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rength Coefficients" sheetId="1" r:id="rId4"/>
    <sheet state="visible" name="Round Bonuses" sheetId="2" r:id="rId5"/>
    <sheet state="visible" name="Overall Rankings" sheetId="3" r:id="rId6"/>
    <sheet state="visible" name="Country Rankings" sheetId="4" r:id="rId7"/>
  </sheets>
  <definedNames/>
  <calcPr/>
</workbook>
</file>

<file path=xl/sharedStrings.xml><?xml version="1.0" encoding="utf-8"?>
<sst xmlns="http://schemas.openxmlformats.org/spreadsheetml/2006/main" count="3159" uniqueCount="646">
  <si>
    <t>Albania</t>
  </si>
  <si>
    <t>Entry round</t>
  </si>
  <si>
    <t>Teams</t>
  </si>
  <si>
    <t>Team</t>
  </si>
  <si>
    <t>Country</t>
  </si>
  <si>
    <t>Place/Achievement</t>
  </si>
  <si>
    <t>Ctry CoE</t>
  </si>
  <si>
    <t>Rel Pl</t>
  </si>
  <si>
    <t>Team CoE</t>
  </si>
  <si>
    <t>Rank</t>
  </si>
  <si>
    <t>Association</t>
  </si>
  <si>
    <t>Andorra</t>
  </si>
  <si>
    <t>Group stage</t>
  </si>
  <si>
    <t>Chelsea(4th)TH</t>
  </si>
  <si>
    <t>Villarreal(7th)EL</t>
  </si>
  <si>
    <t>Atlético Madrid(1st)</t>
  </si>
  <si>
    <t>Real Madrid(2nd)</t>
  </si>
  <si>
    <t>England</t>
  </si>
  <si>
    <t>1st</t>
  </si>
  <si>
    <t>Scotland</t>
  </si>
  <si>
    <t>Spain</t>
  </si>
  <si>
    <t>Armenia</t>
  </si>
  <si>
    <t>Barcelona(3rd)</t>
  </si>
  <si>
    <t>Sevilla(4th)</t>
  </si>
  <si>
    <t>Manchester City(1st)</t>
  </si>
  <si>
    <t>Manchester United(2nd)</t>
  </si>
  <si>
    <t>Vllaznia</t>
  </si>
  <si>
    <t>CW</t>
  </si>
  <si>
    <t>AEK Athens</t>
  </si>
  <si>
    <t>Greece</t>
  </si>
  <si>
    <t>Austria</t>
  </si>
  <si>
    <t>Liverpool(3rd)</t>
  </si>
  <si>
    <t>Bayern Munich(1st)</t>
  </si>
  <si>
    <t>RB Leipzig(2nd)</t>
  </si>
  <si>
    <t>Borussia Dortmund(3rd)</t>
  </si>
  <si>
    <t>Partizani</t>
  </si>
  <si>
    <t>3rd</t>
  </si>
  <si>
    <t>AEL Limassol</t>
  </si>
  <si>
    <t>Cyprus</t>
  </si>
  <si>
    <t>Germany</t>
  </si>
  <si>
    <t>Azerbaijan</t>
  </si>
  <si>
    <t>VfL Wolfsburg(4th)</t>
  </si>
  <si>
    <t>Inter Milan(1st)</t>
  </si>
  <si>
    <t>Milan(2nd)</t>
  </si>
  <si>
    <t>Atalanta(3rd)</t>
  </si>
  <si>
    <t>Laçi</t>
  </si>
  <si>
    <t>4th</t>
  </si>
  <si>
    <t>AGF</t>
  </si>
  <si>
    <t>Denmark</t>
  </si>
  <si>
    <t>Italy</t>
  </si>
  <si>
    <t>Belarus</t>
  </si>
  <si>
    <t>Juventus(4th)</t>
  </si>
  <si>
    <t>Lille(1st)</t>
  </si>
  <si>
    <t>Paris Saint-Germain(2nd)</t>
  </si>
  <si>
    <t>Sporting CP(1st)</t>
  </si>
  <si>
    <t>Inter Club d'Escaldes</t>
  </si>
  <si>
    <t>Ajax</t>
  </si>
  <si>
    <t>Netherlands</t>
  </si>
  <si>
    <t>France</t>
  </si>
  <si>
    <t>Belgium</t>
  </si>
  <si>
    <t>Porto(2nd)</t>
  </si>
  <si>
    <t>Zenit Saint Petersburg(1st)</t>
  </si>
  <si>
    <t>Club Brugge(1st)</t>
  </si>
  <si>
    <t>Dynamo Kyiv(1st)</t>
  </si>
  <si>
    <t>Portugal</t>
  </si>
  <si>
    <t>Sant Julià</t>
  </si>
  <si>
    <t>Alashkert</t>
  </si>
  <si>
    <t>Bosnia and Herzegovina</t>
  </si>
  <si>
    <t>Ajax(1st)</t>
  </si>
  <si>
    <t>Beşiktaş(1st)</t>
  </si>
  <si>
    <t>FC Santa Coloma</t>
  </si>
  <si>
    <t>Anderlecht</t>
  </si>
  <si>
    <t>Russia</t>
  </si>
  <si>
    <t>Bulgaria</t>
  </si>
  <si>
    <t>Noah</t>
  </si>
  <si>
    <t>2nd</t>
  </si>
  <si>
    <t>Anorthosis</t>
  </si>
  <si>
    <t>Croatia</t>
  </si>
  <si>
    <t>Play-off round</t>
  </si>
  <si>
    <t>CH</t>
  </si>
  <si>
    <t>Red Bull Salzburg(1st)</t>
  </si>
  <si>
    <t>Brøndby(1st)</t>
  </si>
  <si>
    <t>Urartu</t>
  </si>
  <si>
    <t>Apollon Limassol</t>
  </si>
  <si>
    <t>Ukraine</t>
  </si>
  <si>
    <t>Ararat Yerevan</t>
  </si>
  <si>
    <t>Czech Republic</t>
  </si>
  <si>
    <t>Third qualifying round</t>
  </si>
  <si>
    <t>Rangers(1st)</t>
  </si>
  <si>
    <t>Slavia Prague(1st)</t>
  </si>
  <si>
    <t>Arda</t>
  </si>
  <si>
    <t>Turkey</t>
  </si>
  <si>
    <t>LP</t>
  </si>
  <si>
    <t>Monaco(3rd)</t>
  </si>
  <si>
    <t>Benfica(3rd)</t>
  </si>
  <si>
    <t>Spartak Moscow(2nd)</t>
  </si>
  <si>
    <t>Genk(2nd)</t>
  </si>
  <si>
    <t>Red Bull Salzburg</t>
  </si>
  <si>
    <t>Aris</t>
  </si>
  <si>
    <t>Shakhtar Donetsk(2nd)</t>
  </si>
  <si>
    <t>Sturm Graz</t>
  </si>
  <si>
    <t>Ashdod</t>
  </si>
  <si>
    <t>Israel</t>
  </si>
  <si>
    <t>Estonia</t>
  </si>
  <si>
    <t>Rapid Wien</t>
  </si>
  <si>
    <t>Astana</t>
  </si>
  <si>
    <t>Kazakhstan</t>
  </si>
  <si>
    <t>Faroe Islands</t>
  </si>
  <si>
    <t>Second qualifying round</t>
  </si>
  <si>
    <t>Omonia(1st)</t>
  </si>
  <si>
    <t>Young Boys(1st)</t>
  </si>
  <si>
    <t>Olympiacos(1st)</t>
  </si>
  <si>
    <t>Red Star Belgrade(1st)</t>
  </si>
  <si>
    <t>LASK</t>
  </si>
  <si>
    <t>Atalanta</t>
  </si>
  <si>
    <t>Finland</t>
  </si>
  <si>
    <t>PSV Eindhoven(2nd)</t>
  </si>
  <si>
    <t>Galatasaray(2nd)</t>
  </si>
  <si>
    <t>Rapid Wien(2nd)</t>
  </si>
  <si>
    <t>Midtjylland(2nd)</t>
  </si>
  <si>
    <t>Austria Wien</t>
  </si>
  <si>
    <t>PW</t>
  </si>
  <si>
    <t>Atlético Madrid</t>
  </si>
  <si>
    <t>Celtic(2nd)</t>
  </si>
  <si>
    <t>Sparta Prague(2nd)</t>
  </si>
  <si>
    <t>Keşla</t>
  </si>
  <si>
    <t>Switzerland</t>
  </si>
  <si>
    <t>Georgia</t>
  </si>
  <si>
    <t>Qarabağ</t>
  </si>
  <si>
    <t>AZ</t>
  </si>
  <si>
    <t>First qualifying round</t>
  </si>
  <si>
    <t>Dinamo Zagreb(1st)</t>
  </si>
  <si>
    <t>Malmö FF(1st)</t>
  </si>
  <si>
    <t>Bodø/Glimt(1st)</t>
  </si>
  <si>
    <t>Maccabi Haifa(1st)</t>
  </si>
  <si>
    <t>Neftçi Baku</t>
  </si>
  <si>
    <t>Bala Town</t>
  </si>
  <si>
    <t>Wales</t>
  </si>
  <si>
    <t>Serbia</t>
  </si>
  <si>
    <t>Gibraltar</t>
  </si>
  <si>
    <t>Kairat(1st)</t>
  </si>
  <si>
    <t>Shakhtyor Soligorsk(1st)</t>
  </si>
  <si>
    <t>Neftçi Baku(1st)</t>
  </si>
  <si>
    <t>Ludogorets Razgrad(1st)</t>
  </si>
  <si>
    <t>Sumgayit</t>
  </si>
  <si>
    <t>Barcelona</t>
  </si>
  <si>
    <t>CFR Cluj(1st)</t>
  </si>
  <si>
    <t>Legia Warsaw(1st)</t>
  </si>
  <si>
    <t>Slovan Bratislava(1st)</t>
  </si>
  <si>
    <t>Mura(1st)</t>
  </si>
  <si>
    <t>Romania</t>
  </si>
  <si>
    <t>Shakhtyor Soligorsk</t>
  </si>
  <si>
    <t>Basel</t>
  </si>
  <si>
    <t>Hungary</t>
  </si>
  <si>
    <t>Ferencváros(1st)</t>
  </si>
  <si>
    <t>Fola Esch(1st)</t>
  </si>
  <si>
    <t>Žalgiris(1st)</t>
  </si>
  <si>
    <t>Alashkert(1st)</t>
  </si>
  <si>
    <t>BATE Borisov</t>
  </si>
  <si>
    <t>Sweden</t>
  </si>
  <si>
    <t>Iceland</t>
  </si>
  <si>
    <t>Riga(1st)</t>
  </si>
  <si>
    <t>Teuta(1st)</t>
  </si>
  <si>
    <t>Shkëndija(1st)</t>
  </si>
  <si>
    <t>Borac Banja Luka(1st)</t>
  </si>
  <si>
    <t>Latvia</t>
  </si>
  <si>
    <t>Torpedo-BelAZ Zhodino</t>
  </si>
  <si>
    <t>Bayer Leverkusen</t>
  </si>
  <si>
    <t>Norway</t>
  </si>
  <si>
    <t>Sheriff Tiraspol(1st)</t>
  </si>
  <si>
    <t>Shamrock Rovers(1st)</t>
  </si>
  <si>
    <t>HJK(1st)</t>
  </si>
  <si>
    <t>Dinamo Tbilisi(1st)</t>
  </si>
  <si>
    <t>Moldova</t>
  </si>
  <si>
    <t>Dynamo Brest</t>
  </si>
  <si>
    <t>Bayern Munich</t>
  </si>
  <si>
    <t>Hibernians(Abd-2nd)[Note MLT]</t>
  </si>
  <si>
    <t>Valur(Abd-1st)[Note ISL]</t>
  </si>
  <si>
    <t>Connah's Quay Nomads(1st)</t>
  </si>
  <si>
    <t>Linfield(1st)</t>
  </si>
  <si>
    <t>Malta</t>
  </si>
  <si>
    <t>Royal Antwerp</t>
  </si>
  <si>
    <t>Benfica</t>
  </si>
  <si>
    <t>Lincoln Red Imps(1st)</t>
  </si>
  <si>
    <t>Budućnost Podgorica(1st)</t>
  </si>
  <si>
    <t>Flora(1st)</t>
  </si>
  <si>
    <t>Club Brugge</t>
  </si>
  <si>
    <t>Beşiktaş</t>
  </si>
  <si>
    <t>Kosovo</t>
  </si>
  <si>
    <t>Birkirkara</t>
  </si>
  <si>
    <t>Preliminary round</t>
  </si>
  <si>
    <t>Prishtina(1st)</t>
  </si>
  <si>
    <t>HB Tórshavn(1st)</t>
  </si>
  <si>
    <t>Inter Club d'Escaldes(1st)</t>
  </si>
  <si>
    <t>Folgore(1st)</t>
  </si>
  <si>
    <t>Gent</t>
  </si>
  <si>
    <t>BK Häcken</t>
  </si>
  <si>
    <t>Liechtenstein</t>
  </si>
  <si>
    <t>Genk</t>
  </si>
  <si>
    <t>Bodø/Glimt</t>
  </si>
  <si>
    <t>Lithuania</t>
  </si>
  <si>
    <t>Knockout round play-offs</t>
  </si>
  <si>
    <t>(UCL GS)</t>
  </si>
  <si>
    <t>Velež Mostar</t>
  </si>
  <si>
    <t>Bohemians</t>
  </si>
  <si>
    <t>Republic of Ireland</t>
  </si>
  <si>
    <t>Poland</t>
  </si>
  <si>
    <t>Luxembourg</t>
  </si>
  <si>
    <t>Široki Brijeg</t>
  </si>
  <si>
    <t>Borac Banja Luka</t>
  </si>
  <si>
    <t>Slovakia</t>
  </si>
  <si>
    <t>Borussia Dortmund</t>
  </si>
  <si>
    <t>Real Sociedad(5th)</t>
  </si>
  <si>
    <t>Real Betis(6th)</t>
  </si>
  <si>
    <t>Leicester City(CW)</t>
  </si>
  <si>
    <t>West Ham United(6th)</t>
  </si>
  <si>
    <t>Sarajevo</t>
  </si>
  <si>
    <t>Braga</t>
  </si>
  <si>
    <t>Slovenia</t>
  </si>
  <si>
    <t>Montenegro</t>
  </si>
  <si>
    <t>Eintracht Frankfurt(5th)</t>
  </si>
  <si>
    <t>Bayer Leverkusen(6th)</t>
  </si>
  <si>
    <t>Napoli(5th)</t>
  </si>
  <si>
    <t>Lazio(6th)</t>
  </si>
  <si>
    <t>Lokomotiv Plovdiv</t>
  </si>
  <si>
    <t>Breiðablik</t>
  </si>
  <si>
    <t>Lyon(4th)</t>
  </si>
  <si>
    <t>Marseille(5th)</t>
  </si>
  <si>
    <t>Braga(CW)</t>
  </si>
  <si>
    <t>Lokomotiv Moscow(CW)</t>
  </si>
  <si>
    <t>Brøndby</t>
  </si>
  <si>
    <t>North Macedonia</t>
  </si>
  <si>
    <t>(UCL CH PO)</t>
  </si>
  <si>
    <t>Ludogorets Razgrad</t>
  </si>
  <si>
    <t>Budućnost Podgorica</t>
  </si>
  <si>
    <t>Northern Ireland</t>
  </si>
  <si>
    <t>(UCL LP PO)</t>
  </si>
  <si>
    <t>(UCL LP Q3)</t>
  </si>
  <si>
    <t>CSKA Sofia</t>
  </si>
  <si>
    <t>Celtic</t>
  </si>
  <si>
    <t>Dinamo Zagreb</t>
  </si>
  <si>
    <t>CFR Cluj</t>
  </si>
  <si>
    <t>Hajduk Split</t>
  </si>
  <si>
    <t>Chelsea</t>
  </si>
  <si>
    <t>Royal Antwerp(3rd)</t>
  </si>
  <si>
    <t>Zorya Luhansk(3rd)</t>
  </si>
  <si>
    <t>AZ(3rd)</t>
  </si>
  <si>
    <t>Fenerbahçe(3rd)</t>
  </si>
  <si>
    <t>Osijek</t>
  </si>
  <si>
    <t>Sturm Graz(3rd)</t>
  </si>
  <si>
    <t>Randers(CW)</t>
  </si>
  <si>
    <t>(UCL CH Q3)</t>
  </si>
  <si>
    <t>Rijeka</t>
  </si>
  <si>
    <t>Coleraine</t>
  </si>
  <si>
    <t>Omonia</t>
  </si>
  <si>
    <t>Connah's Quay Nomads</t>
  </si>
  <si>
    <t>Copenhagen</t>
  </si>
  <si>
    <t>San Marino</t>
  </si>
  <si>
    <t>(UCL CH Q2)</t>
  </si>
  <si>
    <t>Čukarički</t>
  </si>
  <si>
    <t>Viktoria Plzeň</t>
  </si>
  <si>
    <t>5th</t>
  </si>
  <si>
    <t>DAC Dunajská Streda</t>
  </si>
  <si>
    <t>MP</t>
  </si>
  <si>
    <t>St Johnstone(CW)</t>
  </si>
  <si>
    <t>Jablonec(3rd)</t>
  </si>
  <si>
    <t>Anorthosis(CW)</t>
  </si>
  <si>
    <t>(UCL LP Q2)</t>
  </si>
  <si>
    <t>Slavia Prague</t>
  </si>
  <si>
    <t>Dečić</t>
  </si>
  <si>
    <t>Sparta Prague</t>
  </si>
  <si>
    <t>Dila Gori</t>
  </si>
  <si>
    <t>Jablonec</t>
  </si>
  <si>
    <t>Dinamo Batumi</t>
  </si>
  <si>
    <t>(UEL GS)</t>
  </si>
  <si>
    <t>Slovácko</t>
  </si>
  <si>
    <t>Dinamo Tbilisi</t>
  </si>
  <si>
    <t>Domžale</t>
  </si>
  <si>
    <t>(UEL PO)</t>
  </si>
  <si>
    <t>Randers</t>
  </si>
  <si>
    <t>Drita</t>
  </si>
  <si>
    <t>Midtjylland</t>
  </si>
  <si>
    <t>Dundalk</t>
  </si>
  <si>
    <t>Dynamo Kyiv</t>
  </si>
  <si>
    <t>(UEL CH Q3)</t>
  </si>
  <si>
    <t>Liverpool</t>
  </si>
  <si>
    <t>Eintracht Frankfurt</t>
  </si>
  <si>
    <t>Tottenham Hotspur</t>
  </si>
  <si>
    <t>7th</t>
  </si>
  <si>
    <t>Europa</t>
  </si>
  <si>
    <t>Tottenham Hotspur(7th)</t>
  </si>
  <si>
    <t>Union Berlin(7th)</t>
  </si>
  <si>
    <t>Roma(7th)</t>
  </si>
  <si>
    <t>Rennes(6th)</t>
  </si>
  <si>
    <t>Manchester City</t>
  </si>
  <si>
    <t>F91 Dudelange</t>
  </si>
  <si>
    <t>(UEL MP Q3)</t>
  </si>
  <si>
    <t>Leicester City</t>
  </si>
  <si>
    <t>Manchester United</t>
  </si>
  <si>
    <t>FCI Levadia</t>
  </si>
  <si>
    <t>Shamrock Rovers(UCL Q1)[Note UCL Q1]</t>
  </si>
  <si>
    <t>West Ham United</t>
  </si>
  <si>
    <t>6th</t>
  </si>
  <si>
    <t>FCSB</t>
  </si>
  <si>
    <t>Paços de Ferreira(5th)</t>
  </si>
  <si>
    <t>Rubin Kazan(4th)</t>
  </si>
  <si>
    <t>Anderlecht(4th)</t>
  </si>
  <si>
    <t>Kolos Kovalivka(4th)</t>
  </si>
  <si>
    <t>Fehérvár</t>
  </si>
  <si>
    <t>Vitesse(4th)</t>
  </si>
  <si>
    <t>Trabzonspor(4th)</t>
  </si>
  <si>
    <t>LASK(4th)</t>
  </si>
  <si>
    <t>Luzern(CW)</t>
  </si>
  <si>
    <t>Paide Linnameeskond</t>
  </si>
  <si>
    <t>Fenerbahçe</t>
  </si>
  <si>
    <t>PAOK(CW)</t>
  </si>
  <si>
    <t>Flora</t>
  </si>
  <si>
    <t>Ferencváros</t>
  </si>
  <si>
    <t>NSÍ Runavík</t>
  </si>
  <si>
    <t>Feyenoord</t>
  </si>
  <si>
    <t>Bodø/Glimt(UCL Q1)</t>
  </si>
  <si>
    <t>Maccabi Haifa(UCL Q1)</t>
  </si>
  <si>
    <t>Shakhtyor Soligorsk(UCL Q1)</t>
  </si>
  <si>
    <t>Fola Esch(UCL Q1)</t>
  </si>
  <si>
    <t>HB Tórshavn</t>
  </si>
  <si>
    <t>FH</t>
  </si>
  <si>
    <t>Riga(UCL Q1)</t>
  </si>
  <si>
    <t>Teuta(UCL Q1)</t>
  </si>
  <si>
    <t>Shkëndija(UCL Q1)</t>
  </si>
  <si>
    <t>Borac Banja Luka(UCL Q1)</t>
  </si>
  <si>
    <t>KÍ</t>
  </si>
  <si>
    <t>Dinamo Tbilisi(UCL Q1)</t>
  </si>
  <si>
    <t>Hibernians(UCL Q1)</t>
  </si>
  <si>
    <t>Valur(UCL Q1)</t>
  </si>
  <si>
    <t>Connah's Quay Nomads(UCL Q1)</t>
  </si>
  <si>
    <t>Inter Turku</t>
  </si>
  <si>
    <t>Fola Esch</t>
  </si>
  <si>
    <t>Linfield(UCL Q1)</t>
  </si>
  <si>
    <t>Budućnost Podgorica(UCL Q1)</t>
  </si>
  <si>
    <t>Prishtina(UCL Q1)</t>
  </si>
  <si>
    <t>Inter Club d'Escaldes(UCL PR F)</t>
  </si>
  <si>
    <t>KuPS</t>
  </si>
  <si>
    <t>Folgore</t>
  </si>
  <si>
    <t>HB Tórshavn(UCL PR SF)</t>
  </si>
  <si>
    <t>Folgore(UCL PR SF)</t>
  </si>
  <si>
    <t>HJK</t>
  </si>
  <si>
    <t>Gagra</t>
  </si>
  <si>
    <t>Santa Clara(6th)</t>
  </si>
  <si>
    <t>Sochi(5th)</t>
  </si>
  <si>
    <t>Gent(PW)</t>
  </si>
  <si>
    <t>Vorskla Poltava(5th)</t>
  </si>
  <si>
    <t>Honka</t>
  </si>
  <si>
    <t>Galatasaray</t>
  </si>
  <si>
    <t>Feyenoord(PW)</t>
  </si>
  <si>
    <t>Sivasspor(5th)</t>
  </si>
  <si>
    <t>Austria Wien(PW)</t>
  </si>
  <si>
    <t>Copenhagen(3rd)</t>
  </si>
  <si>
    <t>Monaco</t>
  </si>
  <si>
    <t>AGF(PW)</t>
  </si>
  <si>
    <t>Hibernian(3rd)</t>
  </si>
  <si>
    <t>Aberdeen(4th)</t>
  </si>
  <si>
    <t>Slovácko(4th)</t>
  </si>
  <si>
    <t>Lyon</t>
  </si>
  <si>
    <t>Viktoria Plzeň(5th)</t>
  </si>
  <si>
    <t>Apollon Limassol(2nd)</t>
  </si>
  <si>
    <t>AEL Limassol(3rd)</t>
  </si>
  <si>
    <t>Basel(2nd)</t>
  </si>
  <si>
    <t>Lille</t>
  </si>
  <si>
    <t>Glentoran</t>
  </si>
  <si>
    <t>Servette(3rd)</t>
  </si>
  <si>
    <t>Aris(3rd)</t>
  </si>
  <si>
    <t>AEK Athens(4th)</t>
  </si>
  <si>
    <t>Partizan(2nd)</t>
  </si>
  <si>
    <t>Marseille</t>
  </si>
  <si>
    <t>Gżira United</t>
  </si>
  <si>
    <t>Čukarički(3rd)</t>
  </si>
  <si>
    <t>Vojvodina(4th)</t>
  </si>
  <si>
    <t>Osijek(2nd)</t>
  </si>
  <si>
    <t>Rijeka(3rd)</t>
  </si>
  <si>
    <t>Paris Saint-Germain</t>
  </si>
  <si>
    <t>Hajduk Split(4th)</t>
  </si>
  <si>
    <t>Hammarby IF(CW)</t>
  </si>
  <si>
    <t>IF Elfsborg(2nd)</t>
  </si>
  <si>
    <t>BK Häcken(3rd)</t>
  </si>
  <si>
    <t>Rennes</t>
  </si>
  <si>
    <t>Hammarby IF</t>
  </si>
  <si>
    <t>Molde(2nd)</t>
  </si>
  <si>
    <t>Vålerenga(3rd)</t>
  </si>
  <si>
    <t>Rosenborg(4th)[Note NOR]</t>
  </si>
  <si>
    <t>Maccabi Tel Aviv(CW)</t>
  </si>
  <si>
    <t>Hapoel Be'er Sheva</t>
  </si>
  <si>
    <t>Ashdod(3rd)</t>
  </si>
  <si>
    <t>Hapoel Be'er Sheva(4th)</t>
  </si>
  <si>
    <t>Tobol(2nd)</t>
  </si>
  <si>
    <t>Astana(3rd)</t>
  </si>
  <si>
    <t>Shakhter Karagandy(4th)[Note KAZ]</t>
  </si>
  <si>
    <t>BATE Borisov(CW)</t>
  </si>
  <si>
    <t>Torpedo-BelAZ Zhodino(3rd)</t>
  </si>
  <si>
    <t>Dynamo Brest(4th)</t>
  </si>
  <si>
    <t>Hibernian</t>
  </si>
  <si>
    <t>Keşla(CW)</t>
  </si>
  <si>
    <t>Qarabağ(2nd)</t>
  </si>
  <si>
    <t>Sumgayit(3rd)</t>
  </si>
  <si>
    <t>CSKA Sofia(CW)</t>
  </si>
  <si>
    <t>Hibernians</t>
  </si>
  <si>
    <t>Lokomotiv Plovdiv(2nd)</t>
  </si>
  <si>
    <t>Arda(PW)</t>
  </si>
  <si>
    <t>Universitatea Craiova(CW)</t>
  </si>
  <si>
    <t>FCSB(2nd)</t>
  </si>
  <si>
    <t>VfL Wolfsburg</t>
  </si>
  <si>
    <t>Sepsi OSK(PW)</t>
  </si>
  <si>
    <t>Raków Częstochowa(CW)</t>
  </si>
  <si>
    <t>Pogoń Szczecin(3rd)</t>
  </si>
  <si>
    <t>DAC Dunajská Streda(2nd)</t>
  </si>
  <si>
    <t>Vaduz(Abd-Cup)[Note LIE]</t>
  </si>
  <si>
    <t>Olimpija Ljubljana(CW)</t>
  </si>
  <si>
    <t>Újpest(CW)</t>
  </si>
  <si>
    <t>F91 Dudelange(2nd)</t>
  </si>
  <si>
    <t>IF Elfsborg</t>
  </si>
  <si>
    <t>Panevėžys(CW)</t>
  </si>
  <si>
    <t>Union Berlin</t>
  </si>
  <si>
    <t>Inter Milan</t>
  </si>
  <si>
    <t>Śląsk Wrocław(4th)</t>
  </si>
  <si>
    <t>Spartak Trnava(3rd)</t>
  </si>
  <si>
    <t>Žilina(PW)</t>
  </si>
  <si>
    <t>Maribor(2nd)</t>
  </si>
  <si>
    <t>RB Leipzig</t>
  </si>
  <si>
    <t>Domžale(4th)</t>
  </si>
  <si>
    <t>Puskás Akadémia(2nd)</t>
  </si>
  <si>
    <t>Fehérvár(3rd)</t>
  </si>
  <si>
    <t>Swift Hesperange(3rd)</t>
  </si>
  <si>
    <t>Racing Luxembourg(4th)[Note LUX]</t>
  </si>
  <si>
    <t>Sūduva(2nd)</t>
  </si>
  <si>
    <t>Kauno Žalgiris(3rd)</t>
  </si>
  <si>
    <t>Ararat Yerevan(CW)</t>
  </si>
  <si>
    <t>Lincoln Red Imps</t>
  </si>
  <si>
    <t>Juventus</t>
  </si>
  <si>
    <t>Noah(2nd)</t>
  </si>
  <si>
    <t>Urartu(3rd)</t>
  </si>
  <si>
    <t>Liepāja(CW)</t>
  </si>
  <si>
    <t>RFS(2nd)</t>
  </si>
  <si>
    <t>Mons Calpe</t>
  </si>
  <si>
    <t>Kairat</t>
  </si>
  <si>
    <t>Valmiera(3rd)</t>
  </si>
  <si>
    <t>Vllaznia(CW)</t>
  </si>
  <si>
    <t>Partizani(3rd)</t>
  </si>
  <si>
    <t>Laçi(4th)</t>
  </si>
  <si>
    <t>Kauno Žalgiris</t>
  </si>
  <si>
    <t>Sileks(CW)</t>
  </si>
  <si>
    <t>Shkupi(2nd)</t>
  </si>
  <si>
    <t>Struga(3rd)</t>
  </si>
  <si>
    <t>Sarajevo(CW)</t>
  </si>
  <si>
    <t>St Joseph's</t>
  </si>
  <si>
    <t>Velež Mostar(3rd)</t>
  </si>
  <si>
    <t>Široki Brijeg(4th)</t>
  </si>
  <si>
    <t>Sfîntul Gheorghe(CW)</t>
  </si>
  <si>
    <t>Petrocub Hîncești(2nd)</t>
  </si>
  <si>
    <t>PAOK</t>
  </si>
  <si>
    <t>Milsami Orhei(3rd)</t>
  </si>
  <si>
    <t>Dundalk(CW)</t>
  </si>
  <si>
    <t>Bohemians(2nd)</t>
  </si>
  <si>
    <t>Sligo Rovers(4th)</t>
  </si>
  <si>
    <t>Kolos Kovalivka</t>
  </si>
  <si>
    <t>Inter Turku(2nd)</t>
  </si>
  <si>
    <t>KuPS(3rd)</t>
  </si>
  <si>
    <t>Honka(4th)</t>
  </si>
  <si>
    <t>Gagra(CW)</t>
  </si>
  <si>
    <t>Olympiacos</t>
  </si>
  <si>
    <t>Dinamo Batumi(2nd)</t>
  </si>
  <si>
    <t>Dila Gori(3rd)</t>
  </si>
  <si>
    <t>Gżira United(Abd-3rd)[Note MLT]</t>
  </si>
  <si>
    <t>Birkirkara(Abd-4th)[Note MLT]</t>
  </si>
  <si>
    <t>La Fiorita</t>
  </si>
  <si>
    <t>Mosta(Abd-6th)[Note MLT]</t>
  </si>
  <si>
    <t>FH(Abd-2nd)[Note ISL]</t>
  </si>
  <si>
    <t>Stjarnan(Abd-3rd)[Note ISL]</t>
  </si>
  <si>
    <t>Breiðablik(Abd-4th)[Note ISL]</t>
  </si>
  <si>
    <t>The New Saints(2nd)</t>
  </si>
  <si>
    <t>Bala Town(3rd)[Note WAL]</t>
  </si>
  <si>
    <t>Newtown(PW)</t>
  </si>
  <si>
    <t>Coleraine(2nd)</t>
  </si>
  <si>
    <t>Puskás Akadémia</t>
  </si>
  <si>
    <t>Larne</t>
  </si>
  <si>
    <t>Glentoran(3rd)</t>
  </si>
  <si>
    <t>Larne(PW)</t>
  </si>
  <si>
    <t>Europa(2nd)</t>
  </si>
  <si>
    <t>St Joseph's(3rd)</t>
  </si>
  <si>
    <t>Újpest</t>
  </si>
  <si>
    <t>Mons Calpe(4th)</t>
  </si>
  <si>
    <t>Sutjeska Nikšić(2nd)</t>
  </si>
  <si>
    <t>Dečić(3rd)</t>
  </si>
  <si>
    <t>Podgorica(4th)</t>
  </si>
  <si>
    <t>Lazio</t>
  </si>
  <si>
    <t>FCI Levadia(CW)</t>
  </si>
  <si>
    <t>Paide Linnameeskond(2nd)</t>
  </si>
  <si>
    <t>Llapi(CW)</t>
  </si>
  <si>
    <t>Drita(2nd)</t>
  </si>
  <si>
    <t>Valur</t>
  </si>
  <si>
    <t>Legia Warsaw</t>
  </si>
  <si>
    <t>NSÍ Runavík(2nd)</t>
  </si>
  <si>
    <t>KÍ(3rd)</t>
  </si>
  <si>
    <t>Sant Julià(CW)</t>
  </si>
  <si>
    <t>FC Santa Coloma(3rd)</t>
  </si>
  <si>
    <t>La Fiorita(CW)</t>
  </si>
  <si>
    <t>Tre Penne(3rd)</t>
  </si>
  <si>
    <t>Stjarnan</t>
  </si>
  <si>
    <t>Liepāja</t>
  </si>
  <si>
    <t>Linfield</t>
  </si>
  <si>
    <t>Maccabi Haifa</t>
  </si>
  <si>
    <t>Maccabi Tel Aviv</t>
  </si>
  <si>
    <t>Llapi</t>
  </si>
  <si>
    <t>Lokomotiv Moscow</t>
  </si>
  <si>
    <t>Milan</t>
  </si>
  <si>
    <t>Napoli</t>
  </si>
  <si>
    <t>Luzern</t>
  </si>
  <si>
    <t>Roma</t>
  </si>
  <si>
    <t>Malmö FF</t>
  </si>
  <si>
    <t>Shakhter Karagandy</t>
  </si>
  <si>
    <t>Tobol</t>
  </si>
  <si>
    <t>Maribor</t>
  </si>
  <si>
    <t>Prishtina</t>
  </si>
  <si>
    <t>Riga</t>
  </si>
  <si>
    <t>Milsami Orhei</t>
  </si>
  <si>
    <t>Valmiera</t>
  </si>
  <si>
    <t>Molde</t>
  </si>
  <si>
    <t>RFS</t>
  </si>
  <si>
    <t>Vaduz</t>
  </si>
  <si>
    <t>Cup</t>
  </si>
  <si>
    <t>Mosta</t>
  </si>
  <si>
    <t>Panevėžys</t>
  </si>
  <si>
    <t>Mura</t>
  </si>
  <si>
    <t>Sūduva</t>
  </si>
  <si>
    <t>Žalgiris</t>
  </si>
  <si>
    <t>Newtown</t>
  </si>
  <si>
    <t>Racing Luxembourg</t>
  </si>
  <si>
    <t>Olimpija Ljubljana</t>
  </si>
  <si>
    <t>Swift Hesperange</t>
  </si>
  <si>
    <t>Paços de Ferreira</t>
  </si>
  <si>
    <t>Sheriff Tiraspol</t>
  </si>
  <si>
    <t>Sfîntul Gheorghe</t>
  </si>
  <si>
    <t>Petrocub Hîncești</t>
  </si>
  <si>
    <t>Partizan</t>
  </si>
  <si>
    <t>Sutjeska Nikšić</t>
  </si>
  <si>
    <t>Podgorica</t>
  </si>
  <si>
    <t>Pogoń Szczecin</t>
  </si>
  <si>
    <t>Porto</t>
  </si>
  <si>
    <t>PSV Eindhoven</t>
  </si>
  <si>
    <t>Vitesse</t>
  </si>
  <si>
    <t>Sileks</t>
  </si>
  <si>
    <t>Shkupi</t>
  </si>
  <si>
    <t>Raków Częstochowa</t>
  </si>
  <si>
    <t>Shkëndija</t>
  </si>
  <si>
    <t>Struga</t>
  </si>
  <si>
    <t>Rangers</t>
  </si>
  <si>
    <t>Real Betis</t>
  </si>
  <si>
    <t>Real Madrid</t>
  </si>
  <si>
    <t>Real Sociedad</t>
  </si>
  <si>
    <t>Vålerenga</t>
  </si>
  <si>
    <t>Red Star Belgrade</t>
  </si>
  <si>
    <t>Rosenborg</t>
  </si>
  <si>
    <t>Śląsk Wrocław</t>
  </si>
  <si>
    <t>Santa Clara</t>
  </si>
  <si>
    <t>Rubin Kazan</t>
  </si>
  <si>
    <t>Sporting CP</t>
  </si>
  <si>
    <t>Shamrock Rovers</t>
  </si>
  <si>
    <t>Sepsi OSK</t>
  </si>
  <si>
    <t>Servette</t>
  </si>
  <si>
    <t>Sevilla</t>
  </si>
  <si>
    <t>Sligo Rovers</t>
  </si>
  <si>
    <t>Shakhtar Donetsk</t>
  </si>
  <si>
    <t>Universitatea Craiova</t>
  </si>
  <si>
    <t>Zenit Saint Petersburg</t>
  </si>
  <si>
    <t>Sochi</t>
  </si>
  <si>
    <t>Spartak Moscow</t>
  </si>
  <si>
    <t>Sivasspor</t>
  </si>
  <si>
    <t>Tre Penne</t>
  </si>
  <si>
    <t>St Johnstone</t>
  </si>
  <si>
    <t>Slovan Bratislava</t>
  </si>
  <si>
    <t>Aberdeen</t>
  </si>
  <si>
    <t>Vojvodina</t>
  </si>
  <si>
    <t>Spartak Trnava</t>
  </si>
  <si>
    <t>Žilina</t>
  </si>
  <si>
    <t>Teuta</t>
  </si>
  <si>
    <t>The New Saints</t>
  </si>
  <si>
    <t>Villarreal</t>
  </si>
  <si>
    <t>Trabzonspor</t>
  </si>
  <si>
    <t>Young Boys</t>
  </si>
  <si>
    <t>Zorya Luhansk</t>
  </si>
  <si>
    <t>Vorskla Poltava</t>
  </si>
  <si>
    <t>Entry</t>
  </si>
  <si>
    <t>round</t>
  </si>
  <si>
    <t>UCL GS</t>
  </si>
  <si>
    <t>UCL CH PO</t>
  </si>
  <si>
    <t>UCL LP PO</t>
  </si>
  <si>
    <t>UCL LP Q3</t>
  </si>
  <si>
    <t>UCL CH Q3</t>
  </si>
  <si>
    <t>UCL CH Q2</t>
  </si>
  <si>
    <t>UCL LP Q2</t>
  </si>
  <si>
    <t>UEL GS</t>
  </si>
  <si>
    <t>UEL PO</t>
  </si>
  <si>
    <t>UEL CH Q3</t>
  </si>
  <si>
    <t>UEL MP Q3</t>
  </si>
  <si>
    <t>UCL Q1</t>
  </si>
  <si>
    <t>UCL PR SF</t>
  </si>
  <si>
    <t>UCL PR F</t>
  </si>
  <si>
    <t>Champions League</t>
  </si>
  <si>
    <t>Europa League</t>
  </si>
  <si>
    <t>Conference League</t>
  </si>
  <si>
    <t>UEL Knockout Pts</t>
  </si>
  <si>
    <t>UECL Knockout Pts</t>
  </si>
  <si>
    <t>UEFA Champions League Rounds</t>
  </si>
  <si>
    <t>UEFA Europa League Rounds</t>
  </si>
  <si>
    <t>UEFA Europa Conference League Rounds</t>
  </si>
  <si>
    <t>LRTRCL</t>
  </si>
  <si>
    <t>UCL GMS</t>
  </si>
  <si>
    <t>UEL GMS</t>
  </si>
  <si>
    <t>UECL GMS</t>
  </si>
  <si>
    <t>TTL GMS</t>
  </si>
  <si>
    <t>UCL Bonus Pts</t>
  </si>
  <si>
    <t>UEL Bonus Pts</t>
  </si>
  <si>
    <t>UECL Bonus Pts</t>
  </si>
  <si>
    <t>TTL Bonus Pts</t>
  </si>
  <si>
    <t>Raw Pts</t>
  </si>
  <si>
    <t>Total Pts</t>
  </si>
  <si>
    <t>Points</t>
  </si>
  <si>
    <t>Games</t>
  </si>
  <si>
    <t>W</t>
  </si>
  <si>
    <t>T</t>
  </si>
  <si>
    <t>L</t>
  </si>
  <si>
    <t>P</t>
  </si>
  <si>
    <t>X</t>
  </si>
  <si>
    <t># Teams</t>
  </si>
  <si>
    <t>Overall Pts</t>
  </si>
  <si>
    <t>Avg. Coeff Pts.</t>
  </si>
  <si>
    <t>Countries</t>
  </si>
  <si>
    <t>Team 1</t>
  </si>
  <si>
    <t>Team 2</t>
  </si>
  <si>
    <t>Team 3</t>
  </si>
  <si>
    <t>Team 4</t>
  </si>
  <si>
    <t>Team 5</t>
  </si>
  <si>
    <t>Team 6</t>
  </si>
  <si>
    <t>Team 7</t>
  </si>
  <si>
    <t>Num of Teams</t>
  </si>
  <si>
    <t>Overall Pts.</t>
  </si>
  <si>
    <t>Pts.</t>
  </si>
  <si>
    <t>Lichtenstein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</si>
</sst>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Inconsolata"/>
    </font>
    <font>
      <color rgb="FF000000"/>
      <name val="Arial"/>
      <scheme val="minor"/>
    </font>
    <font>
      <color rgb="FFFFFFFF"/>
      <name val="Arial"/>
      <scheme val="minor"/>
    </font>
    <font>
      <sz val="10.0"/>
      <color theme="1"/>
      <name val="Arial"/>
      <scheme val="minor"/>
    </font>
    <font>
      <sz val="10.0"/>
      <color rgb="FF000000"/>
      <name val="Inconsolata"/>
    </font>
    <font>
      <color theme="1"/>
      <name val="Arial"/>
    </font>
    <font>
      <b/>
      <color theme="1"/>
      <name val="Arial"/>
      <scheme val="minor"/>
    </font>
    <font/>
  </fonts>
  <fills count="27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4CCCC"/>
        <bgColor rgb="FFF4CCCC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9FC5E8"/>
        <bgColor rgb="FF9FC5E8"/>
      </patternFill>
    </fill>
    <fill>
      <patternFill patternType="solid">
        <fgColor rgb="FF6FA8DC"/>
        <bgColor rgb="FF6FA8DC"/>
      </patternFill>
    </fill>
    <fill>
      <patternFill patternType="solid">
        <fgColor rgb="FF3D85C6"/>
        <bgColor rgb="FF3D85C6"/>
      </patternFill>
    </fill>
    <fill>
      <patternFill patternType="solid">
        <fgColor rgb="FF0B5394"/>
        <bgColor rgb="FF0B5394"/>
      </patternFill>
    </fill>
    <fill>
      <patternFill patternType="solid">
        <fgColor rgb="FF073763"/>
        <bgColor rgb="FF073763"/>
      </patternFill>
    </fill>
    <fill>
      <patternFill patternType="solid">
        <fgColor rgb="FFB7B7B7"/>
        <bgColor rgb="FFB7B7B7"/>
      </patternFill>
    </fill>
    <fill>
      <patternFill patternType="solid">
        <fgColor rgb="FFFCE5CD"/>
        <bgColor rgb="FFFCE5CD"/>
      </patternFill>
    </fill>
    <fill>
      <patternFill patternType="solid">
        <fgColor rgb="FFF9CB9C"/>
        <bgColor rgb="FFF9CB9C"/>
      </patternFill>
    </fill>
    <fill>
      <patternFill patternType="solid">
        <fgColor rgb="FFF6B26B"/>
        <bgColor rgb="FFF6B26B"/>
      </patternFill>
    </fill>
    <fill>
      <patternFill patternType="solid">
        <fgColor rgb="FFE69138"/>
        <bgColor rgb="FFE69138"/>
      </patternFill>
    </fill>
    <fill>
      <patternFill patternType="solid">
        <fgColor rgb="FFD9EAD3"/>
        <bgColor rgb="FFD9EAD3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  <fill>
      <patternFill patternType="solid">
        <fgColor rgb="FF6AA84F"/>
        <bgColor rgb="FF6AA84F"/>
      </patternFill>
    </fill>
    <fill>
      <patternFill patternType="solid">
        <fgColor rgb="FFD9D9D9"/>
        <bgColor rgb="FFD9D9D9"/>
      </patternFill>
    </fill>
    <fill>
      <patternFill patternType="solid">
        <fgColor rgb="FF38761D"/>
        <bgColor rgb="FF38761D"/>
      </patternFill>
    </fill>
    <fill>
      <patternFill patternType="solid">
        <fgColor rgb="FF999999"/>
        <bgColor rgb="FF999999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000000"/>
        <bgColor rgb="FF000000"/>
      </patternFill>
    </fill>
    <fill>
      <patternFill patternType="solid">
        <fgColor rgb="FFEA9999"/>
        <bgColor rgb="FFEA9999"/>
      </patternFill>
    </fill>
  </fills>
  <borders count="3">
    <border/>
    <border>
      <left style="thin">
        <color rgb="FF000000"/>
      </lef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7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Font="1"/>
    <xf borderId="0" fillId="2" fontId="1" numFmtId="0" xfId="0" applyFill="1" applyFont="1"/>
    <xf borderId="0" fillId="3" fontId="1" numFmtId="0" xfId="0" applyFill="1" applyFont="1"/>
    <xf borderId="0" fillId="4" fontId="1" numFmtId="0" xfId="0" applyFill="1" applyFont="1"/>
    <xf borderId="0" fillId="0" fontId="1" numFmtId="0" xfId="0" applyAlignment="1" applyFont="1">
      <alignment readingOrder="0"/>
    </xf>
    <xf borderId="0" fillId="5" fontId="2" numFmtId="0" xfId="0" applyFill="1" applyFont="1"/>
    <xf borderId="0" fillId="2" fontId="2" numFmtId="0" xfId="0" applyAlignment="1" applyFont="1">
      <alignment horizontal="left"/>
    </xf>
    <xf borderId="0" fillId="2" fontId="1" numFmtId="0" xfId="0" applyAlignment="1" applyFont="1">
      <alignment readingOrder="0"/>
    </xf>
    <xf borderId="0" fillId="6" fontId="1" numFmtId="0" xfId="0" applyFill="1" applyFont="1"/>
    <xf borderId="0" fillId="7" fontId="1" numFmtId="0" xfId="0" applyFill="1" applyFont="1"/>
    <xf borderId="0" fillId="4" fontId="3" numFmtId="0" xfId="0" applyFont="1"/>
    <xf borderId="0" fillId="8" fontId="3" numFmtId="0" xfId="0" applyFill="1" applyFont="1"/>
    <xf borderId="0" fillId="4" fontId="4" numFmtId="0" xfId="0" applyFont="1"/>
    <xf borderId="0" fillId="9" fontId="4" numFmtId="0" xfId="0" applyFill="1" applyFont="1"/>
    <xf borderId="0" fillId="10" fontId="4" numFmtId="0" xfId="0" applyFill="1" applyFont="1"/>
    <xf borderId="0" fillId="10" fontId="4" numFmtId="0" xfId="0" applyAlignment="1" applyFont="1">
      <alignment readingOrder="0"/>
    </xf>
    <xf borderId="0" fillId="11" fontId="4" numFmtId="0" xfId="0" applyFill="1" applyFont="1"/>
    <xf borderId="0" fillId="12" fontId="1" numFmtId="0" xfId="0" applyFill="1" applyFont="1"/>
    <xf borderId="0" fillId="13" fontId="1" numFmtId="0" xfId="0" applyFill="1" applyFont="1"/>
    <xf borderId="0" fillId="5" fontId="5" numFmtId="0" xfId="0" applyAlignment="1" applyFont="1">
      <alignment horizontal="right"/>
    </xf>
    <xf borderId="0" fillId="5" fontId="5" numFmtId="0" xfId="0" applyAlignment="1" applyFont="1">
      <alignment horizontal="left"/>
    </xf>
    <xf borderId="0" fillId="14" fontId="5" numFmtId="0" xfId="0" applyAlignment="1" applyFill="1" applyFont="1">
      <alignment horizontal="left"/>
    </xf>
    <xf borderId="0" fillId="14" fontId="1" numFmtId="0" xfId="0" applyFont="1"/>
    <xf borderId="0" fillId="14" fontId="1" numFmtId="0" xfId="0" applyAlignment="1" applyFont="1">
      <alignment readingOrder="0"/>
    </xf>
    <xf borderId="0" fillId="15" fontId="1" numFmtId="0" xfId="0" applyFill="1" applyFont="1"/>
    <xf borderId="0" fillId="15" fontId="1" numFmtId="0" xfId="0" applyAlignment="1" applyFont="1">
      <alignment readingOrder="0"/>
    </xf>
    <xf borderId="0" fillId="16" fontId="3" numFmtId="0" xfId="0" applyFill="1" applyFont="1"/>
    <xf borderId="0" fillId="17" fontId="3" numFmtId="0" xfId="0" applyFill="1" applyFont="1"/>
    <xf borderId="0" fillId="18" fontId="3" numFmtId="0" xfId="0" applyFill="1" applyFont="1"/>
    <xf borderId="0" fillId="19" fontId="3" numFmtId="0" xfId="0" applyFill="1" applyFont="1"/>
    <xf borderId="0" fillId="19" fontId="3" numFmtId="0" xfId="0" applyAlignment="1" applyFont="1">
      <alignment readingOrder="0"/>
    </xf>
    <xf borderId="0" fillId="20" fontId="1" numFmtId="0" xfId="0" applyFill="1" applyFont="1"/>
    <xf borderId="0" fillId="5" fontId="5" numFmtId="0" xfId="0" applyAlignment="1" applyFont="1">
      <alignment horizontal="left" readingOrder="0"/>
    </xf>
    <xf borderId="0" fillId="21" fontId="4" numFmtId="0" xfId="0" applyFill="1" applyFont="1"/>
    <xf borderId="0" fillId="21" fontId="4" numFmtId="0" xfId="0" applyAlignment="1" applyFont="1">
      <alignment readingOrder="0"/>
    </xf>
    <xf borderId="0" fillId="11" fontId="1" numFmtId="0" xfId="0" applyFont="1"/>
    <xf borderId="0" fillId="22" fontId="1" numFmtId="0" xfId="0" applyFill="1" applyFont="1"/>
    <xf borderId="0" fillId="5" fontId="0" numFmtId="0" xfId="0" applyFont="1"/>
    <xf borderId="0" fillId="5" fontId="6" numFmtId="0" xfId="0" applyFont="1"/>
    <xf borderId="0" fillId="0" fontId="5" numFmtId="0" xfId="0" applyFont="1"/>
    <xf borderId="0" fillId="0" fontId="1" numFmtId="0" xfId="0" applyAlignment="1" applyFont="1">
      <alignment horizontal="center" readingOrder="0"/>
    </xf>
    <xf borderId="0" fillId="23" fontId="1" numFmtId="0" xfId="0" applyFill="1" applyFont="1"/>
    <xf borderId="0" fillId="18" fontId="1" numFmtId="0" xfId="0" applyFont="1"/>
    <xf borderId="0" fillId="18" fontId="1" numFmtId="0" xfId="0" applyAlignment="1" applyFont="1">
      <alignment readingOrder="0"/>
    </xf>
    <xf borderId="0" fillId="0" fontId="7" numFmtId="0" xfId="0" applyAlignment="1" applyFont="1">
      <alignment horizontal="center" readingOrder="0" vertical="bottom"/>
    </xf>
    <xf borderId="1" fillId="0" fontId="1" numFmtId="0" xfId="0" applyAlignment="1" applyBorder="1" applyFont="1">
      <alignment readingOrder="0"/>
    </xf>
    <xf borderId="2" fillId="0" fontId="1" numFmtId="0" xfId="0" applyAlignment="1" applyBorder="1" applyFont="1">
      <alignment readingOrder="0"/>
    </xf>
    <xf borderId="0" fillId="0" fontId="1" numFmtId="2" xfId="0" applyFont="1" applyNumberFormat="1"/>
    <xf borderId="0" fillId="0" fontId="7" numFmtId="0" xfId="0" applyAlignment="1" applyFont="1">
      <alignment vertical="bottom"/>
    </xf>
    <xf borderId="0" fillId="0" fontId="7" numFmtId="2" xfId="0" applyAlignment="1" applyFont="1" applyNumberFormat="1">
      <alignment vertical="bottom"/>
    </xf>
    <xf borderId="1" fillId="0" fontId="1" numFmtId="0" xfId="0" applyBorder="1" applyFont="1"/>
    <xf borderId="0" fillId="3" fontId="7" numFmtId="0" xfId="0" applyAlignment="1" applyFont="1">
      <alignment vertical="bottom"/>
    </xf>
    <xf borderId="2" fillId="0" fontId="1" numFmtId="0" xfId="0" applyBorder="1" applyFont="1"/>
    <xf borderId="0" fillId="3" fontId="1" numFmtId="0" xfId="0" applyAlignment="1" applyFont="1">
      <alignment readingOrder="0"/>
    </xf>
    <xf borderId="0" fillId="0" fontId="7" numFmtId="0" xfId="0" applyAlignment="1" applyFont="1">
      <alignment readingOrder="0" vertical="bottom"/>
    </xf>
    <xf borderId="2" fillId="5" fontId="5" numFmtId="0" xfId="0" applyBorder="1" applyFont="1"/>
    <xf borderId="0" fillId="5" fontId="2" numFmtId="0" xfId="0" applyAlignment="1" applyFont="1">
      <alignment readingOrder="0"/>
    </xf>
    <xf borderId="0" fillId="24" fontId="1" numFmtId="0" xfId="0" applyFill="1" applyFont="1"/>
    <xf borderId="1" fillId="24" fontId="1" numFmtId="0" xfId="0" applyBorder="1" applyFont="1"/>
    <xf borderId="0" fillId="24" fontId="7" numFmtId="0" xfId="0" applyAlignment="1" applyFont="1">
      <alignment vertical="bottom"/>
    </xf>
    <xf borderId="2" fillId="24" fontId="1" numFmtId="0" xfId="0" applyBorder="1" applyFont="1"/>
    <xf borderId="0" fillId="24" fontId="7" numFmtId="0" xfId="0" applyAlignment="1" applyFont="1">
      <alignment readingOrder="0" vertical="bottom"/>
    </xf>
    <xf borderId="0" fillId="0" fontId="1" numFmtId="0" xfId="0" applyAlignment="1" applyFont="1">
      <alignment horizontal="right" readingOrder="0"/>
    </xf>
    <xf borderId="0" fillId="0" fontId="1" numFmtId="2" xfId="0" applyAlignment="1" applyFont="1" applyNumberFormat="1">
      <alignment horizontal="right" readingOrder="0"/>
    </xf>
    <xf borderId="0" fillId="25" fontId="1" numFmtId="0" xfId="0" applyFill="1" applyFont="1"/>
    <xf borderId="0" fillId="26" fontId="1" numFmtId="0" xfId="0" applyFill="1" applyFont="1"/>
    <xf borderId="0" fillId="26" fontId="1" numFmtId="2" xfId="0" applyFont="1" applyNumberFormat="1"/>
    <xf borderId="0" fillId="0" fontId="8" numFmtId="0" xfId="0" applyAlignment="1" applyFont="1">
      <alignment readingOrder="0"/>
    </xf>
    <xf borderId="0" fillId="0" fontId="1" numFmtId="0" xfId="0" applyAlignment="1" applyFont="1">
      <alignment vertical="center"/>
    </xf>
    <xf borderId="2" fillId="0" fontId="1" numFmtId="2" xfId="0" applyAlignment="1" applyBorder="1" applyFont="1" applyNumberFormat="1">
      <alignment vertical="center"/>
    </xf>
    <xf borderId="2" fillId="0" fontId="9" numFmtId="0" xfId="0" applyBorder="1" applyFont="1"/>
    <xf borderId="2" fillId="0" fontId="1" numFmtId="0" xfId="0" applyAlignment="1" applyBorder="1" applyFont="1">
      <alignment vertical="center"/>
    </xf>
    <xf borderId="0" fillId="0" fontId="8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5" width="0.75"/>
    <col customWidth="1" min="6" max="6" width="3.88"/>
    <col customWidth="1" min="7" max="7" width="12.63"/>
    <col customWidth="1" min="8" max="8" width="3.88"/>
    <col customWidth="1" min="9" max="11" width="0.75"/>
    <col customWidth="1" min="12" max="13" width="1.38"/>
    <col customWidth="1" min="18" max="18" width="23.13"/>
    <col customWidth="1" min="20" max="20" width="1.38"/>
    <col customWidth="1" min="22" max="23" width="0.75"/>
    <col customWidth="1" min="24" max="26" width="7.63"/>
    <col customWidth="1" min="30" max="30" width="6.38"/>
    <col customWidth="1" min="31" max="31" width="3.88"/>
    <col customWidth="1" min="32" max="32" width="6.38"/>
    <col customWidth="1" min="33" max="35" width="0.75"/>
  </cols>
  <sheetData>
    <row r="1">
      <c r="F1" s="1">
        <f t="shared" ref="F1:G1" si="1">A3</f>
        <v>1</v>
      </c>
      <c r="G1" s="1" t="str">
        <f t="shared" si="1"/>
        <v>Spain</v>
      </c>
      <c r="H1" s="2">
        <v>7.0</v>
      </c>
      <c r="I1" s="1">
        <f t="array" ref="I1:K50500">SORT(F:H,G:G, TRUE)</f>
        <v>38</v>
      </c>
      <c r="J1" s="1" t="s">
        <v>0</v>
      </c>
      <c r="K1" s="1">
        <v>4.0</v>
      </c>
      <c r="L1" s="3" t="s">
        <v>1</v>
      </c>
      <c r="M1" s="3"/>
      <c r="N1" s="3" t="s">
        <v>2</v>
      </c>
      <c r="O1" s="3"/>
      <c r="P1" s="3"/>
      <c r="Q1" s="3"/>
      <c r="R1" s="4" t="str">
        <f>IFERROR(__xludf.DUMMYFUNCTION("split(L1, ""TH ()"")"),"Entry")</f>
        <v>Entry</v>
      </c>
      <c r="S1" s="5" t="str">
        <f>IFERROR(__xludf.DUMMYFUNCTION("""COMPUTED_VALUE"""),"round")</f>
        <v>round</v>
      </c>
      <c r="V1" s="1" t="str">
        <f t="shared" ref="V1:V326" si="3">Trim(R1)</f>
        <v>Entry</v>
      </c>
      <c r="W1" s="1" t="str">
        <f t="shared" ref="W1:W1501" si="4">U1</f>
        <v/>
      </c>
      <c r="X1" s="1" t="str">
        <f>IFERROR(__xludf.DUMMYFUNCTION("split(S1,""-"")"),"round")</f>
        <v>round</v>
      </c>
      <c r="Z1" s="1" t="str">
        <f t="shared" ref="Z1:Z415" si="5">if(""=Y1,X1,Y1)</f>
        <v>round</v>
      </c>
      <c r="AA1" s="6" t="s">
        <v>3</v>
      </c>
      <c r="AB1" s="6" t="s">
        <v>4</v>
      </c>
      <c r="AC1" s="6" t="s">
        <v>5</v>
      </c>
      <c r="AD1" s="6" t="s">
        <v>6</v>
      </c>
      <c r="AE1" s="6" t="s">
        <v>7</v>
      </c>
      <c r="AF1" s="6" t="s">
        <v>8</v>
      </c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</row>
    <row r="2">
      <c r="A2" s="7" t="s">
        <v>9</v>
      </c>
      <c r="B2" s="1" t="s">
        <v>10</v>
      </c>
      <c r="F2" s="1">
        <f t="shared" ref="F2:G2" si="2">A4</f>
        <v>2</v>
      </c>
      <c r="G2" s="1" t="str">
        <f t="shared" si="2"/>
        <v>England</v>
      </c>
      <c r="H2" s="2">
        <v>7.0</v>
      </c>
      <c r="I2" s="1">
        <v>54.0</v>
      </c>
      <c r="J2" s="1" t="s">
        <v>11</v>
      </c>
      <c r="K2" s="1">
        <v>3.0</v>
      </c>
      <c r="L2" s="8" t="s">
        <v>12</v>
      </c>
      <c r="M2" s="3"/>
      <c r="N2" s="3" t="s">
        <v>13</v>
      </c>
      <c r="O2" s="3" t="s">
        <v>14</v>
      </c>
      <c r="P2" s="3" t="s">
        <v>15</v>
      </c>
      <c r="Q2" s="3" t="s">
        <v>16</v>
      </c>
      <c r="R2" s="4" t="str">
        <f>IFERROR(__xludf.DUMMYFUNCTION("split(N2, ""()"")"),"Chelsea")</f>
        <v>Chelsea</v>
      </c>
      <c r="S2" s="5" t="str">
        <f>IFERROR(__xludf.DUMMYFUNCTION("""COMPUTED_VALUE"""),"4th")</f>
        <v>4th</v>
      </c>
      <c r="T2" s="1" t="str">
        <f>IFERROR(__xludf.DUMMYFUNCTION("""COMPUTED_VALUE"""),"TH")</f>
        <v>TH</v>
      </c>
      <c r="U2" s="6" t="s">
        <v>17</v>
      </c>
      <c r="V2" s="1" t="str">
        <f t="shared" si="3"/>
        <v>Chelsea</v>
      </c>
      <c r="W2" s="1" t="str">
        <f t="shared" si="4"/>
        <v>England</v>
      </c>
      <c r="X2" s="1" t="str">
        <f>IFERROR(__xludf.DUMMYFUNCTION("split(S2,""-"")"),"4th")</f>
        <v>4th</v>
      </c>
      <c r="Z2" s="1" t="str">
        <f t="shared" si="5"/>
        <v>4th</v>
      </c>
      <c r="AA2" s="1" t="str">
        <f t="array" ref="AA2:AC50501">sort({V:W,Z:Z},W:W,true)</f>
        <v>Teuta</v>
      </c>
      <c r="AB2" s="1" t="s">
        <v>0</v>
      </c>
      <c r="AC2" s="1" t="s">
        <v>18</v>
      </c>
      <c r="AD2" s="1">
        <f t="shared" ref="AD2:AD238" si="7">(1-0.01*IF(ISBLANK(AB2), 100, LOOKUP(AB2,J:J,I:I)))</f>
        <v>0.62</v>
      </c>
      <c r="AE2" s="1">
        <f>IFERROR(__xludf.DUMMYFUNCTION("switch(AC2, ""Cup"", 1, ""CW"", LOOKUP(AB2,J:J,K:K)-1, ""PW"", LOOKUP(AB2,J:J,K:K), ""LC"", LOOKUP(AB2,J:J,K:K)-1, SPLIT(AC2,""stndrh""))"),1.0)</f>
        <v>1</v>
      </c>
      <c r="AF2" s="1">
        <f t="shared" ref="AF2:AF238" si="8">AD2-(0.01*AE2)+0.01</f>
        <v>0.62</v>
      </c>
      <c r="AG2" s="1" t="str">
        <f t="shared" ref="AG2:AG238" si="9">AA2</f>
        <v>Teuta</v>
      </c>
      <c r="AH2" s="1">
        <f t="shared" ref="AH2:AH238" si="10">AF2</f>
        <v>0.62</v>
      </c>
      <c r="AI2" s="1" t="str">
        <f t="shared" ref="AI2:AI238" si="11">AB2</f>
        <v>Albania</v>
      </c>
      <c r="AJ2" s="1" t="str">
        <f t="array" ref="AJ2:AL50501">sort(AG:AI)</f>
        <v>Aberdeen</v>
      </c>
      <c r="AK2" s="1">
        <v>0.83</v>
      </c>
      <c r="AL2" s="1" t="s">
        <v>19</v>
      </c>
    </row>
    <row r="3">
      <c r="A3" s="1">
        <v>1.0</v>
      </c>
      <c r="B3" s="1" t="s">
        <v>20</v>
      </c>
      <c r="F3" s="1">
        <f t="shared" ref="F3:G3" si="6">A5</f>
        <v>3</v>
      </c>
      <c r="G3" s="1" t="str">
        <f t="shared" si="6"/>
        <v>Germany</v>
      </c>
      <c r="H3" s="2">
        <v>7.0</v>
      </c>
      <c r="I3" s="1">
        <v>36.0</v>
      </c>
      <c r="J3" s="1" t="s">
        <v>21</v>
      </c>
      <c r="K3" s="1">
        <v>4.0</v>
      </c>
      <c r="L3" s="3"/>
      <c r="M3" s="3"/>
      <c r="N3" s="3" t="s">
        <v>22</v>
      </c>
      <c r="O3" s="3" t="s">
        <v>23</v>
      </c>
      <c r="P3" s="3" t="s">
        <v>24</v>
      </c>
      <c r="Q3" s="3" t="s">
        <v>25</v>
      </c>
      <c r="R3" s="4" t="str">
        <f>IFERROR(__xludf.DUMMYFUNCTION("split(N3, ""()"")"),"Barcelona")</f>
        <v>Barcelona</v>
      </c>
      <c r="S3" s="5" t="str">
        <f>IFERROR(__xludf.DUMMYFUNCTION("""COMPUTED_VALUE"""),"3rd")</f>
        <v>3rd</v>
      </c>
      <c r="U3" s="6" t="s">
        <v>20</v>
      </c>
      <c r="V3" s="1" t="str">
        <f t="shared" si="3"/>
        <v>Barcelona</v>
      </c>
      <c r="W3" s="1" t="str">
        <f t="shared" si="4"/>
        <v>Spain</v>
      </c>
      <c r="X3" s="1" t="str">
        <f>IFERROR(__xludf.DUMMYFUNCTION("split(S3,""-"")"),"3rd")</f>
        <v>3rd</v>
      </c>
      <c r="Z3" s="1" t="str">
        <f t="shared" si="5"/>
        <v>3rd</v>
      </c>
      <c r="AA3" s="1" t="s">
        <v>26</v>
      </c>
      <c r="AB3" s="1" t="s">
        <v>0</v>
      </c>
      <c r="AC3" s="1" t="s">
        <v>27</v>
      </c>
      <c r="AD3" s="1">
        <f t="shared" si="7"/>
        <v>0.62</v>
      </c>
      <c r="AE3" s="1">
        <f>IFERROR(__xludf.DUMMYFUNCTION("switch(AC3, ""Cup"", 1, ""CW"", LOOKUP(AB3,J:J,K:K)-1, ""PW"", LOOKUP(AB3,J:J,K:K), ""LC"", LOOKUP(AB3,J:J,K:K)-1, SPLIT(AC3,""stndrh""))"),3.0)</f>
        <v>3</v>
      </c>
      <c r="AF3" s="1">
        <f t="shared" si="8"/>
        <v>0.6</v>
      </c>
      <c r="AG3" s="1" t="str">
        <f t="shared" si="9"/>
        <v>Vllaznia</v>
      </c>
      <c r="AH3" s="1">
        <f t="shared" si="10"/>
        <v>0.6</v>
      </c>
      <c r="AI3" s="1" t="str">
        <f t="shared" si="11"/>
        <v>Albania</v>
      </c>
      <c r="AJ3" s="1" t="s">
        <v>28</v>
      </c>
      <c r="AK3" s="1">
        <v>0.79</v>
      </c>
      <c r="AL3" s="1" t="s">
        <v>29</v>
      </c>
    </row>
    <row r="4">
      <c r="A4" s="1">
        <v>2.0</v>
      </c>
      <c r="B4" s="1" t="s">
        <v>17</v>
      </c>
      <c r="F4" s="1">
        <f t="shared" ref="F4:G4" si="12">A6</f>
        <v>4</v>
      </c>
      <c r="G4" s="1" t="str">
        <f t="shared" si="12"/>
        <v>Italy</v>
      </c>
      <c r="H4" s="2">
        <v>7.0</v>
      </c>
      <c r="I4" s="1">
        <v>12.0</v>
      </c>
      <c r="J4" s="1" t="s">
        <v>30</v>
      </c>
      <c r="K4" s="1">
        <v>5.0</v>
      </c>
      <c r="L4" s="3"/>
      <c r="M4" s="3"/>
      <c r="N4" s="3" t="s">
        <v>31</v>
      </c>
      <c r="O4" s="3" t="s">
        <v>32</v>
      </c>
      <c r="P4" s="9" t="s">
        <v>33</v>
      </c>
      <c r="Q4" s="3" t="s">
        <v>34</v>
      </c>
      <c r="R4" s="4" t="str">
        <f>IFERROR(__xludf.DUMMYFUNCTION("split(N4, ""()"")"),"Liverpool")</f>
        <v>Liverpool</v>
      </c>
      <c r="S4" s="5" t="str">
        <f>IFERROR(__xludf.DUMMYFUNCTION("""COMPUTED_VALUE"""),"3rd")</f>
        <v>3rd</v>
      </c>
      <c r="U4" s="6" t="s">
        <v>17</v>
      </c>
      <c r="V4" s="1" t="str">
        <f t="shared" si="3"/>
        <v>Liverpool</v>
      </c>
      <c r="W4" s="1" t="str">
        <f t="shared" si="4"/>
        <v>England</v>
      </c>
      <c r="X4" s="1" t="str">
        <f>IFERROR(__xludf.DUMMYFUNCTION("split(S4,""-"")"),"3rd")</f>
        <v>3rd</v>
      </c>
      <c r="Z4" s="1" t="str">
        <f t="shared" si="5"/>
        <v>3rd</v>
      </c>
      <c r="AA4" s="1" t="s">
        <v>35</v>
      </c>
      <c r="AB4" s="1" t="s">
        <v>0</v>
      </c>
      <c r="AC4" s="1" t="s">
        <v>36</v>
      </c>
      <c r="AD4" s="1">
        <f t="shared" si="7"/>
        <v>0.62</v>
      </c>
      <c r="AE4" s="1">
        <f>IFERROR(__xludf.DUMMYFUNCTION("switch(AC4, ""Cup"", 1, ""CW"", LOOKUP(AB4,J:J,K:K)-1, ""PW"", LOOKUP(AB4,J:J,K:K), ""LC"", LOOKUP(AB4,J:J,K:K)-1, SPLIT(AC4,""stndrh""))"),3.0)</f>
        <v>3</v>
      </c>
      <c r="AF4" s="1">
        <f t="shared" si="8"/>
        <v>0.6</v>
      </c>
      <c r="AG4" s="1" t="str">
        <f t="shared" si="9"/>
        <v>Partizani</v>
      </c>
      <c r="AH4" s="1">
        <f t="shared" si="10"/>
        <v>0.6</v>
      </c>
      <c r="AI4" s="1" t="str">
        <f t="shared" si="11"/>
        <v>Albania</v>
      </c>
      <c r="AJ4" s="1" t="s">
        <v>37</v>
      </c>
      <c r="AK4" s="1">
        <v>0.82</v>
      </c>
      <c r="AL4" s="1" t="s">
        <v>38</v>
      </c>
    </row>
    <row r="5">
      <c r="A5" s="1">
        <v>3.0</v>
      </c>
      <c r="B5" s="1" t="s">
        <v>39</v>
      </c>
      <c r="F5" s="1">
        <f t="shared" ref="F5:G5" si="13">A7</f>
        <v>5</v>
      </c>
      <c r="G5" s="1" t="str">
        <f t="shared" si="13"/>
        <v>France</v>
      </c>
      <c r="H5" s="2">
        <v>6.0</v>
      </c>
      <c r="I5" s="1">
        <v>26.0</v>
      </c>
      <c r="J5" s="1" t="s">
        <v>40</v>
      </c>
      <c r="K5" s="1">
        <v>4.0</v>
      </c>
      <c r="L5" s="3"/>
      <c r="M5" s="3"/>
      <c r="N5" s="3" t="s">
        <v>41</v>
      </c>
      <c r="O5" s="3" t="s">
        <v>42</v>
      </c>
      <c r="P5" s="3" t="s">
        <v>43</v>
      </c>
      <c r="Q5" s="3" t="s">
        <v>44</v>
      </c>
      <c r="R5" s="4" t="str">
        <f>IFERROR(__xludf.DUMMYFUNCTION("split(N5, ""()"")"),"VfL Wolfsburg")</f>
        <v>VfL Wolfsburg</v>
      </c>
      <c r="S5" s="5" t="str">
        <f>IFERROR(__xludf.DUMMYFUNCTION("""COMPUTED_VALUE"""),"4th")</f>
        <v>4th</v>
      </c>
      <c r="U5" s="6" t="s">
        <v>39</v>
      </c>
      <c r="V5" s="1" t="str">
        <f t="shared" si="3"/>
        <v>VfL Wolfsburg</v>
      </c>
      <c r="W5" s="1" t="str">
        <f t="shared" si="4"/>
        <v>Germany</v>
      </c>
      <c r="X5" s="1" t="str">
        <f>IFERROR(__xludf.DUMMYFUNCTION("split(S5,""-"")"),"4th")</f>
        <v>4th</v>
      </c>
      <c r="Z5" s="1" t="str">
        <f t="shared" si="5"/>
        <v>4th</v>
      </c>
      <c r="AA5" s="1" t="s">
        <v>45</v>
      </c>
      <c r="AB5" s="1" t="s">
        <v>0</v>
      </c>
      <c r="AC5" s="1" t="s">
        <v>46</v>
      </c>
      <c r="AD5" s="1">
        <f t="shared" si="7"/>
        <v>0.62</v>
      </c>
      <c r="AE5" s="1">
        <f>IFERROR(__xludf.DUMMYFUNCTION("switch(AC5, ""Cup"", 1, ""CW"", LOOKUP(AB5,J:J,K:K)-1, ""PW"", LOOKUP(AB5,J:J,K:K), ""LC"", LOOKUP(AB5,J:J,K:K)-1, SPLIT(AC5,""stndrh""))"),4.0)</f>
        <v>4</v>
      </c>
      <c r="AF5" s="1">
        <f t="shared" si="8"/>
        <v>0.59</v>
      </c>
      <c r="AG5" s="1" t="str">
        <f t="shared" si="9"/>
        <v>Laçi</v>
      </c>
      <c r="AH5" s="1">
        <f t="shared" si="10"/>
        <v>0.59</v>
      </c>
      <c r="AI5" s="1" t="str">
        <f t="shared" si="11"/>
        <v>Albania</v>
      </c>
      <c r="AJ5" s="1" t="s">
        <v>47</v>
      </c>
      <c r="AK5" s="1">
        <v>0.83</v>
      </c>
      <c r="AL5" s="1" t="s">
        <v>48</v>
      </c>
    </row>
    <row r="6">
      <c r="A6" s="1">
        <v>4.0</v>
      </c>
      <c r="B6" s="1" t="s">
        <v>49</v>
      </c>
      <c r="F6" s="1">
        <f t="shared" ref="F6:G6" si="14">A8</f>
        <v>6</v>
      </c>
      <c r="G6" s="1" t="str">
        <f t="shared" si="14"/>
        <v>Portugal</v>
      </c>
      <c r="H6" s="2">
        <v>6.0</v>
      </c>
      <c r="I6" s="1">
        <v>25.0</v>
      </c>
      <c r="J6" s="1" t="s">
        <v>50</v>
      </c>
      <c r="K6" s="1">
        <v>4.0</v>
      </c>
      <c r="L6" s="3"/>
      <c r="M6" s="3"/>
      <c r="N6" s="3" t="s">
        <v>51</v>
      </c>
      <c r="O6" s="3" t="s">
        <v>52</v>
      </c>
      <c r="P6" s="3" t="s">
        <v>53</v>
      </c>
      <c r="Q6" s="3" t="s">
        <v>54</v>
      </c>
      <c r="R6" s="4" t="str">
        <f>IFERROR(__xludf.DUMMYFUNCTION("split(N6, ""()"")"),"Juventus")</f>
        <v>Juventus</v>
      </c>
      <c r="S6" s="5" t="str">
        <f>IFERROR(__xludf.DUMMYFUNCTION("""COMPUTED_VALUE"""),"4th")</f>
        <v>4th</v>
      </c>
      <c r="U6" s="6" t="s">
        <v>49</v>
      </c>
      <c r="V6" s="1" t="str">
        <f t="shared" si="3"/>
        <v>Juventus</v>
      </c>
      <c r="W6" s="1" t="str">
        <f t="shared" si="4"/>
        <v>Italy</v>
      </c>
      <c r="X6" s="1" t="str">
        <f>IFERROR(__xludf.DUMMYFUNCTION("split(S6,""-"")"),"4th")</f>
        <v>4th</v>
      </c>
      <c r="Z6" s="1" t="str">
        <f t="shared" si="5"/>
        <v>4th</v>
      </c>
      <c r="AA6" s="1" t="s">
        <v>55</v>
      </c>
      <c r="AB6" s="1" t="s">
        <v>11</v>
      </c>
      <c r="AC6" s="1" t="s">
        <v>18</v>
      </c>
      <c r="AD6" s="1">
        <f t="shared" si="7"/>
        <v>0.46</v>
      </c>
      <c r="AE6" s="1">
        <f>IFERROR(__xludf.DUMMYFUNCTION("switch(AC6, ""Cup"", 1, ""CW"", LOOKUP(AB6,J:J,K:K)-1, ""PW"", LOOKUP(AB6,J:J,K:K), ""LC"", LOOKUP(AB6,J:J,K:K)-1, SPLIT(AC6,""stndrh""))"),1.0)</f>
        <v>1</v>
      </c>
      <c r="AF6" s="1">
        <f t="shared" si="8"/>
        <v>0.46</v>
      </c>
      <c r="AG6" s="1" t="str">
        <f t="shared" si="9"/>
        <v>Inter Club d'Escaldes</v>
      </c>
      <c r="AH6" s="1">
        <f t="shared" si="10"/>
        <v>0.46</v>
      </c>
      <c r="AI6" s="1" t="str">
        <f t="shared" si="11"/>
        <v>Andorra</v>
      </c>
      <c r="AJ6" s="1" t="s">
        <v>56</v>
      </c>
      <c r="AK6" s="1">
        <v>0.9</v>
      </c>
      <c r="AL6" s="1" t="s">
        <v>57</v>
      </c>
    </row>
    <row r="7">
      <c r="A7" s="1">
        <v>5.0</v>
      </c>
      <c r="B7" s="1" t="s">
        <v>58</v>
      </c>
      <c r="F7" s="1">
        <f t="shared" ref="F7:G7" si="15">A9</f>
        <v>7</v>
      </c>
      <c r="G7" s="1" t="str">
        <f t="shared" si="15"/>
        <v>Russia</v>
      </c>
      <c r="H7" s="2">
        <v>5.0</v>
      </c>
      <c r="I7" s="1">
        <v>8.0</v>
      </c>
      <c r="J7" s="1" t="s">
        <v>59</v>
      </c>
      <c r="K7" s="1">
        <v>5.0</v>
      </c>
      <c r="L7" s="3"/>
      <c r="M7" s="3"/>
      <c r="N7" s="3" t="s">
        <v>60</v>
      </c>
      <c r="O7" s="3" t="s">
        <v>61</v>
      </c>
      <c r="P7" s="3" t="s">
        <v>62</v>
      </c>
      <c r="Q7" s="3" t="s">
        <v>63</v>
      </c>
      <c r="R7" s="4" t="str">
        <f>IFERROR(__xludf.DUMMYFUNCTION("split(N7, ""()"")"),"Porto")</f>
        <v>Porto</v>
      </c>
      <c r="S7" s="5" t="str">
        <f>IFERROR(__xludf.DUMMYFUNCTION("""COMPUTED_VALUE"""),"2nd")</f>
        <v>2nd</v>
      </c>
      <c r="U7" s="6" t="s">
        <v>64</v>
      </c>
      <c r="V7" s="1" t="str">
        <f t="shared" si="3"/>
        <v>Porto</v>
      </c>
      <c r="W7" s="1" t="str">
        <f t="shared" si="4"/>
        <v>Portugal</v>
      </c>
      <c r="X7" s="1" t="str">
        <f>IFERROR(__xludf.DUMMYFUNCTION("split(S7,""-"")"),"2nd")</f>
        <v>2nd</v>
      </c>
      <c r="Z7" s="1" t="str">
        <f t="shared" si="5"/>
        <v>2nd</v>
      </c>
      <c r="AA7" s="1" t="s">
        <v>65</v>
      </c>
      <c r="AB7" s="1" t="s">
        <v>11</v>
      </c>
      <c r="AC7" s="1" t="s">
        <v>27</v>
      </c>
      <c r="AD7" s="1">
        <f t="shared" si="7"/>
        <v>0.46</v>
      </c>
      <c r="AE7" s="1">
        <f>IFERROR(__xludf.DUMMYFUNCTION("switch(AC7, ""Cup"", 1, ""CW"", LOOKUP(AB7,J:J,K:K)-1, ""PW"", LOOKUP(AB7,J:J,K:K), ""LC"", LOOKUP(AB7,J:J,K:K)-1, SPLIT(AC7,""stndrh""))"),2.0)</f>
        <v>2</v>
      </c>
      <c r="AF7" s="1">
        <f t="shared" si="8"/>
        <v>0.45</v>
      </c>
      <c r="AG7" s="1" t="str">
        <f t="shared" si="9"/>
        <v>Sant Julià</v>
      </c>
      <c r="AH7" s="1">
        <f t="shared" si="10"/>
        <v>0.45</v>
      </c>
      <c r="AI7" s="1" t="str">
        <f t="shared" si="11"/>
        <v>Andorra</v>
      </c>
      <c r="AJ7" s="1" t="s">
        <v>66</v>
      </c>
      <c r="AK7" s="1">
        <v>0.64</v>
      </c>
      <c r="AL7" s="1" t="s">
        <v>21</v>
      </c>
    </row>
    <row r="8">
      <c r="A8" s="1">
        <v>6.0</v>
      </c>
      <c r="B8" s="1" t="s">
        <v>64</v>
      </c>
      <c r="F8" s="1">
        <f t="shared" ref="F8:G8" si="16">A10</f>
        <v>8</v>
      </c>
      <c r="G8" s="1" t="str">
        <f t="shared" si="16"/>
        <v>Belgium</v>
      </c>
      <c r="H8" s="2">
        <v>5.0</v>
      </c>
      <c r="I8" s="1">
        <v>40.0</v>
      </c>
      <c r="J8" s="1" t="s">
        <v>67</v>
      </c>
      <c r="K8" s="1">
        <v>4.0</v>
      </c>
      <c r="L8" s="3"/>
      <c r="M8" s="3"/>
      <c r="N8" s="3" t="s">
        <v>68</v>
      </c>
      <c r="O8" s="3" t="s">
        <v>69</v>
      </c>
      <c r="P8" s="3"/>
      <c r="Q8" s="3"/>
      <c r="R8" s="4" t="str">
        <f>IFERROR(__xludf.DUMMYFUNCTION("split(N8, ""()"")"),"Ajax")</f>
        <v>Ajax</v>
      </c>
      <c r="S8" s="5" t="str">
        <f>IFERROR(__xludf.DUMMYFUNCTION("""COMPUTED_VALUE"""),"1st")</f>
        <v>1st</v>
      </c>
      <c r="U8" s="6" t="s">
        <v>57</v>
      </c>
      <c r="V8" s="1" t="str">
        <f t="shared" si="3"/>
        <v>Ajax</v>
      </c>
      <c r="W8" s="1" t="str">
        <f t="shared" si="4"/>
        <v>Netherlands</v>
      </c>
      <c r="X8" s="1" t="str">
        <f>IFERROR(__xludf.DUMMYFUNCTION("split(S8,""-"")"),"1st")</f>
        <v>1st</v>
      </c>
      <c r="Z8" s="1" t="str">
        <f t="shared" si="5"/>
        <v>1st</v>
      </c>
      <c r="AA8" s="1" t="s">
        <v>70</v>
      </c>
      <c r="AB8" s="1" t="s">
        <v>11</v>
      </c>
      <c r="AC8" s="1" t="s">
        <v>36</v>
      </c>
      <c r="AD8" s="1">
        <f t="shared" si="7"/>
        <v>0.46</v>
      </c>
      <c r="AE8" s="1">
        <f>IFERROR(__xludf.DUMMYFUNCTION("switch(AC8, ""Cup"", 1, ""CW"", LOOKUP(AB8,J:J,K:K)-1, ""PW"", LOOKUP(AB8,J:J,K:K), ""LC"", LOOKUP(AB8,J:J,K:K)-1, SPLIT(AC8,""stndrh""))"),3.0)</f>
        <v>3</v>
      </c>
      <c r="AF8" s="1">
        <f t="shared" si="8"/>
        <v>0.44</v>
      </c>
      <c r="AG8" s="1" t="str">
        <f t="shared" si="9"/>
        <v>FC Santa Coloma</v>
      </c>
      <c r="AH8" s="1">
        <f t="shared" si="10"/>
        <v>0.44</v>
      </c>
      <c r="AI8" s="1" t="str">
        <f t="shared" si="11"/>
        <v>Andorra</v>
      </c>
      <c r="AJ8" s="1" t="s">
        <v>71</v>
      </c>
      <c r="AK8" s="1">
        <v>0.89</v>
      </c>
      <c r="AL8" s="1" t="s">
        <v>59</v>
      </c>
    </row>
    <row r="9">
      <c r="A9" s="1">
        <v>7.0</v>
      </c>
      <c r="B9" s="1" t="s">
        <v>72</v>
      </c>
      <c r="F9" s="1">
        <f t="shared" ref="F9:G9" si="17">A11</f>
        <v>9</v>
      </c>
      <c r="G9" s="1" t="str">
        <f t="shared" si="17"/>
        <v>Ukraine</v>
      </c>
      <c r="H9" s="2">
        <v>5.0</v>
      </c>
      <c r="I9" s="1">
        <v>27.0</v>
      </c>
      <c r="J9" s="1" t="s">
        <v>73</v>
      </c>
      <c r="K9" s="1">
        <v>4.0</v>
      </c>
      <c r="L9" s="5"/>
      <c r="M9" s="5"/>
      <c r="N9" s="5"/>
      <c r="O9" s="5"/>
      <c r="P9" s="5"/>
      <c r="Q9" s="5"/>
      <c r="R9" s="4" t="str">
        <f>IFERROR(__xludf.DUMMYFUNCTION("split(N9, ""()"")"),"#VALUE!")</f>
        <v>#VALUE!</v>
      </c>
      <c r="S9" s="5"/>
      <c r="V9" s="1" t="str">
        <f t="shared" si="3"/>
        <v>#VALUE!</v>
      </c>
      <c r="W9" s="1" t="str">
        <f t="shared" si="4"/>
        <v/>
      </c>
      <c r="X9" s="1" t="str">
        <f>IFERROR(__xludf.DUMMYFUNCTION("split(S9,""-"")"),"#VALUE!")</f>
        <v>#VALUE!</v>
      </c>
      <c r="Z9" s="1" t="str">
        <f t="shared" si="5"/>
        <v>#VALUE!</v>
      </c>
      <c r="AA9" s="1" t="s">
        <v>74</v>
      </c>
      <c r="AB9" s="1" t="s">
        <v>21</v>
      </c>
      <c r="AC9" s="1" t="s">
        <v>75</v>
      </c>
      <c r="AD9" s="1">
        <f t="shared" si="7"/>
        <v>0.64</v>
      </c>
      <c r="AE9" s="1">
        <f>IFERROR(__xludf.DUMMYFUNCTION("switch(AC9, ""Cup"", 1, ""CW"", LOOKUP(AB9,J:J,K:K)-1, ""PW"", LOOKUP(AB9,J:J,K:K), ""LC"", LOOKUP(AB9,J:J,K:K)-1, SPLIT(AC9,""stndrh""))"),2.0)</f>
        <v>2</v>
      </c>
      <c r="AF9" s="1">
        <f t="shared" si="8"/>
        <v>0.63</v>
      </c>
      <c r="AG9" s="1" t="str">
        <f t="shared" si="9"/>
        <v>Noah</v>
      </c>
      <c r="AH9" s="1">
        <f t="shared" si="10"/>
        <v>0.63</v>
      </c>
      <c r="AI9" s="1" t="str">
        <f t="shared" si="11"/>
        <v>Armenia</v>
      </c>
      <c r="AJ9" s="1" t="s">
        <v>76</v>
      </c>
      <c r="AK9" s="1">
        <v>0.82</v>
      </c>
      <c r="AL9" s="1" t="s">
        <v>38</v>
      </c>
    </row>
    <row r="10">
      <c r="A10" s="1">
        <v>8.0</v>
      </c>
      <c r="B10" s="1" t="s">
        <v>59</v>
      </c>
      <c r="F10" s="1">
        <f t="shared" ref="F10:G10" si="18">A12</f>
        <v>10</v>
      </c>
      <c r="G10" s="1" t="str">
        <f t="shared" si="18"/>
        <v>Netherlands</v>
      </c>
      <c r="H10" s="2">
        <v>5.0</v>
      </c>
      <c r="I10" s="1">
        <v>20.0</v>
      </c>
      <c r="J10" s="1" t="s">
        <v>77</v>
      </c>
      <c r="K10" s="1">
        <v>4.0</v>
      </c>
      <c r="L10" s="10" t="s">
        <v>78</v>
      </c>
      <c r="M10" s="10" t="s">
        <v>79</v>
      </c>
      <c r="N10" s="10" t="s">
        <v>80</v>
      </c>
      <c r="O10" s="10" t="s">
        <v>81</v>
      </c>
      <c r="P10" s="10"/>
      <c r="Q10" s="10"/>
      <c r="R10" s="4" t="str">
        <f>IFERROR(__xludf.DUMMYFUNCTION("split(N10, ""()"")"),"Red Bull Salzburg")</f>
        <v>Red Bull Salzburg</v>
      </c>
      <c r="S10" s="5" t="str">
        <f>IFERROR(__xludf.DUMMYFUNCTION("""COMPUTED_VALUE"""),"1st")</f>
        <v>1st</v>
      </c>
      <c r="U10" s="6" t="s">
        <v>30</v>
      </c>
      <c r="V10" s="1" t="str">
        <f t="shared" si="3"/>
        <v>Red Bull Salzburg</v>
      </c>
      <c r="W10" s="1" t="str">
        <f t="shared" si="4"/>
        <v>Austria</v>
      </c>
      <c r="X10" s="1" t="str">
        <f>IFERROR(__xludf.DUMMYFUNCTION("split(S10,""-"")"),"1st")</f>
        <v>1st</v>
      </c>
      <c r="Z10" s="1" t="str">
        <f t="shared" si="5"/>
        <v>1st</v>
      </c>
      <c r="AA10" s="6" t="s">
        <v>82</v>
      </c>
      <c r="AB10" s="1" t="s">
        <v>21</v>
      </c>
      <c r="AC10" s="1" t="s">
        <v>36</v>
      </c>
      <c r="AD10" s="1">
        <f t="shared" si="7"/>
        <v>0.64</v>
      </c>
      <c r="AE10" s="1">
        <f>IFERROR(__xludf.DUMMYFUNCTION("switch(AC10, ""Cup"", 1, ""CW"", LOOKUP(AB10,J:J,K:K)-1, ""PW"", LOOKUP(AB10,J:J,K:K), ""LC"", LOOKUP(AB10,J:J,K:K)-1, SPLIT(AC10,""stndrh""))"),3.0)</f>
        <v>3</v>
      </c>
      <c r="AF10" s="1">
        <f t="shared" si="8"/>
        <v>0.62</v>
      </c>
      <c r="AG10" s="1" t="str">
        <f t="shared" si="9"/>
        <v>Urartu</v>
      </c>
      <c r="AH10" s="1">
        <f t="shared" si="10"/>
        <v>0.62</v>
      </c>
      <c r="AI10" s="1" t="str">
        <f t="shared" si="11"/>
        <v>Armenia</v>
      </c>
      <c r="AJ10" s="1" t="s">
        <v>83</v>
      </c>
      <c r="AK10" s="1">
        <v>0.83</v>
      </c>
      <c r="AL10" s="1" t="s">
        <v>38</v>
      </c>
    </row>
    <row r="11">
      <c r="A11" s="1">
        <v>9.0</v>
      </c>
      <c r="B11" s="1" t="s">
        <v>84</v>
      </c>
      <c r="F11" s="1">
        <f t="shared" ref="F11:G11" si="19">A13</f>
        <v>11</v>
      </c>
      <c r="G11" s="1" t="str">
        <f t="shared" si="19"/>
        <v>Turkey</v>
      </c>
      <c r="H11" s="2">
        <v>5.0</v>
      </c>
      <c r="I11" s="1">
        <v>16.0</v>
      </c>
      <c r="J11" s="1" t="s">
        <v>38</v>
      </c>
      <c r="K11" s="1">
        <v>4.0</v>
      </c>
      <c r="L11" s="5"/>
      <c r="M11" s="5"/>
      <c r="N11" s="5"/>
      <c r="O11" s="5"/>
      <c r="P11" s="5"/>
      <c r="Q11" s="5"/>
      <c r="R11" s="4" t="str">
        <f>IFERROR(__xludf.DUMMYFUNCTION("split(N11, ""()"")"),"#VALUE!")</f>
        <v>#VALUE!</v>
      </c>
      <c r="S11" s="5"/>
      <c r="V11" s="1" t="str">
        <f t="shared" si="3"/>
        <v>#VALUE!</v>
      </c>
      <c r="W11" s="1" t="str">
        <f t="shared" si="4"/>
        <v/>
      </c>
      <c r="X11" s="1" t="str">
        <f>IFERROR(__xludf.DUMMYFUNCTION("split(S11,""-"")"),"#VALUE!")</f>
        <v>#VALUE!</v>
      </c>
      <c r="Z11" s="1" t="str">
        <f t="shared" si="5"/>
        <v>#VALUE!</v>
      </c>
      <c r="AA11" s="1" t="s">
        <v>66</v>
      </c>
      <c r="AB11" s="1" t="s">
        <v>21</v>
      </c>
      <c r="AC11" s="1" t="s">
        <v>18</v>
      </c>
      <c r="AD11" s="1">
        <f t="shared" si="7"/>
        <v>0.64</v>
      </c>
      <c r="AE11" s="1">
        <f>IFERROR(__xludf.DUMMYFUNCTION("switch(AC11, ""Cup"", 1, ""CW"", LOOKUP(AB11,J:J,K:K)-1, ""PW"", LOOKUP(AB11,J:J,K:K), ""LC"", LOOKUP(AB11,J:J,K:K)-1, SPLIT(AC11,""stndrh""))"),1.0)</f>
        <v>1</v>
      </c>
      <c r="AF11" s="1">
        <f t="shared" si="8"/>
        <v>0.64</v>
      </c>
      <c r="AG11" s="1" t="str">
        <f t="shared" si="9"/>
        <v>Alashkert</v>
      </c>
      <c r="AH11" s="1">
        <f t="shared" si="10"/>
        <v>0.64</v>
      </c>
      <c r="AI11" s="1" t="str">
        <f t="shared" si="11"/>
        <v>Armenia</v>
      </c>
      <c r="AJ11" s="1" t="s">
        <v>85</v>
      </c>
      <c r="AK11" s="1">
        <v>0.62</v>
      </c>
      <c r="AL11" s="1" t="s">
        <v>21</v>
      </c>
    </row>
    <row r="12">
      <c r="A12" s="1">
        <v>10.0</v>
      </c>
      <c r="B12" s="1" t="s">
        <v>57</v>
      </c>
      <c r="F12" s="1">
        <f t="shared" ref="F12:G12" si="20">A14</f>
        <v>12</v>
      </c>
      <c r="G12" s="1" t="str">
        <f t="shared" si="20"/>
        <v>Austria</v>
      </c>
      <c r="H12" s="2">
        <v>5.0</v>
      </c>
      <c r="I12" s="1">
        <v>15.0</v>
      </c>
      <c r="J12" s="1" t="s">
        <v>86</v>
      </c>
      <c r="K12" s="1">
        <v>5.0</v>
      </c>
      <c r="L12" s="11" t="s">
        <v>87</v>
      </c>
      <c r="M12" s="11" t="s">
        <v>79</v>
      </c>
      <c r="N12" s="11" t="s">
        <v>88</v>
      </c>
      <c r="O12" s="11" t="s">
        <v>89</v>
      </c>
      <c r="P12" s="11"/>
      <c r="Q12" s="11"/>
      <c r="R12" s="4" t="str">
        <f>IFERROR(__xludf.DUMMYFUNCTION("split(N12, ""()"")"),"Rangers")</f>
        <v>Rangers</v>
      </c>
      <c r="S12" s="5" t="str">
        <f>IFERROR(__xludf.DUMMYFUNCTION("""COMPUTED_VALUE"""),"1st")</f>
        <v>1st</v>
      </c>
      <c r="U12" s="6" t="s">
        <v>19</v>
      </c>
      <c r="V12" s="1" t="str">
        <f t="shared" si="3"/>
        <v>Rangers</v>
      </c>
      <c r="W12" s="1" t="str">
        <f t="shared" si="4"/>
        <v>Scotland</v>
      </c>
      <c r="X12" s="1" t="str">
        <f>IFERROR(__xludf.DUMMYFUNCTION("split(S12,""-"")"),"1st")</f>
        <v>1st</v>
      </c>
      <c r="Z12" s="1" t="str">
        <f t="shared" si="5"/>
        <v>1st</v>
      </c>
      <c r="AA12" s="1" t="s">
        <v>85</v>
      </c>
      <c r="AB12" s="1" t="s">
        <v>21</v>
      </c>
      <c r="AC12" s="1" t="s">
        <v>27</v>
      </c>
      <c r="AD12" s="1">
        <f t="shared" si="7"/>
        <v>0.64</v>
      </c>
      <c r="AE12" s="1">
        <f>IFERROR(__xludf.DUMMYFUNCTION("switch(AC12, ""Cup"", 1, ""CW"", LOOKUP(AB12,J:J,K:K)-1, ""PW"", LOOKUP(AB12,J:J,K:K), ""LC"", LOOKUP(AB12,J:J,K:K)-1, SPLIT(AC12,""stndrh""))"),3.0)</f>
        <v>3</v>
      </c>
      <c r="AF12" s="1">
        <f t="shared" si="8"/>
        <v>0.62</v>
      </c>
      <c r="AG12" s="1" t="str">
        <f t="shared" si="9"/>
        <v>Ararat Yerevan</v>
      </c>
      <c r="AH12" s="1">
        <f t="shared" si="10"/>
        <v>0.62</v>
      </c>
      <c r="AI12" s="1" t="str">
        <f t="shared" si="11"/>
        <v>Armenia</v>
      </c>
      <c r="AJ12" s="1" t="s">
        <v>90</v>
      </c>
      <c r="AK12" s="1">
        <v>0.7</v>
      </c>
      <c r="AL12" s="1" t="s">
        <v>73</v>
      </c>
    </row>
    <row r="13">
      <c r="A13" s="1">
        <v>11.0</v>
      </c>
      <c r="B13" s="1" t="s">
        <v>91</v>
      </c>
      <c r="F13" s="1">
        <f t="shared" ref="F13:G13" si="21">A15</f>
        <v>13</v>
      </c>
      <c r="G13" s="1" t="str">
        <f t="shared" si="21"/>
        <v>Denmark</v>
      </c>
      <c r="H13" s="2">
        <v>5.0</v>
      </c>
      <c r="I13" s="1">
        <v>13.0</v>
      </c>
      <c r="J13" s="1" t="s">
        <v>48</v>
      </c>
      <c r="K13" s="1">
        <v>5.0</v>
      </c>
      <c r="L13" s="11"/>
      <c r="M13" s="11" t="s">
        <v>92</v>
      </c>
      <c r="N13" s="11" t="s">
        <v>93</v>
      </c>
      <c r="O13" s="11" t="s">
        <v>94</v>
      </c>
      <c r="P13" s="11" t="s">
        <v>95</v>
      </c>
      <c r="Q13" s="11" t="s">
        <v>96</v>
      </c>
      <c r="R13" s="4" t="str">
        <f>IFERROR(__xludf.DUMMYFUNCTION("split(N13, ""()"")"),"Monaco")</f>
        <v>Monaco</v>
      </c>
      <c r="S13" s="5" t="str">
        <f>IFERROR(__xludf.DUMMYFUNCTION("""COMPUTED_VALUE"""),"3rd")</f>
        <v>3rd</v>
      </c>
      <c r="U13" s="6" t="s">
        <v>58</v>
      </c>
      <c r="V13" s="1" t="str">
        <f t="shared" si="3"/>
        <v>Monaco</v>
      </c>
      <c r="W13" s="1" t="str">
        <f t="shared" si="4"/>
        <v>France</v>
      </c>
      <c r="X13" s="1" t="str">
        <f>IFERROR(__xludf.DUMMYFUNCTION("split(S13,""-"")"),"3rd")</f>
        <v>3rd</v>
      </c>
      <c r="Z13" s="1" t="str">
        <f t="shared" si="5"/>
        <v>3rd</v>
      </c>
      <c r="AA13" s="1" t="s">
        <v>97</v>
      </c>
      <c r="AB13" s="1" t="s">
        <v>30</v>
      </c>
      <c r="AC13" s="1" t="s">
        <v>18</v>
      </c>
      <c r="AD13" s="1">
        <f t="shared" si="7"/>
        <v>0.88</v>
      </c>
      <c r="AE13" s="1">
        <f>IFERROR(__xludf.DUMMYFUNCTION("switch(AC13, ""Cup"", 1, ""CW"", LOOKUP(AB13,J:J,K:K)-1, ""PW"", LOOKUP(AB13,J:J,K:K), ""LC"", LOOKUP(AB13,J:J,K:K)-1, SPLIT(AC13,""stndrh""))"),1.0)</f>
        <v>1</v>
      </c>
      <c r="AF13" s="1">
        <f t="shared" si="8"/>
        <v>0.88</v>
      </c>
      <c r="AG13" s="1" t="str">
        <f t="shared" si="9"/>
        <v>Red Bull Salzburg</v>
      </c>
      <c r="AH13" s="1">
        <f t="shared" si="10"/>
        <v>0.88</v>
      </c>
      <c r="AI13" s="1" t="str">
        <f t="shared" si="11"/>
        <v>Austria</v>
      </c>
      <c r="AJ13" s="1" t="s">
        <v>98</v>
      </c>
      <c r="AK13" s="1">
        <v>0.8</v>
      </c>
      <c r="AL13" s="1" t="s">
        <v>29</v>
      </c>
    </row>
    <row r="14">
      <c r="A14" s="1">
        <v>12.0</v>
      </c>
      <c r="B14" s="1" t="s">
        <v>30</v>
      </c>
      <c r="F14" s="1">
        <f t="shared" ref="F14:G14" si="22">A16</f>
        <v>14</v>
      </c>
      <c r="G14" s="1" t="str">
        <f t="shared" si="22"/>
        <v>Scotland</v>
      </c>
      <c r="H14" s="2">
        <v>5.0</v>
      </c>
      <c r="I14" s="1">
        <v>2.0</v>
      </c>
      <c r="J14" s="1" t="s">
        <v>17</v>
      </c>
      <c r="K14" s="1">
        <v>7.0</v>
      </c>
      <c r="L14" s="11"/>
      <c r="M14" s="11"/>
      <c r="N14" s="11" t="s">
        <v>99</v>
      </c>
      <c r="O14" s="11"/>
      <c r="P14" s="11"/>
      <c r="Q14" s="11"/>
      <c r="R14" s="4" t="str">
        <f>IFERROR(__xludf.DUMMYFUNCTION("split(N14, ""()"")"),"Shakhtar Donetsk")</f>
        <v>Shakhtar Donetsk</v>
      </c>
      <c r="S14" s="5" t="str">
        <f>IFERROR(__xludf.DUMMYFUNCTION("""COMPUTED_VALUE"""),"2nd")</f>
        <v>2nd</v>
      </c>
      <c r="U14" s="6" t="s">
        <v>84</v>
      </c>
      <c r="V14" s="1" t="str">
        <f t="shared" si="3"/>
        <v>Shakhtar Donetsk</v>
      </c>
      <c r="W14" s="1" t="str">
        <f t="shared" si="4"/>
        <v>Ukraine</v>
      </c>
      <c r="X14" s="1" t="str">
        <f>IFERROR(__xludf.DUMMYFUNCTION("split(S14,""-"")"),"2nd")</f>
        <v>2nd</v>
      </c>
      <c r="Z14" s="1" t="str">
        <f t="shared" si="5"/>
        <v>2nd</v>
      </c>
      <c r="AA14" s="1" t="s">
        <v>100</v>
      </c>
      <c r="AB14" s="1" t="s">
        <v>30</v>
      </c>
      <c r="AC14" s="1" t="s">
        <v>36</v>
      </c>
      <c r="AD14" s="1">
        <f t="shared" si="7"/>
        <v>0.88</v>
      </c>
      <c r="AE14" s="1">
        <f>IFERROR(__xludf.DUMMYFUNCTION("switch(AC14, ""Cup"", 1, ""CW"", LOOKUP(AB14,J:J,K:K)-1, ""PW"", LOOKUP(AB14,J:J,K:K), ""LC"", LOOKUP(AB14,J:J,K:K)-1, SPLIT(AC14,""stndrh""))"),3.0)</f>
        <v>3</v>
      </c>
      <c r="AF14" s="1">
        <f t="shared" si="8"/>
        <v>0.86</v>
      </c>
      <c r="AG14" s="1" t="str">
        <f t="shared" si="9"/>
        <v>Sturm Graz</v>
      </c>
      <c r="AH14" s="1">
        <f t="shared" si="10"/>
        <v>0.86</v>
      </c>
      <c r="AI14" s="1" t="str">
        <f t="shared" si="11"/>
        <v>Austria</v>
      </c>
      <c r="AJ14" s="1" t="s">
        <v>101</v>
      </c>
      <c r="AK14" s="1">
        <v>0.75</v>
      </c>
      <c r="AL14" s="1" t="s">
        <v>102</v>
      </c>
    </row>
    <row r="15">
      <c r="A15" s="1">
        <v>13.0</v>
      </c>
      <c r="B15" s="1" t="s">
        <v>48</v>
      </c>
      <c r="F15" s="1">
        <f t="shared" ref="F15:G15" si="23">A17</f>
        <v>15</v>
      </c>
      <c r="G15" s="1" t="str">
        <f t="shared" si="23"/>
        <v>Czech Republic</v>
      </c>
      <c r="H15" s="2">
        <v>5.0</v>
      </c>
      <c r="I15" s="1">
        <v>51.0</v>
      </c>
      <c r="J15" s="1" t="s">
        <v>103</v>
      </c>
      <c r="K15" s="1">
        <v>3.0</v>
      </c>
      <c r="L15" s="12"/>
      <c r="M15" s="12"/>
      <c r="N15" s="12"/>
      <c r="O15" s="12"/>
      <c r="P15" s="12"/>
      <c r="Q15" s="12"/>
      <c r="R15" s="4" t="str">
        <f>IFERROR(__xludf.DUMMYFUNCTION("split(N15, ""()"")"),"#VALUE!")</f>
        <v>#VALUE!</v>
      </c>
      <c r="S15" s="5"/>
      <c r="V15" s="1" t="str">
        <f t="shared" si="3"/>
        <v>#VALUE!</v>
      </c>
      <c r="W15" s="1" t="str">
        <f t="shared" si="4"/>
        <v/>
      </c>
      <c r="X15" s="1" t="str">
        <f>IFERROR(__xludf.DUMMYFUNCTION("split(S15,""-"")"),"#VALUE!")</f>
        <v>#VALUE!</v>
      </c>
      <c r="Z15" s="1" t="str">
        <f t="shared" si="5"/>
        <v>#VALUE!</v>
      </c>
      <c r="AA15" s="1" t="s">
        <v>104</v>
      </c>
      <c r="AB15" s="1" t="s">
        <v>30</v>
      </c>
      <c r="AC15" s="1" t="s">
        <v>75</v>
      </c>
      <c r="AD15" s="1">
        <f t="shared" si="7"/>
        <v>0.88</v>
      </c>
      <c r="AE15" s="1">
        <f>IFERROR(__xludf.DUMMYFUNCTION("switch(AC15, ""Cup"", 1, ""CW"", LOOKUP(AB15,J:J,K:K)-1, ""PW"", LOOKUP(AB15,J:J,K:K), ""LC"", LOOKUP(AB15,J:J,K:K)-1, SPLIT(AC15,""stndrh""))"),2.0)</f>
        <v>2</v>
      </c>
      <c r="AF15" s="1">
        <f t="shared" si="8"/>
        <v>0.87</v>
      </c>
      <c r="AG15" s="1" t="str">
        <f t="shared" si="9"/>
        <v>Rapid Wien</v>
      </c>
      <c r="AH15" s="1">
        <f t="shared" si="10"/>
        <v>0.87</v>
      </c>
      <c r="AI15" s="1" t="str">
        <f t="shared" si="11"/>
        <v>Austria</v>
      </c>
      <c r="AJ15" s="1" t="s">
        <v>105</v>
      </c>
      <c r="AK15" s="1">
        <v>0.74</v>
      </c>
      <c r="AL15" s="1" t="s">
        <v>106</v>
      </c>
    </row>
    <row r="16">
      <c r="A16" s="1">
        <v>14.0</v>
      </c>
      <c r="B16" s="1" t="s">
        <v>19</v>
      </c>
      <c r="F16" s="1">
        <f t="shared" ref="F16:G16" si="24">A18</f>
        <v>16</v>
      </c>
      <c r="G16" s="1" t="str">
        <f t="shared" si="24"/>
        <v>Cyprus</v>
      </c>
      <c r="H16" s="2">
        <v>4.0</v>
      </c>
      <c r="I16" s="1">
        <v>53.0</v>
      </c>
      <c r="J16" s="1" t="s">
        <v>107</v>
      </c>
      <c r="K16" s="1">
        <v>3.0</v>
      </c>
      <c r="L16" s="13" t="s">
        <v>108</v>
      </c>
      <c r="M16" s="13" t="s">
        <v>79</v>
      </c>
      <c r="N16" s="13" t="s">
        <v>109</v>
      </c>
      <c r="O16" s="13" t="s">
        <v>110</v>
      </c>
      <c r="P16" s="13" t="s">
        <v>111</v>
      </c>
      <c r="Q16" s="13" t="s">
        <v>112</v>
      </c>
      <c r="R16" s="4" t="str">
        <f>IFERROR(__xludf.DUMMYFUNCTION("split(N16, ""()"")"),"Omonia")</f>
        <v>Omonia</v>
      </c>
      <c r="S16" s="5" t="str">
        <f>IFERROR(__xludf.DUMMYFUNCTION("""COMPUTED_VALUE"""),"1st")</f>
        <v>1st</v>
      </c>
      <c r="U16" s="6" t="s">
        <v>38</v>
      </c>
      <c r="V16" s="1" t="str">
        <f t="shared" si="3"/>
        <v>Omonia</v>
      </c>
      <c r="W16" s="1" t="str">
        <f t="shared" si="4"/>
        <v>Cyprus</v>
      </c>
      <c r="X16" s="1" t="str">
        <f>IFERROR(__xludf.DUMMYFUNCTION("split(S16,""-"")"),"1st")</f>
        <v>1st</v>
      </c>
      <c r="Z16" s="1" t="str">
        <f t="shared" si="5"/>
        <v>1st</v>
      </c>
      <c r="AA16" s="1" t="s">
        <v>113</v>
      </c>
      <c r="AB16" s="1" t="s">
        <v>30</v>
      </c>
      <c r="AC16" s="1" t="s">
        <v>46</v>
      </c>
      <c r="AD16" s="1">
        <f t="shared" si="7"/>
        <v>0.88</v>
      </c>
      <c r="AE16" s="1">
        <f>IFERROR(__xludf.DUMMYFUNCTION("switch(AC16, ""Cup"", 1, ""CW"", LOOKUP(AB16,J:J,K:K)-1, ""PW"", LOOKUP(AB16,J:J,K:K), ""LC"", LOOKUP(AB16,J:J,K:K)-1, SPLIT(AC16,""stndrh""))"),4.0)</f>
        <v>4</v>
      </c>
      <c r="AF16" s="1">
        <f t="shared" si="8"/>
        <v>0.85</v>
      </c>
      <c r="AG16" s="1" t="str">
        <f t="shared" si="9"/>
        <v>LASK</v>
      </c>
      <c r="AH16" s="1">
        <f t="shared" si="10"/>
        <v>0.85</v>
      </c>
      <c r="AI16" s="1" t="str">
        <f t="shared" si="11"/>
        <v>Austria</v>
      </c>
      <c r="AJ16" s="1" t="s">
        <v>114</v>
      </c>
      <c r="AK16" s="1">
        <v>0.94</v>
      </c>
      <c r="AL16" s="1" t="s">
        <v>49</v>
      </c>
    </row>
    <row r="17">
      <c r="A17" s="1">
        <v>15.0</v>
      </c>
      <c r="B17" s="1" t="s">
        <v>86</v>
      </c>
      <c r="F17" s="1">
        <f t="shared" ref="F17:G17" si="25">A19</f>
        <v>17</v>
      </c>
      <c r="G17" s="1" t="str">
        <f t="shared" si="25"/>
        <v>Switzerland</v>
      </c>
      <c r="H17" s="2">
        <v>4.0</v>
      </c>
      <c r="I17" s="1">
        <v>43.0</v>
      </c>
      <c r="J17" s="1" t="s">
        <v>115</v>
      </c>
      <c r="K17" s="1">
        <v>4.0</v>
      </c>
      <c r="L17" s="13"/>
      <c r="M17" s="13" t="s">
        <v>92</v>
      </c>
      <c r="N17" s="13" t="s">
        <v>116</v>
      </c>
      <c r="O17" s="13" t="s">
        <v>117</v>
      </c>
      <c r="P17" s="13" t="s">
        <v>118</v>
      </c>
      <c r="Q17" s="13" t="s">
        <v>119</v>
      </c>
      <c r="R17" s="4" t="str">
        <f>IFERROR(__xludf.DUMMYFUNCTION("split(N17, ""()"")"),"PSV Eindhoven")</f>
        <v>PSV Eindhoven</v>
      </c>
      <c r="S17" s="5" t="str">
        <f>IFERROR(__xludf.DUMMYFUNCTION("""COMPUTED_VALUE"""),"2nd")</f>
        <v>2nd</v>
      </c>
      <c r="U17" s="6" t="s">
        <v>57</v>
      </c>
      <c r="V17" s="1" t="str">
        <f t="shared" si="3"/>
        <v>PSV Eindhoven</v>
      </c>
      <c r="W17" s="1" t="str">
        <f t="shared" si="4"/>
        <v>Netherlands</v>
      </c>
      <c r="X17" s="1" t="str">
        <f>IFERROR(__xludf.DUMMYFUNCTION("split(S17,""-"")"),"2nd")</f>
        <v>2nd</v>
      </c>
      <c r="Z17" s="1" t="str">
        <f t="shared" si="5"/>
        <v>2nd</v>
      </c>
      <c r="AA17" s="1" t="s">
        <v>120</v>
      </c>
      <c r="AB17" s="1" t="s">
        <v>30</v>
      </c>
      <c r="AC17" s="1" t="s">
        <v>121</v>
      </c>
      <c r="AD17" s="1">
        <f t="shared" si="7"/>
        <v>0.88</v>
      </c>
      <c r="AE17" s="1">
        <f>IFERROR(__xludf.DUMMYFUNCTION("switch(AC17, ""Cup"", 1, ""CW"", LOOKUP(AB17,J:J,K:K)-1, ""PW"", LOOKUP(AB17,J:J,K:K), ""LC"", LOOKUP(AB17,J:J,K:K)-1, SPLIT(AC17,""stndrh""))"),5.0)</f>
        <v>5</v>
      </c>
      <c r="AF17" s="1">
        <f t="shared" si="8"/>
        <v>0.84</v>
      </c>
      <c r="AG17" s="1" t="str">
        <f t="shared" si="9"/>
        <v>Austria Wien</v>
      </c>
      <c r="AH17" s="1">
        <f t="shared" si="10"/>
        <v>0.84</v>
      </c>
      <c r="AI17" s="1" t="str">
        <f t="shared" si="11"/>
        <v>Austria</v>
      </c>
      <c r="AJ17" s="1" t="s">
        <v>122</v>
      </c>
      <c r="AK17" s="1">
        <v>0.99</v>
      </c>
      <c r="AL17" s="1" t="s">
        <v>20</v>
      </c>
    </row>
    <row r="18">
      <c r="A18" s="1">
        <v>16.0</v>
      </c>
      <c r="B18" s="1" t="s">
        <v>38</v>
      </c>
      <c r="F18" s="1">
        <f t="shared" ref="F18:G18" si="26">A20</f>
        <v>18</v>
      </c>
      <c r="G18" s="1" t="str">
        <f t="shared" si="26"/>
        <v>Greece</v>
      </c>
      <c r="H18" s="2">
        <v>4.0</v>
      </c>
      <c r="I18" s="1">
        <v>5.0</v>
      </c>
      <c r="J18" s="1" t="s">
        <v>58</v>
      </c>
      <c r="K18" s="1">
        <v>6.0</v>
      </c>
      <c r="L18" s="13"/>
      <c r="M18" s="13"/>
      <c r="N18" s="13" t="s">
        <v>123</v>
      </c>
      <c r="O18" s="13" t="s">
        <v>124</v>
      </c>
      <c r="P18" s="13"/>
      <c r="Q18" s="13"/>
      <c r="R18" s="4" t="str">
        <f>IFERROR(__xludf.DUMMYFUNCTION("split(N18, ""()"")"),"Celtic")</f>
        <v>Celtic</v>
      </c>
      <c r="S18" s="5" t="str">
        <f>IFERROR(__xludf.DUMMYFUNCTION("""COMPUTED_VALUE"""),"2nd")</f>
        <v>2nd</v>
      </c>
      <c r="U18" s="6" t="s">
        <v>19</v>
      </c>
      <c r="V18" s="1" t="str">
        <f t="shared" si="3"/>
        <v>Celtic</v>
      </c>
      <c r="W18" s="1" t="str">
        <f t="shared" si="4"/>
        <v>Scotland</v>
      </c>
      <c r="X18" s="1" t="str">
        <f>IFERROR(__xludf.DUMMYFUNCTION("split(S18,""-"")"),"2nd")</f>
        <v>2nd</v>
      </c>
      <c r="Z18" s="1" t="str">
        <f t="shared" si="5"/>
        <v>2nd</v>
      </c>
      <c r="AA18" s="1" t="s">
        <v>125</v>
      </c>
      <c r="AB18" s="1" t="s">
        <v>40</v>
      </c>
      <c r="AC18" s="1" t="s">
        <v>27</v>
      </c>
      <c r="AD18" s="1">
        <f t="shared" si="7"/>
        <v>0.74</v>
      </c>
      <c r="AE18" s="1">
        <f>IFERROR(__xludf.DUMMYFUNCTION("switch(AC18, ""Cup"", 1, ""CW"", LOOKUP(AB18,J:J,K:K)-1, ""PW"", LOOKUP(AB18,J:J,K:K), ""LC"", LOOKUP(AB18,J:J,K:K)-1, SPLIT(AC18,""stndrh""))"),3.0)</f>
        <v>3</v>
      </c>
      <c r="AF18" s="1">
        <f t="shared" si="8"/>
        <v>0.72</v>
      </c>
      <c r="AG18" s="1" t="str">
        <f t="shared" si="9"/>
        <v>Keşla</v>
      </c>
      <c r="AH18" s="1">
        <f t="shared" si="10"/>
        <v>0.72</v>
      </c>
      <c r="AI18" s="1" t="str">
        <f t="shared" si="11"/>
        <v>Azerbaijan</v>
      </c>
      <c r="AJ18" s="1" t="s">
        <v>120</v>
      </c>
      <c r="AK18" s="1">
        <v>0.84</v>
      </c>
      <c r="AL18" s="1" t="s">
        <v>30</v>
      </c>
    </row>
    <row r="19">
      <c r="A19" s="1">
        <v>17.0</v>
      </c>
      <c r="B19" s="1" t="s">
        <v>126</v>
      </c>
      <c r="F19" s="1">
        <f t="shared" ref="F19:G19" si="27">A21</f>
        <v>19</v>
      </c>
      <c r="G19" s="1" t="str">
        <f t="shared" si="27"/>
        <v>Serbia</v>
      </c>
      <c r="H19" s="2">
        <v>4.0</v>
      </c>
      <c r="I19" s="1">
        <v>44.0</v>
      </c>
      <c r="J19" s="1" t="s">
        <v>127</v>
      </c>
      <c r="K19" s="1">
        <v>4.0</v>
      </c>
      <c r="L19" s="14"/>
      <c r="M19" s="14"/>
      <c r="N19" s="14"/>
      <c r="O19" s="14"/>
      <c r="P19" s="14"/>
      <c r="Q19" s="14"/>
      <c r="R19" s="4" t="str">
        <f>IFERROR(__xludf.DUMMYFUNCTION("split(N19, ""()"")"),"#VALUE!")</f>
        <v>#VALUE!</v>
      </c>
      <c r="S19" s="5"/>
      <c r="V19" s="1" t="str">
        <f t="shared" si="3"/>
        <v>#VALUE!</v>
      </c>
      <c r="W19" s="1" t="str">
        <f t="shared" si="4"/>
        <v/>
      </c>
      <c r="X19" s="1" t="str">
        <f>IFERROR(__xludf.DUMMYFUNCTION("split(S19,""-"")"),"#VALUE!")</f>
        <v>#VALUE!</v>
      </c>
      <c r="Z19" s="1" t="str">
        <f t="shared" si="5"/>
        <v>#VALUE!</v>
      </c>
      <c r="AA19" s="1" t="s">
        <v>128</v>
      </c>
      <c r="AB19" s="1" t="s">
        <v>40</v>
      </c>
      <c r="AC19" s="1" t="s">
        <v>75</v>
      </c>
      <c r="AD19" s="1">
        <f t="shared" si="7"/>
        <v>0.74</v>
      </c>
      <c r="AE19" s="1">
        <f>IFERROR(__xludf.DUMMYFUNCTION("switch(AC19, ""Cup"", 1, ""CW"", LOOKUP(AB19,J:J,K:K)-1, ""PW"", LOOKUP(AB19,J:J,K:K), ""LC"", LOOKUP(AB19,J:J,K:K)-1, SPLIT(AC19,""stndrh""))"),2.0)</f>
        <v>2</v>
      </c>
      <c r="AF19" s="1">
        <f t="shared" si="8"/>
        <v>0.73</v>
      </c>
      <c r="AG19" s="1" t="str">
        <f t="shared" si="9"/>
        <v>Qarabağ</v>
      </c>
      <c r="AH19" s="1">
        <f t="shared" si="10"/>
        <v>0.73</v>
      </c>
      <c r="AI19" s="1" t="str">
        <f t="shared" si="11"/>
        <v>Azerbaijan</v>
      </c>
      <c r="AJ19" s="1" t="s">
        <v>129</v>
      </c>
      <c r="AK19" s="1">
        <v>0.88</v>
      </c>
      <c r="AL19" s="1" t="s">
        <v>57</v>
      </c>
    </row>
    <row r="20">
      <c r="A20" s="1">
        <v>18.0</v>
      </c>
      <c r="B20" s="1" t="s">
        <v>29</v>
      </c>
      <c r="F20" s="1">
        <f t="shared" ref="F20:G20" si="28">A23</f>
        <v>20</v>
      </c>
      <c r="G20" s="1" t="str">
        <f t="shared" si="28"/>
        <v>Croatia</v>
      </c>
      <c r="H20" s="2">
        <v>4.0</v>
      </c>
      <c r="I20" s="1">
        <v>3.0</v>
      </c>
      <c r="J20" s="1" t="s">
        <v>39</v>
      </c>
      <c r="K20" s="1">
        <v>7.0</v>
      </c>
      <c r="L20" s="15" t="s">
        <v>130</v>
      </c>
      <c r="M20" s="15"/>
      <c r="N20" s="15" t="s">
        <v>131</v>
      </c>
      <c r="O20" s="15" t="s">
        <v>132</v>
      </c>
      <c r="P20" s="15" t="s">
        <v>133</v>
      </c>
      <c r="Q20" s="15" t="s">
        <v>134</v>
      </c>
      <c r="R20" s="4" t="str">
        <f>IFERROR(__xludf.DUMMYFUNCTION("split(N20, ""()"")"),"Dinamo Zagreb")</f>
        <v>Dinamo Zagreb</v>
      </c>
      <c r="S20" s="5" t="str">
        <f>IFERROR(__xludf.DUMMYFUNCTION("""COMPUTED_VALUE"""),"1st")</f>
        <v>1st</v>
      </c>
      <c r="U20" s="6" t="s">
        <v>77</v>
      </c>
      <c r="V20" s="1" t="str">
        <f t="shared" si="3"/>
        <v>Dinamo Zagreb</v>
      </c>
      <c r="W20" s="1" t="str">
        <f t="shared" si="4"/>
        <v>Croatia</v>
      </c>
      <c r="X20" s="1" t="str">
        <f>IFERROR(__xludf.DUMMYFUNCTION("split(S20,""-"")"),"1st")</f>
        <v>1st</v>
      </c>
      <c r="Z20" s="1" t="str">
        <f t="shared" si="5"/>
        <v>1st</v>
      </c>
      <c r="AA20" s="1" t="s">
        <v>135</v>
      </c>
      <c r="AB20" s="1" t="s">
        <v>40</v>
      </c>
      <c r="AC20" s="1" t="s">
        <v>18</v>
      </c>
      <c r="AD20" s="1">
        <f t="shared" si="7"/>
        <v>0.74</v>
      </c>
      <c r="AE20" s="1">
        <f>IFERROR(__xludf.DUMMYFUNCTION("switch(AC20, ""Cup"", 1, ""CW"", LOOKUP(AB20,J:J,K:K)-1, ""PW"", LOOKUP(AB20,J:J,K:K), ""LC"", LOOKUP(AB20,J:J,K:K)-1, SPLIT(AC20,""stndrh""))"),1.0)</f>
        <v>1</v>
      </c>
      <c r="AF20" s="1">
        <f t="shared" si="8"/>
        <v>0.74</v>
      </c>
      <c r="AG20" s="1" t="str">
        <f t="shared" si="9"/>
        <v>Neftçi Baku</v>
      </c>
      <c r="AH20" s="1">
        <f t="shared" si="10"/>
        <v>0.74</v>
      </c>
      <c r="AI20" s="1" t="str">
        <f t="shared" si="11"/>
        <v>Azerbaijan</v>
      </c>
      <c r="AJ20" s="1" t="s">
        <v>136</v>
      </c>
      <c r="AK20" s="1">
        <v>0.51</v>
      </c>
      <c r="AL20" s="1" t="s">
        <v>137</v>
      </c>
    </row>
    <row r="21">
      <c r="A21" s="1">
        <v>19.0</v>
      </c>
      <c r="B21" s="1" t="s">
        <v>138</v>
      </c>
      <c r="F21" s="1">
        <f t="shared" ref="F21:G21" si="29">A24</f>
        <v>21</v>
      </c>
      <c r="G21" s="1" t="str">
        <f t="shared" si="29"/>
        <v>Sweden</v>
      </c>
      <c r="H21" s="2">
        <v>4.0</v>
      </c>
      <c r="I21" s="1">
        <v>49.0</v>
      </c>
      <c r="J21" s="1" t="s">
        <v>139</v>
      </c>
      <c r="K21" s="1">
        <v>4.0</v>
      </c>
      <c r="L21" s="15"/>
      <c r="M21" s="15"/>
      <c r="N21" s="15" t="s">
        <v>140</v>
      </c>
      <c r="O21" s="15" t="s">
        <v>141</v>
      </c>
      <c r="P21" s="15" t="s">
        <v>142</v>
      </c>
      <c r="Q21" s="15" t="s">
        <v>143</v>
      </c>
      <c r="R21" s="4" t="str">
        <f>IFERROR(__xludf.DUMMYFUNCTION("split(N21, ""()"")"),"Kairat")</f>
        <v>Kairat</v>
      </c>
      <c r="S21" s="5" t="str">
        <f>IFERROR(__xludf.DUMMYFUNCTION("""COMPUTED_VALUE"""),"1st")</f>
        <v>1st</v>
      </c>
      <c r="U21" s="6" t="s">
        <v>106</v>
      </c>
      <c r="V21" s="1" t="str">
        <f t="shared" si="3"/>
        <v>Kairat</v>
      </c>
      <c r="W21" s="1" t="str">
        <f t="shared" si="4"/>
        <v>Kazakhstan</v>
      </c>
      <c r="X21" s="1" t="str">
        <f>IFERROR(__xludf.DUMMYFUNCTION("split(S21,""-"")"),"1st")</f>
        <v>1st</v>
      </c>
      <c r="Z21" s="1" t="str">
        <f t="shared" si="5"/>
        <v>1st</v>
      </c>
      <c r="AA21" s="1" t="s">
        <v>144</v>
      </c>
      <c r="AB21" s="1" t="s">
        <v>40</v>
      </c>
      <c r="AC21" s="1" t="s">
        <v>36</v>
      </c>
      <c r="AD21" s="1">
        <f t="shared" si="7"/>
        <v>0.74</v>
      </c>
      <c r="AE21" s="1">
        <f>IFERROR(__xludf.DUMMYFUNCTION("switch(AC21, ""Cup"", 1, ""CW"", LOOKUP(AB21,J:J,K:K)-1, ""PW"", LOOKUP(AB21,J:J,K:K), ""LC"", LOOKUP(AB21,J:J,K:K)-1, SPLIT(AC21,""stndrh""))"),3.0)</f>
        <v>3</v>
      </c>
      <c r="AF21" s="1">
        <f t="shared" si="8"/>
        <v>0.72</v>
      </c>
      <c r="AG21" s="1" t="str">
        <f t="shared" si="9"/>
        <v>Sumgayit</v>
      </c>
      <c r="AH21" s="1">
        <f t="shared" si="10"/>
        <v>0.72</v>
      </c>
      <c r="AI21" s="1" t="str">
        <f t="shared" si="11"/>
        <v>Azerbaijan</v>
      </c>
      <c r="AJ21" s="1" t="s">
        <v>145</v>
      </c>
      <c r="AK21" s="1">
        <v>0.97</v>
      </c>
      <c r="AL21" s="1" t="s">
        <v>20</v>
      </c>
    </row>
    <row r="22">
      <c r="A22" s="7" t="s">
        <v>9</v>
      </c>
      <c r="B22" s="1" t="s">
        <v>10</v>
      </c>
      <c r="F22" s="1">
        <f t="shared" ref="F22:G22" si="30">A25</f>
        <v>22</v>
      </c>
      <c r="G22" s="1" t="str">
        <f t="shared" si="30"/>
        <v>Norway</v>
      </c>
      <c r="H22" s="2">
        <v>4.0</v>
      </c>
      <c r="I22" s="1">
        <v>18.0</v>
      </c>
      <c r="J22" s="1" t="s">
        <v>29</v>
      </c>
      <c r="K22" s="1">
        <v>4.0</v>
      </c>
      <c r="L22" s="15"/>
      <c r="M22" s="15"/>
      <c r="N22" s="15" t="s">
        <v>146</v>
      </c>
      <c r="O22" s="15" t="s">
        <v>147</v>
      </c>
      <c r="P22" s="15" t="s">
        <v>148</v>
      </c>
      <c r="Q22" s="15" t="s">
        <v>149</v>
      </c>
      <c r="R22" s="4" t="str">
        <f>IFERROR(__xludf.DUMMYFUNCTION("split(N22, ""()"")"),"CFR Cluj")</f>
        <v>CFR Cluj</v>
      </c>
      <c r="S22" s="5" t="str">
        <f>IFERROR(__xludf.DUMMYFUNCTION("""COMPUTED_VALUE"""),"1st")</f>
        <v>1st</v>
      </c>
      <c r="U22" s="6" t="s">
        <v>150</v>
      </c>
      <c r="V22" s="1" t="str">
        <f t="shared" si="3"/>
        <v>CFR Cluj</v>
      </c>
      <c r="W22" s="1" t="str">
        <f t="shared" si="4"/>
        <v>Romania</v>
      </c>
      <c r="X22" s="1" t="str">
        <f>IFERROR(__xludf.DUMMYFUNCTION("split(S22,""-"")"),"1st")</f>
        <v>1st</v>
      </c>
      <c r="Z22" s="1" t="str">
        <f t="shared" si="5"/>
        <v>1st</v>
      </c>
      <c r="AA22" s="1" t="s">
        <v>151</v>
      </c>
      <c r="AB22" s="1" t="s">
        <v>50</v>
      </c>
      <c r="AC22" s="1" t="s">
        <v>18</v>
      </c>
      <c r="AD22" s="1">
        <f t="shared" si="7"/>
        <v>0.75</v>
      </c>
      <c r="AE22" s="1">
        <f>IFERROR(__xludf.DUMMYFUNCTION("switch(AC22, ""Cup"", 1, ""CW"", LOOKUP(AB22,J:J,K:K)-1, ""PW"", LOOKUP(AB22,J:J,K:K), ""LC"", LOOKUP(AB22,J:J,K:K)-1, SPLIT(AC22,""stndrh""))"),1.0)</f>
        <v>1</v>
      </c>
      <c r="AF22" s="1">
        <f t="shared" si="8"/>
        <v>0.75</v>
      </c>
      <c r="AG22" s="1" t="str">
        <f t="shared" si="9"/>
        <v>Shakhtyor Soligorsk</v>
      </c>
      <c r="AH22" s="1">
        <f t="shared" si="10"/>
        <v>0.75</v>
      </c>
      <c r="AI22" s="1" t="str">
        <f t="shared" si="11"/>
        <v>Belarus</v>
      </c>
      <c r="AJ22" s="1" t="s">
        <v>152</v>
      </c>
      <c r="AK22" s="1">
        <v>0.82</v>
      </c>
      <c r="AL22" s="1" t="s">
        <v>126</v>
      </c>
    </row>
    <row r="23">
      <c r="A23" s="1">
        <v>20.0</v>
      </c>
      <c r="B23" s="1" t="s">
        <v>77</v>
      </c>
      <c r="F23" s="1">
        <f t="shared" ref="F23:G23" si="31">A26</f>
        <v>23</v>
      </c>
      <c r="G23" s="1" t="str">
        <f t="shared" si="31"/>
        <v>Israel</v>
      </c>
      <c r="H23" s="2">
        <v>4.0</v>
      </c>
      <c r="I23" s="1">
        <v>33.0</v>
      </c>
      <c r="J23" s="1" t="s">
        <v>153</v>
      </c>
      <c r="K23" s="1">
        <v>4.0</v>
      </c>
      <c r="L23" s="15"/>
      <c r="M23" s="15"/>
      <c r="N23" s="15" t="s">
        <v>154</v>
      </c>
      <c r="O23" s="15" t="s">
        <v>155</v>
      </c>
      <c r="P23" s="15" t="s">
        <v>156</v>
      </c>
      <c r="Q23" s="15" t="s">
        <v>157</v>
      </c>
      <c r="R23" s="4" t="str">
        <f>IFERROR(__xludf.DUMMYFUNCTION("split(N23, ""()"")"),"Ferencváros")</f>
        <v>Ferencváros</v>
      </c>
      <c r="S23" s="5" t="str">
        <f>IFERROR(__xludf.DUMMYFUNCTION("""COMPUTED_VALUE"""),"1st")</f>
        <v>1st</v>
      </c>
      <c r="U23" s="6" t="s">
        <v>153</v>
      </c>
      <c r="V23" s="1" t="str">
        <f t="shared" si="3"/>
        <v>Ferencváros</v>
      </c>
      <c r="W23" s="1" t="str">
        <f t="shared" si="4"/>
        <v>Hungary</v>
      </c>
      <c r="X23" s="1" t="str">
        <f>IFERROR(__xludf.DUMMYFUNCTION("split(S23,""-"")"),"1st")</f>
        <v>1st</v>
      </c>
      <c r="Z23" s="1" t="str">
        <f t="shared" si="5"/>
        <v>1st</v>
      </c>
      <c r="AA23" s="1" t="s">
        <v>158</v>
      </c>
      <c r="AB23" s="1" t="s">
        <v>50</v>
      </c>
      <c r="AC23" s="1" t="s">
        <v>27</v>
      </c>
      <c r="AD23" s="1">
        <f t="shared" si="7"/>
        <v>0.75</v>
      </c>
      <c r="AE23" s="1">
        <f>IFERROR(__xludf.DUMMYFUNCTION("switch(AC23, ""Cup"", 1, ""CW"", LOOKUP(AB23,J:J,K:K)-1, ""PW"", LOOKUP(AB23,J:J,K:K), ""LC"", LOOKUP(AB23,J:J,K:K)-1, SPLIT(AC23,""stndrh""))"),3.0)</f>
        <v>3</v>
      </c>
      <c r="AF23" s="1">
        <f t="shared" si="8"/>
        <v>0.73</v>
      </c>
      <c r="AG23" s="1" t="str">
        <f t="shared" si="9"/>
        <v>BATE Borisov</v>
      </c>
      <c r="AH23" s="1">
        <f t="shared" si="10"/>
        <v>0.73</v>
      </c>
      <c r="AI23" s="1" t="str">
        <f t="shared" si="11"/>
        <v>Belarus</v>
      </c>
      <c r="AJ23" s="1" t="s">
        <v>158</v>
      </c>
      <c r="AK23" s="1">
        <v>0.73</v>
      </c>
      <c r="AL23" s="1" t="s">
        <v>50</v>
      </c>
    </row>
    <row r="24">
      <c r="A24" s="1">
        <v>21.0</v>
      </c>
      <c r="B24" s="1" t="s">
        <v>159</v>
      </c>
      <c r="F24" s="1">
        <f t="shared" ref="F24:G24" si="32">A27</f>
        <v>24</v>
      </c>
      <c r="G24" s="1" t="str">
        <f t="shared" si="32"/>
        <v>Kazakhstan</v>
      </c>
      <c r="H24" s="2">
        <v>4.0</v>
      </c>
      <c r="I24" s="1">
        <v>46.0</v>
      </c>
      <c r="J24" s="1" t="s">
        <v>160</v>
      </c>
      <c r="K24" s="1">
        <v>4.0</v>
      </c>
      <c r="L24" s="15"/>
      <c r="M24" s="15"/>
      <c r="N24" s="15" t="s">
        <v>161</v>
      </c>
      <c r="O24" s="15" t="s">
        <v>162</v>
      </c>
      <c r="P24" s="15" t="s">
        <v>163</v>
      </c>
      <c r="Q24" s="15" t="s">
        <v>164</v>
      </c>
      <c r="R24" s="4" t="str">
        <f>IFERROR(__xludf.DUMMYFUNCTION("split(N24, ""()"")"),"Riga")</f>
        <v>Riga</v>
      </c>
      <c r="S24" s="5" t="str">
        <f>IFERROR(__xludf.DUMMYFUNCTION("""COMPUTED_VALUE"""),"1st")</f>
        <v>1st</v>
      </c>
      <c r="U24" s="6" t="s">
        <v>165</v>
      </c>
      <c r="V24" s="1" t="str">
        <f t="shared" si="3"/>
        <v>Riga</v>
      </c>
      <c r="W24" s="1" t="str">
        <f t="shared" si="4"/>
        <v>Latvia</v>
      </c>
      <c r="X24" s="1" t="str">
        <f>IFERROR(__xludf.DUMMYFUNCTION("split(S24,""-"")"),"1st")</f>
        <v>1st</v>
      </c>
      <c r="Z24" s="1" t="str">
        <f t="shared" si="5"/>
        <v>1st</v>
      </c>
      <c r="AA24" s="1" t="s">
        <v>166</v>
      </c>
      <c r="AB24" s="1" t="s">
        <v>50</v>
      </c>
      <c r="AC24" s="1" t="s">
        <v>36</v>
      </c>
      <c r="AD24" s="1">
        <f t="shared" si="7"/>
        <v>0.75</v>
      </c>
      <c r="AE24" s="1">
        <f>IFERROR(__xludf.DUMMYFUNCTION("switch(AC24, ""Cup"", 1, ""CW"", LOOKUP(AB24,J:J,K:K)-1, ""PW"", LOOKUP(AB24,J:J,K:K), ""LC"", LOOKUP(AB24,J:J,K:K)-1, SPLIT(AC24,""stndrh""))"),3.0)</f>
        <v>3</v>
      </c>
      <c r="AF24" s="1">
        <f t="shared" si="8"/>
        <v>0.73</v>
      </c>
      <c r="AG24" s="1" t="str">
        <f t="shared" si="9"/>
        <v>Torpedo-BelAZ Zhodino</v>
      </c>
      <c r="AH24" s="1">
        <f t="shared" si="10"/>
        <v>0.73</v>
      </c>
      <c r="AI24" s="1" t="str">
        <f t="shared" si="11"/>
        <v>Belarus</v>
      </c>
      <c r="AJ24" s="1" t="s">
        <v>167</v>
      </c>
      <c r="AK24" s="1">
        <v>0.9199999999999999</v>
      </c>
      <c r="AL24" s="1" t="s">
        <v>39</v>
      </c>
    </row>
    <row r="25">
      <c r="A25" s="1">
        <v>22.0</v>
      </c>
      <c r="B25" s="1" t="s">
        <v>168</v>
      </c>
      <c r="F25" s="1">
        <f t="shared" ref="F25:G25" si="33">A28</f>
        <v>25</v>
      </c>
      <c r="G25" s="1" t="str">
        <f t="shared" si="33"/>
        <v>Belarus</v>
      </c>
      <c r="H25" s="2">
        <v>4.0</v>
      </c>
      <c r="I25" s="1">
        <v>23.0</v>
      </c>
      <c r="J25" s="1" t="s">
        <v>102</v>
      </c>
      <c r="K25" s="1">
        <v>4.0</v>
      </c>
      <c r="L25" s="15"/>
      <c r="M25" s="15"/>
      <c r="N25" s="15" t="s">
        <v>169</v>
      </c>
      <c r="O25" s="15" t="s">
        <v>170</v>
      </c>
      <c r="P25" s="15" t="s">
        <v>171</v>
      </c>
      <c r="Q25" s="15" t="s">
        <v>172</v>
      </c>
      <c r="R25" s="4" t="str">
        <f>IFERROR(__xludf.DUMMYFUNCTION("split(N25, ""()"")"),"Sheriff Tiraspol")</f>
        <v>Sheriff Tiraspol</v>
      </c>
      <c r="S25" s="5" t="str">
        <f>IFERROR(__xludf.DUMMYFUNCTION("""COMPUTED_VALUE"""),"1st")</f>
        <v>1st</v>
      </c>
      <c r="U25" s="6" t="s">
        <v>173</v>
      </c>
      <c r="V25" s="1" t="str">
        <f t="shared" si="3"/>
        <v>Sheriff Tiraspol</v>
      </c>
      <c r="W25" s="1" t="str">
        <f t="shared" si="4"/>
        <v>Moldova</v>
      </c>
      <c r="X25" s="1" t="str">
        <f>IFERROR(__xludf.DUMMYFUNCTION("split(S25,""-"")"),"1st")</f>
        <v>1st</v>
      </c>
      <c r="Z25" s="1" t="str">
        <f t="shared" si="5"/>
        <v>1st</v>
      </c>
      <c r="AA25" s="1" t="s">
        <v>174</v>
      </c>
      <c r="AB25" s="1" t="s">
        <v>50</v>
      </c>
      <c r="AC25" s="1" t="s">
        <v>46</v>
      </c>
      <c r="AD25" s="1">
        <f t="shared" si="7"/>
        <v>0.75</v>
      </c>
      <c r="AE25" s="1">
        <f>IFERROR(__xludf.DUMMYFUNCTION("switch(AC25, ""Cup"", 1, ""CW"", LOOKUP(AB25,J:J,K:K)-1, ""PW"", LOOKUP(AB25,J:J,K:K), ""LC"", LOOKUP(AB25,J:J,K:K)-1, SPLIT(AC25,""stndrh""))"),4.0)</f>
        <v>4</v>
      </c>
      <c r="AF25" s="1">
        <f t="shared" si="8"/>
        <v>0.72</v>
      </c>
      <c r="AG25" s="1" t="str">
        <f t="shared" si="9"/>
        <v>Dynamo Brest</v>
      </c>
      <c r="AH25" s="1">
        <f t="shared" si="10"/>
        <v>0.72</v>
      </c>
      <c r="AI25" s="1" t="str">
        <f t="shared" si="11"/>
        <v>Belarus</v>
      </c>
      <c r="AJ25" s="1" t="s">
        <v>175</v>
      </c>
      <c r="AK25" s="1">
        <v>0.97</v>
      </c>
      <c r="AL25" s="1" t="s">
        <v>39</v>
      </c>
    </row>
    <row r="26">
      <c r="A26" s="1">
        <v>23.0</v>
      </c>
      <c r="B26" s="1" t="s">
        <v>102</v>
      </c>
      <c r="F26" s="1">
        <f t="shared" ref="F26:G26" si="34">A29</f>
        <v>26</v>
      </c>
      <c r="G26" s="1" t="str">
        <f t="shared" si="34"/>
        <v>Azerbaijan</v>
      </c>
      <c r="H26" s="2">
        <v>4.0</v>
      </c>
      <c r="I26" s="1">
        <v>4.0</v>
      </c>
      <c r="J26" s="1" t="s">
        <v>49</v>
      </c>
      <c r="K26" s="1">
        <v>7.0</v>
      </c>
      <c r="L26" s="15"/>
      <c r="M26" s="15"/>
      <c r="N26" s="15" t="s">
        <v>176</v>
      </c>
      <c r="O26" s="15" t="s">
        <v>177</v>
      </c>
      <c r="P26" s="15" t="s">
        <v>178</v>
      </c>
      <c r="Q26" s="15" t="s">
        <v>179</v>
      </c>
      <c r="R26" s="4" t="str">
        <f>IFERROR(__xludf.DUMMYFUNCTION("split(N26, ""()"")"),"Hibernians")</f>
        <v>Hibernians</v>
      </c>
      <c r="S26" s="5" t="str">
        <f>IFERROR(__xludf.DUMMYFUNCTION("""COMPUTED_VALUE"""),"Abd-2nd")</f>
        <v>Abd-2nd</v>
      </c>
      <c r="T26" s="1" t="str">
        <f>IFERROR(__xludf.DUMMYFUNCTION("""COMPUTED_VALUE"""),"[Note MLT]")</f>
        <v>[Note MLT]</v>
      </c>
      <c r="U26" s="6" t="s">
        <v>180</v>
      </c>
      <c r="V26" s="1" t="str">
        <f t="shared" si="3"/>
        <v>Hibernians</v>
      </c>
      <c r="W26" s="1" t="str">
        <f t="shared" si="4"/>
        <v>Malta</v>
      </c>
      <c r="X26" s="1" t="str">
        <f>IFERROR(__xludf.DUMMYFUNCTION("split(S26,""-"")"),"Abd")</f>
        <v>Abd</v>
      </c>
      <c r="Y26" s="1" t="str">
        <f>IFERROR(__xludf.DUMMYFUNCTION("""COMPUTED_VALUE"""),"2nd")</f>
        <v>2nd</v>
      </c>
      <c r="Z26" s="1" t="str">
        <f t="shared" si="5"/>
        <v>2nd</v>
      </c>
      <c r="AA26" s="1" t="s">
        <v>181</v>
      </c>
      <c r="AB26" s="1" t="s">
        <v>59</v>
      </c>
      <c r="AC26" s="1" t="s">
        <v>36</v>
      </c>
      <c r="AD26" s="1">
        <f t="shared" si="7"/>
        <v>0.92</v>
      </c>
      <c r="AE26" s="1">
        <f>IFERROR(__xludf.DUMMYFUNCTION("switch(AC26, ""Cup"", 1, ""CW"", LOOKUP(AB26,J:J,K:K)-1, ""PW"", LOOKUP(AB26,J:J,K:K), ""LC"", LOOKUP(AB26,J:J,K:K)-1, SPLIT(AC26,""stndrh""))"),3.0)</f>
        <v>3</v>
      </c>
      <c r="AF26" s="1">
        <f t="shared" si="8"/>
        <v>0.9</v>
      </c>
      <c r="AG26" s="1" t="str">
        <f t="shared" si="9"/>
        <v>Royal Antwerp</v>
      </c>
      <c r="AH26" s="1">
        <f t="shared" si="10"/>
        <v>0.9</v>
      </c>
      <c r="AI26" s="1" t="str">
        <f t="shared" si="11"/>
        <v>Belgium</v>
      </c>
      <c r="AJ26" s="1" t="s">
        <v>182</v>
      </c>
      <c r="AK26" s="1">
        <v>0.9199999999999999</v>
      </c>
      <c r="AL26" s="1" t="s">
        <v>64</v>
      </c>
    </row>
    <row r="27">
      <c r="A27" s="1">
        <v>24.0</v>
      </c>
      <c r="B27" s="1" t="s">
        <v>106</v>
      </c>
      <c r="F27" s="1">
        <f t="shared" ref="F27:G27" si="35">A30</f>
        <v>27</v>
      </c>
      <c r="G27" s="1" t="str">
        <f t="shared" si="35"/>
        <v>Bulgaria</v>
      </c>
      <c r="H27" s="2">
        <v>4.0</v>
      </c>
      <c r="I27" s="1">
        <v>24.0</v>
      </c>
      <c r="J27" s="1" t="s">
        <v>106</v>
      </c>
      <c r="K27" s="1">
        <v>4.0</v>
      </c>
      <c r="L27" s="15"/>
      <c r="M27" s="15"/>
      <c r="N27" s="15" t="s">
        <v>183</v>
      </c>
      <c r="O27" s="15" t="s">
        <v>184</v>
      </c>
      <c r="P27" s="15" t="s">
        <v>185</v>
      </c>
      <c r="Q27" s="15"/>
      <c r="R27" s="4" t="str">
        <f>IFERROR(__xludf.DUMMYFUNCTION("split(N27, ""()"")"),"Lincoln Red Imps")</f>
        <v>Lincoln Red Imps</v>
      </c>
      <c r="S27" s="5" t="str">
        <f>IFERROR(__xludf.DUMMYFUNCTION("""COMPUTED_VALUE"""),"1st")</f>
        <v>1st</v>
      </c>
      <c r="U27" s="6" t="s">
        <v>139</v>
      </c>
      <c r="V27" s="1" t="str">
        <f t="shared" si="3"/>
        <v>Lincoln Red Imps</v>
      </c>
      <c r="W27" s="1" t="str">
        <f t="shared" si="4"/>
        <v>Gibraltar</v>
      </c>
      <c r="X27" s="1" t="str">
        <f>IFERROR(__xludf.DUMMYFUNCTION("split(S27,""-"")"),"1st")</f>
        <v>1st</v>
      </c>
      <c r="Z27" s="1" t="str">
        <f t="shared" si="5"/>
        <v>1st</v>
      </c>
      <c r="AA27" s="1" t="s">
        <v>186</v>
      </c>
      <c r="AB27" s="1" t="s">
        <v>59</v>
      </c>
      <c r="AC27" s="1" t="s">
        <v>18</v>
      </c>
      <c r="AD27" s="1">
        <f t="shared" si="7"/>
        <v>0.92</v>
      </c>
      <c r="AE27" s="1">
        <f>IFERROR(__xludf.DUMMYFUNCTION("switch(AC27, ""Cup"", 1, ""CW"", LOOKUP(AB27,J:J,K:K)-1, ""PW"", LOOKUP(AB27,J:J,K:K), ""LC"", LOOKUP(AB27,J:J,K:K)-1, SPLIT(AC27,""stndrh""))"),1.0)</f>
        <v>1</v>
      </c>
      <c r="AF27" s="1">
        <f t="shared" si="8"/>
        <v>0.92</v>
      </c>
      <c r="AG27" s="1" t="str">
        <f t="shared" si="9"/>
        <v>Club Brugge</v>
      </c>
      <c r="AH27" s="1">
        <f t="shared" si="10"/>
        <v>0.92</v>
      </c>
      <c r="AI27" s="1" t="str">
        <f t="shared" si="11"/>
        <v>Belgium</v>
      </c>
      <c r="AJ27" s="1" t="s">
        <v>187</v>
      </c>
      <c r="AK27" s="1">
        <v>0.89</v>
      </c>
      <c r="AL27" s="1" t="s">
        <v>91</v>
      </c>
    </row>
    <row r="28">
      <c r="A28" s="1">
        <v>25.0</v>
      </c>
      <c r="B28" s="1" t="s">
        <v>50</v>
      </c>
      <c r="F28" s="1">
        <f t="shared" ref="F28:G28" si="36">A31</f>
        <v>28</v>
      </c>
      <c r="G28" s="1" t="str">
        <f t="shared" si="36"/>
        <v>Romania</v>
      </c>
      <c r="H28" s="2">
        <v>4.0</v>
      </c>
      <c r="I28" s="1">
        <v>52.0</v>
      </c>
      <c r="J28" s="1" t="s">
        <v>188</v>
      </c>
      <c r="K28" s="1">
        <v>3.0</v>
      </c>
      <c r="L28" s="5"/>
      <c r="M28" s="5"/>
      <c r="N28" s="5"/>
      <c r="O28" s="5"/>
      <c r="P28" s="5"/>
      <c r="Q28" s="5"/>
      <c r="R28" s="4" t="str">
        <f>IFERROR(__xludf.DUMMYFUNCTION("split(N28, ""()"")"),"#VALUE!")</f>
        <v>#VALUE!</v>
      </c>
      <c r="S28" s="5"/>
      <c r="V28" s="1" t="str">
        <f t="shared" si="3"/>
        <v>#VALUE!</v>
      </c>
      <c r="W28" s="1" t="str">
        <f t="shared" si="4"/>
        <v/>
      </c>
      <c r="X28" s="1" t="str">
        <f>IFERROR(__xludf.DUMMYFUNCTION("split(S28,""-"")"),"#VALUE!")</f>
        <v>#VALUE!</v>
      </c>
      <c r="Z28" s="1" t="str">
        <f t="shared" si="5"/>
        <v>#VALUE!</v>
      </c>
      <c r="AA28" s="1" t="s">
        <v>71</v>
      </c>
      <c r="AB28" s="1" t="s">
        <v>59</v>
      </c>
      <c r="AC28" s="1" t="s">
        <v>46</v>
      </c>
      <c r="AD28" s="1">
        <f t="shared" si="7"/>
        <v>0.92</v>
      </c>
      <c r="AE28" s="1">
        <f>IFERROR(__xludf.DUMMYFUNCTION("switch(AC28, ""Cup"", 1, ""CW"", LOOKUP(AB28,J:J,K:K)-1, ""PW"", LOOKUP(AB28,J:J,K:K), ""LC"", LOOKUP(AB28,J:J,K:K)-1, SPLIT(AC28,""stndrh""))"),4.0)</f>
        <v>4</v>
      </c>
      <c r="AF28" s="1">
        <f t="shared" si="8"/>
        <v>0.89</v>
      </c>
      <c r="AG28" s="1" t="str">
        <f t="shared" si="9"/>
        <v>Anderlecht</v>
      </c>
      <c r="AH28" s="1">
        <f t="shared" si="10"/>
        <v>0.89</v>
      </c>
      <c r="AI28" s="1" t="str">
        <f t="shared" si="11"/>
        <v>Belgium</v>
      </c>
      <c r="AJ28" s="1" t="s">
        <v>189</v>
      </c>
      <c r="AK28" s="1">
        <v>0.52</v>
      </c>
      <c r="AL28" s="1" t="s">
        <v>180</v>
      </c>
    </row>
    <row r="29">
      <c r="A29" s="1">
        <v>26.0</v>
      </c>
      <c r="B29" s="1" t="s">
        <v>40</v>
      </c>
      <c r="F29" s="1">
        <f t="shared" ref="F29:G29" si="37">A32</f>
        <v>29</v>
      </c>
      <c r="G29" s="1" t="str">
        <f t="shared" si="37"/>
        <v>Poland</v>
      </c>
      <c r="H29" s="2">
        <v>4.0</v>
      </c>
      <c r="I29" s="1">
        <v>37.0</v>
      </c>
      <c r="J29" s="1" t="s">
        <v>165</v>
      </c>
      <c r="K29" s="1">
        <v>4.0</v>
      </c>
      <c r="L29" s="16" t="s">
        <v>190</v>
      </c>
      <c r="M29" s="16"/>
      <c r="N29" s="16" t="s">
        <v>191</v>
      </c>
      <c r="O29" s="17" t="s">
        <v>192</v>
      </c>
      <c r="P29" s="16" t="s">
        <v>193</v>
      </c>
      <c r="Q29" s="16" t="s">
        <v>194</v>
      </c>
      <c r="R29" s="4" t="str">
        <f>IFERROR(__xludf.DUMMYFUNCTION("split(N29, ""()"")"),"Prishtina")</f>
        <v>Prishtina</v>
      </c>
      <c r="S29" s="5" t="str">
        <f>IFERROR(__xludf.DUMMYFUNCTION("""COMPUTED_VALUE"""),"1st")</f>
        <v>1st</v>
      </c>
      <c r="U29" s="6" t="s">
        <v>188</v>
      </c>
      <c r="V29" s="1" t="str">
        <f t="shared" si="3"/>
        <v>Prishtina</v>
      </c>
      <c r="W29" s="1" t="str">
        <f t="shared" si="4"/>
        <v>Kosovo</v>
      </c>
      <c r="X29" s="1" t="str">
        <f>IFERROR(__xludf.DUMMYFUNCTION("split(S29,""-"")"),"1st")</f>
        <v>1st</v>
      </c>
      <c r="Z29" s="1" t="str">
        <f t="shared" si="5"/>
        <v>1st</v>
      </c>
      <c r="AA29" s="1" t="s">
        <v>195</v>
      </c>
      <c r="AB29" s="1" t="s">
        <v>59</v>
      </c>
      <c r="AC29" s="1" t="s">
        <v>121</v>
      </c>
      <c r="AD29" s="1">
        <f t="shared" si="7"/>
        <v>0.92</v>
      </c>
      <c r="AE29" s="1">
        <f>IFERROR(__xludf.DUMMYFUNCTION("switch(AC29, ""Cup"", 1, ""CW"", LOOKUP(AB29,J:J,K:K)-1, ""PW"", LOOKUP(AB29,J:J,K:K), ""LC"", LOOKUP(AB29,J:J,K:K)-1, SPLIT(AC29,""stndrh""))"),5.0)</f>
        <v>5</v>
      </c>
      <c r="AF29" s="1">
        <f t="shared" si="8"/>
        <v>0.88</v>
      </c>
      <c r="AG29" s="1" t="str">
        <f t="shared" si="9"/>
        <v>Gent</v>
      </c>
      <c r="AH29" s="1">
        <f t="shared" si="10"/>
        <v>0.88</v>
      </c>
      <c r="AI29" s="1" t="str">
        <f t="shared" si="11"/>
        <v>Belgium</v>
      </c>
      <c r="AJ29" s="1" t="s">
        <v>196</v>
      </c>
      <c r="AK29" s="1">
        <v>0.77</v>
      </c>
      <c r="AL29" s="1" t="s">
        <v>159</v>
      </c>
    </row>
    <row r="30">
      <c r="A30" s="1">
        <v>27.0</v>
      </c>
      <c r="B30" s="1" t="s">
        <v>73</v>
      </c>
      <c r="F30" s="1">
        <f t="shared" ref="F30:G30" si="38">A33</f>
        <v>30</v>
      </c>
      <c r="G30" s="1" t="str">
        <f t="shared" si="38"/>
        <v>Slovakia</v>
      </c>
      <c r="H30" s="2">
        <v>4.0</v>
      </c>
      <c r="I30" s="1">
        <v>31.0</v>
      </c>
      <c r="J30" s="1" t="s">
        <v>197</v>
      </c>
      <c r="K30" s="1">
        <v>4.0</v>
      </c>
      <c r="L30" s="18" t="s">
        <v>1</v>
      </c>
      <c r="M30" s="18"/>
      <c r="N30" s="18" t="s">
        <v>2</v>
      </c>
      <c r="O30" s="18"/>
      <c r="P30" s="18"/>
      <c r="Q30" s="18"/>
      <c r="R30" s="4" t="str">
        <f>IFERROR(__xludf.DUMMYFUNCTION("split(N30, ""()"")"),"Teams")</f>
        <v>Teams</v>
      </c>
      <c r="S30" s="5"/>
      <c r="V30" s="1" t="str">
        <f t="shared" si="3"/>
        <v>Teams</v>
      </c>
      <c r="W30" s="1" t="str">
        <f t="shared" si="4"/>
        <v/>
      </c>
      <c r="X30" s="1" t="str">
        <f>IFERROR(__xludf.DUMMYFUNCTION("split(S30,""-"")"),"#VALUE!")</f>
        <v>#VALUE!</v>
      </c>
      <c r="Z30" s="1" t="str">
        <f t="shared" si="5"/>
        <v>#VALUE!</v>
      </c>
      <c r="AA30" s="1" t="s">
        <v>198</v>
      </c>
      <c r="AB30" s="1" t="s">
        <v>59</v>
      </c>
      <c r="AC30" s="1" t="s">
        <v>75</v>
      </c>
      <c r="AD30" s="1">
        <f t="shared" si="7"/>
        <v>0.92</v>
      </c>
      <c r="AE30" s="1">
        <f>IFERROR(__xludf.DUMMYFUNCTION("switch(AC30, ""Cup"", 1, ""CW"", LOOKUP(AB30,J:J,K:K)-1, ""PW"", LOOKUP(AB30,J:J,K:K), ""LC"", LOOKUP(AB30,J:J,K:K)-1, SPLIT(AC30,""stndrh""))"),2.0)</f>
        <v>2</v>
      </c>
      <c r="AF30" s="1">
        <f t="shared" si="8"/>
        <v>0.91</v>
      </c>
      <c r="AG30" s="1" t="str">
        <f t="shared" si="9"/>
        <v>Genk</v>
      </c>
      <c r="AH30" s="1">
        <f t="shared" si="10"/>
        <v>0.91</v>
      </c>
      <c r="AI30" s="1" t="str">
        <f t="shared" si="11"/>
        <v>Belgium</v>
      </c>
      <c r="AJ30" s="1" t="s">
        <v>199</v>
      </c>
      <c r="AK30" s="1">
        <v>0.78</v>
      </c>
      <c r="AL30" s="1" t="s">
        <v>168</v>
      </c>
    </row>
    <row r="31">
      <c r="A31" s="1">
        <v>28.0</v>
      </c>
      <c r="B31" s="1" t="s">
        <v>150</v>
      </c>
      <c r="F31" s="1">
        <f t="shared" ref="F31:G31" si="39">A34</f>
        <v>31</v>
      </c>
      <c r="G31" s="1" t="str">
        <f t="shared" si="39"/>
        <v>Liechtenstein</v>
      </c>
      <c r="H31" s="6">
        <v>4.0</v>
      </c>
      <c r="I31" s="1">
        <v>35.0</v>
      </c>
      <c r="J31" s="1" t="s">
        <v>200</v>
      </c>
      <c r="K31" s="1">
        <v>4.0</v>
      </c>
      <c r="L31" s="19" t="s">
        <v>201</v>
      </c>
      <c r="M31" s="19"/>
      <c r="N31" s="19" t="s">
        <v>202</v>
      </c>
      <c r="O31" s="19" t="s">
        <v>202</v>
      </c>
      <c r="P31" s="19" t="s">
        <v>202</v>
      </c>
      <c r="Q31" s="19" t="s">
        <v>202</v>
      </c>
      <c r="R31" s="4" t="str">
        <f>IFERROR(__xludf.DUMMYFUNCTION("split(N31, ""()"")"),"UCL GS")</f>
        <v>UCL GS</v>
      </c>
      <c r="S31" s="5"/>
      <c r="V31" s="1" t="str">
        <f t="shared" si="3"/>
        <v>UCL GS</v>
      </c>
      <c r="W31" s="1" t="str">
        <f t="shared" si="4"/>
        <v/>
      </c>
      <c r="X31" s="1" t="str">
        <f>IFERROR(__xludf.DUMMYFUNCTION("split(S31,""-"")"),"#VALUE!")</f>
        <v>#VALUE!</v>
      </c>
      <c r="Z31" s="1" t="str">
        <f t="shared" si="5"/>
        <v>#VALUE!</v>
      </c>
      <c r="AA31" s="1" t="s">
        <v>203</v>
      </c>
      <c r="AB31" s="1" t="s">
        <v>67</v>
      </c>
      <c r="AC31" s="1" t="s">
        <v>36</v>
      </c>
      <c r="AD31" s="1">
        <f t="shared" si="7"/>
        <v>0.6</v>
      </c>
      <c r="AE31" s="1">
        <f>IFERROR(__xludf.DUMMYFUNCTION("switch(AC31, ""Cup"", 1, ""CW"", LOOKUP(AB31,J:J,K:K)-1, ""PW"", LOOKUP(AB31,J:J,K:K), ""LC"", LOOKUP(AB31,J:J,K:K)-1, SPLIT(AC31,""stndrh""))"),3.0)</f>
        <v>3</v>
      </c>
      <c r="AF31" s="1">
        <f t="shared" si="8"/>
        <v>0.58</v>
      </c>
      <c r="AG31" s="1" t="str">
        <f t="shared" si="9"/>
        <v>Velež Mostar</v>
      </c>
      <c r="AH31" s="1">
        <f t="shared" si="10"/>
        <v>0.58</v>
      </c>
      <c r="AI31" s="1" t="str">
        <f t="shared" si="11"/>
        <v>Bosnia and Herzegovina</v>
      </c>
      <c r="AJ31" s="1" t="s">
        <v>204</v>
      </c>
      <c r="AK31" s="1">
        <v>0.5700000000000001</v>
      </c>
      <c r="AL31" s="1" t="s">
        <v>205</v>
      </c>
    </row>
    <row r="32">
      <c r="A32" s="1">
        <v>29.0</v>
      </c>
      <c r="B32" s="1" t="s">
        <v>206</v>
      </c>
      <c r="F32" s="1">
        <f t="shared" ref="F32:G32" si="40">A35</f>
        <v>32</v>
      </c>
      <c r="G32" s="1" t="str">
        <f t="shared" si="40"/>
        <v>Slovenia</v>
      </c>
      <c r="H32" s="6">
        <v>1.0</v>
      </c>
      <c r="I32" s="1">
        <v>34.0</v>
      </c>
      <c r="J32" s="1" t="s">
        <v>207</v>
      </c>
      <c r="K32" s="1">
        <v>4.0</v>
      </c>
      <c r="L32" s="19"/>
      <c r="M32" s="19"/>
      <c r="N32" s="19" t="s">
        <v>202</v>
      </c>
      <c r="O32" s="19" t="s">
        <v>202</v>
      </c>
      <c r="P32" s="19" t="s">
        <v>202</v>
      </c>
      <c r="Q32" s="19" t="s">
        <v>202</v>
      </c>
      <c r="R32" s="4" t="str">
        <f>IFERROR(__xludf.DUMMYFUNCTION("split(N32, ""()"")"),"UCL GS")</f>
        <v>UCL GS</v>
      </c>
      <c r="S32" s="5"/>
      <c r="V32" s="1" t="str">
        <f t="shared" si="3"/>
        <v>UCL GS</v>
      </c>
      <c r="W32" s="1" t="str">
        <f t="shared" si="4"/>
        <v/>
      </c>
      <c r="X32" s="1" t="str">
        <f>IFERROR(__xludf.DUMMYFUNCTION("split(S32,""-"")"),"#VALUE!")</f>
        <v>#VALUE!</v>
      </c>
      <c r="Z32" s="1" t="str">
        <f t="shared" si="5"/>
        <v>#VALUE!</v>
      </c>
      <c r="AA32" s="1" t="s">
        <v>208</v>
      </c>
      <c r="AB32" s="1" t="s">
        <v>67</v>
      </c>
      <c r="AC32" s="1" t="s">
        <v>46</v>
      </c>
      <c r="AD32" s="1">
        <f t="shared" si="7"/>
        <v>0.6</v>
      </c>
      <c r="AE32" s="1">
        <f>IFERROR(__xludf.DUMMYFUNCTION("switch(AC32, ""Cup"", 1, ""CW"", LOOKUP(AB32,J:J,K:K)-1, ""PW"", LOOKUP(AB32,J:J,K:K), ""LC"", LOOKUP(AB32,J:J,K:K)-1, SPLIT(AC32,""stndrh""))"),4.0)</f>
        <v>4</v>
      </c>
      <c r="AF32" s="1">
        <f t="shared" si="8"/>
        <v>0.57</v>
      </c>
      <c r="AG32" s="1" t="str">
        <f t="shared" si="9"/>
        <v>Široki Brijeg</v>
      </c>
      <c r="AH32" s="1">
        <f t="shared" si="10"/>
        <v>0.57</v>
      </c>
      <c r="AI32" s="1" t="str">
        <f t="shared" si="11"/>
        <v>Bosnia and Herzegovina</v>
      </c>
      <c r="AJ32" s="1" t="s">
        <v>209</v>
      </c>
      <c r="AK32" s="1">
        <v>0.6</v>
      </c>
      <c r="AL32" s="1" t="s">
        <v>67</v>
      </c>
    </row>
    <row r="33">
      <c r="A33" s="1">
        <v>30.0</v>
      </c>
      <c r="B33" s="1" t="s">
        <v>210</v>
      </c>
      <c r="F33" s="1">
        <f t="shared" ref="F33:G33" si="41">A36</f>
        <v>33</v>
      </c>
      <c r="G33" s="1" t="str">
        <f t="shared" si="41"/>
        <v>Hungary</v>
      </c>
      <c r="H33" s="2">
        <v>4.0</v>
      </c>
      <c r="I33" s="1">
        <v>45.0</v>
      </c>
      <c r="J33" s="1" t="s">
        <v>180</v>
      </c>
      <c r="K33" s="1">
        <v>4.0</v>
      </c>
      <c r="L33" s="5"/>
      <c r="M33" s="5"/>
      <c r="N33" s="5"/>
      <c r="O33" s="5"/>
      <c r="P33" s="5"/>
      <c r="Q33" s="5"/>
      <c r="R33" s="4" t="str">
        <f>IFERROR(__xludf.DUMMYFUNCTION("split(N33, ""()"")"),"#VALUE!")</f>
        <v>#VALUE!</v>
      </c>
      <c r="S33" s="5"/>
      <c r="V33" s="1" t="str">
        <f t="shared" si="3"/>
        <v>#VALUE!</v>
      </c>
      <c r="W33" s="1" t="str">
        <f t="shared" si="4"/>
        <v/>
      </c>
      <c r="X33" s="1" t="str">
        <f>IFERROR(__xludf.DUMMYFUNCTION("split(S33,""-"")"),"#VALUE!")</f>
        <v>#VALUE!</v>
      </c>
      <c r="Z33" s="1" t="str">
        <f t="shared" si="5"/>
        <v>#VALUE!</v>
      </c>
      <c r="AA33" s="1" t="s">
        <v>209</v>
      </c>
      <c r="AB33" s="1" t="s">
        <v>67</v>
      </c>
      <c r="AC33" s="1" t="s">
        <v>18</v>
      </c>
      <c r="AD33" s="1">
        <f t="shared" si="7"/>
        <v>0.6</v>
      </c>
      <c r="AE33" s="1">
        <f>IFERROR(__xludf.DUMMYFUNCTION("switch(AC33, ""Cup"", 1, ""CW"", LOOKUP(AB33,J:J,K:K)-1, ""PW"", LOOKUP(AB33,J:J,K:K), ""LC"", LOOKUP(AB33,J:J,K:K)-1, SPLIT(AC33,""stndrh""))"),1.0)</f>
        <v>1</v>
      </c>
      <c r="AF33" s="1">
        <f t="shared" si="8"/>
        <v>0.6</v>
      </c>
      <c r="AG33" s="1" t="str">
        <f t="shared" si="9"/>
        <v>Borac Banja Luka</v>
      </c>
      <c r="AH33" s="1">
        <f t="shared" si="10"/>
        <v>0.6</v>
      </c>
      <c r="AI33" s="1" t="str">
        <f t="shared" si="11"/>
        <v>Bosnia and Herzegovina</v>
      </c>
      <c r="AJ33" s="1" t="s">
        <v>211</v>
      </c>
      <c r="AK33" s="1">
        <v>0.95</v>
      </c>
      <c r="AL33" s="1" t="s">
        <v>39</v>
      </c>
    </row>
    <row r="34">
      <c r="A34" s="1">
        <v>31.0</v>
      </c>
      <c r="B34" s="1" t="s">
        <v>197</v>
      </c>
      <c r="F34" s="1">
        <f t="shared" ref="F34:G34" si="42">A37</f>
        <v>34</v>
      </c>
      <c r="G34" s="1" t="str">
        <f t="shared" si="42"/>
        <v>Luxembourg</v>
      </c>
      <c r="H34" s="2">
        <v>4.0</v>
      </c>
      <c r="I34" s="1">
        <v>41.0</v>
      </c>
      <c r="J34" s="1" t="s">
        <v>173</v>
      </c>
      <c r="K34" s="1">
        <v>4.0</v>
      </c>
      <c r="L34" s="20" t="s">
        <v>12</v>
      </c>
      <c r="M34" s="20"/>
      <c r="N34" s="20" t="s">
        <v>212</v>
      </c>
      <c r="O34" s="20" t="s">
        <v>213</v>
      </c>
      <c r="P34" s="20" t="s">
        <v>214</v>
      </c>
      <c r="Q34" s="20" t="s">
        <v>215</v>
      </c>
      <c r="R34" s="4" t="str">
        <f>IFERROR(__xludf.DUMMYFUNCTION("split(N34, ""()"")"),"Real Sociedad")</f>
        <v>Real Sociedad</v>
      </c>
      <c r="S34" s="5" t="str">
        <f>IFERROR(__xludf.DUMMYFUNCTION("""COMPUTED_VALUE"""),"5th")</f>
        <v>5th</v>
      </c>
      <c r="U34" s="6" t="s">
        <v>20</v>
      </c>
      <c r="V34" s="1" t="str">
        <f t="shared" si="3"/>
        <v>Real Sociedad</v>
      </c>
      <c r="W34" s="1" t="str">
        <f t="shared" si="4"/>
        <v>Spain</v>
      </c>
      <c r="X34" s="1" t="str">
        <f>IFERROR(__xludf.DUMMYFUNCTION("split(S34,""-"")"),"5th")</f>
        <v>5th</v>
      </c>
      <c r="Z34" s="1" t="str">
        <f t="shared" si="5"/>
        <v>5th</v>
      </c>
      <c r="AA34" s="1" t="s">
        <v>216</v>
      </c>
      <c r="AB34" s="1" t="s">
        <v>67</v>
      </c>
      <c r="AC34" s="1" t="s">
        <v>27</v>
      </c>
      <c r="AD34" s="1">
        <f t="shared" si="7"/>
        <v>0.6</v>
      </c>
      <c r="AE34" s="1">
        <f>IFERROR(__xludf.DUMMYFUNCTION("switch(AC34, ""Cup"", 1, ""CW"", LOOKUP(AB34,J:J,K:K)-1, ""PW"", LOOKUP(AB34,J:J,K:K), ""LC"", LOOKUP(AB34,J:J,K:K)-1, SPLIT(AC34,""stndrh""))"),3.0)</f>
        <v>3</v>
      </c>
      <c r="AF34" s="1">
        <f t="shared" si="8"/>
        <v>0.58</v>
      </c>
      <c r="AG34" s="1" t="str">
        <f t="shared" si="9"/>
        <v>Sarajevo</v>
      </c>
      <c r="AH34" s="1">
        <f t="shared" si="10"/>
        <v>0.58</v>
      </c>
      <c r="AI34" s="1" t="str">
        <f t="shared" si="11"/>
        <v>Bosnia and Herzegovina</v>
      </c>
      <c r="AJ34" s="1" t="s">
        <v>217</v>
      </c>
      <c r="AK34" s="1">
        <v>0.8999999999999999</v>
      </c>
      <c r="AL34" s="1" t="s">
        <v>64</v>
      </c>
    </row>
    <row r="35">
      <c r="A35" s="1">
        <v>32.0</v>
      </c>
      <c r="B35" s="1" t="s">
        <v>218</v>
      </c>
      <c r="F35" s="1">
        <f t="shared" ref="F35:G35" si="43">A38</f>
        <v>35</v>
      </c>
      <c r="G35" s="1" t="str">
        <f t="shared" si="43"/>
        <v>Lithuania</v>
      </c>
      <c r="H35" s="2">
        <v>4.0</v>
      </c>
      <c r="I35" s="1">
        <v>50.0</v>
      </c>
      <c r="J35" s="1" t="s">
        <v>219</v>
      </c>
      <c r="K35" s="1">
        <v>4.0</v>
      </c>
      <c r="L35" s="20"/>
      <c r="M35" s="20"/>
      <c r="N35" s="20" t="s">
        <v>220</v>
      </c>
      <c r="O35" s="20" t="s">
        <v>221</v>
      </c>
      <c r="P35" s="20" t="s">
        <v>222</v>
      </c>
      <c r="Q35" s="20" t="s">
        <v>223</v>
      </c>
      <c r="R35" s="4" t="str">
        <f>IFERROR(__xludf.DUMMYFUNCTION("split(N35, ""()"")"),"Eintracht Frankfurt")</f>
        <v>Eintracht Frankfurt</v>
      </c>
      <c r="S35" s="5" t="str">
        <f>IFERROR(__xludf.DUMMYFUNCTION("""COMPUTED_VALUE"""),"5th")</f>
        <v>5th</v>
      </c>
      <c r="U35" s="6" t="s">
        <v>39</v>
      </c>
      <c r="V35" s="1" t="str">
        <f t="shared" si="3"/>
        <v>Eintracht Frankfurt</v>
      </c>
      <c r="W35" s="1" t="str">
        <f t="shared" si="4"/>
        <v>Germany</v>
      </c>
      <c r="X35" s="1" t="str">
        <f>IFERROR(__xludf.DUMMYFUNCTION("split(S35,""-"")"),"5th")</f>
        <v>5th</v>
      </c>
      <c r="Z35" s="1" t="str">
        <f t="shared" si="5"/>
        <v>5th</v>
      </c>
      <c r="AA35" s="1" t="s">
        <v>224</v>
      </c>
      <c r="AB35" s="1" t="s">
        <v>73</v>
      </c>
      <c r="AC35" s="1" t="s">
        <v>75</v>
      </c>
      <c r="AD35" s="1">
        <f t="shared" si="7"/>
        <v>0.73</v>
      </c>
      <c r="AE35" s="1">
        <f>IFERROR(__xludf.DUMMYFUNCTION("switch(AC35, ""Cup"", 1, ""CW"", LOOKUP(AB35,J:J,K:K)-1, ""PW"", LOOKUP(AB35,J:J,K:K), ""LC"", LOOKUP(AB35,J:J,K:K)-1, SPLIT(AC35,""stndrh""))"),2.0)</f>
        <v>2</v>
      </c>
      <c r="AF35" s="1">
        <f t="shared" si="8"/>
        <v>0.72</v>
      </c>
      <c r="AG35" s="1" t="str">
        <f t="shared" si="9"/>
        <v>Lokomotiv Plovdiv</v>
      </c>
      <c r="AH35" s="1">
        <f t="shared" si="10"/>
        <v>0.72</v>
      </c>
      <c r="AI35" s="1" t="str">
        <f t="shared" si="11"/>
        <v>Bulgaria</v>
      </c>
      <c r="AJ35" s="1" t="s">
        <v>225</v>
      </c>
      <c r="AK35" s="1">
        <v>0.51</v>
      </c>
      <c r="AL35" s="1" t="s">
        <v>160</v>
      </c>
    </row>
    <row r="36">
      <c r="A36" s="1">
        <v>33.0</v>
      </c>
      <c r="B36" s="1" t="s">
        <v>153</v>
      </c>
      <c r="F36" s="1">
        <f t="shared" ref="F36:G36" si="44">A39</f>
        <v>36</v>
      </c>
      <c r="G36" s="1" t="str">
        <f t="shared" si="44"/>
        <v>Armenia</v>
      </c>
      <c r="H36" s="2">
        <v>4.0</v>
      </c>
      <c r="I36" s="1">
        <v>10.0</v>
      </c>
      <c r="J36" s="1" t="s">
        <v>57</v>
      </c>
      <c r="K36" s="1">
        <v>5.0</v>
      </c>
      <c r="L36" s="20"/>
      <c r="M36" s="20"/>
      <c r="N36" s="20" t="s">
        <v>226</v>
      </c>
      <c r="O36" s="20" t="s">
        <v>227</v>
      </c>
      <c r="P36" s="20" t="s">
        <v>228</v>
      </c>
      <c r="Q36" s="20" t="s">
        <v>229</v>
      </c>
      <c r="R36" s="4" t="str">
        <f>IFERROR(__xludf.DUMMYFUNCTION("split(N36, ""()"")"),"Lyon")</f>
        <v>Lyon</v>
      </c>
      <c r="S36" s="5" t="str">
        <f>IFERROR(__xludf.DUMMYFUNCTION("""COMPUTED_VALUE"""),"4th")</f>
        <v>4th</v>
      </c>
      <c r="U36" s="6" t="s">
        <v>58</v>
      </c>
      <c r="V36" s="1" t="str">
        <f t="shared" si="3"/>
        <v>Lyon</v>
      </c>
      <c r="W36" s="1" t="str">
        <f t="shared" si="4"/>
        <v>France</v>
      </c>
      <c r="X36" s="1" t="str">
        <f>IFERROR(__xludf.DUMMYFUNCTION("split(S36,""-"")"),"4th")</f>
        <v>4th</v>
      </c>
      <c r="Z36" s="1" t="str">
        <f t="shared" si="5"/>
        <v>4th</v>
      </c>
      <c r="AA36" s="1" t="s">
        <v>90</v>
      </c>
      <c r="AB36" s="1" t="s">
        <v>73</v>
      </c>
      <c r="AC36" s="1" t="s">
        <v>121</v>
      </c>
      <c r="AD36" s="1">
        <f t="shared" si="7"/>
        <v>0.73</v>
      </c>
      <c r="AE36" s="1">
        <f>IFERROR(__xludf.DUMMYFUNCTION("switch(AC36, ""Cup"", 1, ""CW"", LOOKUP(AB36,J:J,K:K)-1, ""PW"", LOOKUP(AB36,J:J,K:K), ""LC"", LOOKUP(AB36,J:J,K:K)-1, SPLIT(AC36,""stndrh""))"),4.0)</f>
        <v>4</v>
      </c>
      <c r="AF36" s="1">
        <f t="shared" si="8"/>
        <v>0.7</v>
      </c>
      <c r="AG36" s="1" t="str">
        <f t="shared" si="9"/>
        <v>Arda</v>
      </c>
      <c r="AH36" s="1">
        <f t="shared" si="10"/>
        <v>0.7</v>
      </c>
      <c r="AI36" s="1" t="str">
        <f t="shared" si="11"/>
        <v>Bulgaria</v>
      </c>
      <c r="AJ36" s="1" t="s">
        <v>230</v>
      </c>
      <c r="AK36" s="1">
        <v>0.87</v>
      </c>
      <c r="AL36" s="1" t="s">
        <v>48</v>
      </c>
    </row>
    <row r="37">
      <c r="A37" s="1">
        <v>34.0</v>
      </c>
      <c r="B37" s="1" t="s">
        <v>207</v>
      </c>
      <c r="F37" s="1">
        <f t="shared" ref="F37:G37" si="45">A40</f>
        <v>37</v>
      </c>
      <c r="G37" s="1" t="str">
        <f t="shared" si="45"/>
        <v>Latvia</v>
      </c>
      <c r="H37" s="2">
        <v>4.0</v>
      </c>
      <c r="I37" s="1">
        <v>39.0</v>
      </c>
      <c r="J37" s="1" t="s">
        <v>231</v>
      </c>
      <c r="K37" s="1">
        <v>4.0</v>
      </c>
      <c r="L37" s="20"/>
      <c r="M37" s="20"/>
      <c r="N37" s="20" t="s">
        <v>232</v>
      </c>
      <c r="O37" s="20" t="s">
        <v>232</v>
      </c>
      <c r="P37" s="20" t="s">
        <v>232</v>
      </c>
      <c r="Q37" s="20" t="s">
        <v>232</v>
      </c>
      <c r="R37" s="4" t="str">
        <f>IFERROR(__xludf.DUMMYFUNCTION("split(N37, ""()"")"),"UCL CH PO")</f>
        <v>UCL CH PO</v>
      </c>
      <c r="S37" s="5"/>
      <c r="V37" s="1" t="str">
        <f t="shared" si="3"/>
        <v>UCL CH PO</v>
      </c>
      <c r="W37" s="1" t="str">
        <f t="shared" si="4"/>
        <v/>
      </c>
      <c r="X37" s="1" t="str">
        <f>IFERROR(__xludf.DUMMYFUNCTION("split(S37,""-"")"),"#VALUE!")</f>
        <v>#VALUE!</v>
      </c>
      <c r="Z37" s="1" t="str">
        <f t="shared" si="5"/>
        <v>#VALUE!</v>
      </c>
      <c r="AA37" s="1" t="s">
        <v>233</v>
      </c>
      <c r="AB37" s="1" t="s">
        <v>73</v>
      </c>
      <c r="AC37" s="1" t="s">
        <v>18</v>
      </c>
      <c r="AD37" s="1">
        <f t="shared" si="7"/>
        <v>0.73</v>
      </c>
      <c r="AE37" s="1">
        <f>IFERROR(__xludf.DUMMYFUNCTION("switch(AC37, ""Cup"", 1, ""CW"", LOOKUP(AB37,J:J,K:K)-1, ""PW"", LOOKUP(AB37,J:J,K:K), ""LC"", LOOKUP(AB37,J:J,K:K)-1, SPLIT(AC37,""stndrh""))"),1.0)</f>
        <v>1</v>
      </c>
      <c r="AF37" s="1">
        <f t="shared" si="8"/>
        <v>0.73</v>
      </c>
      <c r="AG37" s="1" t="str">
        <f t="shared" si="9"/>
        <v>Ludogorets Razgrad</v>
      </c>
      <c r="AH37" s="1">
        <f t="shared" si="10"/>
        <v>0.73</v>
      </c>
      <c r="AI37" s="1" t="str">
        <f t="shared" si="11"/>
        <v>Bulgaria</v>
      </c>
      <c r="AJ37" s="1" t="s">
        <v>234</v>
      </c>
      <c r="AK37" s="1">
        <v>0.5</v>
      </c>
      <c r="AL37" s="1" t="s">
        <v>219</v>
      </c>
    </row>
    <row r="38">
      <c r="A38" s="1">
        <v>35.0</v>
      </c>
      <c r="B38" s="1" t="s">
        <v>200</v>
      </c>
      <c r="F38" s="21">
        <f t="shared" ref="F38:G38" si="46">A42</f>
        <v>38</v>
      </c>
      <c r="G38" s="22" t="str">
        <f t="shared" si="46"/>
        <v>Albania</v>
      </c>
      <c r="H38" s="2">
        <v>4.0</v>
      </c>
      <c r="I38" s="22">
        <v>48.0</v>
      </c>
      <c r="J38" s="22" t="s">
        <v>235</v>
      </c>
      <c r="K38" s="22">
        <v>4.0</v>
      </c>
      <c r="L38" s="20"/>
      <c r="M38" s="20"/>
      <c r="N38" s="20" t="s">
        <v>236</v>
      </c>
      <c r="O38" s="20" t="s">
        <v>236</v>
      </c>
      <c r="P38" s="20" t="s">
        <v>237</v>
      </c>
      <c r="Q38" s="20" t="s">
        <v>237</v>
      </c>
      <c r="R38" s="4" t="str">
        <f>IFERROR(__xludf.DUMMYFUNCTION("split(N38, ""()"")"),"UCL LP PO")</f>
        <v>UCL LP PO</v>
      </c>
      <c r="S38" s="5"/>
      <c r="V38" s="1" t="str">
        <f t="shared" si="3"/>
        <v>UCL LP PO</v>
      </c>
      <c r="W38" s="1" t="str">
        <f t="shared" si="4"/>
        <v/>
      </c>
      <c r="X38" s="1" t="str">
        <f>IFERROR(__xludf.DUMMYFUNCTION("split(S38,""-"")"),"#VALUE!")</f>
        <v>#VALUE!</v>
      </c>
      <c r="Z38" s="1" t="str">
        <f t="shared" si="5"/>
        <v>#VALUE!</v>
      </c>
      <c r="AA38" s="1" t="s">
        <v>238</v>
      </c>
      <c r="AB38" s="1" t="s">
        <v>73</v>
      </c>
      <c r="AC38" s="1" t="s">
        <v>27</v>
      </c>
      <c r="AD38" s="1">
        <f t="shared" si="7"/>
        <v>0.73</v>
      </c>
      <c r="AE38" s="1">
        <f>IFERROR(__xludf.DUMMYFUNCTION("switch(AC38, ""Cup"", 1, ""CW"", LOOKUP(AB38,J:J,K:K)-1, ""PW"", LOOKUP(AB38,J:J,K:K), ""LC"", LOOKUP(AB38,J:J,K:K)-1, SPLIT(AC38,""stndrh""))"),3.0)</f>
        <v>3</v>
      </c>
      <c r="AF38" s="1">
        <f t="shared" si="8"/>
        <v>0.71</v>
      </c>
      <c r="AG38" s="1" t="str">
        <f t="shared" si="9"/>
        <v>CSKA Sofia</v>
      </c>
      <c r="AH38" s="1">
        <f t="shared" si="10"/>
        <v>0.71</v>
      </c>
      <c r="AI38" s="1" t="str">
        <f t="shared" si="11"/>
        <v>Bulgaria</v>
      </c>
      <c r="AJ38" s="1" t="s">
        <v>239</v>
      </c>
      <c r="AK38" s="1">
        <v>0.85</v>
      </c>
      <c r="AL38" s="1" t="s">
        <v>19</v>
      </c>
    </row>
    <row r="39">
      <c r="A39" s="1">
        <v>36.0</v>
      </c>
      <c r="B39" s="1" t="s">
        <v>21</v>
      </c>
      <c r="F39" s="21">
        <f t="shared" ref="F39:G39" si="47">A43</f>
        <v>39</v>
      </c>
      <c r="G39" s="22" t="str">
        <f t="shared" si="47"/>
        <v>North Macedonia</v>
      </c>
      <c r="H39" s="2">
        <v>4.0</v>
      </c>
      <c r="I39" s="22">
        <v>22.0</v>
      </c>
      <c r="J39" s="22" t="s">
        <v>168</v>
      </c>
      <c r="K39" s="22">
        <v>4.0</v>
      </c>
      <c r="L39" s="20"/>
      <c r="M39" s="20"/>
      <c r="N39" s="20" t="s">
        <v>237</v>
      </c>
      <c r="O39" s="20" t="s">
        <v>237</v>
      </c>
      <c r="P39" s="20"/>
      <c r="Q39" s="20"/>
      <c r="R39" s="4" t="str">
        <f>IFERROR(__xludf.DUMMYFUNCTION("split(N39, ""()"")"),"UCL LP Q3")</f>
        <v>UCL LP Q3</v>
      </c>
      <c r="S39" s="5"/>
      <c r="V39" s="1" t="str">
        <f t="shared" si="3"/>
        <v>UCL LP Q3</v>
      </c>
      <c r="W39" s="1" t="str">
        <f t="shared" si="4"/>
        <v/>
      </c>
      <c r="X39" s="1" t="str">
        <f>IFERROR(__xludf.DUMMYFUNCTION("split(S39,""-"")"),"#VALUE!")</f>
        <v>#VALUE!</v>
      </c>
      <c r="Z39" s="1" t="str">
        <f t="shared" si="5"/>
        <v>#VALUE!</v>
      </c>
      <c r="AA39" s="1" t="s">
        <v>240</v>
      </c>
      <c r="AB39" s="1" t="s">
        <v>77</v>
      </c>
      <c r="AC39" s="1" t="s">
        <v>18</v>
      </c>
      <c r="AD39" s="1">
        <f t="shared" si="7"/>
        <v>0.8</v>
      </c>
      <c r="AE39" s="1">
        <f>IFERROR(__xludf.DUMMYFUNCTION("switch(AC39, ""Cup"", 1, ""CW"", LOOKUP(AB39,J:J,K:K)-1, ""PW"", LOOKUP(AB39,J:J,K:K), ""LC"", LOOKUP(AB39,J:J,K:K)-1, SPLIT(AC39,""stndrh""))"),1.0)</f>
        <v>1</v>
      </c>
      <c r="AF39" s="1">
        <f t="shared" si="8"/>
        <v>0.8</v>
      </c>
      <c r="AG39" s="1" t="str">
        <f t="shared" si="9"/>
        <v>Dinamo Zagreb</v>
      </c>
      <c r="AH39" s="1">
        <f t="shared" si="10"/>
        <v>0.8</v>
      </c>
      <c r="AI39" s="1" t="str">
        <f t="shared" si="11"/>
        <v>Croatia</v>
      </c>
      <c r="AJ39" s="1" t="s">
        <v>241</v>
      </c>
      <c r="AK39" s="1">
        <v>0.72</v>
      </c>
      <c r="AL39" s="1" t="s">
        <v>150</v>
      </c>
    </row>
    <row r="40">
      <c r="A40" s="1">
        <v>37.0</v>
      </c>
      <c r="B40" s="1" t="s">
        <v>165</v>
      </c>
      <c r="F40" s="21">
        <f t="shared" ref="F40:G40" si="48">A44</f>
        <v>40</v>
      </c>
      <c r="G40" s="22" t="str">
        <f t="shared" si="48"/>
        <v>Bosnia and Herzegovina</v>
      </c>
      <c r="H40" s="2">
        <v>4.0</v>
      </c>
      <c r="I40" s="22">
        <v>29.0</v>
      </c>
      <c r="J40" s="22" t="s">
        <v>206</v>
      </c>
      <c r="K40" s="22">
        <v>4.0</v>
      </c>
      <c r="L40" s="5"/>
      <c r="M40" s="5"/>
      <c r="N40" s="5"/>
      <c r="O40" s="5"/>
      <c r="P40" s="5"/>
      <c r="Q40" s="5"/>
      <c r="R40" s="4" t="str">
        <f>IFERROR(__xludf.DUMMYFUNCTION("split(N40, ""()"")"),"#VALUE!")</f>
        <v>#VALUE!</v>
      </c>
      <c r="S40" s="5"/>
      <c r="V40" s="1" t="str">
        <f t="shared" si="3"/>
        <v>#VALUE!</v>
      </c>
      <c r="W40" s="1" t="str">
        <f t="shared" si="4"/>
        <v/>
      </c>
      <c r="X40" s="1" t="str">
        <f>IFERROR(__xludf.DUMMYFUNCTION("split(S40,""-"")"),"#VALUE!")</f>
        <v>#VALUE!</v>
      </c>
      <c r="Z40" s="1" t="str">
        <f t="shared" si="5"/>
        <v>#VALUE!</v>
      </c>
      <c r="AA40" s="1" t="s">
        <v>242</v>
      </c>
      <c r="AB40" s="1" t="s">
        <v>77</v>
      </c>
      <c r="AC40" s="1" t="s">
        <v>46</v>
      </c>
      <c r="AD40" s="1">
        <f t="shared" si="7"/>
        <v>0.8</v>
      </c>
      <c r="AE40" s="1">
        <f>IFERROR(__xludf.DUMMYFUNCTION("switch(AC40, ""Cup"", 1, ""CW"", LOOKUP(AB40,J:J,K:K)-1, ""PW"", LOOKUP(AB40,J:J,K:K), ""LC"", LOOKUP(AB40,J:J,K:K)-1, SPLIT(AC40,""stndrh""))"),4.0)</f>
        <v>4</v>
      </c>
      <c r="AF40" s="1">
        <f t="shared" si="8"/>
        <v>0.77</v>
      </c>
      <c r="AG40" s="1" t="str">
        <f t="shared" si="9"/>
        <v>Hajduk Split</v>
      </c>
      <c r="AH40" s="1">
        <f t="shared" si="10"/>
        <v>0.77</v>
      </c>
      <c r="AI40" s="1" t="str">
        <f t="shared" si="11"/>
        <v>Croatia</v>
      </c>
      <c r="AJ40" s="1" t="s">
        <v>243</v>
      </c>
      <c r="AK40" s="1">
        <v>0.95</v>
      </c>
      <c r="AL40" s="1" t="s">
        <v>17</v>
      </c>
    </row>
    <row r="41">
      <c r="A41" s="7" t="s">
        <v>9</v>
      </c>
      <c r="B41" s="1" t="s">
        <v>10</v>
      </c>
      <c r="F41" s="21">
        <f t="shared" ref="F41:G41" si="49">A45</f>
        <v>41</v>
      </c>
      <c r="G41" s="22" t="str">
        <f t="shared" si="49"/>
        <v>Moldova</v>
      </c>
      <c r="H41" s="2">
        <v>4.0</v>
      </c>
      <c r="I41" s="22">
        <v>6.0</v>
      </c>
      <c r="J41" s="22" t="s">
        <v>64</v>
      </c>
      <c r="K41" s="23">
        <v>6.0</v>
      </c>
      <c r="L41" s="24" t="s">
        <v>78</v>
      </c>
      <c r="M41" s="24"/>
      <c r="N41" s="25" t="s">
        <v>244</v>
      </c>
      <c r="O41" s="24" t="s">
        <v>245</v>
      </c>
      <c r="P41" s="24" t="s">
        <v>246</v>
      </c>
      <c r="Q41" s="24" t="s">
        <v>247</v>
      </c>
      <c r="R41" s="4" t="str">
        <f>IFERROR(__xludf.DUMMYFUNCTION("split(N41, ""()"")"),"Royal Antwerp")</f>
        <v>Royal Antwerp</v>
      </c>
      <c r="S41" s="5" t="str">
        <f>IFERROR(__xludf.DUMMYFUNCTION("""COMPUTED_VALUE"""),"3rd")</f>
        <v>3rd</v>
      </c>
      <c r="U41" s="6" t="s">
        <v>59</v>
      </c>
      <c r="V41" s="1" t="str">
        <f t="shared" si="3"/>
        <v>Royal Antwerp</v>
      </c>
      <c r="W41" s="1" t="str">
        <f t="shared" si="4"/>
        <v>Belgium</v>
      </c>
      <c r="X41" s="1" t="str">
        <f>IFERROR(__xludf.DUMMYFUNCTION("split(S41,""-"")"),"3rd")</f>
        <v>3rd</v>
      </c>
      <c r="Z41" s="1" t="str">
        <f t="shared" si="5"/>
        <v>3rd</v>
      </c>
      <c r="AA41" s="1" t="s">
        <v>248</v>
      </c>
      <c r="AB41" s="1" t="s">
        <v>77</v>
      </c>
      <c r="AC41" s="1" t="s">
        <v>75</v>
      </c>
      <c r="AD41" s="1">
        <f t="shared" si="7"/>
        <v>0.8</v>
      </c>
      <c r="AE41" s="1">
        <f>IFERROR(__xludf.DUMMYFUNCTION("switch(AC41, ""Cup"", 1, ""CW"", LOOKUP(AB41,J:J,K:K)-1, ""PW"", LOOKUP(AB41,J:J,K:K), ""LC"", LOOKUP(AB41,J:J,K:K)-1, SPLIT(AC41,""stndrh""))"),2.0)</f>
        <v>2</v>
      </c>
      <c r="AF41" s="1">
        <f t="shared" si="8"/>
        <v>0.79</v>
      </c>
      <c r="AG41" s="1" t="str">
        <f t="shared" si="9"/>
        <v>Osijek</v>
      </c>
      <c r="AH41" s="1">
        <f t="shared" si="10"/>
        <v>0.79</v>
      </c>
      <c r="AI41" s="1" t="str">
        <f t="shared" si="11"/>
        <v>Croatia</v>
      </c>
      <c r="AJ41" s="1" t="s">
        <v>186</v>
      </c>
      <c r="AK41" s="1">
        <v>0.92</v>
      </c>
      <c r="AL41" s="1" t="s">
        <v>59</v>
      </c>
    </row>
    <row r="42">
      <c r="A42" s="1">
        <v>38.0</v>
      </c>
      <c r="B42" s="1" t="s">
        <v>0</v>
      </c>
      <c r="F42" s="21">
        <f t="shared" ref="F42:G42" si="50">A46</f>
        <v>42</v>
      </c>
      <c r="G42" s="22" t="str">
        <f t="shared" si="50"/>
        <v>Republic of Ireland</v>
      </c>
      <c r="H42" s="2">
        <v>4.0</v>
      </c>
      <c r="I42" s="22">
        <v>42.0</v>
      </c>
      <c r="J42" s="22" t="s">
        <v>205</v>
      </c>
      <c r="K42" s="23">
        <v>4.0</v>
      </c>
      <c r="L42" s="24"/>
      <c r="M42" s="24"/>
      <c r="N42" s="24" t="s">
        <v>249</v>
      </c>
      <c r="O42" s="24" t="s">
        <v>250</v>
      </c>
      <c r="P42" s="24" t="s">
        <v>251</v>
      </c>
      <c r="Q42" s="24" t="s">
        <v>251</v>
      </c>
      <c r="R42" s="4" t="str">
        <f>IFERROR(__xludf.DUMMYFUNCTION("split(N42, ""()"")"),"Sturm Graz")</f>
        <v>Sturm Graz</v>
      </c>
      <c r="S42" s="5" t="str">
        <f>IFERROR(__xludf.DUMMYFUNCTION("""COMPUTED_VALUE"""),"3rd")</f>
        <v>3rd</v>
      </c>
      <c r="U42" s="6" t="s">
        <v>30</v>
      </c>
      <c r="V42" s="1" t="str">
        <f t="shared" si="3"/>
        <v>Sturm Graz</v>
      </c>
      <c r="W42" s="1" t="str">
        <f t="shared" si="4"/>
        <v>Austria</v>
      </c>
      <c r="X42" s="1" t="str">
        <f>IFERROR(__xludf.DUMMYFUNCTION("split(S42,""-"")"),"3rd")</f>
        <v>3rd</v>
      </c>
      <c r="Z42" s="1" t="str">
        <f t="shared" si="5"/>
        <v>3rd</v>
      </c>
      <c r="AA42" s="1" t="s">
        <v>252</v>
      </c>
      <c r="AB42" s="1" t="s">
        <v>77</v>
      </c>
      <c r="AC42" s="1" t="s">
        <v>36</v>
      </c>
      <c r="AD42" s="1">
        <f t="shared" si="7"/>
        <v>0.8</v>
      </c>
      <c r="AE42" s="1">
        <f>IFERROR(__xludf.DUMMYFUNCTION("switch(AC42, ""Cup"", 1, ""CW"", LOOKUP(AB42,J:J,K:K)-1, ""PW"", LOOKUP(AB42,J:J,K:K), ""LC"", LOOKUP(AB42,J:J,K:K)-1, SPLIT(AC42,""stndrh""))"),3.0)</f>
        <v>3</v>
      </c>
      <c r="AF42" s="1">
        <f t="shared" si="8"/>
        <v>0.78</v>
      </c>
      <c r="AG42" s="1" t="str">
        <f t="shared" si="9"/>
        <v>Rijeka</v>
      </c>
      <c r="AH42" s="1">
        <f t="shared" si="10"/>
        <v>0.78</v>
      </c>
      <c r="AI42" s="1" t="str">
        <f t="shared" si="11"/>
        <v>Croatia</v>
      </c>
      <c r="AJ42" s="1" t="s">
        <v>253</v>
      </c>
      <c r="AK42" s="1">
        <v>0.51</v>
      </c>
      <c r="AL42" s="1" t="s">
        <v>235</v>
      </c>
    </row>
    <row r="43">
      <c r="A43" s="1">
        <v>39.0</v>
      </c>
      <c r="B43" s="1" t="s">
        <v>231</v>
      </c>
      <c r="F43" s="21">
        <f t="shared" ref="F43:G43" si="51">A47</f>
        <v>43</v>
      </c>
      <c r="G43" s="22" t="str">
        <f t="shared" si="51"/>
        <v>Finland</v>
      </c>
      <c r="H43" s="2">
        <v>4.0</v>
      </c>
      <c r="I43" s="22">
        <v>28.0</v>
      </c>
      <c r="J43" s="22" t="s">
        <v>150</v>
      </c>
      <c r="K43" s="23">
        <v>4.0</v>
      </c>
      <c r="L43" s="24"/>
      <c r="M43" s="24"/>
      <c r="N43" s="24" t="s">
        <v>251</v>
      </c>
      <c r="O43" s="24" t="s">
        <v>251</v>
      </c>
      <c r="P43" s="24" t="s">
        <v>251</v>
      </c>
      <c r="Q43" s="24" t="s">
        <v>251</v>
      </c>
      <c r="R43" s="4" t="str">
        <f>IFERROR(__xludf.DUMMYFUNCTION("split(N43, ""()"")"),"UCL CH Q3")</f>
        <v>UCL CH Q3</v>
      </c>
      <c r="S43" s="5"/>
      <c r="V43" s="1" t="str">
        <f t="shared" si="3"/>
        <v>UCL CH Q3</v>
      </c>
      <c r="W43" s="1" t="str">
        <f t="shared" si="4"/>
        <v/>
      </c>
      <c r="X43" s="1" t="str">
        <f>IFERROR(__xludf.DUMMYFUNCTION("split(S43,""-"")"),"#VALUE!")</f>
        <v>#VALUE!</v>
      </c>
      <c r="Z43" s="1" t="str">
        <f t="shared" si="5"/>
        <v>#VALUE!</v>
      </c>
      <c r="AA43" s="1" t="s">
        <v>254</v>
      </c>
      <c r="AB43" s="1" t="s">
        <v>38</v>
      </c>
      <c r="AC43" s="1" t="s">
        <v>18</v>
      </c>
      <c r="AD43" s="1">
        <f t="shared" si="7"/>
        <v>0.84</v>
      </c>
      <c r="AE43" s="1">
        <f>IFERROR(__xludf.DUMMYFUNCTION("switch(AC43, ""Cup"", 1, ""CW"", LOOKUP(AB43,J:J,K:K)-1, ""PW"", LOOKUP(AB43,J:J,K:K), ""LC"", LOOKUP(AB43,J:J,K:K)-1, SPLIT(AC43,""stndrh""))"),1.0)</f>
        <v>1</v>
      </c>
      <c r="AF43" s="1">
        <f t="shared" si="8"/>
        <v>0.84</v>
      </c>
      <c r="AG43" s="1" t="str">
        <f t="shared" si="9"/>
        <v>Omonia</v>
      </c>
      <c r="AH43" s="1">
        <f t="shared" si="10"/>
        <v>0.84</v>
      </c>
      <c r="AI43" s="1" t="str">
        <f t="shared" si="11"/>
        <v>Cyprus</v>
      </c>
      <c r="AJ43" s="1" t="s">
        <v>255</v>
      </c>
      <c r="AK43" s="1">
        <v>0.53</v>
      </c>
      <c r="AL43" s="1" t="s">
        <v>137</v>
      </c>
    </row>
    <row r="44">
      <c r="A44" s="1">
        <v>40.0</v>
      </c>
      <c r="B44" s="1" t="s">
        <v>67</v>
      </c>
      <c r="F44" s="21">
        <f t="shared" ref="F44:G44" si="52">A48</f>
        <v>44</v>
      </c>
      <c r="G44" s="22" t="str">
        <f t="shared" si="52"/>
        <v>Georgia</v>
      </c>
      <c r="H44" s="2">
        <v>4.0</v>
      </c>
      <c r="I44" s="22">
        <v>7.0</v>
      </c>
      <c r="J44" s="22" t="s">
        <v>72</v>
      </c>
      <c r="K44" s="22">
        <v>5.0</v>
      </c>
      <c r="L44" s="5"/>
      <c r="M44" s="5"/>
      <c r="N44" s="5"/>
      <c r="O44" s="5"/>
      <c r="P44" s="5"/>
      <c r="Q44" s="5"/>
      <c r="R44" s="4" t="str">
        <f>IFERROR(__xludf.DUMMYFUNCTION("split(N44, ""()"")"),"#VALUE!")</f>
        <v>#VALUE!</v>
      </c>
      <c r="S44" s="5"/>
      <c r="V44" s="1" t="str">
        <f t="shared" si="3"/>
        <v>#VALUE!</v>
      </c>
      <c r="W44" s="1" t="str">
        <f t="shared" si="4"/>
        <v/>
      </c>
      <c r="X44" s="1" t="str">
        <f>IFERROR(__xludf.DUMMYFUNCTION("split(S44,""-"")"),"#VALUE!")</f>
        <v>#VALUE!</v>
      </c>
      <c r="Z44" s="1" t="str">
        <f t="shared" si="5"/>
        <v>#VALUE!</v>
      </c>
      <c r="AA44" s="1" t="s">
        <v>83</v>
      </c>
      <c r="AB44" s="1" t="s">
        <v>38</v>
      </c>
      <c r="AC44" s="1" t="s">
        <v>75</v>
      </c>
      <c r="AD44" s="1">
        <f t="shared" si="7"/>
        <v>0.84</v>
      </c>
      <c r="AE44" s="1">
        <f>IFERROR(__xludf.DUMMYFUNCTION("switch(AC44, ""Cup"", 1, ""CW"", LOOKUP(AB44,J:J,K:K)-1, ""PW"", LOOKUP(AB44,J:J,K:K), ""LC"", LOOKUP(AB44,J:J,K:K)-1, SPLIT(AC44,""stndrh""))"),2.0)</f>
        <v>2</v>
      </c>
      <c r="AF44" s="1">
        <f t="shared" si="8"/>
        <v>0.83</v>
      </c>
      <c r="AG44" s="1" t="str">
        <f t="shared" si="9"/>
        <v>Apollon Limassol</v>
      </c>
      <c r="AH44" s="1">
        <f t="shared" si="10"/>
        <v>0.83</v>
      </c>
      <c r="AI44" s="1" t="str">
        <f t="shared" si="11"/>
        <v>Cyprus</v>
      </c>
      <c r="AJ44" s="1" t="s">
        <v>256</v>
      </c>
      <c r="AK44" s="1">
        <v>0.85</v>
      </c>
      <c r="AL44" s="1" t="s">
        <v>48</v>
      </c>
    </row>
    <row r="45">
      <c r="A45" s="1">
        <v>41.0</v>
      </c>
      <c r="B45" s="1" t="s">
        <v>173</v>
      </c>
      <c r="F45" s="21">
        <f t="shared" ref="F45:G45" si="53">A49</f>
        <v>45</v>
      </c>
      <c r="G45" s="22" t="str">
        <f t="shared" si="53"/>
        <v>Malta</v>
      </c>
      <c r="H45" s="2">
        <v>4.0</v>
      </c>
      <c r="I45" s="22">
        <v>55.0</v>
      </c>
      <c r="J45" s="22" t="s">
        <v>257</v>
      </c>
      <c r="K45" s="22">
        <v>3.0</v>
      </c>
      <c r="L45" s="26" t="s">
        <v>87</v>
      </c>
      <c r="M45" s="26" t="s">
        <v>79</v>
      </c>
      <c r="N45" s="26" t="s">
        <v>258</v>
      </c>
      <c r="O45" s="26" t="s">
        <v>258</v>
      </c>
      <c r="P45" s="26" t="s">
        <v>258</v>
      </c>
      <c r="Q45" s="26" t="s">
        <v>258</v>
      </c>
      <c r="R45" s="4" t="str">
        <f>IFERROR(__xludf.DUMMYFUNCTION("split(N45, ""()"")"),"UCL CH Q2")</f>
        <v>UCL CH Q2</v>
      </c>
      <c r="S45" s="5"/>
      <c r="V45" s="1" t="str">
        <f t="shared" si="3"/>
        <v>UCL CH Q2</v>
      </c>
      <c r="W45" s="1" t="str">
        <f t="shared" si="4"/>
        <v/>
      </c>
      <c r="X45" s="1" t="str">
        <f>IFERROR(__xludf.DUMMYFUNCTION("split(S45,""-"")"),"#VALUE!")</f>
        <v>#VALUE!</v>
      </c>
      <c r="Z45" s="1" t="str">
        <f t="shared" si="5"/>
        <v>#VALUE!</v>
      </c>
      <c r="AA45" s="1" t="s">
        <v>76</v>
      </c>
      <c r="AB45" s="1" t="s">
        <v>38</v>
      </c>
      <c r="AC45" s="1" t="s">
        <v>27</v>
      </c>
      <c r="AD45" s="1">
        <f t="shared" si="7"/>
        <v>0.84</v>
      </c>
      <c r="AE45" s="1">
        <f>IFERROR(__xludf.DUMMYFUNCTION("switch(AC45, ""Cup"", 1, ""CW"", LOOKUP(AB45,J:J,K:K)-1, ""PW"", LOOKUP(AB45,J:J,K:K), ""LC"", LOOKUP(AB45,J:J,K:K)-1, SPLIT(AC45,""stndrh""))"),3.0)</f>
        <v>3</v>
      </c>
      <c r="AF45" s="1">
        <f t="shared" si="8"/>
        <v>0.82</v>
      </c>
      <c r="AG45" s="1" t="str">
        <f t="shared" si="9"/>
        <v>Anorthosis</v>
      </c>
      <c r="AH45" s="1">
        <f t="shared" si="10"/>
        <v>0.82</v>
      </c>
      <c r="AI45" s="1" t="str">
        <f t="shared" si="11"/>
        <v>Cyprus</v>
      </c>
      <c r="AJ45" s="1" t="s">
        <v>238</v>
      </c>
      <c r="AK45" s="1">
        <v>0.71</v>
      </c>
      <c r="AL45" s="1" t="s">
        <v>73</v>
      </c>
    </row>
    <row r="46">
      <c r="A46" s="1">
        <v>42.0</v>
      </c>
      <c r="B46" s="1" t="s">
        <v>205</v>
      </c>
      <c r="F46" s="21">
        <f t="shared" ref="F46:G46" si="54">A50</f>
        <v>46</v>
      </c>
      <c r="G46" s="22" t="str">
        <f t="shared" si="54"/>
        <v>Iceland</v>
      </c>
      <c r="H46" s="2">
        <v>4.0</v>
      </c>
      <c r="I46" s="22">
        <v>14.0</v>
      </c>
      <c r="J46" s="22" t="s">
        <v>19</v>
      </c>
      <c r="K46" s="22">
        <v>5.0</v>
      </c>
      <c r="L46" s="26"/>
      <c r="M46" s="26"/>
      <c r="N46" s="26" t="s">
        <v>258</v>
      </c>
      <c r="O46" s="26" t="s">
        <v>258</v>
      </c>
      <c r="P46" s="26" t="s">
        <v>258</v>
      </c>
      <c r="Q46" s="26" t="s">
        <v>258</v>
      </c>
      <c r="R46" s="4" t="str">
        <f>IFERROR(__xludf.DUMMYFUNCTION("split(N46, ""()"")"),"UCL CH Q2")</f>
        <v>UCL CH Q2</v>
      </c>
      <c r="S46" s="5"/>
      <c r="V46" s="1" t="str">
        <f t="shared" si="3"/>
        <v>UCL CH Q2</v>
      </c>
      <c r="W46" s="1" t="str">
        <f t="shared" si="4"/>
        <v/>
      </c>
      <c r="X46" s="1" t="str">
        <f>IFERROR(__xludf.DUMMYFUNCTION("split(S46,""-"")"),"#VALUE!")</f>
        <v>#VALUE!</v>
      </c>
      <c r="Z46" s="1" t="str">
        <f t="shared" si="5"/>
        <v>#VALUE!</v>
      </c>
      <c r="AA46" s="1" t="s">
        <v>37</v>
      </c>
      <c r="AB46" s="1" t="s">
        <v>38</v>
      </c>
      <c r="AC46" s="1" t="s">
        <v>36</v>
      </c>
      <c r="AD46" s="1">
        <f t="shared" si="7"/>
        <v>0.84</v>
      </c>
      <c r="AE46" s="1">
        <f>IFERROR(__xludf.DUMMYFUNCTION("switch(AC46, ""Cup"", 1, ""CW"", LOOKUP(AB46,J:J,K:K)-1, ""PW"", LOOKUP(AB46,J:J,K:K), ""LC"", LOOKUP(AB46,J:J,K:K)-1, SPLIT(AC46,""stndrh""))"),3.0)</f>
        <v>3</v>
      </c>
      <c r="AF46" s="1">
        <f t="shared" si="8"/>
        <v>0.82</v>
      </c>
      <c r="AG46" s="1" t="str">
        <f t="shared" si="9"/>
        <v>AEL Limassol</v>
      </c>
      <c r="AH46" s="1">
        <f t="shared" si="10"/>
        <v>0.82</v>
      </c>
      <c r="AI46" s="1" t="str">
        <f t="shared" si="11"/>
        <v>Cyprus</v>
      </c>
      <c r="AJ46" s="1" t="s">
        <v>259</v>
      </c>
      <c r="AK46" s="1">
        <v>0.79</v>
      </c>
      <c r="AL46" s="1" t="s">
        <v>138</v>
      </c>
    </row>
    <row r="47">
      <c r="A47" s="1">
        <v>43.0</v>
      </c>
      <c r="B47" s="1" t="s">
        <v>115</v>
      </c>
      <c r="F47" s="21">
        <f t="shared" ref="F47:G47" si="55">A51</f>
        <v>47</v>
      </c>
      <c r="G47" s="22" t="str">
        <f t="shared" si="55"/>
        <v>Wales</v>
      </c>
      <c r="H47" s="2">
        <v>4.0</v>
      </c>
      <c r="I47" s="22">
        <v>19.0</v>
      </c>
      <c r="J47" s="22" t="s">
        <v>138</v>
      </c>
      <c r="K47" s="22">
        <v>4.0</v>
      </c>
      <c r="L47" s="26"/>
      <c r="M47" s="26"/>
      <c r="N47" s="26" t="s">
        <v>258</v>
      </c>
      <c r="O47" s="26" t="s">
        <v>258</v>
      </c>
      <c r="P47" s="26"/>
      <c r="Q47" s="26"/>
      <c r="R47" s="4" t="str">
        <f>IFERROR(__xludf.DUMMYFUNCTION("split(N47, ""()"")"),"UCL CH Q2")</f>
        <v>UCL CH Q2</v>
      </c>
      <c r="S47" s="5"/>
      <c r="V47" s="1" t="str">
        <f t="shared" si="3"/>
        <v>UCL CH Q2</v>
      </c>
      <c r="W47" s="1" t="str">
        <f t="shared" si="4"/>
        <v/>
      </c>
      <c r="X47" s="1" t="str">
        <f>IFERROR(__xludf.DUMMYFUNCTION("split(S47,""-"")"),"#VALUE!")</f>
        <v>#VALUE!</v>
      </c>
      <c r="Z47" s="1" t="str">
        <f t="shared" si="5"/>
        <v>#VALUE!</v>
      </c>
      <c r="AA47" s="1" t="s">
        <v>260</v>
      </c>
      <c r="AB47" s="1" t="s">
        <v>86</v>
      </c>
      <c r="AC47" s="1" t="s">
        <v>261</v>
      </c>
      <c r="AD47" s="1">
        <f t="shared" si="7"/>
        <v>0.85</v>
      </c>
      <c r="AE47" s="1">
        <f>IFERROR(__xludf.DUMMYFUNCTION("switch(AC47, ""Cup"", 1, ""CW"", LOOKUP(AB47,J:J,K:K)-1, ""PW"", LOOKUP(AB47,J:J,K:K), ""LC"", LOOKUP(AB47,J:J,K:K)-1, SPLIT(AC47,""stndrh""))"),5.0)</f>
        <v>5</v>
      </c>
      <c r="AF47" s="1">
        <f t="shared" si="8"/>
        <v>0.81</v>
      </c>
      <c r="AG47" s="1" t="str">
        <f t="shared" si="9"/>
        <v>Viktoria Plzeň</v>
      </c>
      <c r="AH47" s="1">
        <f t="shared" si="10"/>
        <v>0.81</v>
      </c>
      <c r="AI47" s="1" t="str">
        <f t="shared" si="11"/>
        <v>Czech Republic</v>
      </c>
      <c r="AJ47" s="1" t="s">
        <v>262</v>
      </c>
      <c r="AK47" s="1">
        <v>0.69</v>
      </c>
      <c r="AL47" s="1" t="s">
        <v>210</v>
      </c>
    </row>
    <row r="48">
      <c r="A48" s="1">
        <v>44.0</v>
      </c>
      <c r="B48" s="1" t="s">
        <v>127</v>
      </c>
      <c r="F48" s="21">
        <f t="shared" ref="F48:G48" si="56">A52</f>
        <v>48</v>
      </c>
      <c r="G48" s="22" t="str">
        <f t="shared" si="56"/>
        <v>Northern Ireland</v>
      </c>
      <c r="H48" s="2">
        <v>4.0</v>
      </c>
      <c r="I48" s="22">
        <v>30.0</v>
      </c>
      <c r="J48" s="22" t="s">
        <v>210</v>
      </c>
      <c r="K48" s="22">
        <v>4.0</v>
      </c>
      <c r="L48" s="26"/>
      <c r="M48" s="26" t="s">
        <v>263</v>
      </c>
      <c r="N48" s="26" t="s">
        <v>264</v>
      </c>
      <c r="O48" s="26" t="s">
        <v>265</v>
      </c>
      <c r="P48" s="27" t="s">
        <v>266</v>
      </c>
      <c r="Q48" s="26" t="s">
        <v>267</v>
      </c>
      <c r="R48" s="4" t="str">
        <f>IFERROR(__xludf.DUMMYFUNCTION("split(N48, ""()"")"),"St Johnstone")</f>
        <v>St Johnstone</v>
      </c>
      <c r="S48" s="5" t="str">
        <f>IFERROR(__xludf.DUMMYFUNCTION("""COMPUTED_VALUE"""),"CW")</f>
        <v>CW</v>
      </c>
      <c r="U48" s="6" t="s">
        <v>19</v>
      </c>
      <c r="V48" s="1" t="str">
        <f t="shared" si="3"/>
        <v>St Johnstone</v>
      </c>
      <c r="W48" s="1" t="str">
        <f t="shared" si="4"/>
        <v>Scotland</v>
      </c>
      <c r="X48" s="1" t="str">
        <f>IFERROR(__xludf.DUMMYFUNCTION("split(S48,""-"")"),"CW")</f>
        <v>CW</v>
      </c>
      <c r="Z48" s="1" t="str">
        <f t="shared" si="5"/>
        <v>CW</v>
      </c>
      <c r="AA48" s="1" t="s">
        <v>268</v>
      </c>
      <c r="AB48" s="1" t="s">
        <v>86</v>
      </c>
      <c r="AC48" s="1" t="s">
        <v>18</v>
      </c>
      <c r="AD48" s="1">
        <f t="shared" si="7"/>
        <v>0.85</v>
      </c>
      <c r="AE48" s="1">
        <f>IFERROR(__xludf.DUMMYFUNCTION("switch(AC48, ""Cup"", 1, ""CW"", LOOKUP(AB48,J:J,K:K)-1, ""PW"", LOOKUP(AB48,J:J,K:K), ""LC"", LOOKUP(AB48,J:J,K:K)-1, SPLIT(AC48,""stndrh""))"),1.0)</f>
        <v>1</v>
      </c>
      <c r="AF48" s="1">
        <f t="shared" si="8"/>
        <v>0.85</v>
      </c>
      <c r="AG48" s="1" t="str">
        <f t="shared" si="9"/>
        <v>Slavia Prague</v>
      </c>
      <c r="AH48" s="1">
        <f t="shared" si="10"/>
        <v>0.85</v>
      </c>
      <c r="AI48" s="1" t="str">
        <f t="shared" si="11"/>
        <v>Czech Republic</v>
      </c>
      <c r="AJ48" s="1" t="s">
        <v>269</v>
      </c>
      <c r="AK48" s="1">
        <v>0.48</v>
      </c>
      <c r="AL48" s="1" t="s">
        <v>219</v>
      </c>
    </row>
    <row r="49">
      <c r="A49" s="1">
        <v>45.0</v>
      </c>
      <c r="B49" s="1" t="s">
        <v>180</v>
      </c>
      <c r="F49" s="21">
        <f t="shared" ref="F49:G49" si="57">A53</f>
        <v>49</v>
      </c>
      <c r="G49" s="22" t="str">
        <f t="shared" si="57"/>
        <v>Gibraltar</v>
      </c>
      <c r="H49" s="2">
        <v>4.0</v>
      </c>
      <c r="I49" s="22">
        <v>32.0</v>
      </c>
      <c r="J49" s="22" t="s">
        <v>218</v>
      </c>
      <c r="K49" s="22">
        <v>1.0</v>
      </c>
      <c r="L49" s="26"/>
      <c r="M49" s="26"/>
      <c r="N49" s="26" t="s">
        <v>267</v>
      </c>
      <c r="O49" s="26" t="s">
        <v>267</v>
      </c>
      <c r="P49" s="26"/>
      <c r="Q49" s="26"/>
      <c r="R49" s="4" t="str">
        <f>IFERROR(__xludf.DUMMYFUNCTION("split(N49, ""()"")"),"UCL LP Q2")</f>
        <v>UCL LP Q2</v>
      </c>
      <c r="S49" s="5"/>
      <c r="V49" s="1" t="str">
        <f t="shared" si="3"/>
        <v>UCL LP Q2</v>
      </c>
      <c r="W49" s="1" t="str">
        <f t="shared" si="4"/>
        <v/>
      </c>
      <c r="X49" s="1" t="str">
        <f>IFERROR(__xludf.DUMMYFUNCTION("split(S49,""-"")"),"#VALUE!")</f>
        <v>#VALUE!</v>
      </c>
      <c r="Z49" s="1" t="str">
        <f t="shared" si="5"/>
        <v>#VALUE!</v>
      </c>
      <c r="AA49" s="1" t="s">
        <v>270</v>
      </c>
      <c r="AB49" s="1" t="s">
        <v>86</v>
      </c>
      <c r="AC49" s="1" t="s">
        <v>75</v>
      </c>
      <c r="AD49" s="1">
        <f t="shared" si="7"/>
        <v>0.85</v>
      </c>
      <c r="AE49" s="1">
        <f>IFERROR(__xludf.DUMMYFUNCTION("switch(AC49, ""Cup"", 1, ""CW"", LOOKUP(AB49,J:J,K:K)-1, ""PW"", LOOKUP(AB49,J:J,K:K), ""LC"", LOOKUP(AB49,J:J,K:K)-1, SPLIT(AC49,""stndrh""))"),2.0)</f>
        <v>2</v>
      </c>
      <c r="AF49" s="1">
        <f t="shared" si="8"/>
        <v>0.84</v>
      </c>
      <c r="AG49" s="1" t="str">
        <f t="shared" si="9"/>
        <v>Sparta Prague</v>
      </c>
      <c r="AH49" s="1">
        <f t="shared" si="10"/>
        <v>0.84</v>
      </c>
      <c r="AI49" s="1" t="str">
        <f t="shared" si="11"/>
        <v>Czech Republic</v>
      </c>
      <c r="AJ49" s="1" t="s">
        <v>271</v>
      </c>
      <c r="AK49" s="1">
        <v>0.54</v>
      </c>
      <c r="AL49" s="1" t="s">
        <v>127</v>
      </c>
    </row>
    <row r="50">
      <c r="A50" s="1">
        <v>46.0</v>
      </c>
      <c r="B50" s="1" t="s">
        <v>160</v>
      </c>
      <c r="F50" s="21">
        <f t="shared" ref="F50:G50" si="58">A54</f>
        <v>50</v>
      </c>
      <c r="G50" s="22" t="str">
        <f t="shared" si="58"/>
        <v>Montenegro</v>
      </c>
      <c r="H50" s="2">
        <v>4.0</v>
      </c>
      <c r="I50" s="22">
        <v>1.0</v>
      </c>
      <c r="J50" s="22" t="s">
        <v>20</v>
      </c>
      <c r="K50" s="22">
        <v>7.0</v>
      </c>
      <c r="L50" s="14" t="str">
        <f>IFERROR(__xludf.DUMMYFUNCTION("IMPORTHTML(""https://en.wikipedia.org/wiki/2021%E2%80%9322_UEFA_Europa__Conference_League"", ""table"", 8)"),"#REF!")</f>
        <v>#REF!</v>
      </c>
      <c r="M50" s="5"/>
      <c r="N50" s="5"/>
      <c r="O50" s="5"/>
      <c r="P50" s="5"/>
      <c r="Q50" s="5"/>
      <c r="R50" s="4" t="str">
        <f>IFERROR(__xludf.DUMMYFUNCTION("split(N50, ""()"")"),"#VALUE!")</f>
        <v>#VALUE!</v>
      </c>
      <c r="S50" s="5"/>
      <c r="V50" s="1" t="str">
        <f t="shared" si="3"/>
        <v>#VALUE!</v>
      </c>
      <c r="W50" s="1" t="str">
        <f t="shared" si="4"/>
        <v/>
      </c>
      <c r="X50" s="1" t="str">
        <f>IFERROR(__xludf.DUMMYFUNCTION("split(S50,""-"")"),"#VALUE!")</f>
        <v>#VALUE!</v>
      </c>
      <c r="Z50" s="1" t="str">
        <f t="shared" si="5"/>
        <v>#VALUE!</v>
      </c>
      <c r="AA50" s="1" t="s">
        <v>272</v>
      </c>
      <c r="AB50" s="1" t="s">
        <v>86</v>
      </c>
      <c r="AC50" s="1" t="s">
        <v>36</v>
      </c>
      <c r="AD50" s="1">
        <f t="shared" si="7"/>
        <v>0.85</v>
      </c>
      <c r="AE50" s="1">
        <f>IFERROR(__xludf.DUMMYFUNCTION("switch(AC50, ""Cup"", 1, ""CW"", LOOKUP(AB50,J:J,K:K)-1, ""PW"", LOOKUP(AB50,J:J,K:K), ""LC"", LOOKUP(AB50,J:J,K:K)-1, SPLIT(AC50,""stndrh""))"),3.0)</f>
        <v>3</v>
      </c>
      <c r="AF50" s="1">
        <f t="shared" si="8"/>
        <v>0.83</v>
      </c>
      <c r="AG50" s="1" t="str">
        <f t="shared" si="9"/>
        <v>Jablonec</v>
      </c>
      <c r="AH50" s="1">
        <f t="shared" si="10"/>
        <v>0.83</v>
      </c>
      <c r="AI50" s="1" t="str">
        <f t="shared" si="11"/>
        <v>Czech Republic</v>
      </c>
      <c r="AJ50" s="1" t="s">
        <v>273</v>
      </c>
      <c r="AK50" s="1">
        <v>0.55</v>
      </c>
      <c r="AL50" s="1" t="s">
        <v>127</v>
      </c>
    </row>
    <row r="51">
      <c r="A51" s="1">
        <v>47.0</v>
      </c>
      <c r="B51" s="1" t="s">
        <v>137</v>
      </c>
      <c r="F51" s="21">
        <f t="shared" ref="F51:G51" si="59">A55</f>
        <v>51</v>
      </c>
      <c r="G51" s="22" t="str">
        <f t="shared" si="59"/>
        <v>Estonia</v>
      </c>
      <c r="H51" s="6">
        <v>3.0</v>
      </c>
      <c r="I51" s="22">
        <v>21.0</v>
      </c>
      <c r="J51" s="22" t="s">
        <v>159</v>
      </c>
      <c r="K51" s="22">
        <v>4.0</v>
      </c>
      <c r="L51" s="28" t="s">
        <v>201</v>
      </c>
      <c r="M51" s="28"/>
      <c r="N51" s="28" t="s">
        <v>274</v>
      </c>
      <c r="O51" s="28" t="s">
        <v>274</v>
      </c>
      <c r="P51" s="28" t="s">
        <v>274</v>
      </c>
      <c r="Q51" s="28" t="s">
        <v>274</v>
      </c>
      <c r="R51" s="4" t="str">
        <f>IFERROR(__xludf.DUMMYFUNCTION("split(N51, ""()"")"),"UEL GS")</f>
        <v>UEL GS</v>
      </c>
      <c r="S51" s="5"/>
      <c r="V51" s="1" t="str">
        <f t="shared" si="3"/>
        <v>UEL GS</v>
      </c>
      <c r="W51" s="1" t="str">
        <f t="shared" si="4"/>
        <v/>
      </c>
      <c r="X51" s="1" t="str">
        <f>IFERROR(__xludf.DUMMYFUNCTION("split(S51,""-"")"),"#VALUE!")</f>
        <v>#VALUE!</v>
      </c>
      <c r="Z51" s="1" t="str">
        <f t="shared" si="5"/>
        <v>#VALUE!</v>
      </c>
      <c r="AA51" s="1" t="s">
        <v>275</v>
      </c>
      <c r="AB51" s="1" t="s">
        <v>86</v>
      </c>
      <c r="AC51" s="1" t="s">
        <v>46</v>
      </c>
      <c r="AD51" s="1">
        <f t="shared" si="7"/>
        <v>0.85</v>
      </c>
      <c r="AE51" s="1">
        <f>IFERROR(__xludf.DUMMYFUNCTION("switch(AC51, ""Cup"", 1, ""CW"", LOOKUP(AB51,J:J,K:K)-1, ""PW"", LOOKUP(AB51,J:J,K:K), ""LC"", LOOKUP(AB51,J:J,K:K)-1, SPLIT(AC51,""stndrh""))"),4.0)</f>
        <v>4</v>
      </c>
      <c r="AF51" s="1">
        <f t="shared" si="8"/>
        <v>0.82</v>
      </c>
      <c r="AG51" s="1" t="str">
        <f t="shared" si="9"/>
        <v>Slovácko</v>
      </c>
      <c r="AH51" s="1">
        <f t="shared" si="10"/>
        <v>0.82</v>
      </c>
      <c r="AI51" s="1" t="str">
        <f t="shared" si="11"/>
        <v>Czech Republic</v>
      </c>
      <c r="AJ51" s="1" t="s">
        <v>276</v>
      </c>
      <c r="AK51" s="1">
        <v>0.56</v>
      </c>
      <c r="AL51" s="1" t="s">
        <v>127</v>
      </c>
    </row>
    <row r="52">
      <c r="A52" s="1">
        <v>48.0</v>
      </c>
      <c r="B52" s="1" t="s">
        <v>235</v>
      </c>
      <c r="F52" s="21">
        <f t="shared" ref="F52:G52" si="60">A56</f>
        <v>52</v>
      </c>
      <c r="G52" s="22" t="str">
        <f t="shared" si="60"/>
        <v>Kosovo</v>
      </c>
      <c r="H52" s="2">
        <v>3.0</v>
      </c>
      <c r="I52" s="22">
        <v>17.0</v>
      </c>
      <c r="J52" s="22" t="s">
        <v>126</v>
      </c>
      <c r="K52" s="22">
        <v>4.0</v>
      </c>
      <c r="L52" s="28"/>
      <c r="M52" s="28"/>
      <c r="N52" s="28" t="s">
        <v>274</v>
      </c>
      <c r="O52" s="28" t="s">
        <v>274</v>
      </c>
      <c r="P52" s="28" t="s">
        <v>274</v>
      </c>
      <c r="Q52" s="28" t="s">
        <v>274</v>
      </c>
      <c r="R52" s="4" t="str">
        <f>IFERROR(__xludf.DUMMYFUNCTION("split(N52, ""()"")"),"UEL GS")</f>
        <v>UEL GS</v>
      </c>
      <c r="S52" s="5"/>
      <c r="V52" s="1" t="str">
        <f t="shared" si="3"/>
        <v>UEL GS</v>
      </c>
      <c r="W52" s="1" t="str">
        <f t="shared" si="4"/>
        <v/>
      </c>
      <c r="X52" s="1" t="str">
        <f>IFERROR(__xludf.DUMMYFUNCTION("split(S52,""-"")"),"#VALUE!")</f>
        <v>#VALUE!</v>
      </c>
      <c r="Z52" s="1" t="str">
        <f t="shared" si="5"/>
        <v>#VALUE!</v>
      </c>
      <c r="AA52" s="1" t="s">
        <v>47</v>
      </c>
      <c r="AB52" s="1" t="s">
        <v>48</v>
      </c>
      <c r="AC52" s="1" t="s">
        <v>121</v>
      </c>
      <c r="AD52" s="1">
        <f t="shared" si="7"/>
        <v>0.87</v>
      </c>
      <c r="AE52" s="1">
        <f>IFERROR(__xludf.DUMMYFUNCTION("switch(AC52, ""Cup"", 1, ""CW"", LOOKUP(AB52,J:J,K:K)-1, ""PW"", LOOKUP(AB52,J:J,K:K), ""LC"", LOOKUP(AB52,J:J,K:K)-1, SPLIT(AC52,""stndrh""))"),5.0)</f>
        <v>5</v>
      </c>
      <c r="AF52" s="1">
        <f t="shared" si="8"/>
        <v>0.83</v>
      </c>
      <c r="AG52" s="1" t="str">
        <f t="shared" si="9"/>
        <v>AGF</v>
      </c>
      <c r="AH52" s="1">
        <f t="shared" si="10"/>
        <v>0.83</v>
      </c>
      <c r="AI52" s="1" t="str">
        <f t="shared" si="11"/>
        <v>Denmark</v>
      </c>
      <c r="AJ52" s="1" t="s">
        <v>240</v>
      </c>
      <c r="AK52" s="1">
        <v>0.8</v>
      </c>
      <c r="AL52" s="1" t="s">
        <v>77</v>
      </c>
    </row>
    <row r="53">
      <c r="A53" s="1">
        <v>49.0</v>
      </c>
      <c r="B53" s="1" t="s">
        <v>139</v>
      </c>
      <c r="F53" s="21">
        <f t="shared" ref="F53:G53" si="61">A57</f>
        <v>53</v>
      </c>
      <c r="G53" s="22" t="str">
        <f t="shared" si="61"/>
        <v>Faroe Islands</v>
      </c>
      <c r="H53" s="2">
        <v>3.0</v>
      </c>
      <c r="I53" s="22">
        <v>11.0</v>
      </c>
      <c r="J53" s="22" t="s">
        <v>91</v>
      </c>
      <c r="K53" s="22">
        <v>5.0</v>
      </c>
      <c r="L53" s="28"/>
      <c r="M53" s="28"/>
      <c r="N53" s="28"/>
      <c r="O53" s="28"/>
      <c r="P53" s="28"/>
      <c r="Q53" s="28"/>
      <c r="R53" s="4" t="str">
        <f>IFERROR(__xludf.DUMMYFUNCTION("split(N53, ""()"")"),"#VALUE!")</f>
        <v>#VALUE!</v>
      </c>
      <c r="S53" s="5"/>
      <c r="V53" s="1" t="str">
        <f t="shared" si="3"/>
        <v>#VALUE!</v>
      </c>
      <c r="W53" s="1" t="str">
        <f t="shared" si="4"/>
        <v/>
      </c>
      <c r="X53" s="1" t="str">
        <f>IFERROR(__xludf.DUMMYFUNCTION("split(S53,""-"")"),"#VALUE!")</f>
        <v>#VALUE!</v>
      </c>
      <c r="Z53" s="1" t="str">
        <f t="shared" si="5"/>
        <v>#VALUE!</v>
      </c>
      <c r="AA53" s="1" t="s">
        <v>230</v>
      </c>
      <c r="AB53" s="1" t="s">
        <v>48</v>
      </c>
      <c r="AC53" s="1" t="s">
        <v>18</v>
      </c>
      <c r="AD53" s="1">
        <f t="shared" si="7"/>
        <v>0.87</v>
      </c>
      <c r="AE53" s="1">
        <f>IFERROR(__xludf.DUMMYFUNCTION("switch(AC53, ""Cup"", 1, ""CW"", LOOKUP(AB53,J:J,K:K)-1, ""PW"", LOOKUP(AB53,J:J,K:K), ""LC"", LOOKUP(AB53,J:J,K:K)-1, SPLIT(AC53,""stndrh""))"),1.0)</f>
        <v>1</v>
      </c>
      <c r="AF53" s="1">
        <f t="shared" si="8"/>
        <v>0.87</v>
      </c>
      <c r="AG53" s="1" t="str">
        <f t="shared" si="9"/>
        <v>Brøndby</v>
      </c>
      <c r="AH53" s="1">
        <f t="shared" si="10"/>
        <v>0.87</v>
      </c>
      <c r="AI53" s="1" t="str">
        <f t="shared" si="11"/>
        <v>Denmark</v>
      </c>
      <c r="AJ53" s="1" t="s">
        <v>277</v>
      </c>
      <c r="AK53" s="1">
        <v>0.6499999999999999</v>
      </c>
      <c r="AL53" s="1" t="s">
        <v>218</v>
      </c>
    </row>
    <row r="54">
      <c r="A54" s="1">
        <v>50.0</v>
      </c>
      <c r="B54" s="1" t="s">
        <v>219</v>
      </c>
      <c r="F54" s="21">
        <f t="shared" ref="F54:G54" si="62">A58</f>
        <v>54</v>
      </c>
      <c r="G54" s="22" t="str">
        <f t="shared" si="62"/>
        <v>Andorra</v>
      </c>
      <c r="H54" s="2">
        <v>3.0</v>
      </c>
      <c r="I54" s="22">
        <v>9.0</v>
      </c>
      <c r="J54" s="22" t="s">
        <v>84</v>
      </c>
      <c r="K54" s="22">
        <v>5.0</v>
      </c>
      <c r="L54" s="28" t="s">
        <v>12</v>
      </c>
      <c r="M54" s="28"/>
      <c r="N54" s="28" t="s">
        <v>278</v>
      </c>
      <c r="O54" s="28" t="s">
        <v>278</v>
      </c>
      <c r="P54" s="28" t="s">
        <v>278</v>
      </c>
      <c r="Q54" s="28" t="s">
        <v>278</v>
      </c>
      <c r="R54" s="4" t="str">
        <f>IFERROR(__xludf.DUMMYFUNCTION("split(N54, ""()"")"),"UEL PO")</f>
        <v>UEL PO</v>
      </c>
      <c r="S54" s="5"/>
      <c r="V54" s="1" t="str">
        <f t="shared" si="3"/>
        <v>UEL PO</v>
      </c>
      <c r="W54" s="1" t="str">
        <f t="shared" si="4"/>
        <v/>
      </c>
      <c r="X54" s="1" t="str">
        <f>IFERROR(__xludf.DUMMYFUNCTION("split(S54,""-"")"),"#VALUE!")</f>
        <v>#VALUE!</v>
      </c>
      <c r="Z54" s="1" t="str">
        <f t="shared" si="5"/>
        <v>#VALUE!</v>
      </c>
      <c r="AA54" s="1" t="s">
        <v>279</v>
      </c>
      <c r="AB54" s="1" t="s">
        <v>48</v>
      </c>
      <c r="AC54" s="1" t="s">
        <v>27</v>
      </c>
      <c r="AD54" s="1">
        <f t="shared" si="7"/>
        <v>0.87</v>
      </c>
      <c r="AE54" s="1">
        <f>IFERROR(__xludf.DUMMYFUNCTION("switch(AC54, ""Cup"", 1, ""CW"", LOOKUP(AB54,J:J,K:K)-1, ""PW"", LOOKUP(AB54,J:J,K:K), ""LC"", LOOKUP(AB54,J:J,K:K)-1, SPLIT(AC54,""stndrh""))"),4.0)</f>
        <v>4</v>
      </c>
      <c r="AF54" s="1">
        <f t="shared" si="8"/>
        <v>0.84</v>
      </c>
      <c r="AG54" s="1" t="str">
        <f t="shared" si="9"/>
        <v>Randers</v>
      </c>
      <c r="AH54" s="1">
        <f t="shared" si="10"/>
        <v>0.84</v>
      </c>
      <c r="AI54" s="1" t="str">
        <f t="shared" si="11"/>
        <v>Denmark</v>
      </c>
      <c r="AJ54" s="1" t="s">
        <v>280</v>
      </c>
      <c r="AK54" s="1">
        <v>0.47</v>
      </c>
      <c r="AL54" s="1" t="s">
        <v>188</v>
      </c>
    </row>
    <row r="55">
      <c r="A55" s="1">
        <v>51.0</v>
      </c>
      <c r="B55" s="1" t="s">
        <v>103</v>
      </c>
      <c r="F55" s="21">
        <f t="shared" ref="F55:G55" si="63">A59</f>
        <v>55</v>
      </c>
      <c r="G55" s="22" t="str">
        <f t="shared" si="63"/>
        <v>San Marino</v>
      </c>
      <c r="H55" s="6">
        <v>3.0</v>
      </c>
      <c r="I55" s="22">
        <v>47.0</v>
      </c>
      <c r="J55" s="22" t="s">
        <v>137</v>
      </c>
      <c r="K55" s="22">
        <v>4.0</v>
      </c>
      <c r="L55" s="28"/>
      <c r="M55" s="28"/>
      <c r="N55" s="28" t="s">
        <v>278</v>
      </c>
      <c r="O55" s="28" t="s">
        <v>278</v>
      </c>
      <c r="P55" s="28" t="s">
        <v>278</v>
      </c>
      <c r="Q55" s="28" t="s">
        <v>278</v>
      </c>
      <c r="R55" s="4" t="str">
        <f>IFERROR(__xludf.DUMMYFUNCTION("split(N55, ""()"")"),"UEL PO")</f>
        <v>UEL PO</v>
      </c>
      <c r="S55" s="5"/>
      <c r="V55" s="1" t="str">
        <f t="shared" si="3"/>
        <v>UEL PO</v>
      </c>
      <c r="W55" s="1" t="str">
        <f t="shared" si="4"/>
        <v/>
      </c>
      <c r="X55" s="1" t="str">
        <f>IFERROR(__xludf.DUMMYFUNCTION("split(S55,""-"")"),"#VALUE!")</f>
        <v>#VALUE!</v>
      </c>
      <c r="Z55" s="1" t="str">
        <f t="shared" si="5"/>
        <v>#VALUE!</v>
      </c>
      <c r="AA55" s="1" t="s">
        <v>281</v>
      </c>
      <c r="AB55" s="1" t="s">
        <v>48</v>
      </c>
      <c r="AC55" s="1" t="s">
        <v>75</v>
      </c>
      <c r="AD55" s="1">
        <f t="shared" si="7"/>
        <v>0.87</v>
      </c>
      <c r="AE55" s="1">
        <f>IFERROR(__xludf.DUMMYFUNCTION("switch(AC55, ""Cup"", 1, ""CW"", LOOKUP(AB55,J:J,K:K)-1, ""PW"", LOOKUP(AB55,J:J,K:K), ""LC"", LOOKUP(AB55,J:J,K:K)-1, SPLIT(AC55,""stndrh""))"),2.0)</f>
        <v>2</v>
      </c>
      <c r="AF55" s="1">
        <f t="shared" si="8"/>
        <v>0.86</v>
      </c>
      <c r="AG55" s="1" t="str">
        <f t="shared" si="9"/>
        <v>Midtjylland</v>
      </c>
      <c r="AH55" s="1">
        <f t="shared" si="10"/>
        <v>0.86</v>
      </c>
      <c r="AI55" s="1" t="str">
        <f t="shared" si="11"/>
        <v>Denmark</v>
      </c>
      <c r="AJ55" s="1" t="s">
        <v>282</v>
      </c>
      <c r="AK55" s="1">
        <v>0.56</v>
      </c>
      <c r="AL55" s="1" t="s">
        <v>205</v>
      </c>
    </row>
    <row r="56">
      <c r="A56" s="1">
        <v>52.0</v>
      </c>
      <c r="B56" s="1" t="s">
        <v>188</v>
      </c>
      <c r="F56" s="21"/>
      <c r="G56" s="22"/>
      <c r="H56" s="22"/>
      <c r="I56" s="22"/>
      <c r="J56" s="22"/>
      <c r="K56" s="22"/>
      <c r="L56" s="28"/>
      <c r="M56" s="28"/>
      <c r="N56" s="28" t="s">
        <v>278</v>
      </c>
      <c r="O56" s="28" t="s">
        <v>278</v>
      </c>
      <c r="P56" s="28"/>
      <c r="Q56" s="28"/>
      <c r="R56" s="4" t="str">
        <f>IFERROR(__xludf.DUMMYFUNCTION("split(N56, ""()"")"),"UEL PO")</f>
        <v>UEL PO</v>
      </c>
      <c r="S56" s="5"/>
      <c r="V56" s="1" t="str">
        <f t="shared" si="3"/>
        <v>UEL PO</v>
      </c>
      <c r="W56" s="1" t="str">
        <f t="shared" si="4"/>
        <v/>
      </c>
      <c r="X56" s="1" t="str">
        <f>IFERROR(__xludf.DUMMYFUNCTION("split(S56,""-"")"),"#VALUE!")</f>
        <v>#VALUE!</v>
      </c>
      <c r="Z56" s="1" t="str">
        <f t="shared" si="5"/>
        <v>#VALUE!</v>
      </c>
      <c r="AA56" s="1" t="s">
        <v>256</v>
      </c>
      <c r="AB56" s="1" t="s">
        <v>48</v>
      </c>
      <c r="AC56" s="1" t="s">
        <v>36</v>
      </c>
      <c r="AD56" s="1">
        <f t="shared" si="7"/>
        <v>0.87</v>
      </c>
      <c r="AE56" s="1">
        <f>IFERROR(__xludf.DUMMYFUNCTION("switch(AC56, ""Cup"", 1, ""CW"", LOOKUP(AB56,J:J,K:K)-1, ""PW"", LOOKUP(AB56,J:J,K:K), ""LC"", LOOKUP(AB56,J:J,K:K)-1, SPLIT(AC56,""stndrh""))"),3.0)</f>
        <v>3</v>
      </c>
      <c r="AF56" s="1">
        <f t="shared" si="8"/>
        <v>0.85</v>
      </c>
      <c r="AG56" s="1" t="str">
        <f t="shared" si="9"/>
        <v>Copenhagen</v>
      </c>
      <c r="AH56" s="1">
        <f t="shared" si="10"/>
        <v>0.85</v>
      </c>
      <c r="AI56" s="1" t="str">
        <f t="shared" si="11"/>
        <v>Denmark</v>
      </c>
      <c r="AJ56" s="1" t="s">
        <v>174</v>
      </c>
      <c r="AK56" s="1">
        <v>0.72</v>
      </c>
      <c r="AL56" s="1" t="s">
        <v>50</v>
      </c>
    </row>
    <row r="57">
      <c r="A57" s="1">
        <v>53.0</v>
      </c>
      <c r="B57" s="1" t="s">
        <v>107</v>
      </c>
      <c r="H57" s="22"/>
      <c r="I57" s="1"/>
      <c r="J57" s="1"/>
      <c r="K57" s="1"/>
      <c r="L57" s="14"/>
      <c r="M57" s="14"/>
      <c r="N57" s="14"/>
      <c r="O57" s="14"/>
      <c r="P57" s="14"/>
      <c r="Q57" s="14"/>
      <c r="R57" s="4" t="str">
        <f>IFERROR(__xludf.DUMMYFUNCTION("split(N57, ""()"")"),"#VALUE!")</f>
        <v>#VALUE!</v>
      </c>
      <c r="S57" s="5"/>
      <c r="V57" s="1" t="str">
        <f t="shared" si="3"/>
        <v>#VALUE!</v>
      </c>
      <c r="W57" s="1" t="str">
        <f t="shared" si="4"/>
        <v/>
      </c>
      <c r="X57" s="1" t="str">
        <f>IFERROR(__xludf.DUMMYFUNCTION("split(S57,""-"")"),"#VALUE!")</f>
        <v>#VALUE!</v>
      </c>
      <c r="Z57" s="1" t="str">
        <f t="shared" si="5"/>
        <v>#VALUE!</v>
      </c>
      <c r="AA57" s="1" t="s">
        <v>243</v>
      </c>
      <c r="AB57" s="1" t="s">
        <v>17</v>
      </c>
      <c r="AC57" s="1" t="s">
        <v>46</v>
      </c>
      <c r="AD57" s="1">
        <f t="shared" si="7"/>
        <v>0.98</v>
      </c>
      <c r="AE57" s="1">
        <f>IFERROR(__xludf.DUMMYFUNCTION("switch(AC57, ""Cup"", 1, ""CW"", LOOKUP(AB57,J:J,K:K)-1, ""PW"", LOOKUP(AB57,J:J,K:K), ""LC"", LOOKUP(AB57,J:J,K:K)-1, SPLIT(AC57,""stndrh""))"),4.0)</f>
        <v>4</v>
      </c>
      <c r="AF57" s="1">
        <f t="shared" si="8"/>
        <v>0.95</v>
      </c>
      <c r="AG57" s="1" t="str">
        <f t="shared" si="9"/>
        <v>Chelsea</v>
      </c>
      <c r="AH57" s="1">
        <f t="shared" si="10"/>
        <v>0.95</v>
      </c>
      <c r="AI57" s="1" t="str">
        <f t="shared" si="11"/>
        <v>England</v>
      </c>
      <c r="AJ57" s="1" t="s">
        <v>283</v>
      </c>
      <c r="AK57" s="1">
        <v>0.91</v>
      </c>
      <c r="AL57" s="1" t="s">
        <v>84</v>
      </c>
    </row>
    <row r="58">
      <c r="A58" s="1">
        <v>54.0</v>
      </c>
      <c r="B58" s="1" t="s">
        <v>11</v>
      </c>
      <c r="H58" s="22"/>
      <c r="I58" s="1"/>
      <c r="J58" s="1"/>
      <c r="K58" s="1"/>
      <c r="L58" s="29" t="s">
        <v>78</v>
      </c>
      <c r="M58" s="29" t="s">
        <v>79</v>
      </c>
      <c r="N58" s="29" t="s">
        <v>284</v>
      </c>
      <c r="O58" s="29" t="s">
        <v>284</v>
      </c>
      <c r="P58" s="29" t="s">
        <v>284</v>
      </c>
      <c r="Q58" s="29" t="s">
        <v>284</v>
      </c>
      <c r="R58" s="4" t="str">
        <f>IFERROR(__xludf.DUMMYFUNCTION("split(N58, ""()"")"),"UEL CH Q3")</f>
        <v>UEL CH Q3</v>
      </c>
      <c r="S58" s="5"/>
      <c r="V58" s="1" t="str">
        <f t="shared" si="3"/>
        <v>UEL CH Q3</v>
      </c>
      <c r="W58" s="1" t="str">
        <f t="shared" si="4"/>
        <v/>
      </c>
      <c r="X58" s="1" t="str">
        <f>IFERROR(__xludf.DUMMYFUNCTION("split(S58,""-"")"),"#VALUE!")</f>
        <v>#VALUE!</v>
      </c>
      <c r="Z58" s="1" t="str">
        <f t="shared" si="5"/>
        <v>#VALUE!</v>
      </c>
      <c r="AA58" s="1" t="s">
        <v>285</v>
      </c>
      <c r="AB58" s="1" t="s">
        <v>17</v>
      </c>
      <c r="AC58" s="1" t="s">
        <v>36</v>
      </c>
      <c r="AD58" s="1">
        <f t="shared" si="7"/>
        <v>0.98</v>
      </c>
      <c r="AE58" s="1">
        <f>IFERROR(__xludf.DUMMYFUNCTION("switch(AC58, ""Cup"", 1, ""CW"", LOOKUP(AB58,J:J,K:K)-1, ""PW"", LOOKUP(AB58,J:J,K:K), ""LC"", LOOKUP(AB58,J:J,K:K)-1, SPLIT(AC58,""stndrh""))"),3.0)</f>
        <v>3</v>
      </c>
      <c r="AF58" s="1">
        <f t="shared" si="8"/>
        <v>0.96</v>
      </c>
      <c r="AG58" s="1" t="str">
        <f t="shared" si="9"/>
        <v>Liverpool</v>
      </c>
      <c r="AH58" s="1">
        <f t="shared" si="10"/>
        <v>0.96</v>
      </c>
      <c r="AI58" s="1" t="str">
        <f t="shared" si="11"/>
        <v>England</v>
      </c>
      <c r="AJ58" s="1" t="s">
        <v>286</v>
      </c>
      <c r="AK58" s="1">
        <v>0.9299999999999999</v>
      </c>
      <c r="AL58" s="1" t="s">
        <v>39</v>
      </c>
    </row>
    <row r="59">
      <c r="A59" s="1">
        <v>55.0</v>
      </c>
      <c r="B59" s="1" t="s">
        <v>257</v>
      </c>
      <c r="H59" s="22"/>
      <c r="I59" s="1"/>
      <c r="J59" s="1"/>
      <c r="K59" s="1"/>
      <c r="L59" s="29"/>
      <c r="M59" s="29"/>
      <c r="N59" s="29" t="s">
        <v>284</v>
      </c>
      <c r="O59" s="29"/>
      <c r="P59" s="29"/>
      <c r="Q59" s="29"/>
      <c r="R59" s="4" t="str">
        <f>IFERROR(__xludf.DUMMYFUNCTION("split(N59, ""()"")"),"UEL CH Q3")</f>
        <v>UEL CH Q3</v>
      </c>
      <c r="S59" s="5"/>
      <c r="V59" s="1" t="str">
        <f t="shared" si="3"/>
        <v>UEL CH Q3</v>
      </c>
      <c r="W59" s="1" t="str">
        <f t="shared" si="4"/>
        <v/>
      </c>
      <c r="X59" s="1" t="str">
        <f>IFERROR(__xludf.DUMMYFUNCTION("split(S59,""-"")"),"#VALUE!")</f>
        <v>#VALUE!</v>
      </c>
      <c r="Z59" s="1" t="str">
        <f t="shared" si="5"/>
        <v>#VALUE!</v>
      </c>
      <c r="AA59" s="1" t="s">
        <v>287</v>
      </c>
      <c r="AB59" s="1" t="s">
        <v>17</v>
      </c>
      <c r="AC59" s="1" t="s">
        <v>288</v>
      </c>
      <c r="AD59" s="1">
        <f t="shared" si="7"/>
        <v>0.98</v>
      </c>
      <c r="AE59" s="1">
        <f>IFERROR(__xludf.DUMMYFUNCTION("switch(AC59, ""Cup"", 1, ""CW"", LOOKUP(AB59,J:J,K:K)-1, ""PW"", LOOKUP(AB59,J:J,K:K), ""LC"", LOOKUP(AB59,J:J,K:K)-1, SPLIT(AC59,""stndrh""))"),7.0)</f>
        <v>7</v>
      </c>
      <c r="AF59" s="1">
        <f t="shared" si="8"/>
        <v>0.92</v>
      </c>
      <c r="AG59" s="1" t="str">
        <f t="shared" si="9"/>
        <v>Tottenham Hotspur</v>
      </c>
      <c r="AH59" s="1">
        <f t="shared" si="10"/>
        <v>0.92</v>
      </c>
      <c r="AI59" s="1" t="str">
        <f t="shared" si="11"/>
        <v>England</v>
      </c>
      <c r="AJ59" s="1" t="s">
        <v>289</v>
      </c>
      <c r="AK59" s="1">
        <v>0.5</v>
      </c>
      <c r="AL59" s="1" t="s">
        <v>139</v>
      </c>
    </row>
    <row r="60">
      <c r="H60" s="22"/>
      <c r="I60" s="1"/>
      <c r="J60" s="1"/>
      <c r="K60" s="1"/>
      <c r="L60" s="29"/>
      <c r="M60" s="29" t="s">
        <v>263</v>
      </c>
      <c r="N60" s="29" t="s">
        <v>290</v>
      </c>
      <c r="O60" s="29" t="s">
        <v>291</v>
      </c>
      <c r="P60" s="29" t="s">
        <v>292</v>
      </c>
      <c r="Q60" s="29" t="s">
        <v>293</v>
      </c>
      <c r="R60" s="4" t="str">
        <f>IFERROR(__xludf.DUMMYFUNCTION("split(N60, ""()"")"),"Tottenham Hotspur")</f>
        <v>Tottenham Hotspur</v>
      </c>
      <c r="S60" s="5" t="str">
        <f>IFERROR(__xludf.DUMMYFUNCTION("""COMPUTED_VALUE"""),"7th")</f>
        <v>7th</v>
      </c>
      <c r="U60" s="6" t="s">
        <v>17</v>
      </c>
      <c r="V60" s="1" t="str">
        <f t="shared" si="3"/>
        <v>Tottenham Hotspur</v>
      </c>
      <c r="W60" s="1" t="str">
        <f t="shared" si="4"/>
        <v>England</v>
      </c>
      <c r="X60" s="1" t="str">
        <f>IFERROR(__xludf.DUMMYFUNCTION("split(S60,""-"")"),"7th")</f>
        <v>7th</v>
      </c>
      <c r="Z60" s="1" t="str">
        <f t="shared" si="5"/>
        <v>7th</v>
      </c>
      <c r="AA60" s="1" t="s">
        <v>294</v>
      </c>
      <c r="AB60" s="1" t="s">
        <v>17</v>
      </c>
      <c r="AC60" s="1" t="s">
        <v>18</v>
      </c>
      <c r="AD60" s="1">
        <f t="shared" si="7"/>
        <v>0.98</v>
      </c>
      <c r="AE60" s="1">
        <f>IFERROR(__xludf.DUMMYFUNCTION("switch(AC60, ""Cup"", 1, ""CW"", LOOKUP(AB60,J:J,K:K)-1, ""PW"", LOOKUP(AB60,J:J,K:K), ""LC"", LOOKUP(AB60,J:J,K:K)-1, SPLIT(AC60,""stndrh""))"),1.0)</f>
        <v>1</v>
      </c>
      <c r="AF60" s="1">
        <f t="shared" si="8"/>
        <v>0.98</v>
      </c>
      <c r="AG60" s="1" t="str">
        <f t="shared" si="9"/>
        <v>Manchester City</v>
      </c>
      <c r="AH60" s="1">
        <f t="shared" si="10"/>
        <v>0.98</v>
      </c>
      <c r="AI60" s="1" t="str">
        <f t="shared" si="11"/>
        <v>England</v>
      </c>
      <c r="AJ60" s="1" t="s">
        <v>295</v>
      </c>
      <c r="AK60" s="1">
        <v>0.6499999999999999</v>
      </c>
      <c r="AL60" s="1" t="s">
        <v>207</v>
      </c>
    </row>
    <row r="61">
      <c r="H61" s="22"/>
      <c r="I61" s="1"/>
      <c r="J61" s="1"/>
      <c r="K61" s="1"/>
      <c r="L61" s="29"/>
      <c r="M61" s="29"/>
      <c r="N61" s="29" t="s">
        <v>296</v>
      </c>
      <c r="O61" s="29" t="s">
        <v>296</v>
      </c>
      <c r="P61" s="29" t="s">
        <v>296</v>
      </c>
      <c r="Q61" s="29"/>
      <c r="R61" s="4" t="str">
        <f>IFERROR(__xludf.DUMMYFUNCTION("split(N61, ""()"")"),"UEL MP Q3")</f>
        <v>UEL MP Q3</v>
      </c>
      <c r="S61" s="5"/>
      <c r="V61" s="1" t="str">
        <f t="shared" si="3"/>
        <v>UEL MP Q3</v>
      </c>
      <c r="W61" s="1" t="str">
        <f t="shared" si="4"/>
        <v/>
      </c>
      <c r="X61" s="1" t="str">
        <f>IFERROR(__xludf.DUMMYFUNCTION("split(S61,""-"")"),"#VALUE!")</f>
        <v>#VALUE!</v>
      </c>
      <c r="Z61" s="1" t="str">
        <f t="shared" si="5"/>
        <v>#VALUE!</v>
      </c>
      <c r="AA61" s="1" t="s">
        <v>297</v>
      </c>
      <c r="AB61" s="1" t="s">
        <v>17</v>
      </c>
      <c r="AC61" s="1" t="s">
        <v>27</v>
      </c>
      <c r="AD61" s="1">
        <f t="shared" si="7"/>
        <v>0.98</v>
      </c>
      <c r="AE61" s="1">
        <f>IFERROR(__xludf.DUMMYFUNCTION("switch(AC61, ""Cup"", 1, ""CW"", LOOKUP(AB61,J:J,K:K)-1, ""PW"", LOOKUP(AB61,J:J,K:K), ""LC"", LOOKUP(AB61,J:J,K:K)-1, SPLIT(AC61,""stndrh""))"),6.0)</f>
        <v>6</v>
      </c>
      <c r="AF61" s="1">
        <f t="shared" si="8"/>
        <v>0.93</v>
      </c>
      <c r="AG61" s="1" t="str">
        <f t="shared" si="9"/>
        <v>Leicester City</v>
      </c>
      <c r="AH61" s="1">
        <f t="shared" si="10"/>
        <v>0.93</v>
      </c>
      <c r="AI61" s="1" t="str">
        <f t="shared" si="11"/>
        <v>England</v>
      </c>
      <c r="AJ61" s="1" t="s">
        <v>70</v>
      </c>
      <c r="AK61" s="1">
        <v>0.43999999999999995</v>
      </c>
      <c r="AL61" s="1" t="s">
        <v>11</v>
      </c>
    </row>
    <row r="62">
      <c r="H62" s="22"/>
      <c r="I62" s="1"/>
      <c r="J62" s="1"/>
      <c r="K62" s="1"/>
      <c r="L62" s="14"/>
      <c r="M62" s="14"/>
      <c r="N62" s="14"/>
      <c r="O62" s="14"/>
      <c r="P62" s="14"/>
      <c r="Q62" s="14"/>
      <c r="R62" s="4" t="str">
        <f>IFERROR(__xludf.DUMMYFUNCTION("split(N62, ""()"")"),"#VALUE!")</f>
        <v>#VALUE!</v>
      </c>
      <c r="S62" s="5"/>
      <c r="V62" s="1" t="str">
        <f t="shared" si="3"/>
        <v>#VALUE!</v>
      </c>
      <c r="W62" s="1" t="str">
        <f t="shared" si="4"/>
        <v/>
      </c>
      <c r="X62" s="1" t="str">
        <f>IFERROR(__xludf.DUMMYFUNCTION("split(S62,""-"")"),"#VALUE!")</f>
        <v>#VALUE!</v>
      </c>
      <c r="Z62" s="1" t="str">
        <f t="shared" si="5"/>
        <v>#VALUE!</v>
      </c>
      <c r="AA62" s="1" t="s">
        <v>298</v>
      </c>
      <c r="AB62" s="1" t="s">
        <v>17</v>
      </c>
      <c r="AC62" s="1" t="s">
        <v>75</v>
      </c>
      <c r="AD62" s="1">
        <f t="shared" si="7"/>
        <v>0.98</v>
      </c>
      <c r="AE62" s="1">
        <f>IFERROR(__xludf.DUMMYFUNCTION("switch(AC62, ""Cup"", 1, ""CW"", LOOKUP(AB62,J:J,K:K)-1, ""PW"", LOOKUP(AB62,J:J,K:K), ""LC"", LOOKUP(AB62,J:J,K:K)-1, SPLIT(AC62,""stndrh""))"),2.0)</f>
        <v>2</v>
      </c>
      <c r="AF62" s="1">
        <f t="shared" si="8"/>
        <v>0.97</v>
      </c>
      <c r="AG62" s="1" t="str">
        <f t="shared" si="9"/>
        <v>Manchester United</v>
      </c>
      <c r="AH62" s="1">
        <f t="shared" si="10"/>
        <v>0.97</v>
      </c>
      <c r="AI62" s="1" t="str">
        <f t="shared" si="11"/>
        <v>England</v>
      </c>
      <c r="AJ62" s="1" t="s">
        <v>299</v>
      </c>
      <c r="AK62" s="1">
        <v>0.48</v>
      </c>
      <c r="AL62" s="1" t="s">
        <v>103</v>
      </c>
    </row>
    <row r="63">
      <c r="H63" s="22"/>
      <c r="I63" s="1"/>
      <c r="J63" s="1"/>
      <c r="K63" s="1"/>
      <c r="L63" s="30" t="s">
        <v>87</v>
      </c>
      <c r="M63" s="30" t="s">
        <v>79</v>
      </c>
      <c r="N63" s="30" t="s">
        <v>300</v>
      </c>
      <c r="O63" s="30"/>
      <c r="P63" s="30"/>
      <c r="Q63" s="30"/>
      <c r="R63" s="4" t="str">
        <f>IFERROR(__xludf.DUMMYFUNCTION("split(N63, ""()"")"),"Shamrock Rovers")</f>
        <v>Shamrock Rovers</v>
      </c>
      <c r="S63" s="5" t="str">
        <f>IFERROR(__xludf.DUMMYFUNCTION("""COMPUTED_VALUE"""),"UCL Q1")</f>
        <v>UCL Q1</v>
      </c>
      <c r="T63" s="1" t="str">
        <f>IFERROR(__xludf.DUMMYFUNCTION("""COMPUTED_VALUE"""),"[Note UCL Q1]")</f>
        <v>[Note UCL Q1]</v>
      </c>
      <c r="V63" s="1" t="str">
        <f t="shared" si="3"/>
        <v>Shamrock Rovers</v>
      </c>
      <c r="W63" s="1" t="str">
        <f t="shared" si="4"/>
        <v/>
      </c>
      <c r="X63" s="1" t="str">
        <f>IFERROR(__xludf.DUMMYFUNCTION("split(S63,""-"")"),"UCL Q1")</f>
        <v>UCL Q1</v>
      </c>
      <c r="Z63" s="1" t="str">
        <f t="shared" si="5"/>
        <v>UCL Q1</v>
      </c>
      <c r="AA63" s="1" t="s">
        <v>301</v>
      </c>
      <c r="AB63" s="1" t="s">
        <v>17</v>
      </c>
      <c r="AC63" s="1" t="s">
        <v>302</v>
      </c>
      <c r="AD63" s="1">
        <f t="shared" si="7"/>
        <v>0.98</v>
      </c>
      <c r="AE63" s="1">
        <f>IFERROR(__xludf.DUMMYFUNCTION("switch(AC63, ""Cup"", 1, ""CW"", LOOKUP(AB63,J:J,K:K)-1, ""PW"", LOOKUP(AB63,J:J,K:K), ""LC"", LOOKUP(AB63,J:J,K:K)-1, SPLIT(AC63,""stndrh""))"),6.0)</f>
        <v>6</v>
      </c>
      <c r="AF63" s="1">
        <f t="shared" si="8"/>
        <v>0.93</v>
      </c>
      <c r="AG63" s="1" t="str">
        <f t="shared" si="9"/>
        <v>West Ham United</v>
      </c>
      <c r="AH63" s="1">
        <f t="shared" si="10"/>
        <v>0.93</v>
      </c>
      <c r="AI63" s="1" t="str">
        <f t="shared" si="11"/>
        <v>England</v>
      </c>
      <c r="AJ63" s="1" t="s">
        <v>303</v>
      </c>
      <c r="AK63" s="1">
        <v>0.71</v>
      </c>
      <c r="AL63" s="1" t="s">
        <v>150</v>
      </c>
    </row>
    <row r="64">
      <c r="H64" s="22"/>
      <c r="I64" s="1"/>
      <c r="J64" s="1"/>
      <c r="K64" s="1"/>
      <c r="L64" s="30"/>
      <c r="M64" s="30" t="s">
        <v>263</v>
      </c>
      <c r="N64" s="30" t="s">
        <v>304</v>
      </c>
      <c r="O64" s="30" t="s">
        <v>305</v>
      </c>
      <c r="P64" s="30" t="s">
        <v>306</v>
      </c>
      <c r="Q64" s="30" t="s">
        <v>307</v>
      </c>
      <c r="R64" s="4" t="str">
        <f>IFERROR(__xludf.DUMMYFUNCTION("split(N64, ""()"")"),"Paços de Ferreira")</f>
        <v>Paços de Ferreira</v>
      </c>
      <c r="S64" s="5" t="str">
        <f>IFERROR(__xludf.DUMMYFUNCTION("""COMPUTED_VALUE"""),"5th")</f>
        <v>5th</v>
      </c>
      <c r="U64" s="6" t="s">
        <v>64</v>
      </c>
      <c r="V64" s="1" t="str">
        <f t="shared" si="3"/>
        <v>Paços de Ferreira</v>
      </c>
      <c r="W64" s="1" t="str">
        <f t="shared" si="4"/>
        <v>Portugal</v>
      </c>
      <c r="X64" s="1" t="str">
        <f>IFERROR(__xludf.DUMMYFUNCTION("split(S64,""-"")"),"5th")</f>
        <v>5th</v>
      </c>
      <c r="Z64" s="1" t="str">
        <f t="shared" si="5"/>
        <v>5th</v>
      </c>
      <c r="AA64" s="1" t="s">
        <v>299</v>
      </c>
      <c r="AB64" s="1" t="s">
        <v>103</v>
      </c>
      <c r="AC64" s="1" t="s">
        <v>27</v>
      </c>
      <c r="AD64" s="1">
        <f t="shared" si="7"/>
        <v>0.49</v>
      </c>
      <c r="AE64" s="1">
        <f>IFERROR(__xludf.DUMMYFUNCTION("switch(AC64, ""Cup"", 1, ""CW"", LOOKUP(AB64,J:J,K:K)-1, ""PW"", LOOKUP(AB64,J:J,K:K), ""LC"", LOOKUP(AB64,J:J,K:K)-1, SPLIT(AC64,""stndrh""))"),2.0)</f>
        <v>2</v>
      </c>
      <c r="AF64" s="1">
        <f t="shared" si="8"/>
        <v>0.48</v>
      </c>
      <c r="AG64" s="1" t="str">
        <f t="shared" si="9"/>
        <v>FCI Levadia</v>
      </c>
      <c r="AH64" s="1">
        <f t="shared" si="10"/>
        <v>0.48</v>
      </c>
      <c r="AI64" s="1" t="str">
        <f t="shared" si="11"/>
        <v>Estonia</v>
      </c>
      <c r="AJ64" s="1" t="s">
        <v>308</v>
      </c>
      <c r="AK64" s="1">
        <v>0.6499999999999999</v>
      </c>
      <c r="AL64" s="1" t="s">
        <v>153</v>
      </c>
    </row>
    <row r="65">
      <c r="H65" s="22"/>
      <c r="I65" s="1"/>
      <c r="J65" s="1"/>
      <c r="K65" s="1"/>
      <c r="L65" s="30"/>
      <c r="M65" s="30"/>
      <c r="N65" s="30" t="s">
        <v>309</v>
      </c>
      <c r="O65" s="30" t="s">
        <v>310</v>
      </c>
      <c r="P65" s="30" t="s">
        <v>311</v>
      </c>
      <c r="Q65" s="30" t="s">
        <v>312</v>
      </c>
      <c r="R65" s="4" t="str">
        <f>IFERROR(__xludf.DUMMYFUNCTION("split(N65, ""()"")"),"Vitesse")</f>
        <v>Vitesse</v>
      </c>
      <c r="S65" s="5" t="str">
        <f>IFERROR(__xludf.DUMMYFUNCTION("""COMPUTED_VALUE"""),"4th")</f>
        <v>4th</v>
      </c>
      <c r="U65" s="6" t="s">
        <v>57</v>
      </c>
      <c r="V65" s="1" t="str">
        <f t="shared" si="3"/>
        <v>Vitesse</v>
      </c>
      <c r="W65" s="1" t="str">
        <f t="shared" si="4"/>
        <v>Netherlands</v>
      </c>
      <c r="X65" s="1" t="str">
        <f>IFERROR(__xludf.DUMMYFUNCTION("split(S65,""-"")"),"4th")</f>
        <v>4th</v>
      </c>
      <c r="Z65" s="1" t="str">
        <f t="shared" si="5"/>
        <v>4th</v>
      </c>
      <c r="AA65" s="1" t="s">
        <v>313</v>
      </c>
      <c r="AB65" s="1" t="s">
        <v>103</v>
      </c>
      <c r="AC65" s="1" t="s">
        <v>75</v>
      </c>
      <c r="AD65" s="1">
        <f t="shared" si="7"/>
        <v>0.49</v>
      </c>
      <c r="AE65" s="1">
        <f>IFERROR(__xludf.DUMMYFUNCTION("switch(AC65, ""Cup"", 1, ""CW"", LOOKUP(AB65,J:J,K:K)-1, ""PW"", LOOKUP(AB65,J:J,K:K), ""LC"", LOOKUP(AB65,J:J,K:K)-1, SPLIT(AC65,""stndrh""))"),2.0)</f>
        <v>2</v>
      </c>
      <c r="AF65" s="1">
        <f t="shared" si="8"/>
        <v>0.48</v>
      </c>
      <c r="AG65" s="1" t="str">
        <f t="shared" si="9"/>
        <v>Paide Linnameeskond</v>
      </c>
      <c r="AH65" s="1">
        <f t="shared" si="10"/>
        <v>0.48</v>
      </c>
      <c r="AI65" s="1" t="str">
        <f t="shared" si="11"/>
        <v>Estonia</v>
      </c>
      <c r="AJ65" s="1" t="s">
        <v>314</v>
      </c>
      <c r="AK65" s="1">
        <v>0.87</v>
      </c>
      <c r="AL65" s="1" t="s">
        <v>91</v>
      </c>
    </row>
    <row r="66">
      <c r="H66" s="22"/>
      <c r="I66" s="1"/>
      <c r="J66" s="1"/>
      <c r="K66" s="1"/>
      <c r="L66" s="30"/>
      <c r="M66" s="30"/>
      <c r="N66" s="30" t="s">
        <v>315</v>
      </c>
      <c r="O66" s="30"/>
      <c r="P66" s="30"/>
      <c r="Q66" s="30"/>
      <c r="R66" s="4" t="str">
        <f>IFERROR(__xludf.DUMMYFUNCTION("split(N66, ""()"")"),"PAOK")</f>
        <v>PAOK</v>
      </c>
      <c r="S66" s="5" t="str">
        <f>IFERROR(__xludf.DUMMYFUNCTION("""COMPUTED_VALUE"""),"CW")</f>
        <v>CW</v>
      </c>
      <c r="U66" s="6" t="s">
        <v>29</v>
      </c>
      <c r="V66" s="1" t="str">
        <f t="shared" si="3"/>
        <v>PAOK</v>
      </c>
      <c r="W66" s="1" t="str">
        <f t="shared" si="4"/>
        <v>Greece</v>
      </c>
      <c r="X66" s="1" t="str">
        <f>IFERROR(__xludf.DUMMYFUNCTION("split(S66,""-"")"),"CW")</f>
        <v>CW</v>
      </c>
      <c r="Z66" s="1" t="str">
        <f t="shared" si="5"/>
        <v>CW</v>
      </c>
      <c r="AA66" s="1" t="s">
        <v>316</v>
      </c>
      <c r="AB66" s="1" t="s">
        <v>103</v>
      </c>
      <c r="AC66" s="1" t="s">
        <v>18</v>
      </c>
      <c r="AD66" s="1">
        <f t="shared" si="7"/>
        <v>0.49</v>
      </c>
      <c r="AE66" s="1">
        <f>IFERROR(__xludf.DUMMYFUNCTION("switch(AC66, ""Cup"", 1, ""CW"", LOOKUP(AB66,J:J,K:K)-1, ""PW"", LOOKUP(AB66,J:J,K:K), ""LC"", LOOKUP(AB66,J:J,K:K)-1, SPLIT(AC66,""stndrh""))"),1.0)</f>
        <v>1</v>
      </c>
      <c r="AF66" s="1">
        <f t="shared" si="8"/>
        <v>0.49</v>
      </c>
      <c r="AG66" s="1" t="str">
        <f t="shared" si="9"/>
        <v>Flora</v>
      </c>
      <c r="AH66" s="1">
        <f t="shared" si="10"/>
        <v>0.49</v>
      </c>
      <c r="AI66" s="1" t="str">
        <f t="shared" si="11"/>
        <v>Estonia</v>
      </c>
      <c r="AJ66" s="1" t="s">
        <v>317</v>
      </c>
      <c r="AK66" s="1">
        <v>0.6699999999999999</v>
      </c>
      <c r="AL66" s="1" t="s">
        <v>153</v>
      </c>
    </row>
    <row r="67">
      <c r="H67" s="22"/>
      <c r="I67" s="1"/>
      <c r="J67" s="1"/>
      <c r="K67" s="1"/>
      <c r="L67" s="14"/>
      <c r="M67" s="14"/>
      <c r="N67" s="14"/>
      <c r="O67" s="14"/>
      <c r="P67" s="14"/>
      <c r="Q67" s="14"/>
      <c r="R67" s="4" t="str">
        <f>IFERROR(__xludf.DUMMYFUNCTION("split(N67, ""()"")"),"#VALUE!")</f>
        <v>#VALUE!</v>
      </c>
      <c r="S67" s="5"/>
      <c r="V67" s="1" t="str">
        <f t="shared" si="3"/>
        <v>#VALUE!</v>
      </c>
      <c r="W67" s="1" t="str">
        <f t="shared" si="4"/>
        <v/>
      </c>
      <c r="X67" s="1" t="str">
        <f>IFERROR(__xludf.DUMMYFUNCTION("split(S67,""-"")"),"#VALUE!")</f>
        <v>#VALUE!</v>
      </c>
      <c r="Z67" s="1" t="str">
        <f t="shared" si="5"/>
        <v>#VALUE!</v>
      </c>
      <c r="AA67" s="1" t="s">
        <v>318</v>
      </c>
      <c r="AB67" s="1" t="s">
        <v>107</v>
      </c>
      <c r="AC67" s="1" t="s">
        <v>75</v>
      </c>
      <c r="AD67" s="1">
        <f t="shared" si="7"/>
        <v>0.47</v>
      </c>
      <c r="AE67" s="1">
        <f>IFERROR(__xludf.DUMMYFUNCTION("switch(AC67, ""Cup"", 1, ""CW"", LOOKUP(AB67,J:J,K:K)-1, ""PW"", LOOKUP(AB67,J:J,K:K), ""LC"", LOOKUP(AB67,J:J,K:K)-1, SPLIT(AC67,""stndrh""))"),2.0)</f>
        <v>2</v>
      </c>
      <c r="AF67" s="1">
        <f t="shared" si="8"/>
        <v>0.46</v>
      </c>
      <c r="AG67" s="1" t="str">
        <f t="shared" si="9"/>
        <v>NSÍ Runavík</v>
      </c>
      <c r="AH67" s="1">
        <f t="shared" si="10"/>
        <v>0.46</v>
      </c>
      <c r="AI67" s="1" t="str">
        <f t="shared" si="11"/>
        <v>Faroe Islands</v>
      </c>
      <c r="AJ67" s="1" t="s">
        <v>319</v>
      </c>
      <c r="AK67" s="1">
        <v>0.86</v>
      </c>
      <c r="AL67" s="1" t="s">
        <v>57</v>
      </c>
    </row>
    <row r="68">
      <c r="H68" s="22"/>
      <c r="I68" s="1"/>
      <c r="J68" s="1"/>
      <c r="K68" s="1"/>
      <c r="L68" s="31" t="s">
        <v>108</v>
      </c>
      <c r="M68" s="31" t="s">
        <v>79</v>
      </c>
      <c r="N68" s="31" t="s">
        <v>320</v>
      </c>
      <c r="O68" s="31" t="s">
        <v>321</v>
      </c>
      <c r="P68" s="31" t="s">
        <v>322</v>
      </c>
      <c r="Q68" s="31" t="s">
        <v>323</v>
      </c>
      <c r="R68" s="4" t="str">
        <f>IFERROR(__xludf.DUMMYFUNCTION("split(N68, ""()"")"),"Bodø/Glimt")</f>
        <v>Bodø/Glimt</v>
      </c>
      <c r="S68" s="5" t="str">
        <f>IFERROR(__xludf.DUMMYFUNCTION("""COMPUTED_VALUE"""),"UCL Q1")</f>
        <v>UCL Q1</v>
      </c>
      <c r="V68" s="1" t="str">
        <f t="shared" si="3"/>
        <v>Bodø/Glimt</v>
      </c>
      <c r="W68" s="1" t="str">
        <f t="shared" si="4"/>
        <v/>
      </c>
      <c r="X68" s="1" t="str">
        <f>IFERROR(__xludf.DUMMYFUNCTION("split(S68,""-"")"),"UCL Q1")</f>
        <v>UCL Q1</v>
      </c>
      <c r="Z68" s="1" t="str">
        <f t="shared" si="5"/>
        <v>UCL Q1</v>
      </c>
      <c r="AA68" s="1" t="s">
        <v>324</v>
      </c>
      <c r="AB68" s="1" t="s">
        <v>107</v>
      </c>
      <c r="AC68" s="1" t="s">
        <v>18</v>
      </c>
      <c r="AD68" s="1">
        <f t="shared" si="7"/>
        <v>0.47</v>
      </c>
      <c r="AE68" s="1">
        <f>IFERROR(__xludf.DUMMYFUNCTION("switch(AC68, ""Cup"", 1, ""CW"", LOOKUP(AB68,J:J,K:K)-1, ""PW"", LOOKUP(AB68,J:J,K:K), ""LC"", LOOKUP(AB68,J:J,K:K)-1, SPLIT(AC68,""stndrh""))"),1.0)</f>
        <v>1</v>
      </c>
      <c r="AF68" s="1">
        <f t="shared" si="8"/>
        <v>0.47</v>
      </c>
      <c r="AG68" s="1" t="str">
        <f t="shared" si="9"/>
        <v>HB Tórshavn</v>
      </c>
      <c r="AH68" s="1">
        <f t="shared" si="10"/>
        <v>0.47</v>
      </c>
      <c r="AI68" s="1" t="str">
        <f t="shared" si="11"/>
        <v>Faroe Islands</v>
      </c>
      <c r="AJ68" s="1" t="s">
        <v>325</v>
      </c>
      <c r="AK68" s="1">
        <v>0.53</v>
      </c>
      <c r="AL68" s="1" t="s">
        <v>160</v>
      </c>
    </row>
    <row r="69">
      <c r="H69" s="22"/>
      <c r="I69" s="1"/>
      <c r="J69" s="1"/>
      <c r="K69" s="1"/>
      <c r="L69" s="31"/>
      <c r="M69" s="31"/>
      <c r="N69" s="31" t="s">
        <v>326</v>
      </c>
      <c r="O69" s="31" t="s">
        <v>327</v>
      </c>
      <c r="P69" s="31" t="s">
        <v>328</v>
      </c>
      <c r="Q69" s="31" t="s">
        <v>329</v>
      </c>
      <c r="R69" s="4" t="str">
        <f>IFERROR(__xludf.DUMMYFUNCTION("split(N69, ""()"")"),"Riga")</f>
        <v>Riga</v>
      </c>
      <c r="S69" s="5" t="str">
        <f>IFERROR(__xludf.DUMMYFUNCTION("""COMPUTED_VALUE"""),"UCL Q1")</f>
        <v>UCL Q1</v>
      </c>
      <c r="V69" s="1" t="str">
        <f t="shared" si="3"/>
        <v>Riga</v>
      </c>
      <c r="W69" s="1" t="str">
        <f t="shared" si="4"/>
        <v/>
      </c>
      <c r="X69" s="1" t="str">
        <f>IFERROR(__xludf.DUMMYFUNCTION("split(S69,""-"")"),"UCL Q1")</f>
        <v>UCL Q1</v>
      </c>
      <c r="Z69" s="1" t="str">
        <f t="shared" si="5"/>
        <v>UCL Q1</v>
      </c>
      <c r="AA69" s="1" t="s">
        <v>330</v>
      </c>
      <c r="AB69" s="1" t="s">
        <v>107</v>
      </c>
      <c r="AC69" s="1" t="s">
        <v>36</v>
      </c>
      <c r="AD69" s="1">
        <f t="shared" si="7"/>
        <v>0.47</v>
      </c>
      <c r="AE69" s="1">
        <f>IFERROR(__xludf.DUMMYFUNCTION("switch(AC69, ""Cup"", 1, ""CW"", LOOKUP(AB69,J:J,K:K)-1, ""PW"", LOOKUP(AB69,J:J,K:K), ""LC"", LOOKUP(AB69,J:J,K:K)-1, SPLIT(AC69,""stndrh""))"),3.0)</f>
        <v>3</v>
      </c>
      <c r="AF69" s="1">
        <f t="shared" si="8"/>
        <v>0.45</v>
      </c>
      <c r="AG69" s="1" t="str">
        <f t="shared" si="9"/>
        <v>KÍ</v>
      </c>
      <c r="AH69" s="1">
        <f t="shared" si="10"/>
        <v>0.45</v>
      </c>
      <c r="AI69" s="1" t="str">
        <f t="shared" si="11"/>
        <v>Faroe Islands</v>
      </c>
      <c r="AJ69" s="1" t="s">
        <v>316</v>
      </c>
      <c r="AK69" s="1">
        <v>0.49</v>
      </c>
      <c r="AL69" s="1" t="s">
        <v>103</v>
      </c>
    </row>
    <row r="70">
      <c r="H70" s="22"/>
      <c r="I70" s="1"/>
      <c r="J70" s="1"/>
      <c r="K70" s="1"/>
      <c r="L70" s="31"/>
      <c r="M70" s="31"/>
      <c r="N70" s="31" t="s">
        <v>331</v>
      </c>
      <c r="O70" s="31" t="s">
        <v>332</v>
      </c>
      <c r="P70" s="31" t="s">
        <v>333</v>
      </c>
      <c r="Q70" s="31" t="s">
        <v>334</v>
      </c>
      <c r="R70" s="4" t="str">
        <f>IFERROR(__xludf.DUMMYFUNCTION("split(N70, ""()"")"),"Dinamo Tbilisi")</f>
        <v>Dinamo Tbilisi</v>
      </c>
      <c r="S70" s="5" t="str">
        <f>IFERROR(__xludf.DUMMYFUNCTION("""COMPUTED_VALUE"""),"UCL Q1")</f>
        <v>UCL Q1</v>
      </c>
      <c r="V70" s="1" t="str">
        <f t="shared" si="3"/>
        <v>Dinamo Tbilisi</v>
      </c>
      <c r="W70" s="1" t="str">
        <f t="shared" si="4"/>
        <v/>
      </c>
      <c r="X70" s="1" t="str">
        <f>IFERROR(__xludf.DUMMYFUNCTION("split(S70,""-"")"),"UCL Q1")</f>
        <v>UCL Q1</v>
      </c>
      <c r="Z70" s="1" t="str">
        <f t="shared" si="5"/>
        <v>UCL Q1</v>
      </c>
      <c r="AA70" s="1" t="s">
        <v>335</v>
      </c>
      <c r="AB70" s="1" t="s">
        <v>115</v>
      </c>
      <c r="AC70" s="1" t="s">
        <v>75</v>
      </c>
      <c r="AD70" s="1">
        <f t="shared" si="7"/>
        <v>0.57</v>
      </c>
      <c r="AE70" s="1">
        <f>IFERROR(__xludf.DUMMYFUNCTION("switch(AC70, ""Cup"", 1, ""CW"", LOOKUP(AB70,J:J,K:K)-1, ""PW"", LOOKUP(AB70,J:J,K:K), ""LC"", LOOKUP(AB70,J:J,K:K)-1, SPLIT(AC70,""stndrh""))"),2.0)</f>
        <v>2</v>
      </c>
      <c r="AF70" s="1">
        <f t="shared" si="8"/>
        <v>0.56</v>
      </c>
      <c r="AG70" s="1" t="str">
        <f t="shared" si="9"/>
        <v>Inter Turku</v>
      </c>
      <c r="AH70" s="1">
        <f t="shared" si="10"/>
        <v>0.56</v>
      </c>
      <c r="AI70" s="1" t="str">
        <f t="shared" si="11"/>
        <v>Finland</v>
      </c>
      <c r="AJ70" s="1" t="s">
        <v>336</v>
      </c>
      <c r="AK70" s="1">
        <v>0.6599999999999999</v>
      </c>
      <c r="AL70" s="1" t="s">
        <v>207</v>
      </c>
    </row>
    <row r="71">
      <c r="H71" s="22"/>
      <c r="I71" s="1"/>
      <c r="J71" s="1"/>
      <c r="K71" s="1"/>
      <c r="L71" s="31"/>
      <c r="M71" s="31"/>
      <c r="N71" s="31" t="s">
        <v>337</v>
      </c>
      <c r="O71" s="31" t="s">
        <v>338</v>
      </c>
      <c r="P71" s="31" t="s">
        <v>339</v>
      </c>
      <c r="Q71" s="31" t="s">
        <v>340</v>
      </c>
      <c r="R71" s="4" t="str">
        <f>IFERROR(__xludf.DUMMYFUNCTION("split(N71, ""()"")"),"Linfield")</f>
        <v>Linfield</v>
      </c>
      <c r="S71" s="5" t="str">
        <f>IFERROR(__xludf.DUMMYFUNCTION("""COMPUTED_VALUE"""),"UCL Q1")</f>
        <v>UCL Q1</v>
      </c>
      <c r="V71" s="1" t="str">
        <f t="shared" si="3"/>
        <v>Linfield</v>
      </c>
      <c r="W71" s="1" t="str">
        <f t="shared" si="4"/>
        <v/>
      </c>
      <c r="X71" s="1" t="str">
        <f>IFERROR(__xludf.DUMMYFUNCTION("split(S71,""-"")"),"UCL Q1")</f>
        <v>UCL Q1</v>
      </c>
      <c r="Z71" s="1" t="str">
        <f t="shared" si="5"/>
        <v>UCL Q1</v>
      </c>
      <c r="AA71" s="1" t="s">
        <v>341</v>
      </c>
      <c r="AB71" s="1" t="s">
        <v>115</v>
      </c>
      <c r="AC71" s="1" t="s">
        <v>36</v>
      </c>
      <c r="AD71" s="1">
        <f t="shared" si="7"/>
        <v>0.57</v>
      </c>
      <c r="AE71" s="1">
        <f>IFERROR(__xludf.DUMMYFUNCTION("switch(AC71, ""Cup"", 1, ""CW"", LOOKUP(AB71,J:J,K:K)-1, ""PW"", LOOKUP(AB71,J:J,K:K), ""LC"", LOOKUP(AB71,J:J,K:K)-1, SPLIT(AC71,""stndrh""))"),3.0)</f>
        <v>3</v>
      </c>
      <c r="AF71" s="1">
        <f t="shared" si="8"/>
        <v>0.55</v>
      </c>
      <c r="AG71" s="1" t="str">
        <f t="shared" si="9"/>
        <v>KuPS</v>
      </c>
      <c r="AH71" s="1">
        <f t="shared" si="10"/>
        <v>0.55</v>
      </c>
      <c r="AI71" s="1" t="str">
        <f t="shared" si="11"/>
        <v>Finland</v>
      </c>
      <c r="AJ71" s="1" t="s">
        <v>342</v>
      </c>
      <c r="AK71" s="1">
        <v>0.44999999999999996</v>
      </c>
      <c r="AL71" s="1" t="s">
        <v>257</v>
      </c>
    </row>
    <row r="72">
      <c r="H72" s="22"/>
      <c r="I72" s="1"/>
      <c r="J72" s="1"/>
      <c r="K72" s="1"/>
      <c r="L72" s="31"/>
      <c r="M72" s="31"/>
      <c r="N72" s="31" t="s">
        <v>343</v>
      </c>
      <c r="O72" s="31" t="s">
        <v>344</v>
      </c>
      <c r="P72" s="31"/>
      <c r="Q72" s="31"/>
      <c r="R72" s="4" t="str">
        <f>IFERROR(__xludf.DUMMYFUNCTION("split(N72, ""()"")"),"HB Tórshavn")</f>
        <v>HB Tórshavn</v>
      </c>
      <c r="S72" s="5" t="str">
        <f>IFERROR(__xludf.DUMMYFUNCTION("""COMPUTED_VALUE"""),"UCL PR SF")</f>
        <v>UCL PR SF</v>
      </c>
      <c r="V72" s="1" t="str">
        <f t="shared" si="3"/>
        <v>HB Tórshavn</v>
      </c>
      <c r="W72" s="1" t="str">
        <f t="shared" si="4"/>
        <v/>
      </c>
      <c r="X72" s="1" t="str">
        <f>IFERROR(__xludf.DUMMYFUNCTION("split(S72,""-"")"),"UCL PR SF")</f>
        <v>UCL PR SF</v>
      </c>
      <c r="Z72" s="1" t="str">
        <f t="shared" si="5"/>
        <v>UCL PR SF</v>
      </c>
      <c r="AA72" s="1" t="s">
        <v>345</v>
      </c>
      <c r="AB72" s="1" t="s">
        <v>115</v>
      </c>
      <c r="AC72" s="1" t="s">
        <v>18</v>
      </c>
      <c r="AD72" s="1">
        <f t="shared" si="7"/>
        <v>0.57</v>
      </c>
      <c r="AE72" s="1">
        <f>IFERROR(__xludf.DUMMYFUNCTION("switch(AC72, ""Cup"", 1, ""CW"", LOOKUP(AB72,J:J,K:K)-1, ""PW"", LOOKUP(AB72,J:J,K:K), ""LC"", LOOKUP(AB72,J:J,K:K)-1, SPLIT(AC72,""stndrh""))"),1.0)</f>
        <v>1</v>
      </c>
      <c r="AF72" s="1">
        <f t="shared" si="8"/>
        <v>0.57</v>
      </c>
      <c r="AG72" s="1" t="str">
        <f t="shared" si="9"/>
        <v>HJK</v>
      </c>
      <c r="AH72" s="1">
        <f t="shared" si="10"/>
        <v>0.57</v>
      </c>
      <c r="AI72" s="1" t="str">
        <f t="shared" si="11"/>
        <v>Finland</v>
      </c>
      <c r="AJ72" s="1" t="s">
        <v>346</v>
      </c>
      <c r="AK72" s="1">
        <v>0.54</v>
      </c>
      <c r="AL72" s="1" t="s">
        <v>127</v>
      </c>
    </row>
    <row r="73">
      <c r="H73" s="22"/>
      <c r="I73" s="1"/>
      <c r="J73" s="1"/>
      <c r="K73" s="1"/>
      <c r="L73" s="31"/>
      <c r="M73" s="31" t="s">
        <v>263</v>
      </c>
      <c r="N73" s="31" t="s">
        <v>347</v>
      </c>
      <c r="O73" s="31" t="s">
        <v>348</v>
      </c>
      <c r="P73" s="31" t="s">
        <v>349</v>
      </c>
      <c r="Q73" s="31" t="s">
        <v>350</v>
      </c>
      <c r="R73" s="4" t="str">
        <f>IFERROR(__xludf.DUMMYFUNCTION("split(N73, ""()"")"),"Santa Clara")</f>
        <v>Santa Clara</v>
      </c>
      <c r="S73" s="5" t="str">
        <f>IFERROR(__xludf.DUMMYFUNCTION("""COMPUTED_VALUE"""),"6th")</f>
        <v>6th</v>
      </c>
      <c r="U73" s="6" t="s">
        <v>64</v>
      </c>
      <c r="V73" s="1" t="str">
        <f t="shared" si="3"/>
        <v>Santa Clara</v>
      </c>
      <c r="W73" s="1" t="str">
        <f t="shared" si="4"/>
        <v>Portugal</v>
      </c>
      <c r="X73" s="1" t="str">
        <f>IFERROR(__xludf.DUMMYFUNCTION("split(S73,""-"")"),"6th")</f>
        <v>6th</v>
      </c>
      <c r="Z73" s="1" t="str">
        <f t="shared" si="5"/>
        <v>6th</v>
      </c>
      <c r="AA73" s="1" t="s">
        <v>351</v>
      </c>
      <c r="AB73" s="1" t="s">
        <v>115</v>
      </c>
      <c r="AC73" s="1" t="s">
        <v>46</v>
      </c>
      <c r="AD73" s="1">
        <f t="shared" si="7"/>
        <v>0.57</v>
      </c>
      <c r="AE73" s="1">
        <f>IFERROR(__xludf.DUMMYFUNCTION("switch(AC73, ""Cup"", 1, ""CW"", LOOKUP(AB73,J:J,K:K)-1, ""PW"", LOOKUP(AB73,J:J,K:K), ""LC"", LOOKUP(AB73,J:J,K:K)-1, SPLIT(AC73,""stndrh""))"),4.0)</f>
        <v>4</v>
      </c>
      <c r="AF73" s="1">
        <f t="shared" si="8"/>
        <v>0.54</v>
      </c>
      <c r="AG73" s="1" t="str">
        <f t="shared" si="9"/>
        <v>Honka</v>
      </c>
      <c r="AH73" s="1">
        <f t="shared" si="10"/>
        <v>0.54</v>
      </c>
      <c r="AI73" s="1" t="str">
        <f t="shared" si="11"/>
        <v>Finland</v>
      </c>
      <c r="AJ73" s="1" t="s">
        <v>352</v>
      </c>
      <c r="AK73" s="1">
        <v>0.88</v>
      </c>
      <c r="AL73" s="1" t="s">
        <v>91</v>
      </c>
    </row>
    <row r="74">
      <c r="H74" s="22"/>
      <c r="I74" s="1"/>
      <c r="J74" s="1"/>
      <c r="K74" s="1"/>
      <c r="L74" s="31"/>
      <c r="M74" s="31"/>
      <c r="N74" s="31" t="s">
        <v>353</v>
      </c>
      <c r="O74" s="31" t="s">
        <v>354</v>
      </c>
      <c r="P74" s="31" t="s">
        <v>355</v>
      </c>
      <c r="Q74" s="31" t="s">
        <v>356</v>
      </c>
      <c r="R74" s="4" t="str">
        <f>IFERROR(__xludf.DUMMYFUNCTION("split(N74, ""()"")"),"Feyenoord")</f>
        <v>Feyenoord</v>
      </c>
      <c r="S74" s="5" t="str">
        <f>IFERROR(__xludf.DUMMYFUNCTION("""COMPUTED_VALUE"""),"PW")</f>
        <v>PW</v>
      </c>
      <c r="U74" s="6" t="s">
        <v>57</v>
      </c>
      <c r="V74" s="1" t="str">
        <f t="shared" si="3"/>
        <v>Feyenoord</v>
      </c>
      <c r="W74" s="1" t="str">
        <f t="shared" si="4"/>
        <v>Netherlands</v>
      </c>
      <c r="X74" s="1" t="str">
        <f>IFERROR(__xludf.DUMMYFUNCTION("split(S74,""-"")"),"PW")</f>
        <v>PW</v>
      </c>
      <c r="Z74" s="1" t="str">
        <f t="shared" si="5"/>
        <v>PW</v>
      </c>
      <c r="AA74" s="1" t="s">
        <v>357</v>
      </c>
      <c r="AB74" s="1" t="s">
        <v>58</v>
      </c>
      <c r="AC74" s="1" t="s">
        <v>36</v>
      </c>
      <c r="AD74" s="1">
        <f t="shared" si="7"/>
        <v>0.95</v>
      </c>
      <c r="AE74" s="1">
        <f>IFERROR(__xludf.DUMMYFUNCTION("switch(AC74, ""Cup"", 1, ""CW"", LOOKUP(AB74,J:J,K:K)-1, ""PW"", LOOKUP(AB74,J:J,K:K), ""LC"", LOOKUP(AB74,J:J,K:K)-1, SPLIT(AC74,""stndrh""))"),3.0)</f>
        <v>3</v>
      </c>
      <c r="AF74" s="1">
        <f t="shared" si="8"/>
        <v>0.93</v>
      </c>
      <c r="AG74" s="1" t="str">
        <f t="shared" si="9"/>
        <v>Monaco</v>
      </c>
      <c r="AH74" s="1">
        <f t="shared" si="10"/>
        <v>0.93</v>
      </c>
      <c r="AI74" s="1" t="str">
        <f t="shared" si="11"/>
        <v>France</v>
      </c>
      <c r="AJ74" s="1" t="s">
        <v>198</v>
      </c>
      <c r="AK74" s="1">
        <v>0.91</v>
      </c>
      <c r="AL74" s="1" t="s">
        <v>59</v>
      </c>
    </row>
    <row r="75">
      <c r="H75" s="22"/>
      <c r="I75" s="1"/>
      <c r="J75" s="1"/>
      <c r="K75" s="1"/>
      <c r="L75" s="31"/>
      <c r="M75" s="31"/>
      <c r="N75" s="31" t="s">
        <v>358</v>
      </c>
      <c r="O75" s="31" t="s">
        <v>359</v>
      </c>
      <c r="P75" s="31" t="s">
        <v>360</v>
      </c>
      <c r="Q75" s="31" t="s">
        <v>361</v>
      </c>
      <c r="R75" s="4" t="str">
        <f>IFERROR(__xludf.DUMMYFUNCTION("split(N75, ""()"")"),"AGF")</f>
        <v>AGF</v>
      </c>
      <c r="S75" s="5" t="str">
        <f>IFERROR(__xludf.DUMMYFUNCTION("""COMPUTED_VALUE"""),"PW")</f>
        <v>PW</v>
      </c>
      <c r="U75" s="6" t="s">
        <v>48</v>
      </c>
      <c r="V75" s="1" t="str">
        <f t="shared" si="3"/>
        <v>AGF</v>
      </c>
      <c r="W75" s="1" t="str">
        <f t="shared" si="4"/>
        <v>Denmark</v>
      </c>
      <c r="X75" s="1" t="str">
        <f>IFERROR(__xludf.DUMMYFUNCTION("split(S75,""-"")"),"PW")</f>
        <v>PW</v>
      </c>
      <c r="Z75" s="1" t="str">
        <f t="shared" si="5"/>
        <v>PW</v>
      </c>
      <c r="AA75" s="1" t="s">
        <v>362</v>
      </c>
      <c r="AB75" s="1" t="s">
        <v>58</v>
      </c>
      <c r="AC75" s="1" t="s">
        <v>46</v>
      </c>
      <c r="AD75" s="1">
        <f t="shared" si="7"/>
        <v>0.95</v>
      </c>
      <c r="AE75" s="1">
        <f>IFERROR(__xludf.DUMMYFUNCTION("switch(AC75, ""Cup"", 1, ""CW"", LOOKUP(AB75,J:J,K:K)-1, ""PW"", LOOKUP(AB75,J:J,K:K), ""LC"", LOOKUP(AB75,J:J,K:K)-1, SPLIT(AC75,""stndrh""))"),4.0)</f>
        <v>4</v>
      </c>
      <c r="AF75" s="1">
        <f t="shared" si="8"/>
        <v>0.92</v>
      </c>
      <c r="AG75" s="1" t="str">
        <f t="shared" si="9"/>
        <v>Lyon</v>
      </c>
      <c r="AH75" s="1">
        <f t="shared" si="10"/>
        <v>0.92</v>
      </c>
      <c r="AI75" s="1" t="str">
        <f t="shared" si="11"/>
        <v>France</v>
      </c>
      <c r="AJ75" s="1" t="s">
        <v>195</v>
      </c>
      <c r="AK75" s="1">
        <v>0.88</v>
      </c>
      <c r="AL75" s="1" t="s">
        <v>59</v>
      </c>
    </row>
    <row r="76">
      <c r="H76" s="22"/>
      <c r="I76" s="1"/>
      <c r="J76" s="1"/>
      <c r="K76" s="1"/>
      <c r="L76" s="31"/>
      <c r="M76" s="31"/>
      <c r="N76" s="31" t="s">
        <v>363</v>
      </c>
      <c r="O76" s="31" t="s">
        <v>364</v>
      </c>
      <c r="P76" s="31" t="s">
        <v>365</v>
      </c>
      <c r="Q76" s="31" t="s">
        <v>366</v>
      </c>
      <c r="R76" s="4" t="str">
        <f>IFERROR(__xludf.DUMMYFUNCTION("split(N76, ""()"")"),"Viktoria Plzeň")</f>
        <v>Viktoria Plzeň</v>
      </c>
      <c r="S76" s="5" t="str">
        <f>IFERROR(__xludf.DUMMYFUNCTION("""COMPUTED_VALUE"""),"5th")</f>
        <v>5th</v>
      </c>
      <c r="U76" s="6" t="s">
        <v>86</v>
      </c>
      <c r="V76" s="1" t="str">
        <f t="shared" si="3"/>
        <v>Viktoria Plzeň</v>
      </c>
      <c r="W76" s="1" t="str">
        <f t="shared" si="4"/>
        <v>Czech Republic</v>
      </c>
      <c r="X76" s="1" t="str">
        <f>IFERROR(__xludf.DUMMYFUNCTION("split(S76,""-"")"),"5th")</f>
        <v>5th</v>
      </c>
      <c r="Z76" s="1" t="str">
        <f t="shared" si="5"/>
        <v>5th</v>
      </c>
      <c r="AA76" s="1" t="s">
        <v>367</v>
      </c>
      <c r="AB76" s="1" t="s">
        <v>58</v>
      </c>
      <c r="AC76" s="1" t="s">
        <v>18</v>
      </c>
      <c r="AD76" s="1">
        <f t="shared" si="7"/>
        <v>0.95</v>
      </c>
      <c r="AE76" s="1">
        <f>IFERROR(__xludf.DUMMYFUNCTION("switch(AC76, ""Cup"", 1, ""CW"", LOOKUP(AB76,J:J,K:K)-1, ""PW"", LOOKUP(AB76,J:J,K:K), ""LC"", LOOKUP(AB76,J:J,K:K)-1, SPLIT(AC76,""stndrh""))"),1.0)</f>
        <v>1</v>
      </c>
      <c r="AF76" s="1">
        <f t="shared" si="8"/>
        <v>0.95</v>
      </c>
      <c r="AG76" s="1" t="str">
        <f t="shared" si="9"/>
        <v>Lille</v>
      </c>
      <c r="AH76" s="1">
        <f t="shared" si="10"/>
        <v>0.95</v>
      </c>
      <c r="AI76" s="1" t="str">
        <f t="shared" si="11"/>
        <v>France</v>
      </c>
      <c r="AJ76" s="1" t="s">
        <v>368</v>
      </c>
      <c r="AK76" s="1">
        <v>0.5</v>
      </c>
      <c r="AL76" s="1" t="s">
        <v>235</v>
      </c>
    </row>
    <row r="77">
      <c r="H77" s="22"/>
      <c r="I77" s="1"/>
      <c r="J77" s="1"/>
      <c r="K77" s="1"/>
      <c r="L77" s="31"/>
      <c r="M77" s="31"/>
      <c r="N77" s="31" t="s">
        <v>369</v>
      </c>
      <c r="O77" s="32" t="s">
        <v>370</v>
      </c>
      <c r="P77" s="31" t="s">
        <v>371</v>
      </c>
      <c r="Q77" s="31" t="s">
        <v>372</v>
      </c>
      <c r="R77" s="4" t="str">
        <f>IFERROR(__xludf.DUMMYFUNCTION("split(N77, ""()"")"),"Servette")</f>
        <v>Servette</v>
      </c>
      <c r="S77" s="5" t="str">
        <f>IFERROR(__xludf.DUMMYFUNCTION("""COMPUTED_VALUE"""),"3rd")</f>
        <v>3rd</v>
      </c>
      <c r="U77" s="6" t="s">
        <v>126</v>
      </c>
      <c r="V77" s="1" t="str">
        <f t="shared" si="3"/>
        <v>Servette</v>
      </c>
      <c r="W77" s="1" t="str">
        <f t="shared" si="4"/>
        <v>Switzerland</v>
      </c>
      <c r="X77" s="1" t="str">
        <f>IFERROR(__xludf.DUMMYFUNCTION("split(S77,""-"")"),"3rd")</f>
        <v>3rd</v>
      </c>
      <c r="Z77" s="1" t="str">
        <f t="shared" si="5"/>
        <v>3rd</v>
      </c>
      <c r="AA77" s="1" t="s">
        <v>373</v>
      </c>
      <c r="AB77" s="1" t="s">
        <v>58</v>
      </c>
      <c r="AC77" s="1" t="s">
        <v>261</v>
      </c>
      <c r="AD77" s="1">
        <f t="shared" si="7"/>
        <v>0.95</v>
      </c>
      <c r="AE77" s="1">
        <f>IFERROR(__xludf.DUMMYFUNCTION("switch(AC77, ""Cup"", 1, ""CW"", LOOKUP(AB77,J:J,K:K)-1, ""PW"", LOOKUP(AB77,J:J,K:K), ""LC"", LOOKUP(AB77,J:J,K:K)-1, SPLIT(AC77,""stndrh""))"),5.0)</f>
        <v>5</v>
      </c>
      <c r="AF77" s="1">
        <f t="shared" si="8"/>
        <v>0.91</v>
      </c>
      <c r="AG77" s="1" t="str">
        <f t="shared" si="9"/>
        <v>Marseille</v>
      </c>
      <c r="AH77" s="1">
        <f t="shared" si="10"/>
        <v>0.91</v>
      </c>
      <c r="AI77" s="1" t="str">
        <f t="shared" si="11"/>
        <v>France</v>
      </c>
      <c r="AJ77" s="1" t="s">
        <v>374</v>
      </c>
      <c r="AK77" s="1">
        <v>0.53</v>
      </c>
      <c r="AL77" s="1" t="s">
        <v>180</v>
      </c>
    </row>
    <row r="78">
      <c r="H78" s="22"/>
      <c r="I78" s="1"/>
      <c r="J78" s="1"/>
      <c r="K78" s="1"/>
      <c r="L78" s="31"/>
      <c r="M78" s="31"/>
      <c r="N78" s="31" t="s">
        <v>375</v>
      </c>
      <c r="O78" s="31" t="s">
        <v>376</v>
      </c>
      <c r="P78" s="31" t="s">
        <v>377</v>
      </c>
      <c r="Q78" s="31" t="s">
        <v>378</v>
      </c>
      <c r="R78" s="4" t="str">
        <f>IFERROR(__xludf.DUMMYFUNCTION("split(N78, ""()"")"),"Čukarički")</f>
        <v>Čukarički</v>
      </c>
      <c r="S78" s="5" t="str">
        <f>IFERROR(__xludf.DUMMYFUNCTION("""COMPUTED_VALUE"""),"3rd")</f>
        <v>3rd</v>
      </c>
      <c r="U78" s="6" t="s">
        <v>138</v>
      </c>
      <c r="V78" s="1" t="str">
        <f t="shared" si="3"/>
        <v>Čukarički</v>
      </c>
      <c r="W78" s="1" t="str">
        <f t="shared" si="4"/>
        <v>Serbia</v>
      </c>
      <c r="X78" s="1" t="str">
        <f>IFERROR(__xludf.DUMMYFUNCTION("split(S78,""-"")"),"3rd")</f>
        <v>3rd</v>
      </c>
      <c r="Z78" s="1" t="str">
        <f t="shared" si="5"/>
        <v>3rd</v>
      </c>
      <c r="AA78" s="1" t="s">
        <v>379</v>
      </c>
      <c r="AB78" s="1" t="s">
        <v>58</v>
      </c>
      <c r="AC78" s="1" t="s">
        <v>75</v>
      </c>
      <c r="AD78" s="1">
        <f t="shared" si="7"/>
        <v>0.95</v>
      </c>
      <c r="AE78" s="1">
        <f>IFERROR(__xludf.DUMMYFUNCTION("switch(AC78, ""Cup"", 1, ""CW"", LOOKUP(AB78,J:J,K:K)-1, ""PW"", LOOKUP(AB78,J:J,K:K), ""LC"", LOOKUP(AB78,J:J,K:K)-1, SPLIT(AC78,""stndrh""))"),2.0)</f>
        <v>2</v>
      </c>
      <c r="AF78" s="1">
        <f t="shared" si="8"/>
        <v>0.94</v>
      </c>
      <c r="AG78" s="1" t="str">
        <f t="shared" si="9"/>
        <v>Paris Saint-Germain</v>
      </c>
      <c r="AH78" s="1">
        <f t="shared" si="10"/>
        <v>0.94</v>
      </c>
      <c r="AI78" s="1" t="str">
        <f t="shared" si="11"/>
        <v>France</v>
      </c>
      <c r="AJ78" s="1" t="s">
        <v>242</v>
      </c>
      <c r="AK78" s="1">
        <v>0.77</v>
      </c>
      <c r="AL78" s="1" t="s">
        <v>77</v>
      </c>
    </row>
    <row r="79">
      <c r="H79" s="22"/>
      <c r="I79" s="1"/>
      <c r="J79" s="1"/>
      <c r="K79" s="1"/>
      <c r="L79" s="31"/>
      <c r="M79" s="31"/>
      <c r="N79" s="31" t="s">
        <v>380</v>
      </c>
      <c r="O79" s="31" t="s">
        <v>381</v>
      </c>
      <c r="P79" s="31" t="s">
        <v>382</v>
      </c>
      <c r="Q79" s="31" t="s">
        <v>383</v>
      </c>
      <c r="R79" s="4" t="str">
        <f>IFERROR(__xludf.DUMMYFUNCTION("split(N79, ""()"")"),"Hajduk Split")</f>
        <v>Hajduk Split</v>
      </c>
      <c r="S79" s="5" t="str">
        <f>IFERROR(__xludf.DUMMYFUNCTION("""COMPUTED_VALUE"""),"4th")</f>
        <v>4th</v>
      </c>
      <c r="U79" s="6" t="s">
        <v>77</v>
      </c>
      <c r="V79" s="1" t="str">
        <f t="shared" si="3"/>
        <v>Hajduk Split</v>
      </c>
      <c r="W79" s="1" t="str">
        <f t="shared" si="4"/>
        <v>Croatia</v>
      </c>
      <c r="X79" s="1" t="str">
        <f>IFERROR(__xludf.DUMMYFUNCTION("split(S79,""-"")"),"4th")</f>
        <v>4th</v>
      </c>
      <c r="Z79" s="1" t="str">
        <f t="shared" si="5"/>
        <v>4th</v>
      </c>
      <c r="AA79" s="1" t="s">
        <v>384</v>
      </c>
      <c r="AB79" s="1" t="s">
        <v>58</v>
      </c>
      <c r="AC79" s="1" t="s">
        <v>302</v>
      </c>
      <c r="AD79" s="1">
        <f t="shared" si="7"/>
        <v>0.95</v>
      </c>
      <c r="AE79" s="1">
        <f>IFERROR(__xludf.DUMMYFUNCTION("switch(AC79, ""Cup"", 1, ""CW"", LOOKUP(AB79,J:J,K:K)-1, ""PW"", LOOKUP(AB79,J:J,K:K), ""LC"", LOOKUP(AB79,J:J,K:K)-1, SPLIT(AC79,""stndrh""))"),6.0)</f>
        <v>6</v>
      </c>
      <c r="AF79" s="1">
        <f t="shared" si="8"/>
        <v>0.9</v>
      </c>
      <c r="AG79" s="1" t="str">
        <f t="shared" si="9"/>
        <v>Rennes</v>
      </c>
      <c r="AH79" s="1">
        <f t="shared" si="10"/>
        <v>0.9</v>
      </c>
      <c r="AI79" s="1" t="str">
        <f t="shared" si="11"/>
        <v>France</v>
      </c>
      <c r="AJ79" s="1" t="s">
        <v>385</v>
      </c>
      <c r="AK79" s="1">
        <v>0.77</v>
      </c>
      <c r="AL79" s="1" t="s">
        <v>159</v>
      </c>
    </row>
    <row r="80">
      <c r="H80" s="22"/>
      <c r="I80" s="1"/>
      <c r="J80" s="1"/>
      <c r="K80" s="1"/>
      <c r="L80" s="31"/>
      <c r="M80" s="31"/>
      <c r="N80" s="31" t="s">
        <v>386</v>
      </c>
      <c r="O80" s="31" t="s">
        <v>387</v>
      </c>
      <c r="P80" s="31" t="s">
        <v>388</v>
      </c>
      <c r="Q80" s="31" t="s">
        <v>389</v>
      </c>
      <c r="R80" s="4" t="str">
        <f>IFERROR(__xludf.DUMMYFUNCTION("split(N80, ""()"")"),"Molde")</f>
        <v>Molde</v>
      </c>
      <c r="S80" s="5" t="str">
        <f>IFERROR(__xludf.DUMMYFUNCTION("""COMPUTED_VALUE"""),"2nd")</f>
        <v>2nd</v>
      </c>
      <c r="U80" s="6" t="s">
        <v>168</v>
      </c>
      <c r="V80" s="1" t="str">
        <f t="shared" si="3"/>
        <v>Molde</v>
      </c>
      <c r="W80" s="1" t="str">
        <f t="shared" si="4"/>
        <v>Norway</v>
      </c>
      <c r="X80" s="1" t="str">
        <f>IFERROR(__xludf.DUMMYFUNCTION("split(S80,""-"")"),"2nd")</f>
        <v>2nd</v>
      </c>
      <c r="Z80" s="1" t="str">
        <f t="shared" si="5"/>
        <v>2nd</v>
      </c>
      <c r="AA80" s="1" t="s">
        <v>273</v>
      </c>
      <c r="AB80" s="1" t="s">
        <v>127</v>
      </c>
      <c r="AC80" s="1" t="s">
        <v>75</v>
      </c>
      <c r="AD80" s="1">
        <f t="shared" si="7"/>
        <v>0.56</v>
      </c>
      <c r="AE80" s="1">
        <f>IFERROR(__xludf.DUMMYFUNCTION("switch(AC80, ""Cup"", 1, ""CW"", LOOKUP(AB80,J:J,K:K)-1, ""PW"", LOOKUP(AB80,J:J,K:K), ""LC"", LOOKUP(AB80,J:J,K:K)-1, SPLIT(AC80,""stndrh""))"),2.0)</f>
        <v>2</v>
      </c>
      <c r="AF80" s="1">
        <f t="shared" si="8"/>
        <v>0.55</v>
      </c>
      <c r="AG80" s="1" t="str">
        <f t="shared" si="9"/>
        <v>Dinamo Batumi</v>
      </c>
      <c r="AH80" s="1">
        <f t="shared" si="10"/>
        <v>0.55</v>
      </c>
      <c r="AI80" s="1" t="str">
        <f t="shared" si="11"/>
        <v>Georgia</v>
      </c>
      <c r="AJ80" s="1" t="s">
        <v>390</v>
      </c>
      <c r="AK80" s="1">
        <v>0.74</v>
      </c>
      <c r="AL80" s="1" t="s">
        <v>102</v>
      </c>
    </row>
    <row r="81">
      <c r="H81" s="22"/>
      <c r="I81" s="1"/>
      <c r="J81" s="1"/>
      <c r="K81" s="1"/>
      <c r="L81" s="31"/>
      <c r="M81" s="31"/>
      <c r="N81" s="31" t="s">
        <v>391</v>
      </c>
      <c r="O81" s="31" t="s">
        <v>392</v>
      </c>
      <c r="P81" s="31" t="s">
        <v>393</v>
      </c>
      <c r="Q81" s="31" t="s">
        <v>394</v>
      </c>
      <c r="R81" s="4" t="str">
        <f>IFERROR(__xludf.DUMMYFUNCTION("split(N81, ""()"")"),"Ashdod")</f>
        <v>Ashdod</v>
      </c>
      <c r="S81" s="5" t="str">
        <f>IFERROR(__xludf.DUMMYFUNCTION("""COMPUTED_VALUE"""),"3rd")</f>
        <v>3rd</v>
      </c>
      <c r="U81" s="6" t="s">
        <v>102</v>
      </c>
      <c r="V81" s="1" t="str">
        <f t="shared" si="3"/>
        <v>Ashdod</v>
      </c>
      <c r="W81" s="1" t="str">
        <f t="shared" si="4"/>
        <v>Israel</v>
      </c>
      <c r="X81" s="1" t="str">
        <f>IFERROR(__xludf.DUMMYFUNCTION("split(S81,""-"")"),"3rd")</f>
        <v>3rd</v>
      </c>
      <c r="Z81" s="1" t="str">
        <f t="shared" si="5"/>
        <v>3rd</v>
      </c>
      <c r="AA81" s="1" t="s">
        <v>271</v>
      </c>
      <c r="AB81" s="1" t="s">
        <v>127</v>
      </c>
      <c r="AC81" s="1" t="s">
        <v>36</v>
      </c>
      <c r="AD81" s="1">
        <f t="shared" si="7"/>
        <v>0.56</v>
      </c>
      <c r="AE81" s="1">
        <f>IFERROR(__xludf.DUMMYFUNCTION("switch(AC81, ""Cup"", 1, ""CW"", LOOKUP(AB81,J:J,K:K)-1, ""PW"", LOOKUP(AB81,J:J,K:K), ""LC"", LOOKUP(AB81,J:J,K:K)-1, SPLIT(AC81,""stndrh""))"),3.0)</f>
        <v>3</v>
      </c>
      <c r="AF81" s="1">
        <f t="shared" si="8"/>
        <v>0.54</v>
      </c>
      <c r="AG81" s="1" t="str">
        <f t="shared" si="9"/>
        <v>Dila Gori</v>
      </c>
      <c r="AH81" s="1">
        <f t="shared" si="10"/>
        <v>0.54</v>
      </c>
      <c r="AI81" s="1" t="str">
        <f t="shared" si="11"/>
        <v>Georgia</v>
      </c>
      <c r="AJ81" s="1" t="s">
        <v>324</v>
      </c>
      <c r="AK81" s="1">
        <v>0.47</v>
      </c>
      <c r="AL81" s="1" t="s">
        <v>107</v>
      </c>
    </row>
    <row r="82">
      <c r="H82" s="22"/>
      <c r="I82" s="1"/>
      <c r="J82" s="1"/>
      <c r="K82" s="1"/>
      <c r="L82" s="31"/>
      <c r="M82" s="31"/>
      <c r="N82" s="31" t="s">
        <v>395</v>
      </c>
      <c r="O82" s="31" t="s">
        <v>396</v>
      </c>
      <c r="P82" s="32" t="s">
        <v>397</v>
      </c>
      <c r="Q82" s="31" t="s">
        <v>398</v>
      </c>
      <c r="R82" s="4" t="str">
        <f>IFERROR(__xludf.DUMMYFUNCTION("split(N82, ""()"")"),"Shakhter Karagandy")</f>
        <v>Shakhter Karagandy</v>
      </c>
      <c r="S82" s="5" t="str">
        <f>IFERROR(__xludf.DUMMYFUNCTION("""COMPUTED_VALUE"""),"4th")</f>
        <v>4th</v>
      </c>
      <c r="T82" s="1" t="str">
        <f>IFERROR(__xludf.DUMMYFUNCTION("""COMPUTED_VALUE"""),"[Note KAZ]")</f>
        <v>[Note KAZ]</v>
      </c>
      <c r="U82" s="6" t="s">
        <v>106</v>
      </c>
      <c r="V82" s="1" t="str">
        <f t="shared" si="3"/>
        <v>Shakhter Karagandy</v>
      </c>
      <c r="W82" s="1" t="str">
        <f t="shared" si="4"/>
        <v>Kazakhstan</v>
      </c>
      <c r="X82" s="1" t="str">
        <f>IFERROR(__xludf.DUMMYFUNCTION("split(S82,""-"")"),"4th")</f>
        <v>4th</v>
      </c>
      <c r="Z82" s="1" t="str">
        <f t="shared" si="5"/>
        <v>4th</v>
      </c>
      <c r="AA82" s="1" t="s">
        <v>276</v>
      </c>
      <c r="AB82" s="1" t="s">
        <v>127</v>
      </c>
      <c r="AC82" s="1" t="s">
        <v>18</v>
      </c>
      <c r="AD82" s="1">
        <f t="shared" si="7"/>
        <v>0.56</v>
      </c>
      <c r="AE82" s="1">
        <f>IFERROR(__xludf.DUMMYFUNCTION("switch(AC82, ""Cup"", 1, ""CW"", LOOKUP(AB82,J:J,K:K)-1, ""PW"", LOOKUP(AB82,J:J,K:K), ""LC"", LOOKUP(AB82,J:J,K:K)-1, SPLIT(AC82,""stndrh""))"),1.0)</f>
        <v>1</v>
      </c>
      <c r="AF82" s="1">
        <f t="shared" si="8"/>
        <v>0.56</v>
      </c>
      <c r="AG82" s="1" t="str">
        <f t="shared" si="9"/>
        <v>Dinamo Tbilisi</v>
      </c>
      <c r="AH82" s="1">
        <f t="shared" si="10"/>
        <v>0.56</v>
      </c>
      <c r="AI82" s="1" t="str">
        <f t="shared" si="11"/>
        <v>Georgia</v>
      </c>
      <c r="AJ82" s="1" t="s">
        <v>399</v>
      </c>
      <c r="AK82" s="1">
        <v>0.84</v>
      </c>
      <c r="AL82" s="1" t="s">
        <v>19</v>
      </c>
    </row>
    <row r="83">
      <c r="H83" s="22"/>
      <c r="I83" s="1"/>
      <c r="J83" s="1"/>
      <c r="K83" s="1"/>
      <c r="L83" s="31"/>
      <c r="M83" s="31"/>
      <c r="N83" s="31" t="s">
        <v>400</v>
      </c>
      <c r="O83" s="31" t="s">
        <v>401</v>
      </c>
      <c r="P83" s="31" t="s">
        <v>402</v>
      </c>
      <c r="Q83" s="31" t="s">
        <v>403</v>
      </c>
      <c r="R83" s="4" t="str">
        <f>IFERROR(__xludf.DUMMYFUNCTION("split(N83, ""()"")"),"Keşla")</f>
        <v>Keşla</v>
      </c>
      <c r="S83" s="33" t="str">
        <f>IFERROR(__xludf.DUMMYFUNCTION("""COMPUTED_VALUE"""),"CW")</f>
        <v>CW</v>
      </c>
      <c r="U83" s="6" t="s">
        <v>40</v>
      </c>
      <c r="V83" s="1" t="str">
        <f t="shared" si="3"/>
        <v>Keşla</v>
      </c>
      <c r="W83" s="1" t="str">
        <f t="shared" si="4"/>
        <v>Azerbaijan</v>
      </c>
      <c r="X83" s="1" t="str">
        <f>IFERROR(__xludf.DUMMYFUNCTION("split(S83,""-"")"),"CW")</f>
        <v>CW</v>
      </c>
      <c r="Z83" s="1" t="str">
        <f t="shared" si="5"/>
        <v>CW</v>
      </c>
      <c r="AA83" s="1" t="s">
        <v>346</v>
      </c>
      <c r="AB83" s="1" t="s">
        <v>127</v>
      </c>
      <c r="AC83" s="1" t="s">
        <v>27</v>
      </c>
      <c r="AD83" s="1">
        <f t="shared" si="7"/>
        <v>0.56</v>
      </c>
      <c r="AE83" s="1">
        <f>IFERROR(__xludf.DUMMYFUNCTION("switch(AC83, ""Cup"", 1, ""CW"", LOOKUP(AB83,J:J,K:K)-1, ""PW"", LOOKUP(AB83,J:J,K:K), ""LC"", LOOKUP(AB83,J:J,K:K)-1, SPLIT(AC83,""stndrh""))"),3.0)</f>
        <v>3</v>
      </c>
      <c r="AF83" s="1">
        <f t="shared" si="8"/>
        <v>0.54</v>
      </c>
      <c r="AG83" s="1" t="str">
        <f t="shared" si="9"/>
        <v>Gagra</v>
      </c>
      <c r="AH83" s="1">
        <f t="shared" si="10"/>
        <v>0.54</v>
      </c>
      <c r="AI83" s="1" t="str">
        <f t="shared" si="11"/>
        <v>Georgia</v>
      </c>
      <c r="AJ83" s="1" t="s">
        <v>404</v>
      </c>
      <c r="AK83" s="1">
        <v>0.54</v>
      </c>
      <c r="AL83" s="1" t="s">
        <v>180</v>
      </c>
    </row>
    <row r="84">
      <c r="H84" s="22"/>
      <c r="I84" s="1"/>
      <c r="J84" s="1"/>
      <c r="K84" s="1"/>
      <c r="L84" s="31"/>
      <c r="M84" s="31"/>
      <c r="N84" s="31" t="s">
        <v>405</v>
      </c>
      <c r="O84" s="31" t="s">
        <v>406</v>
      </c>
      <c r="P84" s="31" t="s">
        <v>407</v>
      </c>
      <c r="Q84" s="31" t="s">
        <v>408</v>
      </c>
      <c r="R84" s="4" t="str">
        <f>IFERROR(__xludf.DUMMYFUNCTION("split(N84, ""()"")"),"Lokomotiv Plovdiv")</f>
        <v>Lokomotiv Plovdiv</v>
      </c>
      <c r="S84" s="33" t="str">
        <f>IFERROR(__xludf.DUMMYFUNCTION("""COMPUTED_VALUE"""),"2nd")</f>
        <v>2nd</v>
      </c>
      <c r="U84" s="6" t="s">
        <v>73</v>
      </c>
      <c r="V84" s="1" t="str">
        <f t="shared" si="3"/>
        <v>Lokomotiv Plovdiv</v>
      </c>
      <c r="W84" s="1" t="str">
        <f t="shared" si="4"/>
        <v>Bulgaria</v>
      </c>
      <c r="X84" s="1" t="str">
        <f>IFERROR(__xludf.DUMMYFUNCTION("split(S84,""-"")"),"2nd")</f>
        <v>2nd</v>
      </c>
      <c r="Z84" s="1" t="str">
        <f t="shared" si="5"/>
        <v>2nd</v>
      </c>
      <c r="AA84" s="1" t="s">
        <v>409</v>
      </c>
      <c r="AB84" s="1" t="s">
        <v>39</v>
      </c>
      <c r="AC84" s="1" t="s">
        <v>46</v>
      </c>
      <c r="AD84" s="1">
        <f t="shared" si="7"/>
        <v>0.97</v>
      </c>
      <c r="AE84" s="1">
        <f>IFERROR(__xludf.DUMMYFUNCTION("switch(AC84, ""Cup"", 1, ""CW"", LOOKUP(AB84,J:J,K:K)-1, ""PW"", LOOKUP(AB84,J:J,K:K), ""LC"", LOOKUP(AB84,J:J,K:K)-1, SPLIT(AC84,""stndrh""))"),4.0)</f>
        <v>4</v>
      </c>
      <c r="AF84" s="1">
        <f t="shared" si="8"/>
        <v>0.94</v>
      </c>
      <c r="AG84" s="1" t="str">
        <f t="shared" si="9"/>
        <v>VfL Wolfsburg</v>
      </c>
      <c r="AH84" s="1">
        <f t="shared" si="10"/>
        <v>0.94</v>
      </c>
      <c r="AI84" s="1" t="str">
        <f t="shared" si="11"/>
        <v>Germany</v>
      </c>
      <c r="AJ84" s="1" t="s">
        <v>345</v>
      </c>
      <c r="AK84" s="1">
        <v>0.5700000000000001</v>
      </c>
      <c r="AL84" s="1" t="s">
        <v>115</v>
      </c>
    </row>
    <row r="85">
      <c r="H85" s="22"/>
      <c r="I85" s="1"/>
      <c r="J85" s="1"/>
      <c r="K85" s="1"/>
      <c r="L85" s="31"/>
      <c r="M85" s="31"/>
      <c r="N85" s="31" t="s">
        <v>410</v>
      </c>
      <c r="O85" s="31" t="s">
        <v>411</v>
      </c>
      <c r="P85" s="31" t="s">
        <v>412</v>
      </c>
      <c r="Q85" s="32" t="s">
        <v>413</v>
      </c>
      <c r="R85" s="4" t="str">
        <f>IFERROR(__xludf.DUMMYFUNCTION("split(N85, ""()"")"),"Sepsi OSK")</f>
        <v>Sepsi OSK</v>
      </c>
      <c r="S85" s="33" t="str">
        <f>IFERROR(__xludf.DUMMYFUNCTION("""COMPUTED_VALUE"""),"PW")</f>
        <v>PW</v>
      </c>
      <c r="U85" s="6" t="s">
        <v>150</v>
      </c>
      <c r="V85" s="1" t="str">
        <f t="shared" si="3"/>
        <v>Sepsi OSK</v>
      </c>
      <c r="W85" s="1" t="str">
        <f t="shared" si="4"/>
        <v>Romania</v>
      </c>
      <c r="X85" s="1" t="str">
        <f>IFERROR(__xludf.DUMMYFUNCTION("split(S85,""-"")"),"PW")</f>
        <v>PW</v>
      </c>
      <c r="Z85" s="1" t="str">
        <f t="shared" si="5"/>
        <v>PW</v>
      </c>
      <c r="AA85" s="1" t="s">
        <v>286</v>
      </c>
      <c r="AB85" s="1" t="s">
        <v>39</v>
      </c>
      <c r="AC85" s="1" t="s">
        <v>261</v>
      </c>
      <c r="AD85" s="1">
        <f t="shared" si="7"/>
        <v>0.97</v>
      </c>
      <c r="AE85" s="1">
        <f>IFERROR(__xludf.DUMMYFUNCTION("switch(AC85, ""Cup"", 1, ""CW"", LOOKUP(AB85,J:J,K:K)-1, ""PW"", LOOKUP(AB85,J:J,K:K), ""LC"", LOOKUP(AB85,J:J,K:K)-1, SPLIT(AC85,""stndrh""))"),5.0)</f>
        <v>5</v>
      </c>
      <c r="AF85" s="1">
        <f t="shared" si="8"/>
        <v>0.93</v>
      </c>
      <c r="AG85" s="1" t="str">
        <f t="shared" si="9"/>
        <v>Eintracht Frankfurt</v>
      </c>
      <c r="AH85" s="1">
        <f t="shared" si="10"/>
        <v>0.93</v>
      </c>
      <c r="AI85" s="1" t="str">
        <f t="shared" si="11"/>
        <v>Germany</v>
      </c>
      <c r="AJ85" s="1" t="s">
        <v>351</v>
      </c>
      <c r="AK85" s="1">
        <v>0.54</v>
      </c>
      <c r="AL85" s="1" t="s">
        <v>115</v>
      </c>
    </row>
    <row r="86">
      <c r="H86" s="34"/>
      <c r="I86" s="1"/>
      <c r="J86" s="1"/>
      <c r="K86" s="1"/>
      <c r="L86" s="31"/>
      <c r="M86" s="31"/>
      <c r="N86" s="31" t="s">
        <v>414</v>
      </c>
      <c r="O86" s="31" t="s">
        <v>415</v>
      </c>
      <c r="P86" s="31" t="s">
        <v>416</v>
      </c>
      <c r="Q86" s="31" t="s">
        <v>417</v>
      </c>
      <c r="R86" s="4" t="str">
        <f>IFERROR(__xludf.DUMMYFUNCTION("split(N86, ""()"")"),"Vaduz")</f>
        <v>Vaduz</v>
      </c>
      <c r="S86" s="33" t="str">
        <f>IFERROR(__xludf.DUMMYFUNCTION("""COMPUTED_VALUE"""),"Abd-Cup")</f>
        <v>Abd-Cup</v>
      </c>
      <c r="T86" s="1" t="str">
        <f>IFERROR(__xludf.DUMMYFUNCTION("""COMPUTED_VALUE"""),"[Note LIE]")</f>
        <v>[Note LIE]</v>
      </c>
      <c r="U86" s="6" t="s">
        <v>197</v>
      </c>
      <c r="V86" s="1" t="str">
        <f t="shared" si="3"/>
        <v>Vaduz</v>
      </c>
      <c r="W86" s="1" t="str">
        <f t="shared" si="4"/>
        <v>Liechtenstein</v>
      </c>
      <c r="X86" s="1" t="str">
        <f>IFERROR(__xludf.DUMMYFUNCTION("split(S86,""-"")"),"Abd")</f>
        <v>Abd</v>
      </c>
      <c r="Y86" s="1" t="str">
        <f>IFERROR(__xludf.DUMMYFUNCTION("""COMPUTED_VALUE"""),"Cup")</f>
        <v>Cup</v>
      </c>
      <c r="Z86" s="1" t="str">
        <f t="shared" si="5"/>
        <v>Cup</v>
      </c>
      <c r="AA86" s="1" t="s">
        <v>175</v>
      </c>
      <c r="AB86" s="1" t="s">
        <v>39</v>
      </c>
      <c r="AC86" s="1" t="s">
        <v>18</v>
      </c>
      <c r="AD86" s="1">
        <f t="shared" si="7"/>
        <v>0.97</v>
      </c>
      <c r="AE86" s="1">
        <f>IFERROR(__xludf.DUMMYFUNCTION("switch(AC86, ""Cup"", 1, ""CW"", LOOKUP(AB86,J:J,K:K)-1, ""PW"", LOOKUP(AB86,J:J,K:K), ""LC"", LOOKUP(AB86,J:J,K:K)-1, SPLIT(AC86,""stndrh""))"),1.0)</f>
        <v>1</v>
      </c>
      <c r="AF86" s="1">
        <f t="shared" si="8"/>
        <v>0.97</v>
      </c>
      <c r="AG86" s="1" t="str">
        <f t="shared" si="9"/>
        <v>Bayern Munich</v>
      </c>
      <c r="AH86" s="1">
        <f t="shared" si="10"/>
        <v>0.97</v>
      </c>
      <c r="AI86" s="1" t="str">
        <f t="shared" si="11"/>
        <v>Germany</v>
      </c>
      <c r="AJ86" s="1" t="s">
        <v>418</v>
      </c>
      <c r="AK86" s="1">
        <v>0.78</v>
      </c>
      <c r="AL86" s="1" t="s">
        <v>159</v>
      </c>
    </row>
    <row r="87">
      <c r="H87" s="22"/>
      <c r="I87" s="1"/>
      <c r="J87" s="1"/>
      <c r="K87" s="1"/>
      <c r="L87" s="31"/>
      <c r="M87" s="31"/>
      <c r="N87" s="31" t="s">
        <v>419</v>
      </c>
      <c r="O87" s="31"/>
      <c r="P87" s="31"/>
      <c r="Q87" s="31"/>
      <c r="R87" s="4" t="str">
        <f>IFERROR(__xludf.DUMMYFUNCTION("split(N87, ""()"")"),"Panevėžys")</f>
        <v>Panevėžys</v>
      </c>
      <c r="S87" s="33" t="str">
        <f>IFERROR(__xludf.DUMMYFUNCTION("""COMPUTED_VALUE"""),"CW")</f>
        <v>CW</v>
      </c>
      <c r="U87" s="6" t="s">
        <v>200</v>
      </c>
      <c r="V87" s="1" t="str">
        <f t="shared" si="3"/>
        <v>Panevėžys</v>
      </c>
      <c r="W87" s="1" t="str">
        <f t="shared" si="4"/>
        <v>Lithuania</v>
      </c>
      <c r="X87" s="1" t="str">
        <f>IFERROR(__xludf.DUMMYFUNCTION("split(S87,""-"")"),"CW")</f>
        <v>CW</v>
      </c>
      <c r="Z87" s="1" t="str">
        <f t="shared" si="5"/>
        <v>CW</v>
      </c>
      <c r="AA87" s="1" t="s">
        <v>167</v>
      </c>
      <c r="AB87" s="1" t="s">
        <v>39</v>
      </c>
      <c r="AC87" s="1" t="s">
        <v>302</v>
      </c>
      <c r="AD87" s="1">
        <f t="shared" si="7"/>
        <v>0.97</v>
      </c>
      <c r="AE87" s="1">
        <f>IFERROR(__xludf.DUMMYFUNCTION("switch(AC87, ""Cup"", 1, ""CW"", LOOKUP(AB87,J:J,K:K)-1, ""PW"", LOOKUP(AB87,J:J,K:K), ""LC"", LOOKUP(AB87,J:J,K:K)-1, SPLIT(AC87,""stndrh""))"),6.0)</f>
        <v>6</v>
      </c>
      <c r="AF87" s="1">
        <f t="shared" si="8"/>
        <v>0.92</v>
      </c>
      <c r="AG87" s="1" t="str">
        <f t="shared" si="9"/>
        <v>Bayer Leverkusen</v>
      </c>
      <c r="AH87" s="1">
        <f t="shared" si="10"/>
        <v>0.92</v>
      </c>
      <c r="AI87" s="1" t="str">
        <f t="shared" si="11"/>
        <v>Germany</v>
      </c>
      <c r="AJ87" s="1" t="s">
        <v>55</v>
      </c>
      <c r="AK87" s="1">
        <v>0.45999999999999996</v>
      </c>
      <c r="AL87" s="1" t="s">
        <v>11</v>
      </c>
    </row>
    <row r="88">
      <c r="H88" s="22"/>
      <c r="I88" s="1"/>
      <c r="J88" s="1"/>
      <c r="K88" s="1"/>
      <c r="L88" s="14"/>
      <c r="M88" s="14"/>
      <c r="N88" s="14"/>
      <c r="O88" s="14"/>
      <c r="P88" s="14"/>
      <c r="Q88" s="14"/>
      <c r="R88" s="4" t="str">
        <f>IFERROR(__xludf.DUMMYFUNCTION("split(N88, ""()"")"),"#VALUE!")</f>
        <v>#VALUE!</v>
      </c>
      <c r="S88" s="33"/>
      <c r="V88" s="1" t="str">
        <f t="shared" si="3"/>
        <v>#VALUE!</v>
      </c>
      <c r="W88" s="1" t="str">
        <f t="shared" si="4"/>
        <v/>
      </c>
      <c r="X88" s="1" t="str">
        <f>IFERROR(__xludf.DUMMYFUNCTION("split(S88,""-"")"),"#VALUE!")</f>
        <v>#VALUE!</v>
      </c>
      <c r="Z88" s="1" t="str">
        <f t="shared" si="5"/>
        <v>#VALUE!</v>
      </c>
      <c r="AA88" s="1" t="s">
        <v>420</v>
      </c>
      <c r="AB88" s="1" t="s">
        <v>39</v>
      </c>
      <c r="AC88" s="1" t="s">
        <v>288</v>
      </c>
      <c r="AD88" s="1">
        <f t="shared" si="7"/>
        <v>0.97</v>
      </c>
      <c r="AE88" s="1">
        <f>IFERROR(__xludf.DUMMYFUNCTION("switch(AC88, ""Cup"", 1, ""CW"", LOOKUP(AB88,J:J,K:K)-1, ""PW"", LOOKUP(AB88,J:J,K:K), ""LC"", LOOKUP(AB88,J:J,K:K)-1, SPLIT(AC88,""stndrh""))"),7.0)</f>
        <v>7</v>
      </c>
      <c r="AF88" s="1">
        <f t="shared" si="8"/>
        <v>0.91</v>
      </c>
      <c r="AG88" s="1" t="str">
        <f t="shared" si="9"/>
        <v>Union Berlin</v>
      </c>
      <c r="AH88" s="1">
        <f t="shared" si="10"/>
        <v>0.91</v>
      </c>
      <c r="AI88" s="1" t="str">
        <f t="shared" si="11"/>
        <v>Germany</v>
      </c>
      <c r="AJ88" s="1" t="s">
        <v>421</v>
      </c>
      <c r="AK88" s="1">
        <v>0.96</v>
      </c>
      <c r="AL88" s="1" t="s">
        <v>49</v>
      </c>
    </row>
    <row r="89">
      <c r="H89" s="22"/>
      <c r="I89" s="1"/>
      <c r="J89" s="1"/>
      <c r="K89" s="1"/>
      <c r="L89" s="35" t="s">
        <v>130</v>
      </c>
      <c r="M89" s="35"/>
      <c r="N89" s="35" t="s">
        <v>422</v>
      </c>
      <c r="O89" s="35" t="s">
        <v>423</v>
      </c>
      <c r="P89" s="35" t="s">
        <v>424</v>
      </c>
      <c r="Q89" s="35" t="s">
        <v>425</v>
      </c>
      <c r="R89" s="4" t="str">
        <f>IFERROR(__xludf.DUMMYFUNCTION("split(N89, ""()"")"),"Śląsk Wrocław")</f>
        <v>Śląsk Wrocław</v>
      </c>
      <c r="S89" s="33" t="str">
        <f>IFERROR(__xludf.DUMMYFUNCTION("""COMPUTED_VALUE"""),"4th")</f>
        <v>4th</v>
      </c>
      <c r="U89" s="6" t="s">
        <v>206</v>
      </c>
      <c r="V89" s="1" t="str">
        <f t="shared" si="3"/>
        <v>Śląsk Wrocław</v>
      </c>
      <c r="W89" s="1" t="str">
        <f t="shared" si="4"/>
        <v>Poland</v>
      </c>
      <c r="X89" s="1" t="str">
        <f>IFERROR(__xludf.DUMMYFUNCTION("split(S89,""-"")"),"4th")</f>
        <v>4th</v>
      </c>
      <c r="Z89" s="1" t="str">
        <f t="shared" si="5"/>
        <v>4th</v>
      </c>
      <c r="AA89" s="1" t="s">
        <v>426</v>
      </c>
      <c r="AB89" s="1" t="s">
        <v>39</v>
      </c>
      <c r="AC89" s="1" t="s">
        <v>75</v>
      </c>
      <c r="AD89" s="1">
        <f t="shared" si="7"/>
        <v>0.97</v>
      </c>
      <c r="AE89" s="1">
        <f>IFERROR(__xludf.DUMMYFUNCTION("switch(AC89, ""Cup"", 1, ""CW"", LOOKUP(AB89,J:J,K:K)-1, ""PW"", LOOKUP(AB89,J:J,K:K), ""LC"", LOOKUP(AB89,J:J,K:K)-1, SPLIT(AC89,""stndrh""))"),2.0)</f>
        <v>2</v>
      </c>
      <c r="AF89" s="1">
        <f t="shared" si="8"/>
        <v>0.96</v>
      </c>
      <c r="AG89" s="1" t="str">
        <f t="shared" si="9"/>
        <v>RB Leipzig</v>
      </c>
      <c r="AH89" s="1">
        <f t="shared" si="10"/>
        <v>0.96</v>
      </c>
      <c r="AI89" s="1" t="str">
        <f t="shared" si="11"/>
        <v>Germany</v>
      </c>
      <c r="AJ89" s="1" t="s">
        <v>335</v>
      </c>
      <c r="AK89" s="1">
        <v>0.56</v>
      </c>
      <c r="AL89" s="1" t="s">
        <v>115</v>
      </c>
    </row>
    <row r="90">
      <c r="H90" s="22"/>
      <c r="I90" s="1"/>
      <c r="J90" s="1"/>
      <c r="K90" s="1"/>
      <c r="L90" s="35"/>
      <c r="M90" s="35"/>
      <c r="N90" s="35" t="s">
        <v>427</v>
      </c>
      <c r="O90" s="35" t="s">
        <v>428</v>
      </c>
      <c r="P90" s="35" t="s">
        <v>429</v>
      </c>
      <c r="Q90" s="35" t="s">
        <v>430</v>
      </c>
      <c r="R90" s="4" t="str">
        <f>IFERROR(__xludf.DUMMYFUNCTION("split(N90, ""()"")"),"Domžale")</f>
        <v>Domžale</v>
      </c>
      <c r="S90" s="33" t="str">
        <f>IFERROR(__xludf.DUMMYFUNCTION("""COMPUTED_VALUE"""),"4th")</f>
        <v>4th</v>
      </c>
      <c r="U90" s="6" t="s">
        <v>218</v>
      </c>
      <c r="V90" s="1" t="str">
        <f t="shared" si="3"/>
        <v>Domžale</v>
      </c>
      <c r="W90" s="1" t="str">
        <f t="shared" si="4"/>
        <v>Slovenia</v>
      </c>
      <c r="X90" s="1" t="str">
        <f>IFERROR(__xludf.DUMMYFUNCTION("split(S90,""-"")"),"4th")</f>
        <v>4th</v>
      </c>
      <c r="Z90" s="1" t="str">
        <f t="shared" si="5"/>
        <v>4th</v>
      </c>
      <c r="AA90" s="1" t="s">
        <v>211</v>
      </c>
      <c r="AB90" s="1" t="s">
        <v>39</v>
      </c>
      <c r="AC90" s="1" t="s">
        <v>36</v>
      </c>
      <c r="AD90" s="1">
        <f t="shared" si="7"/>
        <v>0.97</v>
      </c>
      <c r="AE90" s="1">
        <f>IFERROR(__xludf.DUMMYFUNCTION("switch(AC90, ""Cup"", 1, ""CW"", LOOKUP(AB90,J:J,K:K)-1, ""PW"", LOOKUP(AB90,J:J,K:K), ""LC"", LOOKUP(AB90,J:J,K:K)-1, SPLIT(AC90,""stndrh""))"),3.0)</f>
        <v>3</v>
      </c>
      <c r="AF90" s="1">
        <f t="shared" si="8"/>
        <v>0.95</v>
      </c>
      <c r="AG90" s="1" t="str">
        <f t="shared" si="9"/>
        <v>Borussia Dortmund</v>
      </c>
      <c r="AH90" s="1">
        <f t="shared" si="10"/>
        <v>0.95</v>
      </c>
      <c r="AI90" s="1" t="str">
        <f t="shared" si="11"/>
        <v>Germany</v>
      </c>
      <c r="AJ90" s="1" t="s">
        <v>272</v>
      </c>
      <c r="AK90" s="1">
        <v>0.83</v>
      </c>
      <c r="AL90" s="1" t="s">
        <v>86</v>
      </c>
    </row>
    <row r="91">
      <c r="H91" s="22"/>
      <c r="I91" s="1"/>
      <c r="J91" s="1"/>
      <c r="K91" s="1"/>
      <c r="L91" s="35"/>
      <c r="M91" s="35"/>
      <c r="N91" s="35" t="s">
        <v>431</v>
      </c>
      <c r="O91" s="35" t="s">
        <v>432</v>
      </c>
      <c r="P91" s="35" t="s">
        <v>433</v>
      </c>
      <c r="Q91" s="35" t="s">
        <v>434</v>
      </c>
      <c r="R91" s="4" t="str">
        <f>IFERROR(__xludf.DUMMYFUNCTION("split(N91, ""()"")"),"Racing Luxembourg")</f>
        <v>Racing Luxembourg</v>
      </c>
      <c r="S91" s="33" t="str">
        <f>IFERROR(__xludf.DUMMYFUNCTION("""COMPUTED_VALUE"""),"4th")</f>
        <v>4th</v>
      </c>
      <c r="T91" s="1" t="str">
        <f>IFERROR(__xludf.DUMMYFUNCTION("""COMPUTED_VALUE"""),"[Note LUX]")</f>
        <v>[Note LUX]</v>
      </c>
      <c r="U91" s="6" t="s">
        <v>207</v>
      </c>
      <c r="V91" s="1" t="str">
        <f t="shared" si="3"/>
        <v>Racing Luxembourg</v>
      </c>
      <c r="W91" s="1" t="str">
        <f t="shared" si="4"/>
        <v>Luxembourg</v>
      </c>
      <c r="X91" s="1" t="str">
        <f>IFERROR(__xludf.DUMMYFUNCTION("split(S91,""-"")"),"4th")</f>
        <v>4th</v>
      </c>
      <c r="Z91" s="1" t="str">
        <f t="shared" si="5"/>
        <v>4th</v>
      </c>
      <c r="AA91" s="1" t="s">
        <v>435</v>
      </c>
      <c r="AB91" s="1" t="s">
        <v>139</v>
      </c>
      <c r="AC91" s="1" t="s">
        <v>18</v>
      </c>
      <c r="AD91" s="1">
        <f t="shared" si="7"/>
        <v>0.51</v>
      </c>
      <c r="AE91" s="1">
        <f>IFERROR(__xludf.DUMMYFUNCTION("switch(AC91, ""Cup"", 1, ""CW"", LOOKUP(AB91,J:J,K:K)-1, ""PW"", LOOKUP(AB91,J:J,K:K), ""LC"", LOOKUP(AB91,J:J,K:K)-1, SPLIT(AC91,""stndrh""))"),1.0)</f>
        <v>1</v>
      </c>
      <c r="AF91" s="1">
        <f t="shared" si="8"/>
        <v>0.51</v>
      </c>
      <c r="AG91" s="1" t="str">
        <f t="shared" si="9"/>
        <v>Lincoln Red Imps</v>
      </c>
      <c r="AH91" s="1">
        <f t="shared" si="10"/>
        <v>0.51</v>
      </c>
      <c r="AI91" s="1" t="str">
        <f t="shared" si="11"/>
        <v>Gibraltar</v>
      </c>
      <c r="AJ91" s="1" t="s">
        <v>436</v>
      </c>
      <c r="AK91" s="1">
        <v>0.9299999999999999</v>
      </c>
      <c r="AL91" s="1" t="s">
        <v>49</v>
      </c>
    </row>
    <row r="92">
      <c r="H92" s="22"/>
      <c r="I92" s="1"/>
      <c r="J92" s="1"/>
      <c r="K92" s="1"/>
      <c r="L92" s="35"/>
      <c r="M92" s="35"/>
      <c r="N92" s="35" t="s">
        <v>437</v>
      </c>
      <c r="O92" s="35" t="s">
        <v>438</v>
      </c>
      <c r="P92" s="35" t="s">
        <v>439</v>
      </c>
      <c r="Q92" s="36" t="s">
        <v>440</v>
      </c>
      <c r="R92" s="4" t="str">
        <f>IFERROR(__xludf.DUMMYFUNCTION("split(N92, ""()"")"),"Noah")</f>
        <v>Noah</v>
      </c>
      <c r="S92" s="33" t="str">
        <f>IFERROR(__xludf.DUMMYFUNCTION("""COMPUTED_VALUE"""),"2nd")</f>
        <v>2nd</v>
      </c>
      <c r="U92" s="6" t="s">
        <v>21</v>
      </c>
      <c r="V92" s="1" t="str">
        <f t="shared" si="3"/>
        <v>Noah</v>
      </c>
      <c r="W92" s="1" t="str">
        <f t="shared" si="4"/>
        <v>Armenia</v>
      </c>
      <c r="X92" s="1" t="str">
        <f>IFERROR(__xludf.DUMMYFUNCTION("split(S92,""-"")"),"2nd")</f>
        <v>2nd</v>
      </c>
      <c r="Z92" s="1" t="str">
        <f t="shared" si="5"/>
        <v>2nd</v>
      </c>
      <c r="AA92" s="1" t="s">
        <v>441</v>
      </c>
      <c r="AB92" s="1" t="s">
        <v>139</v>
      </c>
      <c r="AC92" s="1" t="s">
        <v>46</v>
      </c>
      <c r="AD92" s="1">
        <f t="shared" si="7"/>
        <v>0.51</v>
      </c>
      <c r="AE92" s="1">
        <f>IFERROR(__xludf.DUMMYFUNCTION("switch(AC92, ""Cup"", 1, ""CW"", LOOKUP(AB92,J:J,K:K)-1, ""PW"", LOOKUP(AB92,J:J,K:K), ""LC"", LOOKUP(AB92,J:J,K:K)-1, SPLIT(AC92,""stndrh""))"),4.0)</f>
        <v>4</v>
      </c>
      <c r="AF92" s="1">
        <f t="shared" si="8"/>
        <v>0.48</v>
      </c>
      <c r="AG92" s="1" t="str">
        <f t="shared" si="9"/>
        <v>Mons Calpe</v>
      </c>
      <c r="AH92" s="1">
        <f t="shared" si="10"/>
        <v>0.48</v>
      </c>
      <c r="AI92" s="1" t="str">
        <f t="shared" si="11"/>
        <v>Gibraltar</v>
      </c>
      <c r="AJ92" s="1" t="s">
        <v>442</v>
      </c>
      <c r="AK92" s="1">
        <v>0.76</v>
      </c>
      <c r="AL92" s="1" t="s">
        <v>106</v>
      </c>
    </row>
    <row r="93">
      <c r="H93" s="22"/>
      <c r="I93" s="1"/>
      <c r="J93" s="1"/>
      <c r="K93" s="1"/>
      <c r="L93" s="35"/>
      <c r="M93" s="35"/>
      <c r="N93" s="35" t="s">
        <v>443</v>
      </c>
      <c r="O93" s="35" t="s">
        <v>444</v>
      </c>
      <c r="P93" s="35" t="s">
        <v>445</v>
      </c>
      <c r="Q93" s="35" t="s">
        <v>446</v>
      </c>
      <c r="R93" s="4" t="str">
        <f>IFERROR(__xludf.DUMMYFUNCTION("split(N93, ""()"")"),"Valmiera")</f>
        <v>Valmiera</v>
      </c>
      <c r="S93" s="33" t="str">
        <f>IFERROR(__xludf.DUMMYFUNCTION("""COMPUTED_VALUE"""),"3rd")</f>
        <v>3rd</v>
      </c>
      <c r="U93" s="6" t="s">
        <v>165</v>
      </c>
      <c r="V93" s="1" t="str">
        <f t="shared" si="3"/>
        <v>Valmiera</v>
      </c>
      <c r="W93" s="1" t="str">
        <f t="shared" si="4"/>
        <v>Latvia</v>
      </c>
      <c r="X93" s="1" t="str">
        <f>IFERROR(__xludf.DUMMYFUNCTION("split(S93,""-"")"),"3rd")</f>
        <v>3rd</v>
      </c>
      <c r="Z93" s="1" t="str">
        <f t="shared" si="5"/>
        <v>3rd</v>
      </c>
      <c r="AA93" s="1" t="s">
        <v>289</v>
      </c>
      <c r="AB93" s="1" t="s">
        <v>139</v>
      </c>
      <c r="AC93" s="1" t="s">
        <v>75</v>
      </c>
      <c r="AD93" s="1">
        <f t="shared" si="7"/>
        <v>0.51</v>
      </c>
      <c r="AE93" s="1">
        <f>IFERROR(__xludf.DUMMYFUNCTION("switch(AC93, ""Cup"", 1, ""CW"", LOOKUP(AB93,J:J,K:K)-1, ""PW"", LOOKUP(AB93,J:J,K:K), ""LC"", LOOKUP(AB93,J:J,K:K)-1, SPLIT(AC93,""stndrh""))"),2.0)</f>
        <v>2</v>
      </c>
      <c r="AF93" s="1">
        <f t="shared" si="8"/>
        <v>0.5</v>
      </c>
      <c r="AG93" s="1" t="str">
        <f t="shared" si="9"/>
        <v>Europa</v>
      </c>
      <c r="AH93" s="1">
        <f t="shared" si="10"/>
        <v>0.5</v>
      </c>
      <c r="AI93" s="1" t="str">
        <f t="shared" si="11"/>
        <v>Gibraltar</v>
      </c>
      <c r="AJ93" s="1" t="s">
        <v>447</v>
      </c>
      <c r="AK93" s="1">
        <v>0.6299999999999999</v>
      </c>
      <c r="AL93" s="1" t="s">
        <v>200</v>
      </c>
    </row>
    <row r="94">
      <c r="H94" s="22"/>
      <c r="I94" s="1"/>
      <c r="J94" s="1"/>
      <c r="K94" s="1"/>
      <c r="L94" s="35"/>
      <c r="M94" s="35"/>
      <c r="N94" s="35" t="s">
        <v>448</v>
      </c>
      <c r="O94" s="35" t="s">
        <v>449</v>
      </c>
      <c r="P94" s="35" t="s">
        <v>450</v>
      </c>
      <c r="Q94" s="35" t="s">
        <v>451</v>
      </c>
      <c r="R94" s="4" t="str">
        <f>IFERROR(__xludf.DUMMYFUNCTION("split(N94, ""()"")"),"Sileks")</f>
        <v>Sileks</v>
      </c>
      <c r="S94" s="33" t="str">
        <f>IFERROR(__xludf.DUMMYFUNCTION("""COMPUTED_VALUE"""),"CW")</f>
        <v>CW</v>
      </c>
      <c r="U94" s="6" t="s">
        <v>231</v>
      </c>
      <c r="V94" s="1" t="str">
        <f t="shared" si="3"/>
        <v>Sileks</v>
      </c>
      <c r="W94" s="1" t="str">
        <f t="shared" si="4"/>
        <v>North Macedonia</v>
      </c>
      <c r="X94" s="1" t="str">
        <f>IFERROR(__xludf.DUMMYFUNCTION("split(S94,""-"")"),"CW")</f>
        <v>CW</v>
      </c>
      <c r="Z94" s="1" t="str">
        <f t="shared" si="5"/>
        <v>CW</v>
      </c>
      <c r="AA94" s="1" t="s">
        <v>452</v>
      </c>
      <c r="AB94" s="1" t="s">
        <v>139</v>
      </c>
      <c r="AC94" s="1" t="s">
        <v>36</v>
      </c>
      <c r="AD94" s="1">
        <f t="shared" si="7"/>
        <v>0.51</v>
      </c>
      <c r="AE94" s="1">
        <f>IFERROR(__xludf.DUMMYFUNCTION("switch(AC94, ""Cup"", 1, ""CW"", LOOKUP(AB94,J:J,K:K)-1, ""PW"", LOOKUP(AB94,J:J,K:K), ""LC"", LOOKUP(AB94,J:J,K:K)-1, SPLIT(AC94,""stndrh""))"),3.0)</f>
        <v>3</v>
      </c>
      <c r="AF94" s="1">
        <f t="shared" si="8"/>
        <v>0.49</v>
      </c>
      <c r="AG94" s="1" t="str">
        <f t="shared" si="9"/>
        <v>St Joseph's</v>
      </c>
      <c r="AH94" s="1">
        <f t="shared" si="10"/>
        <v>0.49</v>
      </c>
      <c r="AI94" s="1" t="str">
        <f t="shared" si="11"/>
        <v>Gibraltar</v>
      </c>
      <c r="AJ94" s="1" t="s">
        <v>125</v>
      </c>
      <c r="AK94" s="1">
        <v>0.72</v>
      </c>
      <c r="AL94" s="1" t="s">
        <v>40</v>
      </c>
    </row>
    <row r="95">
      <c r="H95" s="22"/>
      <c r="I95" s="1"/>
      <c r="J95" s="1"/>
      <c r="K95" s="1"/>
      <c r="L95" s="35"/>
      <c r="M95" s="35"/>
      <c r="N95" s="35" t="s">
        <v>453</v>
      </c>
      <c r="O95" s="35" t="s">
        <v>454</v>
      </c>
      <c r="P95" s="36" t="s">
        <v>455</v>
      </c>
      <c r="Q95" s="35" t="s">
        <v>456</v>
      </c>
      <c r="R95" s="4" t="str">
        <f>IFERROR(__xludf.DUMMYFUNCTION("split(N95, ""()"")"),"Velež Mostar")</f>
        <v>Velež Mostar</v>
      </c>
      <c r="S95" s="33" t="str">
        <f>IFERROR(__xludf.DUMMYFUNCTION("""COMPUTED_VALUE"""),"3rd")</f>
        <v>3rd</v>
      </c>
      <c r="U95" s="6" t="s">
        <v>67</v>
      </c>
      <c r="V95" s="1" t="str">
        <f t="shared" si="3"/>
        <v>Velež Mostar</v>
      </c>
      <c r="W95" s="1" t="str">
        <f t="shared" si="4"/>
        <v>Bosnia and Herzegovina</v>
      </c>
      <c r="X95" s="1" t="str">
        <f>IFERROR(__xludf.DUMMYFUNCTION("split(S95,""-"")"),"3rd")</f>
        <v>3rd</v>
      </c>
      <c r="Z95" s="1" t="str">
        <f t="shared" si="5"/>
        <v>3rd</v>
      </c>
      <c r="AA95" s="1" t="s">
        <v>457</v>
      </c>
      <c r="AB95" s="1" t="s">
        <v>29</v>
      </c>
      <c r="AC95" s="1" t="s">
        <v>27</v>
      </c>
      <c r="AD95" s="1">
        <f t="shared" si="7"/>
        <v>0.82</v>
      </c>
      <c r="AE95" s="1">
        <f>IFERROR(__xludf.DUMMYFUNCTION("switch(AC95, ""Cup"", 1, ""CW"", LOOKUP(AB95,J:J,K:K)-1, ""PW"", LOOKUP(AB95,J:J,K:K), ""LC"", LOOKUP(AB95,J:J,K:K)-1, SPLIT(AC95,""stndrh""))"),3.0)</f>
        <v>3</v>
      </c>
      <c r="AF95" s="1">
        <f t="shared" si="8"/>
        <v>0.8</v>
      </c>
      <c r="AG95" s="1" t="str">
        <f t="shared" si="9"/>
        <v>PAOK</v>
      </c>
      <c r="AH95" s="1">
        <f t="shared" si="10"/>
        <v>0.8</v>
      </c>
      <c r="AI95" s="1" t="str">
        <f t="shared" si="11"/>
        <v>Greece</v>
      </c>
      <c r="AJ95" s="1" t="s">
        <v>330</v>
      </c>
      <c r="AK95" s="1">
        <v>0.44999999999999996</v>
      </c>
      <c r="AL95" s="1" t="s">
        <v>107</v>
      </c>
    </row>
    <row r="96">
      <c r="H96" s="22"/>
      <c r="I96" s="1"/>
      <c r="J96" s="1"/>
      <c r="K96" s="1"/>
      <c r="L96" s="35"/>
      <c r="M96" s="35"/>
      <c r="N96" s="35" t="s">
        <v>458</v>
      </c>
      <c r="O96" s="35" t="s">
        <v>459</v>
      </c>
      <c r="P96" s="35" t="s">
        <v>460</v>
      </c>
      <c r="Q96" s="35" t="s">
        <v>461</v>
      </c>
      <c r="R96" s="4" t="str">
        <f>IFERROR(__xludf.DUMMYFUNCTION("split(N96, ""()"")"),"Milsami Orhei")</f>
        <v>Milsami Orhei</v>
      </c>
      <c r="S96" s="33" t="str">
        <f>IFERROR(__xludf.DUMMYFUNCTION("""COMPUTED_VALUE"""),"3rd")</f>
        <v>3rd</v>
      </c>
      <c r="U96" s="6" t="s">
        <v>173</v>
      </c>
      <c r="V96" s="1" t="str">
        <f t="shared" si="3"/>
        <v>Milsami Orhei</v>
      </c>
      <c r="W96" s="1" t="str">
        <f t="shared" si="4"/>
        <v>Moldova</v>
      </c>
      <c r="X96" s="1" t="str">
        <f>IFERROR(__xludf.DUMMYFUNCTION("split(S96,""-"")"),"3rd")</f>
        <v>3rd</v>
      </c>
      <c r="Z96" s="1" t="str">
        <f t="shared" si="5"/>
        <v>3rd</v>
      </c>
      <c r="AA96" s="1" t="s">
        <v>98</v>
      </c>
      <c r="AB96" s="1" t="s">
        <v>29</v>
      </c>
      <c r="AC96" s="1" t="s">
        <v>36</v>
      </c>
      <c r="AD96" s="1">
        <f t="shared" si="7"/>
        <v>0.82</v>
      </c>
      <c r="AE96" s="1">
        <f>IFERROR(__xludf.DUMMYFUNCTION("switch(AC96, ""Cup"", 1, ""CW"", LOOKUP(AB96,J:J,K:K)-1, ""PW"", LOOKUP(AB96,J:J,K:K), ""LC"", LOOKUP(AB96,J:J,K:K)-1, SPLIT(AC96,""stndrh""))"),3.0)</f>
        <v>3</v>
      </c>
      <c r="AF96" s="1">
        <f t="shared" si="8"/>
        <v>0.8</v>
      </c>
      <c r="AG96" s="1" t="str">
        <f t="shared" si="9"/>
        <v>Aris</v>
      </c>
      <c r="AH96" s="1">
        <f t="shared" si="10"/>
        <v>0.8</v>
      </c>
      <c r="AI96" s="1" t="str">
        <f t="shared" si="11"/>
        <v>Greece</v>
      </c>
      <c r="AJ96" s="1" t="s">
        <v>462</v>
      </c>
      <c r="AK96" s="1">
        <v>0.88</v>
      </c>
      <c r="AL96" s="1" t="s">
        <v>84</v>
      </c>
    </row>
    <row r="97">
      <c r="H97" s="22"/>
      <c r="I97" s="1"/>
      <c r="J97" s="1"/>
      <c r="K97" s="1"/>
      <c r="L97" s="35"/>
      <c r="M97" s="35"/>
      <c r="N97" s="35" t="s">
        <v>463</v>
      </c>
      <c r="O97" s="35" t="s">
        <v>464</v>
      </c>
      <c r="P97" s="35" t="s">
        <v>465</v>
      </c>
      <c r="Q97" s="35" t="s">
        <v>466</v>
      </c>
      <c r="R97" s="4" t="str">
        <f>IFERROR(__xludf.DUMMYFUNCTION("split(N97, ""()"")"),"Inter Turku")</f>
        <v>Inter Turku</v>
      </c>
      <c r="S97" s="33" t="str">
        <f>IFERROR(__xludf.DUMMYFUNCTION("""COMPUTED_VALUE"""),"2nd")</f>
        <v>2nd</v>
      </c>
      <c r="U97" s="6" t="s">
        <v>115</v>
      </c>
      <c r="V97" s="1" t="str">
        <f t="shared" si="3"/>
        <v>Inter Turku</v>
      </c>
      <c r="W97" s="1" t="str">
        <f t="shared" si="4"/>
        <v>Finland</v>
      </c>
      <c r="X97" s="1" t="str">
        <f>IFERROR(__xludf.DUMMYFUNCTION("split(S97,""-"")"),"2nd")</f>
        <v>2nd</v>
      </c>
      <c r="Z97" s="1" t="str">
        <f t="shared" si="5"/>
        <v>2nd</v>
      </c>
      <c r="AA97" s="1" t="s">
        <v>467</v>
      </c>
      <c r="AB97" s="1" t="s">
        <v>29</v>
      </c>
      <c r="AC97" s="1" t="s">
        <v>18</v>
      </c>
      <c r="AD97" s="1">
        <f t="shared" si="7"/>
        <v>0.82</v>
      </c>
      <c r="AE97" s="1">
        <f>IFERROR(__xludf.DUMMYFUNCTION("switch(AC97, ""Cup"", 1, ""CW"", LOOKUP(AB97,J:J,K:K)-1, ""PW"", LOOKUP(AB97,J:J,K:K), ""LC"", LOOKUP(AB97,J:J,K:K)-1, SPLIT(AC97,""stndrh""))"),1.0)</f>
        <v>1</v>
      </c>
      <c r="AF97" s="1">
        <f t="shared" si="8"/>
        <v>0.82</v>
      </c>
      <c r="AG97" s="1" t="str">
        <f t="shared" si="9"/>
        <v>Olympiacos</v>
      </c>
      <c r="AH97" s="1">
        <f t="shared" si="10"/>
        <v>0.82</v>
      </c>
      <c r="AI97" s="1" t="str">
        <f t="shared" si="11"/>
        <v>Greece</v>
      </c>
      <c r="AJ97" s="1" t="s">
        <v>341</v>
      </c>
      <c r="AK97" s="1">
        <v>0.55</v>
      </c>
      <c r="AL97" s="1" t="s">
        <v>115</v>
      </c>
    </row>
    <row r="98">
      <c r="H98" s="22"/>
      <c r="I98" s="1"/>
      <c r="J98" s="1"/>
      <c r="K98" s="1"/>
      <c r="L98" s="35"/>
      <c r="M98" s="35"/>
      <c r="N98" s="35" t="s">
        <v>468</v>
      </c>
      <c r="O98" s="35" t="s">
        <v>469</v>
      </c>
      <c r="P98" s="35" t="s">
        <v>470</v>
      </c>
      <c r="Q98" s="35" t="s">
        <v>471</v>
      </c>
      <c r="R98" s="4" t="str">
        <f>IFERROR(__xludf.DUMMYFUNCTION("split(N98, ""()"")"),"Dinamo Batumi")</f>
        <v>Dinamo Batumi</v>
      </c>
      <c r="S98" s="33" t="str">
        <f>IFERROR(__xludf.DUMMYFUNCTION("""COMPUTED_VALUE"""),"2nd")</f>
        <v>2nd</v>
      </c>
      <c r="U98" s="6" t="s">
        <v>127</v>
      </c>
      <c r="V98" s="1" t="str">
        <f t="shared" si="3"/>
        <v>Dinamo Batumi</v>
      </c>
      <c r="W98" s="1" t="str">
        <f t="shared" si="4"/>
        <v>Georgia</v>
      </c>
      <c r="X98" s="1" t="str">
        <f>IFERROR(__xludf.DUMMYFUNCTION("split(S98,""-"")"),"2nd")</f>
        <v>2nd</v>
      </c>
      <c r="Z98" s="1" t="str">
        <f t="shared" si="5"/>
        <v>2nd</v>
      </c>
      <c r="AA98" s="1" t="s">
        <v>28</v>
      </c>
      <c r="AB98" s="1" t="s">
        <v>29</v>
      </c>
      <c r="AC98" s="1" t="s">
        <v>46</v>
      </c>
      <c r="AD98" s="1">
        <f t="shared" si="7"/>
        <v>0.82</v>
      </c>
      <c r="AE98" s="1">
        <f>IFERROR(__xludf.DUMMYFUNCTION("switch(AC98, ""Cup"", 1, ""CW"", LOOKUP(AB98,J:J,K:K)-1, ""PW"", LOOKUP(AB98,J:J,K:K), ""LC"", LOOKUP(AB98,J:J,K:K)-1, SPLIT(AC98,""stndrh""))"),4.0)</f>
        <v>4</v>
      </c>
      <c r="AF98" s="1">
        <f t="shared" si="8"/>
        <v>0.79</v>
      </c>
      <c r="AG98" s="1" t="str">
        <f t="shared" si="9"/>
        <v>AEK Athens</v>
      </c>
      <c r="AH98" s="1">
        <f t="shared" si="10"/>
        <v>0.79</v>
      </c>
      <c r="AI98" s="1" t="str">
        <f t="shared" si="11"/>
        <v>Greece</v>
      </c>
      <c r="AJ98" s="1" t="s">
        <v>472</v>
      </c>
      <c r="AK98" s="1">
        <v>0.43999999999999995</v>
      </c>
      <c r="AL98" s="1" t="s">
        <v>257</v>
      </c>
    </row>
    <row r="99">
      <c r="H99" s="22"/>
      <c r="I99" s="1"/>
      <c r="J99" s="1"/>
      <c r="K99" s="1"/>
      <c r="L99" s="35"/>
      <c r="M99" s="35"/>
      <c r="N99" s="35" t="s">
        <v>473</v>
      </c>
      <c r="O99" s="35" t="s">
        <v>474</v>
      </c>
      <c r="P99" s="35" t="s">
        <v>475</v>
      </c>
      <c r="Q99" s="35" t="s">
        <v>476</v>
      </c>
      <c r="R99" s="4" t="str">
        <f>IFERROR(__xludf.DUMMYFUNCTION("split(N99, ""()"")"),"Mosta")</f>
        <v>Mosta</v>
      </c>
      <c r="S99" s="33" t="str">
        <f>IFERROR(__xludf.DUMMYFUNCTION("""COMPUTED_VALUE"""),"Abd-6th")</f>
        <v>Abd-6th</v>
      </c>
      <c r="T99" s="1" t="str">
        <f>IFERROR(__xludf.DUMMYFUNCTION("""COMPUTED_VALUE"""),"[Note MLT]")</f>
        <v>[Note MLT]</v>
      </c>
      <c r="U99" s="6" t="s">
        <v>180</v>
      </c>
      <c r="V99" s="1" t="str">
        <f t="shared" si="3"/>
        <v>Mosta</v>
      </c>
      <c r="W99" s="1" t="str">
        <f t="shared" si="4"/>
        <v>Malta</v>
      </c>
      <c r="X99" s="1" t="str">
        <f>IFERROR(__xludf.DUMMYFUNCTION("split(S99,""-"")"),"Abd")</f>
        <v>Abd</v>
      </c>
      <c r="Y99" s="1" t="str">
        <f>IFERROR(__xludf.DUMMYFUNCTION("""COMPUTED_VALUE"""),"6th")</f>
        <v>6th</v>
      </c>
      <c r="Z99" s="1" t="str">
        <f t="shared" si="5"/>
        <v>6th</v>
      </c>
      <c r="AA99" s="1" t="s">
        <v>317</v>
      </c>
      <c r="AB99" s="1" t="s">
        <v>153</v>
      </c>
      <c r="AC99" s="1" t="s">
        <v>18</v>
      </c>
      <c r="AD99" s="1">
        <f t="shared" si="7"/>
        <v>0.67</v>
      </c>
      <c r="AE99" s="1">
        <f>IFERROR(__xludf.DUMMYFUNCTION("switch(AC99, ""Cup"", 1, ""CW"", LOOKUP(AB99,J:J,K:K)-1, ""PW"", LOOKUP(AB99,J:J,K:K), ""LC"", LOOKUP(AB99,J:J,K:K)-1, SPLIT(AC99,""stndrh""))"),1.0)</f>
        <v>1</v>
      </c>
      <c r="AF99" s="1">
        <f t="shared" si="8"/>
        <v>0.67</v>
      </c>
      <c r="AG99" s="1" t="str">
        <f t="shared" si="9"/>
        <v>Ferencváros</v>
      </c>
      <c r="AH99" s="1">
        <f t="shared" si="10"/>
        <v>0.67</v>
      </c>
      <c r="AI99" s="1" t="str">
        <f t="shared" si="11"/>
        <v>Hungary</v>
      </c>
      <c r="AJ99" s="1" t="s">
        <v>45</v>
      </c>
      <c r="AK99" s="1">
        <v>0.59</v>
      </c>
      <c r="AL99" s="1" t="s">
        <v>0</v>
      </c>
    </row>
    <row r="100">
      <c r="H100" s="22"/>
      <c r="I100" s="1"/>
      <c r="J100" s="1"/>
      <c r="K100" s="1"/>
      <c r="L100" s="35"/>
      <c r="M100" s="35"/>
      <c r="N100" s="35" t="s">
        <v>477</v>
      </c>
      <c r="O100" s="35" t="s">
        <v>478</v>
      </c>
      <c r="P100" s="35" t="s">
        <v>479</v>
      </c>
      <c r="Q100" s="35" t="s">
        <v>480</v>
      </c>
      <c r="R100" s="4" t="str">
        <f>IFERROR(__xludf.DUMMYFUNCTION("split(N100, ""()"")"),"The New Saints")</f>
        <v>The New Saints</v>
      </c>
      <c r="S100" s="33" t="str">
        <f>IFERROR(__xludf.DUMMYFUNCTION("""COMPUTED_VALUE"""),"2nd")</f>
        <v>2nd</v>
      </c>
      <c r="U100" s="6" t="s">
        <v>137</v>
      </c>
      <c r="V100" s="1" t="str">
        <f t="shared" si="3"/>
        <v>The New Saints</v>
      </c>
      <c r="W100" s="1" t="str">
        <f t="shared" si="4"/>
        <v>Wales</v>
      </c>
      <c r="X100" s="1" t="str">
        <f>IFERROR(__xludf.DUMMYFUNCTION("split(S100,""-"")"),"2nd")</f>
        <v>2nd</v>
      </c>
      <c r="Z100" s="1" t="str">
        <f t="shared" si="5"/>
        <v>2nd</v>
      </c>
      <c r="AA100" s="1" t="s">
        <v>481</v>
      </c>
      <c r="AB100" s="1" t="s">
        <v>153</v>
      </c>
      <c r="AC100" s="1" t="s">
        <v>75</v>
      </c>
      <c r="AD100" s="1">
        <f t="shared" si="7"/>
        <v>0.67</v>
      </c>
      <c r="AE100" s="1">
        <f>IFERROR(__xludf.DUMMYFUNCTION("switch(AC100, ""Cup"", 1, ""CW"", LOOKUP(AB100,J:J,K:K)-1, ""PW"", LOOKUP(AB100,J:J,K:K), ""LC"", LOOKUP(AB100,J:J,K:K)-1, SPLIT(AC100,""stndrh""))"),2.0)</f>
        <v>2</v>
      </c>
      <c r="AF100" s="1">
        <f t="shared" si="8"/>
        <v>0.66</v>
      </c>
      <c r="AG100" s="1" t="str">
        <f t="shared" si="9"/>
        <v>Puskás Akadémia</v>
      </c>
      <c r="AH100" s="1">
        <f t="shared" si="10"/>
        <v>0.66</v>
      </c>
      <c r="AI100" s="1" t="str">
        <f t="shared" si="11"/>
        <v>Hungary</v>
      </c>
      <c r="AJ100" s="1" t="s">
        <v>482</v>
      </c>
      <c r="AK100" s="1">
        <v>0.49000000000000005</v>
      </c>
      <c r="AL100" s="1" t="s">
        <v>235</v>
      </c>
    </row>
    <row r="101">
      <c r="H101" s="22"/>
      <c r="I101" s="1"/>
      <c r="J101" s="1"/>
      <c r="K101" s="1"/>
      <c r="L101" s="35"/>
      <c r="M101" s="35"/>
      <c r="N101" s="35" t="s">
        <v>483</v>
      </c>
      <c r="O101" s="35" t="s">
        <v>484</v>
      </c>
      <c r="P101" s="35" t="s">
        <v>485</v>
      </c>
      <c r="Q101" s="35" t="s">
        <v>486</v>
      </c>
      <c r="R101" s="4" t="str">
        <f>IFERROR(__xludf.DUMMYFUNCTION("split(N101, ""()"")"),"Glentoran")</f>
        <v>Glentoran</v>
      </c>
      <c r="S101" s="33" t="str">
        <f>IFERROR(__xludf.DUMMYFUNCTION("""COMPUTED_VALUE"""),"3rd")</f>
        <v>3rd</v>
      </c>
      <c r="U101" s="6" t="s">
        <v>235</v>
      </c>
      <c r="V101" s="1" t="str">
        <f t="shared" si="3"/>
        <v>Glentoran</v>
      </c>
      <c r="W101" s="1" t="str">
        <f t="shared" si="4"/>
        <v>Northern Ireland</v>
      </c>
      <c r="X101" s="1" t="str">
        <f>IFERROR(__xludf.DUMMYFUNCTION("split(S101,""-"")"),"3rd")</f>
        <v>3rd</v>
      </c>
      <c r="Z101" s="1" t="str">
        <f t="shared" si="5"/>
        <v>3rd</v>
      </c>
      <c r="AA101" s="1" t="s">
        <v>487</v>
      </c>
      <c r="AB101" s="1" t="s">
        <v>153</v>
      </c>
      <c r="AC101" s="1" t="s">
        <v>27</v>
      </c>
      <c r="AD101" s="1">
        <f t="shared" si="7"/>
        <v>0.67</v>
      </c>
      <c r="AE101" s="1">
        <f>IFERROR(__xludf.DUMMYFUNCTION("switch(AC101, ""Cup"", 1, ""CW"", LOOKUP(AB101,J:J,K:K)-1, ""PW"", LOOKUP(AB101,J:J,K:K), ""LC"", LOOKUP(AB101,J:J,K:K)-1, SPLIT(AC101,""stndrh""))"),3.0)</f>
        <v>3</v>
      </c>
      <c r="AF101" s="1">
        <f t="shared" si="8"/>
        <v>0.65</v>
      </c>
      <c r="AG101" s="1" t="str">
        <f t="shared" si="9"/>
        <v>Újpest</v>
      </c>
      <c r="AH101" s="1">
        <f t="shared" si="10"/>
        <v>0.65</v>
      </c>
      <c r="AI101" s="1" t="str">
        <f t="shared" si="11"/>
        <v>Hungary</v>
      </c>
      <c r="AJ101" s="1" t="s">
        <v>113</v>
      </c>
      <c r="AK101" s="1">
        <v>0.85</v>
      </c>
      <c r="AL101" s="1" t="s">
        <v>30</v>
      </c>
    </row>
    <row r="102">
      <c r="H102" s="22"/>
      <c r="I102" s="1"/>
      <c r="J102" s="1"/>
      <c r="K102" s="1"/>
      <c r="L102" s="35"/>
      <c r="M102" s="35"/>
      <c r="N102" s="35" t="s">
        <v>488</v>
      </c>
      <c r="O102" s="36" t="s">
        <v>489</v>
      </c>
      <c r="P102" s="35" t="s">
        <v>490</v>
      </c>
      <c r="Q102" s="35" t="s">
        <v>491</v>
      </c>
      <c r="R102" s="4" t="str">
        <f>IFERROR(__xludf.DUMMYFUNCTION("split(N102, ""()"")"),"Mons Calpe")</f>
        <v>Mons Calpe</v>
      </c>
      <c r="S102" s="33" t="str">
        <f>IFERROR(__xludf.DUMMYFUNCTION("""COMPUTED_VALUE"""),"4th")</f>
        <v>4th</v>
      </c>
      <c r="U102" s="6" t="s">
        <v>139</v>
      </c>
      <c r="V102" s="1" t="str">
        <f t="shared" si="3"/>
        <v>Mons Calpe</v>
      </c>
      <c r="W102" s="1" t="str">
        <f t="shared" si="4"/>
        <v>Gibraltar</v>
      </c>
      <c r="X102" s="1" t="str">
        <f>IFERROR(__xludf.DUMMYFUNCTION("split(S102,""-"")"),"4th")</f>
        <v>4th</v>
      </c>
      <c r="Z102" s="1" t="str">
        <f t="shared" si="5"/>
        <v>4th</v>
      </c>
      <c r="AA102" s="1" t="s">
        <v>308</v>
      </c>
      <c r="AB102" s="1" t="s">
        <v>153</v>
      </c>
      <c r="AC102" s="1" t="s">
        <v>36</v>
      </c>
      <c r="AD102" s="1">
        <f t="shared" si="7"/>
        <v>0.67</v>
      </c>
      <c r="AE102" s="1">
        <f>IFERROR(__xludf.DUMMYFUNCTION("switch(AC102, ""Cup"", 1, ""CW"", LOOKUP(AB102,J:J,K:K)-1, ""PW"", LOOKUP(AB102,J:J,K:K), ""LC"", LOOKUP(AB102,J:J,K:K)-1, SPLIT(AC102,""stndrh""))"),3.0)</f>
        <v>3</v>
      </c>
      <c r="AF102" s="1">
        <f t="shared" si="8"/>
        <v>0.65</v>
      </c>
      <c r="AG102" s="1" t="str">
        <f t="shared" si="9"/>
        <v>Fehérvár</v>
      </c>
      <c r="AH102" s="1">
        <f t="shared" si="10"/>
        <v>0.65</v>
      </c>
      <c r="AI102" s="1" t="str">
        <f t="shared" si="11"/>
        <v>Hungary</v>
      </c>
      <c r="AJ102" s="1" t="s">
        <v>492</v>
      </c>
      <c r="AK102" s="1">
        <v>0.9099999999999999</v>
      </c>
      <c r="AL102" s="1" t="s">
        <v>49</v>
      </c>
    </row>
    <row r="103">
      <c r="H103" s="22"/>
      <c r="I103" s="1"/>
      <c r="J103" s="1"/>
      <c r="K103" s="1"/>
      <c r="L103" s="35"/>
      <c r="M103" s="35"/>
      <c r="N103" s="35" t="s">
        <v>493</v>
      </c>
      <c r="O103" s="35" t="s">
        <v>494</v>
      </c>
      <c r="P103" s="35" t="s">
        <v>495</v>
      </c>
      <c r="Q103" s="35" t="s">
        <v>496</v>
      </c>
      <c r="R103" s="4" t="str">
        <f>IFERROR(__xludf.DUMMYFUNCTION("split(N103, ""()"")"),"FCI Levadia")</f>
        <v>FCI Levadia</v>
      </c>
      <c r="S103" s="33" t="str">
        <f>IFERROR(__xludf.DUMMYFUNCTION("""COMPUTED_VALUE"""),"CW")</f>
        <v>CW</v>
      </c>
      <c r="U103" s="6" t="s">
        <v>103</v>
      </c>
      <c r="V103" s="1" t="str">
        <f t="shared" si="3"/>
        <v>FCI Levadia</v>
      </c>
      <c r="W103" s="1" t="str">
        <f t="shared" si="4"/>
        <v>Estonia</v>
      </c>
      <c r="X103" s="1" t="str">
        <f>IFERROR(__xludf.DUMMYFUNCTION("split(S103,""-"")"),"CW")</f>
        <v>CW</v>
      </c>
      <c r="Z103" s="1" t="str">
        <f t="shared" si="5"/>
        <v>CW</v>
      </c>
      <c r="AA103" s="1" t="s">
        <v>497</v>
      </c>
      <c r="AB103" s="1" t="s">
        <v>160</v>
      </c>
      <c r="AC103" s="1" t="s">
        <v>18</v>
      </c>
      <c r="AD103" s="1">
        <f t="shared" si="7"/>
        <v>0.54</v>
      </c>
      <c r="AE103" s="1">
        <f>IFERROR(__xludf.DUMMYFUNCTION("switch(AC103, ""Cup"", 1, ""CW"", LOOKUP(AB103,J:J,K:K)-1, ""PW"", LOOKUP(AB103,J:J,K:K), ""LC"", LOOKUP(AB103,J:J,K:K)-1, SPLIT(AC103,""stndrh""))"),1.0)</f>
        <v>1</v>
      </c>
      <c r="AF103" s="1">
        <f t="shared" si="8"/>
        <v>0.54</v>
      </c>
      <c r="AG103" s="1" t="str">
        <f t="shared" si="9"/>
        <v>Valur</v>
      </c>
      <c r="AH103" s="1">
        <f t="shared" si="10"/>
        <v>0.54</v>
      </c>
      <c r="AI103" s="1" t="str">
        <f t="shared" si="11"/>
        <v>Iceland</v>
      </c>
      <c r="AJ103" s="1" t="s">
        <v>498</v>
      </c>
      <c r="AK103" s="1">
        <v>0.71</v>
      </c>
      <c r="AL103" s="1" t="s">
        <v>206</v>
      </c>
    </row>
    <row r="104">
      <c r="H104" s="22"/>
      <c r="I104" s="1"/>
      <c r="J104" s="1"/>
      <c r="K104" s="1"/>
      <c r="L104" s="35"/>
      <c r="M104" s="35"/>
      <c r="N104" s="36" t="s">
        <v>499</v>
      </c>
      <c r="O104" s="35" t="s">
        <v>500</v>
      </c>
      <c r="P104" s="35" t="s">
        <v>501</v>
      </c>
      <c r="Q104" s="35" t="s">
        <v>502</v>
      </c>
      <c r="R104" s="4" t="str">
        <f>IFERROR(__xludf.DUMMYFUNCTION("split(N104, ""()"")"),"NSÍ Runavík")</f>
        <v>NSÍ Runavík</v>
      </c>
      <c r="S104" s="33" t="str">
        <f>IFERROR(__xludf.DUMMYFUNCTION("""COMPUTED_VALUE"""),"2nd")</f>
        <v>2nd</v>
      </c>
      <c r="U104" s="6" t="s">
        <v>107</v>
      </c>
      <c r="V104" s="1" t="str">
        <f t="shared" si="3"/>
        <v>NSÍ Runavík</v>
      </c>
      <c r="W104" s="1" t="str">
        <f t="shared" si="4"/>
        <v>Faroe Islands</v>
      </c>
      <c r="X104" s="1" t="str">
        <f>IFERROR(__xludf.DUMMYFUNCTION("split(S104,""-"")"),"2nd")</f>
        <v>2nd</v>
      </c>
      <c r="Z104" s="1" t="str">
        <f t="shared" si="5"/>
        <v>2nd</v>
      </c>
      <c r="AA104" s="1" t="s">
        <v>325</v>
      </c>
      <c r="AB104" s="1" t="s">
        <v>160</v>
      </c>
      <c r="AC104" s="1" t="s">
        <v>75</v>
      </c>
      <c r="AD104" s="1">
        <f t="shared" si="7"/>
        <v>0.54</v>
      </c>
      <c r="AE104" s="1">
        <f>IFERROR(__xludf.DUMMYFUNCTION("switch(AC104, ""Cup"", 1, ""CW"", LOOKUP(AB104,J:J,K:K)-1, ""PW"", LOOKUP(AB104,J:J,K:K), ""LC"", LOOKUP(AB104,J:J,K:K)-1, SPLIT(AC104,""stndrh""))"),2.0)</f>
        <v>2</v>
      </c>
      <c r="AF104" s="1">
        <f t="shared" si="8"/>
        <v>0.53</v>
      </c>
      <c r="AG104" s="1" t="str">
        <f t="shared" si="9"/>
        <v>FH</v>
      </c>
      <c r="AH104" s="1">
        <f t="shared" si="10"/>
        <v>0.53</v>
      </c>
      <c r="AI104" s="1" t="str">
        <f t="shared" si="11"/>
        <v>Iceland</v>
      </c>
      <c r="AJ104" s="1" t="s">
        <v>297</v>
      </c>
      <c r="AK104" s="1">
        <v>0.9299999999999999</v>
      </c>
      <c r="AL104" s="1" t="s">
        <v>17</v>
      </c>
    </row>
    <row r="105">
      <c r="H105" s="22"/>
      <c r="I105" s="1"/>
      <c r="J105" s="1"/>
      <c r="K105" s="1"/>
      <c r="L105" s="35"/>
      <c r="M105" s="35"/>
      <c r="N105" s="35" t="s">
        <v>503</v>
      </c>
      <c r="O105" s="35" t="s">
        <v>504</v>
      </c>
      <c r="P105" s="35"/>
      <c r="Q105" s="35"/>
      <c r="R105" s="4" t="str">
        <f>IFERROR(__xludf.DUMMYFUNCTION("split(N105, ""()"")"),"La Fiorita")</f>
        <v>La Fiorita</v>
      </c>
      <c r="S105" s="33" t="str">
        <f>IFERROR(__xludf.DUMMYFUNCTION("""COMPUTED_VALUE"""),"CW")</f>
        <v>CW</v>
      </c>
      <c r="U105" s="6" t="s">
        <v>257</v>
      </c>
      <c r="V105" s="1" t="str">
        <f t="shared" si="3"/>
        <v>La Fiorita</v>
      </c>
      <c r="W105" s="1" t="str">
        <f t="shared" si="4"/>
        <v>San Marino</v>
      </c>
      <c r="X105" s="1" t="str">
        <f>IFERROR(__xludf.DUMMYFUNCTION("split(S105,""-"")"),"CW")</f>
        <v>CW</v>
      </c>
      <c r="Z105" s="1" t="str">
        <f t="shared" si="5"/>
        <v>CW</v>
      </c>
      <c r="AA105" s="1" t="s">
        <v>505</v>
      </c>
      <c r="AB105" s="1" t="s">
        <v>160</v>
      </c>
      <c r="AC105" s="1" t="s">
        <v>36</v>
      </c>
      <c r="AD105" s="1">
        <f t="shared" si="7"/>
        <v>0.54</v>
      </c>
      <c r="AE105" s="1">
        <f>IFERROR(__xludf.DUMMYFUNCTION("switch(AC105, ""Cup"", 1, ""CW"", LOOKUP(AB105,J:J,K:K)-1, ""PW"", LOOKUP(AB105,J:J,K:K), ""LC"", LOOKUP(AB105,J:J,K:K)-1, SPLIT(AC105,""stndrh""))"),3.0)</f>
        <v>3</v>
      </c>
      <c r="AF105" s="1">
        <f t="shared" si="8"/>
        <v>0.52</v>
      </c>
      <c r="AG105" s="1" t="str">
        <f t="shared" si="9"/>
        <v>Stjarnan</v>
      </c>
      <c r="AH105" s="1">
        <f t="shared" si="10"/>
        <v>0.52</v>
      </c>
      <c r="AI105" s="1" t="str">
        <f t="shared" si="11"/>
        <v>Iceland</v>
      </c>
      <c r="AJ105" s="1" t="s">
        <v>506</v>
      </c>
      <c r="AK105" s="1">
        <v>0.61</v>
      </c>
      <c r="AL105" s="1" t="s">
        <v>165</v>
      </c>
    </row>
    <row r="106">
      <c r="H106" s="22"/>
      <c r="I106" s="1"/>
      <c r="J106" s="1"/>
      <c r="K106" s="1"/>
      <c r="R106" s="1" t="str">
        <f>IFERROR(__xludf.DUMMYFUNCTION("split(O2, ""()"")"),"Villarreal")</f>
        <v>Villarreal</v>
      </c>
      <c r="S106" s="33" t="str">
        <f>IFERROR(__xludf.DUMMYFUNCTION("""COMPUTED_VALUE"""),"7th")</f>
        <v>7th</v>
      </c>
      <c r="T106" s="1" t="str">
        <f>IFERROR(__xludf.DUMMYFUNCTION("""COMPUTED_VALUE"""),"EL")</f>
        <v>EL</v>
      </c>
      <c r="U106" s="6" t="s">
        <v>20</v>
      </c>
      <c r="V106" s="1" t="str">
        <f t="shared" si="3"/>
        <v>Villarreal</v>
      </c>
      <c r="W106" s="1" t="str">
        <f t="shared" si="4"/>
        <v>Spain</v>
      </c>
      <c r="X106" s="1" t="str">
        <f>IFERROR(__xludf.DUMMYFUNCTION("split(S106,""-"")"),"7th")</f>
        <v>7th</v>
      </c>
      <c r="Z106" s="1" t="str">
        <f t="shared" si="5"/>
        <v>7th</v>
      </c>
      <c r="AA106" s="1" t="s">
        <v>225</v>
      </c>
      <c r="AB106" s="1" t="s">
        <v>160</v>
      </c>
      <c r="AC106" s="1" t="s">
        <v>46</v>
      </c>
      <c r="AD106" s="1">
        <f t="shared" si="7"/>
        <v>0.54</v>
      </c>
      <c r="AE106" s="1">
        <f>IFERROR(__xludf.DUMMYFUNCTION("switch(AC106, ""Cup"", 1, ""CW"", LOOKUP(AB106,J:J,K:K)-1, ""PW"", LOOKUP(AB106,J:J,K:K), ""LC"", LOOKUP(AB106,J:J,K:K)-1, SPLIT(AC106,""stndrh""))"),4.0)</f>
        <v>4</v>
      </c>
      <c r="AF106" s="1">
        <f t="shared" si="8"/>
        <v>0.51</v>
      </c>
      <c r="AG106" s="1" t="str">
        <f t="shared" si="9"/>
        <v>Breiðablik</v>
      </c>
      <c r="AH106" s="1">
        <f t="shared" si="10"/>
        <v>0.51</v>
      </c>
      <c r="AI106" s="1" t="str">
        <f t="shared" si="11"/>
        <v>Iceland</v>
      </c>
      <c r="AJ106" s="1" t="s">
        <v>367</v>
      </c>
      <c r="AK106" s="1">
        <v>0.95</v>
      </c>
      <c r="AL106" s="1" t="s">
        <v>58</v>
      </c>
    </row>
    <row r="107">
      <c r="H107" s="22"/>
      <c r="I107" s="1"/>
      <c r="J107" s="1"/>
      <c r="K107" s="1"/>
      <c r="R107" s="1" t="str">
        <f>IFERROR(__xludf.DUMMYFUNCTION("split(O3, ""()"")"),"Sevilla")</f>
        <v>Sevilla</v>
      </c>
      <c r="S107" s="33" t="str">
        <f>IFERROR(__xludf.DUMMYFUNCTION("""COMPUTED_VALUE"""),"4th")</f>
        <v>4th</v>
      </c>
      <c r="U107" s="6" t="s">
        <v>20</v>
      </c>
      <c r="V107" s="1" t="str">
        <f t="shared" si="3"/>
        <v>Sevilla</v>
      </c>
      <c r="W107" s="1" t="str">
        <f t="shared" si="4"/>
        <v>Spain</v>
      </c>
      <c r="X107" s="1" t="str">
        <f>IFERROR(__xludf.DUMMYFUNCTION("split(S107,""-"")"),"4th")</f>
        <v>4th</v>
      </c>
      <c r="Z107" s="1" t="str">
        <f t="shared" si="5"/>
        <v>4th</v>
      </c>
      <c r="AA107" s="1" t="s">
        <v>101</v>
      </c>
      <c r="AB107" s="1" t="s">
        <v>102</v>
      </c>
      <c r="AC107" s="1" t="s">
        <v>36</v>
      </c>
      <c r="AD107" s="1">
        <f t="shared" si="7"/>
        <v>0.77</v>
      </c>
      <c r="AE107" s="1">
        <f>IFERROR(__xludf.DUMMYFUNCTION("switch(AC107, ""Cup"", 1, ""CW"", LOOKUP(AB107,J:J,K:K)-1, ""PW"", LOOKUP(AB107,J:J,K:K), ""LC"", LOOKUP(AB107,J:J,K:K)-1, SPLIT(AC107,""stndrh""))"),3.0)</f>
        <v>3</v>
      </c>
      <c r="AF107" s="1">
        <f t="shared" si="8"/>
        <v>0.75</v>
      </c>
      <c r="AG107" s="1" t="str">
        <f t="shared" si="9"/>
        <v>Ashdod</v>
      </c>
      <c r="AH107" s="1">
        <f t="shared" si="10"/>
        <v>0.75</v>
      </c>
      <c r="AI107" s="1" t="str">
        <f t="shared" si="11"/>
        <v>Israel</v>
      </c>
      <c r="AJ107" s="1" t="s">
        <v>435</v>
      </c>
      <c r="AK107" s="1">
        <v>0.51</v>
      </c>
      <c r="AL107" s="1" t="s">
        <v>139</v>
      </c>
    </row>
    <row r="108">
      <c r="H108" s="22"/>
      <c r="I108" s="1"/>
      <c r="J108" s="1"/>
      <c r="K108" s="1"/>
      <c r="R108" s="1" t="str">
        <f>IFERROR(__xludf.DUMMYFUNCTION("split(O4, ""()"")"),"Bayern Munich")</f>
        <v>Bayern Munich</v>
      </c>
      <c r="S108" s="33" t="str">
        <f>IFERROR(__xludf.DUMMYFUNCTION("""COMPUTED_VALUE"""),"1st")</f>
        <v>1st</v>
      </c>
      <c r="U108" s="6" t="s">
        <v>39</v>
      </c>
      <c r="V108" s="1" t="str">
        <f t="shared" si="3"/>
        <v>Bayern Munich</v>
      </c>
      <c r="W108" s="1" t="str">
        <f t="shared" si="4"/>
        <v>Germany</v>
      </c>
      <c r="X108" s="1" t="str">
        <f>IFERROR(__xludf.DUMMYFUNCTION("split(S108,""-"")"),"1st")</f>
        <v>1st</v>
      </c>
      <c r="Z108" s="1" t="str">
        <f t="shared" si="5"/>
        <v>1st</v>
      </c>
      <c r="AA108" s="1" t="s">
        <v>390</v>
      </c>
      <c r="AB108" s="1" t="s">
        <v>102</v>
      </c>
      <c r="AC108" s="1" t="s">
        <v>46</v>
      </c>
      <c r="AD108" s="1">
        <f t="shared" si="7"/>
        <v>0.77</v>
      </c>
      <c r="AE108" s="1">
        <f>IFERROR(__xludf.DUMMYFUNCTION("switch(AC108, ""Cup"", 1, ""CW"", LOOKUP(AB108,J:J,K:K)-1, ""PW"", LOOKUP(AB108,J:J,K:K), ""LC"", LOOKUP(AB108,J:J,K:K)-1, SPLIT(AC108,""stndrh""))"),4.0)</f>
        <v>4</v>
      </c>
      <c r="AF108" s="1">
        <f t="shared" si="8"/>
        <v>0.74</v>
      </c>
      <c r="AG108" s="1" t="str">
        <f t="shared" si="9"/>
        <v>Hapoel Be'er Sheva</v>
      </c>
      <c r="AH108" s="1">
        <f t="shared" si="10"/>
        <v>0.74</v>
      </c>
      <c r="AI108" s="1" t="str">
        <f t="shared" si="11"/>
        <v>Israel</v>
      </c>
      <c r="AJ108" s="1" t="s">
        <v>507</v>
      </c>
      <c r="AK108" s="1">
        <v>0.52</v>
      </c>
      <c r="AL108" s="1" t="s">
        <v>235</v>
      </c>
    </row>
    <row r="109">
      <c r="H109" s="22"/>
      <c r="I109" s="1"/>
      <c r="J109" s="1"/>
      <c r="K109" s="1"/>
      <c r="R109" s="1" t="str">
        <f>IFERROR(__xludf.DUMMYFUNCTION("split(O5, ""()"")"),"Inter Milan")</f>
        <v>Inter Milan</v>
      </c>
      <c r="S109" s="33" t="str">
        <f>IFERROR(__xludf.DUMMYFUNCTION("""COMPUTED_VALUE"""),"1st")</f>
        <v>1st</v>
      </c>
      <c r="U109" s="6" t="s">
        <v>49</v>
      </c>
      <c r="V109" s="1" t="str">
        <f t="shared" si="3"/>
        <v>Inter Milan</v>
      </c>
      <c r="W109" s="1" t="str">
        <f t="shared" si="4"/>
        <v>Italy</v>
      </c>
      <c r="X109" s="1" t="str">
        <f>IFERROR(__xludf.DUMMYFUNCTION("split(S109,""-"")"),"1st")</f>
        <v>1st</v>
      </c>
      <c r="Z109" s="1" t="str">
        <f t="shared" si="5"/>
        <v>1st</v>
      </c>
      <c r="AA109" s="1" t="s">
        <v>508</v>
      </c>
      <c r="AB109" s="1" t="s">
        <v>102</v>
      </c>
      <c r="AC109" s="1" t="s">
        <v>18</v>
      </c>
      <c r="AD109" s="1">
        <f t="shared" si="7"/>
        <v>0.77</v>
      </c>
      <c r="AE109" s="1">
        <f>IFERROR(__xludf.DUMMYFUNCTION("switch(AC109, ""Cup"", 1, ""CW"", LOOKUP(AB109,J:J,K:K)-1, ""PW"", LOOKUP(AB109,J:J,K:K), ""LC"", LOOKUP(AB109,J:J,K:K)-1, SPLIT(AC109,""stndrh""))"),1.0)</f>
        <v>1</v>
      </c>
      <c r="AF109" s="1">
        <f t="shared" si="8"/>
        <v>0.77</v>
      </c>
      <c r="AG109" s="1" t="str">
        <f t="shared" si="9"/>
        <v>Maccabi Haifa</v>
      </c>
      <c r="AH109" s="1">
        <f t="shared" si="10"/>
        <v>0.77</v>
      </c>
      <c r="AI109" s="1" t="str">
        <f t="shared" si="11"/>
        <v>Israel</v>
      </c>
      <c r="AJ109" s="1" t="s">
        <v>285</v>
      </c>
      <c r="AK109" s="1">
        <v>0.96</v>
      </c>
      <c r="AL109" s="1" t="s">
        <v>17</v>
      </c>
    </row>
    <row r="110">
      <c r="H110" s="22"/>
      <c r="I110" s="1"/>
      <c r="J110" s="1"/>
      <c r="K110" s="1"/>
      <c r="R110" s="1" t="str">
        <f>IFERROR(__xludf.DUMMYFUNCTION("split(O6, ""()"")"),"Lille")</f>
        <v>Lille</v>
      </c>
      <c r="S110" s="33" t="str">
        <f>IFERROR(__xludf.DUMMYFUNCTION("""COMPUTED_VALUE"""),"1st")</f>
        <v>1st</v>
      </c>
      <c r="U110" s="6" t="s">
        <v>58</v>
      </c>
      <c r="V110" s="1" t="str">
        <f t="shared" si="3"/>
        <v>Lille</v>
      </c>
      <c r="W110" s="1" t="str">
        <f t="shared" si="4"/>
        <v>France</v>
      </c>
      <c r="X110" s="1" t="str">
        <f>IFERROR(__xludf.DUMMYFUNCTION("split(S110,""-"")"),"1st")</f>
        <v>1st</v>
      </c>
      <c r="Z110" s="1" t="str">
        <f t="shared" si="5"/>
        <v>1st</v>
      </c>
      <c r="AA110" s="1" t="s">
        <v>509</v>
      </c>
      <c r="AB110" s="1" t="s">
        <v>102</v>
      </c>
      <c r="AC110" s="1" t="s">
        <v>27</v>
      </c>
      <c r="AD110" s="1">
        <f t="shared" si="7"/>
        <v>0.77</v>
      </c>
      <c r="AE110" s="1">
        <f>IFERROR(__xludf.DUMMYFUNCTION("switch(AC110, ""Cup"", 1, ""CW"", LOOKUP(AB110,J:J,K:K)-1, ""PW"", LOOKUP(AB110,J:J,K:K), ""LC"", LOOKUP(AB110,J:J,K:K)-1, SPLIT(AC110,""stndrh""))"),3.0)</f>
        <v>3</v>
      </c>
      <c r="AF110" s="1">
        <f t="shared" si="8"/>
        <v>0.75</v>
      </c>
      <c r="AG110" s="1" t="str">
        <f t="shared" si="9"/>
        <v>Maccabi Tel Aviv</v>
      </c>
      <c r="AH110" s="1">
        <f t="shared" si="10"/>
        <v>0.75</v>
      </c>
      <c r="AI110" s="1" t="str">
        <f t="shared" si="11"/>
        <v>Israel</v>
      </c>
      <c r="AJ110" s="1" t="s">
        <v>510</v>
      </c>
      <c r="AK110" s="1">
        <v>0.47</v>
      </c>
      <c r="AL110" s="1" t="s">
        <v>188</v>
      </c>
    </row>
    <row r="111">
      <c r="H111" s="22"/>
      <c r="I111" s="1"/>
      <c r="J111" s="1"/>
      <c r="K111" s="1"/>
      <c r="R111" s="1" t="str">
        <f>IFERROR(__xludf.DUMMYFUNCTION("split(O7, ""()"")"),"Zenit Saint Petersburg")</f>
        <v>Zenit Saint Petersburg</v>
      </c>
      <c r="S111" s="33" t="str">
        <f>IFERROR(__xludf.DUMMYFUNCTION("""COMPUTED_VALUE"""),"1st")</f>
        <v>1st</v>
      </c>
      <c r="U111" s="6" t="s">
        <v>72</v>
      </c>
      <c r="V111" s="1" t="str">
        <f t="shared" si="3"/>
        <v>Zenit Saint Petersburg</v>
      </c>
      <c r="W111" s="1" t="str">
        <f t="shared" si="4"/>
        <v>Russia</v>
      </c>
      <c r="X111" s="1" t="str">
        <f>IFERROR(__xludf.DUMMYFUNCTION("split(S111,""-"")"),"1st")</f>
        <v>1st</v>
      </c>
      <c r="Z111" s="1" t="str">
        <f t="shared" si="5"/>
        <v>1st</v>
      </c>
      <c r="AA111" s="1" t="s">
        <v>436</v>
      </c>
      <c r="AB111" s="1" t="s">
        <v>49</v>
      </c>
      <c r="AC111" s="1" t="s">
        <v>46</v>
      </c>
      <c r="AD111" s="1">
        <f t="shared" si="7"/>
        <v>0.96</v>
      </c>
      <c r="AE111" s="1">
        <f>IFERROR(__xludf.DUMMYFUNCTION("switch(AC111, ""Cup"", 1, ""CW"", LOOKUP(AB111,J:J,K:K)-1, ""PW"", LOOKUP(AB111,J:J,K:K), ""LC"", LOOKUP(AB111,J:J,K:K)-1, SPLIT(AC111,""stndrh""))"),4.0)</f>
        <v>4</v>
      </c>
      <c r="AF111" s="1">
        <f t="shared" si="8"/>
        <v>0.93</v>
      </c>
      <c r="AG111" s="1" t="str">
        <f t="shared" si="9"/>
        <v>Juventus</v>
      </c>
      <c r="AH111" s="1">
        <f t="shared" si="10"/>
        <v>0.93</v>
      </c>
      <c r="AI111" s="1" t="str">
        <f t="shared" si="11"/>
        <v>Italy</v>
      </c>
      <c r="AJ111" s="1" t="s">
        <v>511</v>
      </c>
      <c r="AK111" s="1">
        <v>0.8999999999999999</v>
      </c>
      <c r="AL111" s="1" t="s">
        <v>72</v>
      </c>
    </row>
    <row r="112">
      <c r="I112" s="1"/>
      <c r="J112" s="1"/>
      <c r="K112" s="1"/>
      <c r="R112" s="1" t="str">
        <f>IFERROR(__xludf.DUMMYFUNCTION("split(O8, ""()"")"),"Beşiktaş")</f>
        <v>Beşiktaş</v>
      </c>
      <c r="S112" s="33" t="str">
        <f>IFERROR(__xludf.DUMMYFUNCTION("""COMPUTED_VALUE"""),"1st")</f>
        <v>1st</v>
      </c>
      <c r="U112" s="6" t="s">
        <v>91</v>
      </c>
      <c r="V112" s="1" t="str">
        <f t="shared" si="3"/>
        <v>Beşiktaş</v>
      </c>
      <c r="W112" s="1" t="str">
        <f t="shared" si="4"/>
        <v>Turkey</v>
      </c>
      <c r="X112" s="1" t="str">
        <f>IFERROR(__xludf.DUMMYFUNCTION("split(S112,""-"")"),"1st")</f>
        <v>1st</v>
      </c>
      <c r="Z112" s="1" t="str">
        <f t="shared" si="5"/>
        <v>1st</v>
      </c>
      <c r="AA112" s="1" t="s">
        <v>421</v>
      </c>
      <c r="AB112" s="1" t="s">
        <v>49</v>
      </c>
      <c r="AC112" s="1" t="s">
        <v>18</v>
      </c>
      <c r="AD112" s="1">
        <f t="shared" si="7"/>
        <v>0.96</v>
      </c>
      <c r="AE112" s="1">
        <f>IFERROR(__xludf.DUMMYFUNCTION("switch(AC112, ""Cup"", 1, ""CW"", LOOKUP(AB112,J:J,K:K)-1, ""PW"", LOOKUP(AB112,J:J,K:K), ""LC"", LOOKUP(AB112,J:J,K:K)-1, SPLIT(AC112,""stndrh""))"),1.0)</f>
        <v>1</v>
      </c>
      <c r="AF112" s="1">
        <f t="shared" si="8"/>
        <v>0.96</v>
      </c>
      <c r="AG112" s="1" t="str">
        <f t="shared" si="9"/>
        <v>Inter Milan</v>
      </c>
      <c r="AH112" s="1">
        <f t="shared" si="10"/>
        <v>0.96</v>
      </c>
      <c r="AI112" s="1" t="str">
        <f t="shared" si="11"/>
        <v>Italy</v>
      </c>
      <c r="AJ112" s="1" t="s">
        <v>224</v>
      </c>
      <c r="AK112" s="1">
        <v>0.72</v>
      </c>
      <c r="AL112" s="1" t="s">
        <v>73</v>
      </c>
    </row>
    <row r="113">
      <c r="I113" s="1"/>
      <c r="J113" s="1"/>
      <c r="K113" s="1"/>
      <c r="R113" s="1" t="str">
        <f>IFERROR(__xludf.DUMMYFUNCTION("split(O9, ""()"")"),"#VALUE!")</f>
        <v>#VALUE!</v>
      </c>
      <c r="S113" s="33"/>
      <c r="U113" s="6"/>
      <c r="V113" s="1" t="str">
        <f t="shared" si="3"/>
        <v>#VALUE!</v>
      </c>
      <c r="W113" s="1" t="str">
        <f t="shared" si="4"/>
        <v/>
      </c>
      <c r="X113" s="1" t="str">
        <f>IFERROR(__xludf.DUMMYFUNCTION("split(S113,""-"")"),"#VALUE!")</f>
        <v>#VALUE!</v>
      </c>
      <c r="Z113" s="1" t="str">
        <f t="shared" si="5"/>
        <v>#VALUE!</v>
      </c>
      <c r="AA113" s="1" t="s">
        <v>512</v>
      </c>
      <c r="AB113" s="1" t="s">
        <v>49</v>
      </c>
      <c r="AC113" s="1" t="s">
        <v>75</v>
      </c>
      <c r="AD113" s="1">
        <f t="shared" si="7"/>
        <v>0.96</v>
      </c>
      <c r="AE113" s="1">
        <f>IFERROR(__xludf.DUMMYFUNCTION("switch(AC113, ""Cup"", 1, ""CW"", LOOKUP(AB113,J:J,K:K)-1, ""PW"", LOOKUP(AB113,J:J,K:K), ""LC"", LOOKUP(AB113,J:J,K:K)-1, SPLIT(AC113,""stndrh""))"),2.0)</f>
        <v>2</v>
      </c>
      <c r="AF113" s="1">
        <f t="shared" si="8"/>
        <v>0.95</v>
      </c>
      <c r="AG113" s="1" t="str">
        <f t="shared" si="9"/>
        <v>Milan</v>
      </c>
      <c r="AH113" s="1">
        <f t="shared" si="10"/>
        <v>0.95</v>
      </c>
      <c r="AI113" s="1" t="str">
        <f t="shared" si="11"/>
        <v>Italy</v>
      </c>
      <c r="AJ113" s="1" t="s">
        <v>233</v>
      </c>
      <c r="AK113" s="1">
        <v>0.73</v>
      </c>
      <c r="AL113" s="1" t="s">
        <v>73</v>
      </c>
    </row>
    <row r="114">
      <c r="I114" s="1"/>
      <c r="J114" s="1"/>
      <c r="K114" s="1"/>
      <c r="R114" s="1" t="str">
        <f>IFERROR(__xludf.DUMMYFUNCTION("split(O10, ""()"")"),"Brøndby")</f>
        <v>Brøndby</v>
      </c>
      <c r="S114" s="33" t="str">
        <f>IFERROR(__xludf.DUMMYFUNCTION("""COMPUTED_VALUE"""),"1st")</f>
        <v>1st</v>
      </c>
      <c r="U114" s="6" t="s">
        <v>48</v>
      </c>
      <c r="V114" s="1" t="str">
        <f t="shared" si="3"/>
        <v>Brøndby</v>
      </c>
      <c r="W114" s="1" t="str">
        <f t="shared" si="4"/>
        <v>Denmark</v>
      </c>
      <c r="X114" s="1" t="str">
        <f>IFERROR(__xludf.DUMMYFUNCTION("split(S114,""-"")"),"1st")</f>
        <v>1st</v>
      </c>
      <c r="Z114" s="1" t="str">
        <f t="shared" si="5"/>
        <v>1st</v>
      </c>
      <c r="AA114" s="1" t="s">
        <v>513</v>
      </c>
      <c r="AB114" s="1" t="s">
        <v>49</v>
      </c>
      <c r="AC114" s="1" t="s">
        <v>261</v>
      </c>
      <c r="AD114" s="1">
        <f t="shared" si="7"/>
        <v>0.96</v>
      </c>
      <c r="AE114" s="1">
        <f>IFERROR(__xludf.DUMMYFUNCTION("switch(AC114, ""Cup"", 1, ""CW"", LOOKUP(AB114,J:J,K:K)-1, ""PW"", LOOKUP(AB114,J:J,K:K), ""LC"", LOOKUP(AB114,J:J,K:K)-1, SPLIT(AC114,""stndrh""))"),5.0)</f>
        <v>5</v>
      </c>
      <c r="AF114" s="1">
        <f t="shared" si="8"/>
        <v>0.92</v>
      </c>
      <c r="AG114" s="1" t="str">
        <f t="shared" si="9"/>
        <v>Napoli</v>
      </c>
      <c r="AH114" s="1">
        <f t="shared" si="10"/>
        <v>0.92</v>
      </c>
      <c r="AI114" s="1" t="str">
        <f t="shared" si="11"/>
        <v>Italy</v>
      </c>
      <c r="AJ114" s="1" t="s">
        <v>514</v>
      </c>
      <c r="AK114" s="1">
        <v>0.8099999999999999</v>
      </c>
      <c r="AL114" s="1" t="s">
        <v>126</v>
      </c>
    </row>
    <row r="115">
      <c r="I115" s="1"/>
      <c r="J115" s="1"/>
      <c r="K115" s="1"/>
      <c r="R115" s="1" t="str">
        <f>IFERROR(__xludf.DUMMYFUNCTION("split(O11, ""()"")"),"#VALUE!")</f>
        <v>#VALUE!</v>
      </c>
      <c r="S115" s="33"/>
      <c r="V115" s="1" t="str">
        <f t="shared" si="3"/>
        <v>#VALUE!</v>
      </c>
      <c r="W115" s="1" t="str">
        <f t="shared" si="4"/>
        <v/>
      </c>
      <c r="X115" s="1" t="str">
        <f>IFERROR(__xludf.DUMMYFUNCTION("split(S115,""-"")"),"#VALUE!")</f>
        <v>#VALUE!</v>
      </c>
      <c r="Z115" s="1" t="str">
        <f t="shared" si="5"/>
        <v>#VALUE!</v>
      </c>
      <c r="AA115" s="1" t="s">
        <v>515</v>
      </c>
      <c r="AB115" s="1" t="s">
        <v>49</v>
      </c>
      <c r="AC115" s="1" t="s">
        <v>288</v>
      </c>
      <c r="AD115" s="1">
        <f t="shared" si="7"/>
        <v>0.96</v>
      </c>
      <c r="AE115" s="1">
        <f>IFERROR(__xludf.DUMMYFUNCTION("switch(AC115, ""Cup"", 1, ""CW"", LOOKUP(AB115,J:J,K:K)-1, ""PW"", LOOKUP(AB115,J:J,K:K), ""LC"", LOOKUP(AB115,J:J,K:K)-1, SPLIT(AC115,""stndrh""))"),7.0)</f>
        <v>7</v>
      </c>
      <c r="AF115" s="1">
        <f t="shared" si="8"/>
        <v>0.9</v>
      </c>
      <c r="AG115" s="1" t="str">
        <f t="shared" si="9"/>
        <v>Roma</v>
      </c>
      <c r="AH115" s="1">
        <f t="shared" si="10"/>
        <v>0.9</v>
      </c>
      <c r="AI115" s="1" t="str">
        <f t="shared" si="11"/>
        <v>Italy</v>
      </c>
      <c r="AJ115" s="1" t="s">
        <v>362</v>
      </c>
      <c r="AK115" s="1">
        <v>0.9199999999999999</v>
      </c>
      <c r="AL115" s="1" t="s">
        <v>58</v>
      </c>
    </row>
    <row r="116">
      <c r="I116" s="1"/>
      <c r="J116" s="1"/>
      <c r="K116" s="1"/>
      <c r="R116" s="1" t="str">
        <f>IFERROR(__xludf.DUMMYFUNCTION("split(O12, ""()"")"),"Slavia Prague")</f>
        <v>Slavia Prague</v>
      </c>
      <c r="S116" s="33" t="str">
        <f>IFERROR(__xludf.DUMMYFUNCTION("""COMPUTED_VALUE"""),"1st")</f>
        <v>1st</v>
      </c>
      <c r="U116" s="6" t="s">
        <v>86</v>
      </c>
      <c r="V116" s="1" t="str">
        <f t="shared" si="3"/>
        <v>Slavia Prague</v>
      </c>
      <c r="W116" s="1" t="str">
        <f t="shared" si="4"/>
        <v>Czech Republic</v>
      </c>
      <c r="X116" s="1" t="str">
        <f>IFERROR(__xludf.DUMMYFUNCTION("split(S116,""-"")"),"1st")</f>
        <v>1st</v>
      </c>
      <c r="Z116" s="1" t="str">
        <f t="shared" si="5"/>
        <v>1st</v>
      </c>
      <c r="AA116" s="1" t="s">
        <v>114</v>
      </c>
      <c r="AB116" s="1" t="s">
        <v>49</v>
      </c>
      <c r="AC116" s="1" t="s">
        <v>36</v>
      </c>
      <c r="AD116" s="1">
        <f t="shared" si="7"/>
        <v>0.96</v>
      </c>
      <c r="AE116" s="1">
        <f>IFERROR(__xludf.DUMMYFUNCTION("switch(AC116, ""Cup"", 1, ""CW"", LOOKUP(AB116,J:J,K:K)-1, ""PW"", LOOKUP(AB116,J:J,K:K), ""LC"", LOOKUP(AB116,J:J,K:K)-1, SPLIT(AC116,""stndrh""))"),3.0)</f>
        <v>3</v>
      </c>
      <c r="AF116" s="1">
        <f t="shared" si="8"/>
        <v>0.94</v>
      </c>
      <c r="AG116" s="1" t="str">
        <f t="shared" si="9"/>
        <v>Atalanta</v>
      </c>
      <c r="AH116" s="1">
        <f t="shared" si="10"/>
        <v>0.94</v>
      </c>
      <c r="AI116" s="1" t="str">
        <f t="shared" si="11"/>
        <v>Italy</v>
      </c>
      <c r="AJ116" s="1" t="s">
        <v>508</v>
      </c>
      <c r="AK116" s="1">
        <v>0.77</v>
      </c>
      <c r="AL116" s="1" t="s">
        <v>102</v>
      </c>
    </row>
    <row r="117">
      <c r="I117" s="1"/>
      <c r="J117" s="1"/>
      <c r="K117" s="1"/>
      <c r="R117" s="1" t="str">
        <f>IFERROR(__xludf.DUMMYFUNCTION("split(O13, ""()"")"),"Benfica")</f>
        <v>Benfica</v>
      </c>
      <c r="S117" s="33" t="str">
        <f>IFERROR(__xludf.DUMMYFUNCTION("""COMPUTED_VALUE"""),"3rd")</f>
        <v>3rd</v>
      </c>
      <c r="U117" s="6" t="s">
        <v>64</v>
      </c>
      <c r="V117" s="1" t="str">
        <f t="shared" si="3"/>
        <v>Benfica</v>
      </c>
      <c r="W117" s="1" t="str">
        <f t="shared" si="4"/>
        <v>Portugal</v>
      </c>
      <c r="X117" s="1" t="str">
        <f>IFERROR(__xludf.DUMMYFUNCTION("split(S117,""-"")"),"3rd")</f>
        <v>3rd</v>
      </c>
      <c r="Z117" s="1" t="str">
        <f t="shared" si="5"/>
        <v>3rd</v>
      </c>
      <c r="AA117" s="1" t="s">
        <v>492</v>
      </c>
      <c r="AB117" s="1" t="s">
        <v>49</v>
      </c>
      <c r="AC117" s="1" t="s">
        <v>302</v>
      </c>
      <c r="AD117" s="1">
        <f t="shared" si="7"/>
        <v>0.96</v>
      </c>
      <c r="AE117" s="1">
        <f>IFERROR(__xludf.DUMMYFUNCTION("switch(AC117, ""Cup"", 1, ""CW"", LOOKUP(AB117,J:J,K:K)-1, ""PW"", LOOKUP(AB117,J:J,K:K), ""LC"", LOOKUP(AB117,J:J,K:K)-1, SPLIT(AC117,""stndrh""))"),6.0)</f>
        <v>6</v>
      </c>
      <c r="AF117" s="1">
        <f t="shared" si="8"/>
        <v>0.91</v>
      </c>
      <c r="AG117" s="1" t="str">
        <f t="shared" si="9"/>
        <v>Lazio</v>
      </c>
      <c r="AH117" s="1">
        <f t="shared" si="10"/>
        <v>0.91</v>
      </c>
      <c r="AI117" s="1" t="str">
        <f t="shared" si="11"/>
        <v>Italy</v>
      </c>
      <c r="AJ117" s="1" t="s">
        <v>509</v>
      </c>
      <c r="AK117" s="1">
        <v>0.75</v>
      </c>
      <c r="AL117" s="1" t="s">
        <v>102</v>
      </c>
    </row>
    <row r="118">
      <c r="I118" s="1"/>
      <c r="J118" s="1"/>
      <c r="K118" s="1"/>
      <c r="R118" s="1" t="str">
        <f>IFERROR(__xludf.DUMMYFUNCTION("split(O14, ""()"")"),"#VALUE!")</f>
        <v>#VALUE!</v>
      </c>
      <c r="S118" s="33"/>
      <c r="V118" s="1" t="str">
        <f t="shared" si="3"/>
        <v>#VALUE!</v>
      </c>
      <c r="W118" s="1" t="str">
        <f t="shared" si="4"/>
        <v/>
      </c>
      <c r="X118" s="1" t="str">
        <f>IFERROR(__xludf.DUMMYFUNCTION("split(S118,""-"")"),"#VALUE!")</f>
        <v>#VALUE!</v>
      </c>
      <c r="Z118" s="1" t="str">
        <f t="shared" si="5"/>
        <v>#VALUE!</v>
      </c>
      <c r="AA118" s="1" t="s">
        <v>442</v>
      </c>
      <c r="AB118" s="1" t="s">
        <v>106</v>
      </c>
      <c r="AC118" s="1" t="s">
        <v>18</v>
      </c>
      <c r="AD118" s="1">
        <f t="shared" si="7"/>
        <v>0.76</v>
      </c>
      <c r="AE118" s="1">
        <f>IFERROR(__xludf.DUMMYFUNCTION("switch(AC118, ""Cup"", 1, ""CW"", LOOKUP(AB118,J:J,K:K)-1, ""PW"", LOOKUP(AB118,J:J,K:K), ""LC"", LOOKUP(AB118,J:J,K:K)-1, SPLIT(AC118,""stndrh""))"),1.0)</f>
        <v>1</v>
      </c>
      <c r="AF118" s="1">
        <f t="shared" si="8"/>
        <v>0.76</v>
      </c>
      <c r="AG118" s="1" t="str">
        <f t="shared" si="9"/>
        <v>Kairat</v>
      </c>
      <c r="AH118" s="1">
        <f t="shared" si="10"/>
        <v>0.76</v>
      </c>
      <c r="AI118" s="1" t="str">
        <f t="shared" si="11"/>
        <v>Kazakhstan</v>
      </c>
      <c r="AJ118" s="1" t="s">
        <v>516</v>
      </c>
      <c r="AK118" s="1">
        <v>0.79</v>
      </c>
      <c r="AL118" s="1" t="s">
        <v>159</v>
      </c>
    </row>
    <row r="119">
      <c r="I119" s="1"/>
      <c r="J119" s="1"/>
      <c r="K119" s="1"/>
      <c r="R119" s="1" t="str">
        <f>IFERROR(__xludf.DUMMYFUNCTION("split(O15, ""()"")"),"#VALUE!")</f>
        <v>#VALUE!</v>
      </c>
      <c r="S119" s="33"/>
      <c r="V119" s="1" t="str">
        <f t="shared" si="3"/>
        <v>#VALUE!</v>
      </c>
      <c r="W119" s="1" t="str">
        <f t="shared" si="4"/>
        <v/>
      </c>
      <c r="X119" s="1" t="str">
        <f>IFERROR(__xludf.DUMMYFUNCTION("split(S119,""-"")"),"#VALUE!")</f>
        <v>#VALUE!</v>
      </c>
      <c r="Z119" s="1" t="str">
        <f t="shared" si="5"/>
        <v>#VALUE!</v>
      </c>
      <c r="AA119" s="1" t="s">
        <v>517</v>
      </c>
      <c r="AB119" s="1" t="s">
        <v>106</v>
      </c>
      <c r="AC119" s="1" t="s">
        <v>46</v>
      </c>
      <c r="AD119" s="1">
        <f t="shared" si="7"/>
        <v>0.76</v>
      </c>
      <c r="AE119" s="1">
        <f>IFERROR(__xludf.DUMMYFUNCTION("switch(AC119, ""Cup"", 1, ""CW"", LOOKUP(AB119,J:J,K:K)-1, ""PW"", LOOKUP(AB119,J:J,K:K), ""LC"", LOOKUP(AB119,J:J,K:K)-1, SPLIT(AC119,""stndrh""))"),4.0)</f>
        <v>4</v>
      </c>
      <c r="AF119" s="1">
        <f t="shared" si="8"/>
        <v>0.73</v>
      </c>
      <c r="AG119" s="1" t="str">
        <f t="shared" si="9"/>
        <v>Shakhter Karagandy</v>
      </c>
      <c r="AH119" s="1">
        <f t="shared" si="10"/>
        <v>0.73</v>
      </c>
      <c r="AI119" s="1" t="str">
        <f t="shared" si="11"/>
        <v>Kazakhstan</v>
      </c>
      <c r="AJ119" s="1" t="s">
        <v>294</v>
      </c>
      <c r="AK119" s="1">
        <v>0.98</v>
      </c>
      <c r="AL119" s="1" t="s">
        <v>17</v>
      </c>
    </row>
    <row r="120">
      <c r="I120" s="1"/>
      <c r="J120" s="1"/>
      <c r="K120" s="1"/>
      <c r="R120" s="1" t="str">
        <f>IFERROR(__xludf.DUMMYFUNCTION("split(O16, ""()"")"),"Young Boys")</f>
        <v>Young Boys</v>
      </c>
      <c r="S120" s="33" t="str">
        <f>IFERROR(__xludf.DUMMYFUNCTION("""COMPUTED_VALUE"""),"1st")</f>
        <v>1st</v>
      </c>
      <c r="U120" s="6" t="s">
        <v>126</v>
      </c>
      <c r="V120" s="1" t="str">
        <f t="shared" si="3"/>
        <v>Young Boys</v>
      </c>
      <c r="W120" s="1" t="str">
        <f t="shared" si="4"/>
        <v>Switzerland</v>
      </c>
      <c r="X120" s="1" t="str">
        <f>IFERROR(__xludf.DUMMYFUNCTION("split(S120,""-"")"),"1st")</f>
        <v>1st</v>
      </c>
      <c r="Z120" s="1" t="str">
        <f t="shared" si="5"/>
        <v>1st</v>
      </c>
      <c r="AA120" s="1" t="s">
        <v>518</v>
      </c>
      <c r="AB120" s="1" t="s">
        <v>106</v>
      </c>
      <c r="AC120" s="1" t="s">
        <v>75</v>
      </c>
      <c r="AD120" s="1">
        <f t="shared" si="7"/>
        <v>0.76</v>
      </c>
      <c r="AE120" s="1">
        <f>IFERROR(__xludf.DUMMYFUNCTION("switch(AC120, ""Cup"", 1, ""CW"", LOOKUP(AB120,J:J,K:K)-1, ""PW"", LOOKUP(AB120,J:J,K:K), ""LC"", LOOKUP(AB120,J:J,K:K)-1, SPLIT(AC120,""stndrh""))"),2.0)</f>
        <v>2</v>
      </c>
      <c r="AF120" s="1">
        <f t="shared" si="8"/>
        <v>0.75</v>
      </c>
      <c r="AG120" s="1" t="str">
        <f t="shared" si="9"/>
        <v>Tobol</v>
      </c>
      <c r="AH120" s="1">
        <f t="shared" si="10"/>
        <v>0.75</v>
      </c>
      <c r="AI120" s="1" t="str">
        <f t="shared" si="11"/>
        <v>Kazakhstan</v>
      </c>
      <c r="AJ120" s="1" t="s">
        <v>298</v>
      </c>
      <c r="AK120" s="1">
        <v>0.97</v>
      </c>
      <c r="AL120" s="1" t="s">
        <v>17</v>
      </c>
    </row>
    <row r="121">
      <c r="I121" s="1"/>
      <c r="J121" s="1"/>
      <c r="K121" s="1"/>
      <c r="R121" s="1" t="str">
        <f>IFERROR(__xludf.DUMMYFUNCTION("split(O17, ""()"")"),"Galatasaray")</f>
        <v>Galatasaray</v>
      </c>
      <c r="S121" s="33" t="str">
        <f>IFERROR(__xludf.DUMMYFUNCTION("""COMPUTED_VALUE"""),"2nd")</f>
        <v>2nd</v>
      </c>
      <c r="U121" s="6" t="s">
        <v>91</v>
      </c>
      <c r="V121" s="1" t="str">
        <f t="shared" si="3"/>
        <v>Galatasaray</v>
      </c>
      <c r="W121" s="1" t="str">
        <f t="shared" si="4"/>
        <v>Turkey</v>
      </c>
      <c r="X121" s="1" t="str">
        <f>IFERROR(__xludf.DUMMYFUNCTION("split(S121,""-"")"),"2nd")</f>
        <v>2nd</v>
      </c>
      <c r="Z121" s="1" t="str">
        <f t="shared" si="5"/>
        <v>2nd</v>
      </c>
      <c r="AA121" s="1" t="s">
        <v>105</v>
      </c>
      <c r="AB121" s="1" t="s">
        <v>106</v>
      </c>
      <c r="AC121" s="1" t="s">
        <v>36</v>
      </c>
      <c r="AD121" s="1">
        <f t="shared" si="7"/>
        <v>0.76</v>
      </c>
      <c r="AE121" s="1">
        <f>IFERROR(__xludf.DUMMYFUNCTION("switch(AC121, ""Cup"", 1, ""CW"", LOOKUP(AB121,J:J,K:K)-1, ""PW"", LOOKUP(AB121,J:J,K:K), ""LC"", LOOKUP(AB121,J:J,K:K)-1, SPLIT(AC121,""stndrh""))"),3.0)</f>
        <v>3</v>
      </c>
      <c r="AF121" s="1">
        <f t="shared" si="8"/>
        <v>0.74</v>
      </c>
      <c r="AG121" s="1" t="str">
        <f t="shared" si="9"/>
        <v>Astana</v>
      </c>
      <c r="AH121" s="1">
        <f t="shared" si="10"/>
        <v>0.74</v>
      </c>
      <c r="AI121" s="1" t="str">
        <f t="shared" si="11"/>
        <v>Kazakhstan</v>
      </c>
      <c r="AJ121" s="1" t="s">
        <v>519</v>
      </c>
      <c r="AK121" s="1">
        <v>0.6699999999999999</v>
      </c>
      <c r="AL121" s="1" t="s">
        <v>218</v>
      </c>
    </row>
    <row r="122">
      <c r="I122" s="1"/>
      <c r="J122" s="1"/>
      <c r="K122" s="1"/>
      <c r="R122" s="1" t="str">
        <f>IFERROR(__xludf.DUMMYFUNCTION("split(O18, ""()"")"),"Sparta Prague")</f>
        <v>Sparta Prague</v>
      </c>
      <c r="S122" s="33" t="str">
        <f>IFERROR(__xludf.DUMMYFUNCTION("""COMPUTED_VALUE"""),"2nd")</f>
        <v>2nd</v>
      </c>
      <c r="U122" s="6" t="s">
        <v>86</v>
      </c>
      <c r="V122" s="1" t="str">
        <f t="shared" si="3"/>
        <v>Sparta Prague</v>
      </c>
      <c r="W122" s="1" t="str">
        <f t="shared" si="4"/>
        <v>Czech Republic</v>
      </c>
      <c r="X122" s="1" t="str">
        <f>IFERROR(__xludf.DUMMYFUNCTION("split(S122,""-"")"),"2nd")</f>
        <v>2nd</v>
      </c>
      <c r="Z122" s="1" t="str">
        <f t="shared" si="5"/>
        <v>2nd</v>
      </c>
      <c r="AA122" s="1" t="s">
        <v>520</v>
      </c>
      <c r="AB122" s="1" t="s">
        <v>188</v>
      </c>
      <c r="AC122" s="1" t="s">
        <v>18</v>
      </c>
      <c r="AD122" s="1">
        <f t="shared" si="7"/>
        <v>0.48</v>
      </c>
      <c r="AE122" s="1">
        <f>IFERROR(__xludf.DUMMYFUNCTION("switch(AC122, ""Cup"", 1, ""CW"", LOOKUP(AB122,J:J,K:K)-1, ""PW"", LOOKUP(AB122,J:J,K:K), ""LC"", LOOKUP(AB122,J:J,K:K)-1, SPLIT(AC122,""stndrh""))"),1.0)</f>
        <v>1</v>
      </c>
      <c r="AF122" s="1">
        <f t="shared" si="8"/>
        <v>0.48</v>
      </c>
      <c r="AG122" s="1" t="str">
        <f t="shared" si="9"/>
        <v>Prishtina</v>
      </c>
      <c r="AH122" s="1">
        <f t="shared" si="10"/>
        <v>0.48</v>
      </c>
      <c r="AI122" s="1" t="str">
        <f t="shared" si="11"/>
        <v>Kosovo</v>
      </c>
      <c r="AJ122" s="1" t="s">
        <v>373</v>
      </c>
      <c r="AK122" s="1">
        <v>0.9099999999999999</v>
      </c>
      <c r="AL122" s="1" t="s">
        <v>58</v>
      </c>
    </row>
    <row r="123">
      <c r="I123" s="1"/>
      <c r="J123" s="1"/>
      <c r="K123" s="1"/>
      <c r="R123" s="1" t="str">
        <f>IFERROR(__xludf.DUMMYFUNCTION("split(O19, ""()"")"),"#VALUE!")</f>
        <v>#VALUE!</v>
      </c>
      <c r="S123" s="33"/>
      <c r="V123" s="1" t="str">
        <f t="shared" si="3"/>
        <v>#VALUE!</v>
      </c>
      <c r="W123" s="1" t="str">
        <f t="shared" si="4"/>
        <v/>
      </c>
      <c r="X123" s="1" t="str">
        <f>IFERROR(__xludf.DUMMYFUNCTION("split(S123,""-"")"),"#VALUE!")</f>
        <v>#VALUE!</v>
      </c>
      <c r="Z123" s="1" t="str">
        <f t="shared" si="5"/>
        <v>#VALUE!</v>
      </c>
      <c r="AA123" s="1" t="s">
        <v>510</v>
      </c>
      <c r="AB123" s="1" t="s">
        <v>188</v>
      </c>
      <c r="AC123" s="1" t="s">
        <v>27</v>
      </c>
      <c r="AD123" s="1">
        <f t="shared" si="7"/>
        <v>0.48</v>
      </c>
      <c r="AE123" s="1">
        <f>IFERROR(__xludf.DUMMYFUNCTION("switch(AC123, ""Cup"", 1, ""CW"", LOOKUP(AB123,J:J,K:K)-1, ""PW"", LOOKUP(AB123,J:J,K:K), ""LC"", LOOKUP(AB123,J:J,K:K)-1, SPLIT(AC123,""stndrh""))"),2.0)</f>
        <v>2</v>
      </c>
      <c r="AF123" s="1">
        <f t="shared" si="8"/>
        <v>0.47</v>
      </c>
      <c r="AG123" s="1" t="str">
        <f t="shared" si="9"/>
        <v>Llapi</v>
      </c>
      <c r="AH123" s="1">
        <f t="shared" si="10"/>
        <v>0.47</v>
      </c>
      <c r="AI123" s="1" t="str">
        <f t="shared" si="11"/>
        <v>Kosovo</v>
      </c>
      <c r="AJ123" s="1" t="s">
        <v>281</v>
      </c>
      <c r="AK123" s="1">
        <v>0.86</v>
      </c>
      <c r="AL123" s="1" t="s">
        <v>48</v>
      </c>
    </row>
    <row r="124">
      <c r="I124" s="1"/>
      <c r="J124" s="1"/>
      <c r="K124" s="1"/>
      <c r="R124" s="1" t="str">
        <f>IFERROR(__xludf.DUMMYFUNCTION("split(O20, ""()"")"),"Malmö FF")</f>
        <v>Malmö FF</v>
      </c>
      <c r="S124" s="33" t="str">
        <f>IFERROR(__xludf.DUMMYFUNCTION("""COMPUTED_VALUE"""),"1st")</f>
        <v>1st</v>
      </c>
      <c r="U124" s="6" t="s">
        <v>159</v>
      </c>
      <c r="V124" s="1" t="str">
        <f t="shared" si="3"/>
        <v>Malmö FF</v>
      </c>
      <c r="W124" s="1" t="str">
        <f t="shared" si="4"/>
        <v>Sweden</v>
      </c>
      <c r="X124" s="1" t="str">
        <f>IFERROR(__xludf.DUMMYFUNCTION("split(S124,""-"")"),"1st")</f>
        <v>1st</v>
      </c>
      <c r="Z124" s="1" t="str">
        <f t="shared" si="5"/>
        <v>1st</v>
      </c>
      <c r="AA124" s="1" t="s">
        <v>280</v>
      </c>
      <c r="AB124" s="1" t="s">
        <v>188</v>
      </c>
      <c r="AC124" s="1" t="s">
        <v>75</v>
      </c>
      <c r="AD124" s="1">
        <f t="shared" si="7"/>
        <v>0.48</v>
      </c>
      <c r="AE124" s="1">
        <f>IFERROR(__xludf.DUMMYFUNCTION("switch(AC124, ""Cup"", 1, ""CW"", LOOKUP(AB124,J:J,K:K)-1, ""PW"", LOOKUP(AB124,J:J,K:K), ""LC"", LOOKUP(AB124,J:J,K:K)-1, SPLIT(AC124,""stndrh""))"),2.0)</f>
        <v>2</v>
      </c>
      <c r="AF124" s="1">
        <f t="shared" si="8"/>
        <v>0.47</v>
      </c>
      <c r="AG124" s="1" t="str">
        <f t="shared" si="9"/>
        <v>Drita</v>
      </c>
      <c r="AH124" s="1">
        <f t="shared" si="10"/>
        <v>0.47</v>
      </c>
      <c r="AI124" s="1" t="str">
        <f t="shared" si="11"/>
        <v>Kosovo</v>
      </c>
      <c r="AJ124" s="1" t="s">
        <v>512</v>
      </c>
      <c r="AK124" s="1">
        <v>0.95</v>
      </c>
      <c r="AL124" s="1" t="s">
        <v>49</v>
      </c>
    </row>
    <row r="125">
      <c r="I125" s="1"/>
      <c r="J125" s="1"/>
      <c r="K125" s="1"/>
      <c r="R125" s="1" t="str">
        <f>IFERROR(__xludf.DUMMYFUNCTION("split(O21, ""()"")"),"Shakhtyor Soligorsk")</f>
        <v>Shakhtyor Soligorsk</v>
      </c>
      <c r="S125" s="33" t="str">
        <f>IFERROR(__xludf.DUMMYFUNCTION("""COMPUTED_VALUE"""),"1st")</f>
        <v>1st</v>
      </c>
      <c r="U125" s="6" t="s">
        <v>50</v>
      </c>
      <c r="V125" s="1" t="str">
        <f t="shared" si="3"/>
        <v>Shakhtyor Soligorsk</v>
      </c>
      <c r="W125" s="1" t="str">
        <f t="shared" si="4"/>
        <v>Belarus</v>
      </c>
      <c r="X125" s="1" t="str">
        <f>IFERROR(__xludf.DUMMYFUNCTION("split(S125,""-"")"),"1st")</f>
        <v>1st</v>
      </c>
      <c r="Z125" s="1" t="str">
        <f t="shared" si="5"/>
        <v>1st</v>
      </c>
      <c r="AA125" s="1" t="s">
        <v>521</v>
      </c>
      <c r="AB125" s="1" t="s">
        <v>165</v>
      </c>
      <c r="AC125" s="1" t="s">
        <v>18</v>
      </c>
      <c r="AD125" s="1">
        <f t="shared" si="7"/>
        <v>0.63</v>
      </c>
      <c r="AE125" s="1">
        <f>IFERROR(__xludf.DUMMYFUNCTION("switch(AC125, ""Cup"", 1, ""CW"", LOOKUP(AB125,J:J,K:K)-1, ""PW"", LOOKUP(AB125,J:J,K:K), ""LC"", LOOKUP(AB125,J:J,K:K)-1, SPLIT(AC125,""stndrh""))"),1.0)</f>
        <v>1</v>
      </c>
      <c r="AF125" s="1">
        <f t="shared" si="8"/>
        <v>0.63</v>
      </c>
      <c r="AG125" s="1" t="str">
        <f t="shared" si="9"/>
        <v>Riga</v>
      </c>
      <c r="AH125" s="1">
        <f t="shared" si="10"/>
        <v>0.63</v>
      </c>
      <c r="AI125" s="1" t="str">
        <f t="shared" si="11"/>
        <v>Latvia</v>
      </c>
      <c r="AJ125" s="1" t="s">
        <v>522</v>
      </c>
      <c r="AK125" s="1">
        <v>0.57</v>
      </c>
      <c r="AL125" s="1" t="s">
        <v>173</v>
      </c>
    </row>
    <row r="126">
      <c r="I126" s="1"/>
      <c r="J126" s="1"/>
      <c r="K126" s="1"/>
      <c r="R126" s="1" t="str">
        <f>IFERROR(__xludf.DUMMYFUNCTION("split(O22, ""()"")"),"Legia Warsaw")</f>
        <v>Legia Warsaw</v>
      </c>
      <c r="S126" s="33" t="str">
        <f>IFERROR(__xludf.DUMMYFUNCTION("""COMPUTED_VALUE"""),"1st")</f>
        <v>1st</v>
      </c>
      <c r="U126" s="6" t="s">
        <v>206</v>
      </c>
      <c r="V126" s="1" t="str">
        <f t="shared" si="3"/>
        <v>Legia Warsaw</v>
      </c>
      <c r="W126" s="1" t="str">
        <f t="shared" si="4"/>
        <v>Poland</v>
      </c>
      <c r="X126" s="1" t="str">
        <f>IFERROR(__xludf.DUMMYFUNCTION("split(S126,""-"")"),"1st")</f>
        <v>1st</v>
      </c>
      <c r="Z126" s="1" t="str">
        <f t="shared" si="5"/>
        <v>1st</v>
      </c>
      <c r="AA126" s="1" t="s">
        <v>523</v>
      </c>
      <c r="AB126" s="1" t="s">
        <v>165</v>
      </c>
      <c r="AC126" s="1" t="s">
        <v>36</v>
      </c>
      <c r="AD126" s="1">
        <f t="shared" si="7"/>
        <v>0.63</v>
      </c>
      <c r="AE126" s="1">
        <f>IFERROR(__xludf.DUMMYFUNCTION("switch(AC126, ""Cup"", 1, ""CW"", LOOKUP(AB126,J:J,K:K)-1, ""PW"", LOOKUP(AB126,J:J,K:K), ""LC"", LOOKUP(AB126,J:J,K:K)-1, SPLIT(AC126,""stndrh""))"),3.0)</f>
        <v>3</v>
      </c>
      <c r="AF126" s="1">
        <f t="shared" si="8"/>
        <v>0.61</v>
      </c>
      <c r="AG126" s="1" t="str">
        <f t="shared" si="9"/>
        <v>Valmiera</v>
      </c>
      <c r="AH126" s="1">
        <f t="shared" si="10"/>
        <v>0.61</v>
      </c>
      <c r="AI126" s="1" t="str">
        <f t="shared" si="11"/>
        <v>Latvia</v>
      </c>
      <c r="AJ126" s="1" t="s">
        <v>524</v>
      </c>
      <c r="AK126" s="1">
        <v>0.77</v>
      </c>
      <c r="AL126" s="1" t="s">
        <v>168</v>
      </c>
    </row>
    <row r="127">
      <c r="I127" s="1"/>
      <c r="J127" s="1"/>
      <c r="K127" s="1"/>
      <c r="R127" s="1" t="str">
        <f>IFERROR(__xludf.DUMMYFUNCTION("split(O23, ""()"")"),"Fola Esch")</f>
        <v>Fola Esch</v>
      </c>
      <c r="S127" s="33" t="str">
        <f>IFERROR(__xludf.DUMMYFUNCTION("""COMPUTED_VALUE"""),"1st")</f>
        <v>1st</v>
      </c>
      <c r="U127" s="6" t="s">
        <v>207</v>
      </c>
      <c r="V127" s="1" t="str">
        <f t="shared" si="3"/>
        <v>Fola Esch</v>
      </c>
      <c r="W127" s="1" t="str">
        <f t="shared" si="4"/>
        <v>Luxembourg</v>
      </c>
      <c r="X127" s="1" t="str">
        <f>IFERROR(__xludf.DUMMYFUNCTION("split(S127,""-"")"),"1st")</f>
        <v>1st</v>
      </c>
      <c r="Z127" s="1" t="str">
        <f t="shared" si="5"/>
        <v>1st</v>
      </c>
      <c r="AA127" s="1" t="s">
        <v>506</v>
      </c>
      <c r="AB127" s="1" t="s">
        <v>165</v>
      </c>
      <c r="AC127" s="1" t="s">
        <v>27</v>
      </c>
      <c r="AD127" s="1">
        <f t="shared" si="7"/>
        <v>0.63</v>
      </c>
      <c r="AE127" s="1">
        <f>IFERROR(__xludf.DUMMYFUNCTION("switch(AC127, ""Cup"", 1, ""CW"", LOOKUP(AB127,J:J,K:K)-1, ""PW"", LOOKUP(AB127,J:J,K:K), ""LC"", LOOKUP(AB127,J:J,K:K)-1, SPLIT(AC127,""stndrh""))"),3.0)</f>
        <v>3</v>
      </c>
      <c r="AF127" s="1">
        <f t="shared" si="8"/>
        <v>0.61</v>
      </c>
      <c r="AG127" s="1" t="str">
        <f t="shared" si="9"/>
        <v>Liepāja</v>
      </c>
      <c r="AH127" s="1">
        <f t="shared" si="10"/>
        <v>0.61</v>
      </c>
      <c r="AI127" s="1" t="str">
        <f t="shared" si="11"/>
        <v>Latvia</v>
      </c>
      <c r="AJ127" s="1" t="s">
        <v>357</v>
      </c>
      <c r="AK127" s="1">
        <v>0.9299999999999999</v>
      </c>
      <c r="AL127" s="1" t="s">
        <v>58</v>
      </c>
    </row>
    <row r="128">
      <c r="I128" s="1"/>
      <c r="J128" s="1"/>
      <c r="K128" s="1"/>
      <c r="R128" s="1" t="str">
        <f>IFERROR(__xludf.DUMMYFUNCTION("split(O24, ""()"")"),"Teuta")</f>
        <v>Teuta</v>
      </c>
      <c r="S128" s="33" t="str">
        <f>IFERROR(__xludf.DUMMYFUNCTION("""COMPUTED_VALUE"""),"1st")</f>
        <v>1st</v>
      </c>
      <c r="U128" s="6" t="s">
        <v>0</v>
      </c>
      <c r="V128" s="1" t="str">
        <f t="shared" si="3"/>
        <v>Teuta</v>
      </c>
      <c r="W128" s="1" t="str">
        <f t="shared" si="4"/>
        <v>Albania</v>
      </c>
      <c r="X128" s="1" t="str">
        <f>IFERROR(__xludf.DUMMYFUNCTION("split(S128,""-"")"),"1st")</f>
        <v>1st</v>
      </c>
      <c r="Z128" s="1" t="str">
        <f t="shared" si="5"/>
        <v>1st</v>
      </c>
      <c r="AA128" s="1" t="s">
        <v>525</v>
      </c>
      <c r="AB128" s="1" t="s">
        <v>165</v>
      </c>
      <c r="AC128" s="1" t="s">
        <v>75</v>
      </c>
      <c r="AD128" s="1">
        <f t="shared" si="7"/>
        <v>0.63</v>
      </c>
      <c r="AE128" s="1">
        <f>IFERROR(__xludf.DUMMYFUNCTION("switch(AC128, ""Cup"", 1, ""CW"", LOOKUP(AB128,J:J,K:K)-1, ""PW"", LOOKUP(AB128,J:J,K:K), ""LC"", LOOKUP(AB128,J:J,K:K)-1, SPLIT(AC128,""stndrh""))"),2.0)</f>
        <v>2</v>
      </c>
      <c r="AF128" s="1">
        <f t="shared" si="8"/>
        <v>0.62</v>
      </c>
      <c r="AG128" s="1" t="str">
        <f t="shared" si="9"/>
        <v>RFS</v>
      </c>
      <c r="AH128" s="1">
        <f t="shared" si="10"/>
        <v>0.62</v>
      </c>
      <c r="AI128" s="1" t="str">
        <f t="shared" si="11"/>
        <v>Latvia</v>
      </c>
      <c r="AJ128" s="1" t="s">
        <v>441</v>
      </c>
      <c r="AK128" s="1">
        <v>0.48000000000000004</v>
      </c>
      <c r="AL128" s="1" t="s">
        <v>139</v>
      </c>
    </row>
    <row r="129">
      <c r="I129" s="1"/>
      <c r="J129" s="1"/>
      <c r="K129" s="1"/>
      <c r="R129" s="1" t="str">
        <f>IFERROR(__xludf.DUMMYFUNCTION("split(O25, ""()"")"),"Shamrock Rovers")</f>
        <v>Shamrock Rovers</v>
      </c>
      <c r="S129" s="33" t="str">
        <f>IFERROR(__xludf.DUMMYFUNCTION("""COMPUTED_VALUE"""),"1st")</f>
        <v>1st</v>
      </c>
      <c r="U129" s="6" t="s">
        <v>205</v>
      </c>
      <c r="V129" s="1" t="str">
        <f t="shared" si="3"/>
        <v>Shamrock Rovers</v>
      </c>
      <c r="W129" s="1" t="str">
        <f t="shared" si="4"/>
        <v>Republic of Ireland</v>
      </c>
      <c r="X129" s="1" t="str">
        <f>IFERROR(__xludf.DUMMYFUNCTION("split(S129,""-"")"),"1st")</f>
        <v>1st</v>
      </c>
      <c r="Z129" s="1" t="str">
        <f t="shared" si="5"/>
        <v>1st</v>
      </c>
      <c r="AA129" s="1" t="s">
        <v>526</v>
      </c>
      <c r="AB129" s="1" t="s">
        <v>197</v>
      </c>
      <c r="AC129" s="1" t="s">
        <v>527</v>
      </c>
      <c r="AD129" s="1">
        <f t="shared" si="7"/>
        <v>0.69</v>
      </c>
      <c r="AE129" s="1">
        <f>IFERROR(__xludf.DUMMYFUNCTION("switch(AC129, ""Cup"", 1, ""CW"", LOOKUP(AB129,J:J,K:K)-1, ""PW"", LOOKUP(AB129,J:J,K:K), ""LC"", LOOKUP(AB129,J:J,K:K)-1, SPLIT(AC129,""stndrh""))"),1.0)</f>
        <v>1</v>
      </c>
      <c r="AF129" s="1">
        <f t="shared" si="8"/>
        <v>0.69</v>
      </c>
      <c r="AG129" s="1" t="str">
        <f t="shared" si="9"/>
        <v>Vaduz</v>
      </c>
      <c r="AH129" s="1">
        <f t="shared" si="10"/>
        <v>0.69</v>
      </c>
      <c r="AI129" s="1" t="str">
        <f t="shared" si="11"/>
        <v>Liechtenstein</v>
      </c>
      <c r="AJ129" s="1" t="s">
        <v>528</v>
      </c>
      <c r="AK129" s="1">
        <v>0.5</v>
      </c>
      <c r="AL129" s="1" t="s">
        <v>180</v>
      </c>
    </row>
    <row r="130">
      <c r="I130" s="1"/>
      <c r="J130" s="1"/>
      <c r="K130" s="1"/>
      <c r="R130" s="1" t="str">
        <f>IFERROR(__xludf.DUMMYFUNCTION("split(O26, ""()"")"),"Valur")</f>
        <v>Valur</v>
      </c>
      <c r="S130" s="33" t="str">
        <f>IFERROR(__xludf.DUMMYFUNCTION("""COMPUTED_VALUE"""),"Abd-1st")</f>
        <v>Abd-1st</v>
      </c>
      <c r="T130" s="1" t="str">
        <f>IFERROR(__xludf.DUMMYFUNCTION("""COMPUTED_VALUE"""),"[Note ISL]")</f>
        <v>[Note ISL]</v>
      </c>
      <c r="U130" s="6" t="s">
        <v>160</v>
      </c>
      <c r="V130" s="1" t="str">
        <f t="shared" si="3"/>
        <v>Valur</v>
      </c>
      <c r="W130" s="1" t="str">
        <f t="shared" si="4"/>
        <v>Iceland</v>
      </c>
      <c r="X130" s="1" t="str">
        <f>IFERROR(__xludf.DUMMYFUNCTION("split(S130,""-"")"),"Abd")</f>
        <v>Abd</v>
      </c>
      <c r="Y130" s="1" t="str">
        <f>IFERROR(__xludf.DUMMYFUNCTION("""COMPUTED_VALUE"""),"1st")</f>
        <v>1st</v>
      </c>
      <c r="Z130" s="1" t="str">
        <f t="shared" si="5"/>
        <v>1st</v>
      </c>
      <c r="AA130" s="1" t="s">
        <v>529</v>
      </c>
      <c r="AB130" s="1" t="s">
        <v>200</v>
      </c>
      <c r="AC130" s="1" t="s">
        <v>27</v>
      </c>
      <c r="AD130" s="1">
        <f t="shared" si="7"/>
        <v>0.65</v>
      </c>
      <c r="AE130" s="1">
        <f>IFERROR(__xludf.DUMMYFUNCTION("switch(AC130, ""Cup"", 1, ""CW"", LOOKUP(AB130,J:J,K:K)-1, ""PW"", LOOKUP(AB130,J:J,K:K), ""LC"", LOOKUP(AB130,J:J,K:K)-1, SPLIT(AC130,""stndrh""))"),3.0)</f>
        <v>3</v>
      </c>
      <c r="AF130" s="1">
        <f t="shared" si="8"/>
        <v>0.63</v>
      </c>
      <c r="AG130" s="1" t="str">
        <f t="shared" si="9"/>
        <v>Panevėžys</v>
      </c>
      <c r="AH130" s="1">
        <f t="shared" si="10"/>
        <v>0.63</v>
      </c>
      <c r="AI130" s="1" t="str">
        <f t="shared" si="11"/>
        <v>Lithuania</v>
      </c>
      <c r="AJ130" s="1" t="s">
        <v>530</v>
      </c>
      <c r="AK130" s="1">
        <v>0.6799999999999999</v>
      </c>
      <c r="AL130" s="1" t="s">
        <v>218</v>
      </c>
    </row>
    <row r="131">
      <c r="I131" s="1"/>
      <c r="J131" s="1"/>
      <c r="K131" s="1"/>
      <c r="R131" s="1" t="str">
        <f>IFERROR(__xludf.DUMMYFUNCTION("split(O27, ""()"")"),"Budućnost Podgorica")</f>
        <v>Budućnost Podgorica</v>
      </c>
      <c r="S131" s="33" t="str">
        <f>IFERROR(__xludf.DUMMYFUNCTION("""COMPUTED_VALUE"""),"1st")</f>
        <v>1st</v>
      </c>
      <c r="U131" s="6" t="s">
        <v>219</v>
      </c>
      <c r="V131" s="1" t="str">
        <f t="shared" si="3"/>
        <v>Budućnost Podgorica</v>
      </c>
      <c r="W131" s="1" t="str">
        <f t="shared" si="4"/>
        <v>Montenegro</v>
      </c>
      <c r="X131" s="1" t="str">
        <f>IFERROR(__xludf.DUMMYFUNCTION("split(S131,""-"")"),"1st")</f>
        <v>1st</v>
      </c>
      <c r="Z131" s="1" t="str">
        <f t="shared" si="5"/>
        <v>1st</v>
      </c>
      <c r="AA131" s="1" t="s">
        <v>531</v>
      </c>
      <c r="AB131" s="1" t="s">
        <v>200</v>
      </c>
      <c r="AC131" s="1" t="s">
        <v>75</v>
      </c>
      <c r="AD131" s="1">
        <f t="shared" si="7"/>
        <v>0.65</v>
      </c>
      <c r="AE131" s="1">
        <f>IFERROR(__xludf.DUMMYFUNCTION("switch(AC131, ""Cup"", 1, ""CW"", LOOKUP(AB131,J:J,K:K)-1, ""PW"", LOOKUP(AB131,J:J,K:K), ""LC"", LOOKUP(AB131,J:J,K:K)-1, SPLIT(AC131,""stndrh""))"),2.0)</f>
        <v>2</v>
      </c>
      <c r="AF131" s="1">
        <f t="shared" si="8"/>
        <v>0.64</v>
      </c>
      <c r="AG131" s="1" t="str">
        <f t="shared" si="9"/>
        <v>Sūduva</v>
      </c>
      <c r="AH131" s="1">
        <f t="shared" si="10"/>
        <v>0.64</v>
      </c>
      <c r="AI131" s="1" t="str">
        <f t="shared" si="11"/>
        <v>Lithuania</v>
      </c>
      <c r="AJ131" s="1" t="s">
        <v>513</v>
      </c>
      <c r="AK131" s="1">
        <v>0.9199999999999999</v>
      </c>
      <c r="AL131" s="1" t="s">
        <v>49</v>
      </c>
    </row>
    <row r="132">
      <c r="I132" s="1"/>
      <c r="J132" s="1"/>
      <c r="K132" s="1"/>
      <c r="R132" s="1" t="str">
        <f>IFERROR(__xludf.DUMMYFUNCTION("split(O28, ""()"")"),"#VALUE!")</f>
        <v>#VALUE!</v>
      </c>
      <c r="S132" s="33"/>
      <c r="V132" s="1" t="str">
        <f t="shared" si="3"/>
        <v>#VALUE!</v>
      </c>
      <c r="W132" s="1" t="str">
        <f t="shared" si="4"/>
        <v/>
      </c>
      <c r="X132" s="1" t="str">
        <f>IFERROR(__xludf.DUMMYFUNCTION("split(S132,""-"")"),"#VALUE!")</f>
        <v>#VALUE!</v>
      </c>
      <c r="Z132" s="1" t="str">
        <f t="shared" si="5"/>
        <v>#VALUE!</v>
      </c>
      <c r="AA132" s="1" t="s">
        <v>532</v>
      </c>
      <c r="AB132" s="1" t="s">
        <v>200</v>
      </c>
      <c r="AC132" s="1" t="s">
        <v>18</v>
      </c>
      <c r="AD132" s="1">
        <f t="shared" si="7"/>
        <v>0.65</v>
      </c>
      <c r="AE132" s="1">
        <f>IFERROR(__xludf.DUMMYFUNCTION("switch(AC132, ""Cup"", 1, ""CW"", LOOKUP(AB132,J:J,K:K)-1, ""PW"", LOOKUP(AB132,J:J,K:K), ""LC"", LOOKUP(AB132,J:J,K:K)-1, SPLIT(AC132,""stndrh""))"),1.0)</f>
        <v>1</v>
      </c>
      <c r="AF132" s="1">
        <f t="shared" si="8"/>
        <v>0.65</v>
      </c>
      <c r="AG132" s="1" t="str">
        <f t="shared" si="9"/>
        <v>Žalgiris</v>
      </c>
      <c r="AH132" s="1">
        <f t="shared" si="10"/>
        <v>0.65</v>
      </c>
      <c r="AI132" s="1" t="str">
        <f t="shared" si="11"/>
        <v>Lithuania</v>
      </c>
      <c r="AJ132" s="1" t="s">
        <v>135</v>
      </c>
      <c r="AK132" s="1">
        <v>0.74</v>
      </c>
      <c r="AL132" s="1" t="s">
        <v>40</v>
      </c>
    </row>
    <row r="133">
      <c r="I133" s="1"/>
      <c r="J133" s="1"/>
      <c r="K133" s="1"/>
      <c r="R133" s="1" t="str">
        <f>IFERROR(__xludf.DUMMYFUNCTION("split(O29, ""()"")"),"HB Tórshavn")</f>
        <v>HB Tórshavn</v>
      </c>
      <c r="S133" s="33" t="str">
        <f>IFERROR(__xludf.DUMMYFUNCTION("""COMPUTED_VALUE"""),"1st")</f>
        <v>1st</v>
      </c>
      <c r="U133" s="6" t="s">
        <v>107</v>
      </c>
      <c r="V133" s="1" t="str">
        <f t="shared" si="3"/>
        <v>HB Tórshavn</v>
      </c>
      <c r="W133" s="1" t="str">
        <f t="shared" si="4"/>
        <v>Faroe Islands</v>
      </c>
      <c r="X133" s="1" t="str">
        <f>IFERROR(__xludf.DUMMYFUNCTION("split(S133,""-"")"),"1st")</f>
        <v>1st</v>
      </c>
      <c r="Z133" s="1" t="str">
        <f t="shared" si="5"/>
        <v>1st</v>
      </c>
      <c r="AA133" s="1" t="s">
        <v>447</v>
      </c>
      <c r="AB133" s="1" t="s">
        <v>200</v>
      </c>
      <c r="AC133" s="1" t="s">
        <v>36</v>
      </c>
      <c r="AD133" s="1">
        <f t="shared" si="7"/>
        <v>0.65</v>
      </c>
      <c r="AE133" s="1">
        <f>IFERROR(__xludf.DUMMYFUNCTION("switch(AC133, ""Cup"", 1, ""CW"", LOOKUP(AB133,J:J,K:K)-1, ""PW"", LOOKUP(AB133,J:J,K:K), ""LC"", LOOKUP(AB133,J:J,K:K)-1, SPLIT(AC133,""stndrh""))"),3.0)</f>
        <v>3</v>
      </c>
      <c r="AF133" s="1">
        <f t="shared" si="8"/>
        <v>0.63</v>
      </c>
      <c r="AG133" s="1" t="str">
        <f t="shared" si="9"/>
        <v>Kauno Žalgiris</v>
      </c>
      <c r="AH133" s="1">
        <f t="shared" si="10"/>
        <v>0.63</v>
      </c>
      <c r="AI133" s="1" t="str">
        <f t="shared" si="11"/>
        <v>Lithuania</v>
      </c>
      <c r="AJ133" s="1" t="s">
        <v>533</v>
      </c>
      <c r="AK133" s="1">
        <v>0.5</v>
      </c>
      <c r="AL133" s="1" t="s">
        <v>137</v>
      </c>
    </row>
    <row r="134">
      <c r="I134" s="1"/>
      <c r="J134" s="1"/>
      <c r="K134" s="1"/>
      <c r="R134" s="1" t="str">
        <f>IFERROR(__xludf.DUMMYFUNCTION("split(O30, ""()"")"),"#VALUE!")</f>
        <v>#VALUE!</v>
      </c>
      <c r="S134" s="33"/>
      <c r="V134" s="1" t="str">
        <f t="shared" si="3"/>
        <v>#VALUE!</v>
      </c>
      <c r="W134" s="1" t="str">
        <f t="shared" si="4"/>
        <v/>
      </c>
      <c r="X134" s="1" t="str">
        <f>IFERROR(__xludf.DUMMYFUNCTION("split(S134,""-"")"),"#VALUE!")</f>
        <v>#VALUE!</v>
      </c>
      <c r="Z134" s="1" t="str">
        <f t="shared" si="5"/>
        <v>#VALUE!</v>
      </c>
      <c r="AA134" s="1" t="s">
        <v>534</v>
      </c>
      <c r="AB134" s="1" t="s">
        <v>207</v>
      </c>
      <c r="AC134" s="1" t="s">
        <v>46</v>
      </c>
      <c r="AD134" s="1">
        <f t="shared" si="7"/>
        <v>0.66</v>
      </c>
      <c r="AE134" s="1">
        <f>IFERROR(__xludf.DUMMYFUNCTION("switch(AC134, ""Cup"", 1, ""CW"", LOOKUP(AB134,J:J,K:K)-1, ""PW"", LOOKUP(AB134,J:J,K:K), ""LC"", LOOKUP(AB134,J:J,K:K)-1, SPLIT(AC134,""stndrh""))"),4.0)</f>
        <v>4</v>
      </c>
      <c r="AF134" s="1">
        <f t="shared" si="8"/>
        <v>0.63</v>
      </c>
      <c r="AG134" s="1" t="str">
        <f t="shared" si="9"/>
        <v>Racing Luxembourg</v>
      </c>
      <c r="AH134" s="1">
        <f t="shared" si="10"/>
        <v>0.63</v>
      </c>
      <c r="AI134" s="1" t="str">
        <f t="shared" si="11"/>
        <v>Luxembourg</v>
      </c>
      <c r="AJ134" s="1" t="s">
        <v>74</v>
      </c>
      <c r="AK134" s="1">
        <v>0.63</v>
      </c>
      <c r="AL134" s="1" t="s">
        <v>21</v>
      </c>
    </row>
    <row r="135">
      <c r="I135" s="1"/>
      <c r="J135" s="1"/>
      <c r="K135" s="1"/>
      <c r="R135" s="1" t="str">
        <f>IFERROR(__xludf.DUMMYFUNCTION("split(O31, ""()"")"),"UCL GS")</f>
        <v>UCL GS</v>
      </c>
      <c r="S135" s="33"/>
      <c r="V135" s="1" t="str">
        <f t="shared" si="3"/>
        <v>UCL GS</v>
      </c>
      <c r="W135" s="1" t="str">
        <f t="shared" si="4"/>
        <v/>
      </c>
      <c r="X135" s="1" t="str">
        <f>IFERROR(__xludf.DUMMYFUNCTION("split(S135,""-"")"),"#VALUE!")</f>
        <v>#VALUE!</v>
      </c>
      <c r="Z135" s="1" t="str">
        <f t="shared" si="5"/>
        <v>#VALUE!</v>
      </c>
      <c r="AA135" s="1" t="s">
        <v>336</v>
      </c>
      <c r="AB135" s="1" t="s">
        <v>207</v>
      </c>
      <c r="AC135" s="1" t="s">
        <v>18</v>
      </c>
      <c r="AD135" s="1">
        <f t="shared" si="7"/>
        <v>0.66</v>
      </c>
      <c r="AE135" s="1">
        <f>IFERROR(__xludf.DUMMYFUNCTION("switch(AC135, ""Cup"", 1, ""CW"", LOOKUP(AB135,J:J,K:K)-1, ""PW"", LOOKUP(AB135,J:J,K:K), ""LC"", LOOKUP(AB135,J:J,K:K)-1, SPLIT(AC135,""stndrh""))"),1.0)</f>
        <v>1</v>
      </c>
      <c r="AF135" s="1">
        <f t="shared" si="8"/>
        <v>0.66</v>
      </c>
      <c r="AG135" s="1" t="str">
        <f t="shared" si="9"/>
        <v>Fola Esch</v>
      </c>
      <c r="AH135" s="1">
        <f t="shared" si="10"/>
        <v>0.66</v>
      </c>
      <c r="AI135" s="1" t="str">
        <f t="shared" si="11"/>
        <v>Luxembourg</v>
      </c>
      <c r="AJ135" s="1" t="s">
        <v>318</v>
      </c>
      <c r="AK135" s="1">
        <v>0.45999999999999996</v>
      </c>
      <c r="AL135" s="1" t="s">
        <v>107</v>
      </c>
    </row>
    <row r="136">
      <c r="I136" s="1"/>
      <c r="J136" s="1"/>
      <c r="K136" s="1"/>
      <c r="R136" s="1" t="str">
        <f>IFERROR(__xludf.DUMMYFUNCTION("split(O32, ""()"")"),"UCL GS")</f>
        <v>UCL GS</v>
      </c>
      <c r="S136" s="33"/>
      <c r="V136" s="1" t="str">
        <f t="shared" si="3"/>
        <v>UCL GS</v>
      </c>
      <c r="W136" s="1" t="str">
        <f t="shared" si="4"/>
        <v/>
      </c>
      <c r="X136" s="1" t="str">
        <f>IFERROR(__xludf.DUMMYFUNCTION("split(S136,""-"")"),"#VALUE!")</f>
        <v>#VALUE!</v>
      </c>
      <c r="Z136" s="1" t="str">
        <f t="shared" si="5"/>
        <v>#VALUE!</v>
      </c>
      <c r="AA136" s="1" t="s">
        <v>295</v>
      </c>
      <c r="AB136" s="1" t="s">
        <v>207</v>
      </c>
      <c r="AC136" s="1" t="s">
        <v>75</v>
      </c>
      <c r="AD136" s="1">
        <f t="shared" si="7"/>
        <v>0.66</v>
      </c>
      <c r="AE136" s="1">
        <f>IFERROR(__xludf.DUMMYFUNCTION("switch(AC136, ""Cup"", 1, ""CW"", LOOKUP(AB136,J:J,K:K)-1, ""PW"", LOOKUP(AB136,J:J,K:K), ""LC"", LOOKUP(AB136,J:J,K:K)-1, SPLIT(AC136,""stndrh""))"),2.0)</f>
        <v>2</v>
      </c>
      <c r="AF136" s="1">
        <f t="shared" si="8"/>
        <v>0.65</v>
      </c>
      <c r="AG136" s="1" t="str">
        <f t="shared" si="9"/>
        <v>F91 Dudelange</v>
      </c>
      <c r="AH136" s="1">
        <f t="shared" si="10"/>
        <v>0.65</v>
      </c>
      <c r="AI136" s="1" t="str">
        <f t="shared" si="11"/>
        <v>Luxembourg</v>
      </c>
      <c r="AJ136" s="1" t="s">
        <v>535</v>
      </c>
      <c r="AK136" s="1">
        <v>0.69</v>
      </c>
      <c r="AL136" s="1" t="s">
        <v>218</v>
      </c>
    </row>
    <row r="137">
      <c r="I137" s="1"/>
      <c r="J137" s="1"/>
      <c r="K137" s="1"/>
      <c r="R137" s="1" t="str">
        <f>IFERROR(__xludf.DUMMYFUNCTION("split(O33, ""()"")"),"#VALUE!")</f>
        <v>#VALUE!</v>
      </c>
      <c r="S137" s="33"/>
      <c r="V137" s="1" t="str">
        <f t="shared" si="3"/>
        <v>#VALUE!</v>
      </c>
      <c r="W137" s="1" t="str">
        <f t="shared" si="4"/>
        <v/>
      </c>
      <c r="X137" s="1" t="str">
        <f>IFERROR(__xludf.DUMMYFUNCTION("split(S137,""-"")"),"#VALUE!")</f>
        <v>#VALUE!</v>
      </c>
      <c r="Z137" s="1" t="str">
        <f t="shared" si="5"/>
        <v>#VALUE!</v>
      </c>
      <c r="AA137" s="1" t="s">
        <v>536</v>
      </c>
      <c r="AB137" s="1" t="s">
        <v>207</v>
      </c>
      <c r="AC137" s="1" t="s">
        <v>36</v>
      </c>
      <c r="AD137" s="1">
        <f t="shared" si="7"/>
        <v>0.66</v>
      </c>
      <c r="AE137" s="1">
        <f>IFERROR(__xludf.DUMMYFUNCTION("switch(AC137, ""Cup"", 1, ""CW"", LOOKUP(AB137,J:J,K:K)-1, ""PW"", LOOKUP(AB137,J:J,K:K), ""LC"", LOOKUP(AB137,J:J,K:K)-1, SPLIT(AC137,""stndrh""))"),3.0)</f>
        <v>3</v>
      </c>
      <c r="AF137" s="1">
        <f t="shared" si="8"/>
        <v>0.64</v>
      </c>
      <c r="AG137" s="1" t="str">
        <f t="shared" si="9"/>
        <v>Swift Hesperange</v>
      </c>
      <c r="AH137" s="1">
        <f t="shared" si="10"/>
        <v>0.64</v>
      </c>
      <c r="AI137" s="1" t="str">
        <f t="shared" si="11"/>
        <v>Luxembourg</v>
      </c>
      <c r="AJ137" s="1" t="s">
        <v>467</v>
      </c>
      <c r="AK137" s="1">
        <v>0.8200000000000001</v>
      </c>
      <c r="AL137" s="1" t="s">
        <v>29</v>
      </c>
    </row>
    <row r="138">
      <c r="I138" s="1"/>
      <c r="J138" s="1"/>
      <c r="K138" s="1"/>
      <c r="R138" s="1" t="str">
        <f>IFERROR(__xludf.DUMMYFUNCTION("split(O34, ""()"")"),"Real Betis")</f>
        <v>Real Betis</v>
      </c>
      <c r="S138" s="33" t="str">
        <f>IFERROR(__xludf.DUMMYFUNCTION("""COMPUTED_VALUE"""),"6th")</f>
        <v>6th</v>
      </c>
      <c r="U138" s="6" t="s">
        <v>20</v>
      </c>
      <c r="V138" s="1" t="str">
        <f t="shared" si="3"/>
        <v>Real Betis</v>
      </c>
      <c r="W138" s="1" t="str">
        <f t="shared" si="4"/>
        <v>Spain</v>
      </c>
      <c r="X138" s="1" t="str">
        <f>IFERROR(__xludf.DUMMYFUNCTION("split(S138,""-"")"),"6th")</f>
        <v>6th</v>
      </c>
      <c r="Z138" s="1" t="str">
        <f t="shared" si="5"/>
        <v>6th</v>
      </c>
      <c r="AA138" s="1" t="s">
        <v>404</v>
      </c>
      <c r="AB138" s="1" t="s">
        <v>180</v>
      </c>
      <c r="AC138" s="1" t="s">
        <v>75</v>
      </c>
      <c r="AD138" s="1">
        <f t="shared" si="7"/>
        <v>0.55</v>
      </c>
      <c r="AE138" s="1">
        <f>IFERROR(__xludf.DUMMYFUNCTION("switch(AC138, ""Cup"", 1, ""CW"", LOOKUP(AB138,J:J,K:K)-1, ""PW"", LOOKUP(AB138,J:J,K:K), ""LC"", LOOKUP(AB138,J:J,K:K)-1, SPLIT(AC138,""stndrh""))"),2.0)</f>
        <v>2</v>
      </c>
      <c r="AF138" s="1">
        <f t="shared" si="8"/>
        <v>0.54</v>
      </c>
      <c r="AG138" s="1" t="str">
        <f t="shared" si="9"/>
        <v>Hibernians</v>
      </c>
      <c r="AH138" s="1">
        <f t="shared" si="10"/>
        <v>0.54</v>
      </c>
      <c r="AI138" s="1" t="str">
        <f t="shared" si="11"/>
        <v>Malta</v>
      </c>
      <c r="AJ138" s="1" t="s">
        <v>254</v>
      </c>
      <c r="AK138" s="1">
        <v>0.84</v>
      </c>
      <c r="AL138" s="1" t="s">
        <v>38</v>
      </c>
    </row>
    <row r="139">
      <c r="I139" s="1"/>
      <c r="J139" s="1"/>
      <c r="K139" s="1"/>
      <c r="R139" s="1" t="str">
        <f>IFERROR(__xludf.DUMMYFUNCTION("split(O35, ""()"")"),"Bayer Leverkusen")</f>
        <v>Bayer Leverkusen</v>
      </c>
      <c r="S139" s="33" t="str">
        <f>IFERROR(__xludf.DUMMYFUNCTION("""COMPUTED_VALUE"""),"6th")</f>
        <v>6th</v>
      </c>
      <c r="U139" s="6" t="s">
        <v>39</v>
      </c>
      <c r="V139" s="1" t="str">
        <f t="shared" si="3"/>
        <v>Bayer Leverkusen</v>
      </c>
      <c r="W139" s="1" t="str">
        <f t="shared" si="4"/>
        <v>Germany</v>
      </c>
      <c r="X139" s="1" t="str">
        <f>IFERROR(__xludf.DUMMYFUNCTION("split(S139,""-"")"),"6th")</f>
        <v>6th</v>
      </c>
      <c r="Z139" s="1" t="str">
        <f t="shared" si="5"/>
        <v>6th</v>
      </c>
      <c r="AA139" s="1" t="s">
        <v>528</v>
      </c>
      <c r="AB139" s="1" t="s">
        <v>180</v>
      </c>
      <c r="AC139" s="1" t="s">
        <v>302</v>
      </c>
      <c r="AD139" s="1">
        <f t="shared" si="7"/>
        <v>0.55</v>
      </c>
      <c r="AE139" s="1">
        <f>IFERROR(__xludf.DUMMYFUNCTION("switch(AC139, ""Cup"", 1, ""CW"", LOOKUP(AB139,J:J,K:K)-1, ""PW"", LOOKUP(AB139,J:J,K:K), ""LC"", LOOKUP(AB139,J:J,K:K)-1, SPLIT(AC139,""stndrh""))"),6.0)</f>
        <v>6</v>
      </c>
      <c r="AF139" s="1">
        <f t="shared" si="8"/>
        <v>0.5</v>
      </c>
      <c r="AG139" s="1" t="str">
        <f t="shared" si="9"/>
        <v>Mosta</v>
      </c>
      <c r="AH139" s="1">
        <f t="shared" si="10"/>
        <v>0.5</v>
      </c>
      <c r="AI139" s="1" t="str">
        <f t="shared" si="11"/>
        <v>Malta</v>
      </c>
      <c r="AJ139" s="1" t="s">
        <v>248</v>
      </c>
      <c r="AK139" s="1">
        <v>0.79</v>
      </c>
      <c r="AL139" s="1" t="s">
        <v>77</v>
      </c>
    </row>
    <row r="140">
      <c r="I140" s="1"/>
      <c r="J140" s="1"/>
      <c r="K140" s="1"/>
      <c r="R140" s="1" t="str">
        <f>IFERROR(__xludf.DUMMYFUNCTION("split(O36, ""()"")"),"Marseille")</f>
        <v>Marseille</v>
      </c>
      <c r="S140" s="33" t="str">
        <f>IFERROR(__xludf.DUMMYFUNCTION("""COMPUTED_VALUE"""),"5th")</f>
        <v>5th</v>
      </c>
      <c r="U140" s="6" t="s">
        <v>58</v>
      </c>
      <c r="V140" s="1" t="str">
        <f t="shared" si="3"/>
        <v>Marseille</v>
      </c>
      <c r="W140" s="1" t="str">
        <f t="shared" si="4"/>
        <v>France</v>
      </c>
      <c r="X140" s="1" t="str">
        <f>IFERROR(__xludf.DUMMYFUNCTION("split(S140,""-"")"),"5th")</f>
        <v>5th</v>
      </c>
      <c r="Z140" s="1" t="str">
        <f t="shared" si="5"/>
        <v>5th</v>
      </c>
      <c r="AA140" s="1" t="s">
        <v>374</v>
      </c>
      <c r="AB140" s="1" t="s">
        <v>180</v>
      </c>
      <c r="AC140" s="1" t="s">
        <v>36</v>
      </c>
      <c r="AD140" s="1">
        <f t="shared" si="7"/>
        <v>0.55</v>
      </c>
      <c r="AE140" s="1">
        <f>IFERROR(__xludf.DUMMYFUNCTION("switch(AC140, ""Cup"", 1, ""CW"", LOOKUP(AB140,J:J,K:K)-1, ""PW"", LOOKUP(AB140,J:J,K:K), ""LC"", LOOKUP(AB140,J:J,K:K)-1, SPLIT(AC140,""stndrh""))"),3.0)</f>
        <v>3</v>
      </c>
      <c r="AF140" s="1">
        <f t="shared" si="8"/>
        <v>0.53</v>
      </c>
      <c r="AG140" s="1" t="str">
        <f t="shared" si="9"/>
        <v>Gżira United</v>
      </c>
      <c r="AH140" s="1">
        <f t="shared" si="10"/>
        <v>0.53</v>
      </c>
      <c r="AI140" s="1" t="str">
        <f t="shared" si="11"/>
        <v>Malta</v>
      </c>
      <c r="AJ140" s="1" t="s">
        <v>537</v>
      </c>
      <c r="AK140" s="1">
        <v>0.8999999999999999</v>
      </c>
      <c r="AL140" s="1" t="s">
        <v>64</v>
      </c>
    </row>
    <row r="141">
      <c r="I141" s="1"/>
      <c r="J141" s="1"/>
      <c r="K141" s="1"/>
      <c r="R141" s="1" t="str">
        <f>IFERROR(__xludf.DUMMYFUNCTION("split(O37, ""()"")"),"UCL CH PO")</f>
        <v>UCL CH PO</v>
      </c>
      <c r="S141" s="33"/>
      <c r="V141" s="1" t="str">
        <f t="shared" si="3"/>
        <v>UCL CH PO</v>
      </c>
      <c r="W141" s="1" t="str">
        <f t="shared" si="4"/>
        <v/>
      </c>
      <c r="X141" s="1" t="str">
        <f>IFERROR(__xludf.DUMMYFUNCTION("split(S141,""-"")"),"#VALUE!")</f>
        <v>#VALUE!</v>
      </c>
      <c r="Z141" s="1" t="str">
        <f t="shared" si="5"/>
        <v>#VALUE!</v>
      </c>
      <c r="AA141" s="1" t="s">
        <v>189</v>
      </c>
      <c r="AB141" s="1" t="s">
        <v>180</v>
      </c>
      <c r="AC141" s="1" t="s">
        <v>46</v>
      </c>
      <c r="AD141" s="1">
        <f t="shared" si="7"/>
        <v>0.55</v>
      </c>
      <c r="AE141" s="1">
        <f>IFERROR(__xludf.DUMMYFUNCTION("switch(AC141, ""Cup"", 1, ""CW"", LOOKUP(AB141,J:J,K:K)-1, ""PW"", LOOKUP(AB141,J:J,K:K), ""LC"", LOOKUP(AB141,J:J,K:K)-1, SPLIT(AC141,""stndrh""))"),4.0)</f>
        <v>4</v>
      </c>
      <c r="AF141" s="1">
        <f t="shared" si="8"/>
        <v>0.52</v>
      </c>
      <c r="AG141" s="1" t="str">
        <f t="shared" si="9"/>
        <v>Birkirkara</v>
      </c>
      <c r="AH141" s="1">
        <f t="shared" si="10"/>
        <v>0.52</v>
      </c>
      <c r="AI141" s="1" t="str">
        <f t="shared" si="11"/>
        <v>Malta</v>
      </c>
      <c r="AJ141" s="1" t="s">
        <v>313</v>
      </c>
      <c r="AK141" s="1">
        <v>0.48</v>
      </c>
      <c r="AL141" s="1" t="s">
        <v>103</v>
      </c>
    </row>
    <row r="142">
      <c r="I142" s="1"/>
      <c r="J142" s="1"/>
      <c r="K142" s="1"/>
      <c r="R142" s="1" t="str">
        <f>IFERROR(__xludf.DUMMYFUNCTION("split(O38, ""()"")"),"UCL LP PO")</f>
        <v>UCL LP PO</v>
      </c>
      <c r="S142" s="33"/>
      <c r="V142" s="1" t="str">
        <f t="shared" si="3"/>
        <v>UCL LP PO</v>
      </c>
      <c r="W142" s="1" t="str">
        <f t="shared" si="4"/>
        <v/>
      </c>
      <c r="X142" s="1" t="str">
        <f>IFERROR(__xludf.DUMMYFUNCTION("split(S142,""-"")"),"#VALUE!")</f>
        <v>#VALUE!</v>
      </c>
      <c r="Z142" s="1" t="str">
        <f t="shared" si="5"/>
        <v>#VALUE!</v>
      </c>
      <c r="AA142" s="1" t="s">
        <v>538</v>
      </c>
      <c r="AB142" s="1" t="s">
        <v>173</v>
      </c>
      <c r="AC142" s="1" t="s">
        <v>18</v>
      </c>
      <c r="AD142" s="1">
        <f t="shared" si="7"/>
        <v>0.59</v>
      </c>
      <c r="AE142" s="1">
        <f>IFERROR(__xludf.DUMMYFUNCTION("switch(AC142, ""Cup"", 1, ""CW"", LOOKUP(AB142,J:J,K:K)-1, ""PW"", LOOKUP(AB142,J:J,K:K), ""LC"", LOOKUP(AB142,J:J,K:K)-1, SPLIT(AC142,""stndrh""))"),1.0)</f>
        <v>1</v>
      </c>
      <c r="AF142" s="1">
        <f t="shared" si="8"/>
        <v>0.59</v>
      </c>
      <c r="AG142" s="1" t="str">
        <f t="shared" si="9"/>
        <v>Sheriff Tiraspol</v>
      </c>
      <c r="AH142" s="1">
        <f t="shared" si="10"/>
        <v>0.59</v>
      </c>
      <c r="AI142" s="1" t="str">
        <f t="shared" si="11"/>
        <v>Moldova</v>
      </c>
      <c r="AJ142" s="1" t="s">
        <v>529</v>
      </c>
      <c r="AK142" s="1">
        <v>0.6299999999999999</v>
      </c>
      <c r="AL142" s="1" t="s">
        <v>200</v>
      </c>
    </row>
    <row r="143">
      <c r="I143" s="1"/>
      <c r="J143" s="1"/>
      <c r="K143" s="1"/>
      <c r="R143" s="1" t="str">
        <f>IFERROR(__xludf.DUMMYFUNCTION("split(O39, ""()"")"),"UCL LP Q3")</f>
        <v>UCL LP Q3</v>
      </c>
      <c r="S143" s="33"/>
      <c r="V143" s="1" t="str">
        <f t="shared" si="3"/>
        <v>UCL LP Q3</v>
      </c>
      <c r="W143" s="1" t="str">
        <f t="shared" si="4"/>
        <v/>
      </c>
      <c r="X143" s="1" t="str">
        <f>IFERROR(__xludf.DUMMYFUNCTION("split(S143,""-"")"),"#VALUE!")</f>
        <v>#VALUE!</v>
      </c>
      <c r="Z143" s="1" t="str">
        <f t="shared" si="5"/>
        <v>#VALUE!</v>
      </c>
      <c r="AA143" s="1" t="s">
        <v>522</v>
      </c>
      <c r="AB143" s="1" t="s">
        <v>173</v>
      </c>
      <c r="AC143" s="1" t="s">
        <v>36</v>
      </c>
      <c r="AD143" s="1">
        <f t="shared" si="7"/>
        <v>0.59</v>
      </c>
      <c r="AE143" s="1">
        <f>IFERROR(__xludf.DUMMYFUNCTION("switch(AC143, ""Cup"", 1, ""CW"", LOOKUP(AB143,J:J,K:K)-1, ""PW"", LOOKUP(AB143,J:J,K:K), ""LC"", LOOKUP(AB143,J:J,K:K)-1, SPLIT(AC143,""stndrh""))"),3.0)</f>
        <v>3</v>
      </c>
      <c r="AF143" s="1">
        <f t="shared" si="8"/>
        <v>0.57</v>
      </c>
      <c r="AG143" s="1" t="str">
        <f t="shared" si="9"/>
        <v>Milsami Orhei</v>
      </c>
      <c r="AH143" s="1">
        <f t="shared" si="10"/>
        <v>0.57</v>
      </c>
      <c r="AI143" s="1" t="str">
        <f t="shared" si="11"/>
        <v>Moldova</v>
      </c>
      <c r="AJ143" s="1" t="s">
        <v>457</v>
      </c>
      <c r="AK143" s="1">
        <v>0.8</v>
      </c>
      <c r="AL143" s="1" t="s">
        <v>29</v>
      </c>
    </row>
    <row r="144">
      <c r="I144" s="1"/>
      <c r="J144" s="1"/>
      <c r="K144" s="1"/>
      <c r="R144" s="1" t="str">
        <f>IFERROR(__xludf.DUMMYFUNCTION("split(O40, ""()"")"),"#VALUE!")</f>
        <v>#VALUE!</v>
      </c>
      <c r="S144" s="33"/>
      <c r="V144" s="1" t="str">
        <f t="shared" si="3"/>
        <v>#VALUE!</v>
      </c>
      <c r="W144" s="1" t="str">
        <f t="shared" si="4"/>
        <v/>
      </c>
      <c r="X144" s="1" t="str">
        <f>IFERROR(__xludf.DUMMYFUNCTION("split(S144,""-"")"),"#VALUE!")</f>
        <v>#VALUE!</v>
      </c>
      <c r="Z144" s="1" t="str">
        <f t="shared" si="5"/>
        <v>#VALUE!</v>
      </c>
      <c r="AA144" s="1" t="s">
        <v>539</v>
      </c>
      <c r="AB144" s="1" t="s">
        <v>173</v>
      </c>
      <c r="AC144" s="1" t="s">
        <v>27</v>
      </c>
      <c r="AD144" s="1">
        <f t="shared" si="7"/>
        <v>0.59</v>
      </c>
      <c r="AE144" s="1">
        <f>IFERROR(__xludf.DUMMYFUNCTION("switch(AC144, ""Cup"", 1, ""CW"", LOOKUP(AB144,J:J,K:K)-1, ""PW"", LOOKUP(AB144,J:J,K:K), ""LC"", LOOKUP(AB144,J:J,K:K)-1, SPLIT(AC144,""stndrh""))"),3.0)</f>
        <v>3</v>
      </c>
      <c r="AF144" s="1">
        <f t="shared" si="8"/>
        <v>0.57</v>
      </c>
      <c r="AG144" s="1" t="str">
        <f t="shared" si="9"/>
        <v>Sfîntul Gheorghe</v>
      </c>
      <c r="AH144" s="1">
        <f t="shared" si="10"/>
        <v>0.57</v>
      </c>
      <c r="AI144" s="1" t="str">
        <f t="shared" si="11"/>
        <v>Moldova</v>
      </c>
      <c r="AJ144" s="1" t="s">
        <v>379</v>
      </c>
      <c r="AK144" s="1">
        <v>0.94</v>
      </c>
      <c r="AL144" s="1" t="s">
        <v>58</v>
      </c>
    </row>
    <row r="145">
      <c r="I145" s="1"/>
      <c r="J145" s="1"/>
      <c r="K145" s="1"/>
      <c r="R145" s="1" t="str">
        <f>IFERROR(__xludf.DUMMYFUNCTION("split(O41, ""()"")"),"Zorya Luhansk")</f>
        <v>Zorya Luhansk</v>
      </c>
      <c r="S145" s="33" t="str">
        <f>IFERROR(__xludf.DUMMYFUNCTION("""COMPUTED_VALUE"""),"3rd")</f>
        <v>3rd</v>
      </c>
      <c r="U145" s="6" t="s">
        <v>84</v>
      </c>
      <c r="V145" s="1" t="str">
        <f t="shared" si="3"/>
        <v>Zorya Luhansk</v>
      </c>
      <c r="W145" s="1" t="str">
        <f t="shared" si="4"/>
        <v>Ukraine</v>
      </c>
      <c r="X145" s="1" t="str">
        <f>IFERROR(__xludf.DUMMYFUNCTION("split(S145,""-"")"),"3rd")</f>
        <v>3rd</v>
      </c>
      <c r="Z145" s="1" t="str">
        <f t="shared" si="5"/>
        <v>3rd</v>
      </c>
      <c r="AA145" s="1" t="s">
        <v>540</v>
      </c>
      <c r="AB145" s="1" t="s">
        <v>173</v>
      </c>
      <c r="AC145" s="1" t="s">
        <v>75</v>
      </c>
      <c r="AD145" s="1">
        <f t="shared" si="7"/>
        <v>0.59</v>
      </c>
      <c r="AE145" s="1">
        <f>IFERROR(__xludf.DUMMYFUNCTION("switch(AC145, ""Cup"", 1, ""CW"", LOOKUP(AB145,J:J,K:K)-1, ""PW"", LOOKUP(AB145,J:J,K:K), ""LC"", LOOKUP(AB145,J:J,K:K)-1, SPLIT(AC145,""stndrh""))"),2.0)</f>
        <v>2</v>
      </c>
      <c r="AF145" s="1">
        <f t="shared" si="8"/>
        <v>0.58</v>
      </c>
      <c r="AG145" s="1" t="str">
        <f t="shared" si="9"/>
        <v>Petrocub Hîncești</v>
      </c>
      <c r="AH145" s="1">
        <f t="shared" si="10"/>
        <v>0.58</v>
      </c>
      <c r="AI145" s="1" t="str">
        <f t="shared" si="11"/>
        <v>Moldova</v>
      </c>
      <c r="AJ145" s="1" t="s">
        <v>541</v>
      </c>
      <c r="AK145" s="1">
        <v>0.8</v>
      </c>
      <c r="AL145" s="1" t="s">
        <v>138</v>
      </c>
    </row>
    <row r="146">
      <c r="I146" s="1"/>
      <c r="J146" s="1"/>
      <c r="K146" s="1"/>
      <c r="R146" s="1" t="str">
        <f>IFERROR(__xludf.DUMMYFUNCTION("split(O42, ""()"")"),"Randers")</f>
        <v>Randers</v>
      </c>
      <c r="S146" s="33" t="str">
        <f>IFERROR(__xludf.DUMMYFUNCTION("""COMPUTED_VALUE"""),"CW")</f>
        <v>CW</v>
      </c>
      <c r="U146" s="6" t="s">
        <v>48</v>
      </c>
      <c r="V146" s="1" t="str">
        <f t="shared" si="3"/>
        <v>Randers</v>
      </c>
      <c r="W146" s="1" t="str">
        <f t="shared" si="4"/>
        <v>Denmark</v>
      </c>
      <c r="X146" s="1" t="str">
        <f>IFERROR(__xludf.DUMMYFUNCTION("split(S146,""-"")"),"CW")</f>
        <v>CW</v>
      </c>
      <c r="Z146" s="1" t="str">
        <f t="shared" si="5"/>
        <v>CW</v>
      </c>
      <c r="AA146" s="1" t="s">
        <v>234</v>
      </c>
      <c r="AB146" s="1" t="s">
        <v>219</v>
      </c>
      <c r="AC146" s="1" t="s">
        <v>18</v>
      </c>
      <c r="AD146" s="1">
        <f t="shared" si="7"/>
        <v>0.5</v>
      </c>
      <c r="AE146" s="1">
        <f>IFERROR(__xludf.DUMMYFUNCTION("switch(AC146, ""Cup"", 1, ""CW"", LOOKUP(AB146,J:J,K:K)-1, ""PW"", LOOKUP(AB146,J:J,K:K), ""LC"", LOOKUP(AB146,J:J,K:K)-1, SPLIT(AC146,""stndrh""))"),1.0)</f>
        <v>1</v>
      </c>
      <c r="AF146" s="1">
        <f t="shared" si="8"/>
        <v>0.5</v>
      </c>
      <c r="AG146" s="1" t="str">
        <f t="shared" si="9"/>
        <v>Budućnost Podgorica</v>
      </c>
      <c r="AH146" s="1">
        <f t="shared" si="10"/>
        <v>0.5</v>
      </c>
      <c r="AI146" s="1" t="str">
        <f t="shared" si="11"/>
        <v>Montenegro</v>
      </c>
      <c r="AJ146" s="1" t="s">
        <v>35</v>
      </c>
      <c r="AK146" s="1">
        <v>0.6</v>
      </c>
      <c r="AL146" s="1" t="s">
        <v>0</v>
      </c>
    </row>
    <row r="147">
      <c r="I147" s="1"/>
      <c r="J147" s="1"/>
      <c r="K147" s="1"/>
      <c r="R147" s="1" t="str">
        <f>IFERROR(__xludf.DUMMYFUNCTION("split(O43, ""()"")"),"UCL CH Q3")</f>
        <v>UCL CH Q3</v>
      </c>
      <c r="S147" s="33"/>
      <c r="V147" s="1" t="str">
        <f t="shared" si="3"/>
        <v>UCL CH Q3</v>
      </c>
      <c r="W147" s="1" t="str">
        <f t="shared" si="4"/>
        <v/>
      </c>
      <c r="X147" s="1" t="str">
        <f>IFERROR(__xludf.DUMMYFUNCTION("split(S147,""-"")"),"#VALUE!")</f>
        <v>#VALUE!</v>
      </c>
      <c r="Z147" s="1" t="str">
        <f t="shared" si="5"/>
        <v>#VALUE!</v>
      </c>
      <c r="AA147" s="1" t="s">
        <v>542</v>
      </c>
      <c r="AB147" s="1" t="s">
        <v>219</v>
      </c>
      <c r="AC147" s="1" t="s">
        <v>75</v>
      </c>
      <c r="AD147" s="1">
        <f t="shared" si="7"/>
        <v>0.5</v>
      </c>
      <c r="AE147" s="1">
        <f>IFERROR(__xludf.DUMMYFUNCTION("switch(AC147, ""Cup"", 1, ""CW"", LOOKUP(AB147,J:J,K:K)-1, ""PW"", LOOKUP(AB147,J:J,K:K), ""LC"", LOOKUP(AB147,J:J,K:K)-1, SPLIT(AC147,""stndrh""))"),2.0)</f>
        <v>2</v>
      </c>
      <c r="AF147" s="1">
        <f t="shared" si="8"/>
        <v>0.49</v>
      </c>
      <c r="AG147" s="1" t="str">
        <f t="shared" si="9"/>
        <v>Sutjeska Nikšić</v>
      </c>
      <c r="AH147" s="1">
        <f t="shared" si="10"/>
        <v>0.49</v>
      </c>
      <c r="AI147" s="1" t="str">
        <f t="shared" si="11"/>
        <v>Montenegro</v>
      </c>
      <c r="AJ147" s="1" t="s">
        <v>540</v>
      </c>
      <c r="AK147" s="1">
        <v>0.58</v>
      </c>
      <c r="AL147" s="1" t="s">
        <v>173</v>
      </c>
    </row>
    <row r="148">
      <c r="I148" s="1"/>
      <c r="J148" s="1"/>
      <c r="K148" s="1"/>
      <c r="R148" s="1" t="str">
        <f>IFERROR(__xludf.DUMMYFUNCTION("split(O44, ""()"")"),"#VALUE!")</f>
        <v>#VALUE!</v>
      </c>
      <c r="S148" s="33"/>
      <c r="V148" s="1" t="str">
        <f t="shared" si="3"/>
        <v>#VALUE!</v>
      </c>
      <c r="W148" s="1" t="str">
        <f t="shared" si="4"/>
        <v/>
      </c>
      <c r="X148" s="1" t="str">
        <f>IFERROR(__xludf.DUMMYFUNCTION("split(S148,""-"")"),"#VALUE!")</f>
        <v>#VALUE!</v>
      </c>
      <c r="Z148" s="1" t="str">
        <f t="shared" si="5"/>
        <v>#VALUE!</v>
      </c>
      <c r="AA148" s="1" t="s">
        <v>269</v>
      </c>
      <c r="AB148" s="1" t="s">
        <v>219</v>
      </c>
      <c r="AC148" s="1" t="s">
        <v>36</v>
      </c>
      <c r="AD148" s="1">
        <f t="shared" si="7"/>
        <v>0.5</v>
      </c>
      <c r="AE148" s="1">
        <f>IFERROR(__xludf.DUMMYFUNCTION("switch(AC148, ""Cup"", 1, ""CW"", LOOKUP(AB148,J:J,K:K)-1, ""PW"", LOOKUP(AB148,J:J,K:K), ""LC"", LOOKUP(AB148,J:J,K:K)-1, SPLIT(AC148,""stndrh""))"),3.0)</f>
        <v>3</v>
      </c>
      <c r="AF148" s="1">
        <f t="shared" si="8"/>
        <v>0.48</v>
      </c>
      <c r="AG148" s="1" t="str">
        <f t="shared" si="9"/>
        <v>Dečić</v>
      </c>
      <c r="AH148" s="1">
        <f t="shared" si="10"/>
        <v>0.48</v>
      </c>
      <c r="AI148" s="1" t="str">
        <f t="shared" si="11"/>
        <v>Montenegro</v>
      </c>
      <c r="AJ148" s="1" t="s">
        <v>543</v>
      </c>
      <c r="AK148" s="1">
        <v>0.47000000000000003</v>
      </c>
      <c r="AL148" s="1" t="s">
        <v>219</v>
      </c>
    </row>
    <row r="149">
      <c r="I149" s="1"/>
      <c r="J149" s="1"/>
      <c r="K149" s="1"/>
      <c r="R149" s="1" t="str">
        <f>IFERROR(__xludf.DUMMYFUNCTION("split(O45, ""()"")"),"UCL CH Q2")</f>
        <v>UCL CH Q2</v>
      </c>
      <c r="S149" s="33"/>
      <c r="V149" s="1" t="str">
        <f t="shared" si="3"/>
        <v>UCL CH Q2</v>
      </c>
      <c r="W149" s="1" t="str">
        <f t="shared" si="4"/>
        <v/>
      </c>
      <c r="X149" s="1" t="str">
        <f>IFERROR(__xludf.DUMMYFUNCTION("split(S149,""-"")"),"#VALUE!")</f>
        <v>#VALUE!</v>
      </c>
      <c r="Z149" s="1" t="str">
        <f t="shared" si="5"/>
        <v>#VALUE!</v>
      </c>
      <c r="AA149" s="1" t="s">
        <v>543</v>
      </c>
      <c r="AB149" s="1" t="s">
        <v>219</v>
      </c>
      <c r="AC149" s="1" t="s">
        <v>46</v>
      </c>
      <c r="AD149" s="1">
        <f t="shared" si="7"/>
        <v>0.5</v>
      </c>
      <c r="AE149" s="1">
        <f>IFERROR(__xludf.DUMMYFUNCTION("switch(AC149, ""Cup"", 1, ""CW"", LOOKUP(AB149,J:J,K:K)-1, ""PW"", LOOKUP(AB149,J:J,K:K), ""LC"", LOOKUP(AB149,J:J,K:K)-1, SPLIT(AC149,""stndrh""))"),4.0)</f>
        <v>4</v>
      </c>
      <c r="AF149" s="1">
        <f t="shared" si="8"/>
        <v>0.47</v>
      </c>
      <c r="AG149" s="1" t="str">
        <f t="shared" si="9"/>
        <v>Podgorica</v>
      </c>
      <c r="AH149" s="1">
        <f t="shared" si="10"/>
        <v>0.47</v>
      </c>
      <c r="AI149" s="1" t="str">
        <f t="shared" si="11"/>
        <v>Montenegro</v>
      </c>
      <c r="AJ149" s="1" t="s">
        <v>544</v>
      </c>
      <c r="AK149" s="1">
        <v>0.69</v>
      </c>
      <c r="AL149" s="1" t="s">
        <v>206</v>
      </c>
    </row>
    <row r="150">
      <c r="I150" s="1"/>
      <c r="J150" s="1"/>
      <c r="K150" s="1"/>
      <c r="R150" s="1" t="str">
        <f>IFERROR(__xludf.DUMMYFUNCTION("split(O46, ""()"")"),"UCL CH Q2")</f>
        <v>UCL CH Q2</v>
      </c>
      <c r="S150" s="33"/>
      <c r="V150" s="1" t="str">
        <f t="shared" si="3"/>
        <v>UCL CH Q2</v>
      </c>
      <c r="W150" s="1" t="str">
        <f t="shared" si="4"/>
        <v/>
      </c>
      <c r="X150" s="1" t="str">
        <f>IFERROR(__xludf.DUMMYFUNCTION("split(S150,""-"")"),"#VALUE!")</f>
        <v>#VALUE!</v>
      </c>
      <c r="Z150" s="1" t="str">
        <f t="shared" si="5"/>
        <v>#VALUE!</v>
      </c>
      <c r="AA150" s="1" t="s">
        <v>56</v>
      </c>
      <c r="AB150" s="1" t="s">
        <v>57</v>
      </c>
      <c r="AC150" s="1" t="s">
        <v>18</v>
      </c>
      <c r="AD150" s="1">
        <f t="shared" si="7"/>
        <v>0.9</v>
      </c>
      <c r="AE150" s="1">
        <f>IFERROR(__xludf.DUMMYFUNCTION("switch(AC150, ""Cup"", 1, ""CW"", LOOKUP(AB150,J:J,K:K)-1, ""PW"", LOOKUP(AB150,J:J,K:K), ""LC"", LOOKUP(AB150,J:J,K:K)-1, SPLIT(AC150,""stndrh""))"),1.0)</f>
        <v>1</v>
      </c>
      <c r="AF150" s="1">
        <f t="shared" si="8"/>
        <v>0.9</v>
      </c>
      <c r="AG150" s="1" t="str">
        <f t="shared" si="9"/>
        <v>Ajax</v>
      </c>
      <c r="AH150" s="1">
        <f t="shared" si="10"/>
        <v>0.9</v>
      </c>
      <c r="AI150" s="1" t="str">
        <f t="shared" si="11"/>
        <v>Netherlands</v>
      </c>
      <c r="AJ150" s="1" t="s">
        <v>545</v>
      </c>
      <c r="AK150" s="1">
        <v>0.9299999999999999</v>
      </c>
      <c r="AL150" s="1" t="s">
        <v>64</v>
      </c>
    </row>
    <row r="151">
      <c r="I151" s="1"/>
      <c r="J151" s="1"/>
      <c r="K151" s="1"/>
      <c r="R151" s="1" t="str">
        <f>IFERROR(__xludf.DUMMYFUNCTION("split(O47, ""()"")"),"UCL CH Q2")</f>
        <v>UCL CH Q2</v>
      </c>
      <c r="S151" s="33"/>
      <c r="V151" s="1" t="str">
        <f t="shared" si="3"/>
        <v>UCL CH Q2</v>
      </c>
      <c r="W151" s="1" t="str">
        <f t="shared" si="4"/>
        <v/>
      </c>
      <c r="X151" s="1" t="str">
        <f>IFERROR(__xludf.DUMMYFUNCTION("split(S151,""-"")"),"#VALUE!")</f>
        <v>#VALUE!</v>
      </c>
      <c r="Z151" s="1" t="str">
        <f t="shared" si="5"/>
        <v>#VALUE!</v>
      </c>
      <c r="AA151" s="1" t="s">
        <v>546</v>
      </c>
      <c r="AB151" s="1" t="s">
        <v>57</v>
      </c>
      <c r="AC151" s="1" t="s">
        <v>75</v>
      </c>
      <c r="AD151" s="1">
        <f t="shared" si="7"/>
        <v>0.9</v>
      </c>
      <c r="AE151" s="1">
        <f>IFERROR(__xludf.DUMMYFUNCTION("switch(AC151, ""Cup"", 1, ""CW"", LOOKUP(AB151,J:J,K:K)-1, ""PW"", LOOKUP(AB151,J:J,K:K), ""LC"", LOOKUP(AB151,J:J,K:K)-1, SPLIT(AC151,""stndrh""))"),2.0)</f>
        <v>2</v>
      </c>
      <c r="AF151" s="1">
        <f t="shared" si="8"/>
        <v>0.89</v>
      </c>
      <c r="AG151" s="1" t="str">
        <f t="shared" si="9"/>
        <v>PSV Eindhoven</v>
      </c>
      <c r="AH151" s="1">
        <f t="shared" si="10"/>
        <v>0.89</v>
      </c>
      <c r="AI151" s="1" t="str">
        <f t="shared" si="11"/>
        <v>Netherlands</v>
      </c>
      <c r="AJ151" s="1" t="s">
        <v>520</v>
      </c>
      <c r="AK151" s="1">
        <v>0.48</v>
      </c>
      <c r="AL151" s="1" t="s">
        <v>188</v>
      </c>
    </row>
    <row r="152">
      <c r="I152" s="1"/>
      <c r="J152" s="1"/>
      <c r="K152" s="1"/>
      <c r="R152" s="1" t="str">
        <f>IFERROR(__xludf.DUMMYFUNCTION("split(O48, ""()"")"),"Jablonec")</f>
        <v>Jablonec</v>
      </c>
      <c r="S152" s="33" t="str">
        <f>IFERROR(__xludf.DUMMYFUNCTION("""COMPUTED_VALUE"""),"3rd")</f>
        <v>3rd</v>
      </c>
      <c r="U152" s="6" t="s">
        <v>86</v>
      </c>
      <c r="V152" s="1" t="str">
        <f t="shared" si="3"/>
        <v>Jablonec</v>
      </c>
      <c r="W152" s="1" t="str">
        <f t="shared" si="4"/>
        <v>Czech Republic</v>
      </c>
      <c r="X152" s="1" t="str">
        <f>IFERROR(__xludf.DUMMYFUNCTION("split(S152,""-"")"),"3rd")</f>
        <v>3rd</v>
      </c>
      <c r="Z152" s="1" t="str">
        <f t="shared" si="5"/>
        <v>3rd</v>
      </c>
      <c r="AA152" s="1" t="s">
        <v>547</v>
      </c>
      <c r="AB152" s="1" t="s">
        <v>57</v>
      </c>
      <c r="AC152" s="1" t="s">
        <v>46</v>
      </c>
      <c r="AD152" s="1">
        <f t="shared" si="7"/>
        <v>0.9</v>
      </c>
      <c r="AE152" s="1">
        <f>IFERROR(__xludf.DUMMYFUNCTION("switch(AC152, ""Cup"", 1, ""CW"", LOOKUP(AB152,J:J,K:K)-1, ""PW"", LOOKUP(AB152,J:J,K:K), ""LC"", LOOKUP(AB152,J:J,K:K)-1, SPLIT(AC152,""stndrh""))"),4.0)</f>
        <v>4</v>
      </c>
      <c r="AF152" s="1">
        <f t="shared" si="8"/>
        <v>0.87</v>
      </c>
      <c r="AG152" s="1" t="str">
        <f t="shared" si="9"/>
        <v>Vitesse</v>
      </c>
      <c r="AH152" s="1">
        <f t="shared" si="10"/>
        <v>0.87</v>
      </c>
      <c r="AI152" s="1" t="str">
        <f t="shared" si="11"/>
        <v>Netherlands</v>
      </c>
      <c r="AJ152" s="1" t="s">
        <v>546</v>
      </c>
      <c r="AK152" s="1">
        <v>0.89</v>
      </c>
      <c r="AL152" s="1" t="s">
        <v>57</v>
      </c>
    </row>
    <row r="153">
      <c r="I153" s="1"/>
      <c r="J153" s="1"/>
      <c r="K153" s="1"/>
      <c r="R153" s="1" t="str">
        <f>IFERROR(__xludf.DUMMYFUNCTION("split(O49, ""()"")"),"UCL LP Q2")</f>
        <v>UCL LP Q2</v>
      </c>
      <c r="S153" s="33"/>
      <c r="V153" s="1" t="str">
        <f t="shared" si="3"/>
        <v>UCL LP Q2</v>
      </c>
      <c r="W153" s="1" t="str">
        <f t="shared" si="4"/>
        <v/>
      </c>
      <c r="X153" s="1" t="str">
        <f>IFERROR(__xludf.DUMMYFUNCTION("split(S153,""-"")"),"#VALUE!")</f>
        <v>#VALUE!</v>
      </c>
      <c r="Z153" s="1" t="str">
        <f t="shared" si="5"/>
        <v>#VALUE!</v>
      </c>
      <c r="AA153" s="1" t="s">
        <v>319</v>
      </c>
      <c r="AB153" s="1" t="s">
        <v>57</v>
      </c>
      <c r="AC153" s="1" t="s">
        <v>121</v>
      </c>
      <c r="AD153" s="1">
        <f t="shared" si="7"/>
        <v>0.9</v>
      </c>
      <c r="AE153" s="1">
        <f>IFERROR(__xludf.DUMMYFUNCTION("switch(AC153, ""Cup"", 1, ""CW"", LOOKUP(AB153,J:J,K:K)-1, ""PW"", LOOKUP(AB153,J:J,K:K), ""LC"", LOOKUP(AB153,J:J,K:K)-1, SPLIT(AC153,""stndrh""))"),5.0)</f>
        <v>5</v>
      </c>
      <c r="AF153" s="1">
        <f t="shared" si="8"/>
        <v>0.86</v>
      </c>
      <c r="AG153" s="1" t="str">
        <f t="shared" si="9"/>
        <v>Feyenoord</v>
      </c>
      <c r="AH153" s="1">
        <f t="shared" si="10"/>
        <v>0.86</v>
      </c>
      <c r="AI153" s="1" t="str">
        <f t="shared" si="11"/>
        <v>Netherlands</v>
      </c>
      <c r="AJ153" s="1" t="s">
        <v>481</v>
      </c>
      <c r="AK153" s="1">
        <v>0.6599999999999999</v>
      </c>
      <c r="AL153" s="1" t="s">
        <v>153</v>
      </c>
    </row>
    <row r="154">
      <c r="I154" s="1"/>
      <c r="J154" s="1"/>
      <c r="K154" s="1"/>
      <c r="R154" s="1" t="str">
        <f>IFERROR(__xludf.DUMMYFUNCTION("split(O50, ""()"")"),"#VALUE!")</f>
        <v>#VALUE!</v>
      </c>
      <c r="S154" s="33"/>
      <c r="V154" s="1" t="str">
        <f t="shared" si="3"/>
        <v>#VALUE!</v>
      </c>
      <c r="W154" s="1" t="str">
        <f t="shared" si="4"/>
        <v/>
      </c>
      <c r="X154" s="1" t="str">
        <f>IFERROR(__xludf.DUMMYFUNCTION("split(S154,""-"")"),"#VALUE!")</f>
        <v>#VALUE!</v>
      </c>
      <c r="Z154" s="1" t="str">
        <f t="shared" si="5"/>
        <v>#VALUE!</v>
      </c>
      <c r="AA154" s="1" t="s">
        <v>129</v>
      </c>
      <c r="AB154" s="1" t="s">
        <v>57</v>
      </c>
      <c r="AC154" s="1" t="s">
        <v>36</v>
      </c>
      <c r="AD154" s="1">
        <f t="shared" si="7"/>
        <v>0.9</v>
      </c>
      <c r="AE154" s="1">
        <f>IFERROR(__xludf.DUMMYFUNCTION("switch(AC154, ""Cup"", 1, ""CW"", LOOKUP(AB154,J:J,K:K)-1, ""PW"", LOOKUP(AB154,J:J,K:K), ""LC"", LOOKUP(AB154,J:J,K:K)-1, SPLIT(AC154,""stndrh""))"),3.0)</f>
        <v>3</v>
      </c>
      <c r="AF154" s="1">
        <f t="shared" si="8"/>
        <v>0.88</v>
      </c>
      <c r="AG154" s="1" t="str">
        <f t="shared" si="9"/>
        <v>AZ</v>
      </c>
      <c r="AH154" s="1">
        <f t="shared" si="10"/>
        <v>0.88</v>
      </c>
      <c r="AI154" s="1" t="str">
        <f t="shared" si="11"/>
        <v>Netherlands</v>
      </c>
      <c r="AJ154" s="1" t="s">
        <v>128</v>
      </c>
      <c r="AK154" s="1">
        <v>0.73</v>
      </c>
      <c r="AL154" s="1" t="s">
        <v>40</v>
      </c>
    </row>
    <row r="155">
      <c r="I155" s="1"/>
      <c r="J155" s="1"/>
      <c r="K155" s="1"/>
      <c r="R155" s="1" t="str">
        <f>IFERROR(__xludf.DUMMYFUNCTION("split(O51, ""()"")"),"UEL GS")</f>
        <v>UEL GS</v>
      </c>
      <c r="S155" s="33"/>
      <c r="V155" s="1" t="str">
        <f t="shared" si="3"/>
        <v>UEL GS</v>
      </c>
      <c r="W155" s="1" t="str">
        <f t="shared" si="4"/>
        <v/>
      </c>
      <c r="X155" s="1" t="str">
        <f>IFERROR(__xludf.DUMMYFUNCTION("split(S155,""-"")"),"#VALUE!")</f>
        <v>#VALUE!</v>
      </c>
      <c r="Z155" s="1" t="str">
        <f t="shared" si="5"/>
        <v>#VALUE!</v>
      </c>
      <c r="AA155" s="1" t="s">
        <v>548</v>
      </c>
      <c r="AB155" s="1" t="s">
        <v>231</v>
      </c>
      <c r="AC155" s="1" t="s">
        <v>27</v>
      </c>
      <c r="AD155" s="1">
        <f t="shared" si="7"/>
        <v>0.61</v>
      </c>
      <c r="AE155" s="1">
        <f>IFERROR(__xludf.DUMMYFUNCTION("switch(AC155, ""Cup"", 1, ""CW"", LOOKUP(AB155,J:J,K:K)-1, ""PW"", LOOKUP(AB155,J:J,K:K), ""LC"", LOOKUP(AB155,J:J,K:K)-1, SPLIT(AC155,""stndrh""))"),3.0)</f>
        <v>3</v>
      </c>
      <c r="AF155" s="1">
        <f t="shared" si="8"/>
        <v>0.59</v>
      </c>
      <c r="AG155" s="1" t="str">
        <f t="shared" si="9"/>
        <v>Sileks</v>
      </c>
      <c r="AH155" s="1">
        <f t="shared" si="10"/>
        <v>0.59</v>
      </c>
      <c r="AI155" s="1" t="str">
        <f t="shared" si="11"/>
        <v>North Macedonia</v>
      </c>
      <c r="AJ155" s="1" t="s">
        <v>534</v>
      </c>
      <c r="AK155" s="1">
        <v>0.6299999999999999</v>
      </c>
      <c r="AL155" s="1" t="s">
        <v>207</v>
      </c>
    </row>
    <row r="156">
      <c r="I156" s="1"/>
      <c r="J156" s="1"/>
      <c r="K156" s="1"/>
      <c r="R156" s="1" t="str">
        <f>IFERROR(__xludf.DUMMYFUNCTION("split(O52, ""()"")"),"UEL GS")</f>
        <v>UEL GS</v>
      </c>
      <c r="S156" s="33"/>
      <c r="V156" s="1" t="str">
        <f t="shared" si="3"/>
        <v>UEL GS</v>
      </c>
      <c r="W156" s="1" t="str">
        <f t="shared" si="4"/>
        <v/>
      </c>
      <c r="X156" s="1" t="str">
        <f>IFERROR(__xludf.DUMMYFUNCTION("split(S156,""-"")"),"#VALUE!")</f>
        <v>#VALUE!</v>
      </c>
      <c r="Z156" s="1" t="str">
        <f t="shared" si="5"/>
        <v>#VALUE!</v>
      </c>
      <c r="AA156" s="1" t="s">
        <v>549</v>
      </c>
      <c r="AB156" s="1" t="s">
        <v>231</v>
      </c>
      <c r="AC156" s="1" t="s">
        <v>75</v>
      </c>
      <c r="AD156" s="1">
        <f t="shared" si="7"/>
        <v>0.61</v>
      </c>
      <c r="AE156" s="1">
        <f>IFERROR(__xludf.DUMMYFUNCTION("switch(AC156, ""Cup"", 1, ""CW"", LOOKUP(AB156,J:J,K:K)-1, ""PW"", LOOKUP(AB156,J:J,K:K), ""LC"", LOOKUP(AB156,J:J,K:K)-1, SPLIT(AC156,""stndrh""))"),2.0)</f>
        <v>2</v>
      </c>
      <c r="AF156" s="1">
        <f t="shared" si="8"/>
        <v>0.6</v>
      </c>
      <c r="AG156" s="1" t="str">
        <f t="shared" si="9"/>
        <v>Shkupi</v>
      </c>
      <c r="AH156" s="1">
        <f t="shared" si="10"/>
        <v>0.6</v>
      </c>
      <c r="AI156" s="1" t="str">
        <f t="shared" si="11"/>
        <v>North Macedonia</v>
      </c>
      <c r="AJ156" s="1" t="s">
        <v>550</v>
      </c>
      <c r="AK156" s="1">
        <v>0.69</v>
      </c>
      <c r="AL156" s="1" t="s">
        <v>206</v>
      </c>
    </row>
    <row r="157">
      <c r="I157" s="1"/>
      <c r="J157" s="1"/>
      <c r="K157" s="1"/>
      <c r="R157" s="1" t="str">
        <f>IFERROR(__xludf.DUMMYFUNCTION("split(O53, ""()"")"),"#VALUE!")</f>
        <v>#VALUE!</v>
      </c>
      <c r="S157" s="33"/>
      <c r="V157" s="1" t="str">
        <f t="shared" si="3"/>
        <v>#VALUE!</v>
      </c>
      <c r="W157" s="1" t="str">
        <f t="shared" si="4"/>
        <v/>
      </c>
      <c r="X157" s="1" t="str">
        <f>IFERROR(__xludf.DUMMYFUNCTION("split(S157,""-"")"),"#VALUE!")</f>
        <v>#VALUE!</v>
      </c>
      <c r="Z157" s="1" t="str">
        <f t="shared" si="5"/>
        <v>#VALUE!</v>
      </c>
      <c r="AA157" s="1" t="s">
        <v>551</v>
      </c>
      <c r="AB157" s="1" t="s">
        <v>231</v>
      </c>
      <c r="AC157" s="1" t="s">
        <v>18</v>
      </c>
      <c r="AD157" s="1">
        <f t="shared" si="7"/>
        <v>0.61</v>
      </c>
      <c r="AE157" s="1">
        <f>IFERROR(__xludf.DUMMYFUNCTION("switch(AC157, ""Cup"", 1, ""CW"", LOOKUP(AB157,J:J,K:K)-1, ""PW"", LOOKUP(AB157,J:J,K:K), ""LC"", LOOKUP(AB157,J:J,K:K)-1, SPLIT(AC157,""stndrh""))"),1.0)</f>
        <v>1</v>
      </c>
      <c r="AF157" s="1">
        <f t="shared" si="8"/>
        <v>0.61</v>
      </c>
      <c r="AG157" s="1" t="str">
        <f t="shared" si="9"/>
        <v>Shkëndija</v>
      </c>
      <c r="AH157" s="1">
        <f t="shared" si="10"/>
        <v>0.61</v>
      </c>
      <c r="AI157" s="1" t="str">
        <f t="shared" si="11"/>
        <v>North Macedonia</v>
      </c>
      <c r="AJ157" s="1" t="s">
        <v>279</v>
      </c>
      <c r="AK157" s="1">
        <v>0.84</v>
      </c>
      <c r="AL157" s="1" t="s">
        <v>48</v>
      </c>
    </row>
    <row r="158">
      <c r="I158" s="1"/>
      <c r="J158" s="1"/>
      <c r="K158" s="1"/>
      <c r="R158" s="1" t="str">
        <f>IFERROR(__xludf.DUMMYFUNCTION("split(O54, ""()"")"),"UEL PO")</f>
        <v>UEL PO</v>
      </c>
      <c r="S158" s="33"/>
      <c r="V158" s="1" t="str">
        <f t="shared" si="3"/>
        <v>UEL PO</v>
      </c>
      <c r="W158" s="1" t="str">
        <f t="shared" si="4"/>
        <v/>
      </c>
      <c r="X158" s="1" t="str">
        <f>IFERROR(__xludf.DUMMYFUNCTION("split(S158,""-"")"),"#VALUE!")</f>
        <v>#VALUE!</v>
      </c>
      <c r="Z158" s="1" t="str">
        <f t="shared" si="5"/>
        <v>#VALUE!</v>
      </c>
      <c r="AA158" s="1" t="s">
        <v>552</v>
      </c>
      <c r="AB158" s="1" t="s">
        <v>231</v>
      </c>
      <c r="AC158" s="1" t="s">
        <v>36</v>
      </c>
      <c r="AD158" s="1">
        <f t="shared" si="7"/>
        <v>0.61</v>
      </c>
      <c r="AE158" s="1">
        <f>IFERROR(__xludf.DUMMYFUNCTION("switch(AC158, ""Cup"", 1, ""CW"", LOOKUP(AB158,J:J,K:K)-1, ""PW"", LOOKUP(AB158,J:J,K:K), ""LC"", LOOKUP(AB158,J:J,K:K)-1, SPLIT(AC158,""stndrh""))"),3.0)</f>
        <v>3</v>
      </c>
      <c r="AF158" s="1">
        <f t="shared" si="8"/>
        <v>0.59</v>
      </c>
      <c r="AG158" s="1" t="str">
        <f t="shared" si="9"/>
        <v>Struga</v>
      </c>
      <c r="AH158" s="1">
        <f t="shared" si="10"/>
        <v>0.59</v>
      </c>
      <c r="AI158" s="1" t="str">
        <f t="shared" si="11"/>
        <v>North Macedonia</v>
      </c>
      <c r="AJ158" s="1" t="s">
        <v>553</v>
      </c>
      <c r="AK158" s="1">
        <v>0.86</v>
      </c>
      <c r="AL158" s="1" t="s">
        <v>19</v>
      </c>
    </row>
    <row r="159">
      <c r="I159" s="1"/>
      <c r="J159" s="1"/>
      <c r="K159" s="1"/>
      <c r="R159" s="1" t="str">
        <f>IFERROR(__xludf.DUMMYFUNCTION("split(O55, ""()"")"),"UEL PO")</f>
        <v>UEL PO</v>
      </c>
      <c r="S159" s="33"/>
      <c r="V159" s="1" t="str">
        <f t="shared" si="3"/>
        <v>UEL PO</v>
      </c>
      <c r="W159" s="1" t="str">
        <f t="shared" si="4"/>
        <v/>
      </c>
      <c r="X159" s="1" t="str">
        <f>IFERROR(__xludf.DUMMYFUNCTION("split(S159,""-"")"),"#VALUE!")</f>
        <v>#VALUE!</v>
      </c>
      <c r="Z159" s="1" t="str">
        <f t="shared" si="5"/>
        <v>#VALUE!</v>
      </c>
      <c r="AA159" s="1" t="s">
        <v>368</v>
      </c>
      <c r="AB159" s="1" t="s">
        <v>235</v>
      </c>
      <c r="AC159" s="1" t="s">
        <v>36</v>
      </c>
      <c r="AD159" s="1">
        <f t="shared" si="7"/>
        <v>0.52</v>
      </c>
      <c r="AE159" s="1">
        <f>IFERROR(__xludf.DUMMYFUNCTION("switch(AC159, ""Cup"", 1, ""CW"", LOOKUP(AB159,J:J,K:K)-1, ""PW"", LOOKUP(AB159,J:J,K:K), ""LC"", LOOKUP(AB159,J:J,K:K)-1, SPLIT(AC159,""stndrh""))"),3.0)</f>
        <v>3</v>
      </c>
      <c r="AF159" s="1">
        <f t="shared" si="8"/>
        <v>0.5</v>
      </c>
      <c r="AG159" s="1" t="str">
        <f t="shared" si="9"/>
        <v>Glentoran</v>
      </c>
      <c r="AH159" s="1">
        <f t="shared" si="10"/>
        <v>0.5</v>
      </c>
      <c r="AI159" s="1" t="str">
        <f t="shared" si="11"/>
        <v>Northern Ireland</v>
      </c>
      <c r="AJ159" s="1" t="s">
        <v>104</v>
      </c>
      <c r="AK159" s="1">
        <v>0.87</v>
      </c>
      <c r="AL159" s="1" t="s">
        <v>30</v>
      </c>
    </row>
    <row r="160">
      <c r="I160" s="1"/>
      <c r="J160" s="1"/>
      <c r="K160" s="1"/>
      <c r="R160" s="1" t="str">
        <f>IFERROR(__xludf.DUMMYFUNCTION("split(O56, ""()"")"),"UEL PO")</f>
        <v>UEL PO</v>
      </c>
      <c r="S160" s="33"/>
      <c r="V160" s="1" t="str">
        <f t="shared" si="3"/>
        <v>UEL PO</v>
      </c>
      <c r="W160" s="1" t="str">
        <f t="shared" si="4"/>
        <v/>
      </c>
      <c r="X160" s="1" t="str">
        <f>IFERROR(__xludf.DUMMYFUNCTION("split(S160,""-"")"),"#VALUE!")</f>
        <v>#VALUE!</v>
      </c>
      <c r="Z160" s="1" t="str">
        <f t="shared" si="5"/>
        <v>#VALUE!</v>
      </c>
      <c r="AA160" s="1" t="s">
        <v>482</v>
      </c>
      <c r="AB160" s="1" t="s">
        <v>235</v>
      </c>
      <c r="AC160" s="1" t="s">
        <v>121</v>
      </c>
      <c r="AD160" s="1">
        <f t="shared" si="7"/>
        <v>0.52</v>
      </c>
      <c r="AE160" s="1">
        <f>IFERROR(__xludf.DUMMYFUNCTION("switch(AC160, ""Cup"", 1, ""CW"", LOOKUP(AB160,J:J,K:K)-1, ""PW"", LOOKUP(AB160,J:J,K:K), ""LC"", LOOKUP(AB160,J:J,K:K)-1, SPLIT(AC160,""stndrh""))"),4.0)</f>
        <v>4</v>
      </c>
      <c r="AF160" s="1">
        <f t="shared" si="8"/>
        <v>0.49</v>
      </c>
      <c r="AG160" s="1" t="str">
        <f t="shared" si="9"/>
        <v>Larne</v>
      </c>
      <c r="AH160" s="1">
        <f t="shared" si="10"/>
        <v>0.49</v>
      </c>
      <c r="AI160" s="1" t="str">
        <f t="shared" si="11"/>
        <v>Northern Ireland</v>
      </c>
      <c r="AJ160" s="1" t="s">
        <v>426</v>
      </c>
      <c r="AK160" s="1">
        <v>0.96</v>
      </c>
      <c r="AL160" s="1" t="s">
        <v>39</v>
      </c>
    </row>
    <row r="161">
      <c r="I161" s="1"/>
      <c r="J161" s="1"/>
      <c r="K161" s="1"/>
      <c r="R161" s="1" t="str">
        <f>IFERROR(__xludf.DUMMYFUNCTION("split(O57, ""()"")"),"#VALUE!")</f>
        <v>#VALUE!</v>
      </c>
      <c r="S161" s="33"/>
      <c r="V161" s="1" t="str">
        <f t="shared" si="3"/>
        <v>#VALUE!</v>
      </c>
      <c r="W161" s="1" t="str">
        <f t="shared" si="4"/>
        <v/>
      </c>
      <c r="X161" s="1" t="str">
        <f>IFERROR(__xludf.DUMMYFUNCTION("split(S161,""-"")"),"#VALUE!")</f>
        <v>#VALUE!</v>
      </c>
      <c r="Z161" s="1" t="str">
        <f t="shared" si="5"/>
        <v>#VALUE!</v>
      </c>
      <c r="AA161" s="1" t="s">
        <v>507</v>
      </c>
      <c r="AB161" s="1" t="s">
        <v>235</v>
      </c>
      <c r="AC161" s="1" t="s">
        <v>18</v>
      </c>
      <c r="AD161" s="1">
        <f t="shared" si="7"/>
        <v>0.52</v>
      </c>
      <c r="AE161" s="1">
        <f>IFERROR(__xludf.DUMMYFUNCTION("switch(AC161, ""Cup"", 1, ""CW"", LOOKUP(AB161,J:J,K:K)-1, ""PW"", LOOKUP(AB161,J:J,K:K), ""LC"", LOOKUP(AB161,J:J,K:K)-1, SPLIT(AC161,""stndrh""))"),1.0)</f>
        <v>1</v>
      </c>
      <c r="AF161" s="1">
        <f t="shared" si="8"/>
        <v>0.52</v>
      </c>
      <c r="AG161" s="1" t="str">
        <f t="shared" si="9"/>
        <v>Linfield</v>
      </c>
      <c r="AH161" s="1">
        <f t="shared" si="10"/>
        <v>0.52</v>
      </c>
      <c r="AI161" s="1" t="str">
        <f t="shared" si="11"/>
        <v>Northern Ireland</v>
      </c>
      <c r="AJ161" s="1" t="s">
        <v>554</v>
      </c>
      <c r="AK161" s="1">
        <v>0.94</v>
      </c>
      <c r="AL161" s="1" t="s">
        <v>20</v>
      </c>
    </row>
    <row r="162">
      <c r="I162" s="1"/>
      <c r="J162" s="1"/>
      <c r="K162" s="1"/>
      <c r="R162" s="1" t="str">
        <f>IFERROR(__xludf.DUMMYFUNCTION("split(O58, ""()"")"),"UEL CH Q3")</f>
        <v>UEL CH Q3</v>
      </c>
      <c r="S162" s="33"/>
      <c r="V162" s="1" t="str">
        <f t="shared" si="3"/>
        <v>UEL CH Q3</v>
      </c>
      <c r="W162" s="1" t="str">
        <f t="shared" si="4"/>
        <v/>
      </c>
      <c r="X162" s="1" t="str">
        <f>IFERROR(__xludf.DUMMYFUNCTION("split(S162,""-"")"),"#VALUE!")</f>
        <v>#VALUE!</v>
      </c>
      <c r="Z162" s="1" t="str">
        <f t="shared" si="5"/>
        <v>#VALUE!</v>
      </c>
      <c r="AA162" s="1" t="s">
        <v>253</v>
      </c>
      <c r="AB162" s="1" t="s">
        <v>235</v>
      </c>
      <c r="AC162" s="1" t="s">
        <v>75</v>
      </c>
      <c r="AD162" s="1">
        <f t="shared" si="7"/>
        <v>0.52</v>
      </c>
      <c r="AE162" s="1">
        <f>IFERROR(__xludf.DUMMYFUNCTION("switch(AC162, ""Cup"", 1, ""CW"", LOOKUP(AB162,J:J,K:K)-1, ""PW"", LOOKUP(AB162,J:J,K:K), ""LC"", LOOKUP(AB162,J:J,K:K)-1, SPLIT(AC162,""stndrh""))"),2.0)</f>
        <v>2</v>
      </c>
      <c r="AF162" s="1">
        <f t="shared" si="8"/>
        <v>0.51</v>
      </c>
      <c r="AG162" s="1" t="str">
        <f t="shared" si="9"/>
        <v>Coleraine</v>
      </c>
      <c r="AH162" s="1">
        <f t="shared" si="10"/>
        <v>0.51</v>
      </c>
      <c r="AI162" s="1" t="str">
        <f t="shared" si="11"/>
        <v>Northern Ireland</v>
      </c>
      <c r="AJ162" s="1" t="s">
        <v>555</v>
      </c>
      <c r="AK162" s="1">
        <v>0.98</v>
      </c>
      <c r="AL162" s="1" t="s">
        <v>20</v>
      </c>
    </row>
    <row r="163">
      <c r="I163" s="1"/>
      <c r="J163" s="1"/>
      <c r="K163" s="1"/>
      <c r="R163" s="1" t="str">
        <f>IFERROR(__xludf.DUMMYFUNCTION("split(O59, ""()"")"),"#VALUE!")</f>
        <v>#VALUE!</v>
      </c>
      <c r="S163" s="33"/>
      <c r="V163" s="1" t="str">
        <f t="shared" si="3"/>
        <v>#VALUE!</v>
      </c>
      <c r="W163" s="1" t="str">
        <f t="shared" si="4"/>
        <v/>
      </c>
      <c r="X163" s="1" t="str">
        <f>IFERROR(__xludf.DUMMYFUNCTION("split(S163,""-"")"),"#VALUE!")</f>
        <v>#VALUE!</v>
      </c>
      <c r="Z163" s="1" t="str">
        <f t="shared" si="5"/>
        <v>#VALUE!</v>
      </c>
      <c r="AA163" s="1" t="s">
        <v>524</v>
      </c>
      <c r="AB163" s="1" t="s">
        <v>168</v>
      </c>
      <c r="AC163" s="1" t="s">
        <v>75</v>
      </c>
      <c r="AD163" s="1">
        <f t="shared" si="7"/>
        <v>0.78</v>
      </c>
      <c r="AE163" s="1">
        <f>IFERROR(__xludf.DUMMYFUNCTION("switch(AC163, ""Cup"", 1, ""CW"", LOOKUP(AB163,J:J,K:K)-1, ""PW"", LOOKUP(AB163,J:J,K:K), ""LC"", LOOKUP(AB163,J:J,K:K)-1, SPLIT(AC163,""stndrh""))"),2.0)</f>
        <v>2</v>
      </c>
      <c r="AF163" s="1">
        <f t="shared" si="8"/>
        <v>0.77</v>
      </c>
      <c r="AG163" s="1" t="str">
        <f t="shared" si="9"/>
        <v>Molde</v>
      </c>
      <c r="AH163" s="1">
        <f t="shared" si="10"/>
        <v>0.77</v>
      </c>
      <c r="AI163" s="1" t="str">
        <f t="shared" si="11"/>
        <v>Norway</v>
      </c>
      <c r="AJ163" s="1" t="s">
        <v>556</v>
      </c>
      <c r="AK163" s="1">
        <v>0.95</v>
      </c>
      <c r="AL163" s="1" t="s">
        <v>20</v>
      </c>
    </row>
    <row r="164">
      <c r="I164" s="1"/>
      <c r="J164" s="1"/>
      <c r="K164" s="1"/>
      <c r="R164" s="1" t="str">
        <f>IFERROR(__xludf.DUMMYFUNCTION("split(O60, ""()"")"),"Union Berlin")</f>
        <v>Union Berlin</v>
      </c>
      <c r="S164" s="33" t="str">
        <f>IFERROR(__xludf.DUMMYFUNCTION("""COMPUTED_VALUE"""),"7th")</f>
        <v>7th</v>
      </c>
      <c r="U164" s="6" t="s">
        <v>39</v>
      </c>
      <c r="V164" s="1" t="str">
        <f t="shared" si="3"/>
        <v>Union Berlin</v>
      </c>
      <c r="W164" s="1" t="str">
        <f t="shared" si="4"/>
        <v>Germany</v>
      </c>
      <c r="X164" s="1" t="str">
        <f>IFERROR(__xludf.DUMMYFUNCTION("split(S164,""-"")"),"7th")</f>
        <v>7th</v>
      </c>
      <c r="Z164" s="1" t="str">
        <f t="shared" si="5"/>
        <v>7th</v>
      </c>
      <c r="AA164" s="1" t="s">
        <v>557</v>
      </c>
      <c r="AB164" s="1" t="s">
        <v>168</v>
      </c>
      <c r="AC164" s="1" t="s">
        <v>36</v>
      </c>
      <c r="AD164" s="1">
        <f t="shared" si="7"/>
        <v>0.78</v>
      </c>
      <c r="AE164" s="1">
        <f>IFERROR(__xludf.DUMMYFUNCTION("switch(AC164, ""Cup"", 1, ""CW"", LOOKUP(AB164,J:J,K:K)-1, ""PW"", LOOKUP(AB164,J:J,K:K), ""LC"", LOOKUP(AB164,J:J,K:K)-1, SPLIT(AC164,""stndrh""))"),3.0)</f>
        <v>3</v>
      </c>
      <c r="AF164" s="1">
        <f t="shared" si="8"/>
        <v>0.76</v>
      </c>
      <c r="AG164" s="1" t="str">
        <f t="shared" si="9"/>
        <v>Vålerenga</v>
      </c>
      <c r="AH164" s="1">
        <f t="shared" si="10"/>
        <v>0.76</v>
      </c>
      <c r="AI164" s="1" t="str">
        <f t="shared" si="11"/>
        <v>Norway</v>
      </c>
      <c r="AJ164" s="1" t="s">
        <v>97</v>
      </c>
      <c r="AK164" s="1">
        <v>0.88</v>
      </c>
      <c r="AL164" s="1" t="s">
        <v>30</v>
      </c>
    </row>
    <row r="165">
      <c r="I165" s="1"/>
      <c r="J165" s="1"/>
      <c r="K165" s="1"/>
      <c r="R165" s="1" t="str">
        <f>IFERROR(__xludf.DUMMYFUNCTION("split(O61, ""()"")"),"UEL MP Q3")</f>
        <v>UEL MP Q3</v>
      </c>
      <c r="S165" s="37"/>
      <c r="V165" s="1" t="str">
        <f t="shared" si="3"/>
        <v>UEL MP Q3</v>
      </c>
      <c r="W165" s="1" t="str">
        <f t="shared" si="4"/>
        <v/>
      </c>
      <c r="X165" s="1" t="str">
        <f>IFERROR(__xludf.DUMMYFUNCTION("split(S165,""-"")"),"#VALUE!")</f>
        <v>#VALUE!</v>
      </c>
      <c r="Z165" s="1" t="str">
        <f t="shared" si="5"/>
        <v>#VALUE!</v>
      </c>
      <c r="AA165" s="1" t="s">
        <v>199</v>
      </c>
      <c r="AB165" s="1" t="s">
        <v>168</v>
      </c>
      <c r="AC165" s="1" t="s">
        <v>18</v>
      </c>
      <c r="AD165" s="1">
        <f t="shared" si="7"/>
        <v>0.78</v>
      </c>
      <c r="AE165" s="1">
        <f>IFERROR(__xludf.DUMMYFUNCTION("switch(AC165, ""Cup"", 1, ""CW"", LOOKUP(AB165,J:J,K:K)-1, ""PW"", LOOKUP(AB165,J:J,K:K), ""LC"", LOOKUP(AB165,J:J,K:K)-1, SPLIT(AC165,""stndrh""))"),1.0)</f>
        <v>1</v>
      </c>
      <c r="AF165" s="1">
        <f t="shared" si="8"/>
        <v>0.78</v>
      </c>
      <c r="AG165" s="1" t="str">
        <f t="shared" si="9"/>
        <v>Bodø/Glimt</v>
      </c>
      <c r="AH165" s="1">
        <f t="shared" si="10"/>
        <v>0.78</v>
      </c>
      <c r="AI165" s="1" t="str">
        <f t="shared" si="11"/>
        <v>Norway</v>
      </c>
      <c r="AJ165" s="1" t="s">
        <v>558</v>
      </c>
      <c r="AK165" s="1">
        <v>0.81</v>
      </c>
      <c r="AL165" s="1" t="s">
        <v>138</v>
      </c>
    </row>
    <row r="166">
      <c r="I166" s="1"/>
      <c r="J166" s="1"/>
      <c r="K166" s="1"/>
      <c r="R166" s="1" t="str">
        <f>IFERROR(__xludf.DUMMYFUNCTION("split(O62, ""()"")"),"#VALUE!")</f>
        <v>#VALUE!</v>
      </c>
      <c r="S166" s="37"/>
      <c r="V166" s="1" t="str">
        <f t="shared" si="3"/>
        <v>#VALUE!</v>
      </c>
      <c r="W166" s="1" t="str">
        <f t="shared" si="4"/>
        <v/>
      </c>
      <c r="X166" s="1" t="str">
        <f>IFERROR(__xludf.DUMMYFUNCTION("split(S166,""-"")"),"#VALUE!")</f>
        <v>#VALUE!</v>
      </c>
      <c r="Z166" s="1" t="str">
        <f t="shared" si="5"/>
        <v>#VALUE!</v>
      </c>
      <c r="AA166" s="1" t="s">
        <v>559</v>
      </c>
      <c r="AB166" s="1" t="s">
        <v>168</v>
      </c>
      <c r="AC166" s="1" t="s">
        <v>46</v>
      </c>
      <c r="AD166" s="1">
        <f t="shared" si="7"/>
        <v>0.78</v>
      </c>
      <c r="AE166" s="1">
        <f>IFERROR(__xludf.DUMMYFUNCTION("switch(AC166, ""Cup"", 1, ""CW"", LOOKUP(AB166,J:J,K:K)-1, ""PW"", LOOKUP(AB166,J:J,K:K), ""LC"", LOOKUP(AB166,J:J,K:K)-1, SPLIT(AC166,""stndrh""))"),4.0)</f>
        <v>4</v>
      </c>
      <c r="AF166" s="1">
        <f t="shared" si="8"/>
        <v>0.75</v>
      </c>
      <c r="AG166" s="1" t="str">
        <f t="shared" si="9"/>
        <v>Rosenborg</v>
      </c>
      <c r="AH166" s="1">
        <f t="shared" si="10"/>
        <v>0.75</v>
      </c>
      <c r="AI166" s="1" t="str">
        <f t="shared" si="11"/>
        <v>Norway</v>
      </c>
      <c r="AJ166" s="1" t="s">
        <v>384</v>
      </c>
      <c r="AK166" s="1">
        <v>0.8999999999999999</v>
      </c>
      <c r="AL166" s="1" t="s">
        <v>58</v>
      </c>
    </row>
    <row r="167">
      <c r="I167" s="1"/>
      <c r="J167" s="1"/>
      <c r="K167" s="1"/>
      <c r="R167" s="1" t="str">
        <f>IFERROR(__xludf.DUMMYFUNCTION("split(O63, ""()"")"),"#VALUE!")</f>
        <v>#VALUE!</v>
      </c>
      <c r="S167" s="37"/>
      <c r="V167" s="1" t="str">
        <f t="shared" si="3"/>
        <v>#VALUE!</v>
      </c>
      <c r="W167" s="1" t="str">
        <f t="shared" si="4"/>
        <v/>
      </c>
      <c r="X167" s="1" t="str">
        <f>IFERROR(__xludf.DUMMYFUNCTION("split(S167,""-"")"),"#VALUE!")</f>
        <v>#VALUE!</v>
      </c>
      <c r="Z167" s="1" t="str">
        <f t="shared" si="5"/>
        <v>#VALUE!</v>
      </c>
      <c r="AA167" s="1" t="s">
        <v>560</v>
      </c>
      <c r="AB167" s="1" t="s">
        <v>206</v>
      </c>
      <c r="AC167" s="1" t="s">
        <v>46</v>
      </c>
      <c r="AD167" s="1">
        <f t="shared" si="7"/>
        <v>0.71</v>
      </c>
      <c r="AE167" s="1">
        <f>IFERROR(__xludf.DUMMYFUNCTION("switch(AC167, ""Cup"", 1, ""CW"", LOOKUP(AB167,J:J,K:K)-1, ""PW"", LOOKUP(AB167,J:J,K:K), ""LC"", LOOKUP(AB167,J:J,K:K)-1, SPLIT(AC167,""stndrh""))"),4.0)</f>
        <v>4</v>
      </c>
      <c r="AF167" s="1">
        <f t="shared" si="8"/>
        <v>0.68</v>
      </c>
      <c r="AG167" s="1" t="str">
        <f t="shared" si="9"/>
        <v>Śląsk Wrocław</v>
      </c>
      <c r="AH167" s="1">
        <f t="shared" si="10"/>
        <v>0.68</v>
      </c>
      <c r="AI167" s="1" t="str">
        <f t="shared" si="11"/>
        <v>Poland</v>
      </c>
      <c r="AJ167" s="1" t="s">
        <v>525</v>
      </c>
      <c r="AK167" s="1">
        <v>0.62</v>
      </c>
      <c r="AL167" s="1" t="s">
        <v>165</v>
      </c>
    </row>
    <row r="168">
      <c r="I168" s="1"/>
      <c r="J168" s="1"/>
      <c r="K168" s="1"/>
      <c r="R168" s="1" t="str">
        <f>IFERROR(__xludf.DUMMYFUNCTION("split(O64, ""()"")"),"Rubin Kazan")</f>
        <v>Rubin Kazan</v>
      </c>
      <c r="S168" s="37" t="str">
        <f>IFERROR(__xludf.DUMMYFUNCTION("""COMPUTED_VALUE"""),"4th")</f>
        <v>4th</v>
      </c>
      <c r="U168" s="6" t="s">
        <v>72</v>
      </c>
      <c r="V168" s="1" t="str">
        <f t="shared" si="3"/>
        <v>Rubin Kazan</v>
      </c>
      <c r="W168" s="1" t="str">
        <f t="shared" si="4"/>
        <v>Russia</v>
      </c>
      <c r="X168" s="1" t="str">
        <f>IFERROR(__xludf.DUMMYFUNCTION("split(S168,""-"")"),"4th")</f>
        <v>4th</v>
      </c>
      <c r="Z168" s="1" t="str">
        <f t="shared" si="5"/>
        <v>4th</v>
      </c>
      <c r="AA168" s="1" t="s">
        <v>498</v>
      </c>
      <c r="AB168" s="1" t="s">
        <v>206</v>
      </c>
      <c r="AC168" s="1" t="s">
        <v>18</v>
      </c>
      <c r="AD168" s="1">
        <f t="shared" si="7"/>
        <v>0.71</v>
      </c>
      <c r="AE168" s="1">
        <f>IFERROR(__xludf.DUMMYFUNCTION("switch(AC168, ""Cup"", 1, ""CW"", LOOKUP(AB168,J:J,K:K)-1, ""PW"", LOOKUP(AB168,J:J,K:K), ""LC"", LOOKUP(AB168,J:J,K:K)-1, SPLIT(AC168,""stndrh""))"),1.0)</f>
        <v>1</v>
      </c>
      <c r="AF168" s="1">
        <f t="shared" si="8"/>
        <v>0.71</v>
      </c>
      <c r="AG168" s="1" t="str">
        <f t="shared" si="9"/>
        <v>Legia Warsaw</v>
      </c>
      <c r="AH168" s="1">
        <f t="shared" si="10"/>
        <v>0.71</v>
      </c>
      <c r="AI168" s="1" t="str">
        <f t="shared" si="11"/>
        <v>Poland</v>
      </c>
      <c r="AJ168" s="1" t="s">
        <v>521</v>
      </c>
      <c r="AK168" s="1">
        <v>0.63</v>
      </c>
      <c r="AL168" s="1" t="s">
        <v>165</v>
      </c>
    </row>
    <row r="169">
      <c r="I169" s="1"/>
      <c r="J169" s="1"/>
      <c r="K169" s="1"/>
      <c r="R169" s="1" t="str">
        <f>IFERROR(__xludf.DUMMYFUNCTION("split(O65, ""()"")"),"Trabzonspor")</f>
        <v>Trabzonspor</v>
      </c>
      <c r="S169" s="37" t="str">
        <f>IFERROR(__xludf.DUMMYFUNCTION("""COMPUTED_VALUE"""),"4th")</f>
        <v>4th</v>
      </c>
      <c r="U169" s="6" t="s">
        <v>91</v>
      </c>
      <c r="V169" s="1" t="str">
        <f t="shared" si="3"/>
        <v>Trabzonspor</v>
      </c>
      <c r="W169" s="1" t="str">
        <f t="shared" si="4"/>
        <v>Turkey</v>
      </c>
      <c r="X169" s="1" t="str">
        <f>IFERROR(__xludf.DUMMYFUNCTION("split(S169,""-"")"),"4th")</f>
        <v>4th</v>
      </c>
      <c r="Z169" s="1" t="str">
        <f t="shared" si="5"/>
        <v>4th</v>
      </c>
      <c r="AA169" s="1" t="s">
        <v>550</v>
      </c>
      <c r="AB169" s="1" t="s">
        <v>206</v>
      </c>
      <c r="AC169" s="1" t="s">
        <v>27</v>
      </c>
      <c r="AD169" s="1">
        <f t="shared" si="7"/>
        <v>0.71</v>
      </c>
      <c r="AE169" s="1">
        <f>IFERROR(__xludf.DUMMYFUNCTION("switch(AC169, ""Cup"", 1, ""CW"", LOOKUP(AB169,J:J,K:K)-1, ""PW"", LOOKUP(AB169,J:J,K:K), ""LC"", LOOKUP(AB169,J:J,K:K)-1, SPLIT(AC169,""stndrh""))"),3.0)</f>
        <v>3</v>
      </c>
      <c r="AF169" s="1">
        <f t="shared" si="8"/>
        <v>0.69</v>
      </c>
      <c r="AG169" s="1" t="str">
        <f t="shared" si="9"/>
        <v>Raków Częstochowa</v>
      </c>
      <c r="AH169" s="1">
        <f t="shared" si="10"/>
        <v>0.69</v>
      </c>
      <c r="AI169" s="1" t="str">
        <f t="shared" si="11"/>
        <v>Poland</v>
      </c>
      <c r="AJ169" s="1" t="s">
        <v>252</v>
      </c>
      <c r="AK169" s="1">
        <v>0.78</v>
      </c>
      <c r="AL169" s="1" t="s">
        <v>77</v>
      </c>
    </row>
    <row r="170">
      <c r="I170" s="1"/>
      <c r="J170" s="1"/>
      <c r="K170" s="1"/>
      <c r="R170" s="1" t="str">
        <f>IFERROR(__xludf.DUMMYFUNCTION("split(O66, ""()"")"),"#VALUE!")</f>
        <v>#VALUE!</v>
      </c>
      <c r="S170" s="37"/>
      <c r="V170" s="1" t="str">
        <f t="shared" si="3"/>
        <v>#VALUE!</v>
      </c>
      <c r="W170" s="1" t="str">
        <f t="shared" si="4"/>
        <v/>
      </c>
      <c r="X170" s="1" t="str">
        <f>IFERROR(__xludf.DUMMYFUNCTION("split(S170,""-"")"),"#VALUE!")</f>
        <v>#VALUE!</v>
      </c>
      <c r="Z170" s="1" t="str">
        <f t="shared" si="5"/>
        <v>#VALUE!</v>
      </c>
      <c r="AA170" s="1" t="s">
        <v>544</v>
      </c>
      <c r="AB170" s="1" t="s">
        <v>206</v>
      </c>
      <c r="AC170" s="1" t="s">
        <v>36</v>
      </c>
      <c r="AD170" s="1">
        <f t="shared" si="7"/>
        <v>0.71</v>
      </c>
      <c r="AE170" s="1">
        <f>IFERROR(__xludf.DUMMYFUNCTION("switch(AC170, ""Cup"", 1, ""CW"", LOOKUP(AB170,J:J,K:K)-1, ""PW"", LOOKUP(AB170,J:J,K:K), ""LC"", LOOKUP(AB170,J:J,K:K)-1, SPLIT(AC170,""stndrh""))"),3.0)</f>
        <v>3</v>
      </c>
      <c r="AF170" s="1">
        <f t="shared" si="8"/>
        <v>0.69</v>
      </c>
      <c r="AG170" s="1" t="str">
        <f t="shared" si="9"/>
        <v>Pogoń Szczecin</v>
      </c>
      <c r="AH170" s="1">
        <f t="shared" si="10"/>
        <v>0.69</v>
      </c>
      <c r="AI170" s="1" t="str">
        <f t="shared" si="11"/>
        <v>Poland</v>
      </c>
      <c r="AJ170" s="1" t="s">
        <v>515</v>
      </c>
      <c r="AK170" s="1">
        <v>0.8999999999999999</v>
      </c>
      <c r="AL170" s="1" t="s">
        <v>49</v>
      </c>
    </row>
    <row r="171">
      <c r="I171" s="1"/>
      <c r="J171" s="1"/>
      <c r="K171" s="1"/>
      <c r="R171" s="1" t="str">
        <f>IFERROR(__xludf.DUMMYFUNCTION("split(O67, ""()"")"),"#VALUE!")</f>
        <v>#VALUE!</v>
      </c>
      <c r="S171" s="37"/>
      <c r="V171" s="1" t="str">
        <f t="shared" si="3"/>
        <v>#VALUE!</v>
      </c>
      <c r="W171" s="1" t="str">
        <f t="shared" si="4"/>
        <v/>
      </c>
      <c r="X171" s="1" t="str">
        <f>IFERROR(__xludf.DUMMYFUNCTION("split(S171,""-"")"),"#VALUE!")</f>
        <v>#VALUE!</v>
      </c>
      <c r="Z171" s="1" t="str">
        <f t="shared" si="5"/>
        <v>#VALUE!</v>
      </c>
      <c r="AA171" s="1" t="s">
        <v>545</v>
      </c>
      <c r="AB171" s="1" t="s">
        <v>64</v>
      </c>
      <c r="AC171" s="1" t="s">
        <v>75</v>
      </c>
      <c r="AD171" s="1">
        <f t="shared" si="7"/>
        <v>0.94</v>
      </c>
      <c r="AE171" s="1">
        <f>IFERROR(__xludf.DUMMYFUNCTION("switch(AC171, ""Cup"", 1, ""CW"", LOOKUP(AB171,J:J,K:K)-1, ""PW"", LOOKUP(AB171,J:J,K:K), ""LC"", LOOKUP(AB171,J:J,K:K)-1, SPLIT(AC171,""stndrh""))"),2.0)</f>
        <v>2</v>
      </c>
      <c r="AF171" s="1">
        <f t="shared" si="8"/>
        <v>0.93</v>
      </c>
      <c r="AG171" s="1" t="str">
        <f t="shared" si="9"/>
        <v>Porto</v>
      </c>
      <c r="AH171" s="1">
        <f t="shared" si="10"/>
        <v>0.93</v>
      </c>
      <c r="AI171" s="1" t="str">
        <f t="shared" si="11"/>
        <v>Portugal</v>
      </c>
      <c r="AJ171" s="1" t="s">
        <v>559</v>
      </c>
      <c r="AK171" s="1">
        <v>0.75</v>
      </c>
      <c r="AL171" s="1" t="s">
        <v>168</v>
      </c>
    </row>
    <row r="172">
      <c r="I172" s="1"/>
      <c r="J172" s="1"/>
      <c r="K172" s="1"/>
      <c r="R172" s="1" t="str">
        <f>IFERROR(__xludf.DUMMYFUNCTION("split(O68, ""()"")"),"Maccabi Haifa")</f>
        <v>Maccabi Haifa</v>
      </c>
      <c r="S172" s="37" t="str">
        <f>IFERROR(__xludf.DUMMYFUNCTION("""COMPUTED_VALUE"""),"UCL Q1")</f>
        <v>UCL Q1</v>
      </c>
      <c r="V172" s="1" t="str">
        <f t="shared" si="3"/>
        <v>Maccabi Haifa</v>
      </c>
      <c r="W172" s="1" t="str">
        <f t="shared" si="4"/>
        <v/>
      </c>
      <c r="X172" s="1" t="str">
        <f>IFERROR(__xludf.DUMMYFUNCTION("split(S172,""-"")"),"UCL Q1")</f>
        <v>UCL Q1</v>
      </c>
      <c r="Z172" s="1" t="str">
        <f t="shared" si="5"/>
        <v>UCL Q1</v>
      </c>
      <c r="AA172" s="1" t="s">
        <v>537</v>
      </c>
      <c r="AB172" s="1" t="s">
        <v>64</v>
      </c>
      <c r="AC172" s="1" t="s">
        <v>261</v>
      </c>
      <c r="AD172" s="1">
        <f t="shared" si="7"/>
        <v>0.94</v>
      </c>
      <c r="AE172" s="1">
        <f>IFERROR(__xludf.DUMMYFUNCTION("switch(AC172, ""Cup"", 1, ""CW"", LOOKUP(AB172,J:J,K:K)-1, ""PW"", LOOKUP(AB172,J:J,K:K), ""LC"", LOOKUP(AB172,J:J,K:K)-1, SPLIT(AC172,""stndrh""))"),5.0)</f>
        <v>5</v>
      </c>
      <c r="AF172" s="1">
        <f t="shared" si="8"/>
        <v>0.9</v>
      </c>
      <c r="AG172" s="1" t="str">
        <f t="shared" si="9"/>
        <v>Paços de Ferreira</v>
      </c>
      <c r="AH172" s="1">
        <f t="shared" si="10"/>
        <v>0.9</v>
      </c>
      <c r="AI172" s="1" t="str">
        <f t="shared" si="11"/>
        <v>Portugal</v>
      </c>
      <c r="AJ172" s="1" t="s">
        <v>181</v>
      </c>
      <c r="AK172" s="1">
        <v>0.9</v>
      </c>
      <c r="AL172" s="1" t="s">
        <v>59</v>
      </c>
    </row>
    <row r="173">
      <c r="I173" s="1"/>
      <c r="J173" s="1"/>
      <c r="K173" s="1"/>
      <c r="R173" s="1" t="str">
        <f>IFERROR(__xludf.DUMMYFUNCTION("split(O69, ""()"")"),"Teuta")</f>
        <v>Teuta</v>
      </c>
      <c r="S173" s="37" t="str">
        <f>IFERROR(__xludf.DUMMYFUNCTION("""COMPUTED_VALUE"""),"UCL Q1")</f>
        <v>UCL Q1</v>
      </c>
      <c r="V173" s="1" t="str">
        <f t="shared" si="3"/>
        <v>Teuta</v>
      </c>
      <c r="W173" s="1" t="str">
        <f t="shared" si="4"/>
        <v/>
      </c>
      <c r="X173" s="1" t="str">
        <f>IFERROR(__xludf.DUMMYFUNCTION("split(S173,""-"")"),"UCL Q1")</f>
        <v>UCL Q1</v>
      </c>
      <c r="Z173" s="1" t="str">
        <f t="shared" si="5"/>
        <v>UCL Q1</v>
      </c>
      <c r="AA173" s="1" t="s">
        <v>561</v>
      </c>
      <c r="AB173" s="1" t="s">
        <v>64</v>
      </c>
      <c r="AC173" s="1" t="s">
        <v>302</v>
      </c>
      <c r="AD173" s="1">
        <f t="shared" si="7"/>
        <v>0.94</v>
      </c>
      <c r="AE173" s="1">
        <f>IFERROR(__xludf.DUMMYFUNCTION("switch(AC173, ""Cup"", 1, ""CW"", LOOKUP(AB173,J:J,K:K)-1, ""PW"", LOOKUP(AB173,J:J,K:K), ""LC"", LOOKUP(AB173,J:J,K:K)-1, SPLIT(AC173,""stndrh""))"),6.0)</f>
        <v>6</v>
      </c>
      <c r="AF173" s="1">
        <f t="shared" si="8"/>
        <v>0.89</v>
      </c>
      <c r="AG173" s="1" t="str">
        <f t="shared" si="9"/>
        <v>Santa Clara</v>
      </c>
      <c r="AH173" s="1">
        <f t="shared" si="10"/>
        <v>0.89</v>
      </c>
      <c r="AI173" s="1" t="str">
        <f t="shared" si="11"/>
        <v>Portugal</v>
      </c>
      <c r="AJ173" s="1" t="s">
        <v>562</v>
      </c>
      <c r="AK173" s="1">
        <v>0.8999999999999999</v>
      </c>
      <c r="AL173" s="1" t="s">
        <v>72</v>
      </c>
    </row>
    <row r="174">
      <c r="I174" s="1"/>
      <c r="J174" s="1"/>
      <c r="K174" s="1"/>
      <c r="R174" s="1" t="str">
        <f>IFERROR(__xludf.DUMMYFUNCTION("split(O70, ""()"")"),"Hibernians")</f>
        <v>Hibernians</v>
      </c>
      <c r="S174" s="37" t="str">
        <f>IFERROR(__xludf.DUMMYFUNCTION("""COMPUTED_VALUE"""),"UCL Q1")</f>
        <v>UCL Q1</v>
      </c>
      <c r="V174" s="1" t="str">
        <f t="shared" si="3"/>
        <v>Hibernians</v>
      </c>
      <c r="W174" s="1" t="str">
        <f t="shared" si="4"/>
        <v/>
      </c>
      <c r="X174" s="1" t="str">
        <f>IFERROR(__xludf.DUMMYFUNCTION("split(S174,""-"")"),"UCL Q1")</f>
        <v>UCL Q1</v>
      </c>
      <c r="Z174" s="1" t="str">
        <f t="shared" si="5"/>
        <v>UCL Q1</v>
      </c>
      <c r="AA174" s="1" t="s">
        <v>182</v>
      </c>
      <c r="AB174" s="1" t="s">
        <v>64</v>
      </c>
      <c r="AC174" s="1" t="s">
        <v>36</v>
      </c>
      <c r="AD174" s="1">
        <f t="shared" si="7"/>
        <v>0.94</v>
      </c>
      <c r="AE174" s="1">
        <f>IFERROR(__xludf.DUMMYFUNCTION("switch(AC174, ""Cup"", 1, ""CW"", LOOKUP(AB174,J:J,K:K)-1, ""PW"", LOOKUP(AB174,J:J,K:K), ""LC"", LOOKUP(AB174,J:J,K:K)-1, SPLIT(AC174,""stndrh""))"),3.0)</f>
        <v>3</v>
      </c>
      <c r="AF174" s="1">
        <f t="shared" si="8"/>
        <v>0.92</v>
      </c>
      <c r="AG174" s="1" t="str">
        <f t="shared" si="9"/>
        <v>Benfica</v>
      </c>
      <c r="AH174" s="1">
        <f t="shared" si="10"/>
        <v>0.92</v>
      </c>
      <c r="AI174" s="1" t="str">
        <f t="shared" si="11"/>
        <v>Portugal</v>
      </c>
      <c r="AJ174" s="1" t="s">
        <v>65</v>
      </c>
      <c r="AK174" s="1">
        <v>0.44999999999999996</v>
      </c>
      <c r="AL174" s="1" t="s">
        <v>11</v>
      </c>
    </row>
    <row r="175">
      <c r="I175" s="1"/>
      <c r="J175" s="1"/>
      <c r="K175" s="1"/>
      <c r="R175" s="1" t="str">
        <f>IFERROR(__xludf.DUMMYFUNCTION("split(O71, ""()"")"),"Budućnost Podgorica")</f>
        <v>Budućnost Podgorica</v>
      </c>
      <c r="S175" s="37" t="str">
        <f>IFERROR(__xludf.DUMMYFUNCTION("""COMPUTED_VALUE"""),"UCL Q1")</f>
        <v>UCL Q1</v>
      </c>
      <c r="V175" s="1" t="str">
        <f t="shared" si="3"/>
        <v>Budućnost Podgorica</v>
      </c>
      <c r="W175" s="1" t="str">
        <f t="shared" si="4"/>
        <v/>
      </c>
      <c r="X175" s="1" t="str">
        <f>IFERROR(__xludf.DUMMYFUNCTION("split(S175,""-"")"),"UCL Q1")</f>
        <v>UCL Q1</v>
      </c>
      <c r="Z175" s="1" t="str">
        <f t="shared" si="5"/>
        <v>UCL Q1</v>
      </c>
      <c r="AA175" s="1" t="s">
        <v>217</v>
      </c>
      <c r="AB175" s="1" t="s">
        <v>64</v>
      </c>
      <c r="AC175" s="1" t="s">
        <v>27</v>
      </c>
      <c r="AD175" s="1">
        <f t="shared" si="7"/>
        <v>0.94</v>
      </c>
      <c r="AE175" s="1">
        <f>IFERROR(__xludf.DUMMYFUNCTION("switch(AC175, ""Cup"", 1, ""CW"", LOOKUP(AB175,J:J,K:K)-1, ""PW"", LOOKUP(AB175,J:J,K:K), ""LC"", LOOKUP(AB175,J:J,K:K)-1, SPLIT(AC175,""stndrh""))"),5.0)</f>
        <v>5</v>
      </c>
      <c r="AF175" s="1">
        <f t="shared" si="8"/>
        <v>0.9</v>
      </c>
      <c r="AG175" s="1" t="str">
        <f t="shared" si="9"/>
        <v>Braga</v>
      </c>
      <c r="AH175" s="1">
        <f t="shared" si="10"/>
        <v>0.9</v>
      </c>
      <c r="AI175" s="1" t="str">
        <f t="shared" si="11"/>
        <v>Portugal</v>
      </c>
      <c r="AJ175" s="1" t="s">
        <v>561</v>
      </c>
      <c r="AK175" s="1">
        <v>0.8899999999999999</v>
      </c>
      <c r="AL175" s="1" t="s">
        <v>64</v>
      </c>
    </row>
    <row r="176">
      <c r="I176" s="1"/>
      <c r="J176" s="1"/>
      <c r="K176" s="1"/>
      <c r="R176" s="1" t="str">
        <f>IFERROR(__xludf.DUMMYFUNCTION("split(O72, ""()"")"),"Folgore")</f>
        <v>Folgore</v>
      </c>
      <c r="S176" s="37" t="str">
        <f>IFERROR(__xludf.DUMMYFUNCTION("""COMPUTED_VALUE"""),"UCL PR SF")</f>
        <v>UCL PR SF</v>
      </c>
      <c r="V176" s="1" t="str">
        <f t="shared" si="3"/>
        <v>Folgore</v>
      </c>
      <c r="W176" s="1" t="str">
        <f t="shared" si="4"/>
        <v/>
      </c>
      <c r="X176" s="1" t="str">
        <f>IFERROR(__xludf.DUMMYFUNCTION("split(S176,""-"")"),"UCL PR SF")</f>
        <v>UCL PR SF</v>
      </c>
      <c r="Z176" s="1" t="str">
        <f t="shared" si="5"/>
        <v>UCL PR SF</v>
      </c>
      <c r="AA176" s="1" t="s">
        <v>563</v>
      </c>
      <c r="AB176" s="1" t="s">
        <v>64</v>
      </c>
      <c r="AC176" s="1" t="s">
        <v>18</v>
      </c>
      <c r="AD176" s="1">
        <f t="shared" si="7"/>
        <v>0.94</v>
      </c>
      <c r="AE176" s="1">
        <f>IFERROR(__xludf.DUMMYFUNCTION("switch(AC176, ""Cup"", 1, ""CW"", LOOKUP(AB176,J:J,K:K)-1, ""PW"", LOOKUP(AB176,J:J,K:K), ""LC"", LOOKUP(AB176,J:J,K:K)-1, SPLIT(AC176,""stndrh""))"),1.0)</f>
        <v>1</v>
      </c>
      <c r="AF176" s="1">
        <f t="shared" si="8"/>
        <v>0.94</v>
      </c>
      <c r="AG176" s="1" t="str">
        <f t="shared" si="9"/>
        <v>Sporting CP</v>
      </c>
      <c r="AH176" s="1">
        <f t="shared" si="10"/>
        <v>0.94</v>
      </c>
      <c r="AI176" s="1" t="str">
        <f t="shared" si="11"/>
        <v>Portugal</v>
      </c>
      <c r="AJ176" s="1" t="s">
        <v>216</v>
      </c>
      <c r="AK176" s="1">
        <v>0.58</v>
      </c>
      <c r="AL176" s="1" t="s">
        <v>67</v>
      </c>
    </row>
    <row r="177">
      <c r="I177" s="1"/>
      <c r="J177" s="1"/>
      <c r="K177" s="1"/>
      <c r="R177" s="1" t="str">
        <f>IFERROR(__xludf.DUMMYFUNCTION("split(O73, ""()"")"),"Sochi")</f>
        <v>Sochi</v>
      </c>
      <c r="S177" s="37" t="str">
        <f>IFERROR(__xludf.DUMMYFUNCTION("""COMPUTED_VALUE"""),"5th")</f>
        <v>5th</v>
      </c>
      <c r="U177" s="6" t="s">
        <v>72</v>
      </c>
      <c r="V177" s="1" t="str">
        <f t="shared" si="3"/>
        <v>Sochi</v>
      </c>
      <c r="W177" s="1" t="str">
        <f t="shared" si="4"/>
        <v>Russia</v>
      </c>
      <c r="X177" s="1" t="str">
        <f>IFERROR(__xludf.DUMMYFUNCTION("split(S177,""-"")"),"5th")</f>
        <v>5th</v>
      </c>
      <c r="Z177" s="1" t="str">
        <f t="shared" si="5"/>
        <v>5th</v>
      </c>
      <c r="AA177" s="1" t="s">
        <v>564</v>
      </c>
      <c r="AB177" s="1" t="s">
        <v>205</v>
      </c>
      <c r="AC177" s="1" t="s">
        <v>18</v>
      </c>
      <c r="AD177" s="1">
        <f t="shared" si="7"/>
        <v>0.58</v>
      </c>
      <c r="AE177" s="1">
        <f>IFERROR(__xludf.DUMMYFUNCTION("switch(AC177, ""Cup"", 1, ""CW"", LOOKUP(AB177,J:J,K:K)-1, ""PW"", LOOKUP(AB177,J:J,K:K), ""LC"", LOOKUP(AB177,J:J,K:K)-1, SPLIT(AC177,""stndrh""))"),1.0)</f>
        <v>1</v>
      </c>
      <c r="AF177" s="1">
        <f t="shared" si="8"/>
        <v>0.58</v>
      </c>
      <c r="AG177" s="1" t="str">
        <f t="shared" si="9"/>
        <v>Shamrock Rovers</v>
      </c>
      <c r="AH177" s="1">
        <f t="shared" si="10"/>
        <v>0.58</v>
      </c>
      <c r="AI177" s="1" t="str">
        <f t="shared" si="11"/>
        <v>Republic of Ireland</v>
      </c>
      <c r="AJ177" s="1" t="s">
        <v>565</v>
      </c>
      <c r="AK177" s="1">
        <v>0.69</v>
      </c>
      <c r="AL177" s="1" t="s">
        <v>150</v>
      </c>
    </row>
    <row r="178">
      <c r="I178" s="1"/>
      <c r="J178" s="1"/>
      <c r="K178" s="1"/>
      <c r="R178" s="1" t="str">
        <f>IFERROR(__xludf.DUMMYFUNCTION("split(O74, ""()"")"),"Sivasspor")</f>
        <v>Sivasspor</v>
      </c>
      <c r="S178" s="37" t="str">
        <f>IFERROR(__xludf.DUMMYFUNCTION("""COMPUTED_VALUE"""),"5th")</f>
        <v>5th</v>
      </c>
      <c r="U178" s="6" t="s">
        <v>91</v>
      </c>
      <c r="V178" s="1" t="str">
        <f t="shared" si="3"/>
        <v>Sivasspor</v>
      </c>
      <c r="W178" s="1" t="str">
        <f t="shared" si="4"/>
        <v>Turkey</v>
      </c>
      <c r="X178" s="1" t="str">
        <f>IFERROR(__xludf.DUMMYFUNCTION("split(S178,""-"")"),"5th")</f>
        <v>5th</v>
      </c>
      <c r="Z178" s="1" t="str">
        <f t="shared" si="5"/>
        <v>5th</v>
      </c>
      <c r="AA178" s="1" t="s">
        <v>282</v>
      </c>
      <c r="AB178" s="1" t="s">
        <v>205</v>
      </c>
      <c r="AC178" s="1" t="s">
        <v>27</v>
      </c>
      <c r="AD178" s="1">
        <f t="shared" si="7"/>
        <v>0.58</v>
      </c>
      <c r="AE178" s="1">
        <f>IFERROR(__xludf.DUMMYFUNCTION("switch(AC178, ""Cup"", 1, ""CW"", LOOKUP(AB178,J:J,K:K)-1, ""PW"", LOOKUP(AB178,J:J,K:K), ""LC"", LOOKUP(AB178,J:J,K:K)-1, SPLIT(AC178,""stndrh""))"),3.0)</f>
        <v>3</v>
      </c>
      <c r="AF178" s="1">
        <f t="shared" si="8"/>
        <v>0.56</v>
      </c>
      <c r="AG178" s="1" t="str">
        <f t="shared" si="9"/>
        <v>Dundalk</v>
      </c>
      <c r="AH178" s="1">
        <f t="shared" si="10"/>
        <v>0.56</v>
      </c>
      <c r="AI178" s="1" t="str">
        <f t="shared" si="11"/>
        <v>Republic of Ireland</v>
      </c>
      <c r="AJ178" s="1" t="s">
        <v>566</v>
      </c>
      <c r="AK178" s="1">
        <v>0.8099999999999999</v>
      </c>
      <c r="AL178" s="1" t="s">
        <v>126</v>
      </c>
    </row>
    <row r="179">
      <c r="I179" s="1"/>
      <c r="J179" s="1"/>
      <c r="K179" s="1"/>
      <c r="R179" s="1" t="str">
        <f>IFERROR(__xludf.DUMMYFUNCTION("split(O75, ""()"")"),"Hibernian")</f>
        <v>Hibernian</v>
      </c>
      <c r="S179" s="37" t="str">
        <f>IFERROR(__xludf.DUMMYFUNCTION("""COMPUTED_VALUE"""),"3rd")</f>
        <v>3rd</v>
      </c>
      <c r="U179" s="6" t="s">
        <v>19</v>
      </c>
      <c r="V179" s="1" t="str">
        <f t="shared" si="3"/>
        <v>Hibernian</v>
      </c>
      <c r="W179" s="1" t="str">
        <f t="shared" si="4"/>
        <v>Scotland</v>
      </c>
      <c r="X179" s="1" t="str">
        <f>IFERROR(__xludf.DUMMYFUNCTION("split(S179,""-"")"),"3rd")</f>
        <v>3rd</v>
      </c>
      <c r="Z179" s="1" t="str">
        <f t="shared" si="5"/>
        <v>3rd</v>
      </c>
      <c r="AA179" s="1" t="s">
        <v>204</v>
      </c>
      <c r="AB179" s="1" t="s">
        <v>205</v>
      </c>
      <c r="AC179" s="1" t="s">
        <v>75</v>
      </c>
      <c r="AD179" s="1">
        <f t="shared" si="7"/>
        <v>0.58</v>
      </c>
      <c r="AE179" s="1">
        <f>IFERROR(__xludf.DUMMYFUNCTION("switch(AC179, ""Cup"", 1, ""CW"", LOOKUP(AB179,J:J,K:K)-1, ""PW"", LOOKUP(AB179,J:J,K:K), ""LC"", LOOKUP(AB179,J:J,K:K)-1, SPLIT(AC179,""stndrh""))"),2.0)</f>
        <v>2</v>
      </c>
      <c r="AF179" s="1">
        <f t="shared" si="8"/>
        <v>0.57</v>
      </c>
      <c r="AG179" s="1" t="str">
        <f t="shared" si="9"/>
        <v>Bohemians</v>
      </c>
      <c r="AH179" s="1">
        <f t="shared" si="10"/>
        <v>0.57</v>
      </c>
      <c r="AI179" s="1" t="str">
        <f t="shared" si="11"/>
        <v>Republic of Ireland</v>
      </c>
      <c r="AJ179" s="1" t="s">
        <v>567</v>
      </c>
      <c r="AK179" s="1">
        <v>0.96</v>
      </c>
      <c r="AL179" s="1" t="s">
        <v>20</v>
      </c>
    </row>
    <row r="180">
      <c r="I180" s="1"/>
      <c r="J180" s="1"/>
      <c r="K180" s="1"/>
      <c r="R180" s="1" t="str">
        <f>IFERROR(__xludf.DUMMYFUNCTION("split(O76, ""()"")"),"Apollon Limassol")</f>
        <v>Apollon Limassol</v>
      </c>
      <c r="S180" s="37" t="str">
        <f>IFERROR(__xludf.DUMMYFUNCTION("""COMPUTED_VALUE"""),"2nd")</f>
        <v>2nd</v>
      </c>
      <c r="U180" s="6" t="s">
        <v>38</v>
      </c>
      <c r="V180" s="1" t="str">
        <f t="shared" si="3"/>
        <v>Apollon Limassol</v>
      </c>
      <c r="W180" s="1" t="str">
        <f t="shared" si="4"/>
        <v>Cyprus</v>
      </c>
      <c r="X180" s="1" t="str">
        <f>IFERROR(__xludf.DUMMYFUNCTION("split(S180,""-"")"),"2nd")</f>
        <v>2nd</v>
      </c>
      <c r="Z180" s="1" t="str">
        <f t="shared" si="5"/>
        <v>2nd</v>
      </c>
      <c r="AA180" s="1" t="s">
        <v>568</v>
      </c>
      <c r="AB180" s="1" t="s">
        <v>205</v>
      </c>
      <c r="AC180" s="1" t="s">
        <v>46</v>
      </c>
      <c r="AD180" s="1">
        <f t="shared" si="7"/>
        <v>0.58</v>
      </c>
      <c r="AE180" s="1">
        <f>IFERROR(__xludf.DUMMYFUNCTION("switch(AC180, ""Cup"", 1, ""CW"", LOOKUP(AB180,J:J,K:K)-1, ""PW"", LOOKUP(AB180,J:J,K:K), ""LC"", LOOKUP(AB180,J:J,K:K)-1, SPLIT(AC180,""stndrh""))"),4.0)</f>
        <v>4</v>
      </c>
      <c r="AF180" s="1">
        <f t="shared" si="8"/>
        <v>0.55</v>
      </c>
      <c r="AG180" s="1" t="str">
        <f t="shared" si="9"/>
        <v>Sligo Rovers</v>
      </c>
      <c r="AH180" s="1">
        <f t="shared" si="10"/>
        <v>0.55</v>
      </c>
      <c r="AI180" s="1" t="str">
        <f t="shared" si="11"/>
        <v>Republic of Ireland</v>
      </c>
      <c r="AJ180" s="1" t="s">
        <v>539</v>
      </c>
      <c r="AK180" s="1">
        <v>0.57</v>
      </c>
      <c r="AL180" s="1" t="s">
        <v>173</v>
      </c>
    </row>
    <row r="181">
      <c r="I181" s="1"/>
      <c r="J181" s="1"/>
      <c r="K181" s="1"/>
      <c r="R181" s="1" t="str">
        <f>IFERROR(__xludf.DUMMYFUNCTION("split(O77, ""()"")"),"Aris")</f>
        <v>Aris</v>
      </c>
      <c r="S181" s="37" t="str">
        <f>IFERROR(__xludf.DUMMYFUNCTION("""COMPUTED_VALUE"""),"3rd")</f>
        <v>3rd</v>
      </c>
      <c r="U181" s="6" t="s">
        <v>29</v>
      </c>
      <c r="V181" s="1" t="str">
        <f t="shared" si="3"/>
        <v>Aris</v>
      </c>
      <c r="W181" s="1" t="str">
        <f t="shared" si="4"/>
        <v>Greece</v>
      </c>
      <c r="X181" s="1" t="str">
        <f>IFERROR(__xludf.DUMMYFUNCTION("split(S181,""-"")"),"3rd")</f>
        <v>3rd</v>
      </c>
      <c r="Z181" s="1" t="str">
        <f t="shared" si="5"/>
        <v>3rd</v>
      </c>
      <c r="AA181" s="1" t="s">
        <v>241</v>
      </c>
      <c r="AB181" s="1" t="s">
        <v>150</v>
      </c>
      <c r="AC181" s="1" t="s">
        <v>18</v>
      </c>
      <c r="AD181" s="1">
        <f t="shared" si="7"/>
        <v>0.72</v>
      </c>
      <c r="AE181" s="1">
        <f>IFERROR(__xludf.DUMMYFUNCTION("switch(AC181, ""Cup"", 1, ""CW"", LOOKUP(AB181,J:J,K:K)-1, ""PW"", LOOKUP(AB181,J:J,K:K), ""LC"", LOOKUP(AB181,J:J,K:K)-1, SPLIT(AC181,""stndrh""))"),1.0)</f>
        <v>1</v>
      </c>
      <c r="AF181" s="1">
        <f t="shared" si="8"/>
        <v>0.72</v>
      </c>
      <c r="AG181" s="1" t="str">
        <f t="shared" si="9"/>
        <v>CFR Cluj</v>
      </c>
      <c r="AH181" s="1">
        <f t="shared" si="10"/>
        <v>0.72</v>
      </c>
      <c r="AI181" s="1" t="str">
        <f t="shared" si="11"/>
        <v>Romania</v>
      </c>
      <c r="AJ181" s="1" t="s">
        <v>569</v>
      </c>
      <c r="AK181" s="1">
        <v>0.9</v>
      </c>
      <c r="AL181" s="1" t="s">
        <v>84</v>
      </c>
    </row>
    <row r="182">
      <c r="I182" s="1"/>
      <c r="J182" s="1"/>
      <c r="K182" s="1"/>
      <c r="R182" s="1" t="str">
        <f>IFERROR(__xludf.DUMMYFUNCTION("split(O78, ""()"")"),"Vojvodina")</f>
        <v>Vojvodina</v>
      </c>
      <c r="S182" s="37" t="str">
        <f>IFERROR(__xludf.DUMMYFUNCTION("""COMPUTED_VALUE"""),"4th")</f>
        <v>4th</v>
      </c>
      <c r="U182" s="6" t="s">
        <v>138</v>
      </c>
      <c r="V182" s="1" t="str">
        <f t="shared" si="3"/>
        <v>Vojvodina</v>
      </c>
      <c r="W182" s="1" t="str">
        <f t="shared" si="4"/>
        <v>Serbia</v>
      </c>
      <c r="X182" s="1" t="str">
        <f>IFERROR(__xludf.DUMMYFUNCTION("split(S182,""-"")"),"4th")</f>
        <v>4th</v>
      </c>
      <c r="Z182" s="1" t="str">
        <f t="shared" si="5"/>
        <v>4th</v>
      </c>
      <c r="AA182" s="1" t="s">
        <v>565</v>
      </c>
      <c r="AB182" s="1" t="s">
        <v>150</v>
      </c>
      <c r="AC182" s="1" t="s">
        <v>121</v>
      </c>
      <c r="AD182" s="1">
        <f t="shared" si="7"/>
        <v>0.72</v>
      </c>
      <c r="AE182" s="1">
        <f>IFERROR(__xludf.DUMMYFUNCTION("switch(AC182, ""Cup"", 1, ""CW"", LOOKUP(AB182,J:J,K:K)-1, ""PW"", LOOKUP(AB182,J:J,K:K), ""LC"", LOOKUP(AB182,J:J,K:K)-1, SPLIT(AC182,""stndrh""))"),4.0)</f>
        <v>4</v>
      </c>
      <c r="AF182" s="1">
        <f t="shared" si="8"/>
        <v>0.69</v>
      </c>
      <c r="AG182" s="1" t="str">
        <f t="shared" si="9"/>
        <v>Sepsi OSK</v>
      </c>
      <c r="AH182" s="1">
        <f t="shared" si="10"/>
        <v>0.69</v>
      </c>
      <c r="AI182" s="1" t="str">
        <f t="shared" si="11"/>
        <v>Romania</v>
      </c>
      <c r="AJ182" s="1" t="s">
        <v>517</v>
      </c>
      <c r="AK182" s="1">
        <v>0.73</v>
      </c>
      <c r="AL182" s="1" t="s">
        <v>106</v>
      </c>
    </row>
    <row r="183">
      <c r="I183" s="1"/>
      <c r="J183" s="1"/>
      <c r="K183" s="1"/>
      <c r="R183" s="1" t="str">
        <f>IFERROR(__xludf.DUMMYFUNCTION("split(O79, ""()"")"),"Hammarby IF")</f>
        <v>Hammarby IF</v>
      </c>
      <c r="S183" s="37" t="str">
        <f>IFERROR(__xludf.DUMMYFUNCTION("""COMPUTED_VALUE"""),"CW")</f>
        <v>CW</v>
      </c>
      <c r="U183" s="6" t="s">
        <v>159</v>
      </c>
      <c r="V183" s="1" t="str">
        <f t="shared" si="3"/>
        <v>Hammarby IF</v>
      </c>
      <c r="W183" s="1" t="str">
        <f t="shared" si="4"/>
        <v>Sweden</v>
      </c>
      <c r="X183" s="1" t="str">
        <f>IFERROR(__xludf.DUMMYFUNCTION("split(S183,""-"")"),"CW")</f>
        <v>CW</v>
      </c>
      <c r="Z183" s="1" t="str">
        <f t="shared" si="5"/>
        <v>CW</v>
      </c>
      <c r="AA183" s="1" t="s">
        <v>570</v>
      </c>
      <c r="AB183" s="1" t="s">
        <v>150</v>
      </c>
      <c r="AC183" s="1" t="s">
        <v>27</v>
      </c>
      <c r="AD183" s="1">
        <f t="shared" si="7"/>
        <v>0.72</v>
      </c>
      <c r="AE183" s="1">
        <f>IFERROR(__xludf.DUMMYFUNCTION("switch(AC183, ""Cup"", 1, ""CW"", LOOKUP(AB183,J:J,K:K)-1, ""PW"", LOOKUP(AB183,J:J,K:K), ""LC"", LOOKUP(AB183,J:J,K:K)-1, SPLIT(AC183,""stndrh""))"),3.0)</f>
        <v>3</v>
      </c>
      <c r="AF183" s="1">
        <f t="shared" si="8"/>
        <v>0.7</v>
      </c>
      <c r="AG183" s="1" t="str">
        <f t="shared" si="9"/>
        <v>Universitatea Craiova</v>
      </c>
      <c r="AH183" s="1">
        <f t="shared" si="10"/>
        <v>0.7</v>
      </c>
      <c r="AI183" s="1" t="str">
        <f t="shared" si="11"/>
        <v>Romania</v>
      </c>
      <c r="AJ183" s="1" t="s">
        <v>151</v>
      </c>
      <c r="AK183" s="1">
        <v>0.75</v>
      </c>
      <c r="AL183" s="1" t="s">
        <v>50</v>
      </c>
    </row>
    <row r="184">
      <c r="I184" s="1"/>
      <c r="J184" s="1"/>
      <c r="K184" s="1"/>
      <c r="R184" s="1" t="str">
        <f>IFERROR(__xludf.DUMMYFUNCTION("split(O80, ""()"")"),"Vålerenga")</f>
        <v>Vålerenga</v>
      </c>
      <c r="S184" s="37" t="str">
        <f>IFERROR(__xludf.DUMMYFUNCTION("""COMPUTED_VALUE"""),"3rd")</f>
        <v>3rd</v>
      </c>
      <c r="U184" s="6" t="s">
        <v>168</v>
      </c>
      <c r="V184" s="1" t="str">
        <f t="shared" si="3"/>
        <v>Vålerenga</v>
      </c>
      <c r="W184" s="1" t="str">
        <f t="shared" si="4"/>
        <v>Norway</v>
      </c>
      <c r="X184" s="1" t="str">
        <f>IFERROR(__xludf.DUMMYFUNCTION("split(S184,""-"")"),"3rd")</f>
        <v>3rd</v>
      </c>
      <c r="Z184" s="1" t="str">
        <f t="shared" si="5"/>
        <v>3rd</v>
      </c>
      <c r="AA184" s="1" t="s">
        <v>303</v>
      </c>
      <c r="AB184" s="1" t="s">
        <v>150</v>
      </c>
      <c r="AC184" s="1" t="s">
        <v>75</v>
      </c>
      <c r="AD184" s="1">
        <f t="shared" si="7"/>
        <v>0.72</v>
      </c>
      <c r="AE184" s="1">
        <f>IFERROR(__xludf.DUMMYFUNCTION("switch(AC184, ""Cup"", 1, ""CW"", LOOKUP(AB184,J:J,K:K)-1, ""PW"", LOOKUP(AB184,J:J,K:K), ""LC"", LOOKUP(AB184,J:J,K:K)-1, SPLIT(AC184,""stndrh""))"),2.0)</f>
        <v>2</v>
      </c>
      <c r="AF184" s="1">
        <f t="shared" si="8"/>
        <v>0.71</v>
      </c>
      <c r="AG184" s="1" t="str">
        <f t="shared" si="9"/>
        <v>FCSB</v>
      </c>
      <c r="AH184" s="1">
        <f t="shared" si="10"/>
        <v>0.71</v>
      </c>
      <c r="AI184" s="1" t="str">
        <f t="shared" si="11"/>
        <v>Romania</v>
      </c>
      <c r="AJ184" s="1" t="s">
        <v>564</v>
      </c>
      <c r="AK184" s="1">
        <v>0.5800000000000001</v>
      </c>
      <c r="AL184" s="1" t="s">
        <v>205</v>
      </c>
    </row>
    <row r="185">
      <c r="I185" s="1"/>
      <c r="J185" s="1"/>
      <c r="K185" s="1"/>
      <c r="R185" s="1" t="str">
        <f>IFERROR(__xludf.DUMMYFUNCTION("split(O81, ""()"")"),"Hapoel Be'er Sheva")</f>
        <v>Hapoel Be'er Sheva</v>
      </c>
      <c r="S185" s="37" t="str">
        <f>IFERROR(__xludf.DUMMYFUNCTION("""COMPUTED_VALUE"""),"4th")</f>
        <v>4th</v>
      </c>
      <c r="U185" s="6" t="s">
        <v>102</v>
      </c>
      <c r="V185" s="1" t="str">
        <f t="shared" si="3"/>
        <v>Hapoel Be'er Sheva</v>
      </c>
      <c r="W185" s="1" t="str">
        <f t="shared" si="4"/>
        <v>Israel</v>
      </c>
      <c r="X185" s="1" t="str">
        <f>IFERROR(__xludf.DUMMYFUNCTION("split(S185,""-"")"),"4th")</f>
        <v>4th</v>
      </c>
      <c r="Z185" s="1" t="str">
        <f t="shared" si="5"/>
        <v>4th</v>
      </c>
      <c r="AA185" s="1" t="s">
        <v>571</v>
      </c>
      <c r="AB185" s="1" t="s">
        <v>72</v>
      </c>
      <c r="AC185" s="1" t="s">
        <v>18</v>
      </c>
      <c r="AD185" s="1">
        <f t="shared" si="7"/>
        <v>0.93</v>
      </c>
      <c r="AE185" s="1">
        <f>IFERROR(__xludf.DUMMYFUNCTION("switch(AC185, ""Cup"", 1, ""CW"", LOOKUP(AB185,J:J,K:K)-1, ""PW"", LOOKUP(AB185,J:J,K:K), ""LC"", LOOKUP(AB185,J:J,K:K)-1, SPLIT(AC185,""stndrh""))"),1.0)</f>
        <v>1</v>
      </c>
      <c r="AF185" s="1">
        <f t="shared" si="8"/>
        <v>0.93</v>
      </c>
      <c r="AG185" s="1" t="str">
        <f t="shared" si="9"/>
        <v>Zenit Saint Petersburg</v>
      </c>
      <c r="AH185" s="1">
        <f t="shared" si="10"/>
        <v>0.93</v>
      </c>
      <c r="AI185" s="1" t="str">
        <f t="shared" si="11"/>
        <v>Russia</v>
      </c>
      <c r="AJ185" s="1" t="s">
        <v>538</v>
      </c>
      <c r="AK185" s="1">
        <v>0.59</v>
      </c>
      <c r="AL185" s="1" t="s">
        <v>173</v>
      </c>
    </row>
    <row r="186">
      <c r="I186" s="1"/>
      <c r="J186" s="1"/>
      <c r="K186" s="1"/>
      <c r="R186" s="1" t="str">
        <f>IFERROR(__xludf.DUMMYFUNCTION("split(O82, ""()"")"),"BATE Borisov")</f>
        <v>BATE Borisov</v>
      </c>
      <c r="S186" s="37" t="str">
        <f>IFERROR(__xludf.DUMMYFUNCTION("""COMPUTED_VALUE"""),"CW")</f>
        <v>CW</v>
      </c>
      <c r="U186" s="6" t="s">
        <v>50</v>
      </c>
      <c r="V186" s="1" t="str">
        <f t="shared" si="3"/>
        <v>BATE Borisov</v>
      </c>
      <c r="W186" s="1" t="str">
        <f t="shared" si="4"/>
        <v>Belarus</v>
      </c>
      <c r="X186" s="1" t="str">
        <f>IFERROR(__xludf.DUMMYFUNCTION("split(S186,""-"")"),"CW")</f>
        <v>CW</v>
      </c>
      <c r="Z186" s="1" t="str">
        <f t="shared" si="5"/>
        <v>CW</v>
      </c>
      <c r="AA186" s="1" t="s">
        <v>562</v>
      </c>
      <c r="AB186" s="1" t="s">
        <v>72</v>
      </c>
      <c r="AC186" s="1" t="s">
        <v>46</v>
      </c>
      <c r="AD186" s="1">
        <f t="shared" si="7"/>
        <v>0.93</v>
      </c>
      <c r="AE186" s="1">
        <f>IFERROR(__xludf.DUMMYFUNCTION("switch(AC186, ""Cup"", 1, ""CW"", LOOKUP(AB186,J:J,K:K)-1, ""PW"", LOOKUP(AB186,J:J,K:K), ""LC"", LOOKUP(AB186,J:J,K:K)-1, SPLIT(AC186,""stndrh""))"),4.0)</f>
        <v>4</v>
      </c>
      <c r="AF186" s="1">
        <f t="shared" si="8"/>
        <v>0.9</v>
      </c>
      <c r="AG186" s="1" t="str">
        <f t="shared" si="9"/>
        <v>Rubin Kazan</v>
      </c>
      <c r="AH186" s="1">
        <f t="shared" si="10"/>
        <v>0.9</v>
      </c>
      <c r="AI186" s="1" t="str">
        <f t="shared" si="11"/>
        <v>Russia</v>
      </c>
      <c r="AJ186" s="1" t="s">
        <v>551</v>
      </c>
      <c r="AK186" s="1">
        <v>0.61</v>
      </c>
      <c r="AL186" s="1" t="s">
        <v>231</v>
      </c>
    </row>
    <row r="187">
      <c r="I187" s="1"/>
      <c r="J187" s="1"/>
      <c r="K187" s="1"/>
      <c r="R187" s="1" t="str">
        <f>IFERROR(__xludf.DUMMYFUNCTION("split(O83, ""()"")"),"Qarabağ")</f>
        <v>Qarabağ</v>
      </c>
      <c r="S187" s="37" t="str">
        <f>IFERROR(__xludf.DUMMYFUNCTION("""COMPUTED_VALUE"""),"2nd")</f>
        <v>2nd</v>
      </c>
      <c r="U187" s="6" t="s">
        <v>40</v>
      </c>
      <c r="V187" s="1" t="str">
        <f t="shared" si="3"/>
        <v>Qarabağ</v>
      </c>
      <c r="W187" s="1" t="str">
        <f t="shared" si="4"/>
        <v>Azerbaijan</v>
      </c>
      <c r="X187" s="1" t="str">
        <f>IFERROR(__xludf.DUMMYFUNCTION("split(S187,""-"")"),"2nd")</f>
        <v>2nd</v>
      </c>
      <c r="Z187" s="1" t="str">
        <f t="shared" si="5"/>
        <v>2nd</v>
      </c>
      <c r="AA187" s="1" t="s">
        <v>572</v>
      </c>
      <c r="AB187" s="1" t="s">
        <v>72</v>
      </c>
      <c r="AC187" s="1" t="s">
        <v>261</v>
      </c>
      <c r="AD187" s="1">
        <f t="shared" si="7"/>
        <v>0.93</v>
      </c>
      <c r="AE187" s="1">
        <f>IFERROR(__xludf.DUMMYFUNCTION("switch(AC187, ""Cup"", 1, ""CW"", LOOKUP(AB187,J:J,K:K)-1, ""PW"", LOOKUP(AB187,J:J,K:K), ""LC"", LOOKUP(AB187,J:J,K:K)-1, SPLIT(AC187,""stndrh""))"),5.0)</f>
        <v>5</v>
      </c>
      <c r="AF187" s="1">
        <f t="shared" si="8"/>
        <v>0.89</v>
      </c>
      <c r="AG187" s="1" t="str">
        <f t="shared" si="9"/>
        <v>Sochi</v>
      </c>
      <c r="AH187" s="1">
        <f t="shared" si="10"/>
        <v>0.89</v>
      </c>
      <c r="AI187" s="1" t="str">
        <f t="shared" si="11"/>
        <v>Russia</v>
      </c>
      <c r="AJ187" s="1" t="s">
        <v>549</v>
      </c>
      <c r="AK187" s="1">
        <v>0.6</v>
      </c>
      <c r="AL187" s="1" t="s">
        <v>231</v>
      </c>
    </row>
    <row r="188">
      <c r="I188" s="1"/>
      <c r="J188" s="1"/>
      <c r="K188" s="1"/>
      <c r="R188" s="1" t="str">
        <f>IFERROR(__xludf.DUMMYFUNCTION("split(O84, ""()"")"),"Arda")</f>
        <v>Arda</v>
      </c>
      <c r="S188" s="37" t="str">
        <f>IFERROR(__xludf.DUMMYFUNCTION("""COMPUTED_VALUE"""),"PW")</f>
        <v>PW</v>
      </c>
      <c r="U188" s="6" t="s">
        <v>73</v>
      </c>
      <c r="V188" s="1" t="str">
        <f t="shared" si="3"/>
        <v>Arda</v>
      </c>
      <c r="W188" s="1" t="str">
        <f t="shared" si="4"/>
        <v>Bulgaria</v>
      </c>
      <c r="X188" s="1" t="str">
        <f>IFERROR(__xludf.DUMMYFUNCTION("split(S188,""-"")"),"PW")</f>
        <v>PW</v>
      </c>
      <c r="Z188" s="1" t="str">
        <f t="shared" si="5"/>
        <v>PW</v>
      </c>
      <c r="AA188" s="1" t="s">
        <v>573</v>
      </c>
      <c r="AB188" s="1" t="s">
        <v>72</v>
      </c>
      <c r="AC188" s="1" t="s">
        <v>75</v>
      </c>
      <c r="AD188" s="1">
        <f t="shared" si="7"/>
        <v>0.93</v>
      </c>
      <c r="AE188" s="1">
        <f>IFERROR(__xludf.DUMMYFUNCTION("switch(AC188, ""Cup"", 1, ""CW"", LOOKUP(AB188,J:J,K:K)-1, ""PW"", LOOKUP(AB188,J:J,K:K), ""LC"", LOOKUP(AB188,J:J,K:K)-1, SPLIT(AC188,""stndrh""))"),2.0)</f>
        <v>2</v>
      </c>
      <c r="AF188" s="1">
        <f t="shared" si="8"/>
        <v>0.92</v>
      </c>
      <c r="AG188" s="1" t="str">
        <f t="shared" si="9"/>
        <v>Spartak Moscow</v>
      </c>
      <c r="AH188" s="1">
        <f t="shared" si="10"/>
        <v>0.92</v>
      </c>
      <c r="AI188" s="1" t="str">
        <f t="shared" si="11"/>
        <v>Russia</v>
      </c>
      <c r="AJ188" s="1" t="s">
        <v>548</v>
      </c>
      <c r="AK188" s="1">
        <v>0.59</v>
      </c>
      <c r="AL188" s="1" t="s">
        <v>231</v>
      </c>
    </row>
    <row r="189">
      <c r="I189" s="1"/>
      <c r="J189" s="1"/>
      <c r="K189" s="1"/>
      <c r="R189" s="1" t="str">
        <f>IFERROR(__xludf.DUMMYFUNCTION("split(O85, ""()"")"),"Raków Częstochowa")</f>
        <v>Raków Częstochowa</v>
      </c>
      <c r="S189" s="37" t="str">
        <f>IFERROR(__xludf.DUMMYFUNCTION("""COMPUTED_VALUE"""),"CW")</f>
        <v>CW</v>
      </c>
      <c r="U189" s="6" t="s">
        <v>206</v>
      </c>
      <c r="V189" s="1" t="str">
        <f t="shared" si="3"/>
        <v>Raków Częstochowa</v>
      </c>
      <c r="W189" s="1" t="str">
        <f t="shared" si="4"/>
        <v>Poland</v>
      </c>
      <c r="X189" s="1" t="str">
        <f>IFERROR(__xludf.DUMMYFUNCTION("split(S189,""-"")"),"CW")</f>
        <v>CW</v>
      </c>
      <c r="Z189" s="1" t="str">
        <f t="shared" si="5"/>
        <v>CW</v>
      </c>
      <c r="AA189" s="1" t="s">
        <v>511</v>
      </c>
      <c r="AB189" s="1" t="s">
        <v>72</v>
      </c>
      <c r="AC189" s="1" t="s">
        <v>27</v>
      </c>
      <c r="AD189" s="1">
        <f t="shared" si="7"/>
        <v>0.93</v>
      </c>
      <c r="AE189" s="1">
        <f>IFERROR(__xludf.DUMMYFUNCTION("switch(AC189, ""Cup"", 1, ""CW"", LOOKUP(AB189,J:J,K:K)-1, ""PW"", LOOKUP(AB189,J:J,K:K), ""LC"", LOOKUP(AB189,J:J,K:K)-1, SPLIT(AC189,""stndrh""))"),4.0)</f>
        <v>4</v>
      </c>
      <c r="AF189" s="1">
        <f t="shared" si="8"/>
        <v>0.9</v>
      </c>
      <c r="AG189" s="1" t="str">
        <f t="shared" si="9"/>
        <v>Lokomotiv Moscow</v>
      </c>
      <c r="AH189" s="1">
        <f t="shared" si="10"/>
        <v>0.9</v>
      </c>
      <c r="AI189" s="1" t="str">
        <f t="shared" si="11"/>
        <v>Russia</v>
      </c>
      <c r="AJ189" s="1" t="s">
        <v>208</v>
      </c>
      <c r="AK189" s="1">
        <v>0.57</v>
      </c>
      <c r="AL189" s="1" t="s">
        <v>67</v>
      </c>
    </row>
    <row r="190">
      <c r="I190" s="1"/>
      <c r="J190" s="1"/>
      <c r="K190" s="1"/>
      <c r="R190" s="1" t="str">
        <f>IFERROR(__xludf.DUMMYFUNCTION("split(O86, ""()"")"),"Olimpija Ljubljana")</f>
        <v>Olimpija Ljubljana</v>
      </c>
      <c r="S190" s="37" t="str">
        <f>IFERROR(__xludf.DUMMYFUNCTION("""COMPUTED_VALUE"""),"CW")</f>
        <v>CW</v>
      </c>
      <c r="U190" s="6" t="s">
        <v>218</v>
      </c>
      <c r="V190" s="1" t="str">
        <f t="shared" si="3"/>
        <v>Olimpija Ljubljana</v>
      </c>
      <c r="W190" s="1" t="str">
        <f t="shared" si="4"/>
        <v>Slovenia</v>
      </c>
      <c r="X190" s="1" t="str">
        <f>IFERROR(__xludf.DUMMYFUNCTION("split(S190,""-"")"),"CW")</f>
        <v>CW</v>
      </c>
      <c r="Z190" s="1" t="str">
        <f t="shared" si="5"/>
        <v>CW</v>
      </c>
      <c r="AA190" s="1" t="s">
        <v>472</v>
      </c>
      <c r="AB190" s="1" t="s">
        <v>257</v>
      </c>
      <c r="AC190" s="1" t="s">
        <v>27</v>
      </c>
      <c r="AD190" s="1">
        <f t="shared" si="7"/>
        <v>0.45</v>
      </c>
      <c r="AE190" s="1">
        <f>IFERROR(__xludf.DUMMYFUNCTION("switch(AC190, ""Cup"", 1, ""CW"", LOOKUP(AB190,J:J,K:K)-1, ""PW"", LOOKUP(AB190,J:J,K:K), ""LC"", LOOKUP(AB190,J:J,K:K)-1, SPLIT(AC190,""stndrh""))"),2.0)</f>
        <v>2</v>
      </c>
      <c r="AF190" s="1">
        <f t="shared" si="8"/>
        <v>0.44</v>
      </c>
      <c r="AG190" s="1" t="str">
        <f t="shared" si="9"/>
        <v>La Fiorita</v>
      </c>
      <c r="AH190" s="1">
        <f t="shared" si="10"/>
        <v>0.44</v>
      </c>
      <c r="AI190" s="1" t="str">
        <f t="shared" si="11"/>
        <v>San Marino</v>
      </c>
      <c r="AJ190" s="1" t="s">
        <v>574</v>
      </c>
      <c r="AK190" s="1">
        <v>0.85</v>
      </c>
      <c r="AL190" s="1" t="s">
        <v>91</v>
      </c>
    </row>
    <row r="191">
      <c r="I191" s="1"/>
      <c r="J191" s="1"/>
      <c r="K191" s="1"/>
      <c r="R191" s="1" t="str">
        <f>IFERROR(__xludf.DUMMYFUNCTION("split(O87, ""()"")"),"#VALUE!")</f>
        <v>#VALUE!</v>
      </c>
      <c r="S191" s="37"/>
      <c r="V191" s="1" t="str">
        <f t="shared" si="3"/>
        <v>#VALUE!</v>
      </c>
      <c r="W191" s="1" t="str">
        <f t="shared" si="4"/>
        <v/>
      </c>
      <c r="X191" s="1" t="str">
        <f>IFERROR(__xludf.DUMMYFUNCTION("split(S191,""-"")"),"#VALUE!")</f>
        <v>#VALUE!</v>
      </c>
      <c r="Z191" s="1" t="str">
        <f t="shared" si="5"/>
        <v>#VALUE!</v>
      </c>
      <c r="AA191" s="1" t="s">
        <v>575</v>
      </c>
      <c r="AB191" s="1" t="s">
        <v>257</v>
      </c>
      <c r="AC191" s="1" t="s">
        <v>36</v>
      </c>
      <c r="AD191" s="1">
        <f t="shared" si="7"/>
        <v>0.45</v>
      </c>
      <c r="AE191" s="1">
        <f>IFERROR(__xludf.DUMMYFUNCTION("switch(AC191, ""Cup"", 1, ""CW"", LOOKUP(AB191,J:J,K:K)-1, ""PW"", LOOKUP(AB191,J:J,K:K), ""LC"", LOOKUP(AB191,J:J,K:K)-1, SPLIT(AC191,""stndrh""))"),3.0)</f>
        <v>3</v>
      </c>
      <c r="AF191" s="1">
        <f t="shared" si="8"/>
        <v>0.43</v>
      </c>
      <c r="AG191" s="1" t="str">
        <f t="shared" si="9"/>
        <v>Tre Penne</v>
      </c>
      <c r="AH191" s="1">
        <f t="shared" si="10"/>
        <v>0.43</v>
      </c>
      <c r="AI191" s="1" t="str">
        <f t="shared" si="11"/>
        <v>San Marino</v>
      </c>
      <c r="AJ191" s="1" t="s">
        <v>560</v>
      </c>
      <c r="AK191" s="1">
        <v>0.6799999999999999</v>
      </c>
      <c r="AL191" s="1" t="s">
        <v>206</v>
      </c>
    </row>
    <row r="192">
      <c r="I192" s="1"/>
      <c r="J192" s="1"/>
      <c r="K192" s="1"/>
      <c r="R192" s="1" t="str">
        <f>IFERROR(__xludf.DUMMYFUNCTION("split(O88, ""()"")"),"#VALUE!")</f>
        <v>#VALUE!</v>
      </c>
      <c r="S192" s="37"/>
      <c r="V192" s="1" t="str">
        <f t="shared" si="3"/>
        <v>#VALUE!</v>
      </c>
      <c r="W192" s="1" t="str">
        <f t="shared" si="4"/>
        <v/>
      </c>
      <c r="X192" s="1" t="str">
        <f>IFERROR(__xludf.DUMMYFUNCTION("split(S192,""-"")"),"#VALUE!")</f>
        <v>#VALUE!</v>
      </c>
      <c r="Z192" s="1" t="str">
        <f t="shared" si="5"/>
        <v>#VALUE!</v>
      </c>
      <c r="AA192" s="1" t="s">
        <v>342</v>
      </c>
      <c r="AB192" s="1" t="s">
        <v>257</v>
      </c>
      <c r="AC192" s="1" t="s">
        <v>18</v>
      </c>
      <c r="AD192" s="1">
        <f t="shared" si="7"/>
        <v>0.45</v>
      </c>
      <c r="AE192" s="1">
        <f>IFERROR(__xludf.DUMMYFUNCTION("switch(AC192, ""Cup"", 1, ""CW"", LOOKUP(AB192,J:J,K:K)-1, ""PW"", LOOKUP(AB192,J:J,K:K), ""LC"", LOOKUP(AB192,J:J,K:K)-1, SPLIT(AC192,""stndrh""))"),1.0)</f>
        <v>1</v>
      </c>
      <c r="AF192" s="1">
        <f t="shared" si="8"/>
        <v>0.45</v>
      </c>
      <c r="AG192" s="1" t="str">
        <f t="shared" si="9"/>
        <v>Folgore</v>
      </c>
      <c r="AH192" s="1">
        <f t="shared" si="10"/>
        <v>0.45</v>
      </c>
      <c r="AI192" s="1" t="str">
        <f t="shared" si="11"/>
        <v>San Marino</v>
      </c>
      <c r="AJ192" s="1" t="s">
        <v>268</v>
      </c>
      <c r="AK192" s="1">
        <v>0.85</v>
      </c>
      <c r="AL192" s="1" t="s">
        <v>86</v>
      </c>
    </row>
    <row r="193">
      <c r="I193" s="1"/>
      <c r="J193" s="1"/>
      <c r="K193" s="1"/>
      <c r="R193" s="1" t="str">
        <f>IFERROR(__xludf.DUMMYFUNCTION("split(O89, ""()"")"),"Spartak Trnava")</f>
        <v>Spartak Trnava</v>
      </c>
      <c r="S193" s="37" t="str">
        <f>IFERROR(__xludf.DUMMYFUNCTION("""COMPUTED_VALUE"""),"3rd")</f>
        <v>3rd</v>
      </c>
      <c r="U193" s="6" t="s">
        <v>210</v>
      </c>
      <c r="V193" s="1" t="str">
        <f t="shared" si="3"/>
        <v>Spartak Trnava</v>
      </c>
      <c r="W193" s="1" t="str">
        <f t="shared" si="4"/>
        <v>Slovakia</v>
      </c>
      <c r="X193" s="1" t="str">
        <f>IFERROR(__xludf.DUMMYFUNCTION("split(S193,""-"")"),"3rd")</f>
        <v>3rd</v>
      </c>
      <c r="Z193" s="1" t="str">
        <f t="shared" si="5"/>
        <v>3rd</v>
      </c>
      <c r="AA193" s="1" t="s">
        <v>553</v>
      </c>
      <c r="AB193" s="1" t="s">
        <v>19</v>
      </c>
      <c r="AC193" s="1" t="s">
        <v>18</v>
      </c>
      <c r="AD193" s="1">
        <f t="shared" si="7"/>
        <v>0.86</v>
      </c>
      <c r="AE193" s="1">
        <f>IFERROR(__xludf.DUMMYFUNCTION("switch(AC193, ""Cup"", 1, ""CW"", LOOKUP(AB193,J:J,K:K)-1, ""PW"", LOOKUP(AB193,J:J,K:K), ""LC"", LOOKUP(AB193,J:J,K:K)-1, SPLIT(AC193,""stndrh""))"),1.0)</f>
        <v>1</v>
      </c>
      <c r="AF193" s="1">
        <f t="shared" si="8"/>
        <v>0.86</v>
      </c>
      <c r="AG193" s="1" t="str">
        <f t="shared" si="9"/>
        <v>Rangers</v>
      </c>
      <c r="AH193" s="1">
        <f t="shared" si="10"/>
        <v>0.86</v>
      </c>
      <c r="AI193" s="1" t="str">
        <f t="shared" si="11"/>
        <v>Scotland</v>
      </c>
      <c r="AJ193" s="1" t="s">
        <v>568</v>
      </c>
      <c r="AK193" s="1">
        <v>0.55</v>
      </c>
      <c r="AL193" s="1" t="s">
        <v>205</v>
      </c>
    </row>
    <row r="194">
      <c r="I194" s="1"/>
      <c r="J194" s="1"/>
      <c r="K194" s="1"/>
      <c r="R194" s="1" t="str">
        <f>IFERROR(__xludf.DUMMYFUNCTION("split(O90, ""()"")"),"Puskás Akadémia")</f>
        <v>Puskás Akadémia</v>
      </c>
      <c r="S194" s="37" t="str">
        <f>IFERROR(__xludf.DUMMYFUNCTION("""COMPUTED_VALUE"""),"2nd")</f>
        <v>2nd</v>
      </c>
      <c r="U194" s="6" t="s">
        <v>153</v>
      </c>
      <c r="V194" s="1" t="str">
        <f t="shared" si="3"/>
        <v>Puskás Akadémia</v>
      </c>
      <c r="W194" s="1" t="str">
        <f t="shared" si="4"/>
        <v>Hungary</v>
      </c>
      <c r="X194" s="1" t="str">
        <f>IFERROR(__xludf.DUMMYFUNCTION("split(S194,""-"")"),"2nd")</f>
        <v>2nd</v>
      </c>
      <c r="Z194" s="1" t="str">
        <f t="shared" si="5"/>
        <v>2nd</v>
      </c>
      <c r="AA194" s="1" t="s">
        <v>239</v>
      </c>
      <c r="AB194" s="1" t="s">
        <v>19</v>
      </c>
      <c r="AC194" s="1" t="s">
        <v>75</v>
      </c>
      <c r="AD194" s="1">
        <f t="shared" si="7"/>
        <v>0.86</v>
      </c>
      <c r="AE194" s="1">
        <f>IFERROR(__xludf.DUMMYFUNCTION("switch(AC194, ""Cup"", 1, ""CW"", LOOKUP(AB194,J:J,K:K)-1, ""PW"", LOOKUP(AB194,J:J,K:K), ""LC"", LOOKUP(AB194,J:J,K:K)-1, SPLIT(AC194,""stndrh""))"),2.0)</f>
        <v>2</v>
      </c>
      <c r="AF194" s="1">
        <f t="shared" si="8"/>
        <v>0.85</v>
      </c>
      <c r="AG194" s="1" t="str">
        <f t="shared" si="9"/>
        <v>Celtic</v>
      </c>
      <c r="AH194" s="1">
        <f t="shared" si="10"/>
        <v>0.85</v>
      </c>
      <c r="AI194" s="1" t="str">
        <f t="shared" si="11"/>
        <v>Scotland</v>
      </c>
      <c r="AJ194" s="1" t="s">
        <v>275</v>
      </c>
      <c r="AK194" s="1">
        <v>0.82</v>
      </c>
      <c r="AL194" s="1" t="s">
        <v>86</v>
      </c>
    </row>
    <row r="195">
      <c r="I195" s="1"/>
      <c r="J195" s="1"/>
      <c r="K195" s="1"/>
      <c r="R195" s="1" t="str">
        <f>IFERROR(__xludf.DUMMYFUNCTION("split(O91, ""()"")"),"Sūduva")</f>
        <v>Sūduva</v>
      </c>
      <c r="S195" s="37" t="str">
        <f>IFERROR(__xludf.DUMMYFUNCTION("""COMPUTED_VALUE"""),"2nd")</f>
        <v>2nd</v>
      </c>
      <c r="U195" s="6" t="s">
        <v>200</v>
      </c>
      <c r="V195" s="1" t="str">
        <f t="shared" si="3"/>
        <v>Sūduva</v>
      </c>
      <c r="W195" s="1" t="str">
        <f t="shared" si="4"/>
        <v>Lithuania</v>
      </c>
      <c r="X195" s="1" t="str">
        <f>IFERROR(__xludf.DUMMYFUNCTION("split(S195,""-"")"),"2nd")</f>
        <v>2nd</v>
      </c>
      <c r="Z195" s="1" t="str">
        <f t="shared" si="5"/>
        <v>2nd</v>
      </c>
      <c r="AA195" s="1" t="s">
        <v>576</v>
      </c>
      <c r="AB195" s="1" t="s">
        <v>19</v>
      </c>
      <c r="AC195" s="1" t="s">
        <v>27</v>
      </c>
      <c r="AD195" s="1">
        <f t="shared" si="7"/>
        <v>0.86</v>
      </c>
      <c r="AE195" s="1">
        <f>IFERROR(__xludf.DUMMYFUNCTION("switch(AC195, ""Cup"", 1, ""CW"", LOOKUP(AB195,J:J,K:K)-1, ""PW"", LOOKUP(AB195,J:J,K:K), ""LC"", LOOKUP(AB195,J:J,K:K)-1, SPLIT(AC195,""stndrh""))"),4.0)</f>
        <v>4</v>
      </c>
      <c r="AF195" s="1">
        <f t="shared" si="8"/>
        <v>0.83</v>
      </c>
      <c r="AG195" s="1" t="str">
        <f t="shared" si="9"/>
        <v>St Johnstone</v>
      </c>
      <c r="AH195" s="1">
        <f t="shared" si="10"/>
        <v>0.83</v>
      </c>
      <c r="AI195" s="1" t="str">
        <f t="shared" si="11"/>
        <v>Scotland</v>
      </c>
      <c r="AJ195" s="1" t="s">
        <v>577</v>
      </c>
      <c r="AK195" s="1">
        <v>0.7</v>
      </c>
      <c r="AL195" s="1" t="s">
        <v>210</v>
      </c>
    </row>
    <row r="196">
      <c r="I196" s="1"/>
      <c r="J196" s="1"/>
      <c r="K196" s="1"/>
      <c r="R196" s="1" t="str">
        <f>IFERROR(__xludf.DUMMYFUNCTION("split(O92, ""()"")"),"Urartu")</f>
        <v>Urartu</v>
      </c>
      <c r="S196" s="37" t="str">
        <f>IFERROR(__xludf.DUMMYFUNCTION("""COMPUTED_VALUE"""),"3rd")</f>
        <v>3rd</v>
      </c>
      <c r="U196" s="6" t="s">
        <v>21</v>
      </c>
      <c r="V196" s="1" t="str">
        <f t="shared" si="3"/>
        <v>Urartu</v>
      </c>
      <c r="W196" s="1" t="str">
        <f t="shared" si="4"/>
        <v>Armenia</v>
      </c>
      <c r="X196" s="1" t="str">
        <f>IFERROR(__xludf.DUMMYFUNCTION("split(S196,""-"")"),"3rd")</f>
        <v>3rd</v>
      </c>
      <c r="Z196" s="1" t="str">
        <f t="shared" si="5"/>
        <v>3rd</v>
      </c>
      <c r="AA196" s="1" t="s">
        <v>399</v>
      </c>
      <c r="AB196" s="1" t="s">
        <v>19</v>
      </c>
      <c r="AC196" s="1" t="s">
        <v>36</v>
      </c>
      <c r="AD196" s="1">
        <f t="shared" si="7"/>
        <v>0.86</v>
      </c>
      <c r="AE196" s="1">
        <f>IFERROR(__xludf.DUMMYFUNCTION("switch(AC196, ""Cup"", 1, ""CW"", LOOKUP(AB196,J:J,K:K)-1, ""PW"", LOOKUP(AB196,J:J,K:K), ""LC"", LOOKUP(AB196,J:J,K:K)-1, SPLIT(AC196,""stndrh""))"),3.0)</f>
        <v>3</v>
      </c>
      <c r="AF196" s="1">
        <f t="shared" si="8"/>
        <v>0.84</v>
      </c>
      <c r="AG196" s="1" t="str">
        <f t="shared" si="9"/>
        <v>Hibernian</v>
      </c>
      <c r="AH196" s="1">
        <f t="shared" si="10"/>
        <v>0.84</v>
      </c>
      <c r="AI196" s="1" t="str">
        <f t="shared" si="11"/>
        <v>Scotland</v>
      </c>
      <c r="AJ196" s="1" t="s">
        <v>572</v>
      </c>
      <c r="AK196" s="1">
        <v>0.8899999999999999</v>
      </c>
      <c r="AL196" s="1" t="s">
        <v>72</v>
      </c>
    </row>
    <row r="197">
      <c r="I197" s="1"/>
      <c r="J197" s="1"/>
      <c r="K197" s="1"/>
      <c r="R197" s="1" t="str">
        <f>IFERROR(__xludf.DUMMYFUNCTION("split(O93, ""()"")"),"Vllaznia")</f>
        <v>Vllaznia</v>
      </c>
      <c r="S197" s="37" t="str">
        <f>IFERROR(__xludf.DUMMYFUNCTION("""COMPUTED_VALUE"""),"CW")</f>
        <v>CW</v>
      </c>
      <c r="U197" s="6" t="s">
        <v>0</v>
      </c>
      <c r="V197" s="1" t="str">
        <f t="shared" si="3"/>
        <v>Vllaznia</v>
      </c>
      <c r="W197" s="1" t="str">
        <f t="shared" si="4"/>
        <v>Albania</v>
      </c>
      <c r="X197" s="1" t="str">
        <f>IFERROR(__xludf.DUMMYFUNCTION("split(S197,""-"")"),"CW")</f>
        <v>CW</v>
      </c>
      <c r="Z197" s="1" t="str">
        <f t="shared" si="5"/>
        <v>CW</v>
      </c>
      <c r="AA197" s="1" t="s">
        <v>578</v>
      </c>
      <c r="AB197" s="1" t="s">
        <v>19</v>
      </c>
      <c r="AC197" s="1" t="s">
        <v>46</v>
      </c>
      <c r="AD197" s="1">
        <f t="shared" si="7"/>
        <v>0.86</v>
      </c>
      <c r="AE197" s="1">
        <f>IFERROR(__xludf.DUMMYFUNCTION("switch(AC197, ""Cup"", 1, ""CW"", LOOKUP(AB197,J:J,K:K)-1, ""PW"", LOOKUP(AB197,J:J,K:K), ""LC"", LOOKUP(AB197,J:J,K:K)-1, SPLIT(AC197,""stndrh""))"),4.0)</f>
        <v>4</v>
      </c>
      <c r="AF197" s="1">
        <f t="shared" si="8"/>
        <v>0.83</v>
      </c>
      <c r="AG197" s="1" t="str">
        <f t="shared" si="9"/>
        <v>Aberdeen</v>
      </c>
      <c r="AH197" s="1">
        <f t="shared" si="10"/>
        <v>0.83</v>
      </c>
      <c r="AI197" s="1" t="str">
        <f t="shared" si="11"/>
        <v>Scotland</v>
      </c>
      <c r="AJ197" s="1" t="s">
        <v>270</v>
      </c>
      <c r="AK197" s="1">
        <v>0.84</v>
      </c>
      <c r="AL197" s="1" t="s">
        <v>86</v>
      </c>
    </row>
    <row r="198">
      <c r="I198" s="1"/>
      <c r="J198" s="1"/>
      <c r="K198" s="1"/>
      <c r="R198" s="1" t="str">
        <f>IFERROR(__xludf.DUMMYFUNCTION("split(O94, ""()"")"),"Shkupi")</f>
        <v>Shkupi</v>
      </c>
      <c r="S198" s="37" t="str">
        <f>IFERROR(__xludf.DUMMYFUNCTION("""COMPUTED_VALUE"""),"2nd")</f>
        <v>2nd</v>
      </c>
      <c r="U198" s="6" t="s">
        <v>231</v>
      </c>
      <c r="V198" s="1" t="str">
        <f t="shared" si="3"/>
        <v>Shkupi</v>
      </c>
      <c r="W198" s="1" t="str">
        <f t="shared" si="4"/>
        <v>North Macedonia</v>
      </c>
      <c r="X198" s="1" t="str">
        <f>IFERROR(__xludf.DUMMYFUNCTION("split(S198,""-"")"),"2nd")</f>
        <v>2nd</v>
      </c>
      <c r="Z198" s="1" t="str">
        <f t="shared" si="5"/>
        <v>2nd</v>
      </c>
      <c r="AA198" s="1" t="s">
        <v>259</v>
      </c>
      <c r="AB198" s="1" t="s">
        <v>138</v>
      </c>
      <c r="AC198" s="1" t="s">
        <v>36</v>
      </c>
      <c r="AD198" s="1">
        <f t="shared" si="7"/>
        <v>0.81</v>
      </c>
      <c r="AE198" s="1">
        <f>IFERROR(__xludf.DUMMYFUNCTION("switch(AC198, ""Cup"", 1, ""CW"", LOOKUP(AB198,J:J,K:K)-1, ""PW"", LOOKUP(AB198,J:J,K:K), ""LC"", LOOKUP(AB198,J:J,K:K)-1, SPLIT(AC198,""stndrh""))"),3.0)</f>
        <v>3</v>
      </c>
      <c r="AF198" s="1">
        <f t="shared" si="8"/>
        <v>0.79</v>
      </c>
      <c r="AG198" s="1" t="str">
        <f t="shared" si="9"/>
        <v>Čukarički</v>
      </c>
      <c r="AH198" s="1">
        <f t="shared" si="10"/>
        <v>0.79</v>
      </c>
      <c r="AI198" s="1" t="str">
        <f t="shared" si="11"/>
        <v>Serbia</v>
      </c>
      <c r="AJ198" s="1" t="s">
        <v>573</v>
      </c>
      <c r="AK198" s="1">
        <v>0.9199999999999999</v>
      </c>
      <c r="AL198" s="1" t="s">
        <v>72</v>
      </c>
    </row>
    <row r="199">
      <c r="I199" s="1"/>
      <c r="J199" s="1"/>
      <c r="K199" s="1"/>
      <c r="R199" s="1" t="str">
        <f>IFERROR(__xludf.DUMMYFUNCTION("split(O95, ""()"")"),"Široki Brijeg")</f>
        <v>Široki Brijeg</v>
      </c>
      <c r="S199" s="37" t="str">
        <f>IFERROR(__xludf.DUMMYFUNCTION("""COMPUTED_VALUE"""),"4th")</f>
        <v>4th</v>
      </c>
      <c r="U199" s="6" t="s">
        <v>67</v>
      </c>
      <c r="V199" s="1" t="str">
        <f t="shared" si="3"/>
        <v>Široki Brijeg</v>
      </c>
      <c r="W199" s="1" t="str">
        <f t="shared" si="4"/>
        <v>Bosnia and Herzegovina</v>
      </c>
      <c r="X199" s="1" t="str">
        <f>IFERROR(__xludf.DUMMYFUNCTION("split(S199,""-"")"),"4th")</f>
        <v>4th</v>
      </c>
      <c r="Z199" s="1" t="str">
        <f t="shared" si="5"/>
        <v>4th</v>
      </c>
      <c r="AA199" s="1" t="s">
        <v>579</v>
      </c>
      <c r="AB199" s="1" t="s">
        <v>138</v>
      </c>
      <c r="AC199" s="1" t="s">
        <v>46</v>
      </c>
      <c r="AD199" s="1">
        <f t="shared" si="7"/>
        <v>0.81</v>
      </c>
      <c r="AE199" s="1">
        <f>IFERROR(__xludf.DUMMYFUNCTION("switch(AC199, ""Cup"", 1, ""CW"", LOOKUP(AB199,J:J,K:K)-1, ""PW"", LOOKUP(AB199,J:J,K:K), ""LC"", LOOKUP(AB199,J:J,K:K)-1, SPLIT(AC199,""stndrh""))"),4.0)</f>
        <v>4</v>
      </c>
      <c r="AF199" s="1">
        <f t="shared" si="8"/>
        <v>0.78</v>
      </c>
      <c r="AG199" s="1" t="str">
        <f t="shared" si="9"/>
        <v>Vojvodina</v>
      </c>
      <c r="AH199" s="1">
        <f t="shared" si="10"/>
        <v>0.78</v>
      </c>
      <c r="AI199" s="1" t="str">
        <f t="shared" si="11"/>
        <v>Serbia</v>
      </c>
      <c r="AJ199" s="1" t="s">
        <v>580</v>
      </c>
      <c r="AK199" s="1">
        <v>0.6799999999999999</v>
      </c>
      <c r="AL199" s="1" t="s">
        <v>210</v>
      </c>
    </row>
    <row r="200">
      <c r="I200" s="1"/>
      <c r="J200" s="1"/>
      <c r="K200" s="1"/>
      <c r="R200" s="1" t="str">
        <f>IFERROR(__xludf.DUMMYFUNCTION("split(O96, ""()"")"),"Dundalk")</f>
        <v>Dundalk</v>
      </c>
      <c r="S200" s="37" t="str">
        <f>IFERROR(__xludf.DUMMYFUNCTION("""COMPUTED_VALUE"""),"CW")</f>
        <v>CW</v>
      </c>
      <c r="U200" s="6" t="s">
        <v>205</v>
      </c>
      <c r="V200" s="1" t="str">
        <f t="shared" si="3"/>
        <v>Dundalk</v>
      </c>
      <c r="W200" s="1" t="str">
        <f t="shared" si="4"/>
        <v>Republic of Ireland</v>
      </c>
      <c r="X200" s="1" t="str">
        <f>IFERROR(__xludf.DUMMYFUNCTION("split(S200,""-"")"),"CW")</f>
        <v>CW</v>
      </c>
      <c r="Z200" s="1" t="str">
        <f t="shared" si="5"/>
        <v>CW</v>
      </c>
      <c r="AA200" s="1" t="s">
        <v>558</v>
      </c>
      <c r="AB200" s="1" t="s">
        <v>138</v>
      </c>
      <c r="AC200" s="1" t="s">
        <v>18</v>
      </c>
      <c r="AD200" s="1">
        <f t="shared" si="7"/>
        <v>0.81</v>
      </c>
      <c r="AE200" s="1">
        <f>IFERROR(__xludf.DUMMYFUNCTION("switch(AC200, ""Cup"", 1, ""CW"", LOOKUP(AB200,J:J,K:K)-1, ""PW"", LOOKUP(AB200,J:J,K:K), ""LC"", LOOKUP(AB200,J:J,K:K)-1, SPLIT(AC200,""stndrh""))"),1.0)</f>
        <v>1</v>
      </c>
      <c r="AF200" s="1">
        <f t="shared" si="8"/>
        <v>0.81</v>
      </c>
      <c r="AG200" s="1" t="str">
        <f t="shared" si="9"/>
        <v>Red Star Belgrade</v>
      </c>
      <c r="AH200" s="1">
        <f t="shared" si="10"/>
        <v>0.81</v>
      </c>
      <c r="AI200" s="1" t="str">
        <f t="shared" si="11"/>
        <v>Serbia</v>
      </c>
      <c r="AJ200" s="1" t="s">
        <v>563</v>
      </c>
      <c r="AK200" s="1">
        <v>0.94</v>
      </c>
      <c r="AL200" s="1" t="s">
        <v>64</v>
      </c>
    </row>
    <row r="201">
      <c r="I201" s="1"/>
      <c r="J201" s="1"/>
      <c r="K201" s="1"/>
      <c r="R201" s="1" t="str">
        <f>IFERROR(__xludf.DUMMYFUNCTION("split(O97, ""()"")"),"KuPS")</f>
        <v>KuPS</v>
      </c>
      <c r="S201" s="37" t="str">
        <f>IFERROR(__xludf.DUMMYFUNCTION("""COMPUTED_VALUE"""),"3rd")</f>
        <v>3rd</v>
      </c>
      <c r="U201" s="6" t="s">
        <v>115</v>
      </c>
      <c r="V201" s="1" t="str">
        <f t="shared" si="3"/>
        <v>KuPS</v>
      </c>
      <c r="W201" s="1" t="str">
        <f t="shared" si="4"/>
        <v>Finland</v>
      </c>
      <c r="X201" s="1" t="str">
        <f>IFERROR(__xludf.DUMMYFUNCTION("split(S201,""-"")"),"3rd")</f>
        <v>3rd</v>
      </c>
      <c r="Z201" s="1" t="str">
        <f t="shared" si="5"/>
        <v>3rd</v>
      </c>
      <c r="AA201" s="1" t="s">
        <v>541</v>
      </c>
      <c r="AB201" s="1" t="s">
        <v>138</v>
      </c>
      <c r="AC201" s="1" t="s">
        <v>75</v>
      </c>
      <c r="AD201" s="1">
        <f t="shared" si="7"/>
        <v>0.81</v>
      </c>
      <c r="AE201" s="1">
        <f>IFERROR(__xludf.DUMMYFUNCTION("switch(AC201, ""Cup"", 1, ""CW"", LOOKUP(AB201,J:J,K:K)-1, ""PW"", LOOKUP(AB201,J:J,K:K), ""LC"", LOOKUP(AB201,J:J,K:K)-1, SPLIT(AC201,""stndrh""))"),2.0)</f>
        <v>2</v>
      </c>
      <c r="AF201" s="1">
        <f t="shared" si="8"/>
        <v>0.8</v>
      </c>
      <c r="AG201" s="1" t="str">
        <f t="shared" si="9"/>
        <v>Partizan</v>
      </c>
      <c r="AH201" s="1">
        <f t="shared" si="10"/>
        <v>0.8</v>
      </c>
      <c r="AI201" s="1" t="str">
        <f t="shared" si="11"/>
        <v>Serbia</v>
      </c>
      <c r="AJ201" s="1" t="s">
        <v>576</v>
      </c>
      <c r="AK201" s="1">
        <v>0.83</v>
      </c>
      <c r="AL201" s="1" t="s">
        <v>19</v>
      </c>
    </row>
    <row r="202">
      <c r="I202" s="1"/>
      <c r="J202" s="1"/>
      <c r="K202" s="1"/>
      <c r="R202" s="1" t="str">
        <f>IFERROR(__xludf.DUMMYFUNCTION("split(O98, ""()"")"),"Dila Gori")</f>
        <v>Dila Gori</v>
      </c>
      <c r="S202" s="37" t="str">
        <f>IFERROR(__xludf.DUMMYFUNCTION("""COMPUTED_VALUE"""),"3rd")</f>
        <v>3rd</v>
      </c>
      <c r="U202" s="6" t="s">
        <v>127</v>
      </c>
      <c r="V202" s="1" t="str">
        <f t="shared" si="3"/>
        <v>Dila Gori</v>
      </c>
      <c r="W202" s="1" t="str">
        <f t="shared" si="4"/>
        <v>Georgia</v>
      </c>
      <c r="X202" s="1" t="str">
        <f>IFERROR(__xludf.DUMMYFUNCTION("split(S202,""-"")"),"3rd")</f>
        <v>3rd</v>
      </c>
      <c r="Z202" s="1" t="str">
        <f t="shared" si="5"/>
        <v>3rd</v>
      </c>
      <c r="AA202" s="1" t="s">
        <v>580</v>
      </c>
      <c r="AB202" s="1" t="s">
        <v>210</v>
      </c>
      <c r="AC202" s="1" t="s">
        <v>36</v>
      </c>
      <c r="AD202" s="1">
        <f t="shared" si="7"/>
        <v>0.7</v>
      </c>
      <c r="AE202" s="1">
        <f>IFERROR(__xludf.DUMMYFUNCTION("switch(AC202, ""Cup"", 1, ""CW"", LOOKUP(AB202,J:J,K:K)-1, ""PW"", LOOKUP(AB202,J:J,K:K), ""LC"", LOOKUP(AB202,J:J,K:K)-1, SPLIT(AC202,""stndrh""))"),3.0)</f>
        <v>3</v>
      </c>
      <c r="AF202" s="1">
        <f t="shared" si="8"/>
        <v>0.68</v>
      </c>
      <c r="AG202" s="1" t="str">
        <f t="shared" si="9"/>
        <v>Spartak Trnava</v>
      </c>
      <c r="AH202" s="1">
        <f t="shared" si="10"/>
        <v>0.68</v>
      </c>
      <c r="AI202" s="1" t="str">
        <f t="shared" si="11"/>
        <v>Slovakia</v>
      </c>
      <c r="AJ202" s="1" t="s">
        <v>452</v>
      </c>
      <c r="AK202" s="1">
        <v>0.49</v>
      </c>
      <c r="AL202" s="1" t="s">
        <v>139</v>
      </c>
    </row>
    <row r="203">
      <c r="I203" s="1"/>
      <c r="J203" s="1"/>
      <c r="K203" s="1"/>
      <c r="R203" s="1" t="str">
        <f>IFERROR(__xludf.DUMMYFUNCTION("split(O99, ""()"")"),"FH")</f>
        <v>FH</v>
      </c>
      <c r="S203" s="37" t="str">
        <f>IFERROR(__xludf.DUMMYFUNCTION("""COMPUTED_VALUE"""),"Abd-2nd")</f>
        <v>Abd-2nd</v>
      </c>
      <c r="T203" s="1" t="str">
        <f>IFERROR(__xludf.DUMMYFUNCTION("""COMPUTED_VALUE"""),"[Note ISL]")</f>
        <v>[Note ISL]</v>
      </c>
      <c r="U203" s="6" t="s">
        <v>160</v>
      </c>
      <c r="V203" s="1" t="str">
        <f t="shared" si="3"/>
        <v>FH</v>
      </c>
      <c r="W203" s="1" t="str">
        <f t="shared" si="4"/>
        <v>Iceland</v>
      </c>
      <c r="X203" s="1" t="str">
        <f>IFERROR(__xludf.DUMMYFUNCTION("split(S203,""-"")"),"Abd")</f>
        <v>Abd</v>
      </c>
      <c r="Y203" s="1" t="str">
        <f>IFERROR(__xludf.DUMMYFUNCTION("""COMPUTED_VALUE"""),"2nd")</f>
        <v>2nd</v>
      </c>
      <c r="Z203" s="1" t="str">
        <f t="shared" si="5"/>
        <v>2nd</v>
      </c>
      <c r="AA203" s="1" t="s">
        <v>577</v>
      </c>
      <c r="AB203" s="1" t="s">
        <v>210</v>
      </c>
      <c r="AC203" s="1" t="s">
        <v>18</v>
      </c>
      <c r="AD203" s="1">
        <f t="shared" si="7"/>
        <v>0.7</v>
      </c>
      <c r="AE203" s="1">
        <f>IFERROR(__xludf.DUMMYFUNCTION("switch(AC203, ""Cup"", 1, ""CW"", LOOKUP(AB203,J:J,K:K)-1, ""PW"", LOOKUP(AB203,J:J,K:K), ""LC"", LOOKUP(AB203,J:J,K:K)-1, SPLIT(AC203,""stndrh""))"),1.0)</f>
        <v>1</v>
      </c>
      <c r="AF203" s="1">
        <f t="shared" si="8"/>
        <v>0.7</v>
      </c>
      <c r="AG203" s="1" t="str">
        <f t="shared" si="9"/>
        <v>Slovan Bratislava</v>
      </c>
      <c r="AH203" s="1">
        <f t="shared" si="10"/>
        <v>0.7</v>
      </c>
      <c r="AI203" s="1" t="str">
        <f t="shared" si="11"/>
        <v>Slovakia</v>
      </c>
      <c r="AJ203" s="1" t="s">
        <v>505</v>
      </c>
      <c r="AK203" s="1">
        <v>0.52</v>
      </c>
      <c r="AL203" s="1" t="s">
        <v>160</v>
      </c>
    </row>
    <row r="204">
      <c r="I204" s="1"/>
      <c r="J204" s="1"/>
      <c r="K204" s="1"/>
      <c r="R204" s="1" t="str">
        <f>IFERROR(__xludf.DUMMYFUNCTION("split(O100, ""()"")"),"Bala Town")</f>
        <v>Bala Town</v>
      </c>
      <c r="S204" s="37" t="str">
        <f>IFERROR(__xludf.DUMMYFUNCTION("""COMPUTED_VALUE"""),"3rd")</f>
        <v>3rd</v>
      </c>
      <c r="T204" s="1" t="str">
        <f>IFERROR(__xludf.DUMMYFUNCTION("""COMPUTED_VALUE"""),"[Note WAL]")</f>
        <v>[Note WAL]</v>
      </c>
      <c r="U204" s="6" t="s">
        <v>137</v>
      </c>
      <c r="V204" s="1" t="str">
        <f t="shared" si="3"/>
        <v>Bala Town</v>
      </c>
      <c r="W204" s="1" t="str">
        <f t="shared" si="4"/>
        <v>Wales</v>
      </c>
      <c r="X204" s="1" t="str">
        <f>IFERROR(__xludf.DUMMYFUNCTION("split(S204,""-"")"),"3rd")</f>
        <v>3rd</v>
      </c>
      <c r="Z204" s="1" t="str">
        <f t="shared" si="5"/>
        <v>3rd</v>
      </c>
      <c r="AA204" s="1" t="s">
        <v>581</v>
      </c>
      <c r="AB204" s="1" t="s">
        <v>210</v>
      </c>
      <c r="AC204" s="1" t="s">
        <v>121</v>
      </c>
      <c r="AD204" s="1">
        <f t="shared" si="7"/>
        <v>0.7</v>
      </c>
      <c r="AE204" s="1">
        <f>IFERROR(__xludf.DUMMYFUNCTION("switch(AC204, ""Cup"", 1, ""CW"", LOOKUP(AB204,J:J,K:K)-1, ""PW"", LOOKUP(AB204,J:J,K:K), ""LC"", LOOKUP(AB204,J:J,K:K)-1, SPLIT(AC204,""stndrh""))"),4.0)</f>
        <v>4</v>
      </c>
      <c r="AF204" s="1">
        <f t="shared" si="8"/>
        <v>0.67</v>
      </c>
      <c r="AG204" s="1" t="str">
        <f t="shared" si="9"/>
        <v>Žilina</v>
      </c>
      <c r="AH204" s="1">
        <f t="shared" si="10"/>
        <v>0.67</v>
      </c>
      <c r="AI204" s="1" t="str">
        <f t="shared" si="11"/>
        <v>Slovakia</v>
      </c>
      <c r="AJ204" s="1" t="s">
        <v>552</v>
      </c>
      <c r="AK204" s="1">
        <v>0.59</v>
      </c>
      <c r="AL204" s="1" t="s">
        <v>231</v>
      </c>
    </row>
    <row r="205">
      <c r="I205" s="1"/>
      <c r="J205" s="1"/>
      <c r="K205" s="1"/>
      <c r="R205" s="1" t="str">
        <f>IFERROR(__xludf.DUMMYFUNCTION("split(O101, ""()"")"),"Larne")</f>
        <v>Larne</v>
      </c>
      <c r="S205" s="37" t="str">
        <f>IFERROR(__xludf.DUMMYFUNCTION("""COMPUTED_VALUE"""),"PW")</f>
        <v>PW</v>
      </c>
      <c r="U205" s="6" t="s">
        <v>235</v>
      </c>
      <c r="V205" s="1" t="str">
        <f t="shared" si="3"/>
        <v>Larne</v>
      </c>
      <c r="W205" s="1" t="str">
        <f t="shared" si="4"/>
        <v>Northern Ireland</v>
      </c>
      <c r="X205" s="1" t="str">
        <f>IFERROR(__xludf.DUMMYFUNCTION("split(S205,""-"")"),"PW")</f>
        <v>PW</v>
      </c>
      <c r="Z205" s="1" t="str">
        <f t="shared" si="5"/>
        <v>PW</v>
      </c>
      <c r="AA205" s="1" t="s">
        <v>262</v>
      </c>
      <c r="AB205" s="1" t="s">
        <v>210</v>
      </c>
      <c r="AC205" s="1" t="s">
        <v>75</v>
      </c>
      <c r="AD205" s="1">
        <f t="shared" si="7"/>
        <v>0.7</v>
      </c>
      <c r="AE205" s="1">
        <f>IFERROR(__xludf.DUMMYFUNCTION("switch(AC205, ""Cup"", 1, ""CW"", LOOKUP(AB205,J:J,K:K)-1, ""PW"", LOOKUP(AB205,J:J,K:K), ""LC"", LOOKUP(AB205,J:J,K:K)-1, SPLIT(AC205,""stndrh""))"),2.0)</f>
        <v>2</v>
      </c>
      <c r="AF205" s="1">
        <f t="shared" si="8"/>
        <v>0.69</v>
      </c>
      <c r="AG205" s="1" t="str">
        <f t="shared" si="9"/>
        <v>DAC Dunajská Streda</v>
      </c>
      <c r="AH205" s="1">
        <f t="shared" si="10"/>
        <v>0.69</v>
      </c>
      <c r="AI205" s="1" t="str">
        <f t="shared" si="11"/>
        <v>Slovakia</v>
      </c>
      <c r="AJ205" s="1" t="s">
        <v>100</v>
      </c>
      <c r="AK205" s="1">
        <v>0.86</v>
      </c>
      <c r="AL205" s="1" t="s">
        <v>30</v>
      </c>
    </row>
    <row r="206">
      <c r="I206" s="1"/>
      <c r="J206" s="1"/>
      <c r="K206" s="1"/>
      <c r="R206" s="1" t="str">
        <f>IFERROR(__xludf.DUMMYFUNCTION("split(O102, ""()"")"),"Sutjeska Nikšić")</f>
        <v>Sutjeska Nikšić</v>
      </c>
      <c r="S206" s="37" t="str">
        <f>IFERROR(__xludf.DUMMYFUNCTION("""COMPUTED_VALUE"""),"2nd")</f>
        <v>2nd</v>
      </c>
      <c r="U206" s="6" t="s">
        <v>219</v>
      </c>
      <c r="V206" s="1" t="str">
        <f t="shared" si="3"/>
        <v>Sutjeska Nikšić</v>
      </c>
      <c r="W206" s="1" t="str">
        <f t="shared" si="4"/>
        <v>Montenegro</v>
      </c>
      <c r="X206" s="1" t="str">
        <f>IFERROR(__xludf.DUMMYFUNCTION("split(S206,""-"")"),"2nd")</f>
        <v>2nd</v>
      </c>
      <c r="Z206" s="1" t="str">
        <f t="shared" si="5"/>
        <v>2nd</v>
      </c>
      <c r="AA206" s="1" t="s">
        <v>277</v>
      </c>
      <c r="AB206" s="1" t="s">
        <v>218</v>
      </c>
      <c r="AC206" s="1" t="s">
        <v>46</v>
      </c>
      <c r="AD206" s="1">
        <f t="shared" si="7"/>
        <v>0.68</v>
      </c>
      <c r="AE206" s="1">
        <f>IFERROR(__xludf.DUMMYFUNCTION("switch(AC206, ""Cup"", 1, ""CW"", LOOKUP(AB206,J:J,K:K)-1, ""PW"", LOOKUP(AB206,J:J,K:K), ""LC"", LOOKUP(AB206,J:J,K:K)-1, SPLIT(AC206,""stndrh""))"),4.0)</f>
        <v>4</v>
      </c>
      <c r="AF206" s="1">
        <f t="shared" si="8"/>
        <v>0.65</v>
      </c>
      <c r="AG206" s="1" t="str">
        <f t="shared" si="9"/>
        <v>Domžale</v>
      </c>
      <c r="AH206" s="1">
        <f t="shared" si="10"/>
        <v>0.65</v>
      </c>
      <c r="AI206" s="1" t="str">
        <f t="shared" si="11"/>
        <v>Slovenia</v>
      </c>
      <c r="AJ206" s="1" t="s">
        <v>531</v>
      </c>
      <c r="AK206" s="1">
        <v>0.6399999999999999</v>
      </c>
      <c r="AL206" s="1" t="s">
        <v>200</v>
      </c>
    </row>
    <row r="207">
      <c r="I207" s="1"/>
      <c r="J207" s="1"/>
      <c r="K207" s="1"/>
      <c r="R207" s="1" t="str">
        <f>IFERROR(__xludf.DUMMYFUNCTION("split(O103, ""()"")"),"Paide Linnameeskond")</f>
        <v>Paide Linnameeskond</v>
      </c>
      <c r="S207" s="37" t="str">
        <f>IFERROR(__xludf.DUMMYFUNCTION("""COMPUTED_VALUE"""),"2nd")</f>
        <v>2nd</v>
      </c>
      <c r="U207" s="6" t="s">
        <v>103</v>
      </c>
      <c r="V207" s="1" t="str">
        <f t="shared" si="3"/>
        <v>Paide Linnameeskond</v>
      </c>
      <c r="W207" s="1" t="str">
        <f t="shared" si="4"/>
        <v>Estonia</v>
      </c>
      <c r="X207" s="1" t="str">
        <f>IFERROR(__xludf.DUMMYFUNCTION("split(S207,""-"")"),"2nd")</f>
        <v>2nd</v>
      </c>
      <c r="Z207" s="1" t="str">
        <f t="shared" si="5"/>
        <v>2nd</v>
      </c>
      <c r="AA207" s="1" t="s">
        <v>535</v>
      </c>
      <c r="AB207" s="1" t="s">
        <v>218</v>
      </c>
      <c r="AC207" s="1" t="s">
        <v>27</v>
      </c>
      <c r="AD207" s="1">
        <f t="shared" si="7"/>
        <v>0.68</v>
      </c>
      <c r="AE207" s="1">
        <f>IFERROR(__xludf.DUMMYFUNCTION("switch(AC207, ""Cup"", 1, ""CW"", LOOKUP(AB207,J:J,K:K)-1, ""PW"", LOOKUP(AB207,J:J,K:K), ""LC"", LOOKUP(AB207,J:J,K:K)-1, SPLIT(AC207,""stndrh""))"),0.0)</f>
        <v>0</v>
      </c>
      <c r="AF207" s="1">
        <f t="shared" si="8"/>
        <v>0.69</v>
      </c>
      <c r="AG207" s="1" t="str">
        <f t="shared" si="9"/>
        <v>Olimpija Ljubljana</v>
      </c>
      <c r="AH207" s="1">
        <f t="shared" si="10"/>
        <v>0.69</v>
      </c>
      <c r="AI207" s="1" t="str">
        <f t="shared" si="11"/>
        <v>Slovenia</v>
      </c>
      <c r="AJ207" s="1" t="s">
        <v>144</v>
      </c>
      <c r="AK207" s="1">
        <v>0.72</v>
      </c>
      <c r="AL207" s="1" t="s">
        <v>40</v>
      </c>
    </row>
    <row r="208">
      <c r="I208" s="1"/>
      <c r="J208" s="1"/>
      <c r="K208" s="1"/>
      <c r="R208" s="1" t="str">
        <f>IFERROR(__xludf.DUMMYFUNCTION("split(O104, ""()"")"),"KÍ")</f>
        <v>KÍ</v>
      </c>
      <c r="S208" s="37" t="str">
        <f>IFERROR(__xludf.DUMMYFUNCTION("""COMPUTED_VALUE"""),"3rd")</f>
        <v>3rd</v>
      </c>
      <c r="U208" s="6" t="s">
        <v>107</v>
      </c>
      <c r="V208" s="1" t="str">
        <f t="shared" si="3"/>
        <v>KÍ</v>
      </c>
      <c r="W208" s="1" t="str">
        <f t="shared" si="4"/>
        <v>Faroe Islands</v>
      </c>
      <c r="X208" s="1" t="str">
        <f>IFERROR(__xludf.DUMMYFUNCTION("split(S208,""-"")"),"3rd")</f>
        <v>3rd</v>
      </c>
      <c r="Z208" s="1" t="str">
        <f t="shared" si="5"/>
        <v>3rd</v>
      </c>
      <c r="AA208" s="1" t="s">
        <v>530</v>
      </c>
      <c r="AB208" s="1" t="s">
        <v>218</v>
      </c>
      <c r="AC208" s="1" t="s">
        <v>18</v>
      </c>
      <c r="AD208" s="1">
        <f t="shared" si="7"/>
        <v>0.68</v>
      </c>
      <c r="AE208" s="1">
        <f>IFERROR(__xludf.DUMMYFUNCTION("switch(AC208, ""Cup"", 1, ""CW"", LOOKUP(AB208,J:J,K:K)-1, ""PW"", LOOKUP(AB208,J:J,K:K), ""LC"", LOOKUP(AB208,J:J,K:K)-1, SPLIT(AC208,""stndrh""))"),1.0)</f>
        <v>1</v>
      </c>
      <c r="AF208" s="1">
        <f t="shared" si="8"/>
        <v>0.68</v>
      </c>
      <c r="AG208" s="1" t="str">
        <f t="shared" si="9"/>
        <v>Mura</v>
      </c>
      <c r="AH208" s="1">
        <f t="shared" si="10"/>
        <v>0.68</v>
      </c>
      <c r="AI208" s="1" t="str">
        <f t="shared" si="11"/>
        <v>Slovenia</v>
      </c>
      <c r="AJ208" s="1" t="s">
        <v>542</v>
      </c>
      <c r="AK208" s="1">
        <v>0.49</v>
      </c>
      <c r="AL208" s="1" t="s">
        <v>219</v>
      </c>
    </row>
    <row r="209">
      <c r="I209" s="1"/>
      <c r="J209" s="1"/>
      <c r="K209" s="1"/>
      <c r="R209" s="1" t="str">
        <f>IFERROR(__xludf.DUMMYFUNCTION("split(O105, ""()"")"),"Tre Penne")</f>
        <v>Tre Penne</v>
      </c>
      <c r="S209" s="37" t="str">
        <f>IFERROR(__xludf.DUMMYFUNCTION("""COMPUTED_VALUE"""),"3rd")</f>
        <v>3rd</v>
      </c>
      <c r="U209" s="6" t="s">
        <v>257</v>
      </c>
      <c r="V209" s="1" t="str">
        <f t="shared" si="3"/>
        <v>Tre Penne</v>
      </c>
      <c r="W209" s="1" t="str">
        <f t="shared" si="4"/>
        <v>San Marino</v>
      </c>
      <c r="X209" s="1" t="str">
        <f>IFERROR(__xludf.DUMMYFUNCTION("split(S209,""-"")"),"3rd")</f>
        <v>3rd</v>
      </c>
      <c r="Z209" s="1" t="str">
        <f t="shared" si="5"/>
        <v>3rd</v>
      </c>
      <c r="AA209" s="1" t="s">
        <v>519</v>
      </c>
      <c r="AB209" s="1" t="s">
        <v>218</v>
      </c>
      <c r="AC209" s="1" t="s">
        <v>75</v>
      </c>
      <c r="AD209" s="1">
        <f t="shared" si="7"/>
        <v>0.68</v>
      </c>
      <c r="AE209" s="1">
        <f>IFERROR(__xludf.DUMMYFUNCTION("switch(AC209, ""Cup"", 1, ""CW"", LOOKUP(AB209,J:J,K:K)-1, ""PW"", LOOKUP(AB209,J:J,K:K), ""LC"", LOOKUP(AB209,J:J,K:K)-1, SPLIT(AC209,""stndrh""))"),2.0)</f>
        <v>2</v>
      </c>
      <c r="AF209" s="1">
        <f t="shared" si="8"/>
        <v>0.67</v>
      </c>
      <c r="AG209" s="1" t="str">
        <f t="shared" si="9"/>
        <v>Maribor</v>
      </c>
      <c r="AH209" s="1">
        <f t="shared" si="10"/>
        <v>0.67</v>
      </c>
      <c r="AI209" s="1" t="str">
        <f t="shared" si="11"/>
        <v>Slovenia</v>
      </c>
      <c r="AJ209" s="1" t="s">
        <v>536</v>
      </c>
      <c r="AK209" s="1">
        <v>0.6399999999999999</v>
      </c>
      <c r="AL209" s="1" t="s">
        <v>207</v>
      </c>
    </row>
    <row r="210">
      <c r="I210" s="1"/>
      <c r="J210" s="1"/>
      <c r="K210" s="1"/>
      <c r="R210" s="4" t="str">
        <f>IFERROR(__xludf.DUMMYFUNCTION("split(P2, ""()"")"),"Atlético Madrid")</f>
        <v>Atlético Madrid</v>
      </c>
      <c r="S210" s="37" t="str">
        <f>IFERROR(__xludf.DUMMYFUNCTION("""COMPUTED_VALUE"""),"1st")</f>
        <v>1st</v>
      </c>
      <c r="U210" s="6" t="s">
        <v>20</v>
      </c>
      <c r="V210" s="1" t="str">
        <f t="shared" si="3"/>
        <v>Atlético Madrid</v>
      </c>
      <c r="W210" s="1" t="str">
        <f t="shared" si="4"/>
        <v>Spain</v>
      </c>
      <c r="X210" s="1" t="str">
        <f>IFERROR(__xludf.DUMMYFUNCTION("split(S210,""-"")"),"1st")</f>
        <v>1st</v>
      </c>
      <c r="Z210" s="1" t="str">
        <f t="shared" si="5"/>
        <v>1st</v>
      </c>
      <c r="AA210" s="1" t="s">
        <v>145</v>
      </c>
      <c r="AB210" s="1" t="s">
        <v>20</v>
      </c>
      <c r="AC210" s="1" t="s">
        <v>36</v>
      </c>
      <c r="AD210" s="1">
        <f t="shared" si="7"/>
        <v>0.99</v>
      </c>
      <c r="AE210" s="1">
        <f>IFERROR(__xludf.DUMMYFUNCTION("switch(AC210, ""Cup"", 1, ""CW"", LOOKUP(AB210,J:J,K:K)-1, ""PW"", LOOKUP(AB210,J:J,K:K), ""LC"", LOOKUP(AB210,J:J,K:K)-1, SPLIT(AC210,""stndrh""))"),3.0)</f>
        <v>3</v>
      </c>
      <c r="AF210" s="1">
        <f t="shared" si="8"/>
        <v>0.97</v>
      </c>
      <c r="AG210" s="1" t="str">
        <f t="shared" si="9"/>
        <v>Barcelona</v>
      </c>
      <c r="AH210" s="1">
        <f t="shared" si="10"/>
        <v>0.97</v>
      </c>
      <c r="AI210" s="1" t="str">
        <f t="shared" si="11"/>
        <v>Spain</v>
      </c>
      <c r="AJ210" s="1" t="s">
        <v>582</v>
      </c>
      <c r="AK210" s="1">
        <v>0.62</v>
      </c>
      <c r="AL210" s="1" t="s">
        <v>0</v>
      </c>
    </row>
    <row r="211">
      <c r="I211" s="1"/>
      <c r="J211" s="1"/>
      <c r="K211" s="1"/>
      <c r="R211" s="4" t="str">
        <f>IFERROR(__xludf.DUMMYFUNCTION("split(P3, ""()"")"),"Manchester City")</f>
        <v>Manchester City</v>
      </c>
      <c r="S211" s="37" t="str">
        <f>IFERROR(__xludf.DUMMYFUNCTION("""COMPUTED_VALUE"""),"1st")</f>
        <v>1st</v>
      </c>
      <c r="U211" s="6" t="s">
        <v>17</v>
      </c>
      <c r="V211" s="1" t="str">
        <f t="shared" si="3"/>
        <v>Manchester City</v>
      </c>
      <c r="W211" s="1" t="str">
        <f t="shared" si="4"/>
        <v>England</v>
      </c>
      <c r="X211" s="1" t="str">
        <f>IFERROR(__xludf.DUMMYFUNCTION("split(S211,""-"")"),"1st")</f>
        <v>1st</v>
      </c>
      <c r="Z211" s="1" t="str">
        <f t="shared" si="5"/>
        <v>1st</v>
      </c>
      <c r="AA211" s="1" t="s">
        <v>556</v>
      </c>
      <c r="AB211" s="1" t="s">
        <v>20</v>
      </c>
      <c r="AC211" s="1" t="s">
        <v>261</v>
      </c>
      <c r="AD211" s="1">
        <f t="shared" si="7"/>
        <v>0.99</v>
      </c>
      <c r="AE211" s="1">
        <f>IFERROR(__xludf.DUMMYFUNCTION("switch(AC211, ""Cup"", 1, ""CW"", LOOKUP(AB211,J:J,K:K)-1, ""PW"", LOOKUP(AB211,J:J,K:K), ""LC"", LOOKUP(AB211,J:J,K:K)-1, SPLIT(AC211,""stndrh""))"),5.0)</f>
        <v>5</v>
      </c>
      <c r="AF211" s="1">
        <f t="shared" si="8"/>
        <v>0.95</v>
      </c>
      <c r="AG211" s="1" t="str">
        <f t="shared" si="9"/>
        <v>Real Sociedad</v>
      </c>
      <c r="AH211" s="1">
        <f t="shared" si="10"/>
        <v>0.95</v>
      </c>
      <c r="AI211" s="1" t="str">
        <f t="shared" si="11"/>
        <v>Spain</v>
      </c>
      <c r="AJ211" s="1" t="s">
        <v>583</v>
      </c>
      <c r="AK211" s="1">
        <v>0.52</v>
      </c>
      <c r="AL211" s="1" t="s">
        <v>137</v>
      </c>
    </row>
    <row r="212">
      <c r="I212" s="1"/>
      <c r="J212" s="1"/>
      <c r="K212" s="1"/>
      <c r="R212" s="4" t="str">
        <f>IFERROR(__xludf.DUMMYFUNCTION("split(P4, ""()"")"),"RB Leipzig")</f>
        <v>RB Leipzig</v>
      </c>
      <c r="S212" s="37" t="str">
        <f>IFERROR(__xludf.DUMMYFUNCTION("""COMPUTED_VALUE"""),"2nd")</f>
        <v>2nd</v>
      </c>
      <c r="U212" s="6" t="s">
        <v>39</v>
      </c>
      <c r="V212" s="1" t="str">
        <f t="shared" si="3"/>
        <v>RB Leipzig</v>
      </c>
      <c r="W212" s="1" t="str">
        <f t="shared" si="4"/>
        <v>Germany</v>
      </c>
      <c r="X212" s="1" t="str">
        <f>IFERROR(__xludf.DUMMYFUNCTION("split(S212,""-"")"),"2nd")</f>
        <v>2nd</v>
      </c>
      <c r="Z212" s="1" t="str">
        <f t="shared" si="5"/>
        <v>2nd</v>
      </c>
      <c r="AA212" s="1" t="s">
        <v>584</v>
      </c>
      <c r="AB212" s="1" t="s">
        <v>20</v>
      </c>
      <c r="AC212" s="1" t="s">
        <v>288</v>
      </c>
      <c r="AD212" s="1">
        <f t="shared" si="7"/>
        <v>0.99</v>
      </c>
      <c r="AE212" s="1">
        <f>IFERROR(__xludf.DUMMYFUNCTION("switch(AC212, ""Cup"", 1, ""CW"", LOOKUP(AB212,J:J,K:K)-1, ""PW"", LOOKUP(AB212,J:J,K:K), ""LC"", LOOKUP(AB212,J:J,K:K)-1, SPLIT(AC212,""stndrh""))"),7.0)</f>
        <v>7</v>
      </c>
      <c r="AF212" s="1">
        <f t="shared" si="8"/>
        <v>0.93</v>
      </c>
      <c r="AG212" s="1" t="str">
        <f t="shared" si="9"/>
        <v>Villarreal</v>
      </c>
      <c r="AH212" s="1">
        <f t="shared" si="10"/>
        <v>0.93</v>
      </c>
      <c r="AI212" s="1" t="str">
        <f t="shared" si="11"/>
        <v>Spain</v>
      </c>
      <c r="AJ212" s="1" t="s">
        <v>518</v>
      </c>
      <c r="AK212" s="1">
        <v>0.75</v>
      </c>
      <c r="AL212" s="1" t="s">
        <v>106</v>
      </c>
    </row>
    <row r="213">
      <c r="I213" s="1"/>
      <c r="J213" s="1"/>
      <c r="K213" s="1"/>
      <c r="R213" s="4" t="str">
        <f>IFERROR(__xludf.DUMMYFUNCTION("split(P5, ""()"")"),"Milan")</f>
        <v>Milan</v>
      </c>
      <c r="S213" s="37" t="str">
        <f>IFERROR(__xludf.DUMMYFUNCTION("""COMPUTED_VALUE"""),"2nd")</f>
        <v>2nd</v>
      </c>
      <c r="U213" s="6" t="s">
        <v>49</v>
      </c>
      <c r="V213" s="1" t="str">
        <f t="shared" si="3"/>
        <v>Milan</v>
      </c>
      <c r="W213" s="1" t="str">
        <f t="shared" si="4"/>
        <v>Italy</v>
      </c>
      <c r="X213" s="1" t="str">
        <f>IFERROR(__xludf.DUMMYFUNCTION("split(S213,""-"")"),"2nd")</f>
        <v>2nd</v>
      </c>
      <c r="Z213" s="1" t="str">
        <f t="shared" si="5"/>
        <v>2nd</v>
      </c>
      <c r="AA213" s="1" t="s">
        <v>567</v>
      </c>
      <c r="AB213" s="1" t="s">
        <v>20</v>
      </c>
      <c r="AC213" s="1" t="s">
        <v>46</v>
      </c>
      <c r="AD213" s="1">
        <f t="shared" si="7"/>
        <v>0.99</v>
      </c>
      <c r="AE213" s="1">
        <f>IFERROR(__xludf.DUMMYFUNCTION("switch(AC213, ""Cup"", 1, ""CW"", LOOKUP(AB213,J:J,K:K)-1, ""PW"", LOOKUP(AB213,J:J,K:K), ""LC"", LOOKUP(AB213,J:J,K:K)-1, SPLIT(AC213,""stndrh""))"),4.0)</f>
        <v>4</v>
      </c>
      <c r="AF213" s="1">
        <f t="shared" si="8"/>
        <v>0.96</v>
      </c>
      <c r="AG213" s="1" t="str">
        <f t="shared" si="9"/>
        <v>Sevilla</v>
      </c>
      <c r="AH213" s="1">
        <f t="shared" si="10"/>
        <v>0.96</v>
      </c>
      <c r="AI213" s="1" t="str">
        <f t="shared" si="11"/>
        <v>Spain</v>
      </c>
      <c r="AJ213" s="1" t="s">
        <v>166</v>
      </c>
      <c r="AK213" s="1">
        <v>0.73</v>
      </c>
      <c r="AL213" s="1" t="s">
        <v>50</v>
      </c>
    </row>
    <row r="214">
      <c r="I214" s="1"/>
      <c r="J214" s="1"/>
      <c r="K214" s="1"/>
      <c r="R214" s="4" t="str">
        <f>IFERROR(__xludf.DUMMYFUNCTION("split(P6, ""()"")"),"Paris Saint-Germain")</f>
        <v>Paris Saint-Germain</v>
      </c>
      <c r="S214" s="37" t="str">
        <f>IFERROR(__xludf.DUMMYFUNCTION("""COMPUTED_VALUE"""),"2nd")</f>
        <v>2nd</v>
      </c>
      <c r="U214" s="6" t="s">
        <v>58</v>
      </c>
      <c r="V214" s="1" t="str">
        <f t="shared" si="3"/>
        <v>Paris Saint-Germain</v>
      </c>
      <c r="W214" s="1" t="str">
        <f t="shared" si="4"/>
        <v>France</v>
      </c>
      <c r="X214" s="1" t="str">
        <f>IFERROR(__xludf.DUMMYFUNCTION("split(S214,""-"")"),"2nd")</f>
        <v>2nd</v>
      </c>
      <c r="Z214" s="1" t="str">
        <f t="shared" si="5"/>
        <v>2nd</v>
      </c>
      <c r="AA214" s="1" t="s">
        <v>554</v>
      </c>
      <c r="AB214" s="1" t="s">
        <v>20</v>
      </c>
      <c r="AC214" s="1" t="s">
        <v>302</v>
      </c>
      <c r="AD214" s="1">
        <f t="shared" si="7"/>
        <v>0.99</v>
      </c>
      <c r="AE214" s="1">
        <f>IFERROR(__xludf.DUMMYFUNCTION("switch(AC214, ""Cup"", 1, ""CW"", LOOKUP(AB214,J:J,K:K)-1, ""PW"", LOOKUP(AB214,J:J,K:K), ""LC"", LOOKUP(AB214,J:J,K:K)-1, SPLIT(AC214,""stndrh""))"),6.0)</f>
        <v>6</v>
      </c>
      <c r="AF214" s="1">
        <f t="shared" si="8"/>
        <v>0.94</v>
      </c>
      <c r="AG214" s="1" t="str">
        <f t="shared" si="9"/>
        <v>Real Betis</v>
      </c>
      <c r="AH214" s="1">
        <f t="shared" si="10"/>
        <v>0.94</v>
      </c>
      <c r="AI214" s="1" t="str">
        <f t="shared" si="11"/>
        <v>Spain</v>
      </c>
      <c r="AJ214" s="1" t="s">
        <v>287</v>
      </c>
      <c r="AK214" s="1">
        <v>0.9199999999999999</v>
      </c>
      <c r="AL214" s="1" t="s">
        <v>17</v>
      </c>
    </row>
    <row r="215">
      <c r="I215" s="1"/>
      <c r="J215" s="1"/>
      <c r="K215" s="1"/>
      <c r="R215" s="4" t="str">
        <f>IFERROR(__xludf.DUMMYFUNCTION("split(P7, ""()"")"),"Club Brugge")</f>
        <v>Club Brugge</v>
      </c>
      <c r="S215" s="37" t="str">
        <f>IFERROR(__xludf.DUMMYFUNCTION("""COMPUTED_VALUE"""),"1st")</f>
        <v>1st</v>
      </c>
      <c r="U215" s="6" t="s">
        <v>59</v>
      </c>
      <c r="V215" s="1" t="str">
        <f t="shared" si="3"/>
        <v>Club Brugge</v>
      </c>
      <c r="W215" s="1" t="str">
        <f t="shared" si="4"/>
        <v>Belgium</v>
      </c>
      <c r="X215" s="1" t="str">
        <f>IFERROR(__xludf.DUMMYFUNCTION("split(S215,""-"")"),"1st")</f>
        <v>1st</v>
      </c>
      <c r="Z215" s="1" t="str">
        <f t="shared" si="5"/>
        <v>1st</v>
      </c>
      <c r="AA215" s="1" t="s">
        <v>122</v>
      </c>
      <c r="AB215" s="1" t="s">
        <v>20</v>
      </c>
      <c r="AC215" s="1" t="s">
        <v>18</v>
      </c>
      <c r="AD215" s="1">
        <f t="shared" si="7"/>
        <v>0.99</v>
      </c>
      <c r="AE215" s="1">
        <f>IFERROR(__xludf.DUMMYFUNCTION("switch(AC215, ""Cup"", 1, ""CW"", LOOKUP(AB215,J:J,K:K)-1, ""PW"", LOOKUP(AB215,J:J,K:K), ""LC"", LOOKUP(AB215,J:J,K:K)-1, SPLIT(AC215,""stndrh""))"),1.0)</f>
        <v>1</v>
      </c>
      <c r="AF215" s="1">
        <f t="shared" si="8"/>
        <v>0.99</v>
      </c>
      <c r="AG215" s="1" t="str">
        <f t="shared" si="9"/>
        <v>Atlético Madrid</v>
      </c>
      <c r="AH215" s="1">
        <f t="shared" si="10"/>
        <v>0.99</v>
      </c>
      <c r="AI215" s="1" t="str">
        <f t="shared" si="11"/>
        <v>Spain</v>
      </c>
      <c r="AJ215" s="1" t="s">
        <v>585</v>
      </c>
      <c r="AK215" s="1">
        <v>0.86</v>
      </c>
      <c r="AL215" s="1" t="s">
        <v>91</v>
      </c>
    </row>
    <row r="216">
      <c r="I216" s="1"/>
      <c r="J216" s="1"/>
      <c r="K216" s="1"/>
      <c r="R216" s="4" t="str">
        <f>IFERROR(__xludf.DUMMYFUNCTION("split(P8, ""()"")"),"#VALUE!")</f>
        <v>#VALUE!</v>
      </c>
      <c r="S216" s="37"/>
      <c r="V216" s="1" t="str">
        <f t="shared" si="3"/>
        <v>#VALUE!</v>
      </c>
      <c r="W216" s="1" t="str">
        <f t="shared" si="4"/>
        <v/>
      </c>
      <c r="X216" s="1" t="str">
        <f>IFERROR(__xludf.DUMMYFUNCTION("split(S216,""-"")"),"#VALUE!")</f>
        <v>#VALUE!</v>
      </c>
      <c r="Z216" s="1" t="str">
        <f t="shared" si="5"/>
        <v>#VALUE!</v>
      </c>
      <c r="AA216" s="1" t="s">
        <v>555</v>
      </c>
      <c r="AB216" s="1" t="s">
        <v>20</v>
      </c>
      <c r="AC216" s="1" t="s">
        <v>75</v>
      </c>
      <c r="AD216" s="1">
        <f t="shared" si="7"/>
        <v>0.99</v>
      </c>
      <c r="AE216" s="1">
        <f>IFERROR(__xludf.DUMMYFUNCTION("switch(AC216, ""Cup"", 1, ""CW"", LOOKUP(AB216,J:J,K:K)-1, ""PW"", LOOKUP(AB216,J:J,K:K), ""LC"", LOOKUP(AB216,J:J,K:K)-1, SPLIT(AC216,""stndrh""))"),2.0)</f>
        <v>2</v>
      </c>
      <c r="AF216" s="1">
        <f t="shared" si="8"/>
        <v>0.98</v>
      </c>
      <c r="AG216" s="1" t="str">
        <f t="shared" si="9"/>
        <v>Real Madrid</v>
      </c>
      <c r="AH216" s="1">
        <f t="shared" si="10"/>
        <v>0.98</v>
      </c>
      <c r="AI216" s="1" t="str">
        <f t="shared" si="11"/>
        <v>Spain</v>
      </c>
      <c r="AJ216" s="1" t="s">
        <v>575</v>
      </c>
      <c r="AK216" s="1">
        <v>0.42999999999999994</v>
      </c>
      <c r="AL216" s="1" t="s">
        <v>257</v>
      </c>
    </row>
    <row r="217">
      <c r="I217" s="1"/>
      <c r="J217" s="1"/>
      <c r="K217" s="1"/>
      <c r="R217" s="4" t="str">
        <f>IFERROR(__xludf.DUMMYFUNCTION("split(P9, ""()"")"),"#VALUE!")</f>
        <v>#VALUE!</v>
      </c>
      <c r="S217" s="37"/>
      <c r="V217" s="1" t="str">
        <f t="shared" si="3"/>
        <v>#VALUE!</v>
      </c>
      <c r="W217" s="1" t="str">
        <f t="shared" si="4"/>
        <v/>
      </c>
      <c r="X217" s="1" t="str">
        <f>IFERROR(__xludf.DUMMYFUNCTION("split(S217,""-"")"),"#VALUE!")</f>
        <v>#VALUE!</v>
      </c>
      <c r="Z217" s="1" t="str">
        <f t="shared" si="5"/>
        <v>#VALUE!</v>
      </c>
      <c r="AA217" s="1" t="s">
        <v>516</v>
      </c>
      <c r="AB217" s="1" t="s">
        <v>159</v>
      </c>
      <c r="AC217" s="1" t="s">
        <v>18</v>
      </c>
      <c r="AD217" s="1">
        <f t="shared" si="7"/>
        <v>0.79</v>
      </c>
      <c r="AE217" s="1">
        <f>IFERROR(__xludf.DUMMYFUNCTION("switch(AC217, ""Cup"", 1, ""CW"", LOOKUP(AB217,J:J,K:K)-1, ""PW"", LOOKUP(AB217,J:J,K:K), ""LC"", LOOKUP(AB217,J:J,K:K)-1, SPLIT(AC217,""stndrh""))"),1.0)</f>
        <v>1</v>
      </c>
      <c r="AF217" s="1">
        <f t="shared" si="8"/>
        <v>0.79</v>
      </c>
      <c r="AG217" s="1" t="str">
        <f t="shared" si="9"/>
        <v>Malmö FF</v>
      </c>
      <c r="AH217" s="1">
        <f t="shared" si="10"/>
        <v>0.79</v>
      </c>
      <c r="AI217" s="1" t="str">
        <f t="shared" si="11"/>
        <v>Sweden</v>
      </c>
      <c r="AJ217" s="1" t="s">
        <v>487</v>
      </c>
      <c r="AK217" s="1">
        <v>0.6499999999999999</v>
      </c>
      <c r="AL217" s="1" t="s">
        <v>153</v>
      </c>
    </row>
    <row r="218">
      <c r="I218" s="1"/>
      <c r="J218" s="1"/>
      <c r="K218" s="1"/>
      <c r="R218" s="4" t="str">
        <f>IFERROR(__xludf.DUMMYFUNCTION("split(P10, ""()"")"),"#VALUE!")</f>
        <v>#VALUE!</v>
      </c>
      <c r="S218" s="37"/>
      <c r="V218" s="1" t="str">
        <f t="shared" si="3"/>
        <v>#VALUE!</v>
      </c>
      <c r="W218" s="1" t="str">
        <f t="shared" si="4"/>
        <v/>
      </c>
      <c r="X218" s="1" t="str">
        <f>IFERROR(__xludf.DUMMYFUNCTION("split(S218,""-"")"),"#VALUE!")</f>
        <v>#VALUE!</v>
      </c>
      <c r="Z218" s="1" t="str">
        <f t="shared" si="5"/>
        <v>#VALUE!</v>
      </c>
      <c r="AA218" s="1" t="s">
        <v>385</v>
      </c>
      <c r="AB218" s="1" t="s">
        <v>159</v>
      </c>
      <c r="AC218" s="1" t="s">
        <v>27</v>
      </c>
      <c r="AD218" s="1">
        <f t="shared" si="7"/>
        <v>0.79</v>
      </c>
      <c r="AE218" s="1">
        <f>IFERROR(__xludf.DUMMYFUNCTION("switch(AC218, ""Cup"", 1, ""CW"", LOOKUP(AB218,J:J,K:K)-1, ""PW"", LOOKUP(AB218,J:J,K:K), ""LC"", LOOKUP(AB218,J:J,K:K)-1, SPLIT(AC218,""stndrh""))"),3.0)</f>
        <v>3</v>
      </c>
      <c r="AF218" s="1">
        <f t="shared" si="8"/>
        <v>0.77</v>
      </c>
      <c r="AG218" s="1" t="str">
        <f t="shared" si="9"/>
        <v>Hammarby IF</v>
      </c>
      <c r="AH218" s="1">
        <f t="shared" si="10"/>
        <v>0.77</v>
      </c>
      <c r="AI218" s="1" t="str">
        <f t="shared" si="11"/>
        <v>Sweden</v>
      </c>
      <c r="AJ218" s="1" t="s">
        <v>420</v>
      </c>
      <c r="AK218" s="1">
        <v>0.9099999999999999</v>
      </c>
      <c r="AL218" s="1" t="s">
        <v>39</v>
      </c>
    </row>
    <row r="219">
      <c r="I219" s="1"/>
      <c r="J219" s="1"/>
      <c r="K219" s="1"/>
      <c r="R219" s="4" t="str">
        <f>IFERROR(__xludf.DUMMYFUNCTION("split(P11, ""()"")"),"#VALUE!")</f>
        <v>#VALUE!</v>
      </c>
      <c r="S219" s="37"/>
      <c r="V219" s="1" t="str">
        <f t="shared" si="3"/>
        <v>#VALUE!</v>
      </c>
      <c r="W219" s="1" t="str">
        <f t="shared" si="4"/>
        <v/>
      </c>
      <c r="X219" s="1" t="str">
        <f>IFERROR(__xludf.DUMMYFUNCTION("split(S219,""-"")"),"#VALUE!")</f>
        <v>#VALUE!</v>
      </c>
      <c r="Z219" s="1" t="str">
        <f t="shared" si="5"/>
        <v>#VALUE!</v>
      </c>
      <c r="AA219" s="1" t="s">
        <v>418</v>
      </c>
      <c r="AB219" s="1" t="s">
        <v>159</v>
      </c>
      <c r="AC219" s="1" t="s">
        <v>75</v>
      </c>
      <c r="AD219" s="1">
        <f t="shared" si="7"/>
        <v>0.79</v>
      </c>
      <c r="AE219" s="1">
        <f>IFERROR(__xludf.DUMMYFUNCTION("switch(AC219, ""Cup"", 1, ""CW"", LOOKUP(AB219,J:J,K:K)-1, ""PW"", LOOKUP(AB219,J:J,K:K), ""LC"", LOOKUP(AB219,J:J,K:K)-1, SPLIT(AC219,""stndrh""))"),2.0)</f>
        <v>2</v>
      </c>
      <c r="AF219" s="1">
        <f t="shared" si="8"/>
        <v>0.78</v>
      </c>
      <c r="AG219" s="1" t="str">
        <f t="shared" si="9"/>
        <v>IF Elfsborg</v>
      </c>
      <c r="AH219" s="1">
        <f t="shared" si="10"/>
        <v>0.78</v>
      </c>
      <c r="AI219" s="1" t="str">
        <f t="shared" si="11"/>
        <v>Sweden</v>
      </c>
      <c r="AJ219" s="1" t="s">
        <v>570</v>
      </c>
      <c r="AK219" s="1">
        <v>0.7</v>
      </c>
      <c r="AL219" s="1" t="s">
        <v>150</v>
      </c>
    </row>
    <row r="220">
      <c r="I220" s="1"/>
      <c r="J220" s="1"/>
      <c r="K220" s="1"/>
      <c r="R220" s="4" t="str">
        <f>IFERROR(__xludf.DUMMYFUNCTION("split(P12, ""()"")"),"#VALUE!")</f>
        <v>#VALUE!</v>
      </c>
      <c r="S220" s="37"/>
      <c r="V220" s="1" t="str">
        <f t="shared" si="3"/>
        <v>#VALUE!</v>
      </c>
      <c r="W220" s="1" t="str">
        <f t="shared" si="4"/>
        <v/>
      </c>
      <c r="X220" s="1" t="str">
        <f>IFERROR(__xludf.DUMMYFUNCTION("split(S220,""-"")"),"#VALUE!")</f>
        <v>#VALUE!</v>
      </c>
      <c r="Z220" s="1" t="str">
        <f t="shared" si="5"/>
        <v>#VALUE!</v>
      </c>
      <c r="AA220" s="1" t="s">
        <v>196</v>
      </c>
      <c r="AB220" s="1" t="s">
        <v>159</v>
      </c>
      <c r="AC220" s="1" t="s">
        <v>36</v>
      </c>
      <c r="AD220" s="1">
        <f t="shared" si="7"/>
        <v>0.79</v>
      </c>
      <c r="AE220" s="1">
        <f>IFERROR(__xludf.DUMMYFUNCTION("switch(AC220, ""Cup"", 1, ""CW"", LOOKUP(AB220,J:J,K:K)-1, ""PW"", LOOKUP(AB220,J:J,K:K), ""LC"", LOOKUP(AB220,J:J,K:K)-1, SPLIT(AC220,""stndrh""))"),3.0)</f>
        <v>3</v>
      </c>
      <c r="AF220" s="1">
        <f t="shared" si="8"/>
        <v>0.77</v>
      </c>
      <c r="AG220" s="1" t="str">
        <f t="shared" si="9"/>
        <v>BK Häcken</v>
      </c>
      <c r="AH220" s="1">
        <f t="shared" si="10"/>
        <v>0.77</v>
      </c>
      <c r="AI220" s="1" t="str">
        <f t="shared" si="11"/>
        <v>Sweden</v>
      </c>
      <c r="AJ220" s="1" t="s">
        <v>82</v>
      </c>
      <c r="AK220" s="1">
        <v>0.62</v>
      </c>
      <c r="AL220" s="1" t="s">
        <v>21</v>
      </c>
    </row>
    <row r="221">
      <c r="I221" s="1"/>
      <c r="J221" s="1"/>
      <c r="K221" s="1"/>
      <c r="R221" s="4" t="str">
        <f>IFERROR(__xludf.DUMMYFUNCTION("split(P13, ""()"")"),"Spartak Moscow")</f>
        <v>Spartak Moscow</v>
      </c>
      <c r="S221" s="37" t="str">
        <f>IFERROR(__xludf.DUMMYFUNCTION("""COMPUTED_VALUE"""),"2nd")</f>
        <v>2nd</v>
      </c>
      <c r="U221" s="6" t="s">
        <v>72</v>
      </c>
      <c r="V221" s="1" t="str">
        <f t="shared" si="3"/>
        <v>Spartak Moscow</v>
      </c>
      <c r="W221" s="1" t="str">
        <f t="shared" si="4"/>
        <v>Russia</v>
      </c>
      <c r="X221" s="1" t="str">
        <f>IFERROR(__xludf.DUMMYFUNCTION("split(S221,""-"")"),"2nd")</f>
        <v>2nd</v>
      </c>
      <c r="Z221" s="1" t="str">
        <f t="shared" si="5"/>
        <v>2nd</v>
      </c>
      <c r="AA221" s="1" t="s">
        <v>566</v>
      </c>
      <c r="AB221" s="1" t="s">
        <v>126</v>
      </c>
      <c r="AC221" s="1" t="s">
        <v>36</v>
      </c>
      <c r="AD221" s="1">
        <f t="shared" si="7"/>
        <v>0.83</v>
      </c>
      <c r="AE221" s="1">
        <f>IFERROR(__xludf.DUMMYFUNCTION("switch(AC221, ""Cup"", 1, ""CW"", LOOKUP(AB221,J:J,K:K)-1, ""PW"", LOOKUP(AB221,J:J,K:K), ""LC"", LOOKUP(AB221,J:J,K:K)-1, SPLIT(AC221,""stndrh""))"),3.0)</f>
        <v>3</v>
      </c>
      <c r="AF221" s="1">
        <f t="shared" si="8"/>
        <v>0.81</v>
      </c>
      <c r="AG221" s="1" t="str">
        <f t="shared" si="9"/>
        <v>Servette</v>
      </c>
      <c r="AH221" s="1">
        <f t="shared" si="10"/>
        <v>0.81</v>
      </c>
      <c r="AI221" s="1" t="str">
        <f t="shared" si="11"/>
        <v>Switzerland</v>
      </c>
      <c r="AJ221" s="1" t="s">
        <v>526</v>
      </c>
      <c r="AK221" s="1">
        <v>0.69</v>
      </c>
      <c r="AL221" s="1" t="s">
        <v>197</v>
      </c>
    </row>
    <row r="222">
      <c r="I222" s="1"/>
      <c r="J222" s="1"/>
      <c r="K222" s="1"/>
      <c r="R222" s="4" t="str">
        <f>IFERROR(__xludf.DUMMYFUNCTION("split(P14, ""()"")"),"#VALUE!")</f>
        <v>#VALUE!</v>
      </c>
      <c r="S222" s="37"/>
      <c r="V222" s="1" t="str">
        <f t="shared" si="3"/>
        <v>#VALUE!</v>
      </c>
      <c r="W222" s="1" t="str">
        <f t="shared" si="4"/>
        <v/>
      </c>
      <c r="X222" s="1" t="str">
        <f>IFERROR(__xludf.DUMMYFUNCTION("split(S222,""-"")"),"#VALUE!")</f>
        <v>#VALUE!</v>
      </c>
      <c r="Z222" s="1" t="str">
        <f t="shared" si="5"/>
        <v>#VALUE!</v>
      </c>
      <c r="AA222" s="1" t="s">
        <v>586</v>
      </c>
      <c r="AB222" s="1" t="s">
        <v>126</v>
      </c>
      <c r="AC222" s="1" t="s">
        <v>18</v>
      </c>
      <c r="AD222" s="1">
        <f t="shared" si="7"/>
        <v>0.83</v>
      </c>
      <c r="AE222" s="1">
        <f>IFERROR(__xludf.DUMMYFUNCTION("switch(AC222, ""Cup"", 1, ""CW"", LOOKUP(AB222,J:J,K:K)-1, ""PW"", LOOKUP(AB222,J:J,K:K), ""LC"", LOOKUP(AB222,J:J,K:K)-1, SPLIT(AC222,""stndrh""))"),1.0)</f>
        <v>1</v>
      </c>
      <c r="AF222" s="1">
        <f t="shared" si="8"/>
        <v>0.83</v>
      </c>
      <c r="AG222" s="1" t="str">
        <f t="shared" si="9"/>
        <v>Young Boys</v>
      </c>
      <c r="AH222" s="1">
        <f t="shared" si="10"/>
        <v>0.83</v>
      </c>
      <c r="AI222" s="1" t="str">
        <f t="shared" si="11"/>
        <v>Switzerland</v>
      </c>
      <c r="AJ222" s="1" t="s">
        <v>557</v>
      </c>
      <c r="AK222" s="1">
        <v>0.76</v>
      </c>
      <c r="AL222" s="1" t="s">
        <v>168</v>
      </c>
    </row>
    <row r="223">
      <c r="I223" s="1"/>
      <c r="J223" s="1"/>
      <c r="K223" s="1"/>
      <c r="R223" s="4" t="str">
        <f>IFERROR(__xludf.DUMMYFUNCTION("split(P15, ""()"")"),"#VALUE!")</f>
        <v>#VALUE!</v>
      </c>
      <c r="S223" s="37"/>
      <c r="V223" s="1" t="str">
        <f t="shared" si="3"/>
        <v>#VALUE!</v>
      </c>
      <c r="W223" s="1" t="str">
        <f t="shared" si="4"/>
        <v/>
      </c>
      <c r="X223" s="1" t="str">
        <f>IFERROR(__xludf.DUMMYFUNCTION("split(S223,""-"")"),"#VALUE!")</f>
        <v>#VALUE!</v>
      </c>
      <c r="Z223" s="1" t="str">
        <f t="shared" si="5"/>
        <v>#VALUE!</v>
      </c>
      <c r="AA223" s="1" t="s">
        <v>514</v>
      </c>
      <c r="AB223" s="1" t="s">
        <v>126</v>
      </c>
      <c r="AC223" s="1" t="s">
        <v>27</v>
      </c>
      <c r="AD223" s="1">
        <f t="shared" si="7"/>
        <v>0.83</v>
      </c>
      <c r="AE223" s="1">
        <f>IFERROR(__xludf.DUMMYFUNCTION("switch(AC223, ""Cup"", 1, ""CW"", LOOKUP(AB223,J:J,K:K)-1, ""PW"", LOOKUP(AB223,J:J,K:K), ""LC"", LOOKUP(AB223,J:J,K:K)-1, SPLIT(AC223,""stndrh""))"),3.0)</f>
        <v>3</v>
      </c>
      <c r="AF223" s="1">
        <f t="shared" si="8"/>
        <v>0.81</v>
      </c>
      <c r="AG223" s="1" t="str">
        <f t="shared" si="9"/>
        <v>Luzern</v>
      </c>
      <c r="AH223" s="1">
        <f t="shared" si="10"/>
        <v>0.81</v>
      </c>
      <c r="AI223" s="1" t="str">
        <f t="shared" si="11"/>
        <v>Switzerland</v>
      </c>
      <c r="AJ223" s="1" t="s">
        <v>523</v>
      </c>
      <c r="AK223" s="1">
        <v>0.61</v>
      </c>
      <c r="AL223" s="1" t="s">
        <v>165</v>
      </c>
    </row>
    <row r="224">
      <c r="I224" s="1"/>
      <c r="J224" s="1"/>
      <c r="K224" s="1"/>
      <c r="R224" s="4" t="str">
        <f>IFERROR(__xludf.DUMMYFUNCTION("split(P16, ""()"")"),"Olympiacos")</f>
        <v>Olympiacos</v>
      </c>
      <c r="S224" s="37" t="str">
        <f>IFERROR(__xludf.DUMMYFUNCTION("""COMPUTED_VALUE"""),"1st")</f>
        <v>1st</v>
      </c>
      <c r="U224" s="6" t="s">
        <v>29</v>
      </c>
      <c r="V224" s="1" t="str">
        <f t="shared" si="3"/>
        <v>Olympiacos</v>
      </c>
      <c r="W224" s="1" t="str">
        <f t="shared" si="4"/>
        <v>Greece</v>
      </c>
      <c r="X224" s="1" t="str">
        <f>IFERROR(__xludf.DUMMYFUNCTION("split(S224,""-"")"),"1st")</f>
        <v>1st</v>
      </c>
      <c r="Z224" s="1" t="str">
        <f t="shared" si="5"/>
        <v>1st</v>
      </c>
      <c r="AA224" s="1" t="s">
        <v>152</v>
      </c>
      <c r="AB224" s="1" t="s">
        <v>126</v>
      </c>
      <c r="AC224" s="1" t="s">
        <v>75</v>
      </c>
      <c r="AD224" s="1">
        <f t="shared" si="7"/>
        <v>0.83</v>
      </c>
      <c r="AE224" s="1">
        <f>IFERROR(__xludf.DUMMYFUNCTION("switch(AC224, ""Cup"", 1, ""CW"", LOOKUP(AB224,J:J,K:K)-1, ""PW"", LOOKUP(AB224,J:J,K:K), ""LC"", LOOKUP(AB224,J:J,K:K)-1, SPLIT(AC224,""stndrh""))"),2.0)</f>
        <v>2</v>
      </c>
      <c r="AF224" s="1">
        <f t="shared" si="8"/>
        <v>0.82</v>
      </c>
      <c r="AG224" s="1" t="str">
        <f t="shared" si="9"/>
        <v>Basel</v>
      </c>
      <c r="AH224" s="1">
        <f t="shared" si="10"/>
        <v>0.82</v>
      </c>
      <c r="AI224" s="1" t="str">
        <f t="shared" si="11"/>
        <v>Switzerland</v>
      </c>
      <c r="AJ224" s="1" t="s">
        <v>497</v>
      </c>
      <c r="AK224" s="1">
        <v>0.54</v>
      </c>
      <c r="AL224" s="1" t="s">
        <v>160</v>
      </c>
    </row>
    <row r="225">
      <c r="I225" s="1"/>
      <c r="J225" s="1"/>
      <c r="K225" s="1"/>
      <c r="R225" s="4" t="str">
        <f>IFERROR(__xludf.DUMMYFUNCTION("split(P17, ""()"")"),"Rapid Wien")</f>
        <v>Rapid Wien</v>
      </c>
      <c r="S225" s="37" t="str">
        <f>IFERROR(__xludf.DUMMYFUNCTION("""COMPUTED_VALUE"""),"2nd")</f>
        <v>2nd</v>
      </c>
      <c r="U225" s="6" t="s">
        <v>30</v>
      </c>
      <c r="V225" s="1" t="str">
        <f t="shared" si="3"/>
        <v>Rapid Wien</v>
      </c>
      <c r="W225" s="1" t="str">
        <f t="shared" si="4"/>
        <v>Austria</v>
      </c>
      <c r="X225" s="1" t="str">
        <f>IFERROR(__xludf.DUMMYFUNCTION("split(S225,""-"")"),"2nd")</f>
        <v>2nd</v>
      </c>
      <c r="Z225" s="1" t="str">
        <f t="shared" si="5"/>
        <v>2nd</v>
      </c>
      <c r="AA225" s="1" t="s">
        <v>187</v>
      </c>
      <c r="AB225" s="1" t="s">
        <v>91</v>
      </c>
      <c r="AC225" s="1" t="s">
        <v>18</v>
      </c>
      <c r="AD225" s="1">
        <f t="shared" si="7"/>
        <v>0.89</v>
      </c>
      <c r="AE225" s="1">
        <f>IFERROR(__xludf.DUMMYFUNCTION("switch(AC225, ""Cup"", 1, ""CW"", LOOKUP(AB225,J:J,K:K)-1, ""PW"", LOOKUP(AB225,J:J,K:K), ""LC"", LOOKUP(AB225,J:J,K:K)-1, SPLIT(AC225,""stndrh""))"),1.0)</f>
        <v>1</v>
      </c>
      <c r="AF225" s="1">
        <f t="shared" si="8"/>
        <v>0.89</v>
      </c>
      <c r="AG225" s="1" t="str">
        <f t="shared" si="9"/>
        <v>Beşiktaş</v>
      </c>
      <c r="AH225" s="1">
        <f t="shared" si="10"/>
        <v>0.89</v>
      </c>
      <c r="AI225" s="1" t="str">
        <f t="shared" si="11"/>
        <v>Turkey</v>
      </c>
      <c r="AJ225" s="1" t="s">
        <v>203</v>
      </c>
      <c r="AK225" s="1">
        <v>0.58</v>
      </c>
      <c r="AL225" s="1" t="s">
        <v>67</v>
      </c>
    </row>
    <row r="226">
      <c r="I226" s="1"/>
      <c r="J226" s="1"/>
      <c r="K226" s="1"/>
      <c r="R226" s="4" t="str">
        <f>IFERROR(__xludf.DUMMYFUNCTION("split(P18, ""()"")"),"#VALUE!")</f>
        <v>#VALUE!</v>
      </c>
      <c r="S226" s="37"/>
      <c r="V226" s="1" t="str">
        <f t="shared" si="3"/>
        <v>#VALUE!</v>
      </c>
      <c r="W226" s="1" t="str">
        <f t="shared" si="4"/>
        <v/>
      </c>
      <c r="X226" s="1" t="str">
        <f>IFERROR(__xludf.DUMMYFUNCTION("split(S226,""-"")"),"#VALUE!")</f>
        <v>#VALUE!</v>
      </c>
      <c r="Z226" s="1" t="str">
        <f t="shared" si="5"/>
        <v>#VALUE!</v>
      </c>
      <c r="AA226" s="1" t="s">
        <v>352</v>
      </c>
      <c r="AB226" s="1" t="s">
        <v>91</v>
      </c>
      <c r="AC226" s="1" t="s">
        <v>75</v>
      </c>
      <c r="AD226" s="1">
        <f t="shared" si="7"/>
        <v>0.89</v>
      </c>
      <c r="AE226" s="1">
        <f>IFERROR(__xludf.DUMMYFUNCTION("switch(AC226, ""Cup"", 1, ""CW"", LOOKUP(AB226,J:J,K:K)-1, ""PW"", LOOKUP(AB226,J:J,K:K), ""LC"", LOOKUP(AB226,J:J,K:K)-1, SPLIT(AC226,""stndrh""))"),2.0)</f>
        <v>2</v>
      </c>
      <c r="AF226" s="1">
        <f t="shared" si="8"/>
        <v>0.88</v>
      </c>
      <c r="AG226" s="1" t="str">
        <f t="shared" si="9"/>
        <v>Galatasaray</v>
      </c>
      <c r="AH226" s="1">
        <f t="shared" si="10"/>
        <v>0.88</v>
      </c>
      <c r="AI226" s="1" t="str">
        <f t="shared" si="11"/>
        <v>Turkey</v>
      </c>
      <c r="AJ226" s="1" t="s">
        <v>409</v>
      </c>
      <c r="AK226" s="1">
        <v>0.94</v>
      </c>
      <c r="AL226" s="1" t="s">
        <v>39</v>
      </c>
    </row>
    <row r="227">
      <c r="I227" s="1"/>
      <c r="J227" s="1"/>
      <c r="K227" s="1"/>
      <c r="R227" s="4" t="str">
        <f>IFERROR(__xludf.DUMMYFUNCTION("split(P19, ""()"")"),"#VALUE!")</f>
        <v>#VALUE!</v>
      </c>
      <c r="S227" s="37"/>
      <c r="V227" s="1" t="str">
        <f t="shared" si="3"/>
        <v>#VALUE!</v>
      </c>
      <c r="W227" s="1" t="str">
        <f t="shared" si="4"/>
        <v/>
      </c>
      <c r="X227" s="1" t="str">
        <f>IFERROR(__xludf.DUMMYFUNCTION("split(S227,""-"")"),"#VALUE!")</f>
        <v>#VALUE!</v>
      </c>
      <c r="Z227" s="1" t="str">
        <f t="shared" si="5"/>
        <v>#VALUE!</v>
      </c>
      <c r="AA227" s="1" t="s">
        <v>585</v>
      </c>
      <c r="AB227" s="1" t="s">
        <v>91</v>
      </c>
      <c r="AC227" s="1" t="s">
        <v>46</v>
      </c>
      <c r="AD227" s="1">
        <f t="shared" si="7"/>
        <v>0.89</v>
      </c>
      <c r="AE227" s="1">
        <f>IFERROR(__xludf.DUMMYFUNCTION("switch(AC227, ""Cup"", 1, ""CW"", LOOKUP(AB227,J:J,K:K)-1, ""PW"", LOOKUP(AB227,J:J,K:K), ""LC"", LOOKUP(AB227,J:J,K:K)-1, SPLIT(AC227,""stndrh""))"),4.0)</f>
        <v>4</v>
      </c>
      <c r="AF227" s="1">
        <f t="shared" si="8"/>
        <v>0.86</v>
      </c>
      <c r="AG227" s="1" t="str">
        <f t="shared" si="9"/>
        <v>Trabzonspor</v>
      </c>
      <c r="AH227" s="1">
        <f t="shared" si="10"/>
        <v>0.86</v>
      </c>
      <c r="AI227" s="1" t="str">
        <f t="shared" si="11"/>
        <v>Turkey</v>
      </c>
      <c r="AJ227" s="1" t="s">
        <v>260</v>
      </c>
      <c r="AK227" s="1">
        <v>0.8099999999999999</v>
      </c>
      <c r="AL227" s="1" t="s">
        <v>86</v>
      </c>
    </row>
    <row r="228">
      <c r="I228" s="1"/>
      <c r="J228" s="1"/>
      <c r="K228" s="1"/>
      <c r="R228" s="4" t="str">
        <f>IFERROR(__xludf.DUMMYFUNCTION("split(P20, ""()"")"),"Bodø/Glimt")</f>
        <v>Bodø/Glimt</v>
      </c>
      <c r="S228" s="37" t="str">
        <f>IFERROR(__xludf.DUMMYFUNCTION("""COMPUTED_VALUE"""),"1st")</f>
        <v>1st</v>
      </c>
      <c r="U228" s="6" t="s">
        <v>168</v>
      </c>
      <c r="V228" s="1" t="str">
        <f t="shared" si="3"/>
        <v>Bodø/Glimt</v>
      </c>
      <c r="W228" s="1" t="str">
        <f t="shared" si="4"/>
        <v>Norway</v>
      </c>
      <c r="X228" s="1" t="str">
        <f>IFERROR(__xludf.DUMMYFUNCTION("split(S228,""-"")"),"1st")</f>
        <v>1st</v>
      </c>
      <c r="Z228" s="1" t="str">
        <f t="shared" si="5"/>
        <v>1st</v>
      </c>
      <c r="AA228" s="1" t="s">
        <v>574</v>
      </c>
      <c r="AB228" s="1" t="s">
        <v>91</v>
      </c>
      <c r="AC228" s="1" t="s">
        <v>261</v>
      </c>
      <c r="AD228" s="1">
        <f t="shared" si="7"/>
        <v>0.89</v>
      </c>
      <c r="AE228" s="1">
        <f>IFERROR(__xludf.DUMMYFUNCTION("switch(AC228, ""Cup"", 1, ""CW"", LOOKUP(AB228,J:J,K:K)-1, ""PW"", LOOKUP(AB228,J:J,K:K), ""LC"", LOOKUP(AB228,J:J,K:K)-1, SPLIT(AC228,""stndrh""))"),5.0)</f>
        <v>5</v>
      </c>
      <c r="AF228" s="1">
        <f t="shared" si="8"/>
        <v>0.85</v>
      </c>
      <c r="AG228" s="1" t="str">
        <f t="shared" si="9"/>
        <v>Sivasspor</v>
      </c>
      <c r="AH228" s="1">
        <f t="shared" si="10"/>
        <v>0.85</v>
      </c>
      <c r="AI228" s="1" t="str">
        <f t="shared" si="11"/>
        <v>Turkey</v>
      </c>
      <c r="AJ228" s="1" t="s">
        <v>584</v>
      </c>
      <c r="AK228" s="1">
        <v>0.9299999999999999</v>
      </c>
      <c r="AL228" s="1" t="s">
        <v>20</v>
      </c>
    </row>
    <row r="229">
      <c r="I229" s="1"/>
      <c r="J229" s="1"/>
      <c r="K229" s="1"/>
      <c r="R229" s="4" t="str">
        <f>IFERROR(__xludf.DUMMYFUNCTION("split(P21, ""()"")"),"Neftçi Baku")</f>
        <v>Neftçi Baku</v>
      </c>
      <c r="S229" s="37" t="str">
        <f>IFERROR(__xludf.DUMMYFUNCTION("""COMPUTED_VALUE"""),"1st")</f>
        <v>1st</v>
      </c>
      <c r="U229" s="6" t="s">
        <v>40</v>
      </c>
      <c r="V229" s="1" t="str">
        <f t="shared" si="3"/>
        <v>Neftçi Baku</v>
      </c>
      <c r="W229" s="1" t="str">
        <f t="shared" si="4"/>
        <v>Azerbaijan</v>
      </c>
      <c r="X229" s="1" t="str">
        <f>IFERROR(__xludf.DUMMYFUNCTION("split(S229,""-"")"),"1st")</f>
        <v>1st</v>
      </c>
      <c r="Z229" s="1" t="str">
        <f t="shared" si="5"/>
        <v>1st</v>
      </c>
      <c r="AA229" s="1" t="s">
        <v>314</v>
      </c>
      <c r="AB229" s="1" t="s">
        <v>91</v>
      </c>
      <c r="AC229" s="1" t="s">
        <v>36</v>
      </c>
      <c r="AD229" s="1">
        <f t="shared" si="7"/>
        <v>0.89</v>
      </c>
      <c r="AE229" s="1">
        <f>IFERROR(__xludf.DUMMYFUNCTION("switch(AC229, ""Cup"", 1, ""CW"", LOOKUP(AB229,J:J,K:K)-1, ""PW"", LOOKUP(AB229,J:J,K:K), ""LC"", LOOKUP(AB229,J:J,K:K)-1, SPLIT(AC229,""stndrh""))"),3.0)</f>
        <v>3</v>
      </c>
      <c r="AF229" s="1">
        <f t="shared" si="8"/>
        <v>0.87</v>
      </c>
      <c r="AG229" s="1" t="str">
        <f t="shared" si="9"/>
        <v>Fenerbahçe</v>
      </c>
      <c r="AH229" s="1">
        <f t="shared" si="10"/>
        <v>0.87</v>
      </c>
      <c r="AI229" s="1" t="str">
        <f t="shared" si="11"/>
        <v>Turkey</v>
      </c>
      <c r="AJ229" s="1" t="s">
        <v>547</v>
      </c>
      <c r="AK229" s="1">
        <v>0.87</v>
      </c>
      <c r="AL229" s="1" t="s">
        <v>57</v>
      </c>
    </row>
    <row r="230">
      <c r="I230" s="1"/>
      <c r="J230" s="1"/>
      <c r="K230" s="1"/>
      <c r="R230" s="4" t="str">
        <f>IFERROR(__xludf.DUMMYFUNCTION("split(P22, ""()"")"),"Slovan Bratislava")</f>
        <v>Slovan Bratislava</v>
      </c>
      <c r="S230" s="37" t="str">
        <f>IFERROR(__xludf.DUMMYFUNCTION("""COMPUTED_VALUE"""),"1st")</f>
        <v>1st</v>
      </c>
      <c r="U230" s="6" t="s">
        <v>210</v>
      </c>
      <c r="V230" s="1" t="str">
        <f t="shared" si="3"/>
        <v>Slovan Bratislava</v>
      </c>
      <c r="W230" s="1" t="str">
        <f t="shared" si="4"/>
        <v>Slovakia</v>
      </c>
      <c r="X230" s="1" t="str">
        <f>IFERROR(__xludf.DUMMYFUNCTION("split(S230,""-"")"),"1st")</f>
        <v>1st</v>
      </c>
      <c r="Z230" s="1" t="str">
        <f t="shared" si="5"/>
        <v>1st</v>
      </c>
      <c r="AA230" s="1" t="s">
        <v>569</v>
      </c>
      <c r="AB230" s="1" t="s">
        <v>84</v>
      </c>
      <c r="AC230" s="1" t="s">
        <v>75</v>
      </c>
      <c r="AD230" s="1">
        <f t="shared" si="7"/>
        <v>0.91</v>
      </c>
      <c r="AE230" s="1">
        <f>IFERROR(__xludf.DUMMYFUNCTION("switch(AC230, ""Cup"", 1, ""CW"", LOOKUP(AB230,J:J,K:K)-1, ""PW"", LOOKUP(AB230,J:J,K:K), ""LC"", LOOKUP(AB230,J:J,K:K)-1, SPLIT(AC230,""stndrh""))"),2.0)</f>
        <v>2</v>
      </c>
      <c r="AF230" s="1">
        <f t="shared" si="8"/>
        <v>0.9</v>
      </c>
      <c r="AG230" s="1" t="str">
        <f t="shared" si="9"/>
        <v>Shakhtar Donetsk</v>
      </c>
      <c r="AH230" s="1">
        <f t="shared" si="10"/>
        <v>0.9</v>
      </c>
      <c r="AI230" s="1" t="str">
        <f t="shared" si="11"/>
        <v>Ukraine</v>
      </c>
      <c r="AJ230" s="1" t="s">
        <v>26</v>
      </c>
      <c r="AK230" s="1">
        <v>0.6</v>
      </c>
      <c r="AL230" s="1" t="s">
        <v>0</v>
      </c>
    </row>
    <row r="231">
      <c r="I231" s="1"/>
      <c r="J231" s="1"/>
      <c r="K231" s="1"/>
      <c r="R231" s="4" t="str">
        <f>IFERROR(__xludf.DUMMYFUNCTION("split(P23, ""()"")"),"Žalgiris")</f>
        <v>Žalgiris</v>
      </c>
      <c r="S231" s="37" t="str">
        <f>IFERROR(__xludf.DUMMYFUNCTION("""COMPUTED_VALUE"""),"1st")</f>
        <v>1st</v>
      </c>
      <c r="U231" s="6" t="s">
        <v>200</v>
      </c>
      <c r="V231" s="1" t="str">
        <f t="shared" si="3"/>
        <v>Žalgiris</v>
      </c>
      <c r="W231" s="1" t="str">
        <f t="shared" si="4"/>
        <v>Lithuania</v>
      </c>
      <c r="X231" s="1" t="str">
        <f>IFERROR(__xludf.DUMMYFUNCTION("split(S231,""-"")"),"1st")</f>
        <v>1st</v>
      </c>
      <c r="Z231" s="1" t="str">
        <f t="shared" si="5"/>
        <v>1st</v>
      </c>
      <c r="AA231" s="1" t="s">
        <v>587</v>
      </c>
      <c r="AB231" s="1" t="s">
        <v>84</v>
      </c>
      <c r="AC231" s="1" t="s">
        <v>36</v>
      </c>
      <c r="AD231" s="1">
        <f t="shared" si="7"/>
        <v>0.91</v>
      </c>
      <c r="AE231" s="1">
        <f>IFERROR(__xludf.DUMMYFUNCTION("switch(AC231, ""Cup"", 1, ""CW"", LOOKUP(AB231,J:J,K:K)-1, ""PW"", LOOKUP(AB231,J:J,K:K), ""LC"", LOOKUP(AB231,J:J,K:K)-1, SPLIT(AC231,""stndrh""))"),3.0)</f>
        <v>3</v>
      </c>
      <c r="AF231" s="1">
        <f t="shared" si="8"/>
        <v>0.89</v>
      </c>
      <c r="AG231" s="1" t="str">
        <f t="shared" si="9"/>
        <v>Zorya Luhansk</v>
      </c>
      <c r="AH231" s="1">
        <f t="shared" si="10"/>
        <v>0.89</v>
      </c>
      <c r="AI231" s="1" t="str">
        <f t="shared" si="11"/>
        <v>Ukraine</v>
      </c>
      <c r="AJ231" s="1" t="s">
        <v>579</v>
      </c>
      <c r="AK231" s="1">
        <v>0.78</v>
      </c>
      <c r="AL231" s="1" t="s">
        <v>138</v>
      </c>
    </row>
    <row r="232">
      <c r="I232" s="1"/>
      <c r="J232" s="1"/>
      <c r="K232" s="1"/>
      <c r="R232" s="4" t="str">
        <f>IFERROR(__xludf.DUMMYFUNCTION("split(P24, ""()"")"),"Shkëndija")</f>
        <v>Shkëndija</v>
      </c>
      <c r="S232" s="37" t="str">
        <f>IFERROR(__xludf.DUMMYFUNCTION("""COMPUTED_VALUE"""),"1st")</f>
        <v>1st</v>
      </c>
      <c r="U232" s="6" t="s">
        <v>231</v>
      </c>
      <c r="V232" s="1" t="str">
        <f t="shared" si="3"/>
        <v>Shkëndija</v>
      </c>
      <c r="W232" s="1" t="str">
        <f t="shared" si="4"/>
        <v>North Macedonia</v>
      </c>
      <c r="X232" s="1" t="str">
        <f>IFERROR(__xludf.DUMMYFUNCTION("split(S232,""-"")"),"1st")</f>
        <v>1st</v>
      </c>
      <c r="Z232" s="1" t="str">
        <f t="shared" si="5"/>
        <v>1st</v>
      </c>
      <c r="AA232" s="1" t="s">
        <v>283</v>
      </c>
      <c r="AB232" s="1" t="s">
        <v>84</v>
      </c>
      <c r="AC232" s="1" t="s">
        <v>18</v>
      </c>
      <c r="AD232" s="1">
        <f t="shared" si="7"/>
        <v>0.91</v>
      </c>
      <c r="AE232" s="1">
        <f>IFERROR(__xludf.DUMMYFUNCTION("switch(AC232, ""Cup"", 1, ""CW"", LOOKUP(AB232,J:J,K:K)-1, ""PW"", LOOKUP(AB232,J:J,K:K), ""LC"", LOOKUP(AB232,J:J,K:K)-1, SPLIT(AC232,""stndrh""))"),1.0)</f>
        <v>1</v>
      </c>
      <c r="AF232" s="1">
        <f t="shared" si="8"/>
        <v>0.91</v>
      </c>
      <c r="AG232" s="1" t="str">
        <f t="shared" si="9"/>
        <v>Dynamo Kyiv</v>
      </c>
      <c r="AH232" s="1">
        <f t="shared" si="10"/>
        <v>0.91</v>
      </c>
      <c r="AI232" s="1" t="str">
        <f t="shared" si="11"/>
        <v>Ukraine</v>
      </c>
      <c r="AJ232" s="1" t="s">
        <v>588</v>
      </c>
      <c r="AK232" s="1">
        <v>0.87</v>
      </c>
      <c r="AL232" s="1" t="s">
        <v>84</v>
      </c>
    </row>
    <row r="233">
      <c r="I233" s="1"/>
      <c r="J233" s="1"/>
      <c r="K233" s="1"/>
      <c r="R233" s="4" t="str">
        <f>IFERROR(__xludf.DUMMYFUNCTION("split(P25, ""()"")"),"HJK")</f>
        <v>HJK</v>
      </c>
      <c r="S233" s="37" t="str">
        <f>IFERROR(__xludf.DUMMYFUNCTION("""COMPUTED_VALUE"""),"1st")</f>
        <v>1st</v>
      </c>
      <c r="U233" s="6" t="s">
        <v>115</v>
      </c>
      <c r="V233" s="1" t="str">
        <f t="shared" si="3"/>
        <v>HJK</v>
      </c>
      <c r="W233" s="1" t="str">
        <f t="shared" si="4"/>
        <v>Finland</v>
      </c>
      <c r="X233" s="1" t="str">
        <f>IFERROR(__xludf.DUMMYFUNCTION("split(S233,""-"")"),"1st")</f>
        <v>1st</v>
      </c>
      <c r="Z233" s="1" t="str">
        <f t="shared" si="5"/>
        <v>1st</v>
      </c>
      <c r="AA233" s="1" t="s">
        <v>462</v>
      </c>
      <c r="AB233" s="1" t="s">
        <v>84</v>
      </c>
      <c r="AC233" s="1" t="s">
        <v>46</v>
      </c>
      <c r="AD233" s="1">
        <f t="shared" si="7"/>
        <v>0.91</v>
      </c>
      <c r="AE233" s="1">
        <f>IFERROR(__xludf.DUMMYFUNCTION("switch(AC233, ""Cup"", 1, ""CW"", LOOKUP(AB233,J:J,K:K)-1, ""PW"", LOOKUP(AB233,J:J,K:K), ""LC"", LOOKUP(AB233,J:J,K:K)-1, SPLIT(AC233,""stndrh""))"),4.0)</f>
        <v>4</v>
      </c>
      <c r="AF233" s="1">
        <f t="shared" si="8"/>
        <v>0.88</v>
      </c>
      <c r="AG233" s="1" t="str">
        <f t="shared" si="9"/>
        <v>Kolos Kovalivka</v>
      </c>
      <c r="AH233" s="1">
        <f t="shared" si="10"/>
        <v>0.88</v>
      </c>
      <c r="AI233" s="1" t="str">
        <f t="shared" si="11"/>
        <v>Ukraine</v>
      </c>
      <c r="AJ233" s="1" t="s">
        <v>301</v>
      </c>
      <c r="AK233" s="1">
        <v>0.9299999999999999</v>
      </c>
      <c r="AL233" s="1" t="s">
        <v>17</v>
      </c>
    </row>
    <row r="234">
      <c r="I234" s="1"/>
      <c r="J234" s="1"/>
      <c r="K234" s="1"/>
      <c r="R234" s="4" t="str">
        <f>IFERROR(__xludf.DUMMYFUNCTION("split(P26, ""()"")"),"Connah's Quay Nomads")</f>
        <v>Connah's Quay Nomads</v>
      </c>
      <c r="S234" s="37" t="str">
        <f>IFERROR(__xludf.DUMMYFUNCTION("""COMPUTED_VALUE"""),"1st")</f>
        <v>1st</v>
      </c>
      <c r="U234" s="6" t="s">
        <v>137</v>
      </c>
      <c r="V234" s="1" t="str">
        <f t="shared" si="3"/>
        <v>Connah's Quay Nomads</v>
      </c>
      <c r="W234" s="1" t="str">
        <f t="shared" si="4"/>
        <v>Wales</v>
      </c>
      <c r="X234" s="1" t="str">
        <f>IFERROR(__xludf.DUMMYFUNCTION("split(S234,""-"")"),"1st")</f>
        <v>1st</v>
      </c>
      <c r="Z234" s="1" t="str">
        <f t="shared" si="5"/>
        <v>1st</v>
      </c>
      <c r="AA234" s="1" t="s">
        <v>588</v>
      </c>
      <c r="AB234" s="1" t="s">
        <v>84</v>
      </c>
      <c r="AC234" s="1" t="s">
        <v>261</v>
      </c>
      <c r="AD234" s="1">
        <f t="shared" si="7"/>
        <v>0.91</v>
      </c>
      <c r="AE234" s="1">
        <f>IFERROR(__xludf.DUMMYFUNCTION("switch(AC234, ""Cup"", 1, ""CW"", LOOKUP(AB234,J:J,K:K)-1, ""PW"", LOOKUP(AB234,J:J,K:K), ""LC"", LOOKUP(AB234,J:J,K:K)-1, SPLIT(AC234,""stndrh""))"),5.0)</f>
        <v>5</v>
      </c>
      <c r="AF234" s="1">
        <f t="shared" si="8"/>
        <v>0.87</v>
      </c>
      <c r="AG234" s="1" t="str">
        <f t="shared" si="9"/>
        <v>Vorskla Poltava</v>
      </c>
      <c r="AH234" s="1">
        <f t="shared" si="10"/>
        <v>0.87</v>
      </c>
      <c r="AI234" s="1" t="str">
        <f t="shared" si="11"/>
        <v>Ukraine</v>
      </c>
      <c r="AJ234" s="1" t="s">
        <v>586</v>
      </c>
      <c r="AK234" s="1">
        <v>0.83</v>
      </c>
      <c r="AL234" s="1" t="s">
        <v>126</v>
      </c>
    </row>
    <row r="235">
      <c r="I235" s="1"/>
      <c r="J235" s="1"/>
      <c r="K235" s="1"/>
      <c r="R235" s="4" t="str">
        <f>IFERROR(__xludf.DUMMYFUNCTION("split(P27, ""()"")"),"Flora")</f>
        <v>Flora</v>
      </c>
      <c r="S235" s="37" t="str">
        <f>IFERROR(__xludf.DUMMYFUNCTION("""COMPUTED_VALUE"""),"1st")</f>
        <v>1st</v>
      </c>
      <c r="U235" s="6" t="s">
        <v>103</v>
      </c>
      <c r="V235" s="1" t="str">
        <f t="shared" si="3"/>
        <v>Flora</v>
      </c>
      <c r="W235" s="1" t="str">
        <f t="shared" si="4"/>
        <v>Estonia</v>
      </c>
      <c r="X235" s="1" t="str">
        <f>IFERROR(__xludf.DUMMYFUNCTION("split(S235,""-"")"),"1st")</f>
        <v>1st</v>
      </c>
      <c r="Z235" s="1" t="str">
        <f t="shared" si="5"/>
        <v>1st</v>
      </c>
      <c r="AA235" s="1" t="s">
        <v>583</v>
      </c>
      <c r="AB235" s="1" t="s">
        <v>137</v>
      </c>
      <c r="AC235" s="1" t="s">
        <v>75</v>
      </c>
      <c r="AD235" s="1">
        <f t="shared" si="7"/>
        <v>0.53</v>
      </c>
      <c r="AE235" s="1">
        <f>IFERROR(__xludf.DUMMYFUNCTION("switch(AC235, ""Cup"", 1, ""CW"", LOOKUP(AB235,J:J,K:K)-1, ""PW"", LOOKUP(AB235,J:J,K:K), ""LC"", LOOKUP(AB235,J:J,K:K)-1, SPLIT(AC235,""stndrh""))"),2.0)</f>
        <v>2</v>
      </c>
      <c r="AF235" s="1">
        <f t="shared" si="8"/>
        <v>0.52</v>
      </c>
      <c r="AG235" s="1" t="str">
        <f t="shared" si="9"/>
        <v>The New Saints</v>
      </c>
      <c r="AH235" s="1">
        <f t="shared" si="10"/>
        <v>0.52</v>
      </c>
      <c r="AI235" s="1" t="str">
        <f t="shared" si="11"/>
        <v>Wales</v>
      </c>
      <c r="AJ235" s="1" t="s">
        <v>532</v>
      </c>
      <c r="AK235" s="1">
        <v>0.6499999999999999</v>
      </c>
      <c r="AL235" s="1" t="s">
        <v>200</v>
      </c>
    </row>
    <row r="236">
      <c r="I236" s="1"/>
      <c r="J236" s="1"/>
      <c r="K236" s="1"/>
      <c r="R236" s="4" t="str">
        <f>IFERROR(__xludf.DUMMYFUNCTION("split(P28, ""()"")"),"#VALUE!")</f>
        <v>#VALUE!</v>
      </c>
      <c r="S236" s="37"/>
      <c r="V236" s="1" t="str">
        <f t="shared" si="3"/>
        <v>#VALUE!</v>
      </c>
      <c r="W236" s="1" t="str">
        <f t="shared" si="4"/>
        <v/>
      </c>
      <c r="X236" s="1" t="str">
        <f>IFERROR(__xludf.DUMMYFUNCTION("split(S236,""-"")"),"#VALUE!")</f>
        <v>#VALUE!</v>
      </c>
      <c r="Z236" s="1" t="str">
        <f t="shared" si="5"/>
        <v>#VALUE!</v>
      </c>
      <c r="AA236" s="1" t="s">
        <v>136</v>
      </c>
      <c r="AB236" s="1" t="s">
        <v>137</v>
      </c>
      <c r="AC236" s="1" t="s">
        <v>36</v>
      </c>
      <c r="AD236" s="1">
        <f t="shared" si="7"/>
        <v>0.53</v>
      </c>
      <c r="AE236" s="1">
        <f>IFERROR(__xludf.DUMMYFUNCTION("switch(AC236, ""Cup"", 1, ""CW"", LOOKUP(AB236,J:J,K:K)-1, ""PW"", LOOKUP(AB236,J:J,K:K), ""LC"", LOOKUP(AB236,J:J,K:K)-1, SPLIT(AC236,""stndrh""))"),3.0)</f>
        <v>3</v>
      </c>
      <c r="AF236" s="1">
        <f t="shared" si="8"/>
        <v>0.51</v>
      </c>
      <c r="AG236" s="1" t="str">
        <f t="shared" si="9"/>
        <v>Bala Town</v>
      </c>
      <c r="AH236" s="1">
        <f t="shared" si="10"/>
        <v>0.51</v>
      </c>
      <c r="AI236" s="1" t="str">
        <f t="shared" si="11"/>
        <v>Wales</v>
      </c>
      <c r="AJ236" s="1" t="s">
        <v>571</v>
      </c>
      <c r="AK236" s="1">
        <v>0.9299999999999999</v>
      </c>
      <c r="AL236" s="1" t="s">
        <v>72</v>
      </c>
    </row>
    <row r="237">
      <c r="I237" s="1"/>
      <c r="J237" s="1"/>
      <c r="K237" s="1"/>
      <c r="R237" s="4" t="str">
        <f>IFERROR(__xludf.DUMMYFUNCTION("split(P29, ""()"")"),"Inter Club d'Escaldes")</f>
        <v>Inter Club d'Escaldes</v>
      </c>
      <c r="S237" s="37" t="str">
        <f>IFERROR(__xludf.DUMMYFUNCTION("""COMPUTED_VALUE"""),"1st")</f>
        <v>1st</v>
      </c>
      <c r="U237" s="6" t="s">
        <v>11</v>
      </c>
      <c r="V237" s="1" t="str">
        <f t="shared" si="3"/>
        <v>Inter Club d'Escaldes</v>
      </c>
      <c r="W237" s="1" t="str">
        <f t="shared" si="4"/>
        <v>Andorra</v>
      </c>
      <c r="X237" s="1" t="str">
        <f>IFERROR(__xludf.DUMMYFUNCTION("split(S237,""-"")"),"1st")</f>
        <v>1st</v>
      </c>
      <c r="Z237" s="1" t="str">
        <f t="shared" si="5"/>
        <v>1st</v>
      </c>
      <c r="AA237" s="1" t="s">
        <v>255</v>
      </c>
      <c r="AB237" s="1" t="s">
        <v>137</v>
      </c>
      <c r="AC237" s="1" t="s">
        <v>18</v>
      </c>
      <c r="AD237" s="1">
        <f t="shared" si="7"/>
        <v>0.53</v>
      </c>
      <c r="AE237" s="1">
        <f>IFERROR(__xludf.DUMMYFUNCTION("switch(AC237, ""Cup"", 1, ""CW"", LOOKUP(AB237,J:J,K:K)-1, ""PW"", LOOKUP(AB237,J:J,K:K), ""LC"", LOOKUP(AB237,J:J,K:K)-1, SPLIT(AC237,""stndrh""))"),1.0)</f>
        <v>1</v>
      </c>
      <c r="AF237" s="1">
        <f t="shared" si="8"/>
        <v>0.53</v>
      </c>
      <c r="AG237" s="1" t="str">
        <f t="shared" si="9"/>
        <v>Connah's Quay Nomads</v>
      </c>
      <c r="AH237" s="1">
        <f t="shared" si="10"/>
        <v>0.53</v>
      </c>
      <c r="AI237" s="1" t="str">
        <f t="shared" si="11"/>
        <v>Wales</v>
      </c>
      <c r="AJ237" s="1" t="s">
        <v>581</v>
      </c>
      <c r="AK237" s="1">
        <v>0.6699999999999999</v>
      </c>
      <c r="AL237" s="1" t="s">
        <v>210</v>
      </c>
    </row>
    <row r="238">
      <c r="I238" s="1"/>
      <c r="J238" s="1"/>
      <c r="K238" s="1"/>
      <c r="R238" s="4" t="str">
        <f>IFERROR(__xludf.DUMMYFUNCTION("split(P30, ""()"")"),"#VALUE!")</f>
        <v>#VALUE!</v>
      </c>
      <c r="S238" s="37"/>
      <c r="U238" s="6"/>
      <c r="V238" s="1" t="str">
        <f t="shared" si="3"/>
        <v>#VALUE!</v>
      </c>
      <c r="W238" s="1" t="str">
        <f t="shared" si="4"/>
        <v/>
      </c>
      <c r="X238" s="1" t="str">
        <f>IFERROR(__xludf.DUMMYFUNCTION("split(S238,""-"")"),"#VALUE!")</f>
        <v>#VALUE!</v>
      </c>
      <c r="Z238" s="1" t="str">
        <f t="shared" si="5"/>
        <v>#VALUE!</v>
      </c>
      <c r="AA238" s="1" t="s">
        <v>533</v>
      </c>
      <c r="AB238" s="1" t="s">
        <v>137</v>
      </c>
      <c r="AC238" s="1" t="s">
        <v>121</v>
      </c>
      <c r="AD238" s="1">
        <f t="shared" si="7"/>
        <v>0.53</v>
      </c>
      <c r="AE238" s="1">
        <f>IFERROR(__xludf.DUMMYFUNCTION("switch(AC238, ""Cup"", 1, ""CW"", LOOKUP(AB238,J:J,K:K)-1, ""PW"", LOOKUP(AB238,J:J,K:K), ""LC"", LOOKUP(AB238,J:J,K:K)-1, SPLIT(AC238,""stndrh""))"),4.0)</f>
        <v>4</v>
      </c>
      <c r="AF238" s="1">
        <f t="shared" si="8"/>
        <v>0.5</v>
      </c>
      <c r="AG238" s="1" t="str">
        <f t="shared" si="9"/>
        <v>Newtown</v>
      </c>
      <c r="AH238" s="1">
        <f t="shared" si="10"/>
        <v>0.5</v>
      </c>
      <c r="AI238" s="1" t="str">
        <f t="shared" si="11"/>
        <v>Wales</v>
      </c>
      <c r="AJ238" s="1" t="s">
        <v>587</v>
      </c>
      <c r="AK238" s="1">
        <v>0.89</v>
      </c>
      <c r="AL238" s="1" t="s">
        <v>84</v>
      </c>
    </row>
    <row r="239">
      <c r="I239" s="1"/>
      <c r="J239" s="1"/>
      <c r="K239" s="1"/>
      <c r="R239" s="4" t="str">
        <f>IFERROR(__xludf.DUMMYFUNCTION("split(P31, ""()"")"),"UCL GS")</f>
        <v>UCL GS</v>
      </c>
      <c r="S239" s="37"/>
      <c r="V239" s="1" t="str">
        <f t="shared" si="3"/>
        <v>UCL GS</v>
      </c>
      <c r="W239" s="1" t="str">
        <f t="shared" si="4"/>
        <v/>
      </c>
      <c r="X239" s="1" t="str">
        <f>IFERROR(__xludf.DUMMYFUNCTION("split(S239,""-"")"),"#VALUE!")</f>
        <v>#VALUE!</v>
      </c>
      <c r="Z239" s="1" t="str">
        <f t="shared" si="5"/>
        <v>#VALUE!</v>
      </c>
      <c r="AA239" s="1" t="s">
        <v>589</v>
      </c>
      <c r="AB239" s="1"/>
      <c r="AC239" s="1" t="s">
        <v>590</v>
      </c>
      <c r="AJ239" s="1"/>
      <c r="AK239" s="1"/>
      <c r="AL239" s="1"/>
    </row>
    <row r="240">
      <c r="I240" s="1"/>
      <c r="J240" s="1"/>
      <c r="K240" s="1"/>
      <c r="R240" s="4" t="str">
        <f>IFERROR(__xludf.DUMMYFUNCTION("split(P32, ""()"")"),"UCL GS")</f>
        <v>UCL GS</v>
      </c>
      <c r="S240" s="37"/>
      <c r="V240" s="1" t="str">
        <f t="shared" si="3"/>
        <v>UCL GS</v>
      </c>
      <c r="W240" s="1" t="str">
        <f t="shared" si="4"/>
        <v/>
      </c>
      <c r="X240" s="1" t="str">
        <f>IFERROR(__xludf.DUMMYFUNCTION("split(S240,""-"")"),"#VALUE!")</f>
        <v>#VALUE!</v>
      </c>
      <c r="Z240" s="1" t="str">
        <f t="shared" si="5"/>
        <v>#VALUE!</v>
      </c>
      <c r="AA240" s="1" t="e">
        <v>#VALUE!</v>
      </c>
      <c r="AB240" s="1"/>
      <c r="AC240" s="1" t="e">
        <v>#VALUE!</v>
      </c>
      <c r="AJ240" s="1"/>
      <c r="AK240" s="1"/>
      <c r="AL240" s="1"/>
    </row>
    <row r="241">
      <c r="I241" s="1"/>
      <c r="J241" s="1"/>
      <c r="K241" s="1"/>
      <c r="R241" s="4" t="str">
        <f>IFERROR(__xludf.DUMMYFUNCTION("split(P33, ""()"")"),"#VALUE!")</f>
        <v>#VALUE!</v>
      </c>
      <c r="S241" s="37"/>
      <c r="V241" s="1" t="str">
        <f t="shared" si="3"/>
        <v>#VALUE!</v>
      </c>
      <c r="W241" s="1" t="str">
        <f t="shared" si="4"/>
        <v/>
      </c>
      <c r="X241" s="1" t="str">
        <f>IFERROR(__xludf.DUMMYFUNCTION("split(S241,""-"")"),"#VALUE!")</f>
        <v>#VALUE!</v>
      </c>
      <c r="Z241" s="1" t="str">
        <f t="shared" si="5"/>
        <v>#VALUE!</v>
      </c>
      <c r="AA241" s="1" t="e">
        <v>#VALUE!</v>
      </c>
      <c r="AB241" s="1"/>
      <c r="AC241" s="1" t="e">
        <v>#VALUE!</v>
      </c>
      <c r="AJ241" s="1"/>
      <c r="AK241" s="1"/>
      <c r="AL241" s="1"/>
    </row>
    <row r="242">
      <c r="I242" s="1"/>
      <c r="J242" s="1"/>
      <c r="K242" s="1"/>
      <c r="R242" s="4" t="str">
        <f>IFERROR(__xludf.DUMMYFUNCTION("split(P34, ""()"")"),"Leicester City")</f>
        <v>Leicester City</v>
      </c>
      <c r="S242" s="37" t="str">
        <f>IFERROR(__xludf.DUMMYFUNCTION("""COMPUTED_VALUE"""),"CW")</f>
        <v>CW</v>
      </c>
      <c r="U242" s="6" t="s">
        <v>17</v>
      </c>
      <c r="V242" s="1" t="str">
        <f t="shared" si="3"/>
        <v>Leicester City</v>
      </c>
      <c r="W242" s="1" t="str">
        <f t="shared" si="4"/>
        <v>England</v>
      </c>
      <c r="X242" s="1" t="str">
        <f>IFERROR(__xludf.DUMMYFUNCTION("split(S242,""-"")"),"CW")</f>
        <v>CW</v>
      </c>
      <c r="Z242" s="1" t="str">
        <f t="shared" si="5"/>
        <v>CW</v>
      </c>
      <c r="AA242" s="1" t="e">
        <v>#VALUE!</v>
      </c>
      <c r="AB242" s="1"/>
      <c r="AC242" s="1" t="e">
        <v>#VALUE!</v>
      </c>
      <c r="AJ242" s="1"/>
      <c r="AK242" s="1"/>
      <c r="AL242" s="1"/>
    </row>
    <row r="243">
      <c r="I243" s="1"/>
      <c r="J243" s="1"/>
      <c r="K243" s="1"/>
      <c r="R243" s="4" t="str">
        <f>IFERROR(__xludf.DUMMYFUNCTION("split(P35, ""()"")"),"Napoli")</f>
        <v>Napoli</v>
      </c>
      <c r="S243" s="37" t="str">
        <f>IFERROR(__xludf.DUMMYFUNCTION("""COMPUTED_VALUE"""),"5th")</f>
        <v>5th</v>
      </c>
      <c r="U243" s="6" t="s">
        <v>49</v>
      </c>
      <c r="V243" s="1" t="str">
        <f t="shared" si="3"/>
        <v>Napoli</v>
      </c>
      <c r="W243" s="1" t="str">
        <f t="shared" si="4"/>
        <v>Italy</v>
      </c>
      <c r="X243" s="1" t="str">
        <f>IFERROR(__xludf.DUMMYFUNCTION("split(S243,""-"")"),"5th")</f>
        <v>5th</v>
      </c>
      <c r="Z243" s="1" t="str">
        <f t="shared" si="5"/>
        <v>5th</v>
      </c>
      <c r="AA243" s="1" t="e">
        <v>#VALUE!</v>
      </c>
      <c r="AB243" s="1"/>
      <c r="AC243" s="1" t="e">
        <v>#VALUE!</v>
      </c>
      <c r="AJ243" s="1"/>
      <c r="AK243" s="1"/>
      <c r="AL243" s="1"/>
    </row>
    <row r="244">
      <c r="I244" s="1"/>
      <c r="J244" s="1"/>
      <c r="K244" s="1"/>
      <c r="R244" s="4" t="str">
        <f>IFERROR(__xludf.DUMMYFUNCTION("split(P36, ""()"")"),"Braga")</f>
        <v>Braga</v>
      </c>
      <c r="S244" s="37" t="str">
        <f>IFERROR(__xludf.DUMMYFUNCTION("""COMPUTED_VALUE"""),"CW")</f>
        <v>CW</v>
      </c>
      <c r="U244" s="6" t="s">
        <v>64</v>
      </c>
      <c r="V244" s="1" t="str">
        <f t="shared" si="3"/>
        <v>Braga</v>
      </c>
      <c r="W244" s="1" t="str">
        <f t="shared" si="4"/>
        <v>Portugal</v>
      </c>
      <c r="X244" s="1" t="str">
        <f>IFERROR(__xludf.DUMMYFUNCTION("split(S244,""-"")"),"CW")</f>
        <v>CW</v>
      </c>
      <c r="Z244" s="1" t="str">
        <f t="shared" si="5"/>
        <v>CW</v>
      </c>
      <c r="AA244" s="1" t="e">
        <v>#VALUE!</v>
      </c>
      <c r="AB244" s="1"/>
      <c r="AC244" s="1" t="e">
        <v>#VALUE!</v>
      </c>
      <c r="AJ244" s="1"/>
      <c r="AK244" s="1"/>
      <c r="AL244" s="1"/>
    </row>
    <row r="245">
      <c r="I245" s="1"/>
      <c r="J245" s="1"/>
      <c r="K245" s="1"/>
      <c r="R245" s="4" t="str">
        <f>IFERROR(__xludf.DUMMYFUNCTION("split(P37, ""()"")"),"UCL CH PO")</f>
        <v>UCL CH PO</v>
      </c>
      <c r="S245" s="37"/>
      <c r="V245" s="1" t="str">
        <f t="shared" si="3"/>
        <v>UCL CH PO</v>
      </c>
      <c r="W245" s="1" t="str">
        <f t="shared" si="4"/>
        <v/>
      </c>
      <c r="X245" s="1" t="str">
        <f>IFERROR(__xludf.DUMMYFUNCTION("split(S245,""-"")"),"#VALUE!")</f>
        <v>#VALUE!</v>
      </c>
      <c r="Z245" s="1" t="str">
        <f t="shared" si="5"/>
        <v>#VALUE!</v>
      </c>
      <c r="AA245" s="1" t="s">
        <v>2</v>
      </c>
      <c r="AB245" s="1"/>
      <c r="AC245" s="1" t="e">
        <v>#VALUE!</v>
      </c>
      <c r="AJ245" s="1"/>
      <c r="AK245" s="1"/>
      <c r="AL245" s="1"/>
    </row>
    <row r="246">
      <c r="I246" s="1"/>
      <c r="J246" s="1"/>
      <c r="K246" s="1"/>
      <c r="R246" s="4" t="str">
        <f>IFERROR(__xludf.DUMMYFUNCTION("split(P38, ""()"")"),"UCL LP Q3")</f>
        <v>UCL LP Q3</v>
      </c>
      <c r="S246" s="37"/>
      <c r="V246" s="1" t="str">
        <f t="shared" si="3"/>
        <v>UCL LP Q3</v>
      </c>
      <c r="W246" s="1" t="str">
        <f t="shared" si="4"/>
        <v/>
      </c>
      <c r="X246" s="1" t="str">
        <f>IFERROR(__xludf.DUMMYFUNCTION("split(S246,""-"")"),"#VALUE!")</f>
        <v>#VALUE!</v>
      </c>
      <c r="Z246" s="1" t="str">
        <f t="shared" si="5"/>
        <v>#VALUE!</v>
      </c>
      <c r="AA246" s="1" t="s">
        <v>591</v>
      </c>
      <c r="AB246" s="1"/>
      <c r="AC246" s="1" t="e">
        <v>#VALUE!</v>
      </c>
      <c r="AJ246" s="1"/>
      <c r="AK246" s="1"/>
      <c r="AL246" s="1"/>
    </row>
    <row r="247">
      <c r="I247" s="1"/>
      <c r="J247" s="1"/>
      <c r="K247" s="1"/>
      <c r="R247" s="4" t="str">
        <f>IFERROR(__xludf.DUMMYFUNCTION("split(P39, ""()"")"),"#VALUE!")</f>
        <v>#VALUE!</v>
      </c>
      <c r="S247" s="38"/>
      <c r="V247" s="1" t="str">
        <f t="shared" si="3"/>
        <v>#VALUE!</v>
      </c>
      <c r="W247" s="1" t="str">
        <f t="shared" si="4"/>
        <v/>
      </c>
      <c r="X247" s="1" t="str">
        <f>IFERROR(__xludf.DUMMYFUNCTION("split(S247,""-"")"),"#VALUE!")</f>
        <v>#VALUE!</v>
      </c>
      <c r="Z247" s="1" t="str">
        <f t="shared" si="5"/>
        <v>#VALUE!</v>
      </c>
      <c r="AA247" s="1" t="s">
        <v>591</v>
      </c>
      <c r="AB247" s="1"/>
      <c r="AC247" s="1" t="e">
        <v>#VALUE!</v>
      </c>
      <c r="AJ247" s="1"/>
      <c r="AK247" s="1"/>
      <c r="AL247" s="1"/>
    </row>
    <row r="248">
      <c r="I248" s="1"/>
      <c r="J248" s="1"/>
      <c r="K248" s="1"/>
      <c r="R248" s="4" t="str">
        <f>IFERROR(__xludf.DUMMYFUNCTION("split(P40, ""()"")"),"#VALUE!")</f>
        <v>#VALUE!</v>
      </c>
      <c r="S248" s="38"/>
      <c r="V248" s="1" t="str">
        <f t="shared" si="3"/>
        <v>#VALUE!</v>
      </c>
      <c r="W248" s="1" t="str">
        <f t="shared" si="4"/>
        <v/>
      </c>
      <c r="X248" s="1" t="str">
        <f>IFERROR(__xludf.DUMMYFUNCTION("split(S248,""-"")"),"#VALUE!")</f>
        <v>#VALUE!</v>
      </c>
      <c r="Z248" s="1" t="str">
        <f t="shared" si="5"/>
        <v>#VALUE!</v>
      </c>
      <c r="AA248" s="1" t="e">
        <v>#VALUE!</v>
      </c>
      <c r="AB248" s="1"/>
      <c r="AC248" s="1" t="e">
        <v>#VALUE!</v>
      </c>
      <c r="AJ248" s="1"/>
      <c r="AK248" s="1"/>
      <c r="AL248" s="1"/>
    </row>
    <row r="249">
      <c r="I249" s="1"/>
      <c r="J249" s="1"/>
      <c r="K249" s="1"/>
      <c r="R249" s="4" t="str">
        <f>IFERROR(__xludf.DUMMYFUNCTION("split(P41, ""()"")"),"AZ")</f>
        <v>AZ</v>
      </c>
      <c r="S249" s="38" t="str">
        <f>IFERROR(__xludf.DUMMYFUNCTION("""COMPUTED_VALUE"""),"3rd")</f>
        <v>3rd</v>
      </c>
      <c r="U249" s="6" t="s">
        <v>57</v>
      </c>
      <c r="V249" s="1" t="str">
        <f t="shared" si="3"/>
        <v>AZ</v>
      </c>
      <c r="W249" s="1" t="str">
        <f t="shared" si="4"/>
        <v>Netherlands</v>
      </c>
      <c r="X249" s="1" t="str">
        <f>IFERROR(__xludf.DUMMYFUNCTION("split(S249,""-"")"),"3rd")</f>
        <v>3rd</v>
      </c>
      <c r="Z249" s="1" t="str">
        <f t="shared" si="5"/>
        <v>3rd</v>
      </c>
      <c r="AA249" s="1" t="s">
        <v>592</v>
      </c>
      <c r="AB249" s="1"/>
      <c r="AC249" s="1" t="e">
        <v>#VALUE!</v>
      </c>
      <c r="AJ249" s="1"/>
      <c r="AK249" s="1"/>
      <c r="AL249" s="1"/>
    </row>
    <row r="250">
      <c r="I250" s="1"/>
      <c r="J250" s="1"/>
      <c r="K250" s="1"/>
      <c r="R250" s="4" t="str">
        <f>IFERROR(__xludf.DUMMYFUNCTION("split(P42, ""()"")"),"UCL CH Q3")</f>
        <v>UCL CH Q3</v>
      </c>
      <c r="S250" s="38"/>
      <c r="V250" s="1" t="str">
        <f t="shared" si="3"/>
        <v>UCL CH Q3</v>
      </c>
      <c r="W250" s="1" t="str">
        <f t="shared" si="4"/>
        <v/>
      </c>
      <c r="X250" s="1" t="str">
        <f>IFERROR(__xludf.DUMMYFUNCTION("split(S250,""-"")"),"#VALUE!")</f>
        <v>#VALUE!</v>
      </c>
      <c r="Z250" s="1" t="str">
        <f t="shared" si="5"/>
        <v>#VALUE!</v>
      </c>
      <c r="AA250" s="1" t="s">
        <v>593</v>
      </c>
      <c r="AB250" s="1"/>
      <c r="AC250" s="1" t="e">
        <v>#VALUE!</v>
      </c>
      <c r="AJ250" s="1"/>
      <c r="AK250" s="1"/>
      <c r="AL250" s="1"/>
    </row>
    <row r="251">
      <c r="I251" s="1"/>
      <c r="J251" s="1"/>
      <c r="K251" s="1"/>
      <c r="R251" s="4" t="str">
        <f>IFERROR(__xludf.DUMMYFUNCTION("split(P43, ""()"")"),"UCL CH Q3")</f>
        <v>UCL CH Q3</v>
      </c>
      <c r="S251" s="38"/>
      <c r="V251" s="1" t="str">
        <f t="shared" si="3"/>
        <v>UCL CH Q3</v>
      </c>
      <c r="W251" s="1" t="str">
        <f t="shared" si="4"/>
        <v/>
      </c>
      <c r="X251" s="1" t="str">
        <f>IFERROR(__xludf.DUMMYFUNCTION("split(S251,""-"")"),"#VALUE!")</f>
        <v>#VALUE!</v>
      </c>
      <c r="Z251" s="1" t="str">
        <f t="shared" si="5"/>
        <v>#VALUE!</v>
      </c>
      <c r="AA251" s="1" t="s">
        <v>594</v>
      </c>
      <c r="AB251" s="1"/>
      <c r="AC251" s="1" t="e">
        <v>#VALUE!</v>
      </c>
      <c r="AJ251" s="1"/>
      <c r="AK251" s="1"/>
      <c r="AL251" s="1"/>
    </row>
    <row r="252">
      <c r="I252" s="1"/>
      <c r="J252" s="1"/>
      <c r="K252" s="1"/>
      <c r="R252" s="4" t="str">
        <f>IFERROR(__xludf.DUMMYFUNCTION("split(P44, ""()"")"),"#VALUE!")</f>
        <v>#VALUE!</v>
      </c>
      <c r="S252" s="38"/>
      <c r="V252" s="1" t="str">
        <f t="shared" si="3"/>
        <v>#VALUE!</v>
      </c>
      <c r="W252" s="1" t="str">
        <f t="shared" si="4"/>
        <v/>
      </c>
      <c r="X252" s="1" t="str">
        <f>IFERROR(__xludf.DUMMYFUNCTION("split(S252,""-"")"),"#VALUE!")</f>
        <v>#VALUE!</v>
      </c>
      <c r="Z252" s="1" t="str">
        <f t="shared" si="5"/>
        <v>#VALUE!</v>
      </c>
      <c r="AA252" s="1" t="e">
        <v>#VALUE!</v>
      </c>
      <c r="AB252" s="1"/>
      <c r="AC252" s="1" t="e">
        <v>#VALUE!</v>
      </c>
      <c r="AJ252" s="1"/>
      <c r="AK252" s="1"/>
      <c r="AL252" s="1"/>
    </row>
    <row r="253">
      <c r="I253" s="1"/>
      <c r="J253" s="1"/>
      <c r="K253" s="1"/>
      <c r="R253" s="4" t="str">
        <f>IFERROR(__xludf.DUMMYFUNCTION("split(P45, ""()"")"),"UCL CH Q2")</f>
        <v>UCL CH Q2</v>
      </c>
      <c r="S253" s="38"/>
      <c r="V253" s="1" t="str">
        <f t="shared" si="3"/>
        <v>UCL CH Q2</v>
      </c>
      <c r="W253" s="1" t="str">
        <f t="shared" si="4"/>
        <v/>
      </c>
      <c r="X253" s="1" t="str">
        <f>IFERROR(__xludf.DUMMYFUNCTION("split(S253,""-"")"),"#VALUE!")</f>
        <v>#VALUE!</v>
      </c>
      <c r="Z253" s="1" t="str">
        <f t="shared" si="5"/>
        <v>#VALUE!</v>
      </c>
      <c r="AA253" s="1" t="s">
        <v>595</v>
      </c>
      <c r="AB253" s="1"/>
      <c r="AC253" s="1" t="e">
        <v>#VALUE!</v>
      </c>
      <c r="AJ253" s="1"/>
      <c r="AK253" s="1"/>
      <c r="AL253" s="1"/>
    </row>
    <row r="254">
      <c r="I254" s="1"/>
      <c r="J254" s="1"/>
      <c r="K254" s="1"/>
      <c r="R254" s="4" t="str">
        <f>IFERROR(__xludf.DUMMYFUNCTION("split(P46, ""()"")"),"UCL CH Q2")</f>
        <v>UCL CH Q2</v>
      </c>
      <c r="S254" s="38"/>
      <c r="V254" s="1" t="str">
        <f t="shared" si="3"/>
        <v>UCL CH Q2</v>
      </c>
      <c r="W254" s="1" t="str">
        <f t="shared" si="4"/>
        <v/>
      </c>
      <c r="X254" s="1" t="str">
        <f>IFERROR(__xludf.DUMMYFUNCTION("split(S254,""-"")"),"#VALUE!")</f>
        <v>#VALUE!</v>
      </c>
      <c r="Z254" s="1" t="str">
        <f t="shared" si="5"/>
        <v>#VALUE!</v>
      </c>
      <c r="AA254" s="1" t="e">
        <v>#VALUE!</v>
      </c>
      <c r="AB254" s="1"/>
      <c r="AC254" s="1" t="e">
        <v>#VALUE!</v>
      </c>
      <c r="AJ254" s="1"/>
      <c r="AK254" s="1"/>
      <c r="AL254" s="1"/>
    </row>
    <row r="255">
      <c r="I255" s="1"/>
      <c r="J255" s="1"/>
      <c r="K255" s="1"/>
      <c r="R255" s="4" t="str">
        <f>IFERROR(__xludf.DUMMYFUNCTION("split(P47, ""()"")"),"#VALUE!")</f>
        <v>#VALUE!</v>
      </c>
      <c r="S255" s="38"/>
      <c r="V255" s="1" t="str">
        <f t="shared" si="3"/>
        <v>#VALUE!</v>
      </c>
      <c r="W255" s="1" t="str">
        <f t="shared" si="4"/>
        <v/>
      </c>
      <c r="X255" s="1" t="str">
        <f>IFERROR(__xludf.DUMMYFUNCTION("split(S255,""-"")"),"#VALUE!")</f>
        <v>#VALUE!</v>
      </c>
      <c r="Z255" s="1" t="str">
        <f t="shared" si="5"/>
        <v>#VALUE!</v>
      </c>
      <c r="AA255" s="1" t="s">
        <v>596</v>
      </c>
      <c r="AB255" s="1"/>
      <c r="AC255" s="1" t="e">
        <v>#VALUE!</v>
      </c>
      <c r="AJ255" s="1"/>
      <c r="AK255" s="1"/>
      <c r="AL255" s="1"/>
    </row>
    <row r="256">
      <c r="I256" s="1"/>
      <c r="J256" s="1"/>
      <c r="K256" s="1"/>
      <c r="R256" s="4" t="str">
        <f>IFERROR(__xludf.DUMMYFUNCTION("split(P48, ""()"")"),"Anorthosis")</f>
        <v>Anorthosis</v>
      </c>
      <c r="S256" s="38" t="str">
        <f>IFERROR(__xludf.DUMMYFUNCTION("""COMPUTED_VALUE"""),"CW")</f>
        <v>CW</v>
      </c>
      <c r="U256" s="6" t="s">
        <v>38</v>
      </c>
      <c r="V256" s="1" t="str">
        <f t="shared" si="3"/>
        <v>Anorthosis</v>
      </c>
      <c r="W256" s="1" t="str">
        <f t="shared" si="4"/>
        <v>Cyprus</v>
      </c>
      <c r="X256" s="1" t="str">
        <f>IFERROR(__xludf.DUMMYFUNCTION("split(S256,""-"")"),"CW")</f>
        <v>CW</v>
      </c>
      <c r="Z256" s="1" t="str">
        <f t="shared" si="5"/>
        <v>CW</v>
      </c>
      <c r="AA256" s="1" t="s">
        <v>596</v>
      </c>
      <c r="AB256" s="1"/>
      <c r="AC256" s="1" t="e">
        <v>#VALUE!</v>
      </c>
      <c r="AJ256" s="1"/>
      <c r="AK256" s="1"/>
      <c r="AL256" s="1"/>
    </row>
    <row r="257">
      <c r="I257" s="1"/>
      <c r="J257" s="1"/>
      <c r="K257" s="1"/>
      <c r="R257" s="4" t="str">
        <f>IFERROR(__xludf.DUMMYFUNCTION("split(P49, ""()"")"),"#VALUE!")</f>
        <v>#VALUE!</v>
      </c>
      <c r="S257" s="38"/>
      <c r="V257" s="1" t="str">
        <f t="shared" si="3"/>
        <v>#VALUE!</v>
      </c>
      <c r="W257" s="1" t="str">
        <f t="shared" si="4"/>
        <v/>
      </c>
      <c r="X257" s="1" t="str">
        <f>IFERROR(__xludf.DUMMYFUNCTION("split(S257,""-"")"),"#VALUE!")</f>
        <v>#VALUE!</v>
      </c>
      <c r="Z257" s="1" t="str">
        <f t="shared" si="5"/>
        <v>#VALUE!</v>
      </c>
      <c r="AA257" s="1" t="s">
        <v>596</v>
      </c>
      <c r="AB257" s="1"/>
      <c r="AC257" s="1" t="e">
        <v>#VALUE!</v>
      </c>
      <c r="AJ257" s="1"/>
      <c r="AK257" s="1"/>
      <c r="AL257" s="1"/>
    </row>
    <row r="258">
      <c r="I258" s="1"/>
      <c r="J258" s="1"/>
      <c r="K258" s="1"/>
      <c r="R258" s="4" t="str">
        <f>IFERROR(__xludf.DUMMYFUNCTION("split(P50, ""()"")"),"#VALUE!")</f>
        <v>#VALUE!</v>
      </c>
      <c r="S258" s="38"/>
      <c r="V258" s="1" t="str">
        <f t="shared" si="3"/>
        <v>#VALUE!</v>
      </c>
      <c r="W258" s="1" t="str">
        <f t="shared" si="4"/>
        <v/>
      </c>
      <c r="X258" s="1" t="str">
        <f>IFERROR(__xludf.DUMMYFUNCTION("split(S258,""-"")"),"#VALUE!")</f>
        <v>#VALUE!</v>
      </c>
      <c r="Z258" s="1" t="str">
        <f t="shared" si="5"/>
        <v>#VALUE!</v>
      </c>
      <c r="AA258" s="1" t="s">
        <v>597</v>
      </c>
      <c r="AB258" s="1"/>
      <c r="AC258" s="1" t="e">
        <v>#VALUE!</v>
      </c>
      <c r="AJ258" s="1"/>
      <c r="AK258" s="1"/>
      <c r="AL258" s="1"/>
    </row>
    <row r="259">
      <c r="I259" s="1"/>
      <c r="J259" s="1"/>
      <c r="K259" s="1"/>
      <c r="R259" s="4" t="str">
        <f>IFERROR(__xludf.DUMMYFUNCTION("split(P51, ""()"")"),"UEL GS")</f>
        <v>UEL GS</v>
      </c>
      <c r="S259" s="38"/>
      <c r="V259" s="1" t="str">
        <f t="shared" si="3"/>
        <v>UEL GS</v>
      </c>
      <c r="W259" s="1" t="str">
        <f t="shared" si="4"/>
        <v/>
      </c>
      <c r="X259" s="1" t="str">
        <f>IFERROR(__xludf.DUMMYFUNCTION("split(S259,""-"")"),"#VALUE!")</f>
        <v>#VALUE!</v>
      </c>
      <c r="Z259" s="1" t="str">
        <f t="shared" si="5"/>
        <v>#VALUE!</v>
      </c>
      <c r="AA259" s="1" t="e">
        <v>#VALUE!</v>
      </c>
      <c r="AB259" s="1"/>
      <c r="AC259" s="1" t="e">
        <v>#VALUE!</v>
      </c>
      <c r="AJ259" s="1"/>
      <c r="AK259" s="1"/>
      <c r="AL259" s="1"/>
    </row>
    <row r="260">
      <c r="I260" s="1"/>
      <c r="J260" s="1"/>
      <c r="K260" s="1"/>
      <c r="R260" s="4" t="str">
        <f>IFERROR(__xludf.DUMMYFUNCTION("split(P52, ""()"")"),"UEL GS")</f>
        <v>UEL GS</v>
      </c>
      <c r="S260" s="38"/>
      <c r="V260" s="1" t="str">
        <f t="shared" si="3"/>
        <v>UEL GS</v>
      </c>
      <c r="W260" s="1" t="str">
        <f t="shared" si="4"/>
        <v/>
      </c>
      <c r="X260" s="1" t="str">
        <f>IFERROR(__xludf.DUMMYFUNCTION("split(S260,""-"")"),"#VALUE!")</f>
        <v>#VALUE!</v>
      </c>
      <c r="Z260" s="1" t="str">
        <f t="shared" si="5"/>
        <v>#VALUE!</v>
      </c>
      <c r="AA260" s="1" t="s">
        <v>598</v>
      </c>
      <c r="AB260" s="1"/>
      <c r="AC260" s="1" t="e">
        <v>#VALUE!</v>
      </c>
      <c r="AJ260" s="1"/>
      <c r="AK260" s="1"/>
      <c r="AL260" s="1"/>
    </row>
    <row r="261">
      <c r="I261" s="1"/>
      <c r="J261" s="1"/>
      <c r="K261" s="1"/>
      <c r="R261" s="4" t="str">
        <f>IFERROR(__xludf.DUMMYFUNCTION("split(P53, ""()"")"),"#VALUE!")</f>
        <v>#VALUE!</v>
      </c>
      <c r="S261" s="38"/>
      <c r="V261" s="1" t="str">
        <f t="shared" si="3"/>
        <v>#VALUE!</v>
      </c>
      <c r="W261" s="1" t="str">
        <f t="shared" si="4"/>
        <v/>
      </c>
      <c r="X261" s="1" t="str">
        <f>IFERROR(__xludf.DUMMYFUNCTION("split(S261,""-"")"),"#VALUE!")</f>
        <v>#VALUE!</v>
      </c>
      <c r="Z261" s="1" t="str">
        <f t="shared" si="5"/>
        <v>#VALUE!</v>
      </c>
      <c r="AA261" s="1" t="s">
        <v>598</v>
      </c>
      <c r="AB261" s="1"/>
      <c r="AC261" s="1" t="e">
        <v>#VALUE!</v>
      </c>
      <c r="AJ261" s="1"/>
      <c r="AK261" s="1"/>
      <c r="AL261" s="1"/>
    </row>
    <row r="262">
      <c r="I262" s="1"/>
      <c r="J262" s="1"/>
      <c r="K262" s="1"/>
      <c r="R262" s="4" t="str">
        <f>IFERROR(__xludf.DUMMYFUNCTION("split(P54, ""()"")"),"UEL PO")</f>
        <v>UEL PO</v>
      </c>
      <c r="S262" s="38"/>
      <c r="V262" s="1" t="str">
        <f t="shared" si="3"/>
        <v>UEL PO</v>
      </c>
      <c r="W262" s="1" t="str">
        <f t="shared" si="4"/>
        <v/>
      </c>
      <c r="X262" s="1" t="str">
        <f>IFERROR(__xludf.DUMMYFUNCTION("split(S262,""-"")"),"#VALUE!")</f>
        <v>#VALUE!</v>
      </c>
      <c r="Z262" s="1" t="str">
        <f t="shared" si="5"/>
        <v>#VALUE!</v>
      </c>
      <c r="AA262" s="1" t="e">
        <v>#VALUE!</v>
      </c>
      <c r="AB262" s="1"/>
      <c r="AC262" s="1" t="e">
        <v>#VALUE!</v>
      </c>
      <c r="AJ262" s="1"/>
      <c r="AK262" s="1"/>
      <c r="AL262" s="1"/>
    </row>
    <row r="263">
      <c r="I263" s="1"/>
      <c r="J263" s="1"/>
      <c r="K263" s="1"/>
      <c r="R263" s="4" t="str">
        <f>IFERROR(__xludf.DUMMYFUNCTION("split(P55, ""()"")"),"UEL PO")</f>
        <v>UEL PO</v>
      </c>
      <c r="S263" s="38"/>
      <c r="V263" s="1" t="str">
        <f t="shared" si="3"/>
        <v>UEL PO</v>
      </c>
      <c r="W263" s="1" t="str">
        <f t="shared" si="4"/>
        <v/>
      </c>
      <c r="X263" s="1" t="str">
        <f>IFERROR(__xludf.DUMMYFUNCTION("split(S263,""-"")"),"#VALUE!")</f>
        <v>#VALUE!</v>
      </c>
      <c r="Z263" s="1" t="str">
        <f t="shared" si="5"/>
        <v>#VALUE!</v>
      </c>
      <c r="AA263" s="1" t="s">
        <v>599</v>
      </c>
      <c r="AB263" s="1"/>
      <c r="AC263" s="1" t="e">
        <v>#VALUE!</v>
      </c>
      <c r="AJ263" s="1"/>
      <c r="AK263" s="1"/>
      <c r="AL263" s="1"/>
    </row>
    <row r="264">
      <c r="I264" s="1"/>
      <c r="J264" s="1"/>
      <c r="K264" s="1"/>
      <c r="R264" s="4" t="str">
        <f>IFERROR(__xludf.DUMMYFUNCTION("split(P56, ""()"")"),"#VALUE!")</f>
        <v>#VALUE!</v>
      </c>
      <c r="S264" s="38"/>
      <c r="V264" s="1" t="str">
        <f t="shared" si="3"/>
        <v>#VALUE!</v>
      </c>
      <c r="W264" s="1" t="str">
        <f t="shared" si="4"/>
        <v/>
      </c>
      <c r="X264" s="1" t="str">
        <f>IFERROR(__xludf.DUMMYFUNCTION("split(S264,""-"")"),"#VALUE!")</f>
        <v>#VALUE!</v>
      </c>
      <c r="Z264" s="1" t="str">
        <f t="shared" si="5"/>
        <v>#VALUE!</v>
      </c>
      <c r="AA264" s="1" t="s">
        <v>599</v>
      </c>
      <c r="AB264" s="1"/>
      <c r="AC264" s="1" t="e">
        <v>#VALUE!</v>
      </c>
      <c r="AJ264" s="1"/>
      <c r="AK264" s="1"/>
      <c r="AL264" s="1"/>
    </row>
    <row r="265">
      <c r="I265" s="1"/>
      <c r="J265" s="1"/>
      <c r="K265" s="1"/>
      <c r="R265" s="4" t="str">
        <f>IFERROR(__xludf.DUMMYFUNCTION("split(P57, ""()"")"),"#VALUE!")</f>
        <v>#VALUE!</v>
      </c>
      <c r="S265" s="38"/>
      <c r="V265" s="1" t="str">
        <f t="shared" si="3"/>
        <v>#VALUE!</v>
      </c>
      <c r="W265" s="1" t="str">
        <f t="shared" si="4"/>
        <v/>
      </c>
      <c r="X265" s="1" t="str">
        <f>IFERROR(__xludf.DUMMYFUNCTION("split(S265,""-"")"),"#VALUE!")</f>
        <v>#VALUE!</v>
      </c>
      <c r="Z265" s="1" t="str">
        <f t="shared" si="5"/>
        <v>#VALUE!</v>
      </c>
      <c r="AA265" s="1" t="s">
        <v>599</v>
      </c>
      <c r="AB265" s="1"/>
      <c r="AC265" s="1" t="e">
        <v>#VALUE!</v>
      </c>
      <c r="AJ265" s="1"/>
      <c r="AK265" s="1"/>
      <c r="AL265" s="1"/>
    </row>
    <row r="266">
      <c r="I266" s="1"/>
      <c r="J266" s="1"/>
      <c r="K266" s="1"/>
      <c r="R266" s="4" t="str">
        <f>IFERROR(__xludf.DUMMYFUNCTION("split(P58, ""()"")"),"UEL CH Q3")</f>
        <v>UEL CH Q3</v>
      </c>
      <c r="S266" s="38"/>
      <c r="V266" s="1" t="str">
        <f t="shared" si="3"/>
        <v>UEL CH Q3</v>
      </c>
      <c r="W266" s="1" t="str">
        <f t="shared" si="4"/>
        <v/>
      </c>
      <c r="X266" s="1" t="str">
        <f>IFERROR(__xludf.DUMMYFUNCTION("split(S266,""-"")"),"#VALUE!")</f>
        <v>#VALUE!</v>
      </c>
      <c r="Z266" s="1" t="str">
        <f t="shared" si="5"/>
        <v>#VALUE!</v>
      </c>
      <c r="AA266" s="1" t="e">
        <v>#VALUE!</v>
      </c>
      <c r="AB266" s="1"/>
      <c r="AC266" s="1" t="e">
        <v>#VALUE!</v>
      </c>
      <c r="AJ266" s="1"/>
      <c r="AK266" s="1"/>
      <c r="AL266" s="1"/>
    </row>
    <row r="267">
      <c r="I267" s="1"/>
      <c r="J267" s="1"/>
      <c r="K267" s="1"/>
      <c r="R267" s="4" t="str">
        <f>IFERROR(__xludf.DUMMYFUNCTION("split(P59, ""()"")"),"#VALUE!")</f>
        <v>#VALUE!</v>
      </c>
      <c r="S267" s="38"/>
      <c r="V267" s="1" t="str">
        <f t="shared" si="3"/>
        <v>#VALUE!</v>
      </c>
      <c r="W267" s="1" t="str">
        <f t="shared" si="4"/>
        <v/>
      </c>
      <c r="X267" s="1" t="str">
        <f>IFERROR(__xludf.DUMMYFUNCTION("split(S267,""-"")"),"#VALUE!")</f>
        <v>#VALUE!</v>
      </c>
      <c r="Z267" s="1" t="str">
        <f t="shared" si="5"/>
        <v>#VALUE!</v>
      </c>
      <c r="AA267" s="1" t="s">
        <v>600</v>
      </c>
      <c r="AB267" s="1"/>
      <c r="AC267" s="1" t="e">
        <v>#VALUE!</v>
      </c>
      <c r="AJ267" s="1"/>
      <c r="AK267" s="1"/>
      <c r="AL267" s="1"/>
    </row>
    <row r="268">
      <c r="I268" s="1"/>
      <c r="J268" s="1"/>
      <c r="K268" s="1"/>
      <c r="R268" s="4" t="str">
        <f>IFERROR(__xludf.DUMMYFUNCTION("split(P60, ""()"")"),"Roma")</f>
        <v>Roma</v>
      </c>
      <c r="S268" s="38" t="str">
        <f>IFERROR(__xludf.DUMMYFUNCTION("""COMPUTED_VALUE"""),"7th")</f>
        <v>7th</v>
      </c>
      <c r="U268" s="6" t="s">
        <v>49</v>
      </c>
      <c r="V268" s="1" t="str">
        <f t="shared" si="3"/>
        <v>Roma</v>
      </c>
      <c r="W268" s="1" t="str">
        <f t="shared" si="4"/>
        <v>Italy</v>
      </c>
      <c r="X268" s="1" t="str">
        <f>IFERROR(__xludf.DUMMYFUNCTION("split(S268,""-"")"),"7th")</f>
        <v>7th</v>
      </c>
      <c r="Z268" s="1" t="str">
        <f t="shared" si="5"/>
        <v>7th</v>
      </c>
      <c r="AA268" s="1" t="s">
        <v>600</v>
      </c>
      <c r="AB268" s="1"/>
      <c r="AC268" s="1" t="e">
        <v>#VALUE!</v>
      </c>
      <c r="AJ268" s="1"/>
      <c r="AK268" s="1"/>
      <c r="AL268" s="1"/>
    </row>
    <row r="269">
      <c r="I269" s="1"/>
      <c r="J269" s="1"/>
      <c r="K269" s="1"/>
      <c r="R269" s="4" t="str">
        <f>IFERROR(__xludf.DUMMYFUNCTION("split(P61, ""()"")"),"UEL MP Q3")</f>
        <v>UEL MP Q3</v>
      </c>
      <c r="S269" s="38"/>
      <c r="V269" s="1" t="str">
        <f t="shared" si="3"/>
        <v>UEL MP Q3</v>
      </c>
      <c r="W269" s="1" t="str">
        <f t="shared" si="4"/>
        <v/>
      </c>
      <c r="X269" s="1" t="str">
        <f>IFERROR(__xludf.DUMMYFUNCTION("split(S269,""-"")"),"#VALUE!")</f>
        <v>#VALUE!</v>
      </c>
      <c r="Z269" s="1" t="str">
        <f t="shared" si="5"/>
        <v>#VALUE!</v>
      </c>
      <c r="AA269" s="1" t="s">
        <v>601</v>
      </c>
      <c r="AB269" s="1"/>
      <c r="AC269" s="1" t="e">
        <v>#VALUE!</v>
      </c>
      <c r="AJ269" s="1"/>
      <c r="AK269" s="1"/>
      <c r="AL269" s="1"/>
    </row>
    <row r="270">
      <c r="I270" s="1"/>
      <c r="J270" s="1"/>
      <c r="K270" s="1"/>
      <c r="R270" s="4" t="str">
        <f>IFERROR(__xludf.DUMMYFUNCTION("split(P62, ""()"")"),"#VALUE!")</f>
        <v>#VALUE!</v>
      </c>
      <c r="S270" s="38"/>
      <c r="V270" s="1" t="str">
        <f t="shared" si="3"/>
        <v>#VALUE!</v>
      </c>
      <c r="W270" s="1" t="str">
        <f t="shared" si="4"/>
        <v/>
      </c>
      <c r="X270" s="1" t="str">
        <f>IFERROR(__xludf.DUMMYFUNCTION("split(S270,""-"")"),"#VALUE!")</f>
        <v>#VALUE!</v>
      </c>
      <c r="Z270" s="1" t="str">
        <f t="shared" si="5"/>
        <v>#VALUE!</v>
      </c>
      <c r="AA270" s="1" t="e">
        <v>#VALUE!</v>
      </c>
      <c r="AB270" s="1"/>
      <c r="AC270" s="1" t="e">
        <v>#VALUE!</v>
      </c>
      <c r="AJ270" s="1"/>
      <c r="AK270" s="1"/>
      <c r="AL270" s="1"/>
    </row>
    <row r="271">
      <c r="I271" s="1"/>
      <c r="J271" s="1"/>
      <c r="K271" s="1"/>
      <c r="R271" s="4" t="str">
        <f>IFERROR(__xludf.DUMMYFUNCTION("split(P63, ""()"")"),"#VALUE!")</f>
        <v>#VALUE!</v>
      </c>
      <c r="S271" s="38"/>
      <c r="V271" s="1" t="str">
        <f t="shared" si="3"/>
        <v>#VALUE!</v>
      </c>
      <c r="W271" s="1" t="str">
        <f t="shared" si="4"/>
        <v/>
      </c>
      <c r="X271" s="1" t="str">
        <f>IFERROR(__xludf.DUMMYFUNCTION("split(S271,""-"")"),"#VALUE!")</f>
        <v>#VALUE!</v>
      </c>
      <c r="Z271" s="1" t="str">
        <f t="shared" si="5"/>
        <v>#VALUE!</v>
      </c>
      <c r="AA271" s="1" t="s">
        <v>564</v>
      </c>
      <c r="AB271" s="1"/>
      <c r="AC271" s="1" t="s">
        <v>602</v>
      </c>
      <c r="AJ271" s="1"/>
      <c r="AK271" s="1"/>
      <c r="AL271" s="1"/>
    </row>
    <row r="272">
      <c r="I272" s="1"/>
      <c r="J272" s="1"/>
      <c r="K272" s="1"/>
      <c r="R272" s="4" t="str">
        <f>IFERROR(__xludf.DUMMYFUNCTION("split(P64, ""()"")"),"Anderlecht")</f>
        <v>Anderlecht</v>
      </c>
      <c r="S272" s="38" t="str">
        <f>IFERROR(__xludf.DUMMYFUNCTION("""COMPUTED_VALUE"""),"4th")</f>
        <v>4th</v>
      </c>
      <c r="U272" s="6" t="s">
        <v>59</v>
      </c>
      <c r="V272" s="1" t="str">
        <f t="shared" si="3"/>
        <v>Anderlecht</v>
      </c>
      <c r="W272" s="1" t="str">
        <f t="shared" si="4"/>
        <v>Belgium</v>
      </c>
      <c r="X272" s="1" t="str">
        <f>IFERROR(__xludf.DUMMYFUNCTION("split(S272,""-"")"),"4th")</f>
        <v>4th</v>
      </c>
      <c r="Z272" s="1" t="str">
        <f t="shared" si="5"/>
        <v>4th</v>
      </c>
      <c r="AA272" s="1" t="e">
        <v>#VALUE!</v>
      </c>
      <c r="AB272" s="1"/>
      <c r="AC272" s="1" t="e">
        <v>#VALUE!</v>
      </c>
      <c r="AJ272" s="1"/>
      <c r="AK272" s="1"/>
      <c r="AL272" s="1"/>
    </row>
    <row r="273">
      <c r="I273" s="1"/>
      <c r="J273" s="1"/>
      <c r="K273" s="1"/>
      <c r="R273" s="4" t="str">
        <f>IFERROR(__xludf.DUMMYFUNCTION("split(P65, ""()"")"),"LASK")</f>
        <v>LASK</v>
      </c>
      <c r="S273" s="38" t="str">
        <f>IFERROR(__xludf.DUMMYFUNCTION("""COMPUTED_VALUE"""),"4th")</f>
        <v>4th</v>
      </c>
      <c r="U273" s="6" t="s">
        <v>30</v>
      </c>
      <c r="V273" s="1" t="str">
        <f t="shared" si="3"/>
        <v>LASK</v>
      </c>
      <c r="W273" s="1" t="str">
        <f t="shared" si="4"/>
        <v>Austria</v>
      </c>
      <c r="X273" s="1" t="str">
        <f>IFERROR(__xludf.DUMMYFUNCTION("split(S273,""-"")"),"4th")</f>
        <v>4th</v>
      </c>
      <c r="Z273" s="1" t="str">
        <f t="shared" si="5"/>
        <v>4th</v>
      </c>
      <c r="AA273" s="1" t="s">
        <v>199</v>
      </c>
      <c r="AB273" s="1"/>
      <c r="AC273" s="1" t="s">
        <v>602</v>
      </c>
      <c r="AJ273" s="1"/>
      <c r="AK273" s="1"/>
      <c r="AL273" s="1"/>
    </row>
    <row r="274">
      <c r="I274" s="1"/>
      <c r="J274" s="1"/>
      <c r="K274" s="1"/>
      <c r="R274" s="4" t="str">
        <f>IFERROR(__xludf.DUMMYFUNCTION("split(P66, ""()"")"),"#VALUE!")</f>
        <v>#VALUE!</v>
      </c>
      <c r="S274" s="38"/>
      <c r="V274" s="1" t="str">
        <f t="shared" si="3"/>
        <v>#VALUE!</v>
      </c>
      <c r="W274" s="1" t="str">
        <f t="shared" si="4"/>
        <v/>
      </c>
      <c r="X274" s="1" t="str">
        <f>IFERROR(__xludf.DUMMYFUNCTION("split(S274,""-"")"),"#VALUE!")</f>
        <v>#VALUE!</v>
      </c>
      <c r="Z274" s="1" t="str">
        <f t="shared" si="5"/>
        <v>#VALUE!</v>
      </c>
      <c r="AA274" s="1" t="s">
        <v>521</v>
      </c>
      <c r="AB274" s="1"/>
      <c r="AC274" s="1" t="s">
        <v>602</v>
      </c>
      <c r="AJ274" s="1"/>
      <c r="AK274" s="1"/>
      <c r="AL274" s="1"/>
    </row>
    <row r="275">
      <c r="I275" s="1"/>
      <c r="J275" s="1"/>
      <c r="K275" s="1"/>
      <c r="R275" s="4" t="str">
        <f>IFERROR(__xludf.DUMMYFUNCTION("split(P67, ""()"")"),"#VALUE!")</f>
        <v>#VALUE!</v>
      </c>
      <c r="S275" s="38"/>
      <c r="V275" s="1" t="str">
        <f t="shared" si="3"/>
        <v>#VALUE!</v>
      </c>
      <c r="W275" s="1" t="str">
        <f t="shared" si="4"/>
        <v/>
      </c>
      <c r="X275" s="1" t="str">
        <f>IFERROR(__xludf.DUMMYFUNCTION("split(S275,""-"")"),"#VALUE!")</f>
        <v>#VALUE!</v>
      </c>
      <c r="Z275" s="1" t="str">
        <f t="shared" si="5"/>
        <v>#VALUE!</v>
      </c>
      <c r="AA275" s="1" t="s">
        <v>276</v>
      </c>
      <c r="AB275" s="1"/>
      <c r="AC275" s="1" t="s">
        <v>602</v>
      </c>
      <c r="AJ275" s="1"/>
      <c r="AK275" s="1"/>
      <c r="AL275" s="1"/>
    </row>
    <row r="276">
      <c r="I276" s="1"/>
      <c r="J276" s="1"/>
      <c r="K276" s="1"/>
      <c r="R276" s="4" t="str">
        <f>IFERROR(__xludf.DUMMYFUNCTION("split(P68, ""()"")"),"Shakhtyor Soligorsk")</f>
        <v>Shakhtyor Soligorsk</v>
      </c>
      <c r="S276" s="38" t="str">
        <f>IFERROR(__xludf.DUMMYFUNCTION("""COMPUTED_VALUE"""),"UCL Q1")</f>
        <v>UCL Q1</v>
      </c>
      <c r="V276" s="1" t="str">
        <f t="shared" si="3"/>
        <v>Shakhtyor Soligorsk</v>
      </c>
      <c r="W276" s="1" t="str">
        <f t="shared" si="4"/>
        <v/>
      </c>
      <c r="X276" s="1" t="str">
        <f>IFERROR(__xludf.DUMMYFUNCTION("split(S276,""-"")"),"UCL Q1")</f>
        <v>UCL Q1</v>
      </c>
      <c r="Z276" s="1" t="str">
        <f t="shared" si="5"/>
        <v>UCL Q1</v>
      </c>
      <c r="AA276" s="1" t="s">
        <v>507</v>
      </c>
      <c r="AB276" s="1"/>
      <c r="AC276" s="1" t="s">
        <v>602</v>
      </c>
      <c r="AJ276" s="1"/>
      <c r="AK276" s="1"/>
      <c r="AL276" s="1"/>
    </row>
    <row r="277">
      <c r="I277" s="1"/>
      <c r="J277" s="1"/>
      <c r="K277" s="1"/>
      <c r="R277" s="4" t="str">
        <f>IFERROR(__xludf.DUMMYFUNCTION("split(P69, ""()"")"),"Shkëndija")</f>
        <v>Shkëndija</v>
      </c>
      <c r="S277" s="38" t="str">
        <f>IFERROR(__xludf.DUMMYFUNCTION("""COMPUTED_VALUE"""),"UCL Q1")</f>
        <v>UCL Q1</v>
      </c>
      <c r="V277" s="1" t="str">
        <f t="shared" si="3"/>
        <v>Shkëndija</v>
      </c>
      <c r="W277" s="1" t="str">
        <f t="shared" si="4"/>
        <v/>
      </c>
      <c r="X277" s="1" t="str">
        <f>IFERROR(__xludf.DUMMYFUNCTION("split(S277,""-"")"),"UCL Q1")</f>
        <v>UCL Q1</v>
      </c>
      <c r="Z277" s="1" t="str">
        <f t="shared" si="5"/>
        <v>UCL Q1</v>
      </c>
      <c r="AA277" s="1" t="s">
        <v>324</v>
      </c>
      <c r="AB277" s="1"/>
      <c r="AC277" s="1" t="s">
        <v>603</v>
      </c>
      <c r="AJ277" s="1"/>
      <c r="AK277" s="1"/>
      <c r="AL277" s="1"/>
    </row>
    <row r="278">
      <c r="I278" s="1"/>
      <c r="J278" s="1"/>
      <c r="K278" s="1"/>
      <c r="R278" s="4" t="str">
        <f>IFERROR(__xludf.DUMMYFUNCTION("split(P70, ""()"")"),"Valur")</f>
        <v>Valur</v>
      </c>
      <c r="S278" s="38" t="str">
        <f>IFERROR(__xludf.DUMMYFUNCTION("""COMPUTED_VALUE"""),"UCL Q1")</f>
        <v>UCL Q1</v>
      </c>
      <c r="V278" s="1" t="str">
        <f t="shared" si="3"/>
        <v>Valur</v>
      </c>
      <c r="W278" s="1" t="str">
        <f t="shared" si="4"/>
        <v/>
      </c>
      <c r="X278" s="1" t="str">
        <f>IFERROR(__xludf.DUMMYFUNCTION("split(S278,""-"")"),"UCL Q1")</f>
        <v>UCL Q1</v>
      </c>
      <c r="Z278" s="1" t="str">
        <f t="shared" si="5"/>
        <v>UCL Q1</v>
      </c>
      <c r="AA278" s="1" t="e">
        <v>#VALUE!</v>
      </c>
      <c r="AB278" s="1"/>
      <c r="AC278" s="1" t="e">
        <v>#VALUE!</v>
      </c>
      <c r="AJ278" s="1"/>
      <c r="AK278" s="1"/>
      <c r="AL278" s="1"/>
    </row>
    <row r="279">
      <c r="I279" s="1"/>
      <c r="J279" s="1"/>
      <c r="K279" s="1"/>
      <c r="R279" s="4" t="str">
        <f>IFERROR(__xludf.DUMMYFUNCTION("split(P71, ""()"")"),"Prishtina")</f>
        <v>Prishtina</v>
      </c>
      <c r="S279" s="38" t="str">
        <f>IFERROR(__xludf.DUMMYFUNCTION("""COMPUTED_VALUE"""),"UCL Q1")</f>
        <v>UCL Q1</v>
      </c>
      <c r="V279" s="1" t="str">
        <f t="shared" si="3"/>
        <v>Prishtina</v>
      </c>
      <c r="W279" s="1" t="str">
        <f t="shared" si="4"/>
        <v/>
      </c>
      <c r="X279" s="1" t="str">
        <f>IFERROR(__xludf.DUMMYFUNCTION("split(S279,""-"")"),"UCL Q1")</f>
        <v>UCL Q1</v>
      </c>
      <c r="Z279" s="1" t="str">
        <f t="shared" si="5"/>
        <v>UCL Q1</v>
      </c>
      <c r="AA279" s="1" t="e">
        <v>#VALUE!</v>
      </c>
      <c r="AB279" s="1"/>
      <c r="AC279" s="1" t="e">
        <v>#VALUE!</v>
      </c>
      <c r="AJ279" s="1"/>
      <c r="AK279" s="1"/>
      <c r="AL279" s="1"/>
    </row>
    <row r="280">
      <c r="I280" s="1"/>
      <c r="J280" s="1"/>
      <c r="K280" s="1"/>
      <c r="R280" s="4" t="str">
        <f>IFERROR(__xludf.DUMMYFUNCTION("split(P72, ""()"")"),"#VALUE!")</f>
        <v>#VALUE!</v>
      </c>
      <c r="S280" s="38"/>
      <c r="V280" s="1" t="str">
        <f t="shared" si="3"/>
        <v>#VALUE!</v>
      </c>
      <c r="W280" s="1" t="str">
        <f t="shared" si="4"/>
        <v/>
      </c>
      <c r="X280" s="1" t="str">
        <f>IFERROR(__xludf.DUMMYFUNCTION("split(S280,""-"")"),"#VALUE!")</f>
        <v>#VALUE!</v>
      </c>
      <c r="Z280" s="1" t="str">
        <f t="shared" si="5"/>
        <v>#VALUE!</v>
      </c>
      <c r="AA280" s="1" t="e">
        <v>#VALUE!</v>
      </c>
      <c r="AB280" s="1"/>
      <c r="AC280" s="1" t="e">
        <v>#VALUE!</v>
      </c>
      <c r="AJ280" s="1"/>
      <c r="AK280" s="1"/>
      <c r="AL280" s="1"/>
    </row>
    <row r="281">
      <c r="I281" s="1"/>
      <c r="J281" s="1"/>
      <c r="K281" s="1"/>
      <c r="R281" s="4" t="str">
        <f>IFERROR(__xludf.DUMMYFUNCTION("split(P73, ""()"")"),"Gent")</f>
        <v>Gent</v>
      </c>
      <c r="S281" s="38" t="str">
        <f>IFERROR(__xludf.DUMMYFUNCTION("""COMPUTED_VALUE"""),"PW")</f>
        <v>PW</v>
      </c>
      <c r="U281" s="6" t="s">
        <v>59</v>
      </c>
      <c r="V281" s="1" t="str">
        <f t="shared" si="3"/>
        <v>Gent</v>
      </c>
      <c r="W281" s="1" t="str">
        <f t="shared" si="4"/>
        <v>Belgium</v>
      </c>
      <c r="X281" s="1" t="str">
        <f>IFERROR(__xludf.DUMMYFUNCTION("split(S281,""-"")"),"PW")</f>
        <v>PW</v>
      </c>
      <c r="Z281" s="1" t="str">
        <f t="shared" si="5"/>
        <v>PW</v>
      </c>
      <c r="AA281" s="1" t="e">
        <v>#VALUE!</v>
      </c>
      <c r="AB281" s="1"/>
      <c r="AC281" s="1" t="e">
        <v>#VALUE!</v>
      </c>
      <c r="AJ281" s="1"/>
      <c r="AK281" s="1"/>
      <c r="AL281" s="1"/>
    </row>
    <row r="282">
      <c r="I282" s="1"/>
      <c r="J282" s="1"/>
      <c r="K282" s="1"/>
      <c r="R282" s="4" t="str">
        <f>IFERROR(__xludf.DUMMYFUNCTION("split(P74, ""()"")"),"Austria Wien")</f>
        <v>Austria Wien</v>
      </c>
      <c r="S282" s="38" t="str">
        <f>IFERROR(__xludf.DUMMYFUNCTION("""COMPUTED_VALUE"""),"PW")</f>
        <v>PW</v>
      </c>
      <c r="U282" s="6" t="s">
        <v>30</v>
      </c>
      <c r="V282" s="1" t="str">
        <f t="shared" si="3"/>
        <v>Austria Wien</v>
      </c>
      <c r="W282" s="1" t="str">
        <f t="shared" si="4"/>
        <v>Austria</v>
      </c>
      <c r="X282" s="1" t="str">
        <f>IFERROR(__xludf.DUMMYFUNCTION("split(S282,""-"")"),"PW")</f>
        <v>PW</v>
      </c>
      <c r="Z282" s="1" t="str">
        <f t="shared" si="5"/>
        <v>PW</v>
      </c>
      <c r="AA282" s="1" t="e">
        <v>#VALUE!</v>
      </c>
      <c r="AB282" s="1"/>
      <c r="AC282" s="1" t="e">
        <v>#VALUE!</v>
      </c>
      <c r="AJ282" s="1"/>
      <c r="AK282" s="1"/>
      <c r="AL282" s="1"/>
    </row>
    <row r="283">
      <c r="I283" s="1"/>
      <c r="J283" s="1"/>
      <c r="K283" s="1"/>
      <c r="R283" s="4" t="str">
        <f>IFERROR(__xludf.DUMMYFUNCTION("split(P75, ""()"")"),"Aberdeen")</f>
        <v>Aberdeen</v>
      </c>
      <c r="S283" s="38" t="str">
        <f>IFERROR(__xludf.DUMMYFUNCTION("""COMPUTED_VALUE"""),"4th")</f>
        <v>4th</v>
      </c>
      <c r="U283" s="6" t="s">
        <v>19</v>
      </c>
      <c r="V283" s="1" t="str">
        <f t="shared" si="3"/>
        <v>Aberdeen</v>
      </c>
      <c r="W283" s="1" t="str">
        <f t="shared" si="4"/>
        <v>Scotland</v>
      </c>
      <c r="X283" s="1" t="str">
        <f>IFERROR(__xludf.DUMMYFUNCTION("split(S283,""-"")"),"4th")</f>
        <v>4th</v>
      </c>
      <c r="Z283" s="1" t="str">
        <f t="shared" si="5"/>
        <v>4th</v>
      </c>
      <c r="AA283" s="1" t="e">
        <v>#VALUE!</v>
      </c>
      <c r="AB283" s="1"/>
      <c r="AC283" s="1" t="e">
        <v>#VALUE!</v>
      </c>
      <c r="AJ283" s="1"/>
      <c r="AK283" s="1"/>
      <c r="AL283" s="1"/>
    </row>
    <row r="284">
      <c r="I284" s="1"/>
      <c r="J284" s="1"/>
      <c r="K284" s="1"/>
      <c r="R284" s="4" t="str">
        <f>IFERROR(__xludf.DUMMYFUNCTION("split(P76, ""()"")"),"AEL Limassol")</f>
        <v>AEL Limassol</v>
      </c>
      <c r="S284" s="38" t="str">
        <f>IFERROR(__xludf.DUMMYFUNCTION("""COMPUTED_VALUE"""),"3rd")</f>
        <v>3rd</v>
      </c>
      <c r="U284" s="6" t="s">
        <v>38</v>
      </c>
      <c r="V284" s="1" t="str">
        <f t="shared" si="3"/>
        <v>AEL Limassol</v>
      </c>
      <c r="W284" s="1" t="str">
        <f t="shared" si="4"/>
        <v>Cyprus</v>
      </c>
      <c r="X284" s="1" t="str">
        <f>IFERROR(__xludf.DUMMYFUNCTION("split(S284,""-"")"),"3rd")</f>
        <v>3rd</v>
      </c>
      <c r="Z284" s="1" t="str">
        <f t="shared" si="5"/>
        <v>3rd</v>
      </c>
      <c r="AA284" s="1" t="e">
        <v>#VALUE!</v>
      </c>
      <c r="AB284" s="1"/>
      <c r="AC284" s="1" t="e">
        <v>#VALUE!</v>
      </c>
      <c r="AJ284" s="1"/>
      <c r="AK284" s="1"/>
      <c r="AL284" s="1"/>
    </row>
    <row r="285">
      <c r="I285" s="1"/>
      <c r="J285" s="1"/>
      <c r="K285" s="1"/>
      <c r="R285" s="4" t="str">
        <f>IFERROR(__xludf.DUMMYFUNCTION("split(P77, ""()"")"),"AEK Athens")</f>
        <v>AEK Athens</v>
      </c>
      <c r="S285" s="38" t="str">
        <f>IFERROR(__xludf.DUMMYFUNCTION("""COMPUTED_VALUE"""),"4th")</f>
        <v>4th</v>
      </c>
      <c r="U285" s="6" t="s">
        <v>29</v>
      </c>
      <c r="V285" s="1" t="str">
        <f t="shared" si="3"/>
        <v>AEK Athens</v>
      </c>
      <c r="W285" s="1" t="str">
        <f t="shared" si="4"/>
        <v>Greece</v>
      </c>
      <c r="X285" s="1" t="str">
        <f>IFERROR(__xludf.DUMMYFUNCTION("split(S285,""-"")"),"4th")</f>
        <v>4th</v>
      </c>
      <c r="Z285" s="1" t="str">
        <f t="shared" si="5"/>
        <v>4th</v>
      </c>
      <c r="AA285" s="1" t="e">
        <v>#VALUE!</v>
      </c>
      <c r="AB285" s="1"/>
      <c r="AC285" s="1" t="e">
        <v>#VALUE!</v>
      </c>
      <c r="AJ285" s="1"/>
      <c r="AK285" s="1"/>
      <c r="AL285" s="1"/>
    </row>
    <row r="286">
      <c r="I286" s="1"/>
      <c r="J286" s="1"/>
      <c r="K286" s="1"/>
      <c r="R286" s="4" t="str">
        <f>IFERROR(__xludf.DUMMYFUNCTION("split(P78, ""()"")"),"Osijek")</f>
        <v>Osijek</v>
      </c>
      <c r="S286" s="38" t="str">
        <f>IFERROR(__xludf.DUMMYFUNCTION("""COMPUTED_VALUE"""),"2nd")</f>
        <v>2nd</v>
      </c>
      <c r="U286" s="6" t="s">
        <v>77</v>
      </c>
      <c r="V286" s="1" t="str">
        <f t="shared" si="3"/>
        <v>Osijek</v>
      </c>
      <c r="W286" s="1" t="str">
        <f t="shared" si="4"/>
        <v>Croatia</v>
      </c>
      <c r="X286" s="1" t="str">
        <f>IFERROR(__xludf.DUMMYFUNCTION("split(S286,""-"")"),"2nd")</f>
        <v>2nd</v>
      </c>
      <c r="Z286" s="1" t="str">
        <f t="shared" si="5"/>
        <v>2nd</v>
      </c>
      <c r="AA286" s="1" t="s">
        <v>591</v>
      </c>
      <c r="AB286" s="1"/>
      <c r="AC286" s="1" t="e">
        <v>#VALUE!</v>
      </c>
      <c r="AJ286" s="1"/>
      <c r="AK286" s="1"/>
      <c r="AL286" s="1"/>
    </row>
    <row r="287">
      <c r="I287" s="1"/>
      <c r="J287" s="1"/>
      <c r="K287" s="1"/>
      <c r="R287" s="4" t="str">
        <f>IFERROR(__xludf.DUMMYFUNCTION("split(P79, ""()"")"),"IF Elfsborg")</f>
        <v>IF Elfsborg</v>
      </c>
      <c r="S287" s="38" t="str">
        <f>IFERROR(__xludf.DUMMYFUNCTION("""COMPUTED_VALUE"""),"2nd")</f>
        <v>2nd</v>
      </c>
      <c r="U287" s="6" t="s">
        <v>159</v>
      </c>
      <c r="V287" s="1" t="str">
        <f t="shared" si="3"/>
        <v>IF Elfsborg</v>
      </c>
      <c r="W287" s="1" t="str">
        <f t="shared" si="4"/>
        <v>Sweden</v>
      </c>
      <c r="X287" s="1" t="str">
        <f>IFERROR(__xludf.DUMMYFUNCTION("split(S287,""-"")"),"2nd")</f>
        <v>2nd</v>
      </c>
      <c r="Z287" s="1" t="str">
        <f t="shared" si="5"/>
        <v>2nd</v>
      </c>
      <c r="AA287" s="1" t="s">
        <v>591</v>
      </c>
      <c r="AB287" s="1"/>
      <c r="AC287" s="1" t="e">
        <v>#VALUE!</v>
      </c>
      <c r="AJ287" s="1"/>
      <c r="AK287" s="1"/>
      <c r="AL287" s="1"/>
    </row>
    <row r="288">
      <c r="I288" s="1"/>
      <c r="J288" s="1"/>
      <c r="K288" s="1"/>
      <c r="R288" s="4" t="str">
        <f>IFERROR(__xludf.DUMMYFUNCTION("split(P80, ""()"")"),"Rosenborg")</f>
        <v>Rosenborg</v>
      </c>
      <c r="S288" s="38" t="str">
        <f>IFERROR(__xludf.DUMMYFUNCTION("""COMPUTED_VALUE"""),"4th")</f>
        <v>4th</v>
      </c>
      <c r="T288" s="1" t="str">
        <f>IFERROR(__xludf.DUMMYFUNCTION("""COMPUTED_VALUE"""),"[Note NOR]")</f>
        <v>[Note NOR]</v>
      </c>
      <c r="U288" s="6" t="s">
        <v>168</v>
      </c>
      <c r="V288" s="1" t="str">
        <f t="shared" si="3"/>
        <v>Rosenborg</v>
      </c>
      <c r="W288" s="1" t="str">
        <f t="shared" si="4"/>
        <v>Norway</v>
      </c>
      <c r="X288" s="1" t="str">
        <f>IFERROR(__xludf.DUMMYFUNCTION("split(S288,""-"")"),"4th")</f>
        <v>4th</v>
      </c>
      <c r="Z288" s="1" t="str">
        <f t="shared" si="5"/>
        <v>4th</v>
      </c>
      <c r="AA288" s="1" t="e">
        <v>#VALUE!</v>
      </c>
      <c r="AB288" s="1"/>
      <c r="AC288" s="1" t="e">
        <v>#VALUE!</v>
      </c>
      <c r="AJ288" s="1"/>
      <c r="AK288" s="1"/>
      <c r="AL288" s="1"/>
    </row>
    <row r="289">
      <c r="I289" s="1"/>
      <c r="J289" s="1"/>
      <c r="K289" s="1"/>
      <c r="R289" s="4" t="str">
        <f>IFERROR(__xludf.DUMMYFUNCTION("split(P81, ""()"")"),"Tobol")</f>
        <v>Tobol</v>
      </c>
      <c r="S289" s="38" t="str">
        <f>IFERROR(__xludf.DUMMYFUNCTION("""COMPUTED_VALUE"""),"2nd")</f>
        <v>2nd</v>
      </c>
      <c r="U289" s="6" t="s">
        <v>106</v>
      </c>
      <c r="V289" s="1" t="str">
        <f t="shared" si="3"/>
        <v>Tobol</v>
      </c>
      <c r="W289" s="1" t="str">
        <f t="shared" si="4"/>
        <v>Kazakhstan</v>
      </c>
      <c r="X289" s="1" t="str">
        <f>IFERROR(__xludf.DUMMYFUNCTION("split(S289,""-"")"),"2nd")</f>
        <v>2nd</v>
      </c>
      <c r="Z289" s="1" t="str">
        <f t="shared" si="5"/>
        <v>2nd</v>
      </c>
      <c r="AA289" s="1" t="s">
        <v>592</v>
      </c>
      <c r="AB289" s="1"/>
      <c r="AC289" s="1" t="e">
        <v>#VALUE!</v>
      </c>
      <c r="AJ289" s="1"/>
      <c r="AK289" s="1"/>
      <c r="AL289" s="1"/>
    </row>
    <row r="290">
      <c r="I290" s="1"/>
      <c r="J290" s="1"/>
      <c r="K290" s="1"/>
      <c r="R290" s="4" t="str">
        <f>IFERROR(__xludf.DUMMYFUNCTION("split(P82, ""()"")"),"Torpedo-BelAZ Zhodino")</f>
        <v>Torpedo-BelAZ Zhodino</v>
      </c>
      <c r="S290" s="38" t="str">
        <f>IFERROR(__xludf.DUMMYFUNCTION("""COMPUTED_VALUE"""),"3rd")</f>
        <v>3rd</v>
      </c>
      <c r="U290" s="6" t="s">
        <v>50</v>
      </c>
      <c r="V290" s="1" t="str">
        <f t="shared" si="3"/>
        <v>Torpedo-BelAZ Zhodino</v>
      </c>
      <c r="W290" s="1" t="str">
        <f t="shared" si="4"/>
        <v>Belarus</v>
      </c>
      <c r="X290" s="1" t="str">
        <f>IFERROR(__xludf.DUMMYFUNCTION("split(S290,""-"")"),"3rd")</f>
        <v>3rd</v>
      </c>
      <c r="Z290" s="1" t="str">
        <f t="shared" si="5"/>
        <v>3rd</v>
      </c>
      <c r="AA290" s="1" t="s">
        <v>593</v>
      </c>
      <c r="AB290" s="1"/>
      <c r="AC290" s="1" t="e">
        <v>#VALUE!</v>
      </c>
      <c r="AJ290" s="1"/>
      <c r="AK290" s="1"/>
      <c r="AL290" s="1"/>
    </row>
    <row r="291">
      <c r="I291" s="1"/>
      <c r="J291" s="1"/>
      <c r="K291" s="1"/>
      <c r="R291" s="4" t="str">
        <f>IFERROR(__xludf.DUMMYFUNCTION("split(P83, ""()"")"),"Sumgayit")</f>
        <v>Sumgayit</v>
      </c>
      <c r="S291" s="38" t="str">
        <f>IFERROR(__xludf.DUMMYFUNCTION("""COMPUTED_VALUE"""),"3rd")</f>
        <v>3rd</v>
      </c>
      <c r="U291" s="6" t="s">
        <v>40</v>
      </c>
      <c r="V291" s="1" t="str">
        <f t="shared" si="3"/>
        <v>Sumgayit</v>
      </c>
      <c r="W291" s="1" t="str">
        <f t="shared" si="4"/>
        <v>Azerbaijan</v>
      </c>
      <c r="X291" s="1" t="str">
        <f>IFERROR(__xludf.DUMMYFUNCTION("split(S291,""-"")"),"3rd")</f>
        <v>3rd</v>
      </c>
      <c r="Z291" s="1" t="str">
        <f t="shared" si="5"/>
        <v>3rd</v>
      </c>
      <c r="AA291" s="1" t="s">
        <v>594</v>
      </c>
      <c r="AB291" s="1"/>
      <c r="AC291" s="1" t="e">
        <v>#VALUE!</v>
      </c>
      <c r="AJ291" s="1"/>
      <c r="AK291" s="1"/>
      <c r="AL291" s="1"/>
    </row>
    <row r="292">
      <c r="I292" s="1"/>
      <c r="J292" s="1"/>
      <c r="K292" s="1"/>
      <c r="R292" s="4" t="str">
        <f>IFERROR(__xludf.DUMMYFUNCTION("split(P84, ""()"")"),"Universitatea Craiova")</f>
        <v>Universitatea Craiova</v>
      </c>
      <c r="S292" s="38" t="str">
        <f>IFERROR(__xludf.DUMMYFUNCTION("""COMPUTED_VALUE"""),"CW")</f>
        <v>CW</v>
      </c>
      <c r="U292" s="6" t="s">
        <v>150</v>
      </c>
      <c r="V292" s="1" t="str">
        <f t="shared" si="3"/>
        <v>Universitatea Craiova</v>
      </c>
      <c r="W292" s="1" t="str">
        <f t="shared" si="4"/>
        <v>Romania</v>
      </c>
      <c r="X292" s="1" t="str">
        <f>IFERROR(__xludf.DUMMYFUNCTION("split(S292,""-"")"),"CW")</f>
        <v>CW</v>
      </c>
      <c r="Z292" s="1" t="str">
        <f t="shared" si="5"/>
        <v>CW</v>
      </c>
      <c r="AA292" s="1" t="e">
        <v>#VALUE!</v>
      </c>
      <c r="AB292" s="1"/>
      <c r="AC292" s="1" t="e">
        <v>#VALUE!</v>
      </c>
      <c r="AJ292" s="1"/>
      <c r="AK292" s="1"/>
      <c r="AL292" s="1"/>
    </row>
    <row r="293">
      <c r="I293" s="1"/>
      <c r="J293" s="1"/>
      <c r="K293" s="1"/>
      <c r="R293" s="4" t="str">
        <f>IFERROR(__xludf.DUMMYFUNCTION("split(P85, ""()"")"),"Pogoń Szczecin")</f>
        <v>Pogoń Szczecin</v>
      </c>
      <c r="S293" s="38" t="str">
        <f>IFERROR(__xludf.DUMMYFUNCTION("""COMPUTED_VALUE"""),"3rd")</f>
        <v>3rd</v>
      </c>
      <c r="U293" s="6" t="s">
        <v>206</v>
      </c>
      <c r="V293" s="1" t="str">
        <f t="shared" si="3"/>
        <v>Pogoń Szczecin</v>
      </c>
      <c r="W293" s="1" t="str">
        <f t="shared" si="4"/>
        <v>Poland</v>
      </c>
      <c r="X293" s="1" t="str">
        <f>IFERROR(__xludf.DUMMYFUNCTION("split(S293,""-"")"),"3rd")</f>
        <v>3rd</v>
      </c>
      <c r="Z293" s="1" t="str">
        <f t="shared" si="5"/>
        <v>3rd</v>
      </c>
      <c r="AA293" s="1" t="s">
        <v>595</v>
      </c>
      <c r="AB293" s="1"/>
      <c r="AC293" s="1" t="e">
        <v>#VALUE!</v>
      </c>
      <c r="AJ293" s="1"/>
      <c r="AK293" s="1"/>
      <c r="AL293" s="1"/>
    </row>
    <row r="294">
      <c r="I294" s="1"/>
      <c r="J294" s="1"/>
      <c r="K294" s="1"/>
      <c r="R294" s="4" t="str">
        <f>IFERROR(__xludf.DUMMYFUNCTION("split(P86, ""()"")"),"Újpest")</f>
        <v>Újpest</v>
      </c>
      <c r="S294" s="38" t="str">
        <f>IFERROR(__xludf.DUMMYFUNCTION("""COMPUTED_VALUE"""),"CW")</f>
        <v>CW</v>
      </c>
      <c r="U294" s="6" t="s">
        <v>153</v>
      </c>
      <c r="V294" s="1" t="str">
        <f t="shared" si="3"/>
        <v>Újpest</v>
      </c>
      <c r="W294" s="1" t="str">
        <f t="shared" si="4"/>
        <v>Hungary</v>
      </c>
      <c r="X294" s="1" t="str">
        <f>IFERROR(__xludf.DUMMYFUNCTION("split(S294,""-"")"),"CW")</f>
        <v>CW</v>
      </c>
      <c r="Z294" s="1" t="str">
        <f t="shared" si="5"/>
        <v>CW</v>
      </c>
      <c r="AA294" s="1" t="e">
        <v>#VALUE!</v>
      </c>
      <c r="AB294" s="1"/>
      <c r="AC294" s="1" t="e">
        <v>#VALUE!</v>
      </c>
      <c r="AJ294" s="1"/>
      <c r="AK294" s="1"/>
      <c r="AL294" s="1"/>
    </row>
    <row r="295">
      <c r="I295" s="1"/>
      <c r="J295" s="1"/>
      <c r="K295" s="1"/>
      <c r="R295" s="4" t="str">
        <f>IFERROR(__xludf.DUMMYFUNCTION("split(P87, ""()"")"),"#VALUE!")</f>
        <v>#VALUE!</v>
      </c>
      <c r="S295" s="38"/>
      <c r="V295" s="1" t="str">
        <f t="shared" si="3"/>
        <v>#VALUE!</v>
      </c>
      <c r="W295" s="1" t="str">
        <f t="shared" si="4"/>
        <v/>
      </c>
      <c r="X295" s="1" t="str">
        <f>IFERROR(__xludf.DUMMYFUNCTION("split(S295,""-"")"),"#VALUE!")</f>
        <v>#VALUE!</v>
      </c>
      <c r="Z295" s="1" t="str">
        <f t="shared" si="5"/>
        <v>#VALUE!</v>
      </c>
      <c r="AA295" s="1" t="s">
        <v>596</v>
      </c>
      <c r="AB295" s="1"/>
      <c r="AC295" s="1" t="e">
        <v>#VALUE!</v>
      </c>
      <c r="AJ295" s="1"/>
      <c r="AK295" s="1"/>
      <c r="AL295" s="1"/>
    </row>
    <row r="296">
      <c r="I296" s="1"/>
      <c r="J296" s="1"/>
      <c r="K296" s="1"/>
      <c r="R296" s="4" t="str">
        <f>IFERROR(__xludf.DUMMYFUNCTION("split(P88, ""()"")"),"#VALUE!")</f>
        <v>#VALUE!</v>
      </c>
      <c r="S296" s="38"/>
      <c r="V296" s="1" t="str">
        <f t="shared" si="3"/>
        <v>#VALUE!</v>
      </c>
      <c r="W296" s="1" t="str">
        <f t="shared" si="4"/>
        <v/>
      </c>
      <c r="X296" s="1" t="str">
        <f>IFERROR(__xludf.DUMMYFUNCTION("split(S296,""-"")"),"#VALUE!")</f>
        <v>#VALUE!</v>
      </c>
      <c r="Z296" s="1" t="str">
        <f t="shared" si="5"/>
        <v>#VALUE!</v>
      </c>
      <c r="AA296" s="1" t="s">
        <v>596</v>
      </c>
      <c r="AB296" s="1"/>
      <c r="AC296" s="1" t="e">
        <v>#VALUE!</v>
      </c>
      <c r="AJ296" s="1"/>
      <c r="AK296" s="1"/>
      <c r="AL296" s="1"/>
    </row>
    <row r="297">
      <c r="I297" s="1"/>
      <c r="J297" s="1"/>
      <c r="K297" s="1"/>
      <c r="R297" s="4" t="str">
        <f>IFERROR(__xludf.DUMMYFUNCTION("split(P89, ""()"")"),"Žilina")</f>
        <v>Žilina</v>
      </c>
      <c r="S297" s="38" t="str">
        <f>IFERROR(__xludf.DUMMYFUNCTION("""COMPUTED_VALUE"""),"PW")</f>
        <v>PW</v>
      </c>
      <c r="U297" s="6" t="s">
        <v>210</v>
      </c>
      <c r="V297" s="1" t="str">
        <f t="shared" si="3"/>
        <v>Žilina</v>
      </c>
      <c r="W297" s="1" t="str">
        <f t="shared" si="4"/>
        <v>Slovakia</v>
      </c>
      <c r="X297" s="1" t="str">
        <f>IFERROR(__xludf.DUMMYFUNCTION("split(S297,""-"")"),"PW")</f>
        <v>PW</v>
      </c>
      <c r="Z297" s="1" t="str">
        <f t="shared" si="5"/>
        <v>PW</v>
      </c>
      <c r="AA297" s="1" t="s">
        <v>596</v>
      </c>
      <c r="AB297" s="1"/>
      <c r="AC297" s="1" t="e">
        <v>#VALUE!</v>
      </c>
      <c r="AJ297" s="1"/>
      <c r="AK297" s="1"/>
      <c r="AL297" s="1"/>
    </row>
    <row r="298">
      <c r="I298" s="1"/>
      <c r="J298" s="1"/>
      <c r="K298" s="1"/>
      <c r="R298" s="4" t="str">
        <f>IFERROR(__xludf.DUMMYFUNCTION("split(P90, ""()"")"),"Fehérvár")</f>
        <v>Fehérvár</v>
      </c>
      <c r="S298" s="38" t="str">
        <f>IFERROR(__xludf.DUMMYFUNCTION("""COMPUTED_VALUE"""),"3rd")</f>
        <v>3rd</v>
      </c>
      <c r="U298" s="6" t="s">
        <v>153</v>
      </c>
      <c r="V298" s="1" t="str">
        <f t="shared" si="3"/>
        <v>Fehérvár</v>
      </c>
      <c r="W298" s="1" t="str">
        <f t="shared" si="4"/>
        <v>Hungary</v>
      </c>
      <c r="X298" s="1" t="str">
        <f>IFERROR(__xludf.DUMMYFUNCTION("split(S298,""-"")"),"3rd")</f>
        <v>3rd</v>
      </c>
      <c r="Z298" s="1" t="str">
        <f t="shared" si="5"/>
        <v>3rd</v>
      </c>
      <c r="AA298" s="1" t="s">
        <v>597</v>
      </c>
      <c r="AB298" s="1"/>
      <c r="AC298" s="1" t="e">
        <v>#VALUE!</v>
      </c>
      <c r="AJ298" s="1"/>
      <c r="AK298" s="1"/>
      <c r="AL298" s="1"/>
    </row>
    <row r="299">
      <c r="I299" s="1"/>
      <c r="J299" s="1"/>
      <c r="K299" s="1"/>
      <c r="R299" s="4" t="str">
        <f>IFERROR(__xludf.DUMMYFUNCTION("split(P91, ""()"")"),"Kauno Žalgiris")</f>
        <v>Kauno Žalgiris</v>
      </c>
      <c r="S299" s="38" t="str">
        <f>IFERROR(__xludf.DUMMYFUNCTION("""COMPUTED_VALUE"""),"3rd")</f>
        <v>3rd</v>
      </c>
      <c r="U299" s="6" t="s">
        <v>200</v>
      </c>
      <c r="V299" s="1" t="str">
        <f t="shared" si="3"/>
        <v>Kauno Žalgiris</v>
      </c>
      <c r="W299" s="1" t="str">
        <f t="shared" si="4"/>
        <v>Lithuania</v>
      </c>
      <c r="X299" s="1" t="str">
        <f>IFERROR(__xludf.DUMMYFUNCTION("split(S299,""-"")"),"3rd")</f>
        <v>3rd</v>
      </c>
      <c r="Z299" s="1" t="str">
        <f t="shared" si="5"/>
        <v>3rd</v>
      </c>
      <c r="AA299" s="1" t="e">
        <v>#VALUE!</v>
      </c>
      <c r="AB299" s="1"/>
      <c r="AC299" s="1" t="e">
        <v>#VALUE!</v>
      </c>
      <c r="AJ299" s="1"/>
      <c r="AK299" s="1"/>
      <c r="AL299" s="1"/>
    </row>
    <row r="300">
      <c r="I300" s="1"/>
      <c r="J300" s="1"/>
      <c r="K300" s="1"/>
      <c r="R300" s="4" t="str">
        <f>IFERROR(__xludf.DUMMYFUNCTION("split(P92, ""()"")"),"Liepāja")</f>
        <v>Liepāja</v>
      </c>
      <c r="S300" s="38" t="str">
        <f>IFERROR(__xludf.DUMMYFUNCTION("""COMPUTED_VALUE"""),"CW")</f>
        <v>CW</v>
      </c>
      <c r="U300" s="6" t="s">
        <v>165</v>
      </c>
      <c r="V300" s="1" t="str">
        <f t="shared" si="3"/>
        <v>Liepāja</v>
      </c>
      <c r="W300" s="1" t="str">
        <f t="shared" si="4"/>
        <v>Latvia</v>
      </c>
      <c r="X300" s="1" t="str">
        <f>IFERROR(__xludf.DUMMYFUNCTION("split(S300,""-"")"),"CW")</f>
        <v>CW</v>
      </c>
      <c r="Z300" s="1" t="str">
        <f t="shared" si="5"/>
        <v>CW</v>
      </c>
      <c r="AA300" s="1" t="s">
        <v>598</v>
      </c>
      <c r="AB300" s="1"/>
      <c r="AC300" s="1" t="e">
        <v>#VALUE!</v>
      </c>
      <c r="AJ300" s="1"/>
      <c r="AK300" s="1"/>
      <c r="AL300" s="1"/>
    </row>
    <row r="301">
      <c r="I301" s="1"/>
      <c r="J301" s="1"/>
      <c r="K301" s="1"/>
      <c r="R301" s="4" t="str">
        <f>IFERROR(__xludf.DUMMYFUNCTION("split(P93, ""()"")"),"Partizani")</f>
        <v>Partizani</v>
      </c>
      <c r="S301" s="38" t="str">
        <f>IFERROR(__xludf.DUMMYFUNCTION("""COMPUTED_VALUE"""),"3rd")</f>
        <v>3rd</v>
      </c>
      <c r="U301" s="6" t="s">
        <v>0</v>
      </c>
      <c r="V301" s="1" t="str">
        <f t="shared" si="3"/>
        <v>Partizani</v>
      </c>
      <c r="W301" s="1" t="str">
        <f t="shared" si="4"/>
        <v>Albania</v>
      </c>
      <c r="X301" s="1" t="str">
        <f>IFERROR(__xludf.DUMMYFUNCTION("split(S301,""-"")"),"3rd")</f>
        <v>3rd</v>
      </c>
      <c r="Z301" s="1" t="str">
        <f t="shared" si="5"/>
        <v>3rd</v>
      </c>
      <c r="AA301" s="1" t="s">
        <v>598</v>
      </c>
      <c r="AB301" s="1"/>
      <c r="AC301" s="1" t="e">
        <v>#VALUE!</v>
      </c>
      <c r="AJ301" s="1"/>
      <c r="AK301" s="1"/>
      <c r="AL301" s="1"/>
    </row>
    <row r="302">
      <c r="I302" s="1"/>
      <c r="J302" s="1"/>
      <c r="K302" s="1"/>
      <c r="R302" s="4" t="str">
        <f>IFERROR(__xludf.DUMMYFUNCTION("split(P94, ""()"")"),"Struga")</f>
        <v>Struga</v>
      </c>
      <c r="S302" s="38" t="str">
        <f>IFERROR(__xludf.DUMMYFUNCTION("""COMPUTED_VALUE"""),"3rd")</f>
        <v>3rd</v>
      </c>
      <c r="U302" s="6" t="s">
        <v>231</v>
      </c>
      <c r="V302" s="1" t="str">
        <f t="shared" si="3"/>
        <v>Struga</v>
      </c>
      <c r="W302" s="1" t="str">
        <f t="shared" si="4"/>
        <v>North Macedonia</v>
      </c>
      <c r="X302" s="1" t="str">
        <f>IFERROR(__xludf.DUMMYFUNCTION("split(S302,""-"")"),"3rd")</f>
        <v>3rd</v>
      </c>
      <c r="Z302" s="1" t="str">
        <f t="shared" si="5"/>
        <v>3rd</v>
      </c>
      <c r="AA302" s="1" t="e">
        <v>#VALUE!</v>
      </c>
      <c r="AB302" s="1"/>
      <c r="AC302" s="1" t="e">
        <v>#VALUE!</v>
      </c>
      <c r="AJ302" s="1"/>
      <c r="AK302" s="1"/>
      <c r="AL302" s="1"/>
    </row>
    <row r="303">
      <c r="I303" s="1"/>
      <c r="J303" s="1"/>
      <c r="K303" s="1"/>
      <c r="R303" s="4" t="str">
        <f>IFERROR(__xludf.DUMMYFUNCTION("split(P95, ""()"")"),"Sfîntul Gheorghe")</f>
        <v>Sfîntul Gheorghe</v>
      </c>
      <c r="S303" s="38" t="str">
        <f>IFERROR(__xludf.DUMMYFUNCTION("""COMPUTED_VALUE"""),"CW")</f>
        <v>CW</v>
      </c>
      <c r="U303" s="6" t="s">
        <v>173</v>
      </c>
      <c r="V303" s="1" t="str">
        <f t="shared" si="3"/>
        <v>Sfîntul Gheorghe</v>
      </c>
      <c r="W303" s="1" t="str">
        <f t="shared" si="4"/>
        <v>Moldova</v>
      </c>
      <c r="X303" s="1" t="str">
        <f>IFERROR(__xludf.DUMMYFUNCTION("split(S303,""-"")"),"CW")</f>
        <v>CW</v>
      </c>
      <c r="Z303" s="1" t="str">
        <f t="shared" si="5"/>
        <v>CW</v>
      </c>
      <c r="AA303" s="1" t="s">
        <v>599</v>
      </c>
      <c r="AB303" s="1"/>
      <c r="AC303" s="1" t="e">
        <v>#VALUE!</v>
      </c>
      <c r="AJ303" s="1"/>
      <c r="AK303" s="1"/>
      <c r="AL303" s="1"/>
    </row>
    <row r="304">
      <c r="I304" s="1"/>
      <c r="J304" s="1"/>
      <c r="K304" s="1"/>
      <c r="R304" s="4" t="str">
        <f>IFERROR(__xludf.DUMMYFUNCTION("split(P96, ""()"")"),"Bohemians")</f>
        <v>Bohemians</v>
      </c>
      <c r="S304" s="38" t="str">
        <f>IFERROR(__xludf.DUMMYFUNCTION("""COMPUTED_VALUE"""),"2nd")</f>
        <v>2nd</v>
      </c>
      <c r="U304" s="6" t="s">
        <v>205</v>
      </c>
      <c r="V304" s="1" t="str">
        <f t="shared" si="3"/>
        <v>Bohemians</v>
      </c>
      <c r="W304" s="1" t="str">
        <f t="shared" si="4"/>
        <v>Republic of Ireland</v>
      </c>
      <c r="X304" s="1" t="str">
        <f>IFERROR(__xludf.DUMMYFUNCTION("split(S304,""-"")"),"2nd")</f>
        <v>2nd</v>
      </c>
      <c r="Z304" s="1" t="str">
        <f t="shared" si="5"/>
        <v>2nd</v>
      </c>
      <c r="AA304" s="1" t="s">
        <v>599</v>
      </c>
      <c r="AB304" s="1"/>
      <c r="AC304" s="1" t="e">
        <v>#VALUE!</v>
      </c>
      <c r="AJ304" s="1"/>
      <c r="AK304" s="1"/>
      <c r="AL304" s="1"/>
    </row>
    <row r="305">
      <c r="I305" s="1"/>
      <c r="J305" s="1"/>
      <c r="K305" s="1"/>
      <c r="R305" s="4" t="str">
        <f>IFERROR(__xludf.DUMMYFUNCTION("split(P97, ""()"")"),"Honka")</f>
        <v>Honka</v>
      </c>
      <c r="S305" s="38" t="str">
        <f>IFERROR(__xludf.DUMMYFUNCTION("""COMPUTED_VALUE"""),"4th")</f>
        <v>4th</v>
      </c>
      <c r="U305" s="6" t="s">
        <v>115</v>
      </c>
      <c r="V305" s="1" t="str">
        <f t="shared" si="3"/>
        <v>Honka</v>
      </c>
      <c r="W305" s="1" t="str">
        <f t="shared" si="4"/>
        <v>Finland</v>
      </c>
      <c r="X305" s="1" t="str">
        <f>IFERROR(__xludf.DUMMYFUNCTION("split(S305,""-"")"),"4th")</f>
        <v>4th</v>
      </c>
      <c r="Z305" s="1" t="str">
        <f t="shared" si="5"/>
        <v>4th</v>
      </c>
      <c r="AA305" s="1" t="s">
        <v>599</v>
      </c>
      <c r="AB305" s="1"/>
      <c r="AC305" s="1" t="e">
        <v>#VALUE!</v>
      </c>
      <c r="AJ305" s="1"/>
      <c r="AK305" s="1"/>
      <c r="AL305" s="1"/>
    </row>
    <row r="306">
      <c r="I306" s="1"/>
      <c r="J306" s="1"/>
      <c r="K306" s="1"/>
      <c r="R306" s="4" t="str">
        <f>IFERROR(__xludf.DUMMYFUNCTION("split(P98, ""()"")"),"Gżira United")</f>
        <v>Gżira United</v>
      </c>
      <c r="S306" s="38" t="str">
        <f>IFERROR(__xludf.DUMMYFUNCTION("""COMPUTED_VALUE"""),"Abd-3rd")</f>
        <v>Abd-3rd</v>
      </c>
      <c r="T306" s="1" t="str">
        <f>IFERROR(__xludf.DUMMYFUNCTION("""COMPUTED_VALUE"""),"[Note MLT]")</f>
        <v>[Note MLT]</v>
      </c>
      <c r="U306" s="6" t="s">
        <v>180</v>
      </c>
      <c r="V306" s="1" t="str">
        <f t="shared" si="3"/>
        <v>Gżira United</v>
      </c>
      <c r="W306" s="1" t="str">
        <f t="shared" si="4"/>
        <v>Malta</v>
      </c>
      <c r="X306" s="1" t="str">
        <f>IFERROR(__xludf.DUMMYFUNCTION("split(S306,""-"")"),"Abd")</f>
        <v>Abd</v>
      </c>
      <c r="Y306" s="1" t="str">
        <f>IFERROR(__xludf.DUMMYFUNCTION("""COMPUTED_VALUE"""),"3rd")</f>
        <v>3rd</v>
      </c>
      <c r="Z306" s="1" t="str">
        <f t="shared" si="5"/>
        <v>3rd</v>
      </c>
      <c r="AA306" s="1" t="e">
        <v>#VALUE!</v>
      </c>
      <c r="AB306" s="1"/>
      <c r="AC306" s="1" t="e">
        <v>#VALUE!</v>
      </c>
      <c r="AJ306" s="1"/>
      <c r="AK306" s="1"/>
      <c r="AL306" s="1"/>
    </row>
    <row r="307">
      <c r="I307" s="1"/>
      <c r="J307" s="1"/>
      <c r="K307" s="1"/>
      <c r="R307" s="4" t="str">
        <f>IFERROR(__xludf.DUMMYFUNCTION("split(P99, ""()"")"),"Stjarnan")</f>
        <v>Stjarnan</v>
      </c>
      <c r="S307" s="38" t="str">
        <f>IFERROR(__xludf.DUMMYFUNCTION("""COMPUTED_VALUE"""),"Abd-3rd")</f>
        <v>Abd-3rd</v>
      </c>
      <c r="T307" s="1" t="str">
        <f>IFERROR(__xludf.DUMMYFUNCTION("""COMPUTED_VALUE"""),"[Note ISL]")</f>
        <v>[Note ISL]</v>
      </c>
      <c r="U307" s="6" t="s">
        <v>160</v>
      </c>
      <c r="V307" s="1" t="str">
        <f t="shared" si="3"/>
        <v>Stjarnan</v>
      </c>
      <c r="W307" s="1" t="str">
        <f t="shared" si="4"/>
        <v>Iceland</v>
      </c>
      <c r="X307" s="1" t="str">
        <f>IFERROR(__xludf.DUMMYFUNCTION("split(S307,""-"")"),"Abd")</f>
        <v>Abd</v>
      </c>
      <c r="Y307" s="1" t="str">
        <f>IFERROR(__xludf.DUMMYFUNCTION("""COMPUTED_VALUE"""),"3rd")</f>
        <v>3rd</v>
      </c>
      <c r="Z307" s="1" t="str">
        <f t="shared" si="5"/>
        <v>3rd</v>
      </c>
      <c r="AA307" s="1" t="s">
        <v>600</v>
      </c>
      <c r="AB307" s="1"/>
      <c r="AC307" s="1" t="e">
        <v>#VALUE!</v>
      </c>
      <c r="AJ307" s="1"/>
      <c r="AK307" s="1"/>
      <c r="AL307" s="1"/>
    </row>
    <row r="308">
      <c r="I308" s="1"/>
      <c r="J308" s="1"/>
      <c r="K308" s="1"/>
      <c r="R308" s="4" t="str">
        <f>IFERROR(__xludf.DUMMYFUNCTION("split(P100, ""()"")"),"Newtown")</f>
        <v>Newtown</v>
      </c>
      <c r="S308" s="38" t="str">
        <f>IFERROR(__xludf.DUMMYFUNCTION("""COMPUTED_VALUE"""),"PW")</f>
        <v>PW</v>
      </c>
      <c r="U308" s="6" t="s">
        <v>137</v>
      </c>
      <c r="V308" s="1" t="str">
        <f t="shared" si="3"/>
        <v>Newtown</v>
      </c>
      <c r="W308" s="1" t="str">
        <f t="shared" si="4"/>
        <v>Wales</v>
      </c>
      <c r="X308" s="1" t="str">
        <f>IFERROR(__xludf.DUMMYFUNCTION("split(S308,""-"")"),"PW")</f>
        <v>PW</v>
      </c>
      <c r="Z308" s="1" t="str">
        <f t="shared" si="5"/>
        <v>PW</v>
      </c>
      <c r="AA308" s="1" t="e">
        <v>#VALUE!</v>
      </c>
      <c r="AB308" s="1"/>
      <c r="AC308" s="1" t="e">
        <v>#VALUE!</v>
      </c>
      <c r="AJ308" s="1"/>
      <c r="AK308" s="1"/>
      <c r="AL308" s="1"/>
    </row>
    <row r="309">
      <c r="I309" s="1"/>
      <c r="J309" s="1"/>
      <c r="K309" s="1"/>
      <c r="R309" s="4" t="str">
        <f>IFERROR(__xludf.DUMMYFUNCTION("split(P101, ""()"")"),"Europa")</f>
        <v>Europa</v>
      </c>
      <c r="S309" s="38" t="str">
        <f>IFERROR(__xludf.DUMMYFUNCTION("""COMPUTED_VALUE"""),"2nd")</f>
        <v>2nd</v>
      </c>
      <c r="U309" s="6" t="s">
        <v>139</v>
      </c>
      <c r="V309" s="1" t="str">
        <f t="shared" si="3"/>
        <v>Europa</v>
      </c>
      <c r="W309" s="1" t="str">
        <f t="shared" si="4"/>
        <v>Gibraltar</v>
      </c>
      <c r="X309" s="1" t="str">
        <f>IFERROR(__xludf.DUMMYFUNCTION("split(S309,""-"")"),"2nd")</f>
        <v>2nd</v>
      </c>
      <c r="Z309" s="1" t="str">
        <f t="shared" si="5"/>
        <v>2nd</v>
      </c>
      <c r="AA309" s="1" t="s">
        <v>601</v>
      </c>
      <c r="AB309" s="1"/>
      <c r="AC309" s="1" t="e">
        <v>#VALUE!</v>
      </c>
      <c r="AJ309" s="1"/>
      <c r="AK309" s="1"/>
      <c r="AL309" s="1"/>
    </row>
    <row r="310">
      <c r="I310" s="1"/>
      <c r="J310" s="1"/>
      <c r="K310" s="1"/>
      <c r="R310" s="4" t="str">
        <f>IFERROR(__xludf.DUMMYFUNCTION("split(P102, ""()"")"),"Dečić")</f>
        <v>Dečić</v>
      </c>
      <c r="S310" s="38" t="str">
        <f>IFERROR(__xludf.DUMMYFUNCTION("""COMPUTED_VALUE"""),"3rd")</f>
        <v>3rd</v>
      </c>
      <c r="U310" s="6" t="s">
        <v>219</v>
      </c>
      <c r="V310" s="1" t="str">
        <f t="shared" si="3"/>
        <v>Dečić</v>
      </c>
      <c r="W310" s="1" t="str">
        <f t="shared" si="4"/>
        <v>Montenegro</v>
      </c>
      <c r="X310" s="1" t="str">
        <f>IFERROR(__xludf.DUMMYFUNCTION("split(S310,""-"")"),"3rd")</f>
        <v>3rd</v>
      </c>
      <c r="Z310" s="1" t="str">
        <f t="shared" si="5"/>
        <v>3rd</v>
      </c>
      <c r="AA310" s="1" t="e">
        <v>#VALUE!</v>
      </c>
      <c r="AB310" s="1"/>
      <c r="AC310" s="1" t="e">
        <v>#VALUE!</v>
      </c>
      <c r="AJ310" s="1"/>
      <c r="AK310" s="1"/>
      <c r="AL310" s="1"/>
    </row>
    <row r="311">
      <c r="I311" s="1"/>
      <c r="J311" s="1"/>
      <c r="K311" s="1"/>
      <c r="R311" s="4" t="str">
        <f>IFERROR(__xludf.DUMMYFUNCTION("split(P103, ""()"")"),"Llapi")</f>
        <v>Llapi</v>
      </c>
      <c r="S311" s="38" t="str">
        <f>IFERROR(__xludf.DUMMYFUNCTION("""COMPUTED_VALUE"""),"CW")</f>
        <v>CW</v>
      </c>
      <c r="U311" s="6" t="s">
        <v>188</v>
      </c>
      <c r="V311" s="1" t="str">
        <f t="shared" si="3"/>
        <v>Llapi</v>
      </c>
      <c r="W311" s="1" t="str">
        <f t="shared" si="4"/>
        <v>Kosovo</v>
      </c>
      <c r="X311" s="1" t="str">
        <f>IFERROR(__xludf.DUMMYFUNCTION("split(S311,""-"")"),"CW")</f>
        <v>CW</v>
      </c>
      <c r="Z311" s="1" t="str">
        <f t="shared" si="5"/>
        <v>CW</v>
      </c>
      <c r="AA311" s="1" t="e">
        <v>#VALUE!</v>
      </c>
      <c r="AB311" s="1"/>
      <c r="AC311" s="1" t="e">
        <v>#VALUE!</v>
      </c>
      <c r="AJ311" s="1"/>
      <c r="AK311" s="1"/>
      <c r="AL311" s="1"/>
    </row>
    <row r="312">
      <c r="I312" s="1"/>
      <c r="J312" s="1"/>
      <c r="K312" s="1"/>
      <c r="R312" s="4" t="str">
        <f>IFERROR(__xludf.DUMMYFUNCTION("split(P104, ""()"")"),"Sant Julià")</f>
        <v>Sant Julià</v>
      </c>
      <c r="S312" s="38" t="str">
        <f>IFERROR(__xludf.DUMMYFUNCTION("""COMPUTED_VALUE"""),"CW")</f>
        <v>CW</v>
      </c>
      <c r="U312" s="6" t="s">
        <v>11</v>
      </c>
      <c r="V312" s="1" t="str">
        <f t="shared" si="3"/>
        <v>Sant Julià</v>
      </c>
      <c r="W312" s="1" t="str">
        <f t="shared" si="4"/>
        <v>Andorra</v>
      </c>
      <c r="X312" s="1" t="str">
        <f>IFERROR(__xludf.DUMMYFUNCTION("split(S312,""-"")"),"CW")</f>
        <v>CW</v>
      </c>
      <c r="Z312" s="1" t="str">
        <f t="shared" si="5"/>
        <v>CW</v>
      </c>
      <c r="AA312" s="1" t="e">
        <v>#VALUE!</v>
      </c>
      <c r="AB312" s="1"/>
      <c r="AC312" s="1" t="e">
        <v>#VALUE!</v>
      </c>
      <c r="AJ312" s="1"/>
      <c r="AK312" s="1"/>
      <c r="AL312" s="1"/>
    </row>
    <row r="313">
      <c r="I313" s="1"/>
      <c r="J313" s="1"/>
      <c r="K313" s="1"/>
      <c r="R313" s="39" t="str">
        <f>IFERROR(__xludf.DUMMYFUNCTION("split(Q2, ""()"")"),"Real Madrid")</f>
        <v>Real Madrid</v>
      </c>
      <c r="S313" s="38" t="str">
        <f>IFERROR(__xludf.DUMMYFUNCTION("""COMPUTED_VALUE"""),"2nd")</f>
        <v>2nd</v>
      </c>
      <c r="U313" s="6" t="s">
        <v>20</v>
      </c>
      <c r="V313" s="1" t="str">
        <f t="shared" si="3"/>
        <v>Real Madrid</v>
      </c>
      <c r="W313" s="1" t="str">
        <f t="shared" si="4"/>
        <v>Spain</v>
      </c>
      <c r="X313" s="1" t="str">
        <f>IFERROR(__xludf.DUMMYFUNCTION("split(S313,""-"")"),"2nd")</f>
        <v>2nd</v>
      </c>
      <c r="Z313" s="1" t="str">
        <f t="shared" si="5"/>
        <v>2nd</v>
      </c>
      <c r="AA313" s="1" t="e">
        <v>#VALUE!</v>
      </c>
      <c r="AB313" s="1"/>
      <c r="AC313" s="1" t="e">
        <v>#VALUE!</v>
      </c>
      <c r="AJ313" s="1"/>
      <c r="AK313" s="1"/>
      <c r="AL313" s="1"/>
    </row>
    <row r="314">
      <c r="I314" s="1"/>
      <c r="J314" s="1"/>
      <c r="K314" s="1"/>
      <c r="R314" s="39" t="str">
        <f>IFERROR(__xludf.DUMMYFUNCTION("split(Q3, ""()"")"),"Manchester United")</f>
        <v>Manchester United</v>
      </c>
      <c r="S314" s="38" t="str">
        <f>IFERROR(__xludf.DUMMYFUNCTION("""COMPUTED_VALUE"""),"2nd")</f>
        <v>2nd</v>
      </c>
      <c r="U314" s="6" t="s">
        <v>17</v>
      </c>
      <c r="V314" s="1" t="str">
        <f t="shared" si="3"/>
        <v>Manchester United</v>
      </c>
      <c r="W314" s="1" t="str">
        <f t="shared" si="4"/>
        <v>England</v>
      </c>
      <c r="X314" s="1" t="str">
        <f>IFERROR(__xludf.DUMMYFUNCTION("split(S314,""-"")"),"2nd")</f>
        <v>2nd</v>
      </c>
      <c r="Z314" s="1" t="str">
        <f t="shared" si="5"/>
        <v>2nd</v>
      </c>
      <c r="AA314" s="1" t="s">
        <v>508</v>
      </c>
      <c r="AB314" s="1"/>
      <c r="AC314" s="1" t="s">
        <v>602</v>
      </c>
      <c r="AJ314" s="1"/>
      <c r="AK314" s="1"/>
      <c r="AL314" s="1"/>
    </row>
    <row r="315">
      <c r="I315" s="1"/>
      <c r="J315" s="1"/>
      <c r="K315" s="1"/>
      <c r="R315" s="39" t="str">
        <f>IFERROR(__xludf.DUMMYFUNCTION("split(Q4, ""()"")"),"Borussia Dortmund")</f>
        <v>Borussia Dortmund</v>
      </c>
      <c r="S315" s="38" t="str">
        <f>IFERROR(__xludf.DUMMYFUNCTION("""COMPUTED_VALUE"""),"3rd")</f>
        <v>3rd</v>
      </c>
      <c r="U315" s="6" t="s">
        <v>39</v>
      </c>
      <c r="V315" s="1" t="str">
        <f t="shared" si="3"/>
        <v>Borussia Dortmund</v>
      </c>
      <c r="W315" s="1" t="str">
        <f t="shared" si="4"/>
        <v>Germany</v>
      </c>
      <c r="X315" s="1" t="str">
        <f>IFERROR(__xludf.DUMMYFUNCTION("split(S315,""-"")"),"3rd")</f>
        <v>3rd</v>
      </c>
      <c r="Z315" s="1" t="str">
        <f t="shared" si="5"/>
        <v>3rd</v>
      </c>
      <c r="AA315" s="1" t="s">
        <v>582</v>
      </c>
      <c r="AB315" s="1"/>
      <c r="AC315" s="1" t="s">
        <v>602</v>
      </c>
      <c r="AJ315" s="1"/>
      <c r="AK315" s="1"/>
      <c r="AL315" s="1"/>
    </row>
    <row r="316">
      <c r="I316" s="1"/>
      <c r="J316" s="1"/>
      <c r="K316" s="1"/>
      <c r="R316" s="39" t="str">
        <f>IFERROR(__xludf.DUMMYFUNCTION("split(Q5, ""()"")"),"Atalanta")</f>
        <v>Atalanta</v>
      </c>
      <c r="S316" s="38" t="str">
        <f>IFERROR(__xludf.DUMMYFUNCTION("""COMPUTED_VALUE"""),"3rd")</f>
        <v>3rd</v>
      </c>
      <c r="U316" s="6" t="s">
        <v>49</v>
      </c>
      <c r="V316" s="1" t="str">
        <f t="shared" si="3"/>
        <v>Atalanta</v>
      </c>
      <c r="W316" s="1" t="str">
        <f t="shared" si="4"/>
        <v>Italy</v>
      </c>
      <c r="X316" s="1" t="str">
        <f>IFERROR(__xludf.DUMMYFUNCTION("split(S316,""-"")"),"3rd")</f>
        <v>3rd</v>
      </c>
      <c r="Z316" s="1" t="str">
        <f t="shared" si="5"/>
        <v>3rd</v>
      </c>
      <c r="AA316" s="1" t="s">
        <v>404</v>
      </c>
      <c r="AB316" s="1"/>
      <c r="AC316" s="1" t="s">
        <v>602</v>
      </c>
      <c r="AJ316" s="1"/>
      <c r="AK316" s="1"/>
      <c r="AL316" s="1"/>
    </row>
    <row r="317">
      <c r="I317" s="1"/>
      <c r="J317" s="1"/>
      <c r="K317" s="1"/>
      <c r="R317" s="39" t="str">
        <f>IFERROR(__xludf.DUMMYFUNCTION("split(Q6, ""()"")"),"Sporting CP")</f>
        <v>Sporting CP</v>
      </c>
      <c r="S317" s="38" t="str">
        <f>IFERROR(__xludf.DUMMYFUNCTION("""COMPUTED_VALUE"""),"1st")</f>
        <v>1st</v>
      </c>
      <c r="U317" s="6" t="s">
        <v>64</v>
      </c>
      <c r="V317" s="1" t="str">
        <f t="shared" si="3"/>
        <v>Sporting CP</v>
      </c>
      <c r="W317" s="1" t="str">
        <f t="shared" si="4"/>
        <v>Portugal</v>
      </c>
      <c r="X317" s="1" t="str">
        <f>IFERROR(__xludf.DUMMYFUNCTION("split(S317,""-"")"),"1st")</f>
        <v>1st</v>
      </c>
      <c r="Z317" s="1" t="str">
        <f t="shared" si="5"/>
        <v>1st</v>
      </c>
      <c r="AA317" s="1" t="s">
        <v>234</v>
      </c>
      <c r="AB317" s="1"/>
      <c r="AC317" s="1" t="s">
        <v>602</v>
      </c>
      <c r="AJ317" s="1"/>
      <c r="AK317" s="1"/>
      <c r="AL317" s="1"/>
    </row>
    <row r="318">
      <c r="I318" s="1"/>
      <c r="J318" s="1"/>
      <c r="K318" s="1"/>
      <c r="R318" s="39" t="str">
        <f>IFERROR(__xludf.DUMMYFUNCTION("split(Q7, ""()"")"),"Dynamo Kyiv")</f>
        <v>Dynamo Kyiv</v>
      </c>
      <c r="S318" s="38" t="str">
        <f>IFERROR(__xludf.DUMMYFUNCTION("""COMPUTED_VALUE"""),"1st")</f>
        <v>1st</v>
      </c>
      <c r="U318" s="6" t="s">
        <v>84</v>
      </c>
      <c r="V318" s="1" t="str">
        <f t="shared" si="3"/>
        <v>Dynamo Kyiv</v>
      </c>
      <c r="W318" s="1" t="str">
        <f t="shared" si="4"/>
        <v>Ukraine</v>
      </c>
      <c r="X318" s="1" t="str">
        <f>IFERROR(__xludf.DUMMYFUNCTION("split(S318,""-"")"),"1st")</f>
        <v>1st</v>
      </c>
      <c r="Z318" s="1" t="str">
        <f t="shared" si="5"/>
        <v>1st</v>
      </c>
      <c r="AA318" s="1" t="s">
        <v>342</v>
      </c>
      <c r="AB318" s="1"/>
      <c r="AC318" s="1" t="s">
        <v>603</v>
      </c>
      <c r="AJ318" s="1"/>
      <c r="AK318" s="1"/>
      <c r="AL318" s="1"/>
    </row>
    <row r="319">
      <c r="I319" s="1"/>
      <c r="J319" s="1"/>
      <c r="K319" s="1"/>
      <c r="R319" s="39" t="str">
        <f>IFERROR(__xludf.DUMMYFUNCTION("split(Q8, ""()"")"),"#VALUE!")</f>
        <v>#VALUE!</v>
      </c>
      <c r="S319" s="38"/>
      <c r="V319" s="1" t="str">
        <f t="shared" si="3"/>
        <v>#VALUE!</v>
      </c>
      <c r="W319" s="1" t="str">
        <f t="shared" si="4"/>
        <v/>
      </c>
      <c r="X319" s="1" t="str">
        <f>IFERROR(__xludf.DUMMYFUNCTION("split(S319,""-"")"),"#VALUE!")</f>
        <v>#VALUE!</v>
      </c>
      <c r="Z319" s="1" t="str">
        <f t="shared" si="5"/>
        <v>#VALUE!</v>
      </c>
      <c r="AA319" s="1" t="e">
        <v>#VALUE!</v>
      </c>
      <c r="AB319" s="1"/>
      <c r="AC319" s="1" t="e">
        <v>#VALUE!</v>
      </c>
      <c r="AJ319" s="1"/>
      <c r="AK319" s="1"/>
      <c r="AL319" s="1"/>
    </row>
    <row r="320">
      <c r="I320" s="1"/>
      <c r="J320" s="1"/>
      <c r="K320" s="1"/>
      <c r="R320" s="39" t="str">
        <f>IFERROR(__xludf.DUMMYFUNCTION("split(Q9, ""()"")"),"#VALUE!")</f>
        <v>#VALUE!</v>
      </c>
      <c r="S320" s="38"/>
      <c r="V320" s="1" t="str">
        <f t="shared" si="3"/>
        <v>#VALUE!</v>
      </c>
      <c r="W320" s="1" t="str">
        <f t="shared" si="4"/>
        <v/>
      </c>
      <c r="X320" s="1" t="str">
        <f>IFERROR(__xludf.DUMMYFUNCTION("split(S320,""-"")"),"#VALUE!")</f>
        <v>#VALUE!</v>
      </c>
      <c r="Z320" s="1" t="str">
        <f t="shared" si="5"/>
        <v>#VALUE!</v>
      </c>
      <c r="AA320" s="1" t="e">
        <v>#VALUE!</v>
      </c>
      <c r="AB320" s="1"/>
      <c r="AC320" s="1" t="e">
        <v>#VALUE!</v>
      </c>
      <c r="AJ320" s="1"/>
      <c r="AK320" s="1"/>
      <c r="AL320" s="1"/>
    </row>
    <row r="321">
      <c r="I321" s="1"/>
      <c r="J321" s="1"/>
      <c r="K321" s="1"/>
      <c r="R321" s="39" t="str">
        <f>IFERROR(__xludf.DUMMYFUNCTION("split(Q10, ""()"")"),"#VALUE!")</f>
        <v>#VALUE!</v>
      </c>
      <c r="S321" s="38"/>
      <c r="V321" s="1" t="str">
        <f t="shared" si="3"/>
        <v>#VALUE!</v>
      </c>
      <c r="W321" s="1" t="str">
        <f t="shared" si="4"/>
        <v/>
      </c>
      <c r="X321" s="1" t="str">
        <f>IFERROR(__xludf.DUMMYFUNCTION("split(S321,""-"")"),"#VALUE!")</f>
        <v>#VALUE!</v>
      </c>
      <c r="Z321" s="1" t="str">
        <f t="shared" si="5"/>
        <v>#VALUE!</v>
      </c>
      <c r="AA321" s="1" t="e">
        <v>#VALUE!</v>
      </c>
      <c r="AB321" s="1"/>
      <c r="AC321" s="1" t="e">
        <v>#VALUE!</v>
      </c>
      <c r="AJ321" s="1"/>
      <c r="AK321" s="1"/>
      <c r="AL321" s="1"/>
    </row>
    <row r="322">
      <c r="I322" s="1"/>
      <c r="J322" s="1"/>
      <c r="K322" s="1"/>
      <c r="R322" s="39" t="str">
        <f>IFERROR(__xludf.DUMMYFUNCTION("split(Q11, ""()"")"),"#VALUE!")</f>
        <v>#VALUE!</v>
      </c>
      <c r="S322" s="38"/>
      <c r="V322" s="1" t="str">
        <f t="shared" si="3"/>
        <v>#VALUE!</v>
      </c>
      <c r="W322" s="1" t="str">
        <f t="shared" si="4"/>
        <v/>
      </c>
      <c r="X322" s="1" t="str">
        <f>IFERROR(__xludf.DUMMYFUNCTION("split(S322,""-"")"),"#VALUE!")</f>
        <v>#VALUE!</v>
      </c>
      <c r="Z322" s="1" t="str">
        <f t="shared" si="5"/>
        <v>#VALUE!</v>
      </c>
      <c r="AA322" s="1" t="e">
        <v>#VALUE!</v>
      </c>
      <c r="AB322" s="1"/>
      <c r="AC322" s="1" t="e">
        <v>#VALUE!</v>
      </c>
      <c r="AJ322" s="1"/>
      <c r="AK322" s="1"/>
      <c r="AL322" s="1"/>
    </row>
    <row r="323">
      <c r="I323" s="1"/>
      <c r="J323" s="1"/>
      <c r="K323" s="1"/>
      <c r="R323" s="39" t="str">
        <f>IFERROR(__xludf.DUMMYFUNCTION("split(Q12, ""()"")"),"#VALUE!")</f>
        <v>#VALUE!</v>
      </c>
      <c r="S323" s="38"/>
      <c r="V323" s="1" t="str">
        <f t="shared" si="3"/>
        <v>#VALUE!</v>
      </c>
      <c r="W323" s="1" t="str">
        <f t="shared" si="4"/>
        <v/>
      </c>
      <c r="X323" s="1" t="str">
        <f>IFERROR(__xludf.DUMMYFUNCTION("split(S323,""-"")"),"#VALUE!")</f>
        <v>#VALUE!</v>
      </c>
      <c r="Z323" s="1" t="str">
        <f t="shared" si="5"/>
        <v>#VALUE!</v>
      </c>
      <c r="AA323" s="1" t="e">
        <v>#VALUE!</v>
      </c>
      <c r="AB323" s="1"/>
      <c r="AC323" s="1" t="e">
        <v>#VALUE!</v>
      </c>
      <c r="AJ323" s="1"/>
      <c r="AK323" s="1"/>
      <c r="AL323" s="1"/>
    </row>
    <row r="324">
      <c r="I324" s="1"/>
      <c r="J324" s="1"/>
      <c r="K324" s="1"/>
      <c r="R324" s="39" t="str">
        <f>IFERROR(__xludf.DUMMYFUNCTION("split(Q13, ""()"")"),"Genk")</f>
        <v>Genk</v>
      </c>
      <c r="S324" s="38" t="str">
        <f>IFERROR(__xludf.DUMMYFUNCTION("""COMPUTED_VALUE"""),"2nd")</f>
        <v>2nd</v>
      </c>
      <c r="U324" s="6" t="s">
        <v>59</v>
      </c>
      <c r="V324" s="1" t="str">
        <f t="shared" si="3"/>
        <v>Genk</v>
      </c>
      <c r="W324" s="1" t="str">
        <f t="shared" si="4"/>
        <v>Belgium</v>
      </c>
      <c r="X324" s="1" t="str">
        <f>IFERROR(__xludf.DUMMYFUNCTION("split(S324,""-"")"),"2nd")</f>
        <v>2nd</v>
      </c>
      <c r="Z324" s="1" t="str">
        <f t="shared" si="5"/>
        <v>2nd</v>
      </c>
      <c r="AA324" s="1" t="e">
        <v>#VALUE!</v>
      </c>
      <c r="AB324" s="1"/>
      <c r="AC324" s="1" t="e">
        <v>#VALUE!</v>
      </c>
      <c r="AJ324" s="1"/>
      <c r="AK324" s="1"/>
      <c r="AL324" s="1"/>
    </row>
    <row r="325">
      <c r="I325" s="1"/>
      <c r="J325" s="1"/>
      <c r="K325" s="1"/>
      <c r="R325" s="39" t="str">
        <f>IFERROR(__xludf.DUMMYFUNCTION("split(Q14, ""()"")"),"#VALUE!")</f>
        <v>#VALUE!</v>
      </c>
      <c r="S325" s="38"/>
      <c r="V325" s="1" t="str">
        <f t="shared" si="3"/>
        <v>#VALUE!</v>
      </c>
      <c r="W325" s="1" t="str">
        <f t="shared" si="4"/>
        <v/>
      </c>
      <c r="X325" s="1" t="str">
        <f>IFERROR(__xludf.DUMMYFUNCTION("split(S325,""-"")"),"#VALUE!")</f>
        <v>#VALUE!</v>
      </c>
      <c r="Z325" s="1" t="str">
        <f t="shared" si="5"/>
        <v>#VALUE!</v>
      </c>
      <c r="AA325" s="1" t="e">
        <v>#VALUE!</v>
      </c>
      <c r="AB325" s="1"/>
      <c r="AC325" s="1" t="e">
        <v>#VALUE!</v>
      </c>
      <c r="AJ325" s="1"/>
      <c r="AK325" s="1"/>
      <c r="AL325" s="1"/>
    </row>
    <row r="326">
      <c r="I326" s="1"/>
      <c r="J326" s="1"/>
      <c r="K326" s="1"/>
      <c r="R326" s="39" t="str">
        <f>IFERROR(__xludf.DUMMYFUNCTION("split(Q15, ""()"")"),"#VALUE!")</f>
        <v>#VALUE!</v>
      </c>
      <c r="S326" s="38"/>
      <c r="V326" s="1" t="str">
        <f t="shared" si="3"/>
        <v>#VALUE!</v>
      </c>
      <c r="W326" s="1" t="str">
        <f t="shared" si="4"/>
        <v/>
      </c>
      <c r="X326" s="1" t="str">
        <f>IFERROR(__xludf.DUMMYFUNCTION("split(S326,""-"")"),"#VALUE!")</f>
        <v>#VALUE!</v>
      </c>
      <c r="Z326" s="1" t="str">
        <f t="shared" si="5"/>
        <v>#VALUE!</v>
      </c>
      <c r="AA326" s="1" t="e">
        <v>#VALUE!</v>
      </c>
      <c r="AB326" s="1"/>
      <c r="AC326" s="1" t="e">
        <v>#VALUE!</v>
      </c>
      <c r="AJ326" s="1"/>
      <c r="AK326" s="1"/>
      <c r="AL326" s="1"/>
    </row>
    <row r="327">
      <c r="I327" s="1"/>
      <c r="J327" s="1"/>
      <c r="K327" s="1"/>
      <c r="R327" s="39" t="str">
        <f>IFERROR(__xludf.DUMMYFUNCTION("split(Q16, ""()"")"),"Red Star Belgrade")</f>
        <v>Red Star Belgrade</v>
      </c>
      <c r="S327" s="1" t="str">
        <f>IFERROR(__xludf.DUMMYFUNCTION("""COMPUTED_VALUE"""),"1st")</f>
        <v>1st</v>
      </c>
      <c r="U327" s="6" t="s">
        <v>138</v>
      </c>
      <c r="V327" s="1" t="str">
        <f t="shared" ref="V327:V1000" si="64">R327</f>
        <v>Red Star Belgrade</v>
      </c>
      <c r="W327" s="1" t="str">
        <f t="shared" si="4"/>
        <v>Serbia</v>
      </c>
      <c r="X327" s="1" t="str">
        <f>IFERROR(__xludf.DUMMYFUNCTION("split(S327,""-"")"),"1st")</f>
        <v>1st</v>
      </c>
      <c r="Z327" s="1" t="str">
        <f t="shared" si="5"/>
        <v>1st</v>
      </c>
      <c r="AA327" s="1" t="e">
        <v>#VALUE!</v>
      </c>
      <c r="AB327" s="1"/>
      <c r="AC327" s="1" t="e">
        <v>#VALUE!</v>
      </c>
      <c r="AJ327" s="1"/>
      <c r="AK327" s="1"/>
      <c r="AL327" s="1"/>
    </row>
    <row r="328">
      <c r="I328" s="1"/>
      <c r="J328" s="1"/>
      <c r="K328" s="1"/>
      <c r="R328" s="39" t="str">
        <f>IFERROR(__xludf.DUMMYFUNCTION("split(Q17, ""()"")"),"Midtjylland")</f>
        <v>Midtjylland</v>
      </c>
      <c r="S328" s="1" t="str">
        <f>IFERROR(__xludf.DUMMYFUNCTION("""COMPUTED_VALUE"""),"2nd")</f>
        <v>2nd</v>
      </c>
      <c r="U328" s="6" t="s">
        <v>48</v>
      </c>
      <c r="V328" s="1" t="str">
        <f t="shared" si="64"/>
        <v>Midtjylland</v>
      </c>
      <c r="W328" s="1" t="str">
        <f t="shared" si="4"/>
        <v>Denmark</v>
      </c>
      <c r="X328" s="1" t="str">
        <f>IFERROR(__xludf.DUMMYFUNCTION("split(S328,""-"")"),"2nd")</f>
        <v>2nd</v>
      </c>
      <c r="Z328" s="1" t="str">
        <f t="shared" si="5"/>
        <v>2nd</v>
      </c>
      <c r="AA328" s="1" t="e">
        <v>#VALUE!</v>
      </c>
      <c r="AB328" s="1"/>
      <c r="AC328" s="1" t="e">
        <v>#VALUE!</v>
      </c>
      <c r="AJ328" s="1"/>
      <c r="AK328" s="1"/>
      <c r="AL328" s="1"/>
    </row>
    <row r="329">
      <c r="I329" s="1"/>
      <c r="J329" s="1"/>
      <c r="K329" s="1"/>
      <c r="R329" s="39" t="str">
        <f>IFERROR(__xludf.DUMMYFUNCTION("split(Q18, ""()"")"),"#VALUE!")</f>
        <v>#VALUE!</v>
      </c>
      <c r="V329" s="1" t="str">
        <f t="shared" si="64"/>
        <v>#VALUE!</v>
      </c>
      <c r="W329" s="1" t="str">
        <f t="shared" si="4"/>
        <v/>
      </c>
      <c r="X329" s="1" t="str">
        <f>IFERROR(__xludf.DUMMYFUNCTION("split(S329,""-"")"),"#VALUE!")</f>
        <v>#VALUE!</v>
      </c>
      <c r="Z329" s="1" t="str">
        <f t="shared" si="5"/>
        <v>#VALUE!</v>
      </c>
      <c r="AA329" s="1" t="e">
        <v>#VALUE!</v>
      </c>
      <c r="AB329" s="1"/>
      <c r="AC329" s="1" t="e">
        <v>#VALUE!</v>
      </c>
      <c r="AJ329" s="1"/>
      <c r="AK329" s="1"/>
      <c r="AL329" s="1"/>
    </row>
    <row r="330">
      <c r="I330" s="1"/>
      <c r="J330" s="1"/>
      <c r="K330" s="1"/>
      <c r="R330" s="39" t="str">
        <f>IFERROR(__xludf.DUMMYFUNCTION("split(Q19, ""()"")"),"#VALUE!")</f>
        <v>#VALUE!</v>
      </c>
      <c r="V330" s="1" t="str">
        <f t="shared" si="64"/>
        <v>#VALUE!</v>
      </c>
      <c r="W330" s="1" t="str">
        <f t="shared" si="4"/>
        <v/>
      </c>
      <c r="X330" s="1" t="str">
        <f>IFERROR(__xludf.DUMMYFUNCTION("split(S330,""-"")"),"#VALUE!")</f>
        <v>#VALUE!</v>
      </c>
      <c r="Z330" s="1" t="str">
        <f t="shared" si="5"/>
        <v>#VALUE!</v>
      </c>
      <c r="AA330" s="1" t="e">
        <v>#VALUE!</v>
      </c>
      <c r="AB330" s="1"/>
      <c r="AC330" s="1" t="e">
        <v>#VALUE!</v>
      </c>
      <c r="AJ330" s="1"/>
      <c r="AK330" s="1"/>
      <c r="AL330" s="1"/>
    </row>
    <row r="331">
      <c r="I331" s="1"/>
      <c r="J331" s="1"/>
      <c r="K331" s="1"/>
      <c r="R331" s="39" t="str">
        <f>IFERROR(__xludf.DUMMYFUNCTION("split(Q20, ""()"")"),"Maccabi Haifa")</f>
        <v>Maccabi Haifa</v>
      </c>
      <c r="S331" s="1" t="str">
        <f>IFERROR(__xludf.DUMMYFUNCTION("""COMPUTED_VALUE"""),"1st")</f>
        <v>1st</v>
      </c>
      <c r="U331" s="6" t="s">
        <v>102</v>
      </c>
      <c r="V331" s="1" t="str">
        <f t="shared" si="64"/>
        <v>Maccabi Haifa</v>
      </c>
      <c r="W331" s="1" t="str">
        <f t="shared" si="4"/>
        <v>Israel</v>
      </c>
      <c r="X331" s="1" t="str">
        <f>IFERROR(__xludf.DUMMYFUNCTION("split(S331,""-"")"),"1st")</f>
        <v>1st</v>
      </c>
      <c r="Z331" s="1" t="str">
        <f t="shared" si="5"/>
        <v>1st</v>
      </c>
      <c r="AA331" s="1" t="e">
        <v>#VALUE!</v>
      </c>
      <c r="AB331" s="1"/>
      <c r="AC331" s="1" t="e">
        <v>#VALUE!</v>
      </c>
      <c r="AJ331" s="1"/>
      <c r="AK331" s="1"/>
      <c r="AL331" s="1"/>
    </row>
    <row r="332">
      <c r="I332" s="1"/>
      <c r="J332" s="1"/>
      <c r="K332" s="1"/>
      <c r="R332" s="39" t="str">
        <f>IFERROR(__xludf.DUMMYFUNCTION("split(Q21, ""()"")"),"Ludogorets Razgrad")</f>
        <v>Ludogorets Razgrad</v>
      </c>
      <c r="S332" s="1" t="str">
        <f>IFERROR(__xludf.DUMMYFUNCTION("""COMPUTED_VALUE"""),"1st")</f>
        <v>1st</v>
      </c>
      <c r="U332" s="6" t="s">
        <v>73</v>
      </c>
      <c r="V332" s="1" t="str">
        <f t="shared" si="64"/>
        <v>Ludogorets Razgrad</v>
      </c>
      <c r="W332" s="1" t="str">
        <f t="shared" si="4"/>
        <v>Bulgaria</v>
      </c>
      <c r="X332" s="1" t="str">
        <f>IFERROR(__xludf.DUMMYFUNCTION("split(S332,""-"")"),"1st")</f>
        <v>1st</v>
      </c>
      <c r="Z332" s="1" t="str">
        <f t="shared" si="5"/>
        <v>1st</v>
      </c>
      <c r="AA332" s="1" t="s">
        <v>591</v>
      </c>
      <c r="AB332" s="1"/>
      <c r="AC332" s="1" t="e">
        <v>#VALUE!</v>
      </c>
      <c r="AJ332" s="1"/>
      <c r="AK332" s="1"/>
      <c r="AL332" s="1"/>
    </row>
    <row r="333">
      <c r="I333" s="1"/>
      <c r="J333" s="1"/>
      <c r="K333" s="1"/>
      <c r="R333" s="39" t="str">
        <f>IFERROR(__xludf.DUMMYFUNCTION("split(Q22, ""()"")"),"Mura")</f>
        <v>Mura</v>
      </c>
      <c r="S333" s="1" t="str">
        <f>IFERROR(__xludf.DUMMYFUNCTION("""COMPUTED_VALUE"""),"1st")</f>
        <v>1st</v>
      </c>
      <c r="U333" s="6" t="s">
        <v>218</v>
      </c>
      <c r="V333" s="1" t="str">
        <f t="shared" si="64"/>
        <v>Mura</v>
      </c>
      <c r="W333" s="1" t="str">
        <f t="shared" si="4"/>
        <v>Slovenia</v>
      </c>
      <c r="X333" s="1" t="str">
        <f>IFERROR(__xludf.DUMMYFUNCTION("split(S333,""-"")"),"1st")</f>
        <v>1st</v>
      </c>
      <c r="Z333" s="1" t="str">
        <f t="shared" si="5"/>
        <v>1st</v>
      </c>
      <c r="AA333" s="1" t="s">
        <v>591</v>
      </c>
      <c r="AB333" s="1"/>
      <c r="AC333" s="1" t="e">
        <v>#VALUE!</v>
      </c>
      <c r="AJ333" s="1"/>
      <c r="AK333" s="1"/>
      <c r="AL333" s="1"/>
    </row>
    <row r="334">
      <c r="I334" s="1"/>
      <c r="J334" s="1"/>
      <c r="K334" s="1"/>
      <c r="R334" s="39" t="str">
        <f>IFERROR(__xludf.DUMMYFUNCTION("split(Q23, ""()"")"),"Alashkert")</f>
        <v>Alashkert</v>
      </c>
      <c r="S334" s="1" t="str">
        <f>IFERROR(__xludf.DUMMYFUNCTION("""COMPUTED_VALUE"""),"1st")</f>
        <v>1st</v>
      </c>
      <c r="U334" s="6" t="s">
        <v>21</v>
      </c>
      <c r="V334" s="1" t="str">
        <f t="shared" si="64"/>
        <v>Alashkert</v>
      </c>
      <c r="W334" s="1" t="str">
        <f t="shared" si="4"/>
        <v>Armenia</v>
      </c>
      <c r="X334" s="1" t="str">
        <f>IFERROR(__xludf.DUMMYFUNCTION("split(S334,""-"")"),"1st")</f>
        <v>1st</v>
      </c>
      <c r="Z334" s="1" t="str">
        <f t="shared" si="5"/>
        <v>1st</v>
      </c>
      <c r="AA334" s="1" t="e">
        <v>#VALUE!</v>
      </c>
      <c r="AB334" s="1"/>
      <c r="AC334" s="1" t="e">
        <v>#VALUE!</v>
      </c>
      <c r="AJ334" s="1"/>
      <c r="AK334" s="1"/>
      <c r="AL334" s="1"/>
    </row>
    <row r="335">
      <c r="I335" s="1"/>
      <c r="J335" s="1"/>
      <c r="K335" s="1"/>
      <c r="R335" s="39" t="str">
        <f>IFERROR(__xludf.DUMMYFUNCTION("split(Q24, ""()"")"),"Borac Banja Luka")</f>
        <v>Borac Banja Luka</v>
      </c>
      <c r="S335" s="1" t="str">
        <f>IFERROR(__xludf.DUMMYFUNCTION("""COMPUTED_VALUE"""),"1st")</f>
        <v>1st</v>
      </c>
      <c r="U335" s="6" t="s">
        <v>67</v>
      </c>
      <c r="V335" s="1" t="str">
        <f t="shared" si="64"/>
        <v>Borac Banja Luka</v>
      </c>
      <c r="W335" s="1" t="str">
        <f t="shared" si="4"/>
        <v>Bosnia and Herzegovina</v>
      </c>
      <c r="X335" s="1" t="str">
        <f>IFERROR(__xludf.DUMMYFUNCTION("split(S335,""-"")"),"1st")</f>
        <v>1st</v>
      </c>
      <c r="Z335" s="1" t="str">
        <f t="shared" si="5"/>
        <v>1st</v>
      </c>
      <c r="AA335" s="1" t="s">
        <v>592</v>
      </c>
      <c r="AB335" s="1"/>
      <c r="AC335" s="1" t="e">
        <v>#VALUE!</v>
      </c>
      <c r="AJ335" s="1"/>
      <c r="AK335" s="1"/>
      <c r="AL335" s="1"/>
    </row>
    <row r="336">
      <c r="I336" s="1"/>
      <c r="J336" s="1"/>
      <c r="K336" s="1"/>
      <c r="R336" s="39" t="str">
        <f>IFERROR(__xludf.DUMMYFUNCTION("split(Q25, ""()"")"),"Dinamo Tbilisi")</f>
        <v>Dinamo Tbilisi</v>
      </c>
      <c r="S336" s="1" t="str">
        <f>IFERROR(__xludf.DUMMYFUNCTION("""COMPUTED_VALUE"""),"1st")</f>
        <v>1st</v>
      </c>
      <c r="U336" s="6" t="s">
        <v>127</v>
      </c>
      <c r="V336" s="1" t="str">
        <f t="shared" si="64"/>
        <v>Dinamo Tbilisi</v>
      </c>
      <c r="W336" s="1" t="str">
        <f t="shared" si="4"/>
        <v>Georgia</v>
      </c>
      <c r="X336" s="1" t="str">
        <f>IFERROR(__xludf.DUMMYFUNCTION("split(S336,""-"")"),"1st")</f>
        <v>1st</v>
      </c>
      <c r="Z336" s="1" t="str">
        <f t="shared" si="5"/>
        <v>1st</v>
      </c>
      <c r="AA336" s="1" t="s">
        <v>594</v>
      </c>
      <c r="AB336" s="1"/>
      <c r="AC336" s="1" t="e">
        <v>#VALUE!</v>
      </c>
      <c r="AJ336" s="1"/>
      <c r="AK336" s="1"/>
      <c r="AL336" s="1"/>
    </row>
    <row r="337">
      <c r="I337" s="1"/>
      <c r="J337" s="1"/>
      <c r="K337" s="1"/>
      <c r="R337" s="39" t="str">
        <f>IFERROR(__xludf.DUMMYFUNCTION("split(Q26, ""()"")"),"Linfield")</f>
        <v>Linfield</v>
      </c>
      <c r="S337" s="1" t="str">
        <f>IFERROR(__xludf.DUMMYFUNCTION("""COMPUTED_VALUE"""),"1st")</f>
        <v>1st</v>
      </c>
      <c r="U337" s="6" t="s">
        <v>235</v>
      </c>
      <c r="V337" s="1" t="str">
        <f t="shared" si="64"/>
        <v>Linfield</v>
      </c>
      <c r="W337" s="1" t="str">
        <f t="shared" si="4"/>
        <v>Northern Ireland</v>
      </c>
      <c r="X337" s="1" t="str">
        <f>IFERROR(__xludf.DUMMYFUNCTION("split(S337,""-"")"),"1st")</f>
        <v>1st</v>
      </c>
      <c r="Z337" s="1" t="str">
        <f t="shared" si="5"/>
        <v>1st</v>
      </c>
      <c r="AA337" s="1" t="e">
        <v>#VALUE!</v>
      </c>
      <c r="AB337" s="1"/>
      <c r="AC337" s="1" t="e">
        <v>#VALUE!</v>
      </c>
      <c r="AJ337" s="1"/>
      <c r="AK337" s="1"/>
      <c r="AL337" s="1"/>
    </row>
    <row r="338">
      <c r="I338" s="1"/>
      <c r="J338" s="1"/>
      <c r="K338" s="1"/>
      <c r="R338" s="39" t="str">
        <f>IFERROR(__xludf.DUMMYFUNCTION("split(Q27, ""()"")"),"#VALUE!")</f>
        <v>#VALUE!</v>
      </c>
      <c r="V338" s="1" t="str">
        <f t="shared" si="64"/>
        <v>#VALUE!</v>
      </c>
      <c r="W338" s="1" t="str">
        <f t="shared" si="4"/>
        <v/>
      </c>
      <c r="X338" s="1" t="str">
        <f>IFERROR(__xludf.DUMMYFUNCTION("split(S338,""-"")"),"#VALUE!")</f>
        <v>#VALUE!</v>
      </c>
      <c r="Z338" s="1" t="str">
        <f t="shared" si="5"/>
        <v>#VALUE!</v>
      </c>
      <c r="AA338" s="1" t="e">
        <v>#VALUE!</v>
      </c>
      <c r="AB338" s="1"/>
      <c r="AC338" s="1" t="e">
        <v>#VALUE!</v>
      </c>
      <c r="AJ338" s="1"/>
      <c r="AK338" s="1"/>
      <c r="AL338" s="1"/>
    </row>
    <row r="339">
      <c r="I339" s="1"/>
      <c r="J339" s="1"/>
      <c r="K339" s="1"/>
      <c r="R339" s="39" t="str">
        <f>IFERROR(__xludf.DUMMYFUNCTION("split(Q28, ""()"")"),"#VALUE!")</f>
        <v>#VALUE!</v>
      </c>
      <c r="V339" s="1" t="str">
        <f t="shared" si="64"/>
        <v>#VALUE!</v>
      </c>
      <c r="W339" s="1" t="str">
        <f t="shared" si="4"/>
        <v/>
      </c>
      <c r="X339" s="1" t="str">
        <f>IFERROR(__xludf.DUMMYFUNCTION("split(S339,""-"")"),"#VALUE!")</f>
        <v>#VALUE!</v>
      </c>
      <c r="Z339" s="1" t="str">
        <f t="shared" si="5"/>
        <v>#VALUE!</v>
      </c>
      <c r="AA339" s="1" t="s">
        <v>595</v>
      </c>
      <c r="AB339" s="1"/>
      <c r="AC339" s="1" t="e">
        <v>#VALUE!</v>
      </c>
      <c r="AJ339" s="1"/>
      <c r="AK339" s="1"/>
      <c r="AL339" s="1"/>
    </row>
    <row r="340">
      <c r="I340" s="1"/>
      <c r="J340" s="1"/>
      <c r="K340" s="1"/>
      <c r="R340" s="39" t="str">
        <f>IFERROR(__xludf.DUMMYFUNCTION("split(Q29, ""()"")"),"Folgore")</f>
        <v>Folgore</v>
      </c>
      <c r="S340" s="1" t="str">
        <f>IFERROR(__xludf.DUMMYFUNCTION("""COMPUTED_VALUE"""),"1st")</f>
        <v>1st</v>
      </c>
      <c r="U340" s="6" t="s">
        <v>257</v>
      </c>
      <c r="V340" s="1" t="str">
        <f t="shared" si="64"/>
        <v>Folgore</v>
      </c>
      <c r="W340" s="1" t="str">
        <f t="shared" si="4"/>
        <v>San Marino</v>
      </c>
      <c r="X340" s="1" t="str">
        <f>IFERROR(__xludf.DUMMYFUNCTION("split(S340,""-"")"),"1st")</f>
        <v>1st</v>
      </c>
      <c r="Z340" s="1" t="str">
        <f t="shared" si="5"/>
        <v>1st</v>
      </c>
      <c r="AA340" s="1" t="s">
        <v>595</v>
      </c>
      <c r="AB340" s="1"/>
      <c r="AC340" s="1" t="e">
        <v>#VALUE!</v>
      </c>
      <c r="AJ340" s="1"/>
      <c r="AK340" s="1"/>
      <c r="AL340" s="1"/>
    </row>
    <row r="341">
      <c r="I341" s="1"/>
      <c r="J341" s="1"/>
      <c r="K341" s="1"/>
      <c r="R341" s="39" t="str">
        <f>IFERROR(__xludf.DUMMYFUNCTION("split(Q30, ""()"")"),"#VALUE!")</f>
        <v>#VALUE!</v>
      </c>
      <c r="V341" s="1" t="str">
        <f t="shared" si="64"/>
        <v>#VALUE!</v>
      </c>
      <c r="W341" s="1" t="str">
        <f t="shared" si="4"/>
        <v/>
      </c>
      <c r="X341" s="1" t="str">
        <f>IFERROR(__xludf.DUMMYFUNCTION("split(S341,""-"")"),"#VALUE!")</f>
        <v>#VALUE!</v>
      </c>
      <c r="Z341" s="1" t="str">
        <f t="shared" si="5"/>
        <v>#VALUE!</v>
      </c>
      <c r="AA341" s="1" t="e">
        <v>#VALUE!</v>
      </c>
      <c r="AB341" s="1"/>
      <c r="AC341" s="1" t="e">
        <v>#VALUE!</v>
      </c>
      <c r="AJ341" s="1"/>
      <c r="AK341" s="1"/>
      <c r="AL341" s="1"/>
    </row>
    <row r="342">
      <c r="I342" s="1"/>
      <c r="J342" s="1"/>
      <c r="K342" s="1"/>
      <c r="R342" s="39" t="str">
        <f>IFERROR(__xludf.DUMMYFUNCTION("split(Q31, ""()"")"),"UCL GS")</f>
        <v>UCL GS</v>
      </c>
      <c r="V342" s="1" t="str">
        <f t="shared" si="64"/>
        <v>UCL GS</v>
      </c>
      <c r="W342" s="1" t="str">
        <f t="shared" si="4"/>
        <v/>
      </c>
      <c r="X342" s="1" t="str">
        <f>IFERROR(__xludf.DUMMYFUNCTION("split(S342,""-"")"),"#VALUE!")</f>
        <v>#VALUE!</v>
      </c>
      <c r="Z342" s="1" t="str">
        <f t="shared" si="5"/>
        <v>#VALUE!</v>
      </c>
      <c r="AA342" s="1" t="s">
        <v>596</v>
      </c>
      <c r="AB342" s="1"/>
      <c r="AC342" s="1" t="e">
        <v>#VALUE!</v>
      </c>
      <c r="AJ342" s="1"/>
      <c r="AK342" s="1"/>
      <c r="AL342" s="1"/>
    </row>
    <row r="343">
      <c r="I343" s="1"/>
      <c r="J343" s="1"/>
      <c r="K343" s="1"/>
      <c r="R343" s="39" t="str">
        <f>IFERROR(__xludf.DUMMYFUNCTION("split(Q32, ""()"")"),"UCL GS")</f>
        <v>UCL GS</v>
      </c>
      <c r="V343" s="1" t="str">
        <f t="shared" si="64"/>
        <v>UCL GS</v>
      </c>
      <c r="W343" s="1" t="str">
        <f t="shared" si="4"/>
        <v/>
      </c>
      <c r="X343" s="1" t="str">
        <f>IFERROR(__xludf.DUMMYFUNCTION("split(S343,""-"")"),"#VALUE!")</f>
        <v>#VALUE!</v>
      </c>
      <c r="Z343" s="1" t="str">
        <f t="shared" si="5"/>
        <v>#VALUE!</v>
      </c>
      <c r="AA343" s="1" t="s">
        <v>596</v>
      </c>
      <c r="AB343" s="1"/>
      <c r="AC343" s="1" t="e">
        <v>#VALUE!</v>
      </c>
      <c r="AJ343" s="1"/>
      <c r="AK343" s="1"/>
      <c r="AL343" s="1"/>
    </row>
    <row r="344">
      <c r="I344" s="1"/>
      <c r="J344" s="1"/>
      <c r="K344" s="1"/>
      <c r="R344" s="39" t="str">
        <f>IFERROR(__xludf.DUMMYFUNCTION("split(Q33, ""()"")"),"#VALUE!")</f>
        <v>#VALUE!</v>
      </c>
      <c r="V344" s="1" t="str">
        <f t="shared" si="64"/>
        <v>#VALUE!</v>
      </c>
      <c r="W344" s="1" t="str">
        <f t="shared" si="4"/>
        <v/>
      </c>
      <c r="X344" s="1" t="str">
        <f>IFERROR(__xludf.DUMMYFUNCTION("split(S344,""-"")"),"#VALUE!")</f>
        <v>#VALUE!</v>
      </c>
      <c r="Z344" s="1" t="str">
        <f t="shared" si="5"/>
        <v>#VALUE!</v>
      </c>
      <c r="AA344" s="1" t="e">
        <v>#VALUE!</v>
      </c>
      <c r="AB344" s="1"/>
      <c r="AC344" s="1" t="e">
        <v>#VALUE!</v>
      </c>
      <c r="AJ344" s="1"/>
      <c r="AK344" s="1"/>
      <c r="AL344" s="1"/>
    </row>
    <row r="345">
      <c r="I345" s="1"/>
      <c r="J345" s="1"/>
      <c r="K345" s="1"/>
      <c r="R345" s="39" t="str">
        <f>IFERROR(__xludf.DUMMYFUNCTION("split(Q34, ""()"")"),"West Ham United")</f>
        <v>West Ham United</v>
      </c>
      <c r="S345" s="1" t="str">
        <f>IFERROR(__xludf.DUMMYFUNCTION("""COMPUTED_VALUE"""),"6th")</f>
        <v>6th</v>
      </c>
      <c r="U345" s="6" t="s">
        <v>17</v>
      </c>
      <c r="V345" s="1" t="str">
        <f t="shared" si="64"/>
        <v>West Ham United</v>
      </c>
      <c r="W345" s="1" t="str">
        <f t="shared" si="4"/>
        <v>England</v>
      </c>
      <c r="X345" s="1" t="str">
        <f>IFERROR(__xludf.DUMMYFUNCTION("split(S345,""-"")"),"6th")</f>
        <v>6th</v>
      </c>
      <c r="Z345" s="1" t="str">
        <f t="shared" si="5"/>
        <v>6th</v>
      </c>
      <c r="AA345" s="1" t="e">
        <v>#VALUE!</v>
      </c>
      <c r="AB345" s="1"/>
      <c r="AC345" s="1" t="e">
        <v>#VALUE!</v>
      </c>
      <c r="AJ345" s="1"/>
      <c r="AK345" s="1"/>
      <c r="AL345" s="1"/>
    </row>
    <row r="346">
      <c r="I346" s="1"/>
      <c r="J346" s="1"/>
      <c r="K346" s="1"/>
      <c r="R346" s="39" t="str">
        <f>IFERROR(__xludf.DUMMYFUNCTION("split(Q35, ""()"")"),"Lazio")</f>
        <v>Lazio</v>
      </c>
      <c r="S346" s="1" t="str">
        <f>IFERROR(__xludf.DUMMYFUNCTION("""COMPUTED_VALUE"""),"6th")</f>
        <v>6th</v>
      </c>
      <c r="U346" s="6" t="s">
        <v>49</v>
      </c>
      <c r="V346" s="1" t="str">
        <f t="shared" si="64"/>
        <v>Lazio</v>
      </c>
      <c r="W346" s="1" t="str">
        <f t="shared" si="4"/>
        <v>Italy</v>
      </c>
      <c r="X346" s="1" t="str">
        <f>IFERROR(__xludf.DUMMYFUNCTION("split(S346,""-"")"),"6th")</f>
        <v>6th</v>
      </c>
      <c r="Z346" s="1" t="str">
        <f t="shared" si="5"/>
        <v>6th</v>
      </c>
      <c r="AA346" s="1" t="e">
        <v>#VALUE!</v>
      </c>
      <c r="AB346" s="1"/>
      <c r="AC346" s="1" t="e">
        <v>#VALUE!</v>
      </c>
      <c r="AJ346" s="1"/>
      <c r="AK346" s="1"/>
      <c r="AL346" s="1"/>
    </row>
    <row r="347">
      <c r="I347" s="1"/>
      <c r="J347" s="1"/>
      <c r="K347" s="1"/>
      <c r="R347" s="39" t="str">
        <f>IFERROR(__xludf.DUMMYFUNCTION("split(Q36, ""()"")"),"Lokomotiv Moscow")</f>
        <v>Lokomotiv Moscow</v>
      </c>
      <c r="S347" s="1" t="str">
        <f>IFERROR(__xludf.DUMMYFUNCTION("""COMPUTED_VALUE"""),"CW")</f>
        <v>CW</v>
      </c>
      <c r="U347" s="6" t="s">
        <v>72</v>
      </c>
      <c r="V347" s="1" t="str">
        <f t="shared" si="64"/>
        <v>Lokomotiv Moscow</v>
      </c>
      <c r="W347" s="1" t="str">
        <f t="shared" si="4"/>
        <v>Russia</v>
      </c>
      <c r="X347" s="1" t="str">
        <f>IFERROR(__xludf.DUMMYFUNCTION("split(S347,""-"")"),"CW")</f>
        <v>CW</v>
      </c>
      <c r="Z347" s="1" t="str">
        <f t="shared" si="5"/>
        <v>CW</v>
      </c>
      <c r="AA347" s="1" t="s">
        <v>598</v>
      </c>
      <c r="AB347" s="1"/>
      <c r="AC347" s="1" t="e">
        <v>#VALUE!</v>
      </c>
      <c r="AJ347" s="1"/>
      <c r="AK347" s="1"/>
      <c r="AL347" s="1"/>
    </row>
    <row r="348">
      <c r="I348" s="1"/>
      <c r="J348" s="1"/>
      <c r="K348" s="1"/>
      <c r="R348" s="39" t="str">
        <f>IFERROR(__xludf.DUMMYFUNCTION("split(Q37, ""()"")"),"UCL CH PO")</f>
        <v>UCL CH PO</v>
      </c>
      <c r="V348" s="1" t="str">
        <f t="shared" si="64"/>
        <v>UCL CH PO</v>
      </c>
      <c r="W348" s="1" t="str">
        <f t="shared" si="4"/>
        <v/>
      </c>
      <c r="X348" s="1" t="str">
        <f>IFERROR(__xludf.DUMMYFUNCTION("split(S348,""-"")"),"#VALUE!")</f>
        <v>#VALUE!</v>
      </c>
      <c r="Z348" s="1" t="str">
        <f t="shared" si="5"/>
        <v>#VALUE!</v>
      </c>
      <c r="AA348" s="1" t="s">
        <v>598</v>
      </c>
      <c r="AB348" s="1"/>
      <c r="AC348" s="1" t="e">
        <v>#VALUE!</v>
      </c>
      <c r="AJ348" s="1"/>
      <c r="AK348" s="1"/>
      <c r="AL348" s="1"/>
    </row>
    <row r="349">
      <c r="I349" s="1"/>
      <c r="J349" s="1"/>
      <c r="K349" s="1"/>
      <c r="R349" s="39" t="str">
        <f>IFERROR(__xludf.DUMMYFUNCTION("split(Q38, ""()"")"),"UCL LP Q3")</f>
        <v>UCL LP Q3</v>
      </c>
      <c r="V349" s="1" t="str">
        <f t="shared" si="64"/>
        <v>UCL LP Q3</v>
      </c>
      <c r="W349" s="1" t="str">
        <f t="shared" si="4"/>
        <v/>
      </c>
      <c r="X349" s="1" t="str">
        <f>IFERROR(__xludf.DUMMYFUNCTION("split(S349,""-"")"),"#VALUE!")</f>
        <v>#VALUE!</v>
      </c>
      <c r="Z349" s="1" t="str">
        <f t="shared" si="5"/>
        <v>#VALUE!</v>
      </c>
      <c r="AA349" s="1" t="e">
        <v>#VALUE!</v>
      </c>
      <c r="AB349" s="1"/>
      <c r="AC349" s="1" t="e">
        <v>#VALUE!</v>
      </c>
      <c r="AJ349" s="1"/>
      <c r="AK349" s="1"/>
      <c r="AL349" s="1"/>
    </row>
    <row r="350">
      <c r="I350" s="1"/>
      <c r="J350" s="1"/>
      <c r="K350" s="1"/>
      <c r="R350" s="39" t="str">
        <f>IFERROR(__xludf.DUMMYFUNCTION("split(Q39, ""()"")"),"#VALUE!")</f>
        <v>#VALUE!</v>
      </c>
      <c r="V350" s="1" t="str">
        <f t="shared" si="64"/>
        <v>#VALUE!</v>
      </c>
      <c r="W350" s="1" t="str">
        <f t="shared" si="4"/>
        <v/>
      </c>
      <c r="X350" s="1" t="str">
        <f>IFERROR(__xludf.DUMMYFUNCTION("split(S350,""-"")"),"#VALUE!")</f>
        <v>#VALUE!</v>
      </c>
      <c r="Z350" s="1" t="str">
        <f t="shared" si="5"/>
        <v>#VALUE!</v>
      </c>
      <c r="AA350" s="1" t="s">
        <v>599</v>
      </c>
      <c r="AB350" s="1"/>
      <c r="AC350" s="1" t="e">
        <v>#VALUE!</v>
      </c>
      <c r="AJ350" s="1"/>
      <c r="AK350" s="1"/>
      <c r="AL350" s="1"/>
    </row>
    <row r="351">
      <c r="I351" s="1"/>
      <c r="J351" s="1"/>
      <c r="K351" s="1"/>
      <c r="R351" s="39" t="str">
        <f>IFERROR(__xludf.DUMMYFUNCTION("split(Q40, ""()"")"),"#VALUE!")</f>
        <v>#VALUE!</v>
      </c>
      <c r="V351" s="1" t="str">
        <f t="shared" si="64"/>
        <v>#VALUE!</v>
      </c>
      <c r="W351" s="1" t="str">
        <f t="shared" si="4"/>
        <v/>
      </c>
      <c r="X351" s="1" t="str">
        <f>IFERROR(__xludf.DUMMYFUNCTION("split(S351,""-"")"),"#VALUE!")</f>
        <v>#VALUE!</v>
      </c>
      <c r="Z351" s="1" t="str">
        <f t="shared" si="5"/>
        <v>#VALUE!</v>
      </c>
      <c r="AA351" s="1" t="s">
        <v>599</v>
      </c>
      <c r="AB351" s="1"/>
      <c r="AC351" s="1" t="e">
        <v>#VALUE!</v>
      </c>
      <c r="AJ351" s="1"/>
      <c r="AK351" s="1"/>
      <c r="AL351" s="1"/>
    </row>
    <row r="352">
      <c r="I352" s="1"/>
      <c r="J352" s="1"/>
      <c r="K352" s="1"/>
      <c r="R352" s="39" t="str">
        <f>IFERROR(__xludf.DUMMYFUNCTION("split(Q41, ""()"")"),"Fenerbahçe")</f>
        <v>Fenerbahçe</v>
      </c>
      <c r="S352" s="1" t="str">
        <f>IFERROR(__xludf.DUMMYFUNCTION("""COMPUTED_VALUE"""),"3rd")</f>
        <v>3rd</v>
      </c>
      <c r="U352" s="6" t="s">
        <v>91</v>
      </c>
      <c r="V352" s="1" t="str">
        <f t="shared" si="64"/>
        <v>Fenerbahçe</v>
      </c>
      <c r="W352" s="1" t="str">
        <f t="shared" si="4"/>
        <v>Turkey</v>
      </c>
      <c r="X352" s="1" t="str">
        <f>IFERROR(__xludf.DUMMYFUNCTION("split(S352,""-"")"),"3rd")</f>
        <v>3rd</v>
      </c>
      <c r="Z352" s="1" t="str">
        <f t="shared" si="5"/>
        <v>3rd</v>
      </c>
      <c r="AA352" s="1" t="e">
        <v>#VALUE!</v>
      </c>
      <c r="AB352" s="1"/>
      <c r="AC352" s="1" t="e">
        <v>#VALUE!</v>
      </c>
      <c r="AJ352" s="1"/>
      <c r="AK352" s="1"/>
      <c r="AL352" s="1"/>
    </row>
    <row r="353">
      <c r="I353" s="1"/>
      <c r="J353" s="1"/>
      <c r="K353" s="1"/>
      <c r="R353" s="39" t="str">
        <f>IFERROR(__xludf.DUMMYFUNCTION("split(Q42, ""()"")"),"UCL CH Q3")</f>
        <v>UCL CH Q3</v>
      </c>
      <c r="V353" s="1" t="str">
        <f t="shared" si="64"/>
        <v>UCL CH Q3</v>
      </c>
      <c r="W353" s="1" t="str">
        <f t="shared" si="4"/>
        <v/>
      </c>
      <c r="X353" s="1" t="str">
        <f>IFERROR(__xludf.DUMMYFUNCTION("split(S353,""-"")"),"#VALUE!")</f>
        <v>#VALUE!</v>
      </c>
      <c r="Z353" s="1" t="str">
        <f t="shared" si="5"/>
        <v>#VALUE!</v>
      </c>
      <c r="AA353" s="1" t="e">
        <v>#VALUE!</v>
      </c>
      <c r="AB353" s="1"/>
      <c r="AC353" s="1" t="e">
        <v>#VALUE!</v>
      </c>
      <c r="AJ353" s="1"/>
      <c r="AK353" s="1"/>
      <c r="AL353" s="1"/>
    </row>
    <row r="354">
      <c r="I354" s="1"/>
      <c r="J354" s="1"/>
      <c r="K354" s="1"/>
      <c r="R354" s="39" t="str">
        <f>IFERROR(__xludf.DUMMYFUNCTION("split(Q43, ""()"")"),"UCL CH Q3")</f>
        <v>UCL CH Q3</v>
      </c>
      <c r="V354" s="1" t="str">
        <f t="shared" si="64"/>
        <v>UCL CH Q3</v>
      </c>
      <c r="W354" s="1" t="str">
        <f t="shared" si="4"/>
        <v/>
      </c>
      <c r="X354" s="1" t="str">
        <f>IFERROR(__xludf.DUMMYFUNCTION("split(S354,""-"")"),"#VALUE!")</f>
        <v>#VALUE!</v>
      </c>
      <c r="Z354" s="1" t="str">
        <f t="shared" si="5"/>
        <v>#VALUE!</v>
      </c>
      <c r="AA354" s="1" t="s">
        <v>600</v>
      </c>
      <c r="AB354" s="1"/>
      <c r="AC354" s="1" t="e">
        <v>#VALUE!</v>
      </c>
      <c r="AJ354" s="1"/>
      <c r="AK354" s="1"/>
      <c r="AL354" s="1"/>
    </row>
    <row r="355">
      <c r="I355" s="1"/>
      <c r="J355" s="1"/>
      <c r="K355" s="1"/>
      <c r="R355" s="39" t="str">
        <f>IFERROR(__xludf.DUMMYFUNCTION("split(Q44, ""()"")"),"#VALUE!")</f>
        <v>#VALUE!</v>
      </c>
      <c r="V355" s="1" t="str">
        <f t="shared" si="64"/>
        <v>#VALUE!</v>
      </c>
      <c r="W355" s="1" t="str">
        <f t="shared" si="4"/>
        <v/>
      </c>
      <c r="X355" s="1" t="str">
        <f>IFERROR(__xludf.DUMMYFUNCTION("split(S355,""-"")"),"#VALUE!")</f>
        <v>#VALUE!</v>
      </c>
      <c r="Z355" s="1" t="str">
        <f t="shared" si="5"/>
        <v>#VALUE!</v>
      </c>
      <c r="AA355" s="1" t="e">
        <v>#VALUE!</v>
      </c>
      <c r="AB355" s="1"/>
      <c r="AC355" s="1" t="e">
        <v>#VALUE!</v>
      </c>
      <c r="AJ355" s="1"/>
      <c r="AK355" s="1"/>
      <c r="AL355" s="1"/>
    </row>
    <row r="356">
      <c r="I356" s="1"/>
      <c r="J356" s="1"/>
      <c r="K356" s="1"/>
      <c r="R356" s="39" t="str">
        <f>IFERROR(__xludf.DUMMYFUNCTION("split(Q45, ""()"")"),"UCL CH Q2")</f>
        <v>UCL CH Q2</v>
      </c>
      <c r="V356" s="1" t="str">
        <f t="shared" si="64"/>
        <v>UCL CH Q2</v>
      </c>
      <c r="W356" s="1" t="str">
        <f t="shared" si="4"/>
        <v/>
      </c>
      <c r="X356" s="1" t="str">
        <f>IFERROR(__xludf.DUMMYFUNCTION("split(S356,""-"")"),"#VALUE!")</f>
        <v>#VALUE!</v>
      </c>
      <c r="Z356" s="1" t="str">
        <f t="shared" si="5"/>
        <v>#VALUE!</v>
      </c>
      <c r="AA356" s="1" t="s">
        <v>601</v>
      </c>
      <c r="AB356" s="1"/>
      <c r="AC356" s="1" t="e">
        <v>#VALUE!</v>
      </c>
      <c r="AJ356" s="1"/>
      <c r="AK356" s="1"/>
      <c r="AL356" s="1"/>
    </row>
    <row r="357">
      <c r="I357" s="1"/>
      <c r="J357" s="1"/>
      <c r="K357" s="1"/>
      <c r="R357" s="39" t="str">
        <f>IFERROR(__xludf.DUMMYFUNCTION("split(Q46, ""()"")"),"UCL CH Q2")</f>
        <v>UCL CH Q2</v>
      </c>
      <c r="V357" s="1" t="str">
        <f t="shared" si="64"/>
        <v>UCL CH Q2</v>
      </c>
      <c r="W357" s="1" t="str">
        <f t="shared" si="4"/>
        <v/>
      </c>
      <c r="X357" s="1" t="str">
        <f>IFERROR(__xludf.DUMMYFUNCTION("split(S357,""-"")"),"#VALUE!")</f>
        <v>#VALUE!</v>
      </c>
      <c r="Z357" s="1" t="str">
        <f t="shared" si="5"/>
        <v>#VALUE!</v>
      </c>
      <c r="AA357" s="1" t="e">
        <v>#VALUE!</v>
      </c>
      <c r="AB357" s="1"/>
      <c r="AC357" s="1" t="e">
        <v>#VALUE!</v>
      </c>
      <c r="AJ357" s="1"/>
      <c r="AK357" s="1"/>
      <c r="AL357" s="1"/>
    </row>
    <row r="358">
      <c r="I358" s="1"/>
      <c r="J358" s="1"/>
      <c r="K358" s="1"/>
      <c r="R358" s="39" t="str">
        <f>IFERROR(__xludf.DUMMYFUNCTION("split(Q47, ""()"")"),"#VALUE!")</f>
        <v>#VALUE!</v>
      </c>
      <c r="V358" s="1" t="str">
        <f t="shared" si="64"/>
        <v>#VALUE!</v>
      </c>
      <c r="W358" s="1" t="str">
        <f t="shared" si="4"/>
        <v/>
      </c>
      <c r="X358" s="1" t="str">
        <f>IFERROR(__xludf.DUMMYFUNCTION("split(S358,""-"")"),"#VALUE!")</f>
        <v>#VALUE!</v>
      </c>
      <c r="Z358" s="1" t="str">
        <f t="shared" si="5"/>
        <v>#VALUE!</v>
      </c>
      <c r="AA358" s="1" t="e">
        <v>#VALUE!</v>
      </c>
      <c r="AB358" s="1"/>
      <c r="AC358" s="1" t="e">
        <v>#VALUE!</v>
      </c>
      <c r="AJ358" s="1"/>
      <c r="AK358" s="1"/>
      <c r="AL358" s="1"/>
    </row>
    <row r="359">
      <c r="I359" s="1"/>
      <c r="J359" s="1"/>
      <c r="K359" s="1"/>
      <c r="R359" s="39" t="str">
        <f>IFERROR(__xludf.DUMMYFUNCTION("split(Q48, ""()"")"),"UCL LP Q2")</f>
        <v>UCL LP Q2</v>
      </c>
      <c r="V359" s="1" t="str">
        <f t="shared" si="64"/>
        <v>UCL LP Q2</v>
      </c>
      <c r="W359" s="1" t="str">
        <f t="shared" si="4"/>
        <v/>
      </c>
      <c r="X359" s="1" t="str">
        <f>IFERROR(__xludf.DUMMYFUNCTION("split(S359,""-"")"),"#VALUE!")</f>
        <v>#VALUE!</v>
      </c>
      <c r="Z359" s="1" t="str">
        <f t="shared" si="5"/>
        <v>#VALUE!</v>
      </c>
      <c r="AA359" s="1" t="e">
        <v>#VALUE!</v>
      </c>
      <c r="AB359" s="1"/>
      <c r="AC359" s="1" t="e">
        <v>#VALUE!</v>
      </c>
      <c r="AJ359" s="1"/>
      <c r="AK359" s="1"/>
      <c r="AL359" s="1"/>
    </row>
    <row r="360">
      <c r="I360" s="1"/>
      <c r="J360" s="1"/>
      <c r="K360" s="1"/>
      <c r="R360" s="39" t="str">
        <f>IFERROR(__xludf.DUMMYFUNCTION("split(Q49, ""()"")"),"#VALUE!")</f>
        <v>#VALUE!</v>
      </c>
      <c r="V360" s="1" t="str">
        <f t="shared" si="64"/>
        <v>#VALUE!</v>
      </c>
      <c r="W360" s="1" t="str">
        <f t="shared" si="4"/>
        <v/>
      </c>
      <c r="X360" s="1" t="str">
        <f>IFERROR(__xludf.DUMMYFUNCTION("split(S360,""-"")"),"#VALUE!")</f>
        <v>#VALUE!</v>
      </c>
      <c r="Z360" s="1" t="str">
        <f t="shared" si="5"/>
        <v>#VALUE!</v>
      </c>
      <c r="AA360" s="1" t="e">
        <v>#VALUE!</v>
      </c>
      <c r="AB360" s="1"/>
      <c r="AC360" s="1" t="e">
        <v>#VALUE!</v>
      </c>
      <c r="AJ360" s="1"/>
      <c r="AK360" s="1"/>
      <c r="AL360" s="1"/>
    </row>
    <row r="361">
      <c r="I361" s="1"/>
      <c r="J361" s="1"/>
      <c r="K361" s="1"/>
      <c r="R361" s="39" t="str">
        <f>IFERROR(__xludf.DUMMYFUNCTION("split(Q50, ""()"")"),"#VALUE!")</f>
        <v>#VALUE!</v>
      </c>
      <c r="V361" s="1" t="str">
        <f t="shared" si="64"/>
        <v>#VALUE!</v>
      </c>
      <c r="W361" s="1" t="str">
        <f t="shared" si="4"/>
        <v/>
      </c>
      <c r="X361" s="1" t="str">
        <f>IFERROR(__xludf.DUMMYFUNCTION("split(S361,""-"")"),"#VALUE!")</f>
        <v>#VALUE!</v>
      </c>
      <c r="Z361" s="1" t="str">
        <f t="shared" si="5"/>
        <v>#VALUE!</v>
      </c>
      <c r="AA361" s="1" t="s">
        <v>151</v>
      </c>
      <c r="AB361" s="1"/>
      <c r="AC361" s="1" t="s">
        <v>602</v>
      </c>
      <c r="AJ361" s="1"/>
      <c r="AK361" s="1"/>
      <c r="AL361" s="1"/>
    </row>
    <row r="362">
      <c r="I362" s="1"/>
      <c r="J362" s="1"/>
      <c r="K362" s="1"/>
      <c r="R362" s="39" t="str">
        <f>IFERROR(__xludf.DUMMYFUNCTION("split(Q51, ""()"")"),"UEL GS")</f>
        <v>UEL GS</v>
      </c>
      <c r="V362" s="1" t="str">
        <f t="shared" si="64"/>
        <v>UEL GS</v>
      </c>
      <c r="W362" s="1" t="str">
        <f t="shared" si="4"/>
        <v/>
      </c>
      <c r="X362" s="1" t="str">
        <f>IFERROR(__xludf.DUMMYFUNCTION("split(S362,""-"")"),"#VALUE!")</f>
        <v>#VALUE!</v>
      </c>
      <c r="Z362" s="1" t="str">
        <f t="shared" si="5"/>
        <v>#VALUE!</v>
      </c>
      <c r="AA362" s="1" t="s">
        <v>551</v>
      </c>
      <c r="AB362" s="1"/>
      <c r="AC362" s="1" t="s">
        <v>602</v>
      </c>
      <c r="AJ362" s="1"/>
      <c r="AK362" s="1"/>
      <c r="AL362" s="1"/>
    </row>
    <row r="363">
      <c r="I363" s="1"/>
      <c r="J363" s="1"/>
      <c r="K363" s="1"/>
      <c r="R363" s="39" t="str">
        <f>IFERROR(__xludf.DUMMYFUNCTION("split(Q52, ""()"")"),"UEL GS")</f>
        <v>UEL GS</v>
      </c>
      <c r="V363" s="1" t="str">
        <f t="shared" si="64"/>
        <v>UEL GS</v>
      </c>
      <c r="W363" s="1" t="str">
        <f t="shared" si="4"/>
        <v/>
      </c>
      <c r="X363" s="1" t="str">
        <f>IFERROR(__xludf.DUMMYFUNCTION("split(S363,""-"")"),"#VALUE!")</f>
        <v>#VALUE!</v>
      </c>
      <c r="Z363" s="1" t="str">
        <f t="shared" si="5"/>
        <v>#VALUE!</v>
      </c>
      <c r="AA363" s="1" t="s">
        <v>497</v>
      </c>
      <c r="AB363" s="1"/>
      <c r="AC363" s="1" t="s">
        <v>602</v>
      </c>
      <c r="AJ363" s="1"/>
      <c r="AK363" s="1"/>
      <c r="AL363" s="1"/>
    </row>
    <row r="364">
      <c r="I364" s="1"/>
      <c r="J364" s="1"/>
      <c r="K364" s="1"/>
      <c r="R364" s="39" t="str">
        <f>IFERROR(__xludf.DUMMYFUNCTION("split(Q53, ""()"")"),"#VALUE!")</f>
        <v>#VALUE!</v>
      </c>
      <c r="V364" s="1" t="str">
        <f t="shared" si="64"/>
        <v>#VALUE!</v>
      </c>
      <c r="W364" s="1" t="str">
        <f t="shared" si="4"/>
        <v/>
      </c>
      <c r="X364" s="1" t="str">
        <f>IFERROR(__xludf.DUMMYFUNCTION("split(S364,""-"")"),"#VALUE!")</f>
        <v>#VALUE!</v>
      </c>
      <c r="Z364" s="1" t="str">
        <f t="shared" si="5"/>
        <v>#VALUE!</v>
      </c>
      <c r="AA364" s="1" t="s">
        <v>520</v>
      </c>
      <c r="AB364" s="1"/>
      <c r="AC364" s="1" t="s">
        <v>602</v>
      </c>
      <c r="AJ364" s="1"/>
      <c r="AK364" s="1"/>
      <c r="AL364" s="1"/>
    </row>
    <row r="365">
      <c r="I365" s="1"/>
      <c r="J365" s="1"/>
      <c r="K365" s="1"/>
      <c r="R365" s="39" t="str">
        <f>IFERROR(__xludf.DUMMYFUNCTION("split(Q54, ""()"")"),"UEL PO")</f>
        <v>UEL PO</v>
      </c>
      <c r="V365" s="1" t="str">
        <f t="shared" si="64"/>
        <v>UEL PO</v>
      </c>
      <c r="W365" s="1" t="str">
        <f t="shared" si="4"/>
        <v/>
      </c>
      <c r="X365" s="1" t="str">
        <f>IFERROR(__xludf.DUMMYFUNCTION("split(S365,""-"")"),"#VALUE!")</f>
        <v>#VALUE!</v>
      </c>
      <c r="Z365" s="1" t="str">
        <f t="shared" si="5"/>
        <v>#VALUE!</v>
      </c>
      <c r="AA365" s="1" t="e">
        <v>#VALUE!</v>
      </c>
      <c r="AB365" s="1"/>
      <c r="AC365" s="1" t="e">
        <v>#VALUE!</v>
      </c>
      <c r="AJ365" s="1"/>
      <c r="AK365" s="1"/>
      <c r="AL365" s="1"/>
    </row>
    <row r="366">
      <c r="I366" s="1"/>
      <c r="J366" s="1"/>
      <c r="K366" s="1"/>
      <c r="R366" s="39" t="str">
        <f>IFERROR(__xludf.DUMMYFUNCTION("split(Q55, ""()"")"),"UEL PO")</f>
        <v>UEL PO</v>
      </c>
      <c r="V366" s="1" t="str">
        <f t="shared" si="64"/>
        <v>UEL PO</v>
      </c>
      <c r="W366" s="1" t="str">
        <f t="shared" si="4"/>
        <v/>
      </c>
      <c r="X366" s="1" t="str">
        <f>IFERROR(__xludf.DUMMYFUNCTION("split(S366,""-"")"),"#VALUE!")</f>
        <v>#VALUE!</v>
      </c>
      <c r="Z366" s="1" t="str">
        <f t="shared" si="5"/>
        <v>#VALUE!</v>
      </c>
      <c r="AA366" s="1" t="e">
        <v>#VALUE!</v>
      </c>
      <c r="AB366" s="1"/>
      <c r="AC366" s="1" t="e">
        <v>#VALUE!</v>
      </c>
      <c r="AJ366" s="1"/>
      <c r="AK366" s="1"/>
      <c r="AL366" s="1"/>
    </row>
    <row r="367">
      <c r="I367" s="1"/>
      <c r="J367" s="1"/>
      <c r="K367" s="1"/>
      <c r="R367" s="39" t="str">
        <f>IFERROR(__xludf.DUMMYFUNCTION("split(Q56, ""()"")"),"#VALUE!")</f>
        <v>#VALUE!</v>
      </c>
      <c r="V367" s="1" t="str">
        <f t="shared" si="64"/>
        <v>#VALUE!</v>
      </c>
      <c r="W367" s="1" t="str">
        <f t="shared" si="4"/>
        <v/>
      </c>
      <c r="X367" s="1" t="str">
        <f>IFERROR(__xludf.DUMMYFUNCTION("split(S367,""-"")"),"#VALUE!")</f>
        <v>#VALUE!</v>
      </c>
      <c r="Z367" s="1" t="str">
        <f t="shared" si="5"/>
        <v>#VALUE!</v>
      </c>
      <c r="AA367" s="1" t="e">
        <v>#VALUE!</v>
      </c>
      <c r="AB367" s="1"/>
      <c r="AC367" s="1" t="e">
        <v>#VALUE!</v>
      </c>
      <c r="AJ367" s="1"/>
      <c r="AK367" s="1"/>
      <c r="AL367" s="1"/>
    </row>
    <row r="368">
      <c r="I368" s="1"/>
      <c r="J368" s="1"/>
      <c r="K368" s="1"/>
      <c r="R368" s="39" t="str">
        <f>IFERROR(__xludf.DUMMYFUNCTION("split(Q57, ""()"")"),"#VALUE!")</f>
        <v>#VALUE!</v>
      </c>
      <c r="V368" s="1" t="str">
        <f t="shared" si="64"/>
        <v>#VALUE!</v>
      </c>
      <c r="W368" s="1" t="str">
        <f t="shared" si="4"/>
        <v/>
      </c>
      <c r="X368" s="1" t="str">
        <f>IFERROR(__xludf.DUMMYFUNCTION("split(S368,""-"")"),"#VALUE!")</f>
        <v>#VALUE!</v>
      </c>
      <c r="Z368" s="1" t="str">
        <f t="shared" si="5"/>
        <v>#VALUE!</v>
      </c>
      <c r="AA368" s="1" t="e">
        <v>#VALUE!</v>
      </c>
      <c r="AB368" s="1"/>
      <c r="AC368" s="1" t="e">
        <v>#VALUE!</v>
      </c>
      <c r="AJ368" s="1"/>
      <c r="AK368" s="1"/>
      <c r="AL368" s="1"/>
    </row>
    <row r="369">
      <c r="I369" s="1"/>
      <c r="J369" s="1"/>
      <c r="K369" s="1"/>
      <c r="R369" s="39" t="str">
        <f>IFERROR(__xludf.DUMMYFUNCTION("split(Q58, ""()"")"),"UEL CH Q3")</f>
        <v>UEL CH Q3</v>
      </c>
      <c r="V369" s="1" t="str">
        <f t="shared" si="64"/>
        <v>UEL CH Q3</v>
      </c>
      <c r="W369" s="1" t="str">
        <f t="shared" si="4"/>
        <v/>
      </c>
      <c r="X369" s="1" t="str">
        <f>IFERROR(__xludf.DUMMYFUNCTION("split(S369,""-"")"),"#VALUE!")</f>
        <v>#VALUE!</v>
      </c>
      <c r="Z369" s="1" t="str">
        <f t="shared" si="5"/>
        <v>#VALUE!</v>
      </c>
      <c r="AA369" s="1" t="e">
        <v>#VALUE!</v>
      </c>
      <c r="AB369" s="1"/>
      <c r="AC369" s="1" t="e">
        <v>#VALUE!</v>
      </c>
      <c r="AJ369" s="1"/>
      <c r="AK369" s="1"/>
      <c r="AL369" s="1"/>
    </row>
    <row r="370">
      <c r="I370" s="1"/>
      <c r="J370" s="1"/>
      <c r="K370" s="1"/>
      <c r="R370" s="39" t="str">
        <f>IFERROR(__xludf.DUMMYFUNCTION("split(Q59, ""()"")"),"#VALUE!")</f>
        <v>#VALUE!</v>
      </c>
      <c r="V370" s="1" t="str">
        <f t="shared" si="64"/>
        <v>#VALUE!</v>
      </c>
      <c r="W370" s="1" t="str">
        <f t="shared" si="4"/>
        <v/>
      </c>
      <c r="X370" s="1" t="str">
        <f>IFERROR(__xludf.DUMMYFUNCTION("split(S370,""-"")"),"#VALUE!")</f>
        <v>#VALUE!</v>
      </c>
      <c r="Z370" s="1" t="str">
        <f t="shared" si="5"/>
        <v>#VALUE!</v>
      </c>
      <c r="AA370" s="1" t="e">
        <v>#VALUE!</v>
      </c>
      <c r="AB370" s="1"/>
      <c r="AC370" s="1" t="e">
        <v>#VALUE!</v>
      </c>
      <c r="AJ370" s="1"/>
      <c r="AK370" s="1"/>
      <c r="AL370" s="1"/>
    </row>
    <row r="371">
      <c r="I371" s="1"/>
      <c r="J371" s="1"/>
      <c r="K371" s="1"/>
      <c r="R371" s="39" t="str">
        <f>IFERROR(__xludf.DUMMYFUNCTION("split(Q60, ""()"")"),"Rennes")</f>
        <v>Rennes</v>
      </c>
      <c r="S371" s="1" t="str">
        <f>IFERROR(__xludf.DUMMYFUNCTION("""COMPUTED_VALUE"""),"6th")</f>
        <v>6th</v>
      </c>
      <c r="U371" s="6" t="s">
        <v>58</v>
      </c>
      <c r="V371" s="1" t="str">
        <f t="shared" si="64"/>
        <v>Rennes</v>
      </c>
      <c r="W371" s="1" t="str">
        <f t="shared" si="4"/>
        <v>France</v>
      </c>
      <c r="X371" s="1" t="str">
        <f>IFERROR(__xludf.DUMMYFUNCTION("split(S371,""-"")"),"6th")</f>
        <v>6th</v>
      </c>
      <c r="Z371" s="1" t="str">
        <f t="shared" si="5"/>
        <v>6th</v>
      </c>
      <c r="AA371" s="1" t="e">
        <v>#VALUE!</v>
      </c>
      <c r="AB371" s="1"/>
      <c r="AC371" s="1" t="e">
        <v>#VALUE!</v>
      </c>
      <c r="AJ371" s="1"/>
      <c r="AK371" s="1"/>
      <c r="AL371" s="1"/>
    </row>
    <row r="372">
      <c r="I372" s="1"/>
      <c r="J372" s="1"/>
      <c r="K372" s="1"/>
      <c r="R372" s="39" t="str">
        <f>IFERROR(__xludf.DUMMYFUNCTION("split(Q61, ""()"")"),"#VALUE!")</f>
        <v>#VALUE!</v>
      </c>
      <c r="V372" s="1" t="str">
        <f t="shared" si="64"/>
        <v>#VALUE!</v>
      </c>
      <c r="W372" s="1" t="str">
        <f t="shared" si="4"/>
        <v/>
      </c>
      <c r="X372" s="1" t="str">
        <f>IFERROR(__xludf.DUMMYFUNCTION("split(S372,""-"")"),"#VALUE!")</f>
        <v>#VALUE!</v>
      </c>
      <c r="Z372" s="1" t="str">
        <f t="shared" si="5"/>
        <v>#VALUE!</v>
      </c>
      <c r="AA372" s="1" t="e">
        <v>#VALUE!</v>
      </c>
      <c r="AB372" s="1"/>
      <c r="AC372" s="1" t="e">
        <v>#VALUE!</v>
      </c>
      <c r="AJ372" s="1"/>
      <c r="AK372" s="1"/>
      <c r="AL372" s="1"/>
    </row>
    <row r="373">
      <c r="I373" s="1"/>
      <c r="J373" s="1"/>
      <c r="K373" s="1"/>
      <c r="R373" s="39" t="str">
        <f>IFERROR(__xludf.DUMMYFUNCTION("split(Q62, ""()"")"),"#VALUE!")</f>
        <v>#VALUE!</v>
      </c>
      <c r="V373" s="1" t="str">
        <f t="shared" si="64"/>
        <v>#VALUE!</v>
      </c>
      <c r="W373" s="1" t="str">
        <f t="shared" si="4"/>
        <v/>
      </c>
      <c r="X373" s="1" t="str">
        <f>IFERROR(__xludf.DUMMYFUNCTION("split(S373,""-"")"),"#VALUE!")</f>
        <v>#VALUE!</v>
      </c>
      <c r="Z373" s="1" t="str">
        <f t="shared" si="5"/>
        <v>#VALUE!</v>
      </c>
      <c r="AA373" s="1" t="e">
        <v>#VALUE!</v>
      </c>
      <c r="AB373" s="1"/>
      <c r="AC373" s="1" t="e">
        <v>#VALUE!</v>
      </c>
      <c r="AJ373" s="1"/>
      <c r="AK373" s="1"/>
      <c r="AL373" s="1"/>
    </row>
    <row r="374">
      <c r="I374" s="1"/>
      <c r="J374" s="1"/>
      <c r="K374" s="1"/>
      <c r="R374" s="39" t="str">
        <f>IFERROR(__xludf.DUMMYFUNCTION("split(Q63, ""()"")"),"#VALUE!")</f>
        <v>#VALUE!</v>
      </c>
      <c r="V374" s="1" t="str">
        <f t="shared" si="64"/>
        <v>#VALUE!</v>
      </c>
      <c r="W374" s="1" t="str">
        <f t="shared" si="4"/>
        <v/>
      </c>
      <c r="X374" s="1" t="str">
        <f>IFERROR(__xludf.DUMMYFUNCTION("split(S374,""-"")"),"#VALUE!")</f>
        <v>#VALUE!</v>
      </c>
      <c r="Z374" s="1" t="str">
        <f t="shared" si="5"/>
        <v>#VALUE!</v>
      </c>
      <c r="AA374" s="1" t="e">
        <v>#VALUE!</v>
      </c>
      <c r="AB374" s="1"/>
      <c r="AC374" s="1" t="e">
        <v>#VALUE!</v>
      </c>
      <c r="AJ374" s="1"/>
      <c r="AK374" s="1"/>
      <c r="AL374" s="1"/>
    </row>
    <row r="375">
      <c r="I375" s="1"/>
      <c r="J375" s="1"/>
      <c r="K375" s="1"/>
      <c r="R375" s="39" t="str">
        <f>IFERROR(__xludf.DUMMYFUNCTION("split(Q64, ""()"")"),"Kolos Kovalivka")</f>
        <v>Kolos Kovalivka</v>
      </c>
      <c r="S375" s="1" t="str">
        <f>IFERROR(__xludf.DUMMYFUNCTION("""COMPUTED_VALUE"""),"4th")</f>
        <v>4th</v>
      </c>
      <c r="U375" s="6" t="s">
        <v>84</v>
      </c>
      <c r="V375" s="1" t="str">
        <f t="shared" si="64"/>
        <v>Kolos Kovalivka</v>
      </c>
      <c r="W375" s="1" t="str">
        <f t="shared" si="4"/>
        <v>Ukraine</v>
      </c>
      <c r="X375" s="1" t="str">
        <f>IFERROR(__xludf.DUMMYFUNCTION("split(S375,""-"")"),"4th")</f>
        <v>4th</v>
      </c>
      <c r="Z375" s="1" t="str">
        <f t="shared" si="5"/>
        <v>4th</v>
      </c>
      <c r="AA375" s="1" t="e">
        <v>#VALUE!</v>
      </c>
      <c r="AB375" s="1"/>
      <c r="AC375" s="1" t="e">
        <v>#VALUE!</v>
      </c>
      <c r="AJ375" s="1"/>
      <c r="AK375" s="1"/>
      <c r="AL375" s="1"/>
    </row>
    <row r="376">
      <c r="I376" s="1"/>
      <c r="J376" s="1"/>
      <c r="K376" s="1"/>
      <c r="R376" s="39" t="str">
        <f>IFERROR(__xludf.DUMMYFUNCTION("split(Q65, ""()"")"),"Luzern")</f>
        <v>Luzern</v>
      </c>
      <c r="S376" s="1" t="str">
        <f>IFERROR(__xludf.DUMMYFUNCTION("""COMPUTED_VALUE"""),"CW")</f>
        <v>CW</v>
      </c>
      <c r="U376" s="6" t="s">
        <v>126</v>
      </c>
      <c r="V376" s="1" t="str">
        <f t="shared" si="64"/>
        <v>Luzern</v>
      </c>
      <c r="W376" s="1" t="str">
        <f t="shared" si="4"/>
        <v>Switzerland</v>
      </c>
      <c r="X376" s="1" t="str">
        <f>IFERROR(__xludf.DUMMYFUNCTION("split(S376,""-"")"),"CW")</f>
        <v>CW</v>
      </c>
      <c r="Z376" s="1" t="str">
        <f t="shared" si="5"/>
        <v>CW</v>
      </c>
      <c r="AA376" s="1" t="e">
        <v>#VALUE!</v>
      </c>
      <c r="AB376" s="1"/>
      <c r="AC376" s="1" t="e">
        <v>#VALUE!</v>
      </c>
      <c r="AJ376" s="1"/>
      <c r="AK376" s="1"/>
      <c r="AL376" s="1"/>
    </row>
    <row r="377">
      <c r="I377" s="1"/>
      <c r="J377" s="1"/>
      <c r="K377" s="1"/>
      <c r="R377" s="39" t="str">
        <f>IFERROR(__xludf.DUMMYFUNCTION("split(Q66, ""()"")"),"#VALUE!")</f>
        <v>#VALUE!</v>
      </c>
      <c r="V377" s="1" t="str">
        <f t="shared" si="64"/>
        <v>#VALUE!</v>
      </c>
      <c r="W377" s="1" t="str">
        <f t="shared" si="4"/>
        <v/>
      </c>
      <c r="X377" s="1" t="str">
        <f>IFERROR(__xludf.DUMMYFUNCTION("split(S377,""-"")"),"#VALUE!")</f>
        <v>#VALUE!</v>
      </c>
      <c r="Z377" s="1" t="str">
        <f t="shared" si="5"/>
        <v>#VALUE!</v>
      </c>
      <c r="AA377" s="1" t="e">
        <v>#VALUE!</v>
      </c>
      <c r="AB377" s="1"/>
      <c r="AC377" s="1" t="e">
        <v>#VALUE!</v>
      </c>
      <c r="AJ377" s="1"/>
      <c r="AK377" s="1"/>
      <c r="AL377" s="1"/>
    </row>
    <row r="378">
      <c r="I378" s="1"/>
      <c r="J378" s="1"/>
      <c r="K378" s="1"/>
      <c r="R378" s="39" t="str">
        <f>IFERROR(__xludf.DUMMYFUNCTION("split(Q67, ""()"")"),"#VALUE!")</f>
        <v>#VALUE!</v>
      </c>
      <c r="V378" s="1" t="str">
        <f t="shared" si="64"/>
        <v>#VALUE!</v>
      </c>
      <c r="W378" s="1" t="str">
        <f t="shared" si="4"/>
        <v/>
      </c>
      <c r="X378" s="1" t="str">
        <f>IFERROR(__xludf.DUMMYFUNCTION("split(S378,""-"")"),"#VALUE!")</f>
        <v>#VALUE!</v>
      </c>
      <c r="Z378" s="1" t="str">
        <f t="shared" si="5"/>
        <v>#VALUE!</v>
      </c>
      <c r="AA378" s="1" t="e">
        <v>#VALUE!</v>
      </c>
      <c r="AB378" s="1"/>
      <c r="AC378" s="1" t="e">
        <v>#VALUE!</v>
      </c>
      <c r="AJ378" s="1"/>
      <c r="AK378" s="1"/>
      <c r="AL378" s="1"/>
    </row>
    <row r="379">
      <c r="I379" s="1"/>
      <c r="J379" s="1"/>
      <c r="K379" s="1"/>
      <c r="R379" s="39" t="str">
        <f>IFERROR(__xludf.DUMMYFUNCTION("split(Q68, ""()"")"),"Fola Esch")</f>
        <v>Fola Esch</v>
      </c>
      <c r="S379" s="1" t="str">
        <f>IFERROR(__xludf.DUMMYFUNCTION("""COMPUTED_VALUE"""),"UCL Q1")</f>
        <v>UCL Q1</v>
      </c>
      <c r="V379" s="1" t="str">
        <f t="shared" si="64"/>
        <v>Fola Esch</v>
      </c>
      <c r="W379" s="1" t="str">
        <f t="shared" si="4"/>
        <v/>
      </c>
      <c r="X379" s="1" t="str">
        <f>IFERROR(__xludf.DUMMYFUNCTION("split(S379,""-"")"),"UCL Q1")</f>
        <v>UCL Q1</v>
      </c>
      <c r="Z379" s="1" t="str">
        <f t="shared" si="5"/>
        <v>UCL Q1</v>
      </c>
      <c r="AA379" s="1" t="e">
        <v>#VALUE!</v>
      </c>
      <c r="AB379" s="1"/>
      <c r="AC379" s="1" t="e">
        <v>#VALUE!</v>
      </c>
      <c r="AJ379" s="1"/>
      <c r="AK379" s="1"/>
      <c r="AL379" s="1"/>
    </row>
    <row r="380">
      <c r="I380" s="1"/>
      <c r="J380" s="1"/>
      <c r="K380" s="1"/>
      <c r="R380" s="39" t="str">
        <f>IFERROR(__xludf.DUMMYFUNCTION("split(Q69, ""()"")"),"Borac Banja Luka")</f>
        <v>Borac Banja Luka</v>
      </c>
      <c r="S380" s="1" t="str">
        <f>IFERROR(__xludf.DUMMYFUNCTION("""COMPUTED_VALUE"""),"UCL Q1")</f>
        <v>UCL Q1</v>
      </c>
      <c r="V380" s="1" t="str">
        <f t="shared" si="64"/>
        <v>Borac Banja Luka</v>
      </c>
      <c r="W380" s="1" t="str">
        <f t="shared" si="4"/>
        <v/>
      </c>
      <c r="X380" s="1" t="str">
        <f>IFERROR(__xludf.DUMMYFUNCTION("split(S380,""-"")"),"UCL Q1")</f>
        <v>UCL Q1</v>
      </c>
      <c r="Z380" s="1" t="str">
        <f t="shared" si="5"/>
        <v>UCL Q1</v>
      </c>
      <c r="AA380" s="1" t="s">
        <v>591</v>
      </c>
      <c r="AB380" s="1"/>
      <c r="AC380" s="1" t="e">
        <v>#VALUE!</v>
      </c>
      <c r="AJ380" s="1"/>
      <c r="AK380" s="1"/>
      <c r="AL380" s="1"/>
    </row>
    <row r="381">
      <c r="I381" s="1"/>
      <c r="J381" s="1"/>
      <c r="K381" s="1"/>
      <c r="R381" s="39" t="str">
        <f>IFERROR(__xludf.DUMMYFUNCTION("split(Q70, ""()"")"),"Connah's Quay Nomads")</f>
        <v>Connah's Quay Nomads</v>
      </c>
      <c r="S381" s="1" t="str">
        <f>IFERROR(__xludf.DUMMYFUNCTION("""COMPUTED_VALUE"""),"UCL Q1")</f>
        <v>UCL Q1</v>
      </c>
      <c r="V381" s="1" t="str">
        <f t="shared" si="64"/>
        <v>Connah's Quay Nomads</v>
      </c>
      <c r="W381" s="1" t="str">
        <f t="shared" si="4"/>
        <v/>
      </c>
      <c r="X381" s="1" t="str">
        <f>IFERROR(__xludf.DUMMYFUNCTION("split(S381,""-"")"),"UCL Q1")</f>
        <v>UCL Q1</v>
      </c>
      <c r="Z381" s="1" t="str">
        <f t="shared" si="5"/>
        <v>UCL Q1</v>
      </c>
      <c r="AA381" s="1" t="s">
        <v>591</v>
      </c>
      <c r="AB381" s="1"/>
      <c r="AC381" s="1" t="e">
        <v>#VALUE!</v>
      </c>
      <c r="AJ381" s="1"/>
      <c r="AK381" s="1"/>
      <c r="AL381" s="1"/>
    </row>
    <row r="382">
      <c r="I382" s="1"/>
      <c r="J382" s="1"/>
      <c r="K382" s="1"/>
      <c r="R382" s="39" t="str">
        <f>IFERROR(__xludf.DUMMYFUNCTION("split(Q71, ""()"")"),"Inter Club d'Escaldes")</f>
        <v>Inter Club d'Escaldes</v>
      </c>
      <c r="S382" s="1" t="str">
        <f>IFERROR(__xludf.DUMMYFUNCTION("""COMPUTED_VALUE"""),"UCL PR F")</f>
        <v>UCL PR F</v>
      </c>
      <c r="V382" s="1" t="str">
        <f t="shared" si="64"/>
        <v>Inter Club d'Escaldes</v>
      </c>
      <c r="W382" s="1" t="str">
        <f t="shared" si="4"/>
        <v/>
      </c>
      <c r="X382" s="1" t="str">
        <f>IFERROR(__xludf.DUMMYFUNCTION("split(S382,""-"")"),"UCL PR F")</f>
        <v>UCL PR F</v>
      </c>
      <c r="Z382" s="1" t="str">
        <f t="shared" si="5"/>
        <v>UCL PR F</v>
      </c>
      <c r="AA382" s="1" t="e">
        <v>#VALUE!</v>
      </c>
      <c r="AB382" s="1"/>
      <c r="AC382" s="1" t="e">
        <v>#VALUE!</v>
      </c>
      <c r="AJ382" s="1"/>
      <c r="AK382" s="1"/>
      <c r="AL382" s="1"/>
    </row>
    <row r="383">
      <c r="I383" s="1"/>
      <c r="J383" s="1"/>
      <c r="K383" s="1"/>
      <c r="R383" s="39" t="str">
        <f>IFERROR(__xludf.DUMMYFUNCTION("split(Q72, ""()"")"),"#VALUE!")</f>
        <v>#VALUE!</v>
      </c>
      <c r="V383" s="1" t="str">
        <f t="shared" si="64"/>
        <v>#VALUE!</v>
      </c>
      <c r="W383" s="1" t="str">
        <f t="shared" si="4"/>
        <v/>
      </c>
      <c r="X383" s="1" t="str">
        <f>IFERROR(__xludf.DUMMYFUNCTION("split(S383,""-"")"),"#VALUE!")</f>
        <v>#VALUE!</v>
      </c>
      <c r="Z383" s="1" t="str">
        <f t="shared" si="5"/>
        <v>#VALUE!</v>
      </c>
      <c r="AA383" s="1" t="s">
        <v>592</v>
      </c>
      <c r="AB383" s="1"/>
      <c r="AC383" s="1" t="e">
        <v>#VALUE!</v>
      </c>
      <c r="AJ383" s="1"/>
      <c r="AK383" s="1"/>
      <c r="AL383" s="1"/>
    </row>
    <row r="384">
      <c r="I384" s="1"/>
      <c r="J384" s="1"/>
      <c r="K384" s="1"/>
      <c r="R384" s="39" t="str">
        <f>IFERROR(__xludf.DUMMYFUNCTION("split(Q73, ""()"")"),"Vorskla Poltava")</f>
        <v>Vorskla Poltava</v>
      </c>
      <c r="S384" s="1" t="str">
        <f>IFERROR(__xludf.DUMMYFUNCTION("""COMPUTED_VALUE"""),"5th")</f>
        <v>5th</v>
      </c>
      <c r="U384" s="6" t="s">
        <v>84</v>
      </c>
      <c r="V384" s="1" t="str">
        <f t="shared" si="64"/>
        <v>Vorskla Poltava</v>
      </c>
      <c r="W384" s="1" t="str">
        <f t="shared" si="4"/>
        <v>Ukraine</v>
      </c>
      <c r="X384" s="1" t="str">
        <f>IFERROR(__xludf.DUMMYFUNCTION("split(S384,""-"")"),"5th")</f>
        <v>5th</v>
      </c>
      <c r="Z384" s="1" t="str">
        <f t="shared" si="5"/>
        <v>5th</v>
      </c>
      <c r="AA384" s="1" t="s">
        <v>594</v>
      </c>
      <c r="AB384" s="1"/>
      <c r="AC384" s="1" t="e">
        <v>#VALUE!</v>
      </c>
      <c r="AJ384" s="1"/>
      <c r="AK384" s="1"/>
      <c r="AL384" s="1"/>
    </row>
    <row r="385">
      <c r="I385" s="1"/>
      <c r="J385" s="1"/>
      <c r="K385" s="1"/>
      <c r="R385" s="39" t="str">
        <f>IFERROR(__xludf.DUMMYFUNCTION("split(Q74, ""()"")"),"Copenhagen")</f>
        <v>Copenhagen</v>
      </c>
      <c r="S385" s="1" t="str">
        <f>IFERROR(__xludf.DUMMYFUNCTION("""COMPUTED_VALUE"""),"3rd")</f>
        <v>3rd</v>
      </c>
      <c r="U385" s="6" t="s">
        <v>48</v>
      </c>
      <c r="V385" s="1" t="str">
        <f t="shared" si="64"/>
        <v>Copenhagen</v>
      </c>
      <c r="W385" s="1" t="str">
        <f t="shared" si="4"/>
        <v>Denmark</v>
      </c>
      <c r="X385" s="1" t="str">
        <f>IFERROR(__xludf.DUMMYFUNCTION("split(S385,""-"")"),"3rd")</f>
        <v>3rd</v>
      </c>
      <c r="Z385" s="1" t="str">
        <f t="shared" si="5"/>
        <v>3rd</v>
      </c>
      <c r="AA385" s="1" t="e">
        <v>#VALUE!</v>
      </c>
      <c r="AB385" s="1"/>
      <c r="AC385" s="1" t="e">
        <v>#VALUE!</v>
      </c>
      <c r="AJ385" s="1"/>
      <c r="AK385" s="1"/>
      <c r="AL385" s="1"/>
    </row>
    <row r="386">
      <c r="I386" s="1"/>
      <c r="J386" s="1"/>
      <c r="K386" s="1"/>
      <c r="R386" s="39" t="str">
        <f>IFERROR(__xludf.DUMMYFUNCTION("split(Q75, ""()"")"),"Slovácko")</f>
        <v>Slovácko</v>
      </c>
      <c r="S386" s="1" t="str">
        <f>IFERROR(__xludf.DUMMYFUNCTION("""COMPUTED_VALUE"""),"4th")</f>
        <v>4th</v>
      </c>
      <c r="U386" s="6" t="s">
        <v>86</v>
      </c>
      <c r="V386" s="1" t="str">
        <f t="shared" si="64"/>
        <v>Slovácko</v>
      </c>
      <c r="W386" s="1" t="str">
        <f t="shared" si="4"/>
        <v>Czech Republic</v>
      </c>
      <c r="X386" s="1" t="str">
        <f>IFERROR(__xludf.DUMMYFUNCTION("split(S386,""-"")"),"4th")</f>
        <v>4th</v>
      </c>
      <c r="Z386" s="1" t="str">
        <f t="shared" si="5"/>
        <v>4th</v>
      </c>
      <c r="AA386" s="1" t="e">
        <v>#VALUE!</v>
      </c>
      <c r="AB386" s="1"/>
      <c r="AC386" s="1" t="e">
        <v>#VALUE!</v>
      </c>
      <c r="AJ386" s="1"/>
      <c r="AK386" s="1"/>
      <c r="AL386" s="1"/>
    </row>
    <row r="387">
      <c r="I387" s="1"/>
      <c r="J387" s="1"/>
      <c r="K387" s="1"/>
      <c r="R387" s="39" t="str">
        <f>IFERROR(__xludf.DUMMYFUNCTION("split(Q76, ""()"")"),"Basel")</f>
        <v>Basel</v>
      </c>
      <c r="S387" s="1" t="str">
        <f>IFERROR(__xludf.DUMMYFUNCTION("""COMPUTED_VALUE"""),"2nd")</f>
        <v>2nd</v>
      </c>
      <c r="U387" s="6" t="s">
        <v>126</v>
      </c>
      <c r="V387" s="1" t="str">
        <f t="shared" si="64"/>
        <v>Basel</v>
      </c>
      <c r="W387" s="1" t="str">
        <f t="shared" si="4"/>
        <v>Switzerland</v>
      </c>
      <c r="X387" s="1" t="str">
        <f>IFERROR(__xludf.DUMMYFUNCTION("split(S387,""-"")"),"2nd")</f>
        <v>2nd</v>
      </c>
      <c r="Z387" s="1" t="str">
        <f t="shared" si="5"/>
        <v>2nd</v>
      </c>
      <c r="AA387" s="1" t="s">
        <v>595</v>
      </c>
      <c r="AB387" s="1"/>
      <c r="AC387" s="1" t="e">
        <v>#VALUE!</v>
      </c>
      <c r="AJ387" s="1"/>
      <c r="AK387" s="1"/>
      <c r="AL387" s="1"/>
    </row>
    <row r="388">
      <c r="I388" s="1"/>
      <c r="J388" s="1"/>
      <c r="K388" s="1"/>
      <c r="R388" s="39" t="str">
        <f>IFERROR(__xludf.DUMMYFUNCTION("split(Q77, ""()"")"),"Partizan")</f>
        <v>Partizan</v>
      </c>
      <c r="S388" s="1" t="str">
        <f>IFERROR(__xludf.DUMMYFUNCTION("""COMPUTED_VALUE"""),"2nd")</f>
        <v>2nd</v>
      </c>
      <c r="U388" s="6" t="s">
        <v>138</v>
      </c>
      <c r="V388" s="1" t="str">
        <f t="shared" si="64"/>
        <v>Partizan</v>
      </c>
      <c r="W388" s="1" t="str">
        <f t="shared" si="4"/>
        <v>Serbia</v>
      </c>
      <c r="X388" s="1" t="str">
        <f>IFERROR(__xludf.DUMMYFUNCTION("split(S388,""-"")"),"2nd")</f>
        <v>2nd</v>
      </c>
      <c r="Z388" s="1" t="str">
        <f t="shared" si="5"/>
        <v>2nd</v>
      </c>
      <c r="AA388" s="1" t="s">
        <v>595</v>
      </c>
      <c r="AB388" s="1"/>
      <c r="AC388" s="1" t="e">
        <v>#VALUE!</v>
      </c>
      <c r="AJ388" s="1"/>
      <c r="AK388" s="1"/>
      <c r="AL388" s="1"/>
    </row>
    <row r="389">
      <c r="I389" s="1"/>
      <c r="J389" s="1"/>
      <c r="K389" s="1"/>
      <c r="R389" s="39" t="str">
        <f>IFERROR(__xludf.DUMMYFUNCTION("split(Q78, ""()"")"),"Rijeka")</f>
        <v>Rijeka</v>
      </c>
      <c r="S389" s="1" t="str">
        <f>IFERROR(__xludf.DUMMYFUNCTION("""COMPUTED_VALUE"""),"3rd")</f>
        <v>3rd</v>
      </c>
      <c r="U389" s="6" t="s">
        <v>77</v>
      </c>
      <c r="V389" s="1" t="str">
        <f t="shared" si="64"/>
        <v>Rijeka</v>
      </c>
      <c r="W389" s="1" t="str">
        <f t="shared" si="4"/>
        <v>Croatia</v>
      </c>
      <c r="X389" s="1" t="str">
        <f>IFERROR(__xludf.DUMMYFUNCTION("split(S389,""-"")"),"3rd")</f>
        <v>3rd</v>
      </c>
      <c r="Z389" s="1" t="str">
        <f t="shared" si="5"/>
        <v>3rd</v>
      </c>
      <c r="AA389" s="1" t="e">
        <v>#VALUE!</v>
      </c>
      <c r="AB389" s="1"/>
      <c r="AC389" s="1" t="e">
        <v>#VALUE!</v>
      </c>
      <c r="AJ389" s="1"/>
      <c r="AK389" s="1"/>
      <c r="AL389" s="1"/>
    </row>
    <row r="390">
      <c r="I390" s="1"/>
      <c r="J390" s="1"/>
      <c r="K390" s="1"/>
      <c r="R390" s="39" t="str">
        <f>IFERROR(__xludf.DUMMYFUNCTION("split(Q79, ""()"")"),"BK Häcken")</f>
        <v>BK Häcken</v>
      </c>
      <c r="S390" s="1" t="str">
        <f>IFERROR(__xludf.DUMMYFUNCTION("""COMPUTED_VALUE"""),"3rd")</f>
        <v>3rd</v>
      </c>
      <c r="U390" s="6" t="s">
        <v>159</v>
      </c>
      <c r="V390" s="1" t="str">
        <f t="shared" si="64"/>
        <v>BK Häcken</v>
      </c>
      <c r="W390" s="1" t="str">
        <f t="shared" si="4"/>
        <v>Sweden</v>
      </c>
      <c r="X390" s="1" t="str">
        <f>IFERROR(__xludf.DUMMYFUNCTION("split(S390,""-"")"),"3rd")</f>
        <v>3rd</v>
      </c>
      <c r="Z390" s="1" t="str">
        <f t="shared" si="5"/>
        <v>3rd</v>
      </c>
      <c r="AA390" s="1" t="s">
        <v>596</v>
      </c>
      <c r="AB390" s="1"/>
      <c r="AC390" s="1" t="e">
        <v>#VALUE!</v>
      </c>
      <c r="AJ390" s="1"/>
      <c r="AK390" s="1"/>
      <c r="AL390" s="1"/>
    </row>
    <row r="391">
      <c r="I391" s="1"/>
      <c r="J391" s="1"/>
      <c r="K391" s="1"/>
      <c r="R391" s="39" t="str">
        <f>IFERROR(__xludf.DUMMYFUNCTION("split(Q80, ""()"")"),"Maccabi Tel Aviv")</f>
        <v>Maccabi Tel Aviv</v>
      </c>
      <c r="S391" s="1" t="str">
        <f>IFERROR(__xludf.DUMMYFUNCTION("""COMPUTED_VALUE"""),"CW")</f>
        <v>CW</v>
      </c>
      <c r="U391" s="6" t="s">
        <v>102</v>
      </c>
      <c r="V391" s="1" t="str">
        <f t="shared" si="64"/>
        <v>Maccabi Tel Aviv</v>
      </c>
      <c r="W391" s="1" t="str">
        <f t="shared" si="4"/>
        <v>Israel</v>
      </c>
      <c r="X391" s="1" t="str">
        <f>IFERROR(__xludf.DUMMYFUNCTION("split(S391,""-"")"),"CW")</f>
        <v>CW</v>
      </c>
      <c r="Z391" s="1" t="str">
        <f t="shared" si="5"/>
        <v>CW</v>
      </c>
      <c r="AA391" s="1" t="s">
        <v>596</v>
      </c>
      <c r="AB391" s="1"/>
      <c r="AC391" s="1" t="e">
        <v>#VALUE!</v>
      </c>
      <c r="AJ391" s="1"/>
      <c r="AK391" s="1"/>
      <c r="AL391" s="1"/>
    </row>
    <row r="392">
      <c r="I392" s="1"/>
      <c r="J392" s="1"/>
      <c r="K392" s="1"/>
      <c r="R392" s="39" t="str">
        <f>IFERROR(__xludf.DUMMYFUNCTION("split(Q81, ""()"")"),"Astana")</f>
        <v>Astana</v>
      </c>
      <c r="S392" s="1" t="str">
        <f>IFERROR(__xludf.DUMMYFUNCTION("""COMPUTED_VALUE"""),"3rd")</f>
        <v>3rd</v>
      </c>
      <c r="U392" s="6" t="s">
        <v>106</v>
      </c>
      <c r="V392" s="1" t="str">
        <f t="shared" si="64"/>
        <v>Astana</v>
      </c>
      <c r="W392" s="1" t="str">
        <f t="shared" si="4"/>
        <v>Kazakhstan</v>
      </c>
      <c r="X392" s="1" t="str">
        <f>IFERROR(__xludf.DUMMYFUNCTION("split(S392,""-"")"),"3rd")</f>
        <v>3rd</v>
      </c>
      <c r="Z392" s="1" t="str">
        <f t="shared" si="5"/>
        <v>3rd</v>
      </c>
      <c r="AA392" s="1" t="e">
        <v>#VALUE!</v>
      </c>
      <c r="AB392" s="1"/>
      <c r="AC392" s="1" t="e">
        <v>#VALUE!</v>
      </c>
      <c r="AJ392" s="1"/>
      <c r="AK392" s="1"/>
      <c r="AL392" s="1"/>
    </row>
    <row r="393">
      <c r="I393" s="1"/>
      <c r="J393" s="1"/>
      <c r="K393" s="1"/>
      <c r="R393" s="39" t="str">
        <f>IFERROR(__xludf.DUMMYFUNCTION("split(Q82, ""()"")"),"Dynamo Brest")</f>
        <v>Dynamo Brest</v>
      </c>
      <c r="S393" s="1" t="str">
        <f>IFERROR(__xludf.DUMMYFUNCTION("""COMPUTED_VALUE"""),"4th")</f>
        <v>4th</v>
      </c>
      <c r="U393" s="6" t="s">
        <v>50</v>
      </c>
      <c r="V393" s="1" t="str">
        <f t="shared" si="64"/>
        <v>Dynamo Brest</v>
      </c>
      <c r="W393" s="1" t="str">
        <f t="shared" si="4"/>
        <v>Belarus</v>
      </c>
      <c r="X393" s="1" t="str">
        <f>IFERROR(__xludf.DUMMYFUNCTION("split(S393,""-"")"),"4th")</f>
        <v>4th</v>
      </c>
      <c r="Z393" s="1" t="str">
        <f t="shared" si="5"/>
        <v>4th</v>
      </c>
      <c r="AA393" s="1" t="s">
        <v>597</v>
      </c>
      <c r="AB393" s="1"/>
      <c r="AC393" s="1" t="e">
        <v>#VALUE!</v>
      </c>
      <c r="AJ393" s="1"/>
      <c r="AK393" s="1"/>
      <c r="AL393" s="1"/>
    </row>
    <row r="394">
      <c r="I394" s="1"/>
      <c r="J394" s="1"/>
      <c r="K394" s="1"/>
      <c r="R394" s="39" t="str">
        <f>IFERROR(__xludf.DUMMYFUNCTION("split(Q83, ""()"")"),"CSKA Sofia")</f>
        <v>CSKA Sofia</v>
      </c>
      <c r="S394" s="1" t="str">
        <f>IFERROR(__xludf.DUMMYFUNCTION("""COMPUTED_VALUE"""),"CW")</f>
        <v>CW</v>
      </c>
      <c r="U394" s="6" t="s">
        <v>73</v>
      </c>
      <c r="V394" s="1" t="str">
        <f t="shared" si="64"/>
        <v>CSKA Sofia</v>
      </c>
      <c r="W394" s="1" t="str">
        <f t="shared" si="4"/>
        <v>Bulgaria</v>
      </c>
      <c r="X394" s="1" t="str">
        <f>IFERROR(__xludf.DUMMYFUNCTION("split(S394,""-"")"),"CW")</f>
        <v>CW</v>
      </c>
      <c r="Z394" s="1" t="str">
        <f t="shared" si="5"/>
        <v>CW</v>
      </c>
      <c r="AA394" s="1" t="e">
        <v>#VALUE!</v>
      </c>
      <c r="AB394" s="1"/>
      <c r="AC394" s="1" t="e">
        <v>#VALUE!</v>
      </c>
      <c r="AJ394" s="1"/>
      <c r="AK394" s="1"/>
      <c r="AL394" s="1"/>
    </row>
    <row r="395">
      <c r="I395" s="1"/>
      <c r="J395" s="1"/>
      <c r="K395" s="1"/>
      <c r="R395" s="39" t="str">
        <f>IFERROR(__xludf.DUMMYFUNCTION("split(Q84, ""()"")"),"FCSB")</f>
        <v>FCSB</v>
      </c>
      <c r="S395" s="1" t="str">
        <f>IFERROR(__xludf.DUMMYFUNCTION("""COMPUTED_VALUE"""),"2nd")</f>
        <v>2nd</v>
      </c>
      <c r="U395" s="6" t="s">
        <v>150</v>
      </c>
      <c r="V395" s="1" t="str">
        <f t="shared" si="64"/>
        <v>FCSB</v>
      </c>
      <c r="W395" s="1" t="str">
        <f t="shared" si="4"/>
        <v>Romania</v>
      </c>
      <c r="X395" s="1" t="str">
        <f>IFERROR(__xludf.DUMMYFUNCTION("split(S395,""-"")"),"2nd")</f>
        <v>2nd</v>
      </c>
      <c r="Z395" s="1" t="str">
        <f t="shared" si="5"/>
        <v>2nd</v>
      </c>
      <c r="AA395" s="1" t="e">
        <v>#VALUE!</v>
      </c>
      <c r="AB395" s="1"/>
      <c r="AC395" s="1" t="e">
        <v>#VALUE!</v>
      </c>
      <c r="AJ395" s="1"/>
      <c r="AK395" s="1"/>
      <c r="AL395" s="1"/>
    </row>
    <row r="396">
      <c r="I396" s="1"/>
      <c r="J396" s="1"/>
      <c r="K396" s="1"/>
      <c r="R396" s="39" t="str">
        <f>IFERROR(__xludf.DUMMYFUNCTION("split(Q85, ""()"")"),"DAC Dunajská Streda")</f>
        <v>DAC Dunajská Streda</v>
      </c>
      <c r="S396" s="1" t="str">
        <f>IFERROR(__xludf.DUMMYFUNCTION("""COMPUTED_VALUE"""),"2nd")</f>
        <v>2nd</v>
      </c>
      <c r="U396" s="6" t="s">
        <v>210</v>
      </c>
      <c r="V396" s="1" t="str">
        <f t="shared" si="64"/>
        <v>DAC Dunajská Streda</v>
      </c>
      <c r="W396" s="1" t="str">
        <f t="shared" si="4"/>
        <v>Slovakia</v>
      </c>
      <c r="X396" s="1" t="str">
        <f>IFERROR(__xludf.DUMMYFUNCTION("split(S396,""-"")"),"2nd")</f>
        <v>2nd</v>
      </c>
      <c r="Z396" s="1" t="str">
        <f t="shared" si="5"/>
        <v>2nd</v>
      </c>
      <c r="AA396" s="1" t="s">
        <v>598</v>
      </c>
      <c r="AB396" s="1"/>
      <c r="AC396" s="1" t="e">
        <v>#VALUE!</v>
      </c>
      <c r="AJ396" s="1"/>
      <c r="AK396" s="1"/>
      <c r="AL396" s="1"/>
    </row>
    <row r="397">
      <c r="I397" s="1"/>
      <c r="J397" s="1"/>
      <c r="K397" s="1"/>
      <c r="R397" s="39" t="str">
        <f>IFERROR(__xludf.DUMMYFUNCTION("split(Q86, ""()"")"),"F91 Dudelange")</f>
        <v>F91 Dudelange</v>
      </c>
      <c r="S397" s="1" t="str">
        <f>IFERROR(__xludf.DUMMYFUNCTION("""COMPUTED_VALUE"""),"2nd")</f>
        <v>2nd</v>
      </c>
      <c r="U397" s="6" t="s">
        <v>207</v>
      </c>
      <c r="V397" s="1" t="str">
        <f t="shared" si="64"/>
        <v>F91 Dudelange</v>
      </c>
      <c r="W397" s="1" t="str">
        <f t="shared" si="4"/>
        <v>Luxembourg</v>
      </c>
      <c r="X397" s="1" t="str">
        <f>IFERROR(__xludf.DUMMYFUNCTION("split(S397,""-"")"),"2nd")</f>
        <v>2nd</v>
      </c>
      <c r="Z397" s="1" t="str">
        <f t="shared" si="5"/>
        <v>2nd</v>
      </c>
      <c r="AA397" s="1" t="s">
        <v>598</v>
      </c>
      <c r="AB397" s="1"/>
      <c r="AC397" s="1" t="e">
        <v>#VALUE!</v>
      </c>
      <c r="AJ397" s="1"/>
      <c r="AK397" s="1"/>
      <c r="AL397" s="1"/>
    </row>
    <row r="398">
      <c r="I398" s="1"/>
      <c r="J398" s="1"/>
      <c r="K398" s="1"/>
      <c r="R398" s="39" t="str">
        <f>IFERROR(__xludf.DUMMYFUNCTION("split(Q87, ""()"")"),"#VALUE!")</f>
        <v>#VALUE!</v>
      </c>
      <c r="V398" s="1" t="str">
        <f t="shared" si="64"/>
        <v>#VALUE!</v>
      </c>
      <c r="W398" s="1" t="str">
        <f t="shared" si="4"/>
        <v/>
      </c>
      <c r="X398" s="1" t="str">
        <f>IFERROR(__xludf.DUMMYFUNCTION("split(S398,""-"")"),"#VALUE!")</f>
        <v>#VALUE!</v>
      </c>
      <c r="Z398" s="1" t="str">
        <f t="shared" si="5"/>
        <v>#VALUE!</v>
      </c>
      <c r="AA398" s="1" t="e">
        <v>#VALUE!</v>
      </c>
      <c r="AB398" s="1"/>
      <c r="AC398" s="1" t="e">
        <v>#VALUE!</v>
      </c>
      <c r="AJ398" s="1"/>
      <c r="AK398" s="1"/>
      <c r="AL398" s="1"/>
    </row>
    <row r="399">
      <c r="I399" s="1"/>
      <c r="J399" s="1"/>
      <c r="K399" s="1"/>
      <c r="R399" s="39" t="str">
        <f>IFERROR(__xludf.DUMMYFUNCTION("split(Q88, ""()"")"),"#VALUE!")</f>
        <v>#VALUE!</v>
      </c>
      <c r="V399" s="1" t="str">
        <f t="shared" si="64"/>
        <v>#VALUE!</v>
      </c>
      <c r="W399" s="1" t="str">
        <f t="shared" si="4"/>
        <v/>
      </c>
      <c r="X399" s="1" t="str">
        <f>IFERROR(__xludf.DUMMYFUNCTION("split(S399,""-"")"),"#VALUE!")</f>
        <v>#VALUE!</v>
      </c>
      <c r="Z399" s="1" t="str">
        <f t="shared" si="5"/>
        <v>#VALUE!</v>
      </c>
      <c r="AA399" s="1" t="s">
        <v>599</v>
      </c>
      <c r="AB399" s="1"/>
      <c r="AC399" s="1" t="e">
        <v>#VALUE!</v>
      </c>
      <c r="AJ399" s="1"/>
      <c r="AK399" s="1"/>
      <c r="AL399" s="1"/>
    </row>
    <row r="400">
      <c r="I400" s="1"/>
      <c r="J400" s="1"/>
      <c r="K400" s="1"/>
      <c r="R400" s="39" t="str">
        <f>IFERROR(__xludf.DUMMYFUNCTION("split(Q89, ""()"")"),"Maribor")</f>
        <v>Maribor</v>
      </c>
      <c r="S400" s="1" t="str">
        <f>IFERROR(__xludf.DUMMYFUNCTION("""COMPUTED_VALUE"""),"2nd")</f>
        <v>2nd</v>
      </c>
      <c r="U400" s="6" t="s">
        <v>218</v>
      </c>
      <c r="V400" s="1" t="str">
        <f t="shared" si="64"/>
        <v>Maribor</v>
      </c>
      <c r="W400" s="1" t="str">
        <f t="shared" si="4"/>
        <v>Slovenia</v>
      </c>
      <c r="X400" s="1" t="str">
        <f>IFERROR(__xludf.DUMMYFUNCTION("split(S400,""-"")"),"2nd")</f>
        <v>2nd</v>
      </c>
      <c r="Z400" s="1" t="str">
        <f t="shared" si="5"/>
        <v>2nd</v>
      </c>
      <c r="AA400" s="1" t="s">
        <v>599</v>
      </c>
      <c r="AB400" s="1"/>
      <c r="AC400" s="1" t="e">
        <v>#VALUE!</v>
      </c>
      <c r="AJ400" s="1"/>
      <c r="AK400" s="1"/>
      <c r="AL400" s="1"/>
    </row>
    <row r="401">
      <c r="I401" s="1"/>
      <c r="J401" s="1"/>
      <c r="K401" s="1"/>
      <c r="R401" s="39" t="str">
        <f>IFERROR(__xludf.DUMMYFUNCTION("split(Q90, ""()"")"),"Swift Hesperange")</f>
        <v>Swift Hesperange</v>
      </c>
      <c r="S401" s="1" t="str">
        <f>IFERROR(__xludf.DUMMYFUNCTION("""COMPUTED_VALUE"""),"3rd")</f>
        <v>3rd</v>
      </c>
      <c r="U401" s="6" t="s">
        <v>207</v>
      </c>
      <c r="V401" s="1" t="str">
        <f t="shared" si="64"/>
        <v>Swift Hesperange</v>
      </c>
      <c r="W401" s="1" t="str">
        <f t="shared" si="4"/>
        <v>Luxembourg</v>
      </c>
      <c r="X401" s="1" t="str">
        <f>IFERROR(__xludf.DUMMYFUNCTION("split(S401,""-"")"),"3rd")</f>
        <v>3rd</v>
      </c>
      <c r="Z401" s="1" t="str">
        <f t="shared" si="5"/>
        <v>3rd</v>
      </c>
      <c r="AA401" s="1" t="e">
        <v>#VALUE!</v>
      </c>
      <c r="AB401" s="1"/>
      <c r="AC401" s="1" t="e">
        <v>#VALUE!</v>
      </c>
      <c r="AJ401" s="1"/>
      <c r="AK401" s="1"/>
      <c r="AL401" s="1"/>
    </row>
    <row r="402">
      <c r="I402" s="1"/>
      <c r="J402" s="1"/>
      <c r="K402" s="1"/>
      <c r="R402" s="39" t="str">
        <f>IFERROR(__xludf.DUMMYFUNCTION("split(Q91, ""()"")"),"Ararat Yerevan")</f>
        <v>Ararat Yerevan</v>
      </c>
      <c r="S402" s="1" t="str">
        <f>IFERROR(__xludf.DUMMYFUNCTION("""COMPUTED_VALUE"""),"CW")</f>
        <v>CW</v>
      </c>
      <c r="U402" s="6" t="s">
        <v>21</v>
      </c>
      <c r="V402" s="1" t="str">
        <f t="shared" si="64"/>
        <v>Ararat Yerevan</v>
      </c>
      <c r="W402" s="1" t="str">
        <f t="shared" si="4"/>
        <v>Armenia</v>
      </c>
      <c r="X402" s="1" t="str">
        <f>IFERROR(__xludf.DUMMYFUNCTION("split(S402,""-"")"),"CW")</f>
        <v>CW</v>
      </c>
      <c r="Z402" s="1" t="str">
        <f t="shared" si="5"/>
        <v>CW</v>
      </c>
      <c r="AA402" s="1" t="e">
        <v>#VALUE!</v>
      </c>
      <c r="AB402" s="1"/>
      <c r="AC402" s="1" t="e">
        <v>#VALUE!</v>
      </c>
      <c r="AJ402" s="1"/>
      <c r="AK402" s="1"/>
      <c r="AL402" s="1"/>
    </row>
    <row r="403">
      <c r="I403" s="1"/>
      <c r="J403" s="1"/>
      <c r="K403" s="1"/>
      <c r="R403" s="39" t="str">
        <f>IFERROR(__xludf.DUMMYFUNCTION("split(Q92, ""()"")"),"RFS")</f>
        <v>RFS</v>
      </c>
      <c r="S403" s="1" t="str">
        <f>IFERROR(__xludf.DUMMYFUNCTION("""COMPUTED_VALUE"""),"2nd")</f>
        <v>2nd</v>
      </c>
      <c r="U403" s="6" t="s">
        <v>165</v>
      </c>
      <c r="V403" s="1" t="str">
        <f t="shared" si="64"/>
        <v>RFS</v>
      </c>
      <c r="W403" s="1" t="str">
        <f t="shared" si="4"/>
        <v>Latvia</v>
      </c>
      <c r="X403" s="1" t="str">
        <f>IFERROR(__xludf.DUMMYFUNCTION("split(S403,""-"")"),"2nd")</f>
        <v>2nd</v>
      </c>
      <c r="Z403" s="1" t="str">
        <f t="shared" si="5"/>
        <v>2nd</v>
      </c>
      <c r="AA403" s="1" t="s">
        <v>600</v>
      </c>
      <c r="AB403" s="1"/>
      <c r="AC403" s="1" t="e">
        <v>#VALUE!</v>
      </c>
      <c r="AJ403" s="1"/>
      <c r="AK403" s="1"/>
      <c r="AL403" s="1"/>
    </row>
    <row r="404">
      <c r="I404" s="1"/>
      <c r="J404" s="1"/>
      <c r="K404" s="1"/>
      <c r="R404" s="39" t="str">
        <f>IFERROR(__xludf.DUMMYFUNCTION("split(Q93, ""()"")"),"Laçi")</f>
        <v>Laçi</v>
      </c>
      <c r="S404" s="1" t="str">
        <f>IFERROR(__xludf.DUMMYFUNCTION("""COMPUTED_VALUE"""),"4th")</f>
        <v>4th</v>
      </c>
      <c r="U404" s="6" t="s">
        <v>0</v>
      </c>
      <c r="V404" s="1" t="str">
        <f t="shared" si="64"/>
        <v>Laçi</v>
      </c>
      <c r="W404" s="1" t="str">
        <f t="shared" si="4"/>
        <v>Albania</v>
      </c>
      <c r="X404" s="1" t="str">
        <f>IFERROR(__xludf.DUMMYFUNCTION("split(S404,""-"")"),"4th")</f>
        <v>4th</v>
      </c>
      <c r="Z404" s="1" t="str">
        <f t="shared" si="5"/>
        <v>4th</v>
      </c>
      <c r="AA404" s="1" t="e">
        <v>#VALUE!</v>
      </c>
      <c r="AB404" s="1"/>
      <c r="AC404" s="1" t="e">
        <v>#VALUE!</v>
      </c>
      <c r="AJ404" s="1"/>
      <c r="AK404" s="1"/>
      <c r="AL404" s="1"/>
    </row>
    <row r="405">
      <c r="I405" s="1"/>
      <c r="J405" s="1"/>
      <c r="K405" s="1"/>
      <c r="R405" s="39" t="str">
        <f>IFERROR(__xludf.DUMMYFUNCTION("split(Q94, ""()"")"),"Sarajevo")</f>
        <v>Sarajevo</v>
      </c>
      <c r="S405" s="1" t="str">
        <f>IFERROR(__xludf.DUMMYFUNCTION("""COMPUTED_VALUE"""),"CW")</f>
        <v>CW</v>
      </c>
      <c r="U405" s="6" t="s">
        <v>67</v>
      </c>
      <c r="V405" s="1" t="str">
        <f t="shared" si="64"/>
        <v>Sarajevo</v>
      </c>
      <c r="W405" s="1" t="str">
        <f t="shared" si="4"/>
        <v>Bosnia and Herzegovina</v>
      </c>
      <c r="X405" s="1" t="str">
        <f>IFERROR(__xludf.DUMMYFUNCTION("split(S405,""-"")"),"CW")</f>
        <v>CW</v>
      </c>
      <c r="Z405" s="1" t="str">
        <f t="shared" si="5"/>
        <v>CW</v>
      </c>
      <c r="AA405" s="1" t="e">
        <v>#VALUE!</v>
      </c>
      <c r="AB405" s="1"/>
      <c r="AC405" s="1" t="e">
        <v>#VALUE!</v>
      </c>
      <c r="AJ405" s="1"/>
      <c r="AK405" s="1"/>
      <c r="AL405" s="1"/>
    </row>
    <row r="406">
      <c r="I406" s="1"/>
      <c r="J406" s="1"/>
      <c r="K406" s="1"/>
      <c r="R406" s="39" t="str">
        <f>IFERROR(__xludf.DUMMYFUNCTION("split(Q95, ""()"")"),"Petrocub Hîncești")</f>
        <v>Petrocub Hîncești</v>
      </c>
      <c r="S406" s="1" t="str">
        <f>IFERROR(__xludf.DUMMYFUNCTION("""COMPUTED_VALUE"""),"2nd")</f>
        <v>2nd</v>
      </c>
      <c r="U406" s="6" t="s">
        <v>173</v>
      </c>
      <c r="V406" s="1" t="str">
        <f t="shared" si="64"/>
        <v>Petrocub Hîncești</v>
      </c>
      <c r="W406" s="1" t="str">
        <f t="shared" si="4"/>
        <v>Moldova</v>
      </c>
      <c r="X406" s="1" t="str">
        <f>IFERROR(__xludf.DUMMYFUNCTION("split(S406,""-"")"),"2nd")</f>
        <v>2nd</v>
      </c>
      <c r="Z406" s="1" t="str">
        <f t="shared" si="5"/>
        <v>2nd</v>
      </c>
      <c r="AA406" s="1" t="e">
        <v>#VALUE!</v>
      </c>
      <c r="AB406" s="1"/>
      <c r="AC406" s="1" t="e">
        <v>#VALUE!</v>
      </c>
      <c r="AJ406" s="1"/>
      <c r="AK406" s="1"/>
      <c r="AL406" s="1"/>
    </row>
    <row r="407">
      <c r="I407" s="1"/>
      <c r="J407" s="1"/>
      <c r="K407" s="1"/>
      <c r="R407" s="39" t="str">
        <f>IFERROR(__xludf.DUMMYFUNCTION("split(Q96, ""()"")"),"Sligo Rovers")</f>
        <v>Sligo Rovers</v>
      </c>
      <c r="S407" s="1" t="str">
        <f>IFERROR(__xludf.DUMMYFUNCTION("""COMPUTED_VALUE"""),"4th")</f>
        <v>4th</v>
      </c>
      <c r="U407" s="6" t="s">
        <v>205</v>
      </c>
      <c r="V407" s="1" t="str">
        <f t="shared" si="64"/>
        <v>Sligo Rovers</v>
      </c>
      <c r="W407" s="1" t="str">
        <f t="shared" si="4"/>
        <v>Republic of Ireland</v>
      </c>
      <c r="X407" s="1" t="str">
        <f>IFERROR(__xludf.DUMMYFUNCTION("split(S407,""-"")"),"4th")</f>
        <v>4th</v>
      </c>
      <c r="Z407" s="1" t="str">
        <f t="shared" si="5"/>
        <v>4th</v>
      </c>
      <c r="AA407" s="1" t="e">
        <v>#VALUE!</v>
      </c>
      <c r="AB407" s="1"/>
      <c r="AC407" s="1" t="e">
        <v>#VALUE!</v>
      </c>
      <c r="AJ407" s="1"/>
      <c r="AK407" s="1"/>
      <c r="AL407" s="1"/>
    </row>
    <row r="408">
      <c r="I408" s="1"/>
      <c r="J408" s="1"/>
      <c r="K408" s="1"/>
      <c r="R408" s="39" t="str">
        <f>IFERROR(__xludf.DUMMYFUNCTION("split(Q97, ""()"")"),"Gagra")</f>
        <v>Gagra</v>
      </c>
      <c r="S408" s="1" t="str">
        <f>IFERROR(__xludf.DUMMYFUNCTION("""COMPUTED_VALUE"""),"CW")</f>
        <v>CW</v>
      </c>
      <c r="U408" s="6" t="s">
        <v>127</v>
      </c>
      <c r="V408" s="1" t="str">
        <f t="shared" si="64"/>
        <v>Gagra</v>
      </c>
      <c r="W408" s="1" t="str">
        <f t="shared" si="4"/>
        <v>Georgia</v>
      </c>
      <c r="X408" s="1" t="str">
        <f>IFERROR(__xludf.DUMMYFUNCTION("split(S408,""-"")"),"CW")</f>
        <v>CW</v>
      </c>
      <c r="Z408" s="1" t="str">
        <f t="shared" si="5"/>
        <v>CW</v>
      </c>
      <c r="AA408" s="1" t="e">
        <v>#VALUE!</v>
      </c>
      <c r="AB408" s="1"/>
      <c r="AC408" s="1" t="e">
        <v>#VALUE!</v>
      </c>
      <c r="AJ408" s="1"/>
      <c r="AK408" s="1"/>
      <c r="AL408" s="1"/>
    </row>
    <row r="409">
      <c r="I409" s="1"/>
      <c r="J409" s="1"/>
      <c r="K409" s="1"/>
      <c r="R409" s="39" t="str">
        <f>IFERROR(__xludf.DUMMYFUNCTION("split(Q98, ""()"")"),"Birkirkara")</f>
        <v>Birkirkara</v>
      </c>
      <c r="S409" s="1" t="str">
        <f>IFERROR(__xludf.DUMMYFUNCTION("""COMPUTED_VALUE"""),"Abd-4th")</f>
        <v>Abd-4th</v>
      </c>
      <c r="T409" s="1" t="str">
        <f>IFERROR(__xludf.DUMMYFUNCTION("""COMPUTED_VALUE"""),"[Note MLT]")</f>
        <v>[Note MLT]</v>
      </c>
      <c r="U409" s="6" t="s">
        <v>180</v>
      </c>
      <c r="V409" s="1" t="str">
        <f t="shared" si="64"/>
        <v>Birkirkara</v>
      </c>
      <c r="W409" s="1" t="str">
        <f t="shared" si="4"/>
        <v>Malta</v>
      </c>
      <c r="X409" s="1" t="str">
        <f>IFERROR(__xludf.DUMMYFUNCTION("split(S409,""-"")"),"Abd")</f>
        <v>Abd</v>
      </c>
      <c r="Y409" s="1" t="str">
        <f>IFERROR(__xludf.DUMMYFUNCTION("""COMPUTED_VALUE"""),"4th")</f>
        <v>4th</v>
      </c>
      <c r="Z409" s="1" t="str">
        <f t="shared" si="5"/>
        <v>4th</v>
      </c>
      <c r="AA409" s="1" t="e">
        <v>#VALUE!</v>
      </c>
      <c r="AB409" s="1"/>
      <c r="AC409" s="1" t="e">
        <v>#VALUE!</v>
      </c>
      <c r="AJ409" s="1"/>
      <c r="AK409" s="1"/>
      <c r="AL409" s="1"/>
    </row>
    <row r="410">
      <c r="I410" s="1"/>
      <c r="J410" s="1"/>
      <c r="K410" s="1"/>
      <c r="R410" s="39" t="str">
        <f>IFERROR(__xludf.DUMMYFUNCTION("split(Q99, ""()"")"),"Breiðablik")</f>
        <v>Breiðablik</v>
      </c>
      <c r="S410" s="1" t="str">
        <f>IFERROR(__xludf.DUMMYFUNCTION("""COMPUTED_VALUE"""),"Abd-4th")</f>
        <v>Abd-4th</v>
      </c>
      <c r="T410" s="1" t="str">
        <f>IFERROR(__xludf.DUMMYFUNCTION("""COMPUTED_VALUE"""),"[Note ISL]")</f>
        <v>[Note ISL]</v>
      </c>
      <c r="U410" s="6" t="s">
        <v>160</v>
      </c>
      <c r="V410" s="1" t="str">
        <f t="shared" si="64"/>
        <v>Breiðablik</v>
      </c>
      <c r="W410" s="1" t="str">
        <f t="shared" si="4"/>
        <v>Iceland</v>
      </c>
      <c r="X410" s="1" t="str">
        <f>IFERROR(__xludf.DUMMYFUNCTION("split(S410,""-"")"),"Abd")</f>
        <v>Abd</v>
      </c>
      <c r="Y410" s="1" t="str">
        <f>IFERROR(__xludf.DUMMYFUNCTION("""COMPUTED_VALUE"""),"4th")</f>
        <v>4th</v>
      </c>
      <c r="Z410" s="1" t="str">
        <f t="shared" si="5"/>
        <v>4th</v>
      </c>
      <c r="AA410" s="1" t="s">
        <v>336</v>
      </c>
      <c r="AB410" s="1"/>
      <c r="AC410" s="1" t="s">
        <v>602</v>
      </c>
      <c r="AJ410" s="1"/>
      <c r="AK410" s="1"/>
      <c r="AL410" s="1"/>
    </row>
    <row r="411">
      <c r="I411" s="1"/>
      <c r="J411" s="1"/>
      <c r="K411" s="1"/>
      <c r="R411" s="39" t="str">
        <f>IFERROR(__xludf.DUMMYFUNCTION("split(Q100, ""()"")"),"Coleraine")</f>
        <v>Coleraine</v>
      </c>
      <c r="S411" s="1" t="str">
        <f>IFERROR(__xludf.DUMMYFUNCTION("""COMPUTED_VALUE"""),"2nd")</f>
        <v>2nd</v>
      </c>
      <c r="U411" s="6" t="s">
        <v>235</v>
      </c>
      <c r="V411" s="1" t="str">
        <f t="shared" si="64"/>
        <v>Coleraine</v>
      </c>
      <c r="W411" s="1" t="str">
        <f t="shared" si="4"/>
        <v>Northern Ireland</v>
      </c>
      <c r="X411" s="1" t="str">
        <f>IFERROR(__xludf.DUMMYFUNCTION("split(S411,""-"")"),"2nd")</f>
        <v>2nd</v>
      </c>
      <c r="Z411" s="1" t="str">
        <f t="shared" si="5"/>
        <v>2nd</v>
      </c>
      <c r="AA411" s="1" t="s">
        <v>209</v>
      </c>
      <c r="AB411" s="1"/>
      <c r="AC411" s="1" t="s">
        <v>602</v>
      </c>
      <c r="AJ411" s="1"/>
      <c r="AK411" s="1"/>
      <c r="AL411" s="1"/>
    </row>
    <row r="412">
      <c r="I412" s="1"/>
      <c r="J412" s="1"/>
      <c r="K412" s="1"/>
      <c r="R412" s="39" t="str">
        <f>IFERROR(__xludf.DUMMYFUNCTION("split(Q101, ""()"")"),"St Joseph's")</f>
        <v>St Joseph's</v>
      </c>
      <c r="S412" s="1" t="str">
        <f>IFERROR(__xludf.DUMMYFUNCTION("""COMPUTED_VALUE"""),"3rd")</f>
        <v>3rd</v>
      </c>
      <c r="U412" s="6" t="s">
        <v>139</v>
      </c>
      <c r="V412" s="1" t="str">
        <f t="shared" si="64"/>
        <v>St Joseph's</v>
      </c>
      <c r="W412" s="1" t="str">
        <f t="shared" si="4"/>
        <v>Gibraltar</v>
      </c>
      <c r="X412" s="1" t="str">
        <f>IFERROR(__xludf.DUMMYFUNCTION("split(S412,""-"")"),"3rd")</f>
        <v>3rd</v>
      </c>
      <c r="Z412" s="1" t="str">
        <f t="shared" si="5"/>
        <v>3rd</v>
      </c>
      <c r="AA412" s="1" t="s">
        <v>255</v>
      </c>
      <c r="AB412" s="1"/>
      <c r="AC412" s="1" t="s">
        <v>602</v>
      </c>
      <c r="AJ412" s="1"/>
      <c r="AK412" s="1"/>
      <c r="AL412" s="1"/>
    </row>
    <row r="413">
      <c r="I413" s="1"/>
      <c r="J413" s="1"/>
      <c r="K413" s="1"/>
      <c r="R413" s="39" t="str">
        <f>IFERROR(__xludf.DUMMYFUNCTION("split(Q102, ""()"")"),"Podgorica")</f>
        <v>Podgorica</v>
      </c>
      <c r="S413" s="1" t="str">
        <f>IFERROR(__xludf.DUMMYFUNCTION("""COMPUTED_VALUE"""),"4th")</f>
        <v>4th</v>
      </c>
      <c r="U413" s="6" t="s">
        <v>219</v>
      </c>
      <c r="V413" s="1" t="str">
        <f t="shared" si="64"/>
        <v>Podgorica</v>
      </c>
      <c r="W413" s="1" t="str">
        <f t="shared" si="4"/>
        <v>Montenegro</v>
      </c>
      <c r="X413" s="1" t="str">
        <f>IFERROR(__xludf.DUMMYFUNCTION("split(S413,""-"")"),"4th")</f>
        <v>4th</v>
      </c>
      <c r="Z413" s="1" t="str">
        <f t="shared" si="5"/>
        <v>4th</v>
      </c>
      <c r="AA413" s="1" t="s">
        <v>55</v>
      </c>
      <c r="AB413" s="1"/>
      <c r="AC413" s="1" t="s">
        <v>604</v>
      </c>
      <c r="AJ413" s="1"/>
      <c r="AK413" s="1"/>
      <c r="AL413" s="1"/>
    </row>
    <row r="414">
      <c r="I414" s="1"/>
      <c r="J414" s="1"/>
      <c r="K414" s="1"/>
      <c r="R414" s="39" t="str">
        <f>IFERROR(__xludf.DUMMYFUNCTION("split(Q103, ""()"")"),"Drita")</f>
        <v>Drita</v>
      </c>
      <c r="S414" s="1" t="str">
        <f>IFERROR(__xludf.DUMMYFUNCTION("""COMPUTED_VALUE"""),"2nd")</f>
        <v>2nd</v>
      </c>
      <c r="U414" s="6" t="s">
        <v>188</v>
      </c>
      <c r="V414" s="1" t="str">
        <f t="shared" si="64"/>
        <v>Drita</v>
      </c>
      <c r="W414" s="1" t="str">
        <f t="shared" si="4"/>
        <v>Kosovo</v>
      </c>
      <c r="X414" s="1" t="str">
        <f>IFERROR(__xludf.DUMMYFUNCTION("split(S414,""-"")"),"2nd")</f>
        <v>2nd</v>
      </c>
      <c r="Z414" s="1" t="str">
        <f t="shared" si="5"/>
        <v>2nd</v>
      </c>
      <c r="AA414" s="1" t="e">
        <v>#VALUE!</v>
      </c>
      <c r="AB414" s="1"/>
      <c r="AC414" s="1" t="e">
        <v>#VALUE!</v>
      </c>
      <c r="AJ414" s="1"/>
      <c r="AK414" s="1"/>
      <c r="AL414" s="1"/>
    </row>
    <row r="415">
      <c r="I415" s="1"/>
      <c r="J415" s="1"/>
      <c r="K415" s="1"/>
      <c r="R415" s="39" t="str">
        <f>IFERROR(__xludf.DUMMYFUNCTION("split(Q104, ""()"")"),"FC Santa Coloma")</f>
        <v>FC Santa Coloma</v>
      </c>
      <c r="S415" s="1" t="str">
        <f>IFERROR(__xludf.DUMMYFUNCTION("""COMPUTED_VALUE"""),"3rd")</f>
        <v>3rd</v>
      </c>
      <c r="U415" s="6" t="s">
        <v>11</v>
      </c>
      <c r="V415" s="1" t="str">
        <f t="shared" si="64"/>
        <v>FC Santa Coloma</v>
      </c>
      <c r="W415" s="1" t="str">
        <f t="shared" si="4"/>
        <v>Andorra</v>
      </c>
      <c r="X415" s="1" t="str">
        <f>IFERROR(__xludf.DUMMYFUNCTION("split(S415,""-"")"),"3rd")</f>
        <v>3rd</v>
      </c>
      <c r="Z415" s="1" t="str">
        <f t="shared" si="5"/>
        <v>3rd</v>
      </c>
      <c r="AA415" s="1" t="e">
        <v>#VALUE!</v>
      </c>
      <c r="AB415" s="1"/>
      <c r="AC415" s="1" t="e">
        <v>#VALUE!</v>
      </c>
      <c r="AJ415" s="1"/>
      <c r="AK415" s="1"/>
      <c r="AL415" s="1"/>
    </row>
    <row r="416">
      <c r="I416" s="1"/>
      <c r="J416" s="1"/>
      <c r="K416" s="1"/>
      <c r="R416" s="39"/>
      <c r="V416" s="1" t="str">
        <f t="shared" si="64"/>
        <v/>
      </c>
      <c r="W416" s="1" t="str">
        <f t="shared" si="4"/>
        <v/>
      </c>
      <c r="AA416" s="1" t="e">
        <v>#VALUE!</v>
      </c>
      <c r="AB416" s="1"/>
      <c r="AC416" s="1" t="e">
        <v>#VALUE!</v>
      </c>
      <c r="AJ416" s="1"/>
      <c r="AK416" s="1"/>
      <c r="AL416" s="1"/>
    </row>
    <row r="417">
      <c r="I417" s="1"/>
      <c r="J417" s="1"/>
      <c r="K417" s="1"/>
      <c r="R417" s="39"/>
      <c r="V417" s="1" t="str">
        <f t="shared" si="64"/>
        <v/>
      </c>
      <c r="W417" s="1" t="str">
        <f t="shared" si="4"/>
        <v/>
      </c>
      <c r="AA417" s="1"/>
      <c r="AB417" s="1"/>
      <c r="AC417" s="1"/>
      <c r="AJ417" s="1"/>
      <c r="AK417" s="1"/>
      <c r="AL417" s="1"/>
    </row>
    <row r="418">
      <c r="I418" s="1"/>
      <c r="J418" s="1"/>
      <c r="K418" s="1"/>
      <c r="R418" s="39"/>
      <c r="V418" s="1" t="str">
        <f t="shared" si="64"/>
        <v/>
      </c>
      <c r="W418" s="1" t="str">
        <f t="shared" si="4"/>
        <v/>
      </c>
      <c r="AA418" s="1"/>
      <c r="AB418" s="1"/>
      <c r="AC418" s="1"/>
      <c r="AJ418" s="1"/>
      <c r="AK418" s="1"/>
      <c r="AL418" s="1"/>
    </row>
    <row r="419">
      <c r="I419" s="1"/>
      <c r="J419" s="1"/>
      <c r="K419" s="1"/>
      <c r="R419" s="39"/>
      <c r="V419" s="1" t="str">
        <f t="shared" si="64"/>
        <v/>
      </c>
      <c r="W419" s="1" t="str">
        <f t="shared" si="4"/>
        <v/>
      </c>
      <c r="AA419" s="1"/>
      <c r="AB419" s="1"/>
      <c r="AC419" s="1"/>
      <c r="AJ419" s="1"/>
      <c r="AK419" s="1"/>
      <c r="AL419" s="1"/>
    </row>
    <row r="420">
      <c r="I420" s="1"/>
      <c r="J420" s="1"/>
      <c r="K420" s="1"/>
      <c r="R420" s="39"/>
      <c r="V420" s="1" t="str">
        <f t="shared" si="64"/>
        <v/>
      </c>
      <c r="W420" s="1" t="str">
        <f t="shared" si="4"/>
        <v/>
      </c>
      <c r="AA420" s="1"/>
      <c r="AB420" s="1"/>
      <c r="AC420" s="1"/>
      <c r="AJ420" s="1"/>
      <c r="AK420" s="1"/>
      <c r="AL420" s="1"/>
    </row>
    <row r="421">
      <c r="I421" s="1"/>
      <c r="J421" s="1"/>
      <c r="K421" s="1"/>
      <c r="R421" s="40"/>
      <c r="V421" s="1" t="str">
        <f t="shared" si="64"/>
        <v/>
      </c>
      <c r="W421" s="1" t="str">
        <f t="shared" si="4"/>
        <v/>
      </c>
      <c r="AA421" s="1"/>
      <c r="AB421" s="1"/>
      <c r="AC421" s="1"/>
      <c r="AJ421" s="1"/>
      <c r="AK421" s="1"/>
      <c r="AL421" s="1"/>
    </row>
    <row r="422">
      <c r="I422" s="1"/>
      <c r="J422" s="1"/>
      <c r="K422" s="1"/>
      <c r="R422" s="40"/>
      <c r="V422" s="1" t="str">
        <f t="shared" si="64"/>
        <v/>
      </c>
      <c r="W422" s="1" t="str">
        <f t="shared" si="4"/>
        <v/>
      </c>
      <c r="AA422" s="1"/>
      <c r="AB422" s="1"/>
      <c r="AC422" s="1"/>
      <c r="AJ422" s="1"/>
      <c r="AK422" s="1"/>
      <c r="AL422" s="1"/>
    </row>
    <row r="423">
      <c r="I423" s="1"/>
      <c r="J423" s="1"/>
      <c r="K423" s="1"/>
      <c r="R423" s="40"/>
      <c r="V423" s="1" t="str">
        <f t="shared" si="64"/>
        <v/>
      </c>
      <c r="W423" s="1" t="str">
        <f t="shared" si="4"/>
        <v/>
      </c>
      <c r="AA423" s="1"/>
      <c r="AB423" s="1"/>
      <c r="AC423" s="1"/>
      <c r="AJ423" s="1"/>
      <c r="AK423" s="1"/>
      <c r="AL423" s="1"/>
    </row>
    <row r="424">
      <c r="I424" s="1"/>
      <c r="J424" s="1"/>
      <c r="K424" s="1"/>
      <c r="R424" s="40"/>
      <c r="V424" s="1" t="str">
        <f t="shared" si="64"/>
        <v/>
      </c>
      <c r="W424" s="1" t="str">
        <f t="shared" si="4"/>
        <v/>
      </c>
      <c r="AA424" s="1"/>
      <c r="AB424" s="1"/>
      <c r="AC424" s="1"/>
      <c r="AJ424" s="1"/>
      <c r="AK424" s="1"/>
      <c r="AL424" s="1"/>
    </row>
    <row r="425">
      <c r="I425" s="1"/>
      <c r="J425" s="1"/>
      <c r="K425" s="1"/>
      <c r="R425" s="40"/>
      <c r="V425" s="1" t="str">
        <f t="shared" si="64"/>
        <v/>
      </c>
      <c r="W425" s="1" t="str">
        <f t="shared" si="4"/>
        <v/>
      </c>
      <c r="AA425" s="1"/>
      <c r="AB425" s="1"/>
      <c r="AC425" s="1"/>
      <c r="AJ425" s="1"/>
      <c r="AK425" s="1"/>
      <c r="AL425" s="1"/>
    </row>
    <row r="426">
      <c r="I426" s="1"/>
      <c r="J426" s="1"/>
      <c r="K426" s="1"/>
      <c r="R426" s="40"/>
      <c r="V426" s="1" t="str">
        <f t="shared" si="64"/>
        <v/>
      </c>
      <c r="W426" s="1" t="str">
        <f t="shared" si="4"/>
        <v/>
      </c>
      <c r="AA426" s="1"/>
      <c r="AB426" s="1"/>
      <c r="AC426" s="1"/>
      <c r="AJ426" s="1"/>
      <c r="AK426" s="1"/>
      <c r="AL426" s="1"/>
    </row>
    <row r="427">
      <c r="I427" s="1"/>
      <c r="J427" s="1"/>
      <c r="K427" s="1"/>
      <c r="R427" s="40"/>
      <c r="V427" s="1" t="str">
        <f t="shared" si="64"/>
        <v/>
      </c>
      <c r="W427" s="1" t="str">
        <f t="shared" si="4"/>
        <v/>
      </c>
      <c r="AA427" s="1"/>
      <c r="AB427" s="1"/>
      <c r="AC427" s="1"/>
      <c r="AJ427" s="1"/>
      <c r="AK427" s="1"/>
      <c r="AL427" s="1"/>
    </row>
    <row r="428">
      <c r="I428" s="1"/>
      <c r="J428" s="1"/>
      <c r="K428" s="1"/>
      <c r="R428" s="40"/>
      <c r="V428" s="1" t="str">
        <f t="shared" si="64"/>
        <v/>
      </c>
      <c r="W428" s="1" t="str">
        <f t="shared" si="4"/>
        <v/>
      </c>
      <c r="AA428" s="1"/>
      <c r="AB428" s="1"/>
      <c r="AC428" s="1"/>
      <c r="AJ428" s="1"/>
      <c r="AK428" s="1"/>
      <c r="AL428" s="1"/>
    </row>
    <row r="429">
      <c r="I429" s="1"/>
      <c r="J429" s="1"/>
      <c r="K429" s="1"/>
      <c r="R429" s="40"/>
      <c r="V429" s="1" t="str">
        <f t="shared" si="64"/>
        <v/>
      </c>
      <c r="W429" s="1" t="str">
        <f t="shared" si="4"/>
        <v/>
      </c>
      <c r="AA429" s="1"/>
      <c r="AB429" s="1"/>
      <c r="AC429" s="1"/>
      <c r="AJ429" s="1"/>
      <c r="AK429" s="1"/>
      <c r="AL429" s="1"/>
    </row>
    <row r="430">
      <c r="I430" s="1"/>
      <c r="J430" s="1"/>
      <c r="K430" s="1"/>
      <c r="R430" s="40"/>
      <c r="V430" s="1" t="str">
        <f t="shared" si="64"/>
        <v/>
      </c>
      <c r="W430" s="1" t="str">
        <f t="shared" si="4"/>
        <v/>
      </c>
      <c r="AA430" s="1"/>
      <c r="AB430" s="1"/>
      <c r="AC430" s="1"/>
      <c r="AJ430" s="1"/>
      <c r="AK430" s="1"/>
      <c r="AL430" s="1"/>
    </row>
    <row r="431">
      <c r="I431" s="1"/>
      <c r="J431" s="1"/>
      <c r="K431" s="1"/>
      <c r="R431" s="41"/>
      <c r="V431" s="1" t="str">
        <f t="shared" si="64"/>
        <v/>
      </c>
      <c r="W431" s="1" t="str">
        <f t="shared" si="4"/>
        <v/>
      </c>
      <c r="AA431" s="1"/>
      <c r="AB431" s="1"/>
      <c r="AC431" s="1"/>
      <c r="AJ431" s="1"/>
      <c r="AK431" s="1"/>
      <c r="AL431" s="1"/>
    </row>
    <row r="432">
      <c r="I432" s="1"/>
      <c r="J432" s="1"/>
      <c r="K432" s="1"/>
      <c r="R432" s="41"/>
      <c r="V432" s="1" t="str">
        <f t="shared" si="64"/>
        <v/>
      </c>
      <c r="W432" s="1" t="str">
        <f t="shared" si="4"/>
        <v/>
      </c>
      <c r="AA432" s="1"/>
      <c r="AB432" s="1"/>
      <c r="AC432" s="1"/>
      <c r="AJ432" s="1"/>
      <c r="AK432" s="1"/>
      <c r="AL432" s="1"/>
    </row>
    <row r="433">
      <c r="I433" s="1"/>
      <c r="J433" s="1"/>
      <c r="K433" s="1"/>
      <c r="V433" s="1" t="str">
        <f t="shared" si="64"/>
        <v/>
      </c>
      <c r="W433" s="1" t="str">
        <f t="shared" si="4"/>
        <v/>
      </c>
      <c r="AA433" s="1"/>
      <c r="AB433" s="1"/>
      <c r="AC433" s="1"/>
      <c r="AJ433" s="1"/>
      <c r="AK433" s="1"/>
      <c r="AL433" s="1"/>
    </row>
    <row r="434">
      <c r="I434" s="1"/>
      <c r="J434" s="1"/>
      <c r="K434" s="1"/>
      <c r="V434" s="1" t="str">
        <f t="shared" si="64"/>
        <v/>
      </c>
      <c r="W434" s="1" t="str">
        <f t="shared" si="4"/>
        <v/>
      </c>
      <c r="AA434" s="1"/>
      <c r="AB434" s="1"/>
      <c r="AC434" s="1"/>
      <c r="AJ434" s="1"/>
      <c r="AK434" s="1"/>
      <c r="AL434" s="1"/>
    </row>
    <row r="435">
      <c r="I435" s="1"/>
      <c r="J435" s="1"/>
      <c r="K435" s="1"/>
      <c r="V435" s="1" t="str">
        <f t="shared" si="64"/>
        <v/>
      </c>
      <c r="W435" s="1" t="str">
        <f t="shared" si="4"/>
        <v/>
      </c>
      <c r="AA435" s="1"/>
      <c r="AB435" s="1"/>
      <c r="AC435" s="1"/>
      <c r="AJ435" s="1"/>
      <c r="AK435" s="1"/>
      <c r="AL435" s="1"/>
    </row>
    <row r="436">
      <c r="I436" s="1"/>
      <c r="J436" s="1"/>
      <c r="K436" s="1"/>
      <c r="V436" s="1" t="str">
        <f t="shared" si="64"/>
        <v/>
      </c>
      <c r="W436" s="1" t="str">
        <f t="shared" si="4"/>
        <v/>
      </c>
      <c r="AA436" s="1"/>
      <c r="AB436" s="1"/>
      <c r="AC436" s="1"/>
      <c r="AJ436" s="1"/>
      <c r="AK436" s="1"/>
      <c r="AL436" s="1"/>
    </row>
    <row r="437">
      <c r="I437" s="1"/>
      <c r="J437" s="1"/>
      <c r="K437" s="1"/>
      <c r="V437" s="1" t="str">
        <f t="shared" si="64"/>
        <v/>
      </c>
      <c r="W437" s="1" t="str">
        <f t="shared" si="4"/>
        <v/>
      </c>
      <c r="AA437" s="1"/>
      <c r="AB437" s="1"/>
      <c r="AC437" s="1"/>
      <c r="AJ437" s="1"/>
      <c r="AK437" s="1"/>
      <c r="AL437" s="1"/>
    </row>
    <row r="438">
      <c r="I438" s="1"/>
      <c r="J438" s="1"/>
      <c r="K438" s="1"/>
      <c r="V438" s="1" t="str">
        <f t="shared" si="64"/>
        <v/>
      </c>
      <c r="W438" s="1" t="str">
        <f t="shared" si="4"/>
        <v/>
      </c>
      <c r="AA438" s="1"/>
      <c r="AB438" s="1"/>
      <c r="AC438" s="1"/>
      <c r="AJ438" s="1"/>
      <c r="AK438" s="1"/>
      <c r="AL438" s="1"/>
    </row>
    <row r="439">
      <c r="I439" s="1"/>
      <c r="J439" s="1"/>
      <c r="K439" s="1"/>
      <c r="V439" s="1" t="str">
        <f t="shared" si="64"/>
        <v/>
      </c>
      <c r="W439" s="1" t="str">
        <f t="shared" si="4"/>
        <v/>
      </c>
      <c r="AA439" s="1"/>
      <c r="AB439" s="1"/>
      <c r="AC439" s="1"/>
      <c r="AJ439" s="1"/>
      <c r="AK439" s="1"/>
      <c r="AL439" s="1"/>
    </row>
    <row r="440">
      <c r="I440" s="1"/>
      <c r="J440" s="1"/>
      <c r="K440" s="1"/>
      <c r="V440" s="1" t="str">
        <f t="shared" si="64"/>
        <v/>
      </c>
      <c r="W440" s="1" t="str">
        <f t="shared" si="4"/>
        <v/>
      </c>
      <c r="AA440" s="1"/>
      <c r="AB440" s="1"/>
      <c r="AC440" s="1"/>
      <c r="AJ440" s="1"/>
      <c r="AK440" s="1"/>
      <c r="AL440" s="1"/>
    </row>
    <row r="441">
      <c r="I441" s="1"/>
      <c r="J441" s="1"/>
      <c r="K441" s="1"/>
      <c r="V441" s="1" t="str">
        <f t="shared" si="64"/>
        <v/>
      </c>
      <c r="W441" s="1" t="str">
        <f t="shared" si="4"/>
        <v/>
      </c>
      <c r="AA441" s="1"/>
      <c r="AB441" s="1"/>
      <c r="AC441" s="1"/>
      <c r="AJ441" s="1"/>
      <c r="AK441" s="1"/>
      <c r="AL441" s="1"/>
    </row>
    <row r="442">
      <c r="I442" s="1"/>
      <c r="J442" s="1"/>
      <c r="K442" s="1"/>
      <c r="V442" s="1" t="str">
        <f t="shared" si="64"/>
        <v/>
      </c>
      <c r="W442" s="1" t="str">
        <f t="shared" si="4"/>
        <v/>
      </c>
      <c r="AA442" s="1"/>
      <c r="AB442" s="1"/>
      <c r="AC442" s="1"/>
      <c r="AJ442" s="1"/>
      <c r="AK442" s="1"/>
      <c r="AL442" s="1"/>
    </row>
    <row r="443">
      <c r="I443" s="1"/>
      <c r="J443" s="1"/>
      <c r="K443" s="1"/>
      <c r="V443" s="1" t="str">
        <f t="shared" si="64"/>
        <v/>
      </c>
      <c r="W443" s="1" t="str">
        <f t="shared" si="4"/>
        <v/>
      </c>
      <c r="AA443" s="1"/>
      <c r="AB443" s="1"/>
      <c r="AC443" s="1"/>
      <c r="AJ443" s="1"/>
      <c r="AK443" s="1"/>
      <c r="AL443" s="1"/>
    </row>
    <row r="444">
      <c r="I444" s="1"/>
      <c r="J444" s="1"/>
      <c r="K444" s="1"/>
      <c r="V444" s="1" t="str">
        <f t="shared" si="64"/>
        <v/>
      </c>
      <c r="W444" s="1" t="str">
        <f t="shared" si="4"/>
        <v/>
      </c>
      <c r="AA444" s="1"/>
      <c r="AB444" s="1"/>
      <c r="AC444" s="1"/>
      <c r="AJ444" s="1"/>
      <c r="AK444" s="1"/>
      <c r="AL444" s="1"/>
    </row>
    <row r="445">
      <c r="I445" s="1"/>
      <c r="J445" s="1"/>
      <c r="K445" s="1"/>
      <c r="V445" s="1" t="str">
        <f t="shared" si="64"/>
        <v/>
      </c>
      <c r="W445" s="1" t="str">
        <f t="shared" si="4"/>
        <v/>
      </c>
      <c r="AA445" s="1"/>
      <c r="AB445" s="1"/>
      <c r="AC445" s="1"/>
      <c r="AJ445" s="1"/>
      <c r="AK445" s="1"/>
      <c r="AL445" s="1"/>
    </row>
    <row r="446">
      <c r="I446" s="1"/>
      <c r="J446" s="1"/>
      <c r="K446" s="1"/>
      <c r="V446" s="1" t="str">
        <f t="shared" si="64"/>
        <v/>
      </c>
      <c r="W446" s="1" t="str">
        <f t="shared" si="4"/>
        <v/>
      </c>
      <c r="AA446" s="1"/>
      <c r="AB446" s="1"/>
      <c r="AC446" s="1"/>
      <c r="AJ446" s="1"/>
      <c r="AK446" s="1"/>
      <c r="AL446" s="1"/>
    </row>
    <row r="447">
      <c r="I447" s="1"/>
      <c r="J447" s="1"/>
      <c r="K447" s="1"/>
      <c r="V447" s="1" t="str">
        <f t="shared" si="64"/>
        <v/>
      </c>
      <c r="W447" s="1" t="str">
        <f t="shared" si="4"/>
        <v/>
      </c>
      <c r="AA447" s="1"/>
      <c r="AB447" s="1"/>
      <c r="AC447" s="1"/>
      <c r="AJ447" s="1"/>
      <c r="AK447" s="1"/>
      <c r="AL447" s="1"/>
    </row>
    <row r="448">
      <c r="I448" s="1"/>
      <c r="J448" s="1"/>
      <c r="K448" s="1"/>
      <c r="V448" s="1" t="str">
        <f t="shared" si="64"/>
        <v/>
      </c>
      <c r="W448" s="1" t="str">
        <f t="shared" si="4"/>
        <v/>
      </c>
      <c r="AA448" s="1"/>
      <c r="AB448" s="1"/>
      <c r="AC448" s="1"/>
      <c r="AJ448" s="1"/>
      <c r="AK448" s="1"/>
      <c r="AL448" s="1"/>
    </row>
    <row r="449">
      <c r="I449" s="1"/>
      <c r="J449" s="1"/>
      <c r="K449" s="1"/>
      <c r="V449" s="1" t="str">
        <f t="shared" si="64"/>
        <v/>
      </c>
      <c r="W449" s="1" t="str">
        <f t="shared" si="4"/>
        <v/>
      </c>
      <c r="AA449" s="1"/>
      <c r="AB449" s="1"/>
      <c r="AC449" s="1"/>
      <c r="AJ449" s="1"/>
      <c r="AK449" s="1"/>
      <c r="AL449" s="1"/>
    </row>
    <row r="450">
      <c r="I450" s="1"/>
      <c r="J450" s="1"/>
      <c r="K450" s="1"/>
      <c r="V450" s="1" t="str">
        <f t="shared" si="64"/>
        <v/>
      </c>
      <c r="W450" s="1" t="str">
        <f t="shared" si="4"/>
        <v/>
      </c>
      <c r="AA450" s="1"/>
      <c r="AB450" s="1"/>
      <c r="AC450" s="1"/>
      <c r="AJ450" s="1"/>
      <c r="AK450" s="1"/>
      <c r="AL450" s="1"/>
    </row>
    <row r="451">
      <c r="I451" s="1"/>
      <c r="J451" s="1"/>
      <c r="K451" s="1"/>
      <c r="V451" s="1" t="str">
        <f t="shared" si="64"/>
        <v/>
      </c>
      <c r="W451" s="1" t="str">
        <f t="shared" si="4"/>
        <v/>
      </c>
      <c r="AA451" s="1"/>
      <c r="AB451" s="1"/>
      <c r="AC451" s="1"/>
      <c r="AJ451" s="1"/>
      <c r="AK451" s="1"/>
      <c r="AL451" s="1"/>
    </row>
    <row r="452">
      <c r="I452" s="1"/>
      <c r="J452" s="1"/>
      <c r="K452" s="1"/>
      <c r="V452" s="1" t="str">
        <f t="shared" si="64"/>
        <v/>
      </c>
      <c r="W452" s="1" t="str">
        <f t="shared" si="4"/>
        <v/>
      </c>
      <c r="AA452" s="1"/>
      <c r="AB452" s="1"/>
      <c r="AC452" s="1"/>
      <c r="AJ452" s="1"/>
      <c r="AK452" s="1"/>
      <c r="AL452" s="1"/>
    </row>
    <row r="453">
      <c r="I453" s="1"/>
      <c r="J453" s="1"/>
      <c r="K453" s="1"/>
      <c r="V453" s="1" t="str">
        <f t="shared" si="64"/>
        <v/>
      </c>
      <c r="W453" s="1" t="str">
        <f t="shared" si="4"/>
        <v/>
      </c>
      <c r="AA453" s="1"/>
      <c r="AB453" s="1"/>
      <c r="AC453" s="1"/>
      <c r="AJ453" s="1"/>
      <c r="AK453" s="1"/>
      <c r="AL453" s="1"/>
    </row>
    <row r="454">
      <c r="I454" s="1"/>
      <c r="J454" s="1"/>
      <c r="K454" s="1"/>
      <c r="V454" s="1" t="str">
        <f t="shared" si="64"/>
        <v/>
      </c>
      <c r="W454" s="1" t="str">
        <f t="shared" si="4"/>
        <v/>
      </c>
      <c r="AA454" s="1"/>
      <c r="AB454" s="1"/>
      <c r="AC454" s="1"/>
      <c r="AJ454" s="1"/>
      <c r="AK454" s="1"/>
      <c r="AL454" s="1"/>
    </row>
    <row r="455">
      <c r="I455" s="1"/>
      <c r="J455" s="1"/>
      <c r="K455" s="1"/>
      <c r="V455" s="1" t="str">
        <f t="shared" si="64"/>
        <v/>
      </c>
      <c r="W455" s="1" t="str">
        <f t="shared" si="4"/>
        <v/>
      </c>
      <c r="AA455" s="1"/>
      <c r="AB455" s="1"/>
      <c r="AC455" s="1"/>
      <c r="AJ455" s="1"/>
      <c r="AK455" s="1"/>
      <c r="AL455" s="1"/>
    </row>
    <row r="456">
      <c r="I456" s="1"/>
      <c r="J456" s="1"/>
      <c r="K456" s="1"/>
      <c r="V456" s="1" t="str">
        <f t="shared" si="64"/>
        <v/>
      </c>
      <c r="W456" s="1" t="str">
        <f t="shared" si="4"/>
        <v/>
      </c>
      <c r="AA456" s="1"/>
      <c r="AB456" s="1"/>
      <c r="AC456" s="1"/>
      <c r="AJ456" s="1"/>
      <c r="AK456" s="1"/>
      <c r="AL456" s="1"/>
    </row>
    <row r="457">
      <c r="I457" s="1"/>
      <c r="J457" s="1"/>
      <c r="K457" s="1"/>
      <c r="V457" s="1" t="str">
        <f t="shared" si="64"/>
        <v/>
      </c>
      <c r="W457" s="1" t="str">
        <f t="shared" si="4"/>
        <v/>
      </c>
      <c r="AA457" s="1"/>
      <c r="AB457" s="1"/>
      <c r="AC457" s="1"/>
      <c r="AJ457" s="1"/>
      <c r="AK457" s="1"/>
      <c r="AL457" s="1"/>
    </row>
    <row r="458">
      <c r="I458" s="1"/>
      <c r="J458" s="1"/>
      <c r="K458" s="1"/>
      <c r="V458" s="1" t="str">
        <f t="shared" si="64"/>
        <v/>
      </c>
      <c r="W458" s="1" t="str">
        <f t="shared" si="4"/>
        <v/>
      </c>
      <c r="AA458" s="1"/>
      <c r="AB458" s="1"/>
      <c r="AC458" s="1"/>
      <c r="AJ458" s="1"/>
      <c r="AK458" s="1"/>
      <c r="AL458" s="1"/>
    </row>
    <row r="459">
      <c r="I459" s="1"/>
      <c r="J459" s="1"/>
      <c r="K459" s="1"/>
      <c r="V459" s="1" t="str">
        <f t="shared" si="64"/>
        <v/>
      </c>
      <c r="W459" s="1" t="str">
        <f t="shared" si="4"/>
        <v/>
      </c>
      <c r="AA459" s="1"/>
      <c r="AB459" s="1"/>
      <c r="AC459" s="1"/>
      <c r="AJ459" s="1"/>
      <c r="AK459" s="1"/>
      <c r="AL459" s="1"/>
    </row>
    <row r="460">
      <c r="I460" s="1"/>
      <c r="J460" s="1"/>
      <c r="K460" s="1"/>
      <c r="V460" s="1" t="str">
        <f t="shared" si="64"/>
        <v/>
      </c>
      <c r="W460" s="1" t="str">
        <f t="shared" si="4"/>
        <v/>
      </c>
      <c r="AA460" s="1"/>
      <c r="AB460" s="1"/>
      <c r="AC460" s="1"/>
      <c r="AJ460" s="1"/>
      <c r="AK460" s="1"/>
      <c r="AL460" s="1"/>
    </row>
    <row r="461">
      <c r="I461" s="1"/>
      <c r="J461" s="1"/>
      <c r="K461" s="1"/>
      <c r="V461" s="1" t="str">
        <f t="shared" si="64"/>
        <v/>
      </c>
      <c r="W461" s="1" t="str">
        <f t="shared" si="4"/>
        <v/>
      </c>
      <c r="AA461" s="1"/>
      <c r="AB461" s="1"/>
      <c r="AC461" s="1"/>
      <c r="AJ461" s="1"/>
      <c r="AK461" s="1"/>
      <c r="AL461" s="1"/>
    </row>
    <row r="462">
      <c r="I462" s="1"/>
      <c r="J462" s="1"/>
      <c r="K462" s="1"/>
      <c r="V462" s="1" t="str">
        <f t="shared" si="64"/>
        <v/>
      </c>
      <c r="W462" s="1" t="str">
        <f t="shared" si="4"/>
        <v/>
      </c>
      <c r="AA462" s="1"/>
      <c r="AB462" s="1"/>
      <c r="AC462" s="1"/>
      <c r="AJ462" s="1"/>
      <c r="AK462" s="1"/>
      <c r="AL462" s="1"/>
    </row>
    <row r="463">
      <c r="I463" s="1"/>
      <c r="J463" s="1"/>
      <c r="K463" s="1"/>
      <c r="V463" s="1" t="str">
        <f t="shared" si="64"/>
        <v/>
      </c>
      <c r="W463" s="1" t="str">
        <f t="shared" si="4"/>
        <v/>
      </c>
      <c r="AA463" s="1"/>
      <c r="AB463" s="1"/>
      <c r="AC463" s="1"/>
      <c r="AJ463" s="1"/>
      <c r="AK463" s="1"/>
      <c r="AL463" s="1"/>
    </row>
    <row r="464">
      <c r="I464" s="1"/>
      <c r="J464" s="1"/>
      <c r="K464" s="1"/>
      <c r="V464" s="1" t="str">
        <f t="shared" si="64"/>
        <v/>
      </c>
      <c r="W464" s="1" t="str">
        <f t="shared" si="4"/>
        <v/>
      </c>
      <c r="AA464" s="1"/>
      <c r="AB464" s="1"/>
      <c r="AC464" s="1"/>
      <c r="AJ464" s="1"/>
      <c r="AK464" s="1"/>
      <c r="AL464" s="1"/>
    </row>
    <row r="465">
      <c r="I465" s="1"/>
      <c r="J465" s="1"/>
      <c r="K465" s="1"/>
      <c r="V465" s="1" t="str">
        <f t="shared" si="64"/>
        <v/>
      </c>
      <c r="W465" s="1" t="str">
        <f t="shared" si="4"/>
        <v/>
      </c>
      <c r="AA465" s="1"/>
      <c r="AB465" s="1"/>
      <c r="AC465" s="1"/>
      <c r="AJ465" s="1"/>
      <c r="AK465" s="1"/>
      <c r="AL465" s="1"/>
    </row>
    <row r="466">
      <c r="I466" s="1"/>
      <c r="J466" s="1"/>
      <c r="K466" s="1"/>
      <c r="V466" s="1" t="str">
        <f t="shared" si="64"/>
        <v/>
      </c>
      <c r="W466" s="1" t="str">
        <f t="shared" si="4"/>
        <v/>
      </c>
      <c r="AA466" s="1"/>
      <c r="AB466" s="1"/>
      <c r="AC466" s="1"/>
      <c r="AJ466" s="1"/>
      <c r="AK466" s="1"/>
      <c r="AL466" s="1"/>
    </row>
    <row r="467">
      <c r="I467" s="1"/>
      <c r="J467" s="1"/>
      <c r="K467" s="1"/>
      <c r="V467" s="1" t="str">
        <f t="shared" si="64"/>
        <v/>
      </c>
      <c r="W467" s="1" t="str">
        <f t="shared" si="4"/>
        <v/>
      </c>
      <c r="AA467" s="1"/>
      <c r="AB467" s="1"/>
      <c r="AC467" s="1"/>
      <c r="AJ467" s="1"/>
      <c r="AK467" s="1"/>
      <c r="AL467" s="1"/>
    </row>
    <row r="468">
      <c r="I468" s="1"/>
      <c r="J468" s="1"/>
      <c r="K468" s="1"/>
      <c r="V468" s="1" t="str">
        <f t="shared" si="64"/>
        <v/>
      </c>
      <c r="W468" s="1" t="str">
        <f t="shared" si="4"/>
        <v/>
      </c>
      <c r="AA468" s="1"/>
      <c r="AB468" s="1"/>
      <c r="AC468" s="1"/>
      <c r="AJ468" s="1"/>
      <c r="AK468" s="1"/>
      <c r="AL468" s="1"/>
    </row>
    <row r="469">
      <c r="I469" s="1"/>
      <c r="J469" s="1"/>
      <c r="K469" s="1"/>
      <c r="V469" s="1" t="str">
        <f t="shared" si="64"/>
        <v/>
      </c>
      <c r="W469" s="1" t="str">
        <f t="shared" si="4"/>
        <v/>
      </c>
      <c r="AA469" s="1"/>
      <c r="AB469" s="1"/>
      <c r="AC469" s="1"/>
      <c r="AJ469" s="1"/>
      <c r="AK469" s="1"/>
      <c r="AL469" s="1"/>
    </row>
    <row r="470">
      <c r="I470" s="1"/>
      <c r="J470" s="1"/>
      <c r="K470" s="1"/>
      <c r="V470" s="1" t="str">
        <f t="shared" si="64"/>
        <v/>
      </c>
      <c r="W470" s="1" t="str">
        <f t="shared" si="4"/>
        <v/>
      </c>
      <c r="AA470" s="1"/>
      <c r="AB470" s="1"/>
      <c r="AC470" s="1"/>
      <c r="AJ470" s="1"/>
      <c r="AK470" s="1"/>
      <c r="AL470" s="1"/>
    </row>
    <row r="471">
      <c r="I471" s="1"/>
      <c r="J471" s="1"/>
      <c r="K471" s="1"/>
      <c r="V471" s="1" t="str">
        <f t="shared" si="64"/>
        <v/>
      </c>
      <c r="W471" s="1" t="str">
        <f t="shared" si="4"/>
        <v/>
      </c>
      <c r="AA471" s="1"/>
      <c r="AB471" s="1"/>
      <c r="AC471" s="1"/>
      <c r="AJ471" s="1"/>
      <c r="AK471" s="1"/>
      <c r="AL471" s="1"/>
    </row>
    <row r="472">
      <c r="I472" s="1"/>
      <c r="J472" s="1"/>
      <c r="K472" s="1"/>
      <c r="V472" s="1" t="str">
        <f t="shared" si="64"/>
        <v/>
      </c>
      <c r="W472" s="1" t="str">
        <f t="shared" si="4"/>
        <v/>
      </c>
      <c r="AA472" s="1"/>
      <c r="AB472" s="1"/>
      <c r="AC472" s="1"/>
      <c r="AJ472" s="1"/>
      <c r="AK472" s="1"/>
      <c r="AL472" s="1"/>
    </row>
    <row r="473">
      <c r="I473" s="1"/>
      <c r="J473" s="1"/>
      <c r="K473" s="1"/>
      <c r="V473" s="1" t="str">
        <f t="shared" si="64"/>
        <v/>
      </c>
      <c r="W473" s="1" t="str">
        <f t="shared" si="4"/>
        <v/>
      </c>
      <c r="AA473" s="1"/>
      <c r="AB473" s="1"/>
      <c r="AC473" s="1"/>
      <c r="AJ473" s="1"/>
      <c r="AK473" s="1"/>
      <c r="AL473" s="1"/>
    </row>
    <row r="474">
      <c r="I474" s="1"/>
      <c r="J474" s="1"/>
      <c r="K474" s="1"/>
      <c r="V474" s="1" t="str">
        <f t="shared" si="64"/>
        <v/>
      </c>
      <c r="W474" s="1" t="str">
        <f t="shared" si="4"/>
        <v/>
      </c>
      <c r="AA474" s="1"/>
      <c r="AB474" s="1"/>
      <c r="AC474" s="1"/>
      <c r="AJ474" s="1"/>
      <c r="AK474" s="1"/>
      <c r="AL474" s="1"/>
    </row>
    <row r="475">
      <c r="I475" s="1"/>
      <c r="J475" s="1"/>
      <c r="K475" s="1"/>
      <c r="V475" s="1" t="str">
        <f t="shared" si="64"/>
        <v/>
      </c>
      <c r="W475" s="1" t="str">
        <f t="shared" si="4"/>
        <v/>
      </c>
      <c r="AA475" s="1"/>
      <c r="AB475" s="1"/>
      <c r="AC475" s="1"/>
      <c r="AJ475" s="1"/>
      <c r="AK475" s="1"/>
      <c r="AL475" s="1"/>
    </row>
    <row r="476">
      <c r="I476" s="1"/>
      <c r="J476" s="1"/>
      <c r="K476" s="1"/>
      <c r="V476" s="1" t="str">
        <f t="shared" si="64"/>
        <v/>
      </c>
      <c r="W476" s="1" t="str">
        <f t="shared" si="4"/>
        <v/>
      </c>
      <c r="AA476" s="1"/>
      <c r="AB476" s="1"/>
      <c r="AC476" s="1"/>
      <c r="AJ476" s="1"/>
      <c r="AK476" s="1"/>
      <c r="AL476" s="1"/>
    </row>
    <row r="477">
      <c r="I477" s="1"/>
      <c r="J477" s="1"/>
      <c r="K477" s="1"/>
      <c r="V477" s="1" t="str">
        <f t="shared" si="64"/>
        <v/>
      </c>
      <c r="W477" s="1" t="str">
        <f t="shared" si="4"/>
        <v/>
      </c>
      <c r="AA477" s="1"/>
      <c r="AB477" s="1"/>
      <c r="AC477" s="1"/>
      <c r="AJ477" s="1"/>
      <c r="AK477" s="1"/>
      <c r="AL477" s="1"/>
    </row>
    <row r="478">
      <c r="I478" s="1"/>
      <c r="J478" s="1"/>
      <c r="K478" s="1"/>
      <c r="V478" s="1" t="str">
        <f t="shared" si="64"/>
        <v/>
      </c>
      <c r="W478" s="1" t="str">
        <f t="shared" si="4"/>
        <v/>
      </c>
      <c r="AA478" s="1"/>
      <c r="AB478" s="1"/>
      <c r="AC478" s="1"/>
      <c r="AJ478" s="1"/>
      <c r="AK478" s="1"/>
      <c r="AL478" s="1"/>
    </row>
    <row r="479">
      <c r="I479" s="1"/>
      <c r="J479" s="1"/>
      <c r="K479" s="1"/>
      <c r="V479" s="1" t="str">
        <f t="shared" si="64"/>
        <v/>
      </c>
      <c r="W479" s="1" t="str">
        <f t="shared" si="4"/>
        <v/>
      </c>
      <c r="AA479" s="1"/>
      <c r="AB479" s="1"/>
      <c r="AC479" s="1"/>
      <c r="AJ479" s="1"/>
      <c r="AK479" s="1"/>
      <c r="AL479" s="1"/>
    </row>
    <row r="480">
      <c r="I480" s="1"/>
      <c r="J480" s="1"/>
      <c r="K480" s="1"/>
      <c r="V480" s="1" t="str">
        <f t="shared" si="64"/>
        <v/>
      </c>
      <c r="W480" s="1" t="str">
        <f t="shared" si="4"/>
        <v/>
      </c>
      <c r="AA480" s="1"/>
      <c r="AB480" s="1"/>
      <c r="AC480" s="1"/>
      <c r="AJ480" s="1"/>
      <c r="AK480" s="1"/>
      <c r="AL480" s="1"/>
    </row>
    <row r="481">
      <c r="I481" s="1"/>
      <c r="J481" s="1"/>
      <c r="K481" s="1"/>
      <c r="V481" s="1" t="str">
        <f t="shared" si="64"/>
        <v/>
      </c>
      <c r="W481" s="1" t="str">
        <f t="shared" si="4"/>
        <v/>
      </c>
      <c r="AA481" s="1"/>
      <c r="AB481" s="1"/>
      <c r="AC481" s="1"/>
      <c r="AJ481" s="1"/>
      <c r="AK481" s="1"/>
      <c r="AL481" s="1"/>
    </row>
    <row r="482">
      <c r="I482" s="1"/>
      <c r="J482" s="1"/>
      <c r="K482" s="1"/>
      <c r="V482" s="1" t="str">
        <f t="shared" si="64"/>
        <v/>
      </c>
      <c r="W482" s="1" t="str">
        <f t="shared" si="4"/>
        <v/>
      </c>
      <c r="AA482" s="1"/>
      <c r="AB482" s="1"/>
      <c r="AC482" s="1"/>
      <c r="AJ482" s="1"/>
      <c r="AK482" s="1"/>
      <c r="AL482" s="1"/>
    </row>
    <row r="483">
      <c r="I483" s="1"/>
      <c r="J483" s="1"/>
      <c r="K483" s="1"/>
      <c r="V483" s="1" t="str">
        <f t="shared" si="64"/>
        <v/>
      </c>
      <c r="W483" s="1" t="str">
        <f t="shared" si="4"/>
        <v/>
      </c>
      <c r="AA483" s="1"/>
      <c r="AB483" s="1"/>
      <c r="AC483" s="1"/>
      <c r="AJ483" s="1"/>
      <c r="AK483" s="1"/>
      <c r="AL483" s="1"/>
    </row>
    <row r="484">
      <c r="I484" s="1"/>
      <c r="J484" s="1"/>
      <c r="K484" s="1"/>
      <c r="V484" s="1" t="str">
        <f t="shared" si="64"/>
        <v/>
      </c>
      <c r="W484" s="1" t="str">
        <f t="shared" si="4"/>
        <v/>
      </c>
      <c r="AA484" s="1"/>
      <c r="AB484" s="1"/>
      <c r="AC484" s="1"/>
      <c r="AJ484" s="1"/>
      <c r="AK484" s="1"/>
      <c r="AL484" s="1"/>
    </row>
    <row r="485">
      <c r="I485" s="1"/>
      <c r="J485" s="1"/>
      <c r="K485" s="1"/>
      <c r="V485" s="1" t="str">
        <f t="shared" si="64"/>
        <v/>
      </c>
      <c r="W485" s="1" t="str">
        <f t="shared" si="4"/>
        <v/>
      </c>
      <c r="AA485" s="1"/>
      <c r="AB485" s="1"/>
      <c r="AC485" s="1"/>
      <c r="AJ485" s="1"/>
      <c r="AK485" s="1"/>
      <c r="AL485" s="1"/>
    </row>
    <row r="486">
      <c r="I486" s="1"/>
      <c r="J486" s="1"/>
      <c r="K486" s="1"/>
      <c r="V486" s="1" t="str">
        <f t="shared" si="64"/>
        <v/>
      </c>
      <c r="W486" s="1" t="str">
        <f t="shared" si="4"/>
        <v/>
      </c>
      <c r="AA486" s="1"/>
      <c r="AB486" s="1"/>
      <c r="AC486" s="1"/>
      <c r="AJ486" s="1"/>
      <c r="AK486" s="1"/>
      <c r="AL486" s="1"/>
    </row>
    <row r="487">
      <c r="I487" s="1"/>
      <c r="J487" s="1"/>
      <c r="K487" s="1"/>
      <c r="V487" s="1" t="str">
        <f t="shared" si="64"/>
        <v/>
      </c>
      <c r="W487" s="1" t="str">
        <f t="shared" si="4"/>
        <v/>
      </c>
      <c r="AA487" s="1"/>
      <c r="AB487" s="1"/>
      <c r="AC487" s="1"/>
      <c r="AJ487" s="1"/>
      <c r="AK487" s="1"/>
      <c r="AL487" s="1"/>
    </row>
    <row r="488">
      <c r="I488" s="1"/>
      <c r="J488" s="1"/>
      <c r="K488" s="1"/>
      <c r="V488" s="1" t="str">
        <f t="shared" si="64"/>
        <v/>
      </c>
      <c r="W488" s="1" t="str">
        <f t="shared" si="4"/>
        <v/>
      </c>
      <c r="AA488" s="1"/>
      <c r="AB488" s="1"/>
      <c r="AC488" s="1"/>
      <c r="AJ488" s="1"/>
      <c r="AK488" s="1"/>
      <c r="AL488" s="1"/>
    </row>
    <row r="489">
      <c r="I489" s="1"/>
      <c r="J489" s="1"/>
      <c r="K489" s="1"/>
      <c r="V489" s="1" t="str">
        <f t="shared" si="64"/>
        <v/>
      </c>
      <c r="W489" s="1" t="str">
        <f t="shared" si="4"/>
        <v/>
      </c>
      <c r="AA489" s="1"/>
      <c r="AB489" s="1"/>
      <c r="AC489" s="1"/>
      <c r="AJ489" s="1"/>
      <c r="AK489" s="1"/>
      <c r="AL489" s="1"/>
    </row>
    <row r="490">
      <c r="I490" s="1"/>
      <c r="J490" s="1"/>
      <c r="K490" s="1"/>
      <c r="V490" s="1" t="str">
        <f t="shared" si="64"/>
        <v/>
      </c>
      <c r="W490" s="1" t="str">
        <f t="shared" si="4"/>
        <v/>
      </c>
      <c r="AA490" s="1"/>
      <c r="AB490" s="1"/>
      <c r="AC490" s="1"/>
      <c r="AJ490" s="1"/>
      <c r="AK490" s="1"/>
      <c r="AL490" s="1"/>
    </row>
    <row r="491">
      <c r="I491" s="1"/>
      <c r="J491" s="1"/>
      <c r="K491" s="1"/>
      <c r="V491" s="1" t="str">
        <f t="shared" si="64"/>
        <v/>
      </c>
      <c r="W491" s="1" t="str">
        <f t="shared" si="4"/>
        <v/>
      </c>
      <c r="AA491" s="1"/>
      <c r="AB491" s="1"/>
      <c r="AC491" s="1"/>
      <c r="AJ491" s="1"/>
      <c r="AK491" s="1"/>
      <c r="AL491" s="1"/>
    </row>
    <row r="492">
      <c r="I492" s="1"/>
      <c r="J492" s="1"/>
      <c r="K492" s="1"/>
      <c r="V492" s="1" t="str">
        <f t="shared" si="64"/>
        <v/>
      </c>
      <c r="W492" s="1" t="str">
        <f t="shared" si="4"/>
        <v/>
      </c>
      <c r="AA492" s="1"/>
      <c r="AB492" s="1"/>
      <c r="AC492" s="1"/>
      <c r="AJ492" s="1"/>
      <c r="AK492" s="1"/>
      <c r="AL492" s="1"/>
    </row>
    <row r="493">
      <c r="I493" s="1"/>
      <c r="J493" s="1"/>
      <c r="K493" s="1"/>
      <c r="V493" s="1" t="str">
        <f t="shared" si="64"/>
        <v/>
      </c>
      <c r="W493" s="1" t="str">
        <f t="shared" si="4"/>
        <v/>
      </c>
      <c r="AA493" s="1"/>
      <c r="AB493" s="1"/>
      <c r="AC493" s="1"/>
      <c r="AJ493" s="1"/>
      <c r="AK493" s="1"/>
      <c r="AL493" s="1"/>
    </row>
    <row r="494">
      <c r="I494" s="1"/>
      <c r="J494" s="1"/>
      <c r="K494" s="1"/>
      <c r="V494" s="1" t="str">
        <f t="shared" si="64"/>
        <v/>
      </c>
      <c r="W494" s="1" t="str">
        <f t="shared" si="4"/>
        <v/>
      </c>
      <c r="AA494" s="1"/>
      <c r="AB494" s="1"/>
      <c r="AC494" s="1"/>
      <c r="AJ494" s="1"/>
      <c r="AK494" s="1"/>
      <c r="AL494" s="1"/>
    </row>
    <row r="495">
      <c r="I495" s="1"/>
      <c r="J495" s="1"/>
      <c r="K495" s="1"/>
      <c r="V495" s="1" t="str">
        <f t="shared" si="64"/>
        <v/>
      </c>
      <c r="W495" s="1" t="str">
        <f t="shared" si="4"/>
        <v/>
      </c>
      <c r="AA495" s="1"/>
      <c r="AB495" s="1"/>
      <c r="AC495" s="1"/>
      <c r="AJ495" s="1"/>
      <c r="AK495" s="1"/>
      <c r="AL495" s="1"/>
    </row>
    <row r="496">
      <c r="I496" s="1"/>
      <c r="J496" s="1"/>
      <c r="K496" s="1"/>
      <c r="V496" s="1" t="str">
        <f t="shared" si="64"/>
        <v/>
      </c>
      <c r="W496" s="1" t="str">
        <f t="shared" si="4"/>
        <v/>
      </c>
      <c r="AA496" s="1"/>
      <c r="AB496" s="1"/>
      <c r="AC496" s="1"/>
      <c r="AJ496" s="1"/>
      <c r="AK496" s="1"/>
      <c r="AL496" s="1"/>
    </row>
    <row r="497">
      <c r="I497" s="1"/>
      <c r="J497" s="1"/>
      <c r="K497" s="1"/>
      <c r="V497" s="1" t="str">
        <f t="shared" si="64"/>
        <v/>
      </c>
      <c r="W497" s="1" t="str">
        <f t="shared" si="4"/>
        <v/>
      </c>
      <c r="AA497" s="1"/>
      <c r="AB497" s="1"/>
      <c r="AC497" s="1"/>
      <c r="AJ497" s="1"/>
      <c r="AK497" s="1"/>
      <c r="AL497" s="1"/>
    </row>
    <row r="498">
      <c r="I498" s="1"/>
      <c r="J498" s="1"/>
      <c r="K498" s="1"/>
      <c r="V498" s="1" t="str">
        <f t="shared" si="64"/>
        <v/>
      </c>
      <c r="W498" s="1" t="str">
        <f t="shared" si="4"/>
        <v/>
      </c>
      <c r="AA498" s="1"/>
      <c r="AB498" s="1"/>
      <c r="AC498" s="1"/>
      <c r="AJ498" s="1"/>
      <c r="AK498" s="1"/>
      <c r="AL498" s="1"/>
    </row>
    <row r="499">
      <c r="I499" s="1"/>
      <c r="J499" s="1"/>
      <c r="K499" s="1"/>
      <c r="V499" s="1" t="str">
        <f t="shared" si="64"/>
        <v/>
      </c>
      <c r="W499" s="1" t="str">
        <f t="shared" si="4"/>
        <v/>
      </c>
      <c r="AA499" s="1"/>
      <c r="AB499" s="1"/>
      <c r="AC499" s="1"/>
      <c r="AJ499" s="1"/>
      <c r="AK499" s="1"/>
      <c r="AL499" s="1"/>
    </row>
    <row r="500">
      <c r="I500" s="1"/>
      <c r="J500" s="1"/>
      <c r="K500" s="1"/>
      <c r="V500" s="1" t="str">
        <f t="shared" si="64"/>
        <v/>
      </c>
      <c r="W500" s="1" t="str">
        <f t="shared" si="4"/>
        <v/>
      </c>
      <c r="AA500" s="1"/>
      <c r="AB500" s="1"/>
      <c r="AC500" s="1"/>
      <c r="AJ500" s="1"/>
      <c r="AK500" s="1"/>
      <c r="AL500" s="1"/>
    </row>
    <row r="501">
      <c r="I501" s="1"/>
      <c r="J501" s="1"/>
      <c r="K501" s="1"/>
      <c r="V501" s="1" t="str">
        <f t="shared" si="64"/>
        <v/>
      </c>
      <c r="W501" s="1" t="str">
        <f t="shared" si="4"/>
        <v/>
      </c>
      <c r="AA501" s="1"/>
      <c r="AB501" s="1"/>
      <c r="AC501" s="1"/>
      <c r="AJ501" s="1"/>
      <c r="AK501" s="1"/>
      <c r="AL501" s="1"/>
    </row>
    <row r="502">
      <c r="I502" s="1"/>
      <c r="J502" s="1"/>
      <c r="K502" s="1"/>
      <c r="V502" s="1" t="str">
        <f t="shared" si="64"/>
        <v/>
      </c>
      <c r="W502" s="1" t="str">
        <f t="shared" si="4"/>
        <v/>
      </c>
      <c r="AA502" s="1"/>
      <c r="AB502" s="1"/>
      <c r="AC502" s="1"/>
      <c r="AJ502" s="1"/>
      <c r="AK502" s="1"/>
      <c r="AL502" s="1"/>
    </row>
    <row r="503">
      <c r="I503" s="1"/>
      <c r="J503" s="1"/>
      <c r="K503" s="1"/>
      <c r="V503" s="1" t="str">
        <f t="shared" si="64"/>
        <v/>
      </c>
      <c r="W503" s="1" t="str">
        <f t="shared" si="4"/>
        <v/>
      </c>
      <c r="AA503" s="1"/>
      <c r="AB503" s="1"/>
      <c r="AC503" s="1"/>
      <c r="AJ503" s="1"/>
      <c r="AK503" s="1"/>
      <c r="AL503" s="1"/>
    </row>
    <row r="504">
      <c r="I504" s="1"/>
      <c r="J504" s="1"/>
      <c r="K504" s="1"/>
      <c r="V504" s="1" t="str">
        <f t="shared" si="64"/>
        <v/>
      </c>
      <c r="W504" s="1" t="str">
        <f t="shared" si="4"/>
        <v/>
      </c>
      <c r="AA504" s="1"/>
      <c r="AB504" s="1"/>
      <c r="AC504" s="1"/>
      <c r="AJ504" s="1"/>
      <c r="AK504" s="1"/>
      <c r="AL504" s="1"/>
    </row>
    <row r="505">
      <c r="I505" s="1"/>
      <c r="J505" s="1"/>
      <c r="K505" s="1"/>
      <c r="V505" s="1" t="str">
        <f t="shared" si="64"/>
        <v/>
      </c>
      <c r="W505" s="1" t="str">
        <f t="shared" si="4"/>
        <v/>
      </c>
      <c r="AA505" s="1"/>
      <c r="AB505" s="1"/>
      <c r="AC505" s="1"/>
      <c r="AJ505" s="1"/>
      <c r="AK505" s="1"/>
      <c r="AL505" s="1"/>
    </row>
    <row r="506">
      <c r="I506" s="1"/>
      <c r="J506" s="1"/>
      <c r="K506" s="1"/>
      <c r="V506" s="1" t="str">
        <f t="shared" si="64"/>
        <v/>
      </c>
      <c r="W506" s="1" t="str">
        <f t="shared" si="4"/>
        <v/>
      </c>
      <c r="AA506" s="1"/>
      <c r="AB506" s="1"/>
      <c r="AC506" s="1"/>
      <c r="AJ506" s="1"/>
      <c r="AK506" s="1"/>
      <c r="AL506" s="1"/>
    </row>
    <row r="507">
      <c r="I507" s="1"/>
      <c r="J507" s="1"/>
      <c r="K507" s="1"/>
      <c r="V507" s="1" t="str">
        <f t="shared" si="64"/>
        <v/>
      </c>
      <c r="W507" s="1" t="str">
        <f t="shared" si="4"/>
        <v/>
      </c>
      <c r="AA507" s="1"/>
      <c r="AB507" s="1"/>
      <c r="AC507" s="1"/>
      <c r="AJ507" s="1"/>
      <c r="AK507" s="1"/>
      <c r="AL507" s="1"/>
    </row>
    <row r="508">
      <c r="I508" s="1"/>
      <c r="J508" s="1"/>
      <c r="K508" s="1"/>
      <c r="V508" s="1" t="str">
        <f t="shared" si="64"/>
        <v/>
      </c>
      <c r="W508" s="1" t="str">
        <f t="shared" si="4"/>
        <v/>
      </c>
      <c r="AA508" s="1"/>
      <c r="AB508" s="1"/>
      <c r="AC508" s="1"/>
      <c r="AJ508" s="1"/>
      <c r="AK508" s="1"/>
      <c r="AL508" s="1"/>
    </row>
    <row r="509">
      <c r="I509" s="1"/>
      <c r="J509" s="1"/>
      <c r="K509" s="1"/>
      <c r="V509" s="1" t="str">
        <f t="shared" si="64"/>
        <v/>
      </c>
      <c r="W509" s="1" t="str">
        <f t="shared" si="4"/>
        <v/>
      </c>
      <c r="AA509" s="1"/>
      <c r="AB509" s="1"/>
      <c r="AC509" s="1"/>
      <c r="AJ509" s="1"/>
      <c r="AK509" s="1"/>
      <c r="AL509" s="1"/>
    </row>
    <row r="510">
      <c r="I510" s="1"/>
      <c r="J510" s="1"/>
      <c r="K510" s="1"/>
      <c r="V510" s="1" t="str">
        <f t="shared" si="64"/>
        <v/>
      </c>
      <c r="W510" s="1" t="str">
        <f t="shared" si="4"/>
        <v/>
      </c>
      <c r="AA510" s="1"/>
      <c r="AB510" s="1"/>
      <c r="AC510" s="1"/>
      <c r="AJ510" s="1"/>
      <c r="AK510" s="1"/>
      <c r="AL510" s="1"/>
    </row>
    <row r="511">
      <c r="I511" s="1"/>
      <c r="J511" s="1"/>
      <c r="K511" s="1"/>
      <c r="V511" s="1" t="str">
        <f t="shared" si="64"/>
        <v/>
      </c>
      <c r="W511" s="1" t="str">
        <f t="shared" si="4"/>
        <v/>
      </c>
      <c r="AA511" s="1"/>
      <c r="AB511" s="1"/>
      <c r="AC511" s="1"/>
      <c r="AJ511" s="1"/>
      <c r="AK511" s="1"/>
      <c r="AL511" s="1"/>
    </row>
    <row r="512">
      <c r="I512" s="1"/>
      <c r="J512" s="1"/>
      <c r="K512" s="1"/>
      <c r="V512" s="1" t="str">
        <f t="shared" si="64"/>
        <v/>
      </c>
      <c r="W512" s="1" t="str">
        <f t="shared" si="4"/>
        <v/>
      </c>
      <c r="AA512" s="1"/>
      <c r="AB512" s="1"/>
      <c r="AC512" s="1"/>
      <c r="AJ512" s="1"/>
      <c r="AK512" s="1"/>
      <c r="AL512" s="1"/>
    </row>
    <row r="513">
      <c r="I513" s="1"/>
      <c r="J513" s="1"/>
      <c r="K513" s="1"/>
      <c r="V513" s="1" t="str">
        <f t="shared" si="64"/>
        <v/>
      </c>
      <c r="W513" s="1" t="str">
        <f t="shared" si="4"/>
        <v/>
      </c>
      <c r="AA513" s="1"/>
      <c r="AB513" s="1"/>
      <c r="AC513" s="1"/>
      <c r="AJ513" s="1"/>
      <c r="AK513" s="1"/>
      <c r="AL513" s="1"/>
    </row>
    <row r="514">
      <c r="I514" s="1"/>
      <c r="J514" s="1"/>
      <c r="K514" s="1"/>
      <c r="V514" s="1" t="str">
        <f t="shared" si="64"/>
        <v/>
      </c>
      <c r="W514" s="1" t="str">
        <f t="shared" si="4"/>
        <v/>
      </c>
      <c r="AA514" s="1"/>
      <c r="AB514" s="1"/>
      <c r="AC514" s="1"/>
      <c r="AJ514" s="1"/>
      <c r="AK514" s="1"/>
      <c r="AL514" s="1"/>
    </row>
    <row r="515">
      <c r="I515" s="1"/>
      <c r="J515" s="1"/>
      <c r="K515" s="1"/>
      <c r="V515" s="1" t="str">
        <f t="shared" si="64"/>
        <v/>
      </c>
      <c r="W515" s="1" t="str">
        <f t="shared" si="4"/>
        <v/>
      </c>
      <c r="AA515" s="1"/>
      <c r="AB515" s="1"/>
      <c r="AC515" s="1"/>
      <c r="AJ515" s="1"/>
      <c r="AK515" s="1"/>
      <c r="AL515" s="1"/>
    </row>
    <row r="516">
      <c r="I516" s="1"/>
      <c r="J516" s="1"/>
      <c r="K516" s="1"/>
      <c r="V516" s="1" t="str">
        <f t="shared" si="64"/>
        <v/>
      </c>
      <c r="W516" s="1" t="str">
        <f t="shared" si="4"/>
        <v/>
      </c>
      <c r="AA516" s="1"/>
      <c r="AB516" s="1"/>
      <c r="AC516" s="1"/>
      <c r="AJ516" s="1"/>
      <c r="AK516" s="1"/>
      <c r="AL516" s="1"/>
    </row>
    <row r="517">
      <c r="I517" s="1"/>
      <c r="J517" s="1"/>
      <c r="K517" s="1"/>
      <c r="V517" s="1" t="str">
        <f t="shared" si="64"/>
        <v/>
      </c>
      <c r="W517" s="1" t="str">
        <f t="shared" si="4"/>
        <v/>
      </c>
      <c r="AA517" s="1"/>
      <c r="AB517" s="1"/>
      <c r="AC517" s="1"/>
      <c r="AJ517" s="1"/>
      <c r="AK517" s="1"/>
      <c r="AL517" s="1"/>
    </row>
    <row r="518">
      <c r="I518" s="1"/>
      <c r="J518" s="1"/>
      <c r="K518" s="1"/>
      <c r="V518" s="1" t="str">
        <f t="shared" si="64"/>
        <v/>
      </c>
      <c r="W518" s="1" t="str">
        <f t="shared" si="4"/>
        <v/>
      </c>
      <c r="AA518" s="1"/>
      <c r="AB518" s="1"/>
      <c r="AC518" s="1"/>
      <c r="AJ518" s="1"/>
      <c r="AK518" s="1"/>
      <c r="AL518" s="1"/>
    </row>
    <row r="519">
      <c r="I519" s="1"/>
      <c r="J519" s="1"/>
      <c r="K519" s="1"/>
      <c r="V519" s="1" t="str">
        <f t="shared" si="64"/>
        <v/>
      </c>
      <c r="W519" s="1" t="str">
        <f t="shared" si="4"/>
        <v/>
      </c>
      <c r="AA519" s="1"/>
      <c r="AB519" s="1"/>
      <c r="AC519" s="1"/>
      <c r="AJ519" s="1"/>
      <c r="AK519" s="1"/>
      <c r="AL519" s="1"/>
    </row>
    <row r="520">
      <c r="I520" s="1"/>
      <c r="J520" s="1"/>
      <c r="K520" s="1"/>
      <c r="V520" s="1" t="str">
        <f t="shared" si="64"/>
        <v/>
      </c>
      <c r="W520" s="1" t="str">
        <f t="shared" si="4"/>
        <v/>
      </c>
      <c r="AA520" s="1"/>
      <c r="AB520" s="1"/>
      <c r="AC520" s="1"/>
      <c r="AJ520" s="1"/>
      <c r="AK520" s="1"/>
      <c r="AL520" s="1"/>
    </row>
    <row r="521">
      <c r="I521" s="1"/>
      <c r="J521" s="1"/>
      <c r="K521" s="1"/>
      <c r="V521" s="1" t="str">
        <f t="shared" si="64"/>
        <v/>
      </c>
      <c r="W521" s="1" t="str">
        <f t="shared" si="4"/>
        <v/>
      </c>
      <c r="AA521" s="1"/>
      <c r="AB521" s="1"/>
      <c r="AC521" s="1"/>
      <c r="AJ521" s="1"/>
      <c r="AK521" s="1"/>
      <c r="AL521" s="1"/>
    </row>
    <row r="522">
      <c r="I522" s="1"/>
      <c r="J522" s="1"/>
      <c r="K522" s="1"/>
      <c r="V522" s="1" t="str">
        <f t="shared" si="64"/>
        <v/>
      </c>
      <c r="W522" s="1" t="str">
        <f t="shared" si="4"/>
        <v/>
      </c>
      <c r="AA522" s="1"/>
      <c r="AB522" s="1"/>
      <c r="AC522" s="1"/>
      <c r="AJ522" s="1"/>
      <c r="AK522" s="1"/>
      <c r="AL522" s="1"/>
    </row>
    <row r="523">
      <c r="I523" s="1"/>
      <c r="J523" s="1"/>
      <c r="K523" s="1"/>
      <c r="V523" s="1" t="str">
        <f t="shared" si="64"/>
        <v/>
      </c>
      <c r="W523" s="1" t="str">
        <f t="shared" si="4"/>
        <v/>
      </c>
      <c r="AA523" s="1"/>
      <c r="AB523" s="1"/>
      <c r="AC523" s="1"/>
      <c r="AJ523" s="1"/>
      <c r="AK523" s="1"/>
      <c r="AL523" s="1"/>
    </row>
    <row r="524">
      <c r="I524" s="1"/>
      <c r="J524" s="1"/>
      <c r="K524" s="1"/>
      <c r="V524" s="1" t="str">
        <f t="shared" si="64"/>
        <v/>
      </c>
      <c r="W524" s="1" t="str">
        <f t="shared" si="4"/>
        <v/>
      </c>
      <c r="AA524" s="1"/>
      <c r="AB524" s="1"/>
      <c r="AC524" s="1"/>
      <c r="AJ524" s="1"/>
      <c r="AK524" s="1"/>
      <c r="AL524" s="1"/>
    </row>
    <row r="525">
      <c r="I525" s="1"/>
      <c r="J525" s="1"/>
      <c r="K525" s="1"/>
      <c r="V525" s="1" t="str">
        <f t="shared" si="64"/>
        <v/>
      </c>
      <c r="W525" s="1" t="str">
        <f t="shared" si="4"/>
        <v/>
      </c>
      <c r="AA525" s="1"/>
      <c r="AB525" s="1"/>
      <c r="AC525" s="1"/>
      <c r="AJ525" s="1"/>
      <c r="AK525" s="1"/>
      <c r="AL525" s="1"/>
    </row>
    <row r="526">
      <c r="I526" s="1"/>
      <c r="J526" s="1"/>
      <c r="K526" s="1"/>
      <c r="V526" s="1" t="str">
        <f t="shared" si="64"/>
        <v/>
      </c>
      <c r="W526" s="1" t="str">
        <f t="shared" si="4"/>
        <v/>
      </c>
      <c r="AA526" s="1"/>
      <c r="AB526" s="1"/>
      <c r="AC526" s="1"/>
      <c r="AJ526" s="1"/>
      <c r="AK526" s="1"/>
      <c r="AL526" s="1"/>
    </row>
    <row r="527">
      <c r="I527" s="1"/>
      <c r="J527" s="1"/>
      <c r="K527" s="1"/>
      <c r="V527" s="1" t="str">
        <f t="shared" si="64"/>
        <v/>
      </c>
      <c r="W527" s="1" t="str">
        <f t="shared" si="4"/>
        <v/>
      </c>
      <c r="AA527" s="1"/>
      <c r="AB527" s="1"/>
      <c r="AC527" s="1"/>
      <c r="AJ527" s="1"/>
      <c r="AK527" s="1"/>
      <c r="AL527" s="1"/>
    </row>
    <row r="528">
      <c r="I528" s="1"/>
      <c r="J528" s="1"/>
      <c r="K528" s="1"/>
      <c r="V528" s="1" t="str">
        <f t="shared" si="64"/>
        <v/>
      </c>
      <c r="W528" s="1" t="str">
        <f t="shared" si="4"/>
        <v/>
      </c>
      <c r="AA528" s="1"/>
      <c r="AB528" s="1"/>
      <c r="AC528" s="1"/>
      <c r="AJ528" s="1"/>
      <c r="AK528" s="1"/>
      <c r="AL528" s="1"/>
    </row>
    <row r="529">
      <c r="I529" s="1"/>
      <c r="J529" s="1"/>
      <c r="K529" s="1"/>
      <c r="V529" s="1" t="str">
        <f t="shared" si="64"/>
        <v/>
      </c>
      <c r="W529" s="1" t="str">
        <f t="shared" si="4"/>
        <v/>
      </c>
      <c r="AA529" s="1"/>
      <c r="AB529" s="1"/>
      <c r="AC529" s="1"/>
      <c r="AJ529" s="1"/>
      <c r="AK529" s="1"/>
      <c r="AL529" s="1"/>
    </row>
    <row r="530">
      <c r="I530" s="1"/>
      <c r="J530" s="1"/>
      <c r="K530" s="1"/>
      <c r="V530" s="1" t="str">
        <f t="shared" si="64"/>
        <v/>
      </c>
      <c r="W530" s="1" t="str">
        <f t="shared" si="4"/>
        <v/>
      </c>
      <c r="AA530" s="1"/>
      <c r="AB530" s="1"/>
      <c r="AC530" s="1"/>
      <c r="AJ530" s="1"/>
      <c r="AK530" s="1"/>
      <c r="AL530" s="1"/>
    </row>
    <row r="531">
      <c r="I531" s="1"/>
      <c r="J531" s="1"/>
      <c r="K531" s="1"/>
      <c r="V531" s="1" t="str">
        <f t="shared" si="64"/>
        <v/>
      </c>
      <c r="W531" s="1" t="str">
        <f t="shared" si="4"/>
        <v/>
      </c>
      <c r="AA531" s="1"/>
      <c r="AB531" s="1"/>
      <c r="AC531" s="1"/>
      <c r="AJ531" s="1"/>
      <c r="AK531" s="1"/>
      <c r="AL531" s="1"/>
    </row>
    <row r="532">
      <c r="I532" s="1"/>
      <c r="J532" s="1"/>
      <c r="K532" s="1"/>
      <c r="V532" s="1" t="str">
        <f t="shared" si="64"/>
        <v/>
      </c>
      <c r="W532" s="1" t="str">
        <f t="shared" si="4"/>
        <v/>
      </c>
      <c r="AA532" s="1"/>
      <c r="AB532" s="1"/>
      <c r="AC532" s="1"/>
      <c r="AJ532" s="1"/>
      <c r="AK532" s="1"/>
      <c r="AL532" s="1"/>
    </row>
    <row r="533">
      <c r="I533" s="1"/>
      <c r="J533" s="1"/>
      <c r="K533" s="1"/>
      <c r="V533" s="1" t="str">
        <f t="shared" si="64"/>
        <v/>
      </c>
      <c r="W533" s="1" t="str">
        <f t="shared" si="4"/>
        <v/>
      </c>
      <c r="AA533" s="1"/>
      <c r="AB533" s="1"/>
      <c r="AC533" s="1"/>
      <c r="AJ533" s="1"/>
      <c r="AK533" s="1"/>
      <c r="AL533" s="1"/>
    </row>
    <row r="534">
      <c r="I534" s="1"/>
      <c r="J534" s="1"/>
      <c r="K534" s="1"/>
      <c r="V534" s="1" t="str">
        <f t="shared" si="64"/>
        <v/>
      </c>
      <c r="W534" s="1" t="str">
        <f t="shared" si="4"/>
        <v/>
      </c>
      <c r="AA534" s="1"/>
      <c r="AB534" s="1"/>
      <c r="AC534" s="1"/>
      <c r="AJ534" s="1"/>
      <c r="AK534" s="1"/>
      <c r="AL534" s="1"/>
    </row>
    <row r="535">
      <c r="I535" s="1"/>
      <c r="J535" s="1"/>
      <c r="K535" s="1"/>
      <c r="V535" s="1" t="str">
        <f t="shared" si="64"/>
        <v/>
      </c>
      <c r="W535" s="1" t="str">
        <f t="shared" si="4"/>
        <v/>
      </c>
      <c r="AA535" s="1"/>
      <c r="AB535" s="1"/>
      <c r="AC535" s="1"/>
      <c r="AJ535" s="1"/>
      <c r="AK535" s="1"/>
      <c r="AL535" s="1"/>
    </row>
    <row r="536">
      <c r="I536" s="1"/>
      <c r="J536" s="1"/>
      <c r="K536" s="1"/>
      <c r="V536" s="1" t="str">
        <f t="shared" si="64"/>
        <v/>
      </c>
      <c r="W536" s="1" t="str">
        <f t="shared" si="4"/>
        <v/>
      </c>
      <c r="AA536" s="1"/>
      <c r="AB536" s="1"/>
      <c r="AC536" s="1"/>
      <c r="AJ536" s="1"/>
      <c r="AK536" s="1"/>
      <c r="AL536" s="1"/>
    </row>
    <row r="537">
      <c r="I537" s="1"/>
      <c r="J537" s="1"/>
      <c r="K537" s="1"/>
      <c r="V537" s="1" t="str">
        <f t="shared" si="64"/>
        <v/>
      </c>
      <c r="W537" s="1" t="str">
        <f t="shared" si="4"/>
        <v/>
      </c>
      <c r="AA537" s="1"/>
      <c r="AB537" s="1"/>
      <c r="AC537" s="1"/>
      <c r="AJ537" s="1"/>
      <c r="AK537" s="1"/>
      <c r="AL537" s="1"/>
    </row>
    <row r="538">
      <c r="I538" s="1"/>
      <c r="J538" s="1"/>
      <c r="K538" s="1"/>
      <c r="V538" s="1" t="str">
        <f t="shared" si="64"/>
        <v/>
      </c>
      <c r="W538" s="1" t="str">
        <f t="shared" si="4"/>
        <v/>
      </c>
      <c r="AA538" s="1"/>
      <c r="AB538" s="1"/>
      <c r="AC538" s="1"/>
      <c r="AJ538" s="1"/>
      <c r="AK538" s="1"/>
      <c r="AL538" s="1"/>
    </row>
    <row r="539">
      <c r="I539" s="1"/>
      <c r="J539" s="1"/>
      <c r="K539" s="1"/>
      <c r="V539" s="1" t="str">
        <f t="shared" si="64"/>
        <v/>
      </c>
      <c r="W539" s="1" t="str">
        <f t="shared" si="4"/>
        <v/>
      </c>
      <c r="AA539" s="1"/>
      <c r="AB539" s="1"/>
      <c r="AC539" s="1"/>
      <c r="AJ539" s="1"/>
      <c r="AK539" s="1"/>
      <c r="AL539" s="1"/>
    </row>
    <row r="540">
      <c r="I540" s="1"/>
      <c r="J540" s="1"/>
      <c r="K540" s="1"/>
      <c r="V540" s="1" t="str">
        <f t="shared" si="64"/>
        <v/>
      </c>
      <c r="W540" s="1" t="str">
        <f t="shared" si="4"/>
        <v/>
      </c>
      <c r="AA540" s="1"/>
      <c r="AB540" s="1"/>
      <c r="AC540" s="1"/>
      <c r="AJ540" s="1"/>
      <c r="AK540" s="1"/>
      <c r="AL540" s="1"/>
    </row>
    <row r="541">
      <c r="I541" s="1"/>
      <c r="J541" s="1"/>
      <c r="K541" s="1"/>
      <c r="V541" s="1" t="str">
        <f t="shared" si="64"/>
        <v/>
      </c>
      <c r="W541" s="1" t="str">
        <f t="shared" si="4"/>
        <v/>
      </c>
      <c r="AA541" s="1"/>
      <c r="AB541" s="1"/>
      <c r="AC541" s="1"/>
      <c r="AJ541" s="1"/>
      <c r="AK541" s="1"/>
      <c r="AL541" s="1"/>
    </row>
    <row r="542">
      <c r="I542" s="1"/>
      <c r="J542" s="1"/>
      <c r="K542" s="1"/>
      <c r="V542" s="1" t="str">
        <f t="shared" si="64"/>
        <v/>
      </c>
      <c r="W542" s="1" t="str">
        <f t="shared" si="4"/>
        <v/>
      </c>
      <c r="AA542" s="1"/>
      <c r="AB542" s="1"/>
      <c r="AC542" s="1"/>
      <c r="AJ542" s="1"/>
      <c r="AK542" s="1"/>
      <c r="AL542" s="1"/>
    </row>
    <row r="543">
      <c r="I543" s="1"/>
      <c r="J543" s="1"/>
      <c r="K543" s="1"/>
      <c r="V543" s="1" t="str">
        <f t="shared" si="64"/>
        <v/>
      </c>
      <c r="W543" s="1" t="str">
        <f t="shared" si="4"/>
        <v/>
      </c>
      <c r="AA543" s="1"/>
      <c r="AB543" s="1"/>
      <c r="AC543" s="1"/>
      <c r="AJ543" s="1"/>
      <c r="AK543" s="1"/>
      <c r="AL543" s="1"/>
    </row>
    <row r="544">
      <c r="I544" s="1"/>
      <c r="J544" s="1"/>
      <c r="K544" s="1"/>
      <c r="V544" s="1" t="str">
        <f t="shared" si="64"/>
        <v/>
      </c>
      <c r="W544" s="1" t="str">
        <f t="shared" si="4"/>
        <v/>
      </c>
      <c r="AA544" s="1"/>
      <c r="AB544" s="1"/>
      <c r="AC544" s="1"/>
      <c r="AJ544" s="1"/>
      <c r="AK544" s="1"/>
      <c r="AL544" s="1"/>
    </row>
    <row r="545">
      <c r="I545" s="1"/>
      <c r="J545" s="1"/>
      <c r="K545" s="1"/>
      <c r="V545" s="1" t="str">
        <f t="shared" si="64"/>
        <v/>
      </c>
      <c r="W545" s="1" t="str">
        <f t="shared" si="4"/>
        <v/>
      </c>
      <c r="AA545" s="1"/>
      <c r="AB545" s="1"/>
      <c r="AC545" s="1"/>
      <c r="AJ545" s="1"/>
      <c r="AK545" s="1"/>
      <c r="AL545" s="1"/>
    </row>
    <row r="546">
      <c r="I546" s="1"/>
      <c r="J546" s="1"/>
      <c r="K546" s="1"/>
      <c r="V546" s="1" t="str">
        <f t="shared" si="64"/>
        <v/>
      </c>
      <c r="W546" s="1" t="str">
        <f t="shared" si="4"/>
        <v/>
      </c>
      <c r="AA546" s="1"/>
      <c r="AB546" s="1"/>
      <c r="AC546" s="1"/>
      <c r="AJ546" s="1"/>
      <c r="AK546" s="1"/>
      <c r="AL546" s="1"/>
    </row>
    <row r="547">
      <c r="I547" s="1"/>
      <c r="J547" s="1"/>
      <c r="K547" s="1"/>
      <c r="V547" s="1" t="str">
        <f t="shared" si="64"/>
        <v/>
      </c>
      <c r="W547" s="1" t="str">
        <f t="shared" si="4"/>
        <v/>
      </c>
      <c r="AA547" s="1"/>
      <c r="AB547" s="1"/>
      <c r="AC547" s="1"/>
      <c r="AJ547" s="1"/>
      <c r="AK547" s="1"/>
      <c r="AL547" s="1"/>
    </row>
    <row r="548">
      <c r="I548" s="1"/>
      <c r="J548" s="1"/>
      <c r="K548" s="1"/>
      <c r="V548" s="1" t="str">
        <f t="shared" si="64"/>
        <v/>
      </c>
      <c r="W548" s="1" t="str">
        <f t="shared" si="4"/>
        <v/>
      </c>
      <c r="AA548" s="1"/>
      <c r="AB548" s="1"/>
      <c r="AC548" s="1"/>
      <c r="AJ548" s="1"/>
      <c r="AK548" s="1"/>
      <c r="AL548" s="1"/>
    </row>
    <row r="549">
      <c r="I549" s="1"/>
      <c r="J549" s="1"/>
      <c r="K549" s="1"/>
      <c r="V549" s="1" t="str">
        <f t="shared" si="64"/>
        <v/>
      </c>
      <c r="W549" s="1" t="str">
        <f t="shared" si="4"/>
        <v/>
      </c>
      <c r="AA549" s="1"/>
      <c r="AB549" s="1"/>
      <c r="AC549" s="1"/>
      <c r="AJ549" s="1"/>
      <c r="AK549" s="1"/>
      <c r="AL549" s="1"/>
    </row>
    <row r="550">
      <c r="I550" s="1"/>
      <c r="J550" s="1"/>
      <c r="K550" s="1"/>
      <c r="V550" s="1" t="str">
        <f t="shared" si="64"/>
        <v/>
      </c>
      <c r="W550" s="1" t="str">
        <f t="shared" si="4"/>
        <v/>
      </c>
      <c r="AA550" s="1"/>
      <c r="AB550" s="1"/>
      <c r="AC550" s="1"/>
      <c r="AJ550" s="1"/>
      <c r="AK550" s="1"/>
      <c r="AL550" s="1"/>
    </row>
    <row r="551">
      <c r="I551" s="1"/>
      <c r="J551" s="1"/>
      <c r="K551" s="1"/>
      <c r="V551" s="1" t="str">
        <f t="shared" si="64"/>
        <v/>
      </c>
      <c r="W551" s="1" t="str">
        <f t="shared" si="4"/>
        <v/>
      </c>
      <c r="AA551" s="1"/>
      <c r="AB551" s="1"/>
      <c r="AC551" s="1"/>
      <c r="AJ551" s="1"/>
      <c r="AK551" s="1"/>
      <c r="AL551" s="1"/>
    </row>
    <row r="552">
      <c r="I552" s="1"/>
      <c r="J552" s="1"/>
      <c r="K552" s="1"/>
      <c r="V552" s="1" t="str">
        <f t="shared" si="64"/>
        <v/>
      </c>
      <c r="W552" s="1" t="str">
        <f t="shared" si="4"/>
        <v/>
      </c>
      <c r="AA552" s="1"/>
      <c r="AB552" s="1"/>
      <c r="AC552" s="1"/>
      <c r="AJ552" s="1"/>
      <c r="AK552" s="1"/>
      <c r="AL552" s="1"/>
    </row>
    <row r="553">
      <c r="I553" s="1"/>
      <c r="J553" s="1"/>
      <c r="K553" s="1"/>
      <c r="V553" s="1" t="str">
        <f t="shared" si="64"/>
        <v/>
      </c>
      <c r="W553" s="1" t="str">
        <f t="shared" si="4"/>
        <v/>
      </c>
      <c r="AA553" s="1"/>
      <c r="AB553" s="1"/>
      <c r="AC553" s="1"/>
      <c r="AJ553" s="1"/>
      <c r="AK553" s="1"/>
      <c r="AL553" s="1"/>
    </row>
    <row r="554">
      <c r="I554" s="1"/>
      <c r="J554" s="1"/>
      <c r="K554" s="1"/>
      <c r="V554" s="1" t="str">
        <f t="shared" si="64"/>
        <v/>
      </c>
      <c r="W554" s="1" t="str">
        <f t="shared" si="4"/>
        <v/>
      </c>
      <c r="AA554" s="1"/>
      <c r="AB554" s="1"/>
      <c r="AC554" s="1"/>
      <c r="AJ554" s="1"/>
      <c r="AK554" s="1"/>
      <c r="AL554" s="1"/>
    </row>
    <row r="555">
      <c r="I555" s="1"/>
      <c r="J555" s="1"/>
      <c r="K555" s="1"/>
      <c r="V555" s="1" t="str">
        <f t="shared" si="64"/>
        <v/>
      </c>
      <c r="W555" s="1" t="str">
        <f t="shared" si="4"/>
        <v/>
      </c>
      <c r="AA555" s="1"/>
      <c r="AB555" s="1"/>
      <c r="AC555" s="1"/>
      <c r="AJ555" s="1"/>
      <c r="AK555" s="1"/>
      <c r="AL555" s="1"/>
    </row>
    <row r="556">
      <c r="I556" s="1"/>
      <c r="J556" s="1"/>
      <c r="K556" s="1"/>
      <c r="V556" s="1" t="str">
        <f t="shared" si="64"/>
        <v/>
      </c>
      <c r="W556" s="1" t="str">
        <f t="shared" si="4"/>
        <v/>
      </c>
      <c r="AA556" s="1"/>
      <c r="AB556" s="1"/>
      <c r="AC556" s="1"/>
      <c r="AJ556" s="1"/>
      <c r="AK556" s="1"/>
      <c r="AL556" s="1"/>
    </row>
    <row r="557">
      <c r="I557" s="1"/>
      <c r="J557" s="1"/>
      <c r="K557" s="1"/>
      <c r="V557" s="1" t="str">
        <f t="shared" si="64"/>
        <v/>
      </c>
      <c r="W557" s="1" t="str">
        <f t="shared" si="4"/>
        <v/>
      </c>
      <c r="AA557" s="1"/>
      <c r="AB557" s="1"/>
      <c r="AC557" s="1"/>
      <c r="AJ557" s="1"/>
      <c r="AK557" s="1"/>
      <c r="AL557" s="1"/>
    </row>
    <row r="558">
      <c r="I558" s="1"/>
      <c r="J558" s="1"/>
      <c r="K558" s="1"/>
      <c r="V558" s="1" t="str">
        <f t="shared" si="64"/>
        <v/>
      </c>
      <c r="W558" s="1" t="str">
        <f t="shared" si="4"/>
        <v/>
      </c>
      <c r="AA558" s="1"/>
      <c r="AB558" s="1"/>
      <c r="AC558" s="1"/>
      <c r="AJ558" s="1"/>
      <c r="AK558" s="1"/>
      <c r="AL558" s="1"/>
    </row>
    <row r="559">
      <c r="I559" s="1"/>
      <c r="J559" s="1"/>
      <c r="K559" s="1"/>
      <c r="V559" s="1" t="str">
        <f t="shared" si="64"/>
        <v/>
      </c>
      <c r="W559" s="1" t="str">
        <f t="shared" si="4"/>
        <v/>
      </c>
      <c r="AA559" s="1"/>
      <c r="AB559" s="1"/>
      <c r="AC559" s="1"/>
      <c r="AJ559" s="1"/>
      <c r="AK559" s="1"/>
      <c r="AL559" s="1"/>
    </row>
    <row r="560">
      <c r="I560" s="1"/>
      <c r="J560" s="1"/>
      <c r="K560" s="1"/>
      <c r="V560" s="1" t="str">
        <f t="shared" si="64"/>
        <v/>
      </c>
      <c r="W560" s="1" t="str">
        <f t="shared" si="4"/>
        <v/>
      </c>
      <c r="AA560" s="1"/>
      <c r="AB560" s="1"/>
      <c r="AC560" s="1"/>
      <c r="AJ560" s="1"/>
      <c r="AK560" s="1"/>
      <c r="AL560" s="1"/>
    </row>
    <row r="561">
      <c r="I561" s="1"/>
      <c r="J561" s="1"/>
      <c r="K561" s="1"/>
      <c r="V561" s="1" t="str">
        <f t="shared" si="64"/>
        <v/>
      </c>
      <c r="W561" s="1" t="str">
        <f t="shared" si="4"/>
        <v/>
      </c>
      <c r="AA561" s="1"/>
      <c r="AB561" s="1"/>
      <c r="AC561" s="1"/>
      <c r="AJ561" s="1"/>
      <c r="AK561" s="1"/>
      <c r="AL561" s="1"/>
    </row>
    <row r="562">
      <c r="I562" s="1"/>
      <c r="J562" s="1"/>
      <c r="K562" s="1"/>
      <c r="V562" s="1" t="str">
        <f t="shared" si="64"/>
        <v/>
      </c>
      <c r="W562" s="1" t="str">
        <f t="shared" si="4"/>
        <v/>
      </c>
      <c r="AA562" s="1"/>
      <c r="AB562" s="1"/>
      <c r="AC562" s="1"/>
      <c r="AJ562" s="1"/>
      <c r="AK562" s="1"/>
      <c r="AL562" s="1"/>
    </row>
    <row r="563">
      <c r="I563" s="1"/>
      <c r="J563" s="1"/>
      <c r="K563" s="1"/>
      <c r="V563" s="1" t="str">
        <f t="shared" si="64"/>
        <v/>
      </c>
      <c r="W563" s="1" t="str">
        <f t="shared" si="4"/>
        <v/>
      </c>
      <c r="AA563" s="1"/>
      <c r="AB563" s="1"/>
      <c r="AC563" s="1"/>
      <c r="AJ563" s="1"/>
      <c r="AK563" s="1"/>
      <c r="AL563" s="1"/>
    </row>
    <row r="564">
      <c r="I564" s="1"/>
      <c r="J564" s="1"/>
      <c r="K564" s="1"/>
      <c r="V564" s="1" t="str">
        <f t="shared" si="64"/>
        <v/>
      </c>
      <c r="W564" s="1" t="str">
        <f t="shared" si="4"/>
        <v/>
      </c>
      <c r="AA564" s="1"/>
      <c r="AB564" s="1"/>
      <c r="AC564" s="1"/>
      <c r="AJ564" s="1"/>
      <c r="AK564" s="1"/>
      <c r="AL564" s="1"/>
    </row>
    <row r="565">
      <c r="I565" s="1"/>
      <c r="J565" s="1"/>
      <c r="K565" s="1"/>
      <c r="V565" s="1" t="str">
        <f t="shared" si="64"/>
        <v/>
      </c>
      <c r="W565" s="1" t="str">
        <f t="shared" si="4"/>
        <v/>
      </c>
      <c r="AA565" s="1"/>
      <c r="AB565" s="1"/>
      <c r="AC565" s="1"/>
      <c r="AJ565" s="1"/>
      <c r="AK565" s="1"/>
      <c r="AL565" s="1"/>
    </row>
    <row r="566">
      <c r="I566" s="1"/>
      <c r="J566" s="1"/>
      <c r="K566" s="1"/>
      <c r="V566" s="1" t="str">
        <f t="shared" si="64"/>
        <v/>
      </c>
      <c r="W566" s="1" t="str">
        <f t="shared" si="4"/>
        <v/>
      </c>
      <c r="AA566" s="1"/>
      <c r="AB566" s="1"/>
      <c r="AC566" s="1"/>
      <c r="AJ566" s="1"/>
      <c r="AK566" s="1"/>
      <c r="AL566" s="1"/>
    </row>
    <row r="567">
      <c r="I567" s="1"/>
      <c r="J567" s="1"/>
      <c r="K567" s="1"/>
      <c r="V567" s="1" t="str">
        <f t="shared" si="64"/>
        <v/>
      </c>
      <c r="W567" s="1" t="str">
        <f t="shared" si="4"/>
        <v/>
      </c>
      <c r="AA567" s="1"/>
      <c r="AB567" s="1"/>
      <c r="AC567" s="1"/>
      <c r="AJ567" s="1"/>
      <c r="AK567" s="1"/>
      <c r="AL567" s="1"/>
    </row>
    <row r="568">
      <c r="I568" s="1"/>
      <c r="J568" s="1"/>
      <c r="K568" s="1"/>
      <c r="V568" s="1" t="str">
        <f t="shared" si="64"/>
        <v/>
      </c>
      <c r="W568" s="1" t="str">
        <f t="shared" si="4"/>
        <v/>
      </c>
      <c r="AA568" s="1"/>
      <c r="AB568" s="1"/>
      <c r="AC568" s="1"/>
      <c r="AJ568" s="1"/>
      <c r="AK568" s="1"/>
      <c r="AL568" s="1"/>
    </row>
    <row r="569">
      <c r="I569" s="1"/>
      <c r="J569" s="1"/>
      <c r="K569" s="1"/>
      <c r="V569" s="1" t="str">
        <f t="shared" si="64"/>
        <v/>
      </c>
      <c r="W569" s="1" t="str">
        <f t="shared" si="4"/>
        <v/>
      </c>
      <c r="AA569" s="1"/>
      <c r="AB569" s="1"/>
      <c r="AC569" s="1"/>
      <c r="AJ569" s="1"/>
      <c r="AK569" s="1"/>
      <c r="AL569" s="1"/>
    </row>
    <row r="570">
      <c r="I570" s="1"/>
      <c r="J570" s="1"/>
      <c r="K570" s="1"/>
      <c r="V570" s="1" t="str">
        <f t="shared" si="64"/>
        <v/>
      </c>
      <c r="W570" s="1" t="str">
        <f t="shared" si="4"/>
        <v/>
      </c>
      <c r="AA570" s="1"/>
      <c r="AB570" s="1"/>
      <c r="AC570" s="1"/>
      <c r="AJ570" s="1"/>
      <c r="AK570" s="1"/>
      <c r="AL570" s="1"/>
    </row>
    <row r="571">
      <c r="I571" s="1"/>
      <c r="J571" s="1"/>
      <c r="K571" s="1"/>
      <c r="V571" s="1" t="str">
        <f t="shared" si="64"/>
        <v/>
      </c>
      <c r="W571" s="1" t="str">
        <f t="shared" si="4"/>
        <v/>
      </c>
      <c r="AA571" s="1"/>
      <c r="AB571" s="1"/>
      <c r="AC571" s="1"/>
      <c r="AJ571" s="1"/>
      <c r="AK571" s="1"/>
      <c r="AL571" s="1"/>
    </row>
    <row r="572">
      <c r="I572" s="1"/>
      <c r="J572" s="1"/>
      <c r="K572" s="1"/>
      <c r="V572" s="1" t="str">
        <f t="shared" si="64"/>
        <v/>
      </c>
      <c r="W572" s="1" t="str">
        <f t="shared" si="4"/>
        <v/>
      </c>
      <c r="AA572" s="1"/>
      <c r="AB572" s="1"/>
      <c r="AC572" s="1"/>
      <c r="AJ572" s="1"/>
      <c r="AK572" s="1"/>
      <c r="AL572" s="1"/>
    </row>
    <row r="573">
      <c r="I573" s="1"/>
      <c r="J573" s="1"/>
      <c r="K573" s="1"/>
      <c r="V573" s="1" t="str">
        <f t="shared" si="64"/>
        <v/>
      </c>
      <c r="W573" s="1" t="str">
        <f t="shared" si="4"/>
        <v/>
      </c>
      <c r="AA573" s="1"/>
      <c r="AB573" s="1"/>
      <c r="AC573" s="1"/>
      <c r="AJ573" s="1"/>
      <c r="AK573" s="1"/>
      <c r="AL573" s="1"/>
    </row>
    <row r="574">
      <c r="I574" s="1"/>
      <c r="J574" s="1"/>
      <c r="K574" s="1"/>
      <c r="V574" s="1" t="str">
        <f t="shared" si="64"/>
        <v/>
      </c>
      <c r="W574" s="1" t="str">
        <f t="shared" si="4"/>
        <v/>
      </c>
      <c r="AA574" s="1"/>
      <c r="AB574" s="1"/>
      <c r="AC574" s="1"/>
      <c r="AJ574" s="1"/>
      <c r="AK574" s="1"/>
      <c r="AL574" s="1"/>
    </row>
    <row r="575">
      <c r="I575" s="1"/>
      <c r="J575" s="1"/>
      <c r="K575" s="1"/>
      <c r="V575" s="1" t="str">
        <f t="shared" si="64"/>
        <v/>
      </c>
      <c r="W575" s="1" t="str">
        <f t="shared" si="4"/>
        <v/>
      </c>
      <c r="AA575" s="1"/>
      <c r="AB575" s="1"/>
      <c r="AC575" s="1"/>
      <c r="AJ575" s="1"/>
      <c r="AK575" s="1"/>
      <c r="AL575" s="1"/>
    </row>
    <row r="576">
      <c r="I576" s="1"/>
      <c r="J576" s="1"/>
      <c r="K576" s="1"/>
      <c r="V576" s="1" t="str">
        <f t="shared" si="64"/>
        <v/>
      </c>
      <c r="W576" s="1" t="str">
        <f t="shared" si="4"/>
        <v/>
      </c>
      <c r="AA576" s="1"/>
      <c r="AB576" s="1"/>
      <c r="AC576" s="1"/>
      <c r="AJ576" s="1"/>
      <c r="AK576" s="1"/>
      <c r="AL576" s="1"/>
    </row>
    <row r="577">
      <c r="I577" s="1"/>
      <c r="J577" s="1"/>
      <c r="K577" s="1"/>
      <c r="V577" s="1" t="str">
        <f t="shared" si="64"/>
        <v/>
      </c>
      <c r="W577" s="1" t="str">
        <f t="shared" si="4"/>
        <v/>
      </c>
      <c r="AA577" s="1"/>
      <c r="AB577" s="1"/>
      <c r="AC577" s="1"/>
      <c r="AJ577" s="1"/>
      <c r="AK577" s="1"/>
      <c r="AL577" s="1"/>
    </row>
    <row r="578">
      <c r="I578" s="1"/>
      <c r="J578" s="1"/>
      <c r="K578" s="1"/>
      <c r="V578" s="1" t="str">
        <f t="shared" si="64"/>
        <v/>
      </c>
      <c r="W578" s="1" t="str">
        <f t="shared" si="4"/>
        <v/>
      </c>
      <c r="AA578" s="1"/>
      <c r="AB578" s="1"/>
      <c r="AC578" s="1"/>
      <c r="AJ578" s="1"/>
      <c r="AK578" s="1"/>
      <c r="AL578" s="1"/>
    </row>
    <row r="579">
      <c r="I579" s="1"/>
      <c r="J579" s="1"/>
      <c r="K579" s="1"/>
      <c r="V579" s="1" t="str">
        <f t="shared" si="64"/>
        <v/>
      </c>
      <c r="W579" s="1" t="str">
        <f t="shared" si="4"/>
        <v/>
      </c>
      <c r="AA579" s="1"/>
      <c r="AB579" s="1"/>
      <c r="AC579" s="1"/>
      <c r="AJ579" s="1"/>
      <c r="AK579" s="1"/>
      <c r="AL579" s="1"/>
    </row>
    <row r="580">
      <c r="I580" s="1"/>
      <c r="J580" s="1"/>
      <c r="K580" s="1"/>
      <c r="V580" s="1" t="str">
        <f t="shared" si="64"/>
        <v/>
      </c>
      <c r="W580" s="1" t="str">
        <f t="shared" si="4"/>
        <v/>
      </c>
      <c r="AA580" s="1"/>
      <c r="AB580" s="1"/>
      <c r="AC580" s="1"/>
      <c r="AJ580" s="1"/>
      <c r="AK580" s="1"/>
      <c r="AL580" s="1"/>
    </row>
    <row r="581">
      <c r="I581" s="1"/>
      <c r="J581" s="1"/>
      <c r="K581" s="1"/>
      <c r="V581" s="1" t="str">
        <f t="shared" si="64"/>
        <v/>
      </c>
      <c r="W581" s="1" t="str">
        <f t="shared" si="4"/>
        <v/>
      </c>
      <c r="AA581" s="1"/>
      <c r="AB581" s="1"/>
      <c r="AC581" s="1"/>
      <c r="AJ581" s="1"/>
      <c r="AK581" s="1"/>
      <c r="AL581" s="1"/>
    </row>
    <row r="582">
      <c r="I582" s="1"/>
      <c r="J582" s="1"/>
      <c r="K582" s="1"/>
      <c r="V582" s="1" t="str">
        <f t="shared" si="64"/>
        <v/>
      </c>
      <c r="W582" s="1" t="str">
        <f t="shared" si="4"/>
        <v/>
      </c>
      <c r="AA582" s="1"/>
      <c r="AB582" s="1"/>
      <c r="AC582" s="1"/>
      <c r="AJ582" s="1"/>
      <c r="AK582" s="1"/>
      <c r="AL582" s="1"/>
    </row>
    <row r="583">
      <c r="I583" s="1"/>
      <c r="J583" s="1"/>
      <c r="K583" s="1"/>
      <c r="V583" s="1" t="str">
        <f t="shared" si="64"/>
        <v/>
      </c>
      <c r="W583" s="1" t="str">
        <f t="shared" si="4"/>
        <v/>
      </c>
      <c r="AA583" s="1"/>
      <c r="AB583" s="1"/>
      <c r="AC583" s="1"/>
      <c r="AJ583" s="1"/>
      <c r="AK583" s="1"/>
      <c r="AL583" s="1"/>
    </row>
    <row r="584">
      <c r="I584" s="1"/>
      <c r="J584" s="1"/>
      <c r="K584" s="1"/>
      <c r="V584" s="1" t="str">
        <f t="shared" si="64"/>
        <v/>
      </c>
      <c r="W584" s="1" t="str">
        <f t="shared" si="4"/>
        <v/>
      </c>
      <c r="AA584" s="1"/>
      <c r="AB584" s="1"/>
      <c r="AC584" s="1"/>
      <c r="AJ584" s="1"/>
      <c r="AK584" s="1"/>
      <c r="AL584" s="1"/>
    </row>
    <row r="585">
      <c r="I585" s="1"/>
      <c r="J585" s="1"/>
      <c r="K585" s="1"/>
      <c r="V585" s="1" t="str">
        <f t="shared" si="64"/>
        <v/>
      </c>
      <c r="W585" s="1" t="str">
        <f t="shared" si="4"/>
        <v/>
      </c>
      <c r="AA585" s="1"/>
      <c r="AB585" s="1"/>
      <c r="AC585" s="1"/>
      <c r="AJ585" s="1"/>
      <c r="AK585" s="1"/>
      <c r="AL585" s="1"/>
    </row>
    <row r="586">
      <c r="I586" s="1"/>
      <c r="J586" s="1"/>
      <c r="K586" s="1"/>
      <c r="V586" s="1" t="str">
        <f t="shared" si="64"/>
        <v/>
      </c>
      <c r="W586" s="1" t="str">
        <f t="shared" si="4"/>
        <v/>
      </c>
      <c r="AA586" s="1"/>
      <c r="AB586" s="1"/>
      <c r="AC586" s="1"/>
      <c r="AJ586" s="1"/>
      <c r="AK586" s="1"/>
      <c r="AL586" s="1"/>
    </row>
    <row r="587">
      <c r="I587" s="1"/>
      <c r="J587" s="1"/>
      <c r="K587" s="1"/>
      <c r="V587" s="1" t="str">
        <f t="shared" si="64"/>
        <v/>
      </c>
      <c r="W587" s="1" t="str">
        <f t="shared" si="4"/>
        <v/>
      </c>
      <c r="AA587" s="1"/>
      <c r="AB587" s="1"/>
      <c r="AC587" s="1"/>
      <c r="AJ587" s="1"/>
      <c r="AK587" s="1"/>
      <c r="AL587" s="1"/>
    </row>
    <row r="588">
      <c r="I588" s="1"/>
      <c r="J588" s="1"/>
      <c r="K588" s="1"/>
      <c r="V588" s="1" t="str">
        <f t="shared" si="64"/>
        <v/>
      </c>
      <c r="W588" s="1" t="str">
        <f t="shared" si="4"/>
        <v/>
      </c>
      <c r="AA588" s="1"/>
      <c r="AB588" s="1"/>
      <c r="AC588" s="1"/>
      <c r="AJ588" s="1"/>
      <c r="AK588" s="1"/>
      <c r="AL588" s="1"/>
    </row>
    <row r="589">
      <c r="I589" s="1"/>
      <c r="J589" s="1"/>
      <c r="K589" s="1"/>
      <c r="V589" s="1" t="str">
        <f t="shared" si="64"/>
        <v/>
      </c>
      <c r="W589" s="1" t="str">
        <f t="shared" si="4"/>
        <v/>
      </c>
      <c r="AA589" s="1"/>
      <c r="AB589" s="1"/>
      <c r="AC589" s="1"/>
      <c r="AJ589" s="1"/>
      <c r="AK589" s="1"/>
      <c r="AL589" s="1"/>
    </row>
    <row r="590">
      <c r="I590" s="1"/>
      <c r="J590" s="1"/>
      <c r="K590" s="1"/>
      <c r="V590" s="1" t="str">
        <f t="shared" si="64"/>
        <v/>
      </c>
      <c r="W590" s="1" t="str">
        <f t="shared" si="4"/>
        <v/>
      </c>
      <c r="AA590" s="1"/>
      <c r="AB590" s="1"/>
      <c r="AC590" s="1"/>
      <c r="AJ590" s="1"/>
      <c r="AK590" s="1"/>
      <c r="AL590" s="1"/>
    </row>
    <row r="591">
      <c r="I591" s="1"/>
      <c r="J591" s="1"/>
      <c r="K591" s="1"/>
      <c r="V591" s="1" t="str">
        <f t="shared" si="64"/>
        <v/>
      </c>
      <c r="W591" s="1" t="str">
        <f t="shared" si="4"/>
        <v/>
      </c>
      <c r="AA591" s="1"/>
      <c r="AB591" s="1"/>
      <c r="AC591" s="1"/>
      <c r="AJ591" s="1"/>
      <c r="AK591" s="1"/>
      <c r="AL591" s="1"/>
    </row>
    <row r="592">
      <c r="I592" s="1"/>
      <c r="J592" s="1"/>
      <c r="K592" s="1"/>
      <c r="V592" s="1" t="str">
        <f t="shared" si="64"/>
        <v/>
      </c>
      <c r="W592" s="1" t="str">
        <f t="shared" si="4"/>
        <v/>
      </c>
      <c r="AA592" s="1"/>
      <c r="AB592" s="1"/>
      <c r="AC592" s="1"/>
      <c r="AJ592" s="1"/>
      <c r="AK592" s="1"/>
      <c r="AL592" s="1"/>
    </row>
    <row r="593">
      <c r="I593" s="1"/>
      <c r="J593" s="1"/>
      <c r="K593" s="1"/>
      <c r="V593" s="1" t="str">
        <f t="shared" si="64"/>
        <v/>
      </c>
      <c r="W593" s="1" t="str">
        <f t="shared" si="4"/>
        <v/>
      </c>
      <c r="AA593" s="1"/>
      <c r="AB593" s="1"/>
      <c r="AC593" s="1"/>
      <c r="AJ593" s="1"/>
      <c r="AK593" s="1"/>
      <c r="AL593" s="1"/>
    </row>
    <row r="594">
      <c r="I594" s="1"/>
      <c r="J594" s="1"/>
      <c r="K594" s="1"/>
      <c r="V594" s="1" t="str">
        <f t="shared" si="64"/>
        <v/>
      </c>
      <c r="W594" s="1" t="str">
        <f t="shared" si="4"/>
        <v/>
      </c>
      <c r="AA594" s="1"/>
      <c r="AB594" s="1"/>
      <c r="AC594" s="1"/>
      <c r="AJ594" s="1"/>
      <c r="AK594" s="1"/>
      <c r="AL594" s="1"/>
    </row>
    <row r="595">
      <c r="I595" s="1"/>
      <c r="J595" s="1"/>
      <c r="K595" s="1"/>
      <c r="V595" s="1" t="str">
        <f t="shared" si="64"/>
        <v/>
      </c>
      <c r="W595" s="1" t="str">
        <f t="shared" si="4"/>
        <v/>
      </c>
      <c r="AA595" s="1"/>
      <c r="AB595" s="1"/>
      <c r="AC595" s="1"/>
      <c r="AJ595" s="1"/>
      <c r="AK595" s="1"/>
      <c r="AL595" s="1"/>
    </row>
    <row r="596">
      <c r="I596" s="1"/>
      <c r="J596" s="1"/>
      <c r="K596" s="1"/>
      <c r="V596" s="1" t="str">
        <f t="shared" si="64"/>
        <v/>
      </c>
      <c r="W596" s="1" t="str">
        <f t="shared" si="4"/>
        <v/>
      </c>
      <c r="AA596" s="1"/>
      <c r="AB596" s="1"/>
      <c r="AC596" s="1"/>
      <c r="AJ596" s="1"/>
      <c r="AK596" s="1"/>
      <c r="AL596" s="1"/>
    </row>
    <row r="597">
      <c r="I597" s="1"/>
      <c r="J597" s="1"/>
      <c r="K597" s="1"/>
      <c r="V597" s="1" t="str">
        <f t="shared" si="64"/>
        <v/>
      </c>
      <c r="W597" s="1" t="str">
        <f t="shared" si="4"/>
        <v/>
      </c>
      <c r="AA597" s="1"/>
      <c r="AB597" s="1"/>
      <c r="AC597" s="1"/>
      <c r="AJ597" s="1"/>
      <c r="AK597" s="1"/>
      <c r="AL597" s="1"/>
    </row>
    <row r="598">
      <c r="I598" s="1"/>
      <c r="J598" s="1"/>
      <c r="K598" s="1"/>
      <c r="V598" s="1" t="str">
        <f t="shared" si="64"/>
        <v/>
      </c>
      <c r="W598" s="1" t="str">
        <f t="shared" si="4"/>
        <v/>
      </c>
      <c r="AA598" s="1"/>
      <c r="AB598" s="1"/>
      <c r="AC598" s="1"/>
      <c r="AJ598" s="1"/>
      <c r="AK598" s="1"/>
      <c r="AL598" s="1"/>
    </row>
    <row r="599">
      <c r="I599" s="1"/>
      <c r="J599" s="1"/>
      <c r="K599" s="1"/>
      <c r="V599" s="1" t="str">
        <f t="shared" si="64"/>
        <v/>
      </c>
      <c r="W599" s="1" t="str">
        <f t="shared" si="4"/>
        <v/>
      </c>
      <c r="AA599" s="1"/>
      <c r="AB599" s="1"/>
      <c r="AC599" s="1"/>
      <c r="AJ599" s="1"/>
      <c r="AK599" s="1"/>
      <c r="AL599" s="1"/>
    </row>
    <row r="600">
      <c r="I600" s="1"/>
      <c r="J600" s="1"/>
      <c r="K600" s="1"/>
      <c r="V600" s="1" t="str">
        <f t="shared" si="64"/>
        <v/>
      </c>
      <c r="W600" s="1" t="str">
        <f t="shared" si="4"/>
        <v/>
      </c>
      <c r="AA600" s="1"/>
      <c r="AB600" s="1"/>
      <c r="AC600" s="1"/>
      <c r="AJ600" s="1"/>
      <c r="AK600" s="1"/>
      <c r="AL600" s="1"/>
    </row>
    <row r="601">
      <c r="I601" s="1"/>
      <c r="J601" s="1"/>
      <c r="K601" s="1"/>
      <c r="V601" s="1" t="str">
        <f t="shared" si="64"/>
        <v/>
      </c>
      <c r="W601" s="1" t="str">
        <f t="shared" si="4"/>
        <v/>
      </c>
      <c r="AA601" s="1"/>
      <c r="AB601" s="1"/>
      <c r="AC601" s="1"/>
      <c r="AJ601" s="1"/>
      <c r="AK601" s="1"/>
      <c r="AL601" s="1"/>
    </row>
    <row r="602">
      <c r="I602" s="1"/>
      <c r="J602" s="1"/>
      <c r="K602" s="1"/>
      <c r="V602" s="1" t="str">
        <f t="shared" si="64"/>
        <v/>
      </c>
      <c r="W602" s="1" t="str">
        <f t="shared" si="4"/>
        <v/>
      </c>
      <c r="AA602" s="1"/>
      <c r="AB602" s="1"/>
      <c r="AC602" s="1"/>
      <c r="AJ602" s="1"/>
      <c r="AK602" s="1"/>
      <c r="AL602" s="1"/>
    </row>
    <row r="603">
      <c r="I603" s="1"/>
      <c r="J603" s="1"/>
      <c r="K603" s="1"/>
      <c r="V603" s="1" t="str">
        <f t="shared" si="64"/>
        <v/>
      </c>
      <c r="W603" s="1" t="str">
        <f t="shared" si="4"/>
        <v/>
      </c>
      <c r="AA603" s="1"/>
      <c r="AB603" s="1"/>
      <c r="AC603" s="1"/>
      <c r="AJ603" s="1"/>
      <c r="AK603" s="1"/>
      <c r="AL603" s="1"/>
    </row>
    <row r="604">
      <c r="I604" s="1"/>
      <c r="J604" s="1"/>
      <c r="K604" s="1"/>
      <c r="V604" s="1" t="str">
        <f t="shared" si="64"/>
        <v/>
      </c>
      <c r="W604" s="1" t="str">
        <f t="shared" si="4"/>
        <v/>
      </c>
      <c r="AA604" s="1"/>
      <c r="AB604" s="1"/>
      <c r="AC604" s="1"/>
      <c r="AJ604" s="1"/>
      <c r="AK604" s="1"/>
      <c r="AL604" s="1"/>
    </row>
    <row r="605">
      <c r="I605" s="1"/>
      <c r="J605" s="1"/>
      <c r="K605" s="1"/>
      <c r="V605" s="1" t="str">
        <f t="shared" si="64"/>
        <v/>
      </c>
      <c r="W605" s="1" t="str">
        <f t="shared" si="4"/>
        <v/>
      </c>
      <c r="AA605" s="1"/>
      <c r="AB605" s="1"/>
      <c r="AC605" s="1"/>
      <c r="AJ605" s="1"/>
      <c r="AK605" s="1"/>
      <c r="AL605" s="1"/>
    </row>
    <row r="606">
      <c r="I606" s="1"/>
      <c r="J606" s="1"/>
      <c r="K606" s="1"/>
      <c r="V606" s="1" t="str">
        <f t="shared" si="64"/>
        <v/>
      </c>
      <c r="W606" s="1" t="str">
        <f t="shared" si="4"/>
        <v/>
      </c>
      <c r="AA606" s="1"/>
      <c r="AB606" s="1"/>
      <c r="AC606" s="1"/>
      <c r="AJ606" s="1"/>
      <c r="AK606" s="1"/>
      <c r="AL606" s="1"/>
    </row>
    <row r="607">
      <c r="I607" s="1"/>
      <c r="J607" s="1"/>
      <c r="K607" s="1"/>
      <c r="V607" s="1" t="str">
        <f t="shared" si="64"/>
        <v/>
      </c>
      <c r="W607" s="1" t="str">
        <f t="shared" si="4"/>
        <v/>
      </c>
      <c r="AA607" s="1"/>
      <c r="AB607" s="1"/>
      <c r="AC607" s="1"/>
      <c r="AJ607" s="1"/>
      <c r="AK607" s="1"/>
      <c r="AL607" s="1"/>
    </row>
    <row r="608">
      <c r="I608" s="1"/>
      <c r="J608" s="1"/>
      <c r="K608" s="1"/>
      <c r="V608" s="1" t="str">
        <f t="shared" si="64"/>
        <v/>
      </c>
      <c r="W608" s="1" t="str">
        <f t="shared" si="4"/>
        <v/>
      </c>
      <c r="AA608" s="1"/>
      <c r="AB608" s="1"/>
      <c r="AC608" s="1"/>
      <c r="AJ608" s="1"/>
      <c r="AK608" s="1"/>
      <c r="AL608" s="1"/>
    </row>
    <row r="609">
      <c r="I609" s="1"/>
      <c r="J609" s="1"/>
      <c r="K609" s="1"/>
      <c r="V609" s="1" t="str">
        <f t="shared" si="64"/>
        <v/>
      </c>
      <c r="W609" s="1" t="str">
        <f t="shared" si="4"/>
        <v/>
      </c>
      <c r="AA609" s="1"/>
      <c r="AB609" s="1"/>
      <c r="AC609" s="1"/>
      <c r="AJ609" s="1"/>
      <c r="AK609" s="1"/>
      <c r="AL609" s="1"/>
    </row>
    <row r="610">
      <c r="I610" s="1"/>
      <c r="J610" s="1"/>
      <c r="K610" s="1"/>
      <c r="V610" s="1" t="str">
        <f t="shared" si="64"/>
        <v/>
      </c>
      <c r="W610" s="1" t="str">
        <f t="shared" si="4"/>
        <v/>
      </c>
      <c r="AA610" s="1"/>
      <c r="AB610" s="1"/>
      <c r="AC610" s="1"/>
      <c r="AJ610" s="1"/>
      <c r="AK610" s="1"/>
      <c r="AL610" s="1"/>
    </row>
    <row r="611">
      <c r="I611" s="1"/>
      <c r="J611" s="1"/>
      <c r="K611" s="1"/>
      <c r="V611" s="1" t="str">
        <f t="shared" si="64"/>
        <v/>
      </c>
      <c r="W611" s="1" t="str">
        <f t="shared" si="4"/>
        <v/>
      </c>
      <c r="AA611" s="1"/>
      <c r="AB611" s="1"/>
      <c r="AC611" s="1"/>
      <c r="AJ611" s="1"/>
      <c r="AK611" s="1"/>
      <c r="AL611" s="1"/>
    </row>
    <row r="612">
      <c r="I612" s="1"/>
      <c r="J612" s="1"/>
      <c r="K612" s="1"/>
      <c r="V612" s="1" t="str">
        <f t="shared" si="64"/>
        <v/>
      </c>
      <c r="W612" s="1" t="str">
        <f t="shared" si="4"/>
        <v/>
      </c>
      <c r="AA612" s="1"/>
      <c r="AB612" s="1"/>
      <c r="AC612" s="1"/>
      <c r="AJ612" s="1"/>
      <c r="AK612" s="1"/>
      <c r="AL612" s="1"/>
    </row>
    <row r="613">
      <c r="I613" s="1"/>
      <c r="J613" s="1"/>
      <c r="K613" s="1"/>
      <c r="V613" s="1" t="str">
        <f t="shared" si="64"/>
        <v/>
      </c>
      <c r="W613" s="1" t="str">
        <f t="shared" si="4"/>
        <v/>
      </c>
      <c r="AA613" s="1"/>
      <c r="AB613" s="1"/>
      <c r="AC613" s="1"/>
      <c r="AJ613" s="1"/>
      <c r="AK613" s="1"/>
      <c r="AL613" s="1"/>
    </row>
    <row r="614">
      <c r="I614" s="1"/>
      <c r="J614" s="1"/>
      <c r="K614" s="1"/>
      <c r="V614" s="1" t="str">
        <f t="shared" si="64"/>
        <v/>
      </c>
      <c r="W614" s="1" t="str">
        <f t="shared" si="4"/>
        <v/>
      </c>
      <c r="AA614" s="1"/>
      <c r="AB614" s="1"/>
      <c r="AC614" s="1"/>
      <c r="AJ614" s="1"/>
      <c r="AK614" s="1"/>
      <c r="AL614" s="1"/>
    </row>
    <row r="615">
      <c r="I615" s="1"/>
      <c r="J615" s="1"/>
      <c r="K615" s="1"/>
      <c r="V615" s="1" t="str">
        <f t="shared" si="64"/>
        <v/>
      </c>
      <c r="W615" s="1" t="str">
        <f t="shared" si="4"/>
        <v/>
      </c>
      <c r="AA615" s="1"/>
      <c r="AB615" s="1"/>
      <c r="AC615" s="1"/>
      <c r="AJ615" s="1"/>
      <c r="AK615" s="1"/>
      <c r="AL615" s="1"/>
    </row>
    <row r="616">
      <c r="I616" s="1"/>
      <c r="J616" s="1"/>
      <c r="K616" s="1"/>
      <c r="V616" s="1" t="str">
        <f t="shared" si="64"/>
        <v/>
      </c>
      <c r="W616" s="1" t="str">
        <f t="shared" si="4"/>
        <v/>
      </c>
      <c r="AA616" s="1"/>
      <c r="AB616" s="1"/>
      <c r="AC616" s="1"/>
      <c r="AJ616" s="1"/>
      <c r="AK616" s="1"/>
      <c r="AL616" s="1"/>
    </row>
    <row r="617">
      <c r="I617" s="1"/>
      <c r="J617" s="1"/>
      <c r="K617" s="1"/>
      <c r="V617" s="1" t="str">
        <f t="shared" si="64"/>
        <v/>
      </c>
      <c r="W617" s="1" t="str">
        <f t="shared" si="4"/>
        <v/>
      </c>
      <c r="AA617" s="1"/>
      <c r="AB617" s="1"/>
      <c r="AC617" s="1"/>
      <c r="AJ617" s="1"/>
      <c r="AK617" s="1"/>
      <c r="AL617" s="1"/>
    </row>
    <row r="618">
      <c r="I618" s="1"/>
      <c r="J618" s="1"/>
      <c r="K618" s="1"/>
      <c r="V618" s="1" t="str">
        <f t="shared" si="64"/>
        <v/>
      </c>
      <c r="W618" s="1" t="str">
        <f t="shared" si="4"/>
        <v/>
      </c>
      <c r="AA618" s="1"/>
      <c r="AB618" s="1"/>
      <c r="AC618" s="1"/>
      <c r="AJ618" s="1"/>
      <c r="AK618" s="1"/>
      <c r="AL618" s="1"/>
    </row>
    <row r="619">
      <c r="I619" s="1"/>
      <c r="J619" s="1"/>
      <c r="K619" s="1"/>
      <c r="V619" s="1" t="str">
        <f t="shared" si="64"/>
        <v/>
      </c>
      <c r="W619" s="1" t="str">
        <f t="shared" si="4"/>
        <v/>
      </c>
      <c r="AA619" s="1"/>
      <c r="AB619" s="1"/>
      <c r="AC619" s="1"/>
      <c r="AJ619" s="1"/>
      <c r="AK619" s="1"/>
      <c r="AL619" s="1"/>
    </row>
    <row r="620">
      <c r="I620" s="1"/>
      <c r="J620" s="1"/>
      <c r="K620" s="1"/>
      <c r="V620" s="1" t="str">
        <f t="shared" si="64"/>
        <v/>
      </c>
      <c r="W620" s="1" t="str">
        <f t="shared" si="4"/>
        <v/>
      </c>
      <c r="AA620" s="1"/>
      <c r="AB620" s="1"/>
      <c r="AC620" s="1"/>
      <c r="AJ620" s="1"/>
      <c r="AK620" s="1"/>
      <c r="AL620" s="1"/>
    </row>
    <row r="621">
      <c r="I621" s="1"/>
      <c r="J621" s="1"/>
      <c r="K621" s="1"/>
      <c r="V621" s="1" t="str">
        <f t="shared" si="64"/>
        <v/>
      </c>
      <c r="W621" s="1" t="str">
        <f t="shared" si="4"/>
        <v/>
      </c>
      <c r="AA621" s="1"/>
      <c r="AB621" s="1"/>
      <c r="AC621" s="1"/>
      <c r="AJ621" s="1"/>
      <c r="AK621" s="1"/>
      <c r="AL621" s="1"/>
    </row>
    <row r="622">
      <c r="I622" s="1"/>
      <c r="J622" s="1"/>
      <c r="K622" s="1"/>
      <c r="V622" s="1" t="str">
        <f t="shared" si="64"/>
        <v/>
      </c>
      <c r="W622" s="1" t="str">
        <f t="shared" si="4"/>
        <v/>
      </c>
      <c r="AA622" s="1"/>
      <c r="AB622" s="1"/>
      <c r="AC622" s="1"/>
      <c r="AJ622" s="1"/>
      <c r="AK622" s="1"/>
      <c r="AL622" s="1"/>
    </row>
    <row r="623">
      <c r="I623" s="1"/>
      <c r="J623" s="1"/>
      <c r="K623" s="1"/>
      <c r="V623" s="1" t="str">
        <f t="shared" si="64"/>
        <v/>
      </c>
      <c r="W623" s="1" t="str">
        <f t="shared" si="4"/>
        <v/>
      </c>
      <c r="AA623" s="1"/>
      <c r="AB623" s="1"/>
      <c r="AC623" s="1"/>
      <c r="AJ623" s="1"/>
      <c r="AK623" s="1"/>
      <c r="AL623" s="1"/>
    </row>
    <row r="624">
      <c r="I624" s="1"/>
      <c r="J624" s="1"/>
      <c r="K624" s="1"/>
      <c r="V624" s="1" t="str">
        <f t="shared" si="64"/>
        <v/>
      </c>
      <c r="W624" s="1" t="str">
        <f t="shared" si="4"/>
        <v/>
      </c>
      <c r="AA624" s="1"/>
      <c r="AB624" s="1"/>
      <c r="AC624" s="1"/>
      <c r="AJ624" s="1"/>
      <c r="AK624" s="1"/>
      <c r="AL624" s="1"/>
    </row>
    <row r="625">
      <c r="I625" s="1"/>
      <c r="J625" s="1"/>
      <c r="K625" s="1"/>
      <c r="V625" s="1" t="str">
        <f t="shared" si="64"/>
        <v/>
      </c>
      <c r="W625" s="1" t="str">
        <f t="shared" si="4"/>
        <v/>
      </c>
      <c r="AA625" s="1"/>
      <c r="AB625" s="1"/>
      <c r="AC625" s="1"/>
      <c r="AJ625" s="1"/>
      <c r="AK625" s="1"/>
      <c r="AL625" s="1"/>
    </row>
    <row r="626">
      <c r="I626" s="1"/>
      <c r="J626" s="1"/>
      <c r="K626" s="1"/>
      <c r="V626" s="1" t="str">
        <f t="shared" si="64"/>
        <v/>
      </c>
      <c r="W626" s="1" t="str">
        <f t="shared" si="4"/>
        <v/>
      </c>
      <c r="AA626" s="1"/>
      <c r="AB626" s="1"/>
      <c r="AC626" s="1"/>
      <c r="AJ626" s="1"/>
      <c r="AK626" s="1"/>
      <c r="AL626" s="1"/>
    </row>
    <row r="627">
      <c r="I627" s="1"/>
      <c r="J627" s="1"/>
      <c r="K627" s="1"/>
      <c r="V627" s="1" t="str">
        <f t="shared" si="64"/>
        <v/>
      </c>
      <c r="W627" s="1" t="str">
        <f t="shared" si="4"/>
        <v/>
      </c>
      <c r="AA627" s="1"/>
      <c r="AB627" s="1"/>
      <c r="AC627" s="1"/>
      <c r="AJ627" s="1"/>
      <c r="AK627" s="1"/>
      <c r="AL627" s="1"/>
    </row>
    <row r="628">
      <c r="I628" s="1"/>
      <c r="J628" s="1"/>
      <c r="K628" s="1"/>
      <c r="V628" s="1" t="str">
        <f t="shared" si="64"/>
        <v/>
      </c>
      <c r="W628" s="1" t="str">
        <f t="shared" si="4"/>
        <v/>
      </c>
      <c r="AA628" s="1"/>
      <c r="AB628" s="1"/>
      <c r="AC628" s="1"/>
      <c r="AJ628" s="1"/>
      <c r="AK628" s="1"/>
      <c r="AL628" s="1"/>
    </row>
    <row r="629">
      <c r="I629" s="1"/>
      <c r="J629" s="1"/>
      <c r="K629" s="1"/>
      <c r="V629" s="1" t="str">
        <f t="shared" si="64"/>
        <v/>
      </c>
      <c r="W629" s="1" t="str">
        <f t="shared" si="4"/>
        <v/>
      </c>
      <c r="AA629" s="1"/>
      <c r="AB629" s="1"/>
      <c r="AC629" s="1"/>
      <c r="AJ629" s="1"/>
      <c r="AK629" s="1"/>
      <c r="AL629" s="1"/>
    </row>
    <row r="630">
      <c r="I630" s="1"/>
      <c r="J630" s="1"/>
      <c r="K630" s="1"/>
      <c r="V630" s="1" t="str">
        <f t="shared" si="64"/>
        <v/>
      </c>
      <c r="W630" s="1" t="str">
        <f t="shared" si="4"/>
        <v/>
      </c>
      <c r="AA630" s="1"/>
      <c r="AB630" s="1"/>
      <c r="AC630" s="1"/>
      <c r="AJ630" s="1"/>
      <c r="AK630" s="1"/>
      <c r="AL630" s="1"/>
    </row>
    <row r="631">
      <c r="I631" s="1"/>
      <c r="J631" s="1"/>
      <c r="K631" s="1"/>
      <c r="V631" s="1" t="str">
        <f t="shared" si="64"/>
        <v/>
      </c>
      <c r="W631" s="1" t="str">
        <f t="shared" si="4"/>
        <v/>
      </c>
      <c r="AA631" s="1"/>
      <c r="AB631" s="1"/>
      <c r="AC631" s="1"/>
      <c r="AJ631" s="1"/>
      <c r="AK631" s="1"/>
      <c r="AL631" s="1"/>
    </row>
    <row r="632">
      <c r="I632" s="1"/>
      <c r="J632" s="1"/>
      <c r="K632" s="1"/>
      <c r="V632" s="1" t="str">
        <f t="shared" si="64"/>
        <v/>
      </c>
      <c r="W632" s="1" t="str">
        <f t="shared" si="4"/>
        <v/>
      </c>
      <c r="AA632" s="1"/>
      <c r="AB632" s="1"/>
      <c r="AC632" s="1"/>
      <c r="AJ632" s="1"/>
      <c r="AK632" s="1"/>
      <c r="AL632" s="1"/>
    </row>
    <row r="633">
      <c r="I633" s="1"/>
      <c r="J633" s="1"/>
      <c r="K633" s="1"/>
      <c r="V633" s="1" t="str">
        <f t="shared" si="64"/>
        <v/>
      </c>
      <c r="W633" s="1" t="str">
        <f t="shared" si="4"/>
        <v/>
      </c>
      <c r="AA633" s="1"/>
      <c r="AB633" s="1"/>
      <c r="AC633" s="1"/>
      <c r="AJ633" s="1"/>
      <c r="AK633" s="1"/>
      <c r="AL633" s="1"/>
    </row>
    <row r="634">
      <c r="I634" s="1"/>
      <c r="J634" s="1"/>
      <c r="K634" s="1"/>
      <c r="V634" s="1" t="str">
        <f t="shared" si="64"/>
        <v/>
      </c>
      <c r="W634" s="1" t="str">
        <f t="shared" si="4"/>
        <v/>
      </c>
      <c r="AA634" s="1"/>
      <c r="AB634" s="1"/>
      <c r="AC634" s="1"/>
      <c r="AJ634" s="1"/>
      <c r="AK634" s="1"/>
      <c r="AL634" s="1"/>
    </row>
    <row r="635">
      <c r="I635" s="1"/>
      <c r="J635" s="1"/>
      <c r="K635" s="1"/>
      <c r="V635" s="1" t="str">
        <f t="shared" si="64"/>
        <v/>
      </c>
      <c r="W635" s="1" t="str">
        <f t="shared" si="4"/>
        <v/>
      </c>
      <c r="AA635" s="1"/>
      <c r="AB635" s="1"/>
      <c r="AC635" s="1"/>
      <c r="AJ635" s="1"/>
      <c r="AK635" s="1"/>
      <c r="AL635" s="1"/>
    </row>
    <row r="636">
      <c r="I636" s="1"/>
      <c r="J636" s="1"/>
      <c r="K636" s="1"/>
      <c r="V636" s="1" t="str">
        <f t="shared" si="64"/>
        <v/>
      </c>
      <c r="W636" s="1" t="str">
        <f t="shared" si="4"/>
        <v/>
      </c>
      <c r="AA636" s="1"/>
      <c r="AB636" s="1"/>
      <c r="AC636" s="1"/>
      <c r="AJ636" s="1"/>
      <c r="AK636" s="1"/>
      <c r="AL636" s="1"/>
    </row>
    <row r="637">
      <c r="I637" s="1"/>
      <c r="J637" s="1"/>
      <c r="K637" s="1"/>
      <c r="V637" s="1" t="str">
        <f t="shared" si="64"/>
        <v/>
      </c>
      <c r="W637" s="1" t="str">
        <f t="shared" si="4"/>
        <v/>
      </c>
      <c r="AA637" s="1"/>
      <c r="AB637" s="1"/>
      <c r="AC637" s="1"/>
      <c r="AJ637" s="1"/>
      <c r="AK637" s="1"/>
      <c r="AL637" s="1"/>
    </row>
    <row r="638">
      <c r="I638" s="1"/>
      <c r="J638" s="1"/>
      <c r="K638" s="1"/>
      <c r="V638" s="1" t="str">
        <f t="shared" si="64"/>
        <v/>
      </c>
      <c r="W638" s="1" t="str">
        <f t="shared" si="4"/>
        <v/>
      </c>
      <c r="AA638" s="1"/>
      <c r="AB638" s="1"/>
      <c r="AC638" s="1"/>
      <c r="AJ638" s="1"/>
      <c r="AK638" s="1"/>
      <c r="AL638" s="1"/>
    </row>
    <row r="639">
      <c r="I639" s="1"/>
      <c r="J639" s="1"/>
      <c r="K639" s="1"/>
      <c r="V639" s="1" t="str">
        <f t="shared" si="64"/>
        <v/>
      </c>
      <c r="W639" s="1" t="str">
        <f t="shared" si="4"/>
        <v/>
      </c>
      <c r="AA639" s="1"/>
      <c r="AB639" s="1"/>
      <c r="AC639" s="1"/>
      <c r="AJ639" s="1"/>
      <c r="AK639" s="1"/>
      <c r="AL639" s="1"/>
    </row>
    <row r="640">
      <c r="I640" s="1"/>
      <c r="J640" s="1"/>
      <c r="K640" s="1"/>
      <c r="V640" s="1" t="str">
        <f t="shared" si="64"/>
        <v/>
      </c>
      <c r="W640" s="1" t="str">
        <f t="shared" si="4"/>
        <v/>
      </c>
      <c r="AA640" s="1"/>
      <c r="AB640" s="1"/>
      <c r="AC640" s="1"/>
      <c r="AJ640" s="1"/>
      <c r="AK640" s="1"/>
      <c r="AL640" s="1"/>
    </row>
    <row r="641">
      <c r="I641" s="1"/>
      <c r="J641" s="1"/>
      <c r="K641" s="1"/>
      <c r="V641" s="1" t="str">
        <f t="shared" si="64"/>
        <v/>
      </c>
      <c r="W641" s="1" t="str">
        <f t="shared" si="4"/>
        <v/>
      </c>
      <c r="AA641" s="1"/>
      <c r="AB641" s="1"/>
      <c r="AC641" s="1"/>
      <c r="AJ641" s="1"/>
      <c r="AK641" s="1"/>
      <c r="AL641" s="1"/>
    </row>
    <row r="642">
      <c r="I642" s="1"/>
      <c r="J642" s="1"/>
      <c r="K642" s="1"/>
      <c r="V642" s="1" t="str">
        <f t="shared" si="64"/>
        <v/>
      </c>
      <c r="W642" s="1" t="str">
        <f t="shared" si="4"/>
        <v/>
      </c>
      <c r="AA642" s="1"/>
      <c r="AB642" s="1"/>
      <c r="AC642" s="1"/>
      <c r="AJ642" s="1"/>
      <c r="AK642" s="1"/>
      <c r="AL642" s="1"/>
    </row>
    <row r="643">
      <c r="I643" s="1"/>
      <c r="J643" s="1"/>
      <c r="K643" s="1"/>
      <c r="V643" s="1" t="str">
        <f t="shared" si="64"/>
        <v/>
      </c>
      <c r="W643" s="1" t="str">
        <f t="shared" si="4"/>
        <v/>
      </c>
      <c r="AA643" s="1"/>
      <c r="AB643" s="1"/>
      <c r="AC643" s="1"/>
      <c r="AJ643" s="1"/>
      <c r="AK643" s="1"/>
      <c r="AL643" s="1"/>
    </row>
    <row r="644">
      <c r="I644" s="1"/>
      <c r="J644" s="1"/>
      <c r="K644" s="1"/>
      <c r="V644" s="1" t="str">
        <f t="shared" si="64"/>
        <v/>
      </c>
      <c r="W644" s="1" t="str">
        <f t="shared" si="4"/>
        <v/>
      </c>
      <c r="AA644" s="1"/>
      <c r="AB644" s="1"/>
      <c r="AC644" s="1"/>
      <c r="AJ644" s="1"/>
      <c r="AK644" s="1"/>
      <c r="AL644" s="1"/>
    </row>
    <row r="645">
      <c r="I645" s="1"/>
      <c r="J645" s="1"/>
      <c r="K645" s="1"/>
      <c r="V645" s="1" t="str">
        <f t="shared" si="64"/>
        <v/>
      </c>
      <c r="W645" s="1" t="str">
        <f t="shared" si="4"/>
        <v/>
      </c>
      <c r="AA645" s="1"/>
      <c r="AB645" s="1"/>
      <c r="AC645" s="1"/>
      <c r="AJ645" s="1"/>
      <c r="AK645" s="1"/>
      <c r="AL645" s="1"/>
    </row>
    <row r="646">
      <c r="I646" s="1"/>
      <c r="J646" s="1"/>
      <c r="K646" s="1"/>
      <c r="V646" s="1" t="str">
        <f t="shared" si="64"/>
        <v/>
      </c>
      <c r="W646" s="1" t="str">
        <f t="shared" si="4"/>
        <v/>
      </c>
      <c r="AA646" s="1"/>
      <c r="AB646" s="1"/>
      <c r="AC646" s="1"/>
      <c r="AJ646" s="1"/>
      <c r="AK646" s="1"/>
      <c r="AL646" s="1"/>
    </row>
    <row r="647">
      <c r="I647" s="1"/>
      <c r="J647" s="1"/>
      <c r="K647" s="1"/>
      <c r="V647" s="1" t="str">
        <f t="shared" si="64"/>
        <v/>
      </c>
      <c r="W647" s="1" t="str">
        <f t="shared" si="4"/>
        <v/>
      </c>
      <c r="AA647" s="1"/>
      <c r="AB647" s="1"/>
      <c r="AC647" s="1"/>
      <c r="AJ647" s="1"/>
      <c r="AK647" s="1"/>
      <c r="AL647" s="1"/>
    </row>
    <row r="648">
      <c r="I648" s="1"/>
      <c r="J648" s="1"/>
      <c r="K648" s="1"/>
      <c r="V648" s="1" t="str">
        <f t="shared" si="64"/>
        <v/>
      </c>
      <c r="W648" s="1" t="str">
        <f t="shared" si="4"/>
        <v/>
      </c>
      <c r="AA648" s="1"/>
      <c r="AB648" s="1"/>
      <c r="AC648" s="1"/>
      <c r="AJ648" s="1"/>
      <c r="AK648" s="1"/>
      <c r="AL648" s="1"/>
    </row>
    <row r="649">
      <c r="I649" s="1"/>
      <c r="J649" s="1"/>
      <c r="K649" s="1"/>
      <c r="V649" s="1" t="str">
        <f t="shared" si="64"/>
        <v/>
      </c>
      <c r="W649" s="1" t="str">
        <f t="shared" si="4"/>
        <v/>
      </c>
      <c r="AA649" s="1"/>
      <c r="AB649" s="1"/>
      <c r="AC649" s="1"/>
      <c r="AJ649" s="1"/>
      <c r="AK649" s="1"/>
      <c r="AL649" s="1"/>
    </row>
    <row r="650">
      <c r="I650" s="1"/>
      <c r="J650" s="1"/>
      <c r="K650" s="1"/>
      <c r="V650" s="1" t="str">
        <f t="shared" si="64"/>
        <v/>
      </c>
      <c r="W650" s="1" t="str">
        <f t="shared" si="4"/>
        <v/>
      </c>
      <c r="AA650" s="1"/>
      <c r="AB650" s="1"/>
      <c r="AC650" s="1"/>
      <c r="AJ650" s="1"/>
      <c r="AK650" s="1"/>
      <c r="AL650" s="1"/>
    </row>
    <row r="651">
      <c r="I651" s="1"/>
      <c r="J651" s="1"/>
      <c r="K651" s="1"/>
      <c r="V651" s="1" t="str">
        <f t="shared" si="64"/>
        <v/>
      </c>
      <c r="W651" s="1" t="str">
        <f t="shared" si="4"/>
        <v/>
      </c>
      <c r="AA651" s="1"/>
      <c r="AB651" s="1"/>
      <c r="AC651" s="1"/>
      <c r="AJ651" s="1"/>
      <c r="AK651" s="1"/>
      <c r="AL651" s="1"/>
    </row>
    <row r="652">
      <c r="I652" s="1"/>
      <c r="J652" s="1"/>
      <c r="K652" s="1"/>
      <c r="V652" s="1" t="str">
        <f t="shared" si="64"/>
        <v/>
      </c>
      <c r="W652" s="1" t="str">
        <f t="shared" si="4"/>
        <v/>
      </c>
      <c r="AA652" s="1"/>
      <c r="AB652" s="1"/>
      <c r="AC652" s="1"/>
      <c r="AJ652" s="1"/>
      <c r="AK652" s="1"/>
      <c r="AL652" s="1"/>
    </row>
    <row r="653">
      <c r="I653" s="1"/>
      <c r="J653" s="1"/>
      <c r="K653" s="1"/>
      <c r="V653" s="1" t="str">
        <f t="shared" si="64"/>
        <v/>
      </c>
      <c r="W653" s="1" t="str">
        <f t="shared" si="4"/>
        <v/>
      </c>
      <c r="AA653" s="1"/>
      <c r="AB653" s="1"/>
      <c r="AC653" s="1"/>
      <c r="AJ653" s="1"/>
      <c r="AK653" s="1"/>
      <c r="AL653" s="1"/>
    </row>
    <row r="654">
      <c r="I654" s="1"/>
      <c r="J654" s="1"/>
      <c r="K654" s="1"/>
      <c r="V654" s="1" t="str">
        <f t="shared" si="64"/>
        <v/>
      </c>
      <c r="W654" s="1" t="str">
        <f t="shared" si="4"/>
        <v/>
      </c>
      <c r="AA654" s="1"/>
      <c r="AB654" s="1"/>
      <c r="AC654" s="1"/>
      <c r="AJ654" s="1"/>
      <c r="AK654" s="1"/>
      <c r="AL654" s="1"/>
    </row>
    <row r="655">
      <c r="I655" s="1"/>
      <c r="J655" s="1"/>
      <c r="K655" s="1"/>
      <c r="V655" s="1" t="str">
        <f t="shared" si="64"/>
        <v/>
      </c>
      <c r="W655" s="1" t="str">
        <f t="shared" si="4"/>
        <v/>
      </c>
      <c r="AA655" s="1"/>
      <c r="AB655" s="1"/>
      <c r="AC655" s="1"/>
      <c r="AJ655" s="1"/>
      <c r="AK655" s="1"/>
      <c r="AL655" s="1"/>
    </row>
    <row r="656">
      <c r="I656" s="1"/>
      <c r="J656" s="1"/>
      <c r="K656" s="1"/>
      <c r="V656" s="1" t="str">
        <f t="shared" si="64"/>
        <v/>
      </c>
      <c r="W656" s="1" t="str">
        <f t="shared" si="4"/>
        <v/>
      </c>
      <c r="AA656" s="1"/>
      <c r="AB656" s="1"/>
      <c r="AC656" s="1"/>
      <c r="AJ656" s="1"/>
      <c r="AK656" s="1"/>
      <c r="AL656" s="1"/>
    </row>
    <row r="657">
      <c r="I657" s="1"/>
      <c r="J657" s="1"/>
      <c r="K657" s="1"/>
      <c r="V657" s="1" t="str">
        <f t="shared" si="64"/>
        <v/>
      </c>
      <c r="W657" s="1" t="str">
        <f t="shared" si="4"/>
        <v/>
      </c>
      <c r="AA657" s="1"/>
      <c r="AB657" s="1"/>
      <c r="AC657" s="1"/>
      <c r="AJ657" s="1"/>
      <c r="AK657" s="1"/>
      <c r="AL657" s="1"/>
    </row>
    <row r="658">
      <c r="I658" s="1"/>
      <c r="J658" s="1"/>
      <c r="K658" s="1"/>
      <c r="V658" s="1" t="str">
        <f t="shared" si="64"/>
        <v/>
      </c>
      <c r="W658" s="1" t="str">
        <f t="shared" si="4"/>
        <v/>
      </c>
      <c r="AA658" s="1"/>
      <c r="AB658" s="1"/>
      <c r="AC658" s="1"/>
      <c r="AJ658" s="1"/>
      <c r="AK658" s="1"/>
      <c r="AL658" s="1"/>
    </row>
    <row r="659">
      <c r="I659" s="1"/>
      <c r="J659" s="1"/>
      <c r="K659" s="1"/>
      <c r="V659" s="1" t="str">
        <f t="shared" si="64"/>
        <v/>
      </c>
      <c r="W659" s="1" t="str">
        <f t="shared" si="4"/>
        <v/>
      </c>
      <c r="AA659" s="1"/>
      <c r="AB659" s="1"/>
      <c r="AC659" s="1"/>
      <c r="AJ659" s="1"/>
      <c r="AK659" s="1"/>
      <c r="AL659" s="1"/>
    </row>
    <row r="660">
      <c r="I660" s="1"/>
      <c r="J660" s="1"/>
      <c r="K660" s="1"/>
      <c r="V660" s="1" t="str">
        <f t="shared" si="64"/>
        <v/>
      </c>
      <c r="W660" s="1" t="str">
        <f t="shared" si="4"/>
        <v/>
      </c>
      <c r="AA660" s="1"/>
      <c r="AB660" s="1"/>
      <c r="AC660" s="1"/>
      <c r="AJ660" s="1"/>
      <c r="AK660" s="1"/>
      <c r="AL660" s="1"/>
    </row>
    <row r="661">
      <c r="I661" s="1"/>
      <c r="J661" s="1"/>
      <c r="K661" s="1"/>
      <c r="V661" s="1" t="str">
        <f t="shared" si="64"/>
        <v/>
      </c>
      <c r="W661" s="1" t="str">
        <f t="shared" si="4"/>
        <v/>
      </c>
      <c r="AA661" s="1"/>
      <c r="AB661" s="1"/>
      <c r="AC661" s="1"/>
      <c r="AJ661" s="1"/>
      <c r="AK661" s="1"/>
      <c r="AL661" s="1"/>
    </row>
    <row r="662">
      <c r="I662" s="1"/>
      <c r="J662" s="1"/>
      <c r="K662" s="1"/>
      <c r="V662" s="1" t="str">
        <f t="shared" si="64"/>
        <v/>
      </c>
      <c r="W662" s="1" t="str">
        <f t="shared" si="4"/>
        <v/>
      </c>
      <c r="AA662" s="1"/>
      <c r="AB662" s="1"/>
      <c r="AC662" s="1"/>
      <c r="AJ662" s="1"/>
      <c r="AK662" s="1"/>
      <c r="AL662" s="1"/>
    </row>
    <row r="663">
      <c r="I663" s="1"/>
      <c r="J663" s="1"/>
      <c r="K663" s="1"/>
      <c r="V663" s="1" t="str">
        <f t="shared" si="64"/>
        <v/>
      </c>
      <c r="W663" s="1" t="str">
        <f t="shared" si="4"/>
        <v/>
      </c>
      <c r="AA663" s="1"/>
      <c r="AB663" s="1"/>
      <c r="AC663" s="1"/>
      <c r="AJ663" s="1"/>
      <c r="AK663" s="1"/>
      <c r="AL663" s="1"/>
    </row>
    <row r="664">
      <c r="I664" s="1"/>
      <c r="J664" s="1"/>
      <c r="K664" s="1"/>
      <c r="V664" s="1" t="str">
        <f t="shared" si="64"/>
        <v/>
      </c>
      <c r="W664" s="1" t="str">
        <f t="shared" si="4"/>
        <v/>
      </c>
      <c r="AA664" s="1"/>
      <c r="AB664" s="1"/>
      <c r="AC664" s="1"/>
      <c r="AJ664" s="1"/>
      <c r="AK664" s="1"/>
      <c r="AL664" s="1"/>
    </row>
    <row r="665">
      <c r="I665" s="1"/>
      <c r="J665" s="1"/>
      <c r="K665" s="1"/>
      <c r="V665" s="1" t="str">
        <f t="shared" si="64"/>
        <v/>
      </c>
      <c r="W665" s="1" t="str">
        <f t="shared" si="4"/>
        <v/>
      </c>
      <c r="AA665" s="1"/>
      <c r="AB665" s="1"/>
      <c r="AC665" s="1"/>
      <c r="AJ665" s="1"/>
      <c r="AK665" s="1"/>
      <c r="AL665" s="1"/>
    </row>
    <row r="666">
      <c r="I666" s="1"/>
      <c r="J666" s="1"/>
      <c r="K666" s="1"/>
      <c r="V666" s="1" t="str">
        <f t="shared" si="64"/>
        <v/>
      </c>
      <c r="W666" s="1" t="str">
        <f t="shared" si="4"/>
        <v/>
      </c>
      <c r="AA666" s="1"/>
      <c r="AB666" s="1"/>
      <c r="AC666" s="1"/>
      <c r="AJ666" s="1"/>
      <c r="AK666" s="1"/>
      <c r="AL666" s="1"/>
    </row>
    <row r="667">
      <c r="I667" s="1"/>
      <c r="J667" s="1"/>
      <c r="K667" s="1"/>
      <c r="V667" s="1" t="str">
        <f t="shared" si="64"/>
        <v/>
      </c>
      <c r="W667" s="1" t="str">
        <f t="shared" si="4"/>
        <v/>
      </c>
      <c r="AA667" s="1"/>
      <c r="AB667" s="1"/>
      <c r="AC667" s="1"/>
      <c r="AJ667" s="1"/>
      <c r="AK667" s="1"/>
      <c r="AL667" s="1"/>
    </row>
    <row r="668">
      <c r="I668" s="1"/>
      <c r="J668" s="1"/>
      <c r="K668" s="1"/>
      <c r="V668" s="1" t="str">
        <f t="shared" si="64"/>
        <v/>
      </c>
      <c r="W668" s="1" t="str">
        <f t="shared" si="4"/>
        <v/>
      </c>
      <c r="AA668" s="1"/>
      <c r="AB668" s="1"/>
      <c r="AC668" s="1"/>
      <c r="AJ668" s="1"/>
      <c r="AK668" s="1"/>
      <c r="AL668" s="1"/>
    </row>
    <row r="669">
      <c r="I669" s="1"/>
      <c r="J669" s="1"/>
      <c r="K669" s="1"/>
      <c r="V669" s="1" t="str">
        <f t="shared" si="64"/>
        <v/>
      </c>
      <c r="W669" s="1" t="str">
        <f t="shared" si="4"/>
        <v/>
      </c>
      <c r="AA669" s="1"/>
      <c r="AB669" s="1"/>
      <c r="AC669" s="1"/>
      <c r="AJ669" s="1"/>
      <c r="AK669" s="1"/>
      <c r="AL669" s="1"/>
    </row>
    <row r="670">
      <c r="I670" s="1"/>
      <c r="J670" s="1"/>
      <c r="K670" s="1"/>
      <c r="V670" s="1" t="str">
        <f t="shared" si="64"/>
        <v/>
      </c>
      <c r="W670" s="1" t="str">
        <f t="shared" si="4"/>
        <v/>
      </c>
      <c r="AA670" s="1"/>
      <c r="AB670" s="1"/>
      <c r="AC670" s="1"/>
      <c r="AJ670" s="1"/>
      <c r="AK670" s="1"/>
      <c r="AL670" s="1"/>
    </row>
    <row r="671">
      <c r="I671" s="1"/>
      <c r="J671" s="1"/>
      <c r="K671" s="1"/>
      <c r="V671" s="1" t="str">
        <f t="shared" si="64"/>
        <v/>
      </c>
      <c r="W671" s="1" t="str">
        <f t="shared" si="4"/>
        <v/>
      </c>
      <c r="AA671" s="1"/>
      <c r="AB671" s="1"/>
      <c r="AC671" s="1"/>
      <c r="AJ671" s="1"/>
      <c r="AK671" s="1"/>
      <c r="AL671" s="1"/>
    </row>
    <row r="672">
      <c r="I672" s="1"/>
      <c r="J672" s="1"/>
      <c r="K672" s="1"/>
      <c r="V672" s="1" t="str">
        <f t="shared" si="64"/>
        <v/>
      </c>
      <c r="W672" s="1" t="str">
        <f t="shared" si="4"/>
        <v/>
      </c>
      <c r="AA672" s="1"/>
      <c r="AB672" s="1"/>
      <c r="AC672" s="1"/>
      <c r="AJ672" s="1"/>
      <c r="AK672" s="1"/>
      <c r="AL672" s="1"/>
    </row>
    <row r="673">
      <c r="I673" s="1"/>
      <c r="J673" s="1"/>
      <c r="K673" s="1"/>
      <c r="V673" s="1" t="str">
        <f t="shared" si="64"/>
        <v/>
      </c>
      <c r="W673" s="1" t="str">
        <f t="shared" si="4"/>
        <v/>
      </c>
      <c r="AA673" s="1"/>
      <c r="AB673" s="1"/>
      <c r="AC673" s="1"/>
      <c r="AJ673" s="1"/>
      <c r="AK673" s="1"/>
      <c r="AL673" s="1"/>
    </row>
    <row r="674">
      <c r="I674" s="1"/>
      <c r="J674" s="1"/>
      <c r="K674" s="1"/>
      <c r="V674" s="1" t="str">
        <f t="shared" si="64"/>
        <v/>
      </c>
      <c r="W674" s="1" t="str">
        <f t="shared" si="4"/>
        <v/>
      </c>
      <c r="AA674" s="1"/>
      <c r="AB674" s="1"/>
      <c r="AC674" s="1"/>
      <c r="AJ674" s="1"/>
      <c r="AK674" s="1"/>
      <c r="AL674" s="1"/>
    </row>
    <row r="675">
      <c r="I675" s="1"/>
      <c r="J675" s="1"/>
      <c r="K675" s="1"/>
      <c r="V675" s="1" t="str">
        <f t="shared" si="64"/>
        <v/>
      </c>
      <c r="W675" s="1" t="str">
        <f t="shared" si="4"/>
        <v/>
      </c>
      <c r="AA675" s="1"/>
      <c r="AB675" s="1"/>
      <c r="AC675" s="1"/>
      <c r="AJ675" s="1"/>
      <c r="AK675" s="1"/>
      <c r="AL675" s="1"/>
    </row>
    <row r="676">
      <c r="I676" s="1"/>
      <c r="J676" s="1"/>
      <c r="K676" s="1"/>
      <c r="V676" s="1" t="str">
        <f t="shared" si="64"/>
        <v/>
      </c>
      <c r="W676" s="1" t="str">
        <f t="shared" si="4"/>
        <v/>
      </c>
      <c r="AA676" s="1"/>
      <c r="AB676" s="1"/>
      <c r="AC676" s="1"/>
      <c r="AJ676" s="1"/>
      <c r="AK676" s="1"/>
      <c r="AL676" s="1"/>
    </row>
    <row r="677">
      <c r="I677" s="1"/>
      <c r="J677" s="1"/>
      <c r="K677" s="1"/>
      <c r="V677" s="1" t="str">
        <f t="shared" si="64"/>
        <v/>
      </c>
      <c r="W677" s="1" t="str">
        <f t="shared" si="4"/>
        <v/>
      </c>
      <c r="AA677" s="1"/>
      <c r="AB677" s="1"/>
      <c r="AC677" s="1"/>
      <c r="AJ677" s="1"/>
      <c r="AK677" s="1"/>
      <c r="AL677" s="1"/>
    </row>
    <row r="678">
      <c r="I678" s="1"/>
      <c r="J678" s="1"/>
      <c r="K678" s="1"/>
      <c r="V678" s="1" t="str">
        <f t="shared" si="64"/>
        <v/>
      </c>
      <c r="W678" s="1" t="str">
        <f t="shared" si="4"/>
        <v/>
      </c>
      <c r="AA678" s="1"/>
      <c r="AB678" s="1"/>
      <c r="AC678" s="1"/>
      <c r="AJ678" s="1"/>
      <c r="AK678" s="1"/>
      <c r="AL678" s="1"/>
    </row>
    <row r="679">
      <c r="I679" s="1"/>
      <c r="J679" s="1"/>
      <c r="K679" s="1"/>
      <c r="V679" s="1" t="str">
        <f t="shared" si="64"/>
        <v/>
      </c>
      <c r="W679" s="1" t="str">
        <f t="shared" si="4"/>
        <v/>
      </c>
      <c r="AA679" s="1"/>
      <c r="AB679" s="1"/>
      <c r="AC679" s="1"/>
      <c r="AJ679" s="1"/>
      <c r="AK679" s="1"/>
      <c r="AL679" s="1"/>
    </row>
    <row r="680">
      <c r="I680" s="1"/>
      <c r="J680" s="1"/>
      <c r="K680" s="1"/>
      <c r="V680" s="1" t="str">
        <f t="shared" si="64"/>
        <v/>
      </c>
      <c r="W680" s="1" t="str">
        <f t="shared" si="4"/>
        <v/>
      </c>
      <c r="AA680" s="1"/>
      <c r="AB680" s="1"/>
      <c r="AC680" s="1"/>
      <c r="AJ680" s="1"/>
      <c r="AK680" s="1"/>
      <c r="AL680" s="1"/>
    </row>
    <row r="681">
      <c r="I681" s="1"/>
      <c r="J681" s="1"/>
      <c r="K681" s="1"/>
      <c r="V681" s="1" t="str">
        <f t="shared" si="64"/>
        <v/>
      </c>
      <c r="W681" s="1" t="str">
        <f t="shared" si="4"/>
        <v/>
      </c>
      <c r="AA681" s="1"/>
      <c r="AB681" s="1"/>
      <c r="AC681" s="1"/>
      <c r="AJ681" s="1"/>
      <c r="AK681" s="1"/>
      <c r="AL681" s="1"/>
    </row>
    <row r="682">
      <c r="I682" s="1"/>
      <c r="J682" s="1"/>
      <c r="K682" s="1"/>
      <c r="V682" s="1" t="str">
        <f t="shared" si="64"/>
        <v/>
      </c>
      <c r="W682" s="1" t="str">
        <f t="shared" si="4"/>
        <v/>
      </c>
      <c r="AA682" s="1"/>
      <c r="AB682" s="1"/>
      <c r="AC682" s="1"/>
      <c r="AJ682" s="1"/>
      <c r="AK682" s="1"/>
      <c r="AL682" s="1"/>
    </row>
    <row r="683">
      <c r="I683" s="1"/>
      <c r="J683" s="1"/>
      <c r="K683" s="1"/>
      <c r="V683" s="1" t="str">
        <f t="shared" si="64"/>
        <v/>
      </c>
      <c r="W683" s="1" t="str">
        <f t="shared" si="4"/>
        <v/>
      </c>
      <c r="AA683" s="1"/>
      <c r="AB683" s="1"/>
      <c r="AC683" s="1"/>
      <c r="AJ683" s="1"/>
      <c r="AK683" s="1"/>
      <c r="AL683" s="1"/>
    </row>
    <row r="684">
      <c r="I684" s="1"/>
      <c r="J684" s="1"/>
      <c r="K684" s="1"/>
      <c r="V684" s="1" t="str">
        <f t="shared" si="64"/>
        <v/>
      </c>
      <c r="W684" s="1" t="str">
        <f t="shared" si="4"/>
        <v/>
      </c>
      <c r="AA684" s="1"/>
      <c r="AB684" s="1"/>
      <c r="AC684" s="1"/>
      <c r="AJ684" s="1"/>
      <c r="AK684" s="1"/>
      <c r="AL684" s="1"/>
    </row>
    <row r="685">
      <c r="I685" s="1"/>
      <c r="J685" s="1"/>
      <c r="K685" s="1"/>
      <c r="V685" s="1" t="str">
        <f t="shared" si="64"/>
        <v/>
      </c>
      <c r="W685" s="1" t="str">
        <f t="shared" si="4"/>
        <v/>
      </c>
      <c r="AA685" s="1"/>
      <c r="AB685" s="1"/>
      <c r="AC685" s="1"/>
      <c r="AJ685" s="1"/>
      <c r="AK685" s="1"/>
      <c r="AL685" s="1"/>
    </row>
    <row r="686">
      <c r="I686" s="1"/>
      <c r="J686" s="1"/>
      <c r="K686" s="1"/>
      <c r="V686" s="1" t="str">
        <f t="shared" si="64"/>
        <v/>
      </c>
      <c r="W686" s="1" t="str">
        <f t="shared" si="4"/>
        <v/>
      </c>
      <c r="AA686" s="1"/>
      <c r="AB686" s="1"/>
      <c r="AC686" s="1"/>
      <c r="AJ686" s="1"/>
      <c r="AK686" s="1"/>
      <c r="AL686" s="1"/>
    </row>
    <row r="687">
      <c r="I687" s="1"/>
      <c r="J687" s="1"/>
      <c r="K687" s="1"/>
      <c r="V687" s="1" t="str">
        <f t="shared" si="64"/>
        <v/>
      </c>
      <c r="W687" s="1" t="str">
        <f t="shared" si="4"/>
        <v/>
      </c>
      <c r="AA687" s="1"/>
      <c r="AB687" s="1"/>
      <c r="AC687" s="1"/>
      <c r="AJ687" s="1"/>
      <c r="AK687" s="1"/>
      <c r="AL687" s="1"/>
    </row>
    <row r="688">
      <c r="I688" s="1"/>
      <c r="J688" s="1"/>
      <c r="K688" s="1"/>
      <c r="V688" s="1" t="str">
        <f t="shared" si="64"/>
        <v/>
      </c>
      <c r="W688" s="1" t="str">
        <f t="shared" si="4"/>
        <v/>
      </c>
      <c r="AA688" s="1"/>
      <c r="AB688" s="1"/>
      <c r="AC688" s="1"/>
      <c r="AJ688" s="1"/>
      <c r="AK688" s="1"/>
      <c r="AL688" s="1"/>
    </row>
    <row r="689">
      <c r="I689" s="1"/>
      <c r="J689" s="1"/>
      <c r="K689" s="1"/>
      <c r="V689" s="1" t="str">
        <f t="shared" si="64"/>
        <v/>
      </c>
      <c r="W689" s="1" t="str">
        <f t="shared" si="4"/>
        <v/>
      </c>
      <c r="AA689" s="1"/>
      <c r="AB689" s="1"/>
      <c r="AC689" s="1"/>
      <c r="AJ689" s="1"/>
      <c r="AK689" s="1"/>
      <c r="AL689" s="1"/>
    </row>
    <row r="690">
      <c r="I690" s="1"/>
      <c r="J690" s="1"/>
      <c r="K690" s="1"/>
      <c r="V690" s="1" t="str">
        <f t="shared" si="64"/>
        <v/>
      </c>
      <c r="W690" s="1" t="str">
        <f t="shared" si="4"/>
        <v/>
      </c>
      <c r="AA690" s="1"/>
      <c r="AB690" s="1"/>
      <c r="AC690" s="1"/>
      <c r="AJ690" s="1"/>
      <c r="AK690" s="1"/>
      <c r="AL690" s="1"/>
    </row>
    <row r="691">
      <c r="I691" s="1"/>
      <c r="J691" s="1"/>
      <c r="K691" s="1"/>
      <c r="V691" s="1" t="str">
        <f t="shared" si="64"/>
        <v/>
      </c>
      <c r="W691" s="1" t="str">
        <f t="shared" si="4"/>
        <v/>
      </c>
      <c r="AA691" s="1"/>
      <c r="AB691" s="1"/>
      <c r="AC691" s="1"/>
      <c r="AJ691" s="1"/>
      <c r="AK691" s="1"/>
      <c r="AL691" s="1"/>
    </row>
    <row r="692">
      <c r="I692" s="1"/>
      <c r="J692" s="1"/>
      <c r="K692" s="1"/>
      <c r="V692" s="1" t="str">
        <f t="shared" si="64"/>
        <v/>
      </c>
      <c r="W692" s="1" t="str">
        <f t="shared" si="4"/>
        <v/>
      </c>
      <c r="AA692" s="1"/>
      <c r="AB692" s="1"/>
      <c r="AC692" s="1"/>
      <c r="AJ692" s="1"/>
      <c r="AK692" s="1"/>
      <c r="AL692" s="1"/>
    </row>
    <row r="693">
      <c r="I693" s="1"/>
      <c r="J693" s="1"/>
      <c r="K693" s="1"/>
      <c r="V693" s="1" t="str">
        <f t="shared" si="64"/>
        <v/>
      </c>
      <c r="W693" s="1" t="str">
        <f t="shared" si="4"/>
        <v/>
      </c>
      <c r="AA693" s="1"/>
      <c r="AB693" s="1"/>
      <c r="AC693" s="1"/>
      <c r="AJ693" s="1"/>
      <c r="AK693" s="1"/>
      <c r="AL693" s="1"/>
    </row>
    <row r="694">
      <c r="I694" s="1"/>
      <c r="J694" s="1"/>
      <c r="K694" s="1"/>
      <c r="V694" s="1" t="str">
        <f t="shared" si="64"/>
        <v/>
      </c>
      <c r="W694" s="1" t="str">
        <f t="shared" si="4"/>
        <v/>
      </c>
      <c r="AA694" s="1"/>
      <c r="AB694" s="1"/>
      <c r="AC694" s="1"/>
      <c r="AJ694" s="1"/>
      <c r="AK694" s="1"/>
      <c r="AL694" s="1"/>
    </row>
    <row r="695">
      <c r="I695" s="1"/>
      <c r="J695" s="1"/>
      <c r="K695" s="1"/>
      <c r="V695" s="1" t="str">
        <f t="shared" si="64"/>
        <v/>
      </c>
      <c r="W695" s="1" t="str">
        <f t="shared" si="4"/>
        <v/>
      </c>
      <c r="AA695" s="1"/>
      <c r="AB695" s="1"/>
      <c r="AC695" s="1"/>
      <c r="AJ695" s="1"/>
      <c r="AK695" s="1"/>
      <c r="AL695" s="1"/>
    </row>
    <row r="696">
      <c r="I696" s="1"/>
      <c r="J696" s="1"/>
      <c r="K696" s="1"/>
      <c r="V696" s="1" t="str">
        <f t="shared" si="64"/>
        <v/>
      </c>
      <c r="W696" s="1" t="str">
        <f t="shared" si="4"/>
        <v/>
      </c>
      <c r="AA696" s="1"/>
      <c r="AB696" s="1"/>
      <c r="AC696" s="1"/>
      <c r="AJ696" s="1"/>
      <c r="AK696" s="1"/>
      <c r="AL696" s="1"/>
    </row>
    <row r="697">
      <c r="I697" s="1"/>
      <c r="J697" s="1"/>
      <c r="K697" s="1"/>
      <c r="V697" s="1" t="str">
        <f t="shared" si="64"/>
        <v/>
      </c>
      <c r="W697" s="1" t="str">
        <f t="shared" si="4"/>
        <v/>
      </c>
      <c r="AA697" s="1"/>
      <c r="AB697" s="1"/>
      <c r="AC697" s="1"/>
      <c r="AJ697" s="1"/>
      <c r="AK697" s="1"/>
      <c r="AL697" s="1"/>
    </row>
    <row r="698">
      <c r="I698" s="1"/>
      <c r="J698" s="1"/>
      <c r="K698" s="1"/>
      <c r="V698" s="1" t="str">
        <f t="shared" si="64"/>
        <v/>
      </c>
      <c r="W698" s="1" t="str">
        <f t="shared" si="4"/>
        <v/>
      </c>
      <c r="AA698" s="1"/>
      <c r="AB698" s="1"/>
      <c r="AC698" s="1"/>
      <c r="AJ698" s="1"/>
      <c r="AK698" s="1"/>
      <c r="AL698" s="1"/>
    </row>
    <row r="699">
      <c r="I699" s="1"/>
      <c r="J699" s="1"/>
      <c r="K699" s="1"/>
      <c r="V699" s="1" t="str">
        <f t="shared" si="64"/>
        <v/>
      </c>
      <c r="W699" s="1" t="str">
        <f t="shared" si="4"/>
        <v/>
      </c>
      <c r="AA699" s="1"/>
      <c r="AB699" s="1"/>
      <c r="AC699" s="1"/>
      <c r="AJ699" s="1"/>
      <c r="AK699" s="1"/>
      <c r="AL699" s="1"/>
    </row>
    <row r="700">
      <c r="I700" s="1"/>
      <c r="J700" s="1"/>
      <c r="K700" s="1"/>
      <c r="V700" s="1" t="str">
        <f t="shared" si="64"/>
        <v/>
      </c>
      <c r="W700" s="1" t="str">
        <f t="shared" si="4"/>
        <v/>
      </c>
      <c r="AA700" s="1"/>
      <c r="AB700" s="1"/>
      <c r="AC700" s="1"/>
      <c r="AJ700" s="1"/>
      <c r="AK700" s="1"/>
      <c r="AL700" s="1"/>
    </row>
    <row r="701">
      <c r="I701" s="1"/>
      <c r="J701" s="1"/>
      <c r="K701" s="1"/>
      <c r="V701" s="1" t="str">
        <f t="shared" si="64"/>
        <v/>
      </c>
      <c r="W701" s="1" t="str">
        <f t="shared" si="4"/>
        <v/>
      </c>
      <c r="AA701" s="1"/>
      <c r="AB701" s="1"/>
      <c r="AC701" s="1"/>
      <c r="AJ701" s="1"/>
      <c r="AK701" s="1"/>
      <c r="AL701" s="1"/>
    </row>
    <row r="702">
      <c r="I702" s="1"/>
      <c r="J702" s="1"/>
      <c r="K702" s="1"/>
      <c r="V702" s="1" t="str">
        <f t="shared" si="64"/>
        <v/>
      </c>
      <c r="W702" s="1" t="str">
        <f t="shared" si="4"/>
        <v/>
      </c>
      <c r="AA702" s="1"/>
      <c r="AB702" s="1"/>
      <c r="AC702" s="1"/>
      <c r="AJ702" s="1"/>
      <c r="AK702" s="1"/>
      <c r="AL702" s="1"/>
    </row>
    <row r="703">
      <c r="I703" s="1"/>
      <c r="J703" s="1"/>
      <c r="K703" s="1"/>
      <c r="V703" s="1" t="str">
        <f t="shared" si="64"/>
        <v/>
      </c>
      <c r="W703" s="1" t="str">
        <f t="shared" si="4"/>
        <v/>
      </c>
      <c r="AA703" s="1"/>
      <c r="AB703" s="1"/>
      <c r="AC703" s="1"/>
      <c r="AJ703" s="1"/>
      <c r="AK703" s="1"/>
      <c r="AL703" s="1"/>
    </row>
    <row r="704">
      <c r="I704" s="1"/>
      <c r="J704" s="1"/>
      <c r="K704" s="1"/>
      <c r="V704" s="1" t="str">
        <f t="shared" si="64"/>
        <v/>
      </c>
      <c r="W704" s="1" t="str">
        <f t="shared" si="4"/>
        <v/>
      </c>
      <c r="AA704" s="1"/>
      <c r="AB704" s="1"/>
      <c r="AC704" s="1"/>
      <c r="AJ704" s="1"/>
      <c r="AK704" s="1"/>
      <c r="AL704" s="1"/>
    </row>
    <row r="705">
      <c r="I705" s="1"/>
      <c r="J705" s="1"/>
      <c r="K705" s="1"/>
      <c r="V705" s="1" t="str">
        <f t="shared" si="64"/>
        <v/>
      </c>
      <c r="W705" s="1" t="str">
        <f t="shared" si="4"/>
        <v/>
      </c>
      <c r="AA705" s="1"/>
      <c r="AB705" s="1"/>
      <c r="AC705" s="1"/>
      <c r="AJ705" s="1"/>
      <c r="AK705" s="1"/>
      <c r="AL705" s="1"/>
    </row>
    <row r="706">
      <c r="I706" s="1"/>
      <c r="J706" s="1"/>
      <c r="K706" s="1"/>
      <c r="V706" s="1" t="str">
        <f t="shared" si="64"/>
        <v/>
      </c>
      <c r="W706" s="1" t="str">
        <f t="shared" si="4"/>
        <v/>
      </c>
      <c r="AA706" s="1"/>
      <c r="AB706" s="1"/>
      <c r="AC706" s="1"/>
      <c r="AJ706" s="1"/>
      <c r="AK706" s="1"/>
      <c r="AL706" s="1"/>
    </row>
    <row r="707">
      <c r="I707" s="1"/>
      <c r="J707" s="1"/>
      <c r="K707" s="1"/>
      <c r="V707" s="1" t="str">
        <f t="shared" si="64"/>
        <v/>
      </c>
      <c r="W707" s="1" t="str">
        <f t="shared" si="4"/>
        <v/>
      </c>
      <c r="AA707" s="1"/>
      <c r="AB707" s="1"/>
      <c r="AC707" s="1"/>
      <c r="AJ707" s="1"/>
      <c r="AK707" s="1"/>
      <c r="AL707" s="1"/>
    </row>
    <row r="708">
      <c r="I708" s="1"/>
      <c r="J708" s="1"/>
      <c r="K708" s="1"/>
      <c r="V708" s="1" t="str">
        <f t="shared" si="64"/>
        <v/>
      </c>
      <c r="W708" s="1" t="str">
        <f t="shared" si="4"/>
        <v/>
      </c>
      <c r="AA708" s="1"/>
      <c r="AB708" s="1"/>
      <c r="AC708" s="1"/>
      <c r="AJ708" s="1"/>
      <c r="AK708" s="1"/>
      <c r="AL708" s="1"/>
    </row>
    <row r="709">
      <c r="I709" s="1"/>
      <c r="J709" s="1"/>
      <c r="K709" s="1"/>
      <c r="V709" s="1" t="str">
        <f t="shared" si="64"/>
        <v/>
      </c>
      <c r="W709" s="1" t="str">
        <f t="shared" si="4"/>
        <v/>
      </c>
      <c r="AA709" s="1"/>
      <c r="AB709" s="1"/>
      <c r="AC709" s="1"/>
      <c r="AJ709" s="1"/>
      <c r="AK709" s="1"/>
      <c r="AL709" s="1"/>
    </row>
    <row r="710">
      <c r="I710" s="1"/>
      <c r="J710" s="1"/>
      <c r="K710" s="1"/>
      <c r="V710" s="1" t="str">
        <f t="shared" si="64"/>
        <v/>
      </c>
      <c r="W710" s="1" t="str">
        <f t="shared" si="4"/>
        <v/>
      </c>
      <c r="AA710" s="1"/>
      <c r="AB710" s="1"/>
      <c r="AC710" s="1"/>
      <c r="AJ710" s="1"/>
      <c r="AK710" s="1"/>
      <c r="AL710" s="1"/>
    </row>
    <row r="711">
      <c r="I711" s="1"/>
      <c r="J711" s="1"/>
      <c r="K711" s="1"/>
      <c r="V711" s="1" t="str">
        <f t="shared" si="64"/>
        <v/>
      </c>
      <c r="W711" s="1" t="str">
        <f t="shared" si="4"/>
        <v/>
      </c>
      <c r="AA711" s="1"/>
      <c r="AB711" s="1"/>
      <c r="AC711" s="1"/>
      <c r="AJ711" s="1"/>
      <c r="AK711" s="1"/>
      <c r="AL711" s="1"/>
    </row>
    <row r="712">
      <c r="I712" s="1"/>
      <c r="J712" s="1"/>
      <c r="K712" s="1"/>
      <c r="V712" s="1" t="str">
        <f t="shared" si="64"/>
        <v/>
      </c>
      <c r="W712" s="1" t="str">
        <f t="shared" si="4"/>
        <v/>
      </c>
      <c r="AA712" s="1"/>
      <c r="AB712" s="1"/>
      <c r="AC712" s="1"/>
      <c r="AJ712" s="1"/>
      <c r="AK712" s="1"/>
      <c r="AL712" s="1"/>
    </row>
    <row r="713">
      <c r="I713" s="1"/>
      <c r="J713" s="1"/>
      <c r="K713" s="1"/>
      <c r="V713" s="1" t="str">
        <f t="shared" si="64"/>
        <v/>
      </c>
      <c r="W713" s="1" t="str">
        <f t="shared" si="4"/>
        <v/>
      </c>
      <c r="AA713" s="1"/>
      <c r="AB713" s="1"/>
      <c r="AC713" s="1"/>
      <c r="AJ713" s="1"/>
      <c r="AK713" s="1"/>
      <c r="AL713" s="1"/>
    </row>
    <row r="714">
      <c r="I714" s="1"/>
      <c r="J714" s="1"/>
      <c r="K714" s="1"/>
      <c r="V714" s="1" t="str">
        <f t="shared" si="64"/>
        <v/>
      </c>
      <c r="W714" s="1" t="str">
        <f t="shared" si="4"/>
        <v/>
      </c>
      <c r="AA714" s="1"/>
      <c r="AB714" s="1"/>
      <c r="AC714" s="1"/>
      <c r="AJ714" s="1"/>
      <c r="AK714" s="1"/>
      <c r="AL714" s="1"/>
    </row>
    <row r="715">
      <c r="I715" s="1"/>
      <c r="J715" s="1"/>
      <c r="K715" s="1"/>
      <c r="V715" s="1" t="str">
        <f t="shared" si="64"/>
        <v/>
      </c>
      <c r="W715" s="1" t="str">
        <f t="shared" si="4"/>
        <v/>
      </c>
      <c r="AA715" s="1"/>
      <c r="AB715" s="1"/>
      <c r="AC715" s="1"/>
      <c r="AJ715" s="1"/>
      <c r="AK715" s="1"/>
      <c r="AL715" s="1"/>
    </row>
    <row r="716">
      <c r="I716" s="1"/>
      <c r="J716" s="1"/>
      <c r="K716" s="1"/>
      <c r="V716" s="1" t="str">
        <f t="shared" si="64"/>
        <v/>
      </c>
      <c r="W716" s="1" t="str">
        <f t="shared" si="4"/>
        <v/>
      </c>
      <c r="AA716" s="1"/>
      <c r="AB716" s="1"/>
      <c r="AC716" s="1"/>
      <c r="AJ716" s="1"/>
      <c r="AK716" s="1"/>
      <c r="AL716" s="1"/>
    </row>
    <row r="717">
      <c r="I717" s="1"/>
      <c r="J717" s="1"/>
      <c r="K717" s="1"/>
      <c r="V717" s="1" t="str">
        <f t="shared" si="64"/>
        <v/>
      </c>
      <c r="W717" s="1" t="str">
        <f t="shared" si="4"/>
        <v/>
      </c>
      <c r="AA717" s="1"/>
      <c r="AB717" s="1"/>
      <c r="AC717" s="1"/>
      <c r="AJ717" s="1"/>
      <c r="AK717" s="1"/>
      <c r="AL717" s="1"/>
    </row>
    <row r="718">
      <c r="I718" s="1"/>
      <c r="J718" s="1"/>
      <c r="K718" s="1"/>
      <c r="V718" s="1" t="str">
        <f t="shared" si="64"/>
        <v/>
      </c>
      <c r="W718" s="1" t="str">
        <f t="shared" si="4"/>
        <v/>
      </c>
      <c r="AA718" s="1"/>
      <c r="AB718" s="1"/>
      <c r="AC718" s="1"/>
      <c r="AJ718" s="1"/>
      <c r="AK718" s="1"/>
      <c r="AL718" s="1"/>
    </row>
    <row r="719">
      <c r="I719" s="1"/>
      <c r="J719" s="1"/>
      <c r="K719" s="1"/>
      <c r="V719" s="1" t="str">
        <f t="shared" si="64"/>
        <v/>
      </c>
      <c r="W719" s="1" t="str">
        <f t="shared" si="4"/>
        <v/>
      </c>
      <c r="AA719" s="1"/>
      <c r="AB719" s="1"/>
      <c r="AC719" s="1"/>
      <c r="AJ719" s="1"/>
      <c r="AK719" s="1"/>
      <c r="AL719" s="1"/>
    </row>
    <row r="720">
      <c r="I720" s="1"/>
      <c r="J720" s="1"/>
      <c r="K720" s="1"/>
      <c r="V720" s="1" t="str">
        <f t="shared" si="64"/>
        <v/>
      </c>
      <c r="W720" s="1" t="str">
        <f t="shared" si="4"/>
        <v/>
      </c>
      <c r="AA720" s="1"/>
      <c r="AB720" s="1"/>
      <c r="AC720" s="1"/>
      <c r="AJ720" s="1"/>
      <c r="AK720" s="1"/>
      <c r="AL720" s="1"/>
    </row>
    <row r="721">
      <c r="I721" s="1"/>
      <c r="J721" s="1"/>
      <c r="K721" s="1"/>
      <c r="V721" s="1" t="str">
        <f t="shared" si="64"/>
        <v/>
      </c>
      <c r="W721" s="1" t="str">
        <f t="shared" si="4"/>
        <v/>
      </c>
      <c r="AA721" s="1"/>
      <c r="AB721" s="1"/>
      <c r="AC721" s="1"/>
      <c r="AJ721" s="1"/>
      <c r="AK721" s="1"/>
      <c r="AL721" s="1"/>
    </row>
    <row r="722">
      <c r="I722" s="1"/>
      <c r="J722" s="1"/>
      <c r="K722" s="1"/>
      <c r="V722" s="1" t="str">
        <f t="shared" si="64"/>
        <v/>
      </c>
      <c r="W722" s="1" t="str">
        <f t="shared" si="4"/>
        <v/>
      </c>
      <c r="AA722" s="1"/>
      <c r="AB722" s="1"/>
      <c r="AC722" s="1"/>
      <c r="AJ722" s="1"/>
      <c r="AK722" s="1"/>
      <c r="AL722" s="1"/>
    </row>
    <row r="723">
      <c r="I723" s="1"/>
      <c r="J723" s="1"/>
      <c r="K723" s="1"/>
      <c r="V723" s="1" t="str">
        <f t="shared" si="64"/>
        <v/>
      </c>
      <c r="W723" s="1" t="str">
        <f t="shared" si="4"/>
        <v/>
      </c>
      <c r="AA723" s="1"/>
      <c r="AB723" s="1"/>
      <c r="AC723" s="1"/>
      <c r="AJ723" s="1"/>
      <c r="AK723" s="1"/>
      <c r="AL723" s="1"/>
    </row>
    <row r="724">
      <c r="I724" s="1"/>
      <c r="J724" s="1"/>
      <c r="K724" s="1"/>
      <c r="V724" s="1" t="str">
        <f t="shared" si="64"/>
        <v/>
      </c>
      <c r="W724" s="1" t="str">
        <f t="shared" si="4"/>
        <v/>
      </c>
      <c r="AA724" s="1"/>
      <c r="AB724" s="1"/>
      <c r="AC724" s="1"/>
      <c r="AJ724" s="1"/>
      <c r="AK724" s="1"/>
      <c r="AL724" s="1"/>
    </row>
    <row r="725">
      <c r="I725" s="1"/>
      <c r="J725" s="1"/>
      <c r="K725" s="1"/>
      <c r="V725" s="1" t="str">
        <f t="shared" si="64"/>
        <v/>
      </c>
      <c r="W725" s="1" t="str">
        <f t="shared" si="4"/>
        <v/>
      </c>
      <c r="AA725" s="1"/>
      <c r="AB725" s="1"/>
      <c r="AC725" s="1"/>
      <c r="AJ725" s="1"/>
      <c r="AK725" s="1"/>
      <c r="AL725" s="1"/>
    </row>
    <row r="726">
      <c r="I726" s="1"/>
      <c r="J726" s="1"/>
      <c r="K726" s="1"/>
      <c r="V726" s="1" t="str">
        <f t="shared" si="64"/>
        <v/>
      </c>
      <c r="W726" s="1" t="str">
        <f t="shared" si="4"/>
        <v/>
      </c>
      <c r="AA726" s="1"/>
      <c r="AB726" s="1"/>
      <c r="AC726" s="1"/>
      <c r="AJ726" s="1"/>
      <c r="AK726" s="1"/>
      <c r="AL726" s="1"/>
    </row>
    <row r="727">
      <c r="I727" s="1"/>
      <c r="J727" s="1"/>
      <c r="K727" s="1"/>
      <c r="V727" s="1" t="str">
        <f t="shared" si="64"/>
        <v/>
      </c>
      <c r="W727" s="1" t="str">
        <f t="shared" si="4"/>
        <v/>
      </c>
      <c r="AA727" s="1"/>
      <c r="AB727" s="1"/>
      <c r="AC727" s="1"/>
      <c r="AJ727" s="1"/>
      <c r="AK727" s="1"/>
      <c r="AL727" s="1"/>
    </row>
    <row r="728">
      <c r="I728" s="1"/>
      <c r="J728" s="1"/>
      <c r="K728" s="1"/>
      <c r="V728" s="1" t="str">
        <f t="shared" si="64"/>
        <v/>
      </c>
      <c r="W728" s="1" t="str">
        <f t="shared" si="4"/>
        <v/>
      </c>
      <c r="AA728" s="1"/>
      <c r="AB728" s="1"/>
      <c r="AC728" s="1"/>
      <c r="AJ728" s="1"/>
      <c r="AK728" s="1"/>
      <c r="AL728" s="1"/>
    </row>
    <row r="729">
      <c r="I729" s="1"/>
      <c r="J729" s="1"/>
      <c r="K729" s="1"/>
      <c r="V729" s="1" t="str">
        <f t="shared" si="64"/>
        <v/>
      </c>
      <c r="W729" s="1" t="str">
        <f t="shared" si="4"/>
        <v/>
      </c>
      <c r="AA729" s="1"/>
      <c r="AB729" s="1"/>
      <c r="AC729" s="1"/>
      <c r="AJ729" s="1"/>
      <c r="AK729" s="1"/>
      <c r="AL729" s="1"/>
    </row>
    <row r="730">
      <c r="I730" s="1"/>
      <c r="J730" s="1"/>
      <c r="K730" s="1"/>
      <c r="V730" s="1" t="str">
        <f t="shared" si="64"/>
        <v/>
      </c>
      <c r="W730" s="1" t="str">
        <f t="shared" si="4"/>
        <v/>
      </c>
      <c r="AA730" s="1"/>
      <c r="AB730" s="1"/>
      <c r="AC730" s="1"/>
      <c r="AJ730" s="1"/>
      <c r="AK730" s="1"/>
      <c r="AL730" s="1"/>
    </row>
    <row r="731">
      <c r="I731" s="1"/>
      <c r="J731" s="1"/>
      <c r="K731" s="1"/>
      <c r="V731" s="1" t="str">
        <f t="shared" si="64"/>
        <v/>
      </c>
      <c r="W731" s="1" t="str">
        <f t="shared" si="4"/>
        <v/>
      </c>
      <c r="AA731" s="1"/>
      <c r="AB731" s="1"/>
      <c r="AC731" s="1"/>
      <c r="AJ731" s="1"/>
      <c r="AK731" s="1"/>
      <c r="AL731" s="1"/>
    </row>
    <row r="732">
      <c r="I732" s="1"/>
      <c r="J732" s="1"/>
      <c r="K732" s="1"/>
      <c r="V732" s="1" t="str">
        <f t="shared" si="64"/>
        <v/>
      </c>
      <c r="W732" s="1" t="str">
        <f t="shared" si="4"/>
        <v/>
      </c>
      <c r="AA732" s="1"/>
      <c r="AB732" s="1"/>
      <c r="AC732" s="1"/>
      <c r="AJ732" s="1"/>
      <c r="AK732" s="1"/>
      <c r="AL732" s="1"/>
    </row>
    <row r="733">
      <c r="I733" s="1"/>
      <c r="J733" s="1"/>
      <c r="K733" s="1"/>
      <c r="V733" s="1" t="str">
        <f t="shared" si="64"/>
        <v/>
      </c>
      <c r="W733" s="1" t="str">
        <f t="shared" si="4"/>
        <v/>
      </c>
      <c r="AA733" s="1"/>
      <c r="AB733" s="1"/>
      <c r="AC733" s="1"/>
      <c r="AJ733" s="1"/>
      <c r="AK733" s="1"/>
      <c r="AL733" s="1"/>
    </row>
    <row r="734">
      <c r="I734" s="1"/>
      <c r="J734" s="1"/>
      <c r="K734" s="1"/>
      <c r="V734" s="1" t="str">
        <f t="shared" si="64"/>
        <v/>
      </c>
      <c r="W734" s="1" t="str">
        <f t="shared" si="4"/>
        <v/>
      </c>
      <c r="AA734" s="1"/>
      <c r="AB734" s="1"/>
      <c r="AC734" s="1"/>
      <c r="AJ734" s="1"/>
      <c r="AK734" s="1"/>
      <c r="AL734" s="1"/>
    </row>
    <row r="735">
      <c r="I735" s="1"/>
      <c r="J735" s="1"/>
      <c r="K735" s="1"/>
      <c r="V735" s="1" t="str">
        <f t="shared" si="64"/>
        <v/>
      </c>
      <c r="W735" s="1" t="str">
        <f t="shared" si="4"/>
        <v/>
      </c>
      <c r="AA735" s="1"/>
      <c r="AB735" s="1"/>
      <c r="AC735" s="1"/>
      <c r="AJ735" s="1"/>
      <c r="AK735" s="1"/>
      <c r="AL735" s="1"/>
    </row>
    <row r="736">
      <c r="I736" s="1"/>
      <c r="J736" s="1"/>
      <c r="K736" s="1"/>
      <c r="V736" s="1" t="str">
        <f t="shared" si="64"/>
        <v/>
      </c>
      <c r="W736" s="1" t="str">
        <f t="shared" si="4"/>
        <v/>
      </c>
      <c r="AA736" s="1"/>
      <c r="AB736" s="1"/>
      <c r="AC736" s="1"/>
      <c r="AJ736" s="1"/>
      <c r="AK736" s="1"/>
      <c r="AL736" s="1"/>
    </row>
    <row r="737">
      <c r="I737" s="1"/>
      <c r="J737" s="1"/>
      <c r="K737" s="1"/>
      <c r="V737" s="1" t="str">
        <f t="shared" si="64"/>
        <v/>
      </c>
      <c r="W737" s="1" t="str">
        <f t="shared" si="4"/>
        <v/>
      </c>
      <c r="AA737" s="1"/>
      <c r="AB737" s="1"/>
      <c r="AC737" s="1"/>
      <c r="AJ737" s="1"/>
      <c r="AK737" s="1"/>
      <c r="AL737" s="1"/>
    </row>
    <row r="738">
      <c r="I738" s="1"/>
      <c r="J738" s="1"/>
      <c r="K738" s="1"/>
      <c r="V738" s="1" t="str">
        <f t="shared" si="64"/>
        <v/>
      </c>
      <c r="W738" s="1" t="str">
        <f t="shared" si="4"/>
        <v/>
      </c>
      <c r="AA738" s="1"/>
      <c r="AB738" s="1"/>
      <c r="AC738" s="1"/>
      <c r="AJ738" s="1"/>
      <c r="AK738" s="1"/>
      <c r="AL738" s="1"/>
    </row>
    <row r="739">
      <c r="I739" s="1"/>
      <c r="J739" s="1"/>
      <c r="K739" s="1"/>
      <c r="V739" s="1" t="str">
        <f t="shared" si="64"/>
        <v/>
      </c>
      <c r="W739" s="1" t="str">
        <f t="shared" si="4"/>
        <v/>
      </c>
      <c r="AA739" s="1"/>
      <c r="AB739" s="1"/>
      <c r="AC739" s="1"/>
      <c r="AJ739" s="1"/>
      <c r="AK739" s="1"/>
      <c r="AL739" s="1"/>
    </row>
    <row r="740">
      <c r="I740" s="1"/>
      <c r="J740" s="1"/>
      <c r="K740" s="1"/>
      <c r="V740" s="1" t="str">
        <f t="shared" si="64"/>
        <v/>
      </c>
      <c r="W740" s="1" t="str">
        <f t="shared" si="4"/>
        <v/>
      </c>
      <c r="AA740" s="1"/>
      <c r="AB740" s="1"/>
      <c r="AC740" s="1"/>
      <c r="AJ740" s="1"/>
      <c r="AK740" s="1"/>
      <c r="AL740" s="1"/>
    </row>
    <row r="741">
      <c r="I741" s="1"/>
      <c r="J741" s="1"/>
      <c r="K741" s="1"/>
      <c r="V741" s="1" t="str">
        <f t="shared" si="64"/>
        <v/>
      </c>
      <c r="W741" s="1" t="str">
        <f t="shared" si="4"/>
        <v/>
      </c>
      <c r="AA741" s="1"/>
      <c r="AB741" s="1"/>
      <c r="AC741" s="1"/>
      <c r="AJ741" s="1"/>
      <c r="AK741" s="1"/>
      <c r="AL741" s="1"/>
    </row>
    <row r="742">
      <c r="I742" s="1"/>
      <c r="J742" s="1"/>
      <c r="K742" s="1"/>
      <c r="V742" s="1" t="str">
        <f t="shared" si="64"/>
        <v/>
      </c>
      <c r="W742" s="1" t="str">
        <f t="shared" si="4"/>
        <v/>
      </c>
      <c r="AA742" s="1"/>
      <c r="AB742" s="1"/>
      <c r="AC742" s="1"/>
      <c r="AJ742" s="1"/>
      <c r="AK742" s="1"/>
      <c r="AL742" s="1"/>
    </row>
    <row r="743">
      <c r="I743" s="1"/>
      <c r="J743" s="1"/>
      <c r="K743" s="1"/>
      <c r="V743" s="1" t="str">
        <f t="shared" si="64"/>
        <v/>
      </c>
      <c r="W743" s="1" t="str">
        <f t="shared" si="4"/>
        <v/>
      </c>
      <c r="AA743" s="1"/>
      <c r="AB743" s="1"/>
      <c r="AC743" s="1"/>
      <c r="AJ743" s="1"/>
      <c r="AK743" s="1"/>
      <c r="AL743" s="1"/>
    </row>
    <row r="744">
      <c r="I744" s="1"/>
      <c r="J744" s="1"/>
      <c r="K744" s="1"/>
      <c r="V744" s="1" t="str">
        <f t="shared" si="64"/>
        <v/>
      </c>
      <c r="W744" s="1" t="str">
        <f t="shared" si="4"/>
        <v/>
      </c>
      <c r="AA744" s="1"/>
      <c r="AB744" s="1"/>
      <c r="AC744" s="1"/>
      <c r="AJ744" s="1"/>
      <c r="AK744" s="1"/>
      <c r="AL744" s="1"/>
    </row>
    <row r="745">
      <c r="I745" s="1"/>
      <c r="J745" s="1"/>
      <c r="K745" s="1"/>
      <c r="V745" s="1" t="str">
        <f t="shared" si="64"/>
        <v/>
      </c>
      <c r="W745" s="1" t="str">
        <f t="shared" si="4"/>
        <v/>
      </c>
      <c r="AA745" s="1"/>
      <c r="AB745" s="1"/>
      <c r="AC745" s="1"/>
      <c r="AJ745" s="1"/>
      <c r="AK745" s="1"/>
      <c r="AL745" s="1"/>
    </row>
    <row r="746">
      <c r="I746" s="1"/>
      <c r="J746" s="1"/>
      <c r="K746" s="1"/>
      <c r="V746" s="1" t="str">
        <f t="shared" si="64"/>
        <v/>
      </c>
      <c r="W746" s="1" t="str">
        <f t="shared" si="4"/>
        <v/>
      </c>
      <c r="AA746" s="1"/>
      <c r="AB746" s="1"/>
      <c r="AC746" s="1"/>
      <c r="AJ746" s="1"/>
      <c r="AK746" s="1"/>
      <c r="AL746" s="1"/>
    </row>
    <row r="747">
      <c r="I747" s="1"/>
      <c r="J747" s="1"/>
      <c r="K747" s="1"/>
      <c r="V747" s="1" t="str">
        <f t="shared" si="64"/>
        <v/>
      </c>
      <c r="W747" s="1" t="str">
        <f t="shared" si="4"/>
        <v/>
      </c>
      <c r="AA747" s="1"/>
      <c r="AB747" s="1"/>
      <c r="AC747" s="1"/>
      <c r="AJ747" s="1"/>
      <c r="AK747" s="1"/>
      <c r="AL747" s="1"/>
    </row>
    <row r="748">
      <c r="I748" s="1"/>
      <c r="J748" s="1"/>
      <c r="K748" s="1"/>
      <c r="V748" s="1" t="str">
        <f t="shared" si="64"/>
        <v/>
      </c>
      <c r="W748" s="1" t="str">
        <f t="shared" si="4"/>
        <v/>
      </c>
      <c r="AA748" s="1"/>
      <c r="AB748" s="1"/>
      <c r="AC748" s="1"/>
      <c r="AJ748" s="1"/>
      <c r="AK748" s="1"/>
      <c r="AL748" s="1"/>
    </row>
    <row r="749">
      <c r="I749" s="1"/>
      <c r="J749" s="1"/>
      <c r="K749" s="1"/>
      <c r="V749" s="1" t="str">
        <f t="shared" si="64"/>
        <v/>
      </c>
      <c r="W749" s="1" t="str">
        <f t="shared" si="4"/>
        <v/>
      </c>
      <c r="AA749" s="1"/>
      <c r="AB749" s="1"/>
      <c r="AC749" s="1"/>
      <c r="AJ749" s="1"/>
      <c r="AK749" s="1"/>
      <c r="AL749" s="1"/>
    </row>
    <row r="750">
      <c r="I750" s="1"/>
      <c r="J750" s="1"/>
      <c r="K750" s="1"/>
      <c r="V750" s="1" t="str">
        <f t="shared" si="64"/>
        <v/>
      </c>
      <c r="W750" s="1" t="str">
        <f t="shared" si="4"/>
        <v/>
      </c>
      <c r="AA750" s="1"/>
      <c r="AB750" s="1"/>
      <c r="AC750" s="1"/>
      <c r="AJ750" s="1"/>
      <c r="AK750" s="1"/>
      <c r="AL750" s="1"/>
    </row>
    <row r="751">
      <c r="I751" s="1"/>
      <c r="J751" s="1"/>
      <c r="K751" s="1"/>
      <c r="V751" s="1" t="str">
        <f t="shared" si="64"/>
        <v/>
      </c>
      <c r="W751" s="1" t="str">
        <f t="shared" si="4"/>
        <v/>
      </c>
      <c r="AA751" s="1"/>
      <c r="AB751" s="1"/>
      <c r="AC751" s="1"/>
      <c r="AJ751" s="1"/>
      <c r="AK751" s="1"/>
      <c r="AL751" s="1"/>
    </row>
    <row r="752">
      <c r="I752" s="1"/>
      <c r="J752" s="1"/>
      <c r="K752" s="1"/>
      <c r="V752" s="1" t="str">
        <f t="shared" si="64"/>
        <v/>
      </c>
      <c r="W752" s="1" t="str">
        <f t="shared" si="4"/>
        <v/>
      </c>
      <c r="AA752" s="1"/>
      <c r="AB752" s="1"/>
      <c r="AC752" s="1"/>
      <c r="AJ752" s="1"/>
      <c r="AK752" s="1"/>
      <c r="AL752" s="1"/>
    </row>
    <row r="753">
      <c r="I753" s="1"/>
      <c r="J753" s="1"/>
      <c r="K753" s="1"/>
      <c r="V753" s="1" t="str">
        <f t="shared" si="64"/>
        <v/>
      </c>
      <c r="W753" s="1" t="str">
        <f t="shared" si="4"/>
        <v/>
      </c>
      <c r="AA753" s="1"/>
      <c r="AB753" s="1"/>
      <c r="AC753" s="1"/>
      <c r="AJ753" s="1"/>
      <c r="AK753" s="1"/>
      <c r="AL753" s="1"/>
    </row>
    <row r="754">
      <c r="I754" s="1"/>
      <c r="J754" s="1"/>
      <c r="K754" s="1"/>
      <c r="V754" s="1" t="str">
        <f t="shared" si="64"/>
        <v/>
      </c>
      <c r="W754" s="1" t="str">
        <f t="shared" si="4"/>
        <v/>
      </c>
      <c r="AA754" s="1"/>
      <c r="AB754" s="1"/>
      <c r="AC754" s="1"/>
      <c r="AJ754" s="1"/>
      <c r="AK754" s="1"/>
      <c r="AL754" s="1"/>
    </row>
    <row r="755">
      <c r="I755" s="1"/>
      <c r="J755" s="1"/>
      <c r="K755" s="1"/>
      <c r="V755" s="1" t="str">
        <f t="shared" si="64"/>
        <v/>
      </c>
      <c r="W755" s="1" t="str">
        <f t="shared" si="4"/>
        <v/>
      </c>
      <c r="AA755" s="1"/>
      <c r="AB755" s="1"/>
      <c r="AC755" s="1"/>
      <c r="AJ755" s="1"/>
      <c r="AK755" s="1"/>
      <c r="AL755" s="1"/>
    </row>
    <row r="756">
      <c r="I756" s="1"/>
      <c r="J756" s="1"/>
      <c r="K756" s="1"/>
      <c r="V756" s="1" t="str">
        <f t="shared" si="64"/>
        <v/>
      </c>
      <c r="W756" s="1" t="str">
        <f t="shared" si="4"/>
        <v/>
      </c>
      <c r="AA756" s="1"/>
      <c r="AB756" s="1"/>
      <c r="AC756" s="1"/>
      <c r="AJ756" s="1"/>
      <c r="AK756" s="1"/>
      <c r="AL756" s="1"/>
    </row>
    <row r="757">
      <c r="I757" s="1"/>
      <c r="J757" s="1"/>
      <c r="K757" s="1"/>
      <c r="V757" s="1" t="str">
        <f t="shared" si="64"/>
        <v/>
      </c>
      <c r="W757" s="1" t="str">
        <f t="shared" si="4"/>
        <v/>
      </c>
      <c r="AA757" s="1"/>
      <c r="AB757" s="1"/>
      <c r="AC757" s="1"/>
      <c r="AJ757" s="1"/>
      <c r="AK757" s="1"/>
      <c r="AL757" s="1"/>
    </row>
    <row r="758">
      <c r="I758" s="1"/>
      <c r="J758" s="1"/>
      <c r="K758" s="1"/>
      <c r="V758" s="1" t="str">
        <f t="shared" si="64"/>
        <v/>
      </c>
      <c r="W758" s="1" t="str">
        <f t="shared" si="4"/>
        <v/>
      </c>
      <c r="AA758" s="1"/>
      <c r="AB758" s="1"/>
      <c r="AC758" s="1"/>
      <c r="AJ758" s="1"/>
      <c r="AK758" s="1"/>
      <c r="AL758" s="1"/>
    </row>
    <row r="759">
      <c r="I759" s="1"/>
      <c r="J759" s="1"/>
      <c r="K759" s="1"/>
      <c r="V759" s="1" t="str">
        <f t="shared" si="64"/>
        <v/>
      </c>
      <c r="W759" s="1" t="str">
        <f t="shared" si="4"/>
        <v/>
      </c>
      <c r="AA759" s="1"/>
      <c r="AB759" s="1"/>
      <c r="AC759" s="1"/>
      <c r="AJ759" s="1"/>
      <c r="AK759" s="1"/>
      <c r="AL759" s="1"/>
    </row>
    <row r="760">
      <c r="I760" s="1"/>
      <c r="J760" s="1"/>
      <c r="K760" s="1"/>
      <c r="V760" s="1" t="str">
        <f t="shared" si="64"/>
        <v/>
      </c>
      <c r="W760" s="1" t="str">
        <f t="shared" si="4"/>
        <v/>
      </c>
      <c r="AA760" s="1"/>
      <c r="AB760" s="1"/>
      <c r="AC760" s="1"/>
      <c r="AJ760" s="1"/>
      <c r="AK760" s="1"/>
      <c r="AL760" s="1"/>
    </row>
    <row r="761">
      <c r="I761" s="1"/>
      <c r="J761" s="1"/>
      <c r="K761" s="1"/>
      <c r="V761" s="1" t="str">
        <f t="shared" si="64"/>
        <v/>
      </c>
      <c r="W761" s="1" t="str">
        <f t="shared" si="4"/>
        <v/>
      </c>
      <c r="AA761" s="1"/>
      <c r="AB761" s="1"/>
      <c r="AC761" s="1"/>
      <c r="AJ761" s="1"/>
      <c r="AK761" s="1"/>
      <c r="AL761" s="1"/>
    </row>
    <row r="762">
      <c r="I762" s="1"/>
      <c r="J762" s="1"/>
      <c r="K762" s="1"/>
      <c r="V762" s="1" t="str">
        <f t="shared" si="64"/>
        <v/>
      </c>
      <c r="W762" s="1" t="str">
        <f t="shared" si="4"/>
        <v/>
      </c>
      <c r="AA762" s="1"/>
      <c r="AB762" s="1"/>
      <c r="AC762" s="1"/>
      <c r="AJ762" s="1"/>
      <c r="AK762" s="1"/>
      <c r="AL762" s="1"/>
    </row>
    <row r="763">
      <c r="I763" s="1"/>
      <c r="J763" s="1"/>
      <c r="K763" s="1"/>
      <c r="V763" s="1" t="str">
        <f t="shared" si="64"/>
        <v/>
      </c>
      <c r="W763" s="1" t="str">
        <f t="shared" si="4"/>
        <v/>
      </c>
      <c r="AA763" s="1"/>
      <c r="AB763" s="1"/>
      <c r="AC763" s="1"/>
      <c r="AJ763" s="1"/>
      <c r="AK763" s="1"/>
      <c r="AL763" s="1"/>
    </row>
    <row r="764">
      <c r="I764" s="1"/>
      <c r="J764" s="1"/>
      <c r="K764" s="1"/>
      <c r="V764" s="1" t="str">
        <f t="shared" si="64"/>
        <v/>
      </c>
      <c r="W764" s="1" t="str">
        <f t="shared" si="4"/>
        <v/>
      </c>
      <c r="AA764" s="1"/>
      <c r="AB764" s="1"/>
      <c r="AC764" s="1"/>
      <c r="AJ764" s="1"/>
      <c r="AK764" s="1"/>
      <c r="AL764" s="1"/>
    </row>
    <row r="765">
      <c r="I765" s="1"/>
      <c r="J765" s="1"/>
      <c r="K765" s="1"/>
      <c r="V765" s="1" t="str">
        <f t="shared" si="64"/>
        <v/>
      </c>
      <c r="W765" s="1" t="str">
        <f t="shared" si="4"/>
        <v/>
      </c>
      <c r="AA765" s="1"/>
      <c r="AB765" s="1"/>
      <c r="AC765" s="1"/>
      <c r="AJ765" s="1"/>
      <c r="AK765" s="1"/>
      <c r="AL765" s="1"/>
    </row>
    <row r="766">
      <c r="I766" s="1"/>
      <c r="J766" s="1"/>
      <c r="K766" s="1"/>
      <c r="V766" s="1" t="str">
        <f t="shared" si="64"/>
        <v/>
      </c>
      <c r="W766" s="1" t="str">
        <f t="shared" si="4"/>
        <v/>
      </c>
      <c r="AA766" s="1"/>
      <c r="AB766" s="1"/>
      <c r="AC766" s="1"/>
      <c r="AJ766" s="1"/>
      <c r="AK766" s="1"/>
      <c r="AL766" s="1"/>
    </row>
    <row r="767">
      <c r="I767" s="1"/>
      <c r="J767" s="1"/>
      <c r="K767" s="1"/>
      <c r="V767" s="1" t="str">
        <f t="shared" si="64"/>
        <v/>
      </c>
      <c r="W767" s="1" t="str">
        <f t="shared" si="4"/>
        <v/>
      </c>
      <c r="AA767" s="1"/>
      <c r="AB767" s="1"/>
      <c r="AC767" s="1"/>
      <c r="AJ767" s="1"/>
      <c r="AK767" s="1"/>
      <c r="AL767" s="1"/>
    </row>
    <row r="768">
      <c r="I768" s="1"/>
      <c r="J768" s="1"/>
      <c r="K768" s="1"/>
      <c r="V768" s="1" t="str">
        <f t="shared" si="64"/>
        <v/>
      </c>
      <c r="W768" s="1" t="str">
        <f t="shared" si="4"/>
        <v/>
      </c>
      <c r="AA768" s="1"/>
      <c r="AB768" s="1"/>
      <c r="AC768" s="1"/>
      <c r="AJ768" s="1"/>
      <c r="AK768" s="1"/>
      <c r="AL768" s="1"/>
    </row>
    <row r="769">
      <c r="I769" s="1"/>
      <c r="J769" s="1"/>
      <c r="K769" s="1"/>
      <c r="V769" s="1" t="str">
        <f t="shared" si="64"/>
        <v/>
      </c>
      <c r="W769" s="1" t="str">
        <f t="shared" si="4"/>
        <v/>
      </c>
      <c r="AA769" s="1"/>
      <c r="AB769" s="1"/>
      <c r="AC769" s="1"/>
      <c r="AJ769" s="1"/>
      <c r="AK769" s="1"/>
      <c r="AL769" s="1"/>
    </row>
    <row r="770">
      <c r="I770" s="1"/>
      <c r="J770" s="1"/>
      <c r="K770" s="1"/>
      <c r="V770" s="1" t="str">
        <f t="shared" si="64"/>
        <v/>
      </c>
      <c r="W770" s="1" t="str">
        <f t="shared" si="4"/>
        <v/>
      </c>
      <c r="AA770" s="1"/>
      <c r="AB770" s="1"/>
      <c r="AC770" s="1"/>
      <c r="AJ770" s="1"/>
      <c r="AK770" s="1"/>
      <c r="AL770" s="1"/>
    </row>
    <row r="771">
      <c r="I771" s="1"/>
      <c r="J771" s="1"/>
      <c r="K771" s="1"/>
      <c r="V771" s="1" t="str">
        <f t="shared" si="64"/>
        <v/>
      </c>
      <c r="W771" s="1" t="str">
        <f t="shared" si="4"/>
        <v/>
      </c>
      <c r="AA771" s="1"/>
      <c r="AB771" s="1"/>
      <c r="AC771" s="1"/>
      <c r="AJ771" s="1"/>
      <c r="AK771" s="1"/>
      <c r="AL771" s="1"/>
    </row>
    <row r="772">
      <c r="I772" s="1"/>
      <c r="J772" s="1"/>
      <c r="K772" s="1"/>
      <c r="V772" s="1" t="str">
        <f t="shared" si="64"/>
        <v/>
      </c>
      <c r="W772" s="1" t="str">
        <f t="shared" si="4"/>
        <v/>
      </c>
      <c r="AA772" s="1"/>
      <c r="AB772" s="1"/>
      <c r="AC772" s="1"/>
      <c r="AJ772" s="1"/>
      <c r="AK772" s="1"/>
      <c r="AL772" s="1"/>
    </row>
    <row r="773">
      <c r="I773" s="1"/>
      <c r="J773" s="1"/>
      <c r="K773" s="1"/>
      <c r="V773" s="1" t="str">
        <f t="shared" si="64"/>
        <v/>
      </c>
      <c r="W773" s="1" t="str">
        <f t="shared" si="4"/>
        <v/>
      </c>
      <c r="AA773" s="1"/>
      <c r="AB773" s="1"/>
      <c r="AC773" s="1"/>
      <c r="AJ773" s="1"/>
      <c r="AK773" s="1"/>
      <c r="AL773" s="1"/>
    </row>
    <row r="774">
      <c r="I774" s="1"/>
      <c r="J774" s="1"/>
      <c r="K774" s="1"/>
      <c r="V774" s="1" t="str">
        <f t="shared" si="64"/>
        <v/>
      </c>
      <c r="W774" s="1" t="str">
        <f t="shared" si="4"/>
        <v/>
      </c>
      <c r="AA774" s="1"/>
      <c r="AB774" s="1"/>
      <c r="AC774" s="1"/>
      <c r="AJ774" s="1"/>
      <c r="AK774" s="1"/>
      <c r="AL774" s="1"/>
    </row>
    <row r="775">
      <c r="I775" s="1"/>
      <c r="J775" s="1"/>
      <c r="K775" s="1"/>
      <c r="V775" s="1" t="str">
        <f t="shared" si="64"/>
        <v/>
      </c>
      <c r="W775" s="1" t="str">
        <f t="shared" si="4"/>
        <v/>
      </c>
      <c r="AA775" s="1"/>
      <c r="AB775" s="1"/>
      <c r="AC775" s="1"/>
      <c r="AJ775" s="1"/>
      <c r="AK775" s="1"/>
      <c r="AL775" s="1"/>
    </row>
    <row r="776">
      <c r="I776" s="1"/>
      <c r="J776" s="1"/>
      <c r="K776" s="1"/>
      <c r="V776" s="1" t="str">
        <f t="shared" si="64"/>
        <v/>
      </c>
      <c r="W776" s="1" t="str">
        <f t="shared" si="4"/>
        <v/>
      </c>
      <c r="AA776" s="1"/>
      <c r="AB776" s="1"/>
      <c r="AC776" s="1"/>
      <c r="AJ776" s="1"/>
      <c r="AK776" s="1"/>
      <c r="AL776" s="1"/>
    </row>
    <row r="777">
      <c r="I777" s="1"/>
      <c r="J777" s="1"/>
      <c r="K777" s="1"/>
      <c r="V777" s="1" t="str">
        <f t="shared" si="64"/>
        <v/>
      </c>
      <c r="W777" s="1" t="str">
        <f t="shared" si="4"/>
        <v/>
      </c>
      <c r="AA777" s="1"/>
      <c r="AB777" s="1"/>
      <c r="AC777" s="1"/>
      <c r="AJ777" s="1"/>
      <c r="AK777" s="1"/>
      <c r="AL777" s="1"/>
    </row>
    <row r="778">
      <c r="I778" s="1"/>
      <c r="J778" s="1"/>
      <c r="K778" s="1"/>
      <c r="V778" s="1" t="str">
        <f t="shared" si="64"/>
        <v/>
      </c>
      <c r="W778" s="1" t="str">
        <f t="shared" si="4"/>
        <v/>
      </c>
      <c r="AA778" s="1"/>
      <c r="AB778" s="1"/>
      <c r="AC778" s="1"/>
      <c r="AJ778" s="1"/>
      <c r="AK778" s="1"/>
      <c r="AL778" s="1"/>
    </row>
    <row r="779">
      <c r="I779" s="1"/>
      <c r="J779" s="1"/>
      <c r="K779" s="1"/>
      <c r="V779" s="1" t="str">
        <f t="shared" si="64"/>
        <v/>
      </c>
      <c r="W779" s="1" t="str">
        <f t="shared" si="4"/>
        <v/>
      </c>
      <c r="AA779" s="1"/>
      <c r="AB779" s="1"/>
      <c r="AC779" s="1"/>
      <c r="AJ779" s="1"/>
      <c r="AK779" s="1"/>
      <c r="AL779" s="1"/>
    </row>
    <row r="780">
      <c r="I780" s="1"/>
      <c r="J780" s="1"/>
      <c r="K780" s="1"/>
      <c r="V780" s="1" t="str">
        <f t="shared" si="64"/>
        <v/>
      </c>
      <c r="W780" s="1" t="str">
        <f t="shared" si="4"/>
        <v/>
      </c>
      <c r="AA780" s="1"/>
      <c r="AB780" s="1"/>
      <c r="AC780" s="1"/>
      <c r="AJ780" s="1"/>
      <c r="AK780" s="1"/>
      <c r="AL780" s="1"/>
    </row>
    <row r="781">
      <c r="I781" s="1"/>
      <c r="J781" s="1"/>
      <c r="K781" s="1"/>
      <c r="V781" s="1" t="str">
        <f t="shared" si="64"/>
        <v/>
      </c>
      <c r="W781" s="1" t="str">
        <f t="shared" si="4"/>
        <v/>
      </c>
      <c r="AA781" s="1"/>
      <c r="AB781" s="1"/>
      <c r="AC781" s="1"/>
      <c r="AJ781" s="1"/>
      <c r="AK781" s="1"/>
      <c r="AL781" s="1"/>
    </row>
    <row r="782">
      <c r="I782" s="1"/>
      <c r="J782" s="1"/>
      <c r="K782" s="1"/>
      <c r="V782" s="1" t="str">
        <f t="shared" si="64"/>
        <v/>
      </c>
      <c r="W782" s="1" t="str">
        <f t="shared" si="4"/>
        <v/>
      </c>
      <c r="AA782" s="1"/>
      <c r="AB782" s="1"/>
      <c r="AC782" s="1"/>
      <c r="AJ782" s="1"/>
      <c r="AK782" s="1"/>
      <c r="AL782" s="1"/>
    </row>
    <row r="783">
      <c r="I783" s="1"/>
      <c r="J783" s="1"/>
      <c r="K783" s="1"/>
      <c r="V783" s="1" t="str">
        <f t="shared" si="64"/>
        <v/>
      </c>
      <c r="W783" s="1" t="str">
        <f t="shared" si="4"/>
        <v/>
      </c>
      <c r="AA783" s="1"/>
      <c r="AB783" s="1"/>
      <c r="AC783" s="1"/>
      <c r="AJ783" s="1"/>
      <c r="AK783" s="1"/>
      <c r="AL783" s="1"/>
    </row>
    <row r="784">
      <c r="I784" s="1"/>
      <c r="J784" s="1"/>
      <c r="K784" s="1"/>
      <c r="V784" s="1" t="str">
        <f t="shared" si="64"/>
        <v/>
      </c>
      <c r="W784" s="1" t="str">
        <f t="shared" si="4"/>
        <v/>
      </c>
      <c r="AA784" s="1"/>
      <c r="AB784" s="1"/>
      <c r="AC784" s="1"/>
      <c r="AJ784" s="1"/>
      <c r="AK784" s="1"/>
      <c r="AL784" s="1"/>
    </row>
    <row r="785">
      <c r="I785" s="1"/>
      <c r="J785" s="1"/>
      <c r="K785" s="1"/>
      <c r="V785" s="1" t="str">
        <f t="shared" si="64"/>
        <v/>
      </c>
      <c r="W785" s="1" t="str">
        <f t="shared" si="4"/>
        <v/>
      </c>
      <c r="AA785" s="1"/>
      <c r="AB785" s="1"/>
      <c r="AC785" s="1"/>
      <c r="AJ785" s="1"/>
      <c r="AK785" s="1"/>
      <c r="AL785" s="1"/>
    </row>
    <row r="786">
      <c r="I786" s="1"/>
      <c r="J786" s="1"/>
      <c r="K786" s="1"/>
      <c r="V786" s="1" t="str">
        <f t="shared" si="64"/>
        <v/>
      </c>
      <c r="W786" s="1" t="str">
        <f t="shared" si="4"/>
        <v/>
      </c>
      <c r="AA786" s="1"/>
      <c r="AB786" s="1"/>
      <c r="AC786" s="1"/>
      <c r="AJ786" s="1"/>
      <c r="AK786" s="1"/>
      <c r="AL786" s="1"/>
    </row>
    <row r="787">
      <c r="I787" s="1"/>
      <c r="J787" s="1"/>
      <c r="K787" s="1"/>
      <c r="V787" s="1" t="str">
        <f t="shared" si="64"/>
        <v/>
      </c>
      <c r="W787" s="1" t="str">
        <f t="shared" si="4"/>
        <v/>
      </c>
      <c r="AA787" s="1"/>
      <c r="AB787" s="1"/>
      <c r="AC787" s="1"/>
      <c r="AJ787" s="1"/>
      <c r="AK787" s="1"/>
      <c r="AL787" s="1"/>
    </row>
    <row r="788">
      <c r="I788" s="1"/>
      <c r="J788" s="1"/>
      <c r="K788" s="1"/>
      <c r="V788" s="1" t="str">
        <f t="shared" si="64"/>
        <v/>
      </c>
      <c r="W788" s="1" t="str">
        <f t="shared" si="4"/>
        <v/>
      </c>
      <c r="AA788" s="1"/>
      <c r="AB788" s="1"/>
      <c r="AC788" s="1"/>
      <c r="AJ788" s="1"/>
      <c r="AK788" s="1"/>
      <c r="AL788" s="1"/>
    </row>
    <row r="789">
      <c r="I789" s="1"/>
      <c r="J789" s="1"/>
      <c r="K789" s="1"/>
      <c r="V789" s="1" t="str">
        <f t="shared" si="64"/>
        <v/>
      </c>
      <c r="W789" s="1" t="str">
        <f t="shared" si="4"/>
        <v/>
      </c>
      <c r="AA789" s="1"/>
      <c r="AB789" s="1"/>
      <c r="AC789" s="1"/>
      <c r="AJ789" s="1"/>
      <c r="AK789" s="1"/>
      <c r="AL789" s="1"/>
    </row>
    <row r="790">
      <c r="I790" s="1"/>
      <c r="J790" s="1"/>
      <c r="K790" s="1"/>
      <c r="V790" s="1" t="str">
        <f t="shared" si="64"/>
        <v/>
      </c>
      <c r="W790" s="1" t="str">
        <f t="shared" si="4"/>
        <v/>
      </c>
      <c r="AA790" s="1"/>
      <c r="AB790" s="1"/>
      <c r="AC790" s="1"/>
      <c r="AJ790" s="1"/>
      <c r="AK790" s="1"/>
      <c r="AL790" s="1"/>
    </row>
    <row r="791">
      <c r="I791" s="1"/>
      <c r="J791" s="1"/>
      <c r="K791" s="1"/>
      <c r="V791" s="1" t="str">
        <f t="shared" si="64"/>
        <v/>
      </c>
      <c r="W791" s="1" t="str">
        <f t="shared" si="4"/>
        <v/>
      </c>
      <c r="AA791" s="1"/>
      <c r="AB791" s="1"/>
      <c r="AC791" s="1"/>
      <c r="AJ791" s="1"/>
      <c r="AK791" s="1"/>
      <c r="AL791" s="1"/>
    </row>
    <row r="792">
      <c r="I792" s="1"/>
      <c r="J792" s="1"/>
      <c r="K792" s="1"/>
      <c r="V792" s="1" t="str">
        <f t="shared" si="64"/>
        <v/>
      </c>
      <c r="W792" s="1" t="str">
        <f t="shared" si="4"/>
        <v/>
      </c>
      <c r="AA792" s="1"/>
      <c r="AB792" s="1"/>
      <c r="AC792" s="1"/>
      <c r="AJ792" s="1"/>
      <c r="AK792" s="1"/>
      <c r="AL792" s="1"/>
    </row>
    <row r="793">
      <c r="I793" s="1"/>
      <c r="J793" s="1"/>
      <c r="K793" s="1"/>
      <c r="V793" s="1" t="str">
        <f t="shared" si="64"/>
        <v/>
      </c>
      <c r="W793" s="1" t="str">
        <f t="shared" si="4"/>
        <v/>
      </c>
      <c r="AA793" s="1"/>
      <c r="AB793" s="1"/>
      <c r="AC793" s="1"/>
      <c r="AJ793" s="1"/>
      <c r="AK793" s="1"/>
      <c r="AL793" s="1"/>
    </row>
    <row r="794">
      <c r="I794" s="1"/>
      <c r="J794" s="1"/>
      <c r="K794" s="1"/>
      <c r="V794" s="1" t="str">
        <f t="shared" si="64"/>
        <v/>
      </c>
      <c r="W794" s="1" t="str">
        <f t="shared" si="4"/>
        <v/>
      </c>
      <c r="AA794" s="1"/>
      <c r="AB794" s="1"/>
      <c r="AC794" s="1"/>
      <c r="AJ794" s="1"/>
      <c r="AK794" s="1"/>
      <c r="AL794" s="1"/>
    </row>
    <row r="795">
      <c r="I795" s="1"/>
      <c r="J795" s="1"/>
      <c r="K795" s="1"/>
      <c r="V795" s="1" t="str">
        <f t="shared" si="64"/>
        <v/>
      </c>
      <c r="W795" s="1" t="str">
        <f t="shared" si="4"/>
        <v/>
      </c>
      <c r="AA795" s="1"/>
      <c r="AB795" s="1"/>
      <c r="AC795" s="1"/>
      <c r="AJ795" s="1"/>
      <c r="AK795" s="1"/>
      <c r="AL795" s="1"/>
    </row>
    <row r="796">
      <c r="I796" s="1"/>
      <c r="J796" s="1"/>
      <c r="K796" s="1"/>
      <c r="V796" s="1" t="str">
        <f t="shared" si="64"/>
        <v/>
      </c>
      <c r="W796" s="1" t="str">
        <f t="shared" si="4"/>
        <v/>
      </c>
      <c r="AA796" s="1"/>
      <c r="AB796" s="1"/>
      <c r="AC796" s="1"/>
      <c r="AJ796" s="1"/>
      <c r="AK796" s="1"/>
      <c r="AL796" s="1"/>
    </row>
    <row r="797">
      <c r="I797" s="1"/>
      <c r="J797" s="1"/>
      <c r="K797" s="1"/>
      <c r="V797" s="1" t="str">
        <f t="shared" si="64"/>
        <v/>
      </c>
      <c r="W797" s="1" t="str">
        <f t="shared" si="4"/>
        <v/>
      </c>
      <c r="AA797" s="1"/>
      <c r="AB797" s="1"/>
      <c r="AC797" s="1"/>
      <c r="AJ797" s="1"/>
      <c r="AK797" s="1"/>
      <c r="AL797" s="1"/>
    </row>
    <row r="798">
      <c r="I798" s="1"/>
      <c r="J798" s="1"/>
      <c r="K798" s="1"/>
      <c r="V798" s="1" t="str">
        <f t="shared" si="64"/>
        <v/>
      </c>
      <c r="W798" s="1" t="str">
        <f t="shared" si="4"/>
        <v/>
      </c>
      <c r="AA798" s="1"/>
      <c r="AB798" s="1"/>
      <c r="AC798" s="1"/>
      <c r="AJ798" s="1"/>
      <c r="AK798" s="1"/>
      <c r="AL798" s="1"/>
    </row>
    <row r="799">
      <c r="I799" s="1"/>
      <c r="J799" s="1"/>
      <c r="K799" s="1"/>
      <c r="V799" s="1" t="str">
        <f t="shared" si="64"/>
        <v/>
      </c>
      <c r="W799" s="1" t="str">
        <f t="shared" si="4"/>
        <v/>
      </c>
      <c r="AA799" s="1"/>
      <c r="AB799" s="1"/>
      <c r="AC799" s="1"/>
      <c r="AJ799" s="1"/>
      <c r="AK799" s="1"/>
      <c r="AL799" s="1"/>
    </row>
    <row r="800">
      <c r="I800" s="1"/>
      <c r="J800" s="1"/>
      <c r="K800" s="1"/>
      <c r="V800" s="1" t="str">
        <f t="shared" si="64"/>
        <v/>
      </c>
      <c r="W800" s="1" t="str">
        <f t="shared" si="4"/>
        <v/>
      </c>
      <c r="AA800" s="1"/>
      <c r="AB800" s="1"/>
      <c r="AC800" s="1"/>
      <c r="AJ800" s="1"/>
      <c r="AK800" s="1"/>
      <c r="AL800" s="1"/>
    </row>
    <row r="801">
      <c r="I801" s="1"/>
      <c r="J801" s="1"/>
      <c r="K801" s="1"/>
      <c r="V801" s="1" t="str">
        <f t="shared" si="64"/>
        <v/>
      </c>
      <c r="W801" s="1" t="str">
        <f t="shared" si="4"/>
        <v/>
      </c>
      <c r="AA801" s="1"/>
      <c r="AB801" s="1"/>
      <c r="AC801" s="1"/>
      <c r="AJ801" s="1"/>
      <c r="AK801" s="1"/>
      <c r="AL801" s="1"/>
    </row>
    <row r="802">
      <c r="I802" s="1"/>
      <c r="J802" s="1"/>
      <c r="K802" s="1"/>
      <c r="V802" s="1" t="str">
        <f t="shared" si="64"/>
        <v/>
      </c>
      <c r="W802" s="1" t="str">
        <f t="shared" si="4"/>
        <v/>
      </c>
      <c r="AA802" s="1"/>
      <c r="AB802" s="1"/>
      <c r="AC802" s="1"/>
      <c r="AJ802" s="1"/>
      <c r="AK802" s="1"/>
      <c r="AL802" s="1"/>
    </row>
    <row r="803">
      <c r="I803" s="1"/>
      <c r="J803" s="1"/>
      <c r="K803" s="1"/>
      <c r="V803" s="1" t="str">
        <f t="shared" si="64"/>
        <v/>
      </c>
      <c r="W803" s="1" t="str">
        <f t="shared" si="4"/>
        <v/>
      </c>
      <c r="AA803" s="1"/>
      <c r="AB803" s="1"/>
      <c r="AC803" s="1"/>
      <c r="AJ803" s="1"/>
      <c r="AK803" s="1"/>
      <c r="AL803" s="1"/>
    </row>
    <row r="804">
      <c r="I804" s="1"/>
      <c r="J804" s="1"/>
      <c r="K804" s="1"/>
      <c r="V804" s="1" t="str">
        <f t="shared" si="64"/>
        <v/>
      </c>
      <c r="W804" s="1" t="str">
        <f t="shared" si="4"/>
        <v/>
      </c>
      <c r="AA804" s="1"/>
      <c r="AB804" s="1"/>
      <c r="AC804" s="1"/>
      <c r="AJ804" s="1"/>
      <c r="AK804" s="1"/>
      <c r="AL804" s="1"/>
    </row>
    <row r="805">
      <c r="I805" s="1"/>
      <c r="J805" s="1"/>
      <c r="K805" s="1"/>
      <c r="V805" s="1" t="str">
        <f t="shared" si="64"/>
        <v/>
      </c>
      <c r="W805" s="1" t="str">
        <f t="shared" si="4"/>
        <v/>
      </c>
      <c r="AA805" s="1"/>
      <c r="AB805" s="1"/>
      <c r="AC805" s="1"/>
      <c r="AJ805" s="1"/>
      <c r="AK805" s="1"/>
      <c r="AL805" s="1"/>
    </row>
    <row r="806">
      <c r="I806" s="1"/>
      <c r="J806" s="1"/>
      <c r="K806" s="1"/>
      <c r="V806" s="1" t="str">
        <f t="shared" si="64"/>
        <v/>
      </c>
      <c r="W806" s="1" t="str">
        <f t="shared" si="4"/>
        <v/>
      </c>
      <c r="AA806" s="1"/>
      <c r="AB806" s="1"/>
      <c r="AC806" s="1"/>
      <c r="AJ806" s="1"/>
      <c r="AK806" s="1"/>
      <c r="AL806" s="1"/>
    </row>
    <row r="807">
      <c r="I807" s="1"/>
      <c r="J807" s="1"/>
      <c r="K807" s="1"/>
      <c r="V807" s="1" t="str">
        <f t="shared" si="64"/>
        <v/>
      </c>
      <c r="W807" s="1" t="str">
        <f t="shared" si="4"/>
        <v/>
      </c>
      <c r="AA807" s="1"/>
      <c r="AB807" s="1"/>
      <c r="AC807" s="1"/>
      <c r="AJ807" s="1"/>
      <c r="AK807" s="1"/>
      <c r="AL807" s="1"/>
    </row>
    <row r="808">
      <c r="I808" s="1"/>
      <c r="J808" s="1"/>
      <c r="K808" s="1"/>
      <c r="V808" s="1" t="str">
        <f t="shared" si="64"/>
        <v/>
      </c>
      <c r="W808" s="1" t="str">
        <f t="shared" si="4"/>
        <v/>
      </c>
      <c r="AA808" s="1"/>
      <c r="AB808" s="1"/>
      <c r="AC808" s="1"/>
      <c r="AJ808" s="1"/>
      <c r="AK808" s="1"/>
      <c r="AL808" s="1"/>
    </row>
    <row r="809">
      <c r="I809" s="1"/>
      <c r="J809" s="1"/>
      <c r="K809" s="1"/>
      <c r="V809" s="1" t="str">
        <f t="shared" si="64"/>
        <v/>
      </c>
      <c r="W809" s="1" t="str">
        <f t="shared" si="4"/>
        <v/>
      </c>
      <c r="AA809" s="1"/>
      <c r="AB809" s="1"/>
      <c r="AC809" s="1"/>
      <c r="AJ809" s="1"/>
      <c r="AK809" s="1"/>
      <c r="AL809" s="1"/>
    </row>
    <row r="810">
      <c r="I810" s="1"/>
      <c r="J810" s="1"/>
      <c r="K810" s="1"/>
      <c r="V810" s="1" t="str">
        <f t="shared" si="64"/>
        <v/>
      </c>
      <c r="W810" s="1" t="str">
        <f t="shared" si="4"/>
        <v/>
      </c>
      <c r="AA810" s="1"/>
      <c r="AB810" s="1"/>
      <c r="AC810" s="1"/>
      <c r="AJ810" s="1"/>
      <c r="AK810" s="1"/>
      <c r="AL810" s="1"/>
    </row>
    <row r="811">
      <c r="I811" s="1"/>
      <c r="J811" s="1"/>
      <c r="K811" s="1"/>
      <c r="V811" s="1" t="str">
        <f t="shared" si="64"/>
        <v/>
      </c>
      <c r="W811" s="1" t="str">
        <f t="shared" si="4"/>
        <v/>
      </c>
      <c r="AA811" s="1"/>
      <c r="AB811" s="1"/>
      <c r="AC811" s="1"/>
      <c r="AJ811" s="1"/>
      <c r="AK811" s="1"/>
      <c r="AL811" s="1"/>
    </row>
    <row r="812">
      <c r="I812" s="1"/>
      <c r="J812" s="1"/>
      <c r="K812" s="1"/>
      <c r="V812" s="1" t="str">
        <f t="shared" si="64"/>
        <v/>
      </c>
      <c r="W812" s="1" t="str">
        <f t="shared" si="4"/>
        <v/>
      </c>
      <c r="AA812" s="1"/>
      <c r="AB812" s="1"/>
      <c r="AC812" s="1"/>
      <c r="AJ812" s="1"/>
      <c r="AK812" s="1"/>
      <c r="AL812" s="1"/>
    </row>
    <row r="813">
      <c r="I813" s="1"/>
      <c r="J813" s="1"/>
      <c r="K813" s="1"/>
      <c r="V813" s="1" t="str">
        <f t="shared" si="64"/>
        <v/>
      </c>
      <c r="W813" s="1" t="str">
        <f t="shared" si="4"/>
        <v/>
      </c>
      <c r="AA813" s="1"/>
      <c r="AB813" s="1"/>
      <c r="AC813" s="1"/>
      <c r="AJ813" s="1"/>
      <c r="AK813" s="1"/>
      <c r="AL813" s="1"/>
    </row>
    <row r="814">
      <c r="I814" s="1"/>
      <c r="J814" s="1"/>
      <c r="K814" s="1"/>
      <c r="V814" s="1" t="str">
        <f t="shared" si="64"/>
        <v/>
      </c>
      <c r="W814" s="1" t="str">
        <f t="shared" si="4"/>
        <v/>
      </c>
      <c r="AA814" s="1"/>
      <c r="AB814" s="1"/>
      <c r="AC814" s="1"/>
      <c r="AJ814" s="1"/>
      <c r="AK814" s="1"/>
      <c r="AL814" s="1"/>
    </row>
    <row r="815">
      <c r="I815" s="1"/>
      <c r="J815" s="1"/>
      <c r="K815" s="1"/>
      <c r="V815" s="1" t="str">
        <f t="shared" si="64"/>
        <v/>
      </c>
      <c r="W815" s="1" t="str">
        <f t="shared" si="4"/>
        <v/>
      </c>
      <c r="AA815" s="1"/>
      <c r="AB815" s="1"/>
      <c r="AC815" s="1"/>
      <c r="AJ815" s="1"/>
      <c r="AK815" s="1"/>
      <c r="AL815" s="1"/>
    </row>
    <row r="816">
      <c r="I816" s="1"/>
      <c r="J816" s="1"/>
      <c r="K816" s="1"/>
      <c r="V816" s="1" t="str">
        <f t="shared" si="64"/>
        <v/>
      </c>
      <c r="W816" s="1" t="str">
        <f t="shared" si="4"/>
        <v/>
      </c>
      <c r="AA816" s="1"/>
      <c r="AB816" s="1"/>
      <c r="AC816" s="1"/>
      <c r="AJ816" s="1"/>
      <c r="AK816" s="1"/>
      <c r="AL816" s="1"/>
    </row>
    <row r="817">
      <c r="I817" s="1"/>
      <c r="J817" s="1"/>
      <c r="K817" s="1"/>
      <c r="V817" s="1" t="str">
        <f t="shared" si="64"/>
        <v/>
      </c>
      <c r="W817" s="1" t="str">
        <f t="shared" si="4"/>
        <v/>
      </c>
      <c r="AA817" s="1"/>
      <c r="AB817" s="1"/>
      <c r="AC817" s="1"/>
      <c r="AJ817" s="1"/>
      <c r="AK817" s="1"/>
      <c r="AL817" s="1"/>
    </row>
    <row r="818">
      <c r="I818" s="1"/>
      <c r="J818" s="1"/>
      <c r="K818" s="1"/>
      <c r="V818" s="1" t="str">
        <f t="shared" si="64"/>
        <v/>
      </c>
      <c r="W818" s="1" t="str">
        <f t="shared" si="4"/>
        <v/>
      </c>
      <c r="AA818" s="1"/>
      <c r="AB818" s="1"/>
      <c r="AC818" s="1"/>
      <c r="AJ818" s="1"/>
      <c r="AK818" s="1"/>
      <c r="AL818" s="1"/>
    </row>
    <row r="819">
      <c r="I819" s="1"/>
      <c r="J819" s="1"/>
      <c r="K819" s="1"/>
      <c r="V819" s="1" t="str">
        <f t="shared" si="64"/>
        <v/>
      </c>
      <c r="W819" s="1" t="str">
        <f t="shared" si="4"/>
        <v/>
      </c>
      <c r="AA819" s="1"/>
      <c r="AB819" s="1"/>
      <c r="AC819" s="1"/>
      <c r="AJ819" s="1"/>
      <c r="AK819" s="1"/>
      <c r="AL819" s="1"/>
    </row>
    <row r="820">
      <c r="I820" s="1"/>
      <c r="J820" s="1"/>
      <c r="K820" s="1"/>
      <c r="V820" s="1" t="str">
        <f t="shared" si="64"/>
        <v/>
      </c>
      <c r="W820" s="1" t="str">
        <f t="shared" si="4"/>
        <v/>
      </c>
      <c r="AA820" s="1"/>
      <c r="AB820" s="1"/>
      <c r="AC820" s="1"/>
      <c r="AJ820" s="1"/>
      <c r="AK820" s="1"/>
      <c r="AL820" s="1"/>
    </row>
    <row r="821">
      <c r="I821" s="1"/>
      <c r="J821" s="1"/>
      <c r="K821" s="1"/>
      <c r="V821" s="1" t="str">
        <f t="shared" si="64"/>
        <v/>
      </c>
      <c r="W821" s="1" t="str">
        <f t="shared" si="4"/>
        <v/>
      </c>
      <c r="AA821" s="1"/>
      <c r="AB821" s="1"/>
      <c r="AC821" s="1"/>
      <c r="AJ821" s="1"/>
      <c r="AK821" s="1"/>
      <c r="AL821" s="1"/>
    </row>
    <row r="822">
      <c r="I822" s="1"/>
      <c r="J822" s="1"/>
      <c r="K822" s="1"/>
      <c r="V822" s="1" t="str">
        <f t="shared" si="64"/>
        <v/>
      </c>
      <c r="W822" s="1" t="str">
        <f t="shared" si="4"/>
        <v/>
      </c>
      <c r="AA822" s="1"/>
      <c r="AB822" s="1"/>
      <c r="AC822" s="1"/>
      <c r="AJ822" s="1"/>
      <c r="AK822" s="1"/>
      <c r="AL822" s="1"/>
    </row>
    <row r="823">
      <c r="I823" s="1"/>
      <c r="J823" s="1"/>
      <c r="K823" s="1"/>
      <c r="V823" s="1" t="str">
        <f t="shared" si="64"/>
        <v/>
      </c>
      <c r="W823" s="1" t="str">
        <f t="shared" si="4"/>
        <v/>
      </c>
      <c r="AA823" s="1"/>
      <c r="AB823" s="1"/>
      <c r="AC823" s="1"/>
      <c r="AJ823" s="1"/>
      <c r="AK823" s="1"/>
      <c r="AL823" s="1"/>
    </row>
    <row r="824">
      <c r="I824" s="1"/>
      <c r="J824" s="1"/>
      <c r="K824" s="1"/>
      <c r="V824" s="1" t="str">
        <f t="shared" si="64"/>
        <v/>
      </c>
      <c r="W824" s="1" t="str">
        <f t="shared" si="4"/>
        <v/>
      </c>
      <c r="AA824" s="1"/>
      <c r="AB824" s="1"/>
      <c r="AC824" s="1"/>
      <c r="AJ824" s="1"/>
      <c r="AK824" s="1"/>
      <c r="AL824" s="1"/>
    </row>
    <row r="825">
      <c r="I825" s="1"/>
      <c r="J825" s="1"/>
      <c r="K825" s="1"/>
      <c r="V825" s="1" t="str">
        <f t="shared" si="64"/>
        <v/>
      </c>
      <c r="W825" s="1" t="str">
        <f t="shared" si="4"/>
        <v/>
      </c>
      <c r="AA825" s="1"/>
      <c r="AB825" s="1"/>
      <c r="AC825" s="1"/>
      <c r="AJ825" s="1"/>
      <c r="AK825" s="1"/>
      <c r="AL825" s="1"/>
    </row>
    <row r="826">
      <c r="I826" s="1"/>
      <c r="J826" s="1"/>
      <c r="K826" s="1"/>
      <c r="V826" s="1" t="str">
        <f t="shared" si="64"/>
        <v/>
      </c>
      <c r="W826" s="1" t="str">
        <f t="shared" si="4"/>
        <v/>
      </c>
      <c r="AA826" s="1"/>
      <c r="AB826" s="1"/>
      <c r="AC826" s="1"/>
      <c r="AJ826" s="1"/>
      <c r="AK826" s="1"/>
      <c r="AL826" s="1"/>
    </row>
    <row r="827">
      <c r="I827" s="1"/>
      <c r="J827" s="1"/>
      <c r="K827" s="1"/>
      <c r="V827" s="1" t="str">
        <f t="shared" si="64"/>
        <v/>
      </c>
      <c r="W827" s="1" t="str">
        <f t="shared" si="4"/>
        <v/>
      </c>
      <c r="AA827" s="1"/>
      <c r="AB827" s="1"/>
      <c r="AC827" s="1"/>
      <c r="AJ827" s="1"/>
      <c r="AK827" s="1"/>
      <c r="AL827" s="1"/>
    </row>
    <row r="828">
      <c r="I828" s="1"/>
      <c r="J828" s="1"/>
      <c r="K828" s="1"/>
      <c r="V828" s="1" t="str">
        <f t="shared" si="64"/>
        <v/>
      </c>
      <c r="W828" s="1" t="str">
        <f t="shared" si="4"/>
        <v/>
      </c>
      <c r="AA828" s="1"/>
      <c r="AB828" s="1"/>
      <c r="AC828" s="1"/>
      <c r="AJ828" s="1"/>
      <c r="AK828" s="1"/>
      <c r="AL828" s="1"/>
    </row>
    <row r="829">
      <c r="I829" s="1"/>
      <c r="J829" s="1"/>
      <c r="K829" s="1"/>
      <c r="V829" s="1" t="str">
        <f t="shared" si="64"/>
        <v/>
      </c>
      <c r="W829" s="1" t="str">
        <f t="shared" si="4"/>
        <v/>
      </c>
      <c r="AA829" s="1"/>
      <c r="AB829" s="1"/>
      <c r="AC829" s="1"/>
      <c r="AJ829" s="1"/>
      <c r="AK829" s="1"/>
      <c r="AL829" s="1"/>
    </row>
    <row r="830">
      <c r="I830" s="1"/>
      <c r="J830" s="1"/>
      <c r="K830" s="1"/>
      <c r="V830" s="1" t="str">
        <f t="shared" si="64"/>
        <v/>
      </c>
      <c r="W830" s="1" t="str">
        <f t="shared" si="4"/>
        <v/>
      </c>
      <c r="AA830" s="1"/>
      <c r="AB830" s="1"/>
      <c r="AC830" s="1"/>
      <c r="AJ830" s="1"/>
      <c r="AK830" s="1"/>
      <c r="AL830" s="1"/>
    </row>
    <row r="831">
      <c r="I831" s="1"/>
      <c r="J831" s="1"/>
      <c r="K831" s="1"/>
      <c r="V831" s="1" t="str">
        <f t="shared" si="64"/>
        <v/>
      </c>
      <c r="W831" s="1" t="str">
        <f t="shared" si="4"/>
        <v/>
      </c>
      <c r="AA831" s="1"/>
      <c r="AB831" s="1"/>
      <c r="AC831" s="1"/>
      <c r="AJ831" s="1"/>
      <c r="AK831" s="1"/>
      <c r="AL831" s="1"/>
    </row>
    <row r="832">
      <c r="I832" s="1"/>
      <c r="J832" s="1"/>
      <c r="K832" s="1"/>
      <c r="V832" s="1" t="str">
        <f t="shared" si="64"/>
        <v/>
      </c>
      <c r="W832" s="1" t="str">
        <f t="shared" si="4"/>
        <v/>
      </c>
      <c r="AA832" s="1"/>
      <c r="AB832" s="1"/>
      <c r="AC832" s="1"/>
      <c r="AJ832" s="1"/>
      <c r="AK832" s="1"/>
      <c r="AL832" s="1"/>
    </row>
    <row r="833">
      <c r="I833" s="1"/>
      <c r="J833" s="1"/>
      <c r="K833" s="1"/>
      <c r="V833" s="1" t="str">
        <f t="shared" si="64"/>
        <v/>
      </c>
      <c r="W833" s="1" t="str">
        <f t="shared" si="4"/>
        <v/>
      </c>
      <c r="AA833" s="1"/>
      <c r="AB833" s="1"/>
      <c r="AC833" s="1"/>
      <c r="AJ833" s="1"/>
      <c r="AK833" s="1"/>
      <c r="AL833" s="1"/>
    </row>
    <row r="834">
      <c r="I834" s="1"/>
      <c r="J834" s="1"/>
      <c r="K834" s="1"/>
      <c r="V834" s="1" t="str">
        <f t="shared" si="64"/>
        <v/>
      </c>
      <c r="W834" s="1" t="str">
        <f t="shared" si="4"/>
        <v/>
      </c>
      <c r="AA834" s="1"/>
      <c r="AB834" s="1"/>
      <c r="AC834" s="1"/>
      <c r="AJ834" s="1"/>
      <c r="AK834" s="1"/>
      <c r="AL834" s="1"/>
    </row>
    <row r="835">
      <c r="I835" s="1"/>
      <c r="J835" s="1"/>
      <c r="K835" s="1"/>
      <c r="V835" s="1" t="str">
        <f t="shared" si="64"/>
        <v/>
      </c>
      <c r="W835" s="1" t="str">
        <f t="shared" si="4"/>
        <v/>
      </c>
      <c r="AA835" s="1"/>
      <c r="AB835" s="1"/>
      <c r="AC835" s="1"/>
      <c r="AJ835" s="1"/>
      <c r="AK835" s="1"/>
      <c r="AL835" s="1"/>
    </row>
    <row r="836">
      <c r="I836" s="1"/>
      <c r="J836" s="1"/>
      <c r="K836" s="1"/>
      <c r="V836" s="1" t="str">
        <f t="shared" si="64"/>
        <v/>
      </c>
      <c r="W836" s="1" t="str">
        <f t="shared" si="4"/>
        <v/>
      </c>
      <c r="AA836" s="1"/>
      <c r="AB836" s="1"/>
      <c r="AC836" s="1"/>
      <c r="AJ836" s="1"/>
      <c r="AK836" s="1"/>
      <c r="AL836" s="1"/>
    </row>
    <row r="837">
      <c r="I837" s="1"/>
      <c r="J837" s="1"/>
      <c r="K837" s="1"/>
      <c r="V837" s="1" t="str">
        <f t="shared" si="64"/>
        <v/>
      </c>
      <c r="W837" s="1" t="str">
        <f t="shared" si="4"/>
        <v/>
      </c>
      <c r="AA837" s="1"/>
      <c r="AB837" s="1"/>
      <c r="AC837" s="1"/>
      <c r="AJ837" s="1"/>
      <c r="AK837" s="1"/>
      <c r="AL837" s="1"/>
    </row>
    <row r="838">
      <c r="I838" s="1"/>
      <c r="J838" s="1"/>
      <c r="K838" s="1"/>
      <c r="V838" s="1" t="str">
        <f t="shared" si="64"/>
        <v/>
      </c>
      <c r="W838" s="1" t="str">
        <f t="shared" si="4"/>
        <v/>
      </c>
      <c r="AA838" s="1"/>
      <c r="AB838" s="1"/>
      <c r="AC838" s="1"/>
      <c r="AJ838" s="1"/>
      <c r="AK838" s="1"/>
      <c r="AL838" s="1"/>
    </row>
    <row r="839">
      <c r="I839" s="1"/>
      <c r="J839" s="1"/>
      <c r="K839" s="1"/>
      <c r="V839" s="1" t="str">
        <f t="shared" si="64"/>
        <v/>
      </c>
      <c r="W839" s="1" t="str">
        <f t="shared" si="4"/>
        <v/>
      </c>
      <c r="AA839" s="1"/>
      <c r="AB839" s="1"/>
      <c r="AC839" s="1"/>
      <c r="AJ839" s="1"/>
      <c r="AK839" s="1"/>
      <c r="AL839" s="1"/>
    </row>
    <row r="840">
      <c r="I840" s="1"/>
      <c r="J840" s="1"/>
      <c r="K840" s="1"/>
      <c r="V840" s="1" t="str">
        <f t="shared" si="64"/>
        <v/>
      </c>
      <c r="W840" s="1" t="str">
        <f t="shared" si="4"/>
        <v/>
      </c>
      <c r="AA840" s="1"/>
      <c r="AB840" s="1"/>
      <c r="AC840" s="1"/>
      <c r="AJ840" s="1"/>
      <c r="AK840" s="1"/>
      <c r="AL840" s="1"/>
    </row>
    <row r="841">
      <c r="I841" s="1"/>
      <c r="J841" s="1"/>
      <c r="K841" s="1"/>
      <c r="V841" s="1" t="str">
        <f t="shared" si="64"/>
        <v/>
      </c>
      <c r="W841" s="1" t="str">
        <f t="shared" si="4"/>
        <v/>
      </c>
      <c r="AA841" s="1"/>
      <c r="AB841" s="1"/>
      <c r="AC841" s="1"/>
      <c r="AJ841" s="1"/>
      <c r="AK841" s="1"/>
      <c r="AL841" s="1"/>
    </row>
    <row r="842">
      <c r="I842" s="1"/>
      <c r="J842" s="1"/>
      <c r="K842" s="1"/>
      <c r="V842" s="1" t="str">
        <f t="shared" si="64"/>
        <v/>
      </c>
      <c r="W842" s="1" t="str">
        <f t="shared" si="4"/>
        <v/>
      </c>
      <c r="AA842" s="1"/>
      <c r="AB842" s="1"/>
      <c r="AC842" s="1"/>
      <c r="AJ842" s="1"/>
      <c r="AK842" s="1"/>
      <c r="AL842" s="1"/>
    </row>
    <row r="843">
      <c r="I843" s="1"/>
      <c r="J843" s="1"/>
      <c r="K843" s="1"/>
      <c r="V843" s="1" t="str">
        <f t="shared" si="64"/>
        <v/>
      </c>
      <c r="W843" s="1" t="str">
        <f t="shared" si="4"/>
        <v/>
      </c>
      <c r="AA843" s="1"/>
      <c r="AB843" s="1"/>
      <c r="AC843" s="1"/>
      <c r="AJ843" s="1"/>
      <c r="AK843" s="1"/>
      <c r="AL843" s="1"/>
    </row>
    <row r="844">
      <c r="I844" s="1"/>
      <c r="J844" s="1"/>
      <c r="K844" s="1"/>
      <c r="V844" s="1" t="str">
        <f t="shared" si="64"/>
        <v/>
      </c>
      <c r="W844" s="1" t="str">
        <f t="shared" si="4"/>
        <v/>
      </c>
      <c r="AA844" s="1"/>
      <c r="AB844" s="1"/>
      <c r="AC844" s="1"/>
      <c r="AJ844" s="1"/>
      <c r="AK844" s="1"/>
      <c r="AL844" s="1"/>
    </row>
    <row r="845">
      <c r="I845" s="1"/>
      <c r="J845" s="1"/>
      <c r="K845" s="1"/>
      <c r="V845" s="1" t="str">
        <f t="shared" si="64"/>
        <v/>
      </c>
      <c r="W845" s="1" t="str">
        <f t="shared" si="4"/>
        <v/>
      </c>
      <c r="AA845" s="1"/>
      <c r="AB845" s="1"/>
      <c r="AC845" s="1"/>
      <c r="AJ845" s="1"/>
      <c r="AK845" s="1"/>
      <c r="AL845" s="1"/>
    </row>
    <row r="846">
      <c r="I846" s="1"/>
      <c r="J846" s="1"/>
      <c r="K846" s="1"/>
      <c r="V846" s="1" t="str">
        <f t="shared" si="64"/>
        <v/>
      </c>
      <c r="W846" s="1" t="str">
        <f t="shared" si="4"/>
        <v/>
      </c>
      <c r="AA846" s="1"/>
      <c r="AB846" s="1"/>
      <c r="AC846" s="1"/>
      <c r="AJ846" s="1"/>
      <c r="AK846" s="1"/>
      <c r="AL846" s="1"/>
    </row>
    <row r="847">
      <c r="I847" s="1"/>
      <c r="J847" s="1"/>
      <c r="K847" s="1"/>
      <c r="V847" s="1" t="str">
        <f t="shared" si="64"/>
        <v/>
      </c>
      <c r="W847" s="1" t="str">
        <f t="shared" si="4"/>
        <v/>
      </c>
      <c r="AA847" s="1"/>
      <c r="AB847" s="1"/>
      <c r="AC847" s="1"/>
      <c r="AJ847" s="1"/>
      <c r="AK847" s="1"/>
      <c r="AL847" s="1"/>
    </row>
    <row r="848">
      <c r="I848" s="1"/>
      <c r="J848" s="1"/>
      <c r="K848" s="1"/>
      <c r="V848" s="1" t="str">
        <f t="shared" si="64"/>
        <v/>
      </c>
      <c r="W848" s="1" t="str">
        <f t="shared" si="4"/>
        <v/>
      </c>
      <c r="AA848" s="1"/>
      <c r="AB848" s="1"/>
      <c r="AC848" s="1"/>
      <c r="AJ848" s="1"/>
      <c r="AK848" s="1"/>
      <c r="AL848" s="1"/>
    </row>
    <row r="849">
      <c r="I849" s="1"/>
      <c r="J849" s="1"/>
      <c r="K849" s="1"/>
      <c r="V849" s="1" t="str">
        <f t="shared" si="64"/>
        <v/>
      </c>
      <c r="W849" s="1" t="str">
        <f t="shared" si="4"/>
        <v/>
      </c>
      <c r="AA849" s="1"/>
      <c r="AB849" s="1"/>
      <c r="AC849" s="1"/>
      <c r="AJ849" s="1"/>
      <c r="AK849" s="1"/>
      <c r="AL849" s="1"/>
    </row>
    <row r="850">
      <c r="I850" s="1"/>
      <c r="J850" s="1"/>
      <c r="K850" s="1"/>
      <c r="V850" s="1" t="str">
        <f t="shared" si="64"/>
        <v/>
      </c>
      <c r="W850" s="1" t="str">
        <f t="shared" si="4"/>
        <v/>
      </c>
      <c r="AA850" s="1"/>
      <c r="AB850" s="1"/>
      <c r="AC850" s="1"/>
      <c r="AJ850" s="1"/>
      <c r="AK850" s="1"/>
      <c r="AL850" s="1"/>
    </row>
    <row r="851">
      <c r="I851" s="1"/>
      <c r="J851" s="1"/>
      <c r="K851" s="1"/>
      <c r="V851" s="1" t="str">
        <f t="shared" si="64"/>
        <v/>
      </c>
      <c r="W851" s="1" t="str">
        <f t="shared" si="4"/>
        <v/>
      </c>
      <c r="AA851" s="1"/>
      <c r="AB851" s="1"/>
      <c r="AC851" s="1"/>
      <c r="AJ851" s="1"/>
      <c r="AK851" s="1"/>
      <c r="AL851" s="1"/>
    </row>
    <row r="852">
      <c r="I852" s="1"/>
      <c r="J852" s="1"/>
      <c r="K852" s="1"/>
      <c r="V852" s="1" t="str">
        <f t="shared" si="64"/>
        <v/>
      </c>
      <c r="W852" s="1" t="str">
        <f t="shared" si="4"/>
        <v/>
      </c>
      <c r="AA852" s="1"/>
      <c r="AB852" s="1"/>
      <c r="AC852" s="1"/>
      <c r="AJ852" s="1"/>
      <c r="AK852" s="1"/>
      <c r="AL852" s="1"/>
    </row>
    <row r="853">
      <c r="I853" s="1"/>
      <c r="J853" s="1"/>
      <c r="K853" s="1"/>
      <c r="V853" s="1" t="str">
        <f t="shared" si="64"/>
        <v/>
      </c>
      <c r="W853" s="1" t="str">
        <f t="shared" si="4"/>
        <v/>
      </c>
      <c r="AA853" s="1"/>
      <c r="AB853" s="1"/>
      <c r="AC853" s="1"/>
      <c r="AJ853" s="1"/>
      <c r="AK853" s="1"/>
      <c r="AL853" s="1"/>
    </row>
    <row r="854">
      <c r="I854" s="1"/>
      <c r="J854" s="1"/>
      <c r="K854" s="1"/>
      <c r="V854" s="1" t="str">
        <f t="shared" si="64"/>
        <v/>
      </c>
      <c r="W854" s="1" t="str">
        <f t="shared" si="4"/>
        <v/>
      </c>
      <c r="AA854" s="1"/>
      <c r="AB854" s="1"/>
      <c r="AC854" s="1"/>
      <c r="AJ854" s="1"/>
      <c r="AK854" s="1"/>
      <c r="AL854" s="1"/>
    </row>
    <row r="855">
      <c r="I855" s="1"/>
      <c r="J855" s="1"/>
      <c r="K855" s="1"/>
      <c r="V855" s="1" t="str">
        <f t="shared" si="64"/>
        <v/>
      </c>
      <c r="W855" s="1" t="str">
        <f t="shared" si="4"/>
        <v/>
      </c>
      <c r="AA855" s="1"/>
      <c r="AB855" s="1"/>
      <c r="AC855" s="1"/>
      <c r="AJ855" s="1"/>
      <c r="AK855" s="1"/>
      <c r="AL855" s="1"/>
    </row>
    <row r="856">
      <c r="I856" s="1"/>
      <c r="J856" s="1"/>
      <c r="K856" s="1"/>
      <c r="V856" s="1" t="str">
        <f t="shared" si="64"/>
        <v/>
      </c>
      <c r="W856" s="1" t="str">
        <f t="shared" si="4"/>
        <v/>
      </c>
      <c r="AA856" s="1"/>
      <c r="AB856" s="1"/>
      <c r="AC856" s="1"/>
      <c r="AJ856" s="1"/>
      <c r="AK856" s="1"/>
      <c r="AL856" s="1"/>
    </row>
    <row r="857">
      <c r="I857" s="1"/>
      <c r="J857" s="1"/>
      <c r="K857" s="1"/>
      <c r="V857" s="1" t="str">
        <f t="shared" si="64"/>
        <v/>
      </c>
      <c r="W857" s="1" t="str">
        <f t="shared" si="4"/>
        <v/>
      </c>
      <c r="AA857" s="1"/>
      <c r="AB857" s="1"/>
      <c r="AC857" s="1"/>
      <c r="AJ857" s="1"/>
      <c r="AK857" s="1"/>
      <c r="AL857" s="1"/>
    </row>
    <row r="858">
      <c r="I858" s="1"/>
      <c r="J858" s="1"/>
      <c r="K858" s="1"/>
      <c r="V858" s="1" t="str">
        <f t="shared" si="64"/>
        <v/>
      </c>
      <c r="W858" s="1" t="str">
        <f t="shared" si="4"/>
        <v/>
      </c>
      <c r="AA858" s="1"/>
      <c r="AB858" s="1"/>
      <c r="AC858" s="1"/>
      <c r="AJ858" s="1"/>
      <c r="AK858" s="1"/>
      <c r="AL858" s="1"/>
    </row>
    <row r="859">
      <c r="I859" s="1"/>
      <c r="J859" s="1"/>
      <c r="K859" s="1"/>
      <c r="V859" s="1" t="str">
        <f t="shared" si="64"/>
        <v/>
      </c>
      <c r="W859" s="1" t="str">
        <f t="shared" si="4"/>
        <v/>
      </c>
      <c r="AA859" s="1"/>
      <c r="AB859" s="1"/>
      <c r="AC859" s="1"/>
      <c r="AJ859" s="1"/>
      <c r="AK859" s="1"/>
      <c r="AL859" s="1"/>
    </row>
    <row r="860">
      <c r="I860" s="1"/>
      <c r="J860" s="1"/>
      <c r="K860" s="1"/>
      <c r="V860" s="1" t="str">
        <f t="shared" si="64"/>
        <v/>
      </c>
      <c r="W860" s="1" t="str">
        <f t="shared" si="4"/>
        <v/>
      </c>
      <c r="AA860" s="1"/>
      <c r="AB860" s="1"/>
      <c r="AC860" s="1"/>
      <c r="AJ860" s="1"/>
      <c r="AK860" s="1"/>
      <c r="AL860" s="1"/>
    </row>
    <row r="861">
      <c r="I861" s="1"/>
      <c r="J861" s="1"/>
      <c r="K861" s="1"/>
      <c r="V861" s="1" t="str">
        <f t="shared" si="64"/>
        <v/>
      </c>
      <c r="W861" s="1" t="str">
        <f t="shared" si="4"/>
        <v/>
      </c>
      <c r="AA861" s="1"/>
      <c r="AB861" s="1"/>
      <c r="AC861" s="1"/>
      <c r="AJ861" s="1"/>
      <c r="AK861" s="1"/>
      <c r="AL861" s="1"/>
    </row>
    <row r="862">
      <c r="I862" s="1"/>
      <c r="J862" s="1"/>
      <c r="K862" s="1"/>
      <c r="V862" s="1" t="str">
        <f t="shared" si="64"/>
        <v/>
      </c>
      <c r="W862" s="1" t="str">
        <f t="shared" si="4"/>
        <v/>
      </c>
      <c r="AA862" s="1"/>
      <c r="AB862" s="1"/>
      <c r="AC862" s="1"/>
      <c r="AJ862" s="1"/>
      <c r="AK862" s="1"/>
      <c r="AL862" s="1"/>
    </row>
    <row r="863">
      <c r="I863" s="1"/>
      <c r="J863" s="1"/>
      <c r="K863" s="1"/>
      <c r="V863" s="1" t="str">
        <f t="shared" si="64"/>
        <v/>
      </c>
      <c r="W863" s="1" t="str">
        <f t="shared" si="4"/>
        <v/>
      </c>
      <c r="AA863" s="1"/>
      <c r="AB863" s="1"/>
      <c r="AC863" s="1"/>
      <c r="AJ863" s="1"/>
      <c r="AK863" s="1"/>
      <c r="AL863" s="1"/>
    </row>
    <row r="864">
      <c r="I864" s="1"/>
      <c r="J864" s="1"/>
      <c r="K864" s="1"/>
      <c r="V864" s="1" t="str">
        <f t="shared" si="64"/>
        <v/>
      </c>
      <c r="W864" s="1" t="str">
        <f t="shared" si="4"/>
        <v/>
      </c>
      <c r="AA864" s="1"/>
      <c r="AB864" s="1"/>
      <c r="AC864" s="1"/>
      <c r="AJ864" s="1"/>
      <c r="AK864" s="1"/>
      <c r="AL864" s="1"/>
    </row>
    <row r="865">
      <c r="I865" s="1"/>
      <c r="J865" s="1"/>
      <c r="K865" s="1"/>
      <c r="V865" s="1" t="str">
        <f t="shared" si="64"/>
        <v/>
      </c>
      <c r="W865" s="1" t="str">
        <f t="shared" si="4"/>
        <v/>
      </c>
      <c r="AA865" s="1"/>
      <c r="AB865" s="1"/>
      <c r="AC865" s="1"/>
      <c r="AJ865" s="1"/>
      <c r="AK865" s="1"/>
      <c r="AL865" s="1"/>
    </row>
    <row r="866">
      <c r="I866" s="1"/>
      <c r="J866" s="1"/>
      <c r="K866" s="1"/>
      <c r="V866" s="1" t="str">
        <f t="shared" si="64"/>
        <v/>
      </c>
      <c r="W866" s="1" t="str">
        <f t="shared" si="4"/>
        <v/>
      </c>
      <c r="AA866" s="1"/>
      <c r="AB866" s="1"/>
      <c r="AC866" s="1"/>
      <c r="AJ866" s="1"/>
      <c r="AK866" s="1"/>
      <c r="AL866" s="1"/>
    </row>
    <row r="867">
      <c r="I867" s="1"/>
      <c r="J867" s="1"/>
      <c r="K867" s="1"/>
      <c r="V867" s="1" t="str">
        <f t="shared" si="64"/>
        <v/>
      </c>
      <c r="W867" s="1" t="str">
        <f t="shared" si="4"/>
        <v/>
      </c>
      <c r="AA867" s="1"/>
      <c r="AB867" s="1"/>
      <c r="AC867" s="1"/>
      <c r="AJ867" s="1"/>
      <c r="AK867" s="1"/>
      <c r="AL867" s="1"/>
    </row>
    <row r="868">
      <c r="I868" s="1"/>
      <c r="J868" s="1"/>
      <c r="K868" s="1"/>
      <c r="V868" s="1" t="str">
        <f t="shared" si="64"/>
        <v/>
      </c>
      <c r="W868" s="1" t="str">
        <f t="shared" si="4"/>
        <v/>
      </c>
      <c r="AA868" s="1"/>
      <c r="AB868" s="1"/>
      <c r="AC868" s="1"/>
      <c r="AJ868" s="1"/>
      <c r="AK868" s="1"/>
      <c r="AL868" s="1"/>
    </row>
    <row r="869">
      <c r="I869" s="1"/>
      <c r="J869" s="1"/>
      <c r="K869" s="1"/>
      <c r="V869" s="1" t="str">
        <f t="shared" si="64"/>
        <v/>
      </c>
      <c r="W869" s="1" t="str">
        <f t="shared" si="4"/>
        <v/>
      </c>
      <c r="AA869" s="1"/>
      <c r="AB869" s="1"/>
      <c r="AC869" s="1"/>
      <c r="AJ869" s="1"/>
      <c r="AK869" s="1"/>
      <c r="AL869" s="1"/>
    </row>
    <row r="870">
      <c r="I870" s="1"/>
      <c r="J870" s="1"/>
      <c r="K870" s="1"/>
      <c r="V870" s="1" t="str">
        <f t="shared" si="64"/>
        <v/>
      </c>
      <c r="W870" s="1" t="str">
        <f t="shared" si="4"/>
        <v/>
      </c>
      <c r="AA870" s="1"/>
      <c r="AB870" s="1"/>
      <c r="AC870" s="1"/>
      <c r="AJ870" s="1"/>
      <c r="AK870" s="1"/>
      <c r="AL870" s="1"/>
    </row>
    <row r="871">
      <c r="I871" s="1"/>
      <c r="J871" s="1"/>
      <c r="K871" s="1"/>
      <c r="V871" s="1" t="str">
        <f t="shared" si="64"/>
        <v/>
      </c>
      <c r="W871" s="1" t="str">
        <f t="shared" si="4"/>
        <v/>
      </c>
      <c r="AA871" s="1"/>
      <c r="AB871" s="1"/>
      <c r="AC871" s="1"/>
      <c r="AJ871" s="1"/>
      <c r="AK871" s="1"/>
      <c r="AL871" s="1"/>
    </row>
    <row r="872">
      <c r="I872" s="1"/>
      <c r="J872" s="1"/>
      <c r="K872" s="1"/>
      <c r="V872" s="1" t="str">
        <f t="shared" si="64"/>
        <v/>
      </c>
      <c r="W872" s="1" t="str">
        <f t="shared" si="4"/>
        <v/>
      </c>
      <c r="AA872" s="1"/>
      <c r="AB872" s="1"/>
      <c r="AC872" s="1"/>
      <c r="AJ872" s="1"/>
      <c r="AK872" s="1"/>
      <c r="AL872" s="1"/>
    </row>
    <row r="873">
      <c r="I873" s="1"/>
      <c r="J873" s="1"/>
      <c r="K873" s="1"/>
      <c r="V873" s="1" t="str">
        <f t="shared" si="64"/>
        <v/>
      </c>
      <c r="W873" s="1" t="str">
        <f t="shared" si="4"/>
        <v/>
      </c>
      <c r="AA873" s="1"/>
      <c r="AB873" s="1"/>
      <c r="AC873" s="1"/>
      <c r="AJ873" s="1"/>
      <c r="AK873" s="1"/>
      <c r="AL873" s="1"/>
    </row>
    <row r="874">
      <c r="I874" s="1"/>
      <c r="J874" s="1"/>
      <c r="K874" s="1"/>
      <c r="V874" s="1" t="str">
        <f t="shared" si="64"/>
        <v/>
      </c>
      <c r="W874" s="1" t="str">
        <f t="shared" si="4"/>
        <v/>
      </c>
      <c r="AA874" s="1"/>
      <c r="AB874" s="1"/>
      <c r="AC874" s="1"/>
      <c r="AJ874" s="1"/>
      <c r="AK874" s="1"/>
      <c r="AL874" s="1"/>
    </row>
    <row r="875">
      <c r="I875" s="1"/>
      <c r="J875" s="1"/>
      <c r="K875" s="1"/>
      <c r="V875" s="1" t="str">
        <f t="shared" si="64"/>
        <v/>
      </c>
      <c r="W875" s="1" t="str">
        <f t="shared" si="4"/>
        <v/>
      </c>
      <c r="AA875" s="1"/>
      <c r="AB875" s="1"/>
      <c r="AC875" s="1"/>
      <c r="AJ875" s="1"/>
      <c r="AK875" s="1"/>
      <c r="AL875" s="1"/>
    </row>
    <row r="876">
      <c r="I876" s="1"/>
      <c r="J876" s="1"/>
      <c r="K876" s="1"/>
      <c r="V876" s="1" t="str">
        <f t="shared" si="64"/>
        <v/>
      </c>
      <c r="W876" s="1" t="str">
        <f t="shared" si="4"/>
        <v/>
      </c>
      <c r="AA876" s="1"/>
      <c r="AB876" s="1"/>
      <c r="AC876" s="1"/>
      <c r="AJ876" s="1"/>
      <c r="AK876" s="1"/>
      <c r="AL876" s="1"/>
    </row>
    <row r="877">
      <c r="I877" s="1"/>
      <c r="J877" s="1"/>
      <c r="K877" s="1"/>
      <c r="V877" s="1" t="str">
        <f t="shared" si="64"/>
        <v/>
      </c>
      <c r="W877" s="1" t="str">
        <f t="shared" si="4"/>
        <v/>
      </c>
      <c r="AA877" s="1"/>
      <c r="AB877" s="1"/>
      <c r="AC877" s="1"/>
      <c r="AJ877" s="1"/>
      <c r="AK877" s="1"/>
      <c r="AL877" s="1"/>
    </row>
    <row r="878">
      <c r="I878" s="1"/>
      <c r="J878" s="1"/>
      <c r="K878" s="1"/>
      <c r="V878" s="1" t="str">
        <f t="shared" si="64"/>
        <v/>
      </c>
      <c r="W878" s="1" t="str">
        <f t="shared" si="4"/>
        <v/>
      </c>
      <c r="AA878" s="1"/>
      <c r="AB878" s="1"/>
      <c r="AC878" s="1"/>
      <c r="AJ878" s="1"/>
      <c r="AK878" s="1"/>
      <c r="AL878" s="1"/>
    </row>
    <row r="879">
      <c r="I879" s="1"/>
      <c r="J879" s="1"/>
      <c r="K879" s="1"/>
      <c r="V879" s="1" t="str">
        <f t="shared" si="64"/>
        <v/>
      </c>
      <c r="W879" s="1" t="str">
        <f t="shared" si="4"/>
        <v/>
      </c>
      <c r="AA879" s="1"/>
      <c r="AB879" s="1"/>
      <c r="AC879" s="1"/>
      <c r="AJ879" s="1"/>
      <c r="AK879" s="1"/>
      <c r="AL879" s="1"/>
    </row>
    <row r="880">
      <c r="I880" s="1"/>
      <c r="J880" s="1"/>
      <c r="K880" s="1"/>
      <c r="V880" s="1" t="str">
        <f t="shared" si="64"/>
        <v/>
      </c>
      <c r="W880" s="1" t="str">
        <f t="shared" si="4"/>
        <v/>
      </c>
      <c r="AA880" s="1"/>
      <c r="AB880" s="1"/>
      <c r="AC880" s="1"/>
      <c r="AJ880" s="1"/>
      <c r="AK880" s="1"/>
      <c r="AL880" s="1"/>
    </row>
    <row r="881">
      <c r="I881" s="1"/>
      <c r="J881" s="1"/>
      <c r="K881" s="1"/>
      <c r="V881" s="1" t="str">
        <f t="shared" si="64"/>
        <v/>
      </c>
      <c r="W881" s="1" t="str">
        <f t="shared" si="4"/>
        <v/>
      </c>
      <c r="AA881" s="1"/>
      <c r="AB881" s="1"/>
      <c r="AC881" s="1"/>
      <c r="AJ881" s="1"/>
      <c r="AK881" s="1"/>
      <c r="AL881" s="1"/>
    </row>
    <row r="882">
      <c r="I882" s="1"/>
      <c r="J882" s="1"/>
      <c r="K882" s="1"/>
      <c r="V882" s="1" t="str">
        <f t="shared" si="64"/>
        <v/>
      </c>
      <c r="W882" s="1" t="str">
        <f t="shared" si="4"/>
        <v/>
      </c>
      <c r="AA882" s="1"/>
      <c r="AB882" s="1"/>
      <c r="AC882" s="1"/>
      <c r="AJ882" s="1"/>
      <c r="AK882" s="1"/>
      <c r="AL882" s="1"/>
    </row>
    <row r="883">
      <c r="I883" s="1"/>
      <c r="J883" s="1"/>
      <c r="K883" s="1"/>
      <c r="V883" s="1" t="str">
        <f t="shared" si="64"/>
        <v/>
      </c>
      <c r="W883" s="1" t="str">
        <f t="shared" si="4"/>
        <v/>
      </c>
      <c r="AA883" s="1"/>
      <c r="AB883" s="1"/>
      <c r="AC883" s="1"/>
      <c r="AJ883" s="1"/>
      <c r="AK883" s="1"/>
      <c r="AL883" s="1"/>
    </row>
    <row r="884">
      <c r="I884" s="1"/>
      <c r="J884" s="1"/>
      <c r="K884" s="1"/>
      <c r="V884" s="1" t="str">
        <f t="shared" si="64"/>
        <v/>
      </c>
      <c r="W884" s="1" t="str">
        <f t="shared" si="4"/>
        <v/>
      </c>
      <c r="AA884" s="1"/>
      <c r="AB884" s="1"/>
      <c r="AC884" s="1"/>
      <c r="AJ884" s="1"/>
      <c r="AK884" s="1"/>
      <c r="AL884" s="1"/>
    </row>
    <row r="885">
      <c r="I885" s="1"/>
      <c r="J885" s="1"/>
      <c r="K885" s="1"/>
      <c r="V885" s="1" t="str">
        <f t="shared" si="64"/>
        <v/>
      </c>
      <c r="W885" s="1" t="str">
        <f t="shared" si="4"/>
        <v/>
      </c>
      <c r="AA885" s="1"/>
      <c r="AB885" s="1"/>
      <c r="AC885" s="1"/>
      <c r="AJ885" s="1"/>
      <c r="AK885" s="1"/>
      <c r="AL885" s="1"/>
    </row>
    <row r="886">
      <c r="I886" s="1"/>
      <c r="J886" s="1"/>
      <c r="K886" s="1"/>
      <c r="V886" s="1" t="str">
        <f t="shared" si="64"/>
        <v/>
      </c>
      <c r="W886" s="1" t="str">
        <f t="shared" si="4"/>
        <v/>
      </c>
      <c r="AA886" s="1"/>
      <c r="AB886" s="1"/>
      <c r="AC886" s="1"/>
      <c r="AJ886" s="1"/>
      <c r="AK886" s="1"/>
      <c r="AL886" s="1"/>
    </row>
    <row r="887">
      <c r="I887" s="1"/>
      <c r="J887" s="1"/>
      <c r="K887" s="1"/>
      <c r="V887" s="1" t="str">
        <f t="shared" si="64"/>
        <v/>
      </c>
      <c r="W887" s="1" t="str">
        <f t="shared" si="4"/>
        <v/>
      </c>
      <c r="AA887" s="1"/>
      <c r="AB887" s="1"/>
      <c r="AC887" s="1"/>
      <c r="AJ887" s="1"/>
      <c r="AK887" s="1"/>
      <c r="AL887" s="1"/>
    </row>
    <row r="888">
      <c r="I888" s="1"/>
      <c r="J888" s="1"/>
      <c r="K888" s="1"/>
      <c r="V888" s="1" t="str">
        <f t="shared" si="64"/>
        <v/>
      </c>
      <c r="W888" s="1" t="str">
        <f t="shared" si="4"/>
        <v/>
      </c>
      <c r="AA888" s="1"/>
      <c r="AB888" s="1"/>
      <c r="AC888" s="1"/>
      <c r="AJ888" s="1"/>
      <c r="AK888" s="1"/>
      <c r="AL888" s="1"/>
    </row>
    <row r="889">
      <c r="I889" s="1"/>
      <c r="J889" s="1"/>
      <c r="K889" s="1"/>
      <c r="V889" s="1" t="str">
        <f t="shared" si="64"/>
        <v/>
      </c>
      <c r="W889" s="1" t="str">
        <f t="shared" si="4"/>
        <v/>
      </c>
      <c r="AA889" s="1"/>
      <c r="AB889" s="1"/>
      <c r="AC889" s="1"/>
      <c r="AJ889" s="1"/>
      <c r="AK889" s="1"/>
      <c r="AL889" s="1"/>
    </row>
    <row r="890">
      <c r="I890" s="1"/>
      <c r="J890" s="1"/>
      <c r="K890" s="1"/>
      <c r="V890" s="1" t="str">
        <f t="shared" si="64"/>
        <v/>
      </c>
      <c r="W890" s="1" t="str">
        <f t="shared" si="4"/>
        <v/>
      </c>
      <c r="AA890" s="1"/>
      <c r="AB890" s="1"/>
      <c r="AC890" s="1"/>
      <c r="AJ890" s="1"/>
      <c r="AK890" s="1"/>
      <c r="AL890" s="1"/>
    </row>
    <row r="891">
      <c r="I891" s="1"/>
      <c r="J891" s="1"/>
      <c r="K891" s="1"/>
      <c r="V891" s="1" t="str">
        <f t="shared" si="64"/>
        <v/>
      </c>
      <c r="W891" s="1" t="str">
        <f t="shared" si="4"/>
        <v/>
      </c>
      <c r="AA891" s="1"/>
      <c r="AB891" s="1"/>
      <c r="AC891" s="1"/>
      <c r="AJ891" s="1"/>
      <c r="AK891" s="1"/>
      <c r="AL891" s="1"/>
    </row>
    <row r="892">
      <c r="I892" s="1"/>
      <c r="J892" s="1"/>
      <c r="K892" s="1"/>
      <c r="V892" s="1" t="str">
        <f t="shared" si="64"/>
        <v/>
      </c>
      <c r="W892" s="1" t="str">
        <f t="shared" si="4"/>
        <v/>
      </c>
      <c r="AA892" s="1"/>
      <c r="AB892" s="1"/>
      <c r="AC892" s="1"/>
      <c r="AJ892" s="1"/>
      <c r="AK892" s="1"/>
      <c r="AL892" s="1"/>
    </row>
    <row r="893">
      <c r="I893" s="1"/>
      <c r="J893" s="1"/>
      <c r="K893" s="1"/>
      <c r="V893" s="1" t="str">
        <f t="shared" si="64"/>
        <v/>
      </c>
      <c r="W893" s="1" t="str">
        <f t="shared" si="4"/>
        <v/>
      </c>
      <c r="AA893" s="1"/>
      <c r="AB893" s="1"/>
      <c r="AC893" s="1"/>
      <c r="AJ893" s="1"/>
      <c r="AK893" s="1"/>
      <c r="AL893" s="1"/>
    </row>
    <row r="894">
      <c r="I894" s="1"/>
      <c r="J894" s="1"/>
      <c r="K894" s="1"/>
      <c r="V894" s="1" t="str">
        <f t="shared" si="64"/>
        <v/>
      </c>
      <c r="W894" s="1" t="str">
        <f t="shared" si="4"/>
        <v/>
      </c>
      <c r="AA894" s="1"/>
      <c r="AB894" s="1"/>
      <c r="AC894" s="1"/>
      <c r="AJ894" s="1"/>
      <c r="AK894" s="1"/>
      <c r="AL894" s="1"/>
    </row>
    <row r="895">
      <c r="I895" s="1"/>
      <c r="J895" s="1"/>
      <c r="K895" s="1"/>
      <c r="V895" s="1" t="str">
        <f t="shared" si="64"/>
        <v/>
      </c>
      <c r="W895" s="1" t="str">
        <f t="shared" si="4"/>
        <v/>
      </c>
      <c r="AA895" s="1"/>
      <c r="AB895" s="1"/>
      <c r="AC895" s="1"/>
      <c r="AJ895" s="1"/>
      <c r="AK895" s="1"/>
      <c r="AL895" s="1"/>
    </row>
    <row r="896">
      <c r="I896" s="1"/>
      <c r="J896" s="1"/>
      <c r="K896" s="1"/>
      <c r="V896" s="1" t="str">
        <f t="shared" si="64"/>
        <v/>
      </c>
      <c r="W896" s="1" t="str">
        <f t="shared" si="4"/>
        <v/>
      </c>
      <c r="AA896" s="1"/>
      <c r="AB896" s="1"/>
      <c r="AC896" s="1"/>
      <c r="AJ896" s="1"/>
      <c r="AK896" s="1"/>
      <c r="AL896" s="1"/>
    </row>
    <row r="897">
      <c r="I897" s="1"/>
      <c r="J897" s="1"/>
      <c r="K897" s="1"/>
      <c r="V897" s="1" t="str">
        <f t="shared" si="64"/>
        <v/>
      </c>
      <c r="W897" s="1" t="str">
        <f t="shared" si="4"/>
        <v/>
      </c>
      <c r="AA897" s="1"/>
      <c r="AB897" s="1"/>
      <c r="AC897" s="1"/>
      <c r="AJ897" s="1"/>
      <c r="AK897" s="1"/>
      <c r="AL897" s="1"/>
    </row>
    <row r="898">
      <c r="I898" s="1"/>
      <c r="J898" s="1"/>
      <c r="K898" s="1"/>
      <c r="V898" s="1" t="str">
        <f t="shared" si="64"/>
        <v/>
      </c>
      <c r="W898" s="1" t="str">
        <f t="shared" si="4"/>
        <v/>
      </c>
      <c r="AA898" s="1"/>
      <c r="AB898" s="1"/>
      <c r="AC898" s="1"/>
      <c r="AJ898" s="1"/>
      <c r="AK898" s="1"/>
      <c r="AL898" s="1"/>
    </row>
    <row r="899">
      <c r="I899" s="1"/>
      <c r="J899" s="1"/>
      <c r="K899" s="1"/>
      <c r="V899" s="1" t="str">
        <f t="shared" si="64"/>
        <v/>
      </c>
      <c r="W899" s="1" t="str">
        <f t="shared" si="4"/>
        <v/>
      </c>
      <c r="AA899" s="1"/>
      <c r="AB899" s="1"/>
      <c r="AC899" s="1"/>
      <c r="AJ899" s="1"/>
      <c r="AK899" s="1"/>
      <c r="AL899" s="1"/>
    </row>
    <row r="900">
      <c r="I900" s="1"/>
      <c r="J900" s="1"/>
      <c r="K900" s="1"/>
      <c r="V900" s="1" t="str">
        <f t="shared" si="64"/>
        <v/>
      </c>
      <c r="W900" s="1" t="str">
        <f t="shared" si="4"/>
        <v/>
      </c>
      <c r="AA900" s="1"/>
      <c r="AB900" s="1"/>
      <c r="AC900" s="1"/>
      <c r="AJ900" s="1"/>
      <c r="AK900" s="1"/>
      <c r="AL900" s="1"/>
    </row>
    <row r="901">
      <c r="I901" s="1"/>
      <c r="J901" s="1"/>
      <c r="K901" s="1"/>
      <c r="V901" s="1" t="str">
        <f t="shared" si="64"/>
        <v/>
      </c>
      <c r="W901" s="1" t="str">
        <f t="shared" si="4"/>
        <v/>
      </c>
      <c r="AA901" s="1"/>
      <c r="AB901" s="1"/>
      <c r="AC901" s="1"/>
      <c r="AJ901" s="1"/>
      <c r="AK901" s="1"/>
      <c r="AL901" s="1"/>
    </row>
    <row r="902">
      <c r="I902" s="1"/>
      <c r="J902" s="1"/>
      <c r="K902" s="1"/>
      <c r="V902" s="1" t="str">
        <f t="shared" si="64"/>
        <v/>
      </c>
      <c r="W902" s="1" t="str">
        <f t="shared" si="4"/>
        <v/>
      </c>
      <c r="AA902" s="1"/>
      <c r="AB902" s="1"/>
      <c r="AC902" s="1"/>
      <c r="AJ902" s="1"/>
      <c r="AK902" s="1"/>
      <c r="AL902" s="1"/>
    </row>
    <row r="903">
      <c r="I903" s="1"/>
      <c r="J903" s="1"/>
      <c r="K903" s="1"/>
      <c r="V903" s="1" t="str">
        <f t="shared" si="64"/>
        <v/>
      </c>
      <c r="W903" s="1" t="str">
        <f t="shared" si="4"/>
        <v/>
      </c>
      <c r="AA903" s="1"/>
      <c r="AB903" s="1"/>
      <c r="AC903" s="1"/>
      <c r="AJ903" s="1"/>
      <c r="AK903" s="1"/>
      <c r="AL903" s="1"/>
    </row>
    <row r="904">
      <c r="I904" s="1"/>
      <c r="J904" s="1"/>
      <c r="K904" s="1"/>
      <c r="V904" s="1" t="str">
        <f t="shared" si="64"/>
        <v/>
      </c>
      <c r="W904" s="1" t="str">
        <f t="shared" si="4"/>
        <v/>
      </c>
      <c r="AA904" s="1"/>
      <c r="AB904" s="1"/>
      <c r="AC904" s="1"/>
      <c r="AJ904" s="1"/>
      <c r="AK904" s="1"/>
      <c r="AL904" s="1"/>
    </row>
    <row r="905">
      <c r="I905" s="1"/>
      <c r="J905" s="1"/>
      <c r="K905" s="1"/>
      <c r="V905" s="1" t="str">
        <f t="shared" si="64"/>
        <v/>
      </c>
      <c r="W905" s="1" t="str">
        <f t="shared" si="4"/>
        <v/>
      </c>
      <c r="AA905" s="1"/>
      <c r="AB905" s="1"/>
      <c r="AC905" s="1"/>
      <c r="AJ905" s="1"/>
      <c r="AK905" s="1"/>
      <c r="AL905" s="1"/>
    </row>
    <row r="906">
      <c r="I906" s="1"/>
      <c r="J906" s="1"/>
      <c r="K906" s="1"/>
      <c r="V906" s="1" t="str">
        <f t="shared" si="64"/>
        <v/>
      </c>
      <c r="W906" s="1" t="str">
        <f t="shared" si="4"/>
        <v/>
      </c>
      <c r="AA906" s="1"/>
      <c r="AB906" s="1"/>
      <c r="AC906" s="1"/>
      <c r="AJ906" s="1"/>
      <c r="AK906" s="1"/>
      <c r="AL906" s="1"/>
    </row>
    <row r="907">
      <c r="I907" s="1"/>
      <c r="J907" s="1"/>
      <c r="K907" s="1"/>
      <c r="V907" s="1" t="str">
        <f t="shared" si="64"/>
        <v/>
      </c>
      <c r="W907" s="1" t="str">
        <f t="shared" si="4"/>
        <v/>
      </c>
      <c r="AA907" s="1"/>
      <c r="AB907" s="1"/>
      <c r="AC907" s="1"/>
      <c r="AJ907" s="1"/>
      <c r="AK907" s="1"/>
      <c r="AL907" s="1"/>
    </row>
    <row r="908">
      <c r="I908" s="1"/>
      <c r="J908" s="1"/>
      <c r="K908" s="1"/>
      <c r="V908" s="1" t="str">
        <f t="shared" si="64"/>
        <v/>
      </c>
      <c r="W908" s="1" t="str">
        <f t="shared" si="4"/>
        <v/>
      </c>
      <c r="AA908" s="1"/>
      <c r="AB908" s="1"/>
      <c r="AC908" s="1"/>
      <c r="AJ908" s="1"/>
      <c r="AK908" s="1"/>
      <c r="AL908" s="1"/>
    </row>
    <row r="909">
      <c r="I909" s="1"/>
      <c r="J909" s="1"/>
      <c r="K909" s="1"/>
      <c r="V909" s="1" t="str">
        <f t="shared" si="64"/>
        <v/>
      </c>
      <c r="W909" s="1" t="str">
        <f t="shared" si="4"/>
        <v/>
      </c>
      <c r="AA909" s="1"/>
      <c r="AB909" s="1"/>
      <c r="AC909" s="1"/>
      <c r="AJ909" s="1"/>
      <c r="AK909" s="1"/>
      <c r="AL909" s="1"/>
    </row>
    <row r="910">
      <c r="I910" s="1"/>
      <c r="J910" s="1"/>
      <c r="K910" s="1"/>
      <c r="V910" s="1" t="str">
        <f t="shared" si="64"/>
        <v/>
      </c>
      <c r="W910" s="1" t="str">
        <f t="shared" si="4"/>
        <v/>
      </c>
      <c r="AA910" s="1"/>
      <c r="AB910" s="1"/>
      <c r="AC910" s="1"/>
      <c r="AJ910" s="1"/>
      <c r="AK910" s="1"/>
      <c r="AL910" s="1"/>
    </row>
    <row r="911">
      <c r="I911" s="1"/>
      <c r="J911" s="1"/>
      <c r="K911" s="1"/>
      <c r="V911" s="1" t="str">
        <f t="shared" si="64"/>
        <v/>
      </c>
      <c r="W911" s="1" t="str">
        <f t="shared" si="4"/>
        <v/>
      </c>
      <c r="AA911" s="1"/>
      <c r="AB911" s="1"/>
      <c r="AC911" s="1"/>
      <c r="AJ911" s="1"/>
      <c r="AK911" s="1"/>
      <c r="AL911" s="1"/>
    </row>
    <row r="912">
      <c r="I912" s="1"/>
      <c r="J912" s="1"/>
      <c r="K912" s="1"/>
      <c r="V912" s="1" t="str">
        <f t="shared" si="64"/>
        <v/>
      </c>
      <c r="W912" s="1" t="str">
        <f t="shared" si="4"/>
        <v/>
      </c>
      <c r="AA912" s="1"/>
      <c r="AB912" s="1"/>
      <c r="AC912" s="1"/>
      <c r="AJ912" s="1"/>
      <c r="AK912" s="1"/>
      <c r="AL912" s="1"/>
    </row>
    <row r="913">
      <c r="I913" s="1"/>
      <c r="J913" s="1"/>
      <c r="K913" s="1"/>
      <c r="V913" s="1" t="str">
        <f t="shared" si="64"/>
        <v/>
      </c>
      <c r="W913" s="1" t="str">
        <f t="shared" si="4"/>
        <v/>
      </c>
      <c r="AA913" s="1"/>
      <c r="AB913" s="1"/>
      <c r="AC913" s="1"/>
      <c r="AJ913" s="1"/>
      <c r="AK913" s="1"/>
      <c r="AL913" s="1"/>
    </row>
    <row r="914">
      <c r="I914" s="1"/>
      <c r="J914" s="1"/>
      <c r="K914" s="1"/>
      <c r="V914" s="1" t="str">
        <f t="shared" si="64"/>
        <v/>
      </c>
      <c r="W914" s="1" t="str">
        <f t="shared" si="4"/>
        <v/>
      </c>
      <c r="AA914" s="1"/>
      <c r="AB914" s="1"/>
      <c r="AC914" s="1"/>
      <c r="AJ914" s="1"/>
      <c r="AK914" s="1"/>
      <c r="AL914" s="1"/>
    </row>
    <row r="915">
      <c r="I915" s="1"/>
      <c r="J915" s="1"/>
      <c r="K915" s="1"/>
      <c r="V915" s="1" t="str">
        <f t="shared" si="64"/>
        <v/>
      </c>
      <c r="W915" s="1" t="str">
        <f t="shared" si="4"/>
        <v/>
      </c>
      <c r="AA915" s="1"/>
      <c r="AB915" s="1"/>
      <c r="AC915" s="1"/>
      <c r="AJ915" s="1"/>
      <c r="AK915" s="1"/>
      <c r="AL915" s="1"/>
    </row>
    <row r="916">
      <c r="I916" s="1"/>
      <c r="J916" s="1"/>
      <c r="K916" s="1"/>
      <c r="V916" s="1" t="str">
        <f t="shared" si="64"/>
        <v/>
      </c>
      <c r="W916" s="1" t="str">
        <f t="shared" si="4"/>
        <v/>
      </c>
      <c r="AA916" s="1"/>
      <c r="AB916" s="1"/>
      <c r="AC916" s="1"/>
      <c r="AJ916" s="1"/>
      <c r="AK916" s="1"/>
      <c r="AL916" s="1"/>
    </row>
    <row r="917">
      <c r="I917" s="1"/>
      <c r="J917" s="1"/>
      <c r="K917" s="1"/>
      <c r="V917" s="1" t="str">
        <f t="shared" si="64"/>
        <v/>
      </c>
      <c r="W917" s="1" t="str">
        <f t="shared" si="4"/>
        <v/>
      </c>
      <c r="AA917" s="1"/>
      <c r="AB917" s="1"/>
      <c r="AC917" s="1"/>
      <c r="AJ917" s="1"/>
      <c r="AK917" s="1"/>
      <c r="AL917" s="1"/>
    </row>
    <row r="918">
      <c r="I918" s="1"/>
      <c r="J918" s="1"/>
      <c r="K918" s="1"/>
      <c r="V918" s="1" t="str">
        <f t="shared" si="64"/>
        <v/>
      </c>
      <c r="W918" s="1" t="str">
        <f t="shared" si="4"/>
        <v/>
      </c>
      <c r="AA918" s="1"/>
      <c r="AB918" s="1"/>
      <c r="AC918" s="1"/>
      <c r="AJ918" s="1"/>
      <c r="AK918" s="1"/>
      <c r="AL918" s="1"/>
    </row>
    <row r="919">
      <c r="I919" s="1"/>
      <c r="J919" s="1"/>
      <c r="K919" s="1"/>
      <c r="V919" s="1" t="str">
        <f t="shared" si="64"/>
        <v/>
      </c>
      <c r="W919" s="1" t="str">
        <f t="shared" si="4"/>
        <v/>
      </c>
      <c r="AA919" s="1"/>
      <c r="AB919" s="1"/>
      <c r="AC919" s="1"/>
      <c r="AJ919" s="1"/>
      <c r="AK919" s="1"/>
      <c r="AL919" s="1"/>
    </row>
    <row r="920">
      <c r="I920" s="1"/>
      <c r="J920" s="1"/>
      <c r="K920" s="1"/>
      <c r="V920" s="1" t="str">
        <f t="shared" si="64"/>
        <v/>
      </c>
      <c r="W920" s="1" t="str">
        <f t="shared" si="4"/>
        <v/>
      </c>
      <c r="AA920" s="1"/>
      <c r="AB920" s="1"/>
      <c r="AC920" s="1"/>
      <c r="AJ920" s="1"/>
      <c r="AK920" s="1"/>
      <c r="AL920" s="1"/>
    </row>
    <row r="921">
      <c r="I921" s="1"/>
      <c r="J921" s="1"/>
      <c r="K921" s="1"/>
      <c r="V921" s="1" t="str">
        <f t="shared" si="64"/>
        <v/>
      </c>
      <c r="W921" s="1" t="str">
        <f t="shared" si="4"/>
        <v/>
      </c>
      <c r="AA921" s="1"/>
      <c r="AB921" s="1"/>
      <c r="AC921" s="1"/>
      <c r="AJ921" s="1"/>
      <c r="AK921" s="1"/>
      <c r="AL921" s="1"/>
    </row>
    <row r="922">
      <c r="I922" s="1"/>
      <c r="J922" s="1"/>
      <c r="K922" s="1"/>
      <c r="V922" s="1" t="str">
        <f t="shared" si="64"/>
        <v/>
      </c>
      <c r="W922" s="1" t="str">
        <f t="shared" si="4"/>
        <v/>
      </c>
      <c r="AA922" s="1"/>
      <c r="AB922" s="1"/>
      <c r="AC922" s="1"/>
      <c r="AJ922" s="1"/>
      <c r="AK922" s="1"/>
      <c r="AL922" s="1"/>
    </row>
    <row r="923">
      <c r="I923" s="1"/>
      <c r="J923" s="1"/>
      <c r="K923" s="1"/>
      <c r="V923" s="1" t="str">
        <f t="shared" si="64"/>
        <v/>
      </c>
      <c r="W923" s="1" t="str">
        <f t="shared" si="4"/>
        <v/>
      </c>
      <c r="AA923" s="1"/>
      <c r="AB923" s="1"/>
      <c r="AC923" s="1"/>
      <c r="AJ923" s="1"/>
      <c r="AK923" s="1"/>
      <c r="AL923" s="1"/>
    </row>
    <row r="924">
      <c r="I924" s="1"/>
      <c r="J924" s="1"/>
      <c r="K924" s="1"/>
      <c r="V924" s="1" t="str">
        <f t="shared" si="64"/>
        <v/>
      </c>
      <c r="W924" s="1" t="str">
        <f t="shared" si="4"/>
        <v/>
      </c>
      <c r="AA924" s="1"/>
      <c r="AB924" s="1"/>
      <c r="AC924" s="1"/>
      <c r="AJ924" s="1"/>
      <c r="AK924" s="1"/>
      <c r="AL924" s="1"/>
    </row>
    <row r="925">
      <c r="I925" s="1"/>
      <c r="J925" s="1"/>
      <c r="K925" s="1"/>
      <c r="V925" s="1" t="str">
        <f t="shared" si="64"/>
        <v/>
      </c>
      <c r="W925" s="1" t="str">
        <f t="shared" si="4"/>
        <v/>
      </c>
      <c r="AA925" s="1"/>
      <c r="AB925" s="1"/>
      <c r="AC925" s="1"/>
      <c r="AJ925" s="1"/>
      <c r="AK925" s="1"/>
      <c r="AL925" s="1"/>
    </row>
    <row r="926">
      <c r="I926" s="1"/>
      <c r="J926" s="1"/>
      <c r="K926" s="1"/>
      <c r="V926" s="1" t="str">
        <f t="shared" si="64"/>
        <v/>
      </c>
      <c r="W926" s="1" t="str">
        <f t="shared" si="4"/>
        <v/>
      </c>
      <c r="AA926" s="1"/>
      <c r="AB926" s="1"/>
      <c r="AC926" s="1"/>
      <c r="AJ926" s="1"/>
      <c r="AK926" s="1"/>
      <c r="AL926" s="1"/>
    </row>
    <row r="927">
      <c r="I927" s="1"/>
      <c r="J927" s="1"/>
      <c r="K927" s="1"/>
      <c r="V927" s="1" t="str">
        <f t="shared" si="64"/>
        <v/>
      </c>
      <c r="W927" s="1" t="str">
        <f t="shared" si="4"/>
        <v/>
      </c>
      <c r="AA927" s="1"/>
      <c r="AB927" s="1"/>
      <c r="AC927" s="1"/>
      <c r="AJ927" s="1"/>
      <c r="AK927" s="1"/>
      <c r="AL927" s="1"/>
    </row>
    <row r="928">
      <c r="I928" s="1"/>
      <c r="J928" s="1"/>
      <c r="K928" s="1"/>
      <c r="V928" s="1" t="str">
        <f t="shared" si="64"/>
        <v/>
      </c>
      <c r="W928" s="1" t="str">
        <f t="shared" si="4"/>
        <v/>
      </c>
      <c r="AA928" s="1"/>
      <c r="AB928" s="1"/>
      <c r="AC928" s="1"/>
      <c r="AJ928" s="1"/>
      <c r="AK928" s="1"/>
      <c r="AL928" s="1"/>
    </row>
    <row r="929">
      <c r="I929" s="1"/>
      <c r="J929" s="1"/>
      <c r="K929" s="1"/>
      <c r="V929" s="1" t="str">
        <f t="shared" si="64"/>
        <v/>
      </c>
      <c r="W929" s="1" t="str">
        <f t="shared" si="4"/>
        <v/>
      </c>
      <c r="AA929" s="1"/>
      <c r="AB929" s="1"/>
      <c r="AC929" s="1"/>
      <c r="AJ929" s="1"/>
      <c r="AK929" s="1"/>
      <c r="AL929" s="1"/>
    </row>
    <row r="930">
      <c r="I930" s="1"/>
      <c r="J930" s="1"/>
      <c r="K930" s="1"/>
      <c r="V930" s="1" t="str">
        <f t="shared" si="64"/>
        <v/>
      </c>
      <c r="W930" s="1" t="str">
        <f t="shared" si="4"/>
        <v/>
      </c>
      <c r="AA930" s="1"/>
      <c r="AB930" s="1"/>
      <c r="AC930" s="1"/>
      <c r="AJ930" s="1"/>
      <c r="AK930" s="1"/>
      <c r="AL930" s="1"/>
    </row>
    <row r="931">
      <c r="I931" s="1"/>
      <c r="J931" s="1"/>
      <c r="K931" s="1"/>
      <c r="V931" s="1" t="str">
        <f t="shared" si="64"/>
        <v/>
      </c>
      <c r="W931" s="1" t="str">
        <f t="shared" si="4"/>
        <v/>
      </c>
      <c r="AA931" s="1"/>
      <c r="AB931" s="1"/>
      <c r="AC931" s="1"/>
      <c r="AJ931" s="1"/>
      <c r="AK931" s="1"/>
      <c r="AL931" s="1"/>
    </row>
    <row r="932">
      <c r="I932" s="1"/>
      <c r="J932" s="1"/>
      <c r="K932" s="1"/>
      <c r="V932" s="1" t="str">
        <f t="shared" si="64"/>
        <v/>
      </c>
      <c r="W932" s="1" t="str">
        <f t="shared" si="4"/>
        <v/>
      </c>
      <c r="AA932" s="1"/>
      <c r="AB932" s="1"/>
      <c r="AC932" s="1"/>
      <c r="AJ932" s="1"/>
      <c r="AK932" s="1"/>
      <c r="AL932" s="1"/>
    </row>
    <row r="933">
      <c r="I933" s="1"/>
      <c r="J933" s="1"/>
      <c r="K933" s="1"/>
      <c r="V933" s="1" t="str">
        <f t="shared" si="64"/>
        <v/>
      </c>
      <c r="W933" s="1" t="str">
        <f t="shared" si="4"/>
        <v/>
      </c>
      <c r="AA933" s="1"/>
      <c r="AB933" s="1"/>
      <c r="AC933" s="1"/>
      <c r="AJ933" s="1"/>
      <c r="AK933" s="1"/>
      <c r="AL933" s="1"/>
    </row>
    <row r="934">
      <c r="I934" s="1"/>
      <c r="J934" s="1"/>
      <c r="K934" s="1"/>
      <c r="V934" s="1" t="str">
        <f t="shared" si="64"/>
        <v/>
      </c>
      <c r="W934" s="1" t="str">
        <f t="shared" si="4"/>
        <v/>
      </c>
      <c r="AA934" s="1"/>
      <c r="AB934" s="1"/>
      <c r="AC934" s="1"/>
      <c r="AJ934" s="1"/>
      <c r="AK934" s="1"/>
      <c r="AL934" s="1"/>
    </row>
    <row r="935">
      <c r="I935" s="1"/>
      <c r="J935" s="1"/>
      <c r="K935" s="1"/>
      <c r="V935" s="1" t="str">
        <f t="shared" si="64"/>
        <v/>
      </c>
      <c r="W935" s="1" t="str">
        <f t="shared" si="4"/>
        <v/>
      </c>
      <c r="AA935" s="1"/>
      <c r="AB935" s="1"/>
      <c r="AC935" s="1"/>
      <c r="AJ935" s="1"/>
      <c r="AK935" s="1"/>
      <c r="AL935" s="1"/>
    </row>
    <row r="936">
      <c r="I936" s="1"/>
      <c r="J936" s="1"/>
      <c r="K936" s="1"/>
      <c r="V936" s="1" t="str">
        <f t="shared" si="64"/>
        <v/>
      </c>
      <c r="W936" s="1" t="str">
        <f t="shared" si="4"/>
        <v/>
      </c>
      <c r="AA936" s="1"/>
      <c r="AB936" s="1"/>
      <c r="AC936" s="1"/>
      <c r="AJ936" s="1"/>
      <c r="AK936" s="1"/>
      <c r="AL936" s="1"/>
    </row>
    <row r="937">
      <c r="I937" s="1"/>
      <c r="J937" s="1"/>
      <c r="K937" s="1"/>
      <c r="V937" s="1" t="str">
        <f t="shared" si="64"/>
        <v/>
      </c>
      <c r="W937" s="1" t="str">
        <f t="shared" si="4"/>
        <v/>
      </c>
      <c r="AA937" s="1"/>
      <c r="AB937" s="1"/>
      <c r="AC937" s="1"/>
      <c r="AJ937" s="1"/>
      <c r="AK937" s="1"/>
      <c r="AL937" s="1"/>
    </row>
    <row r="938">
      <c r="I938" s="1"/>
      <c r="J938" s="1"/>
      <c r="K938" s="1"/>
      <c r="V938" s="1" t="str">
        <f t="shared" si="64"/>
        <v/>
      </c>
      <c r="W938" s="1" t="str">
        <f t="shared" si="4"/>
        <v/>
      </c>
      <c r="AA938" s="1"/>
      <c r="AB938" s="1"/>
      <c r="AC938" s="1"/>
      <c r="AJ938" s="1"/>
      <c r="AK938" s="1"/>
      <c r="AL938" s="1"/>
    </row>
    <row r="939">
      <c r="I939" s="1"/>
      <c r="J939" s="1"/>
      <c r="K939" s="1"/>
      <c r="V939" s="1" t="str">
        <f t="shared" si="64"/>
        <v/>
      </c>
      <c r="W939" s="1" t="str">
        <f t="shared" si="4"/>
        <v/>
      </c>
      <c r="AA939" s="1"/>
      <c r="AB939" s="1"/>
      <c r="AC939" s="1"/>
      <c r="AJ939" s="1"/>
      <c r="AK939" s="1"/>
      <c r="AL939" s="1"/>
    </row>
    <row r="940">
      <c r="I940" s="1"/>
      <c r="J940" s="1"/>
      <c r="K940" s="1"/>
      <c r="V940" s="1" t="str">
        <f t="shared" si="64"/>
        <v/>
      </c>
      <c r="W940" s="1" t="str">
        <f t="shared" si="4"/>
        <v/>
      </c>
      <c r="AA940" s="1"/>
      <c r="AB940" s="1"/>
      <c r="AC940" s="1"/>
      <c r="AJ940" s="1"/>
      <c r="AK940" s="1"/>
      <c r="AL940" s="1"/>
    </row>
    <row r="941">
      <c r="I941" s="1"/>
      <c r="J941" s="1"/>
      <c r="K941" s="1"/>
      <c r="V941" s="1" t="str">
        <f t="shared" si="64"/>
        <v/>
      </c>
      <c r="W941" s="1" t="str">
        <f t="shared" si="4"/>
        <v/>
      </c>
      <c r="AA941" s="1"/>
      <c r="AB941" s="1"/>
      <c r="AC941" s="1"/>
      <c r="AJ941" s="1"/>
      <c r="AK941" s="1"/>
      <c r="AL941" s="1"/>
    </row>
    <row r="942">
      <c r="I942" s="1"/>
      <c r="J942" s="1"/>
      <c r="K942" s="1"/>
      <c r="V942" s="1" t="str">
        <f t="shared" si="64"/>
        <v/>
      </c>
      <c r="W942" s="1" t="str">
        <f t="shared" si="4"/>
        <v/>
      </c>
      <c r="AA942" s="1"/>
      <c r="AB942" s="1"/>
      <c r="AC942" s="1"/>
      <c r="AJ942" s="1"/>
      <c r="AK942" s="1"/>
      <c r="AL942" s="1"/>
    </row>
    <row r="943">
      <c r="I943" s="1"/>
      <c r="J943" s="1"/>
      <c r="K943" s="1"/>
      <c r="V943" s="1" t="str">
        <f t="shared" si="64"/>
        <v/>
      </c>
      <c r="W943" s="1" t="str">
        <f t="shared" si="4"/>
        <v/>
      </c>
      <c r="AA943" s="1"/>
      <c r="AB943" s="1"/>
      <c r="AC943" s="1"/>
      <c r="AJ943" s="1"/>
      <c r="AK943" s="1"/>
      <c r="AL943" s="1"/>
    </row>
    <row r="944">
      <c r="I944" s="1"/>
      <c r="J944" s="1"/>
      <c r="K944" s="1"/>
      <c r="V944" s="1" t="str">
        <f t="shared" si="64"/>
        <v/>
      </c>
      <c r="W944" s="1" t="str">
        <f t="shared" si="4"/>
        <v/>
      </c>
      <c r="AA944" s="1"/>
      <c r="AB944" s="1"/>
      <c r="AC944" s="1"/>
      <c r="AJ944" s="1"/>
      <c r="AK944" s="1"/>
      <c r="AL944" s="1"/>
    </row>
    <row r="945">
      <c r="I945" s="1"/>
      <c r="J945" s="1"/>
      <c r="K945" s="1"/>
      <c r="V945" s="1" t="str">
        <f t="shared" si="64"/>
        <v/>
      </c>
      <c r="W945" s="1" t="str">
        <f t="shared" si="4"/>
        <v/>
      </c>
      <c r="AA945" s="1"/>
      <c r="AB945" s="1"/>
      <c r="AC945" s="1"/>
      <c r="AJ945" s="1"/>
      <c r="AK945" s="1"/>
      <c r="AL945" s="1"/>
    </row>
    <row r="946">
      <c r="I946" s="1"/>
      <c r="J946" s="1"/>
      <c r="K946" s="1"/>
      <c r="V946" s="1" t="str">
        <f t="shared" si="64"/>
        <v/>
      </c>
      <c r="W946" s="1" t="str">
        <f t="shared" si="4"/>
        <v/>
      </c>
      <c r="AA946" s="1"/>
      <c r="AB946" s="1"/>
      <c r="AC946" s="1"/>
      <c r="AJ946" s="1"/>
      <c r="AK946" s="1"/>
      <c r="AL946" s="1"/>
    </row>
    <row r="947">
      <c r="I947" s="1"/>
      <c r="J947" s="1"/>
      <c r="K947" s="1"/>
      <c r="V947" s="1" t="str">
        <f t="shared" si="64"/>
        <v/>
      </c>
      <c r="W947" s="1" t="str">
        <f t="shared" si="4"/>
        <v/>
      </c>
      <c r="AA947" s="1"/>
      <c r="AB947" s="1"/>
      <c r="AC947" s="1"/>
      <c r="AJ947" s="1"/>
      <c r="AK947" s="1"/>
      <c r="AL947" s="1"/>
    </row>
    <row r="948">
      <c r="I948" s="1"/>
      <c r="J948" s="1"/>
      <c r="K948" s="1"/>
      <c r="V948" s="1" t="str">
        <f t="shared" si="64"/>
        <v/>
      </c>
      <c r="W948" s="1" t="str">
        <f t="shared" si="4"/>
        <v/>
      </c>
      <c r="AA948" s="1"/>
      <c r="AB948" s="1"/>
      <c r="AC948" s="1"/>
      <c r="AJ948" s="1"/>
      <c r="AK948" s="1"/>
      <c r="AL948" s="1"/>
    </row>
    <row r="949">
      <c r="I949" s="1"/>
      <c r="J949" s="1"/>
      <c r="K949" s="1"/>
      <c r="V949" s="1" t="str">
        <f t="shared" si="64"/>
        <v/>
      </c>
      <c r="W949" s="1" t="str">
        <f t="shared" si="4"/>
        <v/>
      </c>
      <c r="AA949" s="1"/>
      <c r="AB949" s="1"/>
      <c r="AC949" s="1"/>
      <c r="AJ949" s="1"/>
      <c r="AK949" s="1"/>
      <c r="AL949" s="1"/>
    </row>
    <row r="950">
      <c r="I950" s="1"/>
      <c r="J950" s="1"/>
      <c r="K950" s="1"/>
      <c r="V950" s="1" t="str">
        <f t="shared" si="64"/>
        <v/>
      </c>
      <c r="W950" s="1" t="str">
        <f t="shared" si="4"/>
        <v/>
      </c>
      <c r="AA950" s="1"/>
      <c r="AB950" s="1"/>
      <c r="AC950" s="1"/>
      <c r="AJ950" s="1"/>
      <c r="AK950" s="1"/>
      <c r="AL950" s="1"/>
    </row>
    <row r="951">
      <c r="I951" s="1"/>
      <c r="J951" s="1"/>
      <c r="K951" s="1"/>
      <c r="V951" s="1" t="str">
        <f t="shared" si="64"/>
        <v/>
      </c>
      <c r="W951" s="1" t="str">
        <f t="shared" si="4"/>
        <v/>
      </c>
      <c r="AA951" s="1"/>
      <c r="AB951" s="1"/>
      <c r="AC951" s="1"/>
      <c r="AJ951" s="1"/>
      <c r="AK951" s="1"/>
      <c r="AL951" s="1"/>
    </row>
    <row r="952">
      <c r="I952" s="1"/>
      <c r="J952" s="1"/>
      <c r="K952" s="1"/>
      <c r="V952" s="1" t="str">
        <f t="shared" si="64"/>
        <v/>
      </c>
      <c r="W952" s="1" t="str">
        <f t="shared" si="4"/>
        <v/>
      </c>
      <c r="AA952" s="1"/>
      <c r="AB952" s="1"/>
      <c r="AC952" s="1"/>
      <c r="AJ952" s="1"/>
      <c r="AK952" s="1"/>
      <c r="AL952" s="1"/>
    </row>
    <row r="953">
      <c r="I953" s="1"/>
      <c r="J953" s="1"/>
      <c r="K953" s="1"/>
      <c r="V953" s="1" t="str">
        <f t="shared" si="64"/>
        <v/>
      </c>
      <c r="W953" s="1" t="str">
        <f t="shared" si="4"/>
        <v/>
      </c>
      <c r="AA953" s="1"/>
      <c r="AB953" s="1"/>
      <c r="AC953" s="1"/>
      <c r="AJ953" s="1"/>
      <c r="AK953" s="1"/>
      <c r="AL953" s="1"/>
    </row>
    <row r="954">
      <c r="I954" s="1"/>
      <c r="J954" s="1"/>
      <c r="K954" s="1"/>
      <c r="V954" s="1" t="str">
        <f t="shared" si="64"/>
        <v/>
      </c>
      <c r="W954" s="1" t="str">
        <f t="shared" si="4"/>
        <v/>
      </c>
      <c r="AA954" s="1"/>
      <c r="AB954" s="1"/>
      <c r="AC954" s="1"/>
      <c r="AJ954" s="1"/>
      <c r="AK954" s="1"/>
      <c r="AL954" s="1"/>
    </row>
    <row r="955">
      <c r="I955" s="1"/>
      <c r="J955" s="1"/>
      <c r="K955" s="1"/>
      <c r="V955" s="1" t="str">
        <f t="shared" si="64"/>
        <v/>
      </c>
      <c r="W955" s="1" t="str">
        <f t="shared" si="4"/>
        <v/>
      </c>
      <c r="AA955" s="1"/>
      <c r="AB955" s="1"/>
      <c r="AC955" s="1"/>
      <c r="AJ955" s="1"/>
      <c r="AK955" s="1"/>
      <c r="AL955" s="1"/>
    </row>
    <row r="956">
      <c r="I956" s="1"/>
      <c r="J956" s="1"/>
      <c r="K956" s="1"/>
      <c r="V956" s="1" t="str">
        <f t="shared" si="64"/>
        <v/>
      </c>
      <c r="W956" s="1" t="str">
        <f t="shared" si="4"/>
        <v/>
      </c>
      <c r="AA956" s="1"/>
      <c r="AB956" s="1"/>
      <c r="AC956" s="1"/>
      <c r="AJ956" s="1"/>
      <c r="AK956" s="1"/>
      <c r="AL956" s="1"/>
    </row>
    <row r="957">
      <c r="I957" s="1"/>
      <c r="J957" s="1"/>
      <c r="K957" s="1"/>
      <c r="V957" s="1" t="str">
        <f t="shared" si="64"/>
        <v/>
      </c>
      <c r="W957" s="1" t="str">
        <f t="shared" si="4"/>
        <v/>
      </c>
      <c r="AA957" s="1"/>
      <c r="AB957" s="1"/>
      <c r="AC957" s="1"/>
      <c r="AJ957" s="1"/>
      <c r="AK957" s="1"/>
      <c r="AL957" s="1"/>
    </row>
    <row r="958">
      <c r="I958" s="1"/>
      <c r="J958" s="1"/>
      <c r="K958" s="1"/>
      <c r="V958" s="1" t="str">
        <f t="shared" si="64"/>
        <v/>
      </c>
      <c r="W958" s="1" t="str">
        <f t="shared" si="4"/>
        <v/>
      </c>
      <c r="AA958" s="1"/>
      <c r="AB958" s="1"/>
      <c r="AC958" s="1"/>
      <c r="AJ958" s="1"/>
      <c r="AK958" s="1"/>
      <c r="AL958" s="1"/>
    </row>
    <row r="959">
      <c r="I959" s="1"/>
      <c r="J959" s="1"/>
      <c r="K959" s="1"/>
      <c r="V959" s="1" t="str">
        <f t="shared" si="64"/>
        <v/>
      </c>
      <c r="W959" s="1" t="str">
        <f t="shared" si="4"/>
        <v/>
      </c>
      <c r="AA959" s="1"/>
      <c r="AB959" s="1"/>
      <c r="AC959" s="1"/>
      <c r="AJ959" s="1"/>
      <c r="AK959" s="1"/>
      <c r="AL959" s="1"/>
    </row>
    <row r="960">
      <c r="I960" s="1"/>
      <c r="J960" s="1"/>
      <c r="K960" s="1"/>
      <c r="V960" s="1" t="str">
        <f t="shared" si="64"/>
        <v/>
      </c>
      <c r="W960" s="1" t="str">
        <f t="shared" si="4"/>
        <v/>
      </c>
      <c r="AA960" s="1"/>
      <c r="AB960" s="1"/>
      <c r="AC960" s="1"/>
      <c r="AJ960" s="1"/>
      <c r="AK960" s="1"/>
      <c r="AL960" s="1"/>
    </row>
    <row r="961">
      <c r="I961" s="1"/>
      <c r="J961" s="1"/>
      <c r="K961" s="1"/>
      <c r="V961" s="1" t="str">
        <f t="shared" si="64"/>
        <v/>
      </c>
      <c r="W961" s="1" t="str">
        <f t="shared" si="4"/>
        <v/>
      </c>
      <c r="AA961" s="1"/>
      <c r="AB961" s="1"/>
      <c r="AC961" s="1"/>
      <c r="AJ961" s="1"/>
      <c r="AK961" s="1"/>
      <c r="AL961" s="1"/>
    </row>
    <row r="962">
      <c r="I962" s="1"/>
      <c r="J962" s="1"/>
      <c r="K962" s="1"/>
      <c r="V962" s="1" t="str">
        <f t="shared" si="64"/>
        <v/>
      </c>
      <c r="W962" s="1" t="str">
        <f t="shared" si="4"/>
        <v/>
      </c>
      <c r="AA962" s="1"/>
      <c r="AB962" s="1"/>
      <c r="AC962" s="1"/>
      <c r="AJ962" s="1"/>
      <c r="AK962" s="1"/>
      <c r="AL962" s="1"/>
    </row>
    <row r="963">
      <c r="I963" s="1"/>
      <c r="J963" s="1"/>
      <c r="K963" s="1"/>
      <c r="V963" s="1" t="str">
        <f t="shared" si="64"/>
        <v/>
      </c>
      <c r="W963" s="1" t="str">
        <f t="shared" si="4"/>
        <v/>
      </c>
      <c r="AA963" s="1"/>
      <c r="AB963" s="1"/>
      <c r="AC963" s="1"/>
      <c r="AJ963" s="1"/>
      <c r="AK963" s="1"/>
      <c r="AL963" s="1"/>
    </row>
    <row r="964">
      <c r="I964" s="1"/>
      <c r="J964" s="1"/>
      <c r="K964" s="1"/>
      <c r="V964" s="1" t="str">
        <f t="shared" si="64"/>
        <v/>
      </c>
      <c r="W964" s="1" t="str">
        <f t="shared" si="4"/>
        <v/>
      </c>
      <c r="AA964" s="1"/>
      <c r="AB964" s="1"/>
      <c r="AC964" s="1"/>
      <c r="AJ964" s="1"/>
      <c r="AK964" s="1"/>
      <c r="AL964" s="1"/>
    </row>
    <row r="965">
      <c r="I965" s="1"/>
      <c r="J965" s="1"/>
      <c r="K965" s="1"/>
      <c r="V965" s="1" t="str">
        <f t="shared" si="64"/>
        <v/>
      </c>
      <c r="W965" s="1" t="str">
        <f t="shared" si="4"/>
        <v/>
      </c>
      <c r="AA965" s="1"/>
      <c r="AB965" s="1"/>
      <c r="AC965" s="1"/>
      <c r="AJ965" s="1"/>
      <c r="AK965" s="1"/>
      <c r="AL965" s="1"/>
    </row>
    <row r="966">
      <c r="I966" s="1"/>
      <c r="J966" s="1"/>
      <c r="K966" s="1"/>
      <c r="V966" s="1" t="str">
        <f t="shared" si="64"/>
        <v/>
      </c>
      <c r="W966" s="1" t="str">
        <f t="shared" si="4"/>
        <v/>
      </c>
      <c r="AA966" s="1"/>
      <c r="AB966" s="1"/>
      <c r="AC966" s="1"/>
      <c r="AJ966" s="1"/>
      <c r="AK966" s="1"/>
      <c r="AL966" s="1"/>
    </row>
    <row r="967">
      <c r="I967" s="1"/>
      <c r="J967" s="1"/>
      <c r="K967" s="1"/>
      <c r="V967" s="1" t="str">
        <f t="shared" si="64"/>
        <v/>
      </c>
      <c r="W967" s="1" t="str">
        <f t="shared" si="4"/>
        <v/>
      </c>
      <c r="AA967" s="1"/>
      <c r="AB967" s="1"/>
      <c r="AC967" s="1"/>
      <c r="AJ967" s="1"/>
      <c r="AK967" s="1"/>
      <c r="AL967" s="1"/>
    </row>
    <row r="968">
      <c r="I968" s="1"/>
      <c r="J968" s="1"/>
      <c r="K968" s="1"/>
      <c r="V968" s="1" t="str">
        <f t="shared" si="64"/>
        <v/>
      </c>
      <c r="W968" s="1" t="str">
        <f t="shared" si="4"/>
        <v/>
      </c>
      <c r="AA968" s="1"/>
      <c r="AB968" s="1"/>
      <c r="AC968" s="1"/>
      <c r="AJ968" s="1"/>
      <c r="AK968" s="1"/>
      <c r="AL968" s="1"/>
    </row>
    <row r="969">
      <c r="I969" s="1"/>
      <c r="J969" s="1"/>
      <c r="K969" s="1"/>
      <c r="V969" s="1" t="str">
        <f t="shared" si="64"/>
        <v/>
      </c>
      <c r="W969" s="1" t="str">
        <f t="shared" si="4"/>
        <v/>
      </c>
      <c r="AA969" s="1"/>
      <c r="AB969" s="1"/>
      <c r="AC969" s="1"/>
      <c r="AJ969" s="1"/>
      <c r="AK969" s="1"/>
      <c r="AL969" s="1"/>
    </row>
    <row r="970">
      <c r="I970" s="1"/>
      <c r="J970" s="1"/>
      <c r="K970" s="1"/>
      <c r="V970" s="1" t="str">
        <f t="shared" si="64"/>
        <v/>
      </c>
      <c r="W970" s="1" t="str">
        <f t="shared" si="4"/>
        <v/>
      </c>
      <c r="AA970" s="1"/>
      <c r="AB970" s="1"/>
      <c r="AC970" s="1"/>
      <c r="AJ970" s="1"/>
      <c r="AK970" s="1"/>
      <c r="AL970" s="1"/>
    </row>
    <row r="971">
      <c r="I971" s="1"/>
      <c r="J971" s="1"/>
      <c r="K971" s="1"/>
      <c r="V971" s="1" t="str">
        <f t="shared" si="64"/>
        <v/>
      </c>
      <c r="W971" s="1" t="str">
        <f t="shared" si="4"/>
        <v/>
      </c>
      <c r="AA971" s="1"/>
      <c r="AB971" s="1"/>
      <c r="AC971" s="1"/>
      <c r="AJ971" s="1"/>
      <c r="AK971" s="1"/>
      <c r="AL971" s="1"/>
    </row>
    <row r="972">
      <c r="I972" s="1"/>
      <c r="J972" s="1"/>
      <c r="K972" s="1"/>
      <c r="V972" s="1" t="str">
        <f t="shared" si="64"/>
        <v/>
      </c>
      <c r="W972" s="1" t="str">
        <f t="shared" si="4"/>
        <v/>
      </c>
      <c r="AA972" s="1"/>
      <c r="AB972" s="1"/>
      <c r="AC972" s="1"/>
      <c r="AJ972" s="1"/>
      <c r="AK972" s="1"/>
      <c r="AL972" s="1"/>
    </row>
    <row r="973">
      <c r="I973" s="1"/>
      <c r="J973" s="1"/>
      <c r="K973" s="1"/>
      <c r="V973" s="1" t="str">
        <f t="shared" si="64"/>
        <v/>
      </c>
      <c r="W973" s="1" t="str">
        <f t="shared" si="4"/>
        <v/>
      </c>
      <c r="AA973" s="1"/>
      <c r="AB973" s="1"/>
      <c r="AC973" s="1"/>
      <c r="AJ973" s="1"/>
      <c r="AK973" s="1"/>
      <c r="AL973" s="1"/>
    </row>
    <row r="974">
      <c r="I974" s="1"/>
      <c r="J974" s="1"/>
      <c r="K974" s="1"/>
      <c r="V974" s="1" t="str">
        <f t="shared" si="64"/>
        <v/>
      </c>
      <c r="W974" s="1" t="str">
        <f t="shared" si="4"/>
        <v/>
      </c>
      <c r="AA974" s="1"/>
      <c r="AB974" s="1"/>
      <c r="AC974" s="1"/>
      <c r="AJ974" s="1"/>
      <c r="AK974" s="1"/>
      <c r="AL974" s="1"/>
    </row>
    <row r="975">
      <c r="I975" s="1"/>
      <c r="J975" s="1"/>
      <c r="K975" s="1"/>
      <c r="V975" s="1" t="str">
        <f t="shared" si="64"/>
        <v/>
      </c>
      <c r="W975" s="1" t="str">
        <f t="shared" si="4"/>
        <v/>
      </c>
      <c r="AA975" s="1"/>
      <c r="AB975" s="1"/>
      <c r="AC975" s="1"/>
      <c r="AJ975" s="1"/>
      <c r="AK975" s="1"/>
      <c r="AL975" s="1"/>
    </row>
    <row r="976">
      <c r="I976" s="1"/>
      <c r="J976" s="1"/>
      <c r="K976" s="1"/>
      <c r="V976" s="1" t="str">
        <f t="shared" si="64"/>
        <v/>
      </c>
      <c r="W976" s="1" t="str">
        <f t="shared" si="4"/>
        <v/>
      </c>
      <c r="AA976" s="1"/>
      <c r="AB976" s="1"/>
      <c r="AC976" s="1"/>
      <c r="AJ976" s="1"/>
      <c r="AK976" s="1"/>
      <c r="AL976" s="1"/>
    </row>
    <row r="977">
      <c r="I977" s="1"/>
      <c r="J977" s="1"/>
      <c r="K977" s="1"/>
      <c r="V977" s="1" t="str">
        <f t="shared" si="64"/>
        <v/>
      </c>
      <c r="W977" s="1" t="str">
        <f t="shared" si="4"/>
        <v/>
      </c>
      <c r="AA977" s="1"/>
      <c r="AB977" s="1"/>
      <c r="AC977" s="1"/>
      <c r="AJ977" s="1"/>
      <c r="AK977" s="1"/>
      <c r="AL977" s="1"/>
    </row>
    <row r="978">
      <c r="I978" s="1"/>
      <c r="J978" s="1"/>
      <c r="K978" s="1"/>
      <c r="V978" s="1" t="str">
        <f t="shared" si="64"/>
        <v/>
      </c>
      <c r="W978" s="1" t="str">
        <f t="shared" si="4"/>
        <v/>
      </c>
      <c r="AA978" s="1"/>
      <c r="AB978" s="1"/>
      <c r="AC978" s="1"/>
      <c r="AJ978" s="1"/>
      <c r="AK978" s="1"/>
      <c r="AL978" s="1"/>
    </row>
    <row r="979">
      <c r="I979" s="1"/>
      <c r="J979" s="1"/>
      <c r="K979" s="1"/>
      <c r="V979" s="1" t="str">
        <f t="shared" si="64"/>
        <v/>
      </c>
      <c r="W979" s="1" t="str">
        <f t="shared" si="4"/>
        <v/>
      </c>
      <c r="AA979" s="1"/>
      <c r="AB979" s="1"/>
      <c r="AC979" s="1"/>
      <c r="AJ979" s="1"/>
      <c r="AK979" s="1"/>
      <c r="AL979" s="1"/>
    </row>
    <row r="980">
      <c r="I980" s="1"/>
      <c r="J980" s="1"/>
      <c r="K980" s="1"/>
      <c r="V980" s="1" t="str">
        <f t="shared" si="64"/>
        <v/>
      </c>
      <c r="W980" s="1" t="str">
        <f t="shared" si="4"/>
        <v/>
      </c>
      <c r="AA980" s="1"/>
      <c r="AB980" s="1"/>
      <c r="AC980" s="1"/>
      <c r="AJ980" s="1"/>
      <c r="AK980" s="1"/>
      <c r="AL980" s="1"/>
    </row>
    <row r="981">
      <c r="I981" s="1"/>
      <c r="J981" s="1"/>
      <c r="K981" s="1"/>
      <c r="V981" s="1" t="str">
        <f t="shared" si="64"/>
        <v/>
      </c>
      <c r="W981" s="1" t="str">
        <f t="shared" si="4"/>
        <v/>
      </c>
      <c r="AA981" s="1"/>
      <c r="AB981" s="1"/>
      <c r="AC981" s="1"/>
      <c r="AJ981" s="1"/>
      <c r="AK981" s="1"/>
      <c r="AL981" s="1"/>
    </row>
    <row r="982">
      <c r="I982" s="1"/>
      <c r="J982" s="1"/>
      <c r="K982" s="1"/>
      <c r="V982" s="1" t="str">
        <f t="shared" si="64"/>
        <v/>
      </c>
      <c r="W982" s="1" t="str">
        <f t="shared" si="4"/>
        <v/>
      </c>
      <c r="AA982" s="1"/>
      <c r="AB982" s="1"/>
      <c r="AC982" s="1"/>
      <c r="AJ982" s="1"/>
      <c r="AK982" s="1"/>
      <c r="AL982" s="1"/>
    </row>
    <row r="983">
      <c r="I983" s="1"/>
      <c r="J983" s="1"/>
      <c r="K983" s="1"/>
      <c r="V983" s="1" t="str">
        <f t="shared" si="64"/>
        <v/>
      </c>
      <c r="W983" s="1" t="str">
        <f t="shared" si="4"/>
        <v/>
      </c>
      <c r="AA983" s="1"/>
      <c r="AB983" s="1"/>
      <c r="AC983" s="1"/>
      <c r="AJ983" s="1"/>
      <c r="AK983" s="1"/>
      <c r="AL983" s="1"/>
    </row>
    <row r="984">
      <c r="I984" s="1"/>
      <c r="J984" s="1"/>
      <c r="K984" s="1"/>
      <c r="V984" s="1" t="str">
        <f t="shared" si="64"/>
        <v/>
      </c>
      <c r="W984" s="1" t="str">
        <f t="shared" si="4"/>
        <v/>
      </c>
      <c r="AA984" s="1"/>
      <c r="AB984" s="1"/>
      <c r="AC984" s="1"/>
      <c r="AJ984" s="1"/>
      <c r="AK984" s="1"/>
      <c r="AL984" s="1"/>
    </row>
    <row r="985">
      <c r="I985" s="1"/>
      <c r="J985" s="1"/>
      <c r="K985" s="1"/>
      <c r="V985" s="1" t="str">
        <f t="shared" si="64"/>
        <v/>
      </c>
      <c r="W985" s="1" t="str">
        <f t="shared" si="4"/>
        <v/>
      </c>
      <c r="AA985" s="1"/>
      <c r="AB985" s="1"/>
      <c r="AC985" s="1"/>
      <c r="AJ985" s="1"/>
      <c r="AK985" s="1"/>
      <c r="AL985" s="1"/>
    </row>
    <row r="986">
      <c r="I986" s="1"/>
      <c r="J986" s="1"/>
      <c r="K986" s="1"/>
      <c r="V986" s="1" t="str">
        <f t="shared" si="64"/>
        <v/>
      </c>
      <c r="W986" s="1" t="str">
        <f t="shared" si="4"/>
        <v/>
      </c>
      <c r="AA986" s="1"/>
      <c r="AB986" s="1"/>
      <c r="AC986" s="1"/>
      <c r="AJ986" s="1"/>
      <c r="AK986" s="1"/>
      <c r="AL986" s="1"/>
    </row>
    <row r="987">
      <c r="I987" s="1"/>
      <c r="J987" s="1"/>
      <c r="K987" s="1"/>
      <c r="V987" s="1" t="str">
        <f t="shared" si="64"/>
        <v/>
      </c>
      <c r="W987" s="1" t="str">
        <f t="shared" si="4"/>
        <v/>
      </c>
      <c r="AA987" s="1"/>
      <c r="AB987" s="1"/>
      <c r="AC987" s="1"/>
      <c r="AJ987" s="1"/>
      <c r="AK987" s="1"/>
      <c r="AL987" s="1"/>
    </row>
    <row r="988">
      <c r="I988" s="1"/>
      <c r="J988" s="1"/>
      <c r="K988" s="1"/>
      <c r="V988" s="1" t="str">
        <f t="shared" si="64"/>
        <v/>
      </c>
      <c r="W988" s="1" t="str">
        <f t="shared" si="4"/>
        <v/>
      </c>
      <c r="AA988" s="1"/>
      <c r="AB988" s="1"/>
      <c r="AC988" s="1"/>
      <c r="AJ988" s="1"/>
      <c r="AK988" s="1"/>
      <c r="AL988" s="1"/>
    </row>
    <row r="989">
      <c r="I989" s="1"/>
      <c r="J989" s="1"/>
      <c r="K989" s="1"/>
      <c r="V989" s="1" t="str">
        <f t="shared" si="64"/>
        <v/>
      </c>
      <c r="W989" s="1" t="str">
        <f t="shared" si="4"/>
        <v/>
      </c>
      <c r="AA989" s="1"/>
      <c r="AB989" s="1"/>
      <c r="AC989" s="1"/>
      <c r="AJ989" s="1"/>
      <c r="AK989" s="1"/>
      <c r="AL989" s="1"/>
    </row>
    <row r="990">
      <c r="I990" s="1"/>
      <c r="J990" s="1"/>
      <c r="K990" s="1"/>
      <c r="V990" s="1" t="str">
        <f t="shared" si="64"/>
        <v/>
      </c>
      <c r="W990" s="1" t="str">
        <f t="shared" si="4"/>
        <v/>
      </c>
      <c r="AA990" s="1"/>
      <c r="AB990" s="1"/>
      <c r="AC990" s="1"/>
      <c r="AJ990" s="1"/>
      <c r="AK990" s="1"/>
      <c r="AL990" s="1"/>
    </row>
    <row r="991">
      <c r="I991" s="1"/>
      <c r="J991" s="1"/>
      <c r="K991" s="1"/>
      <c r="V991" s="1" t="str">
        <f t="shared" si="64"/>
        <v/>
      </c>
      <c r="W991" s="1" t="str">
        <f t="shared" si="4"/>
        <v/>
      </c>
      <c r="AA991" s="1"/>
      <c r="AB991" s="1"/>
      <c r="AC991" s="1"/>
      <c r="AJ991" s="1"/>
      <c r="AK991" s="1"/>
      <c r="AL991" s="1"/>
    </row>
    <row r="992">
      <c r="I992" s="1"/>
      <c r="J992" s="1"/>
      <c r="K992" s="1"/>
      <c r="V992" s="1" t="str">
        <f t="shared" si="64"/>
        <v/>
      </c>
      <c r="W992" s="1" t="str">
        <f t="shared" si="4"/>
        <v/>
      </c>
      <c r="AA992" s="1"/>
      <c r="AB992" s="1"/>
      <c r="AC992" s="1"/>
      <c r="AJ992" s="1"/>
      <c r="AK992" s="1"/>
      <c r="AL992" s="1"/>
    </row>
    <row r="993">
      <c r="I993" s="1"/>
      <c r="J993" s="1"/>
      <c r="K993" s="1"/>
      <c r="V993" s="1" t="str">
        <f t="shared" si="64"/>
        <v/>
      </c>
      <c r="W993" s="1" t="str">
        <f t="shared" si="4"/>
        <v/>
      </c>
      <c r="AA993" s="1"/>
      <c r="AB993" s="1"/>
      <c r="AC993" s="1"/>
      <c r="AJ993" s="1"/>
      <c r="AK993" s="1"/>
      <c r="AL993" s="1"/>
    </row>
    <row r="994">
      <c r="I994" s="1"/>
      <c r="J994" s="1"/>
      <c r="K994" s="1"/>
      <c r="V994" s="1" t="str">
        <f t="shared" si="64"/>
        <v/>
      </c>
      <c r="W994" s="1" t="str">
        <f t="shared" si="4"/>
        <v/>
      </c>
      <c r="AA994" s="1"/>
      <c r="AB994" s="1"/>
      <c r="AC994" s="1"/>
      <c r="AJ994" s="1"/>
      <c r="AK994" s="1"/>
      <c r="AL994" s="1"/>
    </row>
    <row r="995">
      <c r="I995" s="1"/>
      <c r="J995" s="1"/>
      <c r="K995" s="1"/>
      <c r="V995" s="1" t="str">
        <f t="shared" si="64"/>
        <v/>
      </c>
      <c r="W995" s="1" t="str">
        <f t="shared" si="4"/>
        <v/>
      </c>
      <c r="AA995" s="1"/>
      <c r="AB995" s="1"/>
      <c r="AC995" s="1"/>
      <c r="AJ995" s="1"/>
      <c r="AK995" s="1"/>
      <c r="AL995" s="1"/>
    </row>
    <row r="996">
      <c r="I996" s="1"/>
      <c r="J996" s="1"/>
      <c r="K996" s="1"/>
      <c r="V996" s="1" t="str">
        <f t="shared" si="64"/>
        <v/>
      </c>
      <c r="W996" s="1" t="str">
        <f t="shared" si="4"/>
        <v/>
      </c>
      <c r="AA996" s="1"/>
      <c r="AB996" s="1"/>
      <c r="AC996" s="1"/>
      <c r="AJ996" s="1"/>
      <c r="AK996" s="1"/>
      <c r="AL996" s="1"/>
    </row>
    <row r="997">
      <c r="I997" s="1"/>
      <c r="J997" s="1"/>
      <c r="K997" s="1"/>
      <c r="V997" s="1" t="str">
        <f t="shared" si="64"/>
        <v/>
      </c>
      <c r="W997" s="1" t="str">
        <f t="shared" si="4"/>
        <v/>
      </c>
      <c r="AA997" s="1"/>
      <c r="AB997" s="1"/>
      <c r="AC997" s="1"/>
      <c r="AJ997" s="1"/>
      <c r="AK997" s="1"/>
      <c r="AL997" s="1"/>
    </row>
    <row r="998">
      <c r="I998" s="1"/>
      <c r="J998" s="1"/>
      <c r="K998" s="1"/>
      <c r="V998" s="1" t="str">
        <f t="shared" si="64"/>
        <v/>
      </c>
      <c r="W998" s="1" t="str">
        <f t="shared" si="4"/>
        <v/>
      </c>
      <c r="AA998" s="1"/>
      <c r="AB998" s="1"/>
      <c r="AC998" s="1"/>
      <c r="AJ998" s="1"/>
      <c r="AK998" s="1"/>
      <c r="AL998" s="1"/>
    </row>
    <row r="999">
      <c r="I999" s="1"/>
      <c r="J999" s="1"/>
      <c r="K999" s="1"/>
      <c r="V999" s="1" t="str">
        <f t="shared" si="64"/>
        <v/>
      </c>
      <c r="W999" s="1" t="str">
        <f t="shared" si="4"/>
        <v/>
      </c>
      <c r="AA999" s="1"/>
      <c r="AB999" s="1"/>
      <c r="AC999" s="1"/>
      <c r="AJ999" s="1"/>
      <c r="AK999" s="1"/>
      <c r="AL999" s="1"/>
    </row>
    <row r="1000">
      <c r="I1000" s="1"/>
      <c r="J1000" s="1"/>
      <c r="K1000" s="1"/>
      <c r="V1000" s="1" t="str">
        <f t="shared" si="64"/>
        <v/>
      </c>
      <c r="W1000" s="1" t="str">
        <f t="shared" si="4"/>
        <v/>
      </c>
      <c r="AA1000" s="1"/>
      <c r="AB1000" s="1"/>
      <c r="AC1000" s="1"/>
      <c r="AJ1000" s="1"/>
      <c r="AK1000" s="1"/>
      <c r="AL1000" s="1"/>
    </row>
    <row r="1001">
      <c r="I1001" s="1"/>
      <c r="J1001" s="1"/>
      <c r="K1001" s="1"/>
      <c r="W1001" s="1" t="str">
        <f t="shared" si="4"/>
        <v/>
      </c>
      <c r="AA1001" s="1"/>
      <c r="AB1001" s="1"/>
      <c r="AC1001" s="1"/>
      <c r="AJ1001" s="1"/>
      <c r="AK1001" s="1"/>
      <c r="AL1001" s="1"/>
    </row>
    <row r="1002">
      <c r="I1002" s="1"/>
      <c r="J1002" s="1"/>
      <c r="K1002" s="1"/>
      <c r="W1002" s="1" t="str">
        <f t="shared" si="4"/>
        <v/>
      </c>
      <c r="AA1002" s="1"/>
      <c r="AB1002" s="1"/>
      <c r="AC1002" s="1"/>
      <c r="AJ1002" s="1"/>
      <c r="AK1002" s="1"/>
      <c r="AL1002" s="1"/>
    </row>
    <row r="1003">
      <c r="I1003" s="1"/>
      <c r="J1003" s="1"/>
      <c r="K1003" s="1"/>
      <c r="W1003" s="1" t="str">
        <f t="shared" si="4"/>
        <v/>
      </c>
      <c r="AA1003" s="1"/>
      <c r="AB1003" s="1"/>
      <c r="AC1003" s="1"/>
      <c r="AJ1003" s="1"/>
      <c r="AK1003" s="1"/>
      <c r="AL1003" s="1"/>
    </row>
    <row r="1004">
      <c r="I1004" s="1"/>
      <c r="J1004" s="1"/>
      <c r="K1004" s="1"/>
      <c r="W1004" s="1" t="str">
        <f t="shared" si="4"/>
        <v/>
      </c>
      <c r="AA1004" s="1"/>
      <c r="AB1004" s="1"/>
      <c r="AC1004" s="1"/>
      <c r="AJ1004" s="1"/>
      <c r="AK1004" s="1"/>
      <c r="AL1004" s="1"/>
    </row>
    <row r="1005">
      <c r="I1005" s="1"/>
      <c r="J1005" s="1"/>
      <c r="K1005" s="1"/>
      <c r="W1005" s="1" t="str">
        <f t="shared" si="4"/>
        <v/>
      </c>
      <c r="AA1005" s="1"/>
      <c r="AB1005" s="1"/>
      <c r="AC1005" s="1"/>
      <c r="AJ1005" s="1"/>
      <c r="AK1005" s="1"/>
      <c r="AL1005" s="1"/>
    </row>
    <row r="1006">
      <c r="I1006" s="1"/>
      <c r="J1006" s="1"/>
      <c r="K1006" s="1"/>
      <c r="W1006" s="1" t="str">
        <f t="shared" si="4"/>
        <v/>
      </c>
      <c r="AA1006" s="1"/>
      <c r="AB1006" s="1"/>
      <c r="AC1006" s="1"/>
      <c r="AJ1006" s="1"/>
      <c r="AK1006" s="1"/>
      <c r="AL1006" s="1"/>
    </row>
    <row r="1007">
      <c r="I1007" s="1"/>
      <c r="J1007" s="1"/>
      <c r="K1007" s="1"/>
      <c r="W1007" s="1" t="str">
        <f t="shared" si="4"/>
        <v/>
      </c>
      <c r="AA1007" s="1"/>
      <c r="AB1007" s="1"/>
      <c r="AC1007" s="1"/>
      <c r="AJ1007" s="1"/>
      <c r="AK1007" s="1"/>
      <c r="AL1007" s="1"/>
    </row>
    <row r="1008">
      <c r="I1008" s="1"/>
      <c r="J1008" s="1"/>
      <c r="K1008" s="1"/>
      <c r="W1008" s="1" t="str">
        <f t="shared" si="4"/>
        <v/>
      </c>
      <c r="AA1008" s="1"/>
      <c r="AB1008" s="1"/>
      <c r="AC1008" s="1"/>
      <c r="AJ1008" s="1"/>
      <c r="AK1008" s="1"/>
      <c r="AL1008" s="1"/>
    </row>
    <row r="1009">
      <c r="I1009" s="1"/>
      <c r="J1009" s="1"/>
      <c r="K1009" s="1"/>
      <c r="W1009" s="1" t="str">
        <f t="shared" si="4"/>
        <v/>
      </c>
      <c r="AA1009" s="1"/>
      <c r="AB1009" s="1"/>
      <c r="AC1009" s="1"/>
      <c r="AJ1009" s="1"/>
      <c r="AK1009" s="1"/>
      <c r="AL1009" s="1"/>
    </row>
    <row r="1010">
      <c r="I1010" s="1"/>
      <c r="J1010" s="1"/>
      <c r="K1010" s="1"/>
      <c r="W1010" s="1" t="str">
        <f t="shared" si="4"/>
        <v/>
      </c>
      <c r="AA1010" s="1"/>
      <c r="AB1010" s="1"/>
      <c r="AC1010" s="1"/>
      <c r="AJ1010" s="1"/>
      <c r="AK1010" s="1"/>
      <c r="AL1010" s="1"/>
    </row>
    <row r="1011">
      <c r="I1011" s="1"/>
      <c r="J1011" s="1"/>
      <c r="K1011" s="1"/>
      <c r="W1011" s="1" t="str">
        <f t="shared" si="4"/>
        <v/>
      </c>
      <c r="AA1011" s="1"/>
      <c r="AB1011" s="1"/>
      <c r="AC1011" s="1"/>
      <c r="AJ1011" s="1"/>
      <c r="AK1011" s="1"/>
      <c r="AL1011" s="1"/>
    </row>
    <row r="1012">
      <c r="I1012" s="1"/>
      <c r="J1012" s="1"/>
      <c r="K1012" s="1"/>
      <c r="W1012" s="1" t="str">
        <f t="shared" si="4"/>
        <v/>
      </c>
      <c r="AA1012" s="1"/>
      <c r="AB1012" s="1"/>
      <c r="AC1012" s="1"/>
      <c r="AJ1012" s="1"/>
      <c r="AK1012" s="1"/>
      <c r="AL1012" s="1"/>
    </row>
    <row r="1013">
      <c r="I1013" s="1"/>
      <c r="J1013" s="1"/>
      <c r="K1013" s="1"/>
      <c r="W1013" s="1" t="str">
        <f t="shared" si="4"/>
        <v/>
      </c>
      <c r="AA1013" s="1"/>
      <c r="AB1013" s="1"/>
      <c r="AC1013" s="1"/>
      <c r="AJ1013" s="1"/>
      <c r="AK1013" s="1"/>
      <c r="AL1013" s="1"/>
    </row>
    <row r="1014">
      <c r="I1014" s="1"/>
      <c r="J1014" s="1"/>
      <c r="K1014" s="1"/>
      <c r="W1014" s="1" t="str">
        <f t="shared" si="4"/>
        <v/>
      </c>
      <c r="AA1014" s="1"/>
      <c r="AB1014" s="1"/>
      <c r="AC1014" s="1"/>
      <c r="AJ1014" s="1"/>
      <c r="AK1014" s="1"/>
      <c r="AL1014" s="1"/>
    </row>
    <row r="1015">
      <c r="I1015" s="1"/>
      <c r="J1015" s="1"/>
      <c r="K1015" s="1"/>
      <c r="W1015" s="1" t="str">
        <f t="shared" si="4"/>
        <v/>
      </c>
      <c r="AA1015" s="1"/>
      <c r="AB1015" s="1"/>
      <c r="AC1015" s="1"/>
      <c r="AJ1015" s="1"/>
      <c r="AK1015" s="1"/>
      <c r="AL1015" s="1"/>
    </row>
    <row r="1016">
      <c r="I1016" s="1"/>
      <c r="J1016" s="1"/>
      <c r="K1016" s="1"/>
      <c r="W1016" s="1" t="str">
        <f t="shared" si="4"/>
        <v/>
      </c>
      <c r="AA1016" s="1"/>
      <c r="AB1016" s="1"/>
      <c r="AC1016" s="1"/>
      <c r="AJ1016" s="1"/>
      <c r="AK1016" s="1"/>
      <c r="AL1016" s="1"/>
    </row>
    <row r="1017">
      <c r="I1017" s="1"/>
      <c r="J1017" s="1"/>
      <c r="K1017" s="1"/>
      <c r="W1017" s="1" t="str">
        <f t="shared" si="4"/>
        <v/>
      </c>
      <c r="AA1017" s="1"/>
      <c r="AB1017" s="1"/>
      <c r="AC1017" s="1"/>
      <c r="AJ1017" s="1"/>
      <c r="AK1017" s="1"/>
      <c r="AL1017" s="1"/>
    </row>
    <row r="1018">
      <c r="I1018" s="1"/>
      <c r="J1018" s="1"/>
      <c r="K1018" s="1"/>
      <c r="W1018" s="1" t="str">
        <f t="shared" si="4"/>
        <v/>
      </c>
      <c r="AA1018" s="1"/>
      <c r="AB1018" s="1"/>
      <c r="AC1018" s="1"/>
      <c r="AJ1018" s="1"/>
      <c r="AK1018" s="1"/>
      <c r="AL1018" s="1"/>
    </row>
    <row r="1019">
      <c r="I1019" s="1"/>
      <c r="J1019" s="1"/>
      <c r="K1019" s="1"/>
      <c r="W1019" s="1" t="str">
        <f t="shared" si="4"/>
        <v/>
      </c>
      <c r="AA1019" s="1"/>
      <c r="AB1019" s="1"/>
      <c r="AC1019" s="1"/>
      <c r="AJ1019" s="1"/>
      <c r="AK1019" s="1"/>
      <c r="AL1019" s="1"/>
    </row>
    <row r="1020">
      <c r="I1020" s="1"/>
      <c r="J1020" s="1"/>
      <c r="K1020" s="1"/>
      <c r="W1020" s="1" t="str">
        <f t="shared" si="4"/>
        <v/>
      </c>
      <c r="AA1020" s="1"/>
      <c r="AB1020" s="1"/>
      <c r="AC1020" s="1"/>
      <c r="AJ1020" s="1"/>
      <c r="AK1020" s="1"/>
      <c r="AL1020" s="1"/>
    </row>
    <row r="1021">
      <c r="I1021" s="1"/>
      <c r="J1021" s="1"/>
      <c r="K1021" s="1"/>
      <c r="W1021" s="1" t="str">
        <f t="shared" si="4"/>
        <v/>
      </c>
      <c r="AA1021" s="1"/>
      <c r="AB1021" s="1"/>
      <c r="AC1021" s="1"/>
      <c r="AJ1021" s="1"/>
      <c r="AK1021" s="1"/>
      <c r="AL1021" s="1"/>
    </row>
    <row r="1022">
      <c r="I1022" s="1"/>
      <c r="J1022" s="1"/>
      <c r="K1022" s="1"/>
      <c r="W1022" s="1" t="str">
        <f t="shared" si="4"/>
        <v/>
      </c>
      <c r="AA1022" s="1"/>
      <c r="AB1022" s="1"/>
      <c r="AC1022" s="1"/>
      <c r="AJ1022" s="1"/>
      <c r="AK1022" s="1"/>
      <c r="AL1022" s="1"/>
    </row>
    <row r="1023">
      <c r="I1023" s="1"/>
      <c r="J1023" s="1"/>
      <c r="K1023" s="1"/>
      <c r="W1023" s="1" t="str">
        <f t="shared" si="4"/>
        <v/>
      </c>
      <c r="AA1023" s="1"/>
      <c r="AB1023" s="1"/>
      <c r="AC1023" s="1"/>
      <c r="AJ1023" s="1"/>
      <c r="AK1023" s="1"/>
      <c r="AL1023" s="1"/>
    </row>
    <row r="1024">
      <c r="I1024" s="1"/>
      <c r="J1024" s="1"/>
      <c r="K1024" s="1"/>
      <c r="W1024" s="1" t="str">
        <f t="shared" si="4"/>
        <v/>
      </c>
      <c r="AA1024" s="1"/>
      <c r="AB1024" s="1"/>
      <c r="AC1024" s="1"/>
      <c r="AJ1024" s="1"/>
      <c r="AK1024" s="1"/>
      <c r="AL1024" s="1"/>
    </row>
    <row r="1025">
      <c r="I1025" s="1"/>
      <c r="J1025" s="1"/>
      <c r="K1025" s="1"/>
      <c r="W1025" s="1" t="str">
        <f t="shared" si="4"/>
        <v/>
      </c>
      <c r="AA1025" s="1"/>
      <c r="AB1025" s="1"/>
      <c r="AC1025" s="1"/>
      <c r="AJ1025" s="1"/>
      <c r="AK1025" s="1"/>
      <c r="AL1025" s="1"/>
    </row>
    <row r="1026">
      <c r="I1026" s="1"/>
      <c r="J1026" s="1"/>
      <c r="K1026" s="1"/>
      <c r="W1026" s="1" t="str">
        <f t="shared" si="4"/>
        <v/>
      </c>
      <c r="AA1026" s="1"/>
      <c r="AB1026" s="1"/>
      <c r="AC1026" s="1"/>
      <c r="AJ1026" s="1"/>
      <c r="AK1026" s="1"/>
      <c r="AL1026" s="1"/>
    </row>
    <row r="1027">
      <c r="I1027" s="1"/>
      <c r="J1027" s="1"/>
      <c r="K1027" s="1"/>
      <c r="W1027" s="1" t="str">
        <f t="shared" si="4"/>
        <v/>
      </c>
      <c r="AA1027" s="1"/>
      <c r="AB1027" s="1"/>
      <c r="AC1027" s="1"/>
      <c r="AJ1027" s="1"/>
      <c r="AK1027" s="1"/>
      <c r="AL1027" s="1"/>
    </row>
    <row r="1028">
      <c r="I1028" s="1"/>
      <c r="J1028" s="1"/>
      <c r="K1028" s="1"/>
      <c r="W1028" s="1" t="str">
        <f t="shared" si="4"/>
        <v/>
      </c>
      <c r="AA1028" s="1"/>
      <c r="AB1028" s="1"/>
      <c r="AC1028" s="1"/>
      <c r="AJ1028" s="1"/>
      <c r="AK1028" s="1"/>
      <c r="AL1028" s="1"/>
    </row>
    <row r="1029">
      <c r="I1029" s="1"/>
      <c r="J1029" s="1"/>
      <c r="K1029" s="1"/>
      <c r="W1029" s="1" t="str">
        <f t="shared" si="4"/>
        <v/>
      </c>
      <c r="AA1029" s="1"/>
      <c r="AB1029" s="1"/>
      <c r="AC1029" s="1"/>
      <c r="AJ1029" s="1"/>
      <c r="AK1029" s="1"/>
      <c r="AL1029" s="1"/>
    </row>
    <row r="1030">
      <c r="I1030" s="1"/>
      <c r="J1030" s="1"/>
      <c r="K1030" s="1"/>
      <c r="W1030" s="1" t="str">
        <f t="shared" si="4"/>
        <v/>
      </c>
      <c r="AA1030" s="1"/>
      <c r="AB1030" s="1"/>
      <c r="AC1030" s="1"/>
      <c r="AJ1030" s="1"/>
      <c r="AK1030" s="1"/>
      <c r="AL1030" s="1"/>
    </row>
    <row r="1031">
      <c r="I1031" s="1"/>
      <c r="J1031" s="1"/>
      <c r="K1031" s="1"/>
      <c r="W1031" s="1" t="str">
        <f t="shared" si="4"/>
        <v/>
      </c>
      <c r="AA1031" s="1"/>
      <c r="AB1031" s="1"/>
      <c r="AC1031" s="1"/>
      <c r="AJ1031" s="1"/>
      <c r="AK1031" s="1"/>
      <c r="AL1031" s="1"/>
    </row>
    <row r="1032">
      <c r="I1032" s="1"/>
      <c r="J1032" s="1"/>
      <c r="K1032" s="1"/>
      <c r="W1032" s="1" t="str">
        <f t="shared" si="4"/>
        <v/>
      </c>
      <c r="AA1032" s="1"/>
      <c r="AB1032" s="1"/>
      <c r="AC1032" s="1"/>
      <c r="AJ1032" s="1"/>
      <c r="AK1032" s="1"/>
      <c r="AL1032" s="1"/>
    </row>
    <row r="1033">
      <c r="I1033" s="1"/>
      <c r="J1033" s="1"/>
      <c r="K1033" s="1"/>
      <c r="W1033" s="1" t="str">
        <f t="shared" si="4"/>
        <v/>
      </c>
      <c r="AA1033" s="1"/>
      <c r="AB1033" s="1"/>
      <c r="AC1033" s="1"/>
      <c r="AJ1033" s="1"/>
      <c r="AK1033" s="1"/>
      <c r="AL1033" s="1"/>
    </row>
    <row r="1034">
      <c r="I1034" s="1"/>
      <c r="J1034" s="1"/>
      <c r="K1034" s="1"/>
      <c r="W1034" s="1" t="str">
        <f t="shared" si="4"/>
        <v/>
      </c>
      <c r="AA1034" s="1"/>
      <c r="AB1034" s="1"/>
      <c r="AC1034" s="1"/>
      <c r="AJ1034" s="1"/>
      <c r="AK1034" s="1"/>
      <c r="AL1034" s="1"/>
    </row>
    <row r="1035">
      <c r="I1035" s="1"/>
      <c r="J1035" s="1"/>
      <c r="K1035" s="1"/>
      <c r="W1035" s="1" t="str">
        <f t="shared" si="4"/>
        <v/>
      </c>
      <c r="AA1035" s="1"/>
      <c r="AB1035" s="1"/>
      <c r="AC1035" s="1"/>
      <c r="AJ1035" s="1"/>
      <c r="AK1035" s="1"/>
      <c r="AL1035" s="1"/>
    </row>
    <row r="1036">
      <c r="I1036" s="1"/>
      <c r="J1036" s="1"/>
      <c r="K1036" s="1"/>
      <c r="W1036" s="1" t="str">
        <f t="shared" si="4"/>
        <v/>
      </c>
      <c r="AA1036" s="1"/>
      <c r="AB1036" s="1"/>
      <c r="AC1036" s="1"/>
      <c r="AJ1036" s="1"/>
      <c r="AK1036" s="1"/>
      <c r="AL1036" s="1"/>
    </row>
    <row r="1037">
      <c r="I1037" s="1"/>
      <c r="J1037" s="1"/>
      <c r="K1037" s="1"/>
      <c r="W1037" s="1" t="str">
        <f t="shared" si="4"/>
        <v/>
      </c>
      <c r="AA1037" s="1"/>
      <c r="AB1037" s="1"/>
      <c r="AC1037" s="1"/>
      <c r="AJ1037" s="1"/>
      <c r="AK1037" s="1"/>
      <c r="AL1037" s="1"/>
    </row>
    <row r="1038">
      <c r="I1038" s="1"/>
      <c r="J1038" s="1"/>
      <c r="K1038" s="1"/>
      <c r="W1038" s="1" t="str">
        <f t="shared" si="4"/>
        <v/>
      </c>
      <c r="AA1038" s="1"/>
      <c r="AB1038" s="1"/>
      <c r="AC1038" s="1"/>
      <c r="AJ1038" s="1"/>
      <c r="AK1038" s="1"/>
      <c r="AL1038" s="1"/>
    </row>
    <row r="1039">
      <c r="I1039" s="1"/>
      <c r="J1039" s="1"/>
      <c r="K1039" s="1"/>
      <c r="W1039" s="1" t="str">
        <f t="shared" si="4"/>
        <v/>
      </c>
      <c r="AA1039" s="1"/>
      <c r="AB1039" s="1"/>
      <c r="AC1039" s="1"/>
      <c r="AJ1039" s="1"/>
      <c r="AK1039" s="1"/>
      <c r="AL1039" s="1"/>
    </row>
    <row r="1040">
      <c r="I1040" s="1"/>
      <c r="J1040" s="1"/>
      <c r="K1040" s="1"/>
      <c r="W1040" s="1" t="str">
        <f t="shared" si="4"/>
        <v/>
      </c>
      <c r="AA1040" s="1"/>
      <c r="AB1040" s="1"/>
      <c r="AC1040" s="1"/>
      <c r="AJ1040" s="1"/>
      <c r="AK1040" s="1"/>
      <c r="AL1040" s="1"/>
    </row>
    <row r="1041">
      <c r="I1041" s="1"/>
      <c r="J1041" s="1"/>
      <c r="K1041" s="1"/>
      <c r="W1041" s="1" t="str">
        <f t="shared" si="4"/>
        <v/>
      </c>
      <c r="AA1041" s="1"/>
      <c r="AB1041" s="1"/>
      <c r="AC1041" s="1"/>
      <c r="AJ1041" s="1"/>
      <c r="AK1041" s="1"/>
      <c r="AL1041" s="1"/>
    </row>
    <row r="1042">
      <c r="I1042" s="1"/>
      <c r="J1042" s="1"/>
      <c r="K1042" s="1"/>
      <c r="W1042" s="1" t="str">
        <f t="shared" si="4"/>
        <v/>
      </c>
      <c r="AA1042" s="1"/>
      <c r="AB1042" s="1"/>
      <c r="AC1042" s="1"/>
      <c r="AJ1042" s="1"/>
      <c r="AK1042" s="1"/>
      <c r="AL1042" s="1"/>
    </row>
    <row r="1043">
      <c r="I1043" s="1"/>
      <c r="J1043" s="1"/>
      <c r="K1043" s="1"/>
      <c r="W1043" s="1" t="str">
        <f t="shared" si="4"/>
        <v/>
      </c>
      <c r="AA1043" s="1"/>
      <c r="AB1043" s="1"/>
      <c r="AC1043" s="1"/>
      <c r="AJ1043" s="1"/>
      <c r="AK1043" s="1"/>
      <c r="AL1043" s="1"/>
    </row>
    <row r="1044">
      <c r="I1044" s="1"/>
      <c r="J1044" s="1"/>
      <c r="K1044" s="1"/>
      <c r="W1044" s="1" t="str">
        <f t="shared" si="4"/>
        <v/>
      </c>
      <c r="AA1044" s="1"/>
      <c r="AB1044" s="1"/>
      <c r="AC1044" s="1"/>
      <c r="AJ1044" s="1"/>
      <c r="AK1044" s="1"/>
      <c r="AL1044" s="1"/>
    </row>
    <row r="1045">
      <c r="I1045" s="1"/>
      <c r="J1045" s="1"/>
      <c r="K1045" s="1"/>
      <c r="W1045" s="1" t="str">
        <f t="shared" si="4"/>
        <v/>
      </c>
      <c r="AA1045" s="1"/>
      <c r="AB1045" s="1"/>
      <c r="AC1045" s="1"/>
      <c r="AJ1045" s="1"/>
      <c r="AK1045" s="1"/>
      <c r="AL1045" s="1"/>
    </row>
    <row r="1046">
      <c r="I1046" s="1"/>
      <c r="J1046" s="1"/>
      <c r="K1046" s="1"/>
      <c r="W1046" s="1" t="str">
        <f t="shared" si="4"/>
        <v/>
      </c>
      <c r="AA1046" s="1"/>
      <c r="AB1046" s="1"/>
      <c r="AC1046" s="1"/>
      <c r="AJ1046" s="1"/>
      <c r="AK1046" s="1"/>
      <c r="AL1046" s="1"/>
    </row>
    <row r="1047">
      <c r="I1047" s="1"/>
      <c r="J1047" s="1"/>
      <c r="K1047" s="1"/>
      <c r="W1047" s="1" t="str">
        <f t="shared" si="4"/>
        <v/>
      </c>
      <c r="AA1047" s="1"/>
      <c r="AB1047" s="1"/>
      <c r="AC1047" s="1"/>
      <c r="AJ1047" s="1"/>
      <c r="AK1047" s="1"/>
      <c r="AL1047" s="1"/>
    </row>
    <row r="1048">
      <c r="I1048" s="1"/>
      <c r="J1048" s="1"/>
      <c r="K1048" s="1"/>
      <c r="W1048" s="1" t="str">
        <f t="shared" si="4"/>
        <v/>
      </c>
      <c r="AA1048" s="1"/>
      <c r="AB1048" s="1"/>
      <c r="AC1048" s="1"/>
      <c r="AJ1048" s="1"/>
      <c r="AK1048" s="1"/>
      <c r="AL1048" s="1"/>
    </row>
    <row r="1049">
      <c r="I1049" s="1"/>
      <c r="J1049" s="1"/>
      <c r="K1049" s="1"/>
      <c r="W1049" s="1" t="str">
        <f t="shared" si="4"/>
        <v/>
      </c>
      <c r="AA1049" s="1"/>
      <c r="AB1049" s="1"/>
      <c r="AC1049" s="1"/>
      <c r="AJ1049" s="1"/>
      <c r="AK1049" s="1"/>
      <c r="AL1049" s="1"/>
    </row>
    <row r="1050">
      <c r="I1050" s="1"/>
      <c r="J1050" s="1"/>
      <c r="K1050" s="1"/>
      <c r="W1050" s="1" t="str">
        <f t="shared" si="4"/>
        <v/>
      </c>
      <c r="AA1050" s="1"/>
      <c r="AB1050" s="1"/>
      <c r="AC1050" s="1"/>
      <c r="AJ1050" s="1"/>
      <c r="AK1050" s="1"/>
      <c r="AL1050" s="1"/>
    </row>
    <row r="1051">
      <c r="I1051" s="1"/>
      <c r="J1051" s="1"/>
      <c r="K1051" s="1"/>
      <c r="W1051" s="1" t="str">
        <f t="shared" si="4"/>
        <v/>
      </c>
      <c r="AA1051" s="1"/>
      <c r="AB1051" s="1"/>
      <c r="AC1051" s="1"/>
      <c r="AJ1051" s="1"/>
      <c r="AK1051" s="1"/>
      <c r="AL1051" s="1"/>
    </row>
    <row r="1052">
      <c r="I1052" s="1"/>
      <c r="J1052" s="1"/>
      <c r="K1052" s="1"/>
      <c r="W1052" s="1" t="str">
        <f t="shared" si="4"/>
        <v/>
      </c>
      <c r="AA1052" s="1"/>
      <c r="AB1052" s="1"/>
      <c r="AC1052" s="1"/>
      <c r="AJ1052" s="1"/>
      <c r="AK1052" s="1"/>
      <c r="AL1052" s="1"/>
    </row>
    <row r="1053">
      <c r="I1053" s="1"/>
      <c r="J1053" s="1"/>
      <c r="K1053" s="1"/>
      <c r="W1053" s="1" t="str">
        <f t="shared" si="4"/>
        <v/>
      </c>
      <c r="AA1053" s="1"/>
      <c r="AB1053" s="1"/>
      <c r="AC1053" s="1"/>
      <c r="AJ1053" s="1"/>
      <c r="AK1053" s="1"/>
      <c r="AL1053" s="1"/>
    </row>
    <row r="1054">
      <c r="I1054" s="1"/>
      <c r="J1054" s="1"/>
      <c r="K1054" s="1"/>
      <c r="W1054" s="1" t="str">
        <f t="shared" si="4"/>
        <v/>
      </c>
      <c r="AA1054" s="1"/>
      <c r="AB1054" s="1"/>
      <c r="AC1054" s="1"/>
      <c r="AJ1054" s="1"/>
      <c r="AK1054" s="1"/>
      <c r="AL1054" s="1"/>
    </row>
    <row r="1055">
      <c r="I1055" s="1"/>
      <c r="J1055" s="1"/>
      <c r="K1055" s="1"/>
      <c r="W1055" s="1" t="str">
        <f t="shared" si="4"/>
        <v/>
      </c>
      <c r="AA1055" s="1"/>
      <c r="AB1055" s="1"/>
      <c r="AC1055" s="1"/>
      <c r="AJ1055" s="1"/>
      <c r="AK1055" s="1"/>
      <c r="AL1055" s="1"/>
    </row>
    <row r="1056">
      <c r="I1056" s="1"/>
      <c r="J1056" s="1"/>
      <c r="K1056" s="1"/>
      <c r="W1056" s="1" t="str">
        <f t="shared" si="4"/>
        <v/>
      </c>
      <c r="AA1056" s="1"/>
      <c r="AB1056" s="1"/>
      <c r="AC1056" s="1"/>
      <c r="AJ1056" s="1"/>
      <c r="AK1056" s="1"/>
      <c r="AL1056" s="1"/>
    </row>
    <row r="1057">
      <c r="I1057" s="1"/>
      <c r="J1057" s="1"/>
      <c r="K1057" s="1"/>
      <c r="W1057" s="1" t="str">
        <f t="shared" si="4"/>
        <v/>
      </c>
      <c r="AA1057" s="1"/>
      <c r="AB1057" s="1"/>
      <c r="AC1057" s="1"/>
      <c r="AJ1057" s="1"/>
      <c r="AK1057" s="1"/>
      <c r="AL1057" s="1"/>
    </row>
    <row r="1058">
      <c r="I1058" s="1"/>
      <c r="J1058" s="1"/>
      <c r="K1058" s="1"/>
      <c r="W1058" s="1" t="str">
        <f t="shared" si="4"/>
        <v/>
      </c>
      <c r="AA1058" s="1"/>
      <c r="AB1058" s="1"/>
      <c r="AC1058" s="1"/>
      <c r="AJ1058" s="1"/>
      <c r="AK1058" s="1"/>
      <c r="AL1058" s="1"/>
    </row>
    <row r="1059">
      <c r="I1059" s="1"/>
      <c r="J1059" s="1"/>
      <c r="K1059" s="1"/>
      <c r="W1059" s="1" t="str">
        <f t="shared" si="4"/>
        <v/>
      </c>
      <c r="AA1059" s="1"/>
      <c r="AB1059" s="1"/>
      <c r="AC1059" s="1"/>
      <c r="AJ1059" s="1"/>
      <c r="AK1059" s="1"/>
      <c r="AL1059" s="1"/>
    </row>
    <row r="1060">
      <c r="I1060" s="1"/>
      <c r="J1060" s="1"/>
      <c r="K1060" s="1"/>
      <c r="W1060" s="1" t="str">
        <f t="shared" si="4"/>
        <v/>
      </c>
      <c r="AA1060" s="1"/>
      <c r="AB1060" s="1"/>
      <c r="AC1060" s="1"/>
      <c r="AJ1060" s="1"/>
      <c r="AK1060" s="1"/>
      <c r="AL1060" s="1"/>
    </row>
    <row r="1061">
      <c r="I1061" s="1"/>
      <c r="J1061" s="1"/>
      <c r="K1061" s="1"/>
      <c r="W1061" s="1" t="str">
        <f t="shared" si="4"/>
        <v/>
      </c>
      <c r="AA1061" s="1"/>
      <c r="AB1061" s="1"/>
      <c r="AC1061" s="1"/>
      <c r="AJ1061" s="1"/>
      <c r="AK1061" s="1"/>
      <c r="AL1061" s="1"/>
    </row>
    <row r="1062">
      <c r="I1062" s="1"/>
      <c r="J1062" s="1"/>
      <c r="K1062" s="1"/>
      <c r="W1062" s="1" t="str">
        <f t="shared" si="4"/>
        <v/>
      </c>
      <c r="AA1062" s="1"/>
      <c r="AB1062" s="1"/>
      <c r="AC1062" s="1"/>
      <c r="AJ1062" s="1"/>
      <c r="AK1062" s="1"/>
      <c r="AL1062" s="1"/>
    </row>
    <row r="1063">
      <c r="I1063" s="1"/>
      <c r="J1063" s="1"/>
      <c r="K1063" s="1"/>
      <c r="W1063" s="1" t="str">
        <f t="shared" si="4"/>
        <v/>
      </c>
      <c r="AA1063" s="1"/>
      <c r="AB1063" s="1"/>
      <c r="AC1063" s="1"/>
      <c r="AJ1063" s="1"/>
      <c r="AK1063" s="1"/>
      <c r="AL1063" s="1"/>
    </row>
    <row r="1064">
      <c r="I1064" s="1"/>
      <c r="J1064" s="1"/>
      <c r="K1064" s="1"/>
      <c r="W1064" s="1" t="str">
        <f t="shared" si="4"/>
        <v/>
      </c>
      <c r="AA1064" s="1"/>
      <c r="AB1064" s="1"/>
      <c r="AC1064" s="1"/>
      <c r="AJ1064" s="1"/>
      <c r="AK1064" s="1"/>
      <c r="AL1064" s="1"/>
    </row>
    <row r="1065">
      <c r="I1065" s="1"/>
      <c r="J1065" s="1"/>
      <c r="K1065" s="1"/>
      <c r="W1065" s="1" t="str">
        <f t="shared" si="4"/>
        <v/>
      </c>
      <c r="AA1065" s="1"/>
      <c r="AB1065" s="1"/>
      <c r="AC1065" s="1"/>
      <c r="AJ1065" s="1"/>
      <c r="AK1065" s="1"/>
      <c r="AL1065" s="1"/>
    </row>
    <row r="1066">
      <c r="I1066" s="1"/>
      <c r="J1066" s="1"/>
      <c r="K1066" s="1"/>
      <c r="W1066" s="1" t="str">
        <f t="shared" si="4"/>
        <v/>
      </c>
      <c r="AA1066" s="1"/>
      <c r="AB1066" s="1"/>
      <c r="AC1066" s="1"/>
      <c r="AJ1066" s="1"/>
      <c r="AK1066" s="1"/>
      <c r="AL1066" s="1"/>
    </row>
    <row r="1067">
      <c r="I1067" s="1"/>
      <c r="J1067" s="1"/>
      <c r="K1067" s="1"/>
      <c r="W1067" s="1" t="str">
        <f t="shared" si="4"/>
        <v/>
      </c>
      <c r="AA1067" s="1"/>
      <c r="AB1067" s="1"/>
      <c r="AC1067" s="1"/>
      <c r="AJ1067" s="1"/>
      <c r="AK1067" s="1"/>
      <c r="AL1067" s="1"/>
    </row>
    <row r="1068">
      <c r="I1068" s="1"/>
      <c r="J1068" s="1"/>
      <c r="K1068" s="1"/>
      <c r="W1068" s="1" t="str">
        <f t="shared" si="4"/>
        <v/>
      </c>
      <c r="AA1068" s="1"/>
      <c r="AB1068" s="1"/>
      <c r="AC1068" s="1"/>
      <c r="AJ1068" s="1"/>
      <c r="AK1068" s="1"/>
      <c r="AL1068" s="1"/>
    </row>
    <row r="1069">
      <c r="I1069" s="1"/>
      <c r="J1069" s="1"/>
      <c r="K1069" s="1"/>
      <c r="W1069" s="1" t="str">
        <f t="shared" si="4"/>
        <v/>
      </c>
      <c r="AA1069" s="1"/>
      <c r="AB1069" s="1"/>
      <c r="AC1069" s="1"/>
      <c r="AJ1069" s="1"/>
      <c r="AK1069" s="1"/>
      <c r="AL1069" s="1"/>
    </row>
    <row r="1070">
      <c r="I1070" s="1"/>
      <c r="J1070" s="1"/>
      <c r="K1070" s="1"/>
      <c r="W1070" s="1" t="str">
        <f t="shared" si="4"/>
        <v/>
      </c>
      <c r="AA1070" s="1"/>
      <c r="AB1070" s="1"/>
      <c r="AC1070" s="1"/>
      <c r="AJ1070" s="1"/>
      <c r="AK1070" s="1"/>
      <c r="AL1070" s="1"/>
    </row>
    <row r="1071">
      <c r="I1071" s="1"/>
      <c r="J1071" s="1"/>
      <c r="K1071" s="1"/>
      <c r="W1071" s="1" t="str">
        <f t="shared" si="4"/>
        <v/>
      </c>
      <c r="AA1071" s="1"/>
      <c r="AB1071" s="1"/>
      <c r="AC1071" s="1"/>
      <c r="AJ1071" s="1"/>
      <c r="AK1071" s="1"/>
      <c r="AL1071" s="1"/>
    </row>
    <row r="1072">
      <c r="I1072" s="1"/>
      <c r="J1072" s="1"/>
      <c r="K1072" s="1"/>
      <c r="W1072" s="1" t="str">
        <f t="shared" si="4"/>
        <v/>
      </c>
      <c r="AA1072" s="1"/>
      <c r="AB1072" s="1"/>
      <c r="AC1072" s="1"/>
      <c r="AJ1072" s="1"/>
      <c r="AK1072" s="1"/>
      <c r="AL1072" s="1"/>
    </row>
    <row r="1073">
      <c r="I1073" s="1"/>
      <c r="J1073" s="1"/>
      <c r="K1073" s="1"/>
      <c r="W1073" s="1" t="str">
        <f t="shared" si="4"/>
        <v/>
      </c>
      <c r="AA1073" s="1"/>
      <c r="AB1073" s="1"/>
      <c r="AC1073" s="1"/>
      <c r="AJ1073" s="1"/>
      <c r="AK1073" s="1"/>
      <c r="AL1073" s="1"/>
    </row>
    <row r="1074">
      <c r="I1074" s="1"/>
      <c r="J1074" s="1"/>
      <c r="K1074" s="1"/>
      <c r="W1074" s="1" t="str">
        <f t="shared" si="4"/>
        <v/>
      </c>
      <c r="AA1074" s="1"/>
      <c r="AB1074" s="1"/>
      <c r="AC1074" s="1"/>
      <c r="AJ1074" s="1"/>
      <c r="AK1074" s="1"/>
      <c r="AL1074" s="1"/>
    </row>
    <row r="1075">
      <c r="I1075" s="1"/>
      <c r="J1075" s="1"/>
      <c r="K1075" s="1"/>
      <c r="W1075" s="1" t="str">
        <f t="shared" si="4"/>
        <v/>
      </c>
      <c r="AA1075" s="1"/>
      <c r="AB1075" s="1"/>
      <c r="AC1075" s="1"/>
      <c r="AJ1075" s="1"/>
      <c r="AK1075" s="1"/>
      <c r="AL1075" s="1"/>
    </row>
    <row r="1076">
      <c r="I1076" s="1"/>
      <c r="J1076" s="1"/>
      <c r="K1076" s="1"/>
      <c r="W1076" s="1" t="str">
        <f t="shared" si="4"/>
        <v/>
      </c>
      <c r="AA1076" s="1"/>
      <c r="AB1076" s="1"/>
      <c r="AC1076" s="1"/>
      <c r="AJ1076" s="1"/>
      <c r="AK1076" s="1"/>
      <c r="AL1076" s="1"/>
    </row>
    <row r="1077">
      <c r="I1077" s="1"/>
      <c r="J1077" s="1"/>
      <c r="K1077" s="1"/>
      <c r="W1077" s="1" t="str">
        <f t="shared" si="4"/>
        <v/>
      </c>
      <c r="AA1077" s="1"/>
      <c r="AB1077" s="1"/>
      <c r="AC1077" s="1"/>
      <c r="AJ1077" s="1"/>
      <c r="AK1077" s="1"/>
      <c r="AL1077" s="1"/>
    </row>
    <row r="1078">
      <c r="I1078" s="1"/>
      <c r="J1078" s="1"/>
      <c r="K1078" s="1"/>
      <c r="W1078" s="1" t="str">
        <f t="shared" si="4"/>
        <v/>
      </c>
      <c r="AA1078" s="1"/>
      <c r="AB1078" s="1"/>
      <c r="AC1078" s="1"/>
      <c r="AJ1078" s="1"/>
      <c r="AK1078" s="1"/>
      <c r="AL1078" s="1"/>
    </row>
    <row r="1079">
      <c r="I1079" s="1"/>
      <c r="J1079" s="1"/>
      <c r="K1079" s="1"/>
      <c r="W1079" s="1" t="str">
        <f t="shared" si="4"/>
        <v/>
      </c>
      <c r="AA1079" s="1"/>
      <c r="AB1079" s="1"/>
      <c r="AC1079" s="1"/>
      <c r="AJ1079" s="1"/>
      <c r="AK1079" s="1"/>
      <c r="AL1079" s="1"/>
    </row>
    <row r="1080">
      <c r="I1080" s="1"/>
      <c r="J1080" s="1"/>
      <c r="K1080" s="1"/>
      <c r="W1080" s="1" t="str">
        <f t="shared" si="4"/>
        <v/>
      </c>
      <c r="AA1080" s="1"/>
      <c r="AB1080" s="1"/>
      <c r="AC1080" s="1"/>
      <c r="AJ1080" s="1"/>
      <c r="AK1080" s="1"/>
      <c r="AL1080" s="1"/>
    </row>
    <row r="1081">
      <c r="I1081" s="1"/>
      <c r="J1081" s="1"/>
      <c r="K1081" s="1"/>
      <c r="W1081" s="1" t="str">
        <f t="shared" si="4"/>
        <v/>
      </c>
      <c r="AA1081" s="1"/>
      <c r="AB1081" s="1"/>
      <c r="AC1081" s="1"/>
      <c r="AJ1081" s="1"/>
      <c r="AK1081" s="1"/>
      <c r="AL1081" s="1"/>
    </row>
    <row r="1082">
      <c r="I1082" s="1"/>
      <c r="J1082" s="1"/>
      <c r="K1082" s="1"/>
      <c r="W1082" s="1" t="str">
        <f t="shared" si="4"/>
        <v/>
      </c>
      <c r="AA1082" s="1"/>
      <c r="AB1082" s="1"/>
      <c r="AC1082" s="1"/>
      <c r="AJ1082" s="1"/>
      <c r="AK1082" s="1"/>
      <c r="AL1082" s="1"/>
    </row>
    <row r="1083">
      <c r="I1083" s="1"/>
      <c r="J1083" s="1"/>
      <c r="K1083" s="1"/>
      <c r="W1083" s="1" t="str">
        <f t="shared" si="4"/>
        <v/>
      </c>
      <c r="AA1083" s="1"/>
      <c r="AB1083" s="1"/>
      <c r="AC1083" s="1"/>
      <c r="AJ1083" s="1"/>
      <c r="AK1083" s="1"/>
      <c r="AL1083" s="1"/>
    </row>
    <row r="1084">
      <c r="I1084" s="1"/>
      <c r="J1084" s="1"/>
      <c r="K1084" s="1"/>
      <c r="W1084" s="1" t="str">
        <f t="shared" si="4"/>
        <v/>
      </c>
      <c r="AA1084" s="1"/>
      <c r="AB1084" s="1"/>
      <c r="AC1084" s="1"/>
      <c r="AJ1084" s="1"/>
      <c r="AK1084" s="1"/>
      <c r="AL1084" s="1"/>
    </row>
    <row r="1085">
      <c r="I1085" s="1"/>
      <c r="J1085" s="1"/>
      <c r="K1085" s="1"/>
      <c r="W1085" s="1" t="str">
        <f t="shared" si="4"/>
        <v/>
      </c>
      <c r="AA1085" s="1"/>
      <c r="AB1085" s="1"/>
      <c r="AC1085" s="1"/>
      <c r="AJ1085" s="1"/>
      <c r="AK1085" s="1"/>
      <c r="AL1085" s="1"/>
    </row>
    <row r="1086">
      <c r="I1086" s="1"/>
      <c r="J1086" s="1"/>
      <c r="K1086" s="1"/>
      <c r="W1086" s="1" t="str">
        <f t="shared" si="4"/>
        <v/>
      </c>
      <c r="AA1086" s="1"/>
      <c r="AB1086" s="1"/>
      <c r="AC1086" s="1"/>
      <c r="AJ1086" s="1"/>
      <c r="AK1086" s="1"/>
      <c r="AL1086" s="1"/>
    </row>
    <row r="1087">
      <c r="I1087" s="1"/>
      <c r="J1087" s="1"/>
      <c r="K1087" s="1"/>
      <c r="W1087" s="1" t="str">
        <f t="shared" si="4"/>
        <v/>
      </c>
      <c r="AA1087" s="1"/>
      <c r="AB1087" s="1"/>
      <c r="AC1087" s="1"/>
      <c r="AJ1087" s="1"/>
      <c r="AK1087" s="1"/>
      <c r="AL1087" s="1"/>
    </row>
    <row r="1088">
      <c r="I1088" s="1"/>
      <c r="J1088" s="1"/>
      <c r="K1088" s="1"/>
      <c r="W1088" s="1" t="str">
        <f t="shared" si="4"/>
        <v/>
      </c>
      <c r="AA1088" s="1"/>
      <c r="AB1088" s="1"/>
      <c r="AC1088" s="1"/>
      <c r="AJ1088" s="1"/>
      <c r="AK1088" s="1"/>
      <c r="AL1088" s="1"/>
    </row>
    <row r="1089">
      <c r="I1089" s="1"/>
      <c r="J1089" s="1"/>
      <c r="K1089" s="1"/>
      <c r="W1089" s="1" t="str">
        <f t="shared" si="4"/>
        <v/>
      </c>
      <c r="AA1089" s="1"/>
      <c r="AB1089" s="1"/>
      <c r="AC1089" s="1"/>
      <c r="AJ1089" s="1"/>
      <c r="AK1089" s="1"/>
      <c r="AL1089" s="1"/>
    </row>
    <row r="1090">
      <c r="I1090" s="1"/>
      <c r="J1090" s="1"/>
      <c r="K1090" s="1"/>
      <c r="W1090" s="1" t="str">
        <f t="shared" si="4"/>
        <v/>
      </c>
      <c r="AA1090" s="1"/>
      <c r="AB1090" s="1"/>
      <c r="AC1090" s="1"/>
      <c r="AJ1090" s="1"/>
      <c r="AK1090" s="1"/>
      <c r="AL1090" s="1"/>
    </row>
    <row r="1091">
      <c r="I1091" s="1"/>
      <c r="J1091" s="1"/>
      <c r="K1091" s="1"/>
      <c r="W1091" s="1" t="str">
        <f t="shared" si="4"/>
        <v/>
      </c>
      <c r="AA1091" s="1"/>
      <c r="AB1091" s="1"/>
      <c r="AC1091" s="1"/>
      <c r="AJ1091" s="1"/>
      <c r="AK1091" s="1"/>
      <c r="AL1091" s="1"/>
    </row>
    <row r="1092">
      <c r="I1092" s="1"/>
      <c r="J1092" s="1"/>
      <c r="K1092" s="1"/>
      <c r="W1092" s="1" t="str">
        <f t="shared" si="4"/>
        <v/>
      </c>
      <c r="AA1092" s="1"/>
      <c r="AB1092" s="1"/>
      <c r="AC1092" s="1"/>
      <c r="AJ1092" s="1"/>
      <c r="AK1092" s="1"/>
      <c r="AL1092" s="1"/>
    </row>
    <row r="1093">
      <c r="I1093" s="1"/>
      <c r="J1093" s="1"/>
      <c r="K1093" s="1"/>
      <c r="W1093" s="1" t="str">
        <f t="shared" si="4"/>
        <v/>
      </c>
      <c r="AA1093" s="1"/>
      <c r="AB1093" s="1"/>
      <c r="AC1093" s="1"/>
      <c r="AJ1093" s="1"/>
      <c r="AK1093" s="1"/>
      <c r="AL1093" s="1"/>
    </row>
    <row r="1094">
      <c r="I1094" s="1"/>
      <c r="J1094" s="1"/>
      <c r="K1094" s="1"/>
      <c r="W1094" s="1" t="str">
        <f t="shared" si="4"/>
        <v/>
      </c>
      <c r="AA1094" s="1"/>
      <c r="AB1094" s="1"/>
      <c r="AC1094" s="1"/>
      <c r="AJ1094" s="1"/>
      <c r="AK1094" s="1"/>
      <c r="AL1094" s="1"/>
    </row>
    <row r="1095">
      <c r="I1095" s="1"/>
      <c r="J1095" s="1"/>
      <c r="K1095" s="1"/>
      <c r="W1095" s="1" t="str">
        <f t="shared" si="4"/>
        <v/>
      </c>
      <c r="AA1095" s="1"/>
      <c r="AB1095" s="1"/>
      <c r="AC1095" s="1"/>
      <c r="AJ1095" s="1"/>
      <c r="AK1095" s="1"/>
      <c r="AL1095" s="1"/>
    </row>
    <row r="1096">
      <c r="I1096" s="1"/>
      <c r="J1096" s="1"/>
      <c r="K1096" s="1"/>
      <c r="W1096" s="1" t="str">
        <f t="shared" si="4"/>
        <v/>
      </c>
      <c r="AA1096" s="1"/>
      <c r="AB1096" s="1"/>
      <c r="AC1096" s="1"/>
      <c r="AJ1096" s="1"/>
      <c r="AK1096" s="1"/>
      <c r="AL1096" s="1"/>
    </row>
    <row r="1097">
      <c r="I1097" s="1"/>
      <c r="J1097" s="1"/>
      <c r="K1097" s="1"/>
      <c r="W1097" s="1" t="str">
        <f t="shared" si="4"/>
        <v/>
      </c>
      <c r="AA1097" s="1"/>
      <c r="AB1097" s="1"/>
      <c r="AC1097" s="1"/>
      <c r="AJ1097" s="1"/>
      <c r="AK1097" s="1"/>
      <c r="AL1097" s="1"/>
    </row>
    <row r="1098">
      <c r="I1098" s="1"/>
      <c r="J1098" s="1"/>
      <c r="K1098" s="1"/>
      <c r="W1098" s="1" t="str">
        <f t="shared" si="4"/>
        <v/>
      </c>
      <c r="AA1098" s="1"/>
      <c r="AB1098" s="1"/>
      <c r="AC1098" s="1"/>
      <c r="AJ1098" s="1"/>
      <c r="AK1098" s="1"/>
      <c r="AL1098" s="1"/>
    </row>
    <row r="1099">
      <c r="I1099" s="1"/>
      <c r="J1099" s="1"/>
      <c r="K1099" s="1"/>
      <c r="W1099" s="1" t="str">
        <f t="shared" si="4"/>
        <v/>
      </c>
      <c r="AA1099" s="1"/>
      <c r="AB1099" s="1"/>
      <c r="AC1099" s="1"/>
      <c r="AJ1099" s="1"/>
      <c r="AK1099" s="1"/>
      <c r="AL1099" s="1"/>
    </row>
    <row r="1100">
      <c r="I1100" s="1"/>
      <c r="J1100" s="1"/>
      <c r="K1100" s="1"/>
      <c r="W1100" s="1" t="str">
        <f t="shared" si="4"/>
        <v/>
      </c>
      <c r="AA1100" s="1"/>
      <c r="AB1100" s="1"/>
      <c r="AC1100" s="1"/>
      <c r="AJ1100" s="1"/>
      <c r="AK1100" s="1"/>
      <c r="AL1100" s="1"/>
    </row>
    <row r="1101">
      <c r="I1101" s="1"/>
      <c r="J1101" s="1"/>
      <c r="K1101" s="1"/>
      <c r="W1101" s="1" t="str">
        <f t="shared" si="4"/>
        <v/>
      </c>
      <c r="AA1101" s="1"/>
      <c r="AB1101" s="1"/>
      <c r="AC1101" s="1"/>
      <c r="AJ1101" s="1"/>
      <c r="AK1101" s="1"/>
      <c r="AL1101" s="1"/>
    </row>
    <row r="1102">
      <c r="I1102" s="1"/>
      <c r="J1102" s="1"/>
      <c r="K1102" s="1"/>
      <c r="W1102" s="1" t="str">
        <f t="shared" si="4"/>
        <v/>
      </c>
      <c r="AA1102" s="1"/>
      <c r="AB1102" s="1"/>
      <c r="AC1102" s="1"/>
      <c r="AJ1102" s="1"/>
      <c r="AK1102" s="1"/>
      <c r="AL1102" s="1"/>
    </row>
    <row r="1103">
      <c r="I1103" s="1"/>
      <c r="J1103" s="1"/>
      <c r="K1103" s="1"/>
      <c r="W1103" s="1" t="str">
        <f t="shared" si="4"/>
        <v/>
      </c>
      <c r="AA1103" s="1"/>
      <c r="AB1103" s="1"/>
      <c r="AC1103" s="1"/>
      <c r="AJ1103" s="1"/>
      <c r="AK1103" s="1"/>
      <c r="AL1103" s="1"/>
    </row>
    <row r="1104">
      <c r="I1104" s="1"/>
      <c r="J1104" s="1"/>
      <c r="K1104" s="1"/>
      <c r="W1104" s="1" t="str">
        <f t="shared" si="4"/>
        <v/>
      </c>
      <c r="AA1104" s="1"/>
      <c r="AB1104" s="1"/>
      <c r="AC1104" s="1"/>
      <c r="AJ1104" s="1"/>
      <c r="AK1104" s="1"/>
      <c r="AL1104" s="1"/>
    </row>
    <row r="1105">
      <c r="I1105" s="1"/>
      <c r="J1105" s="1"/>
      <c r="K1105" s="1"/>
      <c r="W1105" s="1" t="str">
        <f t="shared" si="4"/>
        <v/>
      </c>
      <c r="AA1105" s="1"/>
      <c r="AB1105" s="1"/>
      <c r="AC1105" s="1"/>
      <c r="AJ1105" s="1"/>
      <c r="AK1105" s="1"/>
      <c r="AL1105" s="1"/>
    </row>
    <row r="1106">
      <c r="I1106" s="1"/>
      <c r="J1106" s="1"/>
      <c r="K1106" s="1"/>
      <c r="W1106" s="1" t="str">
        <f t="shared" si="4"/>
        <v/>
      </c>
      <c r="AA1106" s="1"/>
      <c r="AB1106" s="1"/>
      <c r="AC1106" s="1"/>
      <c r="AJ1106" s="1"/>
      <c r="AK1106" s="1"/>
      <c r="AL1106" s="1"/>
    </row>
    <row r="1107">
      <c r="I1107" s="1"/>
      <c r="J1107" s="1"/>
      <c r="K1107" s="1"/>
      <c r="W1107" s="1" t="str">
        <f t="shared" si="4"/>
        <v/>
      </c>
      <c r="AA1107" s="1"/>
      <c r="AB1107" s="1"/>
      <c r="AC1107" s="1"/>
      <c r="AJ1107" s="1"/>
      <c r="AK1107" s="1"/>
      <c r="AL1107" s="1"/>
    </row>
    <row r="1108">
      <c r="I1108" s="1"/>
      <c r="J1108" s="1"/>
      <c r="K1108" s="1"/>
      <c r="W1108" s="1" t="str">
        <f t="shared" si="4"/>
        <v/>
      </c>
      <c r="AA1108" s="1"/>
      <c r="AB1108" s="1"/>
      <c r="AC1108" s="1"/>
      <c r="AJ1108" s="1"/>
      <c r="AK1108" s="1"/>
      <c r="AL1108" s="1"/>
    </row>
    <row r="1109">
      <c r="I1109" s="1"/>
      <c r="J1109" s="1"/>
      <c r="K1109" s="1"/>
      <c r="W1109" s="1" t="str">
        <f t="shared" si="4"/>
        <v/>
      </c>
      <c r="AA1109" s="1"/>
      <c r="AB1109" s="1"/>
      <c r="AC1109" s="1"/>
      <c r="AJ1109" s="1"/>
      <c r="AK1109" s="1"/>
      <c r="AL1109" s="1"/>
    </row>
    <row r="1110">
      <c r="I1110" s="1"/>
      <c r="J1110" s="1"/>
      <c r="K1110" s="1"/>
      <c r="W1110" s="1" t="str">
        <f t="shared" si="4"/>
        <v/>
      </c>
      <c r="AA1110" s="1"/>
      <c r="AB1110" s="1"/>
      <c r="AC1110" s="1"/>
      <c r="AJ1110" s="1"/>
      <c r="AK1110" s="1"/>
      <c r="AL1110" s="1"/>
    </row>
    <row r="1111">
      <c r="I1111" s="1"/>
      <c r="J1111" s="1"/>
      <c r="K1111" s="1"/>
      <c r="W1111" s="1" t="str">
        <f t="shared" si="4"/>
        <v/>
      </c>
      <c r="AA1111" s="1"/>
      <c r="AB1111" s="1"/>
      <c r="AC1111" s="1"/>
      <c r="AJ1111" s="1"/>
      <c r="AK1111" s="1"/>
      <c r="AL1111" s="1"/>
    </row>
    <row r="1112">
      <c r="I1112" s="1"/>
      <c r="J1112" s="1"/>
      <c r="K1112" s="1"/>
      <c r="W1112" s="1" t="str">
        <f t="shared" si="4"/>
        <v/>
      </c>
      <c r="AA1112" s="1"/>
      <c r="AB1112" s="1"/>
      <c r="AC1112" s="1"/>
      <c r="AJ1112" s="1"/>
      <c r="AK1112" s="1"/>
      <c r="AL1112" s="1"/>
    </row>
    <row r="1113">
      <c r="I1113" s="1"/>
      <c r="J1113" s="1"/>
      <c r="K1113" s="1"/>
      <c r="W1113" s="1" t="str">
        <f t="shared" si="4"/>
        <v/>
      </c>
      <c r="AA1113" s="1"/>
      <c r="AB1113" s="1"/>
      <c r="AC1113" s="1"/>
      <c r="AJ1113" s="1"/>
      <c r="AK1113" s="1"/>
      <c r="AL1113" s="1"/>
    </row>
    <row r="1114">
      <c r="I1114" s="1"/>
      <c r="J1114" s="1"/>
      <c r="K1114" s="1"/>
      <c r="W1114" s="1" t="str">
        <f t="shared" si="4"/>
        <v/>
      </c>
      <c r="AA1114" s="1"/>
      <c r="AB1114" s="1"/>
      <c r="AC1114" s="1"/>
      <c r="AJ1114" s="1"/>
      <c r="AK1114" s="1"/>
      <c r="AL1114" s="1"/>
    </row>
    <row r="1115">
      <c r="I1115" s="1"/>
      <c r="J1115" s="1"/>
      <c r="K1115" s="1"/>
      <c r="W1115" s="1" t="str">
        <f t="shared" si="4"/>
        <v/>
      </c>
      <c r="AA1115" s="1"/>
      <c r="AB1115" s="1"/>
      <c r="AC1115" s="1"/>
      <c r="AJ1115" s="1"/>
      <c r="AK1115" s="1"/>
      <c r="AL1115" s="1"/>
    </row>
    <row r="1116">
      <c r="I1116" s="1"/>
      <c r="J1116" s="1"/>
      <c r="K1116" s="1"/>
      <c r="W1116" s="1" t="str">
        <f t="shared" si="4"/>
        <v/>
      </c>
      <c r="AA1116" s="1"/>
      <c r="AB1116" s="1"/>
      <c r="AC1116" s="1"/>
      <c r="AJ1116" s="1"/>
      <c r="AK1116" s="1"/>
      <c r="AL1116" s="1"/>
    </row>
    <row r="1117">
      <c r="I1117" s="1"/>
      <c r="J1117" s="1"/>
      <c r="K1117" s="1"/>
      <c r="W1117" s="1" t="str">
        <f t="shared" si="4"/>
        <v/>
      </c>
      <c r="AA1117" s="1"/>
      <c r="AB1117" s="1"/>
      <c r="AC1117" s="1"/>
      <c r="AJ1117" s="1"/>
      <c r="AK1117" s="1"/>
      <c r="AL1117" s="1"/>
    </row>
    <row r="1118">
      <c r="I1118" s="1"/>
      <c r="J1118" s="1"/>
      <c r="K1118" s="1"/>
      <c r="W1118" s="1" t="str">
        <f t="shared" si="4"/>
        <v/>
      </c>
      <c r="AA1118" s="1"/>
      <c r="AB1118" s="1"/>
      <c r="AC1118" s="1"/>
      <c r="AJ1118" s="1"/>
      <c r="AK1118" s="1"/>
      <c r="AL1118" s="1"/>
    </row>
    <row r="1119">
      <c r="I1119" s="1"/>
      <c r="J1119" s="1"/>
      <c r="K1119" s="1"/>
      <c r="W1119" s="1" t="str">
        <f t="shared" si="4"/>
        <v/>
      </c>
      <c r="AA1119" s="1"/>
      <c r="AB1119" s="1"/>
      <c r="AC1119" s="1"/>
      <c r="AJ1119" s="1"/>
      <c r="AK1119" s="1"/>
      <c r="AL1119" s="1"/>
    </row>
    <row r="1120">
      <c r="I1120" s="1"/>
      <c r="J1120" s="1"/>
      <c r="K1120" s="1"/>
      <c r="W1120" s="1" t="str">
        <f t="shared" si="4"/>
        <v/>
      </c>
      <c r="AA1120" s="1"/>
      <c r="AB1120" s="1"/>
      <c r="AC1120" s="1"/>
      <c r="AJ1120" s="1"/>
      <c r="AK1120" s="1"/>
      <c r="AL1120" s="1"/>
    </row>
    <row r="1121">
      <c r="I1121" s="1"/>
      <c r="J1121" s="1"/>
      <c r="K1121" s="1"/>
      <c r="W1121" s="1" t="str">
        <f t="shared" si="4"/>
        <v/>
      </c>
      <c r="AA1121" s="1"/>
      <c r="AB1121" s="1"/>
      <c r="AC1121" s="1"/>
      <c r="AJ1121" s="1"/>
      <c r="AK1121" s="1"/>
      <c r="AL1121" s="1"/>
    </row>
    <row r="1122">
      <c r="I1122" s="1"/>
      <c r="J1122" s="1"/>
      <c r="K1122" s="1"/>
      <c r="W1122" s="1" t="str">
        <f t="shared" si="4"/>
        <v/>
      </c>
      <c r="AA1122" s="1"/>
      <c r="AB1122" s="1"/>
      <c r="AC1122" s="1"/>
      <c r="AJ1122" s="1"/>
      <c r="AK1122" s="1"/>
      <c r="AL1122" s="1"/>
    </row>
    <row r="1123">
      <c r="I1123" s="1"/>
      <c r="J1123" s="1"/>
      <c r="K1123" s="1"/>
      <c r="W1123" s="1" t="str">
        <f t="shared" si="4"/>
        <v/>
      </c>
      <c r="AA1123" s="1"/>
      <c r="AB1123" s="1"/>
      <c r="AC1123" s="1"/>
      <c r="AJ1123" s="1"/>
      <c r="AK1123" s="1"/>
      <c r="AL1123" s="1"/>
    </row>
    <row r="1124">
      <c r="I1124" s="1"/>
      <c r="J1124" s="1"/>
      <c r="K1124" s="1"/>
      <c r="W1124" s="1" t="str">
        <f t="shared" si="4"/>
        <v/>
      </c>
      <c r="AA1124" s="1"/>
      <c r="AB1124" s="1"/>
      <c r="AC1124" s="1"/>
      <c r="AJ1124" s="1"/>
      <c r="AK1124" s="1"/>
      <c r="AL1124" s="1"/>
    </row>
    <row r="1125">
      <c r="I1125" s="1"/>
      <c r="J1125" s="1"/>
      <c r="K1125" s="1"/>
      <c r="W1125" s="1" t="str">
        <f t="shared" si="4"/>
        <v/>
      </c>
      <c r="AA1125" s="1"/>
      <c r="AB1125" s="1"/>
      <c r="AC1125" s="1"/>
      <c r="AJ1125" s="1"/>
      <c r="AK1125" s="1"/>
      <c r="AL1125" s="1"/>
    </row>
    <row r="1126">
      <c r="I1126" s="1"/>
      <c r="J1126" s="1"/>
      <c r="K1126" s="1"/>
      <c r="W1126" s="1" t="str">
        <f t="shared" si="4"/>
        <v/>
      </c>
      <c r="AA1126" s="1"/>
      <c r="AB1126" s="1"/>
      <c r="AC1126" s="1"/>
      <c r="AJ1126" s="1"/>
      <c r="AK1126" s="1"/>
      <c r="AL1126" s="1"/>
    </row>
    <row r="1127">
      <c r="I1127" s="1"/>
      <c r="J1127" s="1"/>
      <c r="K1127" s="1"/>
      <c r="W1127" s="1" t="str">
        <f t="shared" si="4"/>
        <v/>
      </c>
      <c r="AA1127" s="1"/>
      <c r="AB1127" s="1"/>
      <c r="AC1127" s="1"/>
      <c r="AJ1127" s="1"/>
      <c r="AK1127" s="1"/>
      <c r="AL1127" s="1"/>
    </row>
    <row r="1128">
      <c r="I1128" s="1"/>
      <c r="J1128" s="1"/>
      <c r="K1128" s="1"/>
      <c r="W1128" s="1" t="str">
        <f t="shared" si="4"/>
        <v/>
      </c>
      <c r="AA1128" s="1"/>
      <c r="AB1128" s="1"/>
      <c r="AC1128" s="1"/>
      <c r="AJ1128" s="1"/>
      <c r="AK1128" s="1"/>
      <c r="AL1128" s="1"/>
    </row>
    <row r="1129">
      <c r="I1129" s="1"/>
      <c r="J1129" s="1"/>
      <c r="K1129" s="1"/>
      <c r="W1129" s="1" t="str">
        <f t="shared" si="4"/>
        <v/>
      </c>
      <c r="AA1129" s="1"/>
      <c r="AB1129" s="1"/>
      <c r="AC1129" s="1"/>
      <c r="AJ1129" s="1"/>
      <c r="AK1129" s="1"/>
      <c r="AL1129" s="1"/>
    </row>
    <row r="1130">
      <c r="I1130" s="1"/>
      <c r="J1130" s="1"/>
      <c r="K1130" s="1"/>
      <c r="W1130" s="1" t="str">
        <f t="shared" si="4"/>
        <v/>
      </c>
      <c r="AA1130" s="1"/>
      <c r="AB1130" s="1"/>
      <c r="AC1130" s="1"/>
      <c r="AJ1130" s="1"/>
      <c r="AK1130" s="1"/>
      <c r="AL1130" s="1"/>
    </row>
    <row r="1131">
      <c r="I1131" s="1"/>
      <c r="J1131" s="1"/>
      <c r="K1131" s="1"/>
      <c r="W1131" s="1" t="str">
        <f t="shared" si="4"/>
        <v/>
      </c>
      <c r="AA1131" s="1"/>
      <c r="AB1131" s="1"/>
      <c r="AC1131" s="1"/>
      <c r="AJ1131" s="1"/>
      <c r="AK1131" s="1"/>
      <c r="AL1131" s="1"/>
    </row>
    <row r="1132">
      <c r="I1132" s="1"/>
      <c r="J1132" s="1"/>
      <c r="K1132" s="1"/>
      <c r="W1132" s="1" t="str">
        <f t="shared" si="4"/>
        <v/>
      </c>
      <c r="AA1132" s="1"/>
      <c r="AB1132" s="1"/>
      <c r="AC1132" s="1"/>
      <c r="AJ1132" s="1"/>
      <c r="AK1132" s="1"/>
      <c r="AL1132" s="1"/>
    </row>
    <row r="1133">
      <c r="I1133" s="1"/>
      <c r="J1133" s="1"/>
      <c r="K1133" s="1"/>
      <c r="W1133" s="1" t="str">
        <f t="shared" si="4"/>
        <v/>
      </c>
      <c r="AA1133" s="1"/>
      <c r="AB1133" s="1"/>
      <c r="AC1133" s="1"/>
      <c r="AJ1133" s="1"/>
      <c r="AK1133" s="1"/>
      <c r="AL1133" s="1"/>
    </row>
    <row r="1134">
      <c r="I1134" s="1"/>
      <c r="J1134" s="1"/>
      <c r="K1134" s="1"/>
      <c r="W1134" s="1" t="str">
        <f t="shared" si="4"/>
        <v/>
      </c>
      <c r="AA1134" s="1"/>
      <c r="AB1134" s="1"/>
      <c r="AC1134" s="1"/>
      <c r="AJ1134" s="1"/>
      <c r="AK1134" s="1"/>
      <c r="AL1134" s="1"/>
    </row>
    <row r="1135">
      <c r="I1135" s="1"/>
      <c r="J1135" s="1"/>
      <c r="K1135" s="1"/>
      <c r="W1135" s="1" t="str">
        <f t="shared" si="4"/>
        <v/>
      </c>
      <c r="AA1135" s="1"/>
      <c r="AB1135" s="1"/>
      <c r="AC1135" s="1"/>
      <c r="AJ1135" s="1"/>
      <c r="AK1135" s="1"/>
      <c r="AL1135" s="1"/>
    </row>
    <row r="1136">
      <c r="I1136" s="1"/>
      <c r="J1136" s="1"/>
      <c r="K1136" s="1"/>
      <c r="W1136" s="1" t="str">
        <f t="shared" si="4"/>
        <v/>
      </c>
      <c r="AA1136" s="1"/>
      <c r="AB1136" s="1"/>
      <c r="AC1136" s="1"/>
      <c r="AJ1136" s="1"/>
      <c r="AK1136" s="1"/>
      <c r="AL1136" s="1"/>
    </row>
    <row r="1137">
      <c r="I1137" s="1"/>
      <c r="J1137" s="1"/>
      <c r="K1137" s="1"/>
      <c r="W1137" s="1" t="str">
        <f t="shared" si="4"/>
        <v/>
      </c>
      <c r="AA1137" s="1"/>
      <c r="AB1137" s="1"/>
      <c r="AC1137" s="1"/>
      <c r="AJ1137" s="1"/>
      <c r="AK1137" s="1"/>
      <c r="AL1137" s="1"/>
    </row>
    <row r="1138">
      <c r="I1138" s="1"/>
      <c r="J1138" s="1"/>
      <c r="K1138" s="1"/>
      <c r="W1138" s="1" t="str">
        <f t="shared" si="4"/>
        <v/>
      </c>
      <c r="AA1138" s="1"/>
      <c r="AB1138" s="1"/>
      <c r="AC1138" s="1"/>
      <c r="AJ1138" s="1"/>
      <c r="AK1138" s="1"/>
      <c r="AL1138" s="1"/>
    </row>
    <row r="1139">
      <c r="I1139" s="1"/>
      <c r="J1139" s="1"/>
      <c r="K1139" s="1"/>
      <c r="W1139" s="1" t="str">
        <f t="shared" si="4"/>
        <v/>
      </c>
      <c r="AA1139" s="1"/>
      <c r="AB1139" s="1"/>
      <c r="AC1139" s="1"/>
      <c r="AJ1139" s="1"/>
      <c r="AK1139" s="1"/>
      <c r="AL1139" s="1"/>
    </row>
    <row r="1140">
      <c r="I1140" s="1"/>
      <c r="J1140" s="1"/>
      <c r="K1140" s="1"/>
      <c r="W1140" s="1" t="str">
        <f t="shared" si="4"/>
        <v/>
      </c>
      <c r="AA1140" s="1"/>
      <c r="AB1140" s="1"/>
      <c r="AC1140" s="1"/>
      <c r="AJ1140" s="1"/>
      <c r="AK1140" s="1"/>
      <c r="AL1140" s="1"/>
    </row>
    <row r="1141">
      <c r="I1141" s="1"/>
      <c r="J1141" s="1"/>
      <c r="K1141" s="1"/>
      <c r="W1141" s="1" t="str">
        <f t="shared" si="4"/>
        <v/>
      </c>
      <c r="AA1141" s="1"/>
      <c r="AB1141" s="1"/>
      <c r="AC1141" s="1"/>
      <c r="AJ1141" s="1"/>
      <c r="AK1141" s="1"/>
      <c r="AL1141" s="1"/>
    </row>
    <row r="1142">
      <c r="I1142" s="1"/>
      <c r="J1142" s="1"/>
      <c r="K1142" s="1"/>
      <c r="W1142" s="1" t="str">
        <f t="shared" si="4"/>
        <v/>
      </c>
      <c r="AA1142" s="1"/>
      <c r="AB1142" s="1"/>
      <c r="AC1142" s="1"/>
      <c r="AJ1142" s="1"/>
      <c r="AK1142" s="1"/>
      <c r="AL1142" s="1"/>
    </row>
    <row r="1143">
      <c r="I1143" s="1"/>
      <c r="J1143" s="1"/>
      <c r="K1143" s="1"/>
      <c r="W1143" s="1" t="str">
        <f t="shared" si="4"/>
        <v/>
      </c>
      <c r="AA1143" s="1"/>
      <c r="AB1143" s="1"/>
      <c r="AC1143" s="1"/>
      <c r="AJ1143" s="1"/>
      <c r="AK1143" s="1"/>
      <c r="AL1143" s="1"/>
    </row>
    <row r="1144">
      <c r="I1144" s="1"/>
      <c r="J1144" s="1"/>
      <c r="K1144" s="1"/>
      <c r="W1144" s="1" t="str">
        <f t="shared" si="4"/>
        <v/>
      </c>
      <c r="AA1144" s="1"/>
      <c r="AB1144" s="1"/>
      <c r="AC1144" s="1"/>
      <c r="AJ1144" s="1"/>
      <c r="AK1144" s="1"/>
      <c r="AL1144" s="1"/>
    </row>
    <row r="1145">
      <c r="I1145" s="1"/>
      <c r="J1145" s="1"/>
      <c r="K1145" s="1"/>
      <c r="W1145" s="1" t="str">
        <f t="shared" si="4"/>
        <v/>
      </c>
      <c r="AA1145" s="1"/>
      <c r="AB1145" s="1"/>
      <c r="AC1145" s="1"/>
      <c r="AJ1145" s="1"/>
      <c r="AK1145" s="1"/>
      <c r="AL1145" s="1"/>
    </row>
    <row r="1146">
      <c r="I1146" s="1"/>
      <c r="J1146" s="1"/>
      <c r="K1146" s="1"/>
      <c r="W1146" s="1" t="str">
        <f t="shared" si="4"/>
        <v/>
      </c>
      <c r="AA1146" s="1"/>
      <c r="AB1146" s="1"/>
      <c r="AC1146" s="1"/>
      <c r="AJ1146" s="1"/>
      <c r="AK1146" s="1"/>
      <c r="AL1146" s="1"/>
    </row>
    <row r="1147">
      <c r="I1147" s="1"/>
      <c r="J1147" s="1"/>
      <c r="K1147" s="1"/>
      <c r="W1147" s="1" t="str">
        <f t="shared" si="4"/>
        <v/>
      </c>
      <c r="AA1147" s="1"/>
      <c r="AB1147" s="1"/>
      <c r="AC1147" s="1"/>
      <c r="AJ1147" s="1"/>
      <c r="AK1147" s="1"/>
      <c r="AL1147" s="1"/>
    </row>
    <row r="1148">
      <c r="I1148" s="1"/>
      <c r="J1148" s="1"/>
      <c r="K1148" s="1"/>
      <c r="W1148" s="1" t="str">
        <f t="shared" si="4"/>
        <v/>
      </c>
      <c r="AA1148" s="1"/>
      <c r="AB1148" s="1"/>
      <c r="AC1148" s="1"/>
      <c r="AJ1148" s="1"/>
      <c r="AK1148" s="1"/>
      <c r="AL1148" s="1"/>
    </row>
    <row r="1149">
      <c r="I1149" s="1"/>
      <c r="J1149" s="1"/>
      <c r="K1149" s="1"/>
      <c r="W1149" s="1" t="str">
        <f t="shared" si="4"/>
        <v/>
      </c>
      <c r="AA1149" s="1"/>
      <c r="AB1149" s="1"/>
      <c r="AC1149" s="1"/>
      <c r="AJ1149" s="1"/>
      <c r="AK1149" s="1"/>
      <c r="AL1149" s="1"/>
    </row>
    <row r="1150">
      <c r="I1150" s="1"/>
      <c r="J1150" s="1"/>
      <c r="K1150" s="1"/>
      <c r="W1150" s="1" t="str">
        <f t="shared" si="4"/>
        <v/>
      </c>
      <c r="AA1150" s="1"/>
      <c r="AB1150" s="1"/>
      <c r="AC1150" s="1"/>
      <c r="AJ1150" s="1"/>
      <c r="AK1150" s="1"/>
      <c r="AL1150" s="1"/>
    </row>
    <row r="1151">
      <c r="I1151" s="1"/>
      <c r="J1151" s="1"/>
      <c r="K1151" s="1"/>
      <c r="W1151" s="1" t="str">
        <f t="shared" si="4"/>
        <v/>
      </c>
      <c r="AA1151" s="1"/>
      <c r="AB1151" s="1"/>
      <c r="AC1151" s="1"/>
      <c r="AJ1151" s="1"/>
      <c r="AK1151" s="1"/>
      <c r="AL1151" s="1"/>
    </row>
    <row r="1152">
      <c r="I1152" s="1"/>
      <c r="J1152" s="1"/>
      <c r="K1152" s="1"/>
      <c r="W1152" s="1" t="str">
        <f t="shared" si="4"/>
        <v/>
      </c>
      <c r="AA1152" s="1"/>
      <c r="AB1152" s="1"/>
      <c r="AC1152" s="1"/>
      <c r="AJ1152" s="1"/>
      <c r="AK1152" s="1"/>
      <c r="AL1152" s="1"/>
    </row>
    <row r="1153">
      <c r="I1153" s="1"/>
      <c r="J1153" s="1"/>
      <c r="K1153" s="1"/>
      <c r="W1153" s="1" t="str">
        <f t="shared" si="4"/>
        <v/>
      </c>
      <c r="AA1153" s="1"/>
      <c r="AB1153" s="1"/>
      <c r="AC1153" s="1"/>
      <c r="AJ1153" s="1"/>
      <c r="AK1153" s="1"/>
      <c r="AL1153" s="1"/>
    </row>
    <row r="1154">
      <c r="I1154" s="1"/>
      <c r="J1154" s="1"/>
      <c r="K1154" s="1"/>
      <c r="W1154" s="1" t="str">
        <f t="shared" si="4"/>
        <v/>
      </c>
      <c r="AA1154" s="1"/>
      <c r="AB1154" s="1"/>
      <c r="AC1154" s="1"/>
      <c r="AJ1154" s="1"/>
      <c r="AK1154" s="1"/>
      <c r="AL1154" s="1"/>
    </row>
    <row r="1155">
      <c r="I1155" s="1"/>
      <c r="J1155" s="1"/>
      <c r="K1155" s="1"/>
      <c r="W1155" s="1" t="str">
        <f t="shared" si="4"/>
        <v/>
      </c>
      <c r="AA1155" s="1"/>
      <c r="AB1155" s="1"/>
      <c r="AC1155" s="1"/>
      <c r="AJ1155" s="1"/>
      <c r="AK1155" s="1"/>
      <c r="AL1155" s="1"/>
    </row>
    <row r="1156">
      <c r="I1156" s="1"/>
      <c r="J1156" s="1"/>
      <c r="K1156" s="1"/>
      <c r="W1156" s="1" t="str">
        <f t="shared" si="4"/>
        <v/>
      </c>
      <c r="AA1156" s="1"/>
      <c r="AB1156" s="1"/>
      <c r="AC1156" s="1"/>
      <c r="AJ1156" s="1"/>
      <c r="AK1156" s="1"/>
      <c r="AL1156" s="1"/>
    </row>
    <row r="1157">
      <c r="I1157" s="1"/>
      <c r="J1157" s="1"/>
      <c r="K1157" s="1"/>
      <c r="W1157" s="1" t="str">
        <f t="shared" si="4"/>
        <v/>
      </c>
      <c r="AA1157" s="1"/>
      <c r="AB1157" s="1"/>
      <c r="AC1157" s="1"/>
      <c r="AJ1157" s="1"/>
      <c r="AK1157" s="1"/>
      <c r="AL1157" s="1"/>
    </row>
    <row r="1158">
      <c r="I1158" s="1"/>
      <c r="J1158" s="1"/>
      <c r="K1158" s="1"/>
      <c r="W1158" s="1" t="str">
        <f t="shared" si="4"/>
        <v/>
      </c>
      <c r="AA1158" s="1"/>
      <c r="AB1158" s="1"/>
      <c r="AC1158" s="1"/>
      <c r="AJ1158" s="1"/>
      <c r="AK1158" s="1"/>
      <c r="AL1158" s="1"/>
    </row>
    <row r="1159">
      <c r="I1159" s="1"/>
      <c r="J1159" s="1"/>
      <c r="K1159" s="1"/>
      <c r="W1159" s="1" t="str">
        <f t="shared" si="4"/>
        <v/>
      </c>
      <c r="AA1159" s="1"/>
      <c r="AB1159" s="1"/>
      <c r="AC1159" s="1"/>
      <c r="AJ1159" s="1"/>
      <c r="AK1159" s="1"/>
      <c r="AL1159" s="1"/>
    </row>
    <row r="1160">
      <c r="I1160" s="1"/>
      <c r="J1160" s="1"/>
      <c r="K1160" s="1"/>
      <c r="W1160" s="1" t="str">
        <f t="shared" si="4"/>
        <v/>
      </c>
      <c r="AA1160" s="1"/>
      <c r="AB1160" s="1"/>
      <c r="AC1160" s="1"/>
      <c r="AJ1160" s="1"/>
      <c r="AK1160" s="1"/>
      <c r="AL1160" s="1"/>
    </row>
    <row r="1161">
      <c r="I1161" s="1"/>
      <c r="J1161" s="1"/>
      <c r="K1161" s="1"/>
      <c r="W1161" s="1" t="str">
        <f t="shared" si="4"/>
        <v/>
      </c>
      <c r="AA1161" s="1"/>
      <c r="AB1161" s="1"/>
      <c r="AC1161" s="1"/>
      <c r="AJ1161" s="1"/>
      <c r="AK1161" s="1"/>
      <c r="AL1161" s="1"/>
    </row>
    <row r="1162">
      <c r="I1162" s="1"/>
      <c r="J1162" s="1"/>
      <c r="K1162" s="1"/>
      <c r="W1162" s="1" t="str">
        <f t="shared" si="4"/>
        <v/>
      </c>
      <c r="AA1162" s="1"/>
      <c r="AB1162" s="1"/>
      <c r="AC1162" s="1"/>
      <c r="AJ1162" s="1"/>
      <c r="AK1162" s="1"/>
      <c r="AL1162" s="1"/>
    </row>
    <row r="1163">
      <c r="I1163" s="1"/>
      <c r="J1163" s="1"/>
      <c r="K1163" s="1"/>
      <c r="W1163" s="1" t="str">
        <f t="shared" si="4"/>
        <v/>
      </c>
      <c r="AA1163" s="1"/>
      <c r="AB1163" s="1"/>
      <c r="AC1163" s="1"/>
      <c r="AJ1163" s="1"/>
      <c r="AK1163" s="1"/>
      <c r="AL1163" s="1"/>
    </row>
    <row r="1164">
      <c r="I1164" s="1"/>
      <c r="J1164" s="1"/>
      <c r="K1164" s="1"/>
      <c r="W1164" s="1" t="str">
        <f t="shared" si="4"/>
        <v/>
      </c>
      <c r="AA1164" s="1"/>
      <c r="AB1164" s="1"/>
      <c r="AC1164" s="1"/>
      <c r="AJ1164" s="1"/>
      <c r="AK1164" s="1"/>
      <c r="AL1164" s="1"/>
    </row>
    <row r="1165">
      <c r="I1165" s="1"/>
      <c r="J1165" s="1"/>
      <c r="K1165" s="1"/>
      <c r="W1165" s="1" t="str">
        <f t="shared" si="4"/>
        <v/>
      </c>
      <c r="AA1165" s="1"/>
      <c r="AB1165" s="1"/>
      <c r="AC1165" s="1"/>
      <c r="AJ1165" s="1"/>
      <c r="AK1165" s="1"/>
      <c r="AL1165" s="1"/>
    </row>
    <row r="1166">
      <c r="I1166" s="1"/>
      <c r="J1166" s="1"/>
      <c r="K1166" s="1"/>
      <c r="W1166" s="1" t="str">
        <f t="shared" si="4"/>
        <v/>
      </c>
      <c r="AA1166" s="1"/>
      <c r="AB1166" s="1"/>
      <c r="AC1166" s="1"/>
      <c r="AJ1166" s="1"/>
      <c r="AK1166" s="1"/>
      <c r="AL1166" s="1"/>
    </row>
    <row r="1167">
      <c r="I1167" s="1"/>
      <c r="J1167" s="1"/>
      <c r="K1167" s="1"/>
      <c r="W1167" s="1" t="str">
        <f t="shared" si="4"/>
        <v/>
      </c>
      <c r="AA1167" s="1"/>
      <c r="AB1167" s="1"/>
      <c r="AC1167" s="1"/>
      <c r="AJ1167" s="1"/>
      <c r="AK1167" s="1"/>
      <c r="AL1167" s="1"/>
    </row>
    <row r="1168">
      <c r="I1168" s="1"/>
      <c r="J1168" s="1"/>
      <c r="K1168" s="1"/>
      <c r="W1168" s="1" t="str">
        <f t="shared" si="4"/>
        <v/>
      </c>
      <c r="AA1168" s="1"/>
      <c r="AB1168" s="1"/>
      <c r="AC1168" s="1"/>
      <c r="AJ1168" s="1"/>
      <c r="AK1168" s="1"/>
      <c r="AL1168" s="1"/>
    </row>
    <row r="1169">
      <c r="I1169" s="1"/>
      <c r="J1169" s="1"/>
      <c r="K1169" s="1"/>
      <c r="W1169" s="1" t="str">
        <f t="shared" si="4"/>
        <v/>
      </c>
      <c r="AA1169" s="1"/>
      <c r="AB1169" s="1"/>
      <c r="AC1169" s="1"/>
      <c r="AJ1169" s="1"/>
      <c r="AK1169" s="1"/>
      <c r="AL1169" s="1"/>
    </row>
    <row r="1170">
      <c r="I1170" s="1"/>
      <c r="J1170" s="1"/>
      <c r="K1170" s="1"/>
      <c r="W1170" s="1" t="str">
        <f t="shared" si="4"/>
        <v/>
      </c>
      <c r="AA1170" s="1"/>
      <c r="AB1170" s="1"/>
      <c r="AC1170" s="1"/>
      <c r="AJ1170" s="1"/>
      <c r="AK1170" s="1"/>
      <c r="AL1170" s="1"/>
    </row>
    <row r="1171">
      <c r="I1171" s="1"/>
      <c r="J1171" s="1"/>
      <c r="K1171" s="1"/>
      <c r="W1171" s="1" t="str">
        <f t="shared" si="4"/>
        <v/>
      </c>
      <c r="AA1171" s="1"/>
      <c r="AB1171" s="1"/>
      <c r="AC1171" s="1"/>
      <c r="AJ1171" s="1"/>
      <c r="AK1171" s="1"/>
      <c r="AL1171" s="1"/>
    </row>
    <row r="1172">
      <c r="I1172" s="1"/>
      <c r="J1172" s="1"/>
      <c r="K1172" s="1"/>
      <c r="W1172" s="1" t="str">
        <f t="shared" si="4"/>
        <v/>
      </c>
      <c r="AA1172" s="1"/>
      <c r="AB1172" s="1"/>
      <c r="AC1172" s="1"/>
      <c r="AJ1172" s="1"/>
      <c r="AK1172" s="1"/>
      <c r="AL1172" s="1"/>
    </row>
    <row r="1173">
      <c r="I1173" s="1"/>
      <c r="J1173" s="1"/>
      <c r="K1173" s="1"/>
      <c r="W1173" s="1" t="str">
        <f t="shared" si="4"/>
        <v/>
      </c>
      <c r="AA1173" s="1"/>
      <c r="AB1173" s="1"/>
      <c r="AC1173" s="1"/>
      <c r="AJ1173" s="1"/>
      <c r="AK1173" s="1"/>
      <c r="AL1173" s="1"/>
    </row>
    <row r="1174">
      <c r="I1174" s="1"/>
      <c r="J1174" s="1"/>
      <c r="K1174" s="1"/>
      <c r="W1174" s="1" t="str">
        <f t="shared" si="4"/>
        <v/>
      </c>
      <c r="AA1174" s="1"/>
      <c r="AB1174" s="1"/>
      <c r="AC1174" s="1"/>
      <c r="AJ1174" s="1"/>
      <c r="AK1174" s="1"/>
      <c r="AL1174" s="1"/>
    </row>
    <row r="1175">
      <c r="I1175" s="1"/>
      <c r="J1175" s="1"/>
      <c r="K1175" s="1"/>
      <c r="W1175" s="1" t="str">
        <f t="shared" si="4"/>
        <v/>
      </c>
      <c r="AA1175" s="1"/>
      <c r="AB1175" s="1"/>
      <c r="AC1175" s="1"/>
      <c r="AJ1175" s="1"/>
      <c r="AK1175" s="1"/>
      <c r="AL1175" s="1"/>
    </row>
    <row r="1176">
      <c r="I1176" s="1"/>
      <c r="J1176" s="1"/>
      <c r="K1176" s="1"/>
      <c r="W1176" s="1" t="str">
        <f t="shared" si="4"/>
        <v/>
      </c>
      <c r="AA1176" s="1"/>
      <c r="AB1176" s="1"/>
      <c r="AC1176" s="1"/>
      <c r="AJ1176" s="1"/>
      <c r="AK1176" s="1"/>
      <c r="AL1176" s="1"/>
    </row>
    <row r="1177">
      <c r="I1177" s="1"/>
      <c r="J1177" s="1"/>
      <c r="K1177" s="1"/>
      <c r="W1177" s="1" t="str">
        <f t="shared" si="4"/>
        <v/>
      </c>
      <c r="AA1177" s="1"/>
      <c r="AB1177" s="1"/>
      <c r="AC1177" s="1"/>
      <c r="AJ1177" s="1"/>
      <c r="AK1177" s="1"/>
      <c r="AL1177" s="1"/>
    </row>
    <row r="1178">
      <c r="I1178" s="1"/>
      <c r="J1178" s="1"/>
      <c r="K1178" s="1"/>
      <c r="W1178" s="1" t="str">
        <f t="shared" si="4"/>
        <v/>
      </c>
      <c r="AA1178" s="1"/>
      <c r="AB1178" s="1"/>
      <c r="AC1178" s="1"/>
      <c r="AJ1178" s="1"/>
      <c r="AK1178" s="1"/>
      <c r="AL1178" s="1"/>
    </row>
    <row r="1179">
      <c r="I1179" s="1"/>
      <c r="J1179" s="1"/>
      <c r="K1179" s="1"/>
      <c r="W1179" s="1" t="str">
        <f t="shared" si="4"/>
        <v/>
      </c>
      <c r="AA1179" s="1"/>
      <c r="AB1179" s="1"/>
      <c r="AC1179" s="1"/>
      <c r="AJ1179" s="1"/>
      <c r="AK1179" s="1"/>
      <c r="AL1179" s="1"/>
    </row>
    <row r="1180">
      <c r="I1180" s="1"/>
      <c r="J1180" s="1"/>
      <c r="K1180" s="1"/>
      <c r="W1180" s="1" t="str">
        <f t="shared" si="4"/>
        <v/>
      </c>
      <c r="AA1180" s="1"/>
      <c r="AB1180" s="1"/>
      <c r="AC1180" s="1"/>
      <c r="AJ1180" s="1"/>
      <c r="AK1180" s="1"/>
      <c r="AL1180" s="1"/>
    </row>
    <row r="1181">
      <c r="I1181" s="1"/>
      <c r="J1181" s="1"/>
      <c r="K1181" s="1"/>
      <c r="W1181" s="1" t="str">
        <f t="shared" si="4"/>
        <v/>
      </c>
      <c r="AA1181" s="1"/>
      <c r="AB1181" s="1"/>
      <c r="AC1181" s="1"/>
      <c r="AJ1181" s="1"/>
      <c r="AK1181" s="1"/>
      <c r="AL1181" s="1"/>
    </row>
    <row r="1182">
      <c r="I1182" s="1"/>
      <c r="J1182" s="1"/>
      <c r="K1182" s="1"/>
      <c r="W1182" s="1" t="str">
        <f t="shared" si="4"/>
        <v/>
      </c>
      <c r="AA1182" s="1"/>
      <c r="AB1182" s="1"/>
      <c r="AC1182" s="1"/>
      <c r="AJ1182" s="1"/>
      <c r="AK1182" s="1"/>
      <c r="AL1182" s="1"/>
    </row>
    <row r="1183">
      <c r="I1183" s="1"/>
      <c r="J1183" s="1"/>
      <c r="K1183" s="1"/>
      <c r="W1183" s="1" t="str">
        <f t="shared" si="4"/>
        <v/>
      </c>
      <c r="AA1183" s="1"/>
      <c r="AB1183" s="1"/>
      <c r="AC1183" s="1"/>
      <c r="AJ1183" s="1"/>
      <c r="AK1183" s="1"/>
      <c r="AL1183" s="1"/>
    </row>
    <row r="1184">
      <c r="I1184" s="1"/>
      <c r="J1184" s="1"/>
      <c r="K1184" s="1"/>
      <c r="W1184" s="1" t="str">
        <f t="shared" si="4"/>
        <v/>
      </c>
      <c r="AA1184" s="1"/>
      <c r="AB1184" s="1"/>
      <c r="AC1184" s="1"/>
      <c r="AJ1184" s="1"/>
      <c r="AK1184" s="1"/>
      <c r="AL1184" s="1"/>
    </row>
    <row r="1185">
      <c r="I1185" s="1"/>
      <c r="J1185" s="1"/>
      <c r="K1185" s="1"/>
      <c r="W1185" s="1" t="str">
        <f t="shared" si="4"/>
        <v/>
      </c>
      <c r="AA1185" s="1"/>
      <c r="AB1185" s="1"/>
      <c r="AC1185" s="1"/>
      <c r="AJ1185" s="1"/>
      <c r="AK1185" s="1"/>
      <c r="AL1185" s="1"/>
    </row>
    <row r="1186">
      <c r="I1186" s="1"/>
      <c r="J1186" s="1"/>
      <c r="K1186" s="1"/>
      <c r="W1186" s="1" t="str">
        <f t="shared" si="4"/>
        <v/>
      </c>
      <c r="AA1186" s="1"/>
      <c r="AB1186" s="1"/>
      <c r="AC1186" s="1"/>
      <c r="AJ1186" s="1"/>
      <c r="AK1186" s="1"/>
      <c r="AL1186" s="1"/>
    </row>
    <row r="1187">
      <c r="I1187" s="1"/>
      <c r="J1187" s="1"/>
      <c r="K1187" s="1"/>
      <c r="W1187" s="1" t="str">
        <f t="shared" si="4"/>
        <v/>
      </c>
      <c r="AA1187" s="1"/>
      <c r="AB1187" s="1"/>
      <c r="AC1187" s="1"/>
      <c r="AJ1187" s="1"/>
      <c r="AK1187" s="1"/>
      <c r="AL1187" s="1"/>
    </row>
    <row r="1188">
      <c r="I1188" s="1"/>
      <c r="J1188" s="1"/>
      <c r="K1188" s="1"/>
      <c r="W1188" s="1" t="str">
        <f t="shared" si="4"/>
        <v/>
      </c>
      <c r="AA1188" s="1"/>
      <c r="AB1188" s="1"/>
      <c r="AC1188" s="1"/>
      <c r="AJ1188" s="1"/>
      <c r="AK1188" s="1"/>
      <c r="AL1188" s="1"/>
    </row>
    <row r="1189">
      <c r="I1189" s="1"/>
      <c r="J1189" s="1"/>
      <c r="K1189" s="1"/>
      <c r="W1189" s="1" t="str">
        <f t="shared" si="4"/>
        <v/>
      </c>
      <c r="AA1189" s="1"/>
      <c r="AB1189" s="1"/>
      <c r="AC1189" s="1"/>
      <c r="AJ1189" s="1"/>
      <c r="AK1189" s="1"/>
      <c r="AL1189" s="1"/>
    </row>
    <row r="1190">
      <c r="I1190" s="1"/>
      <c r="J1190" s="1"/>
      <c r="K1190" s="1"/>
      <c r="W1190" s="1" t="str">
        <f t="shared" si="4"/>
        <v/>
      </c>
      <c r="AA1190" s="1"/>
      <c r="AB1190" s="1"/>
      <c r="AC1190" s="1"/>
      <c r="AJ1190" s="1"/>
      <c r="AK1190" s="1"/>
      <c r="AL1190" s="1"/>
    </row>
    <row r="1191">
      <c r="I1191" s="1"/>
      <c r="J1191" s="1"/>
      <c r="K1191" s="1"/>
      <c r="W1191" s="1" t="str">
        <f t="shared" si="4"/>
        <v/>
      </c>
      <c r="AA1191" s="1"/>
      <c r="AB1191" s="1"/>
      <c r="AC1191" s="1"/>
      <c r="AJ1191" s="1"/>
      <c r="AK1191" s="1"/>
      <c r="AL1191" s="1"/>
    </row>
    <row r="1192">
      <c r="I1192" s="1"/>
      <c r="J1192" s="1"/>
      <c r="K1192" s="1"/>
      <c r="W1192" s="1" t="str">
        <f t="shared" si="4"/>
        <v/>
      </c>
      <c r="AA1192" s="1"/>
      <c r="AB1192" s="1"/>
      <c r="AC1192" s="1"/>
      <c r="AJ1192" s="1"/>
      <c r="AK1192" s="1"/>
      <c r="AL1192" s="1"/>
    </row>
    <row r="1193">
      <c r="I1193" s="1"/>
      <c r="J1193" s="1"/>
      <c r="K1193" s="1"/>
      <c r="W1193" s="1" t="str">
        <f t="shared" si="4"/>
        <v/>
      </c>
      <c r="AA1193" s="1"/>
      <c r="AB1193" s="1"/>
      <c r="AC1193" s="1"/>
      <c r="AJ1193" s="1"/>
      <c r="AK1193" s="1"/>
      <c r="AL1193" s="1"/>
    </row>
    <row r="1194">
      <c r="I1194" s="1"/>
      <c r="J1194" s="1"/>
      <c r="K1194" s="1"/>
      <c r="W1194" s="1" t="str">
        <f t="shared" si="4"/>
        <v/>
      </c>
      <c r="AA1194" s="1"/>
      <c r="AB1194" s="1"/>
      <c r="AC1194" s="1"/>
      <c r="AJ1194" s="1"/>
      <c r="AK1194" s="1"/>
      <c r="AL1194" s="1"/>
    </row>
    <row r="1195">
      <c r="I1195" s="1"/>
      <c r="J1195" s="1"/>
      <c r="K1195" s="1"/>
      <c r="W1195" s="1" t="str">
        <f t="shared" si="4"/>
        <v/>
      </c>
      <c r="AA1195" s="1"/>
      <c r="AB1195" s="1"/>
      <c r="AC1195" s="1"/>
      <c r="AJ1195" s="1"/>
      <c r="AK1195" s="1"/>
      <c r="AL1195" s="1"/>
    </row>
    <row r="1196">
      <c r="I1196" s="1"/>
      <c r="J1196" s="1"/>
      <c r="K1196" s="1"/>
      <c r="W1196" s="1" t="str">
        <f t="shared" si="4"/>
        <v/>
      </c>
      <c r="AA1196" s="1"/>
      <c r="AB1196" s="1"/>
      <c r="AC1196" s="1"/>
      <c r="AJ1196" s="1"/>
      <c r="AK1196" s="1"/>
      <c r="AL1196" s="1"/>
    </row>
    <row r="1197">
      <c r="I1197" s="1"/>
      <c r="J1197" s="1"/>
      <c r="K1197" s="1"/>
      <c r="W1197" s="1" t="str">
        <f t="shared" si="4"/>
        <v/>
      </c>
      <c r="AA1197" s="1"/>
      <c r="AB1197" s="1"/>
      <c r="AC1197" s="1"/>
      <c r="AJ1197" s="1"/>
      <c r="AK1197" s="1"/>
      <c r="AL1197" s="1"/>
    </row>
    <row r="1198">
      <c r="I1198" s="1"/>
      <c r="J1198" s="1"/>
      <c r="K1198" s="1"/>
      <c r="W1198" s="1" t="str">
        <f t="shared" si="4"/>
        <v/>
      </c>
      <c r="AA1198" s="1"/>
      <c r="AB1198" s="1"/>
      <c r="AC1198" s="1"/>
      <c r="AJ1198" s="1"/>
      <c r="AK1198" s="1"/>
      <c r="AL1198" s="1"/>
    </row>
    <row r="1199">
      <c r="I1199" s="1"/>
      <c r="J1199" s="1"/>
      <c r="K1199" s="1"/>
      <c r="W1199" s="1" t="str">
        <f t="shared" si="4"/>
        <v/>
      </c>
      <c r="AA1199" s="1"/>
      <c r="AB1199" s="1"/>
      <c r="AC1199" s="1"/>
      <c r="AJ1199" s="1"/>
      <c r="AK1199" s="1"/>
      <c r="AL1199" s="1"/>
    </row>
    <row r="1200">
      <c r="I1200" s="1"/>
      <c r="J1200" s="1"/>
      <c r="K1200" s="1"/>
      <c r="W1200" s="1" t="str">
        <f t="shared" si="4"/>
        <v/>
      </c>
      <c r="AA1200" s="1"/>
      <c r="AB1200" s="1"/>
      <c r="AC1200" s="1"/>
      <c r="AJ1200" s="1"/>
      <c r="AK1200" s="1"/>
      <c r="AL1200" s="1"/>
    </row>
    <row r="1201">
      <c r="I1201" s="1"/>
      <c r="J1201" s="1"/>
      <c r="K1201" s="1"/>
      <c r="W1201" s="1" t="str">
        <f t="shared" si="4"/>
        <v/>
      </c>
      <c r="AA1201" s="1"/>
      <c r="AB1201" s="1"/>
      <c r="AC1201" s="1"/>
      <c r="AJ1201" s="1"/>
      <c r="AK1201" s="1"/>
      <c r="AL1201" s="1"/>
    </row>
    <row r="1202">
      <c r="I1202" s="1"/>
      <c r="J1202" s="1"/>
      <c r="K1202" s="1"/>
      <c r="W1202" s="1" t="str">
        <f t="shared" si="4"/>
        <v/>
      </c>
      <c r="AA1202" s="1"/>
      <c r="AB1202" s="1"/>
      <c r="AC1202" s="1"/>
      <c r="AJ1202" s="1"/>
      <c r="AK1202" s="1"/>
      <c r="AL1202" s="1"/>
    </row>
    <row r="1203">
      <c r="I1203" s="1"/>
      <c r="J1203" s="1"/>
      <c r="K1203" s="1"/>
      <c r="W1203" s="1" t="str">
        <f t="shared" si="4"/>
        <v/>
      </c>
      <c r="AA1203" s="1"/>
      <c r="AB1203" s="1"/>
      <c r="AC1203" s="1"/>
      <c r="AJ1203" s="1"/>
      <c r="AK1203" s="1"/>
      <c r="AL1203" s="1"/>
    </row>
    <row r="1204">
      <c r="I1204" s="1"/>
      <c r="J1204" s="1"/>
      <c r="K1204" s="1"/>
      <c r="W1204" s="1" t="str">
        <f t="shared" si="4"/>
        <v/>
      </c>
      <c r="AA1204" s="1"/>
      <c r="AB1204" s="1"/>
      <c r="AC1204" s="1"/>
      <c r="AJ1204" s="1"/>
      <c r="AK1204" s="1"/>
      <c r="AL1204" s="1"/>
    </row>
    <row r="1205">
      <c r="I1205" s="1"/>
      <c r="J1205" s="1"/>
      <c r="K1205" s="1"/>
      <c r="W1205" s="1" t="str">
        <f t="shared" si="4"/>
        <v/>
      </c>
      <c r="AA1205" s="1"/>
      <c r="AB1205" s="1"/>
      <c r="AC1205" s="1"/>
      <c r="AJ1205" s="1"/>
      <c r="AK1205" s="1"/>
      <c r="AL1205" s="1"/>
    </row>
    <row r="1206">
      <c r="I1206" s="1"/>
      <c r="J1206" s="1"/>
      <c r="K1206" s="1"/>
      <c r="W1206" s="1" t="str">
        <f t="shared" si="4"/>
        <v/>
      </c>
      <c r="AA1206" s="1"/>
      <c r="AB1206" s="1"/>
      <c r="AC1206" s="1"/>
      <c r="AJ1206" s="1"/>
      <c r="AK1206" s="1"/>
      <c r="AL1206" s="1"/>
    </row>
    <row r="1207">
      <c r="I1207" s="1"/>
      <c r="J1207" s="1"/>
      <c r="K1207" s="1"/>
      <c r="W1207" s="1" t="str">
        <f t="shared" si="4"/>
        <v/>
      </c>
      <c r="AA1207" s="1"/>
      <c r="AB1207" s="1"/>
      <c r="AC1207" s="1"/>
      <c r="AJ1207" s="1"/>
      <c r="AK1207" s="1"/>
      <c r="AL1207" s="1"/>
    </row>
    <row r="1208">
      <c r="I1208" s="1"/>
      <c r="J1208" s="1"/>
      <c r="K1208" s="1"/>
      <c r="W1208" s="1" t="str">
        <f t="shared" si="4"/>
        <v/>
      </c>
      <c r="AA1208" s="1"/>
      <c r="AB1208" s="1"/>
      <c r="AC1208" s="1"/>
      <c r="AJ1208" s="1"/>
      <c r="AK1208" s="1"/>
      <c r="AL1208" s="1"/>
    </row>
    <row r="1209">
      <c r="I1209" s="1"/>
      <c r="J1209" s="1"/>
      <c r="K1209" s="1"/>
      <c r="W1209" s="1" t="str">
        <f t="shared" si="4"/>
        <v/>
      </c>
      <c r="AA1209" s="1"/>
      <c r="AB1209" s="1"/>
      <c r="AC1209" s="1"/>
      <c r="AJ1209" s="1"/>
      <c r="AK1209" s="1"/>
      <c r="AL1209" s="1"/>
    </row>
    <row r="1210">
      <c r="I1210" s="1"/>
      <c r="J1210" s="1"/>
      <c r="K1210" s="1"/>
      <c r="W1210" s="1" t="str">
        <f t="shared" si="4"/>
        <v/>
      </c>
      <c r="AA1210" s="1"/>
      <c r="AB1210" s="1"/>
      <c r="AC1210" s="1"/>
      <c r="AJ1210" s="1"/>
      <c r="AK1210" s="1"/>
      <c r="AL1210" s="1"/>
    </row>
    <row r="1211">
      <c r="I1211" s="1"/>
      <c r="J1211" s="1"/>
      <c r="K1211" s="1"/>
      <c r="W1211" s="1" t="str">
        <f t="shared" si="4"/>
        <v/>
      </c>
      <c r="AA1211" s="1"/>
      <c r="AB1211" s="1"/>
      <c r="AC1211" s="1"/>
      <c r="AJ1211" s="1"/>
      <c r="AK1211" s="1"/>
      <c r="AL1211" s="1"/>
    </row>
    <row r="1212">
      <c r="I1212" s="1"/>
      <c r="J1212" s="1"/>
      <c r="K1212" s="1"/>
      <c r="W1212" s="1" t="str">
        <f t="shared" si="4"/>
        <v/>
      </c>
      <c r="AA1212" s="1"/>
      <c r="AB1212" s="1"/>
      <c r="AC1212" s="1"/>
      <c r="AJ1212" s="1"/>
      <c r="AK1212" s="1"/>
      <c r="AL1212" s="1"/>
    </row>
    <row r="1213">
      <c r="I1213" s="1"/>
      <c r="J1213" s="1"/>
      <c r="K1213" s="1"/>
      <c r="W1213" s="1" t="str">
        <f t="shared" si="4"/>
        <v/>
      </c>
      <c r="AA1213" s="1"/>
      <c r="AB1213" s="1"/>
      <c r="AC1213" s="1"/>
      <c r="AJ1213" s="1"/>
      <c r="AK1213" s="1"/>
      <c r="AL1213" s="1"/>
    </row>
    <row r="1214">
      <c r="I1214" s="1"/>
      <c r="J1214" s="1"/>
      <c r="K1214" s="1"/>
      <c r="W1214" s="1" t="str">
        <f t="shared" si="4"/>
        <v/>
      </c>
      <c r="AA1214" s="1"/>
      <c r="AB1214" s="1"/>
      <c r="AC1214" s="1"/>
      <c r="AJ1214" s="1"/>
      <c r="AK1214" s="1"/>
      <c r="AL1214" s="1"/>
    </row>
    <row r="1215">
      <c r="I1215" s="1"/>
      <c r="J1215" s="1"/>
      <c r="K1215" s="1"/>
      <c r="W1215" s="1" t="str">
        <f t="shared" si="4"/>
        <v/>
      </c>
      <c r="AA1215" s="1"/>
      <c r="AB1215" s="1"/>
      <c r="AC1215" s="1"/>
      <c r="AJ1215" s="1"/>
      <c r="AK1215" s="1"/>
      <c r="AL1215" s="1"/>
    </row>
    <row r="1216">
      <c r="I1216" s="1"/>
      <c r="J1216" s="1"/>
      <c r="K1216" s="1"/>
      <c r="W1216" s="1" t="str">
        <f t="shared" si="4"/>
        <v/>
      </c>
      <c r="AA1216" s="1"/>
      <c r="AB1216" s="1"/>
      <c r="AC1216" s="1"/>
      <c r="AJ1216" s="1"/>
      <c r="AK1216" s="1"/>
      <c r="AL1216" s="1"/>
    </row>
    <row r="1217">
      <c r="I1217" s="1"/>
      <c r="J1217" s="1"/>
      <c r="K1217" s="1"/>
      <c r="W1217" s="1" t="str">
        <f t="shared" si="4"/>
        <v/>
      </c>
      <c r="AA1217" s="1"/>
      <c r="AB1217" s="1"/>
      <c r="AC1217" s="1"/>
      <c r="AJ1217" s="1"/>
      <c r="AK1217" s="1"/>
      <c r="AL1217" s="1"/>
    </row>
    <row r="1218">
      <c r="I1218" s="1"/>
      <c r="J1218" s="1"/>
      <c r="K1218" s="1"/>
      <c r="W1218" s="1" t="str">
        <f t="shared" si="4"/>
        <v/>
      </c>
      <c r="AA1218" s="1"/>
      <c r="AB1218" s="1"/>
      <c r="AC1218" s="1"/>
      <c r="AJ1218" s="1"/>
      <c r="AK1218" s="1"/>
      <c r="AL1218" s="1"/>
    </row>
    <row r="1219">
      <c r="I1219" s="1"/>
      <c r="J1219" s="1"/>
      <c r="K1219" s="1"/>
      <c r="W1219" s="1" t="str">
        <f t="shared" si="4"/>
        <v/>
      </c>
      <c r="AA1219" s="1"/>
      <c r="AB1219" s="1"/>
      <c r="AC1219" s="1"/>
      <c r="AJ1219" s="1"/>
      <c r="AK1219" s="1"/>
      <c r="AL1219" s="1"/>
    </row>
    <row r="1220">
      <c r="I1220" s="1"/>
      <c r="J1220" s="1"/>
      <c r="K1220" s="1"/>
      <c r="W1220" s="1" t="str">
        <f t="shared" si="4"/>
        <v/>
      </c>
      <c r="AA1220" s="1"/>
      <c r="AB1220" s="1"/>
      <c r="AC1220" s="1"/>
      <c r="AJ1220" s="1"/>
      <c r="AK1220" s="1"/>
      <c r="AL1220" s="1"/>
    </row>
    <row r="1221">
      <c r="I1221" s="1"/>
      <c r="J1221" s="1"/>
      <c r="K1221" s="1"/>
      <c r="W1221" s="1" t="str">
        <f t="shared" si="4"/>
        <v/>
      </c>
      <c r="AA1221" s="1"/>
      <c r="AB1221" s="1"/>
      <c r="AC1221" s="1"/>
      <c r="AJ1221" s="1"/>
      <c r="AK1221" s="1"/>
      <c r="AL1221" s="1"/>
    </row>
    <row r="1222">
      <c r="I1222" s="1"/>
      <c r="J1222" s="1"/>
      <c r="K1222" s="1"/>
      <c r="W1222" s="1" t="str">
        <f t="shared" si="4"/>
        <v/>
      </c>
      <c r="AA1222" s="1"/>
      <c r="AB1222" s="1"/>
      <c r="AC1222" s="1"/>
      <c r="AJ1222" s="1"/>
      <c r="AK1222" s="1"/>
      <c r="AL1222" s="1"/>
    </row>
    <row r="1223">
      <c r="I1223" s="1"/>
      <c r="J1223" s="1"/>
      <c r="K1223" s="1"/>
      <c r="W1223" s="1" t="str">
        <f t="shared" si="4"/>
        <v/>
      </c>
      <c r="AA1223" s="1"/>
      <c r="AB1223" s="1"/>
      <c r="AC1223" s="1"/>
      <c r="AJ1223" s="1"/>
      <c r="AK1223" s="1"/>
      <c r="AL1223" s="1"/>
    </row>
    <row r="1224">
      <c r="I1224" s="1"/>
      <c r="J1224" s="1"/>
      <c r="K1224" s="1"/>
      <c r="W1224" s="1" t="str">
        <f t="shared" si="4"/>
        <v/>
      </c>
      <c r="AA1224" s="1"/>
      <c r="AB1224" s="1"/>
      <c r="AC1224" s="1"/>
      <c r="AJ1224" s="1"/>
      <c r="AK1224" s="1"/>
      <c r="AL1224" s="1"/>
    </row>
    <row r="1225">
      <c r="I1225" s="1"/>
      <c r="J1225" s="1"/>
      <c r="K1225" s="1"/>
      <c r="W1225" s="1" t="str">
        <f t="shared" si="4"/>
        <v/>
      </c>
      <c r="AA1225" s="1"/>
      <c r="AB1225" s="1"/>
      <c r="AC1225" s="1"/>
      <c r="AJ1225" s="1"/>
      <c r="AK1225" s="1"/>
      <c r="AL1225" s="1"/>
    </row>
    <row r="1226">
      <c r="I1226" s="1"/>
      <c r="J1226" s="1"/>
      <c r="K1226" s="1"/>
      <c r="W1226" s="1" t="str">
        <f t="shared" si="4"/>
        <v/>
      </c>
      <c r="AA1226" s="1"/>
      <c r="AB1226" s="1"/>
      <c r="AC1226" s="1"/>
      <c r="AJ1226" s="1"/>
      <c r="AK1226" s="1"/>
      <c r="AL1226" s="1"/>
    </row>
    <row r="1227">
      <c r="I1227" s="1"/>
      <c r="J1227" s="1"/>
      <c r="K1227" s="1"/>
      <c r="W1227" s="1" t="str">
        <f t="shared" si="4"/>
        <v/>
      </c>
      <c r="AA1227" s="1"/>
      <c r="AB1227" s="1"/>
      <c r="AC1227" s="1"/>
      <c r="AJ1227" s="1"/>
      <c r="AK1227" s="1"/>
      <c r="AL1227" s="1"/>
    </row>
    <row r="1228">
      <c r="I1228" s="1"/>
      <c r="J1228" s="1"/>
      <c r="K1228" s="1"/>
      <c r="W1228" s="1" t="str">
        <f t="shared" si="4"/>
        <v/>
      </c>
      <c r="AA1228" s="1"/>
      <c r="AB1228" s="1"/>
      <c r="AC1228" s="1"/>
      <c r="AJ1228" s="1"/>
      <c r="AK1228" s="1"/>
      <c r="AL1228" s="1"/>
    </row>
    <row r="1229">
      <c r="I1229" s="1"/>
      <c r="J1229" s="1"/>
      <c r="K1229" s="1"/>
      <c r="W1229" s="1" t="str">
        <f t="shared" si="4"/>
        <v/>
      </c>
      <c r="AA1229" s="1"/>
      <c r="AB1229" s="1"/>
      <c r="AC1229" s="1"/>
      <c r="AJ1229" s="1"/>
      <c r="AK1229" s="1"/>
      <c r="AL1229" s="1"/>
    </row>
    <row r="1230">
      <c r="I1230" s="1"/>
      <c r="J1230" s="1"/>
      <c r="K1230" s="1"/>
      <c r="W1230" s="1" t="str">
        <f t="shared" si="4"/>
        <v/>
      </c>
      <c r="AA1230" s="1"/>
      <c r="AB1230" s="1"/>
      <c r="AC1230" s="1"/>
      <c r="AJ1230" s="1"/>
      <c r="AK1230" s="1"/>
      <c r="AL1230" s="1"/>
    </row>
    <row r="1231">
      <c r="I1231" s="1"/>
      <c r="J1231" s="1"/>
      <c r="K1231" s="1"/>
      <c r="W1231" s="1" t="str">
        <f t="shared" si="4"/>
        <v/>
      </c>
      <c r="AA1231" s="1"/>
      <c r="AB1231" s="1"/>
      <c r="AC1231" s="1"/>
      <c r="AJ1231" s="1"/>
      <c r="AK1231" s="1"/>
      <c r="AL1231" s="1"/>
    </row>
    <row r="1232">
      <c r="I1232" s="1"/>
      <c r="J1232" s="1"/>
      <c r="K1232" s="1"/>
      <c r="W1232" s="1" t="str">
        <f t="shared" si="4"/>
        <v/>
      </c>
      <c r="AA1232" s="1"/>
      <c r="AB1232" s="1"/>
      <c r="AC1232" s="1"/>
      <c r="AJ1232" s="1"/>
      <c r="AK1232" s="1"/>
      <c r="AL1232" s="1"/>
    </row>
    <row r="1233">
      <c r="I1233" s="1"/>
      <c r="J1233" s="1"/>
      <c r="K1233" s="1"/>
      <c r="W1233" s="1" t="str">
        <f t="shared" si="4"/>
        <v/>
      </c>
      <c r="AA1233" s="1"/>
      <c r="AB1233" s="1"/>
      <c r="AC1233" s="1"/>
      <c r="AJ1233" s="1"/>
      <c r="AK1233" s="1"/>
      <c r="AL1233" s="1"/>
    </row>
    <row r="1234">
      <c r="I1234" s="1"/>
      <c r="J1234" s="1"/>
      <c r="K1234" s="1"/>
      <c r="W1234" s="1" t="str">
        <f t="shared" si="4"/>
        <v/>
      </c>
      <c r="AA1234" s="1"/>
      <c r="AB1234" s="1"/>
      <c r="AC1234" s="1"/>
      <c r="AJ1234" s="1"/>
      <c r="AK1234" s="1"/>
      <c r="AL1234" s="1"/>
    </row>
    <row r="1235">
      <c r="I1235" s="1"/>
      <c r="J1235" s="1"/>
      <c r="K1235" s="1"/>
      <c r="W1235" s="1" t="str">
        <f t="shared" si="4"/>
        <v/>
      </c>
      <c r="AA1235" s="1"/>
      <c r="AB1235" s="1"/>
      <c r="AC1235" s="1"/>
      <c r="AJ1235" s="1"/>
      <c r="AK1235" s="1"/>
      <c r="AL1235" s="1"/>
    </row>
    <row r="1236">
      <c r="I1236" s="1"/>
      <c r="J1236" s="1"/>
      <c r="K1236" s="1"/>
      <c r="W1236" s="1" t="str">
        <f t="shared" si="4"/>
        <v/>
      </c>
      <c r="AA1236" s="1"/>
      <c r="AB1236" s="1"/>
      <c r="AC1236" s="1"/>
      <c r="AJ1236" s="1"/>
      <c r="AK1236" s="1"/>
      <c r="AL1236" s="1"/>
    </row>
    <row r="1237">
      <c r="I1237" s="1"/>
      <c r="J1237" s="1"/>
      <c r="K1237" s="1"/>
      <c r="W1237" s="1" t="str">
        <f t="shared" si="4"/>
        <v/>
      </c>
      <c r="AA1237" s="1"/>
      <c r="AB1237" s="1"/>
      <c r="AC1237" s="1"/>
      <c r="AJ1237" s="1"/>
      <c r="AK1237" s="1"/>
      <c r="AL1237" s="1"/>
    </row>
    <row r="1238">
      <c r="I1238" s="1"/>
      <c r="J1238" s="1"/>
      <c r="K1238" s="1"/>
      <c r="W1238" s="1" t="str">
        <f t="shared" si="4"/>
        <v/>
      </c>
      <c r="AA1238" s="1"/>
      <c r="AB1238" s="1"/>
      <c r="AC1238" s="1"/>
      <c r="AJ1238" s="1"/>
      <c r="AK1238" s="1"/>
      <c r="AL1238" s="1"/>
    </row>
    <row r="1239">
      <c r="I1239" s="1"/>
      <c r="J1239" s="1"/>
      <c r="K1239" s="1"/>
      <c r="W1239" s="1" t="str">
        <f t="shared" si="4"/>
        <v/>
      </c>
      <c r="AA1239" s="1"/>
      <c r="AB1239" s="1"/>
      <c r="AC1239" s="1"/>
      <c r="AJ1239" s="1"/>
      <c r="AK1239" s="1"/>
      <c r="AL1239" s="1"/>
    </row>
    <row r="1240">
      <c r="I1240" s="1"/>
      <c r="J1240" s="1"/>
      <c r="K1240" s="1"/>
      <c r="W1240" s="1" t="str">
        <f t="shared" si="4"/>
        <v/>
      </c>
      <c r="AA1240" s="1"/>
      <c r="AB1240" s="1"/>
      <c r="AC1240" s="1"/>
      <c r="AJ1240" s="1"/>
      <c r="AK1240" s="1"/>
      <c r="AL1240" s="1"/>
    </row>
    <row r="1241">
      <c r="I1241" s="1"/>
      <c r="J1241" s="1"/>
      <c r="K1241" s="1"/>
      <c r="W1241" s="1" t="str">
        <f t="shared" si="4"/>
        <v/>
      </c>
      <c r="AA1241" s="1"/>
      <c r="AB1241" s="1"/>
      <c r="AC1241" s="1"/>
      <c r="AJ1241" s="1"/>
      <c r="AK1241" s="1"/>
      <c r="AL1241" s="1"/>
    </row>
    <row r="1242">
      <c r="I1242" s="1"/>
      <c r="J1242" s="1"/>
      <c r="K1242" s="1"/>
      <c r="W1242" s="1" t="str">
        <f t="shared" si="4"/>
        <v/>
      </c>
      <c r="AA1242" s="1"/>
      <c r="AB1242" s="1"/>
      <c r="AC1242" s="1"/>
      <c r="AJ1242" s="1"/>
      <c r="AK1242" s="1"/>
      <c r="AL1242" s="1"/>
    </row>
    <row r="1243">
      <c r="I1243" s="1"/>
      <c r="J1243" s="1"/>
      <c r="K1243" s="1"/>
      <c r="W1243" s="1" t="str">
        <f t="shared" si="4"/>
        <v/>
      </c>
      <c r="AA1243" s="1"/>
      <c r="AB1243" s="1"/>
      <c r="AC1243" s="1"/>
      <c r="AJ1243" s="1"/>
      <c r="AK1243" s="1"/>
      <c r="AL1243" s="1"/>
    </row>
    <row r="1244">
      <c r="I1244" s="1"/>
      <c r="J1244" s="1"/>
      <c r="K1244" s="1"/>
      <c r="W1244" s="1" t="str">
        <f t="shared" si="4"/>
        <v/>
      </c>
      <c r="AA1244" s="1"/>
      <c r="AB1244" s="1"/>
      <c r="AC1244" s="1"/>
      <c r="AJ1244" s="1"/>
      <c r="AK1244" s="1"/>
      <c r="AL1244" s="1"/>
    </row>
    <row r="1245">
      <c r="I1245" s="1"/>
      <c r="J1245" s="1"/>
      <c r="K1245" s="1"/>
      <c r="W1245" s="1" t="str">
        <f t="shared" si="4"/>
        <v/>
      </c>
      <c r="AA1245" s="1"/>
      <c r="AB1245" s="1"/>
      <c r="AC1245" s="1"/>
      <c r="AJ1245" s="1"/>
      <c r="AK1245" s="1"/>
      <c r="AL1245" s="1"/>
    </row>
    <row r="1246">
      <c r="I1246" s="1"/>
      <c r="J1246" s="1"/>
      <c r="K1246" s="1"/>
      <c r="W1246" s="1" t="str">
        <f t="shared" si="4"/>
        <v/>
      </c>
      <c r="AA1246" s="1"/>
      <c r="AB1246" s="1"/>
      <c r="AC1246" s="1"/>
      <c r="AJ1246" s="1"/>
      <c r="AK1246" s="1"/>
      <c r="AL1246" s="1"/>
    </row>
    <row r="1247">
      <c r="I1247" s="1"/>
      <c r="J1247" s="1"/>
      <c r="K1247" s="1"/>
      <c r="W1247" s="1" t="str">
        <f t="shared" si="4"/>
        <v/>
      </c>
      <c r="AA1247" s="1"/>
      <c r="AB1247" s="1"/>
      <c r="AC1247" s="1"/>
      <c r="AJ1247" s="1"/>
      <c r="AK1247" s="1"/>
      <c r="AL1247" s="1"/>
    </row>
    <row r="1248">
      <c r="I1248" s="1"/>
      <c r="J1248" s="1"/>
      <c r="K1248" s="1"/>
      <c r="W1248" s="1" t="str">
        <f t="shared" si="4"/>
        <v/>
      </c>
      <c r="AA1248" s="1"/>
      <c r="AB1248" s="1"/>
      <c r="AC1248" s="1"/>
      <c r="AJ1248" s="1"/>
      <c r="AK1248" s="1"/>
      <c r="AL1248" s="1"/>
    </row>
    <row r="1249">
      <c r="I1249" s="1"/>
      <c r="J1249" s="1"/>
      <c r="K1249" s="1"/>
      <c r="W1249" s="1" t="str">
        <f t="shared" si="4"/>
        <v/>
      </c>
      <c r="AA1249" s="1"/>
      <c r="AB1249" s="1"/>
      <c r="AC1249" s="1"/>
      <c r="AJ1249" s="1"/>
      <c r="AK1249" s="1"/>
      <c r="AL1249" s="1"/>
    </row>
    <row r="1250">
      <c r="I1250" s="1"/>
      <c r="J1250" s="1"/>
      <c r="K1250" s="1"/>
      <c r="W1250" s="1" t="str">
        <f t="shared" si="4"/>
        <v/>
      </c>
      <c r="AA1250" s="1"/>
      <c r="AB1250" s="1"/>
      <c r="AC1250" s="1"/>
      <c r="AJ1250" s="1"/>
      <c r="AK1250" s="1"/>
      <c r="AL1250" s="1"/>
    </row>
    <row r="1251">
      <c r="I1251" s="1"/>
      <c r="J1251" s="1"/>
      <c r="K1251" s="1"/>
      <c r="W1251" s="1" t="str">
        <f t="shared" si="4"/>
        <v/>
      </c>
      <c r="AA1251" s="1"/>
      <c r="AB1251" s="1"/>
      <c r="AC1251" s="1"/>
      <c r="AJ1251" s="1"/>
      <c r="AK1251" s="1"/>
      <c r="AL1251" s="1"/>
    </row>
    <row r="1252">
      <c r="I1252" s="1"/>
      <c r="J1252" s="1"/>
      <c r="K1252" s="1"/>
      <c r="W1252" s="1" t="str">
        <f t="shared" si="4"/>
        <v/>
      </c>
      <c r="AA1252" s="1"/>
      <c r="AB1252" s="1"/>
      <c r="AC1252" s="1"/>
      <c r="AJ1252" s="1"/>
      <c r="AK1252" s="1"/>
      <c r="AL1252" s="1"/>
    </row>
    <row r="1253">
      <c r="I1253" s="1"/>
      <c r="J1253" s="1"/>
      <c r="K1253" s="1"/>
      <c r="W1253" s="1" t="str">
        <f t="shared" si="4"/>
        <v/>
      </c>
      <c r="AA1253" s="1"/>
      <c r="AB1253" s="1"/>
      <c r="AC1253" s="1"/>
      <c r="AJ1253" s="1"/>
      <c r="AK1253" s="1"/>
      <c r="AL1253" s="1"/>
    </row>
    <row r="1254">
      <c r="I1254" s="1"/>
      <c r="J1254" s="1"/>
      <c r="K1254" s="1"/>
      <c r="W1254" s="1" t="str">
        <f t="shared" si="4"/>
        <v/>
      </c>
      <c r="AA1254" s="1"/>
      <c r="AB1254" s="1"/>
      <c r="AC1254" s="1"/>
      <c r="AJ1254" s="1"/>
      <c r="AK1254" s="1"/>
      <c r="AL1254" s="1"/>
    </row>
    <row r="1255">
      <c r="I1255" s="1"/>
      <c r="J1255" s="1"/>
      <c r="K1255" s="1"/>
      <c r="W1255" s="1" t="str">
        <f t="shared" si="4"/>
        <v/>
      </c>
      <c r="AA1255" s="1"/>
      <c r="AB1255" s="1"/>
      <c r="AC1255" s="1"/>
      <c r="AJ1255" s="1"/>
      <c r="AK1255" s="1"/>
      <c r="AL1255" s="1"/>
    </row>
    <row r="1256">
      <c r="I1256" s="1"/>
      <c r="J1256" s="1"/>
      <c r="K1256" s="1"/>
      <c r="W1256" s="1" t="str">
        <f t="shared" si="4"/>
        <v/>
      </c>
      <c r="AA1256" s="1"/>
      <c r="AB1256" s="1"/>
      <c r="AC1256" s="1"/>
      <c r="AJ1256" s="1"/>
      <c r="AK1256" s="1"/>
      <c r="AL1256" s="1"/>
    </row>
    <row r="1257">
      <c r="I1257" s="1"/>
      <c r="J1257" s="1"/>
      <c r="K1257" s="1"/>
      <c r="W1257" s="1" t="str">
        <f t="shared" si="4"/>
        <v/>
      </c>
      <c r="AA1257" s="1"/>
      <c r="AB1257" s="1"/>
      <c r="AC1257" s="1"/>
      <c r="AJ1257" s="1"/>
      <c r="AK1257" s="1"/>
      <c r="AL1257" s="1"/>
    </row>
    <row r="1258">
      <c r="I1258" s="1"/>
      <c r="J1258" s="1"/>
      <c r="K1258" s="1"/>
      <c r="W1258" s="1" t="str">
        <f t="shared" si="4"/>
        <v/>
      </c>
      <c r="AA1258" s="1"/>
      <c r="AB1258" s="1"/>
      <c r="AC1258" s="1"/>
      <c r="AJ1258" s="1"/>
      <c r="AK1258" s="1"/>
      <c r="AL1258" s="1"/>
    </row>
    <row r="1259">
      <c r="I1259" s="1"/>
      <c r="J1259" s="1"/>
      <c r="K1259" s="1"/>
      <c r="W1259" s="1" t="str">
        <f t="shared" si="4"/>
        <v/>
      </c>
      <c r="AA1259" s="1"/>
      <c r="AB1259" s="1"/>
      <c r="AC1259" s="1"/>
      <c r="AJ1259" s="1"/>
      <c r="AK1259" s="1"/>
      <c r="AL1259" s="1"/>
    </row>
    <row r="1260">
      <c r="I1260" s="1"/>
      <c r="J1260" s="1"/>
      <c r="K1260" s="1"/>
      <c r="W1260" s="1" t="str">
        <f t="shared" si="4"/>
        <v/>
      </c>
      <c r="AA1260" s="1"/>
      <c r="AB1260" s="1"/>
      <c r="AC1260" s="1"/>
      <c r="AJ1260" s="1"/>
      <c r="AK1260" s="1"/>
      <c r="AL1260" s="1"/>
    </row>
    <row r="1261">
      <c r="I1261" s="1"/>
      <c r="J1261" s="1"/>
      <c r="K1261" s="1"/>
      <c r="W1261" s="1" t="str">
        <f t="shared" si="4"/>
        <v/>
      </c>
      <c r="AA1261" s="1"/>
      <c r="AB1261" s="1"/>
      <c r="AC1261" s="1"/>
      <c r="AJ1261" s="1"/>
      <c r="AK1261" s="1"/>
      <c r="AL1261" s="1"/>
    </row>
    <row r="1262">
      <c r="I1262" s="1"/>
      <c r="J1262" s="1"/>
      <c r="K1262" s="1"/>
      <c r="W1262" s="1" t="str">
        <f t="shared" si="4"/>
        <v/>
      </c>
      <c r="AA1262" s="1"/>
      <c r="AB1262" s="1"/>
      <c r="AC1262" s="1"/>
      <c r="AJ1262" s="1"/>
      <c r="AK1262" s="1"/>
      <c r="AL1262" s="1"/>
    </row>
    <row r="1263">
      <c r="I1263" s="1"/>
      <c r="J1263" s="1"/>
      <c r="K1263" s="1"/>
      <c r="W1263" s="1" t="str">
        <f t="shared" si="4"/>
        <v/>
      </c>
      <c r="AA1263" s="1"/>
      <c r="AB1263" s="1"/>
      <c r="AC1263" s="1"/>
      <c r="AJ1263" s="1"/>
      <c r="AK1263" s="1"/>
      <c r="AL1263" s="1"/>
    </row>
    <row r="1264">
      <c r="I1264" s="1"/>
      <c r="J1264" s="1"/>
      <c r="K1264" s="1"/>
      <c r="W1264" s="1" t="str">
        <f t="shared" si="4"/>
        <v/>
      </c>
      <c r="AA1264" s="1"/>
      <c r="AB1264" s="1"/>
      <c r="AC1264" s="1"/>
      <c r="AJ1264" s="1"/>
      <c r="AK1264" s="1"/>
      <c r="AL1264" s="1"/>
    </row>
    <row r="1265">
      <c r="I1265" s="1"/>
      <c r="J1265" s="1"/>
      <c r="K1265" s="1"/>
      <c r="W1265" s="1" t="str">
        <f t="shared" si="4"/>
        <v/>
      </c>
      <c r="AA1265" s="1"/>
      <c r="AB1265" s="1"/>
      <c r="AC1265" s="1"/>
      <c r="AJ1265" s="1"/>
      <c r="AK1265" s="1"/>
      <c r="AL1265" s="1"/>
    </row>
    <row r="1266">
      <c r="I1266" s="1"/>
      <c r="J1266" s="1"/>
      <c r="K1266" s="1"/>
      <c r="W1266" s="1" t="str">
        <f t="shared" si="4"/>
        <v/>
      </c>
      <c r="AA1266" s="1"/>
      <c r="AB1266" s="1"/>
      <c r="AC1266" s="1"/>
      <c r="AJ1266" s="1"/>
      <c r="AK1266" s="1"/>
      <c r="AL1266" s="1"/>
    </row>
    <row r="1267">
      <c r="I1267" s="1"/>
      <c r="J1267" s="1"/>
      <c r="K1267" s="1"/>
      <c r="W1267" s="1" t="str">
        <f t="shared" si="4"/>
        <v/>
      </c>
      <c r="AA1267" s="1"/>
      <c r="AB1267" s="1"/>
      <c r="AC1267" s="1"/>
      <c r="AJ1267" s="1"/>
      <c r="AK1267" s="1"/>
      <c r="AL1267" s="1"/>
    </row>
    <row r="1268">
      <c r="I1268" s="1"/>
      <c r="J1268" s="1"/>
      <c r="K1268" s="1"/>
      <c r="W1268" s="1" t="str">
        <f t="shared" si="4"/>
        <v/>
      </c>
      <c r="AA1268" s="1"/>
      <c r="AB1268" s="1"/>
      <c r="AC1268" s="1"/>
      <c r="AJ1268" s="1"/>
      <c r="AK1268" s="1"/>
      <c r="AL1268" s="1"/>
    </row>
    <row r="1269">
      <c r="I1269" s="1"/>
      <c r="J1269" s="1"/>
      <c r="K1269" s="1"/>
      <c r="W1269" s="1" t="str">
        <f t="shared" si="4"/>
        <v/>
      </c>
      <c r="AA1269" s="1"/>
      <c r="AB1269" s="1"/>
      <c r="AC1269" s="1"/>
      <c r="AJ1269" s="1"/>
      <c r="AK1269" s="1"/>
      <c r="AL1269" s="1"/>
    </row>
    <row r="1270">
      <c r="I1270" s="1"/>
      <c r="J1270" s="1"/>
      <c r="K1270" s="1"/>
      <c r="W1270" s="1" t="str">
        <f t="shared" si="4"/>
        <v/>
      </c>
      <c r="AA1270" s="1"/>
      <c r="AB1270" s="1"/>
      <c r="AC1270" s="1"/>
      <c r="AJ1270" s="1"/>
      <c r="AK1270" s="1"/>
      <c r="AL1270" s="1"/>
    </row>
    <row r="1271">
      <c r="I1271" s="1"/>
      <c r="J1271" s="1"/>
      <c r="K1271" s="1"/>
      <c r="W1271" s="1" t="str">
        <f t="shared" si="4"/>
        <v/>
      </c>
      <c r="AA1271" s="1"/>
      <c r="AB1271" s="1"/>
      <c r="AC1271" s="1"/>
      <c r="AJ1271" s="1"/>
      <c r="AK1271" s="1"/>
      <c r="AL1271" s="1"/>
    </row>
    <row r="1272">
      <c r="I1272" s="1"/>
      <c r="J1272" s="1"/>
      <c r="K1272" s="1"/>
      <c r="W1272" s="1" t="str">
        <f t="shared" si="4"/>
        <v/>
      </c>
      <c r="AA1272" s="1"/>
      <c r="AB1272" s="1"/>
      <c r="AC1272" s="1"/>
      <c r="AJ1272" s="1"/>
      <c r="AK1272" s="1"/>
      <c r="AL1272" s="1"/>
    </row>
    <row r="1273">
      <c r="I1273" s="1"/>
      <c r="J1273" s="1"/>
      <c r="K1273" s="1"/>
      <c r="W1273" s="1" t="str">
        <f t="shared" si="4"/>
        <v/>
      </c>
      <c r="AA1273" s="1"/>
      <c r="AB1273" s="1"/>
      <c r="AC1273" s="1"/>
      <c r="AJ1273" s="1"/>
      <c r="AK1273" s="1"/>
      <c r="AL1273" s="1"/>
    </row>
    <row r="1274">
      <c r="I1274" s="1"/>
      <c r="J1274" s="1"/>
      <c r="K1274" s="1"/>
      <c r="W1274" s="1" t="str">
        <f t="shared" si="4"/>
        <v/>
      </c>
      <c r="AA1274" s="1"/>
      <c r="AB1274" s="1"/>
      <c r="AC1274" s="1"/>
      <c r="AJ1274" s="1"/>
      <c r="AK1274" s="1"/>
      <c r="AL1274" s="1"/>
    </row>
    <row r="1275">
      <c r="I1275" s="1"/>
      <c r="J1275" s="1"/>
      <c r="K1275" s="1"/>
      <c r="W1275" s="1" t="str">
        <f t="shared" si="4"/>
        <v/>
      </c>
      <c r="AA1275" s="1"/>
      <c r="AB1275" s="1"/>
      <c r="AC1275" s="1"/>
      <c r="AJ1275" s="1"/>
      <c r="AK1275" s="1"/>
      <c r="AL1275" s="1"/>
    </row>
    <row r="1276">
      <c r="I1276" s="1"/>
      <c r="J1276" s="1"/>
      <c r="K1276" s="1"/>
      <c r="W1276" s="1" t="str">
        <f t="shared" si="4"/>
        <v/>
      </c>
      <c r="AA1276" s="1"/>
      <c r="AB1276" s="1"/>
      <c r="AC1276" s="1"/>
      <c r="AJ1276" s="1"/>
      <c r="AK1276" s="1"/>
      <c r="AL1276" s="1"/>
    </row>
    <row r="1277">
      <c r="I1277" s="1"/>
      <c r="J1277" s="1"/>
      <c r="K1277" s="1"/>
      <c r="W1277" s="1" t="str">
        <f t="shared" si="4"/>
        <v/>
      </c>
      <c r="AA1277" s="1"/>
      <c r="AB1277" s="1"/>
      <c r="AC1277" s="1"/>
      <c r="AJ1277" s="1"/>
      <c r="AK1277" s="1"/>
      <c r="AL1277" s="1"/>
    </row>
    <row r="1278">
      <c r="I1278" s="1"/>
      <c r="J1278" s="1"/>
      <c r="K1278" s="1"/>
      <c r="W1278" s="1" t="str">
        <f t="shared" si="4"/>
        <v/>
      </c>
      <c r="AA1278" s="1"/>
      <c r="AB1278" s="1"/>
      <c r="AC1278" s="1"/>
      <c r="AJ1278" s="1"/>
      <c r="AK1278" s="1"/>
      <c r="AL1278" s="1"/>
    </row>
    <row r="1279">
      <c r="I1279" s="1"/>
      <c r="J1279" s="1"/>
      <c r="K1279" s="1"/>
      <c r="W1279" s="1" t="str">
        <f t="shared" si="4"/>
        <v/>
      </c>
      <c r="AA1279" s="1"/>
      <c r="AB1279" s="1"/>
      <c r="AC1279" s="1"/>
      <c r="AJ1279" s="1"/>
      <c r="AK1279" s="1"/>
      <c r="AL1279" s="1"/>
    </row>
    <row r="1280">
      <c r="I1280" s="1"/>
      <c r="J1280" s="1"/>
      <c r="K1280" s="1"/>
      <c r="W1280" s="1" t="str">
        <f t="shared" si="4"/>
        <v/>
      </c>
      <c r="AA1280" s="1"/>
      <c r="AB1280" s="1"/>
      <c r="AC1280" s="1"/>
      <c r="AJ1280" s="1"/>
      <c r="AK1280" s="1"/>
      <c r="AL1280" s="1"/>
    </row>
    <row r="1281">
      <c r="I1281" s="1"/>
      <c r="J1281" s="1"/>
      <c r="K1281" s="1"/>
      <c r="W1281" s="1" t="str">
        <f t="shared" si="4"/>
        <v/>
      </c>
      <c r="AA1281" s="1"/>
      <c r="AB1281" s="1"/>
      <c r="AC1281" s="1"/>
      <c r="AJ1281" s="1"/>
      <c r="AK1281" s="1"/>
      <c r="AL1281" s="1"/>
    </row>
    <row r="1282">
      <c r="I1282" s="1"/>
      <c r="J1282" s="1"/>
      <c r="K1282" s="1"/>
      <c r="W1282" s="1" t="str">
        <f t="shared" si="4"/>
        <v/>
      </c>
      <c r="AA1282" s="1"/>
      <c r="AB1282" s="1"/>
      <c r="AC1282" s="1"/>
      <c r="AJ1282" s="1"/>
      <c r="AK1282" s="1"/>
      <c r="AL1282" s="1"/>
    </row>
    <row r="1283">
      <c r="I1283" s="1"/>
      <c r="J1283" s="1"/>
      <c r="K1283" s="1"/>
      <c r="W1283" s="1" t="str">
        <f t="shared" si="4"/>
        <v/>
      </c>
      <c r="AA1283" s="1"/>
      <c r="AB1283" s="1"/>
      <c r="AC1283" s="1"/>
      <c r="AJ1283" s="1"/>
      <c r="AK1283" s="1"/>
      <c r="AL1283" s="1"/>
    </row>
    <row r="1284">
      <c r="I1284" s="1"/>
      <c r="J1284" s="1"/>
      <c r="K1284" s="1"/>
      <c r="W1284" s="1" t="str">
        <f t="shared" si="4"/>
        <v/>
      </c>
      <c r="AA1284" s="1"/>
      <c r="AB1284" s="1"/>
      <c r="AC1284" s="1"/>
      <c r="AJ1284" s="1"/>
      <c r="AK1284" s="1"/>
      <c r="AL1284" s="1"/>
    </row>
    <row r="1285">
      <c r="I1285" s="1"/>
      <c r="J1285" s="1"/>
      <c r="K1285" s="1"/>
      <c r="W1285" s="1" t="str">
        <f t="shared" si="4"/>
        <v/>
      </c>
      <c r="AA1285" s="1"/>
      <c r="AB1285" s="1"/>
      <c r="AC1285" s="1"/>
      <c r="AJ1285" s="1"/>
      <c r="AK1285" s="1"/>
      <c r="AL1285" s="1"/>
    </row>
    <row r="1286">
      <c r="I1286" s="1"/>
      <c r="J1286" s="1"/>
      <c r="K1286" s="1"/>
      <c r="W1286" s="1" t="str">
        <f t="shared" si="4"/>
        <v/>
      </c>
      <c r="AA1286" s="1"/>
      <c r="AB1286" s="1"/>
      <c r="AC1286" s="1"/>
      <c r="AJ1286" s="1"/>
      <c r="AK1286" s="1"/>
      <c r="AL1286" s="1"/>
    </row>
    <row r="1287">
      <c r="I1287" s="1"/>
      <c r="J1287" s="1"/>
      <c r="K1287" s="1"/>
      <c r="W1287" s="1" t="str">
        <f t="shared" si="4"/>
        <v/>
      </c>
      <c r="AA1287" s="1"/>
      <c r="AB1287" s="1"/>
      <c r="AC1287" s="1"/>
      <c r="AJ1287" s="1"/>
      <c r="AK1287" s="1"/>
      <c r="AL1287" s="1"/>
    </row>
    <row r="1288">
      <c r="I1288" s="1"/>
      <c r="J1288" s="1"/>
      <c r="K1288" s="1"/>
      <c r="W1288" s="1" t="str">
        <f t="shared" si="4"/>
        <v/>
      </c>
      <c r="AA1288" s="1"/>
      <c r="AB1288" s="1"/>
      <c r="AC1288" s="1"/>
      <c r="AJ1288" s="1"/>
      <c r="AK1288" s="1"/>
      <c r="AL1288" s="1"/>
    </row>
    <row r="1289">
      <c r="I1289" s="1"/>
      <c r="J1289" s="1"/>
      <c r="K1289" s="1"/>
      <c r="W1289" s="1" t="str">
        <f t="shared" si="4"/>
        <v/>
      </c>
      <c r="AA1289" s="1"/>
      <c r="AB1289" s="1"/>
      <c r="AC1289" s="1"/>
      <c r="AJ1289" s="1"/>
      <c r="AK1289" s="1"/>
      <c r="AL1289" s="1"/>
    </row>
    <row r="1290">
      <c r="I1290" s="1"/>
      <c r="J1290" s="1"/>
      <c r="K1290" s="1"/>
      <c r="W1290" s="1" t="str">
        <f t="shared" si="4"/>
        <v/>
      </c>
      <c r="AA1290" s="1"/>
      <c r="AB1290" s="1"/>
      <c r="AC1290" s="1"/>
      <c r="AJ1290" s="1"/>
      <c r="AK1290" s="1"/>
      <c r="AL1290" s="1"/>
    </row>
    <row r="1291">
      <c r="I1291" s="1"/>
      <c r="J1291" s="1"/>
      <c r="K1291" s="1"/>
      <c r="W1291" s="1" t="str">
        <f t="shared" si="4"/>
        <v/>
      </c>
      <c r="AA1291" s="1"/>
      <c r="AB1291" s="1"/>
      <c r="AC1291" s="1"/>
      <c r="AJ1291" s="1"/>
      <c r="AK1291" s="1"/>
      <c r="AL1291" s="1"/>
    </row>
    <row r="1292">
      <c r="I1292" s="1"/>
      <c r="J1292" s="1"/>
      <c r="K1292" s="1"/>
      <c r="W1292" s="1" t="str">
        <f t="shared" si="4"/>
        <v/>
      </c>
      <c r="AA1292" s="1"/>
      <c r="AB1292" s="1"/>
      <c r="AC1292" s="1"/>
      <c r="AJ1292" s="1"/>
      <c r="AK1292" s="1"/>
      <c r="AL1292" s="1"/>
    </row>
    <row r="1293">
      <c r="I1293" s="1"/>
      <c r="J1293" s="1"/>
      <c r="K1293" s="1"/>
      <c r="W1293" s="1" t="str">
        <f t="shared" si="4"/>
        <v/>
      </c>
      <c r="AA1293" s="1"/>
      <c r="AB1293" s="1"/>
      <c r="AC1293" s="1"/>
      <c r="AJ1293" s="1"/>
      <c r="AK1293" s="1"/>
      <c r="AL1293" s="1"/>
    </row>
    <row r="1294">
      <c r="I1294" s="1"/>
      <c r="J1294" s="1"/>
      <c r="K1294" s="1"/>
      <c r="W1294" s="1" t="str">
        <f t="shared" si="4"/>
        <v/>
      </c>
      <c r="AA1294" s="1"/>
      <c r="AB1294" s="1"/>
      <c r="AC1294" s="1"/>
      <c r="AJ1294" s="1"/>
      <c r="AK1294" s="1"/>
      <c r="AL1294" s="1"/>
    </row>
    <row r="1295">
      <c r="I1295" s="1"/>
      <c r="J1295" s="1"/>
      <c r="K1295" s="1"/>
      <c r="W1295" s="1" t="str">
        <f t="shared" si="4"/>
        <v/>
      </c>
      <c r="AA1295" s="1"/>
      <c r="AB1295" s="1"/>
      <c r="AC1295" s="1"/>
      <c r="AJ1295" s="1"/>
      <c r="AK1295" s="1"/>
      <c r="AL1295" s="1"/>
    </row>
    <row r="1296">
      <c r="I1296" s="1"/>
      <c r="J1296" s="1"/>
      <c r="K1296" s="1"/>
      <c r="W1296" s="1" t="str">
        <f t="shared" si="4"/>
        <v/>
      </c>
      <c r="AA1296" s="1"/>
      <c r="AB1296" s="1"/>
      <c r="AC1296" s="1"/>
      <c r="AJ1296" s="1"/>
      <c r="AK1296" s="1"/>
      <c r="AL1296" s="1"/>
    </row>
    <row r="1297">
      <c r="I1297" s="1"/>
      <c r="J1297" s="1"/>
      <c r="K1297" s="1"/>
      <c r="W1297" s="1" t="str">
        <f t="shared" si="4"/>
        <v/>
      </c>
      <c r="AA1297" s="1"/>
      <c r="AB1297" s="1"/>
      <c r="AC1297" s="1"/>
      <c r="AJ1297" s="1"/>
      <c r="AK1297" s="1"/>
      <c r="AL1297" s="1"/>
    </row>
    <row r="1298">
      <c r="I1298" s="1"/>
      <c r="J1298" s="1"/>
      <c r="K1298" s="1"/>
      <c r="W1298" s="1" t="str">
        <f t="shared" si="4"/>
        <v/>
      </c>
      <c r="AA1298" s="1"/>
      <c r="AB1298" s="1"/>
      <c r="AC1298" s="1"/>
      <c r="AJ1298" s="1"/>
      <c r="AK1298" s="1"/>
      <c r="AL1298" s="1"/>
    </row>
    <row r="1299">
      <c r="I1299" s="1"/>
      <c r="J1299" s="1"/>
      <c r="K1299" s="1"/>
      <c r="W1299" s="1" t="str">
        <f t="shared" si="4"/>
        <v/>
      </c>
      <c r="AA1299" s="1"/>
      <c r="AB1299" s="1"/>
      <c r="AC1299" s="1"/>
      <c r="AJ1299" s="1"/>
      <c r="AK1299" s="1"/>
      <c r="AL1299" s="1"/>
    </row>
    <row r="1300">
      <c r="I1300" s="1"/>
      <c r="J1300" s="1"/>
      <c r="K1300" s="1"/>
      <c r="W1300" s="1" t="str">
        <f t="shared" si="4"/>
        <v/>
      </c>
      <c r="AA1300" s="1"/>
      <c r="AB1300" s="1"/>
      <c r="AC1300" s="1"/>
      <c r="AJ1300" s="1"/>
      <c r="AK1300" s="1"/>
      <c r="AL1300" s="1"/>
    </row>
    <row r="1301">
      <c r="I1301" s="1"/>
      <c r="J1301" s="1"/>
      <c r="K1301" s="1"/>
      <c r="W1301" s="1" t="str">
        <f t="shared" si="4"/>
        <v/>
      </c>
      <c r="AA1301" s="1"/>
      <c r="AB1301" s="1"/>
      <c r="AC1301" s="1"/>
      <c r="AJ1301" s="1"/>
      <c r="AK1301" s="1"/>
      <c r="AL1301" s="1"/>
    </row>
    <row r="1302">
      <c r="I1302" s="1"/>
      <c r="J1302" s="1"/>
      <c r="K1302" s="1"/>
      <c r="W1302" s="1" t="str">
        <f t="shared" si="4"/>
        <v/>
      </c>
      <c r="AA1302" s="1"/>
      <c r="AB1302" s="1"/>
      <c r="AC1302" s="1"/>
      <c r="AJ1302" s="1"/>
      <c r="AK1302" s="1"/>
      <c r="AL1302" s="1"/>
    </row>
    <row r="1303">
      <c r="I1303" s="1"/>
      <c r="J1303" s="1"/>
      <c r="K1303" s="1"/>
      <c r="W1303" s="1" t="str">
        <f t="shared" si="4"/>
        <v/>
      </c>
      <c r="AA1303" s="1"/>
      <c r="AB1303" s="1"/>
      <c r="AC1303" s="1"/>
      <c r="AJ1303" s="1"/>
      <c r="AK1303" s="1"/>
      <c r="AL1303" s="1"/>
    </row>
    <row r="1304">
      <c r="I1304" s="1"/>
      <c r="J1304" s="1"/>
      <c r="K1304" s="1"/>
      <c r="W1304" s="1" t="str">
        <f t="shared" si="4"/>
        <v/>
      </c>
      <c r="AA1304" s="1"/>
      <c r="AB1304" s="1"/>
      <c r="AC1304" s="1"/>
      <c r="AJ1304" s="1"/>
      <c r="AK1304" s="1"/>
      <c r="AL1304" s="1"/>
    </row>
    <row r="1305">
      <c r="I1305" s="1"/>
      <c r="J1305" s="1"/>
      <c r="K1305" s="1"/>
      <c r="W1305" s="1" t="str">
        <f t="shared" si="4"/>
        <v/>
      </c>
      <c r="AA1305" s="1"/>
      <c r="AB1305" s="1"/>
      <c r="AC1305" s="1"/>
      <c r="AJ1305" s="1"/>
      <c r="AK1305" s="1"/>
      <c r="AL1305" s="1"/>
    </row>
    <row r="1306">
      <c r="I1306" s="1"/>
      <c r="J1306" s="1"/>
      <c r="K1306" s="1"/>
      <c r="W1306" s="1" t="str">
        <f t="shared" si="4"/>
        <v/>
      </c>
      <c r="AA1306" s="1"/>
      <c r="AB1306" s="1"/>
      <c r="AC1306" s="1"/>
      <c r="AJ1306" s="1"/>
      <c r="AK1306" s="1"/>
      <c r="AL1306" s="1"/>
    </row>
    <row r="1307">
      <c r="I1307" s="1"/>
      <c r="J1307" s="1"/>
      <c r="K1307" s="1"/>
      <c r="W1307" s="1" t="str">
        <f t="shared" si="4"/>
        <v/>
      </c>
      <c r="AA1307" s="1"/>
      <c r="AB1307" s="1"/>
      <c r="AC1307" s="1"/>
      <c r="AJ1307" s="1"/>
      <c r="AK1307" s="1"/>
      <c r="AL1307" s="1"/>
    </row>
    <row r="1308">
      <c r="I1308" s="1"/>
      <c r="J1308" s="1"/>
      <c r="K1308" s="1"/>
      <c r="W1308" s="1" t="str">
        <f t="shared" si="4"/>
        <v/>
      </c>
      <c r="AA1308" s="1"/>
      <c r="AB1308" s="1"/>
      <c r="AC1308" s="1"/>
      <c r="AJ1308" s="1"/>
      <c r="AK1308" s="1"/>
      <c r="AL1308" s="1"/>
    </row>
    <row r="1309">
      <c r="I1309" s="1"/>
      <c r="J1309" s="1"/>
      <c r="K1309" s="1"/>
      <c r="W1309" s="1" t="str">
        <f t="shared" si="4"/>
        <v/>
      </c>
      <c r="AA1309" s="1"/>
      <c r="AB1309" s="1"/>
      <c r="AC1309" s="1"/>
      <c r="AJ1309" s="1"/>
      <c r="AK1309" s="1"/>
      <c r="AL1309" s="1"/>
    </row>
    <row r="1310">
      <c r="I1310" s="1"/>
      <c r="J1310" s="1"/>
      <c r="K1310" s="1"/>
      <c r="W1310" s="1" t="str">
        <f t="shared" si="4"/>
        <v/>
      </c>
      <c r="AA1310" s="1"/>
      <c r="AB1310" s="1"/>
      <c r="AC1310" s="1"/>
      <c r="AJ1310" s="1"/>
      <c r="AK1310" s="1"/>
      <c r="AL1310" s="1"/>
    </row>
    <row r="1311">
      <c r="I1311" s="1"/>
      <c r="J1311" s="1"/>
      <c r="K1311" s="1"/>
      <c r="W1311" s="1" t="str">
        <f t="shared" si="4"/>
        <v/>
      </c>
      <c r="AA1311" s="1"/>
      <c r="AB1311" s="1"/>
      <c r="AC1311" s="1"/>
      <c r="AJ1311" s="1"/>
      <c r="AK1311" s="1"/>
      <c r="AL1311" s="1"/>
    </row>
    <row r="1312">
      <c r="I1312" s="1"/>
      <c r="J1312" s="1"/>
      <c r="K1312" s="1"/>
      <c r="W1312" s="1" t="str">
        <f t="shared" si="4"/>
        <v/>
      </c>
      <c r="AA1312" s="1"/>
      <c r="AB1312" s="1"/>
      <c r="AC1312" s="1"/>
      <c r="AJ1312" s="1"/>
      <c r="AK1312" s="1"/>
      <c r="AL1312" s="1"/>
    </row>
    <row r="1313">
      <c r="I1313" s="1"/>
      <c r="J1313" s="1"/>
      <c r="K1313" s="1"/>
      <c r="W1313" s="1" t="str">
        <f t="shared" si="4"/>
        <v/>
      </c>
      <c r="AA1313" s="1"/>
      <c r="AB1313" s="1"/>
      <c r="AC1313" s="1"/>
      <c r="AJ1313" s="1"/>
      <c r="AK1313" s="1"/>
      <c r="AL1313" s="1"/>
    </row>
    <row r="1314">
      <c r="I1314" s="1"/>
      <c r="J1314" s="1"/>
      <c r="K1314" s="1"/>
      <c r="W1314" s="1" t="str">
        <f t="shared" si="4"/>
        <v/>
      </c>
      <c r="AA1314" s="1"/>
      <c r="AB1314" s="1"/>
      <c r="AC1314" s="1"/>
      <c r="AJ1314" s="1"/>
      <c r="AK1314" s="1"/>
      <c r="AL1314" s="1"/>
    </row>
    <row r="1315">
      <c r="I1315" s="1"/>
      <c r="J1315" s="1"/>
      <c r="K1315" s="1"/>
      <c r="W1315" s="1" t="str">
        <f t="shared" si="4"/>
        <v/>
      </c>
      <c r="AA1315" s="1"/>
      <c r="AB1315" s="1"/>
      <c r="AC1315" s="1"/>
      <c r="AJ1315" s="1"/>
      <c r="AK1315" s="1"/>
      <c r="AL1315" s="1"/>
    </row>
    <row r="1316">
      <c r="I1316" s="1"/>
      <c r="J1316" s="1"/>
      <c r="K1316" s="1"/>
      <c r="W1316" s="1" t="str">
        <f t="shared" si="4"/>
        <v/>
      </c>
      <c r="AA1316" s="1"/>
      <c r="AB1316" s="1"/>
      <c r="AC1316" s="1"/>
      <c r="AJ1316" s="1"/>
      <c r="AK1316" s="1"/>
      <c r="AL1316" s="1"/>
    </row>
    <row r="1317">
      <c r="I1317" s="1"/>
      <c r="J1317" s="1"/>
      <c r="K1317" s="1"/>
      <c r="W1317" s="1" t="str">
        <f t="shared" si="4"/>
        <v/>
      </c>
      <c r="AA1317" s="1"/>
      <c r="AB1317" s="1"/>
      <c r="AC1317" s="1"/>
      <c r="AJ1317" s="1"/>
      <c r="AK1317" s="1"/>
      <c r="AL1317" s="1"/>
    </row>
    <row r="1318">
      <c r="I1318" s="1"/>
      <c r="J1318" s="1"/>
      <c r="K1318" s="1"/>
      <c r="W1318" s="1" t="str">
        <f t="shared" si="4"/>
        <v/>
      </c>
      <c r="AA1318" s="1"/>
      <c r="AB1318" s="1"/>
      <c r="AC1318" s="1"/>
      <c r="AJ1318" s="1"/>
      <c r="AK1318" s="1"/>
      <c r="AL1318" s="1"/>
    </row>
    <row r="1319">
      <c r="I1319" s="1"/>
      <c r="J1319" s="1"/>
      <c r="K1319" s="1"/>
      <c r="W1319" s="1" t="str">
        <f t="shared" si="4"/>
        <v/>
      </c>
      <c r="AA1319" s="1"/>
      <c r="AB1319" s="1"/>
      <c r="AC1319" s="1"/>
      <c r="AJ1319" s="1"/>
      <c r="AK1319" s="1"/>
      <c r="AL1319" s="1"/>
    </row>
    <row r="1320">
      <c r="I1320" s="1"/>
      <c r="J1320" s="1"/>
      <c r="K1320" s="1"/>
      <c r="W1320" s="1" t="str">
        <f t="shared" si="4"/>
        <v/>
      </c>
      <c r="AA1320" s="1"/>
      <c r="AB1320" s="1"/>
      <c r="AC1320" s="1"/>
      <c r="AJ1320" s="1"/>
      <c r="AK1320" s="1"/>
      <c r="AL1320" s="1"/>
    </row>
    <row r="1321">
      <c r="I1321" s="1"/>
      <c r="J1321" s="1"/>
      <c r="K1321" s="1"/>
      <c r="W1321" s="1" t="str">
        <f t="shared" si="4"/>
        <v/>
      </c>
      <c r="AA1321" s="1"/>
      <c r="AB1321" s="1"/>
      <c r="AC1321" s="1"/>
      <c r="AJ1321" s="1"/>
      <c r="AK1321" s="1"/>
      <c r="AL1321" s="1"/>
    </row>
    <row r="1322">
      <c r="I1322" s="1"/>
      <c r="J1322" s="1"/>
      <c r="K1322" s="1"/>
      <c r="W1322" s="1" t="str">
        <f t="shared" si="4"/>
        <v/>
      </c>
      <c r="AA1322" s="1"/>
      <c r="AB1322" s="1"/>
      <c r="AC1322" s="1"/>
      <c r="AJ1322" s="1"/>
      <c r="AK1322" s="1"/>
      <c r="AL1322" s="1"/>
    </row>
    <row r="1323">
      <c r="I1323" s="1"/>
      <c r="J1323" s="1"/>
      <c r="K1323" s="1"/>
      <c r="W1323" s="1" t="str">
        <f t="shared" si="4"/>
        <v/>
      </c>
      <c r="AA1323" s="1"/>
      <c r="AB1323" s="1"/>
      <c r="AC1323" s="1"/>
      <c r="AJ1323" s="1"/>
      <c r="AK1323" s="1"/>
      <c r="AL1323" s="1"/>
    </row>
    <row r="1324">
      <c r="I1324" s="1"/>
      <c r="J1324" s="1"/>
      <c r="K1324" s="1"/>
      <c r="W1324" s="1" t="str">
        <f t="shared" si="4"/>
        <v/>
      </c>
      <c r="AA1324" s="1"/>
      <c r="AB1324" s="1"/>
      <c r="AC1324" s="1"/>
      <c r="AJ1324" s="1"/>
      <c r="AK1324" s="1"/>
      <c r="AL1324" s="1"/>
    </row>
    <row r="1325">
      <c r="I1325" s="1"/>
      <c r="J1325" s="1"/>
      <c r="K1325" s="1"/>
      <c r="W1325" s="1" t="str">
        <f t="shared" si="4"/>
        <v/>
      </c>
      <c r="AA1325" s="1"/>
      <c r="AB1325" s="1"/>
      <c r="AC1325" s="1"/>
      <c r="AJ1325" s="1"/>
      <c r="AK1325" s="1"/>
      <c r="AL1325" s="1"/>
    </row>
    <row r="1326">
      <c r="I1326" s="1"/>
      <c r="J1326" s="1"/>
      <c r="K1326" s="1"/>
      <c r="W1326" s="1" t="str">
        <f t="shared" si="4"/>
        <v/>
      </c>
      <c r="AA1326" s="1"/>
      <c r="AB1326" s="1"/>
      <c r="AC1326" s="1"/>
      <c r="AJ1326" s="1"/>
      <c r="AK1326" s="1"/>
      <c r="AL1326" s="1"/>
    </row>
    <row r="1327">
      <c r="I1327" s="1"/>
      <c r="J1327" s="1"/>
      <c r="K1327" s="1"/>
      <c r="W1327" s="1" t="str">
        <f t="shared" si="4"/>
        <v/>
      </c>
      <c r="AA1327" s="1"/>
      <c r="AB1327" s="1"/>
      <c r="AC1327" s="1"/>
      <c r="AJ1327" s="1"/>
      <c r="AK1327" s="1"/>
      <c r="AL1327" s="1"/>
    </row>
    <row r="1328">
      <c r="I1328" s="1"/>
      <c r="J1328" s="1"/>
      <c r="K1328" s="1"/>
      <c r="W1328" s="1" t="str">
        <f t="shared" si="4"/>
        <v/>
      </c>
      <c r="AA1328" s="1"/>
      <c r="AB1328" s="1"/>
      <c r="AC1328" s="1"/>
      <c r="AJ1328" s="1"/>
      <c r="AK1328" s="1"/>
      <c r="AL1328" s="1"/>
    </row>
    <row r="1329">
      <c r="I1329" s="1"/>
      <c r="J1329" s="1"/>
      <c r="K1329" s="1"/>
      <c r="W1329" s="1" t="str">
        <f t="shared" si="4"/>
        <v/>
      </c>
      <c r="AA1329" s="1"/>
      <c r="AB1329" s="1"/>
      <c r="AC1329" s="1"/>
      <c r="AJ1329" s="1"/>
      <c r="AK1329" s="1"/>
      <c r="AL1329" s="1"/>
    </row>
    <row r="1330">
      <c r="I1330" s="1"/>
      <c r="J1330" s="1"/>
      <c r="K1330" s="1"/>
      <c r="W1330" s="1" t="str">
        <f t="shared" si="4"/>
        <v/>
      </c>
      <c r="AA1330" s="1"/>
      <c r="AB1330" s="1"/>
      <c r="AC1330" s="1"/>
      <c r="AJ1330" s="1"/>
      <c r="AK1330" s="1"/>
      <c r="AL1330" s="1"/>
    </row>
    <row r="1331">
      <c r="I1331" s="1"/>
      <c r="J1331" s="1"/>
      <c r="K1331" s="1"/>
      <c r="W1331" s="1" t="str">
        <f t="shared" si="4"/>
        <v/>
      </c>
      <c r="AA1331" s="1"/>
      <c r="AB1331" s="1"/>
      <c r="AC1331" s="1"/>
      <c r="AJ1331" s="1"/>
      <c r="AK1331" s="1"/>
      <c r="AL1331" s="1"/>
    </row>
    <row r="1332">
      <c r="I1332" s="1"/>
      <c r="J1332" s="1"/>
      <c r="K1332" s="1"/>
      <c r="W1332" s="1" t="str">
        <f t="shared" si="4"/>
        <v/>
      </c>
      <c r="AA1332" s="1"/>
      <c r="AB1332" s="1"/>
      <c r="AC1332" s="1"/>
      <c r="AJ1332" s="1"/>
      <c r="AK1332" s="1"/>
      <c r="AL1332" s="1"/>
    </row>
    <row r="1333">
      <c r="I1333" s="1"/>
      <c r="J1333" s="1"/>
      <c r="K1333" s="1"/>
      <c r="W1333" s="1" t="str">
        <f t="shared" si="4"/>
        <v/>
      </c>
      <c r="AA1333" s="1"/>
      <c r="AB1333" s="1"/>
      <c r="AC1333" s="1"/>
      <c r="AJ1333" s="1"/>
      <c r="AK1333" s="1"/>
      <c r="AL1333" s="1"/>
    </row>
    <row r="1334">
      <c r="I1334" s="1"/>
      <c r="J1334" s="1"/>
      <c r="K1334" s="1"/>
      <c r="W1334" s="1" t="str">
        <f t="shared" si="4"/>
        <v/>
      </c>
      <c r="AA1334" s="1"/>
      <c r="AB1334" s="1"/>
      <c r="AC1334" s="1"/>
      <c r="AJ1334" s="1"/>
      <c r="AK1334" s="1"/>
      <c r="AL1334" s="1"/>
    </row>
    <row r="1335">
      <c r="I1335" s="1"/>
      <c r="J1335" s="1"/>
      <c r="K1335" s="1"/>
      <c r="W1335" s="1" t="str">
        <f t="shared" si="4"/>
        <v/>
      </c>
      <c r="AA1335" s="1"/>
      <c r="AB1335" s="1"/>
      <c r="AC1335" s="1"/>
      <c r="AJ1335" s="1"/>
      <c r="AK1335" s="1"/>
      <c r="AL1335" s="1"/>
    </row>
    <row r="1336">
      <c r="I1336" s="1"/>
      <c r="J1336" s="1"/>
      <c r="K1336" s="1"/>
      <c r="W1336" s="1" t="str">
        <f t="shared" si="4"/>
        <v/>
      </c>
      <c r="AA1336" s="1"/>
      <c r="AB1336" s="1"/>
      <c r="AC1336" s="1"/>
      <c r="AJ1336" s="1"/>
      <c r="AK1336" s="1"/>
      <c r="AL1336" s="1"/>
    </row>
    <row r="1337">
      <c r="I1337" s="1"/>
      <c r="J1337" s="1"/>
      <c r="K1337" s="1"/>
      <c r="W1337" s="1" t="str">
        <f t="shared" si="4"/>
        <v/>
      </c>
      <c r="AA1337" s="1"/>
      <c r="AB1337" s="1"/>
      <c r="AC1337" s="1"/>
      <c r="AJ1337" s="1"/>
      <c r="AK1337" s="1"/>
      <c r="AL1337" s="1"/>
    </row>
    <row r="1338">
      <c r="I1338" s="1"/>
      <c r="J1338" s="1"/>
      <c r="K1338" s="1"/>
      <c r="W1338" s="1" t="str">
        <f t="shared" si="4"/>
        <v/>
      </c>
      <c r="AA1338" s="1"/>
      <c r="AB1338" s="1"/>
      <c r="AC1338" s="1"/>
      <c r="AJ1338" s="1"/>
      <c r="AK1338" s="1"/>
      <c r="AL1338" s="1"/>
    </row>
    <row r="1339">
      <c r="I1339" s="1"/>
      <c r="J1339" s="1"/>
      <c r="K1339" s="1"/>
      <c r="W1339" s="1" t="str">
        <f t="shared" si="4"/>
        <v/>
      </c>
      <c r="AA1339" s="1"/>
      <c r="AB1339" s="1"/>
      <c r="AC1339" s="1"/>
      <c r="AJ1339" s="1"/>
      <c r="AK1339" s="1"/>
      <c r="AL1339" s="1"/>
    </row>
    <row r="1340">
      <c r="I1340" s="1"/>
      <c r="J1340" s="1"/>
      <c r="K1340" s="1"/>
      <c r="W1340" s="1" t="str">
        <f t="shared" si="4"/>
        <v/>
      </c>
      <c r="AA1340" s="1"/>
      <c r="AB1340" s="1"/>
      <c r="AC1340" s="1"/>
      <c r="AJ1340" s="1"/>
      <c r="AK1340" s="1"/>
      <c r="AL1340" s="1"/>
    </row>
    <row r="1341">
      <c r="I1341" s="1"/>
      <c r="J1341" s="1"/>
      <c r="K1341" s="1"/>
      <c r="W1341" s="1" t="str">
        <f t="shared" si="4"/>
        <v/>
      </c>
      <c r="AA1341" s="1"/>
      <c r="AB1341" s="1"/>
      <c r="AC1341" s="1"/>
      <c r="AJ1341" s="1"/>
      <c r="AK1341" s="1"/>
      <c r="AL1341" s="1"/>
    </row>
    <row r="1342">
      <c r="I1342" s="1"/>
      <c r="J1342" s="1"/>
      <c r="K1342" s="1"/>
      <c r="W1342" s="1" t="str">
        <f t="shared" si="4"/>
        <v/>
      </c>
      <c r="AA1342" s="1"/>
      <c r="AB1342" s="1"/>
      <c r="AC1342" s="1"/>
      <c r="AJ1342" s="1"/>
      <c r="AK1342" s="1"/>
      <c r="AL1342" s="1"/>
    </row>
    <row r="1343">
      <c r="I1343" s="1"/>
      <c r="J1343" s="1"/>
      <c r="K1343" s="1"/>
      <c r="W1343" s="1" t="str">
        <f t="shared" si="4"/>
        <v/>
      </c>
      <c r="AA1343" s="1"/>
      <c r="AB1343" s="1"/>
      <c r="AC1343" s="1"/>
      <c r="AJ1343" s="1"/>
      <c r="AK1343" s="1"/>
      <c r="AL1343" s="1"/>
    </row>
    <row r="1344">
      <c r="I1344" s="1"/>
      <c r="J1344" s="1"/>
      <c r="K1344" s="1"/>
      <c r="W1344" s="1" t="str">
        <f t="shared" si="4"/>
        <v/>
      </c>
      <c r="AA1344" s="1"/>
      <c r="AB1344" s="1"/>
      <c r="AC1344" s="1"/>
      <c r="AJ1344" s="1"/>
      <c r="AK1344" s="1"/>
      <c r="AL1344" s="1"/>
    </row>
    <row r="1345">
      <c r="I1345" s="1"/>
      <c r="J1345" s="1"/>
      <c r="K1345" s="1"/>
      <c r="W1345" s="1" t="str">
        <f t="shared" si="4"/>
        <v/>
      </c>
      <c r="AA1345" s="1"/>
      <c r="AB1345" s="1"/>
      <c r="AC1345" s="1"/>
      <c r="AJ1345" s="1"/>
      <c r="AK1345" s="1"/>
      <c r="AL1345" s="1"/>
    </row>
    <row r="1346">
      <c r="I1346" s="1"/>
      <c r="J1346" s="1"/>
      <c r="K1346" s="1"/>
      <c r="W1346" s="1" t="str">
        <f t="shared" si="4"/>
        <v/>
      </c>
      <c r="AA1346" s="1"/>
      <c r="AB1346" s="1"/>
      <c r="AC1346" s="1"/>
      <c r="AJ1346" s="1"/>
      <c r="AK1346" s="1"/>
      <c r="AL1346" s="1"/>
    </row>
    <row r="1347">
      <c r="I1347" s="1"/>
      <c r="J1347" s="1"/>
      <c r="K1347" s="1"/>
      <c r="W1347" s="1" t="str">
        <f t="shared" si="4"/>
        <v/>
      </c>
      <c r="AA1347" s="1"/>
      <c r="AB1347" s="1"/>
      <c r="AC1347" s="1"/>
      <c r="AJ1347" s="1"/>
      <c r="AK1347" s="1"/>
      <c r="AL1347" s="1"/>
    </row>
    <row r="1348">
      <c r="I1348" s="1"/>
      <c r="J1348" s="1"/>
      <c r="K1348" s="1"/>
      <c r="W1348" s="1" t="str">
        <f t="shared" si="4"/>
        <v/>
      </c>
      <c r="AA1348" s="1"/>
      <c r="AB1348" s="1"/>
      <c r="AC1348" s="1"/>
      <c r="AJ1348" s="1"/>
      <c r="AK1348" s="1"/>
      <c r="AL1348" s="1"/>
    </row>
    <row r="1349">
      <c r="I1349" s="1"/>
      <c r="J1349" s="1"/>
      <c r="K1349" s="1"/>
      <c r="W1349" s="1" t="str">
        <f t="shared" si="4"/>
        <v/>
      </c>
      <c r="AA1349" s="1"/>
      <c r="AB1349" s="1"/>
      <c r="AC1349" s="1"/>
      <c r="AJ1349" s="1"/>
      <c r="AK1349" s="1"/>
      <c r="AL1349" s="1"/>
    </row>
    <row r="1350">
      <c r="I1350" s="1"/>
      <c r="J1350" s="1"/>
      <c r="K1350" s="1"/>
      <c r="W1350" s="1" t="str">
        <f t="shared" si="4"/>
        <v/>
      </c>
      <c r="AA1350" s="1"/>
      <c r="AB1350" s="1"/>
      <c r="AC1350" s="1"/>
      <c r="AJ1350" s="1"/>
      <c r="AK1350" s="1"/>
      <c r="AL1350" s="1"/>
    </row>
    <row r="1351">
      <c r="I1351" s="1"/>
      <c r="J1351" s="1"/>
      <c r="K1351" s="1"/>
      <c r="W1351" s="1" t="str">
        <f t="shared" si="4"/>
        <v/>
      </c>
      <c r="AA1351" s="1"/>
      <c r="AB1351" s="1"/>
      <c r="AC1351" s="1"/>
      <c r="AJ1351" s="1"/>
      <c r="AK1351" s="1"/>
      <c r="AL1351" s="1"/>
    </row>
    <row r="1352">
      <c r="I1352" s="1"/>
      <c r="J1352" s="1"/>
      <c r="K1352" s="1"/>
      <c r="W1352" s="1" t="str">
        <f t="shared" si="4"/>
        <v/>
      </c>
      <c r="AA1352" s="1"/>
      <c r="AB1352" s="1"/>
      <c r="AC1352" s="1"/>
      <c r="AJ1352" s="1"/>
      <c r="AK1352" s="1"/>
      <c r="AL1352" s="1"/>
    </row>
    <row r="1353">
      <c r="I1353" s="1"/>
      <c r="J1353" s="1"/>
      <c r="K1353" s="1"/>
      <c r="W1353" s="1" t="str">
        <f t="shared" si="4"/>
        <v/>
      </c>
      <c r="AA1353" s="1"/>
      <c r="AB1353" s="1"/>
      <c r="AC1353" s="1"/>
      <c r="AJ1353" s="1"/>
      <c r="AK1353" s="1"/>
      <c r="AL1353" s="1"/>
    </row>
    <row r="1354">
      <c r="I1354" s="1"/>
      <c r="J1354" s="1"/>
      <c r="K1354" s="1"/>
      <c r="W1354" s="1" t="str">
        <f t="shared" si="4"/>
        <v/>
      </c>
      <c r="AA1354" s="1"/>
      <c r="AB1354" s="1"/>
      <c r="AC1354" s="1"/>
      <c r="AJ1354" s="1"/>
      <c r="AK1354" s="1"/>
      <c r="AL1354" s="1"/>
    </row>
    <row r="1355">
      <c r="I1355" s="1"/>
      <c r="J1355" s="1"/>
      <c r="K1355" s="1"/>
      <c r="W1355" s="1" t="str">
        <f t="shared" si="4"/>
        <v/>
      </c>
      <c r="AA1355" s="1"/>
      <c r="AB1355" s="1"/>
      <c r="AC1355" s="1"/>
      <c r="AJ1355" s="1"/>
      <c r="AK1355" s="1"/>
      <c r="AL1355" s="1"/>
    </row>
    <row r="1356">
      <c r="I1356" s="1"/>
      <c r="J1356" s="1"/>
      <c r="K1356" s="1"/>
      <c r="W1356" s="1" t="str">
        <f t="shared" si="4"/>
        <v/>
      </c>
      <c r="AA1356" s="1"/>
      <c r="AB1356" s="1"/>
      <c r="AC1356" s="1"/>
      <c r="AJ1356" s="1"/>
      <c r="AK1356" s="1"/>
      <c r="AL1356" s="1"/>
    </row>
    <row r="1357">
      <c r="I1357" s="1"/>
      <c r="J1357" s="1"/>
      <c r="K1357" s="1"/>
      <c r="W1357" s="1" t="str">
        <f t="shared" si="4"/>
        <v/>
      </c>
      <c r="AA1357" s="1"/>
      <c r="AB1357" s="1"/>
      <c r="AC1357" s="1"/>
      <c r="AJ1357" s="1"/>
      <c r="AK1357" s="1"/>
      <c r="AL1357" s="1"/>
    </row>
    <row r="1358">
      <c r="I1358" s="1"/>
      <c r="J1358" s="1"/>
      <c r="K1358" s="1"/>
      <c r="W1358" s="1" t="str">
        <f t="shared" si="4"/>
        <v/>
      </c>
      <c r="AA1358" s="1"/>
      <c r="AB1358" s="1"/>
      <c r="AC1358" s="1"/>
      <c r="AJ1358" s="1"/>
      <c r="AK1358" s="1"/>
      <c r="AL1358" s="1"/>
    </row>
    <row r="1359">
      <c r="I1359" s="1"/>
      <c r="J1359" s="1"/>
      <c r="K1359" s="1"/>
      <c r="W1359" s="1" t="str">
        <f t="shared" si="4"/>
        <v/>
      </c>
      <c r="AA1359" s="1"/>
      <c r="AB1359" s="1"/>
      <c r="AC1359" s="1"/>
      <c r="AJ1359" s="1"/>
      <c r="AK1359" s="1"/>
      <c r="AL1359" s="1"/>
    </row>
    <row r="1360">
      <c r="I1360" s="1"/>
      <c r="J1360" s="1"/>
      <c r="K1360" s="1"/>
      <c r="W1360" s="1" t="str">
        <f t="shared" si="4"/>
        <v/>
      </c>
      <c r="AA1360" s="1"/>
      <c r="AB1360" s="1"/>
      <c r="AC1360" s="1"/>
      <c r="AJ1360" s="1"/>
      <c r="AK1360" s="1"/>
      <c r="AL1360" s="1"/>
    </row>
    <row r="1361">
      <c r="I1361" s="1"/>
      <c r="J1361" s="1"/>
      <c r="K1361" s="1"/>
      <c r="W1361" s="1" t="str">
        <f t="shared" si="4"/>
        <v/>
      </c>
      <c r="AA1361" s="1"/>
      <c r="AB1361" s="1"/>
      <c r="AC1361" s="1"/>
      <c r="AJ1361" s="1"/>
      <c r="AK1361" s="1"/>
      <c r="AL1361" s="1"/>
    </row>
    <row r="1362">
      <c r="I1362" s="1"/>
      <c r="J1362" s="1"/>
      <c r="K1362" s="1"/>
      <c r="W1362" s="1" t="str">
        <f t="shared" si="4"/>
        <v/>
      </c>
      <c r="AA1362" s="1"/>
      <c r="AB1362" s="1"/>
      <c r="AC1362" s="1"/>
      <c r="AJ1362" s="1"/>
      <c r="AK1362" s="1"/>
      <c r="AL1362" s="1"/>
    </row>
    <row r="1363">
      <c r="I1363" s="1"/>
      <c r="J1363" s="1"/>
      <c r="K1363" s="1"/>
      <c r="W1363" s="1" t="str">
        <f t="shared" si="4"/>
        <v/>
      </c>
      <c r="AA1363" s="1"/>
      <c r="AB1363" s="1"/>
      <c r="AC1363" s="1"/>
      <c r="AJ1363" s="1"/>
      <c r="AK1363" s="1"/>
      <c r="AL1363" s="1"/>
    </row>
    <row r="1364">
      <c r="I1364" s="1"/>
      <c r="J1364" s="1"/>
      <c r="K1364" s="1"/>
      <c r="W1364" s="1" t="str">
        <f t="shared" si="4"/>
        <v/>
      </c>
      <c r="AA1364" s="1"/>
      <c r="AB1364" s="1"/>
      <c r="AC1364" s="1"/>
      <c r="AJ1364" s="1"/>
      <c r="AK1364" s="1"/>
      <c r="AL1364" s="1"/>
    </row>
    <row r="1365">
      <c r="I1365" s="1"/>
      <c r="J1365" s="1"/>
      <c r="K1365" s="1"/>
      <c r="W1365" s="1" t="str">
        <f t="shared" si="4"/>
        <v/>
      </c>
      <c r="AA1365" s="1"/>
      <c r="AB1365" s="1"/>
      <c r="AC1365" s="1"/>
      <c r="AJ1365" s="1"/>
      <c r="AK1365" s="1"/>
      <c r="AL1365" s="1"/>
    </row>
    <row r="1366">
      <c r="I1366" s="1"/>
      <c r="J1366" s="1"/>
      <c r="K1366" s="1"/>
      <c r="W1366" s="1" t="str">
        <f t="shared" si="4"/>
        <v/>
      </c>
      <c r="AA1366" s="1"/>
      <c r="AB1366" s="1"/>
      <c r="AC1366" s="1"/>
      <c r="AJ1366" s="1"/>
      <c r="AK1366" s="1"/>
      <c r="AL1366" s="1"/>
    </row>
    <row r="1367">
      <c r="I1367" s="1"/>
      <c r="J1367" s="1"/>
      <c r="K1367" s="1"/>
      <c r="W1367" s="1" t="str">
        <f t="shared" si="4"/>
        <v/>
      </c>
      <c r="AA1367" s="1"/>
      <c r="AB1367" s="1"/>
      <c r="AC1367" s="1"/>
      <c r="AJ1367" s="1"/>
      <c r="AK1367" s="1"/>
      <c r="AL1367" s="1"/>
    </row>
    <row r="1368">
      <c r="I1368" s="1"/>
      <c r="J1368" s="1"/>
      <c r="K1368" s="1"/>
      <c r="W1368" s="1" t="str">
        <f t="shared" si="4"/>
        <v/>
      </c>
      <c r="AA1368" s="1"/>
      <c r="AB1368" s="1"/>
      <c r="AC1368" s="1"/>
      <c r="AJ1368" s="1"/>
      <c r="AK1368" s="1"/>
      <c r="AL1368" s="1"/>
    </row>
    <row r="1369">
      <c r="I1369" s="1"/>
      <c r="J1369" s="1"/>
      <c r="K1369" s="1"/>
      <c r="W1369" s="1" t="str">
        <f t="shared" si="4"/>
        <v/>
      </c>
      <c r="AA1369" s="1"/>
      <c r="AB1369" s="1"/>
      <c r="AC1369" s="1"/>
      <c r="AJ1369" s="1"/>
      <c r="AK1369" s="1"/>
      <c r="AL1369" s="1"/>
    </row>
    <row r="1370">
      <c r="I1370" s="1"/>
      <c r="J1370" s="1"/>
      <c r="K1370" s="1"/>
      <c r="W1370" s="1" t="str">
        <f t="shared" si="4"/>
        <v/>
      </c>
      <c r="AA1370" s="1"/>
      <c r="AB1370" s="1"/>
      <c r="AC1370" s="1"/>
      <c r="AJ1370" s="1"/>
      <c r="AK1370" s="1"/>
      <c r="AL1370" s="1"/>
    </row>
    <row r="1371">
      <c r="I1371" s="1"/>
      <c r="J1371" s="1"/>
      <c r="K1371" s="1"/>
      <c r="W1371" s="1" t="str">
        <f t="shared" si="4"/>
        <v/>
      </c>
      <c r="AA1371" s="1"/>
      <c r="AB1371" s="1"/>
      <c r="AC1371" s="1"/>
      <c r="AJ1371" s="1"/>
      <c r="AK1371" s="1"/>
      <c r="AL1371" s="1"/>
    </row>
    <row r="1372">
      <c r="I1372" s="1"/>
      <c r="J1372" s="1"/>
      <c r="K1372" s="1"/>
      <c r="W1372" s="1" t="str">
        <f t="shared" si="4"/>
        <v/>
      </c>
      <c r="AA1372" s="1"/>
      <c r="AB1372" s="1"/>
      <c r="AC1372" s="1"/>
      <c r="AJ1372" s="1"/>
      <c r="AK1372" s="1"/>
      <c r="AL1372" s="1"/>
    </row>
    <row r="1373">
      <c r="I1373" s="1"/>
      <c r="J1373" s="1"/>
      <c r="K1373" s="1"/>
      <c r="W1373" s="1" t="str">
        <f t="shared" si="4"/>
        <v/>
      </c>
      <c r="AA1373" s="1"/>
      <c r="AB1373" s="1"/>
      <c r="AC1373" s="1"/>
      <c r="AJ1373" s="1"/>
      <c r="AK1373" s="1"/>
      <c r="AL1373" s="1"/>
    </row>
    <row r="1374">
      <c r="I1374" s="1"/>
      <c r="J1374" s="1"/>
      <c r="K1374" s="1"/>
      <c r="W1374" s="1" t="str">
        <f t="shared" si="4"/>
        <v/>
      </c>
      <c r="AA1374" s="1"/>
      <c r="AB1374" s="1"/>
      <c r="AC1374" s="1"/>
      <c r="AJ1374" s="1"/>
      <c r="AK1374" s="1"/>
      <c r="AL1374" s="1"/>
    </row>
    <row r="1375">
      <c r="I1375" s="1"/>
      <c r="J1375" s="1"/>
      <c r="K1375" s="1"/>
      <c r="W1375" s="1" t="str">
        <f t="shared" si="4"/>
        <v/>
      </c>
      <c r="AA1375" s="1"/>
      <c r="AB1375" s="1"/>
      <c r="AC1375" s="1"/>
      <c r="AJ1375" s="1"/>
      <c r="AK1375" s="1"/>
      <c r="AL1375" s="1"/>
    </row>
    <row r="1376">
      <c r="I1376" s="1"/>
      <c r="J1376" s="1"/>
      <c r="K1376" s="1"/>
      <c r="W1376" s="1" t="str">
        <f t="shared" si="4"/>
        <v/>
      </c>
      <c r="AA1376" s="1"/>
      <c r="AB1376" s="1"/>
      <c r="AC1376" s="1"/>
      <c r="AJ1376" s="1"/>
      <c r="AK1376" s="1"/>
      <c r="AL1376" s="1"/>
    </row>
    <row r="1377">
      <c r="I1377" s="1"/>
      <c r="J1377" s="1"/>
      <c r="K1377" s="1"/>
      <c r="W1377" s="1" t="str">
        <f t="shared" si="4"/>
        <v/>
      </c>
      <c r="AA1377" s="1"/>
      <c r="AB1377" s="1"/>
      <c r="AC1377" s="1"/>
      <c r="AJ1377" s="1"/>
      <c r="AK1377" s="1"/>
      <c r="AL1377" s="1"/>
    </row>
    <row r="1378">
      <c r="I1378" s="1"/>
      <c r="J1378" s="1"/>
      <c r="K1378" s="1"/>
      <c r="W1378" s="1" t="str">
        <f t="shared" si="4"/>
        <v/>
      </c>
      <c r="AA1378" s="1"/>
      <c r="AB1378" s="1"/>
      <c r="AC1378" s="1"/>
      <c r="AJ1378" s="1"/>
      <c r="AK1378" s="1"/>
      <c r="AL1378" s="1"/>
    </row>
    <row r="1379">
      <c r="I1379" s="1"/>
      <c r="J1379" s="1"/>
      <c r="K1379" s="1"/>
      <c r="W1379" s="1" t="str">
        <f t="shared" si="4"/>
        <v/>
      </c>
      <c r="AA1379" s="1"/>
      <c r="AB1379" s="1"/>
      <c r="AC1379" s="1"/>
      <c r="AJ1379" s="1"/>
      <c r="AK1379" s="1"/>
      <c r="AL1379" s="1"/>
    </row>
    <row r="1380">
      <c r="I1380" s="1"/>
      <c r="J1380" s="1"/>
      <c r="K1380" s="1"/>
      <c r="W1380" s="1" t="str">
        <f t="shared" si="4"/>
        <v/>
      </c>
      <c r="AA1380" s="1"/>
      <c r="AB1380" s="1"/>
      <c r="AC1380" s="1"/>
      <c r="AJ1380" s="1"/>
      <c r="AK1380" s="1"/>
      <c r="AL1380" s="1"/>
    </row>
    <row r="1381">
      <c r="I1381" s="1"/>
      <c r="J1381" s="1"/>
      <c r="K1381" s="1"/>
      <c r="W1381" s="1" t="str">
        <f t="shared" si="4"/>
        <v/>
      </c>
      <c r="AA1381" s="1"/>
      <c r="AB1381" s="1"/>
      <c r="AC1381" s="1"/>
      <c r="AJ1381" s="1"/>
      <c r="AK1381" s="1"/>
      <c r="AL1381" s="1"/>
    </row>
    <row r="1382">
      <c r="I1382" s="1"/>
      <c r="J1382" s="1"/>
      <c r="K1382" s="1"/>
      <c r="W1382" s="1" t="str">
        <f t="shared" si="4"/>
        <v/>
      </c>
      <c r="AA1382" s="1"/>
      <c r="AB1382" s="1"/>
      <c r="AC1382" s="1"/>
      <c r="AJ1382" s="1"/>
      <c r="AK1382" s="1"/>
      <c r="AL1382" s="1"/>
    </row>
    <row r="1383">
      <c r="I1383" s="1"/>
      <c r="J1383" s="1"/>
      <c r="K1383" s="1"/>
      <c r="W1383" s="1" t="str">
        <f t="shared" si="4"/>
        <v/>
      </c>
      <c r="AA1383" s="1"/>
      <c r="AB1383" s="1"/>
      <c r="AC1383" s="1"/>
      <c r="AJ1383" s="1"/>
      <c r="AK1383" s="1"/>
      <c r="AL1383" s="1"/>
    </row>
    <row r="1384">
      <c r="I1384" s="1"/>
      <c r="J1384" s="1"/>
      <c r="K1384" s="1"/>
      <c r="W1384" s="1" t="str">
        <f t="shared" si="4"/>
        <v/>
      </c>
      <c r="AA1384" s="1"/>
      <c r="AB1384" s="1"/>
      <c r="AC1384" s="1"/>
      <c r="AJ1384" s="1"/>
      <c r="AK1384" s="1"/>
      <c r="AL1384" s="1"/>
    </row>
    <row r="1385">
      <c r="I1385" s="1"/>
      <c r="J1385" s="1"/>
      <c r="K1385" s="1"/>
      <c r="W1385" s="1" t="str">
        <f t="shared" si="4"/>
        <v/>
      </c>
      <c r="AA1385" s="1"/>
      <c r="AB1385" s="1"/>
      <c r="AC1385" s="1"/>
      <c r="AJ1385" s="1"/>
      <c r="AK1385" s="1"/>
      <c r="AL1385" s="1"/>
    </row>
    <row r="1386">
      <c r="I1386" s="1"/>
      <c r="J1386" s="1"/>
      <c r="K1386" s="1"/>
      <c r="W1386" s="1" t="str">
        <f t="shared" si="4"/>
        <v/>
      </c>
      <c r="AA1386" s="1"/>
      <c r="AB1386" s="1"/>
      <c r="AC1386" s="1"/>
      <c r="AJ1386" s="1"/>
      <c r="AK1386" s="1"/>
      <c r="AL1386" s="1"/>
    </row>
    <row r="1387">
      <c r="I1387" s="1"/>
      <c r="J1387" s="1"/>
      <c r="K1387" s="1"/>
      <c r="W1387" s="1" t="str">
        <f t="shared" si="4"/>
        <v/>
      </c>
      <c r="AA1387" s="1"/>
      <c r="AB1387" s="1"/>
      <c r="AC1387" s="1"/>
      <c r="AJ1387" s="1"/>
      <c r="AK1387" s="1"/>
      <c r="AL1387" s="1"/>
    </row>
    <row r="1388">
      <c r="I1388" s="1"/>
      <c r="J1388" s="1"/>
      <c r="K1388" s="1"/>
      <c r="W1388" s="1" t="str">
        <f t="shared" si="4"/>
        <v/>
      </c>
      <c r="AA1388" s="1"/>
      <c r="AB1388" s="1"/>
      <c r="AC1388" s="1"/>
      <c r="AJ1388" s="1"/>
      <c r="AK1388" s="1"/>
      <c r="AL1388" s="1"/>
    </row>
    <row r="1389">
      <c r="I1389" s="1"/>
      <c r="J1389" s="1"/>
      <c r="K1389" s="1"/>
      <c r="W1389" s="1" t="str">
        <f t="shared" si="4"/>
        <v/>
      </c>
      <c r="AA1389" s="1"/>
      <c r="AB1389" s="1"/>
      <c r="AC1389" s="1"/>
      <c r="AJ1389" s="1"/>
      <c r="AK1389" s="1"/>
      <c r="AL1389" s="1"/>
    </row>
    <row r="1390">
      <c r="I1390" s="1"/>
      <c r="J1390" s="1"/>
      <c r="K1390" s="1"/>
      <c r="W1390" s="1" t="str">
        <f t="shared" si="4"/>
        <v/>
      </c>
      <c r="AA1390" s="1"/>
      <c r="AB1390" s="1"/>
      <c r="AC1390" s="1"/>
      <c r="AJ1390" s="1"/>
      <c r="AK1390" s="1"/>
      <c r="AL1390" s="1"/>
    </row>
    <row r="1391">
      <c r="I1391" s="1"/>
      <c r="J1391" s="1"/>
      <c r="K1391" s="1"/>
      <c r="W1391" s="1" t="str">
        <f t="shared" si="4"/>
        <v/>
      </c>
      <c r="AA1391" s="1"/>
      <c r="AB1391" s="1"/>
      <c r="AC1391" s="1"/>
      <c r="AJ1391" s="1"/>
      <c r="AK1391" s="1"/>
      <c r="AL1391" s="1"/>
    </row>
    <row r="1392">
      <c r="I1392" s="1"/>
      <c r="J1392" s="1"/>
      <c r="K1392" s="1"/>
      <c r="W1392" s="1" t="str">
        <f t="shared" si="4"/>
        <v/>
      </c>
      <c r="AA1392" s="1"/>
      <c r="AB1392" s="1"/>
      <c r="AC1392" s="1"/>
      <c r="AJ1392" s="1"/>
      <c r="AK1392" s="1"/>
      <c r="AL1392" s="1"/>
    </row>
    <row r="1393">
      <c r="I1393" s="1"/>
      <c r="J1393" s="1"/>
      <c r="K1393" s="1"/>
      <c r="W1393" s="1" t="str">
        <f t="shared" si="4"/>
        <v/>
      </c>
      <c r="AA1393" s="1"/>
      <c r="AB1393" s="1"/>
      <c r="AC1393" s="1"/>
      <c r="AJ1393" s="1"/>
      <c r="AK1393" s="1"/>
      <c r="AL1393" s="1"/>
    </row>
    <row r="1394">
      <c r="I1394" s="1"/>
      <c r="J1394" s="1"/>
      <c r="K1394" s="1"/>
      <c r="W1394" s="1" t="str">
        <f t="shared" si="4"/>
        <v/>
      </c>
      <c r="AA1394" s="1"/>
      <c r="AB1394" s="1"/>
      <c r="AC1394" s="1"/>
      <c r="AJ1394" s="1"/>
      <c r="AK1394" s="1"/>
      <c r="AL1394" s="1"/>
    </row>
    <row r="1395">
      <c r="I1395" s="1"/>
      <c r="J1395" s="1"/>
      <c r="K1395" s="1"/>
      <c r="W1395" s="1" t="str">
        <f t="shared" si="4"/>
        <v/>
      </c>
      <c r="AA1395" s="1"/>
      <c r="AB1395" s="1"/>
      <c r="AC1395" s="1"/>
      <c r="AJ1395" s="1"/>
      <c r="AK1395" s="1"/>
      <c r="AL1395" s="1"/>
    </row>
    <row r="1396">
      <c r="I1396" s="1"/>
      <c r="J1396" s="1"/>
      <c r="K1396" s="1"/>
      <c r="W1396" s="1" t="str">
        <f t="shared" si="4"/>
        <v/>
      </c>
      <c r="AA1396" s="1"/>
      <c r="AB1396" s="1"/>
      <c r="AC1396" s="1"/>
      <c r="AJ1396" s="1"/>
      <c r="AK1396" s="1"/>
      <c r="AL1396" s="1"/>
    </row>
    <row r="1397">
      <c r="I1397" s="1"/>
      <c r="J1397" s="1"/>
      <c r="K1397" s="1"/>
      <c r="W1397" s="1" t="str">
        <f t="shared" si="4"/>
        <v/>
      </c>
      <c r="AA1397" s="1"/>
      <c r="AB1397" s="1"/>
      <c r="AC1397" s="1"/>
      <c r="AJ1397" s="1"/>
      <c r="AK1397" s="1"/>
      <c r="AL1397" s="1"/>
    </row>
    <row r="1398">
      <c r="I1398" s="1"/>
      <c r="J1398" s="1"/>
      <c r="K1398" s="1"/>
      <c r="W1398" s="1" t="str">
        <f t="shared" si="4"/>
        <v/>
      </c>
      <c r="AA1398" s="1"/>
      <c r="AB1398" s="1"/>
      <c r="AC1398" s="1"/>
      <c r="AJ1398" s="1"/>
      <c r="AK1398" s="1"/>
      <c r="AL1398" s="1"/>
    </row>
    <row r="1399">
      <c r="I1399" s="1"/>
      <c r="J1399" s="1"/>
      <c r="K1399" s="1"/>
      <c r="W1399" s="1" t="str">
        <f t="shared" si="4"/>
        <v/>
      </c>
      <c r="AA1399" s="1"/>
      <c r="AB1399" s="1"/>
      <c r="AC1399" s="1"/>
      <c r="AJ1399" s="1"/>
      <c r="AK1399" s="1"/>
      <c r="AL1399" s="1"/>
    </row>
    <row r="1400">
      <c r="I1400" s="1"/>
      <c r="J1400" s="1"/>
      <c r="K1400" s="1"/>
      <c r="W1400" s="1" t="str">
        <f t="shared" si="4"/>
        <v/>
      </c>
      <c r="AA1400" s="1"/>
      <c r="AB1400" s="1"/>
      <c r="AC1400" s="1"/>
      <c r="AJ1400" s="1"/>
      <c r="AK1400" s="1"/>
      <c r="AL1400" s="1"/>
    </row>
    <row r="1401">
      <c r="I1401" s="1"/>
      <c r="J1401" s="1"/>
      <c r="K1401" s="1"/>
      <c r="W1401" s="1" t="str">
        <f t="shared" si="4"/>
        <v/>
      </c>
      <c r="AA1401" s="1"/>
      <c r="AB1401" s="1"/>
      <c r="AC1401" s="1"/>
      <c r="AJ1401" s="1"/>
      <c r="AK1401" s="1"/>
      <c r="AL1401" s="1"/>
    </row>
    <row r="1402">
      <c r="I1402" s="1"/>
      <c r="J1402" s="1"/>
      <c r="K1402" s="1"/>
      <c r="W1402" s="1" t="str">
        <f t="shared" si="4"/>
        <v/>
      </c>
      <c r="AA1402" s="1"/>
      <c r="AB1402" s="1"/>
      <c r="AC1402" s="1"/>
      <c r="AJ1402" s="1"/>
      <c r="AK1402" s="1"/>
      <c r="AL1402" s="1"/>
    </row>
    <row r="1403">
      <c r="I1403" s="1"/>
      <c r="J1403" s="1"/>
      <c r="K1403" s="1"/>
      <c r="W1403" s="1" t="str">
        <f t="shared" si="4"/>
        <v/>
      </c>
      <c r="AA1403" s="1"/>
      <c r="AB1403" s="1"/>
      <c r="AC1403" s="1"/>
      <c r="AJ1403" s="1"/>
      <c r="AK1403" s="1"/>
      <c r="AL1403" s="1"/>
    </row>
    <row r="1404">
      <c r="I1404" s="1"/>
      <c r="J1404" s="1"/>
      <c r="K1404" s="1"/>
      <c r="W1404" s="1" t="str">
        <f t="shared" si="4"/>
        <v/>
      </c>
      <c r="AA1404" s="1"/>
      <c r="AB1404" s="1"/>
      <c r="AC1404" s="1"/>
      <c r="AJ1404" s="1"/>
      <c r="AK1404" s="1"/>
      <c r="AL1404" s="1"/>
    </row>
    <row r="1405">
      <c r="I1405" s="1"/>
      <c r="J1405" s="1"/>
      <c r="K1405" s="1"/>
      <c r="W1405" s="1" t="str">
        <f t="shared" si="4"/>
        <v/>
      </c>
      <c r="AA1405" s="1"/>
      <c r="AB1405" s="1"/>
      <c r="AC1405" s="1"/>
      <c r="AJ1405" s="1"/>
      <c r="AK1405" s="1"/>
      <c r="AL1405" s="1"/>
    </row>
    <row r="1406">
      <c r="I1406" s="1"/>
      <c r="J1406" s="1"/>
      <c r="K1406" s="1"/>
      <c r="W1406" s="1" t="str">
        <f t="shared" si="4"/>
        <v/>
      </c>
      <c r="AA1406" s="1"/>
      <c r="AB1406" s="1"/>
      <c r="AC1406" s="1"/>
      <c r="AJ1406" s="1"/>
      <c r="AK1406" s="1"/>
      <c r="AL1406" s="1"/>
    </row>
    <row r="1407">
      <c r="I1407" s="1"/>
      <c r="J1407" s="1"/>
      <c r="K1407" s="1"/>
      <c r="W1407" s="1" t="str">
        <f t="shared" si="4"/>
        <v/>
      </c>
      <c r="AA1407" s="1"/>
      <c r="AB1407" s="1"/>
      <c r="AC1407" s="1"/>
      <c r="AJ1407" s="1"/>
      <c r="AK1407" s="1"/>
      <c r="AL1407" s="1"/>
    </row>
    <row r="1408">
      <c r="I1408" s="1"/>
      <c r="J1408" s="1"/>
      <c r="K1408" s="1"/>
      <c r="W1408" s="1" t="str">
        <f t="shared" si="4"/>
        <v/>
      </c>
      <c r="AA1408" s="1"/>
      <c r="AB1408" s="1"/>
      <c r="AC1408" s="1"/>
      <c r="AJ1408" s="1"/>
      <c r="AK1408" s="1"/>
      <c r="AL1408" s="1"/>
    </row>
    <row r="1409">
      <c r="I1409" s="1"/>
      <c r="J1409" s="1"/>
      <c r="K1409" s="1"/>
      <c r="W1409" s="1" t="str">
        <f t="shared" si="4"/>
        <v/>
      </c>
      <c r="AA1409" s="1"/>
      <c r="AB1409" s="1"/>
      <c r="AC1409" s="1"/>
      <c r="AJ1409" s="1"/>
      <c r="AK1409" s="1"/>
      <c r="AL1409" s="1"/>
    </row>
    <row r="1410">
      <c r="I1410" s="1"/>
      <c r="J1410" s="1"/>
      <c r="K1410" s="1"/>
      <c r="W1410" s="1" t="str">
        <f t="shared" si="4"/>
        <v/>
      </c>
      <c r="AA1410" s="1"/>
      <c r="AB1410" s="1"/>
      <c r="AC1410" s="1"/>
      <c r="AJ1410" s="1"/>
      <c r="AK1410" s="1"/>
      <c r="AL1410" s="1"/>
    </row>
    <row r="1411">
      <c r="I1411" s="1"/>
      <c r="J1411" s="1"/>
      <c r="K1411" s="1"/>
      <c r="W1411" s="1" t="str">
        <f t="shared" si="4"/>
        <v/>
      </c>
      <c r="AA1411" s="1"/>
      <c r="AB1411" s="1"/>
      <c r="AC1411" s="1"/>
      <c r="AJ1411" s="1"/>
      <c r="AK1411" s="1"/>
      <c r="AL1411" s="1"/>
    </row>
    <row r="1412">
      <c r="I1412" s="1"/>
      <c r="J1412" s="1"/>
      <c r="K1412" s="1"/>
      <c r="W1412" s="1" t="str">
        <f t="shared" si="4"/>
        <v/>
      </c>
      <c r="AA1412" s="1"/>
      <c r="AB1412" s="1"/>
      <c r="AC1412" s="1"/>
      <c r="AJ1412" s="1"/>
      <c r="AK1412" s="1"/>
      <c r="AL1412" s="1"/>
    </row>
    <row r="1413">
      <c r="I1413" s="1"/>
      <c r="J1413" s="1"/>
      <c r="K1413" s="1"/>
      <c r="W1413" s="1" t="str">
        <f t="shared" si="4"/>
        <v/>
      </c>
      <c r="AA1413" s="1"/>
      <c r="AB1413" s="1"/>
      <c r="AC1413" s="1"/>
      <c r="AJ1413" s="1"/>
      <c r="AK1413" s="1"/>
      <c r="AL1413" s="1"/>
    </row>
    <row r="1414">
      <c r="I1414" s="1"/>
      <c r="J1414" s="1"/>
      <c r="K1414" s="1"/>
      <c r="W1414" s="1" t="str">
        <f t="shared" si="4"/>
        <v/>
      </c>
      <c r="AA1414" s="1"/>
      <c r="AB1414" s="1"/>
      <c r="AC1414" s="1"/>
      <c r="AJ1414" s="1"/>
      <c r="AK1414" s="1"/>
      <c r="AL1414" s="1"/>
    </row>
    <row r="1415">
      <c r="I1415" s="1"/>
      <c r="J1415" s="1"/>
      <c r="K1415" s="1"/>
      <c r="W1415" s="1" t="str">
        <f t="shared" si="4"/>
        <v/>
      </c>
      <c r="AA1415" s="1"/>
      <c r="AB1415" s="1"/>
      <c r="AC1415" s="1"/>
      <c r="AJ1415" s="1"/>
      <c r="AK1415" s="1"/>
      <c r="AL1415" s="1"/>
    </row>
    <row r="1416">
      <c r="I1416" s="1"/>
      <c r="J1416" s="1"/>
      <c r="K1416" s="1"/>
      <c r="W1416" s="1" t="str">
        <f t="shared" si="4"/>
        <v/>
      </c>
      <c r="AA1416" s="1"/>
      <c r="AB1416" s="1"/>
      <c r="AC1416" s="1"/>
      <c r="AJ1416" s="1"/>
      <c r="AK1416" s="1"/>
      <c r="AL1416" s="1"/>
    </row>
    <row r="1417">
      <c r="I1417" s="1"/>
      <c r="J1417" s="1"/>
      <c r="K1417" s="1"/>
      <c r="W1417" s="1" t="str">
        <f t="shared" si="4"/>
        <v/>
      </c>
      <c r="AA1417" s="1"/>
      <c r="AB1417" s="1"/>
      <c r="AC1417" s="1"/>
      <c r="AJ1417" s="1"/>
      <c r="AK1417" s="1"/>
      <c r="AL1417" s="1"/>
    </row>
    <row r="1418">
      <c r="I1418" s="1"/>
      <c r="J1418" s="1"/>
      <c r="K1418" s="1"/>
      <c r="W1418" s="1" t="str">
        <f t="shared" si="4"/>
        <v/>
      </c>
      <c r="AA1418" s="1"/>
      <c r="AB1418" s="1"/>
      <c r="AC1418" s="1"/>
      <c r="AJ1418" s="1"/>
      <c r="AK1418" s="1"/>
      <c r="AL1418" s="1"/>
    </row>
    <row r="1419">
      <c r="I1419" s="1"/>
      <c r="J1419" s="1"/>
      <c r="K1419" s="1"/>
      <c r="W1419" s="1" t="str">
        <f t="shared" si="4"/>
        <v/>
      </c>
      <c r="AA1419" s="1"/>
      <c r="AB1419" s="1"/>
      <c r="AC1419" s="1"/>
      <c r="AJ1419" s="1"/>
      <c r="AK1419" s="1"/>
      <c r="AL1419" s="1"/>
    </row>
    <row r="1420">
      <c r="I1420" s="1"/>
      <c r="J1420" s="1"/>
      <c r="K1420" s="1"/>
      <c r="W1420" s="1" t="str">
        <f t="shared" si="4"/>
        <v/>
      </c>
      <c r="AA1420" s="1"/>
      <c r="AB1420" s="1"/>
      <c r="AC1420" s="1"/>
      <c r="AJ1420" s="1"/>
      <c r="AK1420" s="1"/>
      <c r="AL1420" s="1"/>
    </row>
    <row r="1421">
      <c r="I1421" s="1"/>
      <c r="J1421" s="1"/>
      <c r="K1421" s="1"/>
      <c r="W1421" s="1" t="str">
        <f t="shared" si="4"/>
        <v/>
      </c>
      <c r="AA1421" s="1"/>
      <c r="AB1421" s="1"/>
      <c r="AC1421" s="1"/>
      <c r="AJ1421" s="1"/>
      <c r="AK1421" s="1"/>
      <c r="AL1421" s="1"/>
    </row>
    <row r="1422">
      <c r="I1422" s="1"/>
      <c r="J1422" s="1"/>
      <c r="K1422" s="1"/>
      <c r="W1422" s="1" t="str">
        <f t="shared" si="4"/>
        <v/>
      </c>
      <c r="AA1422" s="1"/>
      <c r="AB1422" s="1"/>
      <c r="AC1422" s="1"/>
      <c r="AJ1422" s="1"/>
      <c r="AK1422" s="1"/>
      <c r="AL1422" s="1"/>
    </row>
    <row r="1423">
      <c r="I1423" s="1"/>
      <c r="J1423" s="1"/>
      <c r="K1423" s="1"/>
      <c r="W1423" s="1" t="str">
        <f t="shared" si="4"/>
        <v/>
      </c>
      <c r="AA1423" s="1"/>
      <c r="AB1423" s="1"/>
      <c r="AC1423" s="1"/>
      <c r="AJ1423" s="1"/>
      <c r="AK1423" s="1"/>
      <c r="AL1423" s="1"/>
    </row>
    <row r="1424">
      <c r="I1424" s="1"/>
      <c r="J1424" s="1"/>
      <c r="K1424" s="1"/>
      <c r="W1424" s="1" t="str">
        <f t="shared" si="4"/>
        <v/>
      </c>
      <c r="AA1424" s="1"/>
      <c r="AB1424" s="1"/>
      <c r="AC1424" s="1"/>
      <c r="AJ1424" s="1"/>
      <c r="AK1424" s="1"/>
      <c r="AL1424" s="1"/>
    </row>
    <row r="1425">
      <c r="I1425" s="1"/>
      <c r="J1425" s="1"/>
      <c r="K1425" s="1"/>
      <c r="W1425" s="1" t="str">
        <f t="shared" si="4"/>
        <v/>
      </c>
      <c r="AA1425" s="1"/>
      <c r="AB1425" s="1"/>
      <c r="AC1425" s="1"/>
      <c r="AJ1425" s="1"/>
      <c r="AK1425" s="1"/>
      <c r="AL1425" s="1"/>
    </row>
    <row r="1426">
      <c r="I1426" s="1"/>
      <c r="J1426" s="1"/>
      <c r="K1426" s="1"/>
      <c r="W1426" s="1" t="str">
        <f t="shared" si="4"/>
        <v/>
      </c>
      <c r="AA1426" s="1"/>
      <c r="AB1426" s="1"/>
      <c r="AC1426" s="1"/>
      <c r="AJ1426" s="1"/>
      <c r="AK1426" s="1"/>
      <c r="AL1426" s="1"/>
    </row>
    <row r="1427">
      <c r="I1427" s="1"/>
      <c r="J1427" s="1"/>
      <c r="K1427" s="1"/>
      <c r="W1427" s="1" t="str">
        <f t="shared" si="4"/>
        <v/>
      </c>
      <c r="AA1427" s="1"/>
      <c r="AB1427" s="1"/>
      <c r="AC1427" s="1"/>
      <c r="AJ1427" s="1"/>
      <c r="AK1427" s="1"/>
      <c r="AL1427" s="1"/>
    </row>
    <row r="1428">
      <c r="I1428" s="1"/>
      <c r="J1428" s="1"/>
      <c r="K1428" s="1"/>
      <c r="W1428" s="1" t="str">
        <f t="shared" si="4"/>
        <v/>
      </c>
      <c r="AA1428" s="1"/>
      <c r="AB1428" s="1"/>
      <c r="AC1428" s="1"/>
      <c r="AJ1428" s="1"/>
      <c r="AK1428" s="1"/>
      <c r="AL1428" s="1"/>
    </row>
    <row r="1429">
      <c r="I1429" s="1"/>
      <c r="J1429" s="1"/>
      <c r="K1429" s="1"/>
      <c r="W1429" s="1" t="str">
        <f t="shared" si="4"/>
        <v/>
      </c>
      <c r="AA1429" s="1"/>
      <c r="AB1429" s="1"/>
      <c r="AC1429" s="1"/>
      <c r="AJ1429" s="1"/>
      <c r="AK1429" s="1"/>
      <c r="AL1429" s="1"/>
    </row>
    <row r="1430">
      <c r="I1430" s="1"/>
      <c r="J1430" s="1"/>
      <c r="K1430" s="1"/>
      <c r="W1430" s="1" t="str">
        <f t="shared" si="4"/>
        <v/>
      </c>
      <c r="AA1430" s="1"/>
      <c r="AB1430" s="1"/>
      <c r="AC1430" s="1"/>
      <c r="AJ1430" s="1"/>
      <c r="AK1430" s="1"/>
      <c r="AL1430" s="1"/>
    </row>
    <row r="1431">
      <c r="I1431" s="1"/>
      <c r="J1431" s="1"/>
      <c r="K1431" s="1"/>
      <c r="W1431" s="1" t="str">
        <f t="shared" si="4"/>
        <v/>
      </c>
      <c r="AA1431" s="1"/>
      <c r="AB1431" s="1"/>
      <c r="AC1431" s="1"/>
      <c r="AJ1431" s="1"/>
      <c r="AK1431" s="1"/>
      <c r="AL1431" s="1"/>
    </row>
    <row r="1432">
      <c r="I1432" s="1"/>
      <c r="J1432" s="1"/>
      <c r="K1432" s="1"/>
      <c r="W1432" s="1" t="str">
        <f t="shared" si="4"/>
        <v/>
      </c>
      <c r="AA1432" s="1"/>
      <c r="AB1432" s="1"/>
      <c r="AC1432" s="1"/>
      <c r="AJ1432" s="1"/>
      <c r="AK1432" s="1"/>
      <c r="AL1432" s="1"/>
    </row>
    <row r="1433">
      <c r="I1433" s="1"/>
      <c r="J1433" s="1"/>
      <c r="K1433" s="1"/>
      <c r="W1433" s="1" t="str">
        <f t="shared" si="4"/>
        <v/>
      </c>
      <c r="AA1433" s="1"/>
      <c r="AB1433" s="1"/>
      <c r="AC1433" s="1"/>
      <c r="AJ1433" s="1"/>
      <c r="AK1433" s="1"/>
      <c r="AL1433" s="1"/>
    </row>
    <row r="1434">
      <c r="I1434" s="1"/>
      <c r="J1434" s="1"/>
      <c r="K1434" s="1"/>
      <c r="W1434" s="1" t="str">
        <f t="shared" si="4"/>
        <v/>
      </c>
      <c r="AA1434" s="1"/>
      <c r="AB1434" s="1"/>
      <c r="AC1434" s="1"/>
      <c r="AJ1434" s="1"/>
      <c r="AK1434" s="1"/>
      <c r="AL1434" s="1"/>
    </row>
    <row r="1435">
      <c r="I1435" s="1"/>
      <c r="J1435" s="1"/>
      <c r="K1435" s="1"/>
      <c r="W1435" s="1" t="str">
        <f t="shared" si="4"/>
        <v/>
      </c>
      <c r="AA1435" s="1"/>
      <c r="AB1435" s="1"/>
      <c r="AC1435" s="1"/>
      <c r="AJ1435" s="1"/>
      <c r="AK1435" s="1"/>
      <c r="AL1435" s="1"/>
    </row>
    <row r="1436">
      <c r="I1436" s="1"/>
      <c r="J1436" s="1"/>
      <c r="K1436" s="1"/>
      <c r="W1436" s="1" t="str">
        <f t="shared" si="4"/>
        <v/>
      </c>
      <c r="AA1436" s="1"/>
      <c r="AB1436" s="1"/>
      <c r="AC1436" s="1"/>
      <c r="AJ1436" s="1"/>
      <c r="AK1436" s="1"/>
      <c r="AL1436" s="1"/>
    </row>
    <row r="1437">
      <c r="I1437" s="1"/>
      <c r="J1437" s="1"/>
      <c r="K1437" s="1"/>
      <c r="W1437" s="1" t="str">
        <f t="shared" si="4"/>
        <v/>
      </c>
      <c r="AA1437" s="1"/>
      <c r="AB1437" s="1"/>
      <c r="AC1437" s="1"/>
      <c r="AJ1437" s="1"/>
      <c r="AK1437" s="1"/>
      <c r="AL1437" s="1"/>
    </row>
    <row r="1438">
      <c r="I1438" s="1"/>
      <c r="J1438" s="1"/>
      <c r="K1438" s="1"/>
      <c r="W1438" s="1" t="str">
        <f t="shared" si="4"/>
        <v/>
      </c>
      <c r="AA1438" s="1"/>
      <c r="AB1438" s="1"/>
      <c r="AC1438" s="1"/>
      <c r="AJ1438" s="1"/>
      <c r="AK1438" s="1"/>
      <c r="AL1438" s="1"/>
    </row>
    <row r="1439">
      <c r="I1439" s="1"/>
      <c r="J1439" s="1"/>
      <c r="K1439" s="1"/>
      <c r="W1439" s="1" t="str">
        <f t="shared" si="4"/>
        <v/>
      </c>
      <c r="AA1439" s="1"/>
      <c r="AB1439" s="1"/>
      <c r="AC1439" s="1"/>
      <c r="AJ1439" s="1"/>
      <c r="AK1439" s="1"/>
      <c r="AL1439" s="1"/>
    </row>
    <row r="1440">
      <c r="I1440" s="1"/>
      <c r="J1440" s="1"/>
      <c r="K1440" s="1"/>
      <c r="W1440" s="1" t="str">
        <f t="shared" si="4"/>
        <v/>
      </c>
      <c r="AA1440" s="1"/>
      <c r="AB1440" s="1"/>
      <c r="AC1440" s="1"/>
      <c r="AJ1440" s="1"/>
      <c r="AK1440" s="1"/>
      <c r="AL1440" s="1"/>
    </row>
    <row r="1441">
      <c r="I1441" s="1"/>
      <c r="J1441" s="1"/>
      <c r="K1441" s="1"/>
      <c r="W1441" s="1" t="str">
        <f t="shared" si="4"/>
        <v/>
      </c>
      <c r="AA1441" s="1"/>
      <c r="AB1441" s="1"/>
      <c r="AC1441" s="1"/>
      <c r="AJ1441" s="1"/>
      <c r="AK1441" s="1"/>
      <c r="AL1441" s="1"/>
    </row>
    <row r="1442">
      <c r="I1442" s="1"/>
      <c r="J1442" s="1"/>
      <c r="K1442" s="1"/>
      <c r="W1442" s="1" t="str">
        <f t="shared" si="4"/>
        <v/>
      </c>
      <c r="AA1442" s="1"/>
      <c r="AB1442" s="1"/>
      <c r="AC1442" s="1"/>
      <c r="AJ1442" s="1"/>
      <c r="AK1442" s="1"/>
      <c r="AL1442" s="1"/>
    </row>
    <row r="1443">
      <c r="I1443" s="1"/>
      <c r="J1443" s="1"/>
      <c r="K1443" s="1"/>
      <c r="W1443" s="1" t="str">
        <f t="shared" si="4"/>
        <v/>
      </c>
      <c r="AA1443" s="1"/>
      <c r="AB1443" s="1"/>
      <c r="AC1443" s="1"/>
      <c r="AJ1443" s="1"/>
      <c r="AK1443" s="1"/>
      <c r="AL1443" s="1"/>
    </row>
    <row r="1444">
      <c r="I1444" s="1"/>
      <c r="J1444" s="1"/>
      <c r="K1444" s="1"/>
      <c r="W1444" s="1" t="str">
        <f t="shared" si="4"/>
        <v/>
      </c>
      <c r="AA1444" s="1"/>
      <c r="AB1444" s="1"/>
      <c r="AC1444" s="1"/>
      <c r="AJ1444" s="1"/>
      <c r="AK1444" s="1"/>
      <c r="AL1444" s="1"/>
    </row>
    <row r="1445">
      <c r="I1445" s="1"/>
      <c r="J1445" s="1"/>
      <c r="K1445" s="1"/>
      <c r="W1445" s="1" t="str">
        <f t="shared" si="4"/>
        <v/>
      </c>
      <c r="AA1445" s="1"/>
      <c r="AB1445" s="1"/>
      <c r="AC1445" s="1"/>
      <c r="AJ1445" s="1"/>
      <c r="AK1445" s="1"/>
      <c r="AL1445" s="1"/>
    </row>
    <row r="1446">
      <c r="I1446" s="1"/>
      <c r="J1446" s="1"/>
      <c r="K1446" s="1"/>
      <c r="W1446" s="1" t="str">
        <f t="shared" si="4"/>
        <v/>
      </c>
      <c r="AA1446" s="1"/>
      <c r="AB1446" s="1"/>
      <c r="AC1446" s="1"/>
      <c r="AJ1446" s="1"/>
      <c r="AK1446" s="1"/>
      <c r="AL1446" s="1"/>
    </row>
    <row r="1447">
      <c r="I1447" s="1"/>
      <c r="J1447" s="1"/>
      <c r="K1447" s="1"/>
      <c r="W1447" s="1" t="str">
        <f t="shared" si="4"/>
        <v/>
      </c>
      <c r="AA1447" s="1"/>
      <c r="AB1447" s="1"/>
      <c r="AC1447" s="1"/>
      <c r="AJ1447" s="1"/>
      <c r="AK1447" s="1"/>
      <c r="AL1447" s="1"/>
    </row>
    <row r="1448">
      <c r="I1448" s="1"/>
      <c r="J1448" s="1"/>
      <c r="K1448" s="1"/>
      <c r="W1448" s="1" t="str">
        <f t="shared" si="4"/>
        <v/>
      </c>
      <c r="AA1448" s="1"/>
      <c r="AB1448" s="1"/>
      <c r="AC1448" s="1"/>
      <c r="AJ1448" s="1"/>
      <c r="AK1448" s="1"/>
      <c r="AL1448" s="1"/>
    </row>
    <row r="1449">
      <c r="I1449" s="1"/>
      <c r="J1449" s="1"/>
      <c r="K1449" s="1"/>
      <c r="W1449" s="1" t="str">
        <f t="shared" si="4"/>
        <v/>
      </c>
      <c r="AA1449" s="1"/>
      <c r="AB1449" s="1"/>
      <c r="AC1449" s="1"/>
      <c r="AJ1449" s="1"/>
      <c r="AK1449" s="1"/>
      <c r="AL1449" s="1"/>
    </row>
    <row r="1450">
      <c r="I1450" s="1"/>
      <c r="J1450" s="1"/>
      <c r="K1450" s="1"/>
      <c r="W1450" s="1" t="str">
        <f t="shared" si="4"/>
        <v/>
      </c>
      <c r="AA1450" s="1"/>
      <c r="AB1450" s="1"/>
      <c r="AC1450" s="1"/>
      <c r="AJ1450" s="1"/>
      <c r="AK1450" s="1"/>
      <c r="AL1450" s="1"/>
    </row>
    <row r="1451">
      <c r="I1451" s="1"/>
      <c r="J1451" s="1"/>
      <c r="K1451" s="1"/>
      <c r="W1451" s="1" t="str">
        <f t="shared" si="4"/>
        <v/>
      </c>
      <c r="AA1451" s="1"/>
      <c r="AB1451" s="1"/>
      <c r="AC1451" s="1"/>
      <c r="AJ1451" s="1"/>
      <c r="AK1451" s="1"/>
      <c r="AL1451" s="1"/>
    </row>
    <row r="1452">
      <c r="I1452" s="1"/>
      <c r="J1452" s="1"/>
      <c r="K1452" s="1"/>
      <c r="W1452" s="1" t="str">
        <f t="shared" si="4"/>
        <v/>
      </c>
      <c r="AA1452" s="1"/>
      <c r="AB1452" s="1"/>
      <c r="AC1452" s="1"/>
      <c r="AJ1452" s="1"/>
      <c r="AK1452" s="1"/>
      <c r="AL1452" s="1"/>
    </row>
    <row r="1453">
      <c r="I1453" s="1"/>
      <c r="J1453" s="1"/>
      <c r="K1453" s="1"/>
      <c r="W1453" s="1" t="str">
        <f t="shared" si="4"/>
        <v/>
      </c>
      <c r="AA1453" s="1"/>
      <c r="AB1453" s="1"/>
      <c r="AC1453" s="1"/>
      <c r="AJ1453" s="1"/>
      <c r="AK1453" s="1"/>
      <c r="AL1453" s="1"/>
    </row>
    <row r="1454">
      <c r="I1454" s="1"/>
      <c r="J1454" s="1"/>
      <c r="K1454" s="1"/>
      <c r="W1454" s="1" t="str">
        <f t="shared" si="4"/>
        <v/>
      </c>
      <c r="AA1454" s="1"/>
      <c r="AB1454" s="1"/>
      <c r="AC1454" s="1"/>
      <c r="AJ1454" s="1"/>
      <c r="AK1454" s="1"/>
      <c r="AL1454" s="1"/>
    </row>
    <row r="1455">
      <c r="I1455" s="1"/>
      <c r="J1455" s="1"/>
      <c r="K1455" s="1"/>
      <c r="W1455" s="1" t="str">
        <f t="shared" si="4"/>
        <v/>
      </c>
      <c r="AA1455" s="1"/>
      <c r="AB1455" s="1"/>
      <c r="AC1455" s="1"/>
      <c r="AJ1455" s="1"/>
      <c r="AK1455" s="1"/>
      <c r="AL1455" s="1"/>
    </row>
    <row r="1456">
      <c r="I1456" s="1"/>
      <c r="J1456" s="1"/>
      <c r="K1456" s="1"/>
      <c r="W1456" s="1" t="str">
        <f t="shared" si="4"/>
        <v/>
      </c>
      <c r="AA1456" s="1"/>
      <c r="AB1456" s="1"/>
      <c r="AC1456" s="1"/>
      <c r="AJ1456" s="1"/>
      <c r="AK1456" s="1"/>
      <c r="AL1456" s="1"/>
    </row>
    <row r="1457">
      <c r="I1457" s="1"/>
      <c r="J1457" s="1"/>
      <c r="K1457" s="1"/>
      <c r="W1457" s="1" t="str">
        <f t="shared" si="4"/>
        <v/>
      </c>
      <c r="AA1457" s="1"/>
      <c r="AB1457" s="1"/>
      <c r="AC1457" s="1"/>
      <c r="AJ1457" s="1"/>
      <c r="AK1457" s="1"/>
      <c r="AL1457" s="1"/>
    </row>
    <row r="1458">
      <c r="I1458" s="1"/>
      <c r="J1458" s="1"/>
      <c r="K1458" s="1"/>
      <c r="W1458" s="1" t="str">
        <f t="shared" si="4"/>
        <v/>
      </c>
      <c r="AA1458" s="1"/>
      <c r="AB1458" s="1"/>
      <c r="AC1458" s="1"/>
      <c r="AJ1458" s="1"/>
      <c r="AK1458" s="1"/>
      <c r="AL1458" s="1"/>
    </row>
    <row r="1459">
      <c r="I1459" s="1"/>
      <c r="J1459" s="1"/>
      <c r="K1459" s="1"/>
      <c r="W1459" s="1" t="str">
        <f t="shared" si="4"/>
        <v/>
      </c>
      <c r="AA1459" s="1"/>
      <c r="AB1459" s="1"/>
      <c r="AC1459" s="1"/>
      <c r="AJ1459" s="1"/>
      <c r="AK1459" s="1"/>
      <c r="AL1459" s="1"/>
    </row>
    <row r="1460">
      <c r="I1460" s="1"/>
      <c r="J1460" s="1"/>
      <c r="K1460" s="1"/>
      <c r="W1460" s="1" t="str">
        <f t="shared" si="4"/>
        <v/>
      </c>
      <c r="AA1460" s="1"/>
      <c r="AB1460" s="1"/>
      <c r="AC1460" s="1"/>
      <c r="AJ1460" s="1"/>
      <c r="AK1460" s="1"/>
      <c r="AL1460" s="1"/>
    </row>
    <row r="1461">
      <c r="I1461" s="1"/>
      <c r="J1461" s="1"/>
      <c r="K1461" s="1"/>
      <c r="W1461" s="1" t="str">
        <f t="shared" si="4"/>
        <v/>
      </c>
      <c r="AA1461" s="1"/>
      <c r="AB1461" s="1"/>
      <c r="AC1461" s="1"/>
      <c r="AJ1461" s="1"/>
      <c r="AK1461" s="1"/>
      <c r="AL1461" s="1"/>
    </row>
    <row r="1462">
      <c r="I1462" s="1"/>
      <c r="J1462" s="1"/>
      <c r="K1462" s="1"/>
      <c r="W1462" s="1" t="str">
        <f t="shared" si="4"/>
        <v/>
      </c>
      <c r="AA1462" s="1"/>
      <c r="AB1462" s="1"/>
      <c r="AC1462" s="1"/>
      <c r="AJ1462" s="1"/>
      <c r="AK1462" s="1"/>
      <c r="AL1462" s="1"/>
    </row>
    <row r="1463">
      <c r="I1463" s="1"/>
      <c r="J1463" s="1"/>
      <c r="K1463" s="1"/>
      <c r="W1463" s="1" t="str">
        <f t="shared" si="4"/>
        <v/>
      </c>
      <c r="AA1463" s="1"/>
      <c r="AB1463" s="1"/>
      <c r="AC1463" s="1"/>
      <c r="AJ1463" s="1"/>
      <c r="AK1463" s="1"/>
      <c r="AL1463" s="1"/>
    </row>
    <row r="1464">
      <c r="I1464" s="1"/>
      <c r="J1464" s="1"/>
      <c r="K1464" s="1"/>
      <c r="W1464" s="1" t="str">
        <f t="shared" si="4"/>
        <v/>
      </c>
      <c r="AA1464" s="1"/>
      <c r="AB1464" s="1"/>
      <c r="AC1464" s="1"/>
      <c r="AJ1464" s="1"/>
      <c r="AK1464" s="1"/>
      <c r="AL1464" s="1"/>
    </row>
    <row r="1465">
      <c r="I1465" s="1"/>
      <c r="J1465" s="1"/>
      <c r="K1465" s="1"/>
      <c r="W1465" s="1" t="str">
        <f t="shared" si="4"/>
        <v/>
      </c>
      <c r="AA1465" s="1"/>
      <c r="AB1465" s="1"/>
      <c r="AC1465" s="1"/>
      <c r="AJ1465" s="1"/>
      <c r="AK1465" s="1"/>
      <c r="AL1465" s="1"/>
    </row>
    <row r="1466">
      <c r="I1466" s="1"/>
      <c r="J1466" s="1"/>
      <c r="K1466" s="1"/>
      <c r="W1466" s="1" t="str">
        <f t="shared" si="4"/>
        <v/>
      </c>
      <c r="AA1466" s="1"/>
      <c r="AB1466" s="1"/>
      <c r="AC1466" s="1"/>
      <c r="AJ1466" s="1"/>
      <c r="AK1466" s="1"/>
      <c r="AL1466" s="1"/>
    </row>
    <row r="1467">
      <c r="I1467" s="1"/>
      <c r="J1467" s="1"/>
      <c r="K1467" s="1"/>
      <c r="W1467" s="1" t="str">
        <f t="shared" si="4"/>
        <v/>
      </c>
      <c r="AA1467" s="1"/>
      <c r="AB1467" s="1"/>
      <c r="AC1467" s="1"/>
      <c r="AJ1467" s="1"/>
      <c r="AK1467" s="1"/>
      <c r="AL1467" s="1"/>
    </row>
    <row r="1468">
      <c r="I1468" s="1"/>
      <c r="J1468" s="1"/>
      <c r="K1468" s="1"/>
      <c r="W1468" s="1" t="str">
        <f t="shared" si="4"/>
        <v/>
      </c>
      <c r="AA1468" s="1"/>
      <c r="AB1468" s="1"/>
      <c r="AC1468" s="1"/>
      <c r="AJ1468" s="1"/>
      <c r="AK1468" s="1"/>
      <c r="AL1468" s="1"/>
    </row>
    <row r="1469">
      <c r="I1469" s="1"/>
      <c r="J1469" s="1"/>
      <c r="K1469" s="1"/>
      <c r="W1469" s="1" t="str">
        <f t="shared" si="4"/>
        <v/>
      </c>
      <c r="AA1469" s="1"/>
      <c r="AB1469" s="1"/>
      <c r="AC1469" s="1"/>
      <c r="AJ1469" s="1"/>
      <c r="AK1469" s="1"/>
      <c r="AL1469" s="1"/>
    </row>
    <row r="1470">
      <c r="I1470" s="1"/>
      <c r="J1470" s="1"/>
      <c r="K1470" s="1"/>
      <c r="W1470" s="1" t="str">
        <f t="shared" si="4"/>
        <v/>
      </c>
      <c r="AA1470" s="1"/>
      <c r="AB1470" s="1"/>
      <c r="AC1470" s="1"/>
      <c r="AJ1470" s="1"/>
      <c r="AK1470" s="1"/>
      <c r="AL1470" s="1"/>
    </row>
    <row r="1471">
      <c r="I1471" s="1"/>
      <c r="J1471" s="1"/>
      <c r="K1471" s="1"/>
      <c r="W1471" s="1" t="str">
        <f t="shared" si="4"/>
        <v/>
      </c>
      <c r="AA1471" s="1"/>
      <c r="AB1471" s="1"/>
      <c r="AC1471" s="1"/>
      <c r="AJ1471" s="1"/>
      <c r="AK1471" s="1"/>
      <c r="AL1471" s="1"/>
    </row>
    <row r="1472">
      <c r="I1472" s="1"/>
      <c r="J1472" s="1"/>
      <c r="K1472" s="1"/>
      <c r="W1472" s="1" t="str">
        <f t="shared" si="4"/>
        <v/>
      </c>
      <c r="AA1472" s="1"/>
      <c r="AB1472" s="1"/>
      <c r="AC1472" s="1"/>
      <c r="AJ1472" s="1"/>
      <c r="AK1472" s="1"/>
      <c r="AL1472" s="1"/>
    </row>
    <row r="1473">
      <c r="I1473" s="1"/>
      <c r="J1473" s="1"/>
      <c r="K1473" s="1"/>
      <c r="W1473" s="1" t="str">
        <f t="shared" si="4"/>
        <v/>
      </c>
      <c r="AA1473" s="1"/>
      <c r="AB1473" s="1"/>
      <c r="AC1473" s="1"/>
      <c r="AJ1473" s="1"/>
      <c r="AK1473" s="1"/>
      <c r="AL1473" s="1"/>
    </row>
    <row r="1474">
      <c r="I1474" s="1"/>
      <c r="J1474" s="1"/>
      <c r="K1474" s="1"/>
      <c r="W1474" s="1" t="str">
        <f t="shared" si="4"/>
        <v/>
      </c>
      <c r="AA1474" s="1"/>
      <c r="AB1474" s="1"/>
      <c r="AC1474" s="1"/>
      <c r="AJ1474" s="1"/>
      <c r="AK1474" s="1"/>
      <c r="AL1474" s="1"/>
    </row>
    <row r="1475">
      <c r="I1475" s="1"/>
      <c r="J1475" s="1"/>
      <c r="K1475" s="1"/>
      <c r="W1475" s="1" t="str">
        <f t="shared" si="4"/>
        <v/>
      </c>
      <c r="AA1475" s="1"/>
      <c r="AB1475" s="1"/>
      <c r="AC1475" s="1"/>
      <c r="AJ1475" s="1"/>
      <c r="AK1475" s="1"/>
      <c r="AL1475" s="1"/>
    </row>
    <row r="1476">
      <c r="I1476" s="1"/>
      <c r="J1476" s="1"/>
      <c r="K1476" s="1"/>
      <c r="W1476" s="1" t="str">
        <f t="shared" si="4"/>
        <v/>
      </c>
      <c r="AA1476" s="1"/>
      <c r="AB1476" s="1"/>
      <c r="AC1476" s="1"/>
      <c r="AJ1476" s="1"/>
      <c r="AK1476" s="1"/>
      <c r="AL1476" s="1"/>
    </row>
    <row r="1477">
      <c r="I1477" s="1"/>
      <c r="J1477" s="1"/>
      <c r="K1477" s="1"/>
      <c r="W1477" s="1" t="str">
        <f t="shared" si="4"/>
        <v/>
      </c>
      <c r="AA1477" s="1"/>
      <c r="AB1477" s="1"/>
      <c r="AC1477" s="1"/>
      <c r="AJ1477" s="1"/>
      <c r="AK1477" s="1"/>
      <c r="AL1477" s="1"/>
    </row>
    <row r="1478">
      <c r="I1478" s="1"/>
      <c r="J1478" s="1"/>
      <c r="K1478" s="1"/>
      <c r="W1478" s="1" t="str">
        <f t="shared" si="4"/>
        <v/>
      </c>
      <c r="AA1478" s="1"/>
      <c r="AB1478" s="1"/>
      <c r="AC1478" s="1"/>
      <c r="AJ1478" s="1"/>
      <c r="AK1478" s="1"/>
      <c r="AL1478" s="1"/>
    </row>
    <row r="1479">
      <c r="I1479" s="1"/>
      <c r="J1479" s="1"/>
      <c r="K1479" s="1"/>
      <c r="W1479" s="1" t="str">
        <f t="shared" si="4"/>
        <v/>
      </c>
      <c r="AA1479" s="1"/>
      <c r="AB1479" s="1"/>
      <c r="AC1479" s="1"/>
      <c r="AJ1479" s="1"/>
      <c r="AK1479" s="1"/>
      <c r="AL1479" s="1"/>
    </row>
    <row r="1480">
      <c r="I1480" s="1"/>
      <c r="J1480" s="1"/>
      <c r="K1480" s="1"/>
      <c r="W1480" s="1" t="str">
        <f t="shared" si="4"/>
        <v/>
      </c>
      <c r="AA1480" s="1"/>
      <c r="AB1480" s="1"/>
      <c r="AC1480" s="1"/>
      <c r="AJ1480" s="1"/>
      <c r="AK1480" s="1"/>
      <c r="AL1480" s="1"/>
    </row>
    <row r="1481">
      <c r="I1481" s="1"/>
      <c r="J1481" s="1"/>
      <c r="K1481" s="1"/>
      <c r="W1481" s="1" t="str">
        <f t="shared" si="4"/>
        <v/>
      </c>
      <c r="AA1481" s="1"/>
      <c r="AB1481" s="1"/>
      <c r="AC1481" s="1"/>
      <c r="AJ1481" s="1"/>
      <c r="AK1481" s="1"/>
      <c r="AL1481" s="1"/>
    </row>
    <row r="1482">
      <c r="I1482" s="1"/>
      <c r="J1482" s="1"/>
      <c r="K1482" s="1"/>
      <c r="W1482" s="1" t="str">
        <f t="shared" si="4"/>
        <v/>
      </c>
      <c r="AA1482" s="1"/>
      <c r="AB1482" s="1"/>
      <c r="AC1482" s="1"/>
      <c r="AJ1482" s="1"/>
      <c r="AK1482" s="1"/>
      <c r="AL1482" s="1"/>
    </row>
    <row r="1483">
      <c r="I1483" s="1"/>
      <c r="J1483" s="1"/>
      <c r="K1483" s="1"/>
      <c r="W1483" s="1" t="str">
        <f t="shared" si="4"/>
        <v/>
      </c>
      <c r="AA1483" s="1"/>
      <c r="AB1483" s="1"/>
      <c r="AC1483" s="1"/>
      <c r="AJ1483" s="1"/>
      <c r="AK1483" s="1"/>
      <c r="AL1483" s="1"/>
    </row>
    <row r="1484">
      <c r="I1484" s="1"/>
      <c r="J1484" s="1"/>
      <c r="K1484" s="1"/>
      <c r="W1484" s="1" t="str">
        <f t="shared" si="4"/>
        <v/>
      </c>
      <c r="AA1484" s="1"/>
      <c r="AB1484" s="1"/>
      <c r="AC1484" s="1"/>
      <c r="AJ1484" s="1"/>
      <c r="AK1484" s="1"/>
      <c r="AL1484" s="1"/>
    </row>
    <row r="1485">
      <c r="I1485" s="1"/>
      <c r="J1485" s="1"/>
      <c r="K1485" s="1"/>
      <c r="W1485" s="1" t="str">
        <f t="shared" si="4"/>
        <v/>
      </c>
      <c r="AA1485" s="1"/>
      <c r="AB1485" s="1"/>
      <c r="AC1485" s="1"/>
      <c r="AJ1485" s="1"/>
      <c r="AK1485" s="1"/>
      <c r="AL1485" s="1"/>
    </row>
    <row r="1486">
      <c r="I1486" s="1"/>
      <c r="J1486" s="1"/>
      <c r="K1486" s="1"/>
      <c r="W1486" s="1" t="str">
        <f t="shared" si="4"/>
        <v/>
      </c>
      <c r="AA1486" s="1"/>
      <c r="AB1486" s="1"/>
      <c r="AC1486" s="1"/>
      <c r="AJ1486" s="1"/>
      <c r="AK1486" s="1"/>
      <c r="AL1486" s="1"/>
    </row>
    <row r="1487">
      <c r="I1487" s="1"/>
      <c r="J1487" s="1"/>
      <c r="K1487" s="1"/>
      <c r="W1487" s="1" t="str">
        <f t="shared" si="4"/>
        <v/>
      </c>
      <c r="AA1487" s="1"/>
      <c r="AB1487" s="1"/>
      <c r="AC1487" s="1"/>
      <c r="AJ1487" s="1"/>
      <c r="AK1487" s="1"/>
      <c r="AL1487" s="1"/>
    </row>
    <row r="1488">
      <c r="I1488" s="1"/>
      <c r="J1488" s="1"/>
      <c r="K1488" s="1"/>
      <c r="W1488" s="1" t="str">
        <f t="shared" si="4"/>
        <v/>
      </c>
      <c r="AA1488" s="1"/>
      <c r="AB1488" s="1"/>
      <c r="AC1488" s="1"/>
      <c r="AJ1488" s="1"/>
      <c r="AK1488" s="1"/>
      <c r="AL1488" s="1"/>
    </row>
    <row r="1489">
      <c r="I1489" s="1"/>
      <c r="J1489" s="1"/>
      <c r="K1489" s="1"/>
      <c r="W1489" s="1" t="str">
        <f t="shared" si="4"/>
        <v/>
      </c>
      <c r="AA1489" s="1"/>
      <c r="AB1489" s="1"/>
      <c r="AC1489" s="1"/>
      <c r="AJ1489" s="1"/>
      <c r="AK1489" s="1"/>
      <c r="AL1489" s="1"/>
    </row>
    <row r="1490">
      <c r="I1490" s="1"/>
      <c r="J1490" s="1"/>
      <c r="K1490" s="1"/>
      <c r="W1490" s="1" t="str">
        <f t="shared" si="4"/>
        <v/>
      </c>
      <c r="AA1490" s="1"/>
      <c r="AB1490" s="1"/>
      <c r="AC1490" s="1"/>
      <c r="AJ1490" s="1"/>
      <c r="AK1490" s="1"/>
      <c r="AL1490" s="1"/>
    </row>
    <row r="1491">
      <c r="I1491" s="1"/>
      <c r="J1491" s="1"/>
      <c r="K1491" s="1"/>
      <c r="W1491" s="1" t="str">
        <f t="shared" si="4"/>
        <v/>
      </c>
      <c r="AA1491" s="1"/>
      <c r="AB1491" s="1"/>
      <c r="AC1491" s="1"/>
      <c r="AJ1491" s="1"/>
      <c r="AK1491" s="1"/>
      <c r="AL1491" s="1"/>
    </row>
    <row r="1492">
      <c r="I1492" s="1"/>
      <c r="J1492" s="1"/>
      <c r="K1492" s="1"/>
      <c r="W1492" s="1" t="str">
        <f t="shared" si="4"/>
        <v/>
      </c>
      <c r="AA1492" s="1"/>
      <c r="AB1492" s="1"/>
      <c r="AC1492" s="1"/>
      <c r="AJ1492" s="1"/>
      <c r="AK1492" s="1"/>
      <c r="AL1492" s="1"/>
    </row>
    <row r="1493">
      <c r="I1493" s="1"/>
      <c r="J1493" s="1"/>
      <c r="K1493" s="1"/>
      <c r="W1493" s="1" t="str">
        <f t="shared" si="4"/>
        <v/>
      </c>
      <c r="AA1493" s="1"/>
      <c r="AB1493" s="1"/>
      <c r="AC1493" s="1"/>
      <c r="AJ1493" s="1"/>
      <c r="AK1493" s="1"/>
      <c r="AL1493" s="1"/>
    </row>
    <row r="1494">
      <c r="I1494" s="1"/>
      <c r="J1494" s="1"/>
      <c r="K1494" s="1"/>
      <c r="W1494" s="1" t="str">
        <f t="shared" si="4"/>
        <v/>
      </c>
      <c r="AA1494" s="1"/>
      <c r="AB1494" s="1"/>
      <c r="AC1494" s="1"/>
      <c r="AJ1494" s="1"/>
      <c r="AK1494" s="1"/>
      <c r="AL1494" s="1"/>
    </row>
    <row r="1495">
      <c r="I1495" s="1"/>
      <c r="J1495" s="1"/>
      <c r="K1495" s="1"/>
      <c r="W1495" s="1" t="str">
        <f t="shared" si="4"/>
        <v/>
      </c>
      <c r="AA1495" s="1"/>
      <c r="AB1495" s="1"/>
      <c r="AC1495" s="1"/>
      <c r="AJ1495" s="1"/>
      <c r="AK1495" s="1"/>
      <c r="AL1495" s="1"/>
    </row>
    <row r="1496">
      <c r="I1496" s="1"/>
      <c r="J1496" s="1"/>
      <c r="K1496" s="1"/>
      <c r="W1496" s="1" t="str">
        <f t="shared" si="4"/>
        <v/>
      </c>
      <c r="AA1496" s="1"/>
      <c r="AB1496" s="1"/>
      <c r="AC1496" s="1"/>
      <c r="AJ1496" s="1"/>
      <c r="AK1496" s="1"/>
      <c r="AL1496" s="1"/>
    </row>
    <row r="1497">
      <c r="I1497" s="1"/>
      <c r="J1497" s="1"/>
      <c r="K1497" s="1"/>
      <c r="W1497" s="1" t="str">
        <f t="shared" si="4"/>
        <v/>
      </c>
      <c r="AA1497" s="1"/>
      <c r="AB1497" s="1"/>
      <c r="AC1497" s="1"/>
      <c r="AJ1497" s="1"/>
      <c r="AK1497" s="1"/>
      <c r="AL1497" s="1"/>
    </row>
    <row r="1498">
      <c r="I1498" s="1"/>
      <c r="J1498" s="1"/>
      <c r="K1498" s="1"/>
      <c r="W1498" s="1" t="str">
        <f t="shared" si="4"/>
        <v/>
      </c>
      <c r="AA1498" s="1"/>
      <c r="AB1498" s="1"/>
      <c r="AC1498" s="1"/>
      <c r="AJ1498" s="1"/>
      <c r="AK1498" s="1"/>
      <c r="AL1498" s="1"/>
    </row>
    <row r="1499">
      <c r="I1499" s="1"/>
      <c r="J1499" s="1"/>
      <c r="K1499" s="1"/>
      <c r="W1499" s="1" t="str">
        <f t="shared" si="4"/>
        <v/>
      </c>
      <c r="AA1499" s="1"/>
      <c r="AB1499" s="1"/>
      <c r="AC1499" s="1"/>
      <c r="AJ1499" s="1"/>
      <c r="AK1499" s="1"/>
      <c r="AL1499" s="1"/>
    </row>
    <row r="1500">
      <c r="I1500" s="1"/>
      <c r="J1500" s="1"/>
      <c r="K1500" s="1"/>
      <c r="W1500" s="1" t="str">
        <f t="shared" si="4"/>
        <v/>
      </c>
      <c r="AA1500" s="1"/>
      <c r="AB1500" s="1"/>
      <c r="AC1500" s="1"/>
      <c r="AJ1500" s="1"/>
      <c r="AK1500" s="1"/>
      <c r="AL1500" s="1"/>
    </row>
    <row r="1501">
      <c r="I1501" s="1"/>
      <c r="J1501" s="1"/>
      <c r="K1501" s="1"/>
      <c r="W1501" s="1" t="str">
        <f t="shared" si="4"/>
        <v/>
      </c>
      <c r="AA1501" s="1"/>
      <c r="AB1501" s="1"/>
      <c r="AC1501" s="1"/>
      <c r="AJ1501" s="1"/>
      <c r="AK1501" s="1"/>
      <c r="AL1501" s="1"/>
    </row>
    <row r="1502">
      <c r="I1502" s="1"/>
      <c r="J1502" s="1"/>
      <c r="K1502" s="1"/>
      <c r="AA1502" s="1"/>
      <c r="AB1502" s="1"/>
      <c r="AC1502" s="1"/>
      <c r="AJ1502" s="1"/>
      <c r="AK1502" s="1"/>
      <c r="AL1502" s="1"/>
    </row>
    <row r="1503">
      <c r="I1503" s="1"/>
      <c r="J1503" s="1"/>
      <c r="K1503" s="1"/>
      <c r="AA1503" s="1"/>
      <c r="AB1503" s="1"/>
      <c r="AC1503" s="1"/>
      <c r="AJ1503" s="1"/>
      <c r="AK1503" s="1"/>
      <c r="AL1503" s="1"/>
    </row>
    <row r="1504">
      <c r="I1504" s="1"/>
      <c r="J1504" s="1"/>
      <c r="K1504" s="1"/>
      <c r="AA1504" s="1"/>
      <c r="AB1504" s="1"/>
      <c r="AC1504" s="1"/>
      <c r="AJ1504" s="1"/>
      <c r="AK1504" s="1"/>
      <c r="AL1504" s="1"/>
    </row>
    <row r="1505">
      <c r="I1505" s="1"/>
      <c r="J1505" s="1"/>
      <c r="K1505" s="1"/>
      <c r="AA1505" s="1"/>
      <c r="AB1505" s="1"/>
      <c r="AC1505" s="1"/>
      <c r="AJ1505" s="1"/>
      <c r="AK1505" s="1"/>
      <c r="AL1505" s="1"/>
    </row>
    <row r="1506">
      <c r="I1506" s="1"/>
      <c r="J1506" s="1"/>
      <c r="K1506" s="1"/>
      <c r="AA1506" s="1"/>
      <c r="AB1506" s="1"/>
      <c r="AC1506" s="1"/>
      <c r="AJ1506" s="1"/>
      <c r="AK1506" s="1"/>
      <c r="AL1506" s="1"/>
    </row>
    <row r="1507">
      <c r="I1507" s="1"/>
      <c r="J1507" s="1"/>
      <c r="K1507" s="1"/>
      <c r="AA1507" s="1"/>
      <c r="AB1507" s="1"/>
      <c r="AC1507" s="1"/>
      <c r="AJ1507" s="1"/>
      <c r="AK1507" s="1"/>
      <c r="AL1507" s="1"/>
    </row>
    <row r="1508">
      <c r="I1508" s="1"/>
      <c r="J1508" s="1"/>
      <c r="K1508" s="1"/>
      <c r="AA1508" s="1"/>
      <c r="AB1508" s="1"/>
      <c r="AC1508" s="1"/>
      <c r="AJ1508" s="1"/>
      <c r="AK1508" s="1"/>
      <c r="AL1508" s="1"/>
    </row>
    <row r="1509">
      <c r="I1509" s="1"/>
      <c r="J1509" s="1"/>
      <c r="K1509" s="1"/>
      <c r="AA1509" s="1"/>
      <c r="AB1509" s="1"/>
      <c r="AC1509" s="1"/>
      <c r="AJ1509" s="1"/>
      <c r="AK1509" s="1"/>
      <c r="AL1509" s="1"/>
    </row>
    <row r="1510">
      <c r="I1510" s="1"/>
      <c r="J1510" s="1"/>
      <c r="K1510" s="1"/>
      <c r="AA1510" s="1"/>
      <c r="AB1510" s="1"/>
      <c r="AC1510" s="1"/>
      <c r="AJ1510" s="1"/>
      <c r="AK1510" s="1"/>
      <c r="AL1510" s="1"/>
    </row>
    <row r="1511">
      <c r="I1511" s="1"/>
      <c r="J1511" s="1"/>
      <c r="K1511" s="1"/>
      <c r="AA1511" s="1"/>
      <c r="AB1511" s="1"/>
      <c r="AC1511" s="1"/>
      <c r="AJ1511" s="1"/>
      <c r="AK1511" s="1"/>
      <c r="AL1511" s="1"/>
    </row>
    <row r="1512">
      <c r="I1512" s="1"/>
      <c r="J1512" s="1"/>
      <c r="K1512" s="1"/>
      <c r="AA1512" s="1"/>
      <c r="AB1512" s="1"/>
      <c r="AC1512" s="1"/>
      <c r="AJ1512" s="1"/>
      <c r="AK1512" s="1"/>
      <c r="AL1512" s="1"/>
    </row>
    <row r="1513">
      <c r="I1513" s="1"/>
      <c r="J1513" s="1"/>
      <c r="K1513" s="1"/>
      <c r="AA1513" s="1"/>
      <c r="AB1513" s="1"/>
      <c r="AC1513" s="1"/>
      <c r="AJ1513" s="1"/>
      <c r="AK1513" s="1"/>
      <c r="AL1513" s="1"/>
    </row>
    <row r="1514">
      <c r="I1514" s="1"/>
      <c r="J1514" s="1"/>
      <c r="K1514" s="1"/>
      <c r="AA1514" s="1"/>
      <c r="AB1514" s="1"/>
      <c r="AC1514" s="1"/>
      <c r="AJ1514" s="1"/>
      <c r="AK1514" s="1"/>
      <c r="AL1514" s="1"/>
    </row>
    <row r="1515">
      <c r="I1515" s="1"/>
      <c r="J1515" s="1"/>
      <c r="K1515" s="1"/>
      <c r="AA1515" s="1"/>
      <c r="AB1515" s="1"/>
      <c r="AC1515" s="1"/>
      <c r="AJ1515" s="1"/>
      <c r="AK1515" s="1"/>
      <c r="AL1515" s="1"/>
    </row>
    <row r="1516">
      <c r="I1516" s="1"/>
      <c r="J1516" s="1"/>
      <c r="K1516" s="1"/>
      <c r="AA1516" s="1"/>
      <c r="AB1516" s="1"/>
      <c r="AC1516" s="1"/>
      <c r="AJ1516" s="1"/>
      <c r="AK1516" s="1"/>
      <c r="AL1516" s="1"/>
    </row>
    <row r="1517">
      <c r="I1517" s="1"/>
      <c r="J1517" s="1"/>
      <c r="K1517" s="1"/>
      <c r="AA1517" s="1"/>
      <c r="AB1517" s="1"/>
      <c r="AC1517" s="1"/>
      <c r="AJ1517" s="1"/>
      <c r="AK1517" s="1"/>
      <c r="AL1517" s="1"/>
    </row>
    <row r="1518">
      <c r="I1518" s="1"/>
      <c r="J1518" s="1"/>
      <c r="K1518" s="1"/>
      <c r="AA1518" s="1"/>
      <c r="AB1518" s="1"/>
      <c r="AC1518" s="1"/>
      <c r="AJ1518" s="1"/>
      <c r="AK1518" s="1"/>
      <c r="AL1518" s="1"/>
    </row>
    <row r="1519">
      <c r="I1519" s="1"/>
      <c r="J1519" s="1"/>
      <c r="K1519" s="1"/>
      <c r="AA1519" s="1"/>
      <c r="AB1519" s="1"/>
      <c r="AC1519" s="1"/>
      <c r="AJ1519" s="1"/>
      <c r="AK1519" s="1"/>
      <c r="AL1519" s="1"/>
    </row>
    <row r="1520">
      <c r="I1520" s="1"/>
      <c r="J1520" s="1"/>
      <c r="K1520" s="1"/>
      <c r="AA1520" s="1"/>
      <c r="AB1520" s="1"/>
      <c r="AC1520" s="1"/>
      <c r="AJ1520" s="1"/>
      <c r="AK1520" s="1"/>
      <c r="AL1520" s="1"/>
    </row>
    <row r="1521">
      <c r="I1521" s="1"/>
      <c r="J1521" s="1"/>
      <c r="K1521" s="1"/>
      <c r="AA1521" s="1"/>
      <c r="AB1521" s="1"/>
      <c r="AC1521" s="1"/>
      <c r="AJ1521" s="1"/>
      <c r="AK1521" s="1"/>
      <c r="AL1521" s="1"/>
    </row>
    <row r="1522">
      <c r="I1522" s="1"/>
      <c r="J1522" s="1"/>
      <c r="K1522" s="1"/>
      <c r="AA1522" s="1"/>
      <c r="AB1522" s="1"/>
      <c r="AC1522" s="1"/>
      <c r="AJ1522" s="1"/>
      <c r="AK1522" s="1"/>
      <c r="AL1522" s="1"/>
    </row>
    <row r="1523">
      <c r="I1523" s="1"/>
      <c r="J1523" s="1"/>
      <c r="K1523" s="1"/>
      <c r="AA1523" s="1"/>
      <c r="AB1523" s="1"/>
      <c r="AC1523" s="1"/>
      <c r="AJ1523" s="1"/>
      <c r="AK1523" s="1"/>
      <c r="AL1523" s="1"/>
    </row>
    <row r="1524">
      <c r="I1524" s="1"/>
      <c r="J1524" s="1"/>
      <c r="K1524" s="1"/>
      <c r="AA1524" s="1"/>
      <c r="AB1524" s="1"/>
      <c r="AC1524" s="1"/>
      <c r="AJ1524" s="1"/>
      <c r="AK1524" s="1"/>
      <c r="AL1524" s="1"/>
    </row>
    <row r="1525">
      <c r="I1525" s="1"/>
      <c r="J1525" s="1"/>
      <c r="K1525" s="1"/>
      <c r="AA1525" s="1"/>
      <c r="AB1525" s="1"/>
      <c r="AC1525" s="1"/>
      <c r="AJ1525" s="1"/>
      <c r="AK1525" s="1"/>
      <c r="AL1525" s="1"/>
    </row>
    <row r="1526">
      <c r="I1526" s="1"/>
      <c r="J1526" s="1"/>
      <c r="K1526" s="1"/>
      <c r="AA1526" s="1"/>
      <c r="AB1526" s="1"/>
      <c r="AC1526" s="1"/>
      <c r="AJ1526" s="1"/>
      <c r="AK1526" s="1"/>
      <c r="AL1526" s="1"/>
    </row>
    <row r="1527">
      <c r="I1527" s="1"/>
      <c r="J1527" s="1"/>
      <c r="K1527" s="1"/>
      <c r="AA1527" s="1"/>
      <c r="AB1527" s="1"/>
      <c r="AC1527" s="1"/>
      <c r="AJ1527" s="1"/>
      <c r="AK1527" s="1"/>
      <c r="AL1527" s="1"/>
    </row>
    <row r="1528">
      <c r="I1528" s="1"/>
      <c r="J1528" s="1"/>
      <c r="K1528" s="1"/>
      <c r="AA1528" s="1"/>
      <c r="AB1528" s="1"/>
      <c r="AC1528" s="1"/>
      <c r="AJ1528" s="1"/>
      <c r="AK1528" s="1"/>
      <c r="AL1528" s="1"/>
    </row>
    <row r="1529">
      <c r="I1529" s="1"/>
      <c r="J1529" s="1"/>
      <c r="K1529" s="1"/>
      <c r="AA1529" s="1"/>
      <c r="AB1529" s="1"/>
      <c r="AC1529" s="1"/>
      <c r="AJ1529" s="1"/>
      <c r="AK1529" s="1"/>
      <c r="AL1529" s="1"/>
    </row>
    <row r="1530">
      <c r="I1530" s="1"/>
      <c r="J1530" s="1"/>
      <c r="K1530" s="1"/>
      <c r="AA1530" s="1"/>
      <c r="AB1530" s="1"/>
      <c r="AC1530" s="1"/>
      <c r="AJ1530" s="1"/>
      <c r="AK1530" s="1"/>
      <c r="AL1530" s="1"/>
    </row>
    <row r="1531">
      <c r="I1531" s="1"/>
      <c r="J1531" s="1"/>
      <c r="K1531" s="1"/>
      <c r="AA1531" s="1"/>
      <c r="AB1531" s="1"/>
      <c r="AC1531" s="1"/>
      <c r="AJ1531" s="1"/>
      <c r="AK1531" s="1"/>
      <c r="AL1531" s="1"/>
    </row>
    <row r="1532">
      <c r="I1532" s="1"/>
      <c r="J1532" s="1"/>
      <c r="K1532" s="1"/>
      <c r="AA1532" s="1"/>
      <c r="AB1532" s="1"/>
      <c r="AC1532" s="1"/>
      <c r="AJ1532" s="1"/>
      <c r="AK1532" s="1"/>
      <c r="AL1532" s="1"/>
    </row>
    <row r="1533">
      <c r="I1533" s="1"/>
      <c r="J1533" s="1"/>
      <c r="K1533" s="1"/>
      <c r="AA1533" s="1"/>
      <c r="AB1533" s="1"/>
      <c r="AC1533" s="1"/>
      <c r="AJ1533" s="1"/>
      <c r="AK1533" s="1"/>
      <c r="AL1533" s="1"/>
    </row>
    <row r="1534">
      <c r="I1534" s="1"/>
      <c r="J1534" s="1"/>
      <c r="K1534" s="1"/>
      <c r="AA1534" s="1"/>
      <c r="AB1534" s="1"/>
      <c r="AC1534" s="1"/>
      <c r="AJ1534" s="1"/>
      <c r="AK1534" s="1"/>
      <c r="AL1534" s="1"/>
    </row>
    <row r="1535">
      <c r="I1535" s="1"/>
      <c r="J1535" s="1"/>
      <c r="K1535" s="1"/>
      <c r="AA1535" s="1"/>
      <c r="AB1535" s="1"/>
      <c r="AC1535" s="1"/>
      <c r="AJ1535" s="1"/>
      <c r="AK1535" s="1"/>
      <c r="AL1535" s="1"/>
    </row>
    <row r="1536">
      <c r="I1536" s="1"/>
      <c r="J1536" s="1"/>
      <c r="K1536" s="1"/>
      <c r="AA1536" s="1"/>
      <c r="AB1536" s="1"/>
      <c r="AC1536" s="1"/>
      <c r="AJ1536" s="1"/>
      <c r="AK1536" s="1"/>
      <c r="AL1536" s="1"/>
    </row>
    <row r="1537">
      <c r="I1537" s="1"/>
      <c r="J1537" s="1"/>
      <c r="K1537" s="1"/>
      <c r="AA1537" s="1"/>
      <c r="AB1537" s="1"/>
      <c r="AC1537" s="1"/>
      <c r="AJ1537" s="1"/>
      <c r="AK1537" s="1"/>
      <c r="AL1537" s="1"/>
    </row>
    <row r="1538">
      <c r="I1538" s="1"/>
      <c r="J1538" s="1"/>
      <c r="K1538" s="1"/>
      <c r="AA1538" s="1"/>
      <c r="AB1538" s="1"/>
      <c r="AC1538" s="1"/>
      <c r="AJ1538" s="1"/>
      <c r="AK1538" s="1"/>
      <c r="AL1538" s="1"/>
    </row>
    <row r="1539">
      <c r="I1539" s="1"/>
      <c r="J1539" s="1"/>
      <c r="K1539" s="1"/>
      <c r="AA1539" s="1"/>
      <c r="AB1539" s="1"/>
      <c r="AC1539" s="1"/>
      <c r="AJ1539" s="1"/>
      <c r="AK1539" s="1"/>
      <c r="AL1539" s="1"/>
    </row>
    <row r="1540">
      <c r="I1540" s="1"/>
      <c r="J1540" s="1"/>
      <c r="K1540" s="1"/>
      <c r="AA1540" s="1"/>
      <c r="AB1540" s="1"/>
      <c r="AC1540" s="1"/>
      <c r="AJ1540" s="1"/>
      <c r="AK1540" s="1"/>
      <c r="AL1540" s="1"/>
    </row>
    <row r="1541">
      <c r="I1541" s="1"/>
      <c r="J1541" s="1"/>
      <c r="K1541" s="1"/>
      <c r="AA1541" s="1"/>
      <c r="AB1541" s="1"/>
      <c r="AC1541" s="1"/>
      <c r="AJ1541" s="1"/>
      <c r="AK1541" s="1"/>
      <c r="AL1541" s="1"/>
    </row>
    <row r="1542">
      <c r="I1542" s="1"/>
      <c r="J1542" s="1"/>
      <c r="K1542" s="1"/>
      <c r="AA1542" s="1"/>
      <c r="AB1542" s="1"/>
      <c r="AC1542" s="1"/>
      <c r="AJ1542" s="1"/>
      <c r="AK1542" s="1"/>
      <c r="AL1542" s="1"/>
    </row>
    <row r="1543">
      <c r="I1543" s="1"/>
      <c r="J1543" s="1"/>
      <c r="K1543" s="1"/>
      <c r="AA1543" s="1"/>
      <c r="AB1543" s="1"/>
      <c r="AC1543" s="1"/>
      <c r="AJ1543" s="1"/>
      <c r="AK1543" s="1"/>
      <c r="AL1543" s="1"/>
    </row>
    <row r="1544">
      <c r="I1544" s="1"/>
      <c r="J1544" s="1"/>
      <c r="K1544" s="1"/>
      <c r="AA1544" s="1"/>
      <c r="AB1544" s="1"/>
      <c r="AC1544" s="1"/>
      <c r="AJ1544" s="1"/>
      <c r="AK1544" s="1"/>
      <c r="AL1544" s="1"/>
    </row>
    <row r="1545">
      <c r="I1545" s="1"/>
      <c r="J1545" s="1"/>
      <c r="K1545" s="1"/>
      <c r="AA1545" s="1"/>
      <c r="AB1545" s="1"/>
      <c r="AC1545" s="1"/>
      <c r="AJ1545" s="1"/>
      <c r="AK1545" s="1"/>
      <c r="AL1545" s="1"/>
    </row>
    <row r="1546">
      <c r="I1546" s="1"/>
      <c r="J1546" s="1"/>
      <c r="K1546" s="1"/>
      <c r="AA1546" s="1"/>
      <c r="AB1546" s="1"/>
      <c r="AC1546" s="1"/>
      <c r="AJ1546" s="1"/>
      <c r="AK1546" s="1"/>
      <c r="AL1546" s="1"/>
    </row>
    <row r="1547">
      <c r="I1547" s="1"/>
      <c r="J1547" s="1"/>
      <c r="K1547" s="1"/>
      <c r="AA1547" s="1"/>
      <c r="AB1547" s="1"/>
      <c r="AC1547" s="1"/>
      <c r="AJ1547" s="1"/>
      <c r="AK1547" s="1"/>
      <c r="AL1547" s="1"/>
    </row>
    <row r="1548">
      <c r="I1548" s="1"/>
      <c r="J1548" s="1"/>
      <c r="K1548" s="1"/>
      <c r="AA1548" s="1"/>
      <c r="AB1548" s="1"/>
      <c r="AC1548" s="1"/>
      <c r="AJ1548" s="1"/>
      <c r="AK1548" s="1"/>
      <c r="AL1548" s="1"/>
    </row>
    <row r="1549">
      <c r="I1549" s="1"/>
      <c r="J1549" s="1"/>
      <c r="K1549" s="1"/>
      <c r="AA1549" s="1"/>
      <c r="AB1549" s="1"/>
      <c r="AC1549" s="1"/>
      <c r="AJ1549" s="1"/>
      <c r="AK1549" s="1"/>
      <c r="AL1549" s="1"/>
    </row>
    <row r="1550">
      <c r="I1550" s="1"/>
      <c r="J1550" s="1"/>
      <c r="K1550" s="1"/>
      <c r="AA1550" s="1"/>
      <c r="AB1550" s="1"/>
      <c r="AC1550" s="1"/>
      <c r="AJ1550" s="1"/>
      <c r="AK1550" s="1"/>
      <c r="AL1550" s="1"/>
    </row>
    <row r="1551">
      <c r="I1551" s="1"/>
      <c r="J1551" s="1"/>
      <c r="K1551" s="1"/>
      <c r="AA1551" s="1"/>
      <c r="AB1551" s="1"/>
      <c r="AC1551" s="1"/>
      <c r="AJ1551" s="1"/>
      <c r="AK1551" s="1"/>
      <c r="AL1551" s="1"/>
    </row>
    <row r="1552">
      <c r="I1552" s="1"/>
      <c r="J1552" s="1"/>
      <c r="K1552" s="1"/>
      <c r="AA1552" s="1"/>
      <c r="AB1552" s="1"/>
      <c r="AC1552" s="1"/>
      <c r="AJ1552" s="1"/>
      <c r="AK1552" s="1"/>
      <c r="AL1552" s="1"/>
    </row>
    <row r="1553">
      <c r="I1553" s="1"/>
      <c r="J1553" s="1"/>
      <c r="K1553" s="1"/>
      <c r="AA1553" s="1"/>
      <c r="AB1553" s="1"/>
      <c r="AC1553" s="1"/>
      <c r="AJ1553" s="1"/>
      <c r="AK1553" s="1"/>
      <c r="AL1553" s="1"/>
    </row>
    <row r="1554">
      <c r="I1554" s="1"/>
      <c r="J1554" s="1"/>
      <c r="K1554" s="1"/>
      <c r="AA1554" s="1"/>
      <c r="AB1554" s="1"/>
      <c r="AC1554" s="1"/>
      <c r="AJ1554" s="1"/>
      <c r="AK1554" s="1"/>
      <c r="AL1554" s="1"/>
    </row>
    <row r="1555">
      <c r="I1555" s="1"/>
      <c r="J1555" s="1"/>
      <c r="K1555" s="1"/>
      <c r="AA1555" s="1"/>
      <c r="AB1555" s="1"/>
      <c r="AC1555" s="1"/>
      <c r="AJ1555" s="1"/>
      <c r="AK1555" s="1"/>
      <c r="AL1555" s="1"/>
    </row>
    <row r="1556">
      <c r="I1556" s="1"/>
      <c r="J1556" s="1"/>
      <c r="K1556" s="1"/>
      <c r="AA1556" s="1"/>
      <c r="AB1556" s="1"/>
      <c r="AC1556" s="1"/>
      <c r="AJ1556" s="1"/>
      <c r="AK1556" s="1"/>
      <c r="AL1556" s="1"/>
    </row>
    <row r="1557">
      <c r="I1557" s="1"/>
      <c r="J1557" s="1"/>
      <c r="K1557" s="1"/>
      <c r="AA1557" s="1"/>
      <c r="AB1557" s="1"/>
      <c r="AC1557" s="1"/>
      <c r="AJ1557" s="1"/>
      <c r="AK1557" s="1"/>
      <c r="AL1557" s="1"/>
    </row>
    <row r="1558">
      <c r="I1558" s="1"/>
      <c r="J1558" s="1"/>
      <c r="K1558" s="1"/>
      <c r="AA1558" s="1"/>
      <c r="AB1558" s="1"/>
      <c r="AC1558" s="1"/>
      <c r="AJ1558" s="1"/>
      <c r="AK1558" s="1"/>
      <c r="AL1558" s="1"/>
    </row>
    <row r="1559">
      <c r="I1559" s="1"/>
      <c r="J1559" s="1"/>
      <c r="K1559" s="1"/>
      <c r="AA1559" s="1"/>
      <c r="AB1559" s="1"/>
      <c r="AC1559" s="1"/>
      <c r="AJ1559" s="1"/>
      <c r="AK1559" s="1"/>
      <c r="AL1559" s="1"/>
    </row>
    <row r="1560">
      <c r="I1560" s="1"/>
      <c r="J1560" s="1"/>
      <c r="K1560" s="1"/>
      <c r="AA1560" s="1"/>
      <c r="AB1560" s="1"/>
      <c r="AC1560" s="1"/>
      <c r="AJ1560" s="1"/>
      <c r="AK1560" s="1"/>
      <c r="AL1560" s="1"/>
    </row>
    <row r="1561">
      <c r="I1561" s="1"/>
      <c r="J1561" s="1"/>
      <c r="K1561" s="1"/>
      <c r="AA1561" s="1"/>
      <c r="AB1561" s="1"/>
      <c r="AC1561" s="1"/>
      <c r="AJ1561" s="1"/>
      <c r="AK1561" s="1"/>
      <c r="AL1561" s="1"/>
    </row>
    <row r="1562">
      <c r="I1562" s="1"/>
      <c r="J1562" s="1"/>
      <c r="K1562" s="1"/>
      <c r="AA1562" s="1"/>
      <c r="AB1562" s="1"/>
      <c r="AC1562" s="1"/>
      <c r="AJ1562" s="1"/>
      <c r="AK1562" s="1"/>
      <c r="AL1562" s="1"/>
    </row>
    <row r="1563">
      <c r="I1563" s="1"/>
      <c r="J1563" s="1"/>
      <c r="K1563" s="1"/>
      <c r="AA1563" s="1"/>
      <c r="AB1563" s="1"/>
      <c r="AC1563" s="1"/>
      <c r="AJ1563" s="1"/>
      <c r="AK1563" s="1"/>
      <c r="AL1563" s="1"/>
    </row>
    <row r="1564">
      <c r="I1564" s="1"/>
      <c r="J1564" s="1"/>
      <c r="K1564" s="1"/>
      <c r="AA1564" s="1"/>
      <c r="AB1564" s="1"/>
      <c r="AC1564" s="1"/>
      <c r="AJ1564" s="1"/>
      <c r="AK1564" s="1"/>
      <c r="AL1564" s="1"/>
    </row>
    <row r="1565">
      <c r="I1565" s="1"/>
      <c r="J1565" s="1"/>
      <c r="K1565" s="1"/>
      <c r="AA1565" s="1"/>
      <c r="AB1565" s="1"/>
      <c r="AC1565" s="1"/>
      <c r="AJ1565" s="1"/>
      <c r="AK1565" s="1"/>
      <c r="AL1565" s="1"/>
    </row>
    <row r="1566">
      <c r="I1566" s="1"/>
      <c r="J1566" s="1"/>
      <c r="K1566" s="1"/>
      <c r="AA1566" s="1"/>
      <c r="AB1566" s="1"/>
      <c r="AC1566" s="1"/>
      <c r="AJ1566" s="1"/>
      <c r="AK1566" s="1"/>
      <c r="AL1566" s="1"/>
    </row>
    <row r="1567">
      <c r="I1567" s="1"/>
      <c r="J1567" s="1"/>
      <c r="K1567" s="1"/>
      <c r="AA1567" s="1"/>
      <c r="AB1567" s="1"/>
      <c r="AC1567" s="1"/>
      <c r="AJ1567" s="1"/>
      <c r="AK1567" s="1"/>
      <c r="AL1567" s="1"/>
    </row>
    <row r="1568">
      <c r="I1568" s="1"/>
      <c r="J1568" s="1"/>
      <c r="K1568" s="1"/>
      <c r="AA1568" s="1"/>
      <c r="AB1568" s="1"/>
      <c r="AC1568" s="1"/>
      <c r="AJ1568" s="1"/>
      <c r="AK1568" s="1"/>
      <c r="AL1568" s="1"/>
    </row>
    <row r="1569">
      <c r="I1569" s="1"/>
      <c r="J1569" s="1"/>
      <c r="K1569" s="1"/>
      <c r="AA1569" s="1"/>
      <c r="AB1569" s="1"/>
      <c r="AC1569" s="1"/>
      <c r="AJ1569" s="1"/>
      <c r="AK1569" s="1"/>
      <c r="AL1569" s="1"/>
    </row>
    <row r="1570">
      <c r="I1570" s="1"/>
      <c r="J1570" s="1"/>
      <c r="K1570" s="1"/>
      <c r="AA1570" s="1"/>
      <c r="AB1570" s="1"/>
      <c r="AC1570" s="1"/>
      <c r="AJ1570" s="1"/>
      <c r="AK1570" s="1"/>
      <c r="AL1570" s="1"/>
    </row>
    <row r="1571">
      <c r="I1571" s="1"/>
      <c r="J1571" s="1"/>
      <c r="K1571" s="1"/>
      <c r="AA1571" s="1"/>
      <c r="AB1571" s="1"/>
      <c r="AC1571" s="1"/>
      <c r="AJ1571" s="1"/>
      <c r="AK1571" s="1"/>
      <c r="AL1571" s="1"/>
    </row>
    <row r="1572">
      <c r="I1572" s="1"/>
      <c r="J1572" s="1"/>
      <c r="K1572" s="1"/>
      <c r="AA1572" s="1"/>
      <c r="AB1572" s="1"/>
      <c r="AC1572" s="1"/>
      <c r="AJ1572" s="1"/>
      <c r="AK1572" s="1"/>
      <c r="AL1572" s="1"/>
    </row>
    <row r="1573">
      <c r="I1573" s="1"/>
      <c r="J1573" s="1"/>
      <c r="K1573" s="1"/>
      <c r="AA1573" s="1"/>
      <c r="AB1573" s="1"/>
      <c r="AC1573" s="1"/>
      <c r="AJ1573" s="1"/>
      <c r="AK1573" s="1"/>
      <c r="AL1573" s="1"/>
    </row>
    <row r="1574">
      <c r="I1574" s="1"/>
      <c r="J1574" s="1"/>
      <c r="K1574" s="1"/>
      <c r="AA1574" s="1"/>
      <c r="AB1574" s="1"/>
      <c r="AC1574" s="1"/>
      <c r="AJ1574" s="1"/>
      <c r="AK1574" s="1"/>
      <c r="AL1574" s="1"/>
    </row>
    <row r="1575">
      <c r="I1575" s="1"/>
      <c r="J1575" s="1"/>
      <c r="K1575" s="1"/>
      <c r="AA1575" s="1"/>
      <c r="AB1575" s="1"/>
      <c r="AC1575" s="1"/>
      <c r="AJ1575" s="1"/>
      <c r="AK1575" s="1"/>
      <c r="AL1575" s="1"/>
    </row>
    <row r="1576">
      <c r="I1576" s="1"/>
      <c r="J1576" s="1"/>
      <c r="K1576" s="1"/>
      <c r="AA1576" s="1"/>
      <c r="AB1576" s="1"/>
      <c r="AC1576" s="1"/>
      <c r="AJ1576" s="1"/>
      <c r="AK1576" s="1"/>
      <c r="AL1576" s="1"/>
    </row>
    <row r="1577">
      <c r="I1577" s="1"/>
      <c r="J1577" s="1"/>
      <c r="K1577" s="1"/>
      <c r="AA1577" s="1"/>
      <c r="AB1577" s="1"/>
      <c r="AC1577" s="1"/>
      <c r="AJ1577" s="1"/>
      <c r="AK1577" s="1"/>
      <c r="AL1577" s="1"/>
    </row>
    <row r="1578">
      <c r="I1578" s="1"/>
      <c r="J1578" s="1"/>
      <c r="K1578" s="1"/>
      <c r="AA1578" s="1"/>
      <c r="AB1578" s="1"/>
      <c r="AC1578" s="1"/>
      <c r="AJ1578" s="1"/>
      <c r="AK1578" s="1"/>
      <c r="AL1578" s="1"/>
    </row>
    <row r="1579">
      <c r="I1579" s="1"/>
      <c r="J1579" s="1"/>
      <c r="K1579" s="1"/>
      <c r="AA1579" s="1"/>
      <c r="AB1579" s="1"/>
      <c r="AC1579" s="1"/>
      <c r="AJ1579" s="1"/>
      <c r="AK1579" s="1"/>
      <c r="AL1579" s="1"/>
    </row>
    <row r="1580">
      <c r="I1580" s="1"/>
      <c r="J1580" s="1"/>
      <c r="K1580" s="1"/>
      <c r="AA1580" s="1"/>
      <c r="AB1580" s="1"/>
      <c r="AC1580" s="1"/>
      <c r="AJ1580" s="1"/>
      <c r="AK1580" s="1"/>
      <c r="AL1580" s="1"/>
    </row>
    <row r="1581">
      <c r="I1581" s="1"/>
      <c r="J1581" s="1"/>
      <c r="K1581" s="1"/>
      <c r="AA1581" s="1"/>
      <c r="AB1581" s="1"/>
      <c r="AC1581" s="1"/>
      <c r="AJ1581" s="1"/>
      <c r="AK1581" s="1"/>
      <c r="AL1581" s="1"/>
    </row>
    <row r="1582">
      <c r="I1582" s="1"/>
      <c r="J1582" s="1"/>
      <c r="K1582" s="1"/>
      <c r="AA1582" s="1"/>
      <c r="AB1582" s="1"/>
      <c r="AC1582" s="1"/>
      <c r="AJ1582" s="1"/>
      <c r="AK1582" s="1"/>
      <c r="AL1582" s="1"/>
    </row>
    <row r="1583">
      <c r="I1583" s="1"/>
      <c r="J1583" s="1"/>
      <c r="K1583" s="1"/>
      <c r="AA1583" s="1"/>
      <c r="AB1583" s="1"/>
      <c r="AC1583" s="1"/>
      <c r="AJ1583" s="1"/>
      <c r="AK1583" s="1"/>
      <c r="AL1583" s="1"/>
    </row>
    <row r="1584">
      <c r="I1584" s="1"/>
      <c r="J1584" s="1"/>
      <c r="K1584" s="1"/>
      <c r="AA1584" s="1"/>
      <c r="AB1584" s="1"/>
      <c r="AC1584" s="1"/>
      <c r="AJ1584" s="1"/>
      <c r="AK1584" s="1"/>
      <c r="AL1584" s="1"/>
    </row>
    <row r="1585">
      <c r="I1585" s="1"/>
      <c r="J1585" s="1"/>
      <c r="K1585" s="1"/>
      <c r="AA1585" s="1"/>
      <c r="AB1585" s="1"/>
      <c r="AC1585" s="1"/>
      <c r="AJ1585" s="1"/>
      <c r="AK1585" s="1"/>
      <c r="AL1585" s="1"/>
    </row>
    <row r="1586">
      <c r="I1586" s="1"/>
      <c r="J1586" s="1"/>
      <c r="K1586" s="1"/>
      <c r="AA1586" s="1"/>
      <c r="AB1586" s="1"/>
      <c r="AC1586" s="1"/>
      <c r="AJ1586" s="1"/>
      <c r="AK1586" s="1"/>
      <c r="AL1586" s="1"/>
    </row>
    <row r="1587">
      <c r="I1587" s="1"/>
      <c r="J1587" s="1"/>
      <c r="K1587" s="1"/>
      <c r="AA1587" s="1"/>
      <c r="AB1587" s="1"/>
      <c r="AC1587" s="1"/>
      <c r="AJ1587" s="1"/>
      <c r="AK1587" s="1"/>
      <c r="AL1587" s="1"/>
    </row>
    <row r="1588">
      <c r="I1588" s="1"/>
      <c r="J1588" s="1"/>
      <c r="K1588" s="1"/>
      <c r="AA1588" s="1"/>
      <c r="AB1588" s="1"/>
      <c r="AC1588" s="1"/>
      <c r="AJ1588" s="1"/>
      <c r="AK1588" s="1"/>
      <c r="AL1588" s="1"/>
    </row>
    <row r="1589">
      <c r="I1589" s="1"/>
      <c r="J1589" s="1"/>
      <c r="K1589" s="1"/>
      <c r="AA1589" s="1"/>
      <c r="AB1589" s="1"/>
      <c r="AC1589" s="1"/>
      <c r="AJ1589" s="1"/>
      <c r="AK1589" s="1"/>
      <c r="AL1589" s="1"/>
    </row>
    <row r="1590">
      <c r="I1590" s="1"/>
      <c r="J1590" s="1"/>
      <c r="K1590" s="1"/>
      <c r="AA1590" s="1"/>
      <c r="AB1590" s="1"/>
      <c r="AC1590" s="1"/>
      <c r="AJ1590" s="1"/>
      <c r="AK1590" s="1"/>
      <c r="AL1590" s="1"/>
    </row>
    <row r="1591">
      <c r="I1591" s="1"/>
      <c r="J1591" s="1"/>
      <c r="K1591" s="1"/>
      <c r="AA1591" s="1"/>
      <c r="AB1591" s="1"/>
      <c r="AC1591" s="1"/>
      <c r="AJ1591" s="1"/>
      <c r="AK1591" s="1"/>
      <c r="AL1591" s="1"/>
    </row>
    <row r="1592">
      <c r="I1592" s="1"/>
      <c r="J1592" s="1"/>
      <c r="K1592" s="1"/>
      <c r="AA1592" s="1"/>
      <c r="AB1592" s="1"/>
      <c r="AC1592" s="1"/>
      <c r="AJ1592" s="1"/>
      <c r="AK1592" s="1"/>
      <c r="AL1592" s="1"/>
    </row>
    <row r="1593">
      <c r="I1593" s="1"/>
      <c r="J1593" s="1"/>
      <c r="K1593" s="1"/>
      <c r="AA1593" s="1"/>
      <c r="AB1593" s="1"/>
      <c r="AC1593" s="1"/>
      <c r="AJ1593" s="1"/>
      <c r="AK1593" s="1"/>
      <c r="AL1593" s="1"/>
    </row>
    <row r="1594">
      <c r="I1594" s="1"/>
      <c r="J1594" s="1"/>
      <c r="K1594" s="1"/>
      <c r="AA1594" s="1"/>
      <c r="AB1594" s="1"/>
      <c r="AC1594" s="1"/>
      <c r="AJ1594" s="1"/>
      <c r="AK1594" s="1"/>
      <c r="AL1594" s="1"/>
    </row>
    <row r="1595">
      <c r="I1595" s="1"/>
      <c r="J1595" s="1"/>
      <c r="K1595" s="1"/>
      <c r="AA1595" s="1"/>
      <c r="AB1595" s="1"/>
      <c r="AC1595" s="1"/>
      <c r="AJ1595" s="1"/>
      <c r="AK1595" s="1"/>
      <c r="AL1595" s="1"/>
    </row>
    <row r="1596">
      <c r="I1596" s="1"/>
      <c r="J1596" s="1"/>
      <c r="K1596" s="1"/>
      <c r="AA1596" s="1"/>
      <c r="AB1596" s="1"/>
      <c r="AC1596" s="1"/>
      <c r="AJ1596" s="1"/>
      <c r="AK1596" s="1"/>
      <c r="AL1596" s="1"/>
    </row>
    <row r="1597">
      <c r="I1597" s="1"/>
      <c r="J1597" s="1"/>
      <c r="K1597" s="1"/>
      <c r="AA1597" s="1"/>
      <c r="AB1597" s="1"/>
      <c r="AC1597" s="1"/>
      <c r="AJ1597" s="1"/>
      <c r="AK1597" s="1"/>
      <c r="AL1597" s="1"/>
    </row>
    <row r="1598">
      <c r="I1598" s="1"/>
      <c r="J1598" s="1"/>
      <c r="K1598" s="1"/>
      <c r="AA1598" s="1"/>
      <c r="AB1598" s="1"/>
      <c r="AC1598" s="1"/>
      <c r="AJ1598" s="1"/>
      <c r="AK1598" s="1"/>
      <c r="AL1598" s="1"/>
    </row>
    <row r="1599">
      <c r="I1599" s="1"/>
      <c r="J1599" s="1"/>
      <c r="K1599" s="1"/>
      <c r="AA1599" s="1"/>
      <c r="AB1599" s="1"/>
      <c r="AC1599" s="1"/>
      <c r="AJ1599" s="1"/>
      <c r="AK1599" s="1"/>
      <c r="AL1599" s="1"/>
    </row>
    <row r="1600">
      <c r="I1600" s="1"/>
      <c r="J1600" s="1"/>
      <c r="K1600" s="1"/>
      <c r="AA1600" s="1"/>
      <c r="AB1600" s="1"/>
      <c r="AC1600" s="1"/>
      <c r="AJ1600" s="1"/>
      <c r="AK1600" s="1"/>
      <c r="AL1600" s="1"/>
    </row>
    <row r="1601">
      <c r="I1601" s="1"/>
      <c r="J1601" s="1"/>
      <c r="K1601" s="1"/>
      <c r="AA1601" s="1"/>
      <c r="AB1601" s="1"/>
      <c r="AC1601" s="1"/>
      <c r="AJ1601" s="1"/>
      <c r="AK1601" s="1"/>
      <c r="AL1601" s="1"/>
    </row>
    <row r="1602">
      <c r="I1602" s="1"/>
      <c r="J1602" s="1"/>
      <c r="K1602" s="1"/>
      <c r="AA1602" s="1"/>
      <c r="AB1602" s="1"/>
      <c r="AC1602" s="1"/>
      <c r="AJ1602" s="1"/>
      <c r="AK1602" s="1"/>
      <c r="AL1602" s="1"/>
    </row>
    <row r="1603">
      <c r="I1603" s="1"/>
      <c r="J1603" s="1"/>
      <c r="K1603" s="1"/>
      <c r="AA1603" s="1"/>
      <c r="AB1603" s="1"/>
      <c r="AC1603" s="1"/>
      <c r="AJ1603" s="1"/>
      <c r="AK1603" s="1"/>
      <c r="AL1603" s="1"/>
    </row>
    <row r="1604">
      <c r="I1604" s="1"/>
      <c r="J1604" s="1"/>
      <c r="K1604" s="1"/>
      <c r="AA1604" s="1"/>
      <c r="AB1604" s="1"/>
      <c r="AC1604" s="1"/>
      <c r="AJ1604" s="1"/>
      <c r="AK1604" s="1"/>
      <c r="AL1604" s="1"/>
    </row>
    <row r="1605">
      <c r="I1605" s="1"/>
      <c r="J1605" s="1"/>
      <c r="K1605" s="1"/>
      <c r="AA1605" s="1"/>
      <c r="AB1605" s="1"/>
      <c r="AC1605" s="1"/>
      <c r="AJ1605" s="1"/>
      <c r="AK1605" s="1"/>
      <c r="AL1605" s="1"/>
    </row>
    <row r="1606">
      <c r="I1606" s="1"/>
      <c r="J1606" s="1"/>
      <c r="K1606" s="1"/>
      <c r="AA1606" s="1"/>
      <c r="AB1606" s="1"/>
      <c r="AC1606" s="1"/>
      <c r="AJ1606" s="1"/>
      <c r="AK1606" s="1"/>
      <c r="AL1606" s="1"/>
    </row>
    <row r="1607">
      <c r="I1607" s="1"/>
      <c r="J1607" s="1"/>
      <c r="K1607" s="1"/>
      <c r="AA1607" s="1"/>
      <c r="AB1607" s="1"/>
      <c r="AC1607" s="1"/>
      <c r="AJ1607" s="1"/>
      <c r="AK1607" s="1"/>
      <c r="AL1607" s="1"/>
    </row>
    <row r="1608">
      <c r="I1608" s="1"/>
      <c r="J1608" s="1"/>
      <c r="K1608" s="1"/>
      <c r="AA1608" s="1"/>
      <c r="AB1608" s="1"/>
      <c r="AC1608" s="1"/>
      <c r="AJ1608" s="1"/>
      <c r="AK1608" s="1"/>
      <c r="AL1608" s="1"/>
    </row>
    <row r="1609">
      <c r="I1609" s="1"/>
      <c r="J1609" s="1"/>
      <c r="K1609" s="1"/>
      <c r="AA1609" s="1"/>
      <c r="AB1609" s="1"/>
      <c r="AC1609" s="1"/>
      <c r="AJ1609" s="1"/>
      <c r="AK1609" s="1"/>
      <c r="AL1609" s="1"/>
    </row>
    <row r="1610">
      <c r="I1610" s="1"/>
      <c r="J1610" s="1"/>
      <c r="K1610" s="1"/>
      <c r="AA1610" s="1"/>
      <c r="AB1610" s="1"/>
      <c r="AC1610" s="1"/>
      <c r="AJ1610" s="1"/>
      <c r="AK1610" s="1"/>
      <c r="AL1610" s="1"/>
    </row>
    <row r="1611">
      <c r="I1611" s="1"/>
      <c r="J1611" s="1"/>
      <c r="K1611" s="1"/>
      <c r="AA1611" s="1"/>
      <c r="AB1611" s="1"/>
      <c r="AC1611" s="1"/>
      <c r="AJ1611" s="1"/>
      <c r="AK1611" s="1"/>
      <c r="AL1611" s="1"/>
    </row>
    <row r="1612">
      <c r="I1612" s="1"/>
      <c r="J1612" s="1"/>
      <c r="K1612" s="1"/>
      <c r="AA1612" s="1"/>
      <c r="AB1612" s="1"/>
      <c r="AC1612" s="1"/>
      <c r="AJ1612" s="1"/>
      <c r="AK1612" s="1"/>
      <c r="AL1612" s="1"/>
    </row>
    <row r="1613">
      <c r="I1613" s="1"/>
      <c r="J1613" s="1"/>
      <c r="K1613" s="1"/>
      <c r="AA1613" s="1"/>
      <c r="AB1613" s="1"/>
      <c r="AC1613" s="1"/>
      <c r="AJ1613" s="1"/>
      <c r="AK1613" s="1"/>
      <c r="AL1613" s="1"/>
    </row>
    <row r="1614">
      <c r="I1614" s="1"/>
      <c r="J1614" s="1"/>
      <c r="K1614" s="1"/>
      <c r="AA1614" s="1"/>
      <c r="AB1614" s="1"/>
      <c r="AC1614" s="1"/>
      <c r="AJ1614" s="1"/>
      <c r="AK1614" s="1"/>
      <c r="AL1614" s="1"/>
    </row>
    <row r="1615">
      <c r="I1615" s="1"/>
      <c r="J1615" s="1"/>
      <c r="K1615" s="1"/>
      <c r="AA1615" s="1"/>
      <c r="AB1615" s="1"/>
      <c r="AC1615" s="1"/>
      <c r="AJ1615" s="1"/>
      <c r="AK1615" s="1"/>
      <c r="AL1615" s="1"/>
    </row>
    <row r="1616">
      <c r="I1616" s="1"/>
      <c r="J1616" s="1"/>
      <c r="K1616" s="1"/>
      <c r="AA1616" s="1"/>
      <c r="AB1616" s="1"/>
      <c r="AC1616" s="1"/>
      <c r="AJ1616" s="1"/>
      <c r="AK1616" s="1"/>
      <c r="AL1616" s="1"/>
    </row>
    <row r="1617">
      <c r="I1617" s="1"/>
      <c r="J1617" s="1"/>
      <c r="K1617" s="1"/>
      <c r="AA1617" s="1"/>
      <c r="AB1617" s="1"/>
      <c r="AC1617" s="1"/>
      <c r="AJ1617" s="1"/>
      <c r="AK1617" s="1"/>
      <c r="AL1617" s="1"/>
    </row>
    <row r="1618">
      <c r="I1618" s="1"/>
      <c r="J1618" s="1"/>
      <c r="K1618" s="1"/>
      <c r="AA1618" s="1"/>
      <c r="AB1618" s="1"/>
      <c r="AC1618" s="1"/>
      <c r="AJ1618" s="1"/>
      <c r="AK1618" s="1"/>
      <c r="AL1618" s="1"/>
    </row>
    <row r="1619">
      <c r="I1619" s="1"/>
      <c r="J1619" s="1"/>
      <c r="K1619" s="1"/>
      <c r="AA1619" s="1"/>
      <c r="AB1619" s="1"/>
      <c r="AC1619" s="1"/>
      <c r="AJ1619" s="1"/>
      <c r="AK1619" s="1"/>
      <c r="AL1619" s="1"/>
    </row>
    <row r="1620">
      <c r="I1620" s="1"/>
      <c r="J1620" s="1"/>
      <c r="K1620" s="1"/>
      <c r="AA1620" s="1"/>
      <c r="AB1620" s="1"/>
      <c r="AC1620" s="1"/>
      <c r="AJ1620" s="1"/>
      <c r="AK1620" s="1"/>
      <c r="AL1620" s="1"/>
    </row>
    <row r="1621">
      <c r="I1621" s="1"/>
      <c r="J1621" s="1"/>
      <c r="K1621" s="1"/>
      <c r="AA1621" s="1"/>
      <c r="AB1621" s="1"/>
      <c r="AC1621" s="1"/>
      <c r="AJ1621" s="1"/>
      <c r="AK1621" s="1"/>
      <c r="AL1621" s="1"/>
    </row>
    <row r="1622">
      <c r="I1622" s="1"/>
      <c r="J1622" s="1"/>
      <c r="K1622" s="1"/>
      <c r="AA1622" s="1"/>
      <c r="AB1622" s="1"/>
      <c r="AC1622" s="1"/>
      <c r="AJ1622" s="1"/>
      <c r="AK1622" s="1"/>
      <c r="AL1622" s="1"/>
    </row>
    <row r="1623">
      <c r="I1623" s="1"/>
      <c r="J1623" s="1"/>
      <c r="K1623" s="1"/>
      <c r="AA1623" s="1"/>
      <c r="AB1623" s="1"/>
      <c r="AC1623" s="1"/>
      <c r="AJ1623" s="1"/>
      <c r="AK1623" s="1"/>
      <c r="AL1623" s="1"/>
    </row>
    <row r="1624">
      <c r="I1624" s="1"/>
      <c r="J1624" s="1"/>
      <c r="K1624" s="1"/>
      <c r="AA1624" s="1"/>
      <c r="AB1624" s="1"/>
      <c r="AC1624" s="1"/>
      <c r="AJ1624" s="1"/>
      <c r="AK1624" s="1"/>
      <c r="AL1624" s="1"/>
    </row>
    <row r="1625">
      <c r="I1625" s="1"/>
      <c r="J1625" s="1"/>
      <c r="K1625" s="1"/>
      <c r="AA1625" s="1"/>
      <c r="AB1625" s="1"/>
      <c r="AC1625" s="1"/>
      <c r="AJ1625" s="1"/>
      <c r="AK1625" s="1"/>
      <c r="AL1625" s="1"/>
    </row>
    <row r="1626">
      <c r="I1626" s="1"/>
      <c r="J1626" s="1"/>
      <c r="K1626" s="1"/>
      <c r="AA1626" s="1"/>
      <c r="AB1626" s="1"/>
      <c r="AC1626" s="1"/>
      <c r="AJ1626" s="1"/>
      <c r="AK1626" s="1"/>
      <c r="AL1626" s="1"/>
    </row>
    <row r="1627">
      <c r="I1627" s="1"/>
      <c r="J1627" s="1"/>
      <c r="K1627" s="1"/>
      <c r="AA1627" s="1"/>
      <c r="AB1627" s="1"/>
      <c r="AC1627" s="1"/>
      <c r="AJ1627" s="1"/>
      <c r="AK1627" s="1"/>
      <c r="AL1627" s="1"/>
    </row>
    <row r="1628">
      <c r="I1628" s="1"/>
      <c r="J1628" s="1"/>
      <c r="K1628" s="1"/>
      <c r="AA1628" s="1"/>
      <c r="AB1628" s="1"/>
      <c r="AC1628" s="1"/>
      <c r="AJ1628" s="1"/>
      <c r="AK1628" s="1"/>
      <c r="AL1628" s="1"/>
    </row>
    <row r="1629">
      <c r="I1629" s="1"/>
      <c r="J1629" s="1"/>
      <c r="K1629" s="1"/>
      <c r="AA1629" s="1"/>
      <c r="AB1629" s="1"/>
      <c r="AC1629" s="1"/>
      <c r="AJ1629" s="1"/>
      <c r="AK1629" s="1"/>
      <c r="AL1629" s="1"/>
    </row>
    <row r="1630">
      <c r="I1630" s="1"/>
      <c r="J1630" s="1"/>
      <c r="K1630" s="1"/>
      <c r="AA1630" s="1"/>
      <c r="AB1630" s="1"/>
      <c r="AC1630" s="1"/>
      <c r="AJ1630" s="1"/>
      <c r="AK1630" s="1"/>
      <c r="AL1630" s="1"/>
    </row>
    <row r="1631">
      <c r="I1631" s="1"/>
      <c r="J1631" s="1"/>
      <c r="K1631" s="1"/>
      <c r="AA1631" s="1"/>
      <c r="AB1631" s="1"/>
      <c r="AC1631" s="1"/>
      <c r="AJ1631" s="1"/>
      <c r="AK1631" s="1"/>
      <c r="AL1631" s="1"/>
    </row>
    <row r="1632">
      <c r="I1632" s="1"/>
      <c r="J1632" s="1"/>
      <c r="K1632" s="1"/>
      <c r="AA1632" s="1"/>
      <c r="AB1632" s="1"/>
      <c r="AC1632" s="1"/>
      <c r="AJ1632" s="1"/>
      <c r="AK1632" s="1"/>
      <c r="AL1632" s="1"/>
    </row>
    <row r="1633">
      <c r="I1633" s="1"/>
      <c r="J1633" s="1"/>
      <c r="K1633" s="1"/>
      <c r="AA1633" s="1"/>
      <c r="AB1633" s="1"/>
      <c r="AC1633" s="1"/>
      <c r="AJ1633" s="1"/>
      <c r="AK1633" s="1"/>
      <c r="AL1633" s="1"/>
    </row>
    <row r="1634">
      <c r="I1634" s="1"/>
      <c r="J1634" s="1"/>
      <c r="K1634" s="1"/>
      <c r="AA1634" s="1"/>
      <c r="AB1634" s="1"/>
      <c r="AC1634" s="1"/>
      <c r="AJ1634" s="1"/>
      <c r="AK1634" s="1"/>
      <c r="AL1634" s="1"/>
    </row>
    <row r="1635">
      <c r="I1635" s="1"/>
      <c r="J1635" s="1"/>
      <c r="K1635" s="1"/>
      <c r="AA1635" s="1"/>
      <c r="AB1635" s="1"/>
      <c r="AC1635" s="1"/>
      <c r="AJ1635" s="1"/>
      <c r="AK1635" s="1"/>
      <c r="AL1635" s="1"/>
    </row>
    <row r="1636">
      <c r="I1636" s="1"/>
      <c r="J1636" s="1"/>
      <c r="K1636" s="1"/>
      <c r="AA1636" s="1"/>
      <c r="AB1636" s="1"/>
      <c r="AC1636" s="1"/>
      <c r="AJ1636" s="1"/>
      <c r="AK1636" s="1"/>
      <c r="AL1636" s="1"/>
    </row>
    <row r="1637">
      <c r="I1637" s="1"/>
      <c r="J1637" s="1"/>
      <c r="K1637" s="1"/>
      <c r="AA1637" s="1"/>
      <c r="AB1637" s="1"/>
      <c r="AC1637" s="1"/>
      <c r="AJ1637" s="1"/>
      <c r="AK1637" s="1"/>
      <c r="AL1637" s="1"/>
    </row>
    <row r="1638">
      <c r="I1638" s="1"/>
      <c r="J1638" s="1"/>
      <c r="K1638" s="1"/>
      <c r="AA1638" s="1"/>
      <c r="AB1638" s="1"/>
      <c r="AC1638" s="1"/>
      <c r="AJ1638" s="1"/>
      <c r="AK1638" s="1"/>
      <c r="AL1638" s="1"/>
    </row>
    <row r="1639">
      <c r="I1639" s="1"/>
      <c r="J1639" s="1"/>
      <c r="K1639" s="1"/>
      <c r="AA1639" s="1"/>
      <c r="AB1639" s="1"/>
      <c r="AC1639" s="1"/>
      <c r="AJ1639" s="1"/>
      <c r="AK1639" s="1"/>
      <c r="AL1639" s="1"/>
    </row>
    <row r="1640">
      <c r="I1640" s="1"/>
      <c r="J1640" s="1"/>
      <c r="K1640" s="1"/>
      <c r="AA1640" s="1"/>
      <c r="AB1640" s="1"/>
      <c r="AC1640" s="1"/>
      <c r="AJ1640" s="1"/>
      <c r="AK1640" s="1"/>
      <c r="AL1640" s="1"/>
    </row>
    <row r="1641">
      <c r="I1641" s="1"/>
      <c r="J1641" s="1"/>
      <c r="K1641" s="1"/>
      <c r="AA1641" s="1"/>
      <c r="AB1641" s="1"/>
      <c r="AC1641" s="1"/>
      <c r="AJ1641" s="1"/>
      <c r="AK1641" s="1"/>
      <c r="AL1641" s="1"/>
    </row>
    <row r="1642">
      <c r="I1642" s="1"/>
      <c r="J1642" s="1"/>
      <c r="K1642" s="1"/>
      <c r="AA1642" s="1"/>
      <c r="AB1642" s="1"/>
      <c r="AC1642" s="1"/>
      <c r="AJ1642" s="1"/>
      <c r="AK1642" s="1"/>
      <c r="AL1642" s="1"/>
    </row>
    <row r="1643">
      <c r="I1643" s="1"/>
      <c r="J1643" s="1"/>
      <c r="K1643" s="1"/>
      <c r="AA1643" s="1"/>
      <c r="AB1643" s="1"/>
      <c r="AC1643" s="1"/>
      <c r="AJ1643" s="1"/>
      <c r="AK1643" s="1"/>
      <c r="AL1643" s="1"/>
    </row>
    <row r="1644">
      <c r="I1644" s="1"/>
      <c r="J1644" s="1"/>
      <c r="K1644" s="1"/>
      <c r="AA1644" s="1"/>
      <c r="AB1644" s="1"/>
      <c r="AC1644" s="1"/>
      <c r="AJ1644" s="1"/>
      <c r="AK1644" s="1"/>
      <c r="AL1644" s="1"/>
    </row>
    <row r="1645">
      <c r="I1645" s="1"/>
      <c r="J1645" s="1"/>
      <c r="K1645" s="1"/>
      <c r="AA1645" s="1"/>
      <c r="AB1645" s="1"/>
      <c r="AC1645" s="1"/>
      <c r="AJ1645" s="1"/>
      <c r="AK1645" s="1"/>
      <c r="AL1645" s="1"/>
    </row>
    <row r="1646">
      <c r="I1646" s="1"/>
      <c r="J1646" s="1"/>
      <c r="K1646" s="1"/>
      <c r="AA1646" s="1"/>
      <c r="AB1646" s="1"/>
      <c r="AC1646" s="1"/>
      <c r="AJ1646" s="1"/>
      <c r="AK1646" s="1"/>
      <c r="AL1646" s="1"/>
    </row>
    <row r="1647">
      <c r="I1647" s="1"/>
      <c r="J1647" s="1"/>
      <c r="K1647" s="1"/>
      <c r="AA1647" s="1"/>
      <c r="AB1647" s="1"/>
      <c r="AC1647" s="1"/>
      <c r="AJ1647" s="1"/>
      <c r="AK1647" s="1"/>
      <c r="AL1647" s="1"/>
    </row>
    <row r="1648">
      <c r="I1648" s="1"/>
      <c r="J1648" s="1"/>
      <c r="K1648" s="1"/>
      <c r="AA1648" s="1"/>
      <c r="AB1648" s="1"/>
      <c r="AC1648" s="1"/>
      <c r="AJ1648" s="1"/>
      <c r="AK1648" s="1"/>
      <c r="AL1648" s="1"/>
    </row>
    <row r="1649">
      <c r="I1649" s="1"/>
      <c r="J1649" s="1"/>
      <c r="K1649" s="1"/>
      <c r="AA1649" s="1"/>
      <c r="AB1649" s="1"/>
      <c r="AC1649" s="1"/>
      <c r="AJ1649" s="1"/>
      <c r="AK1649" s="1"/>
      <c r="AL1649" s="1"/>
    </row>
    <row r="1650">
      <c r="I1650" s="1"/>
      <c r="J1650" s="1"/>
      <c r="K1650" s="1"/>
      <c r="AA1650" s="1"/>
      <c r="AB1650" s="1"/>
      <c r="AC1650" s="1"/>
      <c r="AJ1650" s="1"/>
      <c r="AK1650" s="1"/>
      <c r="AL1650" s="1"/>
    </row>
    <row r="1651">
      <c r="I1651" s="1"/>
      <c r="J1651" s="1"/>
      <c r="K1651" s="1"/>
      <c r="AA1651" s="1"/>
      <c r="AB1651" s="1"/>
      <c r="AC1651" s="1"/>
      <c r="AJ1651" s="1"/>
      <c r="AK1651" s="1"/>
      <c r="AL1651" s="1"/>
    </row>
    <row r="1652">
      <c r="I1652" s="1"/>
      <c r="J1652" s="1"/>
      <c r="K1652" s="1"/>
      <c r="AA1652" s="1"/>
      <c r="AB1652" s="1"/>
      <c r="AC1652" s="1"/>
      <c r="AJ1652" s="1"/>
      <c r="AK1652" s="1"/>
      <c r="AL1652" s="1"/>
    </row>
    <row r="1653">
      <c r="I1653" s="1"/>
      <c r="J1653" s="1"/>
      <c r="K1653" s="1"/>
      <c r="AA1653" s="1"/>
      <c r="AB1653" s="1"/>
      <c r="AC1653" s="1"/>
      <c r="AJ1653" s="1"/>
      <c r="AK1653" s="1"/>
      <c r="AL1653" s="1"/>
    </row>
    <row r="1654">
      <c r="I1654" s="1"/>
      <c r="J1654" s="1"/>
      <c r="K1654" s="1"/>
      <c r="AA1654" s="1"/>
      <c r="AB1654" s="1"/>
      <c r="AC1654" s="1"/>
      <c r="AJ1654" s="1"/>
      <c r="AK1654" s="1"/>
      <c r="AL1654" s="1"/>
    </row>
    <row r="1655">
      <c r="I1655" s="1"/>
      <c r="J1655" s="1"/>
      <c r="K1655" s="1"/>
      <c r="AA1655" s="1"/>
      <c r="AB1655" s="1"/>
      <c r="AC1655" s="1"/>
      <c r="AJ1655" s="1"/>
      <c r="AK1655" s="1"/>
      <c r="AL1655" s="1"/>
    </row>
    <row r="1656">
      <c r="I1656" s="1"/>
      <c r="J1656" s="1"/>
      <c r="K1656" s="1"/>
      <c r="AA1656" s="1"/>
      <c r="AB1656" s="1"/>
      <c r="AC1656" s="1"/>
      <c r="AJ1656" s="1"/>
      <c r="AK1656" s="1"/>
      <c r="AL1656" s="1"/>
    </row>
    <row r="1657">
      <c r="I1657" s="1"/>
      <c r="J1657" s="1"/>
      <c r="K1657" s="1"/>
      <c r="AA1657" s="1"/>
      <c r="AB1657" s="1"/>
      <c r="AC1657" s="1"/>
      <c r="AJ1657" s="1"/>
      <c r="AK1657" s="1"/>
      <c r="AL1657" s="1"/>
    </row>
    <row r="1658">
      <c r="I1658" s="1"/>
      <c r="J1658" s="1"/>
      <c r="K1658" s="1"/>
      <c r="AA1658" s="1"/>
      <c r="AB1658" s="1"/>
      <c r="AC1658" s="1"/>
      <c r="AJ1658" s="1"/>
      <c r="AK1658" s="1"/>
      <c r="AL1658" s="1"/>
    </row>
    <row r="1659">
      <c r="I1659" s="1"/>
      <c r="J1659" s="1"/>
      <c r="K1659" s="1"/>
      <c r="AA1659" s="1"/>
      <c r="AB1659" s="1"/>
      <c r="AC1659" s="1"/>
      <c r="AJ1659" s="1"/>
      <c r="AK1659" s="1"/>
      <c r="AL1659" s="1"/>
    </row>
    <row r="1660">
      <c r="I1660" s="1"/>
      <c r="J1660" s="1"/>
      <c r="K1660" s="1"/>
      <c r="AA1660" s="1"/>
      <c r="AB1660" s="1"/>
      <c r="AC1660" s="1"/>
      <c r="AJ1660" s="1"/>
      <c r="AK1660" s="1"/>
      <c r="AL1660" s="1"/>
    </row>
    <row r="1661">
      <c r="I1661" s="1"/>
      <c r="J1661" s="1"/>
      <c r="K1661" s="1"/>
      <c r="AA1661" s="1"/>
      <c r="AB1661" s="1"/>
      <c r="AC1661" s="1"/>
      <c r="AJ1661" s="1"/>
      <c r="AK1661" s="1"/>
      <c r="AL1661" s="1"/>
    </row>
    <row r="1662">
      <c r="I1662" s="1"/>
      <c r="J1662" s="1"/>
      <c r="K1662" s="1"/>
      <c r="AA1662" s="1"/>
      <c r="AB1662" s="1"/>
      <c r="AC1662" s="1"/>
      <c r="AJ1662" s="1"/>
      <c r="AK1662" s="1"/>
      <c r="AL1662" s="1"/>
    </row>
    <row r="1663">
      <c r="I1663" s="1"/>
      <c r="J1663" s="1"/>
      <c r="K1663" s="1"/>
      <c r="AA1663" s="1"/>
      <c r="AB1663" s="1"/>
      <c r="AC1663" s="1"/>
      <c r="AJ1663" s="1"/>
      <c r="AK1663" s="1"/>
      <c r="AL1663" s="1"/>
    </row>
    <row r="1664">
      <c r="I1664" s="1"/>
      <c r="J1664" s="1"/>
      <c r="K1664" s="1"/>
      <c r="AA1664" s="1"/>
      <c r="AB1664" s="1"/>
      <c r="AC1664" s="1"/>
      <c r="AJ1664" s="1"/>
      <c r="AK1664" s="1"/>
      <c r="AL1664" s="1"/>
    </row>
    <row r="1665">
      <c r="I1665" s="1"/>
      <c r="J1665" s="1"/>
      <c r="K1665" s="1"/>
      <c r="AA1665" s="1"/>
      <c r="AB1665" s="1"/>
      <c r="AC1665" s="1"/>
      <c r="AJ1665" s="1"/>
      <c r="AK1665" s="1"/>
      <c r="AL1665" s="1"/>
    </row>
    <row r="1666">
      <c r="I1666" s="1"/>
      <c r="J1666" s="1"/>
      <c r="K1666" s="1"/>
      <c r="AA1666" s="1"/>
      <c r="AB1666" s="1"/>
      <c r="AC1666" s="1"/>
      <c r="AJ1666" s="1"/>
      <c r="AK1666" s="1"/>
      <c r="AL1666" s="1"/>
    </row>
    <row r="1667">
      <c r="I1667" s="1"/>
      <c r="J1667" s="1"/>
      <c r="K1667" s="1"/>
      <c r="AA1667" s="1"/>
      <c r="AB1667" s="1"/>
      <c r="AC1667" s="1"/>
      <c r="AJ1667" s="1"/>
      <c r="AK1667" s="1"/>
      <c r="AL1667" s="1"/>
    </row>
    <row r="1668">
      <c r="I1668" s="1"/>
      <c r="J1668" s="1"/>
      <c r="K1668" s="1"/>
      <c r="AA1668" s="1"/>
      <c r="AB1668" s="1"/>
      <c r="AC1668" s="1"/>
      <c r="AJ1668" s="1"/>
      <c r="AK1668" s="1"/>
      <c r="AL1668" s="1"/>
    </row>
    <row r="1669">
      <c r="I1669" s="1"/>
      <c r="J1669" s="1"/>
      <c r="K1669" s="1"/>
      <c r="AA1669" s="1"/>
      <c r="AB1669" s="1"/>
      <c r="AC1669" s="1"/>
      <c r="AJ1669" s="1"/>
      <c r="AK1669" s="1"/>
      <c r="AL1669" s="1"/>
    </row>
    <row r="1670">
      <c r="I1670" s="1"/>
      <c r="J1670" s="1"/>
      <c r="K1670" s="1"/>
      <c r="AA1670" s="1"/>
      <c r="AB1670" s="1"/>
      <c r="AC1670" s="1"/>
      <c r="AJ1670" s="1"/>
      <c r="AK1670" s="1"/>
      <c r="AL1670" s="1"/>
    </row>
    <row r="1671">
      <c r="I1671" s="1"/>
      <c r="J1671" s="1"/>
      <c r="K1671" s="1"/>
      <c r="AA1671" s="1"/>
      <c r="AB1671" s="1"/>
      <c r="AC1671" s="1"/>
      <c r="AJ1671" s="1"/>
      <c r="AK1671" s="1"/>
      <c r="AL1671" s="1"/>
    </row>
    <row r="1672">
      <c r="I1672" s="1"/>
      <c r="J1672" s="1"/>
      <c r="K1672" s="1"/>
      <c r="AA1672" s="1"/>
      <c r="AB1672" s="1"/>
      <c r="AC1672" s="1"/>
      <c r="AJ1672" s="1"/>
      <c r="AK1672" s="1"/>
      <c r="AL1672" s="1"/>
    </row>
    <row r="1673">
      <c r="I1673" s="1"/>
      <c r="J1673" s="1"/>
      <c r="K1673" s="1"/>
      <c r="AA1673" s="1"/>
      <c r="AB1673" s="1"/>
      <c r="AC1673" s="1"/>
      <c r="AJ1673" s="1"/>
      <c r="AK1673" s="1"/>
      <c r="AL1673" s="1"/>
    </row>
    <row r="1674">
      <c r="I1674" s="1"/>
      <c r="J1674" s="1"/>
      <c r="K1674" s="1"/>
      <c r="AA1674" s="1"/>
      <c r="AB1674" s="1"/>
      <c r="AC1674" s="1"/>
      <c r="AJ1674" s="1"/>
      <c r="AK1674" s="1"/>
      <c r="AL1674" s="1"/>
    </row>
    <row r="1675">
      <c r="I1675" s="1"/>
      <c r="J1675" s="1"/>
      <c r="K1675" s="1"/>
      <c r="AA1675" s="1"/>
      <c r="AB1675" s="1"/>
      <c r="AC1675" s="1"/>
      <c r="AJ1675" s="1"/>
      <c r="AK1675" s="1"/>
      <c r="AL1675" s="1"/>
    </row>
    <row r="1676">
      <c r="I1676" s="1"/>
      <c r="J1676" s="1"/>
      <c r="K1676" s="1"/>
      <c r="AA1676" s="1"/>
      <c r="AB1676" s="1"/>
      <c r="AC1676" s="1"/>
      <c r="AJ1676" s="1"/>
      <c r="AK1676" s="1"/>
      <c r="AL1676" s="1"/>
    </row>
    <row r="1677">
      <c r="I1677" s="1"/>
      <c r="J1677" s="1"/>
      <c r="K1677" s="1"/>
      <c r="AA1677" s="1"/>
      <c r="AB1677" s="1"/>
      <c r="AC1677" s="1"/>
      <c r="AJ1677" s="1"/>
      <c r="AK1677" s="1"/>
      <c r="AL1677" s="1"/>
    </row>
    <row r="1678">
      <c r="I1678" s="1"/>
      <c r="J1678" s="1"/>
      <c r="K1678" s="1"/>
      <c r="AA1678" s="1"/>
      <c r="AB1678" s="1"/>
      <c r="AC1678" s="1"/>
      <c r="AJ1678" s="1"/>
      <c r="AK1678" s="1"/>
      <c r="AL1678" s="1"/>
    </row>
    <row r="1679">
      <c r="I1679" s="1"/>
      <c r="J1679" s="1"/>
      <c r="K1679" s="1"/>
      <c r="AA1679" s="1"/>
      <c r="AB1679" s="1"/>
      <c r="AC1679" s="1"/>
      <c r="AJ1679" s="1"/>
      <c r="AK1679" s="1"/>
      <c r="AL1679" s="1"/>
    </row>
    <row r="1680">
      <c r="I1680" s="1"/>
      <c r="J1680" s="1"/>
      <c r="K1680" s="1"/>
      <c r="AA1680" s="1"/>
      <c r="AB1680" s="1"/>
      <c r="AC1680" s="1"/>
      <c r="AJ1680" s="1"/>
      <c r="AK1680" s="1"/>
      <c r="AL1680" s="1"/>
    </row>
    <row r="1681">
      <c r="I1681" s="1"/>
      <c r="J1681" s="1"/>
      <c r="K1681" s="1"/>
      <c r="AA1681" s="1"/>
      <c r="AB1681" s="1"/>
      <c r="AC1681" s="1"/>
      <c r="AJ1681" s="1"/>
      <c r="AK1681" s="1"/>
      <c r="AL1681" s="1"/>
    </row>
    <row r="1682">
      <c r="I1682" s="1"/>
      <c r="J1682" s="1"/>
      <c r="K1682" s="1"/>
      <c r="AA1682" s="1"/>
      <c r="AB1682" s="1"/>
      <c r="AC1682" s="1"/>
      <c r="AJ1682" s="1"/>
      <c r="AK1682" s="1"/>
      <c r="AL1682" s="1"/>
    </row>
    <row r="1683">
      <c r="I1683" s="1"/>
      <c r="J1683" s="1"/>
      <c r="K1683" s="1"/>
      <c r="AA1683" s="1"/>
      <c r="AB1683" s="1"/>
      <c r="AC1683" s="1"/>
      <c r="AJ1683" s="1"/>
      <c r="AK1683" s="1"/>
      <c r="AL1683" s="1"/>
    </row>
    <row r="1684">
      <c r="I1684" s="1"/>
      <c r="J1684" s="1"/>
      <c r="K1684" s="1"/>
      <c r="AA1684" s="1"/>
      <c r="AB1684" s="1"/>
      <c r="AC1684" s="1"/>
      <c r="AJ1684" s="1"/>
      <c r="AK1684" s="1"/>
      <c r="AL1684" s="1"/>
    </row>
    <row r="1685">
      <c r="I1685" s="1"/>
      <c r="J1685" s="1"/>
      <c r="K1685" s="1"/>
      <c r="AA1685" s="1"/>
      <c r="AB1685" s="1"/>
      <c r="AC1685" s="1"/>
      <c r="AJ1685" s="1"/>
      <c r="AK1685" s="1"/>
      <c r="AL1685" s="1"/>
    </row>
    <row r="1686">
      <c r="I1686" s="1"/>
      <c r="J1686" s="1"/>
      <c r="K1686" s="1"/>
      <c r="AA1686" s="1"/>
      <c r="AB1686" s="1"/>
      <c r="AC1686" s="1"/>
      <c r="AJ1686" s="1"/>
      <c r="AK1686" s="1"/>
      <c r="AL1686" s="1"/>
    </row>
    <row r="1687">
      <c r="I1687" s="1"/>
      <c r="J1687" s="1"/>
      <c r="K1687" s="1"/>
      <c r="AA1687" s="1"/>
      <c r="AB1687" s="1"/>
      <c r="AC1687" s="1"/>
      <c r="AJ1687" s="1"/>
      <c r="AK1687" s="1"/>
      <c r="AL1687" s="1"/>
    </row>
    <row r="1688">
      <c r="I1688" s="1"/>
      <c r="J1688" s="1"/>
      <c r="K1688" s="1"/>
      <c r="AA1688" s="1"/>
      <c r="AB1688" s="1"/>
      <c r="AC1688" s="1"/>
      <c r="AJ1688" s="1"/>
      <c r="AK1688" s="1"/>
      <c r="AL1688" s="1"/>
    </row>
    <row r="1689">
      <c r="I1689" s="1"/>
      <c r="J1689" s="1"/>
      <c r="K1689" s="1"/>
      <c r="AA1689" s="1"/>
      <c r="AB1689" s="1"/>
      <c r="AC1689" s="1"/>
      <c r="AJ1689" s="1"/>
      <c r="AK1689" s="1"/>
      <c r="AL1689" s="1"/>
    </row>
    <row r="1690">
      <c r="I1690" s="1"/>
      <c r="J1690" s="1"/>
      <c r="K1690" s="1"/>
      <c r="AA1690" s="1"/>
      <c r="AB1690" s="1"/>
      <c r="AC1690" s="1"/>
      <c r="AJ1690" s="1"/>
      <c r="AK1690" s="1"/>
      <c r="AL1690" s="1"/>
    </row>
    <row r="1691">
      <c r="I1691" s="1"/>
      <c r="J1691" s="1"/>
      <c r="K1691" s="1"/>
      <c r="AA1691" s="1"/>
      <c r="AB1691" s="1"/>
      <c r="AC1691" s="1"/>
      <c r="AJ1691" s="1"/>
      <c r="AK1691" s="1"/>
      <c r="AL1691" s="1"/>
    </row>
    <row r="1692">
      <c r="I1692" s="1"/>
      <c r="J1692" s="1"/>
      <c r="K1692" s="1"/>
      <c r="AA1692" s="1"/>
      <c r="AB1692" s="1"/>
      <c r="AC1692" s="1"/>
      <c r="AJ1692" s="1"/>
      <c r="AK1692" s="1"/>
      <c r="AL1692" s="1"/>
    </row>
    <row r="1693">
      <c r="I1693" s="1"/>
      <c r="J1693" s="1"/>
      <c r="K1693" s="1"/>
      <c r="AA1693" s="1"/>
      <c r="AB1693" s="1"/>
      <c r="AC1693" s="1"/>
      <c r="AJ1693" s="1"/>
      <c r="AK1693" s="1"/>
      <c r="AL1693" s="1"/>
    </row>
    <row r="1694">
      <c r="I1694" s="1"/>
      <c r="J1694" s="1"/>
      <c r="K1694" s="1"/>
      <c r="AA1694" s="1"/>
      <c r="AB1694" s="1"/>
      <c r="AC1694" s="1"/>
      <c r="AJ1694" s="1"/>
      <c r="AK1694" s="1"/>
      <c r="AL1694" s="1"/>
    </row>
    <row r="1695">
      <c r="I1695" s="1"/>
      <c r="J1695" s="1"/>
      <c r="K1695" s="1"/>
      <c r="AA1695" s="1"/>
      <c r="AB1695" s="1"/>
      <c r="AC1695" s="1"/>
      <c r="AJ1695" s="1"/>
      <c r="AK1695" s="1"/>
      <c r="AL1695" s="1"/>
    </row>
    <row r="1696">
      <c r="I1696" s="1"/>
      <c r="J1696" s="1"/>
      <c r="K1696" s="1"/>
      <c r="AA1696" s="1"/>
      <c r="AB1696" s="1"/>
      <c r="AC1696" s="1"/>
      <c r="AJ1696" s="1"/>
      <c r="AK1696" s="1"/>
      <c r="AL1696" s="1"/>
    </row>
    <row r="1697">
      <c r="I1697" s="1"/>
      <c r="J1697" s="1"/>
      <c r="K1697" s="1"/>
      <c r="AA1697" s="1"/>
      <c r="AB1697" s="1"/>
      <c r="AC1697" s="1"/>
      <c r="AJ1697" s="1"/>
      <c r="AK1697" s="1"/>
      <c r="AL1697" s="1"/>
    </row>
    <row r="1698">
      <c r="I1698" s="1"/>
      <c r="J1698" s="1"/>
      <c r="K1698" s="1"/>
      <c r="AA1698" s="1"/>
      <c r="AB1698" s="1"/>
      <c r="AC1698" s="1"/>
      <c r="AJ1698" s="1"/>
      <c r="AK1698" s="1"/>
      <c r="AL1698" s="1"/>
    </row>
    <row r="1699">
      <c r="I1699" s="1"/>
      <c r="J1699" s="1"/>
      <c r="K1699" s="1"/>
      <c r="AA1699" s="1"/>
      <c r="AB1699" s="1"/>
      <c r="AC1699" s="1"/>
      <c r="AJ1699" s="1"/>
      <c r="AK1699" s="1"/>
      <c r="AL1699" s="1"/>
    </row>
    <row r="1700">
      <c r="I1700" s="1"/>
      <c r="J1700" s="1"/>
      <c r="K1700" s="1"/>
      <c r="AA1700" s="1"/>
      <c r="AB1700" s="1"/>
      <c r="AC1700" s="1"/>
      <c r="AJ1700" s="1"/>
      <c r="AK1700" s="1"/>
      <c r="AL1700" s="1"/>
    </row>
    <row r="1701">
      <c r="I1701" s="1"/>
      <c r="J1701" s="1"/>
      <c r="K1701" s="1"/>
      <c r="AA1701" s="1"/>
      <c r="AB1701" s="1"/>
      <c r="AC1701" s="1"/>
      <c r="AJ1701" s="1"/>
      <c r="AK1701" s="1"/>
      <c r="AL1701" s="1"/>
    </row>
    <row r="1702">
      <c r="I1702" s="1"/>
      <c r="J1702" s="1"/>
      <c r="K1702" s="1"/>
      <c r="AA1702" s="1"/>
      <c r="AB1702" s="1"/>
      <c r="AC1702" s="1"/>
      <c r="AJ1702" s="1"/>
      <c r="AK1702" s="1"/>
      <c r="AL1702" s="1"/>
    </row>
    <row r="1703">
      <c r="I1703" s="1"/>
      <c r="J1703" s="1"/>
      <c r="K1703" s="1"/>
      <c r="AA1703" s="1"/>
      <c r="AB1703" s="1"/>
      <c r="AC1703" s="1"/>
      <c r="AJ1703" s="1"/>
      <c r="AK1703" s="1"/>
      <c r="AL1703" s="1"/>
    </row>
    <row r="1704">
      <c r="I1704" s="1"/>
      <c r="J1704" s="1"/>
      <c r="K1704" s="1"/>
      <c r="AA1704" s="1"/>
      <c r="AB1704" s="1"/>
      <c r="AC1704" s="1"/>
      <c r="AJ1704" s="1"/>
      <c r="AK1704" s="1"/>
      <c r="AL1704" s="1"/>
    </row>
    <row r="1705">
      <c r="I1705" s="1"/>
      <c r="J1705" s="1"/>
      <c r="K1705" s="1"/>
      <c r="AA1705" s="1"/>
      <c r="AB1705" s="1"/>
      <c r="AC1705" s="1"/>
      <c r="AJ1705" s="1"/>
      <c r="AK1705" s="1"/>
      <c r="AL1705" s="1"/>
    </row>
    <row r="1706">
      <c r="I1706" s="1"/>
      <c r="J1706" s="1"/>
      <c r="K1706" s="1"/>
      <c r="AA1706" s="1"/>
      <c r="AB1706" s="1"/>
      <c r="AC1706" s="1"/>
      <c r="AJ1706" s="1"/>
      <c r="AK1706" s="1"/>
      <c r="AL1706" s="1"/>
    </row>
    <row r="1707">
      <c r="I1707" s="1"/>
      <c r="J1707" s="1"/>
      <c r="K1707" s="1"/>
      <c r="AA1707" s="1"/>
      <c r="AB1707" s="1"/>
      <c r="AC1707" s="1"/>
      <c r="AJ1707" s="1"/>
      <c r="AK1707" s="1"/>
      <c r="AL1707" s="1"/>
    </row>
    <row r="1708">
      <c r="I1708" s="1"/>
      <c r="J1708" s="1"/>
      <c r="K1708" s="1"/>
      <c r="AA1708" s="1"/>
      <c r="AB1708" s="1"/>
      <c r="AC1708" s="1"/>
      <c r="AJ1708" s="1"/>
      <c r="AK1708" s="1"/>
      <c r="AL1708" s="1"/>
    </row>
    <row r="1709">
      <c r="I1709" s="1"/>
      <c r="J1709" s="1"/>
      <c r="K1709" s="1"/>
      <c r="AA1709" s="1"/>
      <c r="AB1709" s="1"/>
      <c r="AC1709" s="1"/>
      <c r="AJ1709" s="1"/>
      <c r="AK1709" s="1"/>
      <c r="AL1709" s="1"/>
    </row>
    <row r="1710">
      <c r="I1710" s="1"/>
      <c r="J1710" s="1"/>
      <c r="K1710" s="1"/>
      <c r="AA1710" s="1"/>
      <c r="AB1710" s="1"/>
      <c r="AC1710" s="1"/>
      <c r="AJ1710" s="1"/>
      <c r="AK1710" s="1"/>
      <c r="AL1710" s="1"/>
    </row>
    <row r="1711">
      <c r="I1711" s="1"/>
      <c r="J1711" s="1"/>
      <c r="K1711" s="1"/>
      <c r="AA1711" s="1"/>
      <c r="AB1711" s="1"/>
      <c r="AC1711" s="1"/>
      <c r="AJ1711" s="1"/>
      <c r="AK1711" s="1"/>
      <c r="AL1711" s="1"/>
    </row>
    <row r="1712">
      <c r="I1712" s="1"/>
      <c r="J1712" s="1"/>
      <c r="K1712" s="1"/>
      <c r="AA1712" s="1"/>
      <c r="AB1712" s="1"/>
      <c r="AC1712" s="1"/>
      <c r="AJ1712" s="1"/>
      <c r="AK1712" s="1"/>
      <c r="AL1712" s="1"/>
    </row>
    <row r="1713">
      <c r="I1713" s="1"/>
      <c r="J1713" s="1"/>
      <c r="K1713" s="1"/>
      <c r="AA1713" s="1"/>
      <c r="AB1713" s="1"/>
      <c r="AC1713" s="1"/>
      <c r="AJ1713" s="1"/>
      <c r="AK1713" s="1"/>
      <c r="AL1713" s="1"/>
    </row>
    <row r="1714">
      <c r="I1714" s="1"/>
      <c r="J1714" s="1"/>
      <c r="K1714" s="1"/>
      <c r="AA1714" s="1"/>
      <c r="AB1714" s="1"/>
      <c r="AC1714" s="1"/>
      <c r="AJ1714" s="1"/>
      <c r="AK1714" s="1"/>
      <c r="AL1714" s="1"/>
    </row>
    <row r="1715">
      <c r="I1715" s="1"/>
      <c r="J1715" s="1"/>
      <c r="K1715" s="1"/>
      <c r="AA1715" s="1"/>
      <c r="AB1715" s="1"/>
      <c r="AC1715" s="1"/>
      <c r="AJ1715" s="1"/>
      <c r="AK1715" s="1"/>
      <c r="AL1715" s="1"/>
    </row>
    <row r="1716">
      <c r="I1716" s="1"/>
      <c r="J1716" s="1"/>
      <c r="K1716" s="1"/>
      <c r="AA1716" s="1"/>
      <c r="AB1716" s="1"/>
      <c r="AC1716" s="1"/>
      <c r="AJ1716" s="1"/>
      <c r="AK1716" s="1"/>
      <c r="AL1716" s="1"/>
    </row>
    <row r="1717">
      <c r="I1717" s="1"/>
      <c r="J1717" s="1"/>
      <c r="K1717" s="1"/>
      <c r="AA1717" s="1"/>
      <c r="AB1717" s="1"/>
      <c r="AC1717" s="1"/>
      <c r="AJ1717" s="1"/>
      <c r="AK1717" s="1"/>
      <c r="AL1717" s="1"/>
    </row>
    <row r="1718">
      <c r="I1718" s="1"/>
      <c r="J1718" s="1"/>
      <c r="K1718" s="1"/>
      <c r="AA1718" s="1"/>
      <c r="AB1718" s="1"/>
      <c r="AC1718" s="1"/>
      <c r="AJ1718" s="1"/>
      <c r="AK1718" s="1"/>
      <c r="AL1718" s="1"/>
    </row>
    <row r="1719">
      <c r="I1719" s="1"/>
      <c r="J1719" s="1"/>
      <c r="K1719" s="1"/>
      <c r="AA1719" s="1"/>
      <c r="AB1719" s="1"/>
      <c r="AC1719" s="1"/>
      <c r="AJ1719" s="1"/>
      <c r="AK1719" s="1"/>
      <c r="AL1719" s="1"/>
    </row>
    <row r="1720">
      <c r="I1720" s="1"/>
      <c r="J1720" s="1"/>
      <c r="K1720" s="1"/>
      <c r="AA1720" s="1"/>
      <c r="AB1720" s="1"/>
      <c r="AC1720" s="1"/>
      <c r="AJ1720" s="1"/>
      <c r="AK1720" s="1"/>
      <c r="AL1720" s="1"/>
    </row>
    <row r="1721">
      <c r="I1721" s="1"/>
      <c r="J1721" s="1"/>
      <c r="K1721" s="1"/>
      <c r="AA1721" s="1"/>
      <c r="AB1721" s="1"/>
      <c r="AC1721" s="1"/>
      <c r="AJ1721" s="1"/>
      <c r="AK1721" s="1"/>
      <c r="AL1721" s="1"/>
    </row>
    <row r="1722">
      <c r="I1722" s="1"/>
      <c r="J1722" s="1"/>
      <c r="K1722" s="1"/>
      <c r="AA1722" s="1"/>
      <c r="AB1722" s="1"/>
      <c r="AC1722" s="1"/>
      <c r="AJ1722" s="1"/>
      <c r="AK1722" s="1"/>
      <c r="AL1722" s="1"/>
    </row>
    <row r="1723">
      <c r="I1723" s="1"/>
      <c r="J1723" s="1"/>
      <c r="K1723" s="1"/>
      <c r="AA1723" s="1"/>
      <c r="AB1723" s="1"/>
      <c r="AC1723" s="1"/>
      <c r="AJ1723" s="1"/>
      <c r="AK1723" s="1"/>
      <c r="AL1723" s="1"/>
    </row>
    <row r="1724">
      <c r="I1724" s="1"/>
      <c r="J1724" s="1"/>
      <c r="K1724" s="1"/>
      <c r="AA1724" s="1"/>
      <c r="AB1724" s="1"/>
      <c r="AC1724" s="1"/>
      <c r="AJ1724" s="1"/>
      <c r="AK1724" s="1"/>
      <c r="AL1724" s="1"/>
    </row>
    <row r="1725">
      <c r="I1725" s="1"/>
      <c r="J1725" s="1"/>
      <c r="K1725" s="1"/>
      <c r="AA1725" s="1"/>
      <c r="AB1725" s="1"/>
      <c r="AC1725" s="1"/>
      <c r="AJ1725" s="1"/>
      <c r="AK1725" s="1"/>
      <c r="AL1725" s="1"/>
    </row>
    <row r="1726">
      <c r="I1726" s="1"/>
      <c r="J1726" s="1"/>
      <c r="K1726" s="1"/>
      <c r="AA1726" s="1"/>
      <c r="AB1726" s="1"/>
      <c r="AC1726" s="1"/>
      <c r="AJ1726" s="1"/>
      <c r="AK1726" s="1"/>
      <c r="AL1726" s="1"/>
    </row>
    <row r="1727">
      <c r="I1727" s="1"/>
      <c r="J1727" s="1"/>
      <c r="K1727" s="1"/>
      <c r="AA1727" s="1"/>
      <c r="AB1727" s="1"/>
      <c r="AC1727" s="1"/>
      <c r="AJ1727" s="1"/>
      <c r="AK1727" s="1"/>
      <c r="AL1727" s="1"/>
    </row>
    <row r="1728">
      <c r="I1728" s="1"/>
      <c r="J1728" s="1"/>
      <c r="K1728" s="1"/>
      <c r="AA1728" s="1"/>
      <c r="AB1728" s="1"/>
      <c r="AC1728" s="1"/>
      <c r="AJ1728" s="1"/>
      <c r="AK1728" s="1"/>
      <c r="AL1728" s="1"/>
    </row>
    <row r="1729">
      <c r="I1729" s="1"/>
      <c r="J1729" s="1"/>
      <c r="K1729" s="1"/>
      <c r="AA1729" s="1"/>
      <c r="AB1729" s="1"/>
      <c r="AC1729" s="1"/>
      <c r="AJ1729" s="1"/>
      <c r="AK1729" s="1"/>
      <c r="AL1729" s="1"/>
    </row>
    <row r="1730">
      <c r="I1730" s="1"/>
      <c r="J1730" s="1"/>
      <c r="K1730" s="1"/>
      <c r="AA1730" s="1"/>
      <c r="AB1730" s="1"/>
      <c r="AC1730" s="1"/>
      <c r="AJ1730" s="1"/>
      <c r="AK1730" s="1"/>
      <c r="AL1730" s="1"/>
    </row>
    <row r="1731">
      <c r="I1731" s="1"/>
      <c r="J1731" s="1"/>
      <c r="K1731" s="1"/>
      <c r="AA1731" s="1"/>
      <c r="AB1731" s="1"/>
      <c r="AC1731" s="1"/>
      <c r="AJ1731" s="1"/>
      <c r="AK1731" s="1"/>
      <c r="AL1731" s="1"/>
    </row>
    <row r="1732">
      <c r="I1732" s="1"/>
      <c r="J1732" s="1"/>
      <c r="K1732" s="1"/>
      <c r="AA1732" s="1"/>
      <c r="AB1732" s="1"/>
      <c r="AC1732" s="1"/>
      <c r="AJ1732" s="1"/>
      <c r="AK1732" s="1"/>
      <c r="AL1732" s="1"/>
    </row>
    <row r="1733">
      <c r="I1733" s="1"/>
      <c r="J1733" s="1"/>
      <c r="K1733" s="1"/>
      <c r="AA1733" s="1"/>
      <c r="AB1733" s="1"/>
      <c r="AC1733" s="1"/>
      <c r="AJ1733" s="1"/>
      <c r="AK1733" s="1"/>
      <c r="AL1733" s="1"/>
    </row>
    <row r="1734">
      <c r="I1734" s="1"/>
      <c r="J1734" s="1"/>
      <c r="K1734" s="1"/>
      <c r="AA1734" s="1"/>
      <c r="AB1734" s="1"/>
      <c r="AC1734" s="1"/>
      <c r="AJ1734" s="1"/>
      <c r="AK1734" s="1"/>
      <c r="AL1734" s="1"/>
    </row>
    <row r="1735">
      <c r="I1735" s="1"/>
      <c r="J1735" s="1"/>
      <c r="K1735" s="1"/>
      <c r="AA1735" s="1"/>
      <c r="AB1735" s="1"/>
      <c r="AC1735" s="1"/>
      <c r="AJ1735" s="1"/>
      <c r="AK1735" s="1"/>
      <c r="AL1735" s="1"/>
    </row>
    <row r="1736">
      <c r="I1736" s="1"/>
      <c r="J1736" s="1"/>
      <c r="K1736" s="1"/>
      <c r="AA1736" s="1"/>
      <c r="AB1736" s="1"/>
      <c r="AC1736" s="1"/>
      <c r="AJ1736" s="1"/>
      <c r="AK1736" s="1"/>
      <c r="AL1736" s="1"/>
    </row>
    <row r="1737">
      <c r="I1737" s="1"/>
      <c r="J1737" s="1"/>
      <c r="K1737" s="1"/>
      <c r="AA1737" s="1"/>
      <c r="AB1737" s="1"/>
      <c r="AC1737" s="1"/>
      <c r="AJ1737" s="1"/>
      <c r="AK1737" s="1"/>
      <c r="AL1737" s="1"/>
    </row>
    <row r="1738">
      <c r="I1738" s="1"/>
      <c r="J1738" s="1"/>
      <c r="K1738" s="1"/>
      <c r="AA1738" s="1"/>
      <c r="AB1738" s="1"/>
      <c r="AC1738" s="1"/>
      <c r="AJ1738" s="1"/>
      <c r="AK1738" s="1"/>
      <c r="AL1738" s="1"/>
    </row>
    <row r="1739">
      <c r="I1739" s="1"/>
      <c r="J1739" s="1"/>
      <c r="K1739" s="1"/>
      <c r="AA1739" s="1"/>
      <c r="AB1739" s="1"/>
      <c r="AC1739" s="1"/>
      <c r="AJ1739" s="1"/>
      <c r="AK1739" s="1"/>
      <c r="AL1739" s="1"/>
    </row>
    <row r="1740">
      <c r="I1740" s="1"/>
      <c r="J1740" s="1"/>
      <c r="K1740" s="1"/>
      <c r="AA1740" s="1"/>
      <c r="AB1740" s="1"/>
      <c r="AC1740" s="1"/>
      <c r="AJ1740" s="1"/>
      <c r="AK1740" s="1"/>
      <c r="AL1740" s="1"/>
    </row>
    <row r="1741">
      <c r="I1741" s="1"/>
      <c r="J1741" s="1"/>
      <c r="K1741" s="1"/>
      <c r="AA1741" s="1"/>
      <c r="AB1741" s="1"/>
      <c r="AC1741" s="1"/>
      <c r="AJ1741" s="1"/>
      <c r="AK1741" s="1"/>
      <c r="AL1741" s="1"/>
    </row>
    <row r="1742">
      <c r="I1742" s="1"/>
      <c r="J1742" s="1"/>
      <c r="K1742" s="1"/>
      <c r="AA1742" s="1"/>
      <c r="AB1742" s="1"/>
      <c r="AC1742" s="1"/>
      <c r="AJ1742" s="1"/>
      <c r="AK1742" s="1"/>
      <c r="AL1742" s="1"/>
    </row>
    <row r="1743">
      <c r="I1743" s="1"/>
      <c r="J1743" s="1"/>
      <c r="K1743" s="1"/>
      <c r="AA1743" s="1"/>
      <c r="AB1743" s="1"/>
      <c r="AC1743" s="1"/>
      <c r="AJ1743" s="1"/>
      <c r="AK1743" s="1"/>
      <c r="AL1743" s="1"/>
    </row>
    <row r="1744">
      <c r="I1744" s="1"/>
      <c r="J1744" s="1"/>
      <c r="K1744" s="1"/>
      <c r="AA1744" s="1"/>
      <c r="AB1744" s="1"/>
      <c r="AC1744" s="1"/>
      <c r="AJ1744" s="1"/>
      <c r="AK1744" s="1"/>
      <c r="AL1744" s="1"/>
    </row>
    <row r="1745">
      <c r="I1745" s="1"/>
      <c r="J1745" s="1"/>
      <c r="K1745" s="1"/>
      <c r="AA1745" s="1"/>
      <c r="AB1745" s="1"/>
      <c r="AC1745" s="1"/>
      <c r="AJ1745" s="1"/>
      <c r="AK1745" s="1"/>
      <c r="AL1745" s="1"/>
    </row>
    <row r="1746">
      <c r="I1746" s="1"/>
      <c r="J1746" s="1"/>
      <c r="K1746" s="1"/>
      <c r="AA1746" s="1"/>
      <c r="AB1746" s="1"/>
      <c r="AC1746" s="1"/>
      <c r="AJ1746" s="1"/>
      <c r="AK1746" s="1"/>
      <c r="AL1746" s="1"/>
    </row>
    <row r="1747">
      <c r="I1747" s="1"/>
      <c r="J1747" s="1"/>
      <c r="K1747" s="1"/>
      <c r="AA1747" s="1"/>
      <c r="AB1747" s="1"/>
      <c r="AC1747" s="1"/>
      <c r="AJ1747" s="1"/>
      <c r="AK1747" s="1"/>
      <c r="AL1747" s="1"/>
    </row>
    <row r="1748">
      <c r="I1748" s="1"/>
      <c r="J1748" s="1"/>
      <c r="K1748" s="1"/>
      <c r="AA1748" s="1"/>
      <c r="AB1748" s="1"/>
      <c r="AC1748" s="1"/>
      <c r="AJ1748" s="1"/>
      <c r="AK1748" s="1"/>
      <c r="AL1748" s="1"/>
    </row>
    <row r="1749">
      <c r="I1749" s="1"/>
      <c r="J1749" s="1"/>
      <c r="K1749" s="1"/>
      <c r="AA1749" s="1"/>
      <c r="AB1749" s="1"/>
      <c r="AC1749" s="1"/>
      <c r="AJ1749" s="1"/>
      <c r="AK1749" s="1"/>
      <c r="AL1749" s="1"/>
    </row>
    <row r="1750">
      <c r="I1750" s="1"/>
      <c r="J1750" s="1"/>
      <c r="K1750" s="1"/>
      <c r="AA1750" s="1"/>
      <c r="AB1750" s="1"/>
      <c r="AC1750" s="1"/>
      <c r="AJ1750" s="1"/>
      <c r="AK1750" s="1"/>
      <c r="AL1750" s="1"/>
    </row>
    <row r="1751">
      <c r="I1751" s="1"/>
      <c r="J1751" s="1"/>
      <c r="K1751" s="1"/>
      <c r="AA1751" s="1"/>
      <c r="AB1751" s="1"/>
      <c r="AC1751" s="1"/>
      <c r="AJ1751" s="1"/>
      <c r="AK1751" s="1"/>
      <c r="AL1751" s="1"/>
    </row>
    <row r="1752">
      <c r="I1752" s="1"/>
      <c r="J1752" s="1"/>
      <c r="K1752" s="1"/>
      <c r="AA1752" s="1"/>
      <c r="AB1752" s="1"/>
      <c r="AC1752" s="1"/>
      <c r="AJ1752" s="1"/>
      <c r="AK1752" s="1"/>
      <c r="AL1752" s="1"/>
    </row>
    <row r="1753">
      <c r="I1753" s="1"/>
      <c r="J1753" s="1"/>
      <c r="K1753" s="1"/>
      <c r="AA1753" s="1"/>
      <c r="AB1753" s="1"/>
      <c r="AC1753" s="1"/>
      <c r="AJ1753" s="1"/>
      <c r="AK1753" s="1"/>
      <c r="AL1753" s="1"/>
    </row>
    <row r="1754">
      <c r="I1754" s="1"/>
      <c r="J1754" s="1"/>
      <c r="K1754" s="1"/>
      <c r="AA1754" s="1"/>
      <c r="AB1754" s="1"/>
      <c r="AC1754" s="1"/>
      <c r="AJ1754" s="1"/>
      <c r="AK1754" s="1"/>
      <c r="AL1754" s="1"/>
    </row>
    <row r="1755">
      <c r="I1755" s="1"/>
      <c r="J1755" s="1"/>
      <c r="K1755" s="1"/>
      <c r="AA1755" s="1"/>
      <c r="AB1755" s="1"/>
      <c r="AC1755" s="1"/>
      <c r="AJ1755" s="1"/>
      <c r="AK1755" s="1"/>
      <c r="AL1755" s="1"/>
    </row>
    <row r="1756">
      <c r="I1756" s="1"/>
      <c r="J1756" s="1"/>
      <c r="K1756" s="1"/>
      <c r="AA1756" s="1"/>
      <c r="AB1756" s="1"/>
      <c r="AC1756" s="1"/>
      <c r="AJ1756" s="1"/>
      <c r="AK1756" s="1"/>
      <c r="AL1756" s="1"/>
    </row>
    <row r="1757">
      <c r="I1757" s="1"/>
      <c r="J1757" s="1"/>
      <c r="K1757" s="1"/>
      <c r="AA1757" s="1"/>
      <c r="AB1757" s="1"/>
      <c r="AC1757" s="1"/>
      <c r="AJ1757" s="1"/>
      <c r="AK1757" s="1"/>
      <c r="AL1757" s="1"/>
    </row>
    <row r="1758">
      <c r="I1758" s="1"/>
      <c r="J1758" s="1"/>
      <c r="K1758" s="1"/>
      <c r="AA1758" s="1"/>
      <c r="AB1758" s="1"/>
      <c r="AC1758" s="1"/>
      <c r="AJ1758" s="1"/>
      <c r="AK1758" s="1"/>
      <c r="AL1758" s="1"/>
    </row>
    <row r="1759">
      <c r="I1759" s="1"/>
      <c r="J1759" s="1"/>
      <c r="K1759" s="1"/>
      <c r="AA1759" s="1"/>
      <c r="AB1759" s="1"/>
      <c r="AC1759" s="1"/>
      <c r="AJ1759" s="1"/>
      <c r="AK1759" s="1"/>
      <c r="AL1759" s="1"/>
    </row>
    <row r="1760">
      <c r="I1760" s="1"/>
      <c r="J1760" s="1"/>
      <c r="K1760" s="1"/>
      <c r="AA1760" s="1"/>
      <c r="AB1760" s="1"/>
      <c r="AC1760" s="1"/>
      <c r="AJ1760" s="1"/>
      <c r="AK1760" s="1"/>
      <c r="AL1760" s="1"/>
    </row>
    <row r="1761">
      <c r="I1761" s="1"/>
      <c r="J1761" s="1"/>
      <c r="K1761" s="1"/>
      <c r="AA1761" s="1"/>
      <c r="AB1761" s="1"/>
      <c r="AC1761" s="1"/>
      <c r="AJ1761" s="1"/>
      <c r="AK1761" s="1"/>
      <c r="AL1761" s="1"/>
    </row>
    <row r="1762">
      <c r="I1762" s="1"/>
      <c r="J1762" s="1"/>
      <c r="K1762" s="1"/>
      <c r="AA1762" s="1"/>
      <c r="AB1762" s="1"/>
      <c r="AC1762" s="1"/>
      <c r="AJ1762" s="1"/>
      <c r="AK1762" s="1"/>
      <c r="AL1762" s="1"/>
    </row>
    <row r="1763">
      <c r="I1763" s="1"/>
      <c r="J1763" s="1"/>
      <c r="K1763" s="1"/>
      <c r="AA1763" s="1"/>
      <c r="AB1763" s="1"/>
      <c r="AC1763" s="1"/>
      <c r="AJ1763" s="1"/>
      <c r="AK1763" s="1"/>
      <c r="AL1763" s="1"/>
    </row>
    <row r="1764">
      <c r="I1764" s="1"/>
      <c r="J1764" s="1"/>
      <c r="K1764" s="1"/>
      <c r="AA1764" s="1"/>
      <c r="AB1764" s="1"/>
      <c r="AC1764" s="1"/>
      <c r="AJ1764" s="1"/>
      <c r="AK1764" s="1"/>
      <c r="AL1764" s="1"/>
    </row>
    <row r="1765">
      <c r="I1765" s="1"/>
      <c r="J1765" s="1"/>
      <c r="K1765" s="1"/>
      <c r="AA1765" s="1"/>
      <c r="AB1765" s="1"/>
      <c r="AC1765" s="1"/>
      <c r="AJ1765" s="1"/>
      <c r="AK1765" s="1"/>
      <c r="AL1765" s="1"/>
    </row>
    <row r="1766">
      <c r="I1766" s="1"/>
      <c r="J1766" s="1"/>
      <c r="K1766" s="1"/>
      <c r="AA1766" s="1"/>
      <c r="AB1766" s="1"/>
      <c r="AC1766" s="1"/>
      <c r="AJ1766" s="1"/>
      <c r="AK1766" s="1"/>
      <c r="AL1766" s="1"/>
    </row>
    <row r="1767">
      <c r="I1767" s="1"/>
      <c r="J1767" s="1"/>
      <c r="K1767" s="1"/>
      <c r="AA1767" s="1"/>
      <c r="AB1767" s="1"/>
      <c r="AC1767" s="1"/>
      <c r="AJ1767" s="1"/>
      <c r="AK1767" s="1"/>
      <c r="AL1767" s="1"/>
    </row>
    <row r="1768">
      <c r="I1768" s="1"/>
      <c r="J1768" s="1"/>
      <c r="K1768" s="1"/>
      <c r="AA1768" s="1"/>
      <c r="AB1768" s="1"/>
      <c r="AC1768" s="1"/>
      <c r="AJ1768" s="1"/>
      <c r="AK1768" s="1"/>
      <c r="AL1768" s="1"/>
    </row>
    <row r="1769">
      <c r="I1769" s="1"/>
      <c r="J1769" s="1"/>
      <c r="K1769" s="1"/>
      <c r="AA1769" s="1"/>
      <c r="AB1769" s="1"/>
      <c r="AC1769" s="1"/>
      <c r="AJ1769" s="1"/>
      <c r="AK1769" s="1"/>
      <c r="AL1769" s="1"/>
    </row>
    <row r="1770">
      <c r="I1770" s="1"/>
      <c r="J1770" s="1"/>
      <c r="K1770" s="1"/>
      <c r="AA1770" s="1"/>
      <c r="AB1770" s="1"/>
      <c r="AC1770" s="1"/>
      <c r="AJ1770" s="1"/>
      <c r="AK1770" s="1"/>
      <c r="AL1770" s="1"/>
    </row>
    <row r="1771">
      <c r="I1771" s="1"/>
      <c r="J1771" s="1"/>
      <c r="K1771" s="1"/>
      <c r="AA1771" s="1"/>
      <c r="AB1771" s="1"/>
      <c r="AC1771" s="1"/>
      <c r="AJ1771" s="1"/>
      <c r="AK1771" s="1"/>
      <c r="AL1771" s="1"/>
    </row>
    <row r="1772">
      <c r="I1772" s="1"/>
      <c r="J1772" s="1"/>
      <c r="K1772" s="1"/>
      <c r="AA1772" s="1"/>
      <c r="AB1772" s="1"/>
      <c r="AC1772" s="1"/>
      <c r="AJ1772" s="1"/>
      <c r="AK1772" s="1"/>
      <c r="AL1772" s="1"/>
    </row>
    <row r="1773">
      <c r="I1773" s="1"/>
      <c r="J1773" s="1"/>
      <c r="K1773" s="1"/>
      <c r="AA1773" s="1"/>
      <c r="AB1773" s="1"/>
      <c r="AC1773" s="1"/>
      <c r="AJ1773" s="1"/>
      <c r="AK1773" s="1"/>
      <c r="AL1773" s="1"/>
    </row>
    <row r="1774">
      <c r="I1774" s="1"/>
      <c r="J1774" s="1"/>
      <c r="K1774" s="1"/>
      <c r="AA1774" s="1"/>
      <c r="AB1774" s="1"/>
      <c r="AC1774" s="1"/>
      <c r="AJ1774" s="1"/>
      <c r="AK1774" s="1"/>
      <c r="AL1774" s="1"/>
    </row>
    <row r="1775">
      <c r="I1775" s="1"/>
      <c r="J1775" s="1"/>
      <c r="K1775" s="1"/>
      <c r="AA1775" s="1"/>
      <c r="AB1775" s="1"/>
      <c r="AC1775" s="1"/>
      <c r="AJ1775" s="1"/>
      <c r="AK1775" s="1"/>
      <c r="AL1775" s="1"/>
    </row>
    <row r="1776">
      <c r="I1776" s="1"/>
      <c r="J1776" s="1"/>
      <c r="K1776" s="1"/>
      <c r="AA1776" s="1"/>
      <c r="AB1776" s="1"/>
      <c r="AC1776" s="1"/>
      <c r="AJ1776" s="1"/>
      <c r="AK1776" s="1"/>
      <c r="AL1776" s="1"/>
    </row>
    <row r="1777">
      <c r="I1777" s="1"/>
      <c r="J1777" s="1"/>
      <c r="K1777" s="1"/>
      <c r="AA1777" s="1"/>
      <c r="AB1777" s="1"/>
      <c r="AC1777" s="1"/>
      <c r="AJ1777" s="1"/>
      <c r="AK1777" s="1"/>
      <c r="AL1777" s="1"/>
    </row>
    <row r="1778">
      <c r="I1778" s="1"/>
      <c r="J1778" s="1"/>
      <c r="K1778" s="1"/>
      <c r="AA1778" s="1"/>
      <c r="AB1778" s="1"/>
      <c r="AC1778" s="1"/>
      <c r="AJ1778" s="1"/>
      <c r="AK1778" s="1"/>
      <c r="AL1778" s="1"/>
    </row>
    <row r="1779">
      <c r="I1779" s="1"/>
      <c r="J1779" s="1"/>
      <c r="K1779" s="1"/>
      <c r="AA1779" s="1"/>
      <c r="AB1779" s="1"/>
      <c r="AC1779" s="1"/>
      <c r="AJ1779" s="1"/>
      <c r="AK1779" s="1"/>
      <c r="AL1779" s="1"/>
    </row>
    <row r="1780">
      <c r="I1780" s="1"/>
      <c r="J1780" s="1"/>
      <c r="K1780" s="1"/>
      <c r="AA1780" s="1"/>
      <c r="AB1780" s="1"/>
      <c r="AC1780" s="1"/>
      <c r="AJ1780" s="1"/>
      <c r="AK1780" s="1"/>
      <c r="AL1780" s="1"/>
    </row>
    <row r="1781">
      <c r="I1781" s="1"/>
      <c r="J1781" s="1"/>
      <c r="K1781" s="1"/>
      <c r="AA1781" s="1"/>
      <c r="AB1781" s="1"/>
      <c r="AC1781" s="1"/>
      <c r="AJ1781" s="1"/>
      <c r="AK1781" s="1"/>
      <c r="AL1781" s="1"/>
    </row>
    <row r="1782">
      <c r="I1782" s="1"/>
      <c r="J1782" s="1"/>
      <c r="K1782" s="1"/>
      <c r="AA1782" s="1"/>
      <c r="AB1782" s="1"/>
      <c r="AC1782" s="1"/>
      <c r="AJ1782" s="1"/>
      <c r="AK1782" s="1"/>
      <c r="AL1782" s="1"/>
    </row>
    <row r="1783">
      <c r="I1783" s="1"/>
      <c r="J1783" s="1"/>
      <c r="K1783" s="1"/>
      <c r="AA1783" s="1"/>
      <c r="AB1783" s="1"/>
      <c r="AC1783" s="1"/>
      <c r="AJ1783" s="1"/>
      <c r="AK1783" s="1"/>
      <c r="AL1783" s="1"/>
    </row>
    <row r="1784">
      <c r="I1784" s="1"/>
      <c r="J1784" s="1"/>
      <c r="K1784" s="1"/>
      <c r="AA1784" s="1"/>
      <c r="AB1784" s="1"/>
      <c r="AC1784" s="1"/>
      <c r="AJ1784" s="1"/>
      <c r="AK1784" s="1"/>
      <c r="AL1784" s="1"/>
    </row>
    <row r="1785">
      <c r="I1785" s="1"/>
      <c r="J1785" s="1"/>
      <c r="K1785" s="1"/>
      <c r="AA1785" s="1"/>
      <c r="AB1785" s="1"/>
      <c r="AC1785" s="1"/>
      <c r="AJ1785" s="1"/>
      <c r="AK1785" s="1"/>
      <c r="AL1785" s="1"/>
    </row>
    <row r="1786">
      <c r="I1786" s="1"/>
      <c r="J1786" s="1"/>
      <c r="K1786" s="1"/>
      <c r="AA1786" s="1"/>
      <c r="AB1786" s="1"/>
      <c r="AC1786" s="1"/>
      <c r="AJ1786" s="1"/>
      <c r="AK1786" s="1"/>
      <c r="AL1786" s="1"/>
    </row>
    <row r="1787">
      <c r="I1787" s="1"/>
      <c r="J1787" s="1"/>
      <c r="K1787" s="1"/>
      <c r="AA1787" s="1"/>
      <c r="AB1787" s="1"/>
      <c r="AC1787" s="1"/>
      <c r="AJ1787" s="1"/>
      <c r="AK1787" s="1"/>
      <c r="AL1787" s="1"/>
    </row>
    <row r="1788">
      <c r="I1788" s="1"/>
      <c r="J1788" s="1"/>
      <c r="K1788" s="1"/>
      <c r="AA1788" s="1"/>
      <c r="AB1788" s="1"/>
      <c r="AC1788" s="1"/>
      <c r="AJ1788" s="1"/>
      <c r="AK1788" s="1"/>
      <c r="AL1788" s="1"/>
    </row>
    <row r="1789">
      <c r="I1789" s="1"/>
      <c r="J1789" s="1"/>
      <c r="K1789" s="1"/>
      <c r="AA1789" s="1"/>
      <c r="AB1789" s="1"/>
      <c r="AC1789" s="1"/>
      <c r="AJ1789" s="1"/>
      <c r="AK1789" s="1"/>
      <c r="AL1789" s="1"/>
    </row>
    <row r="1790">
      <c r="I1790" s="1"/>
      <c r="J1790" s="1"/>
      <c r="K1790" s="1"/>
      <c r="AA1790" s="1"/>
      <c r="AB1790" s="1"/>
      <c r="AC1790" s="1"/>
      <c r="AJ1790" s="1"/>
      <c r="AK1790" s="1"/>
      <c r="AL1790" s="1"/>
    </row>
    <row r="1791">
      <c r="I1791" s="1"/>
      <c r="J1791" s="1"/>
      <c r="K1791" s="1"/>
      <c r="AA1791" s="1"/>
      <c r="AB1791" s="1"/>
      <c r="AC1791" s="1"/>
      <c r="AJ1791" s="1"/>
      <c r="AK1791" s="1"/>
      <c r="AL1791" s="1"/>
    </row>
    <row r="1792">
      <c r="I1792" s="1"/>
      <c r="J1792" s="1"/>
      <c r="K1792" s="1"/>
      <c r="AA1792" s="1"/>
      <c r="AB1792" s="1"/>
      <c r="AC1792" s="1"/>
      <c r="AJ1792" s="1"/>
      <c r="AK1792" s="1"/>
      <c r="AL1792" s="1"/>
    </row>
    <row r="1793">
      <c r="I1793" s="1"/>
      <c r="J1793" s="1"/>
      <c r="K1793" s="1"/>
      <c r="AA1793" s="1"/>
      <c r="AB1793" s="1"/>
      <c r="AC1793" s="1"/>
      <c r="AJ1793" s="1"/>
      <c r="AK1793" s="1"/>
      <c r="AL1793" s="1"/>
    </row>
    <row r="1794">
      <c r="I1794" s="1"/>
      <c r="J1794" s="1"/>
      <c r="K1794" s="1"/>
      <c r="AA1794" s="1"/>
      <c r="AB1794" s="1"/>
      <c r="AC1794" s="1"/>
      <c r="AJ1794" s="1"/>
      <c r="AK1794" s="1"/>
      <c r="AL1794" s="1"/>
    </row>
    <row r="1795">
      <c r="I1795" s="1"/>
      <c r="J1795" s="1"/>
      <c r="K1795" s="1"/>
      <c r="AA1795" s="1"/>
      <c r="AB1795" s="1"/>
      <c r="AC1795" s="1"/>
      <c r="AJ1795" s="1"/>
      <c r="AK1795" s="1"/>
      <c r="AL1795" s="1"/>
    </row>
    <row r="1796">
      <c r="I1796" s="1"/>
      <c r="J1796" s="1"/>
      <c r="K1796" s="1"/>
      <c r="AA1796" s="1"/>
      <c r="AB1796" s="1"/>
      <c r="AC1796" s="1"/>
      <c r="AJ1796" s="1"/>
      <c r="AK1796" s="1"/>
      <c r="AL1796" s="1"/>
    </row>
    <row r="1797">
      <c r="I1797" s="1"/>
      <c r="J1797" s="1"/>
      <c r="K1797" s="1"/>
      <c r="AA1797" s="1"/>
      <c r="AB1797" s="1"/>
      <c r="AC1797" s="1"/>
      <c r="AJ1797" s="1"/>
      <c r="AK1797" s="1"/>
      <c r="AL1797" s="1"/>
    </row>
    <row r="1798">
      <c r="I1798" s="1"/>
      <c r="J1798" s="1"/>
      <c r="K1798" s="1"/>
      <c r="AA1798" s="1"/>
      <c r="AB1798" s="1"/>
      <c r="AC1798" s="1"/>
      <c r="AJ1798" s="1"/>
      <c r="AK1798" s="1"/>
      <c r="AL1798" s="1"/>
    </row>
    <row r="1799">
      <c r="I1799" s="1"/>
      <c r="J1799" s="1"/>
      <c r="K1799" s="1"/>
      <c r="AA1799" s="1"/>
      <c r="AB1799" s="1"/>
      <c r="AC1799" s="1"/>
      <c r="AJ1799" s="1"/>
      <c r="AK1799" s="1"/>
      <c r="AL1799" s="1"/>
    </row>
    <row r="1800">
      <c r="I1800" s="1"/>
      <c r="J1800" s="1"/>
      <c r="K1800" s="1"/>
      <c r="AA1800" s="1"/>
      <c r="AB1800" s="1"/>
      <c r="AC1800" s="1"/>
      <c r="AJ1800" s="1"/>
      <c r="AK1800" s="1"/>
      <c r="AL1800" s="1"/>
    </row>
    <row r="1801">
      <c r="I1801" s="1"/>
      <c r="J1801" s="1"/>
      <c r="K1801" s="1"/>
      <c r="AA1801" s="1"/>
      <c r="AB1801" s="1"/>
      <c r="AC1801" s="1"/>
      <c r="AJ1801" s="1"/>
      <c r="AK1801" s="1"/>
      <c r="AL1801" s="1"/>
    </row>
    <row r="1802">
      <c r="I1802" s="1"/>
      <c r="J1802" s="1"/>
      <c r="K1802" s="1"/>
      <c r="AA1802" s="1"/>
      <c r="AB1802" s="1"/>
      <c r="AC1802" s="1"/>
      <c r="AJ1802" s="1"/>
      <c r="AK1802" s="1"/>
      <c r="AL1802" s="1"/>
    </row>
    <row r="1803">
      <c r="I1803" s="1"/>
      <c r="J1803" s="1"/>
      <c r="K1803" s="1"/>
      <c r="AA1803" s="1"/>
      <c r="AB1803" s="1"/>
      <c r="AC1803" s="1"/>
      <c r="AJ1803" s="1"/>
      <c r="AK1803" s="1"/>
      <c r="AL1803" s="1"/>
    </row>
    <row r="1804">
      <c r="I1804" s="1"/>
      <c r="J1804" s="1"/>
      <c r="K1804" s="1"/>
      <c r="AA1804" s="1"/>
      <c r="AB1804" s="1"/>
      <c r="AC1804" s="1"/>
      <c r="AJ1804" s="1"/>
      <c r="AK1804" s="1"/>
      <c r="AL1804" s="1"/>
    </row>
    <row r="1805">
      <c r="I1805" s="1"/>
      <c r="J1805" s="1"/>
      <c r="K1805" s="1"/>
      <c r="AA1805" s="1"/>
      <c r="AB1805" s="1"/>
      <c r="AC1805" s="1"/>
      <c r="AJ1805" s="1"/>
      <c r="AK1805" s="1"/>
      <c r="AL1805" s="1"/>
    </row>
    <row r="1806">
      <c r="I1806" s="1"/>
      <c r="J1806" s="1"/>
      <c r="K1806" s="1"/>
      <c r="AA1806" s="1"/>
      <c r="AB1806" s="1"/>
      <c r="AC1806" s="1"/>
      <c r="AJ1806" s="1"/>
      <c r="AK1806" s="1"/>
      <c r="AL1806" s="1"/>
    </row>
    <row r="1807">
      <c r="I1807" s="1"/>
      <c r="J1807" s="1"/>
      <c r="K1807" s="1"/>
      <c r="AA1807" s="1"/>
      <c r="AB1807" s="1"/>
      <c r="AC1807" s="1"/>
      <c r="AJ1807" s="1"/>
      <c r="AK1807" s="1"/>
      <c r="AL1807" s="1"/>
    </row>
    <row r="1808">
      <c r="I1808" s="1"/>
      <c r="J1808" s="1"/>
      <c r="K1808" s="1"/>
      <c r="AA1808" s="1"/>
      <c r="AB1808" s="1"/>
      <c r="AC1808" s="1"/>
      <c r="AJ1808" s="1"/>
      <c r="AK1808" s="1"/>
      <c r="AL1808" s="1"/>
    </row>
    <row r="1809">
      <c r="I1809" s="1"/>
      <c r="J1809" s="1"/>
      <c r="K1809" s="1"/>
      <c r="AA1809" s="1"/>
      <c r="AB1809" s="1"/>
      <c r="AC1809" s="1"/>
      <c r="AJ1809" s="1"/>
      <c r="AK1809" s="1"/>
      <c r="AL1809" s="1"/>
    </row>
    <row r="1810">
      <c r="I1810" s="1"/>
      <c r="J1810" s="1"/>
      <c r="K1810" s="1"/>
      <c r="AA1810" s="1"/>
      <c r="AB1810" s="1"/>
      <c r="AC1810" s="1"/>
      <c r="AJ1810" s="1"/>
      <c r="AK1810" s="1"/>
      <c r="AL1810" s="1"/>
    </row>
    <row r="1811">
      <c r="I1811" s="1"/>
      <c r="J1811" s="1"/>
      <c r="K1811" s="1"/>
      <c r="AA1811" s="1"/>
      <c r="AB1811" s="1"/>
      <c r="AC1811" s="1"/>
      <c r="AJ1811" s="1"/>
      <c r="AK1811" s="1"/>
      <c r="AL1811" s="1"/>
    </row>
    <row r="1812">
      <c r="I1812" s="1"/>
      <c r="J1812" s="1"/>
      <c r="K1812" s="1"/>
      <c r="AA1812" s="1"/>
      <c r="AB1812" s="1"/>
      <c r="AC1812" s="1"/>
      <c r="AJ1812" s="1"/>
      <c r="AK1812" s="1"/>
      <c r="AL1812" s="1"/>
    </row>
    <row r="1813">
      <c r="I1813" s="1"/>
      <c r="J1813" s="1"/>
      <c r="K1813" s="1"/>
      <c r="AA1813" s="1"/>
      <c r="AB1813" s="1"/>
      <c r="AC1813" s="1"/>
      <c r="AJ1813" s="1"/>
      <c r="AK1813" s="1"/>
      <c r="AL1813" s="1"/>
    </row>
    <row r="1814">
      <c r="I1814" s="1"/>
      <c r="J1814" s="1"/>
      <c r="K1814" s="1"/>
      <c r="AA1814" s="1"/>
      <c r="AB1814" s="1"/>
      <c r="AC1814" s="1"/>
      <c r="AJ1814" s="1"/>
      <c r="AK1814" s="1"/>
      <c r="AL1814" s="1"/>
    </row>
    <row r="1815">
      <c r="I1815" s="1"/>
      <c r="J1815" s="1"/>
      <c r="K1815" s="1"/>
      <c r="AA1815" s="1"/>
      <c r="AB1815" s="1"/>
      <c r="AC1815" s="1"/>
      <c r="AJ1815" s="1"/>
      <c r="AK1815" s="1"/>
      <c r="AL1815" s="1"/>
    </row>
    <row r="1816">
      <c r="I1816" s="1"/>
      <c r="J1816" s="1"/>
      <c r="K1816" s="1"/>
      <c r="AA1816" s="1"/>
      <c r="AB1816" s="1"/>
      <c r="AC1816" s="1"/>
      <c r="AJ1816" s="1"/>
      <c r="AK1816" s="1"/>
      <c r="AL1816" s="1"/>
    </row>
    <row r="1817">
      <c r="I1817" s="1"/>
      <c r="J1817" s="1"/>
      <c r="K1817" s="1"/>
      <c r="AA1817" s="1"/>
      <c r="AB1817" s="1"/>
      <c r="AC1817" s="1"/>
      <c r="AJ1817" s="1"/>
      <c r="AK1817" s="1"/>
      <c r="AL1817" s="1"/>
    </row>
    <row r="1818">
      <c r="I1818" s="1"/>
      <c r="J1818" s="1"/>
      <c r="K1818" s="1"/>
      <c r="AA1818" s="1"/>
      <c r="AB1818" s="1"/>
      <c r="AC1818" s="1"/>
      <c r="AJ1818" s="1"/>
      <c r="AK1818" s="1"/>
      <c r="AL1818" s="1"/>
    </row>
    <row r="1819">
      <c r="I1819" s="1"/>
      <c r="J1819" s="1"/>
      <c r="K1819" s="1"/>
      <c r="AA1819" s="1"/>
      <c r="AB1819" s="1"/>
      <c r="AC1819" s="1"/>
      <c r="AJ1819" s="1"/>
      <c r="AK1819" s="1"/>
      <c r="AL1819" s="1"/>
    </row>
    <row r="1820">
      <c r="I1820" s="1"/>
      <c r="J1820" s="1"/>
      <c r="K1820" s="1"/>
      <c r="AA1820" s="1"/>
      <c r="AB1820" s="1"/>
      <c r="AC1820" s="1"/>
      <c r="AJ1820" s="1"/>
      <c r="AK1820" s="1"/>
      <c r="AL1820" s="1"/>
    </row>
    <row r="1821">
      <c r="I1821" s="1"/>
      <c r="J1821" s="1"/>
      <c r="K1821" s="1"/>
      <c r="AA1821" s="1"/>
      <c r="AB1821" s="1"/>
      <c r="AC1821" s="1"/>
      <c r="AJ1821" s="1"/>
      <c r="AK1821" s="1"/>
      <c r="AL1821" s="1"/>
    </row>
    <row r="1822">
      <c r="I1822" s="1"/>
      <c r="J1822" s="1"/>
      <c r="K1822" s="1"/>
      <c r="AA1822" s="1"/>
      <c r="AB1822" s="1"/>
      <c r="AC1822" s="1"/>
      <c r="AJ1822" s="1"/>
      <c r="AK1822" s="1"/>
      <c r="AL1822" s="1"/>
    </row>
    <row r="1823">
      <c r="I1823" s="1"/>
      <c r="J1823" s="1"/>
      <c r="K1823" s="1"/>
      <c r="AA1823" s="1"/>
      <c r="AB1823" s="1"/>
      <c r="AC1823" s="1"/>
      <c r="AJ1823" s="1"/>
      <c r="AK1823" s="1"/>
      <c r="AL1823" s="1"/>
    </row>
    <row r="1824">
      <c r="I1824" s="1"/>
      <c r="J1824" s="1"/>
      <c r="K1824" s="1"/>
      <c r="AA1824" s="1"/>
      <c r="AB1824" s="1"/>
      <c r="AC1824" s="1"/>
      <c r="AJ1824" s="1"/>
      <c r="AK1824" s="1"/>
      <c r="AL1824" s="1"/>
    </row>
    <row r="1825">
      <c r="I1825" s="1"/>
      <c r="J1825" s="1"/>
      <c r="K1825" s="1"/>
      <c r="AA1825" s="1"/>
      <c r="AB1825" s="1"/>
      <c r="AC1825" s="1"/>
      <c r="AJ1825" s="1"/>
      <c r="AK1825" s="1"/>
      <c r="AL1825" s="1"/>
    </row>
    <row r="1826">
      <c r="I1826" s="1"/>
      <c r="J1826" s="1"/>
      <c r="K1826" s="1"/>
      <c r="AA1826" s="1"/>
      <c r="AB1826" s="1"/>
      <c r="AC1826" s="1"/>
      <c r="AJ1826" s="1"/>
      <c r="AK1826" s="1"/>
      <c r="AL1826" s="1"/>
    </row>
    <row r="1827">
      <c r="I1827" s="1"/>
      <c r="J1827" s="1"/>
      <c r="K1827" s="1"/>
      <c r="AA1827" s="1"/>
      <c r="AB1827" s="1"/>
      <c r="AC1827" s="1"/>
      <c r="AJ1827" s="1"/>
      <c r="AK1827" s="1"/>
      <c r="AL1827" s="1"/>
    </row>
    <row r="1828">
      <c r="I1828" s="1"/>
      <c r="J1828" s="1"/>
      <c r="K1828" s="1"/>
      <c r="AA1828" s="1"/>
      <c r="AB1828" s="1"/>
      <c r="AC1828" s="1"/>
      <c r="AJ1828" s="1"/>
      <c r="AK1828" s="1"/>
      <c r="AL1828" s="1"/>
    </row>
    <row r="1829">
      <c r="I1829" s="1"/>
      <c r="J1829" s="1"/>
      <c r="K1829" s="1"/>
      <c r="AA1829" s="1"/>
      <c r="AB1829" s="1"/>
      <c r="AC1829" s="1"/>
      <c r="AJ1829" s="1"/>
      <c r="AK1829" s="1"/>
      <c r="AL1829" s="1"/>
    </row>
    <row r="1830">
      <c r="I1830" s="1"/>
      <c r="J1830" s="1"/>
      <c r="K1830" s="1"/>
      <c r="AA1830" s="1"/>
      <c r="AB1830" s="1"/>
      <c r="AC1830" s="1"/>
      <c r="AJ1830" s="1"/>
      <c r="AK1830" s="1"/>
      <c r="AL1830" s="1"/>
    </row>
    <row r="1831">
      <c r="I1831" s="1"/>
      <c r="J1831" s="1"/>
      <c r="K1831" s="1"/>
      <c r="AA1831" s="1"/>
      <c r="AB1831" s="1"/>
      <c r="AC1831" s="1"/>
      <c r="AJ1831" s="1"/>
      <c r="AK1831" s="1"/>
      <c r="AL1831" s="1"/>
    </row>
    <row r="1832">
      <c r="I1832" s="1"/>
      <c r="J1832" s="1"/>
      <c r="K1832" s="1"/>
      <c r="AA1832" s="1"/>
      <c r="AB1832" s="1"/>
      <c r="AC1832" s="1"/>
      <c r="AJ1832" s="1"/>
      <c r="AK1832" s="1"/>
      <c r="AL1832" s="1"/>
    </row>
    <row r="1833">
      <c r="I1833" s="1"/>
      <c r="J1833" s="1"/>
      <c r="K1833" s="1"/>
      <c r="AA1833" s="1"/>
      <c r="AB1833" s="1"/>
      <c r="AC1833" s="1"/>
      <c r="AJ1833" s="1"/>
      <c r="AK1833" s="1"/>
      <c r="AL1833" s="1"/>
    </row>
    <row r="1834">
      <c r="I1834" s="1"/>
      <c r="J1834" s="1"/>
      <c r="K1834" s="1"/>
      <c r="AA1834" s="1"/>
      <c r="AB1834" s="1"/>
      <c r="AC1834" s="1"/>
      <c r="AJ1834" s="1"/>
      <c r="AK1834" s="1"/>
      <c r="AL1834" s="1"/>
    </row>
    <row r="1835">
      <c r="I1835" s="1"/>
      <c r="J1835" s="1"/>
      <c r="K1835" s="1"/>
      <c r="AA1835" s="1"/>
      <c r="AB1835" s="1"/>
      <c r="AC1835" s="1"/>
      <c r="AJ1835" s="1"/>
      <c r="AK1835" s="1"/>
      <c r="AL1835" s="1"/>
    </row>
    <row r="1836">
      <c r="I1836" s="1"/>
      <c r="J1836" s="1"/>
      <c r="K1836" s="1"/>
      <c r="AA1836" s="1"/>
      <c r="AB1836" s="1"/>
      <c r="AC1836" s="1"/>
      <c r="AJ1836" s="1"/>
      <c r="AK1836" s="1"/>
      <c r="AL1836" s="1"/>
    </row>
    <row r="1837">
      <c r="I1837" s="1"/>
      <c r="J1837" s="1"/>
      <c r="K1837" s="1"/>
      <c r="AA1837" s="1"/>
      <c r="AB1837" s="1"/>
      <c r="AC1837" s="1"/>
      <c r="AJ1837" s="1"/>
      <c r="AK1837" s="1"/>
      <c r="AL1837" s="1"/>
    </row>
    <row r="1838">
      <c r="I1838" s="1"/>
      <c r="J1838" s="1"/>
      <c r="K1838" s="1"/>
      <c r="AA1838" s="1"/>
      <c r="AB1838" s="1"/>
      <c r="AC1838" s="1"/>
      <c r="AJ1838" s="1"/>
      <c r="AK1838" s="1"/>
      <c r="AL1838" s="1"/>
    </row>
    <row r="1839">
      <c r="I1839" s="1"/>
      <c r="J1839" s="1"/>
      <c r="K1839" s="1"/>
      <c r="AA1839" s="1"/>
      <c r="AB1839" s="1"/>
      <c r="AC1839" s="1"/>
      <c r="AJ1839" s="1"/>
      <c r="AK1839" s="1"/>
      <c r="AL1839" s="1"/>
    </row>
    <row r="1840">
      <c r="I1840" s="1"/>
      <c r="J1840" s="1"/>
      <c r="K1840" s="1"/>
      <c r="AA1840" s="1"/>
      <c r="AB1840" s="1"/>
      <c r="AC1840" s="1"/>
      <c r="AJ1840" s="1"/>
      <c r="AK1840" s="1"/>
      <c r="AL1840" s="1"/>
    </row>
    <row r="1841">
      <c r="I1841" s="1"/>
      <c r="J1841" s="1"/>
      <c r="K1841" s="1"/>
      <c r="AA1841" s="1"/>
      <c r="AB1841" s="1"/>
      <c r="AC1841" s="1"/>
      <c r="AJ1841" s="1"/>
      <c r="AK1841" s="1"/>
      <c r="AL1841" s="1"/>
    </row>
    <row r="1842">
      <c r="I1842" s="1"/>
      <c r="J1842" s="1"/>
      <c r="K1842" s="1"/>
      <c r="AA1842" s="1"/>
      <c r="AB1842" s="1"/>
      <c r="AC1842" s="1"/>
      <c r="AJ1842" s="1"/>
      <c r="AK1842" s="1"/>
      <c r="AL1842" s="1"/>
    </row>
    <row r="1843">
      <c r="I1843" s="1"/>
      <c r="J1843" s="1"/>
      <c r="K1843" s="1"/>
      <c r="AA1843" s="1"/>
      <c r="AB1843" s="1"/>
      <c r="AC1843" s="1"/>
      <c r="AJ1843" s="1"/>
      <c r="AK1843" s="1"/>
      <c r="AL1843" s="1"/>
    </row>
    <row r="1844">
      <c r="I1844" s="1"/>
      <c r="J1844" s="1"/>
      <c r="K1844" s="1"/>
      <c r="AA1844" s="1"/>
      <c r="AB1844" s="1"/>
      <c r="AC1844" s="1"/>
      <c r="AJ1844" s="1"/>
      <c r="AK1844" s="1"/>
      <c r="AL1844" s="1"/>
    </row>
    <row r="1845">
      <c r="I1845" s="1"/>
      <c r="J1845" s="1"/>
      <c r="K1845" s="1"/>
      <c r="AA1845" s="1"/>
      <c r="AB1845" s="1"/>
      <c r="AC1845" s="1"/>
      <c r="AJ1845" s="1"/>
      <c r="AK1845" s="1"/>
      <c r="AL1845" s="1"/>
    </row>
    <row r="1846">
      <c r="I1846" s="1"/>
      <c r="J1846" s="1"/>
      <c r="K1846" s="1"/>
      <c r="AA1846" s="1"/>
      <c r="AB1846" s="1"/>
      <c r="AC1846" s="1"/>
      <c r="AJ1846" s="1"/>
      <c r="AK1846" s="1"/>
      <c r="AL1846" s="1"/>
    </row>
    <row r="1847">
      <c r="I1847" s="1"/>
      <c r="J1847" s="1"/>
      <c r="K1847" s="1"/>
      <c r="AA1847" s="1"/>
      <c r="AB1847" s="1"/>
      <c r="AC1847" s="1"/>
      <c r="AJ1847" s="1"/>
      <c r="AK1847" s="1"/>
      <c r="AL1847" s="1"/>
    </row>
    <row r="1848">
      <c r="I1848" s="1"/>
      <c r="J1848" s="1"/>
      <c r="K1848" s="1"/>
      <c r="AA1848" s="1"/>
      <c r="AB1848" s="1"/>
      <c r="AC1848" s="1"/>
      <c r="AJ1848" s="1"/>
      <c r="AK1848" s="1"/>
      <c r="AL1848" s="1"/>
    </row>
    <row r="1849">
      <c r="I1849" s="1"/>
      <c r="J1849" s="1"/>
      <c r="K1849" s="1"/>
      <c r="AA1849" s="1"/>
      <c r="AB1849" s="1"/>
      <c r="AC1849" s="1"/>
      <c r="AJ1849" s="1"/>
      <c r="AK1849" s="1"/>
      <c r="AL1849" s="1"/>
    </row>
    <row r="1850">
      <c r="I1850" s="1"/>
      <c r="J1850" s="1"/>
      <c r="K1850" s="1"/>
      <c r="AA1850" s="1"/>
      <c r="AB1850" s="1"/>
      <c r="AC1850" s="1"/>
      <c r="AJ1850" s="1"/>
      <c r="AK1850" s="1"/>
      <c r="AL1850" s="1"/>
    </row>
    <row r="1851">
      <c r="I1851" s="1"/>
      <c r="J1851" s="1"/>
      <c r="K1851" s="1"/>
      <c r="AA1851" s="1"/>
      <c r="AB1851" s="1"/>
      <c r="AC1851" s="1"/>
      <c r="AJ1851" s="1"/>
      <c r="AK1851" s="1"/>
      <c r="AL1851" s="1"/>
    </row>
    <row r="1852">
      <c r="I1852" s="1"/>
      <c r="J1852" s="1"/>
      <c r="K1852" s="1"/>
      <c r="AA1852" s="1"/>
      <c r="AB1852" s="1"/>
      <c r="AC1852" s="1"/>
      <c r="AJ1852" s="1"/>
      <c r="AK1852" s="1"/>
      <c r="AL1852" s="1"/>
    </row>
    <row r="1853">
      <c r="I1853" s="1"/>
      <c r="J1853" s="1"/>
      <c r="K1853" s="1"/>
      <c r="AA1853" s="1"/>
      <c r="AB1853" s="1"/>
      <c r="AC1853" s="1"/>
      <c r="AJ1853" s="1"/>
      <c r="AK1853" s="1"/>
      <c r="AL1853" s="1"/>
    </row>
    <row r="1854">
      <c r="I1854" s="1"/>
      <c r="J1854" s="1"/>
      <c r="K1854" s="1"/>
      <c r="AA1854" s="1"/>
      <c r="AB1854" s="1"/>
      <c r="AC1854" s="1"/>
      <c r="AJ1854" s="1"/>
      <c r="AK1854" s="1"/>
      <c r="AL1854" s="1"/>
    </row>
    <row r="1855">
      <c r="I1855" s="1"/>
      <c r="J1855" s="1"/>
      <c r="K1855" s="1"/>
      <c r="AA1855" s="1"/>
      <c r="AB1855" s="1"/>
      <c r="AC1855" s="1"/>
      <c r="AJ1855" s="1"/>
      <c r="AK1855" s="1"/>
      <c r="AL1855" s="1"/>
    </row>
    <row r="1856">
      <c r="I1856" s="1"/>
      <c r="J1856" s="1"/>
      <c r="K1856" s="1"/>
      <c r="AA1856" s="1"/>
      <c r="AB1856" s="1"/>
      <c r="AC1856" s="1"/>
      <c r="AJ1856" s="1"/>
      <c r="AK1856" s="1"/>
      <c r="AL1856" s="1"/>
    </row>
    <row r="1857">
      <c r="I1857" s="1"/>
      <c r="J1857" s="1"/>
      <c r="K1857" s="1"/>
      <c r="AA1857" s="1"/>
      <c r="AB1857" s="1"/>
      <c r="AC1857" s="1"/>
      <c r="AJ1857" s="1"/>
      <c r="AK1857" s="1"/>
      <c r="AL1857" s="1"/>
    </row>
    <row r="1858">
      <c r="I1858" s="1"/>
      <c r="J1858" s="1"/>
      <c r="K1858" s="1"/>
      <c r="AA1858" s="1"/>
      <c r="AB1858" s="1"/>
      <c r="AC1858" s="1"/>
      <c r="AJ1858" s="1"/>
      <c r="AK1858" s="1"/>
      <c r="AL1858" s="1"/>
    </row>
    <row r="1859">
      <c r="I1859" s="1"/>
      <c r="J1859" s="1"/>
      <c r="K1859" s="1"/>
      <c r="AA1859" s="1"/>
      <c r="AB1859" s="1"/>
      <c r="AC1859" s="1"/>
      <c r="AJ1859" s="1"/>
      <c r="AK1859" s="1"/>
      <c r="AL1859" s="1"/>
    </row>
    <row r="1860">
      <c r="I1860" s="1"/>
      <c r="J1860" s="1"/>
      <c r="K1860" s="1"/>
      <c r="AA1860" s="1"/>
      <c r="AB1860" s="1"/>
      <c r="AC1860" s="1"/>
      <c r="AJ1860" s="1"/>
      <c r="AK1860" s="1"/>
      <c r="AL1860" s="1"/>
    </row>
    <row r="1861">
      <c r="I1861" s="1"/>
      <c r="J1861" s="1"/>
      <c r="K1861" s="1"/>
      <c r="AA1861" s="1"/>
      <c r="AB1861" s="1"/>
      <c r="AC1861" s="1"/>
      <c r="AJ1861" s="1"/>
      <c r="AK1861" s="1"/>
      <c r="AL1861" s="1"/>
    </row>
    <row r="1862">
      <c r="I1862" s="1"/>
      <c r="J1862" s="1"/>
      <c r="K1862" s="1"/>
      <c r="AA1862" s="1"/>
      <c r="AB1862" s="1"/>
      <c r="AC1862" s="1"/>
      <c r="AJ1862" s="1"/>
      <c r="AK1862" s="1"/>
      <c r="AL1862" s="1"/>
    </row>
    <row r="1863">
      <c r="I1863" s="1"/>
      <c r="J1863" s="1"/>
      <c r="K1863" s="1"/>
      <c r="AA1863" s="1"/>
      <c r="AB1863" s="1"/>
      <c r="AC1863" s="1"/>
      <c r="AJ1863" s="1"/>
      <c r="AK1863" s="1"/>
      <c r="AL1863" s="1"/>
    </row>
    <row r="1864">
      <c r="I1864" s="1"/>
      <c r="J1864" s="1"/>
      <c r="K1864" s="1"/>
      <c r="AA1864" s="1"/>
      <c r="AB1864" s="1"/>
      <c r="AC1864" s="1"/>
      <c r="AJ1864" s="1"/>
      <c r="AK1864" s="1"/>
      <c r="AL1864" s="1"/>
    </row>
    <row r="1865">
      <c r="I1865" s="1"/>
      <c r="J1865" s="1"/>
      <c r="K1865" s="1"/>
      <c r="AA1865" s="1"/>
      <c r="AB1865" s="1"/>
      <c r="AC1865" s="1"/>
      <c r="AJ1865" s="1"/>
      <c r="AK1865" s="1"/>
      <c r="AL1865" s="1"/>
    </row>
    <row r="1866">
      <c r="I1866" s="1"/>
      <c r="J1866" s="1"/>
      <c r="K1866" s="1"/>
      <c r="AA1866" s="1"/>
      <c r="AB1866" s="1"/>
      <c r="AC1866" s="1"/>
      <c r="AJ1866" s="1"/>
      <c r="AK1866" s="1"/>
      <c r="AL1866" s="1"/>
    </row>
    <row r="1867">
      <c r="I1867" s="1"/>
      <c r="J1867" s="1"/>
      <c r="K1867" s="1"/>
      <c r="AA1867" s="1"/>
      <c r="AB1867" s="1"/>
      <c r="AC1867" s="1"/>
      <c r="AJ1867" s="1"/>
      <c r="AK1867" s="1"/>
      <c r="AL1867" s="1"/>
    </row>
    <row r="1868">
      <c r="I1868" s="1"/>
      <c r="J1868" s="1"/>
      <c r="K1868" s="1"/>
      <c r="AA1868" s="1"/>
      <c r="AB1868" s="1"/>
      <c r="AC1868" s="1"/>
      <c r="AJ1868" s="1"/>
      <c r="AK1868" s="1"/>
      <c r="AL1868" s="1"/>
    </row>
    <row r="1869">
      <c r="I1869" s="1"/>
      <c r="J1869" s="1"/>
      <c r="K1869" s="1"/>
      <c r="AA1869" s="1"/>
      <c r="AB1869" s="1"/>
      <c r="AC1869" s="1"/>
      <c r="AJ1869" s="1"/>
      <c r="AK1869" s="1"/>
      <c r="AL1869" s="1"/>
    </row>
    <row r="1870">
      <c r="I1870" s="1"/>
      <c r="J1870" s="1"/>
      <c r="K1870" s="1"/>
      <c r="AA1870" s="1"/>
      <c r="AB1870" s="1"/>
      <c r="AC1870" s="1"/>
      <c r="AJ1870" s="1"/>
      <c r="AK1870" s="1"/>
      <c r="AL1870" s="1"/>
    </row>
    <row r="1871">
      <c r="I1871" s="1"/>
      <c r="J1871" s="1"/>
      <c r="K1871" s="1"/>
      <c r="AA1871" s="1"/>
      <c r="AB1871" s="1"/>
      <c r="AC1871" s="1"/>
      <c r="AJ1871" s="1"/>
      <c r="AK1871" s="1"/>
      <c r="AL1871" s="1"/>
    </row>
    <row r="1872">
      <c r="I1872" s="1"/>
      <c r="J1872" s="1"/>
      <c r="K1872" s="1"/>
      <c r="AA1872" s="1"/>
      <c r="AB1872" s="1"/>
      <c r="AC1872" s="1"/>
      <c r="AJ1872" s="1"/>
      <c r="AK1872" s="1"/>
      <c r="AL1872" s="1"/>
    </row>
    <row r="1873">
      <c r="I1873" s="1"/>
      <c r="J1873" s="1"/>
      <c r="K1873" s="1"/>
      <c r="AA1873" s="1"/>
      <c r="AB1873" s="1"/>
      <c r="AC1873" s="1"/>
      <c r="AJ1873" s="1"/>
      <c r="AK1873" s="1"/>
      <c r="AL1873" s="1"/>
    </row>
    <row r="1874">
      <c r="I1874" s="1"/>
      <c r="J1874" s="1"/>
      <c r="K1874" s="1"/>
      <c r="AA1874" s="1"/>
      <c r="AB1874" s="1"/>
      <c r="AC1874" s="1"/>
      <c r="AJ1874" s="1"/>
      <c r="AK1874" s="1"/>
      <c r="AL1874" s="1"/>
    </row>
    <row r="1875">
      <c r="I1875" s="1"/>
      <c r="J1875" s="1"/>
      <c r="K1875" s="1"/>
      <c r="AA1875" s="1"/>
      <c r="AB1875" s="1"/>
      <c r="AC1875" s="1"/>
      <c r="AJ1875" s="1"/>
      <c r="AK1875" s="1"/>
      <c r="AL1875" s="1"/>
    </row>
    <row r="1876">
      <c r="I1876" s="1"/>
      <c r="J1876" s="1"/>
      <c r="K1876" s="1"/>
      <c r="AA1876" s="1"/>
      <c r="AB1876" s="1"/>
      <c r="AC1876" s="1"/>
      <c r="AJ1876" s="1"/>
      <c r="AK1876" s="1"/>
      <c r="AL1876" s="1"/>
    </row>
    <row r="1877">
      <c r="I1877" s="1"/>
      <c r="J1877" s="1"/>
      <c r="K1877" s="1"/>
      <c r="AA1877" s="1"/>
      <c r="AB1877" s="1"/>
      <c r="AC1877" s="1"/>
      <c r="AJ1877" s="1"/>
      <c r="AK1877" s="1"/>
      <c r="AL1877" s="1"/>
    </row>
    <row r="1878">
      <c r="I1878" s="1"/>
      <c r="J1878" s="1"/>
      <c r="K1878" s="1"/>
      <c r="AA1878" s="1"/>
      <c r="AB1878" s="1"/>
      <c r="AC1878" s="1"/>
      <c r="AJ1878" s="1"/>
      <c r="AK1878" s="1"/>
      <c r="AL1878" s="1"/>
    </row>
    <row r="1879">
      <c r="I1879" s="1"/>
      <c r="J1879" s="1"/>
      <c r="K1879" s="1"/>
      <c r="AA1879" s="1"/>
      <c r="AB1879" s="1"/>
      <c r="AC1879" s="1"/>
      <c r="AJ1879" s="1"/>
      <c r="AK1879" s="1"/>
      <c r="AL1879" s="1"/>
    </row>
    <row r="1880">
      <c r="I1880" s="1"/>
      <c r="J1880" s="1"/>
      <c r="K1880" s="1"/>
      <c r="AA1880" s="1"/>
      <c r="AB1880" s="1"/>
      <c r="AC1880" s="1"/>
      <c r="AJ1880" s="1"/>
      <c r="AK1880" s="1"/>
      <c r="AL1880" s="1"/>
    </row>
    <row r="1881">
      <c r="I1881" s="1"/>
      <c r="J1881" s="1"/>
      <c r="K1881" s="1"/>
      <c r="AA1881" s="1"/>
      <c r="AB1881" s="1"/>
      <c r="AC1881" s="1"/>
      <c r="AJ1881" s="1"/>
      <c r="AK1881" s="1"/>
      <c r="AL1881" s="1"/>
    </row>
    <row r="1882">
      <c r="I1882" s="1"/>
      <c r="J1882" s="1"/>
      <c r="K1882" s="1"/>
      <c r="AA1882" s="1"/>
      <c r="AB1882" s="1"/>
      <c r="AC1882" s="1"/>
      <c r="AJ1882" s="1"/>
      <c r="AK1882" s="1"/>
      <c r="AL1882" s="1"/>
    </row>
    <row r="1883">
      <c r="I1883" s="1"/>
      <c r="J1883" s="1"/>
      <c r="K1883" s="1"/>
      <c r="AA1883" s="1"/>
      <c r="AB1883" s="1"/>
      <c r="AC1883" s="1"/>
      <c r="AJ1883" s="1"/>
      <c r="AK1883" s="1"/>
      <c r="AL1883" s="1"/>
    </row>
    <row r="1884">
      <c r="I1884" s="1"/>
      <c r="J1884" s="1"/>
      <c r="K1884" s="1"/>
      <c r="AA1884" s="1"/>
      <c r="AB1884" s="1"/>
      <c r="AC1884" s="1"/>
      <c r="AJ1884" s="1"/>
      <c r="AK1884" s="1"/>
      <c r="AL1884" s="1"/>
    </row>
    <row r="1885">
      <c r="I1885" s="1"/>
      <c r="J1885" s="1"/>
      <c r="K1885" s="1"/>
      <c r="AA1885" s="1"/>
      <c r="AB1885" s="1"/>
      <c r="AC1885" s="1"/>
      <c r="AJ1885" s="1"/>
      <c r="AK1885" s="1"/>
      <c r="AL1885" s="1"/>
    </row>
    <row r="1886">
      <c r="I1886" s="1"/>
      <c r="J1886" s="1"/>
      <c r="K1886" s="1"/>
      <c r="AA1886" s="1"/>
      <c r="AB1886" s="1"/>
      <c r="AC1886" s="1"/>
      <c r="AJ1886" s="1"/>
      <c r="AK1886" s="1"/>
      <c r="AL1886" s="1"/>
    </row>
    <row r="1887">
      <c r="I1887" s="1"/>
      <c r="J1887" s="1"/>
      <c r="K1887" s="1"/>
      <c r="AA1887" s="1"/>
      <c r="AB1887" s="1"/>
      <c r="AC1887" s="1"/>
      <c r="AJ1887" s="1"/>
      <c r="AK1887" s="1"/>
      <c r="AL1887" s="1"/>
    </row>
    <row r="1888">
      <c r="I1888" s="1"/>
      <c r="J1888" s="1"/>
      <c r="K1888" s="1"/>
      <c r="AA1888" s="1"/>
      <c r="AB1888" s="1"/>
      <c r="AC1888" s="1"/>
      <c r="AJ1888" s="1"/>
      <c r="AK1888" s="1"/>
      <c r="AL1888" s="1"/>
    </row>
    <row r="1889">
      <c r="I1889" s="1"/>
      <c r="J1889" s="1"/>
      <c r="K1889" s="1"/>
      <c r="AA1889" s="1"/>
      <c r="AB1889" s="1"/>
      <c r="AC1889" s="1"/>
      <c r="AJ1889" s="1"/>
      <c r="AK1889" s="1"/>
      <c r="AL1889" s="1"/>
    </row>
    <row r="1890">
      <c r="I1890" s="1"/>
      <c r="J1890" s="1"/>
      <c r="K1890" s="1"/>
      <c r="AA1890" s="1"/>
      <c r="AB1890" s="1"/>
      <c r="AC1890" s="1"/>
      <c r="AJ1890" s="1"/>
      <c r="AK1890" s="1"/>
      <c r="AL1890" s="1"/>
    </row>
    <row r="1891">
      <c r="I1891" s="1"/>
      <c r="J1891" s="1"/>
      <c r="K1891" s="1"/>
      <c r="AA1891" s="1"/>
      <c r="AB1891" s="1"/>
      <c r="AC1891" s="1"/>
      <c r="AJ1891" s="1"/>
      <c r="AK1891" s="1"/>
      <c r="AL1891" s="1"/>
    </row>
    <row r="1892">
      <c r="I1892" s="1"/>
      <c r="J1892" s="1"/>
      <c r="K1892" s="1"/>
      <c r="AA1892" s="1"/>
      <c r="AB1892" s="1"/>
      <c r="AC1892" s="1"/>
      <c r="AJ1892" s="1"/>
      <c r="AK1892" s="1"/>
      <c r="AL1892" s="1"/>
    </row>
    <row r="1893">
      <c r="I1893" s="1"/>
      <c r="J1893" s="1"/>
      <c r="K1893" s="1"/>
      <c r="AA1893" s="1"/>
      <c r="AB1893" s="1"/>
      <c r="AC1893" s="1"/>
      <c r="AJ1893" s="1"/>
      <c r="AK1893" s="1"/>
      <c r="AL1893" s="1"/>
    </row>
    <row r="1894">
      <c r="I1894" s="1"/>
      <c r="J1894" s="1"/>
      <c r="K1894" s="1"/>
      <c r="AA1894" s="1"/>
      <c r="AB1894" s="1"/>
      <c r="AC1894" s="1"/>
      <c r="AJ1894" s="1"/>
      <c r="AK1894" s="1"/>
      <c r="AL1894" s="1"/>
    </row>
    <row r="1895">
      <c r="I1895" s="1"/>
      <c r="J1895" s="1"/>
      <c r="K1895" s="1"/>
      <c r="AA1895" s="1"/>
      <c r="AB1895" s="1"/>
      <c r="AC1895" s="1"/>
      <c r="AJ1895" s="1"/>
      <c r="AK1895" s="1"/>
      <c r="AL1895" s="1"/>
    </row>
    <row r="1896">
      <c r="I1896" s="1"/>
      <c r="J1896" s="1"/>
      <c r="K1896" s="1"/>
      <c r="AA1896" s="1"/>
      <c r="AB1896" s="1"/>
      <c r="AC1896" s="1"/>
      <c r="AJ1896" s="1"/>
      <c r="AK1896" s="1"/>
      <c r="AL1896" s="1"/>
    </row>
    <row r="1897">
      <c r="I1897" s="1"/>
      <c r="J1897" s="1"/>
      <c r="K1897" s="1"/>
      <c r="AA1897" s="1"/>
      <c r="AB1897" s="1"/>
      <c r="AC1897" s="1"/>
      <c r="AJ1897" s="1"/>
      <c r="AK1897" s="1"/>
      <c r="AL1897" s="1"/>
    </row>
    <row r="1898">
      <c r="I1898" s="1"/>
      <c r="J1898" s="1"/>
      <c r="K1898" s="1"/>
      <c r="AA1898" s="1"/>
      <c r="AB1898" s="1"/>
      <c r="AC1898" s="1"/>
      <c r="AJ1898" s="1"/>
      <c r="AK1898" s="1"/>
      <c r="AL1898" s="1"/>
    </row>
    <row r="1899">
      <c r="I1899" s="1"/>
      <c r="J1899" s="1"/>
      <c r="K1899" s="1"/>
      <c r="AA1899" s="1"/>
      <c r="AB1899" s="1"/>
      <c r="AC1899" s="1"/>
      <c r="AJ1899" s="1"/>
      <c r="AK1899" s="1"/>
      <c r="AL1899" s="1"/>
    </row>
    <row r="1900">
      <c r="I1900" s="1"/>
      <c r="J1900" s="1"/>
      <c r="K1900" s="1"/>
      <c r="AA1900" s="1"/>
      <c r="AB1900" s="1"/>
      <c r="AC1900" s="1"/>
      <c r="AJ1900" s="1"/>
      <c r="AK1900" s="1"/>
      <c r="AL1900" s="1"/>
    </row>
    <row r="1901">
      <c r="I1901" s="1"/>
      <c r="J1901" s="1"/>
      <c r="K1901" s="1"/>
      <c r="AA1901" s="1"/>
      <c r="AB1901" s="1"/>
      <c r="AC1901" s="1"/>
      <c r="AJ1901" s="1"/>
      <c r="AK1901" s="1"/>
      <c r="AL1901" s="1"/>
    </row>
    <row r="1902">
      <c r="I1902" s="1"/>
      <c r="J1902" s="1"/>
      <c r="K1902" s="1"/>
      <c r="AA1902" s="1"/>
      <c r="AB1902" s="1"/>
      <c r="AC1902" s="1"/>
      <c r="AJ1902" s="1"/>
      <c r="AK1902" s="1"/>
      <c r="AL1902" s="1"/>
    </row>
    <row r="1903">
      <c r="I1903" s="1"/>
      <c r="J1903" s="1"/>
      <c r="K1903" s="1"/>
      <c r="AA1903" s="1"/>
      <c r="AB1903" s="1"/>
      <c r="AC1903" s="1"/>
      <c r="AJ1903" s="1"/>
      <c r="AK1903" s="1"/>
      <c r="AL1903" s="1"/>
    </row>
    <row r="1904">
      <c r="I1904" s="1"/>
      <c r="J1904" s="1"/>
      <c r="K1904" s="1"/>
      <c r="AA1904" s="1"/>
      <c r="AB1904" s="1"/>
      <c r="AC1904" s="1"/>
      <c r="AJ1904" s="1"/>
      <c r="AK1904" s="1"/>
      <c r="AL1904" s="1"/>
    </row>
    <row r="1905">
      <c r="I1905" s="1"/>
      <c r="J1905" s="1"/>
      <c r="K1905" s="1"/>
      <c r="AA1905" s="1"/>
      <c r="AB1905" s="1"/>
      <c r="AC1905" s="1"/>
      <c r="AJ1905" s="1"/>
      <c r="AK1905" s="1"/>
      <c r="AL1905" s="1"/>
    </row>
    <row r="1906">
      <c r="I1906" s="1"/>
      <c r="J1906" s="1"/>
      <c r="K1906" s="1"/>
      <c r="AA1906" s="1"/>
      <c r="AB1906" s="1"/>
      <c r="AC1906" s="1"/>
      <c r="AJ1906" s="1"/>
      <c r="AK1906" s="1"/>
      <c r="AL1906" s="1"/>
    </row>
    <row r="1907">
      <c r="I1907" s="1"/>
      <c r="J1907" s="1"/>
      <c r="K1907" s="1"/>
      <c r="AA1907" s="1"/>
      <c r="AB1907" s="1"/>
      <c r="AC1907" s="1"/>
      <c r="AJ1907" s="1"/>
      <c r="AK1907" s="1"/>
      <c r="AL1907" s="1"/>
    </row>
    <row r="1908">
      <c r="I1908" s="1"/>
      <c r="J1908" s="1"/>
      <c r="K1908" s="1"/>
      <c r="AA1908" s="1"/>
      <c r="AB1908" s="1"/>
      <c r="AC1908" s="1"/>
      <c r="AJ1908" s="1"/>
      <c r="AK1908" s="1"/>
      <c r="AL1908" s="1"/>
    </row>
    <row r="1909">
      <c r="I1909" s="1"/>
      <c r="J1909" s="1"/>
      <c r="K1909" s="1"/>
      <c r="AA1909" s="1"/>
      <c r="AB1909" s="1"/>
      <c r="AC1909" s="1"/>
      <c r="AJ1909" s="1"/>
      <c r="AK1909" s="1"/>
      <c r="AL1909" s="1"/>
    </row>
    <row r="1910">
      <c r="I1910" s="1"/>
      <c r="J1910" s="1"/>
      <c r="K1910" s="1"/>
      <c r="AA1910" s="1"/>
      <c r="AB1910" s="1"/>
      <c r="AC1910" s="1"/>
      <c r="AJ1910" s="1"/>
      <c r="AK1910" s="1"/>
      <c r="AL1910" s="1"/>
    </row>
    <row r="1911">
      <c r="I1911" s="1"/>
      <c r="J1911" s="1"/>
      <c r="K1911" s="1"/>
      <c r="AA1911" s="1"/>
      <c r="AB1911" s="1"/>
      <c r="AC1911" s="1"/>
      <c r="AJ1911" s="1"/>
      <c r="AK1911" s="1"/>
      <c r="AL1911" s="1"/>
    </row>
    <row r="1912">
      <c r="I1912" s="1"/>
      <c r="J1912" s="1"/>
      <c r="K1912" s="1"/>
      <c r="AA1912" s="1"/>
      <c r="AB1912" s="1"/>
      <c r="AC1912" s="1"/>
      <c r="AJ1912" s="1"/>
      <c r="AK1912" s="1"/>
      <c r="AL1912" s="1"/>
    </row>
    <row r="1913">
      <c r="I1913" s="1"/>
      <c r="J1913" s="1"/>
      <c r="K1913" s="1"/>
      <c r="AA1913" s="1"/>
      <c r="AB1913" s="1"/>
      <c r="AC1913" s="1"/>
      <c r="AJ1913" s="1"/>
      <c r="AK1913" s="1"/>
      <c r="AL1913" s="1"/>
    </row>
    <row r="1914">
      <c r="I1914" s="1"/>
      <c r="J1914" s="1"/>
      <c r="K1914" s="1"/>
      <c r="AA1914" s="1"/>
      <c r="AB1914" s="1"/>
      <c r="AC1914" s="1"/>
      <c r="AJ1914" s="1"/>
      <c r="AK1914" s="1"/>
      <c r="AL1914" s="1"/>
    </row>
    <row r="1915">
      <c r="I1915" s="1"/>
      <c r="J1915" s="1"/>
      <c r="K1915" s="1"/>
      <c r="AA1915" s="1"/>
      <c r="AB1915" s="1"/>
      <c r="AC1915" s="1"/>
      <c r="AJ1915" s="1"/>
      <c r="AK1915" s="1"/>
      <c r="AL1915" s="1"/>
    </row>
    <row r="1916">
      <c r="I1916" s="1"/>
      <c r="J1916" s="1"/>
      <c r="K1916" s="1"/>
      <c r="AA1916" s="1"/>
      <c r="AB1916" s="1"/>
      <c r="AC1916" s="1"/>
      <c r="AJ1916" s="1"/>
      <c r="AK1916" s="1"/>
      <c r="AL1916" s="1"/>
    </row>
    <row r="1917">
      <c r="I1917" s="1"/>
      <c r="J1917" s="1"/>
      <c r="K1917" s="1"/>
      <c r="AA1917" s="1"/>
      <c r="AB1917" s="1"/>
      <c r="AC1917" s="1"/>
      <c r="AJ1917" s="1"/>
      <c r="AK1917" s="1"/>
      <c r="AL1917" s="1"/>
    </row>
    <row r="1918">
      <c r="I1918" s="1"/>
      <c r="J1918" s="1"/>
      <c r="K1918" s="1"/>
      <c r="AA1918" s="1"/>
      <c r="AB1918" s="1"/>
      <c r="AC1918" s="1"/>
      <c r="AJ1918" s="1"/>
      <c r="AK1918" s="1"/>
      <c r="AL1918" s="1"/>
    </row>
    <row r="1919">
      <c r="I1919" s="1"/>
      <c r="J1919" s="1"/>
      <c r="K1919" s="1"/>
      <c r="AA1919" s="1"/>
      <c r="AB1919" s="1"/>
      <c r="AC1919" s="1"/>
      <c r="AJ1919" s="1"/>
      <c r="AK1919" s="1"/>
      <c r="AL1919" s="1"/>
    </row>
    <row r="1920">
      <c r="I1920" s="1"/>
      <c r="J1920" s="1"/>
      <c r="K1920" s="1"/>
      <c r="AA1920" s="1"/>
      <c r="AB1920" s="1"/>
      <c r="AC1920" s="1"/>
      <c r="AJ1920" s="1"/>
      <c r="AK1920" s="1"/>
      <c r="AL1920" s="1"/>
    </row>
    <row r="1921">
      <c r="I1921" s="1"/>
      <c r="J1921" s="1"/>
      <c r="K1921" s="1"/>
      <c r="AA1921" s="1"/>
      <c r="AB1921" s="1"/>
      <c r="AC1921" s="1"/>
      <c r="AJ1921" s="1"/>
      <c r="AK1921" s="1"/>
      <c r="AL1921" s="1"/>
    </row>
    <row r="1922">
      <c r="I1922" s="1"/>
      <c r="J1922" s="1"/>
      <c r="K1922" s="1"/>
      <c r="AA1922" s="1"/>
      <c r="AB1922" s="1"/>
      <c r="AC1922" s="1"/>
      <c r="AJ1922" s="1"/>
      <c r="AK1922" s="1"/>
      <c r="AL1922" s="1"/>
    </row>
    <row r="1923">
      <c r="I1923" s="1"/>
      <c r="J1923" s="1"/>
      <c r="K1923" s="1"/>
      <c r="AA1923" s="1"/>
      <c r="AB1923" s="1"/>
      <c r="AC1923" s="1"/>
      <c r="AJ1923" s="1"/>
      <c r="AK1923" s="1"/>
      <c r="AL1923" s="1"/>
    </row>
    <row r="1924">
      <c r="I1924" s="1"/>
      <c r="J1924" s="1"/>
      <c r="K1924" s="1"/>
      <c r="AA1924" s="1"/>
      <c r="AB1924" s="1"/>
      <c r="AC1924" s="1"/>
      <c r="AJ1924" s="1"/>
      <c r="AK1924" s="1"/>
      <c r="AL1924" s="1"/>
    </row>
    <row r="1925">
      <c r="I1925" s="1"/>
      <c r="J1925" s="1"/>
      <c r="K1925" s="1"/>
      <c r="AA1925" s="1"/>
      <c r="AB1925" s="1"/>
      <c r="AC1925" s="1"/>
      <c r="AJ1925" s="1"/>
      <c r="AK1925" s="1"/>
      <c r="AL1925" s="1"/>
    </row>
    <row r="1926">
      <c r="I1926" s="1"/>
      <c r="J1926" s="1"/>
      <c r="K1926" s="1"/>
      <c r="AA1926" s="1"/>
      <c r="AB1926" s="1"/>
      <c r="AC1926" s="1"/>
      <c r="AJ1926" s="1"/>
      <c r="AK1926" s="1"/>
      <c r="AL1926" s="1"/>
    </row>
    <row r="1927">
      <c r="I1927" s="1"/>
      <c r="J1927" s="1"/>
      <c r="K1927" s="1"/>
      <c r="AA1927" s="1"/>
      <c r="AB1927" s="1"/>
      <c r="AC1927" s="1"/>
      <c r="AJ1927" s="1"/>
      <c r="AK1927" s="1"/>
      <c r="AL1927" s="1"/>
    </row>
    <row r="1928">
      <c r="I1928" s="1"/>
      <c r="J1928" s="1"/>
      <c r="K1928" s="1"/>
      <c r="AA1928" s="1"/>
      <c r="AB1928" s="1"/>
      <c r="AC1928" s="1"/>
      <c r="AJ1928" s="1"/>
      <c r="AK1928" s="1"/>
      <c r="AL1928" s="1"/>
    </row>
    <row r="1929">
      <c r="I1929" s="1"/>
      <c r="J1929" s="1"/>
      <c r="K1929" s="1"/>
      <c r="AA1929" s="1"/>
      <c r="AB1929" s="1"/>
      <c r="AC1929" s="1"/>
      <c r="AJ1929" s="1"/>
      <c r="AK1929" s="1"/>
      <c r="AL1929" s="1"/>
    </row>
    <row r="1930">
      <c r="I1930" s="1"/>
      <c r="J1930" s="1"/>
      <c r="K1930" s="1"/>
      <c r="AA1930" s="1"/>
      <c r="AB1930" s="1"/>
      <c r="AC1930" s="1"/>
      <c r="AJ1930" s="1"/>
      <c r="AK1930" s="1"/>
      <c r="AL1930" s="1"/>
    </row>
    <row r="1931">
      <c r="I1931" s="1"/>
      <c r="J1931" s="1"/>
      <c r="K1931" s="1"/>
      <c r="AA1931" s="1"/>
      <c r="AB1931" s="1"/>
      <c r="AC1931" s="1"/>
      <c r="AJ1931" s="1"/>
      <c r="AK1931" s="1"/>
      <c r="AL1931" s="1"/>
    </row>
    <row r="1932">
      <c r="I1932" s="1"/>
      <c r="J1932" s="1"/>
      <c r="K1932" s="1"/>
      <c r="AA1932" s="1"/>
      <c r="AB1932" s="1"/>
      <c r="AC1932" s="1"/>
      <c r="AJ1932" s="1"/>
      <c r="AK1932" s="1"/>
      <c r="AL1932" s="1"/>
    </row>
    <row r="1933">
      <c r="I1933" s="1"/>
      <c r="J1933" s="1"/>
      <c r="K1933" s="1"/>
      <c r="AA1933" s="1"/>
      <c r="AB1933" s="1"/>
      <c r="AC1933" s="1"/>
      <c r="AJ1933" s="1"/>
      <c r="AK1933" s="1"/>
      <c r="AL1933" s="1"/>
    </row>
    <row r="1934">
      <c r="I1934" s="1"/>
      <c r="J1934" s="1"/>
      <c r="K1934" s="1"/>
      <c r="AA1934" s="1"/>
      <c r="AB1934" s="1"/>
      <c r="AC1934" s="1"/>
      <c r="AJ1934" s="1"/>
      <c r="AK1934" s="1"/>
      <c r="AL1934" s="1"/>
    </row>
    <row r="1935">
      <c r="I1935" s="1"/>
      <c r="J1935" s="1"/>
      <c r="K1935" s="1"/>
      <c r="AA1935" s="1"/>
      <c r="AB1935" s="1"/>
      <c r="AC1935" s="1"/>
      <c r="AJ1935" s="1"/>
      <c r="AK1935" s="1"/>
      <c r="AL1935" s="1"/>
    </row>
    <row r="1936">
      <c r="I1936" s="1"/>
      <c r="J1936" s="1"/>
      <c r="K1936" s="1"/>
      <c r="AA1936" s="1"/>
      <c r="AB1936" s="1"/>
      <c r="AC1936" s="1"/>
      <c r="AJ1936" s="1"/>
      <c r="AK1936" s="1"/>
      <c r="AL1936" s="1"/>
    </row>
    <row r="1937">
      <c r="I1937" s="1"/>
      <c r="J1937" s="1"/>
      <c r="K1937" s="1"/>
      <c r="AA1937" s="1"/>
      <c r="AB1937" s="1"/>
      <c r="AC1937" s="1"/>
      <c r="AJ1937" s="1"/>
      <c r="AK1937" s="1"/>
      <c r="AL1937" s="1"/>
    </row>
    <row r="1938">
      <c r="I1938" s="1"/>
      <c r="J1938" s="1"/>
      <c r="K1938" s="1"/>
      <c r="AA1938" s="1"/>
      <c r="AB1938" s="1"/>
      <c r="AC1938" s="1"/>
      <c r="AJ1938" s="1"/>
      <c r="AK1938" s="1"/>
      <c r="AL1938" s="1"/>
    </row>
    <row r="1939">
      <c r="I1939" s="1"/>
      <c r="J1939" s="1"/>
      <c r="K1939" s="1"/>
      <c r="AA1939" s="1"/>
      <c r="AB1939" s="1"/>
      <c r="AC1939" s="1"/>
      <c r="AJ1939" s="1"/>
      <c r="AK1939" s="1"/>
      <c r="AL1939" s="1"/>
    </row>
    <row r="1940">
      <c r="I1940" s="1"/>
      <c r="J1940" s="1"/>
      <c r="K1940" s="1"/>
      <c r="AA1940" s="1"/>
      <c r="AB1940" s="1"/>
      <c r="AC1940" s="1"/>
      <c r="AJ1940" s="1"/>
      <c r="AK1940" s="1"/>
      <c r="AL1940" s="1"/>
    </row>
    <row r="1941">
      <c r="I1941" s="1"/>
      <c r="J1941" s="1"/>
      <c r="K1941" s="1"/>
      <c r="AA1941" s="1"/>
      <c r="AB1941" s="1"/>
      <c r="AC1941" s="1"/>
      <c r="AJ1941" s="1"/>
      <c r="AK1941" s="1"/>
      <c r="AL1941" s="1"/>
    </row>
    <row r="1942">
      <c r="I1942" s="1"/>
      <c r="J1942" s="1"/>
      <c r="K1942" s="1"/>
      <c r="AA1942" s="1"/>
      <c r="AB1942" s="1"/>
      <c r="AC1942" s="1"/>
      <c r="AJ1942" s="1"/>
      <c r="AK1942" s="1"/>
      <c r="AL1942" s="1"/>
    </row>
    <row r="1943">
      <c r="I1943" s="1"/>
      <c r="J1943" s="1"/>
      <c r="K1943" s="1"/>
      <c r="AA1943" s="1"/>
      <c r="AB1943" s="1"/>
      <c r="AC1943" s="1"/>
      <c r="AJ1943" s="1"/>
      <c r="AK1943" s="1"/>
      <c r="AL1943" s="1"/>
    </row>
    <row r="1944">
      <c r="I1944" s="1"/>
      <c r="J1944" s="1"/>
      <c r="K1944" s="1"/>
      <c r="AA1944" s="1"/>
      <c r="AB1944" s="1"/>
      <c r="AC1944" s="1"/>
      <c r="AJ1944" s="1"/>
      <c r="AK1944" s="1"/>
      <c r="AL1944" s="1"/>
    </row>
    <row r="1945">
      <c r="I1945" s="1"/>
      <c r="J1945" s="1"/>
      <c r="K1945" s="1"/>
      <c r="AA1945" s="1"/>
      <c r="AB1945" s="1"/>
      <c r="AC1945" s="1"/>
      <c r="AJ1945" s="1"/>
      <c r="AK1945" s="1"/>
      <c r="AL1945" s="1"/>
    </row>
    <row r="1946">
      <c r="I1946" s="1"/>
      <c r="J1946" s="1"/>
      <c r="K1946" s="1"/>
      <c r="AA1946" s="1"/>
      <c r="AB1946" s="1"/>
      <c r="AC1946" s="1"/>
      <c r="AJ1946" s="1"/>
      <c r="AK1946" s="1"/>
      <c r="AL1946" s="1"/>
    </row>
    <row r="1947">
      <c r="I1947" s="1"/>
      <c r="J1947" s="1"/>
      <c r="K1947" s="1"/>
      <c r="AA1947" s="1"/>
      <c r="AB1947" s="1"/>
      <c r="AC1947" s="1"/>
      <c r="AJ1947" s="1"/>
      <c r="AK1947" s="1"/>
      <c r="AL1947" s="1"/>
    </row>
    <row r="1948">
      <c r="I1948" s="1"/>
      <c r="J1948" s="1"/>
      <c r="K1948" s="1"/>
      <c r="AA1948" s="1"/>
      <c r="AB1948" s="1"/>
      <c r="AC1948" s="1"/>
      <c r="AJ1948" s="1"/>
      <c r="AK1948" s="1"/>
      <c r="AL1948" s="1"/>
    </row>
    <row r="1949">
      <c r="I1949" s="1"/>
      <c r="J1949" s="1"/>
      <c r="K1949" s="1"/>
      <c r="AA1949" s="1"/>
      <c r="AB1949" s="1"/>
      <c r="AC1949" s="1"/>
      <c r="AJ1949" s="1"/>
      <c r="AK1949" s="1"/>
      <c r="AL1949" s="1"/>
    </row>
    <row r="1950">
      <c r="I1950" s="1"/>
      <c r="J1950" s="1"/>
      <c r="K1950" s="1"/>
      <c r="AA1950" s="1"/>
      <c r="AB1950" s="1"/>
      <c r="AC1950" s="1"/>
      <c r="AJ1950" s="1"/>
      <c r="AK1950" s="1"/>
      <c r="AL1950" s="1"/>
    </row>
    <row r="1951">
      <c r="I1951" s="1"/>
      <c r="J1951" s="1"/>
      <c r="K1951" s="1"/>
      <c r="AA1951" s="1"/>
      <c r="AB1951" s="1"/>
      <c r="AC1951" s="1"/>
      <c r="AJ1951" s="1"/>
      <c r="AK1951" s="1"/>
      <c r="AL1951" s="1"/>
    </row>
    <row r="1952">
      <c r="I1952" s="1"/>
      <c r="J1952" s="1"/>
      <c r="K1952" s="1"/>
      <c r="AA1952" s="1"/>
      <c r="AB1952" s="1"/>
      <c r="AC1952" s="1"/>
      <c r="AJ1952" s="1"/>
      <c r="AK1952" s="1"/>
      <c r="AL1952" s="1"/>
    </row>
    <row r="1953">
      <c r="I1953" s="1"/>
      <c r="J1953" s="1"/>
      <c r="K1953" s="1"/>
      <c r="AA1953" s="1"/>
      <c r="AB1953" s="1"/>
      <c r="AC1953" s="1"/>
      <c r="AJ1953" s="1"/>
      <c r="AK1953" s="1"/>
      <c r="AL1953" s="1"/>
    </row>
    <row r="1954">
      <c r="I1954" s="1"/>
      <c r="J1954" s="1"/>
      <c r="K1954" s="1"/>
      <c r="AA1954" s="1"/>
      <c r="AB1954" s="1"/>
      <c r="AC1954" s="1"/>
      <c r="AJ1954" s="1"/>
      <c r="AK1954" s="1"/>
      <c r="AL1954" s="1"/>
    </row>
    <row r="1955">
      <c r="I1955" s="1"/>
      <c r="J1955" s="1"/>
      <c r="K1955" s="1"/>
      <c r="AA1955" s="1"/>
      <c r="AB1955" s="1"/>
      <c r="AC1955" s="1"/>
      <c r="AJ1955" s="1"/>
      <c r="AK1955" s="1"/>
      <c r="AL1955" s="1"/>
    </row>
    <row r="1956">
      <c r="I1956" s="1"/>
      <c r="J1956" s="1"/>
      <c r="K1956" s="1"/>
      <c r="AA1956" s="1"/>
      <c r="AB1956" s="1"/>
      <c r="AC1956" s="1"/>
      <c r="AJ1956" s="1"/>
      <c r="AK1956" s="1"/>
      <c r="AL1956" s="1"/>
    </row>
    <row r="1957">
      <c r="I1957" s="1"/>
      <c r="J1957" s="1"/>
      <c r="K1957" s="1"/>
      <c r="AA1957" s="1"/>
      <c r="AB1957" s="1"/>
      <c r="AC1957" s="1"/>
      <c r="AJ1957" s="1"/>
      <c r="AK1957" s="1"/>
      <c r="AL1957" s="1"/>
    </row>
    <row r="1958">
      <c r="I1958" s="1"/>
      <c r="J1958" s="1"/>
      <c r="K1958" s="1"/>
      <c r="AA1958" s="1"/>
      <c r="AB1958" s="1"/>
      <c r="AC1958" s="1"/>
      <c r="AJ1958" s="1"/>
      <c r="AK1958" s="1"/>
      <c r="AL1958" s="1"/>
    </row>
    <row r="1959">
      <c r="I1959" s="1"/>
      <c r="J1959" s="1"/>
      <c r="K1959" s="1"/>
      <c r="AA1959" s="1"/>
      <c r="AB1959" s="1"/>
      <c r="AC1959" s="1"/>
      <c r="AJ1959" s="1"/>
      <c r="AK1959" s="1"/>
      <c r="AL1959" s="1"/>
    </row>
    <row r="1960">
      <c r="I1960" s="1"/>
      <c r="J1960" s="1"/>
      <c r="K1960" s="1"/>
      <c r="AA1960" s="1"/>
      <c r="AB1960" s="1"/>
      <c r="AC1960" s="1"/>
      <c r="AJ1960" s="1"/>
      <c r="AK1960" s="1"/>
      <c r="AL1960" s="1"/>
    </row>
    <row r="1961">
      <c r="I1961" s="1"/>
      <c r="J1961" s="1"/>
      <c r="K1961" s="1"/>
      <c r="AA1961" s="1"/>
      <c r="AB1961" s="1"/>
      <c r="AC1961" s="1"/>
      <c r="AJ1961" s="1"/>
      <c r="AK1961" s="1"/>
      <c r="AL1961" s="1"/>
    </row>
    <row r="1962">
      <c r="I1962" s="1"/>
      <c r="J1962" s="1"/>
      <c r="K1962" s="1"/>
      <c r="AA1962" s="1"/>
      <c r="AB1962" s="1"/>
      <c r="AC1962" s="1"/>
      <c r="AJ1962" s="1"/>
      <c r="AK1962" s="1"/>
      <c r="AL1962" s="1"/>
    </row>
    <row r="1963">
      <c r="I1963" s="1"/>
      <c r="J1963" s="1"/>
      <c r="K1963" s="1"/>
      <c r="AA1963" s="1"/>
      <c r="AB1963" s="1"/>
      <c r="AC1963" s="1"/>
      <c r="AJ1963" s="1"/>
      <c r="AK1963" s="1"/>
      <c r="AL1963" s="1"/>
    </row>
    <row r="1964">
      <c r="I1964" s="1"/>
      <c r="J1964" s="1"/>
      <c r="K1964" s="1"/>
      <c r="AA1964" s="1"/>
      <c r="AB1964" s="1"/>
      <c r="AC1964" s="1"/>
      <c r="AJ1964" s="1"/>
      <c r="AK1964" s="1"/>
      <c r="AL1964" s="1"/>
    </row>
    <row r="1965">
      <c r="I1965" s="1"/>
      <c r="J1965" s="1"/>
      <c r="K1965" s="1"/>
      <c r="AA1965" s="1"/>
      <c r="AB1965" s="1"/>
      <c r="AC1965" s="1"/>
      <c r="AJ1965" s="1"/>
      <c r="AK1965" s="1"/>
      <c r="AL1965" s="1"/>
    </row>
    <row r="1966">
      <c r="I1966" s="1"/>
      <c r="J1966" s="1"/>
      <c r="K1966" s="1"/>
      <c r="AA1966" s="1"/>
      <c r="AB1966" s="1"/>
      <c r="AC1966" s="1"/>
      <c r="AJ1966" s="1"/>
      <c r="AK1966" s="1"/>
      <c r="AL1966" s="1"/>
    </row>
    <row r="1967">
      <c r="I1967" s="1"/>
      <c r="J1967" s="1"/>
      <c r="K1967" s="1"/>
      <c r="AA1967" s="1"/>
      <c r="AB1967" s="1"/>
      <c r="AC1967" s="1"/>
      <c r="AJ1967" s="1"/>
      <c r="AK1967" s="1"/>
      <c r="AL1967" s="1"/>
    </row>
    <row r="1968">
      <c r="I1968" s="1"/>
      <c r="J1968" s="1"/>
      <c r="K1968" s="1"/>
      <c r="AA1968" s="1"/>
      <c r="AB1968" s="1"/>
      <c r="AC1968" s="1"/>
      <c r="AJ1968" s="1"/>
      <c r="AK1968" s="1"/>
      <c r="AL1968" s="1"/>
    </row>
    <row r="1969">
      <c r="I1969" s="1"/>
      <c r="J1969" s="1"/>
      <c r="K1969" s="1"/>
      <c r="AA1969" s="1"/>
      <c r="AB1969" s="1"/>
      <c r="AC1969" s="1"/>
      <c r="AJ1969" s="1"/>
      <c r="AK1969" s="1"/>
      <c r="AL1969" s="1"/>
    </row>
    <row r="1970">
      <c r="I1970" s="1"/>
      <c r="J1970" s="1"/>
      <c r="K1970" s="1"/>
      <c r="AA1970" s="1"/>
      <c r="AB1970" s="1"/>
      <c r="AC1970" s="1"/>
      <c r="AJ1970" s="1"/>
      <c r="AK1970" s="1"/>
      <c r="AL1970" s="1"/>
    </row>
    <row r="1971">
      <c r="I1971" s="1"/>
      <c r="J1971" s="1"/>
      <c r="K1971" s="1"/>
      <c r="AA1971" s="1"/>
      <c r="AB1971" s="1"/>
      <c r="AC1971" s="1"/>
      <c r="AJ1971" s="1"/>
      <c r="AK1971" s="1"/>
      <c r="AL1971" s="1"/>
    </row>
    <row r="1972">
      <c r="I1972" s="1"/>
      <c r="J1972" s="1"/>
      <c r="K1972" s="1"/>
      <c r="AA1972" s="1"/>
      <c r="AB1972" s="1"/>
      <c r="AC1972" s="1"/>
      <c r="AJ1972" s="1"/>
      <c r="AK1972" s="1"/>
      <c r="AL1972" s="1"/>
    </row>
    <row r="1973">
      <c r="I1973" s="1"/>
      <c r="J1973" s="1"/>
      <c r="K1973" s="1"/>
      <c r="AA1973" s="1"/>
      <c r="AB1973" s="1"/>
      <c r="AC1973" s="1"/>
      <c r="AJ1973" s="1"/>
      <c r="AK1973" s="1"/>
      <c r="AL1973" s="1"/>
    </row>
    <row r="1974">
      <c r="I1974" s="1"/>
      <c r="J1974" s="1"/>
      <c r="K1974" s="1"/>
      <c r="AA1974" s="1"/>
      <c r="AB1974" s="1"/>
      <c r="AC1974" s="1"/>
      <c r="AJ1974" s="1"/>
      <c r="AK1974" s="1"/>
      <c r="AL1974" s="1"/>
    </row>
    <row r="1975">
      <c r="I1975" s="1"/>
      <c r="J1975" s="1"/>
      <c r="K1975" s="1"/>
      <c r="AA1975" s="1"/>
      <c r="AB1975" s="1"/>
      <c r="AC1975" s="1"/>
      <c r="AJ1975" s="1"/>
      <c r="AK1975" s="1"/>
      <c r="AL1975" s="1"/>
    </row>
    <row r="1976">
      <c r="I1976" s="1"/>
      <c r="J1976" s="1"/>
      <c r="K1976" s="1"/>
      <c r="AA1976" s="1"/>
      <c r="AB1976" s="1"/>
      <c r="AC1976" s="1"/>
      <c r="AJ1976" s="1"/>
      <c r="AK1976" s="1"/>
      <c r="AL1976" s="1"/>
    </row>
    <row r="1977">
      <c r="I1977" s="1"/>
      <c r="J1977" s="1"/>
      <c r="K1977" s="1"/>
      <c r="AA1977" s="1"/>
      <c r="AB1977" s="1"/>
      <c r="AC1977" s="1"/>
      <c r="AJ1977" s="1"/>
      <c r="AK1977" s="1"/>
      <c r="AL1977" s="1"/>
    </row>
    <row r="1978">
      <c r="I1978" s="1"/>
      <c r="J1978" s="1"/>
      <c r="K1978" s="1"/>
      <c r="AA1978" s="1"/>
      <c r="AB1978" s="1"/>
      <c r="AC1978" s="1"/>
      <c r="AJ1978" s="1"/>
      <c r="AK1978" s="1"/>
      <c r="AL1978" s="1"/>
    </row>
    <row r="1979">
      <c r="I1979" s="1"/>
      <c r="J1979" s="1"/>
      <c r="K1979" s="1"/>
      <c r="AA1979" s="1"/>
      <c r="AB1979" s="1"/>
      <c r="AC1979" s="1"/>
      <c r="AJ1979" s="1"/>
      <c r="AK1979" s="1"/>
      <c r="AL1979" s="1"/>
    </row>
    <row r="1980">
      <c r="I1980" s="1"/>
      <c r="J1980" s="1"/>
      <c r="K1980" s="1"/>
      <c r="AA1980" s="1"/>
      <c r="AB1980" s="1"/>
      <c r="AC1980" s="1"/>
      <c r="AJ1980" s="1"/>
      <c r="AK1980" s="1"/>
      <c r="AL1980" s="1"/>
    </row>
    <row r="1981">
      <c r="I1981" s="1"/>
      <c r="J1981" s="1"/>
      <c r="K1981" s="1"/>
      <c r="AA1981" s="1"/>
      <c r="AB1981" s="1"/>
      <c r="AC1981" s="1"/>
      <c r="AJ1981" s="1"/>
      <c r="AK1981" s="1"/>
      <c r="AL1981" s="1"/>
    </row>
    <row r="1982">
      <c r="I1982" s="1"/>
      <c r="J1982" s="1"/>
      <c r="K1982" s="1"/>
      <c r="AA1982" s="1"/>
      <c r="AB1982" s="1"/>
      <c r="AC1982" s="1"/>
      <c r="AJ1982" s="1"/>
      <c r="AK1982" s="1"/>
      <c r="AL1982" s="1"/>
    </row>
    <row r="1983">
      <c r="I1983" s="1"/>
      <c r="J1983" s="1"/>
      <c r="K1983" s="1"/>
      <c r="AA1983" s="1"/>
      <c r="AB1983" s="1"/>
      <c r="AC1983" s="1"/>
      <c r="AJ1983" s="1"/>
      <c r="AK1983" s="1"/>
      <c r="AL1983" s="1"/>
    </row>
    <row r="1984">
      <c r="I1984" s="1"/>
      <c r="J1984" s="1"/>
      <c r="K1984" s="1"/>
      <c r="AA1984" s="1"/>
      <c r="AB1984" s="1"/>
      <c r="AC1984" s="1"/>
      <c r="AJ1984" s="1"/>
      <c r="AK1984" s="1"/>
      <c r="AL1984" s="1"/>
    </row>
    <row r="1985">
      <c r="I1985" s="1"/>
      <c r="J1985" s="1"/>
      <c r="K1985" s="1"/>
      <c r="AA1985" s="1"/>
      <c r="AB1985" s="1"/>
      <c r="AC1985" s="1"/>
      <c r="AJ1985" s="1"/>
      <c r="AK1985" s="1"/>
      <c r="AL1985" s="1"/>
    </row>
    <row r="1986">
      <c r="I1986" s="1"/>
      <c r="J1986" s="1"/>
      <c r="K1986" s="1"/>
      <c r="AA1986" s="1"/>
      <c r="AB1986" s="1"/>
      <c r="AC1986" s="1"/>
      <c r="AJ1986" s="1"/>
      <c r="AK1986" s="1"/>
      <c r="AL1986" s="1"/>
    </row>
    <row r="1987">
      <c r="I1987" s="1"/>
      <c r="J1987" s="1"/>
      <c r="K1987" s="1"/>
      <c r="AA1987" s="1"/>
      <c r="AB1987" s="1"/>
      <c r="AC1987" s="1"/>
      <c r="AJ1987" s="1"/>
      <c r="AK1987" s="1"/>
      <c r="AL1987" s="1"/>
    </row>
    <row r="1988">
      <c r="I1988" s="1"/>
      <c r="J1988" s="1"/>
      <c r="K1988" s="1"/>
      <c r="AA1988" s="1"/>
      <c r="AB1988" s="1"/>
      <c r="AC1988" s="1"/>
      <c r="AJ1988" s="1"/>
      <c r="AK1988" s="1"/>
      <c r="AL1988" s="1"/>
    </row>
    <row r="1989">
      <c r="I1989" s="1"/>
      <c r="J1989" s="1"/>
      <c r="K1989" s="1"/>
      <c r="AA1989" s="1"/>
      <c r="AB1989" s="1"/>
      <c r="AC1989" s="1"/>
      <c r="AJ1989" s="1"/>
      <c r="AK1989" s="1"/>
      <c r="AL1989" s="1"/>
    </row>
    <row r="1990">
      <c r="I1990" s="1"/>
      <c r="J1990" s="1"/>
      <c r="K1990" s="1"/>
      <c r="AA1990" s="1"/>
      <c r="AB1990" s="1"/>
      <c r="AC1990" s="1"/>
      <c r="AJ1990" s="1"/>
      <c r="AK1990" s="1"/>
      <c r="AL1990" s="1"/>
    </row>
    <row r="1991">
      <c r="I1991" s="1"/>
      <c r="J1991" s="1"/>
      <c r="K1991" s="1"/>
      <c r="AA1991" s="1"/>
      <c r="AB1991" s="1"/>
      <c r="AC1991" s="1"/>
      <c r="AJ1991" s="1"/>
      <c r="AK1991" s="1"/>
      <c r="AL1991" s="1"/>
    </row>
    <row r="1992">
      <c r="I1992" s="1"/>
      <c r="J1992" s="1"/>
      <c r="K1992" s="1"/>
      <c r="AA1992" s="1"/>
      <c r="AB1992" s="1"/>
      <c r="AC1992" s="1"/>
      <c r="AJ1992" s="1"/>
      <c r="AK1992" s="1"/>
      <c r="AL1992" s="1"/>
    </row>
    <row r="1993">
      <c r="I1993" s="1"/>
      <c r="J1993" s="1"/>
      <c r="K1993" s="1"/>
      <c r="AA1993" s="1"/>
      <c r="AB1993" s="1"/>
      <c r="AC1993" s="1"/>
      <c r="AJ1993" s="1"/>
      <c r="AK1993" s="1"/>
      <c r="AL1993" s="1"/>
    </row>
    <row r="1994">
      <c r="I1994" s="1"/>
      <c r="J1994" s="1"/>
      <c r="K1994" s="1"/>
      <c r="AA1994" s="1"/>
      <c r="AB1994" s="1"/>
      <c r="AC1994" s="1"/>
      <c r="AJ1994" s="1"/>
      <c r="AK1994" s="1"/>
      <c r="AL1994" s="1"/>
    </row>
    <row r="1995">
      <c r="I1995" s="1"/>
      <c r="J1995" s="1"/>
      <c r="K1995" s="1"/>
      <c r="AA1995" s="1"/>
      <c r="AB1995" s="1"/>
      <c r="AC1995" s="1"/>
      <c r="AJ1995" s="1"/>
      <c r="AK1995" s="1"/>
      <c r="AL1995" s="1"/>
    </row>
    <row r="1996">
      <c r="I1996" s="1"/>
      <c r="J1996" s="1"/>
      <c r="K1996" s="1"/>
      <c r="AA1996" s="1"/>
      <c r="AB1996" s="1"/>
      <c r="AC1996" s="1"/>
      <c r="AJ1996" s="1"/>
      <c r="AK1996" s="1"/>
      <c r="AL1996" s="1"/>
    </row>
    <row r="1997">
      <c r="I1997" s="1"/>
      <c r="J1997" s="1"/>
      <c r="K1997" s="1"/>
      <c r="AA1997" s="1"/>
      <c r="AB1997" s="1"/>
      <c r="AC1997" s="1"/>
      <c r="AJ1997" s="1"/>
      <c r="AK1997" s="1"/>
      <c r="AL1997" s="1"/>
    </row>
    <row r="1998">
      <c r="I1998" s="1"/>
      <c r="J1998" s="1"/>
      <c r="K1998" s="1"/>
      <c r="AA1998" s="1"/>
      <c r="AB1998" s="1"/>
      <c r="AC1998" s="1"/>
      <c r="AJ1998" s="1"/>
      <c r="AK1998" s="1"/>
      <c r="AL1998" s="1"/>
    </row>
    <row r="1999">
      <c r="I1999" s="1"/>
      <c r="J1999" s="1"/>
      <c r="K1999" s="1"/>
      <c r="AA1999" s="1"/>
      <c r="AB1999" s="1"/>
      <c r="AC1999" s="1"/>
      <c r="AJ1999" s="1"/>
      <c r="AK1999" s="1"/>
      <c r="AL1999" s="1"/>
    </row>
    <row r="2000">
      <c r="I2000" s="1"/>
      <c r="J2000" s="1"/>
      <c r="K2000" s="1"/>
      <c r="AA2000" s="1"/>
      <c r="AB2000" s="1"/>
      <c r="AC2000" s="1"/>
      <c r="AJ2000" s="1"/>
      <c r="AK2000" s="1"/>
      <c r="AL2000" s="1"/>
    </row>
    <row r="2001">
      <c r="I2001" s="1"/>
      <c r="J2001" s="1"/>
      <c r="K2001" s="1"/>
      <c r="AA2001" s="1"/>
      <c r="AB2001" s="1"/>
      <c r="AC2001" s="1"/>
      <c r="AJ2001" s="1"/>
      <c r="AK2001" s="1"/>
      <c r="AL2001" s="1"/>
    </row>
    <row r="2002">
      <c r="I2002" s="1"/>
      <c r="J2002" s="1"/>
      <c r="K2002" s="1"/>
      <c r="AA2002" s="1"/>
      <c r="AB2002" s="1"/>
      <c r="AC2002" s="1"/>
      <c r="AJ2002" s="1"/>
      <c r="AK2002" s="1"/>
      <c r="AL2002" s="1"/>
    </row>
    <row r="2003">
      <c r="I2003" s="1"/>
      <c r="J2003" s="1"/>
      <c r="K2003" s="1"/>
      <c r="AA2003" s="1"/>
      <c r="AB2003" s="1"/>
      <c r="AC2003" s="1"/>
      <c r="AJ2003" s="1"/>
      <c r="AK2003" s="1"/>
      <c r="AL2003" s="1"/>
    </row>
    <row r="2004">
      <c r="I2004" s="1"/>
      <c r="J2004" s="1"/>
      <c r="K2004" s="1"/>
      <c r="AA2004" s="1"/>
      <c r="AB2004" s="1"/>
      <c r="AC2004" s="1"/>
      <c r="AJ2004" s="1"/>
      <c r="AK2004" s="1"/>
      <c r="AL2004" s="1"/>
    </row>
    <row r="2005">
      <c r="I2005" s="1"/>
      <c r="J2005" s="1"/>
      <c r="K2005" s="1"/>
      <c r="AA2005" s="1"/>
      <c r="AB2005" s="1"/>
      <c r="AC2005" s="1"/>
      <c r="AJ2005" s="1"/>
      <c r="AK2005" s="1"/>
      <c r="AL2005" s="1"/>
    </row>
    <row r="2006">
      <c r="I2006" s="1"/>
      <c r="J2006" s="1"/>
      <c r="K2006" s="1"/>
      <c r="AA2006" s="1"/>
      <c r="AB2006" s="1"/>
      <c r="AC2006" s="1"/>
      <c r="AJ2006" s="1"/>
      <c r="AK2006" s="1"/>
      <c r="AL2006" s="1"/>
    </row>
    <row r="2007">
      <c r="I2007" s="1"/>
      <c r="J2007" s="1"/>
      <c r="K2007" s="1"/>
      <c r="AA2007" s="1"/>
      <c r="AB2007" s="1"/>
      <c r="AC2007" s="1"/>
      <c r="AJ2007" s="1"/>
      <c r="AK2007" s="1"/>
      <c r="AL2007" s="1"/>
    </row>
    <row r="2008">
      <c r="I2008" s="1"/>
      <c r="J2008" s="1"/>
      <c r="K2008" s="1"/>
      <c r="AA2008" s="1"/>
      <c r="AB2008" s="1"/>
      <c r="AC2008" s="1"/>
      <c r="AJ2008" s="1"/>
      <c r="AK2008" s="1"/>
      <c r="AL2008" s="1"/>
    </row>
    <row r="2009">
      <c r="I2009" s="1"/>
      <c r="J2009" s="1"/>
      <c r="K2009" s="1"/>
      <c r="AA2009" s="1"/>
      <c r="AB2009" s="1"/>
      <c r="AC2009" s="1"/>
      <c r="AJ2009" s="1"/>
      <c r="AK2009" s="1"/>
      <c r="AL2009" s="1"/>
    </row>
    <row r="2010">
      <c r="I2010" s="1"/>
      <c r="J2010" s="1"/>
      <c r="K2010" s="1"/>
      <c r="AA2010" s="1"/>
      <c r="AB2010" s="1"/>
      <c r="AC2010" s="1"/>
      <c r="AJ2010" s="1"/>
      <c r="AK2010" s="1"/>
      <c r="AL2010" s="1"/>
    </row>
    <row r="2011">
      <c r="I2011" s="1"/>
      <c r="J2011" s="1"/>
      <c r="K2011" s="1"/>
      <c r="AA2011" s="1"/>
      <c r="AB2011" s="1"/>
      <c r="AC2011" s="1"/>
      <c r="AJ2011" s="1"/>
      <c r="AK2011" s="1"/>
      <c r="AL2011" s="1"/>
    </row>
    <row r="2012">
      <c r="I2012" s="1"/>
      <c r="J2012" s="1"/>
      <c r="K2012" s="1"/>
      <c r="AA2012" s="1"/>
      <c r="AB2012" s="1"/>
      <c r="AC2012" s="1"/>
      <c r="AJ2012" s="1"/>
      <c r="AK2012" s="1"/>
      <c r="AL2012" s="1"/>
    </row>
    <row r="2013">
      <c r="I2013" s="1"/>
      <c r="J2013" s="1"/>
      <c r="K2013" s="1"/>
      <c r="AA2013" s="1"/>
      <c r="AB2013" s="1"/>
      <c r="AC2013" s="1"/>
      <c r="AJ2013" s="1"/>
      <c r="AK2013" s="1"/>
      <c r="AL2013" s="1"/>
    </row>
    <row r="2014">
      <c r="I2014" s="1"/>
      <c r="J2014" s="1"/>
      <c r="K2014" s="1"/>
      <c r="AA2014" s="1"/>
      <c r="AB2014" s="1"/>
      <c r="AC2014" s="1"/>
      <c r="AJ2014" s="1"/>
      <c r="AK2014" s="1"/>
      <c r="AL2014" s="1"/>
    </row>
    <row r="2015">
      <c r="I2015" s="1"/>
      <c r="J2015" s="1"/>
      <c r="K2015" s="1"/>
      <c r="AA2015" s="1"/>
      <c r="AB2015" s="1"/>
      <c r="AC2015" s="1"/>
      <c r="AJ2015" s="1"/>
      <c r="AK2015" s="1"/>
      <c r="AL2015" s="1"/>
    </row>
    <row r="2016">
      <c r="I2016" s="1"/>
      <c r="J2016" s="1"/>
      <c r="K2016" s="1"/>
      <c r="AA2016" s="1"/>
      <c r="AB2016" s="1"/>
      <c r="AC2016" s="1"/>
      <c r="AJ2016" s="1"/>
      <c r="AK2016" s="1"/>
      <c r="AL2016" s="1"/>
    </row>
    <row r="2017">
      <c r="I2017" s="1"/>
      <c r="J2017" s="1"/>
      <c r="K2017" s="1"/>
      <c r="AA2017" s="1"/>
      <c r="AB2017" s="1"/>
      <c r="AC2017" s="1"/>
      <c r="AJ2017" s="1"/>
      <c r="AK2017" s="1"/>
      <c r="AL2017" s="1"/>
    </row>
    <row r="2018">
      <c r="I2018" s="1"/>
      <c r="J2018" s="1"/>
      <c r="K2018" s="1"/>
      <c r="AA2018" s="1"/>
      <c r="AB2018" s="1"/>
      <c r="AC2018" s="1"/>
      <c r="AJ2018" s="1"/>
      <c r="AK2018" s="1"/>
      <c r="AL2018" s="1"/>
    </row>
    <row r="2019">
      <c r="I2019" s="1"/>
      <c r="J2019" s="1"/>
      <c r="K2019" s="1"/>
      <c r="AA2019" s="1"/>
      <c r="AB2019" s="1"/>
      <c r="AC2019" s="1"/>
      <c r="AJ2019" s="1"/>
      <c r="AK2019" s="1"/>
      <c r="AL2019" s="1"/>
    </row>
    <row r="2020">
      <c r="I2020" s="1"/>
      <c r="J2020" s="1"/>
      <c r="K2020" s="1"/>
      <c r="AA2020" s="1"/>
      <c r="AB2020" s="1"/>
      <c r="AC2020" s="1"/>
      <c r="AJ2020" s="1"/>
      <c r="AK2020" s="1"/>
      <c r="AL2020" s="1"/>
    </row>
    <row r="2021">
      <c r="I2021" s="1"/>
      <c r="J2021" s="1"/>
      <c r="K2021" s="1"/>
      <c r="AA2021" s="1"/>
      <c r="AB2021" s="1"/>
      <c r="AC2021" s="1"/>
      <c r="AJ2021" s="1"/>
      <c r="AK2021" s="1"/>
      <c r="AL2021" s="1"/>
    </row>
    <row r="2022">
      <c r="I2022" s="1"/>
      <c r="J2022" s="1"/>
      <c r="K2022" s="1"/>
      <c r="AA2022" s="1"/>
      <c r="AB2022" s="1"/>
      <c r="AC2022" s="1"/>
      <c r="AJ2022" s="1"/>
      <c r="AK2022" s="1"/>
      <c r="AL2022" s="1"/>
    </row>
    <row r="2023">
      <c r="I2023" s="1"/>
      <c r="J2023" s="1"/>
      <c r="K2023" s="1"/>
      <c r="AA2023" s="1"/>
      <c r="AB2023" s="1"/>
      <c r="AC2023" s="1"/>
      <c r="AJ2023" s="1"/>
      <c r="AK2023" s="1"/>
      <c r="AL2023" s="1"/>
    </row>
    <row r="2024">
      <c r="I2024" s="1"/>
      <c r="J2024" s="1"/>
      <c r="K2024" s="1"/>
      <c r="AA2024" s="1"/>
      <c r="AB2024" s="1"/>
      <c r="AC2024" s="1"/>
      <c r="AJ2024" s="1"/>
      <c r="AK2024" s="1"/>
      <c r="AL2024" s="1"/>
    </row>
    <row r="2025">
      <c r="I2025" s="1"/>
      <c r="J2025" s="1"/>
      <c r="K2025" s="1"/>
      <c r="AA2025" s="1"/>
      <c r="AB2025" s="1"/>
      <c r="AC2025" s="1"/>
      <c r="AJ2025" s="1"/>
      <c r="AK2025" s="1"/>
      <c r="AL2025" s="1"/>
    </row>
    <row r="2026">
      <c r="I2026" s="1"/>
      <c r="J2026" s="1"/>
      <c r="K2026" s="1"/>
      <c r="AA2026" s="1"/>
      <c r="AB2026" s="1"/>
      <c r="AC2026" s="1"/>
      <c r="AJ2026" s="1"/>
      <c r="AK2026" s="1"/>
      <c r="AL2026" s="1"/>
    </row>
    <row r="2027">
      <c r="I2027" s="1"/>
      <c r="J2027" s="1"/>
      <c r="K2027" s="1"/>
      <c r="AA2027" s="1"/>
      <c r="AB2027" s="1"/>
      <c r="AC2027" s="1"/>
      <c r="AJ2027" s="1"/>
      <c r="AK2027" s="1"/>
      <c r="AL2027" s="1"/>
    </row>
    <row r="2028">
      <c r="I2028" s="1"/>
      <c r="J2028" s="1"/>
      <c r="K2028" s="1"/>
      <c r="AA2028" s="1"/>
      <c r="AB2028" s="1"/>
      <c r="AC2028" s="1"/>
      <c r="AJ2028" s="1"/>
      <c r="AK2028" s="1"/>
      <c r="AL2028" s="1"/>
    </row>
    <row r="2029">
      <c r="I2029" s="1"/>
      <c r="J2029" s="1"/>
      <c r="K2029" s="1"/>
      <c r="AA2029" s="1"/>
      <c r="AB2029" s="1"/>
      <c r="AC2029" s="1"/>
      <c r="AJ2029" s="1"/>
      <c r="AK2029" s="1"/>
      <c r="AL2029" s="1"/>
    </row>
    <row r="2030">
      <c r="I2030" s="1"/>
      <c r="J2030" s="1"/>
      <c r="K2030" s="1"/>
      <c r="AA2030" s="1"/>
      <c r="AB2030" s="1"/>
      <c r="AC2030" s="1"/>
      <c r="AJ2030" s="1"/>
      <c r="AK2030" s="1"/>
      <c r="AL2030" s="1"/>
    </row>
    <row r="2031">
      <c r="I2031" s="1"/>
      <c r="J2031" s="1"/>
      <c r="K2031" s="1"/>
      <c r="AA2031" s="1"/>
      <c r="AB2031" s="1"/>
      <c r="AC2031" s="1"/>
      <c r="AJ2031" s="1"/>
      <c r="AK2031" s="1"/>
      <c r="AL2031" s="1"/>
    </row>
    <row r="2032">
      <c r="I2032" s="1"/>
      <c r="J2032" s="1"/>
      <c r="K2032" s="1"/>
      <c r="AA2032" s="1"/>
      <c r="AB2032" s="1"/>
      <c r="AC2032" s="1"/>
      <c r="AJ2032" s="1"/>
      <c r="AK2032" s="1"/>
      <c r="AL2032" s="1"/>
    </row>
    <row r="2033">
      <c r="I2033" s="1"/>
      <c r="J2033" s="1"/>
      <c r="K2033" s="1"/>
      <c r="AA2033" s="1"/>
      <c r="AB2033" s="1"/>
      <c r="AC2033" s="1"/>
      <c r="AJ2033" s="1"/>
      <c r="AK2033" s="1"/>
      <c r="AL2033" s="1"/>
    </row>
    <row r="2034">
      <c r="I2034" s="1"/>
      <c r="J2034" s="1"/>
      <c r="K2034" s="1"/>
      <c r="AA2034" s="1"/>
      <c r="AB2034" s="1"/>
      <c r="AC2034" s="1"/>
      <c r="AJ2034" s="1"/>
      <c r="AK2034" s="1"/>
      <c r="AL2034" s="1"/>
    </row>
    <row r="2035">
      <c r="I2035" s="1"/>
      <c r="J2035" s="1"/>
      <c r="K2035" s="1"/>
      <c r="AA2035" s="1"/>
      <c r="AB2035" s="1"/>
      <c r="AC2035" s="1"/>
      <c r="AJ2035" s="1"/>
      <c r="AK2035" s="1"/>
      <c r="AL2035" s="1"/>
    </row>
    <row r="2036">
      <c r="I2036" s="1"/>
      <c r="J2036" s="1"/>
      <c r="K2036" s="1"/>
      <c r="AA2036" s="1"/>
      <c r="AB2036" s="1"/>
      <c r="AC2036" s="1"/>
      <c r="AJ2036" s="1"/>
      <c r="AK2036" s="1"/>
      <c r="AL2036" s="1"/>
    </row>
    <row r="2037">
      <c r="I2037" s="1"/>
      <c r="J2037" s="1"/>
      <c r="K2037" s="1"/>
      <c r="AA2037" s="1"/>
      <c r="AB2037" s="1"/>
      <c r="AC2037" s="1"/>
      <c r="AJ2037" s="1"/>
      <c r="AK2037" s="1"/>
      <c r="AL2037" s="1"/>
    </row>
    <row r="2038">
      <c r="I2038" s="1"/>
      <c r="J2038" s="1"/>
      <c r="K2038" s="1"/>
      <c r="AA2038" s="1"/>
      <c r="AB2038" s="1"/>
      <c r="AC2038" s="1"/>
      <c r="AJ2038" s="1"/>
      <c r="AK2038" s="1"/>
      <c r="AL2038" s="1"/>
    </row>
    <row r="2039">
      <c r="I2039" s="1"/>
      <c r="J2039" s="1"/>
      <c r="K2039" s="1"/>
      <c r="AA2039" s="1"/>
      <c r="AB2039" s="1"/>
      <c r="AC2039" s="1"/>
      <c r="AJ2039" s="1"/>
      <c r="AK2039" s="1"/>
      <c r="AL2039" s="1"/>
    </row>
    <row r="2040">
      <c r="I2040" s="1"/>
      <c r="J2040" s="1"/>
      <c r="K2040" s="1"/>
      <c r="AA2040" s="1"/>
      <c r="AB2040" s="1"/>
      <c r="AC2040" s="1"/>
      <c r="AJ2040" s="1"/>
      <c r="AK2040" s="1"/>
      <c r="AL2040" s="1"/>
    </row>
    <row r="2041">
      <c r="I2041" s="1"/>
      <c r="J2041" s="1"/>
      <c r="K2041" s="1"/>
      <c r="AA2041" s="1"/>
      <c r="AB2041" s="1"/>
      <c r="AC2041" s="1"/>
      <c r="AJ2041" s="1"/>
      <c r="AK2041" s="1"/>
      <c r="AL2041" s="1"/>
    </row>
    <row r="2042">
      <c r="I2042" s="1"/>
      <c r="J2042" s="1"/>
      <c r="K2042" s="1"/>
      <c r="AA2042" s="1"/>
      <c r="AB2042" s="1"/>
      <c r="AC2042" s="1"/>
      <c r="AJ2042" s="1"/>
      <c r="AK2042" s="1"/>
      <c r="AL2042" s="1"/>
    </row>
    <row r="2043">
      <c r="I2043" s="1"/>
      <c r="J2043" s="1"/>
      <c r="K2043" s="1"/>
      <c r="AA2043" s="1"/>
      <c r="AB2043" s="1"/>
      <c r="AC2043" s="1"/>
      <c r="AJ2043" s="1"/>
      <c r="AK2043" s="1"/>
      <c r="AL2043" s="1"/>
    </row>
    <row r="2044">
      <c r="I2044" s="1"/>
      <c r="J2044" s="1"/>
      <c r="K2044" s="1"/>
      <c r="AA2044" s="1"/>
      <c r="AB2044" s="1"/>
      <c r="AC2044" s="1"/>
      <c r="AJ2044" s="1"/>
      <c r="AK2044" s="1"/>
      <c r="AL2044" s="1"/>
    </row>
    <row r="2045">
      <c r="I2045" s="1"/>
      <c r="J2045" s="1"/>
      <c r="K2045" s="1"/>
      <c r="AA2045" s="1"/>
      <c r="AB2045" s="1"/>
      <c r="AC2045" s="1"/>
      <c r="AJ2045" s="1"/>
      <c r="AK2045" s="1"/>
      <c r="AL2045" s="1"/>
    </row>
    <row r="2046">
      <c r="I2046" s="1"/>
      <c r="J2046" s="1"/>
      <c r="K2046" s="1"/>
      <c r="AA2046" s="1"/>
      <c r="AB2046" s="1"/>
      <c r="AC2046" s="1"/>
      <c r="AJ2046" s="1"/>
      <c r="AK2046" s="1"/>
      <c r="AL2046" s="1"/>
    </row>
    <row r="2047">
      <c r="I2047" s="1"/>
      <c r="J2047" s="1"/>
      <c r="K2047" s="1"/>
      <c r="AA2047" s="1"/>
      <c r="AB2047" s="1"/>
      <c r="AC2047" s="1"/>
      <c r="AJ2047" s="1"/>
      <c r="AK2047" s="1"/>
      <c r="AL2047" s="1"/>
    </row>
    <row r="2048">
      <c r="I2048" s="1"/>
      <c r="J2048" s="1"/>
      <c r="K2048" s="1"/>
      <c r="AA2048" s="1"/>
      <c r="AB2048" s="1"/>
      <c r="AC2048" s="1"/>
      <c r="AJ2048" s="1"/>
      <c r="AK2048" s="1"/>
      <c r="AL2048" s="1"/>
    </row>
    <row r="2049">
      <c r="I2049" s="1"/>
      <c r="J2049" s="1"/>
      <c r="K2049" s="1"/>
      <c r="AA2049" s="1"/>
      <c r="AB2049" s="1"/>
      <c r="AC2049" s="1"/>
      <c r="AJ2049" s="1"/>
      <c r="AK2049" s="1"/>
      <c r="AL2049" s="1"/>
    </row>
    <row r="2050">
      <c r="I2050" s="1"/>
      <c r="J2050" s="1"/>
      <c r="K2050" s="1"/>
      <c r="AA2050" s="1"/>
      <c r="AB2050" s="1"/>
      <c r="AC2050" s="1"/>
      <c r="AJ2050" s="1"/>
      <c r="AK2050" s="1"/>
      <c r="AL2050" s="1"/>
    </row>
    <row r="2051">
      <c r="I2051" s="1"/>
      <c r="J2051" s="1"/>
      <c r="K2051" s="1"/>
      <c r="AA2051" s="1"/>
      <c r="AB2051" s="1"/>
      <c r="AC2051" s="1"/>
      <c r="AJ2051" s="1"/>
      <c r="AK2051" s="1"/>
      <c r="AL2051" s="1"/>
    </row>
    <row r="2052">
      <c r="I2052" s="1"/>
      <c r="J2052" s="1"/>
      <c r="K2052" s="1"/>
      <c r="AA2052" s="1"/>
      <c r="AB2052" s="1"/>
      <c r="AC2052" s="1"/>
      <c r="AJ2052" s="1"/>
      <c r="AK2052" s="1"/>
      <c r="AL2052" s="1"/>
    </row>
    <row r="2053">
      <c r="I2053" s="1"/>
      <c r="J2053" s="1"/>
      <c r="K2053" s="1"/>
      <c r="AA2053" s="1"/>
      <c r="AB2053" s="1"/>
      <c r="AC2053" s="1"/>
      <c r="AJ2053" s="1"/>
      <c r="AK2053" s="1"/>
      <c r="AL2053" s="1"/>
    </row>
    <row r="2054">
      <c r="I2054" s="1"/>
      <c r="J2054" s="1"/>
      <c r="K2054" s="1"/>
      <c r="AA2054" s="1"/>
      <c r="AB2054" s="1"/>
      <c r="AC2054" s="1"/>
      <c r="AJ2054" s="1"/>
      <c r="AK2054" s="1"/>
      <c r="AL2054" s="1"/>
    </row>
    <row r="2055">
      <c r="I2055" s="1"/>
      <c r="J2055" s="1"/>
      <c r="K2055" s="1"/>
      <c r="AA2055" s="1"/>
      <c r="AB2055" s="1"/>
      <c r="AC2055" s="1"/>
      <c r="AJ2055" s="1"/>
      <c r="AK2055" s="1"/>
      <c r="AL2055" s="1"/>
    </row>
    <row r="2056">
      <c r="I2056" s="1"/>
      <c r="J2056" s="1"/>
      <c r="K2056" s="1"/>
      <c r="AA2056" s="1"/>
      <c r="AB2056" s="1"/>
      <c r="AC2056" s="1"/>
      <c r="AJ2056" s="1"/>
      <c r="AK2056" s="1"/>
      <c r="AL2056" s="1"/>
    </row>
    <row r="2057">
      <c r="I2057" s="1"/>
      <c r="J2057" s="1"/>
      <c r="K2057" s="1"/>
      <c r="AA2057" s="1"/>
      <c r="AB2057" s="1"/>
      <c r="AC2057" s="1"/>
      <c r="AJ2057" s="1"/>
      <c r="AK2057" s="1"/>
      <c r="AL2057" s="1"/>
    </row>
    <row r="2058">
      <c r="I2058" s="1"/>
      <c r="J2058" s="1"/>
      <c r="K2058" s="1"/>
      <c r="AA2058" s="1"/>
      <c r="AB2058" s="1"/>
      <c r="AC2058" s="1"/>
      <c r="AJ2058" s="1"/>
      <c r="AK2058" s="1"/>
      <c r="AL2058" s="1"/>
    </row>
    <row r="2059">
      <c r="I2059" s="1"/>
      <c r="J2059" s="1"/>
      <c r="K2059" s="1"/>
      <c r="AA2059" s="1"/>
      <c r="AB2059" s="1"/>
      <c r="AC2059" s="1"/>
      <c r="AJ2059" s="1"/>
      <c r="AK2059" s="1"/>
      <c r="AL2059" s="1"/>
    </row>
    <row r="2060">
      <c r="I2060" s="1"/>
      <c r="J2060" s="1"/>
      <c r="K2060" s="1"/>
      <c r="AA2060" s="1"/>
      <c r="AB2060" s="1"/>
      <c r="AC2060" s="1"/>
      <c r="AJ2060" s="1"/>
      <c r="AK2060" s="1"/>
      <c r="AL2060" s="1"/>
    </row>
    <row r="2061">
      <c r="I2061" s="1"/>
      <c r="J2061" s="1"/>
      <c r="K2061" s="1"/>
      <c r="AA2061" s="1"/>
      <c r="AB2061" s="1"/>
      <c r="AC2061" s="1"/>
      <c r="AJ2061" s="1"/>
      <c r="AK2061" s="1"/>
      <c r="AL2061" s="1"/>
    </row>
    <row r="2062">
      <c r="I2062" s="1"/>
      <c r="J2062" s="1"/>
      <c r="K2062" s="1"/>
      <c r="AA2062" s="1"/>
      <c r="AB2062" s="1"/>
      <c r="AC2062" s="1"/>
      <c r="AJ2062" s="1"/>
      <c r="AK2062" s="1"/>
      <c r="AL2062" s="1"/>
    </row>
    <row r="2063">
      <c r="I2063" s="1"/>
      <c r="J2063" s="1"/>
      <c r="K2063" s="1"/>
      <c r="AA2063" s="1"/>
      <c r="AB2063" s="1"/>
      <c r="AC2063" s="1"/>
      <c r="AJ2063" s="1"/>
      <c r="AK2063" s="1"/>
      <c r="AL2063" s="1"/>
    </row>
    <row r="2064">
      <c r="I2064" s="1"/>
      <c r="J2064" s="1"/>
      <c r="K2064" s="1"/>
      <c r="AA2064" s="1"/>
      <c r="AB2064" s="1"/>
      <c r="AC2064" s="1"/>
      <c r="AJ2064" s="1"/>
      <c r="AK2064" s="1"/>
      <c r="AL2064" s="1"/>
    </row>
    <row r="2065">
      <c r="I2065" s="1"/>
      <c r="J2065" s="1"/>
      <c r="K2065" s="1"/>
      <c r="AA2065" s="1"/>
      <c r="AB2065" s="1"/>
      <c r="AC2065" s="1"/>
      <c r="AJ2065" s="1"/>
      <c r="AK2065" s="1"/>
      <c r="AL2065" s="1"/>
    </row>
    <row r="2066">
      <c r="I2066" s="1"/>
      <c r="J2066" s="1"/>
      <c r="K2066" s="1"/>
      <c r="AA2066" s="1"/>
      <c r="AB2066" s="1"/>
      <c r="AC2066" s="1"/>
      <c r="AJ2066" s="1"/>
      <c r="AK2066" s="1"/>
      <c r="AL2066" s="1"/>
    </row>
    <row r="2067">
      <c r="I2067" s="1"/>
      <c r="J2067" s="1"/>
      <c r="K2067" s="1"/>
      <c r="AA2067" s="1"/>
      <c r="AB2067" s="1"/>
      <c r="AC2067" s="1"/>
      <c r="AJ2067" s="1"/>
      <c r="AK2067" s="1"/>
      <c r="AL2067" s="1"/>
    </row>
    <row r="2068">
      <c r="I2068" s="1"/>
      <c r="J2068" s="1"/>
      <c r="K2068" s="1"/>
      <c r="AA2068" s="1"/>
      <c r="AB2068" s="1"/>
      <c r="AC2068" s="1"/>
      <c r="AJ2068" s="1"/>
      <c r="AK2068" s="1"/>
      <c r="AL2068" s="1"/>
    </row>
    <row r="2069">
      <c r="I2069" s="1"/>
      <c r="J2069" s="1"/>
      <c r="K2069" s="1"/>
      <c r="AA2069" s="1"/>
      <c r="AB2069" s="1"/>
      <c r="AC2069" s="1"/>
      <c r="AJ2069" s="1"/>
      <c r="AK2069" s="1"/>
      <c r="AL2069" s="1"/>
    </row>
    <row r="2070">
      <c r="I2070" s="1"/>
      <c r="J2070" s="1"/>
      <c r="K2070" s="1"/>
      <c r="AA2070" s="1"/>
      <c r="AB2070" s="1"/>
      <c r="AC2070" s="1"/>
      <c r="AJ2070" s="1"/>
      <c r="AK2070" s="1"/>
      <c r="AL2070" s="1"/>
    </row>
    <row r="2071">
      <c r="I2071" s="1"/>
      <c r="J2071" s="1"/>
      <c r="K2071" s="1"/>
      <c r="AA2071" s="1"/>
      <c r="AB2071" s="1"/>
      <c r="AC2071" s="1"/>
      <c r="AJ2071" s="1"/>
      <c r="AK2071" s="1"/>
      <c r="AL2071" s="1"/>
    </row>
    <row r="2072">
      <c r="I2072" s="1"/>
      <c r="J2072" s="1"/>
      <c r="K2072" s="1"/>
      <c r="AA2072" s="1"/>
      <c r="AB2072" s="1"/>
      <c r="AC2072" s="1"/>
      <c r="AJ2072" s="1"/>
      <c r="AK2072" s="1"/>
      <c r="AL2072" s="1"/>
    </row>
    <row r="2073">
      <c r="I2073" s="1"/>
      <c r="J2073" s="1"/>
      <c r="K2073" s="1"/>
      <c r="AA2073" s="1"/>
      <c r="AB2073" s="1"/>
      <c r="AC2073" s="1"/>
      <c r="AJ2073" s="1"/>
      <c r="AK2073" s="1"/>
      <c r="AL2073" s="1"/>
    </row>
    <row r="2074">
      <c r="I2074" s="1"/>
      <c r="J2074" s="1"/>
      <c r="K2074" s="1"/>
      <c r="AA2074" s="1"/>
      <c r="AB2074" s="1"/>
      <c r="AC2074" s="1"/>
      <c r="AJ2074" s="1"/>
      <c r="AK2074" s="1"/>
      <c r="AL2074" s="1"/>
    </row>
    <row r="2075">
      <c r="I2075" s="1"/>
      <c r="J2075" s="1"/>
      <c r="K2075" s="1"/>
      <c r="AA2075" s="1"/>
      <c r="AB2075" s="1"/>
      <c r="AC2075" s="1"/>
      <c r="AJ2075" s="1"/>
      <c r="AK2075" s="1"/>
      <c r="AL2075" s="1"/>
    </row>
    <row r="2076">
      <c r="I2076" s="1"/>
      <c r="J2076" s="1"/>
      <c r="K2076" s="1"/>
      <c r="AA2076" s="1"/>
      <c r="AB2076" s="1"/>
      <c r="AC2076" s="1"/>
      <c r="AJ2076" s="1"/>
      <c r="AK2076" s="1"/>
      <c r="AL2076" s="1"/>
    </row>
    <row r="2077">
      <c r="I2077" s="1"/>
      <c r="J2077" s="1"/>
      <c r="K2077" s="1"/>
      <c r="AA2077" s="1"/>
      <c r="AB2077" s="1"/>
      <c r="AC2077" s="1"/>
      <c r="AJ2077" s="1"/>
      <c r="AK2077" s="1"/>
      <c r="AL2077" s="1"/>
    </row>
    <row r="2078">
      <c r="I2078" s="1"/>
      <c r="J2078" s="1"/>
      <c r="K2078" s="1"/>
      <c r="AA2078" s="1"/>
      <c r="AB2078" s="1"/>
      <c r="AC2078" s="1"/>
      <c r="AJ2078" s="1"/>
      <c r="AK2078" s="1"/>
      <c r="AL2078" s="1"/>
    </row>
    <row r="2079">
      <c r="I2079" s="1"/>
      <c r="J2079" s="1"/>
      <c r="K2079" s="1"/>
      <c r="AA2079" s="1"/>
      <c r="AB2079" s="1"/>
      <c r="AC2079" s="1"/>
      <c r="AJ2079" s="1"/>
      <c r="AK2079" s="1"/>
      <c r="AL2079" s="1"/>
    </row>
    <row r="2080">
      <c r="I2080" s="1"/>
      <c r="J2080" s="1"/>
      <c r="K2080" s="1"/>
      <c r="AA2080" s="1"/>
      <c r="AB2080" s="1"/>
      <c r="AC2080" s="1"/>
      <c r="AJ2080" s="1"/>
      <c r="AK2080" s="1"/>
      <c r="AL2080" s="1"/>
    </row>
    <row r="2081">
      <c r="I2081" s="1"/>
      <c r="J2081" s="1"/>
      <c r="K2081" s="1"/>
      <c r="AA2081" s="1"/>
      <c r="AB2081" s="1"/>
      <c r="AC2081" s="1"/>
      <c r="AJ2081" s="1"/>
      <c r="AK2081" s="1"/>
      <c r="AL2081" s="1"/>
    </row>
    <row r="2082">
      <c r="I2082" s="1"/>
      <c r="J2082" s="1"/>
      <c r="K2082" s="1"/>
      <c r="AA2082" s="1"/>
      <c r="AB2082" s="1"/>
      <c r="AC2082" s="1"/>
      <c r="AJ2082" s="1"/>
      <c r="AK2082" s="1"/>
      <c r="AL2082" s="1"/>
    </row>
    <row r="2083">
      <c r="I2083" s="1"/>
      <c r="J2083" s="1"/>
      <c r="K2083" s="1"/>
      <c r="AA2083" s="1"/>
      <c r="AB2083" s="1"/>
      <c r="AC2083" s="1"/>
      <c r="AJ2083" s="1"/>
      <c r="AK2083" s="1"/>
      <c r="AL2083" s="1"/>
    </row>
    <row r="2084">
      <c r="I2084" s="1"/>
      <c r="J2084" s="1"/>
      <c r="K2084" s="1"/>
      <c r="AA2084" s="1"/>
      <c r="AB2084" s="1"/>
      <c r="AC2084" s="1"/>
      <c r="AJ2084" s="1"/>
      <c r="AK2084" s="1"/>
      <c r="AL2084" s="1"/>
    </row>
    <row r="2085">
      <c r="I2085" s="1"/>
      <c r="J2085" s="1"/>
      <c r="K2085" s="1"/>
      <c r="AA2085" s="1"/>
      <c r="AB2085" s="1"/>
      <c r="AC2085" s="1"/>
      <c r="AJ2085" s="1"/>
      <c r="AK2085" s="1"/>
      <c r="AL2085" s="1"/>
    </row>
    <row r="2086">
      <c r="I2086" s="1"/>
      <c r="J2086" s="1"/>
      <c r="K2086" s="1"/>
      <c r="AA2086" s="1"/>
      <c r="AB2086" s="1"/>
      <c r="AC2086" s="1"/>
      <c r="AJ2086" s="1"/>
      <c r="AK2086" s="1"/>
      <c r="AL2086" s="1"/>
    </row>
    <row r="2087">
      <c r="I2087" s="1"/>
      <c r="J2087" s="1"/>
      <c r="K2087" s="1"/>
      <c r="AA2087" s="1"/>
      <c r="AB2087" s="1"/>
      <c r="AC2087" s="1"/>
      <c r="AJ2087" s="1"/>
      <c r="AK2087" s="1"/>
      <c r="AL2087" s="1"/>
    </row>
    <row r="2088">
      <c r="I2088" s="1"/>
      <c r="J2088" s="1"/>
      <c r="K2088" s="1"/>
      <c r="AA2088" s="1"/>
      <c r="AB2088" s="1"/>
      <c r="AC2088" s="1"/>
      <c r="AJ2088" s="1"/>
      <c r="AK2088" s="1"/>
      <c r="AL2088" s="1"/>
    </row>
    <row r="2089">
      <c r="I2089" s="1"/>
      <c r="J2089" s="1"/>
      <c r="K2089" s="1"/>
      <c r="AA2089" s="1"/>
      <c r="AB2089" s="1"/>
      <c r="AC2089" s="1"/>
      <c r="AJ2089" s="1"/>
      <c r="AK2089" s="1"/>
      <c r="AL2089" s="1"/>
    </row>
    <row r="2090">
      <c r="I2090" s="1"/>
      <c r="J2090" s="1"/>
      <c r="K2090" s="1"/>
      <c r="AA2090" s="1"/>
      <c r="AB2090" s="1"/>
      <c r="AC2090" s="1"/>
      <c r="AJ2090" s="1"/>
      <c r="AK2090" s="1"/>
      <c r="AL2090" s="1"/>
    </row>
    <row r="2091">
      <c r="I2091" s="1"/>
      <c r="J2091" s="1"/>
      <c r="K2091" s="1"/>
      <c r="AA2091" s="1"/>
      <c r="AB2091" s="1"/>
      <c r="AC2091" s="1"/>
      <c r="AJ2091" s="1"/>
      <c r="AK2091" s="1"/>
      <c r="AL2091" s="1"/>
    </row>
    <row r="2092">
      <c r="I2092" s="1"/>
      <c r="J2092" s="1"/>
      <c r="K2092" s="1"/>
      <c r="AA2092" s="1"/>
      <c r="AB2092" s="1"/>
      <c r="AC2092" s="1"/>
      <c r="AJ2092" s="1"/>
      <c r="AK2092" s="1"/>
      <c r="AL2092" s="1"/>
    </row>
    <row r="2093">
      <c r="I2093" s="1"/>
      <c r="J2093" s="1"/>
      <c r="K2093" s="1"/>
      <c r="AA2093" s="1"/>
      <c r="AB2093" s="1"/>
      <c r="AC2093" s="1"/>
      <c r="AJ2093" s="1"/>
      <c r="AK2093" s="1"/>
      <c r="AL2093" s="1"/>
    </row>
    <row r="2094">
      <c r="I2094" s="1"/>
      <c r="J2094" s="1"/>
      <c r="K2094" s="1"/>
      <c r="AA2094" s="1"/>
      <c r="AB2094" s="1"/>
      <c r="AC2094" s="1"/>
      <c r="AJ2094" s="1"/>
      <c r="AK2094" s="1"/>
      <c r="AL2094" s="1"/>
    </row>
    <row r="2095">
      <c r="I2095" s="1"/>
      <c r="J2095" s="1"/>
      <c r="K2095" s="1"/>
      <c r="AA2095" s="1"/>
      <c r="AB2095" s="1"/>
      <c r="AC2095" s="1"/>
      <c r="AJ2095" s="1"/>
      <c r="AK2095" s="1"/>
      <c r="AL2095" s="1"/>
    </row>
    <row r="2096">
      <c r="I2096" s="1"/>
      <c r="J2096" s="1"/>
      <c r="K2096" s="1"/>
      <c r="AA2096" s="1"/>
      <c r="AB2096" s="1"/>
      <c r="AC2096" s="1"/>
      <c r="AJ2096" s="1"/>
      <c r="AK2096" s="1"/>
      <c r="AL2096" s="1"/>
    </row>
    <row r="2097">
      <c r="I2097" s="1"/>
      <c r="J2097" s="1"/>
      <c r="K2097" s="1"/>
      <c r="AA2097" s="1"/>
      <c r="AB2097" s="1"/>
      <c r="AC2097" s="1"/>
      <c r="AJ2097" s="1"/>
      <c r="AK2097" s="1"/>
      <c r="AL2097" s="1"/>
    </row>
    <row r="2098">
      <c r="I2098" s="1"/>
      <c r="J2098" s="1"/>
      <c r="K2098" s="1"/>
      <c r="AA2098" s="1"/>
      <c r="AB2098" s="1"/>
      <c r="AC2098" s="1"/>
      <c r="AJ2098" s="1"/>
      <c r="AK2098" s="1"/>
      <c r="AL2098" s="1"/>
    </row>
    <row r="2099">
      <c r="I2099" s="1"/>
      <c r="J2099" s="1"/>
      <c r="K2099" s="1"/>
      <c r="AA2099" s="1"/>
      <c r="AB2099" s="1"/>
      <c r="AC2099" s="1"/>
      <c r="AJ2099" s="1"/>
      <c r="AK2099" s="1"/>
      <c r="AL2099" s="1"/>
    </row>
    <row r="2100">
      <c r="I2100" s="1"/>
      <c r="J2100" s="1"/>
      <c r="K2100" s="1"/>
      <c r="AA2100" s="1"/>
      <c r="AB2100" s="1"/>
      <c r="AC2100" s="1"/>
      <c r="AJ2100" s="1"/>
      <c r="AK2100" s="1"/>
      <c r="AL2100" s="1"/>
    </row>
    <row r="2101">
      <c r="I2101" s="1"/>
      <c r="J2101" s="1"/>
      <c r="K2101" s="1"/>
      <c r="AA2101" s="1"/>
      <c r="AB2101" s="1"/>
      <c r="AC2101" s="1"/>
      <c r="AJ2101" s="1"/>
      <c r="AK2101" s="1"/>
      <c r="AL2101" s="1"/>
    </row>
    <row r="2102">
      <c r="I2102" s="1"/>
      <c r="J2102" s="1"/>
      <c r="K2102" s="1"/>
      <c r="AA2102" s="1"/>
      <c r="AB2102" s="1"/>
      <c r="AC2102" s="1"/>
      <c r="AJ2102" s="1"/>
      <c r="AK2102" s="1"/>
      <c r="AL2102" s="1"/>
    </row>
    <row r="2103">
      <c r="I2103" s="1"/>
      <c r="J2103" s="1"/>
      <c r="K2103" s="1"/>
      <c r="AA2103" s="1"/>
      <c r="AB2103" s="1"/>
      <c r="AC2103" s="1"/>
      <c r="AJ2103" s="1"/>
      <c r="AK2103" s="1"/>
      <c r="AL2103" s="1"/>
    </row>
    <row r="2104">
      <c r="I2104" s="1"/>
      <c r="J2104" s="1"/>
      <c r="K2104" s="1"/>
      <c r="AA2104" s="1"/>
      <c r="AB2104" s="1"/>
      <c r="AC2104" s="1"/>
      <c r="AJ2104" s="1"/>
      <c r="AK2104" s="1"/>
      <c r="AL2104" s="1"/>
    </row>
    <row r="2105">
      <c r="I2105" s="1"/>
      <c r="J2105" s="1"/>
      <c r="K2105" s="1"/>
      <c r="AA2105" s="1"/>
      <c r="AB2105" s="1"/>
      <c r="AC2105" s="1"/>
      <c r="AJ2105" s="1"/>
      <c r="AK2105" s="1"/>
      <c r="AL2105" s="1"/>
    </row>
    <row r="2106">
      <c r="I2106" s="1"/>
      <c r="J2106" s="1"/>
      <c r="K2106" s="1"/>
      <c r="AA2106" s="1"/>
      <c r="AB2106" s="1"/>
      <c r="AC2106" s="1"/>
      <c r="AJ2106" s="1"/>
      <c r="AK2106" s="1"/>
      <c r="AL2106" s="1"/>
    </row>
    <row r="2107">
      <c r="I2107" s="1"/>
      <c r="J2107" s="1"/>
      <c r="K2107" s="1"/>
      <c r="AA2107" s="1"/>
      <c r="AB2107" s="1"/>
      <c r="AC2107" s="1"/>
      <c r="AJ2107" s="1"/>
      <c r="AK2107" s="1"/>
      <c r="AL2107" s="1"/>
    </row>
    <row r="2108">
      <c r="I2108" s="1"/>
      <c r="J2108" s="1"/>
      <c r="K2108" s="1"/>
      <c r="AA2108" s="1"/>
      <c r="AB2108" s="1"/>
      <c r="AC2108" s="1"/>
      <c r="AJ2108" s="1"/>
      <c r="AK2108" s="1"/>
      <c r="AL2108" s="1"/>
    </row>
    <row r="2109">
      <c r="I2109" s="1"/>
      <c r="J2109" s="1"/>
      <c r="K2109" s="1"/>
      <c r="AA2109" s="1"/>
      <c r="AB2109" s="1"/>
      <c r="AC2109" s="1"/>
      <c r="AJ2109" s="1"/>
      <c r="AK2109" s="1"/>
      <c r="AL2109" s="1"/>
    </row>
    <row r="2110">
      <c r="I2110" s="1"/>
      <c r="J2110" s="1"/>
      <c r="K2110" s="1"/>
      <c r="AA2110" s="1"/>
      <c r="AB2110" s="1"/>
      <c r="AC2110" s="1"/>
      <c r="AJ2110" s="1"/>
      <c r="AK2110" s="1"/>
      <c r="AL2110" s="1"/>
    </row>
    <row r="2111">
      <c r="I2111" s="1"/>
      <c r="J2111" s="1"/>
      <c r="K2111" s="1"/>
      <c r="AA2111" s="1"/>
      <c r="AB2111" s="1"/>
      <c r="AC2111" s="1"/>
      <c r="AJ2111" s="1"/>
      <c r="AK2111" s="1"/>
      <c r="AL2111" s="1"/>
    </row>
    <row r="2112">
      <c r="I2112" s="1"/>
      <c r="J2112" s="1"/>
      <c r="K2112" s="1"/>
      <c r="AA2112" s="1"/>
      <c r="AB2112" s="1"/>
      <c r="AC2112" s="1"/>
      <c r="AJ2112" s="1"/>
      <c r="AK2112" s="1"/>
      <c r="AL2112" s="1"/>
    </row>
    <row r="2113">
      <c r="I2113" s="1"/>
      <c r="J2113" s="1"/>
      <c r="K2113" s="1"/>
      <c r="AA2113" s="1"/>
      <c r="AB2113" s="1"/>
      <c r="AC2113" s="1"/>
      <c r="AJ2113" s="1"/>
      <c r="AK2113" s="1"/>
      <c r="AL2113" s="1"/>
    </row>
    <row r="2114">
      <c r="I2114" s="1"/>
      <c r="J2114" s="1"/>
      <c r="K2114" s="1"/>
      <c r="AA2114" s="1"/>
      <c r="AB2114" s="1"/>
      <c r="AC2114" s="1"/>
      <c r="AJ2114" s="1"/>
      <c r="AK2114" s="1"/>
      <c r="AL2114" s="1"/>
    </row>
    <row r="2115">
      <c r="I2115" s="1"/>
      <c r="J2115" s="1"/>
      <c r="K2115" s="1"/>
      <c r="AA2115" s="1"/>
      <c r="AB2115" s="1"/>
      <c r="AC2115" s="1"/>
      <c r="AJ2115" s="1"/>
      <c r="AK2115" s="1"/>
      <c r="AL2115" s="1"/>
    </row>
    <row r="2116">
      <c r="I2116" s="1"/>
      <c r="J2116" s="1"/>
      <c r="K2116" s="1"/>
      <c r="AA2116" s="1"/>
      <c r="AB2116" s="1"/>
      <c r="AC2116" s="1"/>
      <c r="AJ2116" s="1"/>
      <c r="AK2116" s="1"/>
      <c r="AL2116" s="1"/>
    </row>
    <row r="2117">
      <c r="I2117" s="1"/>
      <c r="J2117" s="1"/>
      <c r="K2117" s="1"/>
      <c r="AA2117" s="1"/>
      <c r="AB2117" s="1"/>
      <c r="AC2117" s="1"/>
      <c r="AJ2117" s="1"/>
      <c r="AK2117" s="1"/>
      <c r="AL2117" s="1"/>
    </row>
    <row r="2118">
      <c r="I2118" s="1"/>
      <c r="J2118" s="1"/>
      <c r="K2118" s="1"/>
      <c r="AA2118" s="1"/>
      <c r="AB2118" s="1"/>
      <c r="AC2118" s="1"/>
      <c r="AJ2118" s="1"/>
      <c r="AK2118" s="1"/>
      <c r="AL2118" s="1"/>
    </row>
    <row r="2119">
      <c r="I2119" s="1"/>
      <c r="J2119" s="1"/>
      <c r="K2119" s="1"/>
      <c r="AA2119" s="1"/>
      <c r="AB2119" s="1"/>
      <c r="AC2119" s="1"/>
      <c r="AJ2119" s="1"/>
      <c r="AK2119" s="1"/>
      <c r="AL2119" s="1"/>
    </row>
    <row r="2120">
      <c r="I2120" s="1"/>
      <c r="J2120" s="1"/>
      <c r="K2120" s="1"/>
      <c r="AA2120" s="1"/>
      <c r="AB2120" s="1"/>
      <c r="AC2120" s="1"/>
      <c r="AJ2120" s="1"/>
      <c r="AK2120" s="1"/>
      <c r="AL2120" s="1"/>
    </row>
    <row r="2121">
      <c r="I2121" s="1"/>
      <c r="J2121" s="1"/>
      <c r="K2121" s="1"/>
      <c r="AA2121" s="1"/>
      <c r="AB2121" s="1"/>
      <c r="AC2121" s="1"/>
      <c r="AJ2121" s="1"/>
      <c r="AK2121" s="1"/>
      <c r="AL2121" s="1"/>
    </row>
    <row r="2122">
      <c r="I2122" s="1"/>
      <c r="J2122" s="1"/>
      <c r="K2122" s="1"/>
      <c r="AA2122" s="1"/>
      <c r="AB2122" s="1"/>
      <c r="AC2122" s="1"/>
      <c r="AJ2122" s="1"/>
      <c r="AK2122" s="1"/>
      <c r="AL2122" s="1"/>
    </row>
    <row r="2123">
      <c r="I2123" s="1"/>
      <c r="J2123" s="1"/>
      <c r="K2123" s="1"/>
      <c r="AA2123" s="1"/>
      <c r="AB2123" s="1"/>
      <c r="AC2123" s="1"/>
      <c r="AJ2123" s="1"/>
      <c r="AK2123" s="1"/>
      <c r="AL2123" s="1"/>
    </row>
    <row r="2124">
      <c r="I2124" s="1"/>
      <c r="J2124" s="1"/>
      <c r="K2124" s="1"/>
      <c r="AA2124" s="1"/>
      <c r="AB2124" s="1"/>
      <c r="AC2124" s="1"/>
      <c r="AJ2124" s="1"/>
      <c r="AK2124" s="1"/>
      <c r="AL2124" s="1"/>
    </row>
    <row r="2125">
      <c r="I2125" s="1"/>
      <c r="J2125" s="1"/>
      <c r="K2125" s="1"/>
      <c r="AA2125" s="1"/>
      <c r="AB2125" s="1"/>
      <c r="AC2125" s="1"/>
      <c r="AJ2125" s="1"/>
      <c r="AK2125" s="1"/>
      <c r="AL2125" s="1"/>
    </row>
    <row r="2126">
      <c r="I2126" s="1"/>
      <c r="J2126" s="1"/>
      <c r="K2126" s="1"/>
      <c r="AA2126" s="1"/>
      <c r="AB2126" s="1"/>
      <c r="AC2126" s="1"/>
      <c r="AJ2126" s="1"/>
      <c r="AK2126" s="1"/>
      <c r="AL2126" s="1"/>
    </row>
    <row r="2127">
      <c r="I2127" s="1"/>
      <c r="J2127" s="1"/>
      <c r="K2127" s="1"/>
      <c r="AA2127" s="1"/>
      <c r="AB2127" s="1"/>
      <c r="AC2127" s="1"/>
      <c r="AJ2127" s="1"/>
      <c r="AK2127" s="1"/>
      <c r="AL2127" s="1"/>
    </row>
    <row r="2128">
      <c r="I2128" s="1"/>
      <c r="J2128" s="1"/>
      <c r="K2128" s="1"/>
      <c r="AA2128" s="1"/>
      <c r="AB2128" s="1"/>
      <c r="AC2128" s="1"/>
      <c r="AJ2128" s="1"/>
      <c r="AK2128" s="1"/>
      <c r="AL2128" s="1"/>
    </row>
    <row r="2129">
      <c r="I2129" s="1"/>
      <c r="J2129" s="1"/>
      <c r="K2129" s="1"/>
      <c r="AA2129" s="1"/>
      <c r="AB2129" s="1"/>
      <c r="AC2129" s="1"/>
      <c r="AJ2129" s="1"/>
      <c r="AK2129" s="1"/>
      <c r="AL2129" s="1"/>
    </row>
    <row r="2130">
      <c r="I2130" s="1"/>
      <c r="J2130" s="1"/>
      <c r="K2130" s="1"/>
      <c r="AA2130" s="1"/>
      <c r="AB2130" s="1"/>
      <c r="AC2130" s="1"/>
      <c r="AJ2130" s="1"/>
      <c r="AK2130" s="1"/>
      <c r="AL2130" s="1"/>
    </row>
    <row r="2131">
      <c r="I2131" s="1"/>
      <c r="J2131" s="1"/>
      <c r="K2131" s="1"/>
      <c r="AA2131" s="1"/>
      <c r="AB2131" s="1"/>
      <c r="AC2131" s="1"/>
      <c r="AJ2131" s="1"/>
      <c r="AK2131" s="1"/>
      <c r="AL2131" s="1"/>
    </row>
    <row r="2132">
      <c r="I2132" s="1"/>
      <c r="J2132" s="1"/>
      <c r="K2132" s="1"/>
      <c r="AA2132" s="1"/>
      <c r="AB2132" s="1"/>
      <c r="AC2132" s="1"/>
      <c r="AJ2132" s="1"/>
      <c r="AK2132" s="1"/>
      <c r="AL2132" s="1"/>
    </row>
    <row r="2133">
      <c r="I2133" s="1"/>
      <c r="J2133" s="1"/>
      <c r="K2133" s="1"/>
      <c r="AA2133" s="1"/>
      <c r="AB2133" s="1"/>
      <c r="AC2133" s="1"/>
      <c r="AJ2133" s="1"/>
      <c r="AK2133" s="1"/>
      <c r="AL2133" s="1"/>
    </row>
    <row r="2134">
      <c r="I2134" s="1"/>
      <c r="J2134" s="1"/>
      <c r="K2134" s="1"/>
      <c r="AA2134" s="1"/>
      <c r="AB2134" s="1"/>
      <c r="AC2134" s="1"/>
      <c r="AJ2134" s="1"/>
      <c r="AK2134" s="1"/>
      <c r="AL2134" s="1"/>
    </row>
    <row r="2135">
      <c r="I2135" s="1"/>
      <c r="J2135" s="1"/>
      <c r="K2135" s="1"/>
      <c r="AA2135" s="1"/>
      <c r="AB2135" s="1"/>
      <c r="AC2135" s="1"/>
      <c r="AJ2135" s="1"/>
      <c r="AK2135" s="1"/>
      <c r="AL2135" s="1"/>
    </row>
    <row r="2136">
      <c r="I2136" s="1"/>
      <c r="J2136" s="1"/>
      <c r="K2136" s="1"/>
      <c r="AA2136" s="1"/>
      <c r="AB2136" s="1"/>
      <c r="AC2136" s="1"/>
      <c r="AJ2136" s="1"/>
      <c r="AK2136" s="1"/>
      <c r="AL2136" s="1"/>
    </row>
    <row r="2137">
      <c r="I2137" s="1"/>
      <c r="J2137" s="1"/>
      <c r="K2137" s="1"/>
      <c r="AA2137" s="1"/>
      <c r="AB2137" s="1"/>
      <c r="AC2137" s="1"/>
      <c r="AJ2137" s="1"/>
      <c r="AK2137" s="1"/>
      <c r="AL2137" s="1"/>
    </row>
    <row r="2138">
      <c r="I2138" s="1"/>
      <c r="J2138" s="1"/>
      <c r="K2138" s="1"/>
      <c r="AA2138" s="1"/>
      <c r="AB2138" s="1"/>
      <c r="AC2138" s="1"/>
      <c r="AJ2138" s="1"/>
      <c r="AK2138" s="1"/>
      <c r="AL2138" s="1"/>
    </row>
    <row r="2139">
      <c r="I2139" s="1"/>
      <c r="J2139" s="1"/>
      <c r="K2139" s="1"/>
      <c r="AA2139" s="1"/>
      <c r="AB2139" s="1"/>
      <c r="AC2139" s="1"/>
      <c r="AJ2139" s="1"/>
      <c r="AK2139" s="1"/>
      <c r="AL2139" s="1"/>
    </row>
    <row r="2140">
      <c r="I2140" s="1"/>
      <c r="J2140" s="1"/>
      <c r="K2140" s="1"/>
      <c r="AA2140" s="1"/>
      <c r="AB2140" s="1"/>
      <c r="AC2140" s="1"/>
      <c r="AJ2140" s="1"/>
      <c r="AK2140" s="1"/>
      <c r="AL2140" s="1"/>
    </row>
    <row r="2141">
      <c r="I2141" s="1"/>
      <c r="J2141" s="1"/>
      <c r="K2141" s="1"/>
      <c r="AA2141" s="1"/>
      <c r="AB2141" s="1"/>
      <c r="AC2141" s="1"/>
      <c r="AJ2141" s="1"/>
      <c r="AK2141" s="1"/>
      <c r="AL2141" s="1"/>
    </row>
    <row r="2142">
      <c r="I2142" s="1"/>
      <c r="J2142" s="1"/>
      <c r="K2142" s="1"/>
      <c r="AA2142" s="1"/>
      <c r="AB2142" s="1"/>
      <c r="AC2142" s="1"/>
      <c r="AJ2142" s="1"/>
      <c r="AK2142" s="1"/>
      <c r="AL2142" s="1"/>
    </row>
    <row r="2143">
      <c r="I2143" s="1"/>
      <c r="J2143" s="1"/>
      <c r="K2143" s="1"/>
      <c r="AA2143" s="1"/>
      <c r="AB2143" s="1"/>
      <c r="AC2143" s="1"/>
      <c r="AJ2143" s="1"/>
      <c r="AK2143" s="1"/>
      <c r="AL2143" s="1"/>
    </row>
    <row r="2144">
      <c r="I2144" s="1"/>
      <c r="J2144" s="1"/>
      <c r="K2144" s="1"/>
      <c r="AA2144" s="1"/>
      <c r="AB2144" s="1"/>
      <c r="AC2144" s="1"/>
      <c r="AJ2144" s="1"/>
      <c r="AK2144" s="1"/>
      <c r="AL2144" s="1"/>
    </row>
    <row r="2145">
      <c r="I2145" s="1"/>
      <c r="J2145" s="1"/>
      <c r="K2145" s="1"/>
      <c r="AA2145" s="1"/>
      <c r="AB2145" s="1"/>
      <c r="AC2145" s="1"/>
      <c r="AJ2145" s="1"/>
      <c r="AK2145" s="1"/>
      <c r="AL2145" s="1"/>
    </row>
    <row r="2146">
      <c r="I2146" s="1"/>
      <c r="J2146" s="1"/>
      <c r="K2146" s="1"/>
      <c r="AA2146" s="1"/>
      <c r="AB2146" s="1"/>
      <c r="AC2146" s="1"/>
      <c r="AJ2146" s="1"/>
      <c r="AK2146" s="1"/>
      <c r="AL2146" s="1"/>
    </row>
    <row r="2147">
      <c r="I2147" s="1"/>
      <c r="J2147" s="1"/>
      <c r="K2147" s="1"/>
      <c r="AA2147" s="1"/>
      <c r="AB2147" s="1"/>
      <c r="AC2147" s="1"/>
      <c r="AJ2147" s="1"/>
      <c r="AK2147" s="1"/>
      <c r="AL2147" s="1"/>
    </row>
    <row r="2148">
      <c r="I2148" s="1"/>
      <c r="J2148" s="1"/>
      <c r="K2148" s="1"/>
      <c r="AA2148" s="1"/>
      <c r="AB2148" s="1"/>
      <c r="AC2148" s="1"/>
      <c r="AJ2148" s="1"/>
      <c r="AK2148" s="1"/>
      <c r="AL2148" s="1"/>
    </row>
    <row r="2149">
      <c r="I2149" s="1"/>
      <c r="J2149" s="1"/>
      <c r="K2149" s="1"/>
      <c r="AA2149" s="1"/>
      <c r="AB2149" s="1"/>
      <c r="AC2149" s="1"/>
      <c r="AJ2149" s="1"/>
      <c r="AK2149" s="1"/>
      <c r="AL2149" s="1"/>
    </row>
    <row r="2150">
      <c r="I2150" s="1"/>
      <c r="J2150" s="1"/>
      <c r="K2150" s="1"/>
      <c r="AA2150" s="1"/>
      <c r="AB2150" s="1"/>
      <c r="AC2150" s="1"/>
      <c r="AJ2150" s="1"/>
      <c r="AK2150" s="1"/>
      <c r="AL2150" s="1"/>
    </row>
    <row r="2151">
      <c r="I2151" s="1"/>
      <c r="J2151" s="1"/>
      <c r="K2151" s="1"/>
      <c r="AA2151" s="1"/>
      <c r="AB2151" s="1"/>
      <c r="AC2151" s="1"/>
      <c r="AJ2151" s="1"/>
      <c r="AK2151" s="1"/>
      <c r="AL2151" s="1"/>
    </row>
    <row r="2152">
      <c r="I2152" s="1"/>
      <c r="J2152" s="1"/>
      <c r="K2152" s="1"/>
      <c r="AA2152" s="1"/>
      <c r="AB2152" s="1"/>
      <c r="AC2152" s="1"/>
      <c r="AJ2152" s="1"/>
      <c r="AK2152" s="1"/>
      <c r="AL2152" s="1"/>
    </row>
    <row r="2153">
      <c r="I2153" s="1"/>
      <c r="J2153" s="1"/>
      <c r="K2153" s="1"/>
      <c r="AA2153" s="1"/>
      <c r="AB2153" s="1"/>
      <c r="AC2153" s="1"/>
      <c r="AJ2153" s="1"/>
      <c r="AK2153" s="1"/>
      <c r="AL2153" s="1"/>
    </row>
    <row r="2154">
      <c r="I2154" s="1"/>
      <c r="J2154" s="1"/>
      <c r="K2154" s="1"/>
      <c r="AA2154" s="1"/>
      <c r="AB2154" s="1"/>
      <c r="AC2154" s="1"/>
      <c r="AJ2154" s="1"/>
      <c r="AK2154" s="1"/>
      <c r="AL2154" s="1"/>
    </row>
    <row r="2155">
      <c r="I2155" s="1"/>
      <c r="J2155" s="1"/>
      <c r="K2155" s="1"/>
      <c r="AA2155" s="1"/>
      <c r="AB2155" s="1"/>
      <c r="AC2155" s="1"/>
      <c r="AJ2155" s="1"/>
      <c r="AK2155" s="1"/>
      <c r="AL2155" s="1"/>
    </row>
    <row r="2156">
      <c r="I2156" s="1"/>
      <c r="J2156" s="1"/>
      <c r="K2156" s="1"/>
      <c r="AA2156" s="1"/>
      <c r="AB2156" s="1"/>
      <c r="AC2156" s="1"/>
      <c r="AJ2156" s="1"/>
      <c r="AK2156" s="1"/>
      <c r="AL2156" s="1"/>
    </row>
    <row r="2157">
      <c r="I2157" s="1"/>
      <c r="J2157" s="1"/>
      <c r="K2157" s="1"/>
      <c r="AA2157" s="1"/>
      <c r="AB2157" s="1"/>
      <c r="AC2157" s="1"/>
      <c r="AJ2157" s="1"/>
      <c r="AK2157" s="1"/>
      <c r="AL2157" s="1"/>
    </row>
    <row r="2158">
      <c r="I2158" s="1"/>
      <c r="J2158" s="1"/>
      <c r="K2158" s="1"/>
      <c r="AA2158" s="1"/>
      <c r="AB2158" s="1"/>
      <c r="AC2158" s="1"/>
      <c r="AJ2158" s="1"/>
      <c r="AK2158" s="1"/>
      <c r="AL2158" s="1"/>
    </row>
    <row r="2159">
      <c r="I2159" s="1"/>
      <c r="J2159" s="1"/>
      <c r="K2159" s="1"/>
      <c r="AA2159" s="1"/>
      <c r="AB2159" s="1"/>
      <c r="AC2159" s="1"/>
      <c r="AJ2159" s="1"/>
      <c r="AK2159" s="1"/>
      <c r="AL2159" s="1"/>
    </row>
    <row r="2160">
      <c r="I2160" s="1"/>
      <c r="J2160" s="1"/>
      <c r="K2160" s="1"/>
      <c r="AA2160" s="1"/>
      <c r="AB2160" s="1"/>
      <c r="AC2160" s="1"/>
      <c r="AJ2160" s="1"/>
      <c r="AK2160" s="1"/>
      <c r="AL2160" s="1"/>
    </row>
    <row r="2161">
      <c r="I2161" s="1"/>
      <c r="J2161" s="1"/>
      <c r="K2161" s="1"/>
      <c r="AA2161" s="1"/>
      <c r="AB2161" s="1"/>
      <c r="AC2161" s="1"/>
      <c r="AJ2161" s="1"/>
      <c r="AK2161" s="1"/>
      <c r="AL2161" s="1"/>
    </row>
    <row r="2162">
      <c r="I2162" s="1"/>
      <c r="J2162" s="1"/>
      <c r="K2162" s="1"/>
      <c r="AA2162" s="1"/>
      <c r="AB2162" s="1"/>
      <c r="AC2162" s="1"/>
      <c r="AJ2162" s="1"/>
      <c r="AK2162" s="1"/>
      <c r="AL2162" s="1"/>
    </row>
    <row r="2163">
      <c r="I2163" s="1"/>
      <c r="J2163" s="1"/>
      <c r="K2163" s="1"/>
      <c r="AA2163" s="1"/>
      <c r="AB2163" s="1"/>
      <c r="AC2163" s="1"/>
      <c r="AJ2163" s="1"/>
      <c r="AK2163" s="1"/>
      <c r="AL2163" s="1"/>
    </row>
    <row r="2164">
      <c r="I2164" s="1"/>
      <c r="J2164" s="1"/>
      <c r="K2164" s="1"/>
      <c r="AA2164" s="1"/>
      <c r="AB2164" s="1"/>
      <c r="AC2164" s="1"/>
      <c r="AJ2164" s="1"/>
      <c r="AK2164" s="1"/>
      <c r="AL2164" s="1"/>
    </row>
    <row r="2165">
      <c r="I2165" s="1"/>
      <c r="J2165" s="1"/>
      <c r="K2165" s="1"/>
      <c r="AA2165" s="1"/>
      <c r="AB2165" s="1"/>
      <c r="AC2165" s="1"/>
      <c r="AJ2165" s="1"/>
      <c r="AK2165" s="1"/>
      <c r="AL2165" s="1"/>
    </row>
    <row r="2166">
      <c r="I2166" s="1"/>
      <c r="J2166" s="1"/>
      <c r="K2166" s="1"/>
      <c r="AA2166" s="1"/>
      <c r="AB2166" s="1"/>
      <c r="AC2166" s="1"/>
      <c r="AJ2166" s="1"/>
      <c r="AK2166" s="1"/>
      <c r="AL2166" s="1"/>
    </row>
    <row r="2167">
      <c r="I2167" s="1"/>
      <c r="J2167" s="1"/>
      <c r="K2167" s="1"/>
      <c r="AA2167" s="1"/>
      <c r="AB2167" s="1"/>
      <c r="AC2167" s="1"/>
      <c r="AJ2167" s="1"/>
      <c r="AK2167" s="1"/>
      <c r="AL2167" s="1"/>
    </row>
    <row r="2168">
      <c r="I2168" s="1"/>
      <c r="J2168" s="1"/>
      <c r="K2168" s="1"/>
      <c r="AA2168" s="1"/>
      <c r="AB2168" s="1"/>
      <c r="AC2168" s="1"/>
      <c r="AJ2168" s="1"/>
      <c r="AK2168" s="1"/>
      <c r="AL2168" s="1"/>
    </row>
    <row r="2169">
      <c r="I2169" s="1"/>
      <c r="J2169" s="1"/>
      <c r="K2169" s="1"/>
      <c r="AA2169" s="1"/>
      <c r="AB2169" s="1"/>
      <c r="AC2169" s="1"/>
      <c r="AJ2169" s="1"/>
      <c r="AK2169" s="1"/>
      <c r="AL2169" s="1"/>
    </row>
    <row r="2170">
      <c r="I2170" s="1"/>
      <c r="J2170" s="1"/>
      <c r="K2170" s="1"/>
      <c r="AA2170" s="1"/>
      <c r="AB2170" s="1"/>
      <c r="AC2170" s="1"/>
      <c r="AJ2170" s="1"/>
      <c r="AK2170" s="1"/>
      <c r="AL2170" s="1"/>
    </row>
    <row r="2171">
      <c r="I2171" s="1"/>
      <c r="J2171" s="1"/>
      <c r="K2171" s="1"/>
      <c r="AA2171" s="1"/>
      <c r="AB2171" s="1"/>
      <c r="AC2171" s="1"/>
      <c r="AJ2171" s="1"/>
      <c r="AK2171" s="1"/>
      <c r="AL2171" s="1"/>
    </row>
    <row r="2172">
      <c r="I2172" s="1"/>
      <c r="J2172" s="1"/>
      <c r="K2172" s="1"/>
      <c r="AA2172" s="1"/>
      <c r="AB2172" s="1"/>
      <c r="AC2172" s="1"/>
      <c r="AJ2172" s="1"/>
      <c r="AK2172" s="1"/>
      <c r="AL2172" s="1"/>
    </row>
    <row r="2173">
      <c r="I2173" s="1"/>
      <c r="J2173" s="1"/>
      <c r="K2173" s="1"/>
      <c r="AA2173" s="1"/>
      <c r="AB2173" s="1"/>
      <c r="AC2173" s="1"/>
      <c r="AJ2173" s="1"/>
      <c r="AK2173" s="1"/>
      <c r="AL2173" s="1"/>
    </row>
    <row r="2174">
      <c r="I2174" s="1"/>
      <c r="J2174" s="1"/>
      <c r="K2174" s="1"/>
      <c r="AA2174" s="1"/>
      <c r="AB2174" s="1"/>
      <c r="AC2174" s="1"/>
      <c r="AJ2174" s="1"/>
      <c r="AK2174" s="1"/>
      <c r="AL2174" s="1"/>
    </row>
    <row r="2175">
      <c r="I2175" s="1"/>
      <c r="J2175" s="1"/>
      <c r="K2175" s="1"/>
      <c r="AA2175" s="1"/>
      <c r="AB2175" s="1"/>
      <c r="AC2175" s="1"/>
      <c r="AJ2175" s="1"/>
      <c r="AK2175" s="1"/>
      <c r="AL2175" s="1"/>
    </row>
    <row r="2176">
      <c r="I2176" s="1"/>
      <c r="J2176" s="1"/>
      <c r="K2176" s="1"/>
      <c r="AA2176" s="1"/>
      <c r="AB2176" s="1"/>
      <c r="AC2176" s="1"/>
      <c r="AJ2176" s="1"/>
      <c r="AK2176" s="1"/>
      <c r="AL2176" s="1"/>
    </row>
    <row r="2177">
      <c r="I2177" s="1"/>
      <c r="J2177" s="1"/>
      <c r="K2177" s="1"/>
      <c r="AA2177" s="1"/>
      <c r="AB2177" s="1"/>
      <c r="AC2177" s="1"/>
      <c r="AJ2177" s="1"/>
      <c r="AK2177" s="1"/>
      <c r="AL2177" s="1"/>
    </row>
    <row r="2178">
      <c r="I2178" s="1"/>
      <c r="J2178" s="1"/>
      <c r="K2178" s="1"/>
      <c r="AA2178" s="1"/>
      <c r="AB2178" s="1"/>
      <c r="AC2178" s="1"/>
      <c r="AJ2178" s="1"/>
      <c r="AK2178" s="1"/>
      <c r="AL2178" s="1"/>
    </row>
    <row r="2179">
      <c r="I2179" s="1"/>
      <c r="J2179" s="1"/>
      <c r="K2179" s="1"/>
      <c r="AA2179" s="1"/>
      <c r="AB2179" s="1"/>
      <c r="AC2179" s="1"/>
      <c r="AJ2179" s="1"/>
      <c r="AK2179" s="1"/>
      <c r="AL2179" s="1"/>
    </row>
    <row r="2180">
      <c r="I2180" s="1"/>
      <c r="J2180" s="1"/>
      <c r="K2180" s="1"/>
      <c r="AA2180" s="1"/>
      <c r="AB2180" s="1"/>
      <c r="AC2180" s="1"/>
      <c r="AJ2180" s="1"/>
      <c r="AK2180" s="1"/>
      <c r="AL2180" s="1"/>
    </row>
    <row r="2181">
      <c r="I2181" s="1"/>
      <c r="J2181" s="1"/>
      <c r="K2181" s="1"/>
      <c r="AA2181" s="1"/>
      <c r="AB2181" s="1"/>
      <c r="AC2181" s="1"/>
      <c r="AJ2181" s="1"/>
      <c r="AK2181" s="1"/>
      <c r="AL2181" s="1"/>
    </row>
    <row r="2182">
      <c r="I2182" s="1"/>
      <c r="J2182" s="1"/>
      <c r="K2182" s="1"/>
      <c r="AA2182" s="1"/>
      <c r="AB2182" s="1"/>
      <c r="AC2182" s="1"/>
      <c r="AJ2182" s="1"/>
      <c r="AK2182" s="1"/>
      <c r="AL2182" s="1"/>
    </row>
    <row r="2183">
      <c r="I2183" s="1"/>
      <c r="J2183" s="1"/>
      <c r="K2183" s="1"/>
      <c r="AA2183" s="1"/>
      <c r="AB2183" s="1"/>
      <c r="AC2183" s="1"/>
      <c r="AJ2183" s="1"/>
      <c r="AK2183" s="1"/>
      <c r="AL2183" s="1"/>
    </row>
    <row r="2184">
      <c r="I2184" s="1"/>
      <c r="J2184" s="1"/>
      <c r="K2184" s="1"/>
      <c r="AA2184" s="1"/>
      <c r="AB2184" s="1"/>
      <c r="AC2184" s="1"/>
      <c r="AJ2184" s="1"/>
      <c r="AK2184" s="1"/>
      <c r="AL2184" s="1"/>
    </row>
    <row r="2185">
      <c r="I2185" s="1"/>
      <c r="J2185" s="1"/>
      <c r="K2185" s="1"/>
      <c r="AA2185" s="1"/>
      <c r="AB2185" s="1"/>
      <c r="AC2185" s="1"/>
      <c r="AJ2185" s="1"/>
      <c r="AK2185" s="1"/>
      <c r="AL2185" s="1"/>
    </row>
    <row r="2186">
      <c r="I2186" s="1"/>
      <c r="J2186" s="1"/>
      <c r="K2186" s="1"/>
      <c r="AA2186" s="1"/>
      <c r="AB2186" s="1"/>
      <c r="AC2186" s="1"/>
      <c r="AJ2186" s="1"/>
      <c r="AK2186" s="1"/>
      <c r="AL2186" s="1"/>
    </row>
    <row r="2187">
      <c r="I2187" s="1"/>
      <c r="J2187" s="1"/>
      <c r="K2187" s="1"/>
      <c r="AA2187" s="1"/>
      <c r="AB2187" s="1"/>
      <c r="AC2187" s="1"/>
      <c r="AJ2187" s="1"/>
      <c r="AK2187" s="1"/>
      <c r="AL2187" s="1"/>
    </row>
    <row r="2188">
      <c r="I2188" s="1"/>
      <c r="J2188" s="1"/>
      <c r="K2188" s="1"/>
      <c r="AA2188" s="1"/>
      <c r="AB2188" s="1"/>
      <c r="AC2188" s="1"/>
      <c r="AJ2188" s="1"/>
      <c r="AK2188" s="1"/>
      <c r="AL2188" s="1"/>
    </row>
    <row r="2189">
      <c r="I2189" s="1"/>
      <c r="J2189" s="1"/>
      <c r="K2189" s="1"/>
      <c r="AA2189" s="1"/>
      <c r="AB2189" s="1"/>
      <c r="AC2189" s="1"/>
      <c r="AJ2189" s="1"/>
      <c r="AK2189" s="1"/>
      <c r="AL2189" s="1"/>
    </row>
    <row r="2190">
      <c r="I2190" s="1"/>
      <c r="J2190" s="1"/>
      <c r="K2190" s="1"/>
      <c r="AA2190" s="1"/>
      <c r="AB2190" s="1"/>
      <c r="AC2190" s="1"/>
      <c r="AJ2190" s="1"/>
      <c r="AK2190" s="1"/>
      <c r="AL2190" s="1"/>
    </row>
    <row r="2191">
      <c r="I2191" s="1"/>
      <c r="J2191" s="1"/>
      <c r="K2191" s="1"/>
      <c r="AA2191" s="1"/>
      <c r="AB2191" s="1"/>
      <c r="AC2191" s="1"/>
      <c r="AJ2191" s="1"/>
      <c r="AK2191" s="1"/>
      <c r="AL2191" s="1"/>
    </row>
    <row r="2192">
      <c r="I2192" s="1"/>
      <c r="J2192" s="1"/>
      <c r="K2192" s="1"/>
      <c r="AA2192" s="1"/>
      <c r="AB2192" s="1"/>
      <c r="AC2192" s="1"/>
      <c r="AJ2192" s="1"/>
      <c r="AK2192" s="1"/>
      <c r="AL2192" s="1"/>
    </row>
    <row r="2193">
      <c r="I2193" s="1"/>
      <c r="J2193" s="1"/>
      <c r="K2193" s="1"/>
      <c r="AA2193" s="1"/>
      <c r="AB2193" s="1"/>
      <c r="AC2193" s="1"/>
      <c r="AJ2193" s="1"/>
      <c r="AK2193" s="1"/>
      <c r="AL2193" s="1"/>
    </row>
    <row r="2194">
      <c r="I2194" s="1"/>
      <c r="J2194" s="1"/>
      <c r="K2194" s="1"/>
      <c r="AA2194" s="1"/>
      <c r="AB2194" s="1"/>
      <c r="AC2194" s="1"/>
      <c r="AJ2194" s="1"/>
      <c r="AK2194" s="1"/>
      <c r="AL2194" s="1"/>
    </row>
    <row r="2195">
      <c r="I2195" s="1"/>
      <c r="J2195" s="1"/>
      <c r="K2195" s="1"/>
      <c r="AA2195" s="1"/>
      <c r="AB2195" s="1"/>
      <c r="AC2195" s="1"/>
      <c r="AJ2195" s="1"/>
      <c r="AK2195" s="1"/>
      <c r="AL2195" s="1"/>
    </row>
    <row r="2196">
      <c r="I2196" s="1"/>
      <c r="J2196" s="1"/>
      <c r="K2196" s="1"/>
      <c r="AA2196" s="1"/>
      <c r="AB2196" s="1"/>
      <c r="AC2196" s="1"/>
      <c r="AJ2196" s="1"/>
      <c r="AK2196" s="1"/>
      <c r="AL2196" s="1"/>
    </row>
    <row r="2197">
      <c r="I2197" s="1"/>
      <c r="J2197" s="1"/>
      <c r="K2197" s="1"/>
      <c r="AA2197" s="1"/>
      <c r="AB2197" s="1"/>
      <c r="AC2197" s="1"/>
      <c r="AJ2197" s="1"/>
      <c r="AK2197" s="1"/>
      <c r="AL2197" s="1"/>
    </row>
    <row r="2198">
      <c r="I2198" s="1"/>
      <c r="J2198" s="1"/>
      <c r="K2198" s="1"/>
      <c r="AA2198" s="1"/>
      <c r="AB2198" s="1"/>
      <c r="AC2198" s="1"/>
      <c r="AJ2198" s="1"/>
      <c r="AK2198" s="1"/>
      <c r="AL2198" s="1"/>
    </row>
    <row r="2199">
      <c r="I2199" s="1"/>
      <c r="J2199" s="1"/>
      <c r="K2199" s="1"/>
      <c r="AA2199" s="1"/>
      <c r="AB2199" s="1"/>
      <c r="AC2199" s="1"/>
      <c r="AJ2199" s="1"/>
      <c r="AK2199" s="1"/>
      <c r="AL2199" s="1"/>
    </row>
    <row r="2200">
      <c r="I2200" s="1"/>
      <c r="J2200" s="1"/>
      <c r="K2200" s="1"/>
      <c r="AA2200" s="1"/>
      <c r="AB2200" s="1"/>
      <c r="AC2200" s="1"/>
      <c r="AJ2200" s="1"/>
      <c r="AK2200" s="1"/>
      <c r="AL2200" s="1"/>
    </row>
    <row r="2201">
      <c r="I2201" s="1"/>
      <c r="J2201" s="1"/>
      <c r="K2201" s="1"/>
      <c r="AA2201" s="1"/>
      <c r="AB2201" s="1"/>
      <c r="AC2201" s="1"/>
      <c r="AJ2201" s="1"/>
      <c r="AK2201" s="1"/>
      <c r="AL2201" s="1"/>
    </row>
    <row r="2202">
      <c r="I2202" s="1"/>
      <c r="J2202" s="1"/>
      <c r="K2202" s="1"/>
      <c r="AA2202" s="1"/>
      <c r="AB2202" s="1"/>
      <c r="AC2202" s="1"/>
      <c r="AJ2202" s="1"/>
      <c r="AK2202" s="1"/>
      <c r="AL2202" s="1"/>
    </row>
    <row r="2203">
      <c r="I2203" s="1"/>
      <c r="J2203" s="1"/>
      <c r="K2203" s="1"/>
      <c r="AA2203" s="1"/>
      <c r="AB2203" s="1"/>
      <c r="AC2203" s="1"/>
      <c r="AJ2203" s="1"/>
      <c r="AK2203" s="1"/>
      <c r="AL2203" s="1"/>
    </row>
    <row r="2204">
      <c r="I2204" s="1"/>
      <c r="J2204" s="1"/>
      <c r="K2204" s="1"/>
      <c r="AA2204" s="1"/>
      <c r="AB2204" s="1"/>
      <c r="AC2204" s="1"/>
      <c r="AJ2204" s="1"/>
      <c r="AK2204" s="1"/>
      <c r="AL2204" s="1"/>
    </row>
    <row r="2205">
      <c r="I2205" s="1"/>
      <c r="J2205" s="1"/>
      <c r="K2205" s="1"/>
      <c r="AA2205" s="1"/>
      <c r="AB2205" s="1"/>
      <c r="AC2205" s="1"/>
      <c r="AJ2205" s="1"/>
      <c r="AK2205" s="1"/>
      <c r="AL2205" s="1"/>
    </row>
    <row r="2206">
      <c r="I2206" s="1"/>
      <c r="J2206" s="1"/>
      <c r="K2206" s="1"/>
      <c r="AA2206" s="1"/>
      <c r="AB2206" s="1"/>
      <c r="AC2206" s="1"/>
      <c r="AJ2206" s="1"/>
      <c r="AK2206" s="1"/>
      <c r="AL2206" s="1"/>
    </row>
    <row r="2207">
      <c r="I2207" s="1"/>
      <c r="J2207" s="1"/>
      <c r="K2207" s="1"/>
      <c r="AA2207" s="1"/>
      <c r="AB2207" s="1"/>
      <c r="AC2207" s="1"/>
      <c r="AJ2207" s="1"/>
      <c r="AK2207" s="1"/>
      <c r="AL2207" s="1"/>
    </row>
    <row r="2208">
      <c r="I2208" s="1"/>
      <c r="J2208" s="1"/>
      <c r="K2208" s="1"/>
      <c r="AA2208" s="1"/>
      <c r="AB2208" s="1"/>
      <c r="AC2208" s="1"/>
      <c r="AJ2208" s="1"/>
      <c r="AK2208" s="1"/>
      <c r="AL2208" s="1"/>
    </row>
    <row r="2209">
      <c r="I2209" s="1"/>
      <c r="J2209" s="1"/>
      <c r="K2209" s="1"/>
      <c r="AA2209" s="1"/>
      <c r="AB2209" s="1"/>
      <c r="AC2209" s="1"/>
      <c r="AJ2209" s="1"/>
      <c r="AK2209" s="1"/>
      <c r="AL2209" s="1"/>
    </row>
    <row r="2210">
      <c r="I2210" s="1"/>
      <c r="J2210" s="1"/>
      <c r="K2210" s="1"/>
      <c r="AA2210" s="1"/>
      <c r="AB2210" s="1"/>
      <c r="AC2210" s="1"/>
      <c r="AJ2210" s="1"/>
      <c r="AK2210" s="1"/>
      <c r="AL2210" s="1"/>
    </row>
    <row r="2211">
      <c r="I2211" s="1"/>
      <c r="J2211" s="1"/>
      <c r="K2211" s="1"/>
      <c r="AA2211" s="1"/>
      <c r="AB2211" s="1"/>
      <c r="AC2211" s="1"/>
      <c r="AJ2211" s="1"/>
      <c r="AK2211" s="1"/>
      <c r="AL2211" s="1"/>
    </row>
    <row r="2212">
      <c r="I2212" s="1"/>
      <c r="J2212" s="1"/>
      <c r="K2212" s="1"/>
      <c r="AA2212" s="1"/>
      <c r="AB2212" s="1"/>
      <c r="AC2212" s="1"/>
      <c r="AJ2212" s="1"/>
      <c r="AK2212" s="1"/>
      <c r="AL2212" s="1"/>
    </row>
    <row r="2213">
      <c r="I2213" s="1"/>
      <c r="J2213" s="1"/>
      <c r="K2213" s="1"/>
      <c r="AA2213" s="1"/>
      <c r="AB2213" s="1"/>
      <c r="AC2213" s="1"/>
      <c r="AJ2213" s="1"/>
      <c r="AK2213" s="1"/>
      <c r="AL2213" s="1"/>
    </row>
    <row r="2214">
      <c r="I2214" s="1"/>
      <c r="J2214" s="1"/>
      <c r="K2214" s="1"/>
      <c r="AA2214" s="1"/>
      <c r="AB2214" s="1"/>
      <c r="AC2214" s="1"/>
      <c r="AJ2214" s="1"/>
      <c r="AK2214" s="1"/>
      <c r="AL2214" s="1"/>
    </row>
    <row r="2215">
      <c r="I2215" s="1"/>
      <c r="J2215" s="1"/>
      <c r="K2215" s="1"/>
      <c r="AA2215" s="1"/>
      <c r="AB2215" s="1"/>
      <c r="AC2215" s="1"/>
      <c r="AJ2215" s="1"/>
      <c r="AK2215" s="1"/>
      <c r="AL2215" s="1"/>
    </row>
    <row r="2216">
      <c r="I2216" s="1"/>
      <c r="J2216" s="1"/>
      <c r="K2216" s="1"/>
      <c r="AA2216" s="1"/>
      <c r="AB2216" s="1"/>
      <c r="AC2216" s="1"/>
      <c r="AJ2216" s="1"/>
      <c r="AK2216" s="1"/>
      <c r="AL2216" s="1"/>
    </row>
    <row r="2217">
      <c r="I2217" s="1"/>
      <c r="J2217" s="1"/>
      <c r="K2217" s="1"/>
      <c r="AA2217" s="1"/>
      <c r="AB2217" s="1"/>
      <c r="AC2217" s="1"/>
      <c r="AJ2217" s="1"/>
      <c r="AK2217" s="1"/>
      <c r="AL2217" s="1"/>
    </row>
    <row r="2218">
      <c r="I2218" s="1"/>
      <c r="J2218" s="1"/>
      <c r="K2218" s="1"/>
      <c r="AA2218" s="1"/>
      <c r="AB2218" s="1"/>
      <c r="AC2218" s="1"/>
      <c r="AJ2218" s="1"/>
      <c r="AK2218" s="1"/>
      <c r="AL2218" s="1"/>
    </row>
    <row r="2219">
      <c r="I2219" s="1"/>
      <c r="J2219" s="1"/>
      <c r="K2219" s="1"/>
      <c r="AA2219" s="1"/>
      <c r="AB2219" s="1"/>
      <c r="AC2219" s="1"/>
      <c r="AJ2219" s="1"/>
      <c r="AK2219" s="1"/>
      <c r="AL2219" s="1"/>
    </row>
    <row r="2220">
      <c r="I2220" s="1"/>
      <c r="J2220" s="1"/>
      <c r="K2220" s="1"/>
      <c r="AA2220" s="1"/>
      <c r="AB2220" s="1"/>
      <c r="AC2220" s="1"/>
      <c r="AJ2220" s="1"/>
      <c r="AK2220" s="1"/>
      <c r="AL2220" s="1"/>
    </row>
    <row r="2221">
      <c r="I2221" s="1"/>
      <c r="J2221" s="1"/>
      <c r="K2221" s="1"/>
      <c r="AA2221" s="1"/>
      <c r="AB2221" s="1"/>
      <c r="AC2221" s="1"/>
      <c r="AJ2221" s="1"/>
      <c r="AK2221" s="1"/>
      <c r="AL2221" s="1"/>
    </row>
    <row r="2222">
      <c r="I2222" s="1"/>
      <c r="J2222" s="1"/>
      <c r="K2222" s="1"/>
      <c r="AA2222" s="1"/>
      <c r="AB2222" s="1"/>
      <c r="AC2222" s="1"/>
      <c r="AJ2222" s="1"/>
      <c r="AK2222" s="1"/>
      <c r="AL2222" s="1"/>
    </row>
    <row r="2223">
      <c r="I2223" s="1"/>
      <c r="J2223" s="1"/>
      <c r="K2223" s="1"/>
      <c r="AA2223" s="1"/>
      <c r="AB2223" s="1"/>
      <c r="AC2223" s="1"/>
      <c r="AJ2223" s="1"/>
      <c r="AK2223" s="1"/>
      <c r="AL2223" s="1"/>
    </row>
    <row r="2224">
      <c r="I2224" s="1"/>
      <c r="J2224" s="1"/>
      <c r="K2224" s="1"/>
      <c r="AA2224" s="1"/>
      <c r="AB2224" s="1"/>
      <c r="AC2224" s="1"/>
      <c r="AJ2224" s="1"/>
      <c r="AK2224" s="1"/>
      <c r="AL2224" s="1"/>
    </row>
    <row r="2225">
      <c r="I2225" s="1"/>
      <c r="J2225" s="1"/>
      <c r="K2225" s="1"/>
      <c r="AA2225" s="1"/>
      <c r="AB2225" s="1"/>
      <c r="AC2225" s="1"/>
      <c r="AJ2225" s="1"/>
      <c r="AK2225" s="1"/>
      <c r="AL2225" s="1"/>
    </row>
    <row r="2226">
      <c r="I2226" s="1"/>
      <c r="J2226" s="1"/>
      <c r="K2226" s="1"/>
      <c r="AA2226" s="1"/>
      <c r="AB2226" s="1"/>
      <c r="AC2226" s="1"/>
      <c r="AJ2226" s="1"/>
      <c r="AK2226" s="1"/>
      <c r="AL2226" s="1"/>
    </row>
    <row r="2227">
      <c r="I2227" s="1"/>
      <c r="J2227" s="1"/>
      <c r="K2227" s="1"/>
      <c r="AA2227" s="1"/>
      <c r="AB2227" s="1"/>
      <c r="AC2227" s="1"/>
      <c r="AJ2227" s="1"/>
      <c r="AK2227" s="1"/>
      <c r="AL2227" s="1"/>
    </row>
    <row r="2228">
      <c r="I2228" s="1"/>
      <c r="J2228" s="1"/>
      <c r="K2228" s="1"/>
      <c r="AA2228" s="1"/>
      <c r="AB2228" s="1"/>
      <c r="AC2228" s="1"/>
      <c r="AJ2228" s="1"/>
      <c r="AK2228" s="1"/>
      <c r="AL2228" s="1"/>
    </row>
    <row r="2229">
      <c r="I2229" s="1"/>
      <c r="J2229" s="1"/>
      <c r="K2229" s="1"/>
      <c r="AA2229" s="1"/>
      <c r="AB2229" s="1"/>
      <c r="AC2229" s="1"/>
      <c r="AJ2229" s="1"/>
      <c r="AK2229" s="1"/>
      <c r="AL2229" s="1"/>
    </row>
    <row r="2230">
      <c r="I2230" s="1"/>
      <c r="J2230" s="1"/>
      <c r="K2230" s="1"/>
      <c r="AA2230" s="1"/>
      <c r="AB2230" s="1"/>
      <c r="AC2230" s="1"/>
      <c r="AJ2230" s="1"/>
      <c r="AK2230" s="1"/>
      <c r="AL2230" s="1"/>
    </row>
    <row r="2231">
      <c r="I2231" s="1"/>
      <c r="J2231" s="1"/>
      <c r="K2231" s="1"/>
      <c r="AA2231" s="1"/>
      <c r="AB2231" s="1"/>
      <c r="AC2231" s="1"/>
      <c r="AJ2231" s="1"/>
      <c r="AK2231" s="1"/>
      <c r="AL2231" s="1"/>
    </row>
    <row r="2232">
      <c r="I2232" s="1"/>
      <c r="J2232" s="1"/>
      <c r="K2232" s="1"/>
      <c r="AA2232" s="1"/>
      <c r="AB2232" s="1"/>
      <c r="AC2232" s="1"/>
      <c r="AJ2232" s="1"/>
      <c r="AK2232" s="1"/>
      <c r="AL2232" s="1"/>
    </row>
    <row r="2233">
      <c r="I2233" s="1"/>
      <c r="J2233" s="1"/>
      <c r="K2233" s="1"/>
      <c r="AA2233" s="1"/>
      <c r="AB2233" s="1"/>
      <c r="AC2233" s="1"/>
      <c r="AJ2233" s="1"/>
      <c r="AK2233" s="1"/>
      <c r="AL2233" s="1"/>
    </row>
    <row r="2234">
      <c r="I2234" s="1"/>
      <c r="J2234" s="1"/>
      <c r="K2234" s="1"/>
      <c r="AA2234" s="1"/>
      <c r="AB2234" s="1"/>
      <c r="AC2234" s="1"/>
      <c r="AJ2234" s="1"/>
      <c r="AK2234" s="1"/>
      <c r="AL2234" s="1"/>
    </row>
    <row r="2235">
      <c r="I2235" s="1"/>
      <c r="J2235" s="1"/>
      <c r="K2235" s="1"/>
      <c r="AA2235" s="1"/>
      <c r="AB2235" s="1"/>
      <c r="AC2235" s="1"/>
      <c r="AJ2235" s="1"/>
      <c r="AK2235" s="1"/>
      <c r="AL2235" s="1"/>
    </row>
    <row r="2236">
      <c r="I2236" s="1"/>
      <c r="J2236" s="1"/>
      <c r="K2236" s="1"/>
      <c r="AA2236" s="1"/>
      <c r="AB2236" s="1"/>
      <c r="AC2236" s="1"/>
      <c r="AJ2236" s="1"/>
      <c r="AK2236" s="1"/>
      <c r="AL2236" s="1"/>
    </row>
    <row r="2237">
      <c r="I2237" s="1"/>
      <c r="J2237" s="1"/>
      <c r="K2237" s="1"/>
      <c r="AA2237" s="1"/>
      <c r="AB2237" s="1"/>
      <c r="AC2237" s="1"/>
      <c r="AJ2237" s="1"/>
      <c r="AK2237" s="1"/>
      <c r="AL2237" s="1"/>
    </row>
    <row r="2238">
      <c r="I2238" s="1"/>
      <c r="J2238" s="1"/>
      <c r="K2238" s="1"/>
      <c r="AA2238" s="1"/>
      <c r="AB2238" s="1"/>
      <c r="AC2238" s="1"/>
      <c r="AJ2238" s="1"/>
      <c r="AK2238" s="1"/>
      <c r="AL2238" s="1"/>
    </row>
    <row r="2239">
      <c r="I2239" s="1"/>
      <c r="J2239" s="1"/>
      <c r="K2239" s="1"/>
      <c r="AA2239" s="1"/>
      <c r="AB2239" s="1"/>
      <c r="AC2239" s="1"/>
      <c r="AJ2239" s="1"/>
      <c r="AK2239" s="1"/>
      <c r="AL2239" s="1"/>
    </row>
    <row r="2240">
      <c r="I2240" s="1"/>
      <c r="J2240" s="1"/>
      <c r="K2240" s="1"/>
      <c r="AA2240" s="1"/>
      <c r="AB2240" s="1"/>
      <c r="AC2240" s="1"/>
      <c r="AJ2240" s="1"/>
      <c r="AK2240" s="1"/>
      <c r="AL2240" s="1"/>
    </row>
    <row r="2241">
      <c r="I2241" s="1"/>
      <c r="J2241" s="1"/>
      <c r="K2241" s="1"/>
      <c r="AA2241" s="1"/>
      <c r="AB2241" s="1"/>
      <c r="AC2241" s="1"/>
      <c r="AJ2241" s="1"/>
      <c r="AK2241" s="1"/>
      <c r="AL2241" s="1"/>
    </row>
    <row r="2242">
      <c r="I2242" s="1"/>
      <c r="J2242" s="1"/>
      <c r="K2242" s="1"/>
      <c r="AA2242" s="1"/>
      <c r="AB2242" s="1"/>
      <c r="AC2242" s="1"/>
      <c r="AJ2242" s="1"/>
      <c r="AK2242" s="1"/>
      <c r="AL2242" s="1"/>
    </row>
    <row r="2243">
      <c r="I2243" s="1"/>
      <c r="J2243" s="1"/>
      <c r="K2243" s="1"/>
      <c r="AA2243" s="1"/>
      <c r="AB2243" s="1"/>
      <c r="AC2243" s="1"/>
      <c r="AJ2243" s="1"/>
      <c r="AK2243" s="1"/>
      <c r="AL2243" s="1"/>
    </row>
    <row r="2244">
      <c r="I2244" s="1"/>
      <c r="J2244" s="1"/>
      <c r="K2244" s="1"/>
      <c r="AA2244" s="1"/>
      <c r="AB2244" s="1"/>
      <c r="AC2244" s="1"/>
      <c r="AJ2244" s="1"/>
      <c r="AK2244" s="1"/>
      <c r="AL2244" s="1"/>
    </row>
    <row r="2245">
      <c r="I2245" s="1"/>
      <c r="J2245" s="1"/>
      <c r="K2245" s="1"/>
      <c r="AA2245" s="1"/>
      <c r="AB2245" s="1"/>
      <c r="AC2245" s="1"/>
      <c r="AJ2245" s="1"/>
      <c r="AK2245" s="1"/>
      <c r="AL2245" s="1"/>
    </row>
    <row r="2246">
      <c r="I2246" s="1"/>
      <c r="J2246" s="1"/>
      <c r="K2246" s="1"/>
      <c r="AA2246" s="1"/>
      <c r="AB2246" s="1"/>
      <c r="AC2246" s="1"/>
      <c r="AJ2246" s="1"/>
      <c r="AK2246" s="1"/>
      <c r="AL2246" s="1"/>
    </row>
    <row r="2247">
      <c r="I2247" s="1"/>
      <c r="J2247" s="1"/>
      <c r="K2247" s="1"/>
      <c r="AA2247" s="1"/>
      <c r="AB2247" s="1"/>
      <c r="AC2247" s="1"/>
      <c r="AJ2247" s="1"/>
      <c r="AK2247" s="1"/>
      <c r="AL2247" s="1"/>
    </row>
    <row r="2248">
      <c r="I2248" s="1"/>
      <c r="J2248" s="1"/>
      <c r="K2248" s="1"/>
      <c r="AA2248" s="1"/>
      <c r="AB2248" s="1"/>
      <c r="AC2248" s="1"/>
      <c r="AJ2248" s="1"/>
      <c r="AK2248" s="1"/>
      <c r="AL2248" s="1"/>
    </row>
    <row r="2249">
      <c r="I2249" s="1"/>
      <c r="J2249" s="1"/>
      <c r="K2249" s="1"/>
      <c r="AA2249" s="1"/>
      <c r="AB2249" s="1"/>
      <c r="AC2249" s="1"/>
      <c r="AJ2249" s="1"/>
      <c r="AK2249" s="1"/>
      <c r="AL2249" s="1"/>
    </row>
    <row r="2250">
      <c r="I2250" s="1"/>
      <c r="J2250" s="1"/>
      <c r="K2250" s="1"/>
      <c r="AA2250" s="1"/>
      <c r="AB2250" s="1"/>
      <c r="AC2250" s="1"/>
      <c r="AJ2250" s="1"/>
      <c r="AK2250" s="1"/>
      <c r="AL2250" s="1"/>
    </row>
    <row r="2251">
      <c r="I2251" s="1"/>
      <c r="J2251" s="1"/>
      <c r="K2251" s="1"/>
      <c r="AA2251" s="1"/>
      <c r="AB2251" s="1"/>
      <c r="AC2251" s="1"/>
      <c r="AJ2251" s="1"/>
      <c r="AK2251" s="1"/>
      <c r="AL2251" s="1"/>
    </row>
    <row r="2252">
      <c r="I2252" s="1"/>
      <c r="J2252" s="1"/>
      <c r="K2252" s="1"/>
      <c r="AA2252" s="1"/>
      <c r="AB2252" s="1"/>
      <c r="AC2252" s="1"/>
      <c r="AJ2252" s="1"/>
      <c r="AK2252" s="1"/>
      <c r="AL2252" s="1"/>
    </row>
    <row r="2253">
      <c r="I2253" s="1"/>
      <c r="J2253" s="1"/>
      <c r="K2253" s="1"/>
      <c r="AA2253" s="1"/>
      <c r="AB2253" s="1"/>
      <c r="AC2253" s="1"/>
      <c r="AJ2253" s="1"/>
      <c r="AK2253" s="1"/>
      <c r="AL2253" s="1"/>
    </row>
    <row r="2254">
      <c r="I2254" s="1"/>
      <c r="J2254" s="1"/>
      <c r="K2254" s="1"/>
      <c r="AA2254" s="1"/>
      <c r="AB2254" s="1"/>
      <c r="AC2254" s="1"/>
      <c r="AJ2254" s="1"/>
      <c r="AK2254" s="1"/>
      <c r="AL2254" s="1"/>
    </row>
    <row r="2255">
      <c r="I2255" s="1"/>
      <c r="J2255" s="1"/>
      <c r="K2255" s="1"/>
      <c r="AA2255" s="1"/>
      <c r="AB2255" s="1"/>
      <c r="AC2255" s="1"/>
      <c r="AJ2255" s="1"/>
      <c r="AK2255" s="1"/>
      <c r="AL2255" s="1"/>
    </row>
    <row r="2256">
      <c r="I2256" s="1"/>
      <c r="J2256" s="1"/>
      <c r="K2256" s="1"/>
      <c r="AA2256" s="1"/>
      <c r="AB2256" s="1"/>
      <c r="AC2256" s="1"/>
      <c r="AJ2256" s="1"/>
      <c r="AK2256" s="1"/>
      <c r="AL2256" s="1"/>
    </row>
    <row r="2257">
      <c r="I2257" s="1"/>
      <c r="J2257" s="1"/>
      <c r="K2257" s="1"/>
      <c r="AA2257" s="1"/>
      <c r="AB2257" s="1"/>
      <c r="AC2257" s="1"/>
      <c r="AJ2257" s="1"/>
      <c r="AK2257" s="1"/>
      <c r="AL2257" s="1"/>
    </row>
    <row r="2258">
      <c r="I2258" s="1"/>
      <c r="J2258" s="1"/>
      <c r="K2258" s="1"/>
      <c r="AA2258" s="1"/>
      <c r="AB2258" s="1"/>
      <c r="AC2258" s="1"/>
      <c r="AJ2258" s="1"/>
      <c r="AK2258" s="1"/>
      <c r="AL2258" s="1"/>
    </row>
    <row r="2259">
      <c r="I2259" s="1"/>
      <c r="J2259" s="1"/>
      <c r="K2259" s="1"/>
      <c r="AA2259" s="1"/>
      <c r="AB2259" s="1"/>
      <c r="AC2259" s="1"/>
      <c r="AJ2259" s="1"/>
      <c r="AK2259" s="1"/>
      <c r="AL2259" s="1"/>
    </row>
    <row r="2260">
      <c r="I2260" s="1"/>
      <c r="J2260" s="1"/>
      <c r="K2260" s="1"/>
      <c r="AA2260" s="1"/>
      <c r="AB2260" s="1"/>
      <c r="AC2260" s="1"/>
      <c r="AJ2260" s="1"/>
      <c r="AK2260" s="1"/>
      <c r="AL2260" s="1"/>
    </row>
    <row r="2261">
      <c r="I2261" s="1"/>
      <c r="J2261" s="1"/>
      <c r="K2261" s="1"/>
      <c r="AA2261" s="1"/>
      <c r="AB2261" s="1"/>
      <c r="AC2261" s="1"/>
      <c r="AJ2261" s="1"/>
      <c r="AK2261" s="1"/>
      <c r="AL2261" s="1"/>
    </row>
    <row r="2262">
      <c r="I2262" s="1"/>
      <c r="J2262" s="1"/>
      <c r="K2262" s="1"/>
      <c r="AA2262" s="1"/>
      <c r="AB2262" s="1"/>
      <c r="AC2262" s="1"/>
      <c r="AJ2262" s="1"/>
      <c r="AK2262" s="1"/>
      <c r="AL2262" s="1"/>
    </row>
    <row r="2263">
      <c r="I2263" s="1"/>
      <c r="J2263" s="1"/>
      <c r="K2263" s="1"/>
      <c r="AA2263" s="1"/>
      <c r="AB2263" s="1"/>
      <c r="AC2263" s="1"/>
      <c r="AJ2263" s="1"/>
      <c r="AK2263" s="1"/>
      <c r="AL2263" s="1"/>
    </row>
    <row r="2264">
      <c r="I2264" s="1"/>
      <c r="J2264" s="1"/>
      <c r="K2264" s="1"/>
      <c r="AA2264" s="1"/>
      <c r="AB2264" s="1"/>
      <c r="AC2264" s="1"/>
      <c r="AJ2264" s="1"/>
      <c r="AK2264" s="1"/>
      <c r="AL2264" s="1"/>
    </row>
    <row r="2265">
      <c r="I2265" s="1"/>
      <c r="J2265" s="1"/>
      <c r="K2265" s="1"/>
      <c r="AA2265" s="1"/>
      <c r="AB2265" s="1"/>
      <c r="AC2265" s="1"/>
      <c r="AJ2265" s="1"/>
      <c r="AK2265" s="1"/>
      <c r="AL2265" s="1"/>
    </row>
    <row r="2266">
      <c r="I2266" s="1"/>
      <c r="J2266" s="1"/>
      <c r="K2266" s="1"/>
      <c r="AA2266" s="1"/>
      <c r="AB2266" s="1"/>
      <c r="AC2266" s="1"/>
      <c r="AJ2266" s="1"/>
      <c r="AK2266" s="1"/>
      <c r="AL2266" s="1"/>
    </row>
    <row r="2267">
      <c r="I2267" s="1"/>
      <c r="J2267" s="1"/>
      <c r="K2267" s="1"/>
      <c r="AA2267" s="1"/>
      <c r="AB2267" s="1"/>
      <c r="AC2267" s="1"/>
      <c r="AJ2267" s="1"/>
      <c r="AK2267" s="1"/>
      <c r="AL2267" s="1"/>
    </row>
    <row r="2268">
      <c r="I2268" s="1"/>
      <c r="J2268" s="1"/>
      <c r="K2268" s="1"/>
      <c r="AA2268" s="1"/>
      <c r="AB2268" s="1"/>
      <c r="AC2268" s="1"/>
      <c r="AJ2268" s="1"/>
      <c r="AK2268" s="1"/>
      <c r="AL2268" s="1"/>
    </row>
    <row r="2269">
      <c r="I2269" s="1"/>
      <c r="J2269" s="1"/>
      <c r="K2269" s="1"/>
      <c r="AA2269" s="1"/>
      <c r="AB2269" s="1"/>
      <c r="AC2269" s="1"/>
      <c r="AJ2269" s="1"/>
      <c r="AK2269" s="1"/>
      <c r="AL2269" s="1"/>
    </row>
    <row r="2270">
      <c r="I2270" s="1"/>
      <c r="J2270" s="1"/>
      <c r="K2270" s="1"/>
      <c r="AA2270" s="1"/>
      <c r="AB2270" s="1"/>
      <c r="AC2270" s="1"/>
      <c r="AJ2270" s="1"/>
      <c r="AK2270" s="1"/>
      <c r="AL2270" s="1"/>
    </row>
    <row r="2271">
      <c r="I2271" s="1"/>
      <c r="J2271" s="1"/>
      <c r="K2271" s="1"/>
      <c r="AA2271" s="1"/>
      <c r="AB2271" s="1"/>
      <c r="AC2271" s="1"/>
      <c r="AJ2271" s="1"/>
      <c r="AK2271" s="1"/>
      <c r="AL2271" s="1"/>
    </row>
    <row r="2272">
      <c r="I2272" s="1"/>
      <c r="J2272" s="1"/>
      <c r="K2272" s="1"/>
      <c r="AA2272" s="1"/>
      <c r="AB2272" s="1"/>
      <c r="AC2272" s="1"/>
      <c r="AJ2272" s="1"/>
      <c r="AK2272" s="1"/>
      <c r="AL2272" s="1"/>
    </row>
    <row r="2273">
      <c r="I2273" s="1"/>
      <c r="J2273" s="1"/>
      <c r="K2273" s="1"/>
      <c r="AA2273" s="1"/>
      <c r="AB2273" s="1"/>
      <c r="AC2273" s="1"/>
      <c r="AJ2273" s="1"/>
      <c r="AK2273" s="1"/>
      <c r="AL2273" s="1"/>
    </row>
    <row r="2274">
      <c r="I2274" s="1"/>
      <c r="J2274" s="1"/>
      <c r="K2274" s="1"/>
      <c r="AA2274" s="1"/>
      <c r="AB2274" s="1"/>
      <c r="AC2274" s="1"/>
      <c r="AJ2274" s="1"/>
      <c r="AK2274" s="1"/>
      <c r="AL2274" s="1"/>
    </row>
    <row r="2275">
      <c r="I2275" s="1"/>
      <c r="J2275" s="1"/>
      <c r="K2275" s="1"/>
      <c r="AA2275" s="1"/>
      <c r="AB2275" s="1"/>
      <c r="AC2275" s="1"/>
      <c r="AJ2275" s="1"/>
      <c r="AK2275" s="1"/>
      <c r="AL2275" s="1"/>
    </row>
    <row r="2276">
      <c r="I2276" s="1"/>
      <c r="J2276" s="1"/>
      <c r="K2276" s="1"/>
      <c r="AA2276" s="1"/>
      <c r="AB2276" s="1"/>
      <c r="AC2276" s="1"/>
      <c r="AJ2276" s="1"/>
      <c r="AK2276" s="1"/>
      <c r="AL2276" s="1"/>
    </row>
    <row r="2277">
      <c r="I2277" s="1"/>
      <c r="J2277" s="1"/>
      <c r="K2277" s="1"/>
      <c r="AA2277" s="1"/>
      <c r="AB2277" s="1"/>
      <c r="AC2277" s="1"/>
      <c r="AJ2277" s="1"/>
      <c r="AK2277" s="1"/>
      <c r="AL2277" s="1"/>
    </row>
    <row r="2278">
      <c r="I2278" s="1"/>
      <c r="J2278" s="1"/>
      <c r="K2278" s="1"/>
      <c r="AA2278" s="1"/>
      <c r="AB2278" s="1"/>
      <c r="AC2278" s="1"/>
      <c r="AJ2278" s="1"/>
      <c r="AK2278" s="1"/>
      <c r="AL2278" s="1"/>
    </row>
    <row r="2279">
      <c r="I2279" s="1"/>
      <c r="J2279" s="1"/>
      <c r="K2279" s="1"/>
      <c r="AA2279" s="1"/>
      <c r="AB2279" s="1"/>
      <c r="AC2279" s="1"/>
      <c r="AJ2279" s="1"/>
      <c r="AK2279" s="1"/>
      <c r="AL2279" s="1"/>
    </row>
    <row r="2280">
      <c r="I2280" s="1"/>
      <c r="J2280" s="1"/>
      <c r="K2280" s="1"/>
      <c r="AA2280" s="1"/>
      <c r="AB2280" s="1"/>
      <c r="AC2280" s="1"/>
      <c r="AJ2280" s="1"/>
      <c r="AK2280" s="1"/>
      <c r="AL2280" s="1"/>
    </row>
    <row r="2281">
      <c r="I2281" s="1"/>
      <c r="J2281" s="1"/>
      <c r="K2281" s="1"/>
      <c r="AA2281" s="1"/>
      <c r="AB2281" s="1"/>
      <c r="AC2281" s="1"/>
      <c r="AJ2281" s="1"/>
      <c r="AK2281" s="1"/>
      <c r="AL2281" s="1"/>
    </row>
    <row r="2282">
      <c r="I2282" s="1"/>
      <c r="J2282" s="1"/>
      <c r="K2282" s="1"/>
      <c r="AA2282" s="1"/>
      <c r="AB2282" s="1"/>
      <c r="AC2282" s="1"/>
      <c r="AJ2282" s="1"/>
      <c r="AK2282" s="1"/>
      <c r="AL2282" s="1"/>
    </row>
    <row r="2283">
      <c r="I2283" s="1"/>
      <c r="J2283" s="1"/>
      <c r="K2283" s="1"/>
      <c r="AA2283" s="1"/>
      <c r="AB2283" s="1"/>
      <c r="AC2283" s="1"/>
      <c r="AJ2283" s="1"/>
      <c r="AK2283" s="1"/>
      <c r="AL2283" s="1"/>
    </row>
    <row r="2284">
      <c r="I2284" s="1"/>
      <c r="J2284" s="1"/>
      <c r="K2284" s="1"/>
      <c r="AA2284" s="1"/>
      <c r="AB2284" s="1"/>
      <c r="AC2284" s="1"/>
      <c r="AJ2284" s="1"/>
      <c r="AK2284" s="1"/>
      <c r="AL2284" s="1"/>
    </row>
    <row r="2285">
      <c r="I2285" s="1"/>
      <c r="J2285" s="1"/>
      <c r="K2285" s="1"/>
      <c r="AA2285" s="1"/>
      <c r="AB2285" s="1"/>
      <c r="AC2285" s="1"/>
      <c r="AJ2285" s="1"/>
      <c r="AK2285" s="1"/>
      <c r="AL2285" s="1"/>
    </row>
    <row r="2286">
      <c r="I2286" s="1"/>
      <c r="J2286" s="1"/>
      <c r="K2286" s="1"/>
      <c r="AA2286" s="1"/>
      <c r="AB2286" s="1"/>
      <c r="AC2286" s="1"/>
      <c r="AJ2286" s="1"/>
      <c r="AK2286" s="1"/>
      <c r="AL2286" s="1"/>
    </row>
    <row r="2287">
      <c r="I2287" s="1"/>
      <c r="J2287" s="1"/>
      <c r="K2287" s="1"/>
      <c r="AA2287" s="1"/>
      <c r="AB2287" s="1"/>
      <c r="AC2287" s="1"/>
      <c r="AJ2287" s="1"/>
      <c r="AK2287" s="1"/>
      <c r="AL2287" s="1"/>
    </row>
    <row r="2288">
      <c r="I2288" s="1"/>
      <c r="J2288" s="1"/>
      <c r="K2288" s="1"/>
      <c r="AA2288" s="1"/>
      <c r="AB2288" s="1"/>
      <c r="AC2288" s="1"/>
      <c r="AJ2288" s="1"/>
      <c r="AK2288" s="1"/>
      <c r="AL2288" s="1"/>
    </row>
    <row r="2289">
      <c r="I2289" s="1"/>
      <c r="J2289" s="1"/>
      <c r="K2289" s="1"/>
      <c r="AA2289" s="1"/>
      <c r="AB2289" s="1"/>
      <c r="AC2289" s="1"/>
      <c r="AJ2289" s="1"/>
      <c r="AK2289" s="1"/>
      <c r="AL2289" s="1"/>
    </row>
    <row r="2290">
      <c r="I2290" s="1"/>
      <c r="J2290" s="1"/>
      <c r="K2290" s="1"/>
      <c r="AA2290" s="1"/>
      <c r="AB2290" s="1"/>
      <c r="AC2290" s="1"/>
      <c r="AJ2290" s="1"/>
      <c r="AK2290" s="1"/>
      <c r="AL2290" s="1"/>
    </row>
    <row r="2291">
      <c r="I2291" s="1"/>
      <c r="J2291" s="1"/>
      <c r="K2291" s="1"/>
      <c r="AA2291" s="1"/>
      <c r="AB2291" s="1"/>
      <c r="AC2291" s="1"/>
      <c r="AJ2291" s="1"/>
      <c r="AK2291" s="1"/>
      <c r="AL2291" s="1"/>
    </row>
    <row r="2292">
      <c r="I2292" s="1"/>
      <c r="J2292" s="1"/>
      <c r="K2292" s="1"/>
      <c r="AA2292" s="1"/>
      <c r="AB2292" s="1"/>
      <c r="AC2292" s="1"/>
      <c r="AJ2292" s="1"/>
      <c r="AK2292" s="1"/>
      <c r="AL2292" s="1"/>
    </row>
    <row r="2293">
      <c r="I2293" s="1"/>
      <c r="J2293" s="1"/>
      <c r="K2293" s="1"/>
      <c r="AA2293" s="1"/>
      <c r="AB2293" s="1"/>
      <c r="AC2293" s="1"/>
      <c r="AJ2293" s="1"/>
      <c r="AK2293" s="1"/>
      <c r="AL2293" s="1"/>
    </row>
    <row r="2294">
      <c r="I2294" s="1"/>
      <c r="J2294" s="1"/>
      <c r="K2294" s="1"/>
      <c r="AA2294" s="1"/>
      <c r="AB2294" s="1"/>
      <c r="AC2294" s="1"/>
      <c r="AJ2294" s="1"/>
      <c r="AK2294" s="1"/>
      <c r="AL2294" s="1"/>
    </row>
    <row r="2295">
      <c r="I2295" s="1"/>
      <c r="J2295" s="1"/>
      <c r="K2295" s="1"/>
      <c r="AA2295" s="1"/>
      <c r="AB2295" s="1"/>
      <c r="AC2295" s="1"/>
      <c r="AJ2295" s="1"/>
      <c r="AK2295" s="1"/>
      <c r="AL2295" s="1"/>
    </row>
    <row r="2296">
      <c r="I2296" s="1"/>
      <c r="J2296" s="1"/>
      <c r="K2296" s="1"/>
      <c r="AA2296" s="1"/>
      <c r="AB2296" s="1"/>
      <c r="AC2296" s="1"/>
      <c r="AJ2296" s="1"/>
      <c r="AK2296" s="1"/>
      <c r="AL2296" s="1"/>
    </row>
    <row r="2297">
      <c r="I2297" s="1"/>
      <c r="J2297" s="1"/>
      <c r="K2297" s="1"/>
      <c r="AA2297" s="1"/>
      <c r="AB2297" s="1"/>
      <c r="AC2297" s="1"/>
      <c r="AJ2297" s="1"/>
      <c r="AK2297" s="1"/>
      <c r="AL2297" s="1"/>
    </row>
    <row r="2298">
      <c r="I2298" s="1"/>
      <c r="J2298" s="1"/>
      <c r="K2298" s="1"/>
      <c r="AA2298" s="1"/>
      <c r="AB2298" s="1"/>
      <c r="AC2298" s="1"/>
      <c r="AJ2298" s="1"/>
      <c r="AK2298" s="1"/>
      <c r="AL2298" s="1"/>
    </row>
    <row r="2299">
      <c r="I2299" s="1"/>
      <c r="J2299" s="1"/>
      <c r="K2299" s="1"/>
      <c r="AA2299" s="1"/>
      <c r="AB2299" s="1"/>
      <c r="AC2299" s="1"/>
      <c r="AJ2299" s="1"/>
      <c r="AK2299" s="1"/>
      <c r="AL2299" s="1"/>
    </row>
    <row r="2300">
      <c r="I2300" s="1"/>
      <c r="J2300" s="1"/>
      <c r="K2300" s="1"/>
      <c r="AA2300" s="1"/>
      <c r="AB2300" s="1"/>
      <c r="AC2300" s="1"/>
      <c r="AJ2300" s="1"/>
      <c r="AK2300" s="1"/>
      <c r="AL2300" s="1"/>
    </row>
    <row r="2301">
      <c r="I2301" s="1"/>
      <c r="J2301" s="1"/>
      <c r="K2301" s="1"/>
      <c r="AA2301" s="1"/>
      <c r="AB2301" s="1"/>
      <c r="AC2301" s="1"/>
      <c r="AJ2301" s="1"/>
      <c r="AK2301" s="1"/>
      <c r="AL2301" s="1"/>
    </row>
    <row r="2302">
      <c r="I2302" s="1"/>
      <c r="J2302" s="1"/>
      <c r="K2302" s="1"/>
      <c r="AA2302" s="1"/>
      <c r="AB2302" s="1"/>
      <c r="AC2302" s="1"/>
      <c r="AJ2302" s="1"/>
      <c r="AK2302" s="1"/>
      <c r="AL2302" s="1"/>
    </row>
    <row r="2303">
      <c r="I2303" s="1"/>
      <c r="J2303" s="1"/>
      <c r="K2303" s="1"/>
      <c r="AA2303" s="1"/>
      <c r="AB2303" s="1"/>
      <c r="AC2303" s="1"/>
      <c r="AJ2303" s="1"/>
      <c r="AK2303" s="1"/>
      <c r="AL2303" s="1"/>
    </row>
    <row r="2304">
      <c r="I2304" s="1"/>
      <c r="J2304" s="1"/>
      <c r="K2304" s="1"/>
      <c r="AA2304" s="1"/>
      <c r="AB2304" s="1"/>
      <c r="AC2304" s="1"/>
      <c r="AJ2304" s="1"/>
      <c r="AK2304" s="1"/>
      <c r="AL2304" s="1"/>
    </row>
    <row r="2305">
      <c r="I2305" s="1"/>
      <c r="J2305" s="1"/>
      <c r="K2305" s="1"/>
      <c r="AA2305" s="1"/>
      <c r="AB2305" s="1"/>
      <c r="AC2305" s="1"/>
      <c r="AJ2305" s="1"/>
      <c r="AK2305" s="1"/>
      <c r="AL2305" s="1"/>
    </row>
    <row r="2306">
      <c r="I2306" s="1"/>
      <c r="J2306" s="1"/>
      <c r="K2306" s="1"/>
      <c r="AA2306" s="1"/>
      <c r="AB2306" s="1"/>
      <c r="AC2306" s="1"/>
      <c r="AJ2306" s="1"/>
      <c r="AK2306" s="1"/>
      <c r="AL2306" s="1"/>
    </row>
    <row r="2307">
      <c r="I2307" s="1"/>
      <c r="J2307" s="1"/>
      <c r="K2307" s="1"/>
      <c r="AA2307" s="1"/>
      <c r="AB2307" s="1"/>
      <c r="AC2307" s="1"/>
      <c r="AJ2307" s="1"/>
      <c r="AK2307" s="1"/>
      <c r="AL2307" s="1"/>
    </row>
    <row r="2308">
      <c r="I2308" s="1"/>
      <c r="J2308" s="1"/>
      <c r="K2308" s="1"/>
      <c r="AA2308" s="1"/>
      <c r="AB2308" s="1"/>
      <c r="AC2308" s="1"/>
      <c r="AJ2308" s="1"/>
      <c r="AK2308" s="1"/>
      <c r="AL2308" s="1"/>
    </row>
    <row r="2309">
      <c r="I2309" s="1"/>
      <c r="J2309" s="1"/>
      <c r="K2309" s="1"/>
      <c r="AA2309" s="1"/>
      <c r="AB2309" s="1"/>
      <c r="AC2309" s="1"/>
      <c r="AJ2309" s="1"/>
      <c r="AK2309" s="1"/>
      <c r="AL2309" s="1"/>
    </row>
    <row r="2310">
      <c r="I2310" s="1"/>
      <c r="J2310" s="1"/>
      <c r="K2310" s="1"/>
      <c r="AA2310" s="1"/>
      <c r="AB2310" s="1"/>
      <c r="AC2310" s="1"/>
      <c r="AJ2310" s="1"/>
      <c r="AK2310" s="1"/>
      <c r="AL2310" s="1"/>
    </row>
    <row r="2311">
      <c r="I2311" s="1"/>
      <c r="J2311" s="1"/>
      <c r="K2311" s="1"/>
      <c r="AA2311" s="1"/>
      <c r="AB2311" s="1"/>
      <c r="AC2311" s="1"/>
      <c r="AJ2311" s="1"/>
      <c r="AK2311" s="1"/>
      <c r="AL2311" s="1"/>
    </row>
    <row r="2312">
      <c r="I2312" s="1"/>
      <c r="J2312" s="1"/>
      <c r="K2312" s="1"/>
      <c r="AA2312" s="1"/>
      <c r="AB2312" s="1"/>
      <c r="AC2312" s="1"/>
      <c r="AJ2312" s="1"/>
      <c r="AK2312" s="1"/>
      <c r="AL2312" s="1"/>
    </row>
    <row r="2313">
      <c r="I2313" s="1"/>
      <c r="J2313" s="1"/>
      <c r="K2313" s="1"/>
      <c r="AA2313" s="1"/>
      <c r="AB2313" s="1"/>
      <c r="AC2313" s="1"/>
      <c r="AJ2313" s="1"/>
      <c r="AK2313" s="1"/>
      <c r="AL2313" s="1"/>
    </row>
    <row r="2314">
      <c r="I2314" s="1"/>
      <c r="J2314" s="1"/>
      <c r="K2314" s="1"/>
      <c r="AA2314" s="1"/>
      <c r="AB2314" s="1"/>
      <c r="AC2314" s="1"/>
      <c r="AJ2314" s="1"/>
      <c r="AK2314" s="1"/>
      <c r="AL2314" s="1"/>
    </row>
    <row r="2315">
      <c r="I2315" s="1"/>
      <c r="J2315" s="1"/>
      <c r="K2315" s="1"/>
      <c r="AA2315" s="1"/>
      <c r="AB2315" s="1"/>
      <c r="AC2315" s="1"/>
      <c r="AJ2315" s="1"/>
      <c r="AK2315" s="1"/>
      <c r="AL2315" s="1"/>
    </row>
    <row r="2316">
      <c r="I2316" s="1"/>
      <c r="J2316" s="1"/>
      <c r="K2316" s="1"/>
      <c r="AA2316" s="1"/>
      <c r="AB2316" s="1"/>
      <c r="AC2316" s="1"/>
      <c r="AJ2316" s="1"/>
      <c r="AK2316" s="1"/>
      <c r="AL2316" s="1"/>
    </row>
    <row r="2317">
      <c r="I2317" s="1"/>
      <c r="J2317" s="1"/>
      <c r="K2317" s="1"/>
      <c r="AA2317" s="1"/>
      <c r="AB2317" s="1"/>
      <c r="AC2317" s="1"/>
      <c r="AJ2317" s="1"/>
      <c r="AK2317" s="1"/>
      <c r="AL2317" s="1"/>
    </row>
    <row r="2318">
      <c r="I2318" s="1"/>
      <c r="J2318" s="1"/>
      <c r="K2318" s="1"/>
      <c r="AA2318" s="1"/>
      <c r="AB2318" s="1"/>
      <c r="AC2318" s="1"/>
      <c r="AJ2318" s="1"/>
      <c r="AK2318" s="1"/>
      <c r="AL2318" s="1"/>
    </row>
    <row r="2319">
      <c r="I2319" s="1"/>
      <c r="J2319" s="1"/>
      <c r="K2319" s="1"/>
      <c r="AA2319" s="1"/>
      <c r="AB2319" s="1"/>
      <c r="AC2319" s="1"/>
      <c r="AJ2319" s="1"/>
      <c r="AK2319" s="1"/>
      <c r="AL2319" s="1"/>
    </row>
    <row r="2320">
      <c r="I2320" s="1"/>
      <c r="J2320" s="1"/>
      <c r="K2320" s="1"/>
      <c r="AA2320" s="1"/>
      <c r="AB2320" s="1"/>
      <c r="AC2320" s="1"/>
      <c r="AJ2320" s="1"/>
      <c r="AK2320" s="1"/>
      <c r="AL2320" s="1"/>
    </row>
    <row r="2321">
      <c r="I2321" s="1"/>
      <c r="J2321" s="1"/>
      <c r="K2321" s="1"/>
      <c r="AA2321" s="1"/>
      <c r="AB2321" s="1"/>
      <c r="AC2321" s="1"/>
      <c r="AJ2321" s="1"/>
      <c r="AK2321" s="1"/>
      <c r="AL2321" s="1"/>
    </row>
    <row r="2322">
      <c r="I2322" s="1"/>
      <c r="J2322" s="1"/>
      <c r="K2322" s="1"/>
      <c r="AA2322" s="1"/>
      <c r="AB2322" s="1"/>
      <c r="AC2322" s="1"/>
      <c r="AJ2322" s="1"/>
      <c r="AK2322" s="1"/>
      <c r="AL2322" s="1"/>
    </row>
    <row r="2323">
      <c r="I2323" s="1"/>
      <c r="J2323" s="1"/>
      <c r="K2323" s="1"/>
      <c r="AA2323" s="1"/>
      <c r="AB2323" s="1"/>
      <c r="AC2323" s="1"/>
      <c r="AJ2323" s="1"/>
      <c r="AK2323" s="1"/>
      <c r="AL2323" s="1"/>
    </row>
    <row r="2324">
      <c r="I2324" s="1"/>
      <c r="J2324" s="1"/>
      <c r="K2324" s="1"/>
      <c r="AA2324" s="1"/>
      <c r="AB2324" s="1"/>
      <c r="AC2324" s="1"/>
      <c r="AJ2324" s="1"/>
      <c r="AK2324" s="1"/>
      <c r="AL2324" s="1"/>
    </row>
    <row r="2325">
      <c r="I2325" s="1"/>
      <c r="J2325" s="1"/>
      <c r="K2325" s="1"/>
      <c r="AA2325" s="1"/>
      <c r="AB2325" s="1"/>
      <c r="AC2325" s="1"/>
      <c r="AJ2325" s="1"/>
      <c r="AK2325" s="1"/>
      <c r="AL2325" s="1"/>
    </row>
    <row r="2326">
      <c r="I2326" s="1"/>
      <c r="J2326" s="1"/>
      <c r="K2326" s="1"/>
      <c r="AA2326" s="1"/>
      <c r="AB2326" s="1"/>
      <c r="AC2326" s="1"/>
      <c r="AJ2326" s="1"/>
      <c r="AK2326" s="1"/>
      <c r="AL2326" s="1"/>
    </row>
    <row r="2327">
      <c r="I2327" s="1"/>
      <c r="J2327" s="1"/>
      <c r="K2327" s="1"/>
      <c r="AA2327" s="1"/>
      <c r="AB2327" s="1"/>
      <c r="AC2327" s="1"/>
      <c r="AJ2327" s="1"/>
      <c r="AK2327" s="1"/>
      <c r="AL2327" s="1"/>
    </row>
    <row r="2328">
      <c r="I2328" s="1"/>
      <c r="J2328" s="1"/>
      <c r="K2328" s="1"/>
      <c r="AA2328" s="1"/>
      <c r="AB2328" s="1"/>
      <c r="AC2328" s="1"/>
      <c r="AJ2328" s="1"/>
      <c r="AK2328" s="1"/>
      <c r="AL2328" s="1"/>
    </row>
    <row r="2329">
      <c r="I2329" s="1"/>
      <c r="J2329" s="1"/>
      <c r="K2329" s="1"/>
      <c r="AA2329" s="1"/>
      <c r="AB2329" s="1"/>
      <c r="AC2329" s="1"/>
      <c r="AJ2329" s="1"/>
      <c r="AK2329" s="1"/>
      <c r="AL2329" s="1"/>
    </row>
    <row r="2330">
      <c r="I2330" s="1"/>
      <c r="J2330" s="1"/>
      <c r="K2330" s="1"/>
      <c r="AA2330" s="1"/>
      <c r="AB2330" s="1"/>
      <c r="AC2330" s="1"/>
      <c r="AJ2330" s="1"/>
      <c r="AK2330" s="1"/>
      <c r="AL2330" s="1"/>
    </row>
    <row r="2331">
      <c r="I2331" s="1"/>
      <c r="J2331" s="1"/>
      <c r="K2331" s="1"/>
      <c r="AA2331" s="1"/>
      <c r="AB2331" s="1"/>
      <c r="AC2331" s="1"/>
      <c r="AJ2331" s="1"/>
      <c r="AK2331" s="1"/>
      <c r="AL2331" s="1"/>
    </row>
    <row r="2332">
      <c r="I2332" s="1"/>
      <c r="J2332" s="1"/>
      <c r="K2332" s="1"/>
      <c r="AA2332" s="1"/>
      <c r="AB2332" s="1"/>
      <c r="AC2332" s="1"/>
      <c r="AJ2332" s="1"/>
      <c r="AK2332" s="1"/>
      <c r="AL2332" s="1"/>
    </row>
    <row r="2333">
      <c r="I2333" s="1"/>
      <c r="J2333" s="1"/>
      <c r="K2333" s="1"/>
      <c r="AA2333" s="1"/>
      <c r="AB2333" s="1"/>
      <c r="AC2333" s="1"/>
      <c r="AJ2333" s="1"/>
      <c r="AK2333" s="1"/>
      <c r="AL2333" s="1"/>
    </row>
    <row r="2334">
      <c r="I2334" s="1"/>
      <c r="J2334" s="1"/>
      <c r="K2334" s="1"/>
      <c r="AA2334" s="1"/>
      <c r="AB2334" s="1"/>
      <c r="AC2334" s="1"/>
      <c r="AJ2334" s="1"/>
      <c r="AK2334" s="1"/>
      <c r="AL2334" s="1"/>
    </row>
    <row r="2335">
      <c r="I2335" s="1"/>
      <c r="J2335" s="1"/>
      <c r="K2335" s="1"/>
      <c r="AA2335" s="1"/>
      <c r="AB2335" s="1"/>
      <c r="AC2335" s="1"/>
      <c r="AJ2335" s="1"/>
      <c r="AK2335" s="1"/>
      <c r="AL2335" s="1"/>
    </row>
    <row r="2336">
      <c r="I2336" s="1"/>
      <c r="J2336" s="1"/>
      <c r="K2336" s="1"/>
      <c r="AA2336" s="1"/>
      <c r="AB2336" s="1"/>
      <c r="AC2336" s="1"/>
      <c r="AJ2336" s="1"/>
      <c r="AK2336" s="1"/>
      <c r="AL2336" s="1"/>
    </row>
    <row r="2337">
      <c r="I2337" s="1"/>
      <c r="J2337" s="1"/>
      <c r="K2337" s="1"/>
      <c r="AA2337" s="1"/>
      <c r="AB2337" s="1"/>
      <c r="AC2337" s="1"/>
      <c r="AJ2337" s="1"/>
      <c r="AK2337" s="1"/>
      <c r="AL2337" s="1"/>
    </row>
    <row r="2338">
      <c r="I2338" s="1"/>
      <c r="J2338" s="1"/>
      <c r="K2338" s="1"/>
      <c r="AA2338" s="1"/>
      <c r="AB2338" s="1"/>
      <c r="AC2338" s="1"/>
      <c r="AJ2338" s="1"/>
      <c r="AK2338" s="1"/>
      <c r="AL2338" s="1"/>
    </row>
    <row r="2339">
      <c r="I2339" s="1"/>
      <c r="J2339" s="1"/>
      <c r="K2339" s="1"/>
      <c r="AA2339" s="1"/>
      <c r="AB2339" s="1"/>
      <c r="AC2339" s="1"/>
      <c r="AJ2339" s="1"/>
      <c r="AK2339" s="1"/>
      <c r="AL2339" s="1"/>
    </row>
    <row r="2340">
      <c r="I2340" s="1"/>
      <c r="J2340" s="1"/>
      <c r="K2340" s="1"/>
      <c r="AA2340" s="1"/>
      <c r="AB2340" s="1"/>
      <c r="AC2340" s="1"/>
      <c r="AJ2340" s="1"/>
      <c r="AK2340" s="1"/>
      <c r="AL2340" s="1"/>
    </row>
    <row r="2341">
      <c r="I2341" s="1"/>
      <c r="J2341" s="1"/>
      <c r="K2341" s="1"/>
      <c r="AA2341" s="1"/>
      <c r="AB2341" s="1"/>
      <c r="AC2341" s="1"/>
      <c r="AJ2341" s="1"/>
      <c r="AK2341" s="1"/>
      <c r="AL2341" s="1"/>
    </row>
    <row r="2342">
      <c r="I2342" s="1"/>
      <c r="J2342" s="1"/>
      <c r="K2342" s="1"/>
      <c r="AA2342" s="1"/>
      <c r="AB2342" s="1"/>
      <c r="AC2342" s="1"/>
      <c r="AJ2342" s="1"/>
      <c r="AK2342" s="1"/>
      <c r="AL2342" s="1"/>
    </row>
    <row r="2343">
      <c r="I2343" s="1"/>
      <c r="J2343" s="1"/>
      <c r="K2343" s="1"/>
      <c r="AA2343" s="1"/>
      <c r="AB2343" s="1"/>
      <c r="AC2343" s="1"/>
      <c r="AJ2343" s="1"/>
      <c r="AK2343" s="1"/>
      <c r="AL2343" s="1"/>
    </row>
    <row r="2344">
      <c r="I2344" s="1"/>
      <c r="J2344" s="1"/>
      <c r="K2344" s="1"/>
      <c r="AA2344" s="1"/>
      <c r="AB2344" s="1"/>
      <c r="AC2344" s="1"/>
      <c r="AJ2344" s="1"/>
      <c r="AK2344" s="1"/>
      <c r="AL2344" s="1"/>
    </row>
    <row r="2345">
      <c r="I2345" s="1"/>
      <c r="J2345" s="1"/>
      <c r="K2345" s="1"/>
      <c r="AA2345" s="1"/>
      <c r="AB2345" s="1"/>
      <c r="AC2345" s="1"/>
      <c r="AJ2345" s="1"/>
      <c r="AK2345" s="1"/>
      <c r="AL2345" s="1"/>
    </row>
    <row r="2346">
      <c r="I2346" s="1"/>
      <c r="J2346" s="1"/>
      <c r="K2346" s="1"/>
      <c r="AA2346" s="1"/>
      <c r="AB2346" s="1"/>
      <c r="AC2346" s="1"/>
      <c r="AJ2346" s="1"/>
      <c r="AK2346" s="1"/>
      <c r="AL2346" s="1"/>
    </row>
    <row r="2347">
      <c r="I2347" s="1"/>
      <c r="J2347" s="1"/>
      <c r="K2347" s="1"/>
      <c r="AA2347" s="1"/>
      <c r="AB2347" s="1"/>
      <c r="AC2347" s="1"/>
      <c r="AJ2347" s="1"/>
      <c r="AK2347" s="1"/>
      <c r="AL2347" s="1"/>
    </row>
    <row r="2348">
      <c r="I2348" s="1"/>
      <c r="J2348" s="1"/>
      <c r="K2348" s="1"/>
      <c r="AA2348" s="1"/>
      <c r="AB2348" s="1"/>
      <c r="AC2348" s="1"/>
      <c r="AJ2348" s="1"/>
      <c r="AK2348" s="1"/>
      <c r="AL2348" s="1"/>
    </row>
    <row r="2349">
      <c r="I2349" s="1"/>
      <c r="J2349" s="1"/>
      <c r="K2349" s="1"/>
      <c r="AA2349" s="1"/>
      <c r="AB2349" s="1"/>
      <c r="AC2349" s="1"/>
      <c r="AJ2349" s="1"/>
      <c r="AK2349" s="1"/>
      <c r="AL2349" s="1"/>
    </row>
    <row r="2350">
      <c r="I2350" s="1"/>
      <c r="J2350" s="1"/>
      <c r="K2350" s="1"/>
      <c r="AA2350" s="1"/>
      <c r="AB2350" s="1"/>
      <c r="AC2350" s="1"/>
      <c r="AJ2350" s="1"/>
      <c r="AK2350" s="1"/>
      <c r="AL2350" s="1"/>
    </row>
    <row r="2351">
      <c r="I2351" s="1"/>
      <c r="J2351" s="1"/>
      <c r="K2351" s="1"/>
      <c r="AA2351" s="1"/>
      <c r="AB2351" s="1"/>
      <c r="AC2351" s="1"/>
      <c r="AJ2351" s="1"/>
      <c r="AK2351" s="1"/>
      <c r="AL2351" s="1"/>
    </row>
    <row r="2352">
      <c r="I2352" s="1"/>
      <c r="J2352" s="1"/>
      <c r="K2352" s="1"/>
      <c r="AA2352" s="1"/>
      <c r="AB2352" s="1"/>
      <c r="AC2352" s="1"/>
      <c r="AJ2352" s="1"/>
      <c r="AK2352" s="1"/>
      <c r="AL2352" s="1"/>
    </row>
    <row r="2353">
      <c r="I2353" s="1"/>
      <c r="J2353" s="1"/>
      <c r="K2353" s="1"/>
      <c r="AA2353" s="1"/>
      <c r="AB2353" s="1"/>
      <c r="AC2353" s="1"/>
      <c r="AJ2353" s="1"/>
      <c r="AK2353" s="1"/>
      <c r="AL2353" s="1"/>
    </row>
    <row r="2354">
      <c r="I2354" s="1"/>
      <c r="J2354" s="1"/>
      <c r="K2354" s="1"/>
      <c r="AA2354" s="1"/>
      <c r="AB2354" s="1"/>
      <c r="AC2354" s="1"/>
      <c r="AJ2354" s="1"/>
      <c r="AK2354" s="1"/>
      <c r="AL2354" s="1"/>
    </row>
    <row r="2355">
      <c r="I2355" s="1"/>
      <c r="J2355" s="1"/>
      <c r="K2355" s="1"/>
      <c r="AA2355" s="1"/>
      <c r="AB2355" s="1"/>
      <c r="AC2355" s="1"/>
      <c r="AJ2355" s="1"/>
      <c r="AK2355" s="1"/>
      <c r="AL2355" s="1"/>
    </row>
    <row r="2356">
      <c r="I2356" s="1"/>
      <c r="J2356" s="1"/>
      <c r="K2356" s="1"/>
      <c r="AA2356" s="1"/>
      <c r="AB2356" s="1"/>
      <c r="AC2356" s="1"/>
      <c r="AJ2356" s="1"/>
      <c r="AK2356" s="1"/>
      <c r="AL2356" s="1"/>
    </row>
    <row r="2357">
      <c r="I2357" s="1"/>
      <c r="J2357" s="1"/>
      <c r="K2357" s="1"/>
      <c r="AA2357" s="1"/>
      <c r="AB2357" s="1"/>
      <c r="AC2357" s="1"/>
      <c r="AJ2357" s="1"/>
      <c r="AK2357" s="1"/>
      <c r="AL2357" s="1"/>
    </row>
    <row r="2358">
      <c r="I2358" s="1"/>
      <c r="J2358" s="1"/>
      <c r="K2358" s="1"/>
      <c r="AA2358" s="1"/>
      <c r="AB2358" s="1"/>
      <c r="AC2358" s="1"/>
      <c r="AJ2358" s="1"/>
      <c r="AK2358" s="1"/>
      <c r="AL2358" s="1"/>
    </row>
    <row r="2359">
      <c r="I2359" s="1"/>
      <c r="J2359" s="1"/>
      <c r="K2359" s="1"/>
      <c r="AA2359" s="1"/>
      <c r="AB2359" s="1"/>
      <c r="AC2359" s="1"/>
      <c r="AJ2359" s="1"/>
      <c r="AK2359" s="1"/>
      <c r="AL2359" s="1"/>
    </row>
    <row r="2360">
      <c r="I2360" s="1"/>
      <c r="J2360" s="1"/>
      <c r="K2360" s="1"/>
      <c r="AA2360" s="1"/>
      <c r="AB2360" s="1"/>
      <c r="AC2360" s="1"/>
      <c r="AJ2360" s="1"/>
      <c r="AK2360" s="1"/>
      <c r="AL2360" s="1"/>
    </row>
    <row r="2361">
      <c r="I2361" s="1"/>
      <c r="J2361" s="1"/>
      <c r="K2361" s="1"/>
      <c r="AA2361" s="1"/>
      <c r="AB2361" s="1"/>
      <c r="AC2361" s="1"/>
      <c r="AJ2361" s="1"/>
      <c r="AK2361" s="1"/>
      <c r="AL2361" s="1"/>
    </row>
    <row r="2362">
      <c r="I2362" s="1"/>
      <c r="J2362" s="1"/>
      <c r="K2362" s="1"/>
      <c r="AA2362" s="1"/>
      <c r="AB2362" s="1"/>
      <c r="AC2362" s="1"/>
      <c r="AJ2362" s="1"/>
      <c r="AK2362" s="1"/>
      <c r="AL2362" s="1"/>
    </row>
    <row r="2363">
      <c r="I2363" s="1"/>
      <c r="J2363" s="1"/>
      <c r="K2363" s="1"/>
      <c r="AA2363" s="1"/>
      <c r="AB2363" s="1"/>
      <c r="AC2363" s="1"/>
      <c r="AJ2363" s="1"/>
      <c r="AK2363" s="1"/>
      <c r="AL2363" s="1"/>
    </row>
    <row r="2364">
      <c r="I2364" s="1"/>
      <c r="J2364" s="1"/>
      <c r="K2364" s="1"/>
      <c r="AA2364" s="1"/>
      <c r="AB2364" s="1"/>
      <c r="AC2364" s="1"/>
      <c r="AJ2364" s="1"/>
      <c r="AK2364" s="1"/>
      <c r="AL2364" s="1"/>
    </row>
    <row r="2365">
      <c r="I2365" s="1"/>
      <c r="J2365" s="1"/>
      <c r="K2365" s="1"/>
      <c r="AA2365" s="1"/>
      <c r="AB2365" s="1"/>
      <c r="AC2365" s="1"/>
      <c r="AJ2365" s="1"/>
      <c r="AK2365" s="1"/>
      <c r="AL2365" s="1"/>
    </row>
    <row r="2366">
      <c r="I2366" s="1"/>
      <c r="J2366" s="1"/>
      <c r="K2366" s="1"/>
      <c r="AA2366" s="1"/>
      <c r="AB2366" s="1"/>
      <c r="AC2366" s="1"/>
      <c r="AJ2366" s="1"/>
      <c r="AK2366" s="1"/>
      <c r="AL2366" s="1"/>
    </row>
    <row r="2367">
      <c r="I2367" s="1"/>
      <c r="J2367" s="1"/>
      <c r="K2367" s="1"/>
      <c r="AA2367" s="1"/>
      <c r="AB2367" s="1"/>
      <c r="AC2367" s="1"/>
      <c r="AJ2367" s="1"/>
      <c r="AK2367" s="1"/>
      <c r="AL2367" s="1"/>
    </row>
    <row r="2368">
      <c r="I2368" s="1"/>
      <c r="J2368" s="1"/>
      <c r="K2368" s="1"/>
      <c r="AA2368" s="1"/>
      <c r="AB2368" s="1"/>
      <c r="AC2368" s="1"/>
      <c r="AJ2368" s="1"/>
      <c r="AK2368" s="1"/>
      <c r="AL2368" s="1"/>
    </row>
    <row r="2369">
      <c r="I2369" s="1"/>
      <c r="J2369" s="1"/>
      <c r="K2369" s="1"/>
      <c r="AA2369" s="1"/>
      <c r="AB2369" s="1"/>
      <c r="AC2369" s="1"/>
      <c r="AJ2369" s="1"/>
      <c r="AK2369" s="1"/>
      <c r="AL2369" s="1"/>
    </row>
    <row r="2370">
      <c r="I2370" s="1"/>
      <c r="J2370" s="1"/>
      <c r="K2370" s="1"/>
      <c r="AA2370" s="1"/>
      <c r="AB2370" s="1"/>
      <c r="AC2370" s="1"/>
      <c r="AJ2370" s="1"/>
      <c r="AK2370" s="1"/>
      <c r="AL2370" s="1"/>
    </row>
    <row r="2371">
      <c r="I2371" s="1"/>
      <c r="J2371" s="1"/>
      <c r="K2371" s="1"/>
      <c r="AA2371" s="1"/>
      <c r="AB2371" s="1"/>
      <c r="AC2371" s="1"/>
      <c r="AJ2371" s="1"/>
      <c r="AK2371" s="1"/>
      <c r="AL2371" s="1"/>
    </row>
    <row r="2372">
      <c r="I2372" s="1"/>
      <c r="J2372" s="1"/>
      <c r="K2372" s="1"/>
      <c r="AA2372" s="1"/>
      <c r="AB2372" s="1"/>
      <c r="AC2372" s="1"/>
      <c r="AJ2372" s="1"/>
      <c r="AK2372" s="1"/>
      <c r="AL2372" s="1"/>
    </row>
    <row r="2373">
      <c r="I2373" s="1"/>
      <c r="J2373" s="1"/>
      <c r="K2373" s="1"/>
      <c r="AA2373" s="1"/>
      <c r="AB2373" s="1"/>
      <c r="AC2373" s="1"/>
      <c r="AJ2373" s="1"/>
      <c r="AK2373" s="1"/>
      <c r="AL2373" s="1"/>
    </row>
    <row r="2374">
      <c r="I2374" s="1"/>
      <c r="J2374" s="1"/>
      <c r="K2374" s="1"/>
      <c r="AA2374" s="1"/>
      <c r="AB2374" s="1"/>
      <c r="AC2374" s="1"/>
      <c r="AJ2374" s="1"/>
      <c r="AK2374" s="1"/>
      <c r="AL2374" s="1"/>
    </row>
    <row r="2375">
      <c r="I2375" s="1"/>
      <c r="J2375" s="1"/>
      <c r="K2375" s="1"/>
      <c r="AA2375" s="1"/>
      <c r="AB2375" s="1"/>
      <c r="AC2375" s="1"/>
      <c r="AJ2375" s="1"/>
      <c r="AK2375" s="1"/>
      <c r="AL2375" s="1"/>
    </row>
    <row r="2376">
      <c r="I2376" s="1"/>
      <c r="J2376" s="1"/>
      <c r="K2376" s="1"/>
      <c r="AA2376" s="1"/>
      <c r="AB2376" s="1"/>
      <c r="AC2376" s="1"/>
      <c r="AJ2376" s="1"/>
      <c r="AK2376" s="1"/>
      <c r="AL2376" s="1"/>
    </row>
    <row r="2377">
      <c r="I2377" s="1"/>
      <c r="J2377" s="1"/>
      <c r="K2377" s="1"/>
      <c r="AA2377" s="1"/>
      <c r="AB2377" s="1"/>
      <c r="AC2377" s="1"/>
      <c r="AJ2377" s="1"/>
      <c r="AK2377" s="1"/>
      <c r="AL2377" s="1"/>
    </row>
    <row r="2378">
      <c r="I2378" s="1"/>
      <c r="J2378" s="1"/>
      <c r="K2378" s="1"/>
      <c r="AA2378" s="1"/>
      <c r="AB2378" s="1"/>
      <c r="AC2378" s="1"/>
      <c r="AJ2378" s="1"/>
      <c r="AK2378" s="1"/>
      <c r="AL2378" s="1"/>
    </row>
    <row r="2379">
      <c r="I2379" s="1"/>
      <c r="J2379" s="1"/>
      <c r="K2379" s="1"/>
      <c r="AA2379" s="1"/>
      <c r="AB2379" s="1"/>
      <c r="AC2379" s="1"/>
      <c r="AJ2379" s="1"/>
      <c r="AK2379" s="1"/>
      <c r="AL2379" s="1"/>
    </row>
    <row r="2380">
      <c r="I2380" s="1"/>
      <c r="J2380" s="1"/>
      <c r="K2380" s="1"/>
      <c r="AA2380" s="1"/>
      <c r="AB2380" s="1"/>
      <c r="AC2380" s="1"/>
      <c r="AJ2380" s="1"/>
      <c r="AK2380" s="1"/>
      <c r="AL2380" s="1"/>
    </row>
    <row r="2381">
      <c r="I2381" s="1"/>
      <c r="J2381" s="1"/>
      <c r="K2381" s="1"/>
      <c r="AA2381" s="1"/>
      <c r="AB2381" s="1"/>
      <c r="AC2381" s="1"/>
      <c r="AJ2381" s="1"/>
      <c r="AK2381" s="1"/>
      <c r="AL2381" s="1"/>
    </row>
    <row r="2382">
      <c r="I2382" s="1"/>
      <c r="J2382" s="1"/>
      <c r="K2382" s="1"/>
      <c r="AA2382" s="1"/>
      <c r="AB2382" s="1"/>
      <c r="AC2382" s="1"/>
      <c r="AJ2382" s="1"/>
      <c r="AK2382" s="1"/>
      <c r="AL2382" s="1"/>
    </row>
    <row r="2383">
      <c r="I2383" s="1"/>
      <c r="J2383" s="1"/>
      <c r="K2383" s="1"/>
      <c r="AA2383" s="1"/>
      <c r="AB2383" s="1"/>
      <c r="AC2383" s="1"/>
      <c r="AJ2383" s="1"/>
      <c r="AK2383" s="1"/>
      <c r="AL2383" s="1"/>
    </row>
    <row r="2384">
      <c r="I2384" s="1"/>
      <c r="J2384" s="1"/>
      <c r="K2384" s="1"/>
      <c r="AA2384" s="1"/>
      <c r="AB2384" s="1"/>
      <c r="AC2384" s="1"/>
      <c r="AJ2384" s="1"/>
      <c r="AK2384" s="1"/>
      <c r="AL2384" s="1"/>
    </row>
    <row r="2385">
      <c r="I2385" s="1"/>
      <c r="J2385" s="1"/>
      <c r="K2385" s="1"/>
      <c r="AA2385" s="1"/>
      <c r="AB2385" s="1"/>
      <c r="AC2385" s="1"/>
      <c r="AJ2385" s="1"/>
      <c r="AK2385" s="1"/>
      <c r="AL2385" s="1"/>
    </row>
    <row r="2386">
      <c r="I2386" s="1"/>
      <c r="J2386" s="1"/>
      <c r="K2386" s="1"/>
      <c r="AA2386" s="1"/>
      <c r="AB2386" s="1"/>
      <c r="AC2386" s="1"/>
      <c r="AJ2386" s="1"/>
      <c r="AK2386" s="1"/>
      <c r="AL2386" s="1"/>
    </row>
    <row r="2387">
      <c r="I2387" s="1"/>
      <c r="J2387" s="1"/>
      <c r="K2387" s="1"/>
      <c r="AA2387" s="1"/>
      <c r="AB2387" s="1"/>
      <c r="AC2387" s="1"/>
      <c r="AJ2387" s="1"/>
      <c r="AK2387" s="1"/>
      <c r="AL2387" s="1"/>
    </row>
    <row r="2388">
      <c r="I2388" s="1"/>
      <c r="J2388" s="1"/>
      <c r="K2388" s="1"/>
      <c r="AA2388" s="1"/>
      <c r="AB2388" s="1"/>
      <c r="AC2388" s="1"/>
      <c r="AJ2388" s="1"/>
      <c r="AK2388" s="1"/>
      <c r="AL2388" s="1"/>
    </row>
    <row r="2389">
      <c r="I2389" s="1"/>
      <c r="J2389" s="1"/>
      <c r="K2389" s="1"/>
      <c r="AA2389" s="1"/>
      <c r="AB2389" s="1"/>
      <c r="AC2389" s="1"/>
      <c r="AJ2389" s="1"/>
      <c r="AK2389" s="1"/>
      <c r="AL2389" s="1"/>
    </row>
    <row r="2390">
      <c r="I2390" s="1"/>
      <c r="J2390" s="1"/>
      <c r="K2390" s="1"/>
      <c r="AA2390" s="1"/>
      <c r="AB2390" s="1"/>
      <c r="AC2390" s="1"/>
      <c r="AJ2390" s="1"/>
      <c r="AK2390" s="1"/>
      <c r="AL2390" s="1"/>
    </row>
    <row r="2391">
      <c r="I2391" s="1"/>
      <c r="J2391" s="1"/>
      <c r="K2391" s="1"/>
      <c r="AA2391" s="1"/>
      <c r="AB2391" s="1"/>
      <c r="AC2391" s="1"/>
      <c r="AJ2391" s="1"/>
      <c r="AK2391" s="1"/>
      <c r="AL2391" s="1"/>
    </row>
    <row r="2392">
      <c r="I2392" s="1"/>
      <c r="J2392" s="1"/>
      <c r="K2392" s="1"/>
      <c r="AA2392" s="1"/>
      <c r="AB2392" s="1"/>
      <c r="AC2392" s="1"/>
      <c r="AJ2392" s="1"/>
      <c r="AK2392" s="1"/>
      <c r="AL2392" s="1"/>
    </row>
    <row r="2393">
      <c r="I2393" s="1"/>
      <c r="J2393" s="1"/>
      <c r="K2393" s="1"/>
      <c r="AA2393" s="1"/>
      <c r="AB2393" s="1"/>
      <c r="AC2393" s="1"/>
      <c r="AJ2393" s="1"/>
      <c r="AK2393" s="1"/>
      <c r="AL2393" s="1"/>
    </row>
    <row r="2394">
      <c r="I2394" s="1"/>
      <c r="J2394" s="1"/>
      <c r="K2394" s="1"/>
      <c r="AA2394" s="1"/>
      <c r="AB2394" s="1"/>
      <c r="AC2394" s="1"/>
      <c r="AJ2394" s="1"/>
      <c r="AK2394" s="1"/>
      <c r="AL2394" s="1"/>
    </row>
    <row r="2395">
      <c r="I2395" s="1"/>
      <c r="J2395" s="1"/>
      <c r="K2395" s="1"/>
      <c r="AA2395" s="1"/>
      <c r="AB2395" s="1"/>
      <c r="AC2395" s="1"/>
      <c r="AJ2395" s="1"/>
      <c r="AK2395" s="1"/>
      <c r="AL2395" s="1"/>
    </row>
    <row r="2396">
      <c r="I2396" s="1"/>
      <c r="J2396" s="1"/>
      <c r="K2396" s="1"/>
      <c r="AA2396" s="1"/>
      <c r="AB2396" s="1"/>
      <c r="AC2396" s="1"/>
      <c r="AJ2396" s="1"/>
      <c r="AK2396" s="1"/>
      <c r="AL2396" s="1"/>
    </row>
    <row r="2397">
      <c r="I2397" s="1"/>
      <c r="J2397" s="1"/>
      <c r="K2397" s="1"/>
      <c r="AA2397" s="1"/>
      <c r="AB2397" s="1"/>
      <c r="AC2397" s="1"/>
      <c r="AJ2397" s="1"/>
      <c r="AK2397" s="1"/>
      <c r="AL2397" s="1"/>
    </row>
    <row r="2398">
      <c r="I2398" s="1"/>
      <c r="J2398" s="1"/>
      <c r="K2398" s="1"/>
      <c r="AA2398" s="1"/>
      <c r="AB2398" s="1"/>
      <c r="AC2398" s="1"/>
      <c r="AJ2398" s="1"/>
      <c r="AK2398" s="1"/>
      <c r="AL2398" s="1"/>
    </row>
    <row r="2399">
      <c r="I2399" s="1"/>
      <c r="J2399" s="1"/>
      <c r="K2399" s="1"/>
      <c r="AA2399" s="1"/>
      <c r="AB2399" s="1"/>
      <c r="AC2399" s="1"/>
      <c r="AJ2399" s="1"/>
      <c r="AK2399" s="1"/>
      <c r="AL2399" s="1"/>
    </row>
    <row r="2400">
      <c r="I2400" s="1"/>
      <c r="J2400" s="1"/>
      <c r="K2400" s="1"/>
      <c r="AA2400" s="1"/>
      <c r="AB2400" s="1"/>
      <c r="AC2400" s="1"/>
      <c r="AJ2400" s="1"/>
      <c r="AK2400" s="1"/>
      <c r="AL2400" s="1"/>
    </row>
    <row r="2401">
      <c r="I2401" s="1"/>
      <c r="J2401" s="1"/>
      <c r="K2401" s="1"/>
      <c r="AA2401" s="1"/>
      <c r="AB2401" s="1"/>
      <c r="AC2401" s="1"/>
      <c r="AJ2401" s="1"/>
      <c r="AK2401" s="1"/>
      <c r="AL2401" s="1"/>
    </row>
    <row r="2402">
      <c r="I2402" s="1"/>
      <c r="J2402" s="1"/>
      <c r="K2402" s="1"/>
      <c r="AA2402" s="1"/>
      <c r="AB2402" s="1"/>
      <c r="AC2402" s="1"/>
      <c r="AJ2402" s="1"/>
      <c r="AK2402" s="1"/>
      <c r="AL2402" s="1"/>
    </row>
    <row r="2403">
      <c r="I2403" s="1"/>
      <c r="J2403" s="1"/>
      <c r="K2403" s="1"/>
      <c r="AA2403" s="1"/>
      <c r="AB2403" s="1"/>
      <c r="AC2403" s="1"/>
      <c r="AJ2403" s="1"/>
      <c r="AK2403" s="1"/>
      <c r="AL2403" s="1"/>
    </row>
    <row r="2404">
      <c r="I2404" s="1"/>
      <c r="J2404" s="1"/>
      <c r="K2404" s="1"/>
      <c r="AA2404" s="1"/>
      <c r="AB2404" s="1"/>
      <c r="AC2404" s="1"/>
      <c r="AJ2404" s="1"/>
      <c r="AK2404" s="1"/>
      <c r="AL2404" s="1"/>
    </row>
    <row r="2405">
      <c r="I2405" s="1"/>
      <c r="J2405" s="1"/>
      <c r="K2405" s="1"/>
      <c r="AA2405" s="1"/>
      <c r="AB2405" s="1"/>
      <c r="AC2405" s="1"/>
      <c r="AJ2405" s="1"/>
      <c r="AK2405" s="1"/>
      <c r="AL2405" s="1"/>
    </row>
    <row r="2406">
      <c r="I2406" s="1"/>
      <c r="J2406" s="1"/>
      <c r="K2406" s="1"/>
      <c r="AA2406" s="1"/>
      <c r="AB2406" s="1"/>
      <c r="AC2406" s="1"/>
      <c r="AJ2406" s="1"/>
      <c r="AK2406" s="1"/>
      <c r="AL2406" s="1"/>
    </row>
    <row r="2407">
      <c r="I2407" s="1"/>
      <c r="J2407" s="1"/>
      <c r="K2407" s="1"/>
      <c r="AA2407" s="1"/>
      <c r="AB2407" s="1"/>
      <c r="AC2407" s="1"/>
      <c r="AJ2407" s="1"/>
      <c r="AK2407" s="1"/>
      <c r="AL2407" s="1"/>
    </row>
    <row r="2408">
      <c r="I2408" s="1"/>
      <c r="J2408" s="1"/>
      <c r="K2408" s="1"/>
      <c r="AA2408" s="1"/>
      <c r="AB2408" s="1"/>
      <c r="AC2408" s="1"/>
      <c r="AJ2408" s="1"/>
      <c r="AK2408" s="1"/>
      <c r="AL2408" s="1"/>
    </row>
    <row r="2409">
      <c r="I2409" s="1"/>
      <c r="J2409" s="1"/>
      <c r="K2409" s="1"/>
      <c r="AA2409" s="1"/>
      <c r="AB2409" s="1"/>
      <c r="AC2409" s="1"/>
      <c r="AJ2409" s="1"/>
      <c r="AK2409" s="1"/>
      <c r="AL2409" s="1"/>
    </row>
    <row r="2410">
      <c r="I2410" s="1"/>
      <c r="J2410" s="1"/>
      <c r="K2410" s="1"/>
      <c r="AA2410" s="1"/>
      <c r="AB2410" s="1"/>
      <c r="AC2410" s="1"/>
      <c r="AJ2410" s="1"/>
      <c r="AK2410" s="1"/>
      <c r="AL2410" s="1"/>
    </row>
    <row r="2411">
      <c r="I2411" s="1"/>
      <c r="J2411" s="1"/>
      <c r="K2411" s="1"/>
      <c r="AA2411" s="1"/>
      <c r="AB2411" s="1"/>
      <c r="AC2411" s="1"/>
      <c r="AJ2411" s="1"/>
      <c r="AK2411" s="1"/>
      <c r="AL2411" s="1"/>
    </row>
    <row r="2412">
      <c r="I2412" s="1"/>
      <c r="J2412" s="1"/>
      <c r="K2412" s="1"/>
      <c r="AA2412" s="1"/>
      <c r="AB2412" s="1"/>
      <c r="AC2412" s="1"/>
      <c r="AJ2412" s="1"/>
      <c r="AK2412" s="1"/>
      <c r="AL2412" s="1"/>
    </row>
    <row r="2413">
      <c r="I2413" s="1"/>
      <c r="J2413" s="1"/>
      <c r="K2413" s="1"/>
      <c r="AA2413" s="1"/>
      <c r="AB2413" s="1"/>
      <c r="AC2413" s="1"/>
      <c r="AJ2413" s="1"/>
      <c r="AK2413" s="1"/>
      <c r="AL2413" s="1"/>
    </row>
    <row r="2414">
      <c r="I2414" s="1"/>
      <c r="J2414" s="1"/>
      <c r="K2414" s="1"/>
      <c r="AA2414" s="1"/>
      <c r="AB2414" s="1"/>
      <c r="AC2414" s="1"/>
      <c r="AJ2414" s="1"/>
      <c r="AK2414" s="1"/>
      <c r="AL2414" s="1"/>
    </row>
    <row r="2415">
      <c r="I2415" s="1"/>
      <c r="J2415" s="1"/>
      <c r="K2415" s="1"/>
      <c r="AA2415" s="1"/>
      <c r="AB2415" s="1"/>
      <c r="AC2415" s="1"/>
      <c r="AJ2415" s="1"/>
      <c r="AK2415" s="1"/>
      <c r="AL2415" s="1"/>
    </row>
    <row r="2416">
      <c r="I2416" s="1"/>
      <c r="J2416" s="1"/>
      <c r="K2416" s="1"/>
      <c r="AA2416" s="1"/>
      <c r="AB2416" s="1"/>
      <c r="AC2416" s="1"/>
      <c r="AJ2416" s="1"/>
      <c r="AK2416" s="1"/>
      <c r="AL2416" s="1"/>
    </row>
    <row r="2417">
      <c r="I2417" s="1"/>
      <c r="J2417" s="1"/>
      <c r="K2417" s="1"/>
      <c r="AA2417" s="1"/>
      <c r="AB2417" s="1"/>
      <c r="AC2417" s="1"/>
      <c r="AJ2417" s="1"/>
      <c r="AK2417" s="1"/>
      <c r="AL2417" s="1"/>
    </row>
    <row r="2418">
      <c r="I2418" s="1"/>
      <c r="J2418" s="1"/>
      <c r="K2418" s="1"/>
      <c r="AA2418" s="1"/>
      <c r="AB2418" s="1"/>
      <c r="AC2418" s="1"/>
      <c r="AJ2418" s="1"/>
      <c r="AK2418" s="1"/>
      <c r="AL2418" s="1"/>
    </row>
    <row r="2419">
      <c r="I2419" s="1"/>
      <c r="J2419" s="1"/>
      <c r="K2419" s="1"/>
      <c r="AA2419" s="1"/>
      <c r="AB2419" s="1"/>
      <c r="AC2419" s="1"/>
      <c r="AJ2419" s="1"/>
      <c r="AK2419" s="1"/>
      <c r="AL2419" s="1"/>
    </row>
    <row r="2420">
      <c r="I2420" s="1"/>
      <c r="J2420" s="1"/>
      <c r="K2420" s="1"/>
      <c r="AA2420" s="1"/>
      <c r="AB2420" s="1"/>
      <c r="AC2420" s="1"/>
      <c r="AJ2420" s="1"/>
      <c r="AK2420" s="1"/>
      <c r="AL2420" s="1"/>
    </row>
    <row r="2421">
      <c r="I2421" s="1"/>
      <c r="J2421" s="1"/>
      <c r="K2421" s="1"/>
      <c r="AA2421" s="1"/>
      <c r="AB2421" s="1"/>
      <c r="AC2421" s="1"/>
      <c r="AJ2421" s="1"/>
      <c r="AK2421" s="1"/>
      <c r="AL2421" s="1"/>
    </row>
    <row r="2422">
      <c r="I2422" s="1"/>
      <c r="J2422" s="1"/>
      <c r="K2422" s="1"/>
      <c r="AA2422" s="1"/>
      <c r="AB2422" s="1"/>
      <c r="AC2422" s="1"/>
      <c r="AJ2422" s="1"/>
      <c r="AK2422" s="1"/>
      <c r="AL2422" s="1"/>
    </row>
    <row r="2423">
      <c r="I2423" s="1"/>
      <c r="J2423" s="1"/>
      <c r="K2423" s="1"/>
      <c r="AA2423" s="1"/>
      <c r="AB2423" s="1"/>
      <c r="AC2423" s="1"/>
      <c r="AJ2423" s="1"/>
      <c r="AK2423" s="1"/>
      <c r="AL2423" s="1"/>
    </row>
    <row r="2424">
      <c r="I2424" s="1"/>
      <c r="J2424" s="1"/>
      <c r="K2424" s="1"/>
      <c r="AA2424" s="1"/>
      <c r="AB2424" s="1"/>
      <c r="AC2424" s="1"/>
      <c r="AJ2424" s="1"/>
      <c r="AK2424" s="1"/>
      <c r="AL2424" s="1"/>
    </row>
    <row r="2425">
      <c r="I2425" s="1"/>
      <c r="J2425" s="1"/>
      <c r="K2425" s="1"/>
      <c r="AA2425" s="1"/>
      <c r="AB2425" s="1"/>
      <c r="AC2425" s="1"/>
      <c r="AJ2425" s="1"/>
      <c r="AK2425" s="1"/>
      <c r="AL2425" s="1"/>
    </row>
    <row r="2426">
      <c r="I2426" s="1"/>
      <c r="J2426" s="1"/>
      <c r="K2426" s="1"/>
      <c r="AA2426" s="1"/>
      <c r="AB2426" s="1"/>
      <c r="AC2426" s="1"/>
      <c r="AJ2426" s="1"/>
      <c r="AK2426" s="1"/>
      <c r="AL2426" s="1"/>
    </row>
    <row r="2427">
      <c r="I2427" s="1"/>
      <c r="J2427" s="1"/>
      <c r="K2427" s="1"/>
      <c r="AA2427" s="1"/>
      <c r="AB2427" s="1"/>
      <c r="AC2427" s="1"/>
      <c r="AJ2427" s="1"/>
      <c r="AK2427" s="1"/>
      <c r="AL2427" s="1"/>
    </row>
    <row r="2428">
      <c r="I2428" s="1"/>
      <c r="J2428" s="1"/>
      <c r="K2428" s="1"/>
      <c r="AA2428" s="1"/>
      <c r="AB2428" s="1"/>
      <c r="AC2428" s="1"/>
      <c r="AJ2428" s="1"/>
      <c r="AK2428" s="1"/>
      <c r="AL2428" s="1"/>
    </row>
    <row r="2429">
      <c r="I2429" s="1"/>
      <c r="J2429" s="1"/>
      <c r="K2429" s="1"/>
      <c r="AA2429" s="1"/>
      <c r="AB2429" s="1"/>
      <c r="AC2429" s="1"/>
      <c r="AJ2429" s="1"/>
      <c r="AK2429" s="1"/>
      <c r="AL2429" s="1"/>
    </row>
    <row r="2430">
      <c r="I2430" s="1"/>
      <c r="J2430" s="1"/>
      <c r="K2430" s="1"/>
      <c r="AA2430" s="1"/>
      <c r="AB2430" s="1"/>
      <c r="AC2430" s="1"/>
      <c r="AJ2430" s="1"/>
      <c r="AK2430" s="1"/>
      <c r="AL2430" s="1"/>
    </row>
    <row r="2431">
      <c r="I2431" s="1"/>
      <c r="J2431" s="1"/>
      <c r="K2431" s="1"/>
      <c r="AA2431" s="1"/>
      <c r="AB2431" s="1"/>
      <c r="AC2431" s="1"/>
      <c r="AJ2431" s="1"/>
      <c r="AK2431" s="1"/>
      <c r="AL2431" s="1"/>
    </row>
    <row r="2432">
      <c r="I2432" s="1"/>
      <c r="J2432" s="1"/>
      <c r="K2432" s="1"/>
      <c r="AA2432" s="1"/>
      <c r="AB2432" s="1"/>
      <c r="AC2432" s="1"/>
      <c r="AJ2432" s="1"/>
      <c r="AK2432" s="1"/>
      <c r="AL2432" s="1"/>
    </row>
    <row r="2433">
      <c r="I2433" s="1"/>
      <c r="J2433" s="1"/>
      <c r="K2433" s="1"/>
      <c r="AA2433" s="1"/>
      <c r="AB2433" s="1"/>
      <c r="AC2433" s="1"/>
      <c r="AJ2433" s="1"/>
      <c r="AK2433" s="1"/>
      <c r="AL2433" s="1"/>
    </row>
    <row r="2434">
      <c r="I2434" s="1"/>
      <c r="J2434" s="1"/>
      <c r="K2434" s="1"/>
      <c r="AA2434" s="1"/>
      <c r="AB2434" s="1"/>
      <c r="AC2434" s="1"/>
      <c r="AJ2434" s="1"/>
      <c r="AK2434" s="1"/>
      <c r="AL2434" s="1"/>
    </row>
    <row r="2435">
      <c r="I2435" s="1"/>
      <c r="J2435" s="1"/>
      <c r="K2435" s="1"/>
      <c r="AA2435" s="1"/>
      <c r="AB2435" s="1"/>
      <c r="AC2435" s="1"/>
      <c r="AJ2435" s="1"/>
      <c r="AK2435" s="1"/>
      <c r="AL2435" s="1"/>
    </row>
    <row r="2436">
      <c r="I2436" s="1"/>
      <c r="J2436" s="1"/>
      <c r="K2436" s="1"/>
      <c r="AA2436" s="1"/>
      <c r="AB2436" s="1"/>
      <c r="AC2436" s="1"/>
      <c r="AJ2436" s="1"/>
      <c r="AK2436" s="1"/>
      <c r="AL2436" s="1"/>
    </row>
    <row r="2437">
      <c r="I2437" s="1"/>
      <c r="J2437" s="1"/>
      <c r="K2437" s="1"/>
      <c r="AA2437" s="1"/>
      <c r="AB2437" s="1"/>
      <c r="AC2437" s="1"/>
      <c r="AJ2437" s="1"/>
      <c r="AK2437" s="1"/>
      <c r="AL2437" s="1"/>
    </row>
    <row r="2438">
      <c r="I2438" s="1"/>
      <c r="J2438" s="1"/>
      <c r="K2438" s="1"/>
      <c r="AA2438" s="1"/>
      <c r="AB2438" s="1"/>
      <c r="AC2438" s="1"/>
      <c r="AJ2438" s="1"/>
      <c r="AK2438" s="1"/>
      <c r="AL2438" s="1"/>
    </row>
    <row r="2439">
      <c r="I2439" s="1"/>
      <c r="J2439" s="1"/>
      <c r="K2439" s="1"/>
      <c r="AA2439" s="1"/>
      <c r="AB2439" s="1"/>
      <c r="AC2439" s="1"/>
      <c r="AJ2439" s="1"/>
      <c r="AK2439" s="1"/>
      <c r="AL2439" s="1"/>
    </row>
    <row r="2440">
      <c r="I2440" s="1"/>
      <c r="J2440" s="1"/>
      <c r="K2440" s="1"/>
      <c r="AA2440" s="1"/>
      <c r="AB2440" s="1"/>
      <c r="AC2440" s="1"/>
      <c r="AJ2440" s="1"/>
      <c r="AK2440" s="1"/>
      <c r="AL2440" s="1"/>
    </row>
    <row r="2441">
      <c r="I2441" s="1"/>
      <c r="J2441" s="1"/>
      <c r="K2441" s="1"/>
      <c r="AA2441" s="1"/>
      <c r="AB2441" s="1"/>
      <c r="AC2441" s="1"/>
      <c r="AJ2441" s="1"/>
      <c r="AK2441" s="1"/>
      <c r="AL2441" s="1"/>
    </row>
    <row r="2442">
      <c r="I2442" s="1"/>
      <c r="J2442" s="1"/>
      <c r="K2442" s="1"/>
      <c r="AA2442" s="1"/>
      <c r="AB2442" s="1"/>
      <c r="AC2442" s="1"/>
      <c r="AJ2442" s="1"/>
      <c r="AK2442" s="1"/>
      <c r="AL2442" s="1"/>
    </row>
    <row r="2443">
      <c r="I2443" s="1"/>
      <c r="J2443" s="1"/>
      <c r="K2443" s="1"/>
      <c r="AA2443" s="1"/>
      <c r="AB2443" s="1"/>
      <c r="AC2443" s="1"/>
      <c r="AJ2443" s="1"/>
      <c r="AK2443" s="1"/>
      <c r="AL2443" s="1"/>
    </row>
    <row r="2444">
      <c r="I2444" s="1"/>
      <c r="J2444" s="1"/>
      <c r="K2444" s="1"/>
      <c r="AA2444" s="1"/>
      <c r="AB2444" s="1"/>
      <c r="AC2444" s="1"/>
      <c r="AJ2444" s="1"/>
      <c r="AK2444" s="1"/>
      <c r="AL2444" s="1"/>
    </row>
    <row r="2445">
      <c r="I2445" s="1"/>
      <c r="J2445" s="1"/>
      <c r="K2445" s="1"/>
      <c r="AA2445" s="1"/>
      <c r="AB2445" s="1"/>
      <c r="AC2445" s="1"/>
      <c r="AJ2445" s="1"/>
      <c r="AK2445" s="1"/>
      <c r="AL2445" s="1"/>
    </row>
    <row r="2446">
      <c r="I2446" s="1"/>
      <c r="J2446" s="1"/>
      <c r="K2446" s="1"/>
      <c r="AA2446" s="1"/>
      <c r="AB2446" s="1"/>
      <c r="AC2446" s="1"/>
      <c r="AJ2446" s="1"/>
      <c r="AK2446" s="1"/>
      <c r="AL2446" s="1"/>
    </row>
    <row r="2447">
      <c r="I2447" s="1"/>
      <c r="J2447" s="1"/>
      <c r="K2447" s="1"/>
      <c r="AA2447" s="1"/>
      <c r="AB2447" s="1"/>
      <c r="AC2447" s="1"/>
      <c r="AJ2447" s="1"/>
      <c r="AK2447" s="1"/>
      <c r="AL2447" s="1"/>
    </row>
    <row r="2448">
      <c r="I2448" s="1"/>
      <c r="J2448" s="1"/>
      <c r="K2448" s="1"/>
      <c r="AA2448" s="1"/>
      <c r="AB2448" s="1"/>
      <c r="AC2448" s="1"/>
      <c r="AJ2448" s="1"/>
      <c r="AK2448" s="1"/>
      <c r="AL2448" s="1"/>
    </row>
    <row r="2449">
      <c r="I2449" s="1"/>
      <c r="J2449" s="1"/>
      <c r="K2449" s="1"/>
      <c r="AA2449" s="1"/>
      <c r="AB2449" s="1"/>
      <c r="AC2449" s="1"/>
      <c r="AJ2449" s="1"/>
      <c r="AK2449" s="1"/>
      <c r="AL2449" s="1"/>
    </row>
    <row r="2450">
      <c r="I2450" s="1"/>
      <c r="J2450" s="1"/>
      <c r="K2450" s="1"/>
      <c r="AA2450" s="1"/>
      <c r="AB2450" s="1"/>
      <c r="AC2450" s="1"/>
      <c r="AJ2450" s="1"/>
      <c r="AK2450" s="1"/>
      <c r="AL2450" s="1"/>
    </row>
    <row r="2451">
      <c r="I2451" s="1"/>
      <c r="J2451" s="1"/>
      <c r="K2451" s="1"/>
      <c r="AA2451" s="1"/>
      <c r="AB2451" s="1"/>
      <c r="AC2451" s="1"/>
      <c r="AJ2451" s="1"/>
      <c r="AK2451" s="1"/>
      <c r="AL2451" s="1"/>
    </row>
    <row r="2452">
      <c r="I2452" s="1"/>
      <c r="J2452" s="1"/>
      <c r="K2452" s="1"/>
      <c r="AA2452" s="1"/>
      <c r="AB2452" s="1"/>
      <c r="AC2452" s="1"/>
      <c r="AJ2452" s="1"/>
      <c r="AK2452" s="1"/>
      <c r="AL2452" s="1"/>
    </row>
    <row r="2453">
      <c r="I2453" s="1"/>
      <c r="J2453" s="1"/>
      <c r="K2453" s="1"/>
      <c r="AA2453" s="1"/>
      <c r="AB2453" s="1"/>
      <c r="AC2453" s="1"/>
      <c r="AJ2453" s="1"/>
      <c r="AK2453" s="1"/>
      <c r="AL2453" s="1"/>
    </row>
    <row r="2454">
      <c r="I2454" s="1"/>
      <c r="J2454" s="1"/>
      <c r="K2454" s="1"/>
      <c r="AA2454" s="1"/>
      <c r="AB2454" s="1"/>
      <c r="AC2454" s="1"/>
      <c r="AJ2454" s="1"/>
      <c r="AK2454" s="1"/>
      <c r="AL2454" s="1"/>
    </row>
    <row r="2455">
      <c r="I2455" s="1"/>
      <c r="J2455" s="1"/>
      <c r="K2455" s="1"/>
      <c r="AA2455" s="1"/>
      <c r="AB2455" s="1"/>
      <c r="AC2455" s="1"/>
      <c r="AJ2455" s="1"/>
      <c r="AK2455" s="1"/>
      <c r="AL2455" s="1"/>
    </row>
    <row r="2456">
      <c r="I2456" s="1"/>
      <c r="J2456" s="1"/>
      <c r="K2456" s="1"/>
      <c r="AA2456" s="1"/>
      <c r="AB2456" s="1"/>
      <c r="AC2456" s="1"/>
      <c r="AJ2456" s="1"/>
      <c r="AK2456" s="1"/>
      <c r="AL2456" s="1"/>
    </row>
    <row r="2457">
      <c r="I2457" s="1"/>
      <c r="J2457" s="1"/>
      <c r="K2457" s="1"/>
      <c r="AA2457" s="1"/>
      <c r="AB2457" s="1"/>
      <c r="AC2457" s="1"/>
      <c r="AJ2457" s="1"/>
      <c r="AK2457" s="1"/>
      <c r="AL2457" s="1"/>
    </row>
    <row r="2458">
      <c r="I2458" s="1"/>
      <c r="J2458" s="1"/>
      <c r="K2458" s="1"/>
      <c r="AA2458" s="1"/>
      <c r="AB2458" s="1"/>
      <c r="AC2458" s="1"/>
      <c r="AJ2458" s="1"/>
      <c r="AK2458" s="1"/>
      <c r="AL2458" s="1"/>
    </row>
    <row r="2459">
      <c r="I2459" s="1"/>
      <c r="J2459" s="1"/>
      <c r="K2459" s="1"/>
      <c r="AA2459" s="1"/>
      <c r="AB2459" s="1"/>
      <c r="AC2459" s="1"/>
      <c r="AJ2459" s="1"/>
      <c r="AK2459" s="1"/>
      <c r="AL2459" s="1"/>
    </row>
    <row r="2460">
      <c r="I2460" s="1"/>
      <c r="J2460" s="1"/>
      <c r="K2460" s="1"/>
      <c r="AA2460" s="1"/>
      <c r="AB2460" s="1"/>
      <c r="AC2460" s="1"/>
      <c r="AJ2460" s="1"/>
      <c r="AK2460" s="1"/>
      <c r="AL2460" s="1"/>
    </row>
    <row r="2461">
      <c r="I2461" s="1"/>
      <c r="J2461" s="1"/>
      <c r="K2461" s="1"/>
      <c r="AA2461" s="1"/>
      <c r="AB2461" s="1"/>
      <c r="AC2461" s="1"/>
      <c r="AJ2461" s="1"/>
      <c r="AK2461" s="1"/>
      <c r="AL2461" s="1"/>
    </row>
    <row r="2462">
      <c r="I2462" s="1"/>
      <c r="J2462" s="1"/>
      <c r="K2462" s="1"/>
      <c r="AA2462" s="1"/>
      <c r="AB2462" s="1"/>
      <c r="AC2462" s="1"/>
      <c r="AJ2462" s="1"/>
      <c r="AK2462" s="1"/>
      <c r="AL2462" s="1"/>
    </row>
    <row r="2463">
      <c r="I2463" s="1"/>
      <c r="J2463" s="1"/>
      <c r="K2463" s="1"/>
      <c r="AA2463" s="1"/>
      <c r="AB2463" s="1"/>
      <c r="AC2463" s="1"/>
      <c r="AJ2463" s="1"/>
      <c r="AK2463" s="1"/>
      <c r="AL2463" s="1"/>
    </row>
    <row r="2464">
      <c r="I2464" s="1"/>
      <c r="J2464" s="1"/>
      <c r="K2464" s="1"/>
      <c r="AA2464" s="1"/>
      <c r="AB2464" s="1"/>
      <c r="AC2464" s="1"/>
      <c r="AJ2464" s="1"/>
      <c r="AK2464" s="1"/>
      <c r="AL2464" s="1"/>
    </row>
    <row r="2465">
      <c r="I2465" s="1"/>
      <c r="J2465" s="1"/>
      <c r="K2465" s="1"/>
      <c r="AA2465" s="1"/>
      <c r="AB2465" s="1"/>
      <c r="AC2465" s="1"/>
      <c r="AJ2465" s="1"/>
      <c r="AK2465" s="1"/>
      <c r="AL2465" s="1"/>
    </row>
    <row r="2466">
      <c r="I2466" s="1"/>
      <c r="J2466" s="1"/>
      <c r="K2466" s="1"/>
      <c r="AA2466" s="1"/>
      <c r="AB2466" s="1"/>
      <c r="AC2466" s="1"/>
      <c r="AJ2466" s="1"/>
      <c r="AK2466" s="1"/>
      <c r="AL2466" s="1"/>
    </row>
    <row r="2467">
      <c r="I2467" s="1"/>
      <c r="J2467" s="1"/>
      <c r="K2467" s="1"/>
      <c r="AA2467" s="1"/>
      <c r="AB2467" s="1"/>
      <c r="AC2467" s="1"/>
      <c r="AJ2467" s="1"/>
      <c r="AK2467" s="1"/>
      <c r="AL2467" s="1"/>
    </row>
    <row r="2468">
      <c r="I2468" s="1"/>
      <c r="J2468" s="1"/>
      <c r="K2468" s="1"/>
      <c r="AA2468" s="1"/>
      <c r="AB2468" s="1"/>
      <c r="AC2468" s="1"/>
      <c r="AJ2468" s="1"/>
      <c r="AK2468" s="1"/>
      <c r="AL2468" s="1"/>
    </row>
    <row r="2469">
      <c r="I2469" s="1"/>
      <c r="J2469" s="1"/>
      <c r="K2469" s="1"/>
      <c r="AA2469" s="1"/>
      <c r="AB2469" s="1"/>
      <c r="AC2469" s="1"/>
      <c r="AJ2469" s="1"/>
      <c r="AK2469" s="1"/>
      <c r="AL2469" s="1"/>
    </row>
    <row r="2470">
      <c r="I2470" s="1"/>
      <c r="J2470" s="1"/>
      <c r="K2470" s="1"/>
      <c r="AA2470" s="1"/>
      <c r="AB2470" s="1"/>
      <c r="AC2470" s="1"/>
      <c r="AJ2470" s="1"/>
      <c r="AK2470" s="1"/>
      <c r="AL2470" s="1"/>
    </row>
    <row r="2471">
      <c r="I2471" s="1"/>
      <c r="J2471" s="1"/>
      <c r="K2471" s="1"/>
      <c r="AA2471" s="1"/>
      <c r="AB2471" s="1"/>
      <c r="AC2471" s="1"/>
      <c r="AJ2471" s="1"/>
      <c r="AK2471" s="1"/>
      <c r="AL2471" s="1"/>
    </row>
    <row r="2472">
      <c r="I2472" s="1"/>
      <c r="J2472" s="1"/>
      <c r="K2472" s="1"/>
      <c r="AA2472" s="1"/>
      <c r="AB2472" s="1"/>
      <c r="AC2472" s="1"/>
      <c r="AJ2472" s="1"/>
      <c r="AK2472" s="1"/>
      <c r="AL2472" s="1"/>
    </row>
    <row r="2473">
      <c r="I2473" s="1"/>
      <c r="J2473" s="1"/>
      <c r="K2473" s="1"/>
      <c r="AA2473" s="1"/>
      <c r="AB2473" s="1"/>
      <c r="AC2473" s="1"/>
      <c r="AJ2473" s="1"/>
      <c r="AK2473" s="1"/>
      <c r="AL2473" s="1"/>
    </row>
    <row r="2474">
      <c r="I2474" s="1"/>
      <c r="J2474" s="1"/>
      <c r="K2474" s="1"/>
      <c r="AA2474" s="1"/>
      <c r="AB2474" s="1"/>
      <c r="AC2474" s="1"/>
      <c r="AJ2474" s="1"/>
      <c r="AK2474" s="1"/>
      <c r="AL2474" s="1"/>
    </row>
    <row r="2475">
      <c r="I2475" s="1"/>
      <c r="J2475" s="1"/>
      <c r="K2475" s="1"/>
      <c r="AA2475" s="1"/>
      <c r="AB2475" s="1"/>
      <c r="AC2475" s="1"/>
      <c r="AJ2475" s="1"/>
      <c r="AK2475" s="1"/>
      <c r="AL2475" s="1"/>
    </row>
    <row r="2476">
      <c r="I2476" s="1"/>
      <c r="J2476" s="1"/>
      <c r="K2476" s="1"/>
      <c r="AA2476" s="1"/>
      <c r="AB2476" s="1"/>
      <c r="AC2476" s="1"/>
      <c r="AJ2476" s="1"/>
      <c r="AK2476" s="1"/>
      <c r="AL2476" s="1"/>
    </row>
    <row r="2477">
      <c r="I2477" s="1"/>
      <c r="J2477" s="1"/>
      <c r="K2477" s="1"/>
      <c r="AA2477" s="1"/>
      <c r="AB2477" s="1"/>
      <c r="AC2477" s="1"/>
      <c r="AJ2477" s="1"/>
      <c r="AK2477" s="1"/>
      <c r="AL2477" s="1"/>
    </row>
    <row r="2478">
      <c r="I2478" s="1"/>
      <c r="J2478" s="1"/>
      <c r="K2478" s="1"/>
      <c r="AA2478" s="1"/>
      <c r="AB2478" s="1"/>
      <c r="AC2478" s="1"/>
      <c r="AJ2478" s="1"/>
      <c r="AK2478" s="1"/>
      <c r="AL2478" s="1"/>
    </row>
    <row r="2479">
      <c r="I2479" s="1"/>
      <c r="J2479" s="1"/>
      <c r="K2479" s="1"/>
      <c r="AA2479" s="1"/>
      <c r="AB2479" s="1"/>
      <c r="AC2479" s="1"/>
      <c r="AJ2479" s="1"/>
      <c r="AK2479" s="1"/>
      <c r="AL2479" s="1"/>
    </row>
    <row r="2480">
      <c r="I2480" s="1"/>
      <c r="J2480" s="1"/>
      <c r="K2480" s="1"/>
      <c r="AA2480" s="1"/>
      <c r="AB2480" s="1"/>
      <c r="AC2480" s="1"/>
      <c r="AJ2480" s="1"/>
      <c r="AK2480" s="1"/>
      <c r="AL2480" s="1"/>
    </row>
    <row r="2481">
      <c r="I2481" s="1"/>
      <c r="J2481" s="1"/>
      <c r="K2481" s="1"/>
      <c r="AA2481" s="1"/>
      <c r="AB2481" s="1"/>
      <c r="AC2481" s="1"/>
      <c r="AJ2481" s="1"/>
      <c r="AK2481" s="1"/>
      <c r="AL2481" s="1"/>
    </row>
    <row r="2482">
      <c r="I2482" s="1"/>
      <c r="J2482" s="1"/>
      <c r="K2482" s="1"/>
      <c r="AA2482" s="1"/>
      <c r="AB2482" s="1"/>
      <c r="AC2482" s="1"/>
      <c r="AJ2482" s="1"/>
      <c r="AK2482" s="1"/>
      <c r="AL2482" s="1"/>
    </row>
    <row r="2483">
      <c r="I2483" s="1"/>
      <c r="J2483" s="1"/>
      <c r="K2483" s="1"/>
      <c r="AA2483" s="1"/>
      <c r="AB2483" s="1"/>
      <c r="AC2483" s="1"/>
      <c r="AJ2483" s="1"/>
      <c r="AK2483" s="1"/>
      <c r="AL2483" s="1"/>
    </row>
    <row r="2484">
      <c r="I2484" s="1"/>
      <c r="J2484" s="1"/>
      <c r="K2484" s="1"/>
      <c r="AA2484" s="1"/>
      <c r="AB2484" s="1"/>
      <c r="AC2484" s="1"/>
      <c r="AJ2484" s="1"/>
      <c r="AK2484" s="1"/>
      <c r="AL2484" s="1"/>
    </row>
    <row r="2485">
      <c r="I2485" s="1"/>
      <c r="J2485" s="1"/>
      <c r="K2485" s="1"/>
      <c r="AA2485" s="1"/>
      <c r="AB2485" s="1"/>
      <c r="AC2485" s="1"/>
      <c r="AJ2485" s="1"/>
      <c r="AK2485" s="1"/>
      <c r="AL2485" s="1"/>
    </row>
    <row r="2486">
      <c r="I2486" s="1"/>
      <c r="J2486" s="1"/>
      <c r="K2486" s="1"/>
      <c r="AA2486" s="1"/>
      <c r="AB2486" s="1"/>
      <c r="AC2486" s="1"/>
      <c r="AJ2486" s="1"/>
      <c r="AK2486" s="1"/>
      <c r="AL2486" s="1"/>
    </row>
    <row r="2487">
      <c r="I2487" s="1"/>
      <c r="J2487" s="1"/>
      <c r="K2487" s="1"/>
      <c r="AA2487" s="1"/>
      <c r="AB2487" s="1"/>
      <c r="AC2487" s="1"/>
      <c r="AJ2487" s="1"/>
      <c r="AK2487" s="1"/>
      <c r="AL2487" s="1"/>
    </row>
    <row r="2488">
      <c r="I2488" s="1"/>
      <c r="J2488" s="1"/>
      <c r="K2488" s="1"/>
      <c r="AA2488" s="1"/>
      <c r="AB2488" s="1"/>
      <c r="AC2488" s="1"/>
      <c r="AJ2488" s="1"/>
      <c r="AK2488" s="1"/>
      <c r="AL2488" s="1"/>
    </row>
    <row r="2489">
      <c r="I2489" s="1"/>
      <c r="J2489" s="1"/>
      <c r="K2489" s="1"/>
      <c r="AA2489" s="1"/>
      <c r="AB2489" s="1"/>
      <c r="AC2489" s="1"/>
      <c r="AJ2489" s="1"/>
      <c r="AK2489" s="1"/>
      <c r="AL2489" s="1"/>
    </row>
    <row r="2490">
      <c r="I2490" s="1"/>
      <c r="J2490" s="1"/>
      <c r="K2490" s="1"/>
      <c r="AA2490" s="1"/>
      <c r="AB2490" s="1"/>
      <c r="AC2490" s="1"/>
      <c r="AJ2490" s="1"/>
      <c r="AK2490" s="1"/>
      <c r="AL2490" s="1"/>
    </row>
    <row r="2491">
      <c r="I2491" s="1"/>
      <c r="J2491" s="1"/>
      <c r="K2491" s="1"/>
      <c r="AA2491" s="1"/>
      <c r="AB2491" s="1"/>
      <c r="AC2491" s="1"/>
      <c r="AJ2491" s="1"/>
      <c r="AK2491" s="1"/>
      <c r="AL2491" s="1"/>
    </row>
    <row r="2492">
      <c r="I2492" s="1"/>
      <c r="J2492" s="1"/>
      <c r="K2492" s="1"/>
      <c r="AA2492" s="1"/>
      <c r="AB2492" s="1"/>
      <c r="AC2492" s="1"/>
      <c r="AJ2492" s="1"/>
      <c r="AK2492" s="1"/>
      <c r="AL2492" s="1"/>
    </row>
    <row r="2493">
      <c r="I2493" s="1"/>
      <c r="J2493" s="1"/>
      <c r="K2493" s="1"/>
      <c r="AA2493" s="1"/>
      <c r="AB2493" s="1"/>
      <c r="AC2493" s="1"/>
      <c r="AJ2493" s="1"/>
      <c r="AK2493" s="1"/>
      <c r="AL2493" s="1"/>
    </row>
    <row r="2494">
      <c r="I2494" s="1"/>
      <c r="J2494" s="1"/>
      <c r="K2494" s="1"/>
      <c r="AA2494" s="1"/>
      <c r="AB2494" s="1"/>
      <c r="AC2494" s="1"/>
      <c r="AJ2494" s="1"/>
      <c r="AK2494" s="1"/>
      <c r="AL2494" s="1"/>
    </row>
    <row r="2495">
      <c r="I2495" s="1"/>
      <c r="J2495" s="1"/>
      <c r="K2495" s="1"/>
      <c r="AA2495" s="1"/>
      <c r="AB2495" s="1"/>
      <c r="AC2495" s="1"/>
      <c r="AJ2495" s="1"/>
      <c r="AK2495" s="1"/>
      <c r="AL2495" s="1"/>
    </row>
    <row r="2496">
      <c r="I2496" s="1"/>
      <c r="J2496" s="1"/>
      <c r="K2496" s="1"/>
      <c r="AA2496" s="1"/>
      <c r="AB2496" s="1"/>
      <c r="AC2496" s="1"/>
      <c r="AJ2496" s="1"/>
      <c r="AK2496" s="1"/>
      <c r="AL2496" s="1"/>
    </row>
    <row r="2497">
      <c r="I2497" s="1"/>
      <c r="J2497" s="1"/>
      <c r="K2497" s="1"/>
      <c r="AA2497" s="1"/>
      <c r="AB2497" s="1"/>
      <c r="AC2497" s="1"/>
      <c r="AJ2497" s="1"/>
      <c r="AK2497" s="1"/>
      <c r="AL2497" s="1"/>
    </row>
    <row r="2498">
      <c r="I2498" s="1"/>
      <c r="J2498" s="1"/>
      <c r="K2498" s="1"/>
      <c r="AA2498" s="1"/>
      <c r="AB2498" s="1"/>
      <c r="AC2498" s="1"/>
      <c r="AJ2498" s="1"/>
      <c r="AK2498" s="1"/>
      <c r="AL2498" s="1"/>
    </row>
    <row r="2499">
      <c r="I2499" s="1"/>
      <c r="J2499" s="1"/>
      <c r="K2499" s="1"/>
      <c r="AA2499" s="1"/>
      <c r="AB2499" s="1"/>
      <c r="AC2499" s="1"/>
      <c r="AJ2499" s="1"/>
      <c r="AK2499" s="1"/>
      <c r="AL2499" s="1"/>
    </row>
    <row r="2500">
      <c r="I2500" s="1"/>
      <c r="J2500" s="1"/>
      <c r="K2500" s="1"/>
      <c r="AA2500" s="1"/>
      <c r="AB2500" s="1"/>
      <c r="AC2500" s="1"/>
      <c r="AJ2500" s="1"/>
      <c r="AK2500" s="1"/>
      <c r="AL2500" s="1"/>
    </row>
    <row r="2501">
      <c r="I2501" s="1"/>
      <c r="J2501" s="1"/>
      <c r="K2501" s="1"/>
      <c r="AA2501" s="1"/>
      <c r="AB2501" s="1"/>
      <c r="AC2501" s="1"/>
      <c r="AJ2501" s="1"/>
      <c r="AK2501" s="1"/>
      <c r="AL2501" s="1"/>
    </row>
    <row r="2502">
      <c r="I2502" s="1"/>
      <c r="J2502" s="1"/>
      <c r="K2502" s="1"/>
      <c r="AA2502" s="1"/>
      <c r="AB2502" s="1"/>
      <c r="AC2502" s="1"/>
      <c r="AJ2502" s="1"/>
      <c r="AK2502" s="1"/>
      <c r="AL2502" s="1"/>
    </row>
    <row r="2503">
      <c r="I2503" s="1"/>
      <c r="J2503" s="1"/>
      <c r="K2503" s="1"/>
      <c r="AA2503" s="1"/>
      <c r="AB2503" s="1"/>
      <c r="AC2503" s="1"/>
      <c r="AJ2503" s="1"/>
      <c r="AK2503" s="1"/>
      <c r="AL2503" s="1"/>
    </row>
    <row r="2504">
      <c r="I2504" s="1"/>
      <c r="J2504" s="1"/>
      <c r="K2504" s="1"/>
      <c r="AA2504" s="1"/>
      <c r="AB2504" s="1"/>
      <c r="AC2504" s="1"/>
      <c r="AJ2504" s="1"/>
      <c r="AK2504" s="1"/>
      <c r="AL2504" s="1"/>
    </row>
    <row r="2505">
      <c r="I2505" s="1"/>
      <c r="J2505" s="1"/>
      <c r="K2505" s="1"/>
      <c r="AA2505" s="1"/>
      <c r="AB2505" s="1"/>
      <c r="AC2505" s="1"/>
      <c r="AJ2505" s="1"/>
      <c r="AK2505" s="1"/>
      <c r="AL2505" s="1"/>
    </row>
    <row r="2506">
      <c r="I2506" s="1"/>
      <c r="J2506" s="1"/>
      <c r="K2506" s="1"/>
      <c r="AA2506" s="1"/>
      <c r="AB2506" s="1"/>
      <c r="AC2506" s="1"/>
      <c r="AJ2506" s="1"/>
      <c r="AK2506" s="1"/>
      <c r="AL2506" s="1"/>
    </row>
    <row r="2507">
      <c r="I2507" s="1"/>
      <c r="J2507" s="1"/>
      <c r="K2507" s="1"/>
      <c r="AA2507" s="1"/>
      <c r="AB2507" s="1"/>
      <c r="AC2507" s="1"/>
      <c r="AJ2507" s="1"/>
      <c r="AK2507" s="1"/>
      <c r="AL2507" s="1"/>
    </row>
    <row r="2508">
      <c r="I2508" s="1"/>
      <c r="J2508" s="1"/>
      <c r="K2508" s="1"/>
      <c r="AA2508" s="1"/>
      <c r="AB2508" s="1"/>
      <c r="AC2508" s="1"/>
      <c r="AJ2508" s="1"/>
      <c r="AK2508" s="1"/>
      <c r="AL2508" s="1"/>
    </row>
    <row r="2509">
      <c r="I2509" s="1"/>
      <c r="J2509" s="1"/>
      <c r="K2509" s="1"/>
      <c r="AA2509" s="1"/>
      <c r="AB2509" s="1"/>
      <c r="AC2509" s="1"/>
      <c r="AJ2509" s="1"/>
      <c r="AK2509" s="1"/>
      <c r="AL2509" s="1"/>
    </row>
    <row r="2510">
      <c r="I2510" s="1"/>
      <c r="J2510" s="1"/>
      <c r="K2510" s="1"/>
      <c r="AA2510" s="1"/>
      <c r="AB2510" s="1"/>
      <c r="AC2510" s="1"/>
      <c r="AJ2510" s="1"/>
      <c r="AK2510" s="1"/>
      <c r="AL2510" s="1"/>
    </row>
    <row r="2511">
      <c r="I2511" s="1"/>
      <c r="J2511" s="1"/>
      <c r="K2511" s="1"/>
      <c r="AA2511" s="1"/>
      <c r="AB2511" s="1"/>
      <c r="AC2511" s="1"/>
      <c r="AJ2511" s="1"/>
      <c r="AK2511" s="1"/>
      <c r="AL2511" s="1"/>
    </row>
    <row r="2512">
      <c r="I2512" s="1"/>
      <c r="J2512" s="1"/>
      <c r="K2512" s="1"/>
      <c r="AA2512" s="1"/>
      <c r="AB2512" s="1"/>
      <c r="AC2512" s="1"/>
      <c r="AJ2512" s="1"/>
      <c r="AK2512" s="1"/>
      <c r="AL2512" s="1"/>
    </row>
    <row r="2513">
      <c r="I2513" s="1"/>
      <c r="J2513" s="1"/>
      <c r="K2513" s="1"/>
      <c r="AA2513" s="1"/>
      <c r="AB2513" s="1"/>
      <c r="AC2513" s="1"/>
      <c r="AJ2513" s="1"/>
      <c r="AK2513" s="1"/>
      <c r="AL2513" s="1"/>
    </row>
    <row r="2514">
      <c r="I2514" s="1"/>
      <c r="J2514" s="1"/>
      <c r="K2514" s="1"/>
      <c r="AA2514" s="1"/>
      <c r="AB2514" s="1"/>
      <c r="AC2514" s="1"/>
      <c r="AJ2514" s="1"/>
      <c r="AK2514" s="1"/>
      <c r="AL2514" s="1"/>
    </row>
    <row r="2515">
      <c r="I2515" s="1"/>
      <c r="J2515" s="1"/>
      <c r="K2515" s="1"/>
      <c r="AA2515" s="1"/>
      <c r="AB2515" s="1"/>
      <c r="AC2515" s="1"/>
      <c r="AJ2515" s="1"/>
      <c r="AK2515" s="1"/>
      <c r="AL2515" s="1"/>
    </row>
    <row r="2516">
      <c r="I2516" s="1"/>
      <c r="J2516" s="1"/>
      <c r="K2516" s="1"/>
      <c r="AA2516" s="1"/>
      <c r="AB2516" s="1"/>
      <c r="AC2516" s="1"/>
      <c r="AJ2516" s="1"/>
      <c r="AK2516" s="1"/>
      <c r="AL2516" s="1"/>
    </row>
    <row r="2517">
      <c r="I2517" s="1"/>
      <c r="J2517" s="1"/>
      <c r="K2517" s="1"/>
      <c r="AA2517" s="1"/>
      <c r="AB2517" s="1"/>
      <c r="AC2517" s="1"/>
      <c r="AJ2517" s="1"/>
      <c r="AK2517" s="1"/>
      <c r="AL2517" s="1"/>
    </row>
    <row r="2518">
      <c r="I2518" s="1"/>
      <c r="J2518" s="1"/>
      <c r="K2518" s="1"/>
      <c r="AA2518" s="1"/>
      <c r="AB2518" s="1"/>
      <c r="AC2518" s="1"/>
      <c r="AJ2518" s="1"/>
      <c r="AK2518" s="1"/>
      <c r="AL2518" s="1"/>
    </row>
    <row r="2519">
      <c r="I2519" s="1"/>
      <c r="J2519" s="1"/>
      <c r="K2519" s="1"/>
      <c r="AA2519" s="1"/>
      <c r="AB2519" s="1"/>
      <c r="AC2519" s="1"/>
      <c r="AJ2519" s="1"/>
      <c r="AK2519" s="1"/>
      <c r="AL2519" s="1"/>
    </row>
    <row r="2520">
      <c r="I2520" s="1"/>
      <c r="J2520" s="1"/>
      <c r="K2520" s="1"/>
      <c r="AA2520" s="1"/>
      <c r="AB2520" s="1"/>
      <c r="AC2520" s="1"/>
      <c r="AJ2520" s="1"/>
      <c r="AK2520" s="1"/>
      <c r="AL2520" s="1"/>
    </row>
    <row r="2521">
      <c r="I2521" s="1"/>
      <c r="J2521" s="1"/>
      <c r="K2521" s="1"/>
      <c r="AA2521" s="1"/>
      <c r="AB2521" s="1"/>
      <c r="AC2521" s="1"/>
      <c r="AJ2521" s="1"/>
      <c r="AK2521" s="1"/>
      <c r="AL2521" s="1"/>
    </row>
    <row r="2522">
      <c r="I2522" s="1"/>
      <c r="J2522" s="1"/>
      <c r="K2522" s="1"/>
      <c r="AA2522" s="1"/>
      <c r="AB2522" s="1"/>
      <c r="AC2522" s="1"/>
      <c r="AJ2522" s="1"/>
      <c r="AK2522" s="1"/>
      <c r="AL2522" s="1"/>
    </row>
    <row r="2523">
      <c r="I2523" s="1"/>
      <c r="J2523" s="1"/>
      <c r="K2523" s="1"/>
      <c r="AA2523" s="1"/>
      <c r="AB2523" s="1"/>
      <c r="AC2523" s="1"/>
      <c r="AJ2523" s="1"/>
      <c r="AK2523" s="1"/>
      <c r="AL2523" s="1"/>
    </row>
    <row r="2524">
      <c r="I2524" s="1"/>
      <c r="J2524" s="1"/>
      <c r="K2524" s="1"/>
      <c r="AA2524" s="1"/>
      <c r="AB2524" s="1"/>
      <c r="AC2524" s="1"/>
      <c r="AJ2524" s="1"/>
      <c r="AK2524" s="1"/>
      <c r="AL2524" s="1"/>
    </row>
    <row r="2525">
      <c r="I2525" s="1"/>
      <c r="J2525" s="1"/>
      <c r="K2525" s="1"/>
      <c r="AA2525" s="1"/>
      <c r="AB2525" s="1"/>
      <c r="AC2525" s="1"/>
      <c r="AJ2525" s="1"/>
      <c r="AK2525" s="1"/>
      <c r="AL2525" s="1"/>
    </row>
    <row r="2526">
      <c r="I2526" s="1"/>
      <c r="J2526" s="1"/>
      <c r="K2526" s="1"/>
      <c r="AA2526" s="1"/>
      <c r="AB2526" s="1"/>
      <c r="AC2526" s="1"/>
      <c r="AJ2526" s="1"/>
      <c r="AK2526" s="1"/>
      <c r="AL2526" s="1"/>
    </row>
    <row r="2527">
      <c r="I2527" s="1"/>
      <c r="J2527" s="1"/>
      <c r="K2527" s="1"/>
      <c r="AA2527" s="1"/>
      <c r="AB2527" s="1"/>
      <c r="AC2527" s="1"/>
      <c r="AJ2527" s="1"/>
      <c r="AK2527" s="1"/>
      <c r="AL2527" s="1"/>
    </row>
    <row r="2528">
      <c r="I2528" s="1"/>
      <c r="J2528" s="1"/>
      <c r="K2528" s="1"/>
      <c r="AA2528" s="1"/>
      <c r="AB2528" s="1"/>
      <c r="AC2528" s="1"/>
      <c r="AJ2528" s="1"/>
      <c r="AK2528" s="1"/>
      <c r="AL2528" s="1"/>
    </row>
    <row r="2529">
      <c r="I2529" s="1"/>
      <c r="J2529" s="1"/>
      <c r="K2529" s="1"/>
      <c r="AA2529" s="1"/>
      <c r="AB2529" s="1"/>
      <c r="AC2529" s="1"/>
      <c r="AJ2529" s="1"/>
      <c r="AK2529" s="1"/>
      <c r="AL2529" s="1"/>
    </row>
    <row r="2530">
      <c r="I2530" s="1"/>
      <c r="J2530" s="1"/>
      <c r="K2530" s="1"/>
      <c r="AA2530" s="1"/>
      <c r="AB2530" s="1"/>
      <c r="AC2530" s="1"/>
      <c r="AJ2530" s="1"/>
      <c r="AK2530" s="1"/>
      <c r="AL2530" s="1"/>
    </row>
    <row r="2531">
      <c r="I2531" s="1"/>
      <c r="J2531" s="1"/>
      <c r="K2531" s="1"/>
      <c r="AA2531" s="1"/>
      <c r="AB2531" s="1"/>
      <c r="AC2531" s="1"/>
      <c r="AJ2531" s="1"/>
      <c r="AK2531" s="1"/>
      <c r="AL2531" s="1"/>
    </row>
    <row r="2532">
      <c r="I2532" s="1"/>
      <c r="J2532" s="1"/>
      <c r="K2532" s="1"/>
      <c r="AA2532" s="1"/>
      <c r="AB2532" s="1"/>
      <c r="AC2532" s="1"/>
      <c r="AJ2532" s="1"/>
      <c r="AK2532" s="1"/>
      <c r="AL2532" s="1"/>
    </row>
    <row r="2533">
      <c r="I2533" s="1"/>
      <c r="J2533" s="1"/>
      <c r="K2533" s="1"/>
      <c r="AA2533" s="1"/>
      <c r="AB2533" s="1"/>
      <c r="AC2533" s="1"/>
      <c r="AJ2533" s="1"/>
      <c r="AK2533" s="1"/>
      <c r="AL2533" s="1"/>
    </row>
    <row r="2534">
      <c r="I2534" s="1"/>
      <c r="J2534" s="1"/>
      <c r="K2534" s="1"/>
      <c r="AA2534" s="1"/>
      <c r="AB2534" s="1"/>
      <c r="AC2534" s="1"/>
      <c r="AJ2534" s="1"/>
      <c r="AK2534" s="1"/>
      <c r="AL2534" s="1"/>
    </row>
    <row r="2535">
      <c r="I2535" s="1"/>
      <c r="J2535" s="1"/>
      <c r="K2535" s="1"/>
      <c r="AA2535" s="1"/>
      <c r="AB2535" s="1"/>
      <c r="AC2535" s="1"/>
      <c r="AJ2535" s="1"/>
      <c r="AK2535" s="1"/>
      <c r="AL2535" s="1"/>
    </row>
    <row r="2536">
      <c r="I2536" s="1"/>
      <c r="J2536" s="1"/>
      <c r="K2536" s="1"/>
      <c r="AA2536" s="1"/>
      <c r="AB2536" s="1"/>
      <c r="AC2536" s="1"/>
      <c r="AJ2536" s="1"/>
      <c r="AK2536" s="1"/>
      <c r="AL2536" s="1"/>
    </row>
    <row r="2537">
      <c r="I2537" s="1"/>
      <c r="J2537" s="1"/>
      <c r="K2537" s="1"/>
      <c r="AA2537" s="1"/>
      <c r="AB2537" s="1"/>
      <c r="AC2537" s="1"/>
      <c r="AJ2537" s="1"/>
      <c r="AK2537" s="1"/>
      <c r="AL2537" s="1"/>
    </row>
    <row r="2538">
      <c r="I2538" s="1"/>
      <c r="J2538" s="1"/>
      <c r="K2538" s="1"/>
      <c r="AA2538" s="1"/>
      <c r="AB2538" s="1"/>
      <c r="AC2538" s="1"/>
      <c r="AJ2538" s="1"/>
      <c r="AK2538" s="1"/>
      <c r="AL2538" s="1"/>
    </row>
    <row r="2539">
      <c r="I2539" s="1"/>
      <c r="J2539" s="1"/>
      <c r="K2539" s="1"/>
      <c r="AA2539" s="1"/>
      <c r="AB2539" s="1"/>
      <c r="AC2539" s="1"/>
      <c r="AJ2539" s="1"/>
      <c r="AK2539" s="1"/>
      <c r="AL2539" s="1"/>
    </row>
    <row r="2540">
      <c r="I2540" s="1"/>
      <c r="J2540" s="1"/>
      <c r="K2540" s="1"/>
      <c r="AA2540" s="1"/>
      <c r="AB2540" s="1"/>
      <c r="AC2540" s="1"/>
      <c r="AJ2540" s="1"/>
      <c r="AK2540" s="1"/>
      <c r="AL2540" s="1"/>
    </row>
    <row r="2541">
      <c r="I2541" s="1"/>
      <c r="J2541" s="1"/>
      <c r="K2541" s="1"/>
      <c r="AA2541" s="1"/>
      <c r="AB2541" s="1"/>
      <c r="AC2541" s="1"/>
      <c r="AJ2541" s="1"/>
      <c r="AK2541" s="1"/>
      <c r="AL2541" s="1"/>
    </row>
    <row r="2542">
      <c r="I2542" s="1"/>
      <c r="J2542" s="1"/>
      <c r="K2542" s="1"/>
      <c r="AA2542" s="1"/>
      <c r="AB2542" s="1"/>
      <c r="AC2542" s="1"/>
      <c r="AJ2542" s="1"/>
      <c r="AK2542" s="1"/>
      <c r="AL2542" s="1"/>
    </row>
    <row r="2543">
      <c r="I2543" s="1"/>
      <c r="J2543" s="1"/>
      <c r="K2543" s="1"/>
      <c r="AA2543" s="1"/>
      <c r="AB2543" s="1"/>
      <c r="AC2543" s="1"/>
      <c r="AJ2543" s="1"/>
      <c r="AK2543" s="1"/>
      <c r="AL2543" s="1"/>
    </row>
    <row r="2544">
      <c r="I2544" s="1"/>
      <c r="J2544" s="1"/>
      <c r="K2544" s="1"/>
      <c r="AA2544" s="1"/>
      <c r="AB2544" s="1"/>
      <c r="AC2544" s="1"/>
      <c r="AJ2544" s="1"/>
      <c r="AK2544" s="1"/>
      <c r="AL2544" s="1"/>
    </row>
    <row r="2545">
      <c r="I2545" s="1"/>
      <c r="J2545" s="1"/>
      <c r="K2545" s="1"/>
      <c r="AA2545" s="1"/>
      <c r="AB2545" s="1"/>
      <c r="AC2545" s="1"/>
      <c r="AJ2545" s="1"/>
      <c r="AK2545" s="1"/>
      <c r="AL2545" s="1"/>
    </row>
    <row r="2546">
      <c r="I2546" s="1"/>
      <c r="J2546" s="1"/>
      <c r="K2546" s="1"/>
      <c r="AA2546" s="1"/>
      <c r="AB2546" s="1"/>
      <c r="AC2546" s="1"/>
      <c r="AJ2546" s="1"/>
      <c r="AK2546" s="1"/>
      <c r="AL2546" s="1"/>
    </row>
    <row r="2547">
      <c r="I2547" s="1"/>
      <c r="J2547" s="1"/>
      <c r="K2547" s="1"/>
      <c r="AA2547" s="1"/>
      <c r="AB2547" s="1"/>
      <c r="AC2547" s="1"/>
      <c r="AJ2547" s="1"/>
      <c r="AK2547" s="1"/>
      <c r="AL2547" s="1"/>
    </row>
    <row r="2548">
      <c r="I2548" s="1"/>
      <c r="J2548" s="1"/>
      <c r="K2548" s="1"/>
      <c r="AA2548" s="1"/>
      <c r="AB2548" s="1"/>
      <c r="AC2548" s="1"/>
      <c r="AJ2548" s="1"/>
      <c r="AK2548" s="1"/>
      <c r="AL2548" s="1"/>
    </row>
    <row r="2549">
      <c r="I2549" s="1"/>
      <c r="J2549" s="1"/>
      <c r="K2549" s="1"/>
      <c r="AA2549" s="1"/>
      <c r="AB2549" s="1"/>
      <c r="AC2549" s="1"/>
      <c r="AJ2549" s="1"/>
      <c r="AK2549" s="1"/>
      <c r="AL2549" s="1"/>
    </row>
    <row r="2550">
      <c r="I2550" s="1"/>
      <c r="J2550" s="1"/>
      <c r="K2550" s="1"/>
      <c r="AA2550" s="1"/>
      <c r="AB2550" s="1"/>
      <c r="AC2550" s="1"/>
      <c r="AJ2550" s="1"/>
      <c r="AK2550" s="1"/>
      <c r="AL2550" s="1"/>
    </row>
    <row r="2551">
      <c r="I2551" s="1"/>
      <c r="J2551" s="1"/>
      <c r="K2551" s="1"/>
      <c r="AA2551" s="1"/>
      <c r="AB2551" s="1"/>
      <c r="AC2551" s="1"/>
      <c r="AJ2551" s="1"/>
      <c r="AK2551" s="1"/>
      <c r="AL2551" s="1"/>
    </row>
    <row r="2552">
      <c r="I2552" s="1"/>
      <c r="J2552" s="1"/>
      <c r="K2552" s="1"/>
      <c r="AA2552" s="1"/>
      <c r="AB2552" s="1"/>
      <c r="AC2552" s="1"/>
      <c r="AJ2552" s="1"/>
      <c r="AK2552" s="1"/>
      <c r="AL2552" s="1"/>
    </row>
    <row r="2553">
      <c r="I2553" s="1"/>
      <c r="J2553" s="1"/>
      <c r="K2553" s="1"/>
      <c r="AA2553" s="1"/>
      <c r="AB2553" s="1"/>
      <c r="AC2553" s="1"/>
      <c r="AJ2553" s="1"/>
      <c r="AK2553" s="1"/>
      <c r="AL2553" s="1"/>
    </row>
    <row r="2554">
      <c r="I2554" s="1"/>
      <c r="J2554" s="1"/>
      <c r="K2554" s="1"/>
      <c r="AA2554" s="1"/>
      <c r="AB2554" s="1"/>
      <c r="AC2554" s="1"/>
      <c r="AJ2554" s="1"/>
      <c r="AK2554" s="1"/>
      <c r="AL2554" s="1"/>
    </row>
    <row r="2555">
      <c r="I2555" s="1"/>
      <c r="J2555" s="1"/>
      <c r="K2555" s="1"/>
      <c r="AA2555" s="1"/>
      <c r="AB2555" s="1"/>
      <c r="AC2555" s="1"/>
      <c r="AJ2555" s="1"/>
      <c r="AK2555" s="1"/>
      <c r="AL2555" s="1"/>
    </row>
    <row r="2556">
      <c r="I2556" s="1"/>
      <c r="J2556" s="1"/>
      <c r="K2556" s="1"/>
      <c r="AA2556" s="1"/>
      <c r="AB2556" s="1"/>
      <c r="AC2556" s="1"/>
      <c r="AJ2556" s="1"/>
      <c r="AK2556" s="1"/>
      <c r="AL2556" s="1"/>
    </row>
    <row r="2557">
      <c r="I2557" s="1"/>
      <c r="J2557" s="1"/>
      <c r="K2557" s="1"/>
      <c r="AA2557" s="1"/>
      <c r="AB2557" s="1"/>
      <c r="AC2557" s="1"/>
      <c r="AJ2557" s="1"/>
      <c r="AK2557" s="1"/>
      <c r="AL2557" s="1"/>
    </row>
    <row r="2558">
      <c r="I2558" s="1"/>
      <c r="J2558" s="1"/>
      <c r="K2558" s="1"/>
      <c r="AA2558" s="1"/>
      <c r="AB2558" s="1"/>
      <c r="AC2558" s="1"/>
      <c r="AJ2558" s="1"/>
      <c r="AK2558" s="1"/>
      <c r="AL2558" s="1"/>
    </row>
    <row r="2559">
      <c r="I2559" s="1"/>
      <c r="J2559" s="1"/>
      <c r="K2559" s="1"/>
      <c r="AA2559" s="1"/>
      <c r="AB2559" s="1"/>
      <c r="AC2559" s="1"/>
      <c r="AJ2559" s="1"/>
      <c r="AK2559" s="1"/>
      <c r="AL2559" s="1"/>
    </row>
    <row r="2560">
      <c r="I2560" s="1"/>
      <c r="J2560" s="1"/>
      <c r="K2560" s="1"/>
      <c r="AA2560" s="1"/>
      <c r="AB2560" s="1"/>
      <c r="AC2560" s="1"/>
      <c r="AJ2560" s="1"/>
      <c r="AK2560" s="1"/>
      <c r="AL2560" s="1"/>
    </row>
    <row r="2561">
      <c r="I2561" s="1"/>
      <c r="J2561" s="1"/>
      <c r="K2561" s="1"/>
      <c r="AA2561" s="1"/>
      <c r="AB2561" s="1"/>
      <c r="AC2561" s="1"/>
      <c r="AJ2561" s="1"/>
      <c r="AK2561" s="1"/>
      <c r="AL2561" s="1"/>
    </row>
    <row r="2562">
      <c r="I2562" s="1"/>
      <c r="J2562" s="1"/>
      <c r="K2562" s="1"/>
      <c r="AA2562" s="1"/>
      <c r="AB2562" s="1"/>
      <c r="AC2562" s="1"/>
      <c r="AJ2562" s="1"/>
      <c r="AK2562" s="1"/>
      <c r="AL2562" s="1"/>
    </row>
    <row r="2563">
      <c r="I2563" s="1"/>
      <c r="J2563" s="1"/>
      <c r="K2563" s="1"/>
      <c r="AA2563" s="1"/>
      <c r="AB2563" s="1"/>
      <c r="AC2563" s="1"/>
      <c r="AJ2563" s="1"/>
      <c r="AK2563" s="1"/>
      <c r="AL2563" s="1"/>
    </row>
    <row r="2564">
      <c r="I2564" s="1"/>
      <c r="J2564" s="1"/>
      <c r="K2564" s="1"/>
      <c r="AA2564" s="1"/>
      <c r="AB2564" s="1"/>
      <c r="AC2564" s="1"/>
      <c r="AJ2564" s="1"/>
      <c r="AK2564" s="1"/>
      <c r="AL2564" s="1"/>
    </row>
    <row r="2565">
      <c r="I2565" s="1"/>
      <c r="J2565" s="1"/>
      <c r="K2565" s="1"/>
      <c r="AA2565" s="1"/>
      <c r="AB2565" s="1"/>
      <c r="AC2565" s="1"/>
      <c r="AJ2565" s="1"/>
      <c r="AK2565" s="1"/>
      <c r="AL2565" s="1"/>
    </row>
    <row r="2566">
      <c r="I2566" s="1"/>
      <c r="J2566" s="1"/>
      <c r="K2566" s="1"/>
      <c r="AA2566" s="1"/>
      <c r="AB2566" s="1"/>
      <c r="AC2566" s="1"/>
      <c r="AJ2566" s="1"/>
      <c r="AK2566" s="1"/>
      <c r="AL2566" s="1"/>
    </row>
    <row r="2567">
      <c r="I2567" s="1"/>
      <c r="J2567" s="1"/>
      <c r="K2567" s="1"/>
      <c r="AA2567" s="1"/>
      <c r="AB2567" s="1"/>
      <c r="AC2567" s="1"/>
      <c r="AJ2567" s="1"/>
      <c r="AK2567" s="1"/>
      <c r="AL2567" s="1"/>
    </row>
    <row r="2568">
      <c r="I2568" s="1"/>
      <c r="J2568" s="1"/>
      <c r="K2568" s="1"/>
      <c r="AA2568" s="1"/>
      <c r="AB2568" s="1"/>
      <c r="AC2568" s="1"/>
      <c r="AJ2568" s="1"/>
      <c r="AK2568" s="1"/>
      <c r="AL2568" s="1"/>
    </row>
    <row r="2569">
      <c r="I2569" s="1"/>
      <c r="J2569" s="1"/>
      <c r="K2569" s="1"/>
      <c r="AA2569" s="1"/>
      <c r="AB2569" s="1"/>
      <c r="AC2569" s="1"/>
      <c r="AJ2569" s="1"/>
      <c r="AK2569" s="1"/>
      <c r="AL2569" s="1"/>
    </row>
    <row r="2570">
      <c r="I2570" s="1"/>
      <c r="J2570" s="1"/>
      <c r="K2570" s="1"/>
      <c r="AA2570" s="1"/>
      <c r="AB2570" s="1"/>
      <c r="AC2570" s="1"/>
      <c r="AJ2570" s="1"/>
      <c r="AK2570" s="1"/>
      <c r="AL2570" s="1"/>
    </row>
    <row r="2571">
      <c r="I2571" s="1"/>
      <c r="J2571" s="1"/>
      <c r="K2571" s="1"/>
      <c r="AA2571" s="1"/>
      <c r="AB2571" s="1"/>
      <c r="AC2571" s="1"/>
      <c r="AJ2571" s="1"/>
      <c r="AK2571" s="1"/>
      <c r="AL2571" s="1"/>
    </row>
    <row r="2572">
      <c r="I2572" s="1"/>
      <c r="J2572" s="1"/>
      <c r="K2572" s="1"/>
      <c r="AA2572" s="1"/>
      <c r="AB2572" s="1"/>
      <c r="AC2572" s="1"/>
      <c r="AJ2572" s="1"/>
      <c r="AK2572" s="1"/>
      <c r="AL2572" s="1"/>
    </row>
    <row r="2573">
      <c r="I2573" s="1"/>
      <c r="J2573" s="1"/>
      <c r="K2573" s="1"/>
      <c r="AA2573" s="1"/>
      <c r="AB2573" s="1"/>
      <c r="AC2573" s="1"/>
      <c r="AJ2573" s="1"/>
      <c r="AK2573" s="1"/>
      <c r="AL2573" s="1"/>
    </row>
    <row r="2574">
      <c r="I2574" s="1"/>
      <c r="J2574" s="1"/>
      <c r="K2574" s="1"/>
      <c r="AA2574" s="1"/>
      <c r="AB2574" s="1"/>
      <c r="AC2574" s="1"/>
      <c r="AJ2574" s="1"/>
      <c r="AK2574" s="1"/>
      <c r="AL2574" s="1"/>
    </row>
    <row r="2575">
      <c r="I2575" s="1"/>
      <c r="J2575" s="1"/>
      <c r="K2575" s="1"/>
      <c r="AA2575" s="1"/>
      <c r="AB2575" s="1"/>
      <c r="AC2575" s="1"/>
      <c r="AJ2575" s="1"/>
      <c r="AK2575" s="1"/>
      <c r="AL2575" s="1"/>
    </row>
    <row r="2576">
      <c r="I2576" s="1"/>
      <c r="J2576" s="1"/>
      <c r="K2576" s="1"/>
      <c r="AA2576" s="1"/>
      <c r="AB2576" s="1"/>
      <c r="AC2576" s="1"/>
      <c r="AJ2576" s="1"/>
      <c r="AK2576" s="1"/>
      <c r="AL2576" s="1"/>
    </row>
    <row r="2577">
      <c r="I2577" s="1"/>
      <c r="J2577" s="1"/>
      <c r="K2577" s="1"/>
      <c r="AA2577" s="1"/>
      <c r="AB2577" s="1"/>
      <c r="AC2577" s="1"/>
      <c r="AJ2577" s="1"/>
      <c r="AK2577" s="1"/>
      <c r="AL2577" s="1"/>
    </row>
    <row r="2578">
      <c r="I2578" s="1"/>
      <c r="J2578" s="1"/>
      <c r="K2578" s="1"/>
      <c r="AA2578" s="1"/>
      <c r="AB2578" s="1"/>
      <c r="AC2578" s="1"/>
      <c r="AJ2578" s="1"/>
      <c r="AK2578" s="1"/>
      <c r="AL2578" s="1"/>
    </row>
    <row r="2579">
      <c r="I2579" s="1"/>
      <c r="J2579" s="1"/>
      <c r="K2579" s="1"/>
      <c r="AA2579" s="1"/>
      <c r="AB2579" s="1"/>
      <c r="AC2579" s="1"/>
      <c r="AJ2579" s="1"/>
      <c r="AK2579" s="1"/>
      <c r="AL2579" s="1"/>
    </row>
    <row r="2580">
      <c r="I2580" s="1"/>
      <c r="J2580" s="1"/>
      <c r="K2580" s="1"/>
      <c r="AA2580" s="1"/>
      <c r="AB2580" s="1"/>
      <c r="AC2580" s="1"/>
      <c r="AJ2580" s="1"/>
      <c r="AK2580" s="1"/>
      <c r="AL2580" s="1"/>
    </row>
    <row r="2581">
      <c r="I2581" s="1"/>
      <c r="J2581" s="1"/>
      <c r="K2581" s="1"/>
      <c r="AA2581" s="1"/>
      <c r="AB2581" s="1"/>
      <c r="AC2581" s="1"/>
      <c r="AJ2581" s="1"/>
      <c r="AK2581" s="1"/>
      <c r="AL2581" s="1"/>
    </row>
    <row r="2582">
      <c r="I2582" s="1"/>
      <c r="J2582" s="1"/>
      <c r="K2582" s="1"/>
      <c r="AA2582" s="1"/>
      <c r="AB2582" s="1"/>
      <c r="AC2582" s="1"/>
      <c r="AJ2582" s="1"/>
      <c r="AK2582" s="1"/>
      <c r="AL2582" s="1"/>
    </row>
    <row r="2583">
      <c r="I2583" s="1"/>
      <c r="J2583" s="1"/>
      <c r="K2583" s="1"/>
      <c r="AA2583" s="1"/>
      <c r="AB2583" s="1"/>
      <c r="AC2583" s="1"/>
      <c r="AJ2583" s="1"/>
      <c r="AK2583" s="1"/>
      <c r="AL2583" s="1"/>
    </row>
    <row r="2584">
      <c r="I2584" s="1"/>
      <c r="J2584" s="1"/>
      <c r="K2584" s="1"/>
      <c r="AA2584" s="1"/>
      <c r="AB2584" s="1"/>
      <c r="AC2584" s="1"/>
      <c r="AJ2584" s="1"/>
      <c r="AK2584" s="1"/>
      <c r="AL2584" s="1"/>
    </row>
    <row r="2585">
      <c r="I2585" s="1"/>
      <c r="J2585" s="1"/>
      <c r="K2585" s="1"/>
      <c r="AA2585" s="1"/>
      <c r="AB2585" s="1"/>
      <c r="AC2585" s="1"/>
      <c r="AJ2585" s="1"/>
      <c r="AK2585" s="1"/>
      <c r="AL2585" s="1"/>
    </row>
    <row r="2586">
      <c r="I2586" s="1"/>
      <c r="J2586" s="1"/>
      <c r="K2586" s="1"/>
      <c r="AA2586" s="1"/>
      <c r="AB2586" s="1"/>
      <c r="AC2586" s="1"/>
      <c r="AJ2586" s="1"/>
      <c r="AK2586" s="1"/>
      <c r="AL2586" s="1"/>
    </row>
    <row r="2587">
      <c r="I2587" s="1"/>
      <c r="J2587" s="1"/>
      <c r="K2587" s="1"/>
      <c r="AA2587" s="1"/>
      <c r="AB2587" s="1"/>
      <c r="AC2587" s="1"/>
      <c r="AJ2587" s="1"/>
      <c r="AK2587" s="1"/>
      <c r="AL2587" s="1"/>
    </row>
    <row r="2588">
      <c r="I2588" s="1"/>
      <c r="J2588" s="1"/>
      <c r="K2588" s="1"/>
      <c r="AA2588" s="1"/>
      <c r="AB2588" s="1"/>
      <c r="AC2588" s="1"/>
      <c r="AJ2588" s="1"/>
      <c r="AK2588" s="1"/>
      <c r="AL2588" s="1"/>
    </row>
    <row r="2589">
      <c r="I2589" s="1"/>
      <c r="J2589" s="1"/>
      <c r="K2589" s="1"/>
      <c r="AA2589" s="1"/>
      <c r="AB2589" s="1"/>
      <c r="AC2589" s="1"/>
      <c r="AJ2589" s="1"/>
      <c r="AK2589" s="1"/>
      <c r="AL2589" s="1"/>
    </row>
    <row r="2590">
      <c r="I2590" s="1"/>
      <c r="J2590" s="1"/>
      <c r="K2590" s="1"/>
      <c r="AA2590" s="1"/>
      <c r="AB2590" s="1"/>
      <c r="AC2590" s="1"/>
      <c r="AJ2590" s="1"/>
      <c r="AK2590" s="1"/>
      <c r="AL2590" s="1"/>
    </row>
    <row r="2591">
      <c r="I2591" s="1"/>
      <c r="J2591" s="1"/>
      <c r="K2591" s="1"/>
      <c r="AA2591" s="1"/>
      <c r="AB2591" s="1"/>
      <c r="AC2591" s="1"/>
      <c r="AJ2591" s="1"/>
      <c r="AK2591" s="1"/>
      <c r="AL2591" s="1"/>
    </row>
    <row r="2592">
      <c r="I2592" s="1"/>
      <c r="J2592" s="1"/>
      <c r="K2592" s="1"/>
      <c r="AA2592" s="1"/>
      <c r="AB2592" s="1"/>
      <c r="AC2592" s="1"/>
      <c r="AJ2592" s="1"/>
      <c r="AK2592" s="1"/>
      <c r="AL2592" s="1"/>
    </row>
    <row r="2593">
      <c r="I2593" s="1"/>
      <c r="J2593" s="1"/>
      <c r="K2593" s="1"/>
      <c r="AA2593" s="1"/>
      <c r="AB2593" s="1"/>
      <c r="AC2593" s="1"/>
      <c r="AJ2593" s="1"/>
      <c r="AK2593" s="1"/>
      <c r="AL2593" s="1"/>
    </row>
    <row r="2594">
      <c r="I2594" s="1"/>
      <c r="J2594" s="1"/>
      <c r="K2594" s="1"/>
      <c r="AA2594" s="1"/>
      <c r="AB2594" s="1"/>
      <c r="AC2594" s="1"/>
      <c r="AJ2594" s="1"/>
      <c r="AK2594" s="1"/>
      <c r="AL2594" s="1"/>
    </row>
    <row r="2595">
      <c r="I2595" s="1"/>
      <c r="J2595" s="1"/>
      <c r="K2595" s="1"/>
      <c r="AA2595" s="1"/>
      <c r="AB2595" s="1"/>
      <c r="AC2595" s="1"/>
      <c r="AJ2595" s="1"/>
      <c r="AK2595" s="1"/>
      <c r="AL2595" s="1"/>
    </row>
    <row r="2596">
      <c r="I2596" s="1"/>
      <c r="J2596" s="1"/>
      <c r="K2596" s="1"/>
      <c r="AA2596" s="1"/>
      <c r="AB2596" s="1"/>
      <c r="AC2596" s="1"/>
      <c r="AJ2596" s="1"/>
      <c r="AK2596" s="1"/>
      <c r="AL2596" s="1"/>
    </row>
    <row r="2597">
      <c r="I2597" s="1"/>
      <c r="J2597" s="1"/>
      <c r="K2597" s="1"/>
      <c r="AA2597" s="1"/>
      <c r="AB2597" s="1"/>
      <c r="AC2597" s="1"/>
      <c r="AJ2597" s="1"/>
      <c r="AK2597" s="1"/>
      <c r="AL2597" s="1"/>
    </row>
    <row r="2598">
      <c r="I2598" s="1"/>
      <c r="J2598" s="1"/>
      <c r="K2598" s="1"/>
      <c r="AA2598" s="1"/>
      <c r="AB2598" s="1"/>
      <c r="AC2598" s="1"/>
      <c r="AJ2598" s="1"/>
      <c r="AK2598" s="1"/>
      <c r="AL2598" s="1"/>
    </row>
    <row r="2599">
      <c r="I2599" s="1"/>
      <c r="J2599" s="1"/>
      <c r="K2599" s="1"/>
      <c r="AA2599" s="1"/>
      <c r="AB2599" s="1"/>
      <c r="AC2599" s="1"/>
      <c r="AJ2599" s="1"/>
      <c r="AK2599" s="1"/>
      <c r="AL2599" s="1"/>
    </row>
    <row r="2600">
      <c r="I2600" s="1"/>
      <c r="J2600" s="1"/>
      <c r="K2600" s="1"/>
      <c r="AA2600" s="1"/>
      <c r="AB2600" s="1"/>
      <c r="AC2600" s="1"/>
      <c r="AJ2600" s="1"/>
      <c r="AK2600" s="1"/>
      <c r="AL2600" s="1"/>
    </row>
    <row r="2601">
      <c r="I2601" s="1"/>
      <c r="J2601" s="1"/>
      <c r="K2601" s="1"/>
      <c r="AA2601" s="1"/>
      <c r="AB2601" s="1"/>
      <c r="AC2601" s="1"/>
      <c r="AJ2601" s="1"/>
      <c r="AK2601" s="1"/>
      <c r="AL2601" s="1"/>
    </row>
    <row r="2602">
      <c r="I2602" s="1"/>
      <c r="J2602" s="1"/>
      <c r="K2602" s="1"/>
      <c r="AA2602" s="1"/>
      <c r="AB2602" s="1"/>
      <c r="AC2602" s="1"/>
      <c r="AJ2602" s="1"/>
      <c r="AK2602" s="1"/>
      <c r="AL2602" s="1"/>
    </row>
    <row r="2603">
      <c r="I2603" s="1"/>
      <c r="J2603" s="1"/>
      <c r="K2603" s="1"/>
      <c r="AA2603" s="1"/>
      <c r="AB2603" s="1"/>
      <c r="AC2603" s="1"/>
      <c r="AJ2603" s="1"/>
      <c r="AK2603" s="1"/>
      <c r="AL2603" s="1"/>
    </row>
    <row r="2604">
      <c r="I2604" s="1"/>
      <c r="J2604" s="1"/>
      <c r="K2604" s="1"/>
      <c r="AA2604" s="1"/>
      <c r="AB2604" s="1"/>
      <c r="AC2604" s="1"/>
      <c r="AJ2604" s="1"/>
      <c r="AK2604" s="1"/>
      <c r="AL2604" s="1"/>
    </row>
    <row r="2605">
      <c r="I2605" s="1"/>
      <c r="J2605" s="1"/>
      <c r="K2605" s="1"/>
      <c r="AA2605" s="1"/>
      <c r="AB2605" s="1"/>
      <c r="AC2605" s="1"/>
      <c r="AJ2605" s="1"/>
      <c r="AK2605" s="1"/>
      <c r="AL2605" s="1"/>
    </row>
    <row r="2606">
      <c r="I2606" s="1"/>
      <c r="J2606" s="1"/>
      <c r="K2606" s="1"/>
      <c r="AA2606" s="1"/>
      <c r="AB2606" s="1"/>
      <c r="AC2606" s="1"/>
      <c r="AJ2606" s="1"/>
      <c r="AK2606" s="1"/>
      <c r="AL2606" s="1"/>
    </row>
    <row r="2607">
      <c r="I2607" s="1"/>
      <c r="J2607" s="1"/>
      <c r="K2607" s="1"/>
      <c r="AA2607" s="1"/>
      <c r="AB2607" s="1"/>
      <c r="AC2607" s="1"/>
      <c r="AJ2607" s="1"/>
      <c r="AK2607" s="1"/>
      <c r="AL2607" s="1"/>
    </row>
    <row r="2608">
      <c r="I2608" s="1"/>
      <c r="J2608" s="1"/>
      <c r="K2608" s="1"/>
      <c r="AA2608" s="1"/>
      <c r="AB2608" s="1"/>
      <c r="AC2608" s="1"/>
      <c r="AJ2608" s="1"/>
      <c r="AK2608" s="1"/>
      <c r="AL2608" s="1"/>
    </row>
    <row r="2609">
      <c r="I2609" s="1"/>
      <c r="J2609" s="1"/>
      <c r="K2609" s="1"/>
      <c r="AA2609" s="1"/>
      <c r="AB2609" s="1"/>
      <c r="AC2609" s="1"/>
      <c r="AJ2609" s="1"/>
      <c r="AK2609" s="1"/>
      <c r="AL2609" s="1"/>
    </row>
    <row r="2610">
      <c r="I2610" s="1"/>
      <c r="J2610" s="1"/>
      <c r="K2610" s="1"/>
      <c r="AA2610" s="1"/>
      <c r="AB2610" s="1"/>
      <c r="AC2610" s="1"/>
      <c r="AJ2610" s="1"/>
      <c r="AK2610" s="1"/>
      <c r="AL2610" s="1"/>
    </row>
    <row r="2611">
      <c r="I2611" s="1"/>
      <c r="J2611" s="1"/>
      <c r="K2611" s="1"/>
      <c r="AA2611" s="1"/>
      <c r="AB2611" s="1"/>
      <c r="AC2611" s="1"/>
      <c r="AJ2611" s="1"/>
      <c r="AK2611" s="1"/>
      <c r="AL2611" s="1"/>
    </row>
    <row r="2612">
      <c r="I2612" s="1"/>
      <c r="J2612" s="1"/>
      <c r="K2612" s="1"/>
      <c r="AA2612" s="1"/>
      <c r="AB2612" s="1"/>
      <c r="AC2612" s="1"/>
      <c r="AJ2612" s="1"/>
      <c r="AK2612" s="1"/>
      <c r="AL2612" s="1"/>
    </row>
    <row r="2613">
      <c r="I2613" s="1"/>
      <c r="J2613" s="1"/>
      <c r="K2613" s="1"/>
      <c r="AA2613" s="1"/>
      <c r="AB2613" s="1"/>
      <c r="AC2613" s="1"/>
      <c r="AJ2613" s="1"/>
      <c r="AK2613" s="1"/>
      <c r="AL2613" s="1"/>
    </row>
    <row r="2614">
      <c r="I2614" s="1"/>
      <c r="J2614" s="1"/>
      <c r="K2614" s="1"/>
      <c r="AA2614" s="1"/>
      <c r="AB2614" s="1"/>
      <c r="AC2614" s="1"/>
      <c r="AJ2614" s="1"/>
      <c r="AK2614" s="1"/>
      <c r="AL2614" s="1"/>
    </row>
    <row r="2615">
      <c r="I2615" s="1"/>
      <c r="J2615" s="1"/>
      <c r="K2615" s="1"/>
      <c r="AA2615" s="1"/>
      <c r="AB2615" s="1"/>
      <c r="AC2615" s="1"/>
      <c r="AJ2615" s="1"/>
      <c r="AK2615" s="1"/>
      <c r="AL2615" s="1"/>
    </row>
    <row r="2616">
      <c r="I2616" s="1"/>
      <c r="J2616" s="1"/>
      <c r="K2616" s="1"/>
      <c r="AA2616" s="1"/>
      <c r="AB2616" s="1"/>
      <c r="AC2616" s="1"/>
      <c r="AJ2616" s="1"/>
      <c r="AK2616" s="1"/>
      <c r="AL2616" s="1"/>
    </row>
    <row r="2617">
      <c r="I2617" s="1"/>
      <c r="J2617" s="1"/>
      <c r="K2617" s="1"/>
      <c r="AA2617" s="1"/>
      <c r="AB2617" s="1"/>
      <c r="AC2617" s="1"/>
      <c r="AJ2617" s="1"/>
      <c r="AK2617" s="1"/>
      <c r="AL2617" s="1"/>
    </row>
    <row r="2618">
      <c r="I2618" s="1"/>
      <c r="J2618" s="1"/>
      <c r="K2618" s="1"/>
      <c r="AA2618" s="1"/>
      <c r="AB2618" s="1"/>
      <c r="AC2618" s="1"/>
      <c r="AJ2618" s="1"/>
      <c r="AK2618" s="1"/>
      <c r="AL2618" s="1"/>
    </row>
    <row r="2619">
      <c r="I2619" s="1"/>
      <c r="J2619" s="1"/>
      <c r="K2619" s="1"/>
      <c r="AA2619" s="1"/>
      <c r="AB2619" s="1"/>
      <c r="AC2619" s="1"/>
      <c r="AJ2619" s="1"/>
      <c r="AK2619" s="1"/>
      <c r="AL2619" s="1"/>
    </row>
    <row r="2620">
      <c r="I2620" s="1"/>
      <c r="J2620" s="1"/>
      <c r="K2620" s="1"/>
      <c r="AA2620" s="1"/>
      <c r="AB2620" s="1"/>
      <c r="AC2620" s="1"/>
      <c r="AJ2620" s="1"/>
      <c r="AK2620" s="1"/>
      <c r="AL2620" s="1"/>
    </row>
    <row r="2621">
      <c r="I2621" s="1"/>
      <c r="J2621" s="1"/>
      <c r="K2621" s="1"/>
      <c r="AA2621" s="1"/>
      <c r="AB2621" s="1"/>
      <c r="AC2621" s="1"/>
      <c r="AJ2621" s="1"/>
      <c r="AK2621" s="1"/>
      <c r="AL2621" s="1"/>
    </row>
    <row r="2622">
      <c r="I2622" s="1"/>
      <c r="J2622" s="1"/>
      <c r="K2622" s="1"/>
      <c r="AA2622" s="1"/>
      <c r="AB2622" s="1"/>
      <c r="AC2622" s="1"/>
      <c r="AJ2622" s="1"/>
      <c r="AK2622" s="1"/>
      <c r="AL2622" s="1"/>
    </row>
    <row r="2623">
      <c r="I2623" s="1"/>
      <c r="J2623" s="1"/>
      <c r="K2623" s="1"/>
      <c r="AA2623" s="1"/>
      <c r="AB2623" s="1"/>
      <c r="AC2623" s="1"/>
      <c r="AJ2623" s="1"/>
      <c r="AK2623" s="1"/>
      <c r="AL2623" s="1"/>
    </row>
    <row r="2624">
      <c r="I2624" s="1"/>
      <c r="J2624" s="1"/>
      <c r="K2624" s="1"/>
      <c r="AA2624" s="1"/>
      <c r="AB2624" s="1"/>
      <c r="AC2624" s="1"/>
      <c r="AJ2624" s="1"/>
      <c r="AK2624" s="1"/>
      <c r="AL2624" s="1"/>
    </row>
    <row r="2625">
      <c r="I2625" s="1"/>
      <c r="J2625" s="1"/>
      <c r="K2625" s="1"/>
      <c r="AA2625" s="1"/>
      <c r="AB2625" s="1"/>
      <c r="AC2625" s="1"/>
      <c r="AJ2625" s="1"/>
      <c r="AK2625" s="1"/>
      <c r="AL2625" s="1"/>
    </row>
    <row r="2626">
      <c r="I2626" s="1"/>
      <c r="J2626" s="1"/>
      <c r="K2626" s="1"/>
      <c r="AA2626" s="1"/>
      <c r="AB2626" s="1"/>
      <c r="AC2626" s="1"/>
      <c r="AJ2626" s="1"/>
      <c r="AK2626" s="1"/>
      <c r="AL2626" s="1"/>
    </row>
    <row r="2627">
      <c r="I2627" s="1"/>
      <c r="J2627" s="1"/>
      <c r="K2627" s="1"/>
      <c r="AA2627" s="1"/>
      <c r="AB2627" s="1"/>
      <c r="AC2627" s="1"/>
      <c r="AJ2627" s="1"/>
      <c r="AK2627" s="1"/>
      <c r="AL2627" s="1"/>
    </row>
    <row r="2628">
      <c r="I2628" s="1"/>
      <c r="J2628" s="1"/>
      <c r="K2628" s="1"/>
      <c r="AA2628" s="1"/>
      <c r="AB2628" s="1"/>
      <c r="AC2628" s="1"/>
      <c r="AJ2628" s="1"/>
      <c r="AK2628" s="1"/>
      <c r="AL2628" s="1"/>
    </row>
    <row r="2629">
      <c r="I2629" s="1"/>
      <c r="J2629" s="1"/>
      <c r="K2629" s="1"/>
      <c r="AA2629" s="1"/>
      <c r="AB2629" s="1"/>
      <c r="AC2629" s="1"/>
      <c r="AJ2629" s="1"/>
      <c r="AK2629" s="1"/>
      <c r="AL2629" s="1"/>
    </row>
    <row r="2630">
      <c r="I2630" s="1"/>
      <c r="J2630" s="1"/>
      <c r="K2630" s="1"/>
      <c r="AA2630" s="1"/>
      <c r="AB2630" s="1"/>
      <c r="AC2630" s="1"/>
      <c r="AJ2630" s="1"/>
      <c r="AK2630" s="1"/>
      <c r="AL2630" s="1"/>
    </row>
    <row r="2631">
      <c r="I2631" s="1"/>
      <c r="J2631" s="1"/>
      <c r="K2631" s="1"/>
      <c r="AA2631" s="1"/>
      <c r="AB2631" s="1"/>
      <c r="AC2631" s="1"/>
      <c r="AJ2631" s="1"/>
      <c r="AK2631" s="1"/>
      <c r="AL2631" s="1"/>
    </row>
    <row r="2632">
      <c r="I2632" s="1"/>
      <c r="J2632" s="1"/>
      <c r="K2632" s="1"/>
      <c r="AA2632" s="1"/>
      <c r="AB2632" s="1"/>
      <c r="AC2632" s="1"/>
      <c r="AJ2632" s="1"/>
      <c r="AK2632" s="1"/>
      <c r="AL2632" s="1"/>
    </row>
    <row r="2633">
      <c r="I2633" s="1"/>
      <c r="J2633" s="1"/>
      <c r="K2633" s="1"/>
      <c r="AA2633" s="1"/>
      <c r="AB2633" s="1"/>
      <c r="AC2633" s="1"/>
      <c r="AJ2633" s="1"/>
      <c r="AK2633" s="1"/>
      <c r="AL2633" s="1"/>
    </row>
    <row r="2634">
      <c r="I2634" s="1"/>
      <c r="J2634" s="1"/>
      <c r="K2634" s="1"/>
      <c r="AA2634" s="1"/>
      <c r="AB2634" s="1"/>
      <c r="AC2634" s="1"/>
      <c r="AJ2634" s="1"/>
      <c r="AK2634" s="1"/>
      <c r="AL2634" s="1"/>
    </row>
    <row r="2635">
      <c r="I2635" s="1"/>
      <c r="J2635" s="1"/>
      <c r="K2635" s="1"/>
      <c r="AA2635" s="1"/>
      <c r="AB2635" s="1"/>
      <c r="AC2635" s="1"/>
      <c r="AJ2635" s="1"/>
      <c r="AK2635" s="1"/>
      <c r="AL2635" s="1"/>
    </row>
    <row r="2636">
      <c r="I2636" s="1"/>
      <c r="J2636" s="1"/>
      <c r="K2636" s="1"/>
      <c r="AA2636" s="1"/>
      <c r="AB2636" s="1"/>
      <c r="AC2636" s="1"/>
      <c r="AJ2636" s="1"/>
      <c r="AK2636" s="1"/>
      <c r="AL2636" s="1"/>
    </row>
    <row r="2637">
      <c r="I2637" s="1"/>
      <c r="J2637" s="1"/>
      <c r="K2637" s="1"/>
      <c r="AA2637" s="1"/>
      <c r="AB2637" s="1"/>
      <c r="AC2637" s="1"/>
      <c r="AJ2637" s="1"/>
      <c r="AK2637" s="1"/>
      <c r="AL2637" s="1"/>
    </row>
    <row r="2638">
      <c r="I2638" s="1"/>
      <c r="J2638" s="1"/>
      <c r="K2638" s="1"/>
      <c r="AA2638" s="1"/>
      <c r="AB2638" s="1"/>
      <c r="AC2638" s="1"/>
      <c r="AJ2638" s="1"/>
      <c r="AK2638" s="1"/>
      <c r="AL2638" s="1"/>
    </row>
    <row r="2639">
      <c r="I2639" s="1"/>
      <c r="J2639" s="1"/>
      <c r="K2639" s="1"/>
      <c r="AA2639" s="1"/>
      <c r="AB2639" s="1"/>
      <c r="AC2639" s="1"/>
      <c r="AJ2639" s="1"/>
      <c r="AK2639" s="1"/>
      <c r="AL2639" s="1"/>
    </row>
    <row r="2640">
      <c r="I2640" s="1"/>
      <c r="J2640" s="1"/>
      <c r="K2640" s="1"/>
      <c r="AA2640" s="1"/>
      <c r="AB2640" s="1"/>
      <c r="AC2640" s="1"/>
      <c r="AJ2640" s="1"/>
      <c r="AK2640" s="1"/>
      <c r="AL2640" s="1"/>
    </row>
    <row r="2641">
      <c r="I2641" s="1"/>
      <c r="J2641" s="1"/>
      <c r="K2641" s="1"/>
      <c r="AA2641" s="1"/>
      <c r="AB2641" s="1"/>
      <c r="AC2641" s="1"/>
      <c r="AJ2641" s="1"/>
      <c r="AK2641" s="1"/>
      <c r="AL2641" s="1"/>
    </row>
    <row r="2642">
      <c r="I2642" s="1"/>
      <c r="J2642" s="1"/>
      <c r="K2642" s="1"/>
      <c r="AA2642" s="1"/>
      <c r="AB2642" s="1"/>
      <c r="AC2642" s="1"/>
      <c r="AJ2642" s="1"/>
      <c r="AK2642" s="1"/>
      <c r="AL2642" s="1"/>
    </row>
    <row r="2643">
      <c r="I2643" s="1"/>
      <c r="J2643" s="1"/>
      <c r="K2643" s="1"/>
      <c r="AA2643" s="1"/>
      <c r="AB2643" s="1"/>
      <c r="AC2643" s="1"/>
      <c r="AJ2643" s="1"/>
      <c r="AK2643" s="1"/>
      <c r="AL2643" s="1"/>
    </row>
    <row r="2644">
      <c r="I2644" s="1"/>
      <c r="J2644" s="1"/>
      <c r="K2644" s="1"/>
      <c r="AA2644" s="1"/>
      <c r="AB2644" s="1"/>
      <c r="AC2644" s="1"/>
      <c r="AJ2644" s="1"/>
      <c r="AK2644" s="1"/>
      <c r="AL2644" s="1"/>
    </row>
    <row r="2645">
      <c r="I2645" s="1"/>
      <c r="J2645" s="1"/>
      <c r="K2645" s="1"/>
      <c r="AA2645" s="1"/>
      <c r="AB2645" s="1"/>
      <c r="AC2645" s="1"/>
      <c r="AJ2645" s="1"/>
      <c r="AK2645" s="1"/>
      <c r="AL2645" s="1"/>
    </row>
    <row r="2646">
      <c r="I2646" s="1"/>
      <c r="J2646" s="1"/>
      <c r="K2646" s="1"/>
      <c r="AA2646" s="1"/>
      <c r="AB2646" s="1"/>
      <c r="AC2646" s="1"/>
      <c r="AJ2646" s="1"/>
      <c r="AK2646" s="1"/>
      <c r="AL2646" s="1"/>
    </row>
    <row r="2647">
      <c r="I2647" s="1"/>
      <c r="J2647" s="1"/>
      <c r="K2647" s="1"/>
      <c r="AA2647" s="1"/>
      <c r="AB2647" s="1"/>
      <c r="AC2647" s="1"/>
      <c r="AJ2647" s="1"/>
      <c r="AK2647" s="1"/>
      <c r="AL2647" s="1"/>
    </row>
    <row r="2648">
      <c r="I2648" s="1"/>
      <c r="J2648" s="1"/>
      <c r="K2648" s="1"/>
      <c r="AA2648" s="1"/>
      <c r="AB2648" s="1"/>
      <c r="AC2648" s="1"/>
      <c r="AJ2648" s="1"/>
      <c r="AK2648" s="1"/>
      <c r="AL2648" s="1"/>
    </row>
    <row r="2649">
      <c r="I2649" s="1"/>
      <c r="J2649" s="1"/>
      <c r="K2649" s="1"/>
      <c r="AA2649" s="1"/>
      <c r="AB2649" s="1"/>
      <c r="AC2649" s="1"/>
      <c r="AJ2649" s="1"/>
      <c r="AK2649" s="1"/>
      <c r="AL2649" s="1"/>
    </row>
    <row r="2650">
      <c r="I2650" s="1"/>
      <c r="J2650" s="1"/>
      <c r="K2650" s="1"/>
      <c r="AA2650" s="1"/>
      <c r="AB2650" s="1"/>
      <c r="AC2650" s="1"/>
      <c r="AJ2650" s="1"/>
      <c r="AK2650" s="1"/>
      <c r="AL2650" s="1"/>
    </row>
    <row r="2651">
      <c r="I2651" s="1"/>
      <c r="J2651" s="1"/>
      <c r="K2651" s="1"/>
      <c r="AA2651" s="1"/>
      <c r="AB2651" s="1"/>
      <c r="AC2651" s="1"/>
      <c r="AJ2651" s="1"/>
      <c r="AK2651" s="1"/>
      <c r="AL2651" s="1"/>
    </row>
    <row r="2652">
      <c r="I2652" s="1"/>
      <c r="J2652" s="1"/>
      <c r="K2652" s="1"/>
      <c r="AA2652" s="1"/>
      <c r="AB2652" s="1"/>
      <c r="AC2652" s="1"/>
      <c r="AJ2652" s="1"/>
      <c r="AK2652" s="1"/>
      <c r="AL2652" s="1"/>
    </row>
    <row r="2653">
      <c r="I2653" s="1"/>
      <c r="J2653" s="1"/>
      <c r="K2653" s="1"/>
      <c r="AA2653" s="1"/>
      <c r="AB2653" s="1"/>
      <c r="AC2653" s="1"/>
      <c r="AJ2653" s="1"/>
      <c r="AK2653" s="1"/>
      <c r="AL2653" s="1"/>
    </row>
    <row r="2654">
      <c r="I2654" s="1"/>
      <c r="J2654" s="1"/>
      <c r="K2654" s="1"/>
      <c r="AA2654" s="1"/>
      <c r="AB2654" s="1"/>
      <c r="AC2654" s="1"/>
      <c r="AJ2654" s="1"/>
      <c r="AK2654" s="1"/>
      <c r="AL2654" s="1"/>
    </row>
    <row r="2655">
      <c r="I2655" s="1"/>
      <c r="J2655" s="1"/>
      <c r="K2655" s="1"/>
      <c r="AA2655" s="1"/>
      <c r="AB2655" s="1"/>
      <c r="AC2655" s="1"/>
      <c r="AJ2655" s="1"/>
      <c r="AK2655" s="1"/>
      <c r="AL2655" s="1"/>
    </row>
    <row r="2656">
      <c r="I2656" s="1"/>
      <c r="J2656" s="1"/>
      <c r="K2656" s="1"/>
      <c r="AA2656" s="1"/>
      <c r="AB2656" s="1"/>
      <c r="AC2656" s="1"/>
      <c r="AJ2656" s="1"/>
      <c r="AK2656" s="1"/>
      <c r="AL2656" s="1"/>
    </row>
    <row r="2657">
      <c r="I2657" s="1"/>
      <c r="J2657" s="1"/>
      <c r="K2657" s="1"/>
      <c r="AA2657" s="1"/>
      <c r="AB2657" s="1"/>
      <c r="AC2657" s="1"/>
      <c r="AJ2657" s="1"/>
      <c r="AK2657" s="1"/>
      <c r="AL2657" s="1"/>
    </row>
    <row r="2658">
      <c r="I2658" s="1"/>
      <c r="J2658" s="1"/>
      <c r="K2658" s="1"/>
      <c r="AA2658" s="1"/>
      <c r="AB2658" s="1"/>
      <c r="AC2658" s="1"/>
      <c r="AJ2658" s="1"/>
      <c r="AK2658" s="1"/>
      <c r="AL2658" s="1"/>
    </row>
    <row r="2659">
      <c r="I2659" s="1"/>
      <c r="J2659" s="1"/>
      <c r="K2659" s="1"/>
      <c r="AA2659" s="1"/>
      <c r="AB2659" s="1"/>
      <c r="AC2659" s="1"/>
      <c r="AJ2659" s="1"/>
      <c r="AK2659" s="1"/>
      <c r="AL2659" s="1"/>
    </row>
    <row r="2660">
      <c r="I2660" s="1"/>
      <c r="J2660" s="1"/>
      <c r="K2660" s="1"/>
      <c r="AA2660" s="1"/>
      <c r="AB2660" s="1"/>
      <c r="AC2660" s="1"/>
      <c r="AJ2660" s="1"/>
      <c r="AK2660" s="1"/>
      <c r="AL2660" s="1"/>
    </row>
    <row r="2661">
      <c r="I2661" s="1"/>
      <c r="J2661" s="1"/>
      <c r="K2661" s="1"/>
      <c r="AA2661" s="1"/>
      <c r="AB2661" s="1"/>
      <c r="AC2661" s="1"/>
      <c r="AJ2661" s="1"/>
      <c r="AK2661" s="1"/>
      <c r="AL2661" s="1"/>
    </row>
    <row r="2662">
      <c r="I2662" s="1"/>
      <c r="J2662" s="1"/>
      <c r="K2662" s="1"/>
      <c r="AA2662" s="1"/>
      <c r="AB2662" s="1"/>
      <c r="AC2662" s="1"/>
      <c r="AJ2662" s="1"/>
      <c r="AK2662" s="1"/>
      <c r="AL2662" s="1"/>
    </row>
    <row r="2663">
      <c r="I2663" s="1"/>
      <c r="J2663" s="1"/>
      <c r="K2663" s="1"/>
      <c r="AA2663" s="1"/>
      <c r="AB2663" s="1"/>
      <c r="AC2663" s="1"/>
      <c r="AJ2663" s="1"/>
      <c r="AK2663" s="1"/>
      <c r="AL2663" s="1"/>
    </row>
    <row r="2664">
      <c r="I2664" s="1"/>
      <c r="J2664" s="1"/>
      <c r="K2664" s="1"/>
      <c r="AA2664" s="1"/>
      <c r="AB2664" s="1"/>
      <c r="AC2664" s="1"/>
      <c r="AJ2664" s="1"/>
      <c r="AK2664" s="1"/>
      <c r="AL2664" s="1"/>
    </row>
    <row r="2665">
      <c r="I2665" s="1"/>
      <c r="J2665" s="1"/>
      <c r="K2665" s="1"/>
      <c r="AA2665" s="1"/>
      <c r="AB2665" s="1"/>
      <c r="AC2665" s="1"/>
      <c r="AJ2665" s="1"/>
      <c r="AK2665" s="1"/>
      <c r="AL2665" s="1"/>
    </row>
    <row r="2666">
      <c r="I2666" s="1"/>
      <c r="J2666" s="1"/>
      <c r="K2666" s="1"/>
      <c r="AA2666" s="1"/>
      <c r="AB2666" s="1"/>
      <c r="AC2666" s="1"/>
      <c r="AJ2666" s="1"/>
      <c r="AK2666" s="1"/>
      <c r="AL2666" s="1"/>
    </row>
    <row r="2667">
      <c r="I2667" s="1"/>
      <c r="J2667" s="1"/>
      <c r="K2667" s="1"/>
      <c r="AA2667" s="1"/>
      <c r="AB2667" s="1"/>
      <c r="AC2667" s="1"/>
      <c r="AJ2667" s="1"/>
      <c r="AK2667" s="1"/>
      <c r="AL2667" s="1"/>
    </row>
    <row r="2668">
      <c r="I2668" s="1"/>
      <c r="J2668" s="1"/>
      <c r="K2668" s="1"/>
      <c r="AA2668" s="1"/>
      <c r="AB2668" s="1"/>
      <c r="AC2668" s="1"/>
      <c r="AJ2668" s="1"/>
      <c r="AK2668" s="1"/>
      <c r="AL2668" s="1"/>
    </row>
    <row r="2669">
      <c r="I2669" s="1"/>
      <c r="J2669" s="1"/>
      <c r="K2669" s="1"/>
      <c r="AA2669" s="1"/>
      <c r="AB2669" s="1"/>
      <c r="AC2669" s="1"/>
      <c r="AJ2669" s="1"/>
      <c r="AK2669" s="1"/>
      <c r="AL2669" s="1"/>
    </row>
    <row r="2670">
      <c r="I2670" s="1"/>
      <c r="J2670" s="1"/>
      <c r="K2670" s="1"/>
      <c r="AA2670" s="1"/>
      <c r="AB2670" s="1"/>
      <c r="AC2670" s="1"/>
      <c r="AJ2670" s="1"/>
      <c r="AK2670" s="1"/>
      <c r="AL2670" s="1"/>
    </row>
    <row r="2671">
      <c r="I2671" s="1"/>
      <c r="J2671" s="1"/>
      <c r="K2671" s="1"/>
      <c r="AA2671" s="1"/>
      <c r="AB2671" s="1"/>
      <c r="AC2671" s="1"/>
      <c r="AJ2671" s="1"/>
      <c r="AK2671" s="1"/>
      <c r="AL2671" s="1"/>
    </row>
    <row r="2672">
      <c r="I2672" s="1"/>
      <c r="J2672" s="1"/>
      <c r="K2672" s="1"/>
      <c r="AA2672" s="1"/>
      <c r="AB2672" s="1"/>
      <c r="AC2672" s="1"/>
      <c r="AJ2672" s="1"/>
      <c r="AK2672" s="1"/>
      <c r="AL2672" s="1"/>
    </row>
    <row r="2673">
      <c r="I2673" s="1"/>
      <c r="J2673" s="1"/>
      <c r="K2673" s="1"/>
      <c r="AA2673" s="1"/>
      <c r="AB2673" s="1"/>
      <c r="AC2673" s="1"/>
      <c r="AJ2673" s="1"/>
      <c r="AK2673" s="1"/>
      <c r="AL2673" s="1"/>
    </row>
    <row r="2674">
      <c r="I2674" s="1"/>
      <c r="J2674" s="1"/>
      <c r="K2674" s="1"/>
      <c r="AA2674" s="1"/>
      <c r="AB2674" s="1"/>
      <c r="AC2674" s="1"/>
      <c r="AJ2674" s="1"/>
      <c r="AK2674" s="1"/>
      <c r="AL2674" s="1"/>
    </row>
    <row r="2675">
      <c r="I2675" s="1"/>
      <c r="J2675" s="1"/>
      <c r="K2675" s="1"/>
      <c r="AA2675" s="1"/>
      <c r="AB2675" s="1"/>
      <c r="AC2675" s="1"/>
      <c r="AJ2675" s="1"/>
      <c r="AK2675" s="1"/>
      <c r="AL2675" s="1"/>
    </row>
    <row r="2676">
      <c r="I2676" s="1"/>
      <c r="J2676" s="1"/>
      <c r="K2676" s="1"/>
      <c r="AA2676" s="1"/>
      <c r="AB2676" s="1"/>
      <c r="AC2676" s="1"/>
      <c r="AJ2676" s="1"/>
      <c r="AK2676" s="1"/>
      <c r="AL2676" s="1"/>
    </row>
    <row r="2677">
      <c r="I2677" s="1"/>
      <c r="J2677" s="1"/>
      <c r="K2677" s="1"/>
      <c r="AA2677" s="1"/>
      <c r="AB2677" s="1"/>
      <c r="AC2677" s="1"/>
      <c r="AJ2677" s="1"/>
      <c r="AK2677" s="1"/>
      <c r="AL2677" s="1"/>
    </row>
    <row r="2678">
      <c r="I2678" s="1"/>
      <c r="J2678" s="1"/>
      <c r="K2678" s="1"/>
      <c r="AA2678" s="1"/>
      <c r="AB2678" s="1"/>
      <c r="AC2678" s="1"/>
      <c r="AJ2678" s="1"/>
      <c r="AK2678" s="1"/>
      <c r="AL2678" s="1"/>
    </row>
    <row r="2679">
      <c r="I2679" s="1"/>
      <c r="J2679" s="1"/>
      <c r="K2679" s="1"/>
      <c r="AA2679" s="1"/>
      <c r="AB2679" s="1"/>
      <c r="AC2679" s="1"/>
      <c r="AJ2679" s="1"/>
      <c r="AK2679" s="1"/>
      <c r="AL2679" s="1"/>
    </row>
    <row r="2680">
      <c r="I2680" s="1"/>
      <c r="J2680" s="1"/>
      <c r="K2680" s="1"/>
      <c r="AA2680" s="1"/>
      <c r="AB2680" s="1"/>
      <c r="AC2680" s="1"/>
      <c r="AJ2680" s="1"/>
      <c r="AK2680" s="1"/>
      <c r="AL2680" s="1"/>
    </row>
    <row r="2681">
      <c r="I2681" s="1"/>
      <c r="J2681" s="1"/>
      <c r="K2681" s="1"/>
      <c r="AA2681" s="1"/>
      <c r="AB2681" s="1"/>
      <c r="AC2681" s="1"/>
      <c r="AJ2681" s="1"/>
      <c r="AK2681" s="1"/>
      <c r="AL2681" s="1"/>
    </row>
    <row r="2682">
      <c r="I2682" s="1"/>
      <c r="J2682" s="1"/>
      <c r="K2682" s="1"/>
      <c r="AA2682" s="1"/>
      <c r="AB2682" s="1"/>
      <c r="AC2682" s="1"/>
      <c r="AJ2682" s="1"/>
      <c r="AK2682" s="1"/>
      <c r="AL2682" s="1"/>
    </row>
    <row r="2683">
      <c r="I2683" s="1"/>
      <c r="J2683" s="1"/>
      <c r="K2683" s="1"/>
      <c r="AA2683" s="1"/>
      <c r="AB2683" s="1"/>
      <c r="AC2683" s="1"/>
      <c r="AJ2683" s="1"/>
      <c r="AK2683" s="1"/>
      <c r="AL2683" s="1"/>
    </row>
    <row r="2684">
      <c r="I2684" s="1"/>
      <c r="J2684" s="1"/>
      <c r="K2684" s="1"/>
      <c r="AA2684" s="1"/>
      <c r="AB2684" s="1"/>
      <c r="AC2684" s="1"/>
      <c r="AJ2684" s="1"/>
      <c r="AK2684" s="1"/>
      <c r="AL2684" s="1"/>
    </row>
    <row r="2685">
      <c r="I2685" s="1"/>
      <c r="J2685" s="1"/>
      <c r="K2685" s="1"/>
      <c r="AA2685" s="1"/>
      <c r="AB2685" s="1"/>
      <c r="AC2685" s="1"/>
      <c r="AJ2685" s="1"/>
      <c r="AK2685" s="1"/>
      <c r="AL2685" s="1"/>
    </row>
    <row r="2686">
      <c r="I2686" s="1"/>
      <c r="J2686" s="1"/>
      <c r="K2686" s="1"/>
      <c r="AA2686" s="1"/>
      <c r="AB2686" s="1"/>
      <c r="AC2686" s="1"/>
      <c r="AJ2686" s="1"/>
      <c r="AK2686" s="1"/>
      <c r="AL2686" s="1"/>
    </row>
    <row r="2687">
      <c r="I2687" s="1"/>
      <c r="J2687" s="1"/>
      <c r="K2687" s="1"/>
      <c r="AA2687" s="1"/>
      <c r="AB2687" s="1"/>
      <c r="AC2687" s="1"/>
      <c r="AJ2687" s="1"/>
      <c r="AK2687" s="1"/>
      <c r="AL2687" s="1"/>
    </row>
    <row r="2688">
      <c r="I2688" s="1"/>
      <c r="J2688" s="1"/>
      <c r="K2688" s="1"/>
      <c r="AA2688" s="1"/>
      <c r="AB2688" s="1"/>
      <c r="AC2688" s="1"/>
      <c r="AJ2688" s="1"/>
      <c r="AK2688" s="1"/>
      <c r="AL2688" s="1"/>
    </row>
    <row r="2689">
      <c r="I2689" s="1"/>
      <c r="J2689" s="1"/>
      <c r="K2689" s="1"/>
      <c r="AA2689" s="1"/>
      <c r="AB2689" s="1"/>
      <c r="AC2689" s="1"/>
      <c r="AJ2689" s="1"/>
      <c r="AK2689" s="1"/>
      <c r="AL2689" s="1"/>
    </row>
    <row r="2690">
      <c r="I2690" s="1"/>
      <c r="J2690" s="1"/>
      <c r="K2690" s="1"/>
      <c r="AA2690" s="1"/>
      <c r="AB2690" s="1"/>
      <c r="AC2690" s="1"/>
      <c r="AJ2690" s="1"/>
      <c r="AK2690" s="1"/>
      <c r="AL2690" s="1"/>
    </row>
    <row r="2691">
      <c r="I2691" s="1"/>
      <c r="J2691" s="1"/>
      <c r="K2691" s="1"/>
      <c r="AA2691" s="1"/>
      <c r="AB2691" s="1"/>
      <c r="AC2691" s="1"/>
      <c r="AJ2691" s="1"/>
      <c r="AK2691" s="1"/>
      <c r="AL2691" s="1"/>
    </row>
    <row r="2692">
      <c r="I2692" s="1"/>
      <c r="J2692" s="1"/>
      <c r="K2692" s="1"/>
      <c r="AA2692" s="1"/>
      <c r="AB2692" s="1"/>
      <c r="AC2692" s="1"/>
      <c r="AJ2692" s="1"/>
      <c r="AK2692" s="1"/>
      <c r="AL2692" s="1"/>
    </row>
    <row r="2693">
      <c r="I2693" s="1"/>
      <c r="J2693" s="1"/>
      <c r="K2693" s="1"/>
      <c r="AA2693" s="1"/>
      <c r="AB2693" s="1"/>
      <c r="AC2693" s="1"/>
      <c r="AJ2693" s="1"/>
      <c r="AK2693" s="1"/>
      <c r="AL2693" s="1"/>
    </row>
    <row r="2694">
      <c r="I2694" s="1"/>
      <c r="J2694" s="1"/>
      <c r="K2694" s="1"/>
      <c r="AA2694" s="1"/>
      <c r="AB2694" s="1"/>
      <c r="AC2694" s="1"/>
      <c r="AJ2694" s="1"/>
      <c r="AK2694" s="1"/>
      <c r="AL2694" s="1"/>
    </row>
    <row r="2695">
      <c r="I2695" s="1"/>
      <c r="J2695" s="1"/>
      <c r="K2695" s="1"/>
      <c r="AA2695" s="1"/>
      <c r="AB2695" s="1"/>
      <c r="AC2695" s="1"/>
      <c r="AJ2695" s="1"/>
      <c r="AK2695" s="1"/>
      <c r="AL2695" s="1"/>
    </row>
    <row r="2696">
      <c r="I2696" s="1"/>
      <c r="J2696" s="1"/>
      <c r="K2696" s="1"/>
      <c r="AA2696" s="1"/>
      <c r="AB2696" s="1"/>
      <c r="AC2696" s="1"/>
      <c r="AJ2696" s="1"/>
      <c r="AK2696" s="1"/>
      <c r="AL2696" s="1"/>
    </row>
    <row r="2697">
      <c r="I2697" s="1"/>
      <c r="J2697" s="1"/>
      <c r="K2697" s="1"/>
      <c r="AA2697" s="1"/>
      <c r="AB2697" s="1"/>
      <c r="AC2697" s="1"/>
      <c r="AJ2697" s="1"/>
      <c r="AK2697" s="1"/>
      <c r="AL2697" s="1"/>
    </row>
    <row r="2698">
      <c r="I2698" s="1"/>
      <c r="J2698" s="1"/>
      <c r="K2698" s="1"/>
      <c r="AA2698" s="1"/>
      <c r="AB2698" s="1"/>
      <c r="AC2698" s="1"/>
      <c r="AJ2698" s="1"/>
      <c r="AK2698" s="1"/>
      <c r="AL2698" s="1"/>
    </row>
    <row r="2699">
      <c r="I2699" s="1"/>
      <c r="J2699" s="1"/>
      <c r="K2699" s="1"/>
      <c r="AA2699" s="1"/>
      <c r="AB2699" s="1"/>
      <c r="AC2699" s="1"/>
      <c r="AJ2699" s="1"/>
      <c r="AK2699" s="1"/>
      <c r="AL2699" s="1"/>
    </row>
    <row r="2700">
      <c r="I2700" s="1"/>
      <c r="J2700" s="1"/>
      <c r="K2700" s="1"/>
      <c r="AA2700" s="1"/>
      <c r="AB2700" s="1"/>
      <c r="AC2700" s="1"/>
      <c r="AJ2700" s="1"/>
      <c r="AK2700" s="1"/>
      <c r="AL2700" s="1"/>
    </row>
    <row r="2701">
      <c r="I2701" s="1"/>
      <c r="J2701" s="1"/>
      <c r="K2701" s="1"/>
      <c r="AA2701" s="1"/>
      <c r="AB2701" s="1"/>
      <c r="AC2701" s="1"/>
      <c r="AJ2701" s="1"/>
      <c r="AK2701" s="1"/>
      <c r="AL2701" s="1"/>
    </row>
    <row r="2702">
      <c r="I2702" s="1"/>
      <c r="J2702" s="1"/>
      <c r="K2702" s="1"/>
      <c r="AA2702" s="1"/>
      <c r="AB2702" s="1"/>
      <c r="AC2702" s="1"/>
      <c r="AJ2702" s="1"/>
      <c r="AK2702" s="1"/>
      <c r="AL2702" s="1"/>
    </row>
    <row r="2703">
      <c r="I2703" s="1"/>
      <c r="J2703" s="1"/>
      <c r="K2703" s="1"/>
      <c r="AA2703" s="1"/>
      <c r="AB2703" s="1"/>
      <c r="AC2703" s="1"/>
      <c r="AJ2703" s="1"/>
      <c r="AK2703" s="1"/>
      <c r="AL2703" s="1"/>
    </row>
    <row r="2704">
      <c r="I2704" s="1"/>
      <c r="J2704" s="1"/>
      <c r="K2704" s="1"/>
      <c r="AA2704" s="1"/>
      <c r="AB2704" s="1"/>
      <c r="AC2704" s="1"/>
      <c r="AJ2704" s="1"/>
      <c r="AK2704" s="1"/>
      <c r="AL2704" s="1"/>
    </row>
    <row r="2705">
      <c r="I2705" s="1"/>
      <c r="J2705" s="1"/>
      <c r="K2705" s="1"/>
      <c r="AA2705" s="1"/>
      <c r="AB2705" s="1"/>
      <c r="AC2705" s="1"/>
      <c r="AJ2705" s="1"/>
      <c r="AK2705" s="1"/>
      <c r="AL2705" s="1"/>
    </row>
    <row r="2706">
      <c r="I2706" s="1"/>
      <c r="J2706" s="1"/>
      <c r="K2706" s="1"/>
      <c r="AA2706" s="1"/>
      <c r="AB2706" s="1"/>
      <c r="AC2706" s="1"/>
      <c r="AJ2706" s="1"/>
      <c r="AK2706" s="1"/>
      <c r="AL2706" s="1"/>
    </row>
    <row r="2707">
      <c r="I2707" s="1"/>
      <c r="J2707" s="1"/>
      <c r="K2707" s="1"/>
      <c r="AA2707" s="1"/>
      <c r="AB2707" s="1"/>
      <c r="AC2707" s="1"/>
      <c r="AJ2707" s="1"/>
      <c r="AK2707" s="1"/>
      <c r="AL2707" s="1"/>
    </row>
    <row r="2708">
      <c r="I2708" s="1"/>
      <c r="J2708" s="1"/>
      <c r="K2708" s="1"/>
      <c r="AA2708" s="1"/>
      <c r="AB2708" s="1"/>
      <c r="AC2708" s="1"/>
      <c r="AJ2708" s="1"/>
      <c r="AK2708" s="1"/>
      <c r="AL2708" s="1"/>
    </row>
    <row r="2709">
      <c r="I2709" s="1"/>
      <c r="J2709" s="1"/>
      <c r="K2709" s="1"/>
      <c r="AA2709" s="1"/>
      <c r="AB2709" s="1"/>
      <c r="AC2709" s="1"/>
      <c r="AJ2709" s="1"/>
      <c r="AK2709" s="1"/>
      <c r="AL2709" s="1"/>
    </row>
    <row r="2710">
      <c r="I2710" s="1"/>
      <c r="J2710" s="1"/>
      <c r="K2710" s="1"/>
      <c r="AA2710" s="1"/>
      <c r="AB2710" s="1"/>
      <c r="AC2710" s="1"/>
      <c r="AJ2710" s="1"/>
      <c r="AK2710" s="1"/>
      <c r="AL2710" s="1"/>
    </row>
    <row r="2711">
      <c r="I2711" s="1"/>
      <c r="J2711" s="1"/>
      <c r="K2711" s="1"/>
      <c r="AA2711" s="1"/>
      <c r="AB2711" s="1"/>
      <c r="AC2711" s="1"/>
      <c r="AJ2711" s="1"/>
      <c r="AK2711" s="1"/>
      <c r="AL2711" s="1"/>
    </row>
    <row r="2712">
      <c r="I2712" s="1"/>
      <c r="J2712" s="1"/>
      <c r="K2712" s="1"/>
      <c r="AA2712" s="1"/>
      <c r="AB2712" s="1"/>
      <c r="AC2712" s="1"/>
      <c r="AJ2712" s="1"/>
      <c r="AK2712" s="1"/>
      <c r="AL2712" s="1"/>
    </row>
    <row r="2713">
      <c r="I2713" s="1"/>
      <c r="J2713" s="1"/>
      <c r="K2713" s="1"/>
      <c r="AA2713" s="1"/>
      <c r="AB2713" s="1"/>
      <c r="AC2713" s="1"/>
      <c r="AJ2713" s="1"/>
      <c r="AK2713" s="1"/>
      <c r="AL2713" s="1"/>
    </row>
    <row r="2714">
      <c r="I2714" s="1"/>
      <c r="J2714" s="1"/>
      <c r="K2714" s="1"/>
      <c r="AA2714" s="1"/>
      <c r="AB2714" s="1"/>
      <c r="AC2714" s="1"/>
      <c r="AJ2714" s="1"/>
      <c r="AK2714" s="1"/>
      <c r="AL2714" s="1"/>
    </row>
    <row r="2715">
      <c r="I2715" s="1"/>
      <c r="J2715" s="1"/>
      <c r="K2715" s="1"/>
      <c r="AA2715" s="1"/>
      <c r="AB2715" s="1"/>
      <c r="AC2715" s="1"/>
      <c r="AJ2715" s="1"/>
      <c r="AK2715" s="1"/>
      <c r="AL2715" s="1"/>
    </row>
    <row r="2716">
      <c r="I2716" s="1"/>
      <c r="J2716" s="1"/>
      <c r="K2716" s="1"/>
      <c r="AA2716" s="1"/>
      <c r="AB2716" s="1"/>
      <c r="AC2716" s="1"/>
      <c r="AJ2716" s="1"/>
      <c r="AK2716" s="1"/>
      <c r="AL2716" s="1"/>
    </row>
    <row r="2717">
      <c r="I2717" s="1"/>
      <c r="J2717" s="1"/>
      <c r="K2717" s="1"/>
      <c r="AA2717" s="1"/>
      <c r="AB2717" s="1"/>
      <c r="AC2717" s="1"/>
      <c r="AJ2717" s="1"/>
      <c r="AK2717" s="1"/>
      <c r="AL2717" s="1"/>
    </row>
    <row r="2718">
      <c r="I2718" s="1"/>
      <c r="J2718" s="1"/>
      <c r="K2718" s="1"/>
      <c r="AA2718" s="1"/>
      <c r="AB2718" s="1"/>
      <c r="AC2718" s="1"/>
      <c r="AJ2718" s="1"/>
      <c r="AK2718" s="1"/>
      <c r="AL2718" s="1"/>
    </row>
    <row r="2719">
      <c r="I2719" s="1"/>
      <c r="J2719" s="1"/>
      <c r="K2719" s="1"/>
      <c r="AA2719" s="1"/>
      <c r="AB2719" s="1"/>
      <c r="AC2719" s="1"/>
      <c r="AJ2719" s="1"/>
      <c r="AK2719" s="1"/>
      <c r="AL2719" s="1"/>
    </row>
    <row r="2720">
      <c r="I2720" s="1"/>
      <c r="J2720" s="1"/>
      <c r="K2720" s="1"/>
      <c r="AA2720" s="1"/>
      <c r="AB2720" s="1"/>
      <c r="AC2720" s="1"/>
      <c r="AJ2720" s="1"/>
      <c r="AK2720" s="1"/>
      <c r="AL2720" s="1"/>
    </row>
    <row r="2721">
      <c r="I2721" s="1"/>
      <c r="J2721" s="1"/>
      <c r="K2721" s="1"/>
      <c r="AA2721" s="1"/>
      <c r="AB2721" s="1"/>
      <c r="AC2721" s="1"/>
      <c r="AJ2721" s="1"/>
      <c r="AK2721" s="1"/>
      <c r="AL2721" s="1"/>
    </row>
    <row r="2722">
      <c r="I2722" s="1"/>
      <c r="J2722" s="1"/>
      <c r="K2722" s="1"/>
      <c r="AA2722" s="1"/>
      <c r="AB2722" s="1"/>
      <c r="AC2722" s="1"/>
      <c r="AJ2722" s="1"/>
      <c r="AK2722" s="1"/>
      <c r="AL2722" s="1"/>
    </row>
    <row r="2723">
      <c r="I2723" s="1"/>
      <c r="J2723" s="1"/>
      <c r="K2723" s="1"/>
      <c r="AA2723" s="1"/>
      <c r="AB2723" s="1"/>
      <c r="AC2723" s="1"/>
      <c r="AJ2723" s="1"/>
      <c r="AK2723" s="1"/>
      <c r="AL2723" s="1"/>
    </row>
    <row r="2724">
      <c r="I2724" s="1"/>
      <c r="J2724" s="1"/>
      <c r="K2724" s="1"/>
      <c r="AA2724" s="1"/>
      <c r="AB2724" s="1"/>
      <c r="AC2724" s="1"/>
      <c r="AJ2724" s="1"/>
      <c r="AK2724" s="1"/>
      <c r="AL2724" s="1"/>
    </row>
    <row r="2725">
      <c r="I2725" s="1"/>
      <c r="J2725" s="1"/>
      <c r="K2725" s="1"/>
      <c r="AA2725" s="1"/>
      <c r="AB2725" s="1"/>
      <c r="AC2725" s="1"/>
      <c r="AJ2725" s="1"/>
      <c r="AK2725" s="1"/>
      <c r="AL2725" s="1"/>
    </row>
    <row r="2726">
      <c r="I2726" s="1"/>
      <c r="J2726" s="1"/>
      <c r="K2726" s="1"/>
      <c r="AA2726" s="1"/>
      <c r="AB2726" s="1"/>
      <c r="AC2726" s="1"/>
      <c r="AJ2726" s="1"/>
      <c r="AK2726" s="1"/>
      <c r="AL2726" s="1"/>
    </row>
    <row r="2727">
      <c r="I2727" s="1"/>
      <c r="J2727" s="1"/>
      <c r="K2727" s="1"/>
      <c r="AA2727" s="1"/>
      <c r="AB2727" s="1"/>
      <c r="AC2727" s="1"/>
      <c r="AJ2727" s="1"/>
      <c r="AK2727" s="1"/>
      <c r="AL2727" s="1"/>
    </row>
    <row r="2728">
      <c r="I2728" s="1"/>
      <c r="J2728" s="1"/>
      <c r="K2728" s="1"/>
      <c r="AA2728" s="1"/>
      <c r="AB2728" s="1"/>
      <c r="AC2728" s="1"/>
      <c r="AJ2728" s="1"/>
      <c r="AK2728" s="1"/>
      <c r="AL2728" s="1"/>
    </row>
    <row r="2729">
      <c r="I2729" s="1"/>
      <c r="J2729" s="1"/>
      <c r="K2729" s="1"/>
      <c r="AA2729" s="1"/>
      <c r="AB2729" s="1"/>
      <c r="AC2729" s="1"/>
      <c r="AJ2729" s="1"/>
      <c r="AK2729" s="1"/>
      <c r="AL2729" s="1"/>
    </row>
    <row r="2730">
      <c r="I2730" s="1"/>
      <c r="J2730" s="1"/>
      <c r="K2730" s="1"/>
      <c r="AA2730" s="1"/>
      <c r="AB2730" s="1"/>
      <c r="AC2730" s="1"/>
      <c r="AJ2730" s="1"/>
      <c r="AK2730" s="1"/>
      <c r="AL2730" s="1"/>
    </row>
    <row r="2731">
      <c r="I2731" s="1"/>
      <c r="J2731" s="1"/>
      <c r="K2731" s="1"/>
      <c r="AA2731" s="1"/>
      <c r="AB2731" s="1"/>
      <c r="AC2731" s="1"/>
      <c r="AJ2731" s="1"/>
      <c r="AK2731" s="1"/>
      <c r="AL2731" s="1"/>
    </row>
    <row r="2732">
      <c r="I2732" s="1"/>
      <c r="J2732" s="1"/>
      <c r="K2732" s="1"/>
      <c r="AA2732" s="1"/>
      <c r="AB2732" s="1"/>
      <c r="AC2732" s="1"/>
      <c r="AJ2732" s="1"/>
      <c r="AK2732" s="1"/>
      <c r="AL2732" s="1"/>
    </row>
    <row r="2733">
      <c r="I2733" s="1"/>
      <c r="J2733" s="1"/>
      <c r="K2733" s="1"/>
      <c r="AA2733" s="1"/>
      <c r="AB2733" s="1"/>
      <c r="AC2733" s="1"/>
      <c r="AJ2733" s="1"/>
      <c r="AK2733" s="1"/>
      <c r="AL2733" s="1"/>
    </row>
    <row r="2734">
      <c r="I2734" s="1"/>
      <c r="J2734" s="1"/>
      <c r="K2734" s="1"/>
      <c r="AA2734" s="1"/>
      <c r="AB2734" s="1"/>
      <c r="AC2734" s="1"/>
      <c r="AJ2734" s="1"/>
      <c r="AK2734" s="1"/>
      <c r="AL2734" s="1"/>
    </row>
    <row r="2735">
      <c r="I2735" s="1"/>
      <c r="J2735" s="1"/>
      <c r="K2735" s="1"/>
      <c r="AA2735" s="1"/>
      <c r="AB2735" s="1"/>
      <c r="AC2735" s="1"/>
      <c r="AJ2735" s="1"/>
      <c r="AK2735" s="1"/>
      <c r="AL2735" s="1"/>
    </row>
    <row r="2736">
      <c r="I2736" s="1"/>
      <c r="J2736" s="1"/>
      <c r="K2736" s="1"/>
      <c r="AA2736" s="1"/>
      <c r="AB2736" s="1"/>
      <c r="AC2736" s="1"/>
      <c r="AJ2736" s="1"/>
      <c r="AK2736" s="1"/>
      <c r="AL2736" s="1"/>
    </row>
    <row r="2737">
      <c r="I2737" s="1"/>
      <c r="J2737" s="1"/>
      <c r="K2737" s="1"/>
      <c r="AA2737" s="1"/>
      <c r="AB2737" s="1"/>
      <c r="AC2737" s="1"/>
      <c r="AJ2737" s="1"/>
      <c r="AK2737" s="1"/>
      <c r="AL2737" s="1"/>
    </row>
    <row r="2738">
      <c r="I2738" s="1"/>
      <c r="J2738" s="1"/>
      <c r="K2738" s="1"/>
      <c r="AA2738" s="1"/>
      <c r="AB2738" s="1"/>
      <c r="AC2738" s="1"/>
      <c r="AJ2738" s="1"/>
      <c r="AK2738" s="1"/>
      <c r="AL2738" s="1"/>
    </row>
    <row r="2739">
      <c r="I2739" s="1"/>
      <c r="J2739" s="1"/>
      <c r="K2739" s="1"/>
      <c r="AA2739" s="1"/>
      <c r="AB2739" s="1"/>
      <c r="AC2739" s="1"/>
      <c r="AJ2739" s="1"/>
      <c r="AK2739" s="1"/>
      <c r="AL2739" s="1"/>
    </row>
    <row r="2740">
      <c r="I2740" s="1"/>
      <c r="J2740" s="1"/>
      <c r="K2740" s="1"/>
      <c r="AA2740" s="1"/>
      <c r="AB2740" s="1"/>
      <c r="AC2740" s="1"/>
      <c r="AJ2740" s="1"/>
      <c r="AK2740" s="1"/>
      <c r="AL2740" s="1"/>
    </row>
    <row r="2741">
      <c r="I2741" s="1"/>
      <c r="J2741" s="1"/>
      <c r="K2741" s="1"/>
      <c r="AA2741" s="1"/>
      <c r="AB2741" s="1"/>
      <c r="AC2741" s="1"/>
      <c r="AJ2741" s="1"/>
      <c r="AK2741" s="1"/>
      <c r="AL2741" s="1"/>
    </row>
    <row r="2742">
      <c r="I2742" s="1"/>
      <c r="J2742" s="1"/>
      <c r="K2742" s="1"/>
      <c r="AA2742" s="1"/>
      <c r="AB2742" s="1"/>
      <c r="AC2742" s="1"/>
      <c r="AJ2742" s="1"/>
      <c r="AK2742" s="1"/>
      <c r="AL2742" s="1"/>
    </row>
    <row r="2743">
      <c r="I2743" s="1"/>
      <c r="J2743" s="1"/>
      <c r="K2743" s="1"/>
      <c r="AA2743" s="1"/>
      <c r="AB2743" s="1"/>
      <c r="AC2743" s="1"/>
      <c r="AJ2743" s="1"/>
      <c r="AK2743" s="1"/>
      <c r="AL2743" s="1"/>
    </row>
    <row r="2744">
      <c r="I2744" s="1"/>
      <c r="J2744" s="1"/>
      <c r="K2744" s="1"/>
      <c r="AA2744" s="1"/>
      <c r="AB2744" s="1"/>
      <c r="AC2744" s="1"/>
      <c r="AJ2744" s="1"/>
      <c r="AK2744" s="1"/>
      <c r="AL2744" s="1"/>
    </row>
    <row r="2745">
      <c r="I2745" s="1"/>
      <c r="J2745" s="1"/>
      <c r="K2745" s="1"/>
      <c r="AA2745" s="1"/>
      <c r="AB2745" s="1"/>
      <c r="AC2745" s="1"/>
      <c r="AJ2745" s="1"/>
      <c r="AK2745" s="1"/>
      <c r="AL2745" s="1"/>
    </row>
    <row r="2746">
      <c r="I2746" s="1"/>
      <c r="J2746" s="1"/>
      <c r="K2746" s="1"/>
      <c r="AA2746" s="1"/>
      <c r="AB2746" s="1"/>
      <c r="AC2746" s="1"/>
      <c r="AJ2746" s="1"/>
      <c r="AK2746" s="1"/>
      <c r="AL2746" s="1"/>
    </row>
    <row r="2747">
      <c r="I2747" s="1"/>
      <c r="J2747" s="1"/>
      <c r="K2747" s="1"/>
      <c r="AA2747" s="1"/>
      <c r="AB2747" s="1"/>
      <c r="AC2747" s="1"/>
      <c r="AJ2747" s="1"/>
      <c r="AK2747" s="1"/>
      <c r="AL2747" s="1"/>
    </row>
    <row r="2748">
      <c r="I2748" s="1"/>
      <c r="J2748" s="1"/>
      <c r="K2748" s="1"/>
      <c r="AA2748" s="1"/>
      <c r="AB2748" s="1"/>
      <c r="AC2748" s="1"/>
      <c r="AJ2748" s="1"/>
      <c r="AK2748" s="1"/>
      <c r="AL2748" s="1"/>
    </row>
    <row r="2749">
      <c r="I2749" s="1"/>
      <c r="J2749" s="1"/>
      <c r="K2749" s="1"/>
      <c r="AA2749" s="1"/>
      <c r="AB2749" s="1"/>
      <c r="AC2749" s="1"/>
      <c r="AJ2749" s="1"/>
      <c r="AK2749" s="1"/>
      <c r="AL2749" s="1"/>
    </row>
    <row r="2750">
      <c r="I2750" s="1"/>
      <c r="J2750" s="1"/>
      <c r="K2750" s="1"/>
      <c r="AA2750" s="1"/>
      <c r="AB2750" s="1"/>
      <c r="AC2750" s="1"/>
      <c r="AJ2750" s="1"/>
      <c r="AK2750" s="1"/>
      <c r="AL2750" s="1"/>
    </row>
    <row r="2751">
      <c r="I2751" s="1"/>
      <c r="J2751" s="1"/>
      <c r="K2751" s="1"/>
      <c r="AA2751" s="1"/>
      <c r="AB2751" s="1"/>
      <c r="AC2751" s="1"/>
      <c r="AJ2751" s="1"/>
      <c r="AK2751" s="1"/>
      <c r="AL2751" s="1"/>
    </row>
    <row r="2752">
      <c r="I2752" s="1"/>
      <c r="J2752" s="1"/>
      <c r="K2752" s="1"/>
      <c r="AA2752" s="1"/>
      <c r="AB2752" s="1"/>
      <c r="AC2752" s="1"/>
      <c r="AJ2752" s="1"/>
      <c r="AK2752" s="1"/>
      <c r="AL2752" s="1"/>
    </row>
    <row r="2753">
      <c r="I2753" s="1"/>
      <c r="J2753" s="1"/>
      <c r="K2753" s="1"/>
      <c r="AA2753" s="1"/>
      <c r="AB2753" s="1"/>
      <c r="AC2753" s="1"/>
      <c r="AJ2753" s="1"/>
      <c r="AK2753" s="1"/>
      <c r="AL2753" s="1"/>
    </row>
    <row r="2754">
      <c r="I2754" s="1"/>
      <c r="J2754" s="1"/>
      <c r="K2754" s="1"/>
      <c r="AA2754" s="1"/>
      <c r="AB2754" s="1"/>
      <c r="AC2754" s="1"/>
      <c r="AJ2754" s="1"/>
      <c r="AK2754" s="1"/>
      <c r="AL2754" s="1"/>
    </row>
    <row r="2755">
      <c r="I2755" s="1"/>
      <c r="J2755" s="1"/>
      <c r="K2755" s="1"/>
      <c r="AA2755" s="1"/>
      <c r="AB2755" s="1"/>
      <c r="AC2755" s="1"/>
      <c r="AJ2755" s="1"/>
      <c r="AK2755" s="1"/>
      <c r="AL2755" s="1"/>
    </row>
    <row r="2756">
      <c r="I2756" s="1"/>
      <c r="J2756" s="1"/>
      <c r="K2756" s="1"/>
      <c r="AA2756" s="1"/>
      <c r="AB2756" s="1"/>
      <c r="AC2756" s="1"/>
      <c r="AJ2756" s="1"/>
      <c r="AK2756" s="1"/>
      <c r="AL2756" s="1"/>
    </row>
    <row r="2757">
      <c r="I2757" s="1"/>
      <c r="J2757" s="1"/>
      <c r="K2757" s="1"/>
      <c r="AA2757" s="1"/>
      <c r="AB2757" s="1"/>
      <c r="AC2757" s="1"/>
      <c r="AJ2757" s="1"/>
      <c r="AK2757" s="1"/>
      <c r="AL2757" s="1"/>
    </row>
    <row r="2758">
      <c r="I2758" s="1"/>
      <c r="J2758" s="1"/>
      <c r="K2758" s="1"/>
      <c r="AA2758" s="1"/>
      <c r="AB2758" s="1"/>
      <c r="AC2758" s="1"/>
      <c r="AJ2758" s="1"/>
      <c r="AK2758" s="1"/>
      <c r="AL2758" s="1"/>
    </row>
    <row r="2759">
      <c r="I2759" s="1"/>
      <c r="J2759" s="1"/>
      <c r="K2759" s="1"/>
      <c r="AA2759" s="1"/>
      <c r="AB2759" s="1"/>
      <c r="AC2759" s="1"/>
      <c r="AJ2759" s="1"/>
      <c r="AK2759" s="1"/>
      <c r="AL2759" s="1"/>
    </row>
    <row r="2760">
      <c r="I2760" s="1"/>
      <c r="J2760" s="1"/>
      <c r="K2760" s="1"/>
      <c r="AA2760" s="1"/>
      <c r="AB2760" s="1"/>
      <c r="AC2760" s="1"/>
      <c r="AJ2760" s="1"/>
      <c r="AK2760" s="1"/>
      <c r="AL2760" s="1"/>
    </row>
    <row r="2761">
      <c r="I2761" s="1"/>
      <c r="J2761" s="1"/>
      <c r="K2761" s="1"/>
      <c r="AA2761" s="1"/>
      <c r="AB2761" s="1"/>
      <c r="AC2761" s="1"/>
      <c r="AJ2761" s="1"/>
      <c r="AK2761" s="1"/>
      <c r="AL2761" s="1"/>
    </row>
    <row r="2762">
      <c r="I2762" s="1"/>
      <c r="J2762" s="1"/>
      <c r="K2762" s="1"/>
      <c r="AA2762" s="1"/>
      <c r="AB2762" s="1"/>
      <c r="AC2762" s="1"/>
      <c r="AJ2762" s="1"/>
      <c r="AK2762" s="1"/>
      <c r="AL2762" s="1"/>
    </row>
    <row r="2763">
      <c r="I2763" s="1"/>
      <c r="J2763" s="1"/>
      <c r="K2763" s="1"/>
      <c r="AA2763" s="1"/>
      <c r="AB2763" s="1"/>
      <c r="AC2763" s="1"/>
      <c r="AJ2763" s="1"/>
      <c r="AK2763" s="1"/>
      <c r="AL2763" s="1"/>
    </row>
    <row r="2764">
      <c r="I2764" s="1"/>
      <c r="J2764" s="1"/>
      <c r="K2764" s="1"/>
      <c r="AA2764" s="1"/>
      <c r="AB2764" s="1"/>
      <c r="AC2764" s="1"/>
      <c r="AJ2764" s="1"/>
      <c r="AK2764" s="1"/>
      <c r="AL2764" s="1"/>
    </row>
    <row r="2765">
      <c r="I2765" s="1"/>
      <c r="J2765" s="1"/>
      <c r="K2765" s="1"/>
      <c r="AA2765" s="1"/>
      <c r="AB2765" s="1"/>
      <c r="AC2765" s="1"/>
      <c r="AJ2765" s="1"/>
      <c r="AK2765" s="1"/>
      <c r="AL2765" s="1"/>
    </row>
    <row r="2766">
      <c r="I2766" s="1"/>
      <c r="J2766" s="1"/>
      <c r="K2766" s="1"/>
      <c r="AA2766" s="1"/>
      <c r="AB2766" s="1"/>
      <c r="AC2766" s="1"/>
      <c r="AJ2766" s="1"/>
      <c r="AK2766" s="1"/>
      <c r="AL2766" s="1"/>
    </row>
    <row r="2767">
      <c r="I2767" s="1"/>
      <c r="J2767" s="1"/>
      <c r="K2767" s="1"/>
      <c r="AA2767" s="1"/>
      <c r="AB2767" s="1"/>
      <c r="AC2767" s="1"/>
      <c r="AJ2767" s="1"/>
      <c r="AK2767" s="1"/>
      <c r="AL2767" s="1"/>
    </row>
    <row r="2768">
      <c r="I2768" s="1"/>
      <c r="J2768" s="1"/>
      <c r="K2768" s="1"/>
      <c r="AA2768" s="1"/>
      <c r="AB2768" s="1"/>
      <c r="AC2768" s="1"/>
      <c r="AJ2768" s="1"/>
      <c r="AK2768" s="1"/>
      <c r="AL2768" s="1"/>
    </row>
    <row r="2769">
      <c r="I2769" s="1"/>
      <c r="J2769" s="1"/>
      <c r="K2769" s="1"/>
      <c r="AA2769" s="1"/>
      <c r="AB2769" s="1"/>
      <c r="AC2769" s="1"/>
      <c r="AJ2769" s="1"/>
      <c r="AK2769" s="1"/>
      <c r="AL2769" s="1"/>
    </row>
    <row r="2770">
      <c r="I2770" s="1"/>
      <c r="J2770" s="1"/>
      <c r="K2770" s="1"/>
      <c r="AA2770" s="1"/>
      <c r="AB2770" s="1"/>
      <c r="AC2770" s="1"/>
      <c r="AJ2770" s="1"/>
      <c r="AK2770" s="1"/>
      <c r="AL2770" s="1"/>
    </row>
    <row r="2771">
      <c r="I2771" s="1"/>
      <c r="J2771" s="1"/>
      <c r="K2771" s="1"/>
      <c r="AA2771" s="1"/>
      <c r="AB2771" s="1"/>
      <c r="AC2771" s="1"/>
      <c r="AJ2771" s="1"/>
      <c r="AK2771" s="1"/>
      <c r="AL2771" s="1"/>
    </row>
    <row r="2772">
      <c r="I2772" s="1"/>
      <c r="J2772" s="1"/>
      <c r="K2772" s="1"/>
      <c r="AA2772" s="1"/>
      <c r="AB2772" s="1"/>
      <c r="AC2772" s="1"/>
      <c r="AJ2772" s="1"/>
      <c r="AK2772" s="1"/>
      <c r="AL2772" s="1"/>
    </row>
    <row r="2773">
      <c r="I2773" s="1"/>
      <c r="J2773" s="1"/>
      <c r="K2773" s="1"/>
      <c r="AA2773" s="1"/>
      <c r="AB2773" s="1"/>
      <c r="AC2773" s="1"/>
      <c r="AJ2773" s="1"/>
      <c r="AK2773" s="1"/>
      <c r="AL2773" s="1"/>
    </row>
    <row r="2774">
      <c r="I2774" s="1"/>
      <c r="J2774" s="1"/>
      <c r="K2774" s="1"/>
      <c r="AA2774" s="1"/>
      <c r="AB2774" s="1"/>
      <c r="AC2774" s="1"/>
      <c r="AJ2774" s="1"/>
      <c r="AK2774" s="1"/>
      <c r="AL2774" s="1"/>
    </row>
    <row r="2775">
      <c r="I2775" s="1"/>
      <c r="J2775" s="1"/>
      <c r="K2775" s="1"/>
      <c r="AA2775" s="1"/>
      <c r="AB2775" s="1"/>
      <c r="AC2775" s="1"/>
      <c r="AJ2775" s="1"/>
      <c r="AK2775" s="1"/>
      <c r="AL2775" s="1"/>
    </row>
    <row r="2776">
      <c r="I2776" s="1"/>
      <c r="J2776" s="1"/>
      <c r="K2776" s="1"/>
      <c r="AA2776" s="1"/>
      <c r="AB2776" s="1"/>
      <c r="AC2776" s="1"/>
      <c r="AJ2776" s="1"/>
      <c r="AK2776" s="1"/>
      <c r="AL2776" s="1"/>
    </row>
    <row r="2777">
      <c r="I2777" s="1"/>
      <c r="J2777" s="1"/>
      <c r="K2777" s="1"/>
      <c r="AA2777" s="1"/>
      <c r="AB2777" s="1"/>
      <c r="AC2777" s="1"/>
      <c r="AJ2777" s="1"/>
      <c r="AK2777" s="1"/>
      <c r="AL2777" s="1"/>
    </row>
    <row r="2778">
      <c r="I2778" s="1"/>
      <c r="J2778" s="1"/>
      <c r="K2778" s="1"/>
      <c r="AA2778" s="1"/>
      <c r="AB2778" s="1"/>
      <c r="AC2778" s="1"/>
      <c r="AJ2778" s="1"/>
      <c r="AK2778" s="1"/>
      <c r="AL2778" s="1"/>
    </row>
    <row r="2779">
      <c r="I2779" s="1"/>
      <c r="J2779" s="1"/>
      <c r="K2779" s="1"/>
      <c r="AA2779" s="1"/>
      <c r="AB2779" s="1"/>
      <c r="AC2779" s="1"/>
      <c r="AJ2779" s="1"/>
      <c r="AK2779" s="1"/>
      <c r="AL2779" s="1"/>
    </row>
    <row r="2780">
      <c r="I2780" s="1"/>
      <c r="J2780" s="1"/>
      <c r="K2780" s="1"/>
      <c r="AA2780" s="1"/>
      <c r="AB2780" s="1"/>
      <c r="AC2780" s="1"/>
      <c r="AJ2780" s="1"/>
      <c r="AK2780" s="1"/>
      <c r="AL2780" s="1"/>
    </row>
    <row r="2781">
      <c r="I2781" s="1"/>
      <c r="J2781" s="1"/>
      <c r="K2781" s="1"/>
      <c r="AA2781" s="1"/>
      <c r="AB2781" s="1"/>
      <c r="AC2781" s="1"/>
      <c r="AJ2781" s="1"/>
      <c r="AK2781" s="1"/>
      <c r="AL2781" s="1"/>
    </row>
    <row r="2782">
      <c r="I2782" s="1"/>
      <c r="J2782" s="1"/>
      <c r="K2782" s="1"/>
      <c r="AA2782" s="1"/>
      <c r="AB2782" s="1"/>
      <c r="AC2782" s="1"/>
      <c r="AJ2782" s="1"/>
      <c r="AK2782" s="1"/>
      <c r="AL2782" s="1"/>
    </row>
    <row r="2783">
      <c r="I2783" s="1"/>
      <c r="J2783" s="1"/>
      <c r="K2783" s="1"/>
      <c r="AA2783" s="1"/>
      <c r="AB2783" s="1"/>
      <c r="AC2783" s="1"/>
      <c r="AJ2783" s="1"/>
      <c r="AK2783" s="1"/>
      <c r="AL2783" s="1"/>
    </row>
    <row r="2784">
      <c r="I2784" s="1"/>
      <c r="J2784" s="1"/>
      <c r="K2784" s="1"/>
      <c r="AA2784" s="1"/>
      <c r="AB2784" s="1"/>
      <c r="AC2784" s="1"/>
      <c r="AJ2784" s="1"/>
      <c r="AK2784" s="1"/>
      <c r="AL2784" s="1"/>
    </row>
    <row r="2785">
      <c r="I2785" s="1"/>
      <c r="J2785" s="1"/>
      <c r="K2785" s="1"/>
      <c r="AA2785" s="1"/>
      <c r="AB2785" s="1"/>
      <c r="AC2785" s="1"/>
      <c r="AJ2785" s="1"/>
      <c r="AK2785" s="1"/>
      <c r="AL2785" s="1"/>
    </row>
    <row r="2786">
      <c r="I2786" s="1"/>
      <c r="J2786" s="1"/>
      <c r="K2786" s="1"/>
      <c r="AA2786" s="1"/>
      <c r="AB2786" s="1"/>
      <c r="AC2786" s="1"/>
      <c r="AJ2786" s="1"/>
      <c r="AK2786" s="1"/>
      <c r="AL2786" s="1"/>
    </row>
    <row r="2787">
      <c r="I2787" s="1"/>
      <c r="J2787" s="1"/>
      <c r="K2787" s="1"/>
      <c r="AA2787" s="1"/>
      <c r="AB2787" s="1"/>
      <c r="AC2787" s="1"/>
      <c r="AJ2787" s="1"/>
      <c r="AK2787" s="1"/>
      <c r="AL2787" s="1"/>
    </row>
    <row r="2788">
      <c r="I2788" s="1"/>
      <c r="J2788" s="1"/>
      <c r="K2788" s="1"/>
      <c r="AA2788" s="1"/>
      <c r="AB2788" s="1"/>
      <c r="AC2788" s="1"/>
      <c r="AJ2788" s="1"/>
      <c r="AK2788" s="1"/>
      <c r="AL2788" s="1"/>
    </row>
    <row r="2789">
      <c r="I2789" s="1"/>
      <c r="J2789" s="1"/>
      <c r="K2789" s="1"/>
      <c r="AA2789" s="1"/>
      <c r="AB2789" s="1"/>
      <c r="AC2789" s="1"/>
      <c r="AJ2789" s="1"/>
      <c r="AK2789" s="1"/>
      <c r="AL2789" s="1"/>
    </row>
    <row r="2790">
      <c r="I2790" s="1"/>
      <c r="J2790" s="1"/>
      <c r="K2790" s="1"/>
      <c r="AA2790" s="1"/>
      <c r="AB2790" s="1"/>
      <c r="AC2790" s="1"/>
      <c r="AJ2790" s="1"/>
      <c r="AK2790" s="1"/>
      <c r="AL2790" s="1"/>
    </row>
    <row r="2791">
      <c r="I2791" s="1"/>
      <c r="J2791" s="1"/>
      <c r="K2791" s="1"/>
      <c r="AA2791" s="1"/>
      <c r="AB2791" s="1"/>
      <c r="AC2791" s="1"/>
      <c r="AJ2791" s="1"/>
      <c r="AK2791" s="1"/>
      <c r="AL2791" s="1"/>
    </row>
    <row r="2792">
      <c r="I2792" s="1"/>
      <c r="J2792" s="1"/>
      <c r="K2792" s="1"/>
      <c r="AA2792" s="1"/>
      <c r="AB2792" s="1"/>
      <c r="AC2792" s="1"/>
      <c r="AJ2792" s="1"/>
      <c r="AK2792" s="1"/>
      <c r="AL2792" s="1"/>
    </row>
    <row r="2793">
      <c r="I2793" s="1"/>
      <c r="J2793" s="1"/>
      <c r="K2793" s="1"/>
      <c r="AA2793" s="1"/>
      <c r="AB2793" s="1"/>
      <c r="AC2793" s="1"/>
      <c r="AJ2793" s="1"/>
      <c r="AK2793" s="1"/>
      <c r="AL2793" s="1"/>
    </row>
    <row r="2794">
      <c r="I2794" s="1"/>
      <c r="J2794" s="1"/>
      <c r="K2794" s="1"/>
      <c r="AA2794" s="1"/>
      <c r="AB2794" s="1"/>
      <c r="AC2794" s="1"/>
      <c r="AJ2794" s="1"/>
      <c r="AK2794" s="1"/>
      <c r="AL2794" s="1"/>
    </row>
    <row r="2795">
      <c r="I2795" s="1"/>
      <c r="J2795" s="1"/>
      <c r="K2795" s="1"/>
      <c r="AA2795" s="1"/>
      <c r="AB2795" s="1"/>
      <c r="AC2795" s="1"/>
      <c r="AJ2795" s="1"/>
      <c r="AK2795" s="1"/>
      <c r="AL2795" s="1"/>
    </row>
    <row r="2796">
      <c r="I2796" s="1"/>
      <c r="J2796" s="1"/>
      <c r="K2796" s="1"/>
      <c r="AA2796" s="1"/>
      <c r="AB2796" s="1"/>
      <c r="AC2796" s="1"/>
      <c r="AJ2796" s="1"/>
      <c r="AK2796" s="1"/>
      <c r="AL2796" s="1"/>
    </row>
    <row r="2797">
      <c r="I2797" s="1"/>
      <c r="J2797" s="1"/>
      <c r="K2797" s="1"/>
      <c r="AA2797" s="1"/>
      <c r="AB2797" s="1"/>
      <c r="AC2797" s="1"/>
      <c r="AJ2797" s="1"/>
      <c r="AK2797" s="1"/>
      <c r="AL2797" s="1"/>
    </row>
    <row r="2798">
      <c r="I2798" s="1"/>
      <c r="J2798" s="1"/>
      <c r="K2798" s="1"/>
      <c r="AA2798" s="1"/>
      <c r="AB2798" s="1"/>
      <c r="AC2798" s="1"/>
      <c r="AJ2798" s="1"/>
      <c r="AK2798" s="1"/>
      <c r="AL2798" s="1"/>
    </row>
    <row r="2799">
      <c r="I2799" s="1"/>
      <c r="J2799" s="1"/>
      <c r="K2799" s="1"/>
      <c r="AA2799" s="1"/>
      <c r="AB2799" s="1"/>
      <c r="AC2799" s="1"/>
      <c r="AJ2799" s="1"/>
      <c r="AK2799" s="1"/>
      <c r="AL2799" s="1"/>
    </row>
    <row r="2800">
      <c r="I2800" s="1"/>
      <c r="J2800" s="1"/>
      <c r="K2800" s="1"/>
      <c r="AA2800" s="1"/>
      <c r="AB2800" s="1"/>
      <c r="AC2800" s="1"/>
      <c r="AJ2800" s="1"/>
      <c r="AK2800" s="1"/>
      <c r="AL2800" s="1"/>
    </row>
    <row r="2801">
      <c r="I2801" s="1"/>
      <c r="J2801" s="1"/>
      <c r="K2801" s="1"/>
      <c r="AA2801" s="1"/>
      <c r="AB2801" s="1"/>
      <c r="AC2801" s="1"/>
      <c r="AJ2801" s="1"/>
      <c r="AK2801" s="1"/>
      <c r="AL2801" s="1"/>
    </row>
    <row r="2802">
      <c r="I2802" s="1"/>
      <c r="J2802" s="1"/>
      <c r="K2802" s="1"/>
      <c r="AA2802" s="1"/>
      <c r="AB2802" s="1"/>
      <c r="AC2802" s="1"/>
      <c r="AJ2802" s="1"/>
      <c r="AK2802" s="1"/>
      <c r="AL2802" s="1"/>
    </row>
    <row r="2803">
      <c r="I2803" s="1"/>
      <c r="J2803" s="1"/>
      <c r="K2803" s="1"/>
      <c r="AA2803" s="1"/>
      <c r="AB2803" s="1"/>
      <c r="AC2803" s="1"/>
      <c r="AJ2803" s="1"/>
      <c r="AK2803" s="1"/>
      <c r="AL2803" s="1"/>
    </row>
    <row r="2804">
      <c r="I2804" s="1"/>
      <c r="J2804" s="1"/>
      <c r="K2804" s="1"/>
      <c r="AA2804" s="1"/>
      <c r="AB2804" s="1"/>
      <c r="AC2804" s="1"/>
      <c r="AJ2804" s="1"/>
      <c r="AK2804" s="1"/>
      <c r="AL2804" s="1"/>
    </row>
    <row r="2805">
      <c r="I2805" s="1"/>
      <c r="J2805" s="1"/>
      <c r="K2805" s="1"/>
      <c r="AA2805" s="1"/>
      <c r="AB2805" s="1"/>
      <c r="AC2805" s="1"/>
      <c r="AJ2805" s="1"/>
      <c r="AK2805" s="1"/>
      <c r="AL2805" s="1"/>
    </row>
    <row r="2806">
      <c r="I2806" s="1"/>
      <c r="J2806" s="1"/>
      <c r="K2806" s="1"/>
      <c r="AA2806" s="1"/>
      <c r="AB2806" s="1"/>
      <c r="AC2806" s="1"/>
      <c r="AJ2806" s="1"/>
      <c r="AK2806" s="1"/>
      <c r="AL2806" s="1"/>
    </row>
    <row r="2807">
      <c r="I2807" s="1"/>
      <c r="J2807" s="1"/>
      <c r="K2807" s="1"/>
      <c r="AA2807" s="1"/>
      <c r="AB2807" s="1"/>
      <c r="AC2807" s="1"/>
      <c r="AJ2807" s="1"/>
      <c r="AK2807" s="1"/>
      <c r="AL2807" s="1"/>
    </row>
    <row r="2808">
      <c r="I2808" s="1"/>
      <c r="J2808" s="1"/>
      <c r="K2808" s="1"/>
      <c r="AA2808" s="1"/>
      <c r="AB2808" s="1"/>
      <c r="AC2808" s="1"/>
      <c r="AJ2808" s="1"/>
      <c r="AK2808" s="1"/>
      <c r="AL2808" s="1"/>
    </row>
    <row r="2809">
      <c r="I2809" s="1"/>
      <c r="J2809" s="1"/>
      <c r="K2809" s="1"/>
      <c r="AA2809" s="1"/>
      <c r="AB2809" s="1"/>
      <c r="AC2809" s="1"/>
      <c r="AJ2809" s="1"/>
      <c r="AK2809" s="1"/>
      <c r="AL2809" s="1"/>
    </row>
    <row r="2810">
      <c r="I2810" s="1"/>
      <c r="J2810" s="1"/>
      <c r="K2810" s="1"/>
      <c r="AA2810" s="1"/>
      <c r="AB2810" s="1"/>
      <c r="AC2810" s="1"/>
      <c r="AJ2810" s="1"/>
      <c r="AK2810" s="1"/>
      <c r="AL2810" s="1"/>
    </row>
    <row r="2811">
      <c r="I2811" s="1"/>
      <c r="J2811" s="1"/>
      <c r="K2811" s="1"/>
      <c r="AA2811" s="1"/>
      <c r="AB2811" s="1"/>
      <c r="AC2811" s="1"/>
      <c r="AJ2811" s="1"/>
      <c r="AK2811" s="1"/>
      <c r="AL2811" s="1"/>
    </row>
    <row r="2812">
      <c r="I2812" s="1"/>
      <c r="J2812" s="1"/>
      <c r="K2812" s="1"/>
      <c r="AA2812" s="1"/>
      <c r="AB2812" s="1"/>
      <c r="AC2812" s="1"/>
      <c r="AJ2812" s="1"/>
      <c r="AK2812" s="1"/>
      <c r="AL2812" s="1"/>
    </row>
    <row r="2813">
      <c r="I2813" s="1"/>
      <c r="J2813" s="1"/>
      <c r="K2813" s="1"/>
      <c r="AA2813" s="1"/>
      <c r="AB2813" s="1"/>
      <c r="AC2813" s="1"/>
      <c r="AJ2813" s="1"/>
      <c r="AK2813" s="1"/>
      <c r="AL2813" s="1"/>
    </row>
    <row r="2814">
      <c r="I2814" s="1"/>
      <c r="J2814" s="1"/>
      <c r="K2814" s="1"/>
      <c r="AA2814" s="1"/>
      <c r="AB2814" s="1"/>
      <c r="AC2814" s="1"/>
      <c r="AJ2814" s="1"/>
      <c r="AK2814" s="1"/>
      <c r="AL2814" s="1"/>
    </row>
    <row r="2815">
      <c r="I2815" s="1"/>
      <c r="J2815" s="1"/>
      <c r="K2815" s="1"/>
      <c r="AA2815" s="1"/>
      <c r="AB2815" s="1"/>
      <c r="AC2815" s="1"/>
      <c r="AJ2815" s="1"/>
      <c r="AK2815" s="1"/>
      <c r="AL2815" s="1"/>
    </row>
    <row r="2816">
      <c r="I2816" s="1"/>
      <c r="J2816" s="1"/>
      <c r="K2816" s="1"/>
      <c r="AA2816" s="1"/>
      <c r="AB2816" s="1"/>
      <c r="AC2816" s="1"/>
      <c r="AJ2816" s="1"/>
      <c r="AK2816" s="1"/>
      <c r="AL2816" s="1"/>
    </row>
    <row r="2817">
      <c r="I2817" s="1"/>
      <c r="J2817" s="1"/>
      <c r="K2817" s="1"/>
      <c r="AA2817" s="1"/>
      <c r="AB2817" s="1"/>
      <c r="AC2817" s="1"/>
      <c r="AJ2817" s="1"/>
      <c r="AK2817" s="1"/>
      <c r="AL2817" s="1"/>
    </row>
    <row r="2818">
      <c r="I2818" s="1"/>
      <c r="J2818" s="1"/>
      <c r="K2818" s="1"/>
      <c r="AA2818" s="1"/>
      <c r="AB2818" s="1"/>
      <c r="AC2818" s="1"/>
      <c r="AJ2818" s="1"/>
      <c r="AK2818" s="1"/>
      <c r="AL2818" s="1"/>
    </row>
    <row r="2819">
      <c r="I2819" s="1"/>
      <c r="J2819" s="1"/>
      <c r="K2819" s="1"/>
      <c r="AA2819" s="1"/>
      <c r="AB2819" s="1"/>
      <c r="AC2819" s="1"/>
      <c r="AJ2819" s="1"/>
      <c r="AK2819" s="1"/>
      <c r="AL2819" s="1"/>
    </row>
    <row r="2820">
      <c r="I2820" s="1"/>
      <c r="J2820" s="1"/>
      <c r="K2820" s="1"/>
      <c r="AA2820" s="1"/>
      <c r="AB2820" s="1"/>
      <c r="AC2820" s="1"/>
      <c r="AJ2820" s="1"/>
      <c r="AK2820" s="1"/>
      <c r="AL2820" s="1"/>
    </row>
    <row r="2821">
      <c r="I2821" s="1"/>
      <c r="J2821" s="1"/>
      <c r="K2821" s="1"/>
      <c r="AA2821" s="1"/>
      <c r="AB2821" s="1"/>
      <c r="AC2821" s="1"/>
      <c r="AJ2821" s="1"/>
      <c r="AK2821" s="1"/>
      <c r="AL2821" s="1"/>
    </row>
    <row r="2822">
      <c r="I2822" s="1"/>
      <c r="J2822" s="1"/>
      <c r="K2822" s="1"/>
      <c r="AA2822" s="1"/>
      <c r="AB2822" s="1"/>
      <c r="AC2822" s="1"/>
      <c r="AJ2822" s="1"/>
      <c r="AK2822" s="1"/>
      <c r="AL2822" s="1"/>
    </row>
    <row r="2823">
      <c r="I2823" s="1"/>
      <c r="J2823" s="1"/>
      <c r="K2823" s="1"/>
      <c r="AA2823" s="1"/>
      <c r="AB2823" s="1"/>
      <c r="AC2823" s="1"/>
      <c r="AJ2823" s="1"/>
      <c r="AK2823" s="1"/>
      <c r="AL2823" s="1"/>
    </row>
    <row r="2824">
      <c r="I2824" s="1"/>
      <c r="J2824" s="1"/>
      <c r="K2824" s="1"/>
      <c r="AA2824" s="1"/>
      <c r="AB2824" s="1"/>
      <c r="AC2824" s="1"/>
      <c r="AJ2824" s="1"/>
      <c r="AK2824" s="1"/>
      <c r="AL2824" s="1"/>
    </row>
    <row r="2825">
      <c r="I2825" s="1"/>
      <c r="J2825" s="1"/>
      <c r="K2825" s="1"/>
      <c r="AA2825" s="1"/>
      <c r="AB2825" s="1"/>
      <c r="AC2825" s="1"/>
      <c r="AJ2825" s="1"/>
      <c r="AK2825" s="1"/>
      <c r="AL2825" s="1"/>
    </row>
    <row r="2826">
      <c r="I2826" s="1"/>
      <c r="J2826" s="1"/>
      <c r="K2826" s="1"/>
      <c r="AA2826" s="1"/>
      <c r="AB2826" s="1"/>
      <c r="AC2826" s="1"/>
      <c r="AJ2826" s="1"/>
      <c r="AK2826" s="1"/>
      <c r="AL2826" s="1"/>
    </row>
    <row r="2827">
      <c r="I2827" s="1"/>
      <c r="J2827" s="1"/>
      <c r="K2827" s="1"/>
      <c r="AA2827" s="1"/>
      <c r="AB2827" s="1"/>
      <c r="AC2827" s="1"/>
      <c r="AJ2827" s="1"/>
      <c r="AK2827" s="1"/>
      <c r="AL2827" s="1"/>
    </row>
    <row r="2828">
      <c r="I2828" s="1"/>
      <c r="J2828" s="1"/>
      <c r="K2828" s="1"/>
      <c r="AA2828" s="1"/>
      <c r="AB2828" s="1"/>
      <c r="AC2828" s="1"/>
      <c r="AJ2828" s="1"/>
      <c r="AK2828" s="1"/>
      <c r="AL2828" s="1"/>
    </row>
    <row r="2829">
      <c r="I2829" s="1"/>
      <c r="J2829" s="1"/>
      <c r="K2829" s="1"/>
      <c r="AA2829" s="1"/>
      <c r="AB2829" s="1"/>
      <c r="AC2829" s="1"/>
      <c r="AJ2829" s="1"/>
      <c r="AK2829" s="1"/>
      <c r="AL2829" s="1"/>
    </row>
    <row r="2830">
      <c r="I2830" s="1"/>
      <c r="J2830" s="1"/>
      <c r="K2830" s="1"/>
      <c r="AA2830" s="1"/>
      <c r="AB2830" s="1"/>
      <c r="AC2830" s="1"/>
      <c r="AJ2830" s="1"/>
      <c r="AK2830" s="1"/>
      <c r="AL2830" s="1"/>
    </row>
    <row r="2831">
      <c r="I2831" s="1"/>
      <c r="J2831" s="1"/>
      <c r="K2831" s="1"/>
      <c r="AA2831" s="1"/>
      <c r="AB2831" s="1"/>
      <c r="AC2831" s="1"/>
      <c r="AJ2831" s="1"/>
      <c r="AK2831" s="1"/>
      <c r="AL2831" s="1"/>
    </row>
    <row r="2832">
      <c r="I2832" s="1"/>
      <c r="J2832" s="1"/>
      <c r="K2832" s="1"/>
      <c r="AA2832" s="1"/>
      <c r="AB2832" s="1"/>
      <c r="AC2832" s="1"/>
      <c r="AJ2832" s="1"/>
      <c r="AK2832" s="1"/>
      <c r="AL2832" s="1"/>
    </row>
    <row r="2833">
      <c r="I2833" s="1"/>
      <c r="J2833" s="1"/>
      <c r="K2833" s="1"/>
      <c r="AA2833" s="1"/>
      <c r="AB2833" s="1"/>
      <c r="AC2833" s="1"/>
      <c r="AJ2833" s="1"/>
      <c r="AK2833" s="1"/>
      <c r="AL2833" s="1"/>
    </row>
    <row r="2834">
      <c r="I2834" s="1"/>
      <c r="J2834" s="1"/>
      <c r="K2834" s="1"/>
      <c r="AA2834" s="1"/>
      <c r="AB2834" s="1"/>
      <c r="AC2834" s="1"/>
      <c r="AJ2834" s="1"/>
      <c r="AK2834" s="1"/>
      <c r="AL2834" s="1"/>
    </row>
    <row r="2835">
      <c r="I2835" s="1"/>
      <c r="J2835" s="1"/>
      <c r="K2835" s="1"/>
      <c r="AA2835" s="1"/>
      <c r="AB2835" s="1"/>
      <c r="AC2835" s="1"/>
      <c r="AJ2835" s="1"/>
      <c r="AK2835" s="1"/>
      <c r="AL2835" s="1"/>
    </row>
    <row r="2836">
      <c r="I2836" s="1"/>
      <c r="J2836" s="1"/>
      <c r="K2836" s="1"/>
      <c r="AA2836" s="1"/>
      <c r="AB2836" s="1"/>
      <c r="AC2836" s="1"/>
      <c r="AJ2836" s="1"/>
      <c r="AK2836" s="1"/>
      <c r="AL2836" s="1"/>
    </row>
    <row r="2837">
      <c r="I2837" s="1"/>
      <c r="J2837" s="1"/>
      <c r="K2837" s="1"/>
      <c r="AA2837" s="1"/>
      <c r="AB2837" s="1"/>
      <c r="AC2837" s="1"/>
      <c r="AJ2837" s="1"/>
      <c r="AK2837" s="1"/>
      <c r="AL2837" s="1"/>
    </row>
    <row r="2838">
      <c r="I2838" s="1"/>
      <c r="J2838" s="1"/>
      <c r="K2838" s="1"/>
      <c r="AA2838" s="1"/>
      <c r="AB2838" s="1"/>
      <c r="AC2838" s="1"/>
      <c r="AJ2838" s="1"/>
      <c r="AK2838" s="1"/>
      <c r="AL2838" s="1"/>
    </row>
    <row r="2839">
      <c r="I2839" s="1"/>
      <c r="J2839" s="1"/>
      <c r="K2839" s="1"/>
      <c r="AA2839" s="1"/>
      <c r="AB2839" s="1"/>
      <c r="AC2839" s="1"/>
      <c r="AJ2839" s="1"/>
      <c r="AK2839" s="1"/>
      <c r="AL2839" s="1"/>
    </row>
    <row r="2840">
      <c r="I2840" s="1"/>
      <c r="J2840" s="1"/>
      <c r="K2840" s="1"/>
      <c r="AA2840" s="1"/>
      <c r="AB2840" s="1"/>
      <c r="AC2840" s="1"/>
      <c r="AJ2840" s="1"/>
      <c r="AK2840" s="1"/>
      <c r="AL2840" s="1"/>
    </row>
    <row r="2841">
      <c r="I2841" s="1"/>
      <c r="J2841" s="1"/>
      <c r="K2841" s="1"/>
      <c r="AA2841" s="1"/>
      <c r="AB2841" s="1"/>
      <c r="AC2841" s="1"/>
      <c r="AJ2841" s="1"/>
      <c r="AK2841" s="1"/>
      <c r="AL2841" s="1"/>
    </row>
    <row r="2842">
      <c r="I2842" s="1"/>
      <c r="J2842" s="1"/>
      <c r="K2842" s="1"/>
      <c r="AA2842" s="1"/>
      <c r="AB2842" s="1"/>
      <c r="AC2842" s="1"/>
      <c r="AJ2842" s="1"/>
      <c r="AK2842" s="1"/>
      <c r="AL2842" s="1"/>
    </row>
    <row r="2843">
      <c r="I2843" s="1"/>
      <c r="J2843" s="1"/>
      <c r="K2843" s="1"/>
      <c r="AA2843" s="1"/>
      <c r="AB2843" s="1"/>
      <c r="AC2843" s="1"/>
      <c r="AJ2843" s="1"/>
      <c r="AK2843" s="1"/>
      <c r="AL2843" s="1"/>
    </row>
    <row r="2844">
      <c r="I2844" s="1"/>
      <c r="J2844" s="1"/>
      <c r="K2844" s="1"/>
      <c r="AA2844" s="1"/>
      <c r="AB2844" s="1"/>
      <c r="AC2844" s="1"/>
      <c r="AJ2844" s="1"/>
      <c r="AK2844" s="1"/>
      <c r="AL2844" s="1"/>
    </row>
    <row r="2845">
      <c r="I2845" s="1"/>
      <c r="J2845" s="1"/>
      <c r="K2845" s="1"/>
      <c r="AA2845" s="1"/>
      <c r="AB2845" s="1"/>
      <c r="AC2845" s="1"/>
      <c r="AJ2845" s="1"/>
      <c r="AK2845" s="1"/>
      <c r="AL2845" s="1"/>
    </row>
    <row r="2846">
      <c r="I2846" s="1"/>
      <c r="J2846" s="1"/>
      <c r="K2846" s="1"/>
      <c r="AA2846" s="1"/>
      <c r="AB2846" s="1"/>
      <c r="AC2846" s="1"/>
      <c r="AJ2846" s="1"/>
      <c r="AK2846" s="1"/>
      <c r="AL2846" s="1"/>
    </row>
    <row r="2847">
      <c r="I2847" s="1"/>
      <c r="J2847" s="1"/>
      <c r="K2847" s="1"/>
      <c r="AA2847" s="1"/>
      <c r="AB2847" s="1"/>
      <c r="AC2847" s="1"/>
      <c r="AJ2847" s="1"/>
      <c r="AK2847" s="1"/>
      <c r="AL2847" s="1"/>
    </row>
    <row r="2848">
      <c r="I2848" s="1"/>
      <c r="J2848" s="1"/>
      <c r="K2848" s="1"/>
      <c r="AA2848" s="1"/>
      <c r="AB2848" s="1"/>
      <c r="AC2848" s="1"/>
      <c r="AJ2848" s="1"/>
      <c r="AK2848" s="1"/>
      <c r="AL2848" s="1"/>
    </row>
    <row r="2849">
      <c r="I2849" s="1"/>
      <c r="J2849" s="1"/>
      <c r="K2849" s="1"/>
      <c r="AA2849" s="1"/>
      <c r="AB2849" s="1"/>
      <c r="AC2849" s="1"/>
      <c r="AJ2849" s="1"/>
      <c r="AK2849" s="1"/>
      <c r="AL2849" s="1"/>
    </row>
    <row r="2850">
      <c r="I2850" s="1"/>
      <c r="J2850" s="1"/>
      <c r="K2850" s="1"/>
      <c r="AA2850" s="1"/>
      <c r="AB2850" s="1"/>
      <c r="AC2850" s="1"/>
      <c r="AJ2850" s="1"/>
      <c r="AK2850" s="1"/>
      <c r="AL2850" s="1"/>
    </row>
    <row r="2851">
      <c r="I2851" s="1"/>
      <c r="J2851" s="1"/>
      <c r="K2851" s="1"/>
      <c r="AA2851" s="1"/>
      <c r="AB2851" s="1"/>
      <c r="AC2851" s="1"/>
      <c r="AJ2851" s="1"/>
      <c r="AK2851" s="1"/>
      <c r="AL2851" s="1"/>
    </row>
    <row r="2852">
      <c r="I2852" s="1"/>
      <c r="J2852" s="1"/>
      <c r="K2852" s="1"/>
      <c r="AA2852" s="1"/>
      <c r="AB2852" s="1"/>
      <c r="AC2852" s="1"/>
      <c r="AJ2852" s="1"/>
      <c r="AK2852" s="1"/>
      <c r="AL2852" s="1"/>
    </row>
    <row r="2853">
      <c r="I2853" s="1"/>
      <c r="J2853" s="1"/>
      <c r="K2853" s="1"/>
      <c r="AA2853" s="1"/>
      <c r="AB2853" s="1"/>
      <c r="AC2853" s="1"/>
      <c r="AJ2853" s="1"/>
      <c r="AK2853" s="1"/>
      <c r="AL2853" s="1"/>
    </row>
    <row r="2854">
      <c r="I2854" s="1"/>
      <c r="J2854" s="1"/>
      <c r="K2854" s="1"/>
      <c r="AA2854" s="1"/>
      <c r="AB2854" s="1"/>
      <c r="AC2854" s="1"/>
      <c r="AJ2854" s="1"/>
      <c r="AK2854" s="1"/>
      <c r="AL2854" s="1"/>
    </row>
    <row r="2855">
      <c r="I2855" s="1"/>
      <c r="J2855" s="1"/>
      <c r="K2855" s="1"/>
      <c r="AA2855" s="1"/>
      <c r="AB2855" s="1"/>
      <c r="AC2855" s="1"/>
      <c r="AJ2855" s="1"/>
      <c r="AK2855" s="1"/>
      <c r="AL2855" s="1"/>
    </row>
    <row r="2856">
      <c r="I2856" s="1"/>
      <c r="J2856" s="1"/>
      <c r="K2856" s="1"/>
      <c r="AA2856" s="1"/>
      <c r="AB2856" s="1"/>
      <c r="AC2856" s="1"/>
      <c r="AJ2856" s="1"/>
      <c r="AK2856" s="1"/>
      <c r="AL2856" s="1"/>
    </row>
    <row r="2857">
      <c r="I2857" s="1"/>
      <c r="J2857" s="1"/>
      <c r="K2857" s="1"/>
      <c r="AA2857" s="1"/>
      <c r="AB2857" s="1"/>
      <c r="AC2857" s="1"/>
      <c r="AJ2857" s="1"/>
      <c r="AK2857" s="1"/>
      <c r="AL2857" s="1"/>
    </row>
    <row r="2858">
      <c r="I2858" s="1"/>
      <c r="J2858" s="1"/>
      <c r="K2858" s="1"/>
      <c r="AA2858" s="1"/>
      <c r="AB2858" s="1"/>
      <c r="AC2858" s="1"/>
      <c r="AJ2858" s="1"/>
      <c r="AK2858" s="1"/>
      <c r="AL2858" s="1"/>
    </row>
    <row r="2859">
      <c r="I2859" s="1"/>
      <c r="J2859" s="1"/>
      <c r="K2859" s="1"/>
      <c r="AA2859" s="1"/>
      <c r="AB2859" s="1"/>
      <c r="AC2859" s="1"/>
      <c r="AJ2859" s="1"/>
      <c r="AK2859" s="1"/>
      <c r="AL2859" s="1"/>
    </row>
    <row r="2860">
      <c r="I2860" s="1"/>
      <c r="J2860" s="1"/>
      <c r="K2860" s="1"/>
      <c r="AA2860" s="1"/>
      <c r="AB2860" s="1"/>
      <c r="AC2860" s="1"/>
      <c r="AJ2860" s="1"/>
      <c r="AK2860" s="1"/>
      <c r="AL2860" s="1"/>
    </row>
    <row r="2861">
      <c r="I2861" s="1"/>
      <c r="J2861" s="1"/>
      <c r="K2861" s="1"/>
      <c r="AA2861" s="1"/>
      <c r="AB2861" s="1"/>
      <c r="AC2861" s="1"/>
      <c r="AJ2861" s="1"/>
      <c r="AK2861" s="1"/>
      <c r="AL2861" s="1"/>
    </row>
    <row r="2862">
      <c r="I2862" s="1"/>
      <c r="J2862" s="1"/>
      <c r="K2862" s="1"/>
      <c r="AA2862" s="1"/>
      <c r="AB2862" s="1"/>
      <c r="AC2862" s="1"/>
      <c r="AJ2862" s="1"/>
      <c r="AK2862" s="1"/>
      <c r="AL2862" s="1"/>
    </row>
    <row r="2863">
      <c r="I2863" s="1"/>
      <c r="J2863" s="1"/>
      <c r="K2863" s="1"/>
      <c r="AA2863" s="1"/>
      <c r="AB2863" s="1"/>
      <c r="AC2863" s="1"/>
      <c r="AJ2863" s="1"/>
      <c r="AK2863" s="1"/>
      <c r="AL2863" s="1"/>
    </row>
    <row r="2864">
      <c r="I2864" s="1"/>
      <c r="J2864" s="1"/>
      <c r="K2864" s="1"/>
      <c r="AA2864" s="1"/>
      <c r="AB2864" s="1"/>
      <c r="AC2864" s="1"/>
      <c r="AJ2864" s="1"/>
      <c r="AK2864" s="1"/>
      <c r="AL2864" s="1"/>
    </row>
    <row r="2865">
      <c r="I2865" s="1"/>
      <c r="J2865" s="1"/>
      <c r="K2865" s="1"/>
      <c r="AA2865" s="1"/>
      <c r="AB2865" s="1"/>
      <c r="AC2865" s="1"/>
      <c r="AJ2865" s="1"/>
      <c r="AK2865" s="1"/>
      <c r="AL2865" s="1"/>
    </row>
    <row r="2866">
      <c r="I2866" s="1"/>
      <c r="J2866" s="1"/>
      <c r="K2866" s="1"/>
      <c r="AA2866" s="1"/>
      <c r="AB2866" s="1"/>
      <c r="AC2866" s="1"/>
      <c r="AJ2866" s="1"/>
      <c r="AK2866" s="1"/>
      <c r="AL2866" s="1"/>
    </row>
    <row r="2867">
      <c r="I2867" s="1"/>
      <c r="J2867" s="1"/>
      <c r="K2867" s="1"/>
      <c r="AA2867" s="1"/>
      <c r="AB2867" s="1"/>
      <c r="AC2867" s="1"/>
      <c r="AJ2867" s="1"/>
      <c r="AK2867" s="1"/>
      <c r="AL2867" s="1"/>
    </row>
    <row r="2868">
      <c r="I2868" s="1"/>
      <c r="J2868" s="1"/>
      <c r="K2868" s="1"/>
      <c r="AA2868" s="1"/>
      <c r="AB2868" s="1"/>
      <c r="AC2868" s="1"/>
      <c r="AJ2868" s="1"/>
      <c r="AK2868" s="1"/>
      <c r="AL2868" s="1"/>
    </row>
    <row r="2869">
      <c r="I2869" s="1"/>
      <c r="J2869" s="1"/>
      <c r="K2869" s="1"/>
      <c r="AA2869" s="1"/>
      <c r="AB2869" s="1"/>
      <c r="AC2869" s="1"/>
      <c r="AJ2869" s="1"/>
      <c r="AK2869" s="1"/>
      <c r="AL2869" s="1"/>
    </row>
    <row r="2870">
      <c r="I2870" s="1"/>
      <c r="J2870" s="1"/>
      <c r="K2870" s="1"/>
      <c r="AA2870" s="1"/>
      <c r="AB2870" s="1"/>
      <c r="AC2870" s="1"/>
      <c r="AJ2870" s="1"/>
      <c r="AK2870" s="1"/>
      <c r="AL2870" s="1"/>
    </row>
    <row r="2871">
      <c r="I2871" s="1"/>
      <c r="J2871" s="1"/>
      <c r="K2871" s="1"/>
      <c r="AA2871" s="1"/>
      <c r="AB2871" s="1"/>
      <c r="AC2871" s="1"/>
      <c r="AJ2871" s="1"/>
      <c r="AK2871" s="1"/>
      <c r="AL2871" s="1"/>
    </row>
    <row r="2872">
      <c r="I2872" s="1"/>
      <c r="J2872" s="1"/>
      <c r="K2872" s="1"/>
      <c r="AA2872" s="1"/>
      <c r="AB2872" s="1"/>
      <c r="AC2872" s="1"/>
      <c r="AJ2872" s="1"/>
      <c r="AK2872" s="1"/>
      <c r="AL2872" s="1"/>
    </row>
    <row r="2873">
      <c r="I2873" s="1"/>
      <c r="J2873" s="1"/>
      <c r="K2873" s="1"/>
      <c r="AA2873" s="1"/>
      <c r="AB2873" s="1"/>
      <c r="AC2873" s="1"/>
      <c r="AJ2873" s="1"/>
      <c r="AK2873" s="1"/>
      <c r="AL2873" s="1"/>
    </row>
    <row r="2874">
      <c r="I2874" s="1"/>
      <c r="J2874" s="1"/>
      <c r="K2874" s="1"/>
      <c r="AA2874" s="1"/>
      <c r="AB2874" s="1"/>
      <c r="AC2874" s="1"/>
      <c r="AJ2874" s="1"/>
      <c r="AK2874" s="1"/>
      <c r="AL2874" s="1"/>
    </row>
    <row r="2875">
      <c r="I2875" s="1"/>
      <c r="J2875" s="1"/>
      <c r="K2875" s="1"/>
      <c r="AA2875" s="1"/>
      <c r="AB2875" s="1"/>
      <c r="AC2875" s="1"/>
      <c r="AJ2875" s="1"/>
      <c r="AK2875" s="1"/>
      <c r="AL2875" s="1"/>
    </row>
    <row r="2876">
      <c r="I2876" s="1"/>
      <c r="J2876" s="1"/>
      <c r="K2876" s="1"/>
      <c r="AA2876" s="1"/>
      <c r="AB2876" s="1"/>
      <c r="AC2876" s="1"/>
      <c r="AJ2876" s="1"/>
      <c r="AK2876" s="1"/>
      <c r="AL2876" s="1"/>
    </row>
    <row r="2877">
      <c r="I2877" s="1"/>
      <c r="J2877" s="1"/>
      <c r="K2877" s="1"/>
      <c r="AA2877" s="1"/>
      <c r="AB2877" s="1"/>
      <c r="AC2877" s="1"/>
      <c r="AJ2877" s="1"/>
      <c r="AK2877" s="1"/>
      <c r="AL2877" s="1"/>
    </row>
    <row r="2878">
      <c r="I2878" s="1"/>
      <c r="J2878" s="1"/>
      <c r="K2878" s="1"/>
      <c r="AA2878" s="1"/>
      <c r="AB2878" s="1"/>
      <c r="AC2878" s="1"/>
      <c r="AJ2878" s="1"/>
      <c r="AK2878" s="1"/>
      <c r="AL2878" s="1"/>
    </row>
    <row r="2879">
      <c r="I2879" s="1"/>
      <c r="J2879" s="1"/>
      <c r="K2879" s="1"/>
      <c r="AA2879" s="1"/>
      <c r="AB2879" s="1"/>
      <c r="AC2879" s="1"/>
      <c r="AJ2879" s="1"/>
      <c r="AK2879" s="1"/>
      <c r="AL2879" s="1"/>
    </row>
    <row r="2880">
      <c r="I2880" s="1"/>
      <c r="J2880" s="1"/>
      <c r="K2880" s="1"/>
      <c r="AA2880" s="1"/>
      <c r="AB2880" s="1"/>
      <c r="AC2880" s="1"/>
      <c r="AJ2880" s="1"/>
      <c r="AK2880" s="1"/>
      <c r="AL2880" s="1"/>
    </row>
    <row r="2881">
      <c r="I2881" s="1"/>
      <c r="J2881" s="1"/>
      <c r="K2881" s="1"/>
      <c r="AA2881" s="1"/>
      <c r="AB2881" s="1"/>
      <c r="AC2881" s="1"/>
      <c r="AJ2881" s="1"/>
      <c r="AK2881" s="1"/>
      <c r="AL2881" s="1"/>
    </row>
    <row r="2882">
      <c r="I2882" s="1"/>
      <c r="J2882" s="1"/>
      <c r="K2882" s="1"/>
      <c r="AA2882" s="1"/>
      <c r="AB2882" s="1"/>
      <c r="AC2882" s="1"/>
      <c r="AJ2882" s="1"/>
      <c r="AK2882" s="1"/>
      <c r="AL2882" s="1"/>
    </row>
    <row r="2883">
      <c r="I2883" s="1"/>
      <c r="J2883" s="1"/>
      <c r="K2883" s="1"/>
      <c r="AA2883" s="1"/>
      <c r="AB2883" s="1"/>
      <c r="AC2883" s="1"/>
      <c r="AJ2883" s="1"/>
      <c r="AK2883" s="1"/>
      <c r="AL2883" s="1"/>
    </row>
    <row r="2884">
      <c r="I2884" s="1"/>
      <c r="J2884" s="1"/>
      <c r="K2884" s="1"/>
      <c r="AA2884" s="1"/>
      <c r="AB2884" s="1"/>
      <c r="AC2884" s="1"/>
      <c r="AJ2884" s="1"/>
      <c r="AK2884" s="1"/>
      <c r="AL2884" s="1"/>
    </row>
    <row r="2885">
      <c r="I2885" s="1"/>
      <c r="J2885" s="1"/>
      <c r="K2885" s="1"/>
      <c r="AA2885" s="1"/>
      <c r="AB2885" s="1"/>
      <c r="AC2885" s="1"/>
      <c r="AJ2885" s="1"/>
      <c r="AK2885" s="1"/>
      <c r="AL2885" s="1"/>
    </row>
    <row r="2886">
      <c r="I2886" s="1"/>
      <c r="J2886" s="1"/>
      <c r="K2886" s="1"/>
      <c r="AA2886" s="1"/>
      <c r="AB2886" s="1"/>
      <c r="AC2886" s="1"/>
      <c r="AJ2886" s="1"/>
      <c r="AK2886" s="1"/>
      <c r="AL2886" s="1"/>
    </row>
    <row r="2887">
      <c r="I2887" s="1"/>
      <c r="J2887" s="1"/>
      <c r="K2887" s="1"/>
      <c r="AA2887" s="1"/>
      <c r="AB2887" s="1"/>
      <c r="AC2887" s="1"/>
      <c r="AJ2887" s="1"/>
      <c r="AK2887" s="1"/>
      <c r="AL2887" s="1"/>
    </row>
    <row r="2888">
      <c r="I2888" s="1"/>
      <c r="J2888" s="1"/>
      <c r="K2888" s="1"/>
      <c r="AA2888" s="1"/>
      <c r="AB2888" s="1"/>
      <c r="AC2888" s="1"/>
      <c r="AJ2888" s="1"/>
      <c r="AK2888" s="1"/>
      <c r="AL2888" s="1"/>
    </row>
    <row r="2889">
      <c r="I2889" s="1"/>
      <c r="J2889" s="1"/>
      <c r="K2889" s="1"/>
      <c r="AA2889" s="1"/>
      <c r="AB2889" s="1"/>
      <c r="AC2889" s="1"/>
      <c r="AJ2889" s="1"/>
      <c r="AK2889" s="1"/>
      <c r="AL2889" s="1"/>
    </row>
    <row r="2890">
      <c r="I2890" s="1"/>
      <c r="J2890" s="1"/>
      <c r="K2890" s="1"/>
      <c r="AA2890" s="1"/>
      <c r="AB2890" s="1"/>
      <c r="AC2890" s="1"/>
      <c r="AJ2890" s="1"/>
      <c r="AK2890" s="1"/>
      <c r="AL2890" s="1"/>
    </row>
    <row r="2891">
      <c r="I2891" s="1"/>
      <c r="J2891" s="1"/>
      <c r="K2891" s="1"/>
      <c r="AA2891" s="1"/>
      <c r="AB2891" s="1"/>
      <c r="AC2891" s="1"/>
      <c r="AJ2891" s="1"/>
      <c r="AK2891" s="1"/>
      <c r="AL2891" s="1"/>
    </row>
    <row r="2892">
      <c r="I2892" s="1"/>
      <c r="J2892" s="1"/>
      <c r="K2892" s="1"/>
      <c r="AA2892" s="1"/>
      <c r="AB2892" s="1"/>
      <c r="AC2892" s="1"/>
      <c r="AJ2892" s="1"/>
      <c r="AK2892" s="1"/>
      <c r="AL2892" s="1"/>
    </row>
    <row r="2893">
      <c r="I2893" s="1"/>
      <c r="J2893" s="1"/>
      <c r="K2893" s="1"/>
      <c r="AA2893" s="1"/>
      <c r="AB2893" s="1"/>
      <c r="AC2893" s="1"/>
      <c r="AJ2893" s="1"/>
      <c r="AK2893" s="1"/>
      <c r="AL2893" s="1"/>
    </row>
    <row r="2894">
      <c r="I2894" s="1"/>
      <c r="J2894" s="1"/>
      <c r="K2894" s="1"/>
      <c r="AA2894" s="1"/>
      <c r="AB2894" s="1"/>
      <c r="AC2894" s="1"/>
      <c r="AJ2894" s="1"/>
      <c r="AK2894" s="1"/>
      <c r="AL2894" s="1"/>
    </row>
    <row r="2895">
      <c r="I2895" s="1"/>
      <c r="J2895" s="1"/>
      <c r="K2895" s="1"/>
      <c r="AA2895" s="1"/>
      <c r="AB2895" s="1"/>
      <c r="AC2895" s="1"/>
      <c r="AJ2895" s="1"/>
      <c r="AK2895" s="1"/>
      <c r="AL2895" s="1"/>
    </row>
    <row r="2896">
      <c r="I2896" s="1"/>
      <c r="J2896" s="1"/>
      <c r="K2896" s="1"/>
      <c r="AA2896" s="1"/>
      <c r="AB2896" s="1"/>
      <c r="AC2896" s="1"/>
      <c r="AJ2896" s="1"/>
      <c r="AK2896" s="1"/>
      <c r="AL2896" s="1"/>
    </row>
    <row r="2897">
      <c r="I2897" s="1"/>
      <c r="J2897" s="1"/>
      <c r="K2897" s="1"/>
      <c r="AA2897" s="1"/>
      <c r="AB2897" s="1"/>
      <c r="AC2897" s="1"/>
      <c r="AJ2897" s="1"/>
      <c r="AK2897" s="1"/>
      <c r="AL2897" s="1"/>
    </row>
    <row r="2898">
      <c r="I2898" s="1"/>
      <c r="J2898" s="1"/>
      <c r="K2898" s="1"/>
      <c r="AA2898" s="1"/>
      <c r="AB2898" s="1"/>
      <c r="AC2898" s="1"/>
      <c r="AJ2898" s="1"/>
      <c r="AK2898" s="1"/>
      <c r="AL2898" s="1"/>
    </row>
    <row r="2899">
      <c r="I2899" s="1"/>
      <c r="J2899" s="1"/>
      <c r="K2899" s="1"/>
      <c r="AA2899" s="1"/>
      <c r="AB2899" s="1"/>
      <c r="AC2899" s="1"/>
      <c r="AJ2899" s="1"/>
      <c r="AK2899" s="1"/>
      <c r="AL2899" s="1"/>
    </row>
    <row r="2900">
      <c r="I2900" s="1"/>
      <c r="J2900" s="1"/>
      <c r="K2900" s="1"/>
      <c r="AA2900" s="1"/>
      <c r="AB2900" s="1"/>
      <c r="AC2900" s="1"/>
      <c r="AJ2900" s="1"/>
      <c r="AK2900" s="1"/>
      <c r="AL2900" s="1"/>
    </row>
    <row r="2901">
      <c r="I2901" s="1"/>
      <c r="J2901" s="1"/>
      <c r="K2901" s="1"/>
      <c r="AA2901" s="1"/>
      <c r="AB2901" s="1"/>
      <c r="AC2901" s="1"/>
      <c r="AJ2901" s="1"/>
      <c r="AK2901" s="1"/>
      <c r="AL2901" s="1"/>
    </row>
    <row r="2902">
      <c r="I2902" s="1"/>
      <c r="J2902" s="1"/>
      <c r="K2902" s="1"/>
      <c r="AA2902" s="1"/>
      <c r="AB2902" s="1"/>
      <c r="AC2902" s="1"/>
      <c r="AJ2902" s="1"/>
      <c r="AK2902" s="1"/>
      <c r="AL2902" s="1"/>
    </row>
    <row r="2903">
      <c r="I2903" s="1"/>
      <c r="J2903" s="1"/>
      <c r="K2903" s="1"/>
      <c r="AA2903" s="1"/>
      <c r="AB2903" s="1"/>
      <c r="AC2903" s="1"/>
      <c r="AJ2903" s="1"/>
      <c r="AK2903" s="1"/>
      <c r="AL2903" s="1"/>
    </row>
    <row r="2904">
      <c r="I2904" s="1"/>
      <c r="J2904" s="1"/>
      <c r="K2904" s="1"/>
      <c r="AA2904" s="1"/>
      <c r="AB2904" s="1"/>
      <c r="AC2904" s="1"/>
      <c r="AJ2904" s="1"/>
      <c r="AK2904" s="1"/>
      <c r="AL2904" s="1"/>
    </row>
    <row r="2905">
      <c r="I2905" s="1"/>
      <c r="J2905" s="1"/>
      <c r="K2905" s="1"/>
      <c r="AA2905" s="1"/>
      <c r="AB2905" s="1"/>
      <c r="AC2905" s="1"/>
      <c r="AJ2905" s="1"/>
      <c r="AK2905" s="1"/>
      <c r="AL2905" s="1"/>
    </row>
    <row r="2906">
      <c r="I2906" s="1"/>
      <c r="J2906" s="1"/>
      <c r="K2906" s="1"/>
      <c r="AA2906" s="1"/>
      <c r="AB2906" s="1"/>
      <c r="AC2906" s="1"/>
      <c r="AJ2906" s="1"/>
      <c r="AK2906" s="1"/>
      <c r="AL2906" s="1"/>
    </row>
    <row r="2907">
      <c r="I2907" s="1"/>
      <c r="J2907" s="1"/>
      <c r="K2907" s="1"/>
      <c r="AA2907" s="1"/>
      <c r="AB2907" s="1"/>
      <c r="AC2907" s="1"/>
      <c r="AJ2907" s="1"/>
      <c r="AK2907" s="1"/>
      <c r="AL2907" s="1"/>
    </row>
    <row r="2908">
      <c r="I2908" s="1"/>
      <c r="J2908" s="1"/>
      <c r="K2908" s="1"/>
      <c r="AA2908" s="1"/>
      <c r="AB2908" s="1"/>
      <c r="AC2908" s="1"/>
      <c r="AJ2908" s="1"/>
      <c r="AK2908" s="1"/>
      <c r="AL2908" s="1"/>
    </row>
    <row r="2909">
      <c r="I2909" s="1"/>
      <c r="J2909" s="1"/>
      <c r="K2909" s="1"/>
      <c r="AA2909" s="1"/>
      <c r="AB2909" s="1"/>
      <c r="AC2909" s="1"/>
      <c r="AJ2909" s="1"/>
      <c r="AK2909" s="1"/>
      <c r="AL2909" s="1"/>
    </row>
    <row r="2910">
      <c r="I2910" s="1"/>
      <c r="J2910" s="1"/>
      <c r="K2910" s="1"/>
      <c r="AA2910" s="1"/>
      <c r="AB2910" s="1"/>
      <c r="AC2910" s="1"/>
      <c r="AJ2910" s="1"/>
      <c r="AK2910" s="1"/>
      <c r="AL2910" s="1"/>
    </row>
    <row r="2911">
      <c r="I2911" s="1"/>
      <c r="J2911" s="1"/>
      <c r="K2911" s="1"/>
      <c r="AA2911" s="1"/>
      <c r="AB2911" s="1"/>
      <c r="AC2911" s="1"/>
      <c r="AJ2911" s="1"/>
      <c r="AK2911" s="1"/>
      <c r="AL2911" s="1"/>
    </row>
    <row r="2912">
      <c r="I2912" s="1"/>
      <c r="J2912" s="1"/>
      <c r="K2912" s="1"/>
      <c r="AA2912" s="1"/>
      <c r="AB2912" s="1"/>
      <c r="AC2912" s="1"/>
      <c r="AJ2912" s="1"/>
      <c r="AK2912" s="1"/>
      <c r="AL2912" s="1"/>
    </row>
    <row r="2913">
      <c r="I2913" s="1"/>
      <c r="J2913" s="1"/>
      <c r="K2913" s="1"/>
      <c r="AA2913" s="1"/>
      <c r="AB2913" s="1"/>
      <c r="AC2913" s="1"/>
      <c r="AJ2913" s="1"/>
      <c r="AK2913" s="1"/>
      <c r="AL2913" s="1"/>
    </row>
    <row r="2914">
      <c r="I2914" s="1"/>
      <c r="J2914" s="1"/>
      <c r="K2914" s="1"/>
      <c r="AA2914" s="1"/>
      <c r="AB2914" s="1"/>
      <c r="AC2914" s="1"/>
      <c r="AJ2914" s="1"/>
      <c r="AK2914" s="1"/>
      <c r="AL2914" s="1"/>
    </row>
    <row r="2915">
      <c r="I2915" s="1"/>
      <c r="J2915" s="1"/>
      <c r="K2915" s="1"/>
      <c r="AA2915" s="1"/>
      <c r="AB2915" s="1"/>
      <c r="AC2915" s="1"/>
      <c r="AJ2915" s="1"/>
      <c r="AK2915" s="1"/>
      <c r="AL2915" s="1"/>
    </row>
    <row r="2916">
      <c r="I2916" s="1"/>
      <c r="J2916" s="1"/>
      <c r="K2916" s="1"/>
      <c r="AA2916" s="1"/>
      <c r="AB2916" s="1"/>
      <c r="AC2916" s="1"/>
      <c r="AJ2916" s="1"/>
      <c r="AK2916" s="1"/>
      <c r="AL2916" s="1"/>
    </row>
    <row r="2917">
      <c r="I2917" s="1"/>
      <c r="J2917" s="1"/>
      <c r="K2917" s="1"/>
      <c r="AA2917" s="1"/>
      <c r="AB2917" s="1"/>
      <c r="AC2917" s="1"/>
      <c r="AJ2917" s="1"/>
      <c r="AK2917" s="1"/>
      <c r="AL2917" s="1"/>
    </row>
    <row r="2918">
      <c r="I2918" s="1"/>
      <c r="J2918" s="1"/>
      <c r="K2918" s="1"/>
      <c r="AA2918" s="1"/>
      <c r="AB2918" s="1"/>
      <c r="AC2918" s="1"/>
      <c r="AJ2918" s="1"/>
      <c r="AK2918" s="1"/>
      <c r="AL2918" s="1"/>
    </row>
    <row r="2919">
      <c r="I2919" s="1"/>
      <c r="J2919" s="1"/>
      <c r="K2919" s="1"/>
      <c r="AA2919" s="1"/>
      <c r="AB2919" s="1"/>
      <c r="AC2919" s="1"/>
      <c r="AJ2919" s="1"/>
      <c r="AK2919" s="1"/>
      <c r="AL2919" s="1"/>
    </row>
    <row r="2920">
      <c r="I2920" s="1"/>
      <c r="J2920" s="1"/>
      <c r="K2920" s="1"/>
      <c r="AA2920" s="1"/>
      <c r="AB2920" s="1"/>
      <c r="AC2920" s="1"/>
      <c r="AJ2920" s="1"/>
      <c r="AK2920" s="1"/>
      <c r="AL2920" s="1"/>
    </row>
    <row r="2921">
      <c r="I2921" s="1"/>
      <c r="J2921" s="1"/>
      <c r="K2921" s="1"/>
      <c r="AA2921" s="1"/>
      <c r="AB2921" s="1"/>
      <c r="AC2921" s="1"/>
      <c r="AJ2921" s="1"/>
      <c r="AK2921" s="1"/>
      <c r="AL2921" s="1"/>
    </row>
    <row r="2922">
      <c r="I2922" s="1"/>
      <c r="J2922" s="1"/>
      <c r="K2922" s="1"/>
      <c r="AA2922" s="1"/>
      <c r="AB2922" s="1"/>
      <c r="AC2922" s="1"/>
      <c r="AJ2922" s="1"/>
      <c r="AK2922" s="1"/>
      <c r="AL2922" s="1"/>
    </row>
    <row r="2923">
      <c r="I2923" s="1"/>
      <c r="J2923" s="1"/>
      <c r="K2923" s="1"/>
      <c r="AA2923" s="1"/>
      <c r="AB2923" s="1"/>
      <c r="AC2923" s="1"/>
      <c r="AJ2923" s="1"/>
      <c r="AK2923" s="1"/>
      <c r="AL2923" s="1"/>
    </row>
    <row r="2924">
      <c r="I2924" s="1"/>
      <c r="J2924" s="1"/>
      <c r="K2924" s="1"/>
      <c r="AA2924" s="1"/>
      <c r="AB2924" s="1"/>
      <c r="AC2924" s="1"/>
      <c r="AJ2924" s="1"/>
      <c r="AK2924" s="1"/>
      <c r="AL2924" s="1"/>
    </row>
    <row r="2925">
      <c r="I2925" s="1"/>
      <c r="J2925" s="1"/>
      <c r="K2925" s="1"/>
      <c r="AA2925" s="1"/>
      <c r="AB2925" s="1"/>
      <c r="AC2925" s="1"/>
      <c r="AJ2925" s="1"/>
      <c r="AK2925" s="1"/>
      <c r="AL2925" s="1"/>
    </row>
    <row r="2926">
      <c r="I2926" s="1"/>
      <c r="J2926" s="1"/>
      <c r="K2926" s="1"/>
      <c r="AA2926" s="1"/>
      <c r="AB2926" s="1"/>
      <c r="AC2926" s="1"/>
      <c r="AJ2926" s="1"/>
      <c r="AK2926" s="1"/>
      <c r="AL2926" s="1"/>
    </row>
    <row r="2927">
      <c r="I2927" s="1"/>
      <c r="J2927" s="1"/>
      <c r="K2927" s="1"/>
      <c r="AA2927" s="1"/>
      <c r="AB2927" s="1"/>
      <c r="AC2927" s="1"/>
      <c r="AJ2927" s="1"/>
      <c r="AK2927" s="1"/>
      <c r="AL2927" s="1"/>
    </row>
    <row r="2928">
      <c r="I2928" s="1"/>
      <c r="J2928" s="1"/>
      <c r="K2928" s="1"/>
      <c r="AA2928" s="1"/>
      <c r="AB2928" s="1"/>
      <c r="AC2928" s="1"/>
      <c r="AJ2928" s="1"/>
      <c r="AK2928" s="1"/>
      <c r="AL2928" s="1"/>
    </row>
    <row r="2929">
      <c r="I2929" s="1"/>
      <c r="J2929" s="1"/>
      <c r="K2929" s="1"/>
      <c r="AA2929" s="1"/>
      <c r="AB2929" s="1"/>
      <c r="AC2929" s="1"/>
      <c r="AJ2929" s="1"/>
      <c r="AK2929" s="1"/>
      <c r="AL2929" s="1"/>
    </row>
    <row r="2930">
      <c r="I2930" s="1"/>
      <c r="J2930" s="1"/>
      <c r="K2930" s="1"/>
      <c r="AA2930" s="1"/>
      <c r="AB2930" s="1"/>
      <c r="AC2930" s="1"/>
      <c r="AJ2930" s="1"/>
      <c r="AK2930" s="1"/>
      <c r="AL2930" s="1"/>
    </row>
    <row r="2931">
      <c r="I2931" s="1"/>
      <c r="J2931" s="1"/>
      <c r="K2931" s="1"/>
      <c r="AA2931" s="1"/>
      <c r="AB2931" s="1"/>
      <c r="AC2931" s="1"/>
      <c r="AJ2931" s="1"/>
      <c r="AK2931" s="1"/>
      <c r="AL2931" s="1"/>
    </row>
    <row r="2932">
      <c r="I2932" s="1"/>
      <c r="J2932" s="1"/>
      <c r="K2932" s="1"/>
      <c r="AA2932" s="1"/>
      <c r="AB2932" s="1"/>
      <c r="AC2932" s="1"/>
      <c r="AJ2932" s="1"/>
      <c r="AK2932" s="1"/>
      <c r="AL2932" s="1"/>
    </row>
    <row r="2933">
      <c r="I2933" s="1"/>
      <c r="J2933" s="1"/>
      <c r="K2933" s="1"/>
      <c r="AA2933" s="1"/>
      <c r="AB2933" s="1"/>
      <c r="AC2933" s="1"/>
      <c r="AJ2933" s="1"/>
      <c r="AK2933" s="1"/>
      <c r="AL2933" s="1"/>
    </row>
    <row r="2934">
      <c r="I2934" s="1"/>
      <c r="J2934" s="1"/>
      <c r="K2934" s="1"/>
      <c r="AA2934" s="1"/>
      <c r="AB2934" s="1"/>
      <c r="AC2934" s="1"/>
      <c r="AJ2934" s="1"/>
      <c r="AK2934" s="1"/>
      <c r="AL2934" s="1"/>
    </row>
    <row r="2935">
      <c r="I2935" s="1"/>
      <c r="J2935" s="1"/>
      <c r="K2935" s="1"/>
      <c r="AA2935" s="1"/>
      <c r="AB2935" s="1"/>
      <c r="AC2935" s="1"/>
      <c r="AJ2935" s="1"/>
      <c r="AK2935" s="1"/>
      <c r="AL2935" s="1"/>
    </row>
    <row r="2936">
      <c r="I2936" s="1"/>
      <c r="J2936" s="1"/>
      <c r="K2936" s="1"/>
      <c r="AA2936" s="1"/>
      <c r="AB2936" s="1"/>
      <c r="AC2936" s="1"/>
      <c r="AJ2936" s="1"/>
      <c r="AK2936" s="1"/>
      <c r="AL2936" s="1"/>
    </row>
    <row r="2937">
      <c r="I2937" s="1"/>
      <c r="J2937" s="1"/>
      <c r="K2937" s="1"/>
      <c r="AA2937" s="1"/>
      <c r="AB2937" s="1"/>
      <c r="AC2937" s="1"/>
      <c r="AJ2937" s="1"/>
      <c r="AK2937" s="1"/>
      <c r="AL2937" s="1"/>
    </row>
    <row r="2938">
      <c r="I2938" s="1"/>
      <c r="J2938" s="1"/>
      <c r="K2938" s="1"/>
      <c r="AA2938" s="1"/>
      <c r="AB2938" s="1"/>
      <c r="AC2938" s="1"/>
      <c r="AJ2938" s="1"/>
      <c r="AK2938" s="1"/>
      <c r="AL2938" s="1"/>
    </row>
    <row r="2939">
      <c r="I2939" s="1"/>
      <c r="J2939" s="1"/>
      <c r="K2939" s="1"/>
      <c r="AA2939" s="1"/>
      <c r="AB2939" s="1"/>
      <c r="AC2939" s="1"/>
      <c r="AJ2939" s="1"/>
      <c r="AK2939" s="1"/>
      <c r="AL2939" s="1"/>
    </row>
    <row r="2940">
      <c r="I2940" s="1"/>
      <c r="J2940" s="1"/>
      <c r="K2940" s="1"/>
      <c r="AA2940" s="1"/>
      <c r="AB2940" s="1"/>
      <c r="AC2940" s="1"/>
      <c r="AJ2940" s="1"/>
      <c r="AK2940" s="1"/>
      <c r="AL2940" s="1"/>
    </row>
    <row r="2941">
      <c r="I2941" s="1"/>
      <c r="J2941" s="1"/>
      <c r="K2941" s="1"/>
      <c r="AA2941" s="1"/>
      <c r="AB2941" s="1"/>
      <c r="AC2941" s="1"/>
      <c r="AJ2941" s="1"/>
      <c r="AK2941" s="1"/>
      <c r="AL2941" s="1"/>
    </row>
    <row r="2942">
      <c r="I2942" s="1"/>
      <c r="J2942" s="1"/>
      <c r="K2942" s="1"/>
      <c r="AA2942" s="1"/>
      <c r="AB2942" s="1"/>
      <c r="AC2942" s="1"/>
      <c r="AJ2942" s="1"/>
      <c r="AK2942" s="1"/>
      <c r="AL2942" s="1"/>
    </row>
    <row r="2943">
      <c r="I2943" s="1"/>
      <c r="J2943" s="1"/>
      <c r="K2943" s="1"/>
      <c r="AA2943" s="1"/>
      <c r="AB2943" s="1"/>
      <c r="AC2943" s="1"/>
      <c r="AJ2943" s="1"/>
      <c r="AK2943" s="1"/>
      <c r="AL2943" s="1"/>
    </row>
    <row r="2944">
      <c r="I2944" s="1"/>
      <c r="J2944" s="1"/>
      <c r="K2944" s="1"/>
      <c r="AA2944" s="1"/>
      <c r="AB2944" s="1"/>
      <c r="AC2944" s="1"/>
      <c r="AJ2944" s="1"/>
      <c r="AK2944" s="1"/>
      <c r="AL2944" s="1"/>
    </row>
    <row r="2945">
      <c r="I2945" s="1"/>
      <c r="J2945" s="1"/>
      <c r="K2945" s="1"/>
      <c r="AA2945" s="1"/>
      <c r="AB2945" s="1"/>
      <c r="AC2945" s="1"/>
      <c r="AJ2945" s="1"/>
      <c r="AK2945" s="1"/>
      <c r="AL2945" s="1"/>
    </row>
    <row r="2946">
      <c r="I2946" s="1"/>
      <c r="J2946" s="1"/>
      <c r="K2946" s="1"/>
      <c r="AA2946" s="1"/>
      <c r="AB2946" s="1"/>
      <c r="AC2946" s="1"/>
      <c r="AJ2946" s="1"/>
      <c r="AK2946" s="1"/>
      <c r="AL2946" s="1"/>
    </row>
    <row r="2947">
      <c r="I2947" s="1"/>
      <c r="J2947" s="1"/>
      <c r="K2947" s="1"/>
      <c r="AA2947" s="1"/>
      <c r="AB2947" s="1"/>
      <c r="AC2947" s="1"/>
      <c r="AJ2947" s="1"/>
      <c r="AK2947" s="1"/>
      <c r="AL2947" s="1"/>
    </row>
    <row r="2948">
      <c r="I2948" s="1"/>
      <c r="J2948" s="1"/>
      <c r="K2948" s="1"/>
      <c r="AA2948" s="1"/>
      <c r="AB2948" s="1"/>
      <c r="AC2948" s="1"/>
      <c r="AJ2948" s="1"/>
      <c r="AK2948" s="1"/>
      <c r="AL2948" s="1"/>
    </row>
    <row r="2949">
      <c r="I2949" s="1"/>
      <c r="J2949" s="1"/>
      <c r="K2949" s="1"/>
      <c r="AA2949" s="1"/>
      <c r="AB2949" s="1"/>
      <c r="AC2949" s="1"/>
      <c r="AJ2949" s="1"/>
      <c r="AK2949" s="1"/>
      <c r="AL2949" s="1"/>
    </row>
    <row r="2950">
      <c r="I2950" s="1"/>
      <c r="J2950" s="1"/>
      <c r="K2950" s="1"/>
      <c r="AA2950" s="1"/>
      <c r="AB2950" s="1"/>
      <c r="AC2950" s="1"/>
      <c r="AJ2950" s="1"/>
      <c r="AK2950" s="1"/>
      <c r="AL2950" s="1"/>
    </row>
    <row r="2951">
      <c r="I2951" s="1"/>
      <c r="J2951" s="1"/>
      <c r="K2951" s="1"/>
      <c r="AA2951" s="1"/>
      <c r="AB2951" s="1"/>
      <c r="AC2951" s="1"/>
      <c r="AJ2951" s="1"/>
      <c r="AK2951" s="1"/>
      <c r="AL2951" s="1"/>
    </row>
    <row r="2952">
      <c r="I2952" s="1"/>
      <c r="J2952" s="1"/>
      <c r="K2952" s="1"/>
      <c r="AA2952" s="1"/>
      <c r="AB2952" s="1"/>
      <c r="AC2952" s="1"/>
      <c r="AJ2952" s="1"/>
      <c r="AK2952" s="1"/>
      <c r="AL2952" s="1"/>
    </row>
    <row r="2953">
      <c r="I2953" s="1"/>
      <c r="J2953" s="1"/>
      <c r="K2953" s="1"/>
      <c r="AA2953" s="1"/>
      <c r="AB2953" s="1"/>
      <c r="AC2953" s="1"/>
      <c r="AJ2953" s="1"/>
      <c r="AK2953" s="1"/>
      <c r="AL2953" s="1"/>
    </row>
    <row r="2954">
      <c r="I2954" s="1"/>
      <c r="J2954" s="1"/>
      <c r="K2954" s="1"/>
      <c r="AA2954" s="1"/>
      <c r="AB2954" s="1"/>
      <c r="AC2954" s="1"/>
      <c r="AJ2954" s="1"/>
      <c r="AK2954" s="1"/>
      <c r="AL2954" s="1"/>
    </row>
    <row r="2955">
      <c r="I2955" s="1"/>
      <c r="J2955" s="1"/>
      <c r="K2955" s="1"/>
      <c r="AA2955" s="1"/>
      <c r="AB2955" s="1"/>
      <c r="AC2955" s="1"/>
      <c r="AJ2955" s="1"/>
      <c r="AK2955" s="1"/>
      <c r="AL2955" s="1"/>
    </row>
    <row r="2956">
      <c r="I2956" s="1"/>
      <c r="J2956" s="1"/>
      <c r="K2956" s="1"/>
      <c r="AA2956" s="1"/>
      <c r="AB2956" s="1"/>
      <c r="AC2956" s="1"/>
      <c r="AJ2956" s="1"/>
      <c r="AK2956" s="1"/>
      <c r="AL2956" s="1"/>
    </row>
    <row r="2957">
      <c r="I2957" s="1"/>
      <c r="J2957" s="1"/>
      <c r="K2957" s="1"/>
      <c r="AA2957" s="1"/>
      <c r="AB2957" s="1"/>
      <c r="AC2957" s="1"/>
      <c r="AJ2957" s="1"/>
      <c r="AK2957" s="1"/>
      <c r="AL2957" s="1"/>
    </row>
    <row r="2958">
      <c r="I2958" s="1"/>
      <c r="J2958" s="1"/>
      <c r="K2958" s="1"/>
      <c r="AA2958" s="1"/>
      <c r="AB2958" s="1"/>
      <c r="AC2958" s="1"/>
      <c r="AJ2958" s="1"/>
      <c r="AK2958" s="1"/>
      <c r="AL2958" s="1"/>
    </row>
    <row r="2959">
      <c r="I2959" s="1"/>
      <c r="J2959" s="1"/>
      <c r="K2959" s="1"/>
      <c r="AA2959" s="1"/>
      <c r="AB2959" s="1"/>
      <c r="AC2959" s="1"/>
      <c r="AJ2959" s="1"/>
      <c r="AK2959" s="1"/>
      <c r="AL2959" s="1"/>
    </row>
    <row r="2960">
      <c r="I2960" s="1"/>
      <c r="J2960" s="1"/>
      <c r="K2960" s="1"/>
      <c r="AA2960" s="1"/>
      <c r="AB2960" s="1"/>
      <c r="AC2960" s="1"/>
      <c r="AJ2960" s="1"/>
      <c r="AK2960" s="1"/>
      <c r="AL2960" s="1"/>
    </row>
    <row r="2961">
      <c r="I2961" s="1"/>
      <c r="J2961" s="1"/>
      <c r="K2961" s="1"/>
      <c r="AA2961" s="1"/>
      <c r="AB2961" s="1"/>
      <c r="AC2961" s="1"/>
      <c r="AJ2961" s="1"/>
      <c r="AK2961" s="1"/>
      <c r="AL2961" s="1"/>
    </row>
    <row r="2962">
      <c r="I2962" s="1"/>
      <c r="J2962" s="1"/>
      <c r="K2962" s="1"/>
      <c r="AA2962" s="1"/>
      <c r="AB2962" s="1"/>
      <c r="AC2962" s="1"/>
      <c r="AJ2962" s="1"/>
      <c r="AK2962" s="1"/>
      <c r="AL2962" s="1"/>
    </row>
    <row r="2963">
      <c r="I2963" s="1"/>
      <c r="J2963" s="1"/>
      <c r="K2963" s="1"/>
      <c r="AA2963" s="1"/>
      <c r="AB2963" s="1"/>
      <c r="AC2963" s="1"/>
      <c r="AJ2963" s="1"/>
      <c r="AK2963" s="1"/>
      <c r="AL2963" s="1"/>
    </row>
    <row r="2964">
      <c r="I2964" s="1"/>
      <c r="J2964" s="1"/>
      <c r="K2964" s="1"/>
      <c r="AA2964" s="1"/>
      <c r="AB2964" s="1"/>
      <c r="AC2964" s="1"/>
      <c r="AJ2964" s="1"/>
      <c r="AK2964" s="1"/>
      <c r="AL2964" s="1"/>
    </row>
    <row r="2965">
      <c r="I2965" s="1"/>
      <c r="J2965" s="1"/>
      <c r="K2965" s="1"/>
      <c r="AA2965" s="1"/>
      <c r="AB2965" s="1"/>
      <c r="AC2965" s="1"/>
      <c r="AJ2965" s="1"/>
      <c r="AK2965" s="1"/>
      <c r="AL2965" s="1"/>
    </row>
    <row r="2966">
      <c r="I2966" s="1"/>
      <c r="J2966" s="1"/>
      <c r="K2966" s="1"/>
      <c r="AA2966" s="1"/>
      <c r="AB2966" s="1"/>
      <c r="AC2966" s="1"/>
      <c r="AJ2966" s="1"/>
      <c r="AK2966" s="1"/>
      <c r="AL2966" s="1"/>
    </row>
    <row r="2967">
      <c r="I2967" s="1"/>
      <c r="J2967" s="1"/>
      <c r="K2967" s="1"/>
      <c r="AA2967" s="1"/>
      <c r="AB2967" s="1"/>
      <c r="AC2967" s="1"/>
      <c r="AJ2967" s="1"/>
      <c r="AK2967" s="1"/>
      <c r="AL2967" s="1"/>
    </row>
    <row r="2968">
      <c r="I2968" s="1"/>
      <c r="J2968" s="1"/>
      <c r="K2968" s="1"/>
      <c r="AA2968" s="1"/>
      <c r="AB2968" s="1"/>
      <c r="AC2968" s="1"/>
      <c r="AJ2968" s="1"/>
      <c r="AK2968" s="1"/>
      <c r="AL2968" s="1"/>
    </row>
    <row r="2969">
      <c r="I2969" s="1"/>
      <c r="J2969" s="1"/>
      <c r="K2969" s="1"/>
      <c r="AA2969" s="1"/>
      <c r="AB2969" s="1"/>
      <c r="AC2969" s="1"/>
      <c r="AJ2969" s="1"/>
      <c r="AK2969" s="1"/>
      <c r="AL2969" s="1"/>
    </row>
    <row r="2970">
      <c r="I2970" s="1"/>
      <c r="J2970" s="1"/>
      <c r="K2970" s="1"/>
      <c r="AA2970" s="1"/>
      <c r="AB2970" s="1"/>
      <c r="AC2970" s="1"/>
      <c r="AJ2970" s="1"/>
      <c r="AK2970" s="1"/>
      <c r="AL2970" s="1"/>
    </row>
    <row r="2971">
      <c r="I2971" s="1"/>
      <c r="J2971" s="1"/>
      <c r="K2971" s="1"/>
      <c r="AA2971" s="1"/>
      <c r="AB2971" s="1"/>
      <c r="AC2971" s="1"/>
      <c r="AJ2971" s="1"/>
      <c r="AK2971" s="1"/>
      <c r="AL2971" s="1"/>
    </row>
    <row r="2972">
      <c r="I2972" s="1"/>
      <c r="J2972" s="1"/>
      <c r="K2972" s="1"/>
      <c r="AA2972" s="1"/>
      <c r="AB2972" s="1"/>
      <c r="AC2972" s="1"/>
      <c r="AJ2972" s="1"/>
      <c r="AK2972" s="1"/>
      <c r="AL2972" s="1"/>
    </row>
    <row r="2973">
      <c r="I2973" s="1"/>
      <c r="J2973" s="1"/>
      <c r="K2973" s="1"/>
      <c r="AA2973" s="1"/>
      <c r="AB2973" s="1"/>
      <c r="AC2973" s="1"/>
      <c r="AJ2973" s="1"/>
      <c r="AK2973" s="1"/>
      <c r="AL2973" s="1"/>
    </row>
    <row r="2974">
      <c r="I2974" s="1"/>
      <c r="J2974" s="1"/>
      <c r="K2974" s="1"/>
      <c r="AA2974" s="1"/>
      <c r="AB2974" s="1"/>
      <c r="AC2974" s="1"/>
      <c r="AJ2974" s="1"/>
      <c r="AK2974" s="1"/>
      <c r="AL2974" s="1"/>
    </row>
    <row r="2975">
      <c r="I2975" s="1"/>
      <c r="J2975" s="1"/>
      <c r="K2975" s="1"/>
      <c r="AA2975" s="1"/>
      <c r="AB2975" s="1"/>
      <c r="AC2975" s="1"/>
      <c r="AJ2975" s="1"/>
      <c r="AK2975" s="1"/>
      <c r="AL2975" s="1"/>
    </row>
    <row r="2976">
      <c r="I2976" s="1"/>
      <c r="J2976" s="1"/>
      <c r="K2976" s="1"/>
      <c r="AA2976" s="1"/>
      <c r="AB2976" s="1"/>
      <c r="AC2976" s="1"/>
      <c r="AJ2976" s="1"/>
      <c r="AK2976" s="1"/>
      <c r="AL2976" s="1"/>
    </row>
    <row r="2977">
      <c r="I2977" s="1"/>
      <c r="J2977" s="1"/>
      <c r="K2977" s="1"/>
      <c r="AA2977" s="1"/>
      <c r="AB2977" s="1"/>
      <c r="AC2977" s="1"/>
      <c r="AJ2977" s="1"/>
      <c r="AK2977" s="1"/>
      <c r="AL2977" s="1"/>
    </row>
    <row r="2978">
      <c r="I2978" s="1"/>
      <c r="J2978" s="1"/>
      <c r="K2978" s="1"/>
      <c r="AA2978" s="1"/>
      <c r="AB2978" s="1"/>
      <c r="AC2978" s="1"/>
      <c r="AJ2978" s="1"/>
      <c r="AK2978" s="1"/>
      <c r="AL2978" s="1"/>
    </row>
    <row r="2979">
      <c r="I2979" s="1"/>
      <c r="J2979" s="1"/>
      <c r="K2979" s="1"/>
      <c r="AA2979" s="1"/>
      <c r="AB2979" s="1"/>
      <c r="AC2979" s="1"/>
      <c r="AJ2979" s="1"/>
      <c r="AK2979" s="1"/>
      <c r="AL2979" s="1"/>
    </row>
    <row r="2980">
      <c r="I2980" s="1"/>
      <c r="J2980" s="1"/>
      <c r="K2980" s="1"/>
      <c r="AA2980" s="1"/>
      <c r="AB2980" s="1"/>
      <c r="AC2980" s="1"/>
      <c r="AJ2980" s="1"/>
      <c r="AK2980" s="1"/>
      <c r="AL2980" s="1"/>
    </row>
    <row r="2981">
      <c r="I2981" s="1"/>
      <c r="J2981" s="1"/>
      <c r="K2981" s="1"/>
      <c r="AA2981" s="1"/>
      <c r="AB2981" s="1"/>
      <c r="AC2981" s="1"/>
      <c r="AJ2981" s="1"/>
      <c r="AK2981" s="1"/>
      <c r="AL2981" s="1"/>
    </row>
    <row r="2982">
      <c r="I2982" s="1"/>
      <c r="J2982" s="1"/>
      <c r="K2982" s="1"/>
      <c r="AA2982" s="1"/>
      <c r="AB2982" s="1"/>
      <c r="AC2982" s="1"/>
      <c r="AJ2982" s="1"/>
      <c r="AK2982" s="1"/>
      <c r="AL2982" s="1"/>
    </row>
    <row r="2983">
      <c r="I2983" s="1"/>
      <c r="J2983" s="1"/>
      <c r="K2983" s="1"/>
      <c r="AA2983" s="1"/>
      <c r="AB2983" s="1"/>
      <c r="AC2983" s="1"/>
      <c r="AJ2983" s="1"/>
      <c r="AK2983" s="1"/>
      <c r="AL2983" s="1"/>
    </row>
    <row r="2984">
      <c r="I2984" s="1"/>
      <c r="J2984" s="1"/>
      <c r="K2984" s="1"/>
      <c r="AA2984" s="1"/>
      <c r="AB2984" s="1"/>
      <c r="AC2984" s="1"/>
      <c r="AJ2984" s="1"/>
      <c r="AK2984" s="1"/>
      <c r="AL2984" s="1"/>
    </row>
    <row r="2985">
      <c r="I2985" s="1"/>
      <c r="J2985" s="1"/>
      <c r="K2985" s="1"/>
      <c r="AA2985" s="1"/>
      <c r="AB2985" s="1"/>
      <c r="AC2985" s="1"/>
      <c r="AJ2985" s="1"/>
      <c r="AK2985" s="1"/>
      <c r="AL2985" s="1"/>
    </row>
    <row r="2986">
      <c r="I2986" s="1"/>
      <c r="J2986" s="1"/>
      <c r="K2986" s="1"/>
      <c r="AA2986" s="1"/>
      <c r="AB2986" s="1"/>
      <c r="AC2986" s="1"/>
      <c r="AJ2986" s="1"/>
      <c r="AK2986" s="1"/>
      <c r="AL2986" s="1"/>
    </row>
    <row r="2987">
      <c r="I2987" s="1"/>
      <c r="J2987" s="1"/>
      <c r="K2987" s="1"/>
      <c r="AA2987" s="1"/>
      <c r="AB2987" s="1"/>
      <c r="AC2987" s="1"/>
      <c r="AJ2987" s="1"/>
      <c r="AK2987" s="1"/>
      <c r="AL2987" s="1"/>
    </row>
    <row r="2988">
      <c r="I2988" s="1"/>
      <c r="J2988" s="1"/>
      <c r="K2988" s="1"/>
      <c r="AA2988" s="1"/>
      <c r="AB2988" s="1"/>
      <c r="AC2988" s="1"/>
      <c r="AJ2988" s="1"/>
      <c r="AK2988" s="1"/>
      <c r="AL2988" s="1"/>
    </row>
    <row r="2989">
      <c r="I2989" s="1"/>
      <c r="J2989" s="1"/>
      <c r="K2989" s="1"/>
      <c r="AA2989" s="1"/>
      <c r="AB2989" s="1"/>
      <c r="AC2989" s="1"/>
      <c r="AJ2989" s="1"/>
      <c r="AK2989" s="1"/>
      <c r="AL2989" s="1"/>
    </row>
    <row r="2990">
      <c r="I2990" s="1"/>
      <c r="J2990" s="1"/>
      <c r="K2990" s="1"/>
      <c r="AA2990" s="1"/>
      <c r="AB2990" s="1"/>
      <c r="AC2990" s="1"/>
      <c r="AJ2990" s="1"/>
      <c r="AK2990" s="1"/>
      <c r="AL2990" s="1"/>
    </row>
    <row r="2991">
      <c r="I2991" s="1"/>
      <c r="J2991" s="1"/>
      <c r="K2991" s="1"/>
      <c r="AA2991" s="1"/>
      <c r="AB2991" s="1"/>
      <c r="AC2991" s="1"/>
      <c r="AJ2991" s="1"/>
      <c r="AK2991" s="1"/>
      <c r="AL2991" s="1"/>
    </row>
    <row r="2992">
      <c r="I2992" s="1"/>
      <c r="J2992" s="1"/>
      <c r="K2992" s="1"/>
      <c r="AA2992" s="1"/>
      <c r="AB2992" s="1"/>
      <c r="AC2992" s="1"/>
      <c r="AJ2992" s="1"/>
      <c r="AK2992" s="1"/>
      <c r="AL2992" s="1"/>
    </row>
    <row r="2993">
      <c r="I2993" s="1"/>
      <c r="J2993" s="1"/>
      <c r="K2993" s="1"/>
      <c r="AA2993" s="1"/>
      <c r="AB2993" s="1"/>
      <c r="AC2993" s="1"/>
      <c r="AJ2993" s="1"/>
      <c r="AK2993" s="1"/>
      <c r="AL2993" s="1"/>
    </row>
    <row r="2994">
      <c r="I2994" s="1"/>
      <c r="J2994" s="1"/>
      <c r="K2994" s="1"/>
      <c r="AA2994" s="1"/>
      <c r="AB2994" s="1"/>
      <c r="AC2994" s="1"/>
      <c r="AJ2994" s="1"/>
      <c r="AK2994" s="1"/>
      <c r="AL2994" s="1"/>
    </row>
    <row r="2995">
      <c r="I2995" s="1"/>
      <c r="J2995" s="1"/>
      <c r="K2995" s="1"/>
      <c r="AA2995" s="1"/>
      <c r="AB2995" s="1"/>
      <c r="AC2995" s="1"/>
      <c r="AJ2995" s="1"/>
      <c r="AK2995" s="1"/>
      <c r="AL2995" s="1"/>
    </row>
    <row r="2996">
      <c r="I2996" s="1"/>
      <c r="J2996" s="1"/>
      <c r="K2996" s="1"/>
      <c r="AA2996" s="1"/>
      <c r="AB2996" s="1"/>
      <c r="AC2996" s="1"/>
      <c r="AJ2996" s="1"/>
      <c r="AK2996" s="1"/>
      <c r="AL2996" s="1"/>
    </row>
    <row r="2997">
      <c r="I2997" s="1"/>
      <c r="J2997" s="1"/>
      <c r="K2997" s="1"/>
      <c r="AA2997" s="1"/>
      <c r="AB2997" s="1"/>
      <c r="AC2997" s="1"/>
      <c r="AJ2997" s="1"/>
      <c r="AK2997" s="1"/>
      <c r="AL2997" s="1"/>
    </row>
    <row r="2998">
      <c r="I2998" s="1"/>
      <c r="J2998" s="1"/>
      <c r="K2998" s="1"/>
      <c r="AA2998" s="1"/>
      <c r="AB2998" s="1"/>
      <c r="AC2998" s="1"/>
      <c r="AJ2998" s="1"/>
      <c r="AK2998" s="1"/>
      <c r="AL2998" s="1"/>
    </row>
    <row r="2999">
      <c r="I2999" s="1"/>
      <c r="J2999" s="1"/>
      <c r="K2999" s="1"/>
      <c r="AA2999" s="1"/>
      <c r="AB2999" s="1"/>
      <c r="AC2999" s="1"/>
      <c r="AJ2999" s="1"/>
      <c r="AK2999" s="1"/>
      <c r="AL2999" s="1"/>
    </row>
    <row r="3000">
      <c r="I3000" s="1"/>
      <c r="J3000" s="1"/>
      <c r="K3000" s="1"/>
      <c r="AA3000" s="1"/>
      <c r="AB3000" s="1"/>
      <c r="AC3000" s="1"/>
      <c r="AJ3000" s="1"/>
      <c r="AK3000" s="1"/>
      <c r="AL3000" s="1"/>
    </row>
    <row r="3001">
      <c r="I3001" s="1"/>
      <c r="J3001" s="1"/>
      <c r="K3001" s="1"/>
      <c r="AA3001" s="1"/>
      <c r="AB3001" s="1"/>
      <c r="AC3001" s="1"/>
      <c r="AJ3001" s="1"/>
      <c r="AK3001" s="1"/>
      <c r="AL3001" s="1"/>
    </row>
    <row r="3002">
      <c r="I3002" s="1"/>
      <c r="J3002" s="1"/>
      <c r="K3002" s="1"/>
      <c r="AA3002" s="1"/>
      <c r="AB3002" s="1"/>
      <c r="AC3002" s="1"/>
      <c r="AJ3002" s="1"/>
      <c r="AK3002" s="1"/>
      <c r="AL3002" s="1"/>
    </row>
    <row r="3003">
      <c r="I3003" s="1"/>
      <c r="J3003" s="1"/>
      <c r="K3003" s="1"/>
      <c r="AA3003" s="1"/>
      <c r="AB3003" s="1"/>
      <c r="AC3003" s="1"/>
      <c r="AJ3003" s="1"/>
      <c r="AK3003" s="1"/>
      <c r="AL3003" s="1"/>
    </row>
    <row r="3004">
      <c r="I3004" s="1"/>
      <c r="J3004" s="1"/>
      <c r="K3004" s="1"/>
      <c r="AA3004" s="1"/>
      <c r="AB3004" s="1"/>
      <c r="AC3004" s="1"/>
      <c r="AJ3004" s="1"/>
      <c r="AK3004" s="1"/>
      <c r="AL3004" s="1"/>
    </row>
    <row r="3005">
      <c r="I3005" s="1"/>
      <c r="J3005" s="1"/>
      <c r="K3005" s="1"/>
      <c r="AA3005" s="1"/>
      <c r="AB3005" s="1"/>
      <c r="AC3005" s="1"/>
      <c r="AJ3005" s="1"/>
      <c r="AK3005" s="1"/>
      <c r="AL3005" s="1"/>
    </row>
    <row r="3006">
      <c r="I3006" s="1"/>
      <c r="J3006" s="1"/>
      <c r="K3006" s="1"/>
      <c r="AA3006" s="1"/>
      <c r="AB3006" s="1"/>
      <c r="AC3006" s="1"/>
      <c r="AJ3006" s="1"/>
      <c r="AK3006" s="1"/>
      <c r="AL3006" s="1"/>
    </row>
    <row r="3007">
      <c r="I3007" s="1"/>
      <c r="J3007" s="1"/>
      <c r="K3007" s="1"/>
      <c r="AA3007" s="1"/>
      <c r="AB3007" s="1"/>
      <c r="AC3007" s="1"/>
      <c r="AJ3007" s="1"/>
      <c r="AK3007" s="1"/>
      <c r="AL3007" s="1"/>
    </row>
    <row r="3008">
      <c r="I3008" s="1"/>
      <c r="J3008" s="1"/>
      <c r="K3008" s="1"/>
      <c r="AA3008" s="1"/>
      <c r="AB3008" s="1"/>
      <c r="AC3008" s="1"/>
      <c r="AJ3008" s="1"/>
      <c r="AK3008" s="1"/>
      <c r="AL3008" s="1"/>
    </row>
    <row r="3009">
      <c r="I3009" s="1"/>
      <c r="J3009" s="1"/>
      <c r="K3009" s="1"/>
      <c r="AA3009" s="1"/>
      <c r="AB3009" s="1"/>
      <c r="AC3009" s="1"/>
      <c r="AJ3009" s="1"/>
      <c r="AK3009" s="1"/>
      <c r="AL3009" s="1"/>
    </row>
    <row r="3010">
      <c r="I3010" s="1"/>
      <c r="J3010" s="1"/>
      <c r="K3010" s="1"/>
      <c r="AA3010" s="1"/>
      <c r="AB3010" s="1"/>
      <c r="AC3010" s="1"/>
      <c r="AJ3010" s="1"/>
      <c r="AK3010" s="1"/>
      <c r="AL3010" s="1"/>
    </row>
    <row r="3011">
      <c r="I3011" s="1"/>
      <c r="J3011" s="1"/>
      <c r="K3011" s="1"/>
      <c r="AA3011" s="1"/>
      <c r="AB3011" s="1"/>
      <c r="AC3011" s="1"/>
      <c r="AJ3011" s="1"/>
      <c r="AK3011" s="1"/>
      <c r="AL3011" s="1"/>
    </row>
    <row r="3012">
      <c r="I3012" s="1"/>
      <c r="J3012" s="1"/>
      <c r="K3012" s="1"/>
      <c r="AA3012" s="1"/>
      <c r="AB3012" s="1"/>
      <c r="AC3012" s="1"/>
      <c r="AJ3012" s="1"/>
      <c r="AK3012" s="1"/>
      <c r="AL3012" s="1"/>
    </row>
    <row r="3013">
      <c r="I3013" s="1"/>
      <c r="J3013" s="1"/>
      <c r="K3013" s="1"/>
      <c r="AA3013" s="1"/>
      <c r="AB3013" s="1"/>
      <c r="AC3013" s="1"/>
      <c r="AJ3013" s="1"/>
      <c r="AK3013" s="1"/>
      <c r="AL3013" s="1"/>
    </row>
    <row r="3014">
      <c r="I3014" s="1"/>
      <c r="J3014" s="1"/>
      <c r="K3014" s="1"/>
      <c r="AA3014" s="1"/>
      <c r="AB3014" s="1"/>
      <c r="AC3014" s="1"/>
      <c r="AJ3014" s="1"/>
      <c r="AK3014" s="1"/>
      <c r="AL3014" s="1"/>
    </row>
    <row r="3015">
      <c r="I3015" s="1"/>
      <c r="J3015" s="1"/>
      <c r="K3015" s="1"/>
      <c r="AA3015" s="1"/>
      <c r="AB3015" s="1"/>
      <c r="AC3015" s="1"/>
      <c r="AJ3015" s="1"/>
      <c r="AK3015" s="1"/>
      <c r="AL3015" s="1"/>
    </row>
    <row r="3016">
      <c r="I3016" s="1"/>
      <c r="J3016" s="1"/>
      <c r="K3016" s="1"/>
      <c r="AA3016" s="1"/>
      <c r="AB3016" s="1"/>
      <c r="AC3016" s="1"/>
      <c r="AJ3016" s="1"/>
      <c r="AK3016" s="1"/>
      <c r="AL3016" s="1"/>
    </row>
    <row r="3017">
      <c r="I3017" s="1"/>
      <c r="J3017" s="1"/>
      <c r="K3017" s="1"/>
      <c r="AA3017" s="1"/>
      <c r="AB3017" s="1"/>
      <c r="AC3017" s="1"/>
      <c r="AJ3017" s="1"/>
      <c r="AK3017" s="1"/>
      <c r="AL3017" s="1"/>
    </row>
    <row r="3018">
      <c r="I3018" s="1"/>
      <c r="J3018" s="1"/>
      <c r="K3018" s="1"/>
      <c r="AA3018" s="1"/>
      <c r="AB3018" s="1"/>
      <c r="AC3018" s="1"/>
      <c r="AJ3018" s="1"/>
      <c r="AK3018" s="1"/>
      <c r="AL3018" s="1"/>
    </row>
    <row r="3019">
      <c r="I3019" s="1"/>
      <c r="J3019" s="1"/>
      <c r="K3019" s="1"/>
      <c r="AA3019" s="1"/>
      <c r="AB3019" s="1"/>
      <c r="AC3019" s="1"/>
      <c r="AJ3019" s="1"/>
      <c r="AK3019" s="1"/>
      <c r="AL3019" s="1"/>
    </row>
    <row r="3020">
      <c r="I3020" s="1"/>
      <c r="J3020" s="1"/>
      <c r="K3020" s="1"/>
      <c r="AA3020" s="1"/>
      <c r="AB3020" s="1"/>
      <c r="AC3020" s="1"/>
      <c r="AJ3020" s="1"/>
      <c r="AK3020" s="1"/>
      <c r="AL3020" s="1"/>
    </row>
    <row r="3021">
      <c r="I3021" s="1"/>
      <c r="J3021" s="1"/>
      <c r="K3021" s="1"/>
      <c r="AA3021" s="1"/>
      <c r="AB3021" s="1"/>
      <c r="AC3021" s="1"/>
      <c r="AJ3021" s="1"/>
      <c r="AK3021" s="1"/>
      <c r="AL3021" s="1"/>
    </row>
    <row r="3022">
      <c r="I3022" s="1"/>
      <c r="J3022" s="1"/>
      <c r="K3022" s="1"/>
      <c r="AA3022" s="1"/>
      <c r="AB3022" s="1"/>
      <c r="AC3022" s="1"/>
      <c r="AJ3022" s="1"/>
      <c r="AK3022" s="1"/>
      <c r="AL3022" s="1"/>
    </row>
    <row r="3023">
      <c r="I3023" s="1"/>
      <c r="J3023" s="1"/>
      <c r="K3023" s="1"/>
      <c r="AA3023" s="1"/>
      <c r="AB3023" s="1"/>
      <c r="AC3023" s="1"/>
      <c r="AJ3023" s="1"/>
      <c r="AK3023" s="1"/>
      <c r="AL3023" s="1"/>
    </row>
    <row r="3024">
      <c r="I3024" s="1"/>
      <c r="J3024" s="1"/>
      <c r="K3024" s="1"/>
      <c r="AA3024" s="1"/>
      <c r="AB3024" s="1"/>
      <c r="AC3024" s="1"/>
      <c r="AJ3024" s="1"/>
      <c r="AK3024" s="1"/>
      <c r="AL3024" s="1"/>
    </row>
    <row r="3025">
      <c r="I3025" s="1"/>
      <c r="J3025" s="1"/>
      <c r="K3025" s="1"/>
      <c r="AA3025" s="1"/>
      <c r="AB3025" s="1"/>
      <c r="AC3025" s="1"/>
      <c r="AJ3025" s="1"/>
      <c r="AK3025" s="1"/>
      <c r="AL3025" s="1"/>
    </row>
    <row r="3026">
      <c r="I3026" s="1"/>
      <c r="J3026" s="1"/>
      <c r="K3026" s="1"/>
      <c r="AA3026" s="1"/>
      <c r="AB3026" s="1"/>
      <c r="AC3026" s="1"/>
      <c r="AJ3026" s="1"/>
      <c r="AK3026" s="1"/>
      <c r="AL3026" s="1"/>
    </row>
    <row r="3027">
      <c r="I3027" s="1"/>
      <c r="J3027" s="1"/>
      <c r="K3027" s="1"/>
      <c r="AA3027" s="1"/>
      <c r="AB3027" s="1"/>
      <c r="AC3027" s="1"/>
      <c r="AJ3027" s="1"/>
      <c r="AK3027" s="1"/>
      <c r="AL3027" s="1"/>
    </row>
    <row r="3028">
      <c r="I3028" s="1"/>
      <c r="J3028" s="1"/>
      <c r="K3028" s="1"/>
      <c r="AA3028" s="1"/>
      <c r="AB3028" s="1"/>
      <c r="AC3028" s="1"/>
      <c r="AJ3028" s="1"/>
      <c r="AK3028" s="1"/>
      <c r="AL3028" s="1"/>
    </row>
    <row r="3029">
      <c r="I3029" s="1"/>
      <c r="J3029" s="1"/>
      <c r="K3029" s="1"/>
      <c r="AA3029" s="1"/>
      <c r="AB3029" s="1"/>
      <c r="AC3029" s="1"/>
      <c r="AJ3029" s="1"/>
      <c r="AK3029" s="1"/>
      <c r="AL3029" s="1"/>
    </row>
    <row r="3030">
      <c r="I3030" s="1"/>
      <c r="J3030" s="1"/>
      <c r="K3030" s="1"/>
      <c r="AA3030" s="1"/>
      <c r="AB3030" s="1"/>
      <c r="AC3030" s="1"/>
      <c r="AJ3030" s="1"/>
      <c r="AK3030" s="1"/>
      <c r="AL3030" s="1"/>
    </row>
    <row r="3031">
      <c r="I3031" s="1"/>
      <c r="J3031" s="1"/>
      <c r="K3031" s="1"/>
      <c r="AA3031" s="1"/>
      <c r="AB3031" s="1"/>
      <c r="AC3031" s="1"/>
      <c r="AJ3031" s="1"/>
      <c r="AK3031" s="1"/>
      <c r="AL3031" s="1"/>
    </row>
    <row r="3032">
      <c r="I3032" s="1"/>
      <c r="J3032" s="1"/>
      <c r="K3032" s="1"/>
      <c r="AA3032" s="1"/>
      <c r="AB3032" s="1"/>
      <c r="AC3032" s="1"/>
      <c r="AJ3032" s="1"/>
      <c r="AK3032" s="1"/>
      <c r="AL3032" s="1"/>
    </row>
    <row r="3033">
      <c r="I3033" s="1"/>
      <c r="J3033" s="1"/>
      <c r="K3033" s="1"/>
      <c r="AA3033" s="1"/>
      <c r="AB3033" s="1"/>
      <c r="AC3033" s="1"/>
      <c r="AJ3033" s="1"/>
      <c r="AK3033" s="1"/>
      <c r="AL3033" s="1"/>
    </row>
    <row r="3034">
      <c r="I3034" s="1"/>
      <c r="J3034" s="1"/>
      <c r="K3034" s="1"/>
      <c r="AA3034" s="1"/>
      <c r="AB3034" s="1"/>
      <c r="AC3034" s="1"/>
      <c r="AJ3034" s="1"/>
      <c r="AK3034" s="1"/>
      <c r="AL3034" s="1"/>
    </row>
    <row r="3035">
      <c r="I3035" s="1"/>
      <c r="J3035" s="1"/>
      <c r="K3035" s="1"/>
      <c r="AA3035" s="1"/>
      <c r="AB3035" s="1"/>
      <c r="AC3035" s="1"/>
      <c r="AJ3035" s="1"/>
      <c r="AK3035" s="1"/>
      <c r="AL3035" s="1"/>
    </row>
    <row r="3036">
      <c r="I3036" s="1"/>
      <c r="J3036" s="1"/>
      <c r="K3036" s="1"/>
      <c r="AA3036" s="1"/>
      <c r="AB3036" s="1"/>
      <c r="AC3036" s="1"/>
      <c r="AJ3036" s="1"/>
      <c r="AK3036" s="1"/>
      <c r="AL3036" s="1"/>
    </row>
    <row r="3037">
      <c r="I3037" s="1"/>
      <c r="J3037" s="1"/>
      <c r="K3037" s="1"/>
      <c r="AA3037" s="1"/>
      <c r="AB3037" s="1"/>
      <c r="AC3037" s="1"/>
      <c r="AJ3037" s="1"/>
      <c r="AK3037" s="1"/>
      <c r="AL3037" s="1"/>
    </row>
    <row r="3038">
      <c r="I3038" s="1"/>
      <c r="J3038" s="1"/>
      <c r="K3038" s="1"/>
      <c r="AA3038" s="1"/>
      <c r="AB3038" s="1"/>
      <c r="AC3038" s="1"/>
      <c r="AJ3038" s="1"/>
      <c r="AK3038" s="1"/>
      <c r="AL3038" s="1"/>
    </row>
    <row r="3039">
      <c r="I3039" s="1"/>
      <c r="J3039" s="1"/>
      <c r="K3039" s="1"/>
      <c r="AA3039" s="1"/>
      <c r="AB3039" s="1"/>
      <c r="AC3039" s="1"/>
      <c r="AJ3039" s="1"/>
      <c r="AK3039" s="1"/>
      <c r="AL3039" s="1"/>
    </row>
    <row r="3040">
      <c r="I3040" s="1"/>
      <c r="J3040" s="1"/>
      <c r="K3040" s="1"/>
      <c r="AA3040" s="1"/>
      <c r="AB3040" s="1"/>
      <c r="AC3040" s="1"/>
      <c r="AJ3040" s="1"/>
      <c r="AK3040" s="1"/>
      <c r="AL3040" s="1"/>
    </row>
    <row r="3041">
      <c r="I3041" s="1"/>
      <c r="J3041" s="1"/>
      <c r="K3041" s="1"/>
      <c r="AA3041" s="1"/>
      <c r="AB3041" s="1"/>
      <c r="AC3041" s="1"/>
      <c r="AJ3041" s="1"/>
      <c r="AK3041" s="1"/>
      <c r="AL3041" s="1"/>
    </row>
    <row r="3042">
      <c r="I3042" s="1"/>
      <c r="J3042" s="1"/>
      <c r="K3042" s="1"/>
      <c r="AA3042" s="1"/>
      <c r="AB3042" s="1"/>
      <c r="AC3042" s="1"/>
      <c r="AJ3042" s="1"/>
      <c r="AK3042" s="1"/>
      <c r="AL3042" s="1"/>
    </row>
    <row r="3043">
      <c r="I3043" s="1"/>
      <c r="J3043" s="1"/>
      <c r="K3043" s="1"/>
      <c r="AA3043" s="1"/>
      <c r="AB3043" s="1"/>
      <c r="AC3043" s="1"/>
      <c r="AJ3043" s="1"/>
      <c r="AK3043" s="1"/>
      <c r="AL3043" s="1"/>
    </row>
    <row r="3044">
      <c r="I3044" s="1"/>
      <c r="J3044" s="1"/>
      <c r="K3044" s="1"/>
      <c r="AA3044" s="1"/>
      <c r="AB3044" s="1"/>
      <c r="AC3044" s="1"/>
      <c r="AJ3044" s="1"/>
      <c r="AK3044" s="1"/>
      <c r="AL3044" s="1"/>
    </row>
    <row r="3045">
      <c r="I3045" s="1"/>
      <c r="J3045" s="1"/>
      <c r="K3045" s="1"/>
      <c r="AA3045" s="1"/>
      <c r="AB3045" s="1"/>
      <c r="AC3045" s="1"/>
      <c r="AJ3045" s="1"/>
      <c r="AK3045" s="1"/>
      <c r="AL3045" s="1"/>
    </row>
    <row r="3046">
      <c r="I3046" s="1"/>
      <c r="J3046" s="1"/>
      <c r="K3046" s="1"/>
      <c r="AA3046" s="1"/>
      <c r="AB3046" s="1"/>
      <c r="AC3046" s="1"/>
      <c r="AJ3046" s="1"/>
      <c r="AK3046" s="1"/>
      <c r="AL3046" s="1"/>
    </row>
    <row r="3047">
      <c r="I3047" s="1"/>
      <c r="J3047" s="1"/>
      <c r="K3047" s="1"/>
      <c r="AA3047" s="1"/>
      <c r="AB3047" s="1"/>
      <c r="AC3047" s="1"/>
      <c r="AJ3047" s="1"/>
      <c r="AK3047" s="1"/>
      <c r="AL3047" s="1"/>
    </row>
    <row r="3048">
      <c r="I3048" s="1"/>
      <c r="J3048" s="1"/>
      <c r="K3048" s="1"/>
      <c r="AA3048" s="1"/>
      <c r="AB3048" s="1"/>
      <c r="AC3048" s="1"/>
      <c r="AJ3048" s="1"/>
      <c r="AK3048" s="1"/>
      <c r="AL3048" s="1"/>
    </row>
    <row r="3049">
      <c r="I3049" s="1"/>
      <c r="J3049" s="1"/>
      <c r="K3049" s="1"/>
      <c r="AA3049" s="1"/>
      <c r="AB3049" s="1"/>
      <c r="AC3049" s="1"/>
      <c r="AJ3049" s="1"/>
      <c r="AK3049" s="1"/>
      <c r="AL3049" s="1"/>
    </row>
    <row r="3050">
      <c r="I3050" s="1"/>
      <c r="J3050" s="1"/>
      <c r="K3050" s="1"/>
      <c r="AA3050" s="1"/>
      <c r="AB3050" s="1"/>
      <c r="AC3050" s="1"/>
      <c r="AJ3050" s="1"/>
      <c r="AK3050" s="1"/>
      <c r="AL3050" s="1"/>
    </row>
    <row r="3051">
      <c r="I3051" s="1"/>
      <c r="J3051" s="1"/>
      <c r="K3051" s="1"/>
      <c r="AA3051" s="1"/>
      <c r="AB3051" s="1"/>
      <c r="AC3051" s="1"/>
      <c r="AJ3051" s="1"/>
      <c r="AK3051" s="1"/>
      <c r="AL3051" s="1"/>
    </row>
    <row r="3052">
      <c r="I3052" s="1"/>
      <c r="J3052" s="1"/>
      <c r="K3052" s="1"/>
      <c r="AA3052" s="1"/>
      <c r="AB3052" s="1"/>
      <c r="AC3052" s="1"/>
      <c r="AJ3052" s="1"/>
      <c r="AK3052" s="1"/>
      <c r="AL3052" s="1"/>
    </row>
    <row r="3053">
      <c r="I3053" s="1"/>
      <c r="J3053" s="1"/>
      <c r="K3053" s="1"/>
      <c r="AA3053" s="1"/>
      <c r="AB3053" s="1"/>
      <c r="AC3053" s="1"/>
      <c r="AJ3053" s="1"/>
      <c r="AK3053" s="1"/>
      <c r="AL3053" s="1"/>
    </row>
    <row r="3054">
      <c r="I3054" s="1"/>
      <c r="J3054" s="1"/>
      <c r="K3054" s="1"/>
      <c r="AA3054" s="1"/>
      <c r="AB3054" s="1"/>
      <c r="AC3054" s="1"/>
      <c r="AJ3054" s="1"/>
      <c r="AK3054" s="1"/>
      <c r="AL3054" s="1"/>
    </row>
    <row r="3055">
      <c r="I3055" s="1"/>
      <c r="J3055" s="1"/>
      <c r="K3055" s="1"/>
      <c r="AA3055" s="1"/>
      <c r="AB3055" s="1"/>
      <c r="AC3055" s="1"/>
      <c r="AJ3055" s="1"/>
      <c r="AK3055" s="1"/>
      <c r="AL3055" s="1"/>
    </row>
    <row r="3056">
      <c r="I3056" s="1"/>
      <c r="J3056" s="1"/>
      <c r="K3056" s="1"/>
      <c r="AA3056" s="1"/>
      <c r="AB3056" s="1"/>
      <c r="AC3056" s="1"/>
      <c r="AJ3056" s="1"/>
      <c r="AK3056" s="1"/>
      <c r="AL3056" s="1"/>
    </row>
    <row r="3057">
      <c r="I3057" s="1"/>
      <c r="J3057" s="1"/>
      <c r="K3057" s="1"/>
      <c r="AA3057" s="1"/>
      <c r="AB3057" s="1"/>
      <c r="AC3057" s="1"/>
      <c r="AJ3057" s="1"/>
      <c r="AK3057" s="1"/>
      <c r="AL3057" s="1"/>
    </row>
    <row r="3058">
      <c r="I3058" s="1"/>
      <c r="J3058" s="1"/>
      <c r="K3058" s="1"/>
      <c r="AA3058" s="1"/>
      <c r="AB3058" s="1"/>
      <c r="AC3058" s="1"/>
      <c r="AJ3058" s="1"/>
      <c r="AK3058" s="1"/>
      <c r="AL3058" s="1"/>
    </row>
    <row r="3059">
      <c r="I3059" s="1"/>
      <c r="J3059" s="1"/>
      <c r="K3059" s="1"/>
      <c r="AA3059" s="1"/>
      <c r="AB3059" s="1"/>
      <c r="AC3059" s="1"/>
      <c r="AJ3059" s="1"/>
      <c r="AK3059" s="1"/>
      <c r="AL3059" s="1"/>
    </row>
    <row r="3060">
      <c r="I3060" s="1"/>
      <c r="J3060" s="1"/>
      <c r="K3060" s="1"/>
      <c r="AA3060" s="1"/>
      <c r="AB3060" s="1"/>
      <c r="AC3060" s="1"/>
      <c r="AJ3060" s="1"/>
      <c r="AK3060" s="1"/>
      <c r="AL3060" s="1"/>
    </row>
    <row r="3061">
      <c r="I3061" s="1"/>
      <c r="J3061" s="1"/>
      <c r="K3061" s="1"/>
      <c r="AA3061" s="1"/>
      <c r="AB3061" s="1"/>
      <c r="AC3061" s="1"/>
      <c r="AJ3061" s="1"/>
      <c r="AK3061" s="1"/>
      <c r="AL3061" s="1"/>
    </row>
    <row r="3062">
      <c r="I3062" s="1"/>
      <c r="J3062" s="1"/>
      <c r="K3062" s="1"/>
      <c r="AA3062" s="1"/>
      <c r="AB3062" s="1"/>
      <c r="AC3062" s="1"/>
      <c r="AJ3062" s="1"/>
      <c r="AK3062" s="1"/>
      <c r="AL3062" s="1"/>
    </row>
    <row r="3063">
      <c r="I3063" s="1"/>
      <c r="J3063" s="1"/>
      <c r="K3063" s="1"/>
      <c r="AA3063" s="1"/>
      <c r="AB3063" s="1"/>
      <c r="AC3063" s="1"/>
      <c r="AJ3063" s="1"/>
      <c r="AK3063" s="1"/>
      <c r="AL3063" s="1"/>
    </row>
    <row r="3064">
      <c r="I3064" s="1"/>
      <c r="J3064" s="1"/>
      <c r="K3064" s="1"/>
      <c r="AA3064" s="1"/>
      <c r="AB3064" s="1"/>
      <c r="AC3064" s="1"/>
      <c r="AJ3064" s="1"/>
      <c r="AK3064" s="1"/>
      <c r="AL3064" s="1"/>
    </row>
    <row r="3065">
      <c r="I3065" s="1"/>
      <c r="J3065" s="1"/>
      <c r="K3065" s="1"/>
      <c r="AA3065" s="1"/>
      <c r="AB3065" s="1"/>
      <c r="AC3065" s="1"/>
      <c r="AJ3065" s="1"/>
      <c r="AK3065" s="1"/>
      <c r="AL3065" s="1"/>
    </row>
    <row r="3066">
      <c r="I3066" s="1"/>
      <c r="J3066" s="1"/>
      <c r="K3066" s="1"/>
      <c r="AA3066" s="1"/>
      <c r="AB3066" s="1"/>
      <c r="AC3066" s="1"/>
      <c r="AJ3066" s="1"/>
      <c r="AK3066" s="1"/>
      <c r="AL3066" s="1"/>
    </row>
    <row r="3067">
      <c r="I3067" s="1"/>
      <c r="J3067" s="1"/>
      <c r="K3067" s="1"/>
      <c r="AA3067" s="1"/>
      <c r="AB3067" s="1"/>
      <c r="AC3067" s="1"/>
      <c r="AJ3067" s="1"/>
      <c r="AK3067" s="1"/>
      <c r="AL3067" s="1"/>
    </row>
    <row r="3068">
      <c r="I3068" s="1"/>
      <c r="J3068" s="1"/>
      <c r="K3068" s="1"/>
      <c r="AA3068" s="1"/>
      <c r="AB3068" s="1"/>
      <c r="AC3068" s="1"/>
      <c r="AJ3068" s="1"/>
      <c r="AK3068" s="1"/>
      <c r="AL3068" s="1"/>
    </row>
    <row r="3069">
      <c r="I3069" s="1"/>
      <c r="J3069" s="1"/>
      <c r="K3069" s="1"/>
      <c r="AA3069" s="1"/>
      <c r="AB3069" s="1"/>
      <c r="AC3069" s="1"/>
      <c r="AJ3069" s="1"/>
      <c r="AK3069" s="1"/>
      <c r="AL3069" s="1"/>
    </row>
    <row r="3070">
      <c r="I3070" s="1"/>
      <c r="J3070" s="1"/>
      <c r="K3070" s="1"/>
      <c r="AA3070" s="1"/>
      <c r="AB3070" s="1"/>
      <c r="AC3070" s="1"/>
      <c r="AJ3070" s="1"/>
      <c r="AK3070" s="1"/>
      <c r="AL3070" s="1"/>
    </row>
    <row r="3071">
      <c r="I3071" s="1"/>
      <c r="J3071" s="1"/>
      <c r="K3071" s="1"/>
      <c r="AA3071" s="1"/>
      <c r="AB3071" s="1"/>
      <c r="AC3071" s="1"/>
      <c r="AJ3071" s="1"/>
      <c r="AK3071" s="1"/>
      <c r="AL3071" s="1"/>
    </row>
    <row r="3072">
      <c r="I3072" s="1"/>
      <c r="J3072" s="1"/>
      <c r="K3072" s="1"/>
      <c r="AA3072" s="1"/>
      <c r="AB3072" s="1"/>
      <c r="AC3072" s="1"/>
      <c r="AJ3072" s="1"/>
      <c r="AK3072" s="1"/>
      <c r="AL3072" s="1"/>
    </row>
    <row r="3073">
      <c r="I3073" s="1"/>
      <c r="J3073" s="1"/>
      <c r="K3073" s="1"/>
      <c r="AA3073" s="1"/>
      <c r="AB3073" s="1"/>
      <c r="AC3073" s="1"/>
      <c r="AJ3073" s="1"/>
      <c r="AK3073" s="1"/>
      <c r="AL3073" s="1"/>
    </row>
    <row r="3074">
      <c r="I3074" s="1"/>
      <c r="J3074" s="1"/>
      <c r="K3074" s="1"/>
      <c r="AA3074" s="1"/>
      <c r="AB3074" s="1"/>
      <c r="AC3074" s="1"/>
      <c r="AJ3074" s="1"/>
      <c r="AK3074" s="1"/>
      <c r="AL3074" s="1"/>
    </row>
    <row r="3075">
      <c r="I3075" s="1"/>
      <c r="J3075" s="1"/>
      <c r="K3075" s="1"/>
      <c r="AA3075" s="1"/>
      <c r="AB3075" s="1"/>
      <c r="AC3075" s="1"/>
      <c r="AJ3075" s="1"/>
      <c r="AK3075" s="1"/>
      <c r="AL3075" s="1"/>
    </row>
    <row r="3076">
      <c r="I3076" s="1"/>
      <c r="J3076" s="1"/>
      <c r="K3076" s="1"/>
      <c r="AA3076" s="1"/>
      <c r="AB3076" s="1"/>
      <c r="AC3076" s="1"/>
      <c r="AJ3076" s="1"/>
      <c r="AK3076" s="1"/>
      <c r="AL3076" s="1"/>
    </row>
    <row r="3077">
      <c r="I3077" s="1"/>
      <c r="J3077" s="1"/>
      <c r="K3077" s="1"/>
      <c r="AA3077" s="1"/>
      <c r="AB3077" s="1"/>
      <c r="AC3077" s="1"/>
      <c r="AJ3077" s="1"/>
      <c r="AK3077" s="1"/>
      <c r="AL3077" s="1"/>
    </row>
    <row r="3078">
      <c r="I3078" s="1"/>
      <c r="J3078" s="1"/>
      <c r="K3078" s="1"/>
      <c r="AA3078" s="1"/>
      <c r="AB3078" s="1"/>
      <c r="AC3078" s="1"/>
      <c r="AJ3078" s="1"/>
      <c r="AK3078" s="1"/>
      <c r="AL3078" s="1"/>
    </row>
    <row r="3079">
      <c r="I3079" s="1"/>
      <c r="J3079" s="1"/>
      <c r="K3079" s="1"/>
      <c r="AA3079" s="1"/>
      <c r="AB3079" s="1"/>
      <c r="AC3079" s="1"/>
      <c r="AJ3079" s="1"/>
      <c r="AK3079" s="1"/>
      <c r="AL3079" s="1"/>
    </row>
    <row r="3080">
      <c r="I3080" s="1"/>
      <c r="J3080" s="1"/>
      <c r="K3080" s="1"/>
      <c r="AA3080" s="1"/>
      <c r="AB3080" s="1"/>
      <c r="AC3080" s="1"/>
      <c r="AJ3080" s="1"/>
      <c r="AK3080" s="1"/>
      <c r="AL3080" s="1"/>
    </row>
    <row r="3081">
      <c r="I3081" s="1"/>
      <c r="J3081" s="1"/>
      <c r="K3081" s="1"/>
      <c r="AA3081" s="1"/>
      <c r="AB3081" s="1"/>
      <c r="AC3081" s="1"/>
      <c r="AJ3081" s="1"/>
      <c r="AK3081" s="1"/>
      <c r="AL3081" s="1"/>
    </row>
    <row r="3082">
      <c r="I3082" s="1"/>
      <c r="J3082" s="1"/>
      <c r="K3082" s="1"/>
      <c r="AA3082" s="1"/>
      <c r="AB3082" s="1"/>
      <c r="AC3082" s="1"/>
      <c r="AJ3082" s="1"/>
      <c r="AK3082" s="1"/>
      <c r="AL3082" s="1"/>
    </row>
    <row r="3083">
      <c r="I3083" s="1"/>
      <c r="J3083" s="1"/>
      <c r="K3083" s="1"/>
      <c r="AA3083" s="1"/>
      <c r="AB3083" s="1"/>
      <c r="AC3083" s="1"/>
      <c r="AJ3083" s="1"/>
      <c r="AK3083" s="1"/>
      <c r="AL3083" s="1"/>
    </row>
    <row r="3084">
      <c r="I3084" s="1"/>
      <c r="J3084" s="1"/>
      <c r="K3084" s="1"/>
      <c r="AA3084" s="1"/>
      <c r="AB3084" s="1"/>
      <c r="AC3084" s="1"/>
      <c r="AJ3084" s="1"/>
      <c r="AK3084" s="1"/>
      <c r="AL3084" s="1"/>
    </row>
    <row r="3085">
      <c r="I3085" s="1"/>
      <c r="J3085" s="1"/>
      <c r="K3085" s="1"/>
      <c r="AA3085" s="1"/>
      <c r="AB3085" s="1"/>
      <c r="AC3085" s="1"/>
      <c r="AJ3085" s="1"/>
      <c r="AK3085" s="1"/>
      <c r="AL3085" s="1"/>
    </row>
    <row r="3086">
      <c r="I3086" s="1"/>
      <c r="J3086" s="1"/>
      <c r="K3086" s="1"/>
      <c r="AA3086" s="1"/>
      <c r="AB3086" s="1"/>
      <c r="AC3086" s="1"/>
      <c r="AJ3086" s="1"/>
      <c r="AK3086" s="1"/>
      <c r="AL3086" s="1"/>
    </row>
    <row r="3087">
      <c r="I3087" s="1"/>
      <c r="J3087" s="1"/>
      <c r="K3087" s="1"/>
      <c r="AA3087" s="1"/>
      <c r="AB3087" s="1"/>
      <c r="AC3087" s="1"/>
      <c r="AJ3087" s="1"/>
      <c r="AK3087" s="1"/>
      <c r="AL3087" s="1"/>
    </row>
    <row r="3088">
      <c r="I3088" s="1"/>
      <c r="J3088" s="1"/>
      <c r="K3088" s="1"/>
      <c r="AA3088" s="1"/>
      <c r="AB3088" s="1"/>
      <c r="AC3088" s="1"/>
      <c r="AJ3088" s="1"/>
      <c r="AK3088" s="1"/>
      <c r="AL3088" s="1"/>
    </row>
    <row r="3089">
      <c r="I3089" s="1"/>
      <c r="J3089" s="1"/>
      <c r="K3089" s="1"/>
      <c r="AA3089" s="1"/>
      <c r="AB3089" s="1"/>
      <c r="AC3089" s="1"/>
      <c r="AJ3089" s="1"/>
      <c r="AK3089" s="1"/>
      <c r="AL3089" s="1"/>
    </row>
    <row r="3090">
      <c r="I3090" s="1"/>
      <c r="J3090" s="1"/>
      <c r="K3090" s="1"/>
      <c r="AA3090" s="1"/>
      <c r="AB3090" s="1"/>
      <c r="AC3090" s="1"/>
      <c r="AJ3090" s="1"/>
      <c r="AK3090" s="1"/>
      <c r="AL3090" s="1"/>
    </row>
    <row r="3091">
      <c r="I3091" s="1"/>
      <c r="J3091" s="1"/>
      <c r="K3091" s="1"/>
      <c r="AA3091" s="1"/>
      <c r="AB3091" s="1"/>
      <c r="AC3091" s="1"/>
      <c r="AJ3091" s="1"/>
      <c r="AK3091" s="1"/>
      <c r="AL3091" s="1"/>
    </row>
    <row r="3092">
      <c r="I3092" s="1"/>
      <c r="J3092" s="1"/>
      <c r="K3092" s="1"/>
      <c r="AA3092" s="1"/>
      <c r="AB3092" s="1"/>
      <c r="AC3092" s="1"/>
      <c r="AJ3092" s="1"/>
      <c r="AK3092" s="1"/>
      <c r="AL3092" s="1"/>
    </row>
    <row r="3093">
      <c r="I3093" s="1"/>
      <c r="J3093" s="1"/>
      <c r="K3093" s="1"/>
      <c r="AA3093" s="1"/>
      <c r="AB3093" s="1"/>
      <c r="AC3093" s="1"/>
      <c r="AJ3093" s="1"/>
      <c r="AK3093" s="1"/>
      <c r="AL3093" s="1"/>
    </row>
    <row r="3094">
      <c r="I3094" s="1"/>
      <c r="J3094" s="1"/>
      <c r="K3094" s="1"/>
      <c r="AA3094" s="1"/>
      <c r="AB3094" s="1"/>
      <c r="AC3094" s="1"/>
      <c r="AJ3094" s="1"/>
      <c r="AK3094" s="1"/>
      <c r="AL3094" s="1"/>
    </row>
    <row r="3095">
      <c r="I3095" s="1"/>
      <c r="J3095" s="1"/>
      <c r="K3095" s="1"/>
      <c r="AA3095" s="1"/>
      <c r="AB3095" s="1"/>
      <c r="AC3095" s="1"/>
      <c r="AJ3095" s="1"/>
      <c r="AK3095" s="1"/>
      <c r="AL3095" s="1"/>
    </row>
    <row r="3096">
      <c r="I3096" s="1"/>
      <c r="J3096" s="1"/>
      <c r="K3096" s="1"/>
      <c r="AA3096" s="1"/>
      <c r="AB3096" s="1"/>
      <c r="AC3096" s="1"/>
      <c r="AJ3096" s="1"/>
      <c r="AK3096" s="1"/>
      <c r="AL3096" s="1"/>
    </row>
    <row r="3097">
      <c r="I3097" s="1"/>
      <c r="J3097" s="1"/>
      <c r="K3097" s="1"/>
      <c r="AA3097" s="1"/>
      <c r="AB3097" s="1"/>
      <c r="AC3097" s="1"/>
      <c r="AJ3097" s="1"/>
      <c r="AK3097" s="1"/>
      <c r="AL3097" s="1"/>
    </row>
    <row r="3098">
      <c r="I3098" s="1"/>
      <c r="J3098" s="1"/>
      <c r="K3098" s="1"/>
      <c r="AA3098" s="1"/>
      <c r="AB3098" s="1"/>
      <c r="AC3098" s="1"/>
      <c r="AJ3098" s="1"/>
      <c r="AK3098" s="1"/>
      <c r="AL3098" s="1"/>
    </row>
    <row r="3099">
      <c r="I3099" s="1"/>
      <c r="J3099" s="1"/>
      <c r="K3099" s="1"/>
      <c r="AA3099" s="1"/>
      <c r="AB3099" s="1"/>
      <c r="AC3099" s="1"/>
      <c r="AJ3099" s="1"/>
      <c r="AK3099" s="1"/>
      <c r="AL3099" s="1"/>
    </row>
    <row r="3100">
      <c r="I3100" s="1"/>
      <c r="J3100" s="1"/>
      <c r="K3100" s="1"/>
      <c r="AA3100" s="1"/>
      <c r="AB3100" s="1"/>
      <c r="AC3100" s="1"/>
      <c r="AJ3100" s="1"/>
      <c r="AK3100" s="1"/>
      <c r="AL3100" s="1"/>
    </row>
    <row r="3101">
      <c r="I3101" s="1"/>
      <c r="J3101" s="1"/>
      <c r="K3101" s="1"/>
      <c r="AA3101" s="1"/>
      <c r="AB3101" s="1"/>
      <c r="AC3101" s="1"/>
      <c r="AJ3101" s="1"/>
      <c r="AK3101" s="1"/>
      <c r="AL3101" s="1"/>
    </row>
    <row r="3102">
      <c r="I3102" s="1"/>
      <c r="J3102" s="1"/>
      <c r="K3102" s="1"/>
      <c r="AA3102" s="1"/>
      <c r="AB3102" s="1"/>
      <c r="AC3102" s="1"/>
      <c r="AJ3102" s="1"/>
      <c r="AK3102" s="1"/>
      <c r="AL3102" s="1"/>
    </row>
    <row r="3103">
      <c r="I3103" s="1"/>
      <c r="J3103" s="1"/>
      <c r="K3103" s="1"/>
      <c r="AA3103" s="1"/>
      <c r="AB3103" s="1"/>
      <c r="AC3103" s="1"/>
      <c r="AJ3103" s="1"/>
      <c r="AK3103" s="1"/>
      <c r="AL3103" s="1"/>
    </row>
    <row r="3104">
      <c r="I3104" s="1"/>
      <c r="J3104" s="1"/>
      <c r="K3104" s="1"/>
      <c r="AA3104" s="1"/>
      <c r="AB3104" s="1"/>
      <c r="AC3104" s="1"/>
      <c r="AJ3104" s="1"/>
      <c r="AK3104" s="1"/>
      <c r="AL3104" s="1"/>
    </row>
    <row r="3105">
      <c r="I3105" s="1"/>
      <c r="J3105" s="1"/>
      <c r="K3105" s="1"/>
      <c r="AA3105" s="1"/>
      <c r="AB3105" s="1"/>
      <c r="AC3105" s="1"/>
      <c r="AJ3105" s="1"/>
      <c r="AK3105" s="1"/>
      <c r="AL3105" s="1"/>
    </row>
    <row r="3106">
      <c r="I3106" s="1"/>
      <c r="J3106" s="1"/>
      <c r="K3106" s="1"/>
      <c r="AA3106" s="1"/>
      <c r="AB3106" s="1"/>
      <c r="AC3106" s="1"/>
      <c r="AJ3106" s="1"/>
      <c r="AK3106" s="1"/>
      <c r="AL3106" s="1"/>
    </row>
    <row r="3107">
      <c r="I3107" s="1"/>
      <c r="J3107" s="1"/>
      <c r="K3107" s="1"/>
      <c r="AA3107" s="1"/>
      <c r="AB3107" s="1"/>
      <c r="AC3107" s="1"/>
      <c r="AJ3107" s="1"/>
      <c r="AK3107" s="1"/>
      <c r="AL3107" s="1"/>
    </row>
    <row r="3108">
      <c r="I3108" s="1"/>
      <c r="J3108" s="1"/>
      <c r="K3108" s="1"/>
      <c r="AA3108" s="1"/>
      <c r="AB3108" s="1"/>
      <c r="AC3108" s="1"/>
      <c r="AJ3108" s="1"/>
      <c r="AK3108" s="1"/>
      <c r="AL3108" s="1"/>
    </row>
    <row r="3109">
      <c r="I3109" s="1"/>
      <c r="J3109" s="1"/>
      <c r="K3109" s="1"/>
      <c r="AA3109" s="1"/>
      <c r="AB3109" s="1"/>
      <c r="AC3109" s="1"/>
      <c r="AJ3109" s="1"/>
      <c r="AK3109" s="1"/>
      <c r="AL3109" s="1"/>
    </row>
    <row r="3110">
      <c r="I3110" s="1"/>
      <c r="J3110" s="1"/>
      <c r="K3110" s="1"/>
      <c r="AA3110" s="1"/>
      <c r="AB3110" s="1"/>
      <c r="AC3110" s="1"/>
      <c r="AJ3110" s="1"/>
      <c r="AK3110" s="1"/>
      <c r="AL3110" s="1"/>
    </row>
    <row r="3111">
      <c r="I3111" s="1"/>
      <c r="J3111" s="1"/>
      <c r="K3111" s="1"/>
      <c r="AA3111" s="1"/>
      <c r="AB3111" s="1"/>
      <c r="AC3111" s="1"/>
      <c r="AJ3111" s="1"/>
      <c r="AK3111" s="1"/>
      <c r="AL3111" s="1"/>
    </row>
    <row r="3112">
      <c r="I3112" s="1"/>
      <c r="J3112" s="1"/>
      <c r="K3112" s="1"/>
      <c r="AA3112" s="1"/>
      <c r="AB3112" s="1"/>
      <c r="AC3112" s="1"/>
      <c r="AJ3112" s="1"/>
      <c r="AK3112" s="1"/>
      <c r="AL3112" s="1"/>
    </row>
    <row r="3113">
      <c r="I3113" s="1"/>
      <c r="J3113" s="1"/>
      <c r="K3113" s="1"/>
      <c r="AA3113" s="1"/>
      <c r="AB3113" s="1"/>
      <c r="AC3113" s="1"/>
      <c r="AJ3113" s="1"/>
      <c r="AK3113" s="1"/>
      <c r="AL3113" s="1"/>
    </row>
    <row r="3114">
      <c r="I3114" s="1"/>
      <c r="J3114" s="1"/>
      <c r="K3114" s="1"/>
      <c r="AA3114" s="1"/>
      <c r="AB3114" s="1"/>
      <c r="AC3114" s="1"/>
      <c r="AJ3114" s="1"/>
      <c r="AK3114" s="1"/>
      <c r="AL3114" s="1"/>
    </row>
    <row r="3115">
      <c r="I3115" s="1"/>
      <c r="J3115" s="1"/>
      <c r="K3115" s="1"/>
      <c r="AA3115" s="1"/>
      <c r="AB3115" s="1"/>
      <c r="AC3115" s="1"/>
      <c r="AJ3115" s="1"/>
      <c r="AK3115" s="1"/>
      <c r="AL3115" s="1"/>
    </row>
    <row r="3116">
      <c r="I3116" s="1"/>
      <c r="J3116" s="1"/>
      <c r="K3116" s="1"/>
      <c r="AA3116" s="1"/>
      <c r="AB3116" s="1"/>
      <c r="AC3116" s="1"/>
      <c r="AJ3116" s="1"/>
      <c r="AK3116" s="1"/>
      <c r="AL3116" s="1"/>
    </row>
    <row r="3117">
      <c r="I3117" s="1"/>
      <c r="J3117" s="1"/>
      <c r="K3117" s="1"/>
      <c r="AA3117" s="1"/>
      <c r="AB3117" s="1"/>
      <c r="AC3117" s="1"/>
      <c r="AJ3117" s="1"/>
      <c r="AK3117" s="1"/>
      <c r="AL3117" s="1"/>
    </row>
    <row r="3118">
      <c r="I3118" s="1"/>
      <c r="J3118" s="1"/>
      <c r="K3118" s="1"/>
      <c r="AA3118" s="1"/>
      <c r="AB3118" s="1"/>
      <c r="AC3118" s="1"/>
      <c r="AJ3118" s="1"/>
      <c r="AK3118" s="1"/>
      <c r="AL3118" s="1"/>
    </row>
    <row r="3119">
      <c r="I3119" s="1"/>
      <c r="J3119" s="1"/>
      <c r="K3119" s="1"/>
      <c r="AA3119" s="1"/>
      <c r="AB3119" s="1"/>
      <c r="AC3119" s="1"/>
      <c r="AJ3119" s="1"/>
      <c r="AK3119" s="1"/>
      <c r="AL3119" s="1"/>
    </row>
    <row r="3120">
      <c r="I3120" s="1"/>
      <c r="J3120" s="1"/>
      <c r="K3120" s="1"/>
      <c r="AA3120" s="1"/>
      <c r="AB3120" s="1"/>
      <c r="AC3120" s="1"/>
      <c r="AJ3120" s="1"/>
      <c r="AK3120" s="1"/>
      <c r="AL3120" s="1"/>
    </row>
    <row r="3121">
      <c r="I3121" s="1"/>
      <c r="J3121" s="1"/>
      <c r="K3121" s="1"/>
      <c r="AA3121" s="1"/>
      <c r="AB3121" s="1"/>
      <c r="AC3121" s="1"/>
      <c r="AJ3121" s="1"/>
      <c r="AK3121" s="1"/>
      <c r="AL3121" s="1"/>
    </row>
    <row r="3122">
      <c r="I3122" s="1"/>
      <c r="J3122" s="1"/>
      <c r="K3122" s="1"/>
      <c r="AA3122" s="1"/>
      <c r="AB3122" s="1"/>
      <c r="AC3122" s="1"/>
      <c r="AJ3122" s="1"/>
      <c r="AK3122" s="1"/>
      <c r="AL3122" s="1"/>
    </row>
    <row r="3123">
      <c r="I3123" s="1"/>
      <c r="J3123" s="1"/>
      <c r="K3123" s="1"/>
      <c r="AA3123" s="1"/>
      <c r="AB3123" s="1"/>
      <c r="AC3123" s="1"/>
      <c r="AJ3123" s="1"/>
      <c r="AK3123" s="1"/>
      <c r="AL3123" s="1"/>
    </row>
    <row r="3124">
      <c r="I3124" s="1"/>
      <c r="J3124" s="1"/>
      <c r="K3124" s="1"/>
      <c r="AA3124" s="1"/>
      <c r="AB3124" s="1"/>
      <c r="AC3124" s="1"/>
      <c r="AJ3124" s="1"/>
      <c r="AK3124" s="1"/>
      <c r="AL3124" s="1"/>
    </row>
    <row r="3125">
      <c r="I3125" s="1"/>
      <c r="J3125" s="1"/>
      <c r="K3125" s="1"/>
      <c r="AA3125" s="1"/>
      <c r="AB3125" s="1"/>
      <c r="AC3125" s="1"/>
      <c r="AJ3125" s="1"/>
      <c r="AK3125" s="1"/>
      <c r="AL3125" s="1"/>
    </row>
    <row r="3126">
      <c r="I3126" s="1"/>
      <c r="J3126" s="1"/>
      <c r="K3126" s="1"/>
      <c r="AA3126" s="1"/>
      <c r="AB3126" s="1"/>
      <c r="AC3126" s="1"/>
      <c r="AJ3126" s="1"/>
      <c r="AK3126" s="1"/>
      <c r="AL3126" s="1"/>
    </row>
    <row r="3127">
      <c r="I3127" s="1"/>
      <c r="J3127" s="1"/>
      <c r="K3127" s="1"/>
      <c r="AA3127" s="1"/>
      <c r="AB3127" s="1"/>
      <c r="AC3127" s="1"/>
      <c r="AJ3127" s="1"/>
      <c r="AK3127" s="1"/>
      <c r="AL3127" s="1"/>
    </row>
    <row r="3128">
      <c r="I3128" s="1"/>
      <c r="J3128" s="1"/>
      <c r="K3128" s="1"/>
      <c r="AA3128" s="1"/>
      <c r="AB3128" s="1"/>
      <c r="AC3128" s="1"/>
      <c r="AJ3128" s="1"/>
      <c r="AK3128" s="1"/>
      <c r="AL3128" s="1"/>
    </row>
    <row r="3129">
      <c r="I3129" s="1"/>
      <c r="J3129" s="1"/>
      <c r="K3129" s="1"/>
      <c r="AA3129" s="1"/>
      <c r="AB3129" s="1"/>
      <c r="AC3129" s="1"/>
      <c r="AJ3129" s="1"/>
      <c r="AK3129" s="1"/>
      <c r="AL3129" s="1"/>
    </row>
    <row r="3130">
      <c r="I3130" s="1"/>
      <c r="J3130" s="1"/>
      <c r="K3130" s="1"/>
      <c r="AA3130" s="1"/>
      <c r="AB3130" s="1"/>
      <c r="AC3130" s="1"/>
      <c r="AJ3130" s="1"/>
      <c r="AK3130" s="1"/>
      <c r="AL3130" s="1"/>
    </row>
    <row r="3131">
      <c r="I3131" s="1"/>
      <c r="J3131" s="1"/>
      <c r="K3131" s="1"/>
      <c r="AA3131" s="1"/>
      <c r="AB3131" s="1"/>
      <c r="AC3131" s="1"/>
      <c r="AJ3131" s="1"/>
      <c r="AK3131" s="1"/>
      <c r="AL3131" s="1"/>
    </row>
    <row r="3132">
      <c r="I3132" s="1"/>
      <c r="J3132" s="1"/>
      <c r="K3132" s="1"/>
      <c r="AA3132" s="1"/>
      <c r="AB3132" s="1"/>
      <c r="AC3132" s="1"/>
      <c r="AJ3132" s="1"/>
      <c r="AK3132" s="1"/>
      <c r="AL3132" s="1"/>
    </row>
    <row r="3133">
      <c r="I3133" s="1"/>
      <c r="J3133" s="1"/>
      <c r="K3133" s="1"/>
      <c r="AA3133" s="1"/>
      <c r="AB3133" s="1"/>
      <c r="AC3133" s="1"/>
      <c r="AJ3133" s="1"/>
      <c r="AK3133" s="1"/>
      <c r="AL3133" s="1"/>
    </row>
    <row r="3134">
      <c r="I3134" s="1"/>
      <c r="J3134" s="1"/>
      <c r="K3134" s="1"/>
      <c r="AA3134" s="1"/>
      <c r="AB3134" s="1"/>
      <c r="AC3134" s="1"/>
      <c r="AJ3134" s="1"/>
      <c r="AK3134" s="1"/>
      <c r="AL3134" s="1"/>
    </row>
    <row r="3135">
      <c r="I3135" s="1"/>
      <c r="J3135" s="1"/>
      <c r="K3135" s="1"/>
      <c r="AA3135" s="1"/>
      <c r="AB3135" s="1"/>
      <c r="AC3135" s="1"/>
      <c r="AJ3135" s="1"/>
      <c r="AK3135" s="1"/>
      <c r="AL3135" s="1"/>
    </row>
    <row r="3136">
      <c r="I3136" s="1"/>
      <c r="J3136" s="1"/>
      <c r="K3136" s="1"/>
      <c r="AA3136" s="1"/>
      <c r="AB3136" s="1"/>
      <c r="AC3136" s="1"/>
      <c r="AJ3136" s="1"/>
      <c r="AK3136" s="1"/>
      <c r="AL3136" s="1"/>
    </row>
    <row r="3137">
      <c r="I3137" s="1"/>
      <c r="J3137" s="1"/>
      <c r="K3137" s="1"/>
      <c r="AA3137" s="1"/>
      <c r="AB3137" s="1"/>
      <c r="AC3137" s="1"/>
      <c r="AJ3137" s="1"/>
      <c r="AK3137" s="1"/>
      <c r="AL3137" s="1"/>
    </row>
    <row r="3138">
      <c r="I3138" s="1"/>
      <c r="J3138" s="1"/>
      <c r="K3138" s="1"/>
      <c r="AA3138" s="1"/>
      <c r="AB3138" s="1"/>
      <c r="AC3138" s="1"/>
      <c r="AJ3138" s="1"/>
      <c r="AK3138" s="1"/>
      <c r="AL3138" s="1"/>
    </row>
    <row r="3139">
      <c r="I3139" s="1"/>
      <c r="J3139" s="1"/>
      <c r="K3139" s="1"/>
      <c r="AA3139" s="1"/>
      <c r="AB3139" s="1"/>
      <c r="AC3139" s="1"/>
      <c r="AJ3139" s="1"/>
      <c r="AK3139" s="1"/>
      <c r="AL3139" s="1"/>
    </row>
    <row r="3140">
      <c r="I3140" s="1"/>
      <c r="J3140" s="1"/>
      <c r="K3140" s="1"/>
      <c r="AA3140" s="1"/>
      <c r="AB3140" s="1"/>
      <c r="AC3140" s="1"/>
      <c r="AJ3140" s="1"/>
      <c r="AK3140" s="1"/>
      <c r="AL3140" s="1"/>
    </row>
    <row r="3141">
      <c r="I3141" s="1"/>
      <c r="J3141" s="1"/>
      <c r="K3141" s="1"/>
      <c r="AA3141" s="1"/>
      <c r="AB3141" s="1"/>
      <c r="AC3141" s="1"/>
      <c r="AJ3141" s="1"/>
      <c r="AK3141" s="1"/>
      <c r="AL3141" s="1"/>
    </row>
    <row r="3142">
      <c r="I3142" s="1"/>
      <c r="J3142" s="1"/>
      <c r="K3142" s="1"/>
      <c r="AA3142" s="1"/>
      <c r="AB3142" s="1"/>
      <c r="AC3142" s="1"/>
      <c r="AJ3142" s="1"/>
      <c r="AK3142" s="1"/>
      <c r="AL3142" s="1"/>
    </row>
    <row r="3143">
      <c r="I3143" s="1"/>
      <c r="J3143" s="1"/>
      <c r="K3143" s="1"/>
      <c r="AA3143" s="1"/>
      <c r="AB3143" s="1"/>
      <c r="AC3143" s="1"/>
      <c r="AJ3143" s="1"/>
      <c r="AK3143" s="1"/>
      <c r="AL3143" s="1"/>
    </row>
    <row r="3144">
      <c r="I3144" s="1"/>
      <c r="J3144" s="1"/>
      <c r="K3144" s="1"/>
      <c r="AA3144" s="1"/>
      <c r="AB3144" s="1"/>
      <c r="AC3144" s="1"/>
      <c r="AJ3144" s="1"/>
      <c r="AK3144" s="1"/>
      <c r="AL3144" s="1"/>
    </row>
    <row r="3145">
      <c r="I3145" s="1"/>
      <c r="J3145" s="1"/>
      <c r="K3145" s="1"/>
      <c r="AA3145" s="1"/>
      <c r="AB3145" s="1"/>
      <c r="AC3145" s="1"/>
      <c r="AJ3145" s="1"/>
      <c r="AK3145" s="1"/>
      <c r="AL3145" s="1"/>
    </row>
    <row r="3146">
      <c r="I3146" s="1"/>
      <c r="J3146" s="1"/>
      <c r="K3146" s="1"/>
      <c r="AA3146" s="1"/>
      <c r="AB3146" s="1"/>
      <c r="AC3146" s="1"/>
      <c r="AJ3146" s="1"/>
      <c r="AK3146" s="1"/>
      <c r="AL3146" s="1"/>
    </row>
    <row r="3147">
      <c r="I3147" s="1"/>
      <c r="J3147" s="1"/>
      <c r="K3147" s="1"/>
      <c r="AA3147" s="1"/>
      <c r="AB3147" s="1"/>
      <c r="AC3147" s="1"/>
      <c r="AJ3147" s="1"/>
      <c r="AK3147" s="1"/>
      <c r="AL3147" s="1"/>
    </row>
    <row r="3148">
      <c r="I3148" s="1"/>
      <c r="J3148" s="1"/>
      <c r="K3148" s="1"/>
      <c r="AA3148" s="1"/>
      <c r="AB3148" s="1"/>
      <c r="AC3148" s="1"/>
      <c r="AJ3148" s="1"/>
      <c r="AK3148" s="1"/>
      <c r="AL3148" s="1"/>
    </row>
    <row r="3149">
      <c r="I3149" s="1"/>
      <c r="J3149" s="1"/>
      <c r="K3149" s="1"/>
      <c r="AA3149" s="1"/>
      <c r="AB3149" s="1"/>
      <c r="AC3149" s="1"/>
      <c r="AJ3149" s="1"/>
      <c r="AK3149" s="1"/>
      <c r="AL3149" s="1"/>
    </row>
    <row r="3150">
      <c r="I3150" s="1"/>
      <c r="J3150" s="1"/>
      <c r="K3150" s="1"/>
      <c r="AA3150" s="1"/>
      <c r="AB3150" s="1"/>
      <c r="AC3150" s="1"/>
      <c r="AJ3150" s="1"/>
      <c r="AK3150" s="1"/>
      <c r="AL3150" s="1"/>
    </row>
    <row r="3151">
      <c r="I3151" s="1"/>
      <c r="J3151" s="1"/>
      <c r="K3151" s="1"/>
      <c r="AA3151" s="1"/>
      <c r="AB3151" s="1"/>
      <c r="AC3151" s="1"/>
      <c r="AJ3151" s="1"/>
      <c r="AK3151" s="1"/>
      <c r="AL3151" s="1"/>
    </row>
    <row r="3152">
      <c r="I3152" s="1"/>
      <c r="J3152" s="1"/>
      <c r="K3152" s="1"/>
      <c r="AA3152" s="1"/>
      <c r="AB3152" s="1"/>
      <c r="AC3152" s="1"/>
      <c r="AJ3152" s="1"/>
      <c r="AK3152" s="1"/>
      <c r="AL3152" s="1"/>
    </row>
    <row r="3153">
      <c r="I3153" s="1"/>
      <c r="J3153" s="1"/>
      <c r="K3153" s="1"/>
      <c r="AA3153" s="1"/>
      <c r="AB3153" s="1"/>
      <c r="AC3153" s="1"/>
      <c r="AJ3153" s="1"/>
      <c r="AK3153" s="1"/>
      <c r="AL3153" s="1"/>
    </row>
    <row r="3154">
      <c r="I3154" s="1"/>
      <c r="J3154" s="1"/>
      <c r="K3154" s="1"/>
      <c r="AA3154" s="1"/>
      <c r="AB3154" s="1"/>
      <c r="AC3154" s="1"/>
      <c r="AJ3154" s="1"/>
      <c r="AK3154" s="1"/>
      <c r="AL3154" s="1"/>
    </row>
    <row r="3155">
      <c r="I3155" s="1"/>
      <c r="J3155" s="1"/>
      <c r="K3155" s="1"/>
      <c r="AA3155" s="1"/>
      <c r="AB3155" s="1"/>
      <c r="AC3155" s="1"/>
      <c r="AJ3155" s="1"/>
      <c r="AK3155" s="1"/>
      <c r="AL3155" s="1"/>
    </row>
    <row r="3156">
      <c r="I3156" s="1"/>
      <c r="J3156" s="1"/>
      <c r="K3156" s="1"/>
      <c r="AA3156" s="1"/>
      <c r="AB3156" s="1"/>
      <c r="AC3156" s="1"/>
      <c r="AJ3156" s="1"/>
      <c r="AK3156" s="1"/>
      <c r="AL3156" s="1"/>
    </row>
    <row r="3157">
      <c r="I3157" s="1"/>
      <c r="J3157" s="1"/>
      <c r="K3157" s="1"/>
      <c r="AA3157" s="1"/>
      <c r="AB3157" s="1"/>
      <c r="AC3157" s="1"/>
      <c r="AJ3157" s="1"/>
      <c r="AK3157" s="1"/>
      <c r="AL3157" s="1"/>
    </row>
    <row r="3158">
      <c r="I3158" s="1"/>
      <c r="J3158" s="1"/>
      <c r="K3158" s="1"/>
      <c r="AA3158" s="1"/>
      <c r="AB3158" s="1"/>
      <c r="AC3158" s="1"/>
      <c r="AJ3158" s="1"/>
      <c r="AK3158" s="1"/>
      <c r="AL3158" s="1"/>
    </row>
    <row r="3159">
      <c r="I3159" s="1"/>
      <c r="J3159" s="1"/>
      <c r="K3159" s="1"/>
      <c r="AA3159" s="1"/>
      <c r="AB3159" s="1"/>
      <c r="AC3159" s="1"/>
      <c r="AJ3159" s="1"/>
      <c r="AK3159" s="1"/>
      <c r="AL3159" s="1"/>
    </row>
    <row r="3160">
      <c r="I3160" s="1"/>
      <c r="J3160" s="1"/>
      <c r="K3160" s="1"/>
      <c r="AA3160" s="1"/>
      <c r="AB3160" s="1"/>
      <c r="AC3160" s="1"/>
      <c r="AJ3160" s="1"/>
      <c r="AK3160" s="1"/>
      <c r="AL3160" s="1"/>
    </row>
    <row r="3161">
      <c r="I3161" s="1"/>
      <c r="J3161" s="1"/>
      <c r="K3161" s="1"/>
      <c r="AA3161" s="1"/>
      <c r="AB3161" s="1"/>
      <c r="AC3161" s="1"/>
      <c r="AJ3161" s="1"/>
      <c r="AK3161" s="1"/>
      <c r="AL3161" s="1"/>
    </row>
    <row r="3162">
      <c r="I3162" s="1"/>
      <c r="J3162" s="1"/>
      <c r="K3162" s="1"/>
      <c r="AA3162" s="1"/>
      <c r="AB3162" s="1"/>
      <c r="AC3162" s="1"/>
      <c r="AJ3162" s="1"/>
      <c r="AK3162" s="1"/>
      <c r="AL3162" s="1"/>
    </row>
    <row r="3163">
      <c r="I3163" s="1"/>
      <c r="J3163" s="1"/>
      <c r="K3163" s="1"/>
      <c r="AA3163" s="1"/>
      <c r="AB3163" s="1"/>
      <c r="AC3163" s="1"/>
      <c r="AJ3163" s="1"/>
      <c r="AK3163" s="1"/>
      <c r="AL3163" s="1"/>
    </row>
    <row r="3164">
      <c r="I3164" s="1"/>
      <c r="J3164" s="1"/>
      <c r="K3164" s="1"/>
      <c r="AA3164" s="1"/>
      <c r="AB3164" s="1"/>
      <c r="AC3164" s="1"/>
      <c r="AJ3164" s="1"/>
      <c r="AK3164" s="1"/>
      <c r="AL3164" s="1"/>
    </row>
    <row r="3165">
      <c r="I3165" s="1"/>
      <c r="J3165" s="1"/>
      <c r="K3165" s="1"/>
      <c r="AA3165" s="1"/>
      <c r="AB3165" s="1"/>
      <c r="AC3165" s="1"/>
      <c r="AJ3165" s="1"/>
      <c r="AK3165" s="1"/>
      <c r="AL3165" s="1"/>
    </row>
    <row r="3166">
      <c r="I3166" s="1"/>
      <c r="J3166" s="1"/>
      <c r="K3166" s="1"/>
      <c r="AA3166" s="1"/>
      <c r="AB3166" s="1"/>
      <c r="AC3166" s="1"/>
      <c r="AJ3166" s="1"/>
      <c r="AK3166" s="1"/>
      <c r="AL3166" s="1"/>
    </row>
    <row r="3167">
      <c r="I3167" s="1"/>
      <c r="J3167" s="1"/>
      <c r="K3167" s="1"/>
      <c r="AA3167" s="1"/>
      <c r="AB3167" s="1"/>
      <c r="AC3167" s="1"/>
      <c r="AJ3167" s="1"/>
      <c r="AK3167" s="1"/>
      <c r="AL3167" s="1"/>
    </row>
    <row r="3168">
      <c r="I3168" s="1"/>
      <c r="J3168" s="1"/>
      <c r="K3168" s="1"/>
      <c r="AA3168" s="1"/>
      <c r="AB3168" s="1"/>
      <c r="AC3168" s="1"/>
      <c r="AJ3168" s="1"/>
      <c r="AK3168" s="1"/>
      <c r="AL3168" s="1"/>
    </row>
    <row r="3169">
      <c r="I3169" s="1"/>
      <c r="J3169" s="1"/>
      <c r="K3169" s="1"/>
      <c r="AA3169" s="1"/>
      <c r="AB3169" s="1"/>
      <c r="AC3169" s="1"/>
      <c r="AJ3169" s="1"/>
      <c r="AK3169" s="1"/>
      <c r="AL3169" s="1"/>
    </row>
    <row r="3170">
      <c r="I3170" s="1"/>
      <c r="J3170" s="1"/>
      <c r="K3170" s="1"/>
      <c r="AA3170" s="1"/>
      <c r="AB3170" s="1"/>
      <c r="AC3170" s="1"/>
      <c r="AJ3170" s="1"/>
      <c r="AK3170" s="1"/>
      <c r="AL3170" s="1"/>
    </row>
    <row r="3171">
      <c r="I3171" s="1"/>
      <c r="J3171" s="1"/>
      <c r="K3171" s="1"/>
      <c r="AA3171" s="1"/>
      <c r="AB3171" s="1"/>
      <c r="AC3171" s="1"/>
      <c r="AJ3171" s="1"/>
      <c r="AK3171" s="1"/>
      <c r="AL3171" s="1"/>
    </row>
    <row r="3172">
      <c r="I3172" s="1"/>
      <c r="J3172" s="1"/>
      <c r="K3172" s="1"/>
      <c r="AA3172" s="1"/>
      <c r="AB3172" s="1"/>
      <c r="AC3172" s="1"/>
      <c r="AJ3172" s="1"/>
      <c r="AK3172" s="1"/>
      <c r="AL3172" s="1"/>
    </row>
    <row r="3173">
      <c r="I3173" s="1"/>
      <c r="J3173" s="1"/>
      <c r="K3173" s="1"/>
      <c r="AA3173" s="1"/>
      <c r="AB3173" s="1"/>
      <c r="AC3173" s="1"/>
      <c r="AJ3173" s="1"/>
      <c r="AK3173" s="1"/>
      <c r="AL3173" s="1"/>
    </row>
    <row r="3174">
      <c r="I3174" s="1"/>
      <c r="J3174" s="1"/>
      <c r="K3174" s="1"/>
      <c r="AA3174" s="1"/>
      <c r="AB3174" s="1"/>
      <c r="AC3174" s="1"/>
      <c r="AJ3174" s="1"/>
      <c r="AK3174" s="1"/>
      <c r="AL3174" s="1"/>
    </row>
    <row r="3175">
      <c r="I3175" s="1"/>
      <c r="J3175" s="1"/>
      <c r="K3175" s="1"/>
      <c r="AA3175" s="1"/>
      <c r="AB3175" s="1"/>
      <c r="AC3175" s="1"/>
      <c r="AJ3175" s="1"/>
      <c r="AK3175" s="1"/>
      <c r="AL3175" s="1"/>
    </row>
    <row r="3176">
      <c r="I3176" s="1"/>
      <c r="J3176" s="1"/>
      <c r="K3176" s="1"/>
      <c r="AA3176" s="1"/>
      <c r="AB3176" s="1"/>
      <c r="AC3176" s="1"/>
      <c r="AJ3176" s="1"/>
      <c r="AK3176" s="1"/>
      <c r="AL3176" s="1"/>
    </row>
    <row r="3177">
      <c r="I3177" s="1"/>
      <c r="J3177" s="1"/>
      <c r="K3177" s="1"/>
      <c r="AA3177" s="1"/>
      <c r="AB3177" s="1"/>
      <c r="AC3177" s="1"/>
      <c r="AJ3177" s="1"/>
      <c r="AK3177" s="1"/>
      <c r="AL3177" s="1"/>
    </row>
    <row r="3178">
      <c r="I3178" s="1"/>
      <c r="J3178" s="1"/>
      <c r="K3178" s="1"/>
      <c r="AA3178" s="1"/>
      <c r="AB3178" s="1"/>
      <c r="AC3178" s="1"/>
      <c r="AJ3178" s="1"/>
      <c r="AK3178" s="1"/>
      <c r="AL3178" s="1"/>
    </row>
    <row r="3179">
      <c r="I3179" s="1"/>
      <c r="J3179" s="1"/>
      <c r="K3179" s="1"/>
      <c r="AA3179" s="1"/>
      <c r="AB3179" s="1"/>
      <c r="AC3179" s="1"/>
      <c r="AJ3179" s="1"/>
      <c r="AK3179" s="1"/>
      <c r="AL3179" s="1"/>
    </row>
    <row r="3180">
      <c r="I3180" s="1"/>
      <c r="J3180" s="1"/>
      <c r="K3180" s="1"/>
      <c r="AA3180" s="1"/>
      <c r="AB3180" s="1"/>
      <c r="AC3180" s="1"/>
      <c r="AJ3180" s="1"/>
      <c r="AK3180" s="1"/>
      <c r="AL3180" s="1"/>
    </row>
    <row r="3181">
      <c r="I3181" s="1"/>
      <c r="J3181" s="1"/>
      <c r="K3181" s="1"/>
      <c r="AA3181" s="1"/>
      <c r="AB3181" s="1"/>
      <c r="AC3181" s="1"/>
      <c r="AJ3181" s="1"/>
      <c r="AK3181" s="1"/>
      <c r="AL3181" s="1"/>
    </row>
    <row r="3182">
      <c r="I3182" s="1"/>
      <c r="J3182" s="1"/>
      <c r="K3182" s="1"/>
      <c r="AA3182" s="1"/>
      <c r="AB3182" s="1"/>
      <c r="AC3182" s="1"/>
      <c r="AJ3182" s="1"/>
      <c r="AK3182" s="1"/>
      <c r="AL3182" s="1"/>
    </row>
    <row r="3183">
      <c r="I3183" s="1"/>
      <c r="J3183" s="1"/>
      <c r="K3183" s="1"/>
      <c r="AA3183" s="1"/>
      <c r="AB3183" s="1"/>
      <c r="AC3183" s="1"/>
      <c r="AJ3183" s="1"/>
      <c r="AK3183" s="1"/>
      <c r="AL3183" s="1"/>
    </row>
    <row r="3184">
      <c r="I3184" s="1"/>
      <c r="J3184" s="1"/>
      <c r="K3184" s="1"/>
      <c r="AA3184" s="1"/>
      <c r="AB3184" s="1"/>
      <c r="AC3184" s="1"/>
      <c r="AJ3184" s="1"/>
      <c r="AK3184" s="1"/>
      <c r="AL3184" s="1"/>
    </row>
    <row r="3185">
      <c r="I3185" s="1"/>
      <c r="J3185" s="1"/>
      <c r="K3185" s="1"/>
      <c r="AA3185" s="1"/>
      <c r="AB3185" s="1"/>
      <c r="AC3185" s="1"/>
      <c r="AJ3185" s="1"/>
      <c r="AK3185" s="1"/>
      <c r="AL3185" s="1"/>
    </row>
    <row r="3186">
      <c r="I3186" s="1"/>
      <c r="J3186" s="1"/>
      <c r="K3186" s="1"/>
      <c r="AA3186" s="1"/>
      <c r="AB3186" s="1"/>
      <c r="AC3186" s="1"/>
      <c r="AJ3186" s="1"/>
      <c r="AK3186" s="1"/>
      <c r="AL3186" s="1"/>
    </row>
    <row r="3187">
      <c r="I3187" s="1"/>
      <c r="J3187" s="1"/>
      <c r="K3187" s="1"/>
      <c r="AA3187" s="1"/>
      <c r="AB3187" s="1"/>
      <c r="AC3187" s="1"/>
      <c r="AJ3187" s="1"/>
      <c r="AK3187" s="1"/>
      <c r="AL3187" s="1"/>
    </row>
    <row r="3188">
      <c r="I3188" s="1"/>
      <c r="J3188" s="1"/>
      <c r="K3188" s="1"/>
      <c r="AA3188" s="1"/>
      <c r="AB3188" s="1"/>
      <c r="AC3188" s="1"/>
      <c r="AJ3188" s="1"/>
      <c r="AK3188" s="1"/>
      <c r="AL3188" s="1"/>
    </row>
    <row r="3189">
      <c r="I3189" s="1"/>
      <c r="J3189" s="1"/>
      <c r="K3189" s="1"/>
      <c r="AA3189" s="1"/>
      <c r="AB3189" s="1"/>
      <c r="AC3189" s="1"/>
      <c r="AJ3189" s="1"/>
      <c r="AK3189" s="1"/>
      <c r="AL3189" s="1"/>
    </row>
    <row r="3190">
      <c r="I3190" s="1"/>
      <c r="J3190" s="1"/>
      <c r="K3190" s="1"/>
      <c r="AA3190" s="1"/>
      <c r="AB3190" s="1"/>
      <c r="AC3190" s="1"/>
      <c r="AJ3190" s="1"/>
      <c r="AK3190" s="1"/>
      <c r="AL3190" s="1"/>
    </row>
    <row r="3191">
      <c r="I3191" s="1"/>
      <c r="J3191" s="1"/>
      <c r="K3191" s="1"/>
      <c r="AA3191" s="1"/>
      <c r="AB3191" s="1"/>
      <c r="AC3191" s="1"/>
      <c r="AJ3191" s="1"/>
      <c r="AK3191" s="1"/>
      <c r="AL3191" s="1"/>
    </row>
    <row r="3192">
      <c r="I3192" s="1"/>
      <c r="J3192" s="1"/>
      <c r="K3192" s="1"/>
      <c r="AA3192" s="1"/>
      <c r="AB3192" s="1"/>
      <c r="AC3192" s="1"/>
      <c r="AJ3192" s="1"/>
      <c r="AK3192" s="1"/>
      <c r="AL3192" s="1"/>
    </row>
    <row r="3193">
      <c r="I3193" s="1"/>
      <c r="J3193" s="1"/>
      <c r="K3193" s="1"/>
      <c r="AA3193" s="1"/>
      <c r="AB3193" s="1"/>
      <c r="AC3193" s="1"/>
      <c r="AJ3193" s="1"/>
      <c r="AK3193" s="1"/>
      <c r="AL3193" s="1"/>
    </row>
    <row r="3194">
      <c r="I3194" s="1"/>
      <c r="J3194" s="1"/>
      <c r="K3194" s="1"/>
      <c r="AA3194" s="1"/>
      <c r="AB3194" s="1"/>
      <c r="AC3194" s="1"/>
      <c r="AJ3194" s="1"/>
      <c r="AK3194" s="1"/>
      <c r="AL3194" s="1"/>
    </row>
    <row r="3195">
      <c r="I3195" s="1"/>
      <c r="J3195" s="1"/>
      <c r="K3195" s="1"/>
      <c r="AA3195" s="1"/>
      <c r="AB3195" s="1"/>
      <c r="AC3195" s="1"/>
      <c r="AJ3195" s="1"/>
      <c r="AK3195" s="1"/>
      <c r="AL3195" s="1"/>
    </row>
    <row r="3196">
      <c r="I3196" s="1"/>
      <c r="J3196" s="1"/>
      <c r="K3196" s="1"/>
      <c r="AA3196" s="1"/>
      <c r="AB3196" s="1"/>
      <c r="AC3196" s="1"/>
      <c r="AJ3196" s="1"/>
      <c r="AK3196" s="1"/>
      <c r="AL3196" s="1"/>
    </row>
    <row r="3197">
      <c r="I3197" s="1"/>
      <c r="J3197" s="1"/>
      <c r="K3197" s="1"/>
      <c r="AA3197" s="1"/>
      <c r="AB3197" s="1"/>
      <c r="AC3197" s="1"/>
      <c r="AJ3197" s="1"/>
      <c r="AK3197" s="1"/>
      <c r="AL3197" s="1"/>
    </row>
    <row r="3198">
      <c r="I3198" s="1"/>
      <c r="J3198" s="1"/>
      <c r="K3198" s="1"/>
      <c r="AA3198" s="1"/>
      <c r="AB3198" s="1"/>
      <c r="AC3198" s="1"/>
      <c r="AJ3198" s="1"/>
      <c r="AK3198" s="1"/>
      <c r="AL3198" s="1"/>
    </row>
    <row r="3199">
      <c r="I3199" s="1"/>
      <c r="J3199" s="1"/>
      <c r="K3199" s="1"/>
      <c r="AA3199" s="1"/>
      <c r="AB3199" s="1"/>
      <c r="AC3199" s="1"/>
      <c r="AJ3199" s="1"/>
      <c r="AK3199" s="1"/>
      <c r="AL3199" s="1"/>
    </row>
    <row r="3200">
      <c r="I3200" s="1"/>
      <c r="J3200" s="1"/>
      <c r="K3200" s="1"/>
      <c r="AA3200" s="1"/>
      <c r="AB3200" s="1"/>
      <c r="AC3200" s="1"/>
      <c r="AJ3200" s="1"/>
      <c r="AK3200" s="1"/>
      <c r="AL3200" s="1"/>
    </row>
    <row r="3201">
      <c r="I3201" s="1"/>
      <c r="J3201" s="1"/>
      <c r="K3201" s="1"/>
      <c r="AA3201" s="1"/>
      <c r="AB3201" s="1"/>
      <c r="AC3201" s="1"/>
      <c r="AJ3201" s="1"/>
      <c r="AK3201" s="1"/>
      <c r="AL3201" s="1"/>
    </row>
    <row r="3202">
      <c r="I3202" s="1"/>
      <c r="J3202" s="1"/>
      <c r="K3202" s="1"/>
      <c r="AA3202" s="1"/>
      <c r="AB3202" s="1"/>
      <c r="AC3202" s="1"/>
      <c r="AJ3202" s="1"/>
      <c r="AK3202" s="1"/>
      <c r="AL3202" s="1"/>
    </row>
    <row r="3203">
      <c r="I3203" s="1"/>
      <c r="J3203" s="1"/>
      <c r="K3203" s="1"/>
      <c r="AA3203" s="1"/>
      <c r="AB3203" s="1"/>
      <c r="AC3203" s="1"/>
      <c r="AJ3203" s="1"/>
      <c r="AK3203" s="1"/>
      <c r="AL3203" s="1"/>
    </row>
    <row r="3204">
      <c r="I3204" s="1"/>
      <c r="J3204" s="1"/>
      <c r="K3204" s="1"/>
      <c r="AA3204" s="1"/>
      <c r="AB3204" s="1"/>
      <c r="AC3204" s="1"/>
      <c r="AJ3204" s="1"/>
      <c r="AK3204" s="1"/>
      <c r="AL3204" s="1"/>
    </row>
    <row r="3205">
      <c r="I3205" s="1"/>
      <c r="J3205" s="1"/>
      <c r="K3205" s="1"/>
      <c r="AA3205" s="1"/>
      <c r="AB3205" s="1"/>
      <c r="AC3205" s="1"/>
      <c r="AJ3205" s="1"/>
      <c r="AK3205" s="1"/>
      <c r="AL3205" s="1"/>
    </row>
    <row r="3206">
      <c r="I3206" s="1"/>
      <c r="J3206" s="1"/>
      <c r="K3206" s="1"/>
      <c r="AA3206" s="1"/>
      <c r="AB3206" s="1"/>
      <c r="AC3206" s="1"/>
      <c r="AJ3206" s="1"/>
      <c r="AK3206" s="1"/>
      <c r="AL3206" s="1"/>
    </row>
    <row r="3207">
      <c r="I3207" s="1"/>
      <c r="J3207" s="1"/>
      <c r="K3207" s="1"/>
      <c r="AA3207" s="1"/>
      <c r="AB3207" s="1"/>
      <c r="AC3207" s="1"/>
      <c r="AJ3207" s="1"/>
      <c r="AK3207" s="1"/>
      <c r="AL3207" s="1"/>
    </row>
    <row r="3208">
      <c r="I3208" s="1"/>
      <c r="J3208" s="1"/>
      <c r="K3208" s="1"/>
      <c r="AA3208" s="1"/>
      <c r="AB3208" s="1"/>
      <c r="AC3208" s="1"/>
      <c r="AJ3208" s="1"/>
      <c r="AK3208" s="1"/>
      <c r="AL3208" s="1"/>
    </row>
    <row r="3209">
      <c r="I3209" s="1"/>
      <c r="J3209" s="1"/>
      <c r="K3209" s="1"/>
      <c r="AA3209" s="1"/>
      <c r="AB3209" s="1"/>
      <c r="AC3209" s="1"/>
      <c r="AJ3209" s="1"/>
      <c r="AK3209" s="1"/>
      <c r="AL3209" s="1"/>
    </row>
    <row r="3210">
      <c r="I3210" s="1"/>
      <c r="J3210" s="1"/>
      <c r="K3210" s="1"/>
      <c r="AA3210" s="1"/>
      <c r="AB3210" s="1"/>
      <c r="AC3210" s="1"/>
      <c r="AJ3210" s="1"/>
      <c r="AK3210" s="1"/>
      <c r="AL3210" s="1"/>
    </row>
    <row r="3211">
      <c r="I3211" s="1"/>
      <c r="J3211" s="1"/>
      <c r="K3211" s="1"/>
      <c r="AA3211" s="1"/>
      <c r="AB3211" s="1"/>
      <c r="AC3211" s="1"/>
      <c r="AJ3211" s="1"/>
      <c r="AK3211" s="1"/>
      <c r="AL3211" s="1"/>
    </row>
    <row r="3212">
      <c r="I3212" s="1"/>
      <c r="J3212" s="1"/>
      <c r="K3212" s="1"/>
      <c r="AA3212" s="1"/>
      <c r="AB3212" s="1"/>
      <c r="AC3212" s="1"/>
      <c r="AJ3212" s="1"/>
      <c r="AK3212" s="1"/>
      <c r="AL3212" s="1"/>
    </row>
    <row r="3213">
      <c r="I3213" s="1"/>
      <c r="J3213" s="1"/>
      <c r="K3213" s="1"/>
      <c r="AA3213" s="1"/>
      <c r="AB3213" s="1"/>
      <c r="AC3213" s="1"/>
      <c r="AJ3213" s="1"/>
      <c r="AK3213" s="1"/>
      <c r="AL3213" s="1"/>
    </row>
    <row r="3214">
      <c r="I3214" s="1"/>
      <c r="J3214" s="1"/>
      <c r="K3214" s="1"/>
      <c r="AA3214" s="1"/>
      <c r="AB3214" s="1"/>
      <c r="AC3214" s="1"/>
      <c r="AJ3214" s="1"/>
      <c r="AK3214" s="1"/>
      <c r="AL3214" s="1"/>
    </row>
    <row r="3215">
      <c r="I3215" s="1"/>
      <c r="J3215" s="1"/>
      <c r="K3215" s="1"/>
      <c r="AA3215" s="1"/>
      <c r="AB3215" s="1"/>
      <c r="AC3215" s="1"/>
      <c r="AJ3215" s="1"/>
      <c r="AK3215" s="1"/>
      <c r="AL3215" s="1"/>
    </row>
    <row r="3216">
      <c r="I3216" s="1"/>
      <c r="J3216" s="1"/>
      <c r="K3216" s="1"/>
      <c r="AA3216" s="1"/>
      <c r="AB3216" s="1"/>
      <c r="AC3216" s="1"/>
      <c r="AJ3216" s="1"/>
      <c r="AK3216" s="1"/>
      <c r="AL3216" s="1"/>
    </row>
    <row r="3217">
      <c r="I3217" s="1"/>
      <c r="J3217" s="1"/>
      <c r="K3217" s="1"/>
      <c r="AA3217" s="1"/>
      <c r="AB3217" s="1"/>
      <c r="AC3217" s="1"/>
      <c r="AJ3217" s="1"/>
      <c r="AK3217" s="1"/>
      <c r="AL3217" s="1"/>
    </row>
    <row r="3218">
      <c r="I3218" s="1"/>
      <c r="J3218" s="1"/>
      <c r="K3218" s="1"/>
      <c r="AA3218" s="1"/>
      <c r="AB3218" s="1"/>
      <c r="AC3218" s="1"/>
      <c r="AJ3218" s="1"/>
      <c r="AK3218" s="1"/>
      <c r="AL3218" s="1"/>
    </row>
    <row r="3219">
      <c r="I3219" s="1"/>
      <c r="J3219" s="1"/>
      <c r="K3219" s="1"/>
      <c r="AA3219" s="1"/>
      <c r="AB3219" s="1"/>
      <c r="AC3219" s="1"/>
      <c r="AJ3219" s="1"/>
      <c r="AK3219" s="1"/>
      <c r="AL3219" s="1"/>
    </row>
    <row r="3220">
      <c r="I3220" s="1"/>
      <c r="J3220" s="1"/>
      <c r="K3220" s="1"/>
      <c r="AA3220" s="1"/>
      <c r="AB3220" s="1"/>
      <c r="AC3220" s="1"/>
      <c r="AJ3220" s="1"/>
      <c r="AK3220" s="1"/>
      <c r="AL3220" s="1"/>
    </row>
    <row r="3221">
      <c r="I3221" s="1"/>
      <c r="J3221" s="1"/>
      <c r="K3221" s="1"/>
      <c r="AA3221" s="1"/>
      <c r="AB3221" s="1"/>
      <c r="AC3221" s="1"/>
      <c r="AJ3221" s="1"/>
      <c r="AK3221" s="1"/>
      <c r="AL3221" s="1"/>
    </row>
    <row r="3222">
      <c r="I3222" s="1"/>
      <c r="J3222" s="1"/>
      <c r="K3222" s="1"/>
      <c r="AA3222" s="1"/>
      <c r="AB3222" s="1"/>
      <c r="AC3222" s="1"/>
      <c r="AJ3222" s="1"/>
      <c r="AK3222" s="1"/>
      <c r="AL3222" s="1"/>
    </row>
    <row r="3223">
      <c r="I3223" s="1"/>
      <c r="J3223" s="1"/>
      <c r="K3223" s="1"/>
      <c r="AA3223" s="1"/>
      <c r="AB3223" s="1"/>
      <c r="AC3223" s="1"/>
      <c r="AJ3223" s="1"/>
      <c r="AK3223" s="1"/>
      <c r="AL3223" s="1"/>
    </row>
    <row r="3224">
      <c r="I3224" s="1"/>
      <c r="J3224" s="1"/>
      <c r="K3224" s="1"/>
      <c r="AA3224" s="1"/>
      <c r="AB3224" s="1"/>
      <c r="AC3224" s="1"/>
      <c r="AJ3224" s="1"/>
      <c r="AK3224" s="1"/>
      <c r="AL3224" s="1"/>
    </row>
    <row r="3225">
      <c r="I3225" s="1"/>
      <c r="J3225" s="1"/>
      <c r="K3225" s="1"/>
      <c r="AA3225" s="1"/>
      <c r="AB3225" s="1"/>
      <c r="AC3225" s="1"/>
      <c r="AJ3225" s="1"/>
      <c r="AK3225" s="1"/>
      <c r="AL3225" s="1"/>
    </row>
    <row r="3226">
      <c r="I3226" s="1"/>
      <c r="J3226" s="1"/>
      <c r="K3226" s="1"/>
      <c r="AA3226" s="1"/>
      <c r="AB3226" s="1"/>
      <c r="AC3226" s="1"/>
      <c r="AJ3226" s="1"/>
      <c r="AK3226" s="1"/>
      <c r="AL3226" s="1"/>
    </row>
    <row r="3227">
      <c r="I3227" s="1"/>
      <c r="J3227" s="1"/>
      <c r="K3227" s="1"/>
      <c r="AA3227" s="1"/>
      <c r="AB3227" s="1"/>
      <c r="AC3227" s="1"/>
      <c r="AJ3227" s="1"/>
      <c r="AK3227" s="1"/>
      <c r="AL3227" s="1"/>
    </row>
    <row r="3228">
      <c r="I3228" s="1"/>
      <c r="J3228" s="1"/>
      <c r="K3228" s="1"/>
      <c r="AA3228" s="1"/>
      <c r="AB3228" s="1"/>
      <c r="AC3228" s="1"/>
      <c r="AJ3228" s="1"/>
      <c r="AK3228" s="1"/>
      <c r="AL3228" s="1"/>
    </row>
    <row r="3229">
      <c r="I3229" s="1"/>
      <c r="J3229" s="1"/>
      <c r="K3229" s="1"/>
      <c r="AA3229" s="1"/>
      <c r="AB3229" s="1"/>
      <c r="AC3229" s="1"/>
      <c r="AJ3229" s="1"/>
      <c r="AK3229" s="1"/>
      <c r="AL3229" s="1"/>
    </row>
    <row r="3230">
      <c r="I3230" s="1"/>
      <c r="J3230" s="1"/>
      <c r="K3230" s="1"/>
      <c r="AA3230" s="1"/>
      <c r="AB3230" s="1"/>
      <c r="AC3230" s="1"/>
      <c r="AJ3230" s="1"/>
      <c r="AK3230" s="1"/>
      <c r="AL3230" s="1"/>
    </row>
    <row r="3231">
      <c r="I3231" s="1"/>
      <c r="J3231" s="1"/>
      <c r="K3231" s="1"/>
      <c r="AA3231" s="1"/>
      <c r="AB3231" s="1"/>
      <c r="AC3231" s="1"/>
      <c r="AJ3231" s="1"/>
      <c r="AK3231" s="1"/>
      <c r="AL3231" s="1"/>
    </row>
    <row r="3232">
      <c r="I3232" s="1"/>
      <c r="J3232" s="1"/>
      <c r="K3232" s="1"/>
      <c r="AA3232" s="1"/>
      <c r="AB3232" s="1"/>
      <c r="AC3232" s="1"/>
      <c r="AJ3232" s="1"/>
      <c r="AK3232" s="1"/>
      <c r="AL3232" s="1"/>
    </row>
    <row r="3233">
      <c r="I3233" s="1"/>
      <c r="J3233" s="1"/>
      <c r="K3233" s="1"/>
      <c r="AA3233" s="1"/>
      <c r="AB3233" s="1"/>
      <c r="AC3233" s="1"/>
      <c r="AJ3233" s="1"/>
      <c r="AK3233" s="1"/>
      <c r="AL3233" s="1"/>
    </row>
    <row r="3234">
      <c r="I3234" s="1"/>
      <c r="J3234" s="1"/>
      <c r="K3234" s="1"/>
      <c r="AA3234" s="1"/>
      <c r="AB3234" s="1"/>
      <c r="AC3234" s="1"/>
      <c r="AJ3234" s="1"/>
      <c r="AK3234" s="1"/>
      <c r="AL3234" s="1"/>
    </row>
    <row r="3235">
      <c r="I3235" s="1"/>
      <c r="J3235" s="1"/>
      <c r="K3235" s="1"/>
      <c r="AA3235" s="1"/>
      <c r="AB3235" s="1"/>
      <c r="AC3235" s="1"/>
      <c r="AJ3235" s="1"/>
      <c r="AK3235" s="1"/>
      <c r="AL3235" s="1"/>
    </row>
    <row r="3236">
      <c r="I3236" s="1"/>
      <c r="J3236" s="1"/>
      <c r="K3236" s="1"/>
      <c r="AA3236" s="1"/>
      <c r="AB3236" s="1"/>
      <c r="AC3236" s="1"/>
      <c r="AJ3236" s="1"/>
      <c r="AK3236" s="1"/>
      <c r="AL3236" s="1"/>
    </row>
    <row r="3237">
      <c r="I3237" s="1"/>
      <c r="J3237" s="1"/>
      <c r="K3237" s="1"/>
      <c r="AA3237" s="1"/>
      <c r="AB3237" s="1"/>
      <c r="AC3237" s="1"/>
      <c r="AJ3237" s="1"/>
      <c r="AK3237" s="1"/>
      <c r="AL3237" s="1"/>
    </row>
    <row r="3238">
      <c r="I3238" s="1"/>
      <c r="J3238" s="1"/>
      <c r="K3238" s="1"/>
      <c r="AA3238" s="1"/>
      <c r="AB3238" s="1"/>
      <c r="AC3238" s="1"/>
      <c r="AJ3238" s="1"/>
      <c r="AK3238" s="1"/>
      <c r="AL3238" s="1"/>
    </row>
    <row r="3239">
      <c r="I3239" s="1"/>
      <c r="J3239" s="1"/>
      <c r="K3239" s="1"/>
      <c r="AA3239" s="1"/>
      <c r="AB3239" s="1"/>
      <c r="AC3239" s="1"/>
      <c r="AJ3239" s="1"/>
      <c r="AK3239" s="1"/>
      <c r="AL3239" s="1"/>
    </row>
    <row r="3240">
      <c r="I3240" s="1"/>
      <c r="J3240" s="1"/>
      <c r="K3240" s="1"/>
      <c r="AA3240" s="1"/>
      <c r="AB3240" s="1"/>
      <c r="AC3240" s="1"/>
      <c r="AJ3240" s="1"/>
      <c r="AK3240" s="1"/>
      <c r="AL3240" s="1"/>
    </row>
    <row r="3241">
      <c r="I3241" s="1"/>
      <c r="J3241" s="1"/>
      <c r="K3241" s="1"/>
      <c r="AA3241" s="1"/>
      <c r="AB3241" s="1"/>
      <c r="AC3241" s="1"/>
      <c r="AJ3241" s="1"/>
      <c r="AK3241" s="1"/>
      <c r="AL3241" s="1"/>
    </row>
    <row r="3242">
      <c r="I3242" s="1"/>
      <c r="J3242" s="1"/>
      <c r="K3242" s="1"/>
      <c r="AA3242" s="1"/>
      <c r="AB3242" s="1"/>
      <c r="AC3242" s="1"/>
      <c r="AJ3242" s="1"/>
      <c r="AK3242" s="1"/>
      <c r="AL3242" s="1"/>
    </row>
    <row r="3243">
      <c r="I3243" s="1"/>
      <c r="J3243" s="1"/>
      <c r="K3243" s="1"/>
      <c r="AA3243" s="1"/>
      <c r="AB3243" s="1"/>
      <c r="AC3243" s="1"/>
      <c r="AJ3243" s="1"/>
      <c r="AK3243" s="1"/>
      <c r="AL3243" s="1"/>
    </row>
    <row r="3244">
      <c r="I3244" s="1"/>
      <c r="J3244" s="1"/>
      <c r="K3244" s="1"/>
      <c r="AA3244" s="1"/>
      <c r="AB3244" s="1"/>
      <c r="AC3244" s="1"/>
      <c r="AJ3244" s="1"/>
      <c r="AK3244" s="1"/>
      <c r="AL3244" s="1"/>
    </row>
    <row r="3245">
      <c r="I3245" s="1"/>
      <c r="J3245" s="1"/>
      <c r="K3245" s="1"/>
      <c r="AA3245" s="1"/>
      <c r="AB3245" s="1"/>
      <c r="AC3245" s="1"/>
      <c r="AJ3245" s="1"/>
      <c r="AK3245" s="1"/>
      <c r="AL3245" s="1"/>
    </row>
    <row r="3246">
      <c r="I3246" s="1"/>
      <c r="J3246" s="1"/>
      <c r="K3246" s="1"/>
      <c r="AA3246" s="1"/>
      <c r="AB3246" s="1"/>
      <c r="AC3246" s="1"/>
      <c r="AJ3246" s="1"/>
      <c r="AK3246" s="1"/>
      <c r="AL3246" s="1"/>
    </row>
    <row r="3247">
      <c r="I3247" s="1"/>
      <c r="J3247" s="1"/>
      <c r="K3247" s="1"/>
      <c r="AA3247" s="1"/>
      <c r="AB3247" s="1"/>
      <c r="AC3247" s="1"/>
      <c r="AJ3247" s="1"/>
      <c r="AK3247" s="1"/>
      <c r="AL3247" s="1"/>
    </row>
    <row r="3248">
      <c r="I3248" s="1"/>
      <c r="J3248" s="1"/>
      <c r="K3248" s="1"/>
      <c r="AA3248" s="1"/>
      <c r="AB3248" s="1"/>
      <c r="AC3248" s="1"/>
      <c r="AJ3248" s="1"/>
      <c r="AK3248" s="1"/>
      <c r="AL3248" s="1"/>
    </row>
    <row r="3249">
      <c r="I3249" s="1"/>
      <c r="J3249" s="1"/>
      <c r="K3249" s="1"/>
      <c r="AA3249" s="1"/>
      <c r="AB3249" s="1"/>
      <c r="AC3249" s="1"/>
      <c r="AJ3249" s="1"/>
      <c r="AK3249" s="1"/>
      <c r="AL3249" s="1"/>
    </row>
    <row r="3250">
      <c r="I3250" s="1"/>
      <c r="J3250" s="1"/>
      <c r="K3250" s="1"/>
      <c r="AA3250" s="1"/>
      <c r="AB3250" s="1"/>
      <c r="AC3250" s="1"/>
      <c r="AJ3250" s="1"/>
      <c r="AK3250" s="1"/>
      <c r="AL3250" s="1"/>
    </row>
    <row r="3251">
      <c r="I3251" s="1"/>
      <c r="J3251" s="1"/>
      <c r="K3251" s="1"/>
      <c r="AA3251" s="1"/>
      <c r="AB3251" s="1"/>
      <c r="AC3251" s="1"/>
      <c r="AJ3251" s="1"/>
      <c r="AK3251" s="1"/>
      <c r="AL3251" s="1"/>
    </row>
    <row r="3252">
      <c r="I3252" s="1"/>
      <c r="J3252" s="1"/>
      <c r="K3252" s="1"/>
      <c r="AA3252" s="1"/>
      <c r="AB3252" s="1"/>
      <c r="AC3252" s="1"/>
      <c r="AJ3252" s="1"/>
      <c r="AK3252" s="1"/>
      <c r="AL3252" s="1"/>
    </row>
    <row r="3253">
      <c r="I3253" s="1"/>
      <c r="J3253" s="1"/>
      <c r="K3253" s="1"/>
      <c r="AA3253" s="1"/>
      <c r="AB3253" s="1"/>
      <c r="AC3253" s="1"/>
      <c r="AJ3253" s="1"/>
      <c r="AK3253" s="1"/>
      <c r="AL3253" s="1"/>
    </row>
    <row r="3254">
      <c r="I3254" s="1"/>
      <c r="J3254" s="1"/>
      <c r="K3254" s="1"/>
      <c r="AA3254" s="1"/>
      <c r="AB3254" s="1"/>
      <c r="AC3254" s="1"/>
      <c r="AJ3254" s="1"/>
      <c r="AK3254" s="1"/>
      <c r="AL3254" s="1"/>
    </row>
    <row r="3255">
      <c r="I3255" s="1"/>
      <c r="J3255" s="1"/>
      <c r="K3255" s="1"/>
      <c r="AA3255" s="1"/>
      <c r="AB3255" s="1"/>
      <c r="AC3255" s="1"/>
      <c r="AJ3255" s="1"/>
      <c r="AK3255" s="1"/>
      <c r="AL3255" s="1"/>
    </row>
    <row r="3256">
      <c r="I3256" s="1"/>
      <c r="J3256" s="1"/>
      <c r="K3256" s="1"/>
      <c r="AA3256" s="1"/>
      <c r="AB3256" s="1"/>
      <c r="AC3256" s="1"/>
      <c r="AJ3256" s="1"/>
      <c r="AK3256" s="1"/>
      <c r="AL3256" s="1"/>
    </row>
    <row r="3257">
      <c r="I3257" s="1"/>
      <c r="J3257" s="1"/>
      <c r="K3257" s="1"/>
      <c r="AA3257" s="1"/>
      <c r="AB3257" s="1"/>
      <c r="AC3257" s="1"/>
      <c r="AJ3257" s="1"/>
      <c r="AK3257" s="1"/>
      <c r="AL3257" s="1"/>
    </row>
    <row r="3258">
      <c r="I3258" s="1"/>
      <c r="J3258" s="1"/>
      <c r="K3258" s="1"/>
      <c r="AA3258" s="1"/>
      <c r="AB3258" s="1"/>
      <c r="AC3258" s="1"/>
      <c r="AJ3258" s="1"/>
      <c r="AK3258" s="1"/>
      <c r="AL3258" s="1"/>
    </row>
    <row r="3259">
      <c r="I3259" s="1"/>
      <c r="J3259" s="1"/>
      <c r="K3259" s="1"/>
      <c r="AA3259" s="1"/>
      <c r="AB3259" s="1"/>
      <c r="AC3259" s="1"/>
      <c r="AJ3259" s="1"/>
      <c r="AK3259" s="1"/>
      <c r="AL3259" s="1"/>
    </row>
    <row r="3260">
      <c r="I3260" s="1"/>
      <c r="J3260" s="1"/>
      <c r="K3260" s="1"/>
      <c r="AA3260" s="1"/>
      <c r="AB3260" s="1"/>
      <c r="AC3260" s="1"/>
      <c r="AJ3260" s="1"/>
      <c r="AK3260" s="1"/>
      <c r="AL3260" s="1"/>
    </row>
    <row r="3261">
      <c r="I3261" s="1"/>
      <c r="J3261" s="1"/>
      <c r="K3261" s="1"/>
      <c r="AA3261" s="1"/>
      <c r="AB3261" s="1"/>
      <c r="AC3261" s="1"/>
      <c r="AJ3261" s="1"/>
      <c r="AK3261" s="1"/>
      <c r="AL3261" s="1"/>
    </row>
    <row r="3262">
      <c r="I3262" s="1"/>
      <c r="J3262" s="1"/>
      <c r="K3262" s="1"/>
      <c r="AA3262" s="1"/>
      <c r="AB3262" s="1"/>
      <c r="AC3262" s="1"/>
      <c r="AJ3262" s="1"/>
      <c r="AK3262" s="1"/>
      <c r="AL3262" s="1"/>
    </row>
    <row r="3263">
      <c r="I3263" s="1"/>
      <c r="J3263" s="1"/>
      <c r="K3263" s="1"/>
      <c r="AA3263" s="1"/>
      <c r="AB3263" s="1"/>
      <c r="AC3263" s="1"/>
      <c r="AJ3263" s="1"/>
      <c r="AK3263" s="1"/>
      <c r="AL3263" s="1"/>
    </row>
    <row r="3264">
      <c r="I3264" s="1"/>
      <c r="J3264" s="1"/>
      <c r="K3264" s="1"/>
      <c r="AA3264" s="1"/>
      <c r="AB3264" s="1"/>
      <c r="AC3264" s="1"/>
      <c r="AJ3264" s="1"/>
      <c r="AK3264" s="1"/>
      <c r="AL3264" s="1"/>
    </row>
    <row r="3265">
      <c r="I3265" s="1"/>
      <c r="J3265" s="1"/>
      <c r="K3265" s="1"/>
      <c r="AA3265" s="1"/>
      <c r="AB3265" s="1"/>
      <c r="AC3265" s="1"/>
      <c r="AJ3265" s="1"/>
      <c r="AK3265" s="1"/>
      <c r="AL3265" s="1"/>
    </row>
    <row r="3266">
      <c r="I3266" s="1"/>
      <c r="J3266" s="1"/>
      <c r="K3266" s="1"/>
      <c r="AA3266" s="1"/>
      <c r="AB3266" s="1"/>
      <c r="AC3266" s="1"/>
      <c r="AJ3266" s="1"/>
      <c r="AK3266" s="1"/>
      <c r="AL3266" s="1"/>
    </row>
    <row r="3267">
      <c r="I3267" s="1"/>
      <c r="J3267" s="1"/>
      <c r="K3267" s="1"/>
      <c r="AA3267" s="1"/>
      <c r="AB3267" s="1"/>
      <c r="AC3267" s="1"/>
      <c r="AJ3267" s="1"/>
      <c r="AK3267" s="1"/>
      <c r="AL3267" s="1"/>
    </row>
    <row r="3268">
      <c r="I3268" s="1"/>
      <c r="J3268" s="1"/>
      <c r="K3268" s="1"/>
      <c r="AA3268" s="1"/>
      <c r="AB3268" s="1"/>
      <c r="AC3268" s="1"/>
      <c r="AJ3268" s="1"/>
      <c r="AK3268" s="1"/>
      <c r="AL3268" s="1"/>
    </row>
    <row r="3269">
      <c r="I3269" s="1"/>
      <c r="J3269" s="1"/>
      <c r="K3269" s="1"/>
      <c r="AA3269" s="1"/>
      <c r="AB3269" s="1"/>
      <c r="AC3269" s="1"/>
      <c r="AJ3269" s="1"/>
      <c r="AK3269" s="1"/>
      <c r="AL3269" s="1"/>
    </row>
    <row r="3270">
      <c r="I3270" s="1"/>
      <c r="J3270" s="1"/>
      <c r="K3270" s="1"/>
      <c r="AA3270" s="1"/>
      <c r="AB3270" s="1"/>
      <c r="AC3270" s="1"/>
      <c r="AJ3270" s="1"/>
      <c r="AK3270" s="1"/>
      <c r="AL3270" s="1"/>
    </row>
    <row r="3271">
      <c r="I3271" s="1"/>
      <c r="J3271" s="1"/>
      <c r="K3271" s="1"/>
      <c r="AA3271" s="1"/>
      <c r="AB3271" s="1"/>
      <c r="AC3271" s="1"/>
      <c r="AJ3271" s="1"/>
      <c r="AK3271" s="1"/>
      <c r="AL3271" s="1"/>
    </row>
    <row r="3272">
      <c r="I3272" s="1"/>
      <c r="J3272" s="1"/>
      <c r="K3272" s="1"/>
      <c r="AA3272" s="1"/>
      <c r="AB3272" s="1"/>
      <c r="AC3272" s="1"/>
      <c r="AJ3272" s="1"/>
      <c r="AK3272" s="1"/>
      <c r="AL3272" s="1"/>
    </row>
    <row r="3273">
      <c r="I3273" s="1"/>
      <c r="J3273" s="1"/>
      <c r="K3273" s="1"/>
      <c r="AA3273" s="1"/>
      <c r="AB3273" s="1"/>
      <c r="AC3273" s="1"/>
      <c r="AJ3273" s="1"/>
      <c r="AK3273" s="1"/>
      <c r="AL3273" s="1"/>
    </row>
    <row r="3274">
      <c r="I3274" s="1"/>
      <c r="J3274" s="1"/>
      <c r="K3274" s="1"/>
      <c r="AA3274" s="1"/>
      <c r="AB3274" s="1"/>
      <c r="AC3274" s="1"/>
      <c r="AJ3274" s="1"/>
      <c r="AK3274" s="1"/>
      <c r="AL3274" s="1"/>
    </row>
    <row r="3275">
      <c r="I3275" s="1"/>
      <c r="J3275" s="1"/>
      <c r="K3275" s="1"/>
      <c r="AA3275" s="1"/>
      <c r="AB3275" s="1"/>
      <c r="AC3275" s="1"/>
      <c r="AJ3275" s="1"/>
      <c r="AK3275" s="1"/>
      <c r="AL3275" s="1"/>
    </row>
    <row r="3276">
      <c r="I3276" s="1"/>
      <c r="J3276" s="1"/>
      <c r="K3276" s="1"/>
      <c r="AA3276" s="1"/>
      <c r="AB3276" s="1"/>
      <c r="AC3276" s="1"/>
      <c r="AJ3276" s="1"/>
      <c r="AK3276" s="1"/>
      <c r="AL3276" s="1"/>
    </row>
    <row r="3277">
      <c r="I3277" s="1"/>
      <c r="J3277" s="1"/>
      <c r="K3277" s="1"/>
      <c r="AA3277" s="1"/>
      <c r="AB3277" s="1"/>
      <c r="AC3277" s="1"/>
      <c r="AJ3277" s="1"/>
      <c r="AK3277" s="1"/>
      <c r="AL3277" s="1"/>
    </row>
    <row r="3278">
      <c r="I3278" s="1"/>
      <c r="J3278" s="1"/>
      <c r="K3278" s="1"/>
      <c r="AA3278" s="1"/>
      <c r="AB3278" s="1"/>
      <c r="AC3278" s="1"/>
      <c r="AJ3278" s="1"/>
      <c r="AK3278" s="1"/>
      <c r="AL3278" s="1"/>
    </row>
    <row r="3279">
      <c r="I3279" s="1"/>
      <c r="J3279" s="1"/>
      <c r="K3279" s="1"/>
      <c r="AA3279" s="1"/>
      <c r="AB3279" s="1"/>
      <c r="AC3279" s="1"/>
      <c r="AJ3279" s="1"/>
      <c r="AK3279" s="1"/>
      <c r="AL3279" s="1"/>
    </row>
    <row r="3280">
      <c r="I3280" s="1"/>
      <c r="J3280" s="1"/>
      <c r="K3280" s="1"/>
      <c r="AA3280" s="1"/>
      <c r="AB3280" s="1"/>
      <c r="AC3280" s="1"/>
      <c r="AJ3280" s="1"/>
      <c r="AK3280" s="1"/>
      <c r="AL3280" s="1"/>
    </row>
    <row r="3281">
      <c r="I3281" s="1"/>
      <c r="J3281" s="1"/>
      <c r="K3281" s="1"/>
      <c r="AA3281" s="1"/>
      <c r="AB3281" s="1"/>
      <c r="AC3281" s="1"/>
      <c r="AJ3281" s="1"/>
      <c r="AK3281" s="1"/>
      <c r="AL3281" s="1"/>
    </row>
    <row r="3282">
      <c r="I3282" s="1"/>
      <c r="J3282" s="1"/>
      <c r="K3282" s="1"/>
      <c r="AA3282" s="1"/>
      <c r="AB3282" s="1"/>
      <c r="AC3282" s="1"/>
      <c r="AJ3282" s="1"/>
      <c r="AK3282" s="1"/>
      <c r="AL3282" s="1"/>
    </row>
    <row r="3283">
      <c r="I3283" s="1"/>
      <c r="J3283" s="1"/>
      <c r="K3283" s="1"/>
      <c r="AA3283" s="1"/>
      <c r="AB3283" s="1"/>
      <c r="AC3283" s="1"/>
      <c r="AJ3283" s="1"/>
      <c r="AK3283" s="1"/>
      <c r="AL3283" s="1"/>
    </row>
    <row r="3284">
      <c r="I3284" s="1"/>
      <c r="J3284" s="1"/>
      <c r="K3284" s="1"/>
      <c r="AA3284" s="1"/>
      <c r="AB3284" s="1"/>
      <c r="AC3284" s="1"/>
      <c r="AJ3284" s="1"/>
      <c r="AK3284" s="1"/>
      <c r="AL3284" s="1"/>
    </row>
    <row r="3285">
      <c r="I3285" s="1"/>
      <c r="J3285" s="1"/>
      <c r="K3285" s="1"/>
      <c r="AA3285" s="1"/>
      <c r="AB3285" s="1"/>
      <c r="AC3285" s="1"/>
      <c r="AJ3285" s="1"/>
      <c r="AK3285" s="1"/>
      <c r="AL3285" s="1"/>
    </row>
    <row r="3286">
      <c r="I3286" s="1"/>
      <c r="J3286" s="1"/>
      <c r="K3286" s="1"/>
      <c r="AA3286" s="1"/>
      <c r="AB3286" s="1"/>
      <c r="AC3286" s="1"/>
      <c r="AJ3286" s="1"/>
      <c r="AK3286" s="1"/>
      <c r="AL3286" s="1"/>
    </row>
    <row r="3287">
      <c r="I3287" s="1"/>
      <c r="J3287" s="1"/>
      <c r="K3287" s="1"/>
      <c r="AA3287" s="1"/>
      <c r="AB3287" s="1"/>
      <c r="AC3287" s="1"/>
      <c r="AJ3287" s="1"/>
      <c r="AK3287" s="1"/>
      <c r="AL3287" s="1"/>
    </row>
    <row r="3288">
      <c r="I3288" s="1"/>
      <c r="J3288" s="1"/>
      <c r="K3288" s="1"/>
      <c r="AA3288" s="1"/>
      <c r="AB3288" s="1"/>
      <c r="AC3288" s="1"/>
      <c r="AJ3288" s="1"/>
      <c r="AK3288" s="1"/>
      <c r="AL3288" s="1"/>
    </row>
    <row r="3289">
      <c r="I3289" s="1"/>
      <c r="J3289" s="1"/>
      <c r="K3289" s="1"/>
      <c r="AA3289" s="1"/>
      <c r="AB3289" s="1"/>
      <c r="AC3289" s="1"/>
      <c r="AJ3289" s="1"/>
      <c r="AK3289" s="1"/>
      <c r="AL3289" s="1"/>
    </row>
    <row r="3290">
      <c r="I3290" s="1"/>
      <c r="J3290" s="1"/>
      <c r="K3290" s="1"/>
      <c r="AA3290" s="1"/>
      <c r="AB3290" s="1"/>
      <c r="AC3290" s="1"/>
      <c r="AJ3290" s="1"/>
      <c r="AK3290" s="1"/>
      <c r="AL3290" s="1"/>
    </row>
    <row r="3291">
      <c r="I3291" s="1"/>
      <c r="J3291" s="1"/>
      <c r="K3291" s="1"/>
      <c r="AA3291" s="1"/>
      <c r="AB3291" s="1"/>
      <c r="AC3291" s="1"/>
      <c r="AJ3291" s="1"/>
      <c r="AK3291" s="1"/>
      <c r="AL3291" s="1"/>
    </row>
    <row r="3292">
      <c r="I3292" s="1"/>
      <c r="J3292" s="1"/>
      <c r="K3292" s="1"/>
      <c r="AA3292" s="1"/>
      <c r="AB3292" s="1"/>
      <c r="AC3292" s="1"/>
      <c r="AJ3292" s="1"/>
      <c r="AK3292" s="1"/>
      <c r="AL3292" s="1"/>
    </row>
    <row r="3293">
      <c r="I3293" s="1"/>
      <c r="J3293" s="1"/>
      <c r="K3293" s="1"/>
      <c r="AA3293" s="1"/>
      <c r="AB3293" s="1"/>
      <c r="AC3293" s="1"/>
      <c r="AJ3293" s="1"/>
      <c r="AK3293" s="1"/>
      <c r="AL3293" s="1"/>
    </row>
    <row r="3294">
      <c r="I3294" s="1"/>
      <c r="J3294" s="1"/>
      <c r="K3294" s="1"/>
      <c r="AA3294" s="1"/>
      <c r="AB3294" s="1"/>
      <c r="AC3294" s="1"/>
      <c r="AJ3294" s="1"/>
      <c r="AK3294" s="1"/>
      <c r="AL3294" s="1"/>
    </row>
    <row r="3295">
      <c r="I3295" s="1"/>
      <c r="J3295" s="1"/>
      <c r="K3295" s="1"/>
      <c r="AA3295" s="1"/>
      <c r="AB3295" s="1"/>
      <c r="AC3295" s="1"/>
      <c r="AJ3295" s="1"/>
      <c r="AK3295" s="1"/>
      <c r="AL3295" s="1"/>
    </row>
    <row r="3296">
      <c r="I3296" s="1"/>
      <c r="J3296" s="1"/>
      <c r="K3296" s="1"/>
      <c r="AA3296" s="1"/>
      <c r="AB3296" s="1"/>
      <c r="AC3296" s="1"/>
      <c r="AJ3296" s="1"/>
      <c r="AK3296" s="1"/>
      <c r="AL3296" s="1"/>
    </row>
    <row r="3297">
      <c r="I3297" s="1"/>
      <c r="J3297" s="1"/>
      <c r="K3297" s="1"/>
      <c r="AA3297" s="1"/>
      <c r="AB3297" s="1"/>
      <c r="AC3297" s="1"/>
      <c r="AJ3297" s="1"/>
      <c r="AK3297" s="1"/>
      <c r="AL3297" s="1"/>
    </row>
    <row r="3298">
      <c r="I3298" s="1"/>
      <c r="J3298" s="1"/>
      <c r="K3298" s="1"/>
      <c r="AA3298" s="1"/>
      <c r="AB3298" s="1"/>
      <c r="AC3298" s="1"/>
      <c r="AJ3298" s="1"/>
      <c r="AK3298" s="1"/>
      <c r="AL3298" s="1"/>
    </row>
    <row r="3299">
      <c r="I3299" s="1"/>
      <c r="J3299" s="1"/>
      <c r="K3299" s="1"/>
      <c r="AA3299" s="1"/>
      <c r="AB3299" s="1"/>
      <c r="AC3299" s="1"/>
      <c r="AJ3299" s="1"/>
      <c r="AK3299" s="1"/>
      <c r="AL3299" s="1"/>
    </row>
    <row r="3300">
      <c r="I3300" s="1"/>
      <c r="J3300" s="1"/>
      <c r="K3300" s="1"/>
      <c r="AA3300" s="1"/>
      <c r="AB3300" s="1"/>
      <c r="AC3300" s="1"/>
      <c r="AJ3300" s="1"/>
      <c r="AK3300" s="1"/>
      <c r="AL3300" s="1"/>
    </row>
    <row r="3301">
      <c r="I3301" s="1"/>
      <c r="J3301" s="1"/>
      <c r="K3301" s="1"/>
      <c r="AA3301" s="1"/>
      <c r="AB3301" s="1"/>
      <c r="AC3301" s="1"/>
      <c r="AJ3301" s="1"/>
      <c r="AK3301" s="1"/>
      <c r="AL3301" s="1"/>
    </row>
    <row r="3302">
      <c r="I3302" s="1"/>
      <c r="J3302" s="1"/>
      <c r="K3302" s="1"/>
      <c r="AA3302" s="1"/>
      <c r="AB3302" s="1"/>
      <c r="AC3302" s="1"/>
      <c r="AJ3302" s="1"/>
      <c r="AK3302" s="1"/>
      <c r="AL3302" s="1"/>
    </row>
    <row r="3303">
      <c r="I3303" s="1"/>
      <c r="J3303" s="1"/>
      <c r="K3303" s="1"/>
      <c r="AA3303" s="1"/>
      <c r="AB3303" s="1"/>
      <c r="AC3303" s="1"/>
      <c r="AJ3303" s="1"/>
      <c r="AK3303" s="1"/>
      <c r="AL3303" s="1"/>
    </row>
    <row r="3304">
      <c r="I3304" s="1"/>
      <c r="J3304" s="1"/>
      <c r="K3304" s="1"/>
      <c r="AA3304" s="1"/>
      <c r="AB3304" s="1"/>
      <c r="AC3304" s="1"/>
      <c r="AJ3304" s="1"/>
      <c r="AK3304" s="1"/>
      <c r="AL3304" s="1"/>
    </row>
    <row r="3305">
      <c r="I3305" s="1"/>
      <c r="J3305" s="1"/>
      <c r="K3305" s="1"/>
      <c r="AA3305" s="1"/>
      <c r="AB3305" s="1"/>
      <c r="AC3305" s="1"/>
      <c r="AJ3305" s="1"/>
      <c r="AK3305" s="1"/>
      <c r="AL3305" s="1"/>
    </row>
    <row r="3306">
      <c r="I3306" s="1"/>
      <c r="J3306" s="1"/>
      <c r="K3306" s="1"/>
      <c r="AA3306" s="1"/>
      <c r="AB3306" s="1"/>
      <c r="AC3306" s="1"/>
      <c r="AJ3306" s="1"/>
      <c r="AK3306" s="1"/>
      <c r="AL3306" s="1"/>
    </row>
    <row r="3307">
      <c r="I3307" s="1"/>
      <c r="J3307" s="1"/>
      <c r="K3307" s="1"/>
      <c r="AA3307" s="1"/>
      <c r="AB3307" s="1"/>
      <c r="AC3307" s="1"/>
      <c r="AJ3307" s="1"/>
      <c r="AK3307" s="1"/>
      <c r="AL3307" s="1"/>
    </row>
    <row r="3308">
      <c r="I3308" s="1"/>
      <c r="J3308" s="1"/>
      <c r="K3308" s="1"/>
      <c r="AA3308" s="1"/>
      <c r="AB3308" s="1"/>
      <c r="AC3308" s="1"/>
      <c r="AJ3308" s="1"/>
      <c r="AK3308" s="1"/>
      <c r="AL3308" s="1"/>
    </row>
    <row r="3309">
      <c r="I3309" s="1"/>
      <c r="J3309" s="1"/>
      <c r="K3309" s="1"/>
      <c r="AA3309" s="1"/>
      <c r="AB3309" s="1"/>
      <c r="AC3309" s="1"/>
      <c r="AJ3309" s="1"/>
      <c r="AK3309" s="1"/>
      <c r="AL3309" s="1"/>
    </row>
    <row r="3310">
      <c r="I3310" s="1"/>
      <c r="J3310" s="1"/>
      <c r="K3310" s="1"/>
      <c r="AA3310" s="1"/>
      <c r="AB3310" s="1"/>
      <c r="AC3310" s="1"/>
      <c r="AJ3310" s="1"/>
      <c r="AK3310" s="1"/>
      <c r="AL3310" s="1"/>
    </row>
    <row r="3311">
      <c r="I3311" s="1"/>
      <c r="J3311" s="1"/>
      <c r="K3311" s="1"/>
      <c r="AA3311" s="1"/>
      <c r="AB3311" s="1"/>
      <c r="AC3311" s="1"/>
      <c r="AJ3311" s="1"/>
      <c r="AK3311" s="1"/>
      <c r="AL3311" s="1"/>
    </row>
    <row r="3312">
      <c r="I3312" s="1"/>
      <c r="J3312" s="1"/>
      <c r="K3312" s="1"/>
      <c r="AA3312" s="1"/>
      <c r="AB3312" s="1"/>
      <c r="AC3312" s="1"/>
      <c r="AJ3312" s="1"/>
      <c r="AK3312" s="1"/>
      <c r="AL3312" s="1"/>
    </row>
    <row r="3313">
      <c r="I3313" s="1"/>
      <c r="J3313" s="1"/>
      <c r="K3313" s="1"/>
      <c r="AA3313" s="1"/>
      <c r="AB3313" s="1"/>
      <c r="AC3313" s="1"/>
      <c r="AJ3313" s="1"/>
      <c r="AK3313" s="1"/>
      <c r="AL3313" s="1"/>
    </row>
    <row r="3314">
      <c r="I3314" s="1"/>
      <c r="J3314" s="1"/>
      <c r="K3314" s="1"/>
      <c r="AA3314" s="1"/>
      <c r="AB3314" s="1"/>
      <c r="AC3314" s="1"/>
      <c r="AJ3314" s="1"/>
      <c r="AK3314" s="1"/>
      <c r="AL3314" s="1"/>
    </row>
    <row r="3315">
      <c r="I3315" s="1"/>
      <c r="J3315" s="1"/>
      <c r="K3315" s="1"/>
      <c r="AA3315" s="1"/>
      <c r="AB3315" s="1"/>
      <c r="AC3315" s="1"/>
      <c r="AJ3315" s="1"/>
      <c r="AK3315" s="1"/>
      <c r="AL3315" s="1"/>
    </row>
    <row r="3316">
      <c r="I3316" s="1"/>
      <c r="J3316" s="1"/>
      <c r="K3316" s="1"/>
      <c r="AA3316" s="1"/>
      <c r="AB3316" s="1"/>
      <c r="AC3316" s="1"/>
      <c r="AJ3316" s="1"/>
      <c r="AK3316" s="1"/>
      <c r="AL3316" s="1"/>
    </row>
    <row r="3317">
      <c r="I3317" s="1"/>
      <c r="J3317" s="1"/>
      <c r="K3317" s="1"/>
      <c r="AA3317" s="1"/>
      <c r="AB3317" s="1"/>
      <c r="AC3317" s="1"/>
      <c r="AJ3317" s="1"/>
      <c r="AK3317" s="1"/>
      <c r="AL3317" s="1"/>
    </row>
    <row r="3318">
      <c r="I3318" s="1"/>
      <c r="J3318" s="1"/>
      <c r="K3318" s="1"/>
      <c r="AA3318" s="1"/>
      <c r="AB3318" s="1"/>
      <c r="AC3318" s="1"/>
      <c r="AJ3318" s="1"/>
      <c r="AK3318" s="1"/>
      <c r="AL3318" s="1"/>
    </row>
    <row r="3319">
      <c r="I3319" s="1"/>
      <c r="J3319" s="1"/>
      <c r="K3319" s="1"/>
      <c r="AA3319" s="1"/>
      <c r="AB3319" s="1"/>
      <c r="AC3319" s="1"/>
      <c r="AJ3319" s="1"/>
      <c r="AK3319" s="1"/>
      <c r="AL3319" s="1"/>
    </row>
    <row r="3320">
      <c r="I3320" s="1"/>
      <c r="J3320" s="1"/>
      <c r="K3320" s="1"/>
      <c r="AA3320" s="1"/>
      <c r="AB3320" s="1"/>
      <c r="AC3320" s="1"/>
      <c r="AJ3320" s="1"/>
      <c r="AK3320" s="1"/>
      <c r="AL3320" s="1"/>
    </row>
    <row r="3321">
      <c r="I3321" s="1"/>
      <c r="J3321" s="1"/>
      <c r="K3321" s="1"/>
      <c r="AA3321" s="1"/>
      <c r="AB3321" s="1"/>
      <c r="AC3321" s="1"/>
      <c r="AJ3321" s="1"/>
      <c r="AK3321" s="1"/>
      <c r="AL3321" s="1"/>
    </row>
    <row r="3322">
      <c r="I3322" s="1"/>
      <c r="J3322" s="1"/>
      <c r="K3322" s="1"/>
      <c r="AA3322" s="1"/>
      <c r="AB3322" s="1"/>
      <c r="AC3322" s="1"/>
      <c r="AJ3322" s="1"/>
      <c r="AK3322" s="1"/>
      <c r="AL3322" s="1"/>
    </row>
    <row r="3323">
      <c r="I3323" s="1"/>
      <c r="J3323" s="1"/>
      <c r="K3323" s="1"/>
      <c r="AA3323" s="1"/>
      <c r="AB3323" s="1"/>
      <c r="AC3323" s="1"/>
      <c r="AJ3323" s="1"/>
      <c r="AK3323" s="1"/>
      <c r="AL3323" s="1"/>
    </row>
    <row r="3324">
      <c r="I3324" s="1"/>
      <c r="J3324" s="1"/>
      <c r="K3324" s="1"/>
      <c r="AA3324" s="1"/>
      <c r="AB3324" s="1"/>
      <c r="AC3324" s="1"/>
      <c r="AJ3324" s="1"/>
      <c r="AK3324" s="1"/>
      <c r="AL3324" s="1"/>
    </row>
    <row r="3325">
      <c r="I3325" s="1"/>
      <c r="J3325" s="1"/>
      <c r="K3325" s="1"/>
      <c r="AA3325" s="1"/>
      <c r="AB3325" s="1"/>
      <c r="AC3325" s="1"/>
      <c r="AJ3325" s="1"/>
      <c r="AK3325" s="1"/>
      <c r="AL3325" s="1"/>
    </row>
    <row r="3326">
      <c r="I3326" s="1"/>
      <c r="J3326" s="1"/>
      <c r="K3326" s="1"/>
      <c r="AA3326" s="1"/>
      <c r="AB3326" s="1"/>
      <c r="AC3326" s="1"/>
      <c r="AJ3326" s="1"/>
      <c r="AK3326" s="1"/>
      <c r="AL3326" s="1"/>
    </row>
    <row r="3327">
      <c r="I3327" s="1"/>
      <c r="J3327" s="1"/>
      <c r="K3327" s="1"/>
      <c r="AA3327" s="1"/>
      <c r="AB3327" s="1"/>
      <c r="AC3327" s="1"/>
      <c r="AJ3327" s="1"/>
      <c r="AK3327" s="1"/>
      <c r="AL3327" s="1"/>
    </row>
    <row r="3328">
      <c r="I3328" s="1"/>
      <c r="J3328" s="1"/>
      <c r="K3328" s="1"/>
      <c r="AA3328" s="1"/>
      <c r="AB3328" s="1"/>
      <c r="AC3328" s="1"/>
      <c r="AJ3328" s="1"/>
      <c r="AK3328" s="1"/>
      <c r="AL3328" s="1"/>
    </row>
    <row r="3329">
      <c r="I3329" s="1"/>
      <c r="J3329" s="1"/>
      <c r="K3329" s="1"/>
      <c r="AA3329" s="1"/>
      <c r="AB3329" s="1"/>
      <c r="AC3329" s="1"/>
      <c r="AJ3329" s="1"/>
      <c r="AK3329" s="1"/>
      <c r="AL3329" s="1"/>
    </row>
    <row r="3330">
      <c r="I3330" s="1"/>
      <c r="J3330" s="1"/>
      <c r="K3330" s="1"/>
      <c r="AA3330" s="1"/>
      <c r="AB3330" s="1"/>
      <c r="AC3330" s="1"/>
      <c r="AJ3330" s="1"/>
      <c r="AK3330" s="1"/>
      <c r="AL3330" s="1"/>
    </row>
    <row r="3331">
      <c r="I3331" s="1"/>
      <c r="J3331" s="1"/>
      <c r="K3331" s="1"/>
      <c r="AA3331" s="1"/>
      <c r="AB3331" s="1"/>
      <c r="AC3331" s="1"/>
      <c r="AJ3331" s="1"/>
      <c r="AK3331" s="1"/>
      <c r="AL3331" s="1"/>
    </row>
    <row r="3332">
      <c r="I3332" s="1"/>
      <c r="J3332" s="1"/>
      <c r="K3332" s="1"/>
      <c r="AA3332" s="1"/>
      <c r="AB3332" s="1"/>
      <c r="AC3332" s="1"/>
      <c r="AJ3332" s="1"/>
      <c r="AK3332" s="1"/>
      <c r="AL3332" s="1"/>
    </row>
    <row r="3333">
      <c r="I3333" s="1"/>
      <c r="J3333" s="1"/>
      <c r="K3333" s="1"/>
      <c r="AA3333" s="1"/>
      <c r="AB3333" s="1"/>
      <c r="AC3333" s="1"/>
      <c r="AJ3333" s="1"/>
      <c r="AK3333" s="1"/>
      <c r="AL3333" s="1"/>
    </row>
    <row r="3334">
      <c r="I3334" s="1"/>
      <c r="J3334" s="1"/>
      <c r="K3334" s="1"/>
      <c r="AA3334" s="1"/>
      <c r="AB3334" s="1"/>
      <c r="AC3334" s="1"/>
      <c r="AJ3334" s="1"/>
      <c r="AK3334" s="1"/>
      <c r="AL3334" s="1"/>
    </row>
    <row r="3335">
      <c r="I3335" s="1"/>
      <c r="J3335" s="1"/>
      <c r="K3335" s="1"/>
      <c r="AA3335" s="1"/>
      <c r="AB3335" s="1"/>
      <c r="AC3335" s="1"/>
      <c r="AJ3335" s="1"/>
      <c r="AK3335" s="1"/>
      <c r="AL3335" s="1"/>
    </row>
    <row r="3336">
      <c r="I3336" s="1"/>
      <c r="J3336" s="1"/>
      <c r="K3336" s="1"/>
      <c r="AA3336" s="1"/>
      <c r="AB3336" s="1"/>
      <c r="AC3336" s="1"/>
      <c r="AJ3336" s="1"/>
      <c r="AK3336" s="1"/>
      <c r="AL3336" s="1"/>
    </row>
    <row r="3337">
      <c r="I3337" s="1"/>
      <c r="J3337" s="1"/>
      <c r="K3337" s="1"/>
      <c r="AA3337" s="1"/>
      <c r="AB3337" s="1"/>
      <c r="AC3337" s="1"/>
      <c r="AJ3337" s="1"/>
      <c r="AK3337" s="1"/>
      <c r="AL3337" s="1"/>
    </row>
    <row r="3338">
      <c r="I3338" s="1"/>
      <c r="J3338" s="1"/>
      <c r="K3338" s="1"/>
      <c r="AA3338" s="1"/>
      <c r="AB3338" s="1"/>
      <c r="AC3338" s="1"/>
      <c r="AJ3338" s="1"/>
      <c r="AK3338" s="1"/>
      <c r="AL3338" s="1"/>
    </row>
    <row r="3339">
      <c r="I3339" s="1"/>
      <c r="J3339" s="1"/>
      <c r="K3339" s="1"/>
      <c r="AA3339" s="1"/>
      <c r="AB3339" s="1"/>
      <c r="AC3339" s="1"/>
      <c r="AJ3339" s="1"/>
      <c r="AK3339" s="1"/>
      <c r="AL3339" s="1"/>
    </row>
    <row r="3340">
      <c r="I3340" s="1"/>
      <c r="J3340" s="1"/>
      <c r="K3340" s="1"/>
      <c r="AA3340" s="1"/>
      <c r="AB3340" s="1"/>
      <c r="AC3340" s="1"/>
      <c r="AJ3340" s="1"/>
      <c r="AK3340" s="1"/>
      <c r="AL3340" s="1"/>
    </row>
    <row r="3341">
      <c r="I3341" s="1"/>
      <c r="J3341" s="1"/>
      <c r="K3341" s="1"/>
      <c r="AA3341" s="1"/>
      <c r="AB3341" s="1"/>
      <c r="AC3341" s="1"/>
      <c r="AJ3341" s="1"/>
      <c r="AK3341" s="1"/>
      <c r="AL3341" s="1"/>
    </row>
    <row r="3342">
      <c r="I3342" s="1"/>
      <c r="J3342" s="1"/>
      <c r="K3342" s="1"/>
      <c r="AA3342" s="1"/>
      <c r="AB3342" s="1"/>
      <c r="AC3342" s="1"/>
      <c r="AJ3342" s="1"/>
      <c r="AK3342" s="1"/>
      <c r="AL3342" s="1"/>
    </row>
    <row r="3343">
      <c r="I3343" s="1"/>
      <c r="J3343" s="1"/>
      <c r="K3343" s="1"/>
      <c r="AA3343" s="1"/>
      <c r="AB3343" s="1"/>
      <c r="AC3343" s="1"/>
      <c r="AJ3343" s="1"/>
      <c r="AK3343" s="1"/>
      <c r="AL3343" s="1"/>
    </row>
    <row r="3344">
      <c r="I3344" s="1"/>
      <c r="J3344" s="1"/>
      <c r="K3344" s="1"/>
      <c r="AA3344" s="1"/>
      <c r="AB3344" s="1"/>
      <c r="AC3344" s="1"/>
      <c r="AJ3344" s="1"/>
      <c r="AK3344" s="1"/>
      <c r="AL3344" s="1"/>
    </row>
    <row r="3345">
      <c r="I3345" s="1"/>
      <c r="J3345" s="1"/>
      <c r="K3345" s="1"/>
      <c r="AA3345" s="1"/>
      <c r="AB3345" s="1"/>
      <c r="AC3345" s="1"/>
      <c r="AJ3345" s="1"/>
      <c r="AK3345" s="1"/>
      <c r="AL3345" s="1"/>
    </row>
    <row r="3346">
      <c r="I3346" s="1"/>
      <c r="J3346" s="1"/>
      <c r="K3346" s="1"/>
      <c r="AA3346" s="1"/>
      <c r="AB3346" s="1"/>
      <c r="AC3346" s="1"/>
      <c r="AJ3346" s="1"/>
      <c r="AK3346" s="1"/>
      <c r="AL3346" s="1"/>
    </row>
    <row r="3347">
      <c r="I3347" s="1"/>
      <c r="J3347" s="1"/>
      <c r="K3347" s="1"/>
      <c r="AA3347" s="1"/>
      <c r="AB3347" s="1"/>
      <c r="AC3347" s="1"/>
      <c r="AJ3347" s="1"/>
      <c r="AK3347" s="1"/>
      <c r="AL3347" s="1"/>
    </row>
    <row r="3348">
      <c r="I3348" s="1"/>
      <c r="J3348" s="1"/>
      <c r="K3348" s="1"/>
      <c r="AA3348" s="1"/>
      <c r="AB3348" s="1"/>
      <c r="AC3348" s="1"/>
      <c r="AJ3348" s="1"/>
      <c r="AK3348" s="1"/>
      <c r="AL3348" s="1"/>
    </row>
    <row r="3349">
      <c r="I3349" s="1"/>
      <c r="J3349" s="1"/>
      <c r="K3349" s="1"/>
      <c r="AA3349" s="1"/>
      <c r="AB3349" s="1"/>
      <c r="AC3349" s="1"/>
      <c r="AJ3349" s="1"/>
      <c r="AK3349" s="1"/>
      <c r="AL3349" s="1"/>
    </row>
    <row r="3350">
      <c r="I3350" s="1"/>
      <c r="J3350" s="1"/>
      <c r="K3350" s="1"/>
      <c r="AA3350" s="1"/>
      <c r="AB3350" s="1"/>
      <c r="AC3350" s="1"/>
      <c r="AJ3350" s="1"/>
      <c r="AK3350" s="1"/>
      <c r="AL3350" s="1"/>
    </row>
    <row r="3351">
      <c r="I3351" s="1"/>
      <c r="J3351" s="1"/>
      <c r="K3351" s="1"/>
      <c r="AA3351" s="1"/>
      <c r="AB3351" s="1"/>
      <c r="AC3351" s="1"/>
      <c r="AJ3351" s="1"/>
      <c r="AK3351" s="1"/>
      <c r="AL3351" s="1"/>
    </row>
    <row r="3352">
      <c r="I3352" s="1"/>
      <c r="J3352" s="1"/>
      <c r="K3352" s="1"/>
      <c r="AA3352" s="1"/>
      <c r="AB3352" s="1"/>
      <c r="AC3352" s="1"/>
      <c r="AJ3352" s="1"/>
      <c r="AK3352" s="1"/>
      <c r="AL3352" s="1"/>
    </row>
    <row r="3353">
      <c r="I3353" s="1"/>
      <c r="J3353" s="1"/>
      <c r="K3353" s="1"/>
      <c r="AA3353" s="1"/>
      <c r="AB3353" s="1"/>
      <c r="AC3353" s="1"/>
      <c r="AJ3353" s="1"/>
      <c r="AK3353" s="1"/>
      <c r="AL3353" s="1"/>
    </row>
    <row r="3354">
      <c r="I3354" s="1"/>
      <c r="J3354" s="1"/>
      <c r="K3354" s="1"/>
      <c r="AA3354" s="1"/>
      <c r="AB3354" s="1"/>
      <c r="AC3354" s="1"/>
      <c r="AJ3354" s="1"/>
      <c r="AK3354" s="1"/>
      <c r="AL3354" s="1"/>
    </row>
    <row r="3355">
      <c r="I3355" s="1"/>
      <c r="J3355" s="1"/>
      <c r="K3355" s="1"/>
      <c r="AA3355" s="1"/>
      <c r="AB3355" s="1"/>
      <c r="AC3355" s="1"/>
      <c r="AJ3355" s="1"/>
      <c r="AK3355" s="1"/>
      <c r="AL3355" s="1"/>
    </row>
    <row r="3356">
      <c r="I3356" s="1"/>
      <c r="J3356" s="1"/>
      <c r="K3356" s="1"/>
      <c r="AA3356" s="1"/>
      <c r="AB3356" s="1"/>
      <c r="AC3356" s="1"/>
      <c r="AJ3356" s="1"/>
      <c r="AK3356" s="1"/>
      <c r="AL3356" s="1"/>
    </row>
    <row r="3357">
      <c r="I3357" s="1"/>
      <c r="J3357" s="1"/>
      <c r="K3357" s="1"/>
      <c r="AA3357" s="1"/>
      <c r="AB3357" s="1"/>
      <c r="AC3357" s="1"/>
      <c r="AJ3357" s="1"/>
      <c r="AK3357" s="1"/>
      <c r="AL3357" s="1"/>
    </row>
    <row r="3358">
      <c r="I3358" s="1"/>
      <c r="J3358" s="1"/>
      <c r="K3358" s="1"/>
      <c r="AA3358" s="1"/>
      <c r="AB3358" s="1"/>
      <c r="AC3358" s="1"/>
      <c r="AJ3358" s="1"/>
      <c r="AK3358" s="1"/>
      <c r="AL3358" s="1"/>
    </row>
    <row r="3359">
      <c r="I3359" s="1"/>
      <c r="J3359" s="1"/>
      <c r="K3359" s="1"/>
      <c r="AA3359" s="1"/>
      <c r="AB3359" s="1"/>
      <c r="AC3359" s="1"/>
      <c r="AJ3359" s="1"/>
      <c r="AK3359" s="1"/>
      <c r="AL3359" s="1"/>
    </row>
    <row r="3360">
      <c r="I3360" s="1"/>
      <c r="J3360" s="1"/>
      <c r="K3360" s="1"/>
      <c r="AA3360" s="1"/>
      <c r="AB3360" s="1"/>
      <c r="AC3360" s="1"/>
      <c r="AJ3360" s="1"/>
      <c r="AK3360" s="1"/>
      <c r="AL3360" s="1"/>
    </row>
    <row r="3361">
      <c r="I3361" s="1"/>
      <c r="J3361" s="1"/>
      <c r="K3361" s="1"/>
      <c r="AA3361" s="1"/>
      <c r="AB3361" s="1"/>
      <c r="AC3361" s="1"/>
      <c r="AJ3361" s="1"/>
      <c r="AK3361" s="1"/>
      <c r="AL3361" s="1"/>
    </row>
    <row r="3362">
      <c r="I3362" s="1"/>
      <c r="J3362" s="1"/>
      <c r="K3362" s="1"/>
      <c r="AA3362" s="1"/>
      <c r="AB3362" s="1"/>
      <c r="AC3362" s="1"/>
      <c r="AJ3362" s="1"/>
      <c r="AK3362" s="1"/>
      <c r="AL3362" s="1"/>
    </row>
    <row r="3363">
      <c r="I3363" s="1"/>
      <c r="J3363" s="1"/>
      <c r="K3363" s="1"/>
      <c r="AA3363" s="1"/>
      <c r="AB3363" s="1"/>
      <c r="AC3363" s="1"/>
      <c r="AJ3363" s="1"/>
      <c r="AK3363" s="1"/>
      <c r="AL3363" s="1"/>
    </row>
    <row r="3364">
      <c r="I3364" s="1"/>
      <c r="J3364" s="1"/>
      <c r="K3364" s="1"/>
      <c r="AA3364" s="1"/>
      <c r="AB3364" s="1"/>
      <c r="AC3364" s="1"/>
      <c r="AJ3364" s="1"/>
      <c r="AK3364" s="1"/>
      <c r="AL3364" s="1"/>
    </row>
    <row r="3365">
      <c r="I3365" s="1"/>
      <c r="J3365" s="1"/>
      <c r="K3365" s="1"/>
      <c r="AA3365" s="1"/>
      <c r="AB3365" s="1"/>
      <c r="AC3365" s="1"/>
      <c r="AJ3365" s="1"/>
      <c r="AK3365" s="1"/>
      <c r="AL3365" s="1"/>
    </row>
    <row r="3366">
      <c r="I3366" s="1"/>
      <c r="J3366" s="1"/>
      <c r="K3366" s="1"/>
      <c r="AA3366" s="1"/>
      <c r="AB3366" s="1"/>
      <c r="AC3366" s="1"/>
      <c r="AJ3366" s="1"/>
      <c r="AK3366" s="1"/>
      <c r="AL3366" s="1"/>
    </row>
    <row r="3367">
      <c r="I3367" s="1"/>
      <c r="J3367" s="1"/>
      <c r="K3367" s="1"/>
      <c r="AA3367" s="1"/>
      <c r="AB3367" s="1"/>
      <c r="AC3367" s="1"/>
      <c r="AJ3367" s="1"/>
      <c r="AK3367" s="1"/>
      <c r="AL3367" s="1"/>
    </row>
    <row r="3368">
      <c r="I3368" s="1"/>
      <c r="J3368" s="1"/>
      <c r="K3368" s="1"/>
      <c r="AA3368" s="1"/>
      <c r="AB3368" s="1"/>
      <c r="AC3368" s="1"/>
      <c r="AJ3368" s="1"/>
      <c r="AK3368" s="1"/>
      <c r="AL3368" s="1"/>
    </row>
    <row r="3369">
      <c r="I3369" s="1"/>
      <c r="J3369" s="1"/>
      <c r="K3369" s="1"/>
      <c r="AA3369" s="1"/>
      <c r="AB3369" s="1"/>
      <c r="AC3369" s="1"/>
      <c r="AJ3369" s="1"/>
      <c r="AK3369" s="1"/>
      <c r="AL3369" s="1"/>
    </row>
    <row r="3370">
      <c r="I3370" s="1"/>
      <c r="J3370" s="1"/>
      <c r="K3370" s="1"/>
      <c r="AA3370" s="1"/>
      <c r="AB3370" s="1"/>
      <c r="AC3370" s="1"/>
      <c r="AJ3370" s="1"/>
      <c r="AK3370" s="1"/>
      <c r="AL3370" s="1"/>
    </row>
    <row r="3371">
      <c r="I3371" s="1"/>
      <c r="J3371" s="1"/>
      <c r="K3371" s="1"/>
      <c r="AA3371" s="1"/>
      <c r="AB3371" s="1"/>
      <c r="AC3371" s="1"/>
      <c r="AJ3371" s="1"/>
      <c r="AK3371" s="1"/>
      <c r="AL3371" s="1"/>
    </row>
    <row r="3372">
      <c r="I3372" s="1"/>
      <c r="J3372" s="1"/>
      <c r="K3372" s="1"/>
      <c r="AA3372" s="1"/>
      <c r="AB3372" s="1"/>
      <c r="AC3372" s="1"/>
      <c r="AJ3372" s="1"/>
      <c r="AK3372" s="1"/>
      <c r="AL3372" s="1"/>
    </row>
    <row r="3373">
      <c r="I3373" s="1"/>
      <c r="J3373" s="1"/>
      <c r="K3373" s="1"/>
      <c r="AA3373" s="1"/>
      <c r="AB3373" s="1"/>
      <c r="AC3373" s="1"/>
      <c r="AJ3373" s="1"/>
      <c r="AK3373" s="1"/>
      <c r="AL3373" s="1"/>
    </row>
    <row r="3374">
      <c r="I3374" s="1"/>
      <c r="J3374" s="1"/>
      <c r="K3374" s="1"/>
      <c r="AA3374" s="1"/>
      <c r="AB3374" s="1"/>
      <c r="AC3374" s="1"/>
      <c r="AJ3374" s="1"/>
      <c r="AK3374" s="1"/>
      <c r="AL3374" s="1"/>
    </row>
    <row r="3375">
      <c r="I3375" s="1"/>
      <c r="J3375" s="1"/>
      <c r="K3375" s="1"/>
      <c r="AA3375" s="1"/>
      <c r="AB3375" s="1"/>
      <c r="AC3375" s="1"/>
      <c r="AJ3375" s="1"/>
      <c r="AK3375" s="1"/>
      <c r="AL3375" s="1"/>
    </row>
    <row r="3376">
      <c r="I3376" s="1"/>
      <c r="J3376" s="1"/>
      <c r="K3376" s="1"/>
      <c r="AA3376" s="1"/>
      <c r="AB3376" s="1"/>
      <c r="AC3376" s="1"/>
      <c r="AJ3376" s="1"/>
      <c r="AK3376" s="1"/>
      <c r="AL3376" s="1"/>
    </row>
    <row r="3377">
      <c r="I3377" s="1"/>
      <c r="J3377" s="1"/>
      <c r="K3377" s="1"/>
      <c r="AA3377" s="1"/>
      <c r="AB3377" s="1"/>
      <c r="AC3377" s="1"/>
      <c r="AJ3377" s="1"/>
      <c r="AK3377" s="1"/>
      <c r="AL3377" s="1"/>
    </row>
    <row r="3378">
      <c r="I3378" s="1"/>
      <c r="J3378" s="1"/>
      <c r="K3378" s="1"/>
      <c r="AA3378" s="1"/>
      <c r="AB3378" s="1"/>
      <c r="AC3378" s="1"/>
      <c r="AJ3378" s="1"/>
      <c r="AK3378" s="1"/>
      <c r="AL3378" s="1"/>
    </row>
    <row r="3379">
      <c r="I3379" s="1"/>
      <c r="J3379" s="1"/>
      <c r="K3379" s="1"/>
      <c r="AA3379" s="1"/>
      <c r="AB3379" s="1"/>
      <c r="AC3379" s="1"/>
      <c r="AJ3379" s="1"/>
      <c r="AK3379" s="1"/>
      <c r="AL3379" s="1"/>
    </row>
    <row r="3380">
      <c r="I3380" s="1"/>
      <c r="J3380" s="1"/>
      <c r="K3380" s="1"/>
      <c r="AA3380" s="1"/>
      <c r="AB3380" s="1"/>
      <c r="AC3380" s="1"/>
      <c r="AJ3380" s="1"/>
      <c r="AK3380" s="1"/>
      <c r="AL3380" s="1"/>
    </row>
    <row r="3381">
      <c r="I3381" s="1"/>
      <c r="J3381" s="1"/>
      <c r="K3381" s="1"/>
      <c r="AA3381" s="1"/>
      <c r="AB3381" s="1"/>
      <c r="AC3381" s="1"/>
      <c r="AJ3381" s="1"/>
      <c r="AK3381" s="1"/>
      <c r="AL3381" s="1"/>
    </row>
    <row r="3382">
      <c r="I3382" s="1"/>
      <c r="J3382" s="1"/>
      <c r="K3382" s="1"/>
      <c r="AA3382" s="1"/>
      <c r="AB3382" s="1"/>
      <c r="AC3382" s="1"/>
      <c r="AJ3382" s="1"/>
      <c r="AK3382" s="1"/>
      <c r="AL3382" s="1"/>
    </row>
    <row r="3383">
      <c r="I3383" s="1"/>
      <c r="J3383" s="1"/>
      <c r="K3383" s="1"/>
      <c r="AA3383" s="1"/>
      <c r="AB3383" s="1"/>
      <c r="AC3383" s="1"/>
      <c r="AJ3383" s="1"/>
      <c r="AK3383" s="1"/>
      <c r="AL3383" s="1"/>
    </row>
    <row r="3384">
      <c r="I3384" s="1"/>
      <c r="J3384" s="1"/>
      <c r="K3384" s="1"/>
      <c r="AA3384" s="1"/>
      <c r="AB3384" s="1"/>
      <c r="AC3384" s="1"/>
      <c r="AJ3384" s="1"/>
      <c r="AK3384" s="1"/>
      <c r="AL3384" s="1"/>
    </row>
    <row r="3385">
      <c r="I3385" s="1"/>
      <c r="J3385" s="1"/>
      <c r="K3385" s="1"/>
      <c r="AA3385" s="1"/>
      <c r="AB3385" s="1"/>
      <c r="AC3385" s="1"/>
      <c r="AJ3385" s="1"/>
      <c r="AK3385" s="1"/>
      <c r="AL3385" s="1"/>
    </row>
    <row r="3386">
      <c r="I3386" s="1"/>
      <c r="J3386" s="1"/>
      <c r="K3386" s="1"/>
      <c r="AA3386" s="1"/>
      <c r="AB3386" s="1"/>
      <c r="AC3386" s="1"/>
      <c r="AJ3386" s="1"/>
      <c r="AK3386" s="1"/>
      <c r="AL3386" s="1"/>
    </row>
    <row r="3387">
      <c r="I3387" s="1"/>
      <c r="J3387" s="1"/>
      <c r="K3387" s="1"/>
      <c r="AA3387" s="1"/>
      <c r="AB3387" s="1"/>
      <c r="AC3387" s="1"/>
      <c r="AJ3387" s="1"/>
      <c r="AK3387" s="1"/>
      <c r="AL3387" s="1"/>
    </row>
    <row r="3388">
      <c r="I3388" s="1"/>
      <c r="J3388" s="1"/>
      <c r="K3388" s="1"/>
      <c r="AA3388" s="1"/>
      <c r="AB3388" s="1"/>
      <c r="AC3388" s="1"/>
      <c r="AJ3388" s="1"/>
      <c r="AK3388" s="1"/>
      <c r="AL3388" s="1"/>
    </row>
    <row r="3389">
      <c r="I3389" s="1"/>
      <c r="J3389" s="1"/>
      <c r="K3389" s="1"/>
      <c r="AA3389" s="1"/>
      <c r="AB3389" s="1"/>
      <c r="AC3389" s="1"/>
      <c r="AJ3389" s="1"/>
      <c r="AK3389" s="1"/>
      <c r="AL3389" s="1"/>
    </row>
    <row r="3390">
      <c r="I3390" s="1"/>
      <c r="J3390" s="1"/>
      <c r="K3390" s="1"/>
      <c r="AA3390" s="1"/>
      <c r="AB3390" s="1"/>
      <c r="AC3390" s="1"/>
      <c r="AJ3390" s="1"/>
      <c r="AK3390" s="1"/>
      <c r="AL3390" s="1"/>
    </row>
    <row r="3391">
      <c r="I3391" s="1"/>
      <c r="J3391" s="1"/>
      <c r="K3391" s="1"/>
      <c r="AA3391" s="1"/>
      <c r="AB3391" s="1"/>
      <c r="AC3391" s="1"/>
      <c r="AJ3391" s="1"/>
      <c r="AK3391" s="1"/>
      <c r="AL3391" s="1"/>
    </row>
    <row r="3392">
      <c r="I3392" s="1"/>
      <c r="J3392" s="1"/>
      <c r="K3392" s="1"/>
      <c r="AA3392" s="1"/>
      <c r="AB3392" s="1"/>
      <c r="AC3392" s="1"/>
      <c r="AJ3392" s="1"/>
      <c r="AK3392" s="1"/>
      <c r="AL3392" s="1"/>
    </row>
    <row r="3393">
      <c r="I3393" s="1"/>
      <c r="J3393" s="1"/>
      <c r="K3393" s="1"/>
      <c r="AA3393" s="1"/>
      <c r="AB3393" s="1"/>
      <c r="AC3393" s="1"/>
      <c r="AJ3393" s="1"/>
      <c r="AK3393" s="1"/>
      <c r="AL3393" s="1"/>
    </row>
    <row r="3394">
      <c r="I3394" s="1"/>
      <c r="J3394" s="1"/>
      <c r="K3394" s="1"/>
      <c r="AA3394" s="1"/>
      <c r="AB3394" s="1"/>
      <c r="AC3394" s="1"/>
      <c r="AJ3394" s="1"/>
      <c r="AK3394" s="1"/>
      <c r="AL3394" s="1"/>
    </row>
    <row r="3395">
      <c r="I3395" s="1"/>
      <c r="J3395" s="1"/>
      <c r="K3395" s="1"/>
      <c r="AA3395" s="1"/>
      <c r="AB3395" s="1"/>
      <c r="AC3395" s="1"/>
      <c r="AJ3395" s="1"/>
      <c r="AK3395" s="1"/>
      <c r="AL3395" s="1"/>
    </row>
    <row r="3396">
      <c r="I3396" s="1"/>
      <c r="J3396" s="1"/>
      <c r="K3396" s="1"/>
      <c r="AA3396" s="1"/>
      <c r="AB3396" s="1"/>
      <c r="AC3396" s="1"/>
      <c r="AJ3396" s="1"/>
      <c r="AK3396" s="1"/>
      <c r="AL3396" s="1"/>
    </row>
    <row r="3397">
      <c r="I3397" s="1"/>
      <c r="J3397" s="1"/>
      <c r="K3397" s="1"/>
      <c r="AA3397" s="1"/>
      <c r="AB3397" s="1"/>
      <c r="AC3397" s="1"/>
      <c r="AJ3397" s="1"/>
      <c r="AK3397" s="1"/>
      <c r="AL3397" s="1"/>
    </row>
    <row r="3398">
      <c r="I3398" s="1"/>
      <c r="J3398" s="1"/>
      <c r="K3398" s="1"/>
      <c r="AA3398" s="1"/>
      <c r="AB3398" s="1"/>
      <c r="AC3398" s="1"/>
      <c r="AJ3398" s="1"/>
      <c r="AK3398" s="1"/>
      <c r="AL3398" s="1"/>
    </row>
    <row r="3399">
      <c r="I3399" s="1"/>
      <c r="J3399" s="1"/>
      <c r="K3399" s="1"/>
      <c r="AA3399" s="1"/>
      <c r="AB3399" s="1"/>
      <c r="AC3399" s="1"/>
      <c r="AJ3399" s="1"/>
      <c r="AK3399" s="1"/>
      <c r="AL3399" s="1"/>
    </row>
    <row r="3400">
      <c r="I3400" s="1"/>
      <c r="J3400" s="1"/>
      <c r="K3400" s="1"/>
      <c r="AA3400" s="1"/>
      <c r="AB3400" s="1"/>
      <c r="AC3400" s="1"/>
      <c r="AJ3400" s="1"/>
      <c r="AK3400" s="1"/>
      <c r="AL3400" s="1"/>
    </row>
    <row r="3401">
      <c r="I3401" s="1"/>
      <c r="J3401" s="1"/>
      <c r="K3401" s="1"/>
      <c r="AA3401" s="1"/>
      <c r="AB3401" s="1"/>
      <c r="AC3401" s="1"/>
      <c r="AJ3401" s="1"/>
      <c r="AK3401" s="1"/>
      <c r="AL3401" s="1"/>
    </row>
    <row r="3402">
      <c r="I3402" s="1"/>
      <c r="J3402" s="1"/>
      <c r="K3402" s="1"/>
      <c r="AA3402" s="1"/>
      <c r="AB3402" s="1"/>
      <c r="AC3402" s="1"/>
      <c r="AJ3402" s="1"/>
      <c r="AK3402" s="1"/>
      <c r="AL3402" s="1"/>
    </row>
    <row r="3403">
      <c r="I3403" s="1"/>
      <c r="J3403" s="1"/>
      <c r="K3403" s="1"/>
      <c r="AA3403" s="1"/>
      <c r="AB3403" s="1"/>
      <c r="AC3403" s="1"/>
      <c r="AJ3403" s="1"/>
      <c r="AK3403" s="1"/>
      <c r="AL3403" s="1"/>
    </row>
    <row r="3404">
      <c r="I3404" s="1"/>
      <c r="J3404" s="1"/>
      <c r="K3404" s="1"/>
      <c r="AA3404" s="1"/>
      <c r="AB3404" s="1"/>
      <c r="AC3404" s="1"/>
      <c r="AJ3404" s="1"/>
      <c r="AK3404" s="1"/>
      <c r="AL3404" s="1"/>
    </row>
    <row r="3405">
      <c r="I3405" s="1"/>
      <c r="J3405" s="1"/>
      <c r="K3405" s="1"/>
      <c r="AA3405" s="1"/>
      <c r="AB3405" s="1"/>
      <c r="AC3405" s="1"/>
      <c r="AJ3405" s="1"/>
      <c r="AK3405" s="1"/>
      <c r="AL3405" s="1"/>
    </row>
    <row r="3406">
      <c r="I3406" s="1"/>
      <c r="J3406" s="1"/>
      <c r="K3406" s="1"/>
      <c r="AA3406" s="1"/>
      <c r="AB3406" s="1"/>
      <c r="AC3406" s="1"/>
      <c r="AJ3406" s="1"/>
      <c r="AK3406" s="1"/>
      <c r="AL3406" s="1"/>
    </row>
    <row r="3407">
      <c r="I3407" s="1"/>
      <c r="J3407" s="1"/>
      <c r="K3407" s="1"/>
      <c r="AA3407" s="1"/>
      <c r="AB3407" s="1"/>
      <c r="AC3407" s="1"/>
      <c r="AJ3407" s="1"/>
      <c r="AK3407" s="1"/>
      <c r="AL3407" s="1"/>
    </row>
    <row r="3408">
      <c r="I3408" s="1"/>
      <c r="J3408" s="1"/>
      <c r="K3408" s="1"/>
      <c r="AA3408" s="1"/>
      <c r="AB3408" s="1"/>
      <c r="AC3408" s="1"/>
      <c r="AJ3408" s="1"/>
      <c r="AK3408" s="1"/>
      <c r="AL3408" s="1"/>
    </row>
    <row r="3409">
      <c r="I3409" s="1"/>
      <c r="J3409" s="1"/>
      <c r="K3409" s="1"/>
      <c r="AA3409" s="1"/>
      <c r="AB3409" s="1"/>
      <c r="AC3409" s="1"/>
      <c r="AJ3409" s="1"/>
      <c r="AK3409" s="1"/>
      <c r="AL3409" s="1"/>
    </row>
    <row r="3410">
      <c r="I3410" s="1"/>
      <c r="J3410" s="1"/>
      <c r="K3410" s="1"/>
      <c r="AA3410" s="1"/>
      <c r="AB3410" s="1"/>
      <c r="AC3410" s="1"/>
      <c r="AJ3410" s="1"/>
      <c r="AK3410" s="1"/>
      <c r="AL3410" s="1"/>
    </row>
    <row r="3411">
      <c r="I3411" s="1"/>
      <c r="J3411" s="1"/>
      <c r="K3411" s="1"/>
      <c r="AA3411" s="1"/>
      <c r="AB3411" s="1"/>
      <c r="AC3411" s="1"/>
      <c r="AJ3411" s="1"/>
      <c r="AK3411" s="1"/>
      <c r="AL3411" s="1"/>
    </row>
    <row r="3412">
      <c r="I3412" s="1"/>
      <c r="J3412" s="1"/>
      <c r="K3412" s="1"/>
      <c r="AA3412" s="1"/>
      <c r="AB3412" s="1"/>
      <c r="AC3412" s="1"/>
      <c r="AJ3412" s="1"/>
      <c r="AK3412" s="1"/>
      <c r="AL3412" s="1"/>
    </row>
    <row r="3413">
      <c r="I3413" s="1"/>
      <c r="J3413" s="1"/>
      <c r="K3413" s="1"/>
      <c r="AA3413" s="1"/>
      <c r="AB3413" s="1"/>
      <c r="AC3413" s="1"/>
      <c r="AJ3413" s="1"/>
      <c r="AK3413" s="1"/>
      <c r="AL3413" s="1"/>
    </row>
    <row r="3414">
      <c r="I3414" s="1"/>
      <c r="J3414" s="1"/>
      <c r="K3414" s="1"/>
      <c r="AA3414" s="1"/>
      <c r="AB3414" s="1"/>
      <c r="AC3414" s="1"/>
      <c r="AJ3414" s="1"/>
      <c r="AK3414" s="1"/>
      <c r="AL3414" s="1"/>
    </row>
    <row r="3415">
      <c r="I3415" s="1"/>
      <c r="J3415" s="1"/>
      <c r="K3415" s="1"/>
      <c r="AA3415" s="1"/>
      <c r="AB3415" s="1"/>
      <c r="AC3415" s="1"/>
      <c r="AJ3415" s="1"/>
      <c r="AK3415" s="1"/>
      <c r="AL3415" s="1"/>
    </row>
    <row r="3416">
      <c r="I3416" s="1"/>
      <c r="J3416" s="1"/>
      <c r="K3416" s="1"/>
      <c r="AA3416" s="1"/>
      <c r="AB3416" s="1"/>
      <c r="AC3416" s="1"/>
      <c r="AJ3416" s="1"/>
      <c r="AK3416" s="1"/>
      <c r="AL3416" s="1"/>
    </row>
    <row r="3417">
      <c r="I3417" s="1"/>
      <c r="J3417" s="1"/>
      <c r="K3417" s="1"/>
      <c r="AA3417" s="1"/>
      <c r="AB3417" s="1"/>
      <c r="AC3417" s="1"/>
      <c r="AJ3417" s="1"/>
      <c r="AK3417" s="1"/>
      <c r="AL3417" s="1"/>
    </row>
    <row r="3418">
      <c r="I3418" s="1"/>
      <c r="J3418" s="1"/>
      <c r="K3418" s="1"/>
      <c r="AA3418" s="1"/>
      <c r="AB3418" s="1"/>
      <c r="AC3418" s="1"/>
      <c r="AJ3418" s="1"/>
      <c r="AK3418" s="1"/>
      <c r="AL3418" s="1"/>
    </row>
    <row r="3419">
      <c r="I3419" s="1"/>
      <c r="J3419" s="1"/>
      <c r="K3419" s="1"/>
      <c r="AA3419" s="1"/>
      <c r="AB3419" s="1"/>
      <c r="AC3419" s="1"/>
      <c r="AJ3419" s="1"/>
      <c r="AK3419" s="1"/>
      <c r="AL3419" s="1"/>
    </row>
    <row r="3420">
      <c r="I3420" s="1"/>
      <c r="J3420" s="1"/>
      <c r="K3420" s="1"/>
      <c r="AA3420" s="1"/>
      <c r="AB3420" s="1"/>
      <c r="AC3420" s="1"/>
      <c r="AJ3420" s="1"/>
      <c r="AK3420" s="1"/>
      <c r="AL3420" s="1"/>
    </row>
    <row r="3421">
      <c r="I3421" s="1"/>
      <c r="J3421" s="1"/>
      <c r="K3421" s="1"/>
      <c r="AA3421" s="1"/>
      <c r="AB3421" s="1"/>
      <c r="AC3421" s="1"/>
      <c r="AJ3421" s="1"/>
      <c r="AK3421" s="1"/>
      <c r="AL3421" s="1"/>
    </row>
    <row r="3422">
      <c r="I3422" s="1"/>
      <c r="J3422" s="1"/>
      <c r="K3422" s="1"/>
      <c r="AA3422" s="1"/>
      <c r="AB3422" s="1"/>
      <c r="AC3422" s="1"/>
      <c r="AJ3422" s="1"/>
      <c r="AK3422" s="1"/>
      <c r="AL3422" s="1"/>
    </row>
    <row r="3423">
      <c r="I3423" s="1"/>
      <c r="J3423" s="1"/>
      <c r="K3423" s="1"/>
      <c r="AA3423" s="1"/>
      <c r="AB3423" s="1"/>
      <c r="AC3423" s="1"/>
      <c r="AJ3423" s="1"/>
      <c r="AK3423" s="1"/>
      <c r="AL3423" s="1"/>
    </row>
    <row r="3424">
      <c r="I3424" s="1"/>
      <c r="J3424" s="1"/>
      <c r="K3424" s="1"/>
      <c r="AA3424" s="1"/>
      <c r="AB3424" s="1"/>
      <c r="AC3424" s="1"/>
      <c r="AJ3424" s="1"/>
      <c r="AK3424" s="1"/>
      <c r="AL3424" s="1"/>
    </row>
    <row r="3425">
      <c r="I3425" s="1"/>
      <c r="J3425" s="1"/>
      <c r="K3425" s="1"/>
      <c r="AA3425" s="1"/>
      <c r="AB3425" s="1"/>
      <c r="AC3425" s="1"/>
      <c r="AJ3425" s="1"/>
      <c r="AK3425" s="1"/>
      <c r="AL3425" s="1"/>
    </row>
    <row r="3426">
      <c r="I3426" s="1"/>
      <c r="J3426" s="1"/>
      <c r="K3426" s="1"/>
      <c r="AA3426" s="1"/>
      <c r="AB3426" s="1"/>
      <c r="AC3426" s="1"/>
      <c r="AJ3426" s="1"/>
      <c r="AK3426" s="1"/>
      <c r="AL3426" s="1"/>
    </row>
    <row r="3427">
      <c r="I3427" s="1"/>
      <c r="J3427" s="1"/>
      <c r="K3427" s="1"/>
      <c r="AA3427" s="1"/>
      <c r="AB3427" s="1"/>
      <c r="AC3427" s="1"/>
      <c r="AJ3427" s="1"/>
      <c r="AK3427" s="1"/>
      <c r="AL3427" s="1"/>
    </row>
    <row r="3428">
      <c r="I3428" s="1"/>
      <c r="J3428" s="1"/>
      <c r="K3428" s="1"/>
      <c r="AA3428" s="1"/>
      <c r="AB3428" s="1"/>
      <c r="AC3428" s="1"/>
      <c r="AJ3428" s="1"/>
      <c r="AK3428" s="1"/>
      <c r="AL3428" s="1"/>
    </row>
    <row r="3429">
      <c r="I3429" s="1"/>
      <c r="J3429" s="1"/>
      <c r="K3429" s="1"/>
      <c r="AA3429" s="1"/>
      <c r="AB3429" s="1"/>
      <c r="AC3429" s="1"/>
      <c r="AJ3429" s="1"/>
      <c r="AK3429" s="1"/>
      <c r="AL3429" s="1"/>
    </row>
    <row r="3430">
      <c r="I3430" s="1"/>
      <c r="J3430" s="1"/>
      <c r="K3430" s="1"/>
      <c r="AA3430" s="1"/>
      <c r="AB3430" s="1"/>
      <c r="AC3430" s="1"/>
      <c r="AJ3430" s="1"/>
      <c r="AK3430" s="1"/>
      <c r="AL3430" s="1"/>
    </row>
    <row r="3431">
      <c r="I3431" s="1"/>
      <c r="J3431" s="1"/>
      <c r="K3431" s="1"/>
      <c r="AA3431" s="1"/>
      <c r="AB3431" s="1"/>
      <c r="AC3431" s="1"/>
      <c r="AJ3431" s="1"/>
      <c r="AK3431" s="1"/>
      <c r="AL3431" s="1"/>
    </row>
    <row r="3432">
      <c r="I3432" s="1"/>
      <c r="J3432" s="1"/>
      <c r="K3432" s="1"/>
      <c r="AA3432" s="1"/>
      <c r="AB3432" s="1"/>
      <c r="AC3432" s="1"/>
      <c r="AJ3432" s="1"/>
      <c r="AK3432" s="1"/>
      <c r="AL3432" s="1"/>
    </row>
    <row r="3433">
      <c r="I3433" s="1"/>
      <c r="J3433" s="1"/>
      <c r="K3433" s="1"/>
      <c r="AA3433" s="1"/>
      <c r="AB3433" s="1"/>
      <c r="AC3433" s="1"/>
      <c r="AJ3433" s="1"/>
      <c r="AK3433" s="1"/>
      <c r="AL3433" s="1"/>
    </row>
    <row r="3434">
      <c r="I3434" s="1"/>
      <c r="J3434" s="1"/>
      <c r="K3434" s="1"/>
      <c r="AA3434" s="1"/>
      <c r="AB3434" s="1"/>
      <c r="AC3434" s="1"/>
      <c r="AJ3434" s="1"/>
      <c r="AK3434" s="1"/>
      <c r="AL3434" s="1"/>
    </row>
    <row r="3435">
      <c r="I3435" s="1"/>
      <c r="J3435" s="1"/>
      <c r="K3435" s="1"/>
      <c r="AA3435" s="1"/>
      <c r="AB3435" s="1"/>
      <c r="AC3435" s="1"/>
      <c r="AJ3435" s="1"/>
      <c r="AK3435" s="1"/>
      <c r="AL3435" s="1"/>
    </row>
    <row r="3436">
      <c r="I3436" s="1"/>
      <c r="J3436" s="1"/>
      <c r="K3436" s="1"/>
      <c r="AA3436" s="1"/>
      <c r="AB3436" s="1"/>
      <c r="AC3436" s="1"/>
      <c r="AJ3436" s="1"/>
      <c r="AK3436" s="1"/>
      <c r="AL3436" s="1"/>
    </row>
    <row r="3437">
      <c r="I3437" s="1"/>
      <c r="J3437" s="1"/>
      <c r="K3437" s="1"/>
      <c r="AA3437" s="1"/>
      <c r="AB3437" s="1"/>
      <c r="AC3437" s="1"/>
      <c r="AJ3437" s="1"/>
      <c r="AK3437" s="1"/>
      <c r="AL3437" s="1"/>
    </row>
    <row r="3438">
      <c r="I3438" s="1"/>
      <c r="J3438" s="1"/>
      <c r="K3438" s="1"/>
      <c r="AA3438" s="1"/>
      <c r="AB3438" s="1"/>
      <c r="AC3438" s="1"/>
      <c r="AJ3438" s="1"/>
      <c r="AK3438" s="1"/>
      <c r="AL3438" s="1"/>
    </row>
    <row r="3439">
      <c r="I3439" s="1"/>
      <c r="J3439" s="1"/>
      <c r="K3439" s="1"/>
      <c r="AA3439" s="1"/>
      <c r="AB3439" s="1"/>
      <c r="AC3439" s="1"/>
      <c r="AJ3439" s="1"/>
      <c r="AK3439" s="1"/>
      <c r="AL3439" s="1"/>
    </row>
    <row r="3440">
      <c r="I3440" s="1"/>
      <c r="J3440" s="1"/>
      <c r="K3440" s="1"/>
      <c r="AA3440" s="1"/>
      <c r="AB3440" s="1"/>
      <c r="AC3440" s="1"/>
      <c r="AJ3440" s="1"/>
      <c r="AK3440" s="1"/>
      <c r="AL3440" s="1"/>
    </row>
    <row r="3441">
      <c r="I3441" s="1"/>
      <c r="J3441" s="1"/>
      <c r="K3441" s="1"/>
      <c r="AA3441" s="1"/>
      <c r="AB3441" s="1"/>
      <c r="AC3441" s="1"/>
      <c r="AJ3441" s="1"/>
      <c r="AK3441" s="1"/>
      <c r="AL3441" s="1"/>
    </row>
    <row r="3442">
      <c r="I3442" s="1"/>
      <c r="J3442" s="1"/>
      <c r="K3442" s="1"/>
      <c r="AA3442" s="1"/>
      <c r="AB3442" s="1"/>
      <c r="AC3442" s="1"/>
      <c r="AJ3442" s="1"/>
      <c r="AK3442" s="1"/>
      <c r="AL3442" s="1"/>
    </row>
    <row r="3443">
      <c r="I3443" s="1"/>
      <c r="J3443" s="1"/>
      <c r="K3443" s="1"/>
      <c r="AA3443" s="1"/>
      <c r="AB3443" s="1"/>
      <c r="AC3443" s="1"/>
      <c r="AJ3443" s="1"/>
      <c r="AK3443" s="1"/>
      <c r="AL3443" s="1"/>
    </row>
    <row r="3444">
      <c r="I3444" s="1"/>
      <c r="J3444" s="1"/>
      <c r="K3444" s="1"/>
      <c r="AA3444" s="1"/>
      <c r="AB3444" s="1"/>
      <c r="AC3444" s="1"/>
      <c r="AJ3444" s="1"/>
      <c r="AK3444" s="1"/>
      <c r="AL3444" s="1"/>
    </row>
    <row r="3445">
      <c r="I3445" s="1"/>
      <c r="J3445" s="1"/>
      <c r="K3445" s="1"/>
      <c r="AA3445" s="1"/>
      <c r="AB3445" s="1"/>
      <c r="AC3445" s="1"/>
      <c r="AJ3445" s="1"/>
      <c r="AK3445" s="1"/>
      <c r="AL3445" s="1"/>
    </row>
    <row r="3446">
      <c r="I3446" s="1"/>
      <c r="J3446" s="1"/>
      <c r="K3446" s="1"/>
      <c r="AA3446" s="1"/>
      <c r="AB3446" s="1"/>
      <c r="AC3446" s="1"/>
      <c r="AJ3446" s="1"/>
      <c r="AK3446" s="1"/>
      <c r="AL3446" s="1"/>
    </row>
    <row r="3447">
      <c r="I3447" s="1"/>
      <c r="J3447" s="1"/>
      <c r="K3447" s="1"/>
      <c r="AA3447" s="1"/>
      <c r="AB3447" s="1"/>
      <c r="AC3447" s="1"/>
      <c r="AJ3447" s="1"/>
      <c r="AK3447" s="1"/>
      <c r="AL3447" s="1"/>
    </row>
    <row r="3448">
      <c r="I3448" s="1"/>
      <c r="J3448" s="1"/>
      <c r="K3448" s="1"/>
      <c r="AA3448" s="1"/>
      <c r="AB3448" s="1"/>
      <c r="AC3448" s="1"/>
      <c r="AJ3448" s="1"/>
      <c r="AK3448" s="1"/>
      <c r="AL3448" s="1"/>
    </row>
    <row r="3449">
      <c r="I3449" s="1"/>
      <c r="J3449" s="1"/>
      <c r="K3449" s="1"/>
      <c r="AA3449" s="1"/>
      <c r="AB3449" s="1"/>
      <c r="AC3449" s="1"/>
      <c r="AJ3449" s="1"/>
      <c r="AK3449" s="1"/>
      <c r="AL3449" s="1"/>
    </row>
    <row r="3450">
      <c r="I3450" s="1"/>
      <c r="J3450" s="1"/>
      <c r="K3450" s="1"/>
      <c r="AA3450" s="1"/>
      <c r="AB3450" s="1"/>
      <c r="AC3450" s="1"/>
      <c r="AJ3450" s="1"/>
      <c r="AK3450" s="1"/>
      <c r="AL3450" s="1"/>
    </row>
    <row r="3451">
      <c r="I3451" s="1"/>
      <c r="J3451" s="1"/>
      <c r="K3451" s="1"/>
      <c r="AA3451" s="1"/>
      <c r="AB3451" s="1"/>
      <c r="AC3451" s="1"/>
      <c r="AJ3451" s="1"/>
      <c r="AK3451" s="1"/>
      <c r="AL3451" s="1"/>
    </row>
    <row r="3452">
      <c r="I3452" s="1"/>
      <c r="J3452" s="1"/>
      <c r="K3452" s="1"/>
      <c r="AA3452" s="1"/>
      <c r="AB3452" s="1"/>
      <c r="AC3452" s="1"/>
      <c r="AJ3452" s="1"/>
      <c r="AK3452" s="1"/>
      <c r="AL3452" s="1"/>
    </row>
    <row r="3453">
      <c r="I3453" s="1"/>
      <c r="J3453" s="1"/>
      <c r="K3453" s="1"/>
      <c r="AA3453" s="1"/>
      <c r="AB3453" s="1"/>
      <c r="AC3453" s="1"/>
      <c r="AJ3453" s="1"/>
      <c r="AK3453" s="1"/>
      <c r="AL3453" s="1"/>
    </row>
    <row r="3454">
      <c r="I3454" s="1"/>
      <c r="J3454" s="1"/>
      <c r="K3454" s="1"/>
      <c r="AA3454" s="1"/>
      <c r="AB3454" s="1"/>
      <c r="AC3454" s="1"/>
      <c r="AJ3454" s="1"/>
      <c r="AK3454" s="1"/>
      <c r="AL3454" s="1"/>
    </row>
    <row r="3455">
      <c r="I3455" s="1"/>
      <c r="J3455" s="1"/>
      <c r="K3455" s="1"/>
      <c r="AA3455" s="1"/>
      <c r="AB3455" s="1"/>
      <c r="AC3455" s="1"/>
      <c r="AJ3455" s="1"/>
      <c r="AK3455" s="1"/>
      <c r="AL3455" s="1"/>
    </row>
    <row r="3456">
      <c r="I3456" s="1"/>
      <c r="J3456" s="1"/>
      <c r="K3456" s="1"/>
      <c r="AA3456" s="1"/>
      <c r="AB3456" s="1"/>
      <c r="AC3456" s="1"/>
      <c r="AJ3456" s="1"/>
      <c r="AK3456" s="1"/>
      <c r="AL3456" s="1"/>
    </row>
    <row r="3457">
      <c r="I3457" s="1"/>
      <c r="J3457" s="1"/>
      <c r="K3457" s="1"/>
      <c r="AA3457" s="1"/>
      <c r="AB3457" s="1"/>
      <c r="AC3457" s="1"/>
      <c r="AJ3457" s="1"/>
      <c r="AK3457" s="1"/>
      <c r="AL3457" s="1"/>
    </row>
    <row r="3458">
      <c r="I3458" s="1"/>
      <c r="J3458" s="1"/>
      <c r="K3458" s="1"/>
      <c r="AA3458" s="1"/>
      <c r="AB3458" s="1"/>
      <c r="AC3458" s="1"/>
      <c r="AJ3458" s="1"/>
      <c r="AK3458" s="1"/>
      <c r="AL3458" s="1"/>
    </row>
    <row r="3459">
      <c r="I3459" s="1"/>
      <c r="J3459" s="1"/>
      <c r="K3459" s="1"/>
      <c r="AA3459" s="1"/>
      <c r="AB3459" s="1"/>
      <c r="AC3459" s="1"/>
      <c r="AJ3459" s="1"/>
      <c r="AK3459" s="1"/>
      <c r="AL3459" s="1"/>
    </row>
    <row r="3460">
      <c r="I3460" s="1"/>
      <c r="J3460" s="1"/>
      <c r="K3460" s="1"/>
      <c r="AA3460" s="1"/>
      <c r="AB3460" s="1"/>
      <c r="AC3460" s="1"/>
      <c r="AJ3460" s="1"/>
      <c r="AK3460" s="1"/>
      <c r="AL3460" s="1"/>
    </row>
    <row r="3461">
      <c r="I3461" s="1"/>
      <c r="J3461" s="1"/>
      <c r="K3461" s="1"/>
      <c r="AA3461" s="1"/>
      <c r="AB3461" s="1"/>
      <c r="AC3461" s="1"/>
      <c r="AJ3461" s="1"/>
      <c r="AK3461" s="1"/>
      <c r="AL3461" s="1"/>
    </row>
    <row r="3462">
      <c r="I3462" s="1"/>
      <c r="J3462" s="1"/>
      <c r="K3462" s="1"/>
      <c r="AA3462" s="1"/>
      <c r="AB3462" s="1"/>
      <c r="AC3462" s="1"/>
      <c r="AJ3462" s="1"/>
      <c r="AK3462" s="1"/>
      <c r="AL3462" s="1"/>
    </row>
    <row r="3463">
      <c r="I3463" s="1"/>
      <c r="J3463" s="1"/>
      <c r="K3463" s="1"/>
      <c r="AA3463" s="1"/>
      <c r="AB3463" s="1"/>
      <c r="AC3463" s="1"/>
      <c r="AJ3463" s="1"/>
      <c r="AK3463" s="1"/>
      <c r="AL3463" s="1"/>
    </row>
    <row r="3464">
      <c r="I3464" s="1"/>
      <c r="J3464" s="1"/>
      <c r="K3464" s="1"/>
      <c r="AA3464" s="1"/>
      <c r="AB3464" s="1"/>
      <c r="AC3464" s="1"/>
      <c r="AJ3464" s="1"/>
      <c r="AK3464" s="1"/>
      <c r="AL3464" s="1"/>
    </row>
    <row r="3465">
      <c r="I3465" s="1"/>
      <c r="J3465" s="1"/>
      <c r="K3465" s="1"/>
      <c r="AA3465" s="1"/>
      <c r="AB3465" s="1"/>
      <c r="AC3465" s="1"/>
      <c r="AJ3465" s="1"/>
      <c r="AK3465" s="1"/>
      <c r="AL3465" s="1"/>
    </row>
    <row r="3466">
      <c r="I3466" s="1"/>
      <c r="J3466" s="1"/>
      <c r="K3466" s="1"/>
      <c r="AA3466" s="1"/>
      <c r="AB3466" s="1"/>
      <c r="AC3466" s="1"/>
      <c r="AJ3466" s="1"/>
      <c r="AK3466" s="1"/>
      <c r="AL3466" s="1"/>
    </row>
    <row r="3467">
      <c r="I3467" s="1"/>
      <c r="J3467" s="1"/>
      <c r="K3467" s="1"/>
      <c r="AA3467" s="1"/>
      <c r="AB3467" s="1"/>
      <c r="AC3467" s="1"/>
      <c r="AJ3467" s="1"/>
      <c r="AK3467" s="1"/>
      <c r="AL3467" s="1"/>
    </row>
    <row r="3468">
      <c r="I3468" s="1"/>
      <c r="J3468" s="1"/>
      <c r="K3468" s="1"/>
      <c r="AA3468" s="1"/>
      <c r="AB3468" s="1"/>
      <c r="AC3468" s="1"/>
      <c r="AJ3468" s="1"/>
      <c r="AK3468" s="1"/>
      <c r="AL3468" s="1"/>
    </row>
    <row r="3469">
      <c r="I3469" s="1"/>
      <c r="J3469" s="1"/>
      <c r="K3469" s="1"/>
      <c r="AA3469" s="1"/>
      <c r="AB3469" s="1"/>
      <c r="AC3469" s="1"/>
      <c r="AJ3469" s="1"/>
      <c r="AK3469" s="1"/>
      <c r="AL3469" s="1"/>
    </row>
    <row r="3470">
      <c r="I3470" s="1"/>
      <c r="J3470" s="1"/>
      <c r="K3470" s="1"/>
      <c r="AA3470" s="1"/>
      <c r="AB3470" s="1"/>
      <c r="AC3470" s="1"/>
      <c r="AJ3470" s="1"/>
      <c r="AK3470" s="1"/>
      <c r="AL3470" s="1"/>
    </row>
    <row r="3471">
      <c r="I3471" s="1"/>
      <c r="J3471" s="1"/>
      <c r="K3471" s="1"/>
      <c r="AA3471" s="1"/>
      <c r="AB3471" s="1"/>
      <c r="AC3471" s="1"/>
      <c r="AJ3471" s="1"/>
      <c r="AK3471" s="1"/>
      <c r="AL3471" s="1"/>
    </row>
    <row r="3472">
      <c r="I3472" s="1"/>
      <c r="J3472" s="1"/>
      <c r="K3472" s="1"/>
      <c r="AA3472" s="1"/>
      <c r="AB3472" s="1"/>
      <c r="AC3472" s="1"/>
      <c r="AJ3472" s="1"/>
      <c r="AK3472" s="1"/>
      <c r="AL3472" s="1"/>
    </row>
    <row r="3473">
      <c r="I3473" s="1"/>
      <c r="J3473" s="1"/>
      <c r="K3473" s="1"/>
      <c r="AA3473" s="1"/>
      <c r="AB3473" s="1"/>
      <c r="AC3473" s="1"/>
      <c r="AJ3473" s="1"/>
      <c r="AK3473" s="1"/>
      <c r="AL3473" s="1"/>
    </row>
    <row r="3474">
      <c r="I3474" s="1"/>
      <c r="J3474" s="1"/>
      <c r="K3474" s="1"/>
      <c r="AA3474" s="1"/>
      <c r="AB3474" s="1"/>
      <c r="AC3474" s="1"/>
      <c r="AJ3474" s="1"/>
      <c r="AK3474" s="1"/>
      <c r="AL3474" s="1"/>
    </row>
    <row r="3475">
      <c r="I3475" s="1"/>
      <c r="J3475" s="1"/>
      <c r="K3475" s="1"/>
      <c r="AA3475" s="1"/>
      <c r="AB3475" s="1"/>
      <c r="AC3475" s="1"/>
      <c r="AJ3475" s="1"/>
      <c r="AK3475" s="1"/>
      <c r="AL3475" s="1"/>
    </row>
    <row r="3476">
      <c r="I3476" s="1"/>
      <c r="J3476" s="1"/>
      <c r="K3476" s="1"/>
      <c r="AA3476" s="1"/>
      <c r="AB3476" s="1"/>
      <c r="AC3476" s="1"/>
      <c r="AJ3476" s="1"/>
      <c r="AK3476" s="1"/>
      <c r="AL3476" s="1"/>
    </row>
    <row r="3477">
      <c r="I3477" s="1"/>
      <c r="J3477" s="1"/>
      <c r="K3477" s="1"/>
      <c r="AA3477" s="1"/>
      <c r="AB3477" s="1"/>
      <c r="AC3477" s="1"/>
      <c r="AJ3477" s="1"/>
      <c r="AK3477" s="1"/>
      <c r="AL3477" s="1"/>
    </row>
    <row r="3478">
      <c r="I3478" s="1"/>
      <c r="J3478" s="1"/>
      <c r="K3478" s="1"/>
      <c r="AA3478" s="1"/>
      <c r="AB3478" s="1"/>
      <c r="AC3478" s="1"/>
      <c r="AJ3478" s="1"/>
      <c r="AK3478" s="1"/>
      <c r="AL3478" s="1"/>
    </row>
    <row r="3479">
      <c r="I3479" s="1"/>
      <c r="J3479" s="1"/>
      <c r="K3479" s="1"/>
      <c r="AA3479" s="1"/>
      <c r="AB3479" s="1"/>
      <c r="AC3479" s="1"/>
      <c r="AJ3479" s="1"/>
      <c r="AK3479" s="1"/>
      <c r="AL3479" s="1"/>
    </row>
    <row r="3480">
      <c r="I3480" s="1"/>
      <c r="J3480" s="1"/>
      <c r="K3480" s="1"/>
      <c r="AA3480" s="1"/>
      <c r="AB3480" s="1"/>
      <c r="AC3480" s="1"/>
      <c r="AJ3480" s="1"/>
      <c r="AK3480" s="1"/>
      <c r="AL3480" s="1"/>
    </row>
    <row r="3481">
      <c r="I3481" s="1"/>
      <c r="J3481" s="1"/>
      <c r="K3481" s="1"/>
      <c r="AA3481" s="1"/>
      <c r="AB3481" s="1"/>
      <c r="AC3481" s="1"/>
      <c r="AJ3481" s="1"/>
      <c r="AK3481" s="1"/>
      <c r="AL3481" s="1"/>
    </row>
    <row r="3482">
      <c r="I3482" s="1"/>
      <c r="J3482" s="1"/>
      <c r="K3482" s="1"/>
      <c r="AA3482" s="1"/>
      <c r="AB3482" s="1"/>
      <c r="AC3482" s="1"/>
      <c r="AJ3482" s="1"/>
      <c r="AK3482" s="1"/>
      <c r="AL3482" s="1"/>
    </row>
    <row r="3483">
      <c r="I3483" s="1"/>
      <c r="J3483" s="1"/>
      <c r="K3483" s="1"/>
      <c r="AA3483" s="1"/>
      <c r="AB3483" s="1"/>
      <c r="AC3483" s="1"/>
      <c r="AJ3483" s="1"/>
      <c r="AK3483" s="1"/>
      <c r="AL3483" s="1"/>
    </row>
    <row r="3484">
      <c r="I3484" s="1"/>
      <c r="J3484" s="1"/>
      <c r="K3484" s="1"/>
      <c r="AA3484" s="1"/>
      <c r="AB3484" s="1"/>
      <c r="AC3484" s="1"/>
      <c r="AJ3484" s="1"/>
      <c r="AK3484" s="1"/>
      <c r="AL3484" s="1"/>
    </row>
    <row r="3485">
      <c r="I3485" s="1"/>
      <c r="J3485" s="1"/>
      <c r="K3485" s="1"/>
      <c r="AA3485" s="1"/>
      <c r="AB3485" s="1"/>
      <c r="AC3485" s="1"/>
      <c r="AJ3485" s="1"/>
      <c r="AK3485" s="1"/>
      <c r="AL3485" s="1"/>
    </row>
    <row r="3486">
      <c r="I3486" s="1"/>
      <c r="J3486" s="1"/>
      <c r="K3486" s="1"/>
      <c r="AA3486" s="1"/>
      <c r="AB3486" s="1"/>
      <c r="AC3486" s="1"/>
      <c r="AJ3486" s="1"/>
      <c r="AK3486" s="1"/>
      <c r="AL3486" s="1"/>
    </row>
    <row r="3487">
      <c r="I3487" s="1"/>
      <c r="J3487" s="1"/>
      <c r="K3487" s="1"/>
      <c r="AA3487" s="1"/>
      <c r="AB3487" s="1"/>
      <c r="AC3487" s="1"/>
      <c r="AJ3487" s="1"/>
      <c r="AK3487" s="1"/>
      <c r="AL3487" s="1"/>
    </row>
    <row r="3488">
      <c r="I3488" s="1"/>
      <c r="J3488" s="1"/>
      <c r="K3488" s="1"/>
      <c r="AA3488" s="1"/>
      <c r="AB3488" s="1"/>
      <c r="AC3488" s="1"/>
      <c r="AJ3488" s="1"/>
      <c r="AK3488" s="1"/>
      <c r="AL3488" s="1"/>
    </row>
    <row r="3489">
      <c r="I3489" s="1"/>
      <c r="J3489" s="1"/>
      <c r="K3489" s="1"/>
      <c r="AA3489" s="1"/>
      <c r="AB3489" s="1"/>
      <c r="AC3489" s="1"/>
      <c r="AJ3489" s="1"/>
      <c r="AK3489" s="1"/>
      <c r="AL3489" s="1"/>
    </row>
    <row r="3490">
      <c r="I3490" s="1"/>
      <c r="J3490" s="1"/>
      <c r="K3490" s="1"/>
      <c r="AA3490" s="1"/>
      <c r="AB3490" s="1"/>
      <c r="AC3490" s="1"/>
      <c r="AJ3490" s="1"/>
      <c r="AK3490" s="1"/>
      <c r="AL3490" s="1"/>
    </row>
    <row r="3491">
      <c r="I3491" s="1"/>
      <c r="J3491" s="1"/>
      <c r="K3491" s="1"/>
      <c r="AA3491" s="1"/>
      <c r="AB3491" s="1"/>
      <c r="AC3491" s="1"/>
      <c r="AJ3491" s="1"/>
      <c r="AK3491" s="1"/>
      <c r="AL3491" s="1"/>
    </row>
    <row r="3492">
      <c r="I3492" s="1"/>
      <c r="J3492" s="1"/>
      <c r="K3492" s="1"/>
      <c r="AA3492" s="1"/>
      <c r="AB3492" s="1"/>
      <c r="AC3492" s="1"/>
      <c r="AJ3492" s="1"/>
      <c r="AK3492" s="1"/>
      <c r="AL3492" s="1"/>
    </row>
    <row r="3493">
      <c r="I3493" s="1"/>
      <c r="J3493" s="1"/>
      <c r="K3493" s="1"/>
      <c r="AA3493" s="1"/>
      <c r="AB3493" s="1"/>
      <c r="AC3493" s="1"/>
      <c r="AJ3493" s="1"/>
      <c r="AK3493" s="1"/>
      <c r="AL3493" s="1"/>
    </row>
    <row r="3494">
      <c r="I3494" s="1"/>
      <c r="J3494" s="1"/>
      <c r="K3494" s="1"/>
      <c r="AA3494" s="1"/>
      <c r="AB3494" s="1"/>
      <c r="AC3494" s="1"/>
      <c r="AJ3494" s="1"/>
      <c r="AK3494" s="1"/>
      <c r="AL3494" s="1"/>
    </row>
    <row r="3495">
      <c r="I3495" s="1"/>
      <c r="J3495" s="1"/>
      <c r="K3495" s="1"/>
      <c r="AA3495" s="1"/>
      <c r="AB3495" s="1"/>
      <c r="AC3495" s="1"/>
      <c r="AJ3495" s="1"/>
      <c r="AK3495" s="1"/>
      <c r="AL3495" s="1"/>
    </row>
    <row r="3496">
      <c r="I3496" s="1"/>
      <c r="J3496" s="1"/>
      <c r="K3496" s="1"/>
      <c r="AA3496" s="1"/>
      <c r="AB3496" s="1"/>
      <c r="AC3496" s="1"/>
      <c r="AJ3496" s="1"/>
      <c r="AK3496" s="1"/>
      <c r="AL3496" s="1"/>
    </row>
    <row r="3497">
      <c r="I3497" s="1"/>
      <c r="J3497" s="1"/>
      <c r="K3497" s="1"/>
      <c r="AA3497" s="1"/>
      <c r="AB3497" s="1"/>
      <c r="AC3497" s="1"/>
      <c r="AJ3497" s="1"/>
      <c r="AK3497" s="1"/>
      <c r="AL3497" s="1"/>
    </row>
    <row r="3498">
      <c r="I3498" s="1"/>
      <c r="J3498" s="1"/>
      <c r="K3498" s="1"/>
      <c r="AA3498" s="1"/>
      <c r="AB3498" s="1"/>
      <c r="AC3498" s="1"/>
      <c r="AJ3498" s="1"/>
      <c r="AK3498" s="1"/>
      <c r="AL3498" s="1"/>
    </row>
    <row r="3499">
      <c r="I3499" s="1"/>
      <c r="J3499" s="1"/>
      <c r="K3499" s="1"/>
      <c r="AA3499" s="1"/>
      <c r="AB3499" s="1"/>
      <c r="AC3499" s="1"/>
      <c r="AJ3499" s="1"/>
      <c r="AK3499" s="1"/>
      <c r="AL3499" s="1"/>
    </row>
    <row r="3500">
      <c r="I3500" s="1"/>
      <c r="J3500" s="1"/>
      <c r="K3500" s="1"/>
      <c r="AA3500" s="1"/>
      <c r="AB3500" s="1"/>
      <c r="AC3500" s="1"/>
      <c r="AJ3500" s="1"/>
      <c r="AK3500" s="1"/>
      <c r="AL3500" s="1"/>
    </row>
    <row r="3501">
      <c r="I3501" s="1"/>
      <c r="J3501" s="1"/>
      <c r="K3501" s="1"/>
      <c r="AA3501" s="1"/>
      <c r="AB3501" s="1"/>
      <c r="AC3501" s="1"/>
      <c r="AJ3501" s="1"/>
      <c r="AK3501" s="1"/>
      <c r="AL3501" s="1"/>
    </row>
    <row r="3502">
      <c r="I3502" s="1"/>
      <c r="J3502" s="1"/>
      <c r="K3502" s="1"/>
      <c r="AA3502" s="1"/>
      <c r="AB3502" s="1"/>
      <c r="AC3502" s="1"/>
      <c r="AJ3502" s="1"/>
      <c r="AK3502" s="1"/>
      <c r="AL3502" s="1"/>
    </row>
    <row r="3503">
      <c r="I3503" s="1"/>
      <c r="J3503" s="1"/>
      <c r="K3503" s="1"/>
      <c r="AA3503" s="1"/>
      <c r="AB3503" s="1"/>
      <c r="AC3503" s="1"/>
      <c r="AJ3503" s="1"/>
      <c r="AK3503" s="1"/>
      <c r="AL3503" s="1"/>
    </row>
    <row r="3504">
      <c r="I3504" s="1"/>
      <c r="J3504" s="1"/>
      <c r="K3504" s="1"/>
      <c r="AA3504" s="1"/>
      <c r="AB3504" s="1"/>
      <c r="AC3504" s="1"/>
      <c r="AJ3504" s="1"/>
      <c r="AK3504" s="1"/>
      <c r="AL3504" s="1"/>
    </row>
    <row r="3505">
      <c r="I3505" s="1"/>
      <c r="J3505" s="1"/>
      <c r="K3505" s="1"/>
      <c r="AA3505" s="1"/>
      <c r="AB3505" s="1"/>
      <c r="AC3505" s="1"/>
      <c r="AJ3505" s="1"/>
      <c r="AK3505" s="1"/>
      <c r="AL3505" s="1"/>
    </row>
    <row r="3506">
      <c r="I3506" s="1"/>
      <c r="J3506" s="1"/>
      <c r="K3506" s="1"/>
      <c r="AA3506" s="1"/>
      <c r="AB3506" s="1"/>
      <c r="AC3506" s="1"/>
      <c r="AJ3506" s="1"/>
      <c r="AK3506" s="1"/>
      <c r="AL3506" s="1"/>
    </row>
    <row r="3507">
      <c r="I3507" s="1"/>
      <c r="J3507" s="1"/>
      <c r="K3507" s="1"/>
      <c r="AA3507" s="1"/>
      <c r="AB3507" s="1"/>
      <c r="AC3507" s="1"/>
      <c r="AJ3507" s="1"/>
      <c r="AK3507" s="1"/>
      <c r="AL3507" s="1"/>
    </row>
    <row r="3508">
      <c r="I3508" s="1"/>
      <c r="J3508" s="1"/>
      <c r="K3508" s="1"/>
      <c r="AA3508" s="1"/>
      <c r="AB3508" s="1"/>
      <c r="AC3508" s="1"/>
      <c r="AJ3508" s="1"/>
      <c r="AK3508" s="1"/>
      <c r="AL3508" s="1"/>
    </row>
    <row r="3509">
      <c r="I3509" s="1"/>
      <c r="J3509" s="1"/>
      <c r="K3509" s="1"/>
      <c r="AA3509" s="1"/>
      <c r="AB3509" s="1"/>
      <c r="AC3509" s="1"/>
      <c r="AJ3509" s="1"/>
      <c r="AK3509" s="1"/>
      <c r="AL3509" s="1"/>
    </row>
    <row r="3510">
      <c r="I3510" s="1"/>
      <c r="J3510" s="1"/>
      <c r="K3510" s="1"/>
      <c r="AA3510" s="1"/>
      <c r="AB3510" s="1"/>
      <c r="AC3510" s="1"/>
      <c r="AJ3510" s="1"/>
      <c r="AK3510" s="1"/>
      <c r="AL3510" s="1"/>
    </row>
    <row r="3511">
      <c r="I3511" s="1"/>
      <c r="J3511" s="1"/>
      <c r="K3511" s="1"/>
      <c r="AA3511" s="1"/>
      <c r="AB3511" s="1"/>
      <c r="AC3511" s="1"/>
      <c r="AJ3511" s="1"/>
      <c r="AK3511" s="1"/>
      <c r="AL3511" s="1"/>
    </row>
    <row r="3512">
      <c r="I3512" s="1"/>
      <c r="J3512" s="1"/>
      <c r="K3512" s="1"/>
      <c r="AA3512" s="1"/>
      <c r="AB3512" s="1"/>
      <c r="AC3512" s="1"/>
      <c r="AJ3512" s="1"/>
      <c r="AK3512" s="1"/>
      <c r="AL3512" s="1"/>
    </row>
    <row r="3513">
      <c r="I3513" s="1"/>
      <c r="J3513" s="1"/>
      <c r="K3513" s="1"/>
      <c r="AA3513" s="1"/>
      <c r="AB3513" s="1"/>
      <c r="AC3513" s="1"/>
      <c r="AJ3513" s="1"/>
      <c r="AK3513" s="1"/>
      <c r="AL3513" s="1"/>
    </row>
    <row r="3514">
      <c r="I3514" s="1"/>
      <c r="J3514" s="1"/>
      <c r="K3514" s="1"/>
      <c r="AA3514" s="1"/>
      <c r="AB3514" s="1"/>
      <c r="AC3514" s="1"/>
      <c r="AJ3514" s="1"/>
      <c r="AK3514" s="1"/>
      <c r="AL3514" s="1"/>
    </row>
    <row r="3515">
      <c r="I3515" s="1"/>
      <c r="J3515" s="1"/>
      <c r="K3515" s="1"/>
      <c r="AA3515" s="1"/>
      <c r="AB3515" s="1"/>
      <c r="AC3515" s="1"/>
      <c r="AJ3515" s="1"/>
      <c r="AK3515" s="1"/>
      <c r="AL3515" s="1"/>
    </row>
    <row r="3516">
      <c r="I3516" s="1"/>
      <c r="J3516" s="1"/>
      <c r="K3516" s="1"/>
      <c r="AA3516" s="1"/>
      <c r="AB3516" s="1"/>
      <c r="AC3516" s="1"/>
      <c r="AJ3516" s="1"/>
      <c r="AK3516" s="1"/>
      <c r="AL3516" s="1"/>
    </row>
    <row r="3517">
      <c r="I3517" s="1"/>
      <c r="J3517" s="1"/>
      <c r="K3517" s="1"/>
      <c r="AA3517" s="1"/>
      <c r="AB3517" s="1"/>
      <c r="AC3517" s="1"/>
      <c r="AJ3517" s="1"/>
      <c r="AK3517" s="1"/>
      <c r="AL3517" s="1"/>
    </row>
    <row r="3518">
      <c r="I3518" s="1"/>
      <c r="J3518" s="1"/>
      <c r="K3518" s="1"/>
      <c r="AA3518" s="1"/>
      <c r="AB3518" s="1"/>
      <c r="AC3518" s="1"/>
      <c r="AJ3518" s="1"/>
      <c r="AK3518" s="1"/>
      <c r="AL3518" s="1"/>
    </row>
    <row r="3519">
      <c r="I3519" s="1"/>
      <c r="J3519" s="1"/>
      <c r="K3519" s="1"/>
      <c r="AA3519" s="1"/>
      <c r="AB3519" s="1"/>
      <c r="AC3519" s="1"/>
      <c r="AJ3519" s="1"/>
      <c r="AK3519" s="1"/>
      <c r="AL3519" s="1"/>
    </row>
    <row r="3520">
      <c r="I3520" s="1"/>
      <c r="J3520" s="1"/>
      <c r="K3520" s="1"/>
      <c r="AA3520" s="1"/>
      <c r="AB3520" s="1"/>
      <c r="AC3520" s="1"/>
      <c r="AJ3520" s="1"/>
      <c r="AK3520" s="1"/>
      <c r="AL3520" s="1"/>
    </row>
    <row r="3521">
      <c r="I3521" s="1"/>
      <c r="J3521" s="1"/>
      <c r="K3521" s="1"/>
      <c r="AA3521" s="1"/>
      <c r="AB3521" s="1"/>
      <c r="AC3521" s="1"/>
      <c r="AJ3521" s="1"/>
      <c r="AK3521" s="1"/>
      <c r="AL3521" s="1"/>
    </row>
    <row r="3522">
      <c r="I3522" s="1"/>
      <c r="J3522" s="1"/>
      <c r="K3522" s="1"/>
      <c r="AA3522" s="1"/>
      <c r="AB3522" s="1"/>
      <c r="AC3522" s="1"/>
      <c r="AJ3522" s="1"/>
      <c r="AK3522" s="1"/>
      <c r="AL3522" s="1"/>
    </row>
    <row r="3523">
      <c r="I3523" s="1"/>
      <c r="J3523" s="1"/>
      <c r="K3523" s="1"/>
      <c r="AA3523" s="1"/>
      <c r="AB3523" s="1"/>
      <c r="AC3523" s="1"/>
      <c r="AJ3523" s="1"/>
      <c r="AK3523" s="1"/>
      <c r="AL3523" s="1"/>
    </row>
    <row r="3524">
      <c r="I3524" s="1"/>
      <c r="J3524" s="1"/>
      <c r="K3524" s="1"/>
      <c r="AA3524" s="1"/>
      <c r="AB3524" s="1"/>
      <c r="AC3524" s="1"/>
      <c r="AJ3524" s="1"/>
      <c r="AK3524" s="1"/>
      <c r="AL3524" s="1"/>
    </row>
    <row r="3525">
      <c r="I3525" s="1"/>
      <c r="J3525" s="1"/>
      <c r="K3525" s="1"/>
      <c r="AA3525" s="1"/>
      <c r="AB3525" s="1"/>
      <c r="AC3525" s="1"/>
      <c r="AJ3525" s="1"/>
      <c r="AK3525" s="1"/>
      <c r="AL3525" s="1"/>
    </row>
    <row r="3526">
      <c r="I3526" s="1"/>
      <c r="J3526" s="1"/>
      <c r="K3526" s="1"/>
      <c r="AA3526" s="1"/>
      <c r="AB3526" s="1"/>
      <c r="AC3526" s="1"/>
      <c r="AJ3526" s="1"/>
      <c r="AK3526" s="1"/>
      <c r="AL3526" s="1"/>
    </row>
    <row r="3527">
      <c r="I3527" s="1"/>
      <c r="J3527" s="1"/>
      <c r="K3527" s="1"/>
      <c r="AA3527" s="1"/>
      <c r="AB3527" s="1"/>
      <c r="AC3527" s="1"/>
      <c r="AJ3527" s="1"/>
      <c r="AK3527" s="1"/>
      <c r="AL3527" s="1"/>
    </row>
    <row r="3528">
      <c r="I3528" s="1"/>
      <c r="J3528" s="1"/>
      <c r="K3528" s="1"/>
      <c r="AA3528" s="1"/>
      <c r="AB3528" s="1"/>
      <c r="AC3528" s="1"/>
      <c r="AJ3528" s="1"/>
      <c r="AK3528" s="1"/>
      <c r="AL3528" s="1"/>
    </row>
    <row r="3529">
      <c r="I3529" s="1"/>
      <c r="J3529" s="1"/>
      <c r="K3529" s="1"/>
      <c r="AA3529" s="1"/>
      <c r="AB3529" s="1"/>
      <c r="AC3529" s="1"/>
      <c r="AJ3529" s="1"/>
      <c r="AK3529" s="1"/>
      <c r="AL3529" s="1"/>
    </row>
    <row r="3530">
      <c r="I3530" s="1"/>
      <c r="J3530" s="1"/>
      <c r="K3530" s="1"/>
      <c r="AA3530" s="1"/>
      <c r="AB3530" s="1"/>
      <c r="AC3530" s="1"/>
      <c r="AJ3530" s="1"/>
      <c r="AK3530" s="1"/>
      <c r="AL3530" s="1"/>
    </row>
    <row r="3531">
      <c r="I3531" s="1"/>
      <c r="J3531" s="1"/>
      <c r="K3531" s="1"/>
      <c r="AA3531" s="1"/>
      <c r="AB3531" s="1"/>
      <c r="AC3531" s="1"/>
      <c r="AJ3531" s="1"/>
      <c r="AK3531" s="1"/>
      <c r="AL3531" s="1"/>
    </row>
    <row r="3532">
      <c r="I3532" s="1"/>
      <c r="J3532" s="1"/>
      <c r="K3532" s="1"/>
      <c r="AA3532" s="1"/>
      <c r="AB3532" s="1"/>
      <c r="AC3532" s="1"/>
      <c r="AJ3532" s="1"/>
      <c r="AK3532" s="1"/>
      <c r="AL3532" s="1"/>
    </row>
    <row r="3533">
      <c r="I3533" s="1"/>
      <c r="J3533" s="1"/>
      <c r="K3533" s="1"/>
      <c r="AA3533" s="1"/>
      <c r="AB3533" s="1"/>
      <c r="AC3533" s="1"/>
      <c r="AJ3533" s="1"/>
      <c r="AK3533" s="1"/>
      <c r="AL3533" s="1"/>
    </row>
    <row r="3534">
      <c r="I3534" s="1"/>
      <c r="J3534" s="1"/>
      <c r="K3534" s="1"/>
      <c r="AA3534" s="1"/>
      <c r="AB3534" s="1"/>
      <c r="AC3534" s="1"/>
      <c r="AJ3534" s="1"/>
      <c r="AK3534" s="1"/>
      <c r="AL3534" s="1"/>
    </row>
    <row r="3535">
      <c r="I3535" s="1"/>
      <c r="J3535" s="1"/>
      <c r="K3535" s="1"/>
      <c r="AA3535" s="1"/>
      <c r="AB3535" s="1"/>
      <c r="AC3535" s="1"/>
      <c r="AJ3535" s="1"/>
      <c r="AK3535" s="1"/>
      <c r="AL3535" s="1"/>
    </row>
    <row r="3536">
      <c r="I3536" s="1"/>
      <c r="J3536" s="1"/>
      <c r="K3536" s="1"/>
      <c r="AA3536" s="1"/>
      <c r="AB3536" s="1"/>
      <c r="AC3536" s="1"/>
      <c r="AJ3536" s="1"/>
      <c r="AK3536" s="1"/>
      <c r="AL3536" s="1"/>
    </row>
    <row r="3537">
      <c r="I3537" s="1"/>
      <c r="J3537" s="1"/>
      <c r="K3537" s="1"/>
      <c r="AA3537" s="1"/>
      <c r="AB3537" s="1"/>
      <c r="AC3537" s="1"/>
      <c r="AJ3537" s="1"/>
      <c r="AK3537" s="1"/>
      <c r="AL3537" s="1"/>
    </row>
    <row r="3538">
      <c r="I3538" s="1"/>
      <c r="J3538" s="1"/>
      <c r="K3538" s="1"/>
      <c r="AA3538" s="1"/>
      <c r="AB3538" s="1"/>
      <c r="AC3538" s="1"/>
      <c r="AJ3538" s="1"/>
      <c r="AK3538" s="1"/>
      <c r="AL3538" s="1"/>
    </row>
    <row r="3539">
      <c r="I3539" s="1"/>
      <c r="J3539" s="1"/>
      <c r="K3539" s="1"/>
      <c r="AA3539" s="1"/>
      <c r="AB3539" s="1"/>
      <c r="AC3539" s="1"/>
      <c r="AJ3539" s="1"/>
      <c r="AK3539" s="1"/>
      <c r="AL3539" s="1"/>
    </row>
    <row r="3540">
      <c r="I3540" s="1"/>
      <c r="J3540" s="1"/>
      <c r="K3540" s="1"/>
      <c r="AA3540" s="1"/>
      <c r="AB3540" s="1"/>
      <c r="AC3540" s="1"/>
      <c r="AJ3540" s="1"/>
      <c r="AK3540" s="1"/>
      <c r="AL3540" s="1"/>
    </row>
    <row r="3541">
      <c r="I3541" s="1"/>
      <c r="J3541" s="1"/>
      <c r="K3541" s="1"/>
      <c r="AA3541" s="1"/>
      <c r="AB3541" s="1"/>
      <c r="AC3541" s="1"/>
      <c r="AJ3541" s="1"/>
      <c r="AK3541" s="1"/>
      <c r="AL3541" s="1"/>
    </row>
    <row r="3542">
      <c r="I3542" s="1"/>
      <c r="J3542" s="1"/>
      <c r="K3542" s="1"/>
      <c r="AA3542" s="1"/>
      <c r="AB3542" s="1"/>
      <c r="AC3542" s="1"/>
      <c r="AJ3542" s="1"/>
      <c r="AK3542" s="1"/>
      <c r="AL3542" s="1"/>
    </row>
    <row r="3543">
      <c r="I3543" s="1"/>
      <c r="J3543" s="1"/>
      <c r="K3543" s="1"/>
      <c r="AA3543" s="1"/>
      <c r="AB3543" s="1"/>
      <c r="AC3543" s="1"/>
      <c r="AJ3543" s="1"/>
      <c r="AK3543" s="1"/>
      <c r="AL3543" s="1"/>
    </row>
    <row r="3544">
      <c r="I3544" s="1"/>
      <c r="J3544" s="1"/>
      <c r="K3544" s="1"/>
      <c r="AA3544" s="1"/>
      <c r="AB3544" s="1"/>
      <c r="AC3544" s="1"/>
      <c r="AJ3544" s="1"/>
      <c r="AK3544" s="1"/>
      <c r="AL3544" s="1"/>
    </row>
    <row r="3545">
      <c r="I3545" s="1"/>
      <c r="J3545" s="1"/>
      <c r="K3545" s="1"/>
      <c r="AA3545" s="1"/>
      <c r="AB3545" s="1"/>
      <c r="AC3545" s="1"/>
      <c r="AJ3545" s="1"/>
      <c r="AK3545" s="1"/>
      <c r="AL3545" s="1"/>
    </row>
    <row r="3546">
      <c r="I3546" s="1"/>
      <c r="J3546" s="1"/>
      <c r="K3546" s="1"/>
      <c r="AA3546" s="1"/>
      <c r="AB3546" s="1"/>
      <c r="AC3546" s="1"/>
      <c r="AJ3546" s="1"/>
      <c r="AK3546" s="1"/>
      <c r="AL3546" s="1"/>
    </row>
    <row r="3547">
      <c r="I3547" s="1"/>
      <c r="J3547" s="1"/>
      <c r="K3547" s="1"/>
      <c r="AA3547" s="1"/>
      <c r="AB3547" s="1"/>
      <c r="AC3547" s="1"/>
      <c r="AJ3547" s="1"/>
      <c r="AK3547" s="1"/>
      <c r="AL3547" s="1"/>
    </row>
    <row r="3548">
      <c r="I3548" s="1"/>
      <c r="J3548" s="1"/>
      <c r="K3548" s="1"/>
      <c r="AA3548" s="1"/>
      <c r="AB3548" s="1"/>
      <c r="AC3548" s="1"/>
      <c r="AJ3548" s="1"/>
      <c r="AK3548" s="1"/>
      <c r="AL3548" s="1"/>
    </row>
    <row r="3549">
      <c r="I3549" s="1"/>
      <c r="J3549" s="1"/>
      <c r="K3549" s="1"/>
      <c r="AA3549" s="1"/>
      <c r="AB3549" s="1"/>
      <c r="AC3549" s="1"/>
      <c r="AJ3549" s="1"/>
      <c r="AK3549" s="1"/>
      <c r="AL3549" s="1"/>
    </row>
    <row r="3550">
      <c r="I3550" s="1"/>
      <c r="J3550" s="1"/>
      <c r="K3550" s="1"/>
      <c r="AA3550" s="1"/>
      <c r="AB3550" s="1"/>
      <c r="AC3550" s="1"/>
      <c r="AJ3550" s="1"/>
      <c r="AK3550" s="1"/>
      <c r="AL3550" s="1"/>
    </row>
    <row r="3551">
      <c r="I3551" s="1"/>
      <c r="J3551" s="1"/>
      <c r="K3551" s="1"/>
      <c r="AA3551" s="1"/>
      <c r="AB3551" s="1"/>
      <c r="AC3551" s="1"/>
      <c r="AJ3551" s="1"/>
      <c r="AK3551" s="1"/>
      <c r="AL3551" s="1"/>
    </row>
    <row r="3552">
      <c r="I3552" s="1"/>
      <c r="J3552" s="1"/>
      <c r="K3552" s="1"/>
      <c r="AA3552" s="1"/>
      <c r="AB3552" s="1"/>
      <c r="AC3552" s="1"/>
      <c r="AJ3552" s="1"/>
      <c r="AK3552" s="1"/>
      <c r="AL3552" s="1"/>
    </row>
    <row r="3553">
      <c r="I3553" s="1"/>
      <c r="J3553" s="1"/>
      <c r="K3553" s="1"/>
      <c r="AA3553" s="1"/>
      <c r="AB3553" s="1"/>
      <c r="AC3553" s="1"/>
      <c r="AJ3553" s="1"/>
      <c r="AK3553" s="1"/>
      <c r="AL3553" s="1"/>
    </row>
    <row r="3554">
      <c r="I3554" s="1"/>
      <c r="J3554" s="1"/>
      <c r="K3554" s="1"/>
      <c r="AA3554" s="1"/>
      <c r="AB3554" s="1"/>
      <c r="AC3554" s="1"/>
      <c r="AJ3554" s="1"/>
      <c r="AK3554" s="1"/>
      <c r="AL3554" s="1"/>
    </row>
    <row r="3555">
      <c r="I3555" s="1"/>
      <c r="J3555" s="1"/>
      <c r="K3555" s="1"/>
      <c r="AA3555" s="1"/>
      <c r="AB3555" s="1"/>
      <c r="AC3555" s="1"/>
      <c r="AJ3555" s="1"/>
      <c r="AK3555" s="1"/>
      <c r="AL3555" s="1"/>
    </row>
    <row r="3556">
      <c r="I3556" s="1"/>
      <c r="J3556" s="1"/>
      <c r="K3556" s="1"/>
      <c r="AA3556" s="1"/>
      <c r="AB3556" s="1"/>
      <c r="AC3556" s="1"/>
      <c r="AJ3556" s="1"/>
      <c r="AK3556" s="1"/>
      <c r="AL3556" s="1"/>
    </row>
    <row r="3557">
      <c r="I3557" s="1"/>
      <c r="J3557" s="1"/>
      <c r="K3557" s="1"/>
      <c r="AA3557" s="1"/>
      <c r="AB3557" s="1"/>
      <c r="AC3557" s="1"/>
      <c r="AJ3557" s="1"/>
      <c r="AK3557" s="1"/>
      <c r="AL3557" s="1"/>
    </row>
    <row r="3558">
      <c r="I3558" s="1"/>
      <c r="J3558" s="1"/>
      <c r="K3558" s="1"/>
      <c r="AA3558" s="1"/>
      <c r="AB3558" s="1"/>
      <c r="AC3558" s="1"/>
      <c r="AJ3558" s="1"/>
      <c r="AK3558" s="1"/>
      <c r="AL3558" s="1"/>
    </row>
    <row r="3559">
      <c r="I3559" s="1"/>
      <c r="J3559" s="1"/>
      <c r="K3559" s="1"/>
      <c r="AA3559" s="1"/>
      <c r="AB3559" s="1"/>
      <c r="AC3559" s="1"/>
      <c r="AJ3559" s="1"/>
      <c r="AK3559" s="1"/>
      <c r="AL3559" s="1"/>
    </row>
    <row r="3560">
      <c r="I3560" s="1"/>
      <c r="J3560" s="1"/>
      <c r="K3560" s="1"/>
      <c r="AA3560" s="1"/>
      <c r="AB3560" s="1"/>
      <c r="AC3560" s="1"/>
      <c r="AJ3560" s="1"/>
      <c r="AK3560" s="1"/>
      <c r="AL3560" s="1"/>
    </row>
    <row r="3561">
      <c r="I3561" s="1"/>
      <c r="J3561" s="1"/>
      <c r="K3561" s="1"/>
      <c r="AA3561" s="1"/>
      <c r="AB3561" s="1"/>
      <c r="AC3561" s="1"/>
      <c r="AJ3561" s="1"/>
      <c r="AK3561" s="1"/>
      <c r="AL3561" s="1"/>
    </row>
    <row r="3562">
      <c r="I3562" s="1"/>
      <c r="J3562" s="1"/>
      <c r="K3562" s="1"/>
      <c r="AA3562" s="1"/>
      <c r="AB3562" s="1"/>
      <c r="AC3562" s="1"/>
      <c r="AJ3562" s="1"/>
      <c r="AK3562" s="1"/>
      <c r="AL3562" s="1"/>
    </row>
    <row r="3563">
      <c r="I3563" s="1"/>
      <c r="J3563" s="1"/>
      <c r="K3563" s="1"/>
      <c r="AA3563" s="1"/>
      <c r="AB3563" s="1"/>
      <c r="AC3563" s="1"/>
      <c r="AJ3563" s="1"/>
      <c r="AK3563" s="1"/>
      <c r="AL3563" s="1"/>
    </row>
    <row r="3564">
      <c r="I3564" s="1"/>
      <c r="J3564" s="1"/>
      <c r="K3564" s="1"/>
      <c r="AA3564" s="1"/>
      <c r="AB3564" s="1"/>
      <c r="AC3564" s="1"/>
      <c r="AJ3564" s="1"/>
      <c r="AK3564" s="1"/>
      <c r="AL3564" s="1"/>
    </row>
    <row r="3565">
      <c r="I3565" s="1"/>
      <c r="J3565" s="1"/>
      <c r="K3565" s="1"/>
      <c r="AA3565" s="1"/>
      <c r="AB3565" s="1"/>
      <c r="AC3565" s="1"/>
      <c r="AJ3565" s="1"/>
      <c r="AK3565" s="1"/>
      <c r="AL3565" s="1"/>
    </row>
    <row r="3566">
      <c r="I3566" s="1"/>
      <c r="J3566" s="1"/>
      <c r="K3566" s="1"/>
      <c r="AA3566" s="1"/>
      <c r="AB3566" s="1"/>
      <c r="AC3566" s="1"/>
      <c r="AJ3566" s="1"/>
      <c r="AK3566" s="1"/>
      <c r="AL3566" s="1"/>
    </row>
    <row r="3567">
      <c r="I3567" s="1"/>
      <c r="J3567" s="1"/>
      <c r="K3567" s="1"/>
      <c r="AA3567" s="1"/>
      <c r="AB3567" s="1"/>
      <c r="AC3567" s="1"/>
      <c r="AJ3567" s="1"/>
      <c r="AK3567" s="1"/>
      <c r="AL3567" s="1"/>
    </row>
    <row r="3568">
      <c r="I3568" s="1"/>
      <c r="J3568" s="1"/>
      <c r="K3568" s="1"/>
      <c r="AA3568" s="1"/>
      <c r="AB3568" s="1"/>
      <c r="AC3568" s="1"/>
      <c r="AJ3568" s="1"/>
      <c r="AK3568" s="1"/>
      <c r="AL3568" s="1"/>
    </row>
    <row r="3569">
      <c r="I3569" s="1"/>
      <c r="J3569" s="1"/>
      <c r="K3569" s="1"/>
      <c r="AA3569" s="1"/>
      <c r="AB3569" s="1"/>
      <c r="AC3569" s="1"/>
      <c r="AJ3569" s="1"/>
      <c r="AK3569" s="1"/>
      <c r="AL3569" s="1"/>
    </row>
    <row r="3570">
      <c r="I3570" s="1"/>
      <c r="J3570" s="1"/>
      <c r="K3570" s="1"/>
      <c r="AA3570" s="1"/>
      <c r="AB3570" s="1"/>
      <c r="AC3570" s="1"/>
      <c r="AJ3570" s="1"/>
      <c r="AK3570" s="1"/>
      <c r="AL3570" s="1"/>
    </row>
    <row r="3571">
      <c r="I3571" s="1"/>
      <c r="J3571" s="1"/>
      <c r="K3571" s="1"/>
      <c r="AA3571" s="1"/>
      <c r="AB3571" s="1"/>
      <c r="AC3571" s="1"/>
      <c r="AJ3571" s="1"/>
      <c r="AK3571" s="1"/>
      <c r="AL3571" s="1"/>
    </row>
    <row r="3572">
      <c r="I3572" s="1"/>
      <c r="J3572" s="1"/>
      <c r="K3572" s="1"/>
      <c r="AA3572" s="1"/>
      <c r="AB3572" s="1"/>
      <c r="AC3572" s="1"/>
      <c r="AJ3572" s="1"/>
      <c r="AK3572" s="1"/>
      <c r="AL3572" s="1"/>
    </row>
    <row r="3573">
      <c r="I3573" s="1"/>
      <c r="J3573" s="1"/>
      <c r="K3573" s="1"/>
      <c r="AA3573" s="1"/>
      <c r="AB3573" s="1"/>
      <c r="AC3573" s="1"/>
      <c r="AJ3573" s="1"/>
      <c r="AK3573" s="1"/>
      <c r="AL3573" s="1"/>
    </row>
    <row r="3574">
      <c r="I3574" s="1"/>
      <c r="J3574" s="1"/>
      <c r="K3574" s="1"/>
      <c r="AA3574" s="1"/>
      <c r="AB3574" s="1"/>
      <c r="AC3574" s="1"/>
      <c r="AJ3574" s="1"/>
      <c r="AK3574" s="1"/>
      <c r="AL3574" s="1"/>
    </row>
    <row r="3575">
      <c r="I3575" s="1"/>
      <c r="J3575" s="1"/>
      <c r="K3575" s="1"/>
      <c r="AA3575" s="1"/>
      <c r="AB3575" s="1"/>
      <c r="AC3575" s="1"/>
      <c r="AJ3575" s="1"/>
      <c r="AK3575" s="1"/>
      <c r="AL3575" s="1"/>
    </row>
    <row r="3576">
      <c r="I3576" s="1"/>
      <c r="J3576" s="1"/>
      <c r="K3576" s="1"/>
      <c r="AA3576" s="1"/>
      <c r="AB3576" s="1"/>
      <c r="AC3576" s="1"/>
      <c r="AJ3576" s="1"/>
      <c r="AK3576" s="1"/>
      <c r="AL3576" s="1"/>
    </row>
    <row r="3577">
      <c r="I3577" s="1"/>
      <c r="J3577" s="1"/>
      <c r="K3577" s="1"/>
      <c r="AA3577" s="1"/>
      <c r="AB3577" s="1"/>
      <c r="AC3577" s="1"/>
      <c r="AJ3577" s="1"/>
      <c r="AK3577" s="1"/>
      <c r="AL3577" s="1"/>
    </row>
    <row r="3578">
      <c r="I3578" s="1"/>
      <c r="J3578" s="1"/>
      <c r="K3578" s="1"/>
      <c r="AA3578" s="1"/>
      <c r="AB3578" s="1"/>
      <c r="AC3578" s="1"/>
      <c r="AJ3578" s="1"/>
      <c r="AK3578" s="1"/>
      <c r="AL3578" s="1"/>
    </row>
    <row r="3579">
      <c r="I3579" s="1"/>
      <c r="J3579" s="1"/>
      <c r="K3579" s="1"/>
      <c r="AA3579" s="1"/>
      <c r="AB3579" s="1"/>
      <c r="AC3579" s="1"/>
      <c r="AJ3579" s="1"/>
      <c r="AK3579" s="1"/>
      <c r="AL3579" s="1"/>
    </row>
    <row r="3580">
      <c r="I3580" s="1"/>
      <c r="J3580" s="1"/>
      <c r="K3580" s="1"/>
      <c r="AA3580" s="1"/>
      <c r="AB3580" s="1"/>
      <c r="AC3580" s="1"/>
      <c r="AJ3580" s="1"/>
      <c r="AK3580" s="1"/>
      <c r="AL3580" s="1"/>
    </row>
    <row r="3581">
      <c r="I3581" s="1"/>
      <c r="J3581" s="1"/>
      <c r="K3581" s="1"/>
      <c r="AA3581" s="1"/>
      <c r="AB3581" s="1"/>
      <c r="AC3581" s="1"/>
      <c r="AJ3581" s="1"/>
      <c r="AK3581" s="1"/>
      <c r="AL3581" s="1"/>
    </row>
    <row r="3582">
      <c r="I3582" s="1"/>
      <c r="J3582" s="1"/>
      <c r="K3582" s="1"/>
      <c r="AA3582" s="1"/>
      <c r="AB3582" s="1"/>
      <c r="AC3582" s="1"/>
      <c r="AJ3582" s="1"/>
      <c r="AK3582" s="1"/>
      <c r="AL3582" s="1"/>
    </row>
    <row r="3583">
      <c r="I3583" s="1"/>
      <c r="J3583" s="1"/>
      <c r="K3583" s="1"/>
      <c r="AA3583" s="1"/>
      <c r="AB3583" s="1"/>
      <c r="AC3583" s="1"/>
      <c r="AJ3583" s="1"/>
      <c r="AK3583" s="1"/>
      <c r="AL3583" s="1"/>
    </row>
    <row r="3584">
      <c r="I3584" s="1"/>
      <c r="J3584" s="1"/>
      <c r="K3584" s="1"/>
      <c r="AA3584" s="1"/>
      <c r="AB3584" s="1"/>
      <c r="AC3584" s="1"/>
      <c r="AJ3584" s="1"/>
      <c r="AK3584" s="1"/>
      <c r="AL3584" s="1"/>
    </row>
    <row r="3585">
      <c r="I3585" s="1"/>
      <c r="J3585" s="1"/>
      <c r="K3585" s="1"/>
      <c r="AA3585" s="1"/>
      <c r="AB3585" s="1"/>
      <c r="AC3585" s="1"/>
      <c r="AJ3585" s="1"/>
      <c r="AK3585" s="1"/>
      <c r="AL3585" s="1"/>
    </row>
    <row r="3586">
      <c r="I3586" s="1"/>
      <c r="J3586" s="1"/>
      <c r="K3586" s="1"/>
      <c r="AA3586" s="1"/>
      <c r="AB3586" s="1"/>
      <c r="AC3586" s="1"/>
      <c r="AJ3586" s="1"/>
      <c r="AK3586" s="1"/>
      <c r="AL3586" s="1"/>
    </row>
    <row r="3587">
      <c r="I3587" s="1"/>
      <c r="J3587" s="1"/>
      <c r="K3587" s="1"/>
      <c r="AA3587" s="1"/>
      <c r="AB3587" s="1"/>
      <c r="AC3587" s="1"/>
      <c r="AJ3587" s="1"/>
      <c r="AK3587" s="1"/>
      <c r="AL3587" s="1"/>
    </row>
    <row r="3588">
      <c r="I3588" s="1"/>
      <c r="J3588" s="1"/>
      <c r="K3588" s="1"/>
      <c r="AA3588" s="1"/>
      <c r="AB3588" s="1"/>
      <c r="AC3588" s="1"/>
      <c r="AJ3588" s="1"/>
      <c r="AK3588" s="1"/>
      <c r="AL3588" s="1"/>
    </row>
    <row r="3589">
      <c r="I3589" s="1"/>
      <c r="J3589" s="1"/>
      <c r="K3589" s="1"/>
      <c r="AA3589" s="1"/>
      <c r="AB3589" s="1"/>
      <c r="AC3589" s="1"/>
      <c r="AJ3589" s="1"/>
      <c r="AK3589" s="1"/>
      <c r="AL3589" s="1"/>
    </row>
    <row r="3590">
      <c r="I3590" s="1"/>
      <c r="J3590" s="1"/>
      <c r="K3590" s="1"/>
      <c r="AA3590" s="1"/>
      <c r="AB3590" s="1"/>
      <c r="AC3590" s="1"/>
      <c r="AJ3590" s="1"/>
      <c r="AK3590" s="1"/>
      <c r="AL3590" s="1"/>
    </row>
    <row r="3591">
      <c r="I3591" s="1"/>
      <c r="J3591" s="1"/>
      <c r="K3591" s="1"/>
      <c r="AA3591" s="1"/>
      <c r="AB3591" s="1"/>
      <c r="AC3591" s="1"/>
      <c r="AJ3591" s="1"/>
      <c r="AK3591" s="1"/>
      <c r="AL3591" s="1"/>
    </row>
    <row r="3592">
      <c r="I3592" s="1"/>
      <c r="J3592" s="1"/>
      <c r="K3592" s="1"/>
      <c r="AA3592" s="1"/>
      <c r="AB3592" s="1"/>
      <c r="AC3592" s="1"/>
      <c r="AJ3592" s="1"/>
      <c r="AK3592" s="1"/>
      <c r="AL3592" s="1"/>
    </row>
    <row r="3593">
      <c r="I3593" s="1"/>
      <c r="J3593" s="1"/>
      <c r="K3593" s="1"/>
      <c r="AA3593" s="1"/>
      <c r="AB3593" s="1"/>
      <c r="AC3593" s="1"/>
      <c r="AJ3593" s="1"/>
      <c r="AK3593" s="1"/>
      <c r="AL3593" s="1"/>
    </row>
    <row r="3594">
      <c r="I3594" s="1"/>
      <c r="J3594" s="1"/>
      <c r="K3594" s="1"/>
      <c r="AA3594" s="1"/>
      <c r="AB3594" s="1"/>
      <c r="AC3594" s="1"/>
      <c r="AJ3594" s="1"/>
      <c r="AK3594" s="1"/>
      <c r="AL3594" s="1"/>
    </row>
    <row r="3595">
      <c r="I3595" s="1"/>
      <c r="J3595" s="1"/>
      <c r="K3595" s="1"/>
      <c r="AA3595" s="1"/>
      <c r="AB3595" s="1"/>
      <c r="AC3595" s="1"/>
      <c r="AJ3595" s="1"/>
      <c r="AK3595" s="1"/>
      <c r="AL3595" s="1"/>
    </row>
    <row r="3596">
      <c r="I3596" s="1"/>
      <c r="J3596" s="1"/>
      <c r="K3596" s="1"/>
      <c r="AA3596" s="1"/>
      <c r="AB3596" s="1"/>
      <c r="AC3596" s="1"/>
      <c r="AJ3596" s="1"/>
      <c r="AK3596" s="1"/>
      <c r="AL3596" s="1"/>
    </row>
    <row r="3597">
      <c r="I3597" s="1"/>
      <c r="J3597" s="1"/>
      <c r="K3597" s="1"/>
      <c r="AA3597" s="1"/>
      <c r="AB3597" s="1"/>
      <c r="AC3597" s="1"/>
      <c r="AJ3597" s="1"/>
      <c r="AK3597" s="1"/>
      <c r="AL3597" s="1"/>
    </row>
    <row r="3598">
      <c r="I3598" s="1"/>
      <c r="J3598" s="1"/>
      <c r="K3598" s="1"/>
      <c r="AA3598" s="1"/>
      <c r="AB3598" s="1"/>
      <c r="AC3598" s="1"/>
      <c r="AJ3598" s="1"/>
      <c r="AK3598" s="1"/>
      <c r="AL3598" s="1"/>
    </row>
    <row r="3599">
      <c r="I3599" s="1"/>
      <c r="J3599" s="1"/>
      <c r="K3599" s="1"/>
      <c r="AA3599" s="1"/>
      <c r="AB3599" s="1"/>
      <c r="AC3599" s="1"/>
      <c r="AJ3599" s="1"/>
      <c r="AK3599" s="1"/>
      <c r="AL3599" s="1"/>
    </row>
    <row r="3600">
      <c r="I3600" s="1"/>
      <c r="J3600" s="1"/>
      <c r="K3600" s="1"/>
      <c r="AA3600" s="1"/>
      <c r="AB3600" s="1"/>
      <c r="AC3600" s="1"/>
      <c r="AJ3600" s="1"/>
      <c r="AK3600" s="1"/>
      <c r="AL3600" s="1"/>
    </row>
    <row r="3601">
      <c r="I3601" s="1"/>
      <c r="J3601" s="1"/>
      <c r="K3601" s="1"/>
      <c r="AA3601" s="1"/>
      <c r="AB3601" s="1"/>
      <c r="AC3601" s="1"/>
      <c r="AJ3601" s="1"/>
      <c r="AK3601" s="1"/>
      <c r="AL3601" s="1"/>
    </row>
    <row r="3602">
      <c r="I3602" s="1"/>
      <c r="J3602" s="1"/>
      <c r="K3602" s="1"/>
      <c r="AA3602" s="1"/>
      <c r="AB3602" s="1"/>
      <c r="AC3602" s="1"/>
      <c r="AJ3602" s="1"/>
      <c r="AK3602" s="1"/>
      <c r="AL3602" s="1"/>
    </row>
    <row r="3603">
      <c r="I3603" s="1"/>
      <c r="J3603" s="1"/>
      <c r="K3603" s="1"/>
      <c r="AA3603" s="1"/>
      <c r="AB3603" s="1"/>
      <c r="AC3603" s="1"/>
      <c r="AJ3603" s="1"/>
      <c r="AK3603" s="1"/>
      <c r="AL3603" s="1"/>
    </row>
    <row r="3604">
      <c r="I3604" s="1"/>
      <c r="J3604" s="1"/>
      <c r="K3604" s="1"/>
      <c r="AA3604" s="1"/>
      <c r="AB3604" s="1"/>
      <c r="AC3604" s="1"/>
      <c r="AJ3604" s="1"/>
      <c r="AK3604" s="1"/>
      <c r="AL3604" s="1"/>
    </row>
    <row r="3605">
      <c r="I3605" s="1"/>
      <c r="J3605" s="1"/>
      <c r="K3605" s="1"/>
      <c r="AA3605" s="1"/>
      <c r="AB3605" s="1"/>
      <c r="AC3605" s="1"/>
      <c r="AJ3605" s="1"/>
      <c r="AK3605" s="1"/>
      <c r="AL3605" s="1"/>
    </row>
    <row r="3606">
      <c r="I3606" s="1"/>
      <c r="J3606" s="1"/>
      <c r="K3606" s="1"/>
      <c r="AA3606" s="1"/>
      <c r="AB3606" s="1"/>
      <c r="AC3606" s="1"/>
      <c r="AJ3606" s="1"/>
      <c r="AK3606" s="1"/>
      <c r="AL3606" s="1"/>
    </row>
    <row r="3607">
      <c r="I3607" s="1"/>
      <c r="J3607" s="1"/>
      <c r="K3607" s="1"/>
      <c r="AA3607" s="1"/>
      <c r="AB3607" s="1"/>
      <c r="AC3607" s="1"/>
      <c r="AJ3607" s="1"/>
      <c r="AK3607" s="1"/>
      <c r="AL3607" s="1"/>
    </row>
    <row r="3608">
      <c r="I3608" s="1"/>
      <c r="J3608" s="1"/>
      <c r="K3608" s="1"/>
      <c r="AA3608" s="1"/>
      <c r="AB3608" s="1"/>
      <c r="AC3608" s="1"/>
      <c r="AJ3608" s="1"/>
      <c r="AK3608" s="1"/>
      <c r="AL3608" s="1"/>
    </row>
    <row r="3609">
      <c r="I3609" s="1"/>
      <c r="J3609" s="1"/>
      <c r="K3609" s="1"/>
      <c r="AA3609" s="1"/>
      <c r="AB3609" s="1"/>
      <c r="AC3609" s="1"/>
      <c r="AJ3609" s="1"/>
      <c r="AK3609" s="1"/>
      <c r="AL3609" s="1"/>
    </row>
    <row r="3610">
      <c r="I3610" s="1"/>
      <c r="J3610" s="1"/>
      <c r="K3610" s="1"/>
      <c r="AA3610" s="1"/>
      <c r="AB3610" s="1"/>
      <c r="AC3610" s="1"/>
      <c r="AJ3610" s="1"/>
      <c r="AK3610" s="1"/>
      <c r="AL3610" s="1"/>
    </row>
    <row r="3611">
      <c r="I3611" s="1"/>
      <c r="J3611" s="1"/>
      <c r="K3611" s="1"/>
      <c r="AA3611" s="1"/>
      <c r="AB3611" s="1"/>
      <c r="AC3611" s="1"/>
      <c r="AJ3611" s="1"/>
      <c r="AK3611" s="1"/>
      <c r="AL3611" s="1"/>
    </row>
    <row r="3612">
      <c r="I3612" s="1"/>
      <c r="J3612" s="1"/>
      <c r="K3612" s="1"/>
      <c r="AA3612" s="1"/>
      <c r="AB3612" s="1"/>
      <c r="AC3612" s="1"/>
      <c r="AJ3612" s="1"/>
      <c r="AK3612" s="1"/>
      <c r="AL3612" s="1"/>
    </row>
    <row r="3613">
      <c r="I3613" s="1"/>
      <c r="J3613" s="1"/>
      <c r="K3613" s="1"/>
      <c r="AA3613" s="1"/>
      <c r="AB3613" s="1"/>
      <c r="AC3613" s="1"/>
      <c r="AJ3613" s="1"/>
      <c r="AK3613" s="1"/>
      <c r="AL3613" s="1"/>
    </row>
    <row r="3614">
      <c r="I3614" s="1"/>
      <c r="J3614" s="1"/>
      <c r="K3614" s="1"/>
      <c r="AA3614" s="1"/>
      <c r="AB3614" s="1"/>
      <c r="AC3614" s="1"/>
      <c r="AJ3614" s="1"/>
      <c r="AK3614" s="1"/>
      <c r="AL3614" s="1"/>
    </row>
    <row r="3615">
      <c r="I3615" s="1"/>
      <c r="J3615" s="1"/>
      <c r="K3615" s="1"/>
      <c r="AA3615" s="1"/>
      <c r="AB3615" s="1"/>
      <c r="AC3615" s="1"/>
      <c r="AJ3615" s="1"/>
      <c r="AK3615" s="1"/>
      <c r="AL3615" s="1"/>
    </row>
    <row r="3616">
      <c r="I3616" s="1"/>
      <c r="J3616" s="1"/>
      <c r="K3616" s="1"/>
      <c r="AA3616" s="1"/>
      <c r="AB3616" s="1"/>
      <c r="AC3616" s="1"/>
      <c r="AJ3616" s="1"/>
      <c r="AK3616" s="1"/>
      <c r="AL3616" s="1"/>
    </row>
    <row r="3617">
      <c r="I3617" s="1"/>
      <c r="J3617" s="1"/>
      <c r="K3617" s="1"/>
      <c r="AA3617" s="1"/>
      <c r="AB3617" s="1"/>
      <c r="AC3617" s="1"/>
      <c r="AJ3617" s="1"/>
      <c r="AK3617" s="1"/>
      <c r="AL3617" s="1"/>
    </row>
    <row r="3618">
      <c r="I3618" s="1"/>
      <c r="J3618" s="1"/>
      <c r="K3618" s="1"/>
      <c r="AA3618" s="1"/>
      <c r="AB3618" s="1"/>
      <c r="AC3618" s="1"/>
      <c r="AJ3618" s="1"/>
      <c r="AK3618" s="1"/>
      <c r="AL3618" s="1"/>
    </row>
    <row r="3619">
      <c r="I3619" s="1"/>
      <c r="J3619" s="1"/>
      <c r="K3619" s="1"/>
      <c r="AA3619" s="1"/>
      <c r="AB3619" s="1"/>
      <c r="AC3619" s="1"/>
      <c r="AJ3619" s="1"/>
      <c r="AK3619" s="1"/>
      <c r="AL3619" s="1"/>
    </row>
    <row r="3620">
      <c r="I3620" s="1"/>
      <c r="J3620" s="1"/>
      <c r="K3620" s="1"/>
      <c r="AA3620" s="1"/>
      <c r="AB3620" s="1"/>
      <c r="AC3620" s="1"/>
      <c r="AJ3620" s="1"/>
      <c r="AK3620" s="1"/>
      <c r="AL3620" s="1"/>
    </row>
    <row r="3621">
      <c r="I3621" s="1"/>
      <c r="J3621" s="1"/>
      <c r="K3621" s="1"/>
      <c r="AA3621" s="1"/>
      <c r="AB3621" s="1"/>
      <c r="AC3621" s="1"/>
      <c r="AJ3621" s="1"/>
      <c r="AK3621" s="1"/>
      <c r="AL3621" s="1"/>
    </row>
    <row r="3622">
      <c r="I3622" s="1"/>
      <c r="J3622" s="1"/>
      <c r="K3622" s="1"/>
      <c r="AA3622" s="1"/>
      <c r="AB3622" s="1"/>
      <c r="AC3622" s="1"/>
      <c r="AJ3622" s="1"/>
      <c r="AK3622" s="1"/>
      <c r="AL3622" s="1"/>
    </row>
    <row r="3623">
      <c r="I3623" s="1"/>
      <c r="J3623" s="1"/>
      <c r="K3623" s="1"/>
      <c r="AA3623" s="1"/>
      <c r="AB3623" s="1"/>
      <c r="AC3623" s="1"/>
      <c r="AJ3623" s="1"/>
      <c r="AK3623" s="1"/>
      <c r="AL3623" s="1"/>
    </row>
    <row r="3624">
      <c r="I3624" s="1"/>
      <c r="J3624" s="1"/>
      <c r="K3624" s="1"/>
      <c r="AA3624" s="1"/>
      <c r="AB3624" s="1"/>
      <c r="AC3624" s="1"/>
      <c r="AJ3624" s="1"/>
      <c r="AK3624" s="1"/>
      <c r="AL3624" s="1"/>
    </row>
    <row r="3625">
      <c r="I3625" s="1"/>
      <c r="J3625" s="1"/>
      <c r="K3625" s="1"/>
      <c r="AA3625" s="1"/>
      <c r="AB3625" s="1"/>
      <c r="AC3625" s="1"/>
      <c r="AJ3625" s="1"/>
      <c r="AK3625" s="1"/>
      <c r="AL3625" s="1"/>
    </row>
    <row r="3626">
      <c r="I3626" s="1"/>
      <c r="J3626" s="1"/>
      <c r="K3626" s="1"/>
      <c r="AA3626" s="1"/>
      <c r="AB3626" s="1"/>
      <c r="AC3626" s="1"/>
      <c r="AJ3626" s="1"/>
      <c r="AK3626" s="1"/>
      <c r="AL3626" s="1"/>
    </row>
    <row r="3627">
      <c r="I3627" s="1"/>
      <c r="J3627" s="1"/>
      <c r="K3627" s="1"/>
      <c r="AA3627" s="1"/>
      <c r="AB3627" s="1"/>
      <c r="AC3627" s="1"/>
      <c r="AJ3627" s="1"/>
      <c r="AK3627" s="1"/>
      <c r="AL3627" s="1"/>
    </row>
    <row r="3628">
      <c r="I3628" s="1"/>
      <c r="J3628" s="1"/>
      <c r="K3628" s="1"/>
      <c r="AA3628" s="1"/>
      <c r="AB3628" s="1"/>
      <c r="AC3628" s="1"/>
      <c r="AJ3628" s="1"/>
      <c r="AK3628" s="1"/>
      <c r="AL3628" s="1"/>
    </row>
    <row r="3629">
      <c r="I3629" s="1"/>
      <c r="J3629" s="1"/>
      <c r="K3629" s="1"/>
      <c r="AA3629" s="1"/>
      <c r="AB3629" s="1"/>
      <c r="AC3629" s="1"/>
      <c r="AJ3629" s="1"/>
      <c r="AK3629" s="1"/>
      <c r="AL3629" s="1"/>
    </row>
    <row r="3630">
      <c r="I3630" s="1"/>
      <c r="J3630" s="1"/>
      <c r="K3630" s="1"/>
      <c r="AA3630" s="1"/>
      <c r="AB3630" s="1"/>
      <c r="AC3630" s="1"/>
      <c r="AJ3630" s="1"/>
      <c r="AK3630" s="1"/>
      <c r="AL3630" s="1"/>
    </row>
    <row r="3631">
      <c r="I3631" s="1"/>
      <c r="J3631" s="1"/>
      <c r="K3631" s="1"/>
      <c r="AA3631" s="1"/>
      <c r="AB3631" s="1"/>
      <c r="AC3631" s="1"/>
      <c r="AJ3631" s="1"/>
      <c r="AK3631" s="1"/>
      <c r="AL3631" s="1"/>
    </row>
    <row r="3632">
      <c r="I3632" s="1"/>
      <c r="J3632" s="1"/>
      <c r="K3632" s="1"/>
      <c r="AA3632" s="1"/>
      <c r="AB3632" s="1"/>
      <c r="AC3632" s="1"/>
      <c r="AJ3632" s="1"/>
      <c r="AK3632" s="1"/>
      <c r="AL3632" s="1"/>
    </row>
    <row r="3633">
      <c r="I3633" s="1"/>
      <c r="J3633" s="1"/>
      <c r="K3633" s="1"/>
      <c r="AA3633" s="1"/>
      <c r="AB3633" s="1"/>
      <c r="AC3633" s="1"/>
      <c r="AJ3633" s="1"/>
      <c r="AK3633" s="1"/>
      <c r="AL3633" s="1"/>
    </row>
    <row r="3634">
      <c r="I3634" s="1"/>
      <c r="J3634" s="1"/>
      <c r="K3634" s="1"/>
      <c r="AA3634" s="1"/>
      <c r="AB3634" s="1"/>
      <c r="AC3634" s="1"/>
      <c r="AJ3634" s="1"/>
      <c r="AK3634" s="1"/>
      <c r="AL3634" s="1"/>
    </row>
    <row r="3635">
      <c r="I3635" s="1"/>
      <c r="J3635" s="1"/>
      <c r="K3635" s="1"/>
      <c r="AA3635" s="1"/>
      <c r="AB3635" s="1"/>
      <c r="AC3635" s="1"/>
      <c r="AJ3635" s="1"/>
      <c r="AK3635" s="1"/>
      <c r="AL3635" s="1"/>
    </row>
    <row r="3636">
      <c r="I3636" s="1"/>
      <c r="J3636" s="1"/>
      <c r="K3636" s="1"/>
      <c r="AA3636" s="1"/>
      <c r="AB3636" s="1"/>
      <c r="AC3636" s="1"/>
      <c r="AJ3636" s="1"/>
      <c r="AK3636" s="1"/>
      <c r="AL3636" s="1"/>
    </row>
    <row r="3637">
      <c r="I3637" s="1"/>
      <c r="J3637" s="1"/>
      <c r="K3637" s="1"/>
      <c r="AA3637" s="1"/>
      <c r="AB3637" s="1"/>
      <c r="AC3637" s="1"/>
      <c r="AJ3637" s="1"/>
      <c r="AK3637" s="1"/>
      <c r="AL3637" s="1"/>
    </row>
    <row r="3638">
      <c r="I3638" s="1"/>
      <c r="J3638" s="1"/>
      <c r="K3638" s="1"/>
      <c r="AA3638" s="1"/>
      <c r="AB3638" s="1"/>
      <c r="AC3638" s="1"/>
      <c r="AJ3638" s="1"/>
      <c r="AK3638" s="1"/>
      <c r="AL3638" s="1"/>
    </row>
    <row r="3639">
      <c r="I3639" s="1"/>
      <c r="J3639" s="1"/>
      <c r="K3639" s="1"/>
      <c r="AA3639" s="1"/>
      <c r="AB3639" s="1"/>
      <c r="AC3639" s="1"/>
      <c r="AJ3639" s="1"/>
      <c r="AK3639" s="1"/>
      <c r="AL3639" s="1"/>
    </row>
    <row r="3640">
      <c r="I3640" s="1"/>
      <c r="J3640" s="1"/>
      <c r="K3640" s="1"/>
      <c r="AA3640" s="1"/>
      <c r="AB3640" s="1"/>
      <c r="AC3640" s="1"/>
      <c r="AJ3640" s="1"/>
      <c r="AK3640" s="1"/>
      <c r="AL3640" s="1"/>
    </row>
    <row r="3641">
      <c r="I3641" s="1"/>
      <c r="J3641" s="1"/>
      <c r="K3641" s="1"/>
      <c r="AA3641" s="1"/>
      <c r="AB3641" s="1"/>
      <c r="AC3641" s="1"/>
      <c r="AJ3641" s="1"/>
      <c r="AK3641" s="1"/>
      <c r="AL3641" s="1"/>
    </row>
    <row r="3642">
      <c r="I3642" s="1"/>
      <c r="J3642" s="1"/>
      <c r="K3642" s="1"/>
      <c r="AA3642" s="1"/>
      <c r="AB3642" s="1"/>
      <c r="AC3642" s="1"/>
      <c r="AJ3642" s="1"/>
      <c r="AK3642" s="1"/>
      <c r="AL3642" s="1"/>
    </row>
    <row r="3643">
      <c r="I3643" s="1"/>
      <c r="J3643" s="1"/>
      <c r="K3643" s="1"/>
      <c r="AA3643" s="1"/>
      <c r="AB3643" s="1"/>
      <c r="AC3643" s="1"/>
      <c r="AJ3643" s="1"/>
      <c r="AK3643" s="1"/>
      <c r="AL3643" s="1"/>
    </row>
    <row r="3644">
      <c r="I3644" s="1"/>
      <c r="J3644" s="1"/>
      <c r="K3644" s="1"/>
      <c r="AA3644" s="1"/>
      <c r="AB3644" s="1"/>
      <c r="AC3644" s="1"/>
      <c r="AJ3644" s="1"/>
      <c r="AK3644" s="1"/>
      <c r="AL3644" s="1"/>
    </row>
    <row r="3645">
      <c r="I3645" s="1"/>
      <c r="J3645" s="1"/>
      <c r="K3645" s="1"/>
      <c r="AA3645" s="1"/>
      <c r="AB3645" s="1"/>
      <c r="AC3645" s="1"/>
      <c r="AJ3645" s="1"/>
      <c r="AK3645" s="1"/>
      <c r="AL3645" s="1"/>
    </row>
    <row r="3646">
      <c r="I3646" s="1"/>
      <c r="J3646" s="1"/>
      <c r="K3646" s="1"/>
      <c r="AA3646" s="1"/>
      <c r="AB3646" s="1"/>
      <c r="AC3646" s="1"/>
      <c r="AJ3646" s="1"/>
      <c r="AK3646" s="1"/>
      <c r="AL3646" s="1"/>
    </row>
    <row r="3647">
      <c r="I3647" s="1"/>
      <c r="J3647" s="1"/>
      <c r="K3647" s="1"/>
      <c r="AA3647" s="1"/>
      <c r="AB3647" s="1"/>
      <c r="AC3647" s="1"/>
      <c r="AJ3647" s="1"/>
      <c r="AK3647" s="1"/>
      <c r="AL3647" s="1"/>
    </row>
    <row r="3648">
      <c r="I3648" s="1"/>
      <c r="J3648" s="1"/>
      <c r="K3648" s="1"/>
      <c r="AA3648" s="1"/>
      <c r="AB3648" s="1"/>
      <c r="AC3648" s="1"/>
      <c r="AJ3648" s="1"/>
      <c r="AK3648" s="1"/>
      <c r="AL3648" s="1"/>
    </row>
    <row r="3649">
      <c r="I3649" s="1"/>
      <c r="J3649" s="1"/>
      <c r="K3649" s="1"/>
      <c r="AA3649" s="1"/>
      <c r="AB3649" s="1"/>
      <c r="AC3649" s="1"/>
      <c r="AJ3649" s="1"/>
      <c r="AK3649" s="1"/>
      <c r="AL3649" s="1"/>
    </row>
    <row r="3650">
      <c r="I3650" s="1"/>
      <c r="J3650" s="1"/>
      <c r="K3650" s="1"/>
      <c r="AA3650" s="1"/>
      <c r="AB3650" s="1"/>
      <c r="AC3650" s="1"/>
      <c r="AJ3650" s="1"/>
      <c r="AK3650" s="1"/>
      <c r="AL3650" s="1"/>
    </row>
    <row r="3651">
      <c r="I3651" s="1"/>
      <c r="J3651" s="1"/>
      <c r="K3651" s="1"/>
      <c r="AA3651" s="1"/>
      <c r="AB3651" s="1"/>
      <c r="AC3651" s="1"/>
      <c r="AJ3651" s="1"/>
      <c r="AK3651" s="1"/>
      <c r="AL3651" s="1"/>
    </row>
    <row r="3652">
      <c r="I3652" s="1"/>
      <c r="J3652" s="1"/>
      <c r="K3652" s="1"/>
      <c r="AA3652" s="1"/>
      <c r="AB3652" s="1"/>
      <c r="AC3652" s="1"/>
      <c r="AJ3652" s="1"/>
      <c r="AK3652" s="1"/>
      <c r="AL3652" s="1"/>
    </row>
    <row r="3653">
      <c r="I3653" s="1"/>
      <c r="J3653" s="1"/>
      <c r="K3653" s="1"/>
      <c r="AA3653" s="1"/>
      <c r="AB3653" s="1"/>
      <c r="AC3653" s="1"/>
      <c r="AJ3653" s="1"/>
      <c r="AK3653" s="1"/>
      <c r="AL3653" s="1"/>
    </row>
    <row r="3654">
      <c r="I3654" s="1"/>
      <c r="J3654" s="1"/>
      <c r="K3654" s="1"/>
      <c r="AA3654" s="1"/>
      <c r="AB3654" s="1"/>
      <c r="AC3654" s="1"/>
      <c r="AJ3654" s="1"/>
      <c r="AK3654" s="1"/>
      <c r="AL3654" s="1"/>
    </row>
    <row r="3655">
      <c r="I3655" s="1"/>
      <c r="J3655" s="1"/>
      <c r="K3655" s="1"/>
      <c r="AA3655" s="1"/>
      <c r="AB3655" s="1"/>
      <c r="AC3655" s="1"/>
      <c r="AJ3655" s="1"/>
      <c r="AK3655" s="1"/>
      <c r="AL3655" s="1"/>
    </row>
    <row r="3656">
      <c r="I3656" s="1"/>
      <c r="J3656" s="1"/>
      <c r="K3656" s="1"/>
      <c r="AA3656" s="1"/>
      <c r="AB3656" s="1"/>
      <c r="AC3656" s="1"/>
      <c r="AJ3656" s="1"/>
      <c r="AK3656" s="1"/>
      <c r="AL3656" s="1"/>
    </row>
    <row r="3657">
      <c r="I3657" s="1"/>
      <c r="J3657" s="1"/>
      <c r="K3657" s="1"/>
      <c r="AA3657" s="1"/>
      <c r="AB3657" s="1"/>
      <c r="AC3657" s="1"/>
      <c r="AJ3657" s="1"/>
      <c r="AK3657" s="1"/>
      <c r="AL3657" s="1"/>
    </row>
    <row r="3658">
      <c r="I3658" s="1"/>
      <c r="J3658" s="1"/>
      <c r="K3658" s="1"/>
      <c r="AA3658" s="1"/>
      <c r="AB3658" s="1"/>
      <c r="AC3658" s="1"/>
      <c r="AJ3658" s="1"/>
      <c r="AK3658" s="1"/>
      <c r="AL3658" s="1"/>
    </row>
    <row r="3659">
      <c r="I3659" s="1"/>
      <c r="J3659" s="1"/>
      <c r="K3659" s="1"/>
      <c r="AA3659" s="1"/>
      <c r="AB3659" s="1"/>
      <c r="AC3659" s="1"/>
      <c r="AJ3659" s="1"/>
      <c r="AK3659" s="1"/>
      <c r="AL3659" s="1"/>
    </row>
    <row r="3660">
      <c r="I3660" s="1"/>
      <c r="J3660" s="1"/>
      <c r="K3660" s="1"/>
      <c r="AA3660" s="1"/>
      <c r="AB3660" s="1"/>
      <c r="AC3660" s="1"/>
      <c r="AJ3660" s="1"/>
      <c r="AK3660" s="1"/>
      <c r="AL3660" s="1"/>
    </row>
    <row r="3661">
      <c r="I3661" s="1"/>
      <c r="J3661" s="1"/>
      <c r="K3661" s="1"/>
      <c r="AA3661" s="1"/>
      <c r="AB3661" s="1"/>
      <c r="AC3661" s="1"/>
      <c r="AJ3661" s="1"/>
      <c r="AK3661" s="1"/>
      <c r="AL3661" s="1"/>
    </row>
    <row r="3662">
      <c r="I3662" s="1"/>
      <c r="J3662" s="1"/>
      <c r="K3662" s="1"/>
      <c r="AA3662" s="1"/>
      <c r="AB3662" s="1"/>
      <c r="AC3662" s="1"/>
      <c r="AJ3662" s="1"/>
      <c r="AK3662" s="1"/>
      <c r="AL3662" s="1"/>
    </row>
    <row r="3663">
      <c r="I3663" s="1"/>
      <c r="J3663" s="1"/>
      <c r="K3663" s="1"/>
      <c r="AA3663" s="1"/>
      <c r="AB3663" s="1"/>
      <c r="AC3663" s="1"/>
      <c r="AJ3663" s="1"/>
      <c r="AK3663" s="1"/>
      <c r="AL3663" s="1"/>
    </row>
    <row r="3664">
      <c r="I3664" s="1"/>
      <c r="J3664" s="1"/>
      <c r="K3664" s="1"/>
      <c r="AA3664" s="1"/>
      <c r="AB3664" s="1"/>
      <c r="AC3664" s="1"/>
      <c r="AJ3664" s="1"/>
      <c r="AK3664" s="1"/>
      <c r="AL3664" s="1"/>
    </row>
    <row r="3665">
      <c r="I3665" s="1"/>
      <c r="J3665" s="1"/>
      <c r="K3665" s="1"/>
      <c r="AA3665" s="1"/>
      <c r="AB3665" s="1"/>
      <c r="AC3665" s="1"/>
      <c r="AJ3665" s="1"/>
      <c r="AK3665" s="1"/>
      <c r="AL3665" s="1"/>
    </row>
    <row r="3666">
      <c r="I3666" s="1"/>
      <c r="J3666" s="1"/>
      <c r="K3666" s="1"/>
      <c r="AA3666" s="1"/>
      <c r="AB3666" s="1"/>
      <c r="AC3666" s="1"/>
      <c r="AJ3666" s="1"/>
      <c r="AK3666" s="1"/>
      <c r="AL3666" s="1"/>
    </row>
    <row r="3667">
      <c r="I3667" s="1"/>
      <c r="J3667" s="1"/>
      <c r="K3667" s="1"/>
      <c r="AA3667" s="1"/>
      <c r="AB3667" s="1"/>
      <c r="AC3667" s="1"/>
      <c r="AJ3667" s="1"/>
      <c r="AK3667" s="1"/>
      <c r="AL3667" s="1"/>
    </row>
    <row r="3668">
      <c r="I3668" s="1"/>
      <c r="J3668" s="1"/>
      <c r="K3668" s="1"/>
      <c r="AA3668" s="1"/>
      <c r="AB3668" s="1"/>
      <c r="AC3668" s="1"/>
      <c r="AJ3668" s="1"/>
      <c r="AK3668" s="1"/>
      <c r="AL3668" s="1"/>
    </row>
    <row r="3669">
      <c r="I3669" s="1"/>
      <c r="J3669" s="1"/>
      <c r="K3669" s="1"/>
      <c r="AA3669" s="1"/>
      <c r="AB3669" s="1"/>
      <c r="AC3669" s="1"/>
      <c r="AJ3669" s="1"/>
      <c r="AK3669" s="1"/>
      <c r="AL3669" s="1"/>
    </row>
    <row r="3670">
      <c r="I3670" s="1"/>
      <c r="J3670" s="1"/>
      <c r="K3670" s="1"/>
      <c r="AA3670" s="1"/>
      <c r="AB3670" s="1"/>
      <c r="AC3670" s="1"/>
      <c r="AJ3670" s="1"/>
      <c r="AK3670" s="1"/>
      <c r="AL3670" s="1"/>
    </row>
    <row r="3671">
      <c r="I3671" s="1"/>
      <c r="J3671" s="1"/>
      <c r="K3671" s="1"/>
      <c r="AA3671" s="1"/>
      <c r="AB3671" s="1"/>
      <c r="AC3671" s="1"/>
      <c r="AJ3671" s="1"/>
      <c r="AK3671" s="1"/>
      <c r="AL3671" s="1"/>
    </row>
    <row r="3672">
      <c r="I3672" s="1"/>
      <c r="J3672" s="1"/>
      <c r="K3672" s="1"/>
      <c r="AA3672" s="1"/>
      <c r="AB3672" s="1"/>
      <c r="AC3672" s="1"/>
      <c r="AJ3672" s="1"/>
      <c r="AK3672" s="1"/>
      <c r="AL3672" s="1"/>
    </row>
    <row r="3673">
      <c r="I3673" s="1"/>
      <c r="J3673" s="1"/>
      <c r="K3673" s="1"/>
      <c r="AA3673" s="1"/>
      <c r="AB3673" s="1"/>
      <c r="AC3673" s="1"/>
      <c r="AJ3673" s="1"/>
      <c r="AK3673" s="1"/>
      <c r="AL3673" s="1"/>
    </row>
    <row r="3674">
      <c r="I3674" s="1"/>
      <c r="J3674" s="1"/>
      <c r="K3674" s="1"/>
      <c r="AA3674" s="1"/>
      <c r="AB3674" s="1"/>
      <c r="AC3674" s="1"/>
      <c r="AJ3674" s="1"/>
      <c r="AK3674" s="1"/>
      <c r="AL3674" s="1"/>
    </row>
    <row r="3675">
      <c r="I3675" s="1"/>
      <c r="J3675" s="1"/>
      <c r="K3675" s="1"/>
      <c r="AA3675" s="1"/>
      <c r="AB3675" s="1"/>
      <c r="AC3675" s="1"/>
      <c r="AJ3675" s="1"/>
      <c r="AK3675" s="1"/>
      <c r="AL3675" s="1"/>
    </row>
    <row r="3676">
      <c r="I3676" s="1"/>
      <c r="J3676" s="1"/>
      <c r="K3676" s="1"/>
      <c r="AA3676" s="1"/>
      <c r="AB3676" s="1"/>
      <c r="AC3676" s="1"/>
      <c r="AJ3676" s="1"/>
      <c r="AK3676" s="1"/>
      <c r="AL3676" s="1"/>
    </row>
    <row r="3677">
      <c r="I3677" s="1"/>
      <c r="J3677" s="1"/>
      <c r="K3677" s="1"/>
      <c r="AA3677" s="1"/>
      <c r="AB3677" s="1"/>
      <c r="AC3677" s="1"/>
      <c r="AJ3677" s="1"/>
      <c r="AK3677" s="1"/>
      <c r="AL3677" s="1"/>
    </row>
    <row r="3678">
      <c r="I3678" s="1"/>
      <c r="J3678" s="1"/>
      <c r="K3678" s="1"/>
      <c r="AA3678" s="1"/>
      <c r="AB3678" s="1"/>
      <c r="AC3678" s="1"/>
      <c r="AJ3678" s="1"/>
      <c r="AK3678" s="1"/>
      <c r="AL3678" s="1"/>
    </row>
    <row r="3679">
      <c r="I3679" s="1"/>
      <c r="J3679" s="1"/>
      <c r="K3679" s="1"/>
      <c r="AA3679" s="1"/>
      <c r="AB3679" s="1"/>
      <c r="AC3679" s="1"/>
      <c r="AJ3679" s="1"/>
      <c r="AK3679" s="1"/>
      <c r="AL3679" s="1"/>
    </row>
    <row r="3680">
      <c r="I3680" s="1"/>
      <c r="J3680" s="1"/>
      <c r="K3680" s="1"/>
      <c r="AA3680" s="1"/>
      <c r="AB3680" s="1"/>
      <c r="AC3680" s="1"/>
      <c r="AJ3680" s="1"/>
      <c r="AK3680" s="1"/>
      <c r="AL3680" s="1"/>
    </row>
    <row r="3681">
      <c r="I3681" s="1"/>
      <c r="J3681" s="1"/>
      <c r="K3681" s="1"/>
      <c r="AA3681" s="1"/>
      <c r="AB3681" s="1"/>
      <c r="AC3681" s="1"/>
      <c r="AJ3681" s="1"/>
      <c r="AK3681" s="1"/>
      <c r="AL3681" s="1"/>
    </row>
    <row r="3682">
      <c r="I3682" s="1"/>
      <c r="J3682" s="1"/>
      <c r="K3682" s="1"/>
      <c r="AA3682" s="1"/>
      <c r="AB3682" s="1"/>
      <c r="AC3682" s="1"/>
      <c r="AJ3682" s="1"/>
      <c r="AK3682" s="1"/>
      <c r="AL3682" s="1"/>
    </row>
    <row r="3683">
      <c r="I3683" s="1"/>
      <c r="J3683" s="1"/>
      <c r="K3683" s="1"/>
      <c r="AA3683" s="1"/>
      <c r="AB3683" s="1"/>
      <c r="AC3683" s="1"/>
      <c r="AJ3683" s="1"/>
      <c r="AK3683" s="1"/>
      <c r="AL3683" s="1"/>
    </row>
    <row r="3684">
      <c r="I3684" s="1"/>
      <c r="J3684" s="1"/>
      <c r="K3684" s="1"/>
      <c r="AA3684" s="1"/>
      <c r="AB3684" s="1"/>
      <c r="AC3684" s="1"/>
      <c r="AJ3684" s="1"/>
      <c r="AK3684" s="1"/>
      <c r="AL3684" s="1"/>
    </row>
    <row r="3685">
      <c r="I3685" s="1"/>
      <c r="J3685" s="1"/>
      <c r="K3685" s="1"/>
      <c r="AA3685" s="1"/>
      <c r="AB3685" s="1"/>
      <c r="AC3685" s="1"/>
      <c r="AJ3685" s="1"/>
      <c r="AK3685" s="1"/>
      <c r="AL3685" s="1"/>
    </row>
    <row r="3686">
      <c r="I3686" s="1"/>
      <c r="J3686" s="1"/>
      <c r="K3686" s="1"/>
      <c r="AA3686" s="1"/>
      <c r="AB3686" s="1"/>
      <c r="AC3686" s="1"/>
      <c r="AJ3686" s="1"/>
      <c r="AK3686" s="1"/>
      <c r="AL3686" s="1"/>
    </row>
    <row r="3687">
      <c r="I3687" s="1"/>
      <c r="J3687" s="1"/>
      <c r="K3687" s="1"/>
      <c r="AA3687" s="1"/>
      <c r="AB3687" s="1"/>
      <c r="AC3687" s="1"/>
      <c r="AJ3687" s="1"/>
      <c r="AK3687" s="1"/>
      <c r="AL3687" s="1"/>
    </row>
    <row r="3688">
      <c r="I3688" s="1"/>
      <c r="J3688" s="1"/>
      <c r="K3688" s="1"/>
      <c r="AA3688" s="1"/>
      <c r="AB3688" s="1"/>
      <c r="AC3688" s="1"/>
      <c r="AJ3688" s="1"/>
      <c r="AK3688" s="1"/>
      <c r="AL3688" s="1"/>
    </row>
    <row r="3689">
      <c r="I3689" s="1"/>
      <c r="J3689" s="1"/>
      <c r="K3689" s="1"/>
      <c r="AA3689" s="1"/>
      <c r="AB3689" s="1"/>
      <c r="AC3689" s="1"/>
      <c r="AJ3689" s="1"/>
      <c r="AK3689" s="1"/>
      <c r="AL3689" s="1"/>
    </row>
    <row r="3690">
      <c r="I3690" s="1"/>
      <c r="J3690" s="1"/>
      <c r="K3690" s="1"/>
      <c r="AA3690" s="1"/>
      <c r="AB3690" s="1"/>
      <c r="AC3690" s="1"/>
      <c r="AJ3690" s="1"/>
      <c r="AK3690" s="1"/>
      <c r="AL3690" s="1"/>
    </row>
    <row r="3691">
      <c r="I3691" s="1"/>
      <c r="J3691" s="1"/>
      <c r="K3691" s="1"/>
      <c r="AA3691" s="1"/>
      <c r="AB3691" s="1"/>
      <c r="AC3691" s="1"/>
      <c r="AJ3691" s="1"/>
      <c r="AK3691" s="1"/>
      <c r="AL3691" s="1"/>
    </row>
    <row r="3692">
      <c r="I3692" s="1"/>
      <c r="J3692" s="1"/>
      <c r="K3692" s="1"/>
      <c r="AA3692" s="1"/>
      <c r="AB3692" s="1"/>
      <c r="AC3692" s="1"/>
      <c r="AJ3692" s="1"/>
      <c r="AK3692" s="1"/>
      <c r="AL3692" s="1"/>
    </row>
    <row r="3693">
      <c r="I3693" s="1"/>
      <c r="J3693" s="1"/>
      <c r="K3693" s="1"/>
      <c r="AA3693" s="1"/>
      <c r="AB3693" s="1"/>
      <c r="AC3693" s="1"/>
      <c r="AJ3693" s="1"/>
      <c r="AK3693" s="1"/>
      <c r="AL3693" s="1"/>
    </row>
    <row r="3694">
      <c r="I3694" s="1"/>
      <c r="J3694" s="1"/>
      <c r="K3694" s="1"/>
      <c r="AA3694" s="1"/>
      <c r="AB3694" s="1"/>
      <c r="AC3694" s="1"/>
      <c r="AJ3694" s="1"/>
      <c r="AK3694" s="1"/>
      <c r="AL3694" s="1"/>
    </row>
    <row r="3695">
      <c r="I3695" s="1"/>
      <c r="J3695" s="1"/>
      <c r="K3695" s="1"/>
      <c r="AA3695" s="1"/>
      <c r="AB3695" s="1"/>
      <c r="AC3695" s="1"/>
      <c r="AJ3695" s="1"/>
      <c r="AK3695" s="1"/>
      <c r="AL3695" s="1"/>
    </row>
    <row r="3696">
      <c r="I3696" s="1"/>
      <c r="J3696" s="1"/>
      <c r="K3696" s="1"/>
      <c r="AA3696" s="1"/>
      <c r="AB3696" s="1"/>
      <c r="AC3696" s="1"/>
      <c r="AJ3696" s="1"/>
      <c r="AK3696" s="1"/>
      <c r="AL3696" s="1"/>
    </row>
    <row r="3697">
      <c r="I3697" s="1"/>
      <c r="J3697" s="1"/>
      <c r="K3697" s="1"/>
      <c r="AA3697" s="1"/>
      <c r="AB3697" s="1"/>
      <c r="AC3697" s="1"/>
      <c r="AJ3697" s="1"/>
      <c r="AK3697" s="1"/>
      <c r="AL3697" s="1"/>
    </row>
    <row r="3698">
      <c r="I3698" s="1"/>
      <c r="J3698" s="1"/>
      <c r="K3698" s="1"/>
      <c r="AA3698" s="1"/>
      <c r="AB3698" s="1"/>
      <c r="AC3698" s="1"/>
      <c r="AJ3698" s="1"/>
      <c r="AK3698" s="1"/>
      <c r="AL3698" s="1"/>
    </row>
    <row r="3699">
      <c r="I3699" s="1"/>
      <c r="J3699" s="1"/>
      <c r="K3699" s="1"/>
      <c r="AA3699" s="1"/>
      <c r="AB3699" s="1"/>
      <c r="AC3699" s="1"/>
      <c r="AJ3699" s="1"/>
      <c r="AK3699" s="1"/>
      <c r="AL3699" s="1"/>
    </row>
    <row r="3700">
      <c r="I3700" s="1"/>
      <c r="J3700" s="1"/>
      <c r="K3700" s="1"/>
      <c r="AA3700" s="1"/>
      <c r="AB3700" s="1"/>
      <c r="AC3700" s="1"/>
      <c r="AJ3700" s="1"/>
      <c r="AK3700" s="1"/>
      <c r="AL3700" s="1"/>
    </row>
    <row r="3701">
      <c r="I3701" s="1"/>
      <c r="J3701" s="1"/>
      <c r="K3701" s="1"/>
      <c r="AA3701" s="1"/>
      <c r="AB3701" s="1"/>
      <c r="AC3701" s="1"/>
      <c r="AJ3701" s="1"/>
      <c r="AK3701" s="1"/>
      <c r="AL3701" s="1"/>
    </row>
    <row r="3702">
      <c r="I3702" s="1"/>
      <c r="J3702" s="1"/>
      <c r="K3702" s="1"/>
      <c r="AA3702" s="1"/>
      <c r="AB3702" s="1"/>
      <c r="AC3702" s="1"/>
      <c r="AJ3702" s="1"/>
      <c r="AK3702" s="1"/>
      <c r="AL3702" s="1"/>
    </row>
    <row r="3703">
      <c r="I3703" s="1"/>
      <c r="J3703" s="1"/>
      <c r="K3703" s="1"/>
      <c r="AA3703" s="1"/>
      <c r="AB3703" s="1"/>
      <c r="AC3703" s="1"/>
      <c r="AJ3703" s="1"/>
      <c r="AK3703" s="1"/>
      <c r="AL3703" s="1"/>
    </row>
    <row r="3704">
      <c r="I3704" s="1"/>
      <c r="J3704" s="1"/>
      <c r="K3704" s="1"/>
      <c r="AA3704" s="1"/>
      <c r="AB3704" s="1"/>
      <c r="AC3704" s="1"/>
      <c r="AJ3704" s="1"/>
      <c r="AK3704" s="1"/>
      <c r="AL3704" s="1"/>
    </row>
    <row r="3705">
      <c r="I3705" s="1"/>
      <c r="J3705" s="1"/>
      <c r="K3705" s="1"/>
      <c r="AA3705" s="1"/>
      <c r="AB3705" s="1"/>
      <c r="AC3705" s="1"/>
      <c r="AJ3705" s="1"/>
      <c r="AK3705" s="1"/>
      <c r="AL3705" s="1"/>
    </row>
    <row r="3706">
      <c r="I3706" s="1"/>
      <c r="J3706" s="1"/>
      <c r="K3706" s="1"/>
      <c r="AA3706" s="1"/>
      <c r="AB3706" s="1"/>
      <c r="AC3706" s="1"/>
      <c r="AJ3706" s="1"/>
      <c r="AK3706" s="1"/>
      <c r="AL3706" s="1"/>
    </row>
    <row r="3707">
      <c r="I3707" s="1"/>
      <c r="J3707" s="1"/>
      <c r="K3707" s="1"/>
      <c r="AA3707" s="1"/>
      <c r="AB3707" s="1"/>
      <c r="AC3707" s="1"/>
      <c r="AJ3707" s="1"/>
      <c r="AK3707" s="1"/>
      <c r="AL3707" s="1"/>
    </row>
    <row r="3708">
      <c r="I3708" s="1"/>
      <c r="J3708" s="1"/>
      <c r="K3708" s="1"/>
      <c r="AA3708" s="1"/>
      <c r="AB3708" s="1"/>
      <c r="AC3708" s="1"/>
      <c r="AJ3708" s="1"/>
      <c r="AK3708" s="1"/>
      <c r="AL3708" s="1"/>
    </row>
    <row r="3709">
      <c r="I3709" s="1"/>
      <c r="J3709" s="1"/>
      <c r="K3709" s="1"/>
      <c r="AA3709" s="1"/>
      <c r="AB3709" s="1"/>
      <c r="AC3709" s="1"/>
      <c r="AJ3709" s="1"/>
      <c r="AK3709" s="1"/>
      <c r="AL3709" s="1"/>
    </row>
    <row r="3710">
      <c r="I3710" s="1"/>
      <c r="J3710" s="1"/>
      <c r="K3710" s="1"/>
      <c r="AA3710" s="1"/>
      <c r="AB3710" s="1"/>
      <c r="AC3710" s="1"/>
      <c r="AJ3710" s="1"/>
      <c r="AK3710" s="1"/>
      <c r="AL3710" s="1"/>
    </row>
    <row r="3711">
      <c r="I3711" s="1"/>
      <c r="J3711" s="1"/>
      <c r="K3711" s="1"/>
      <c r="AA3711" s="1"/>
      <c r="AB3711" s="1"/>
      <c r="AC3711" s="1"/>
      <c r="AJ3711" s="1"/>
      <c r="AK3711" s="1"/>
      <c r="AL3711" s="1"/>
    </row>
    <row r="3712">
      <c r="I3712" s="1"/>
      <c r="J3712" s="1"/>
      <c r="K3712" s="1"/>
      <c r="AA3712" s="1"/>
      <c r="AB3712" s="1"/>
      <c r="AC3712" s="1"/>
      <c r="AJ3712" s="1"/>
      <c r="AK3712" s="1"/>
      <c r="AL3712" s="1"/>
    </row>
    <row r="3713">
      <c r="I3713" s="1"/>
      <c r="J3713" s="1"/>
      <c r="K3713" s="1"/>
      <c r="AA3713" s="1"/>
      <c r="AB3713" s="1"/>
      <c r="AC3713" s="1"/>
      <c r="AJ3713" s="1"/>
      <c r="AK3713" s="1"/>
      <c r="AL3713" s="1"/>
    </row>
    <row r="3714">
      <c r="I3714" s="1"/>
      <c r="J3714" s="1"/>
      <c r="K3714" s="1"/>
      <c r="AA3714" s="1"/>
      <c r="AB3714" s="1"/>
      <c r="AC3714" s="1"/>
      <c r="AJ3714" s="1"/>
      <c r="AK3714" s="1"/>
      <c r="AL3714" s="1"/>
    </row>
    <row r="3715">
      <c r="I3715" s="1"/>
      <c r="J3715" s="1"/>
      <c r="K3715" s="1"/>
      <c r="AA3715" s="1"/>
      <c r="AB3715" s="1"/>
      <c r="AC3715" s="1"/>
      <c r="AJ3715" s="1"/>
      <c r="AK3715" s="1"/>
      <c r="AL3715" s="1"/>
    </row>
    <row r="3716">
      <c r="I3716" s="1"/>
      <c r="J3716" s="1"/>
      <c r="K3716" s="1"/>
      <c r="AA3716" s="1"/>
      <c r="AB3716" s="1"/>
      <c r="AC3716" s="1"/>
      <c r="AJ3716" s="1"/>
      <c r="AK3716" s="1"/>
      <c r="AL3716" s="1"/>
    </row>
    <row r="3717">
      <c r="I3717" s="1"/>
      <c r="J3717" s="1"/>
      <c r="K3717" s="1"/>
      <c r="AA3717" s="1"/>
      <c r="AB3717" s="1"/>
      <c r="AC3717" s="1"/>
      <c r="AJ3717" s="1"/>
      <c r="AK3717" s="1"/>
      <c r="AL3717" s="1"/>
    </row>
    <row r="3718">
      <c r="I3718" s="1"/>
      <c r="J3718" s="1"/>
      <c r="K3718" s="1"/>
      <c r="AA3718" s="1"/>
      <c r="AB3718" s="1"/>
      <c r="AC3718" s="1"/>
      <c r="AJ3718" s="1"/>
      <c r="AK3718" s="1"/>
      <c r="AL3718" s="1"/>
    </row>
    <row r="3719">
      <c r="I3719" s="1"/>
      <c r="J3719" s="1"/>
      <c r="K3719" s="1"/>
      <c r="AA3719" s="1"/>
      <c r="AB3719" s="1"/>
      <c r="AC3719" s="1"/>
      <c r="AJ3719" s="1"/>
      <c r="AK3719" s="1"/>
      <c r="AL3719" s="1"/>
    </row>
    <row r="3720">
      <c r="I3720" s="1"/>
      <c r="J3720" s="1"/>
      <c r="K3720" s="1"/>
      <c r="AA3720" s="1"/>
      <c r="AB3720" s="1"/>
      <c r="AC3720" s="1"/>
      <c r="AJ3720" s="1"/>
      <c r="AK3720" s="1"/>
      <c r="AL3720" s="1"/>
    </row>
    <row r="3721">
      <c r="I3721" s="1"/>
      <c r="J3721" s="1"/>
      <c r="K3721" s="1"/>
      <c r="AA3721" s="1"/>
      <c r="AB3721" s="1"/>
      <c r="AC3721" s="1"/>
      <c r="AJ3721" s="1"/>
      <c r="AK3721" s="1"/>
      <c r="AL3721" s="1"/>
    </row>
    <row r="3722">
      <c r="I3722" s="1"/>
      <c r="J3722" s="1"/>
      <c r="K3722" s="1"/>
      <c r="AA3722" s="1"/>
      <c r="AB3722" s="1"/>
      <c r="AC3722" s="1"/>
      <c r="AJ3722" s="1"/>
      <c r="AK3722" s="1"/>
      <c r="AL3722" s="1"/>
    </row>
    <row r="3723">
      <c r="I3723" s="1"/>
      <c r="J3723" s="1"/>
      <c r="K3723" s="1"/>
      <c r="AA3723" s="1"/>
      <c r="AB3723" s="1"/>
      <c r="AC3723" s="1"/>
      <c r="AJ3723" s="1"/>
      <c r="AK3723" s="1"/>
      <c r="AL3723" s="1"/>
    </row>
    <row r="3724">
      <c r="I3724" s="1"/>
      <c r="J3724" s="1"/>
      <c r="K3724" s="1"/>
      <c r="AA3724" s="1"/>
      <c r="AB3724" s="1"/>
      <c r="AC3724" s="1"/>
      <c r="AJ3724" s="1"/>
      <c r="AK3724" s="1"/>
      <c r="AL3724" s="1"/>
    </row>
    <row r="3725">
      <c r="I3725" s="1"/>
      <c r="J3725" s="1"/>
      <c r="K3725" s="1"/>
      <c r="AA3725" s="1"/>
      <c r="AB3725" s="1"/>
      <c r="AC3725" s="1"/>
      <c r="AJ3725" s="1"/>
      <c r="AK3725" s="1"/>
      <c r="AL3725" s="1"/>
    </row>
    <row r="3726">
      <c r="I3726" s="1"/>
      <c r="J3726" s="1"/>
      <c r="K3726" s="1"/>
      <c r="AA3726" s="1"/>
      <c r="AB3726" s="1"/>
      <c r="AC3726" s="1"/>
      <c r="AJ3726" s="1"/>
      <c r="AK3726" s="1"/>
      <c r="AL3726" s="1"/>
    </row>
    <row r="3727">
      <c r="I3727" s="1"/>
      <c r="J3727" s="1"/>
      <c r="K3727" s="1"/>
      <c r="AA3727" s="1"/>
      <c r="AB3727" s="1"/>
      <c r="AC3727" s="1"/>
      <c r="AJ3727" s="1"/>
      <c r="AK3727" s="1"/>
      <c r="AL3727" s="1"/>
    </row>
    <row r="3728">
      <c r="I3728" s="1"/>
      <c r="J3728" s="1"/>
      <c r="K3728" s="1"/>
      <c r="AA3728" s="1"/>
      <c r="AB3728" s="1"/>
      <c r="AC3728" s="1"/>
      <c r="AJ3728" s="1"/>
      <c r="AK3728" s="1"/>
      <c r="AL3728" s="1"/>
    </row>
    <row r="3729">
      <c r="I3729" s="1"/>
      <c r="J3729" s="1"/>
      <c r="K3729" s="1"/>
      <c r="AA3729" s="1"/>
      <c r="AB3729" s="1"/>
      <c r="AC3729" s="1"/>
      <c r="AJ3729" s="1"/>
      <c r="AK3729" s="1"/>
      <c r="AL3729" s="1"/>
    </row>
    <row r="3730">
      <c r="I3730" s="1"/>
      <c r="J3730" s="1"/>
      <c r="K3730" s="1"/>
      <c r="AA3730" s="1"/>
      <c r="AB3730" s="1"/>
      <c r="AC3730" s="1"/>
      <c r="AJ3730" s="1"/>
      <c r="AK3730" s="1"/>
      <c r="AL3730" s="1"/>
    </row>
    <row r="3731">
      <c r="I3731" s="1"/>
      <c r="J3731" s="1"/>
      <c r="K3731" s="1"/>
      <c r="AA3731" s="1"/>
      <c r="AB3731" s="1"/>
      <c r="AC3731" s="1"/>
      <c r="AJ3731" s="1"/>
      <c r="AK3731" s="1"/>
      <c r="AL3731" s="1"/>
    </row>
    <row r="3732">
      <c r="I3732" s="1"/>
      <c r="J3732" s="1"/>
      <c r="K3732" s="1"/>
      <c r="AA3732" s="1"/>
      <c r="AB3732" s="1"/>
      <c r="AC3732" s="1"/>
      <c r="AJ3732" s="1"/>
      <c r="AK3732" s="1"/>
      <c r="AL3732" s="1"/>
    </row>
    <row r="3733">
      <c r="I3733" s="1"/>
      <c r="J3733" s="1"/>
      <c r="K3733" s="1"/>
      <c r="AA3733" s="1"/>
      <c r="AB3733" s="1"/>
      <c r="AC3733" s="1"/>
      <c r="AJ3733" s="1"/>
      <c r="AK3733" s="1"/>
      <c r="AL3733" s="1"/>
    </row>
    <row r="3734">
      <c r="I3734" s="1"/>
      <c r="J3734" s="1"/>
      <c r="K3734" s="1"/>
      <c r="AA3734" s="1"/>
      <c r="AB3734" s="1"/>
      <c r="AC3734" s="1"/>
      <c r="AJ3734" s="1"/>
      <c r="AK3734" s="1"/>
      <c r="AL3734" s="1"/>
    </row>
    <row r="3735">
      <c r="I3735" s="1"/>
      <c r="J3735" s="1"/>
      <c r="K3735" s="1"/>
      <c r="AA3735" s="1"/>
      <c r="AB3735" s="1"/>
      <c r="AC3735" s="1"/>
      <c r="AJ3735" s="1"/>
      <c r="AK3735" s="1"/>
      <c r="AL3735" s="1"/>
    </row>
    <row r="3736">
      <c r="I3736" s="1"/>
      <c r="J3736" s="1"/>
      <c r="K3736" s="1"/>
      <c r="AA3736" s="1"/>
      <c r="AB3736" s="1"/>
      <c r="AC3736" s="1"/>
      <c r="AJ3736" s="1"/>
      <c r="AK3736" s="1"/>
      <c r="AL3736" s="1"/>
    </row>
    <row r="3737">
      <c r="I3737" s="1"/>
      <c r="J3737" s="1"/>
      <c r="K3737" s="1"/>
      <c r="AA3737" s="1"/>
      <c r="AB3737" s="1"/>
      <c r="AC3737" s="1"/>
      <c r="AJ3737" s="1"/>
      <c r="AK3737" s="1"/>
      <c r="AL3737" s="1"/>
    </row>
    <row r="3738">
      <c r="I3738" s="1"/>
      <c r="J3738" s="1"/>
      <c r="K3738" s="1"/>
      <c r="AA3738" s="1"/>
      <c r="AB3738" s="1"/>
      <c r="AC3738" s="1"/>
      <c r="AJ3738" s="1"/>
      <c r="AK3738" s="1"/>
      <c r="AL3738" s="1"/>
    </row>
    <row r="3739">
      <c r="I3739" s="1"/>
      <c r="J3739" s="1"/>
      <c r="K3739" s="1"/>
      <c r="AA3739" s="1"/>
      <c r="AB3739" s="1"/>
      <c r="AC3739" s="1"/>
      <c r="AJ3739" s="1"/>
      <c r="AK3739" s="1"/>
      <c r="AL3739" s="1"/>
    </row>
    <row r="3740">
      <c r="I3740" s="1"/>
      <c r="J3740" s="1"/>
      <c r="K3740" s="1"/>
      <c r="AA3740" s="1"/>
      <c r="AB3740" s="1"/>
      <c r="AC3740" s="1"/>
      <c r="AJ3740" s="1"/>
      <c r="AK3740" s="1"/>
      <c r="AL3740" s="1"/>
    </row>
    <row r="3741">
      <c r="I3741" s="1"/>
      <c r="J3741" s="1"/>
      <c r="K3741" s="1"/>
      <c r="AA3741" s="1"/>
      <c r="AB3741" s="1"/>
      <c r="AC3741" s="1"/>
      <c r="AJ3741" s="1"/>
      <c r="AK3741" s="1"/>
      <c r="AL3741" s="1"/>
    </row>
    <row r="3742">
      <c r="I3742" s="1"/>
      <c r="J3742" s="1"/>
      <c r="K3742" s="1"/>
      <c r="AA3742" s="1"/>
      <c r="AB3742" s="1"/>
      <c r="AC3742" s="1"/>
      <c r="AJ3742" s="1"/>
      <c r="AK3742" s="1"/>
      <c r="AL3742" s="1"/>
    </row>
    <row r="3743">
      <c r="I3743" s="1"/>
      <c r="J3743" s="1"/>
      <c r="K3743" s="1"/>
      <c r="AA3743" s="1"/>
      <c r="AB3743" s="1"/>
      <c r="AC3743" s="1"/>
      <c r="AJ3743" s="1"/>
      <c r="AK3743" s="1"/>
      <c r="AL3743" s="1"/>
    </row>
    <row r="3744">
      <c r="I3744" s="1"/>
      <c r="J3744" s="1"/>
      <c r="K3744" s="1"/>
      <c r="AA3744" s="1"/>
      <c r="AB3744" s="1"/>
      <c r="AC3744" s="1"/>
      <c r="AJ3744" s="1"/>
      <c r="AK3744" s="1"/>
      <c r="AL3744" s="1"/>
    </row>
    <row r="3745">
      <c r="I3745" s="1"/>
      <c r="J3745" s="1"/>
      <c r="K3745" s="1"/>
      <c r="AA3745" s="1"/>
      <c r="AB3745" s="1"/>
      <c r="AC3745" s="1"/>
      <c r="AJ3745" s="1"/>
      <c r="AK3745" s="1"/>
      <c r="AL3745" s="1"/>
    </row>
    <row r="3746">
      <c r="I3746" s="1"/>
      <c r="J3746" s="1"/>
      <c r="K3746" s="1"/>
      <c r="AA3746" s="1"/>
      <c r="AB3746" s="1"/>
      <c r="AC3746" s="1"/>
      <c r="AJ3746" s="1"/>
      <c r="AK3746" s="1"/>
      <c r="AL3746" s="1"/>
    </row>
    <row r="3747">
      <c r="I3747" s="1"/>
      <c r="J3747" s="1"/>
      <c r="K3747" s="1"/>
      <c r="AA3747" s="1"/>
      <c r="AB3747" s="1"/>
      <c r="AC3747" s="1"/>
      <c r="AJ3747" s="1"/>
      <c r="AK3747" s="1"/>
      <c r="AL3747" s="1"/>
    </row>
    <row r="3748">
      <c r="I3748" s="1"/>
      <c r="J3748" s="1"/>
      <c r="K3748" s="1"/>
      <c r="AA3748" s="1"/>
      <c r="AB3748" s="1"/>
      <c r="AC3748" s="1"/>
      <c r="AJ3748" s="1"/>
      <c r="AK3748" s="1"/>
      <c r="AL3748" s="1"/>
    </row>
    <row r="3749">
      <c r="I3749" s="1"/>
      <c r="J3749" s="1"/>
      <c r="K3749" s="1"/>
      <c r="AA3749" s="1"/>
      <c r="AB3749" s="1"/>
      <c r="AC3749" s="1"/>
      <c r="AJ3749" s="1"/>
      <c r="AK3749" s="1"/>
      <c r="AL3749" s="1"/>
    </row>
    <row r="3750">
      <c r="I3750" s="1"/>
      <c r="J3750" s="1"/>
      <c r="K3750" s="1"/>
      <c r="AA3750" s="1"/>
      <c r="AB3750" s="1"/>
      <c r="AC3750" s="1"/>
      <c r="AJ3750" s="1"/>
      <c r="AK3750" s="1"/>
      <c r="AL3750" s="1"/>
    </row>
    <row r="3751">
      <c r="I3751" s="1"/>
      <c r="J3751" s="1"/>
      <c r="K3751" s="1"/>
      <c r="AA3751" s="1"/>
      <c r="AB3751" s="1"/>
      <c r="AC3751" s="1"/>
      <c r="AJ3751" s="1"/>
      <c r="AK3751" s="1"/>
      <c r="AL3751" s="1"/>
    </row>
    <row r="3752">
      <c r="I3752" s="1"/>
      <c r="J3752" s="1"/>
      <c r="K3752" s="1"/>
      <c r="AA3752" s="1"/>
      <c r="AB3752" s="1"/>
      <c r="AC3752" s="1"/>
      <c r="AJ3752" s="1"/>
      <c r="AK3752" s="1"/>
      <c r="AL3752" s="1"/>
    </row>
    <row r="3753">
      <c r="I3753" s="1"/>
      <c r="J3753" s="1"/>
      <c r="K3753" s="1"/>
      <c r="AA3753" s="1"/>
      <c r="AB3753" s="1"/>
      <c r="AC3753" s="1"/>
      <c r="AJ3753" s="1"/>
      <c r="AK3753" s="1"/>
      <c r="AL3753" s="1"/>
    </row>
    <row r="3754">
      <c r="I3754" s="1"/>
      <c r="J3754" s="1"/>
      <c r="K3754" s="1"/>
      <c r="AA3754" s="1"/>
      <c r="AB3754" s="1"/>
      <c r="AC3754" s="1"/>
      <c r="AJ3754" s="1"/>
      <c r="AK3754" s="1"/>
      <c r="AL3754" s="1"/>
    </row>
    <row r="3755">
      <c r="I3755" s="1"/>
      <c r="J3755" s="1"/>
      <c r="K3755" s="1"/>
      <c r="AA3755" s="1"/>
      <c r="AB3755" s="1"/>
      <c r="AC3755" s="1"/>
      <c r="AJ3755" s="1"/>
      <c r="AK3755" s="1"/>
      <c r="AL3755" s="1"/>
    </row>
    <row r="3756">
      <c r="I3756" s="1"/>
      <c r="J3756" s="1"/>
      <c r="K3756" s="1"/>
      <c r="AA3756" s="1"/>
      <c r="AB3756" s="1"/>
      <c r="AC3756" s="1"/>
      <c r="AJ3756" s="1"/>
      <c r="AK3756" s="1"/>
      <c r="AL3756" s="1"/>
    </row>
    <row r="3757">
      <c r="I3757" s="1"/>
      <c r="J3757" s="1"/>
      <c r="K3757" s="1"/>
      <c r="AA3757" s="1"/>
      <c r="AB3757" s="1"/>
      <c r="AC3757" s="1"/>
      <c r="AJ3757" s="1"/>
      <c r="AK3757" s="1"/>
      <c r="AL3757" s="1"/>
    </row>
    <row r="3758">
      <c r="I3758" s="1"/>
      <c r="J3758" s="1"/>
      <c r="K3758" s="1"/>
      <c r="AA3758" s="1"/>
      <c r="AB3758" s="1"/>
      <c r="AC3758" s="1"/>
      <c r="AJ3758" s="1"/>
      <c r="AK3758" s="1"/>
      <c r="AL3758" s="1"/>
    </row>
    <row r="3759">
      <c r="I3759" s="1"/>
      <c r="J3759" s="1"/>
      <c r="K3759" s="1"/>
      <c r="AA3759" s="1"/>
      <c r="AB3759" s="1"/>
      <c r="AC3759" s="1"/>
      <c r="AJ3759" s="1"/>
      <c r="AK3759" s="1"/>
      <c r="AL3759" s="1"/>
    </row>
    <row r="3760">
      <c r="I3760" s="1"/>
      <c r="J3760" s="1"/>
      <c r="K3760" s="1"/>
      <c r="AA3760" s="1"/>
      <c r="AB3760" s="1"/>
      <c r="AC3760" s="1"/>
      <c r="AJ3760" s="1"/>
      <c r="AK3760" s="1"/>
      <c r="AL3760" s="1"/>
    </row>
    <row r="3761">
      <c r="I3761" s="1"/>
      <c r="J3761" s="1"/>
      <c r="K3761" s="1"/>
      <c r="AA3761" s="1"/>
      <c r="AB3761" s="1"/>
      <c r="AC3761" s="1"/>
      <c r="AJ3761" s="1"/>
      <c r="AK3761" s="1"/>
      <c r="AL3761" s="1"/>
    </row>
    <row r="3762">
      <c r="I3762" s="1"/>
      <c r="J3762" s="1"/>
      <c r="K3762" s="1"/>
      <c r="AA3762" s="1"/>
      <c r="AB3762" s="1"/>
      <c r="AC3762" s="1"/>
      <c r="AJ3762" s="1"/>
      <c r="AK3762" s="1"/>
      <c r="AL3762" s="1"/>
    </row>
    <row r="3763">
      <c r="I3763" s="1"/>
      <c r="J3763" s="1"/>
      <c r="K3763" s="1"/>
      <c r="AA3763" s="1"/>
      <c r="AB3763" s="1"/>
      <c r="AC3763" s="1"/>
      <c r="AJ3763" s="1"/>
      <c r="AK3763" s="1"/>
      <c r="AL3763" s="1"/>
    </row>
    <row r="3764">
      <c r="I3764" s="1"/>
      <c r="J3764" s="1"/>
      <c r="K3764" s="1"/>
      <c r="AA3764" s="1"/>
      <c r="AB3764" s="1"/>
      <c r="AC3764" s="1"/>
      <c r="AJ3764" s="1"/>
      <c r="AK3764" s="1"/>
      <c r="AL3764" s="1"/>
    </row>
    <row r="3765">
      <c r="I3765" s="1"/>
      <c r="J3765" s="1"/>
      <c r="K3765" s="1"/>
      <c r="AA3765" s="1"/>
      <c r="AB3765" s="1"/>
      <c r="AC3765" s="1"/>
      <c r="AJ3765" s="1"/>
      <c r="AK3765" s="1"/>
      <c r="AL3765" s="1"/>
    </row>
    <row r="3766">
      <c r="I3766" s="1"/>
      <c r="J3766" s="1"/>
      <c r="K3766" s="1"/>
      <c r="AA3766" s="1"/>
      <c r="AB3766" s="1"/>
      <c r="AC3766" s="1"/>
      <c r="AJ3766" s="1"/>
      <c r="AK3766" s="1"/>
      <c r="AL3766" s="1"/>
    </row>
    <row r="3767">
      <c r="I3767" s="1"/>
      <c r="J3767" s="1"/>
      <c r="K3767" s="1"/>
      <c r="AA3767" s="1"/>
      <c r="AB3767" s="1"/>
      <c r="AC3767" s="1"/>
      <c r="AJ3767" s="1"/>
      <c r="AK3767" s="1"/>
      <c r="AL3767" s="1"/>
    </row>
    <row r="3768">
      <c r="I3768" s="1"/>
      <c r="J3768" s="1"/>
      <c r="K3768" s="1"/>
      <c r="AA3768" s="1"/>
      <c r="AB3768" s="1"/>
      <c r="AC3768" s="1"/>
      <c r="AJ3768" s="1"/>
      <c r="AK3768" s="1"/>
      <c r="AL3768" s="1"/>
    </row>
    <row r="3769">
      <c r="I3769" s="1"/>
      <c r="J3769" s="1"/>
      <c r="K3769" s="1"/>
      <c r="AA3769" s="1"/>
      <c r="AB3769" s="1"/>
      <c r="AC3769" s="1"/>
      <c r="AJ3769" s="1"/>
      <c r="AK3769" s="1"/>
      <c r="AL3769" s="1"/>
    </row>
    <row r="3770">
      <c r="I3770" s="1"/>
      <c r="J3770" s="1"/>
      <c r="K3770" s="1"/>
      <c r="AA3770" s="1"/>
      <c r="AB3770" s="1"/>
      <c r="AC3770" s="1"/>
      <c r="AJ3770" s="1"/>
      <c r="AK3770" s="1"/>
      <c r="AL3770" s="1"/>
    </row>
    <row r="3771">
      <c r="I3771" s="1"/>
      <c r="J3771" s="1"/>
      <c r="K3771" s="1"/>
      <c r="AA3771" s="1"/>
      <c r="AB3771" s="1"/>
      <c r="AC3771" s="1"/>
      <c r="AJ3771" s="1"/>
      <c r="AK3771" s="1"/>
      <c r="AL3771" s="1"/>
    </row>
    <row r="3772">
      <c r="I3772" s="1"/>
      <c r="J3772" s="1"/>
      <c r="K3772" s="1"/>
      <c r="AA3772" s="1"/>
      <c r="AB3772" s="1"/>
      <c r="AC3772" s="1"/>
      <c r="AJ3772" s="1"/>
      <c r="AK3772" s="1"/>
      <c r="AL3772" s="1"/>
    </row>
    <row r="3773">
      <c r="I3773" s="1"/>
      <c r="J3773" s="1"/>
      <c r="K3773" s="1"/>
      <c r="AA3773" s="1"/>
      <c r="AB3773" s="1"/>
      <c r="AC3773" s="1"/>
      <c r="AJ3773" s="1"/>
      <c r="AK3773" s="1"/>
      <c r="AL3773" s="1"/>
    </row>
    <row r="3774">
      <c r="I3774" s="1"/>
      <c r="J3774" s="1"/>
      <c r="K3774" s="1"/>
      <c r="AA3774" s="1"/>
      <c r="AB3774" s="1"/>
      <c r="AC3774" s="1"/>
      <c r="AJ3774" s="1"/>
      <c r="AK3774" s="1"/>
      <c r="AL3774" s="1"/>
    </row>
    <row r="3775">
      <c r="I3775" s="1"/>
      <c r="J3775" s="1"/>
      <c r="K3775" s="1"/>
      <c r="AA3775" s="1"/>
      <c r="AB3775" s="1"/>
      <c r="AC3775" s="1"/>
      <c r="AJ3775" s="1"/>
      <c r="AK3775" s="1"/>
      <c r="AL3775" s="1"/>
    </row>
    <row r="3776">
      <c r="I3776" s="1"/>
      <c r="J3776" s="1"/>
      <c r="K3776" s="1"/>
      <c r="AA3776" s="1"/>
      <c r="AB3776" s="1"/>
      <c r="AC3776" s="1"/>
      <c r="AJ3776" s="1"/>
      <c r="AK3776" s="1"/>
      <c r="AL3776" s="1"/>
    </row>
    <row r="3777">
      <c r="I3777" s="1"/>
      <c r="J3777" s="1"/>
      <c r="K3777" s="1"/>
      <c r="AA3777" s="1"/>
      <c r="AB3777" s="1"/>
      <c r="AC3777" s="1"/>
      <c r="AJ3777" s="1"/>
      <c r="AK3777" s="1"/>
      <c r="AL3777" s="1"/>
    </row>
    <row r="3778">
      <c r="I3778" s="1"/>
      <c r="J3778" s="1"/>
      <c r="K3778" s="1"/>
      <c r="AA3778" s="1"/>
      <c r="AB3778" s="1"/>
      <c r="AC3778" s="1"/>
      <c r="AJ3778" s="1"/>
      <c r="AK3778" s="1"/>
      <c r="AL3778" s="1"/>
    </row>
    <row r="3779">
      <c r="I3779" s="1"/>
      <c r="J3779" s="1"/>
      <c r="K3779" s="1"/>
      <c r="AA3779" s="1"/>
      <c r="AB3779" s="1"/>
      <c r="AC3779" s="1"/>
      <c r="AJ3779" s="1"/>
      <c r="AK3779" s="1"/>
      <c r="AL3779" s="1"/>
    </row>
    <row r="3780">
      <c r="I3780" s="1"/>
      <c r="J3780" s="1"/>
      <c r="K3780" s="1"/>
      <c r="AA3780" s="1"/>
      <c r="AB3780" s="1"/>
      <c r="AC3780" s="1"/>
      <c r="AJ3780" s="1"/>
      <c r="AK3780" s="1"/>
      <c r="AL3780" s="1"/>
    </row>
    <row r="3781">
      <c r="I3781" s="1"/>
      <c r="J3781" s="1"/>
      <c r="K3781" s="1"/>
      <c r="AA3781" s="1"/>
      <c r="AB3781" s="1"/>
      <c r="AC3781" s="1"/>
      <c r="AJ3781" s="1"/>
      <c r="AK3781" s="1"/>
      <c r="AL3781" s="1"/>
    </row>
    <row r="3782">
      <c r="I3782" s="1"/>
      <c r="J3782" s="1"/>
      <c r="K3782" s="1"/>
      <c r="AA3782" s="1"/>
      <c r="AB3782" s="1"/>
      <c r="AC3782" s="1"/>
      <c r="AJ3782" s="1"/>
      <c r="AK3782" s="1"/>
      <c r="AL3782" s="1"/>
    </row>
    <row r="3783">
      <c r="I3783" s="1"/>
      <c r="J3783" s="1"/>
      <c r="K3783" s="1"/>
      <c r="AA3783" s="1"/>
      <c r="AB3783" s="1"/>
      <c r="AC3783" s="1"/>
      <c r="AJ3783" s="1"/>
      <c r="AK3783" s="1"/>
      <c r="AL3783" s="1"/>
    </row>
    <row r="3784">
      <c r="I3784" s="1"/>
      <c r="J3784" s="1"/>
      <c r="K3784" s="1"/>
      <c r="AA3784" s="1"/>
      <c r="AB3784" s="1"/>
      <c r="AC3784" s="1"/>
      <c r="AJ3784" s="1"/>
      <c r="AK3784" s="1"/>
      <c r="AL3784" s="1"/>
    </row>
    <row r="3785">
      <c r="I3785" s="1"/>
      <c r="J3785" s="1"/>
      <c r="K3785" s="1"/>
      <c r="AA3785" s="1"/>
      <c r="AB3785" s="1"/>
      <c r="AC3785" s="1"/>
      <c r="AJ3785" s="1"/>
      <c r="AK3785" s="1"/>
      <c r="AL3785" s="1"/>
    </row>
    <row r="3786">
      <c r="I3786" s="1"/>
      <c r="J3786" s="1"/>
      <c r="K3786" s="1"/>
      <c r="AA3786" s="1"/>
      <c r="AB3786" s="1"/>
      <c r="AC3786" s="1"/>
      <c r="AJ3786" s="1"/>
      <c r="AK3786" s="1"/>
      <c r="AL3786" s="1"/>
    </row>
    <row r="3787">
      <c r="I3787" s="1"/>
      <c r="J3787" s="1"/>
      <c r="K3787" s="1"/>
      <c r="AA3787" s="1"/>
      <c r="AB3787" s="1"/>
      <c r="AC3787" s="1"/>
      <c r="AJ3787" s="1"/>
      <c r="AK3787" s="1"/>
      <c r="AL3787" s="1"/>
    </row>
    <row r="3788">
      <c r="I3788" s="1"/>
      <c r="J3788" s="1"/>
      <c r="K3788" s="1"/>
      <c r="AA3788" s="1"/>
      <c r="AB3788" s="1"/>
      <c r="AC3788" s="1"/>
      <c r="AJ3788" s="1"/>
      <c r="AK3788" s="1"/>
      <c r="AL3788" s="1"/>
    </row>
    <row r="3789">
      <c r="I3789" s="1"/>
      <c r="J3789" s="1"/>
      <c r="K3789" s="1"/>
      <c r="AA3789" s="1"/>
      <c r="AB3789" s="1"/>
      <c r="AC3789" s="1"/>
      <c r="AJ3789" s="1"/>
      <c r="AK3789" s="1"/>
      <c r="AL3789" s="1"/>
    </row>
    <row r="3790">
      <c r="I3790" s="1"/>
      <c r="J3790" s="1"/>
      <c r="K3790" s="1"/>
      <c r="AA3790" s="1"/>
      <c r="AB3790" s="1"/>
      <c r="AC3790" s="1"/>
      <c r="AJ3790" s="1"/>
      <c r="AK3790" s="1"/>
      <c r="AL3790" s="1"/>
    </row>
    <row r="3791">
      <c r="I3791" s="1"/>
      <c r="J3791" s="1"/>
      <c r="K3791" s="1"/>
      <c r="AA3791" s="1"/>
      <c r="AB3791" s="1"/>
      <c r="AC3791" s="1"/>
      <c r="AJ3791" s="1"/>
      <c r="AK3791" s="1"/>
      <c r="AL3791" s="1"/>
    </row>
    <row r="3792">
      <c r="I3792" s="1"/>
      <c r="J3792" s="1"/>
      <c r="K3792" s="1"/>
      <c r="AA3792" s="1"/>
      <c r="AB3792" s="1"/>
      <c r="AC3792" s="1"/>
      <c r="AJ3792" s="1"/>
      <c r="AK3792" s="1"/>
      <c r="AL3792" s="1"/>
    </row>
    <row r="3793">
      <c r="I3793" s="1"/>
      <c r="J3793" s="1"/>
      <c r="K3793" s="1"/>
      <c r="AA3793" s="1"/>
      <c r="AB3793" s="1"/>
      <c r="AC3793" s="1"/>
      <c r="AJ3793" s="1"/>
      <c r="AK3793" s="1"/>
      <c r="AL3793" s="1"/>
    </row>
    <row r="3794">
      <c r="I3794" s="1"/>
      <c r="J3794" s="1"/>
      <c r="K3794" s="1"/>
      <c r="AA3794" s="1"/>
      <c r="AB3794" s="1"/>
      <c r="AC3794" s="1"/>
      <c r="AJ3794" s="1"/>
      <c r="AK3794" s="1"/>
      <c r="AL3794" s="1"/>
    </row>
    <row r="3795">
      <c r="I3795" s="1"/>
      <c r="J3795" s="1"/>
      <c r="K3795" s="1"/>
      <c r="AA3795" s="1"/>
      <c r="AB3795" s="1"/>
      <c r="AC3795" s="1"/>
      <c r="AJ3795" s="1"/>
      <c r="AK3795" s="1"/>
      <c r="AL3795" s="1"/>
    </row>
    <row r="3796">
      <c r="I3796" s="1"/>
      <c r="J3796" s="1"/>
      <c r="K3796" s="1"/>
      <c r="AA3796" s="1"/>
      <c r="AB3796" s="1"/>
      <c r="AC3796" s="1"/>
      <c r="AJ3796" s="1"/>
      <c r="AK3796" s="1"/>
      <c r="AL3796" s="1"/>
    </row>
    <row r="3797">
      <c r="I3797" s="1"/>
      <c r="J3797" s="1"/>
      <c r="K3797" s="1"/>
      <c r="AA3797" s="1"/>
      <c r="AB3797" s="1"/>
      <c r="AC3797" s="1"/>
      <c r="AJ3797" s="1"/>
      <c r="AK3797" s="1"/>
      <c r="AL3797" s="1"/>
    </row>
    <row r="3798">
      <c r="I3798" s="1"/>
      <c r="J3798" s="1"/>
      <c r="K3798" s="1"/>
      <c r="AA3798" s="1"/>
      <c r="AB3798" s="1"/>
      <c r="AC3798" s="1"/>
      <c r="AJ3798" s="1"/>
      <c r="AK3798" s="1"/>
      <c r="AL3798" s="1"/>
    </row>
    <row r="3799">
      <c r="I3799" s="1"/>
      <c r="J3799" s="1"/>
      <c r="K3799" s="1"/>
      <c r="AA3799" s="1"/>
      <c r="AB3799" s="1"/>
      <c r="AC3799" s="1"/>
      <c r="AJ3799" s="1"/>
      <c r="AK3799" s="1"/>
      <c r="AL3799" s="1"/>
    </row>
    <row r="3800">
      <c r="I3800" s="1"/>
      <c r="J3800" s="1"/>
      <c r="K3800" s="1"/>
      <c r="AA3800" s="1"/>
      <c r="AB3800" s="1"/>
      <c r="AC3800" s="1"/>
      <c r="AJ3800" s="1"/>
      <c r="AK3800" s="1"/>
      <c r="AL3800" s="1"/>
    </row>
    <row r="3801">
      <c r="I3801" s="1"/>
      <c r="J3801" s="1"/>
      <c r="K3801" s="1"/>
      <c r="AA3801" s="1"/>
      <c r="AB3801" s="1"/>
      <c r="AC3801" s="1"/>
      <c r="AJ3801" s="1"/>
      <c r="AK3801" s="1"/>
      <c r="AL3801" s="1"/>
    </row>
    <row r="3802">
      <c r="I3802" s="1"/>
      <c r="J3802" s="1"/>
      <c r="K3802" s="1"/>
      <c r="AA3802" s="1"/>
      <c r="AB3802" s="1"/>
      <c r="AC3802" s="1"/>
      <c r="AJ3802" s="1"/>
      <c r="AK3802" s="1"/>
      <c r="AL3802" s="1"/>
    </row>
    <row r="3803">
      <c r="I3803" s="1"/>
      <c r="J3803" s="1"/>
      <c r="K3803" s="1"/>
      <c r="AA3803" s="1"/>
      <c r="AB3803" s="1"/>
      <c r="AC3803" s="1"/>
      <c r="AJ3803" s="1"/>
      <c r="AK3803" s="1"/>
      <c r="AL3803" s="1"/>
    </row>
    <row r="3804">
      <c r="I3804" s="1"/>
      <c r="J3804" s="1"/>
      <c r="K3804" s="1"/>
      <c r="AA3804" s="1"/>
      <c r="AB3804" s="1"/>
      <c r="AC3804" s="1"/>
      <c r="AJ3804" s="1"/>
      <c r="AK3804" s="1"/>
      <c r="AL3804" s="1"/>
    </row>
    <row r="3805">
      <c r="I3805" s="1"/>
      <c r="J3805" s="1"/>
      <c r="K3805" s="1"/>
      <c r="AA3805" s="1"/>
      <c r="AB3805" s="1"/>
      <c r="AC3805" s="1"/>
      <c r="AJ3805" s="1"/>
      <c r="AK3805" s="1"/>
      <c r="AL3805" s="1"/>
    </row>
    <row r="3806">
      <c r="I3806" s="1"/>
      <c r="J3806" s="1"/>
      <c r="K3806" s="1"/>
      <c r="AA3806" s="1"/>
      <c r="AB3806" s="1"/>
      <c r="AC3806" s="1"/>
      <c r="AJ3806" s="1"/>
      <c r="AK3806" s="1"/>
      <c r="AL3806" s="1"/>
    </row>
    <row r="3807">
      <c r="I3807" s="1"/>
      <c r="J3807" s="1"/>
      <c r="K3807" s="1"/>
      <c r="AA3807" s="1"/>
      <c r="AB3807" s="1"/>
      <c r="AC3807" s="1"/>
      <c r="AJ3807" s="1"/>
      <c r="AK3807" s="1"/>
      <c r="AL3807" s="1"/>
    </row>
    <row r="3808">
      <c r="I3808" s="1"/>
      <c r="J3808" s="1"/>
      <c r="K3808" s="1"/>
      <c r="AA3808" s="1"/>
      <c r="AB3808" s="1"/>
      <c r="AC3808" s="1"/>
      <c r="AJ3808" s="1"/>
      <c r="AK3808" s="1"/>
      <c r="AL3808" s="1"/>
    </row>
    <row r="3809">
      <c r="I3809" s="1"/>
      <c r="J3809" s="1"/>
      <c r="K3809" s="1"/>
      <c r="AA3809" s="1"/>
      <c r="AB3809" s="1"/>
      <c r="AC3809" s="1"/>
      <c r="AJ3809" s="1"/>
      <c r="AK3809" s="1"/>
      <c r="AL3809" s="1"/>
    </row>
    <row r="3810">
      <c r="I3810" s="1"/>
      <c r="J3810" s="1"/>
      <c r="K3810" s="1"/>
      <c r="AA3810" s="1"/>
      <c r="AB3810" s="1"/>
      <c r="AC3810" s="1"/>
      <c r="AJ3810" s="1"/>
      <c r="AK3810" s="1"/>
      <c r="AL3810" s="1"/>
    </row>
    <row r="3811">
      <c r="I3811" s="1"/>
      <c r="J3811" s="1"/>
      <c r="K3811" s="1"/>
      <c r="AA3811" s="1"/>
      <c r="AB3811" s="1"/>
      <c r="AC3811" s="1"/>
      <c r="AJ3811" s="1"/>
      <c r="AK3811" s="1"/>
      <c r="AL3811" s="1"/>
    </row>
    <row r="3812">
      <c r="I3812" s="1"/>
      <c r="J3812" s="1"/>
      <c r="K3812" s="1"/>
      <c r="AA3812" s="1"/>
      <c r="AB3812" s="1"/>
      <c r="AC3812" s="1"/>
      <c r="AJ3812" s="1"/>
      <c r="AK3812" s="1"/>
      <c r="AL3812" s="1"/>
    </row>
    <row r="3813">
      <c r="I3813" s="1"/>
      <c r="J3813" s="1"/>
      <c r="K3813" s="1"/>
      <c r="AA3813" s="1"/>
      <c r="AB3813" s="1"/>
      <c r="AC3813" s="1"/>
      <c r="AJ3813" s="1"/>
      <c r="AK3813" s="1"/>
      <c r="AL3813" s="1"/>
    </row>
    <row r="3814">
      <c r="I3814" s="1"/>
      <c r="J3814" s="1"/>
      <c r="K3814" s="1"/>
      <c r="AA3814" s="1"/>
      <c r="AB3814" s="1"/>
      <c r="AC3814" s="1"/>
      <c r="AJ3814" s="1"/>
      <c r="AK3814" s="1"/>
      <c r="AL3814" s="1"/>
    </row>
    <row r="3815">
      <c r="I3815" s="1"/>
      <c r="J3815" s="1"/>
      <c r="K3815" s="1"/>
      <c r="AA3815" s="1"/>
      <c r="AB3815" s="1"/>
      <c r="AC3815" s="1"/>
      <c r="AJ3815" s="1"/>
      <c r="AK3815" s="1"/>
      <c r="AL3815" s="1"/>
    </row>
    <row r="3816">
      <c r="I3816" s="1"/>
      <c r="J3816" s="1"/>
      <c r="K3816" s="1"/>
      <c r="AA3816" s="1"/>
      <c r="AB3816" s="1"/>
      <c r="AC3816" s="1"/>
      <c r="AJ3816" s="1"/>
      <c r="AK3816" s="1"/>
      <c r="AL3816" s="1"/>
    </row>
    <row r="3817">
      <c r="I3817" s="1"/>
      <c r="J3817" s="1"/>
      <c r="K3817" s="1"/>
      <c r="AA3817" s="1"/>
      <c r="AB3817" s="1"/>
      <c r="AC3817" s="1"/>
      <c r="AJ3817" s="1"/>
      <c r="AK3817" s="1"/>
      <c r="AL3817" s="1"/>
    </row>
    <row r="3818">
      <c r="I3818" s="1"/>
      <c r="J3818" s="1"/>
      <c r="K3818" s="1"/>
      <c r="AA3818" s="1"/>
      <c r="AB3818" s="1"/>
      <c r="AC3818" s="1"/>
      <c r="AJ3818" s="1"/>
      <c r="AK3818" s="1"/>
      <c r="AL3818" s="1"/>
    </row>
    <row r="3819">
      <c r="I3819" s="1"/>
      <c r="J3819" s="1"/>
      <c r="K3819" s="1"/>
      <c r="AA3819" s="1"/>
      <c r="AB3819" s="1"/>
      <c r="AC3819" s="1"/>
      <c r="AJ3819" s="1"/>
      <c r="AK3819" s="1"/>
      <c r="AL3819" s="1"/>
    </row>
    <row r="3820">
      <c r="I3820" s="1"/>
      <c r="J3820" s="1"/>
      <c r="K3820" s="1"/>
      <c r="AA3820" s="1"/>
      <c r="AB3820" s="1"/>
      <c r="AC3820" s="1"/>
      <c r="AJ3820" s="1"/>
      <c r="AK3820" s="1"/>
      <c r="AL3820" s="1"/>
    </row>
    <row r="3821">
      <c r="I3821" s="1"/>
      <c r="J3821" s="1"/>
      <c r="K3821" s="1"/>
      <c r="AA3821" s="1"/>
      <c r="AB3821" s="1"/>
      <c r="AC3821" s="1"/>
      <c r="AJ3821" s="1"/>
      <c r="AK3821" s="1"/>
      <c r="AL3821" s="1"/>
    </row>
    <row r="3822">
      <c r="I3822" s="1"/>
      <c r="J3822" s="1"/>
      <c r="K3822" s="1"/>
      <c r="AA3822" s="1"/>
      <c r="AB3822" s="1"/>
      <c r="AC3822" s="1"/>
      <c r="AJ3822" s="1"/>
      <c r="AK3822" s="1"/>
      <c r="AL3822" s="1"/>
    </row>
    <row r="3823">
      <c r="I3823" s="1"/>
      <c r="J3823" s="1"/>
      <c r="K3823" s="1"/>
      <c r="AA3823" s="1"/>
      <c r="AB3823" s="1"/>
      <c r="AC3823" s="1"/>
      <c r="AJ3823" s="1"/>
      <c r="AK3823" s="1"/>
      <c r="AL3823" s="1"/>
    </row>
    <row r="3824">
      <c r="I3824" s="1"/>
      <c r="J3824" s="1"/>
      <c r="K3824" s="1"/>
      <c r="AA3824" s="1"/>
      <c r="AB3824" s="1"/>
      <c r="AC3824" s="1"/>
      <c r="AJ3824" s="1"/>
      <c r="AK3824" s="1"/>
      <c r="AL3824" s="1"/>
    </row>
    <row r="3825">
      <c r="I3825" s="1"/>
      <c r="J3825" s="1"/>
      <c r="K3825" s="1"/>
      <c r="AA3825" s="1"/>
      <c r="AB3825" s="1"/>
      <c r="AC3825" s="1"/>
      <c r="AJ3825" s="1"/>
      <c r="AK3825" s="1"/>
      <c r="AL3825" s="1"/>
    </row>
    <row r="3826">
      <c r="I3826" s="1"/>
      <c r="J3826" s="1"/>
      <c r="K3826" s="1"/>
      <c r="AA3826" s="1"/>
      <c r="AB3826" s="1"/>
      <c r="AC3826" s="1"/>
      <c r="AJ3826" s="1"/>
      <c r="AK3826" s="1"/>
      <c r="AL3826" s="1"/>
    </row>
    <row r="3827">
      <c r="I3827" s="1"/>
      <c r="J3827" s="1"/>
      <c r="K3827" s="1"/>
      <c r="AA3827" s="1"/>
      <c r="AB3827" s="1"/>
      <c r="AC3827" s="1"/>
      <c r="AJ3827" s="1"/>
      <c r="AK3827" s="1"/>
      <c r="AL3827" s="1"/>
    </row>
    <row r="3828">
      <c r="I3828" s="1"/>
      <c r="J3828" s="1"/>
      <c r="K3828" s="1"/>
      <c r="AA3828" s="1"/>
      <c r="AB3828" s="1"/>
      <c r="AC3828" s="1"/>
      <c r="AJ3828" s="1"/>
      <c r="AK3828" s="1"/>
      <c r="AL3828" s="1"/>
    </row>
    <row r="3829">
      <c r="I3829" s="1"/>
      <c r="J3829" s="1"/>
      <c r="K3829" s="1"/>
      <c r="AA3829" s="1"/>
      <c r="AB3829" s="1"/>
      <c r="AC3829" s="1"/>
      <c r="AJ3829" s="1"/>
      <c r="AK3829" s="1"/>
      <c r="AL3829" s="1"/>
    </row>
    <row r="3830">
      <c r="I3830" s="1"/>
      <c r="J3830" s="1"/>
      <c r="K3830" s="1"/>
      <c r="AA3830" s="1"/>
      <c r="AB3830" s="1"/>
      <c r="AC3830" s="1"/>
      <c r="AJ3830" s="1"/>
      <c r="AK3830" s="1"/>
      <c r="AL3830" s="1"/>
    </row>
    <row r="3831">
      <c r="I3831" s="1"/>
      <c r="J3831" s="1"/>
      <c r="K3831" s="1"/>
      <c r="AA3831" s="1"/>
      <c r="AB3831" s="1"/>
      <c r="AC3831" s="1"/>
      <c r="AJ3831" s="1"/>
      <c r="AK3831" s="1"/>
      <c r="AL3831" s="1"/>
    </row>
    <row r="3832">
      <c r="I3832" s="1"/>
      <c r="J3832" s="1"/>
      <c r="K3832" s="1"/>
      <c r="AA3832" s="1"/>
      <c r="AB3832" s="1"/>
      <c r="AC3832" s="1"/>
      <c r="AJ3832" s="1"/>
      <c r="AK3832" s="1"/>
      <c r="AL3832" s="1"/>
    </row>
    <row r="3833">
      <c r="I3833" s="1"/>
      <c r="J3833" s="1"/>
      <c r="K3833" s="1"/>
      <c r="AA3833" s="1"/>
      <c r="AB3833" s="1"/>
      <c r="AC3833" s="1"/>
      <c r="AJ3833" s="1"/>
      <c r="AK3833" s="1"/>
      <c r="AL3833" s="1"/>
    </row>
    <row r="3834">
      <c r="I3834" s="1"/>
      <c r="J3834" s="1"/>
      <c r="K3834" s="1"/>
      <c r="AA3834" s="1"/>
      <c r="AB3834" s="1"/>
      <c r="AC3834" s="1"/>
      <c r="AJ3834" s="1"/>
      <c r="AK3834" s="1"/>
      <c r="AL3834" s="1"/>
    </row>
    <row r="3835">
      <c r="I3835" s="1"/>
      <c r="J3835" s="1"/>
      <c r="K3835" s="1"/>
      <c r="AA3835" s="1"/>
      <c r="AB3835" s="1"/>
      <c r="AC3835" s="1"/>
      <c r="AJ3835" s="1"/>
      <c r="AK3835" s="1"/>
      <c r="AL3835" s="1"/>
    </row>
    <row r="3836">
      <c r="I3836" s="1"/>
      <c r="J3836" s="1"/>
      <c r="K3836" s="1"/>
      <c r="AA3836" s="1"/>
      <c r="AB3836" s="1"/>
      <c r="AC3836" s="1"/>
      <c r="AJ3836" s="1"/>
      <c r="AK3836" s="1"/>
      <c r="AL3836" s="1"/>
    </row>
    <row r="3837">
      <c r="I3837" s="1"/>
      <c r="J3837" s="1"/>
      <c r="K3837" s="1"/>
      <c r="AA3837" s="1"/>
      <c r="AB3837" s="1"/>
      <c r="AC3837" s="1"/>
      <c r="AJ3837" s="1"/>
      <c r="AK3837" s="1"/>
      <c r="AL3837" s="1"/>
    </row>
    <row r="3838">
      <c r="I3838" s="1"/>
      <c r="J3838" s="1"/>
      <c r="K3838" s="1"/>
      <c r="AA3838" s="1"/>
      <c r="AB3838" s="1"/>
      <c r="AC3838" s="1"/>
      <c r="AJ3838" s="1"/>
      <c r="AK3838" s="1"/>
      <c r="AL3838" s="1"/>
    </row>
    <row r="3839">
      <c r="I3839" s="1"/>
      <c r="J3839" s="1"/>
      <c r="K3839" s="1"/>
      <c r="AA3839" s="1"/>
      <c r="AB3839" s="1"/>
      <c r="AC3839" s="1"/>
      <c r="AJ3839" s="1"/>
      <c r="AK3839" s="1"/>
      <c r="AL3839" s="1"/>
    </row>
    <row r="3840">
      <c r="I3840" s="1"/>
      <c r="J3840" s="1"/>
      <c r="K3840" s="1"/>
      <c r="AA3840" s="1"/>
      <c r="AB3840" s="1"/>
      <c r="AC3840" s="1"/>
      <c r="AJ3840" s="1"/>
      <c r="AK3840" s="1"/>
      <c r="AL3840" s="1"/>
    </row>
    <row r="3841">
      <c r="I3841" s="1"/>
      <c r="J3841" s="1"/>
      <c r="K3841" s="1"/>
      <c r="AA3841" s="1"/>
      <c r="AB3841" s="1"/>
      <c r="AC3841" s="1"/>
      <c r="AJ3841" s="1"/>
      <c r="AK3841" s="1"/>
      <c r="AL3841" s="1"/>
    </row>
    <row r="3842">
      <c r="I3842" s="1"/>
      <c r="J3842" s="1"/>
      <c r="K3842" s="1"/>
      <c r="AA3842" s="1"/>
      <c r="AB3842" s="1"/>
      <c r="AC3842" s="1"/>
      <c r="AJ3842" s="1"/>
      <c r="AK3842" s="1"/>
      <c r="AL3842" s="1"/>
    </row>
    <row r="3843">
      <c r="I3843" s="1"/>
      <c r="J3843" s="1"/>
      <c r="K3843" s="1"/>
      <c r="AA3843" s="1"/>
      <c r="AB3843" s="1"/>
      <c r="AC3843" s="1"/>
      <c r="AJ3843" s="1"/>
      <c r="AK3843" s="1"/>
      <c r="AL3843" s="1"/>
    </row>
    <row r="3844">
      <c r="I3844" s="1"/>
      <c r="J3844" s="1"/>
      <c r="K3844" s="1"/>
      <c r="AA3844" s="1"/>
      <c r="AB3844" s="1"/>
      <c r="AC3844" s="1"/>
      <c r="AJ3844" s="1"/>
      <c r="AK3844" s="1"/>
      <c r="AL3844" s="1"/>
    </row>
    <row r="3845">
      <c r="I3845" s="1"/>
      <c r="J3845" s="1"/>
      <c r="K3845" s="1"/>
      <c r="AA3845" s="1"/>
      <c r="AB3845" s="1"/>
      <c r="AC3845" s="1"/>
      <c r="AJ3845" s="1"/>
      <c r="AK3845" s="1"/>
      <c r="AL3845" s="1"/>
    </row>
    <row r="3846">
      <c r="I3846" s="1"/>
      <c r="J3846" s="1"/>
      <c r="K3846" s="1"/>
      <c r="AA3846" s="1"/>
      <c r="AB3846" s="1"/>
      <c r="AC3846" s="1"/>
      <c r="AJ3846" s="1"/>
      <c r="AK3846" s="1"/>
      <c r="AL3846" s="1"/>
    </row>
    <row r="3847">
      <c r="I3847" s="1"/>
      <c r="J3847" s="1"/>
      <c r="K3847" s="1"/>
      <c r="AA3847" s="1"/>
      <c r="AB3847" s="1"/>
      <c r="AC3847" s="1"/>
      <c r="AJ3847" s="1"/>
      <c r="AK3847" s="1"/>
      <c r="AL3847" s="1"/>
    </row>
    <row r="3848">
      <c r="I3848" s="1"/>
      <c r="J3848" s="1"/>
      <c r="K3848" s="1"/>
      <c r="AA3848" s="1"/>
      <c r="AB3848" s="1"/>
      <c r="AC3848" s="1"/>
      <c r="AJ3848" s="1"/>
      <c r="AK3848" s="1"/>
      <c r="AL3848" s="1"/>
    </row>
    <row r="3849">
      <c r="I3849" s="1"/>
      <c r="J3849" s="1"/>
      <c r="K3849" s="1"/>
      <c r="AA3849" s="1"/>
      <c r="AB3849" s="1"/>
      <c r="AC3849" s="1"/>
      <c r="AJ3849" s="1"/>
      <c r="AK3849" s="1"/>
      <c r="AL3849" s="1"/>
    </row>
    <row r="3850">
      <c r="I3850" s="1"/>
      <c r="J3850" s="1"/>
      <c r="K3850" s="1"/>
      <c r="AA3850" s="1"/>
      <c r="AB3850" s="1"/>
      <c r="AC3850" s="1"/>
      <c r="AJ3850" s="1"/>
      <c r="AK3850" s="1"/>
      <c r="AL3850" s="1"/>
    </row>
    <row r="3851">
      <c r="I3851" s="1"/>
      <c r="J3851" s="1"/>
      <c r="K3851" s="1"/>
      <c r="AA3851" s="1"/>
      <c r="AB3851" s="1"/>
      <c r="AC3851" s="1"/>
      <c r="AJ3851" s="1"/>
      <c r="AK3851" s="1"/>
      <c r="AL3851" s="1"/>
    </row>
    <row r="3852">
      <c r="I3852" s="1"/>
      <c r="J3852" s="1"/>
      <c r="K3852" s="1"/>
      <c r="AA3852" s="1"/>
      <c r="AB3852" s="1"/>
      <c r="AC3852" s="1"/>
      <c r="AJ3852" s="1"/>
      <c r="AK3852" s="1"/>
      <c r="AL3852" s="1"/>
    </row>
    <row r="3853">
      <c r="I3853" s="1"/>
      <c r="J3853" s="1"/>
      <c r="K3853" s="1"/>
      <c r="AA3853" s="1"/>
      <c r="AB3853" s="1"/>
      <c r="AC3853" s="1"/>
      <c r="AJ3853" s="1"/>
      <c r="AK3853" s="1"/>
      <c r="AL3853" s="1"/>
    </row>
    <row r="3854">
      <c r="I3854" s="1"/>
      <c r="J3854" s="1"/>
      <c r="K3854" s="1"/>
      <c r="AA3854" s="1"/>
      <c r="AB3854" s="1"/>
      <c r="AC3854" s="1"/>
      <c r="AJ3854" s="1"/>
      <c r="AK3854" s="1"/>
      <c r="AL3854" s="1"/>
    </row>
    <row r="3855">
      <c r="I3855" s="1"/>
      <c r="J3855" s="1"/>
      <c r="K3855" s="1"/>
      <c r="AA3855" s="1"/>
      <c r="AB3855" s="1"/>
      <c r="AC3855" s="1"/>
      <c r="AJ3855" s="1"/>
      <c r="AK3855" s="1"/>
      <c r="AL3855" s="1"/>
    </row>
    <row r="3856">
      <c r="I3856" s="1"/>
      <c r="J3856" s="1"/>
      <c r="K3856" s="1"/>
      <c r="AA3856" s="1"/>
      <c r="AB3856" s="1"/>
      <c r="AC3856" s="1"/>
      <c r="AJ3856" s="1"/>
      <c r="AK3856" s="1"/>
      <c r="AL3856" s="1"/>
    </row>
    <row r="3857">
      <c r="I3857" s="1"/>
      <c r="J3857" s="1"/>
      <c r="K3857" s="1"/>
      <c r="AA3857" s="1"/>
      <c r="AB3857" s="1"/>
      <c r="AC3857" s="1"/>
      <c r="AJ3857" s="1"/>
      <c r="AK3857" s="1"/>
      <c r="AL3857" s="1"/>
    </row>
    <row r="3858">
      <c r="I3858" s="1"/>
      <c r="J3858" s="1"/>
      <c r="K3858" s="1"/>
      <c r="AA3858" s="1"/>
      <c r="AB3858" s="1"/>
      <c r="AC3858" s="1"/>
      <c r="AJ3858" s="1"/>
      <c r="AK3858" s="1"/>
      <c r="AL3858" s="1"/>
    </row>
    <row r="3859">
      <c r="I3859" s="1"/>
      <c r="J3859" s="1"/>
      <c r="K3859" s="1"/>
      <c r="AA3859" s="1"/>
      <c r="AB3859" s="1"/>
      <c r="AC3859" s="1"/>
      <c r="AJ3859" s="1"/>
      <c r="AK3859" s="1"/>
      <c r="AL3859" s="1"/>
    </row>
    <row r="3860">
      <c r="I3860" s="1"/>
      <c r="J3860" s="1"/>
      <c r="K3860" s="1"/>
      <c r="AA3860" s="1"/>
      <c r="AB3860" s="1"/>
      <c r="AC3860" s="1"/>
      <c r="AJ3860" s="1"/>
      <c r="AK3860" s="1"/>
      <c r="AL3860" s="1"/>
    </row>
    <row r="3861">
      <c r="I3861" s="1"/>
      <c r="J3861" s="1"/>
      <c r="K3861" s="1"/>
      <c r="AA3861" s="1"/>
      <c r="AB3861" s="1"/>
      <c r="AC3861" s="1"/>
      <c r="AJ3861" s="1"/>
      <c r="AK3861" s="1"/>
      <c r="AL3861" s="1"/>
    </row>
    <row r="3862">
      <c r="I3862" s="1"/>
      <c r="J3862" s="1"/>
      <c r="K3862" s="1"/>
      <c r="AA3862" s="1"/>
      <c r="AB3862" s="1"/>
      <c r="AC3862" s="1"/>
      <c r="AJ3862" s="1"/>
      <c r="AK3862" s="1"/>
      <c r="AL3862" s="1"/>
    </row>
    <row r="3863">
      <c r="I3863" s="1"/>
      <c r="J3863" s="1"/>
      <c r="K3863" s="1"/>
      <c r="AA3863" s="1"/>
      <c r="AB3863" s="1"/>
      <c r="AC3863" s="1"/>
      <c r="AJ3863" s="1"/>
      <c r="AK3863" s="1"/>
      <c r="AL3863" s="1"/>
    </row>
    <row r="3864">
      <c r="I3864" s="1"/>
      <c r="J3864" s="1"/>
      <c r="K3864" s="1"/>
      <c r="AA3864" s="1"/>
      <c r="AB3864" s="1"/>
      <c r="AC3864" s="1"/>
      <c r="AJ3864" s="1"/>
      <c r="AK3864" s="1"/>
      <c r="AL3864" s="1"/>
    </row>
    <row r="3865">
      <c r="I3865" s="1"/>
      <c r="J3865" s="1"/>
      <c r="K3865" s="1"/>
      <c r="AA3865" s="1"/>
      <c r="AB3865" s="1"/>
      <c r="AC3865" s="1"/>
      <c r="AJ3865" s="1"/>
      <c r="AK3865" s="1"/>
      <c r="AL3865" s="1"/>
    </row>
    <row r="3866">
      <c r="I3866" s="1"/>
      <c r="J3866" s="1"/>
      <c r="K3866" s="1"/>
      <c r="AA3866" s="1"/>
      <c r="AB3866" s="1"/>
      <c r="AC3866" s="1"/>
      <c r="AJ3866" s="1"/>
      <c r="AK3866" s="1"/>
      <c r="AL3866" s="1"/>
    </row>
    <row r="3867">
      <c r="I3867" s="1"/>
      <c r="J3867" s="1"/>
      <c r="K3867" s="1"/>
      <c r="AA3867" s="1"/>
      <c r="AB3867" s="1"/>
      <c r="AC3867" s="1"/>
      <c r="AJ3867" s="1"/>
      <c r="AK3867" s="1"/>
      <c r="AL3867" s="1"/>
    </row>
    <row r="3868">
      <c r="I3868" s="1"/>
      <c r="J3868" s="1"/>
      <c r="K3868" s="1"/>
      <c r="AA3868" s="1"/>
      <c r="AB3868" s="1"/>
      <c r="AC3868" s="1"/>
      <c r="AJ3868" s="1"/>
      <c r="AK3868" s="1"/>
      <c r="AL3868" s="1"/>
    </row>
    <row r="3869">
      <c r="I3869" s="1"/>
      <c r="J3869" s="1"/>
      <c r="K3869" s="1"/>
      <c r="AA3869" s="1"/>
      <c r="AB3869" s="1"/>
      <c r="AC3869" s="1"/>
      <c r="AJ3869" s="1"/>
      <c r="AK3869" s="1"/>
      <c r="AL3869" s="1"/>
    </row>
    <row r="3870">
      <c r="I3870" s="1"/>
      <c r="J3870" s="1"/>
      <c r="K3870" s="1"/>
      <c r="AA3870" s="1"/>
      <c r="AB3870" s="1"/>
      <c r="AC3870" s="1"/>
      <c r="AJ3870" s="1"/>
      <c r="AK3870" s="1"/>
      <c r="AL3870" s="1"/>
    </row>
    <row r="3871">
      <c r="I3871" s="1"/>
      <c r="J3871" s="1"/>
      <c r="K3871" s="1"/>
      <c r="AA3871" s="1"/>
      <c r="AB3871" s="1"/>
      <c r="AC3871" s="1"/>
      <c r="AJ3871" s="1"/>
      <c r="AK3871" s="1"/>
      <c r="AL3871" s="1"/>
    </row>
    <row r="3872">
      <c r="I3872" s="1"/>
      <c r="J3872" s="1"/>
      <c r="K3872" s="1"/>
      <c r="AA3872" s="1"/>
      <c r="AB3872" s="1"/>
      <c r="AC3872" s="1"/>
      <c r="AJ3872" s="1"/>
      <c r="AK3872" s="1"/>
      <c r="AL3872" s="1"/>
    </row>
    <row r="3873">
      <c r="I3873" s="1"/>
      <c r="J3873" s="1"/>
      <c r="K3873" s="1"/>
      <c r="AA3873" s="1"/>
      <c r="AB3873" s="1"/>
      <c r="AC3873" s="1"/>
      <c r="AJ3873" s="1"/>
      <c r="AK3873" s="1"/>
      <c r="AL3873" s="1"/>
    </row>
    <row r="3874">
      <c r="I3874" s="1"/>
      <c r="J3874" s="1"/>
      <c r="K3874" s="1"/>
      <c r="AA3874" s="1"/>
      <c r="AB3874" s="1"/>
      <c r="AC3874" s="1"/>
      <c r="AJ3874" s="1"/>
      <c r="AK3874" s="1"/>
      <c r="AL3874" s="1"/>
    </row>
    <row r="3875">
      <c r="I3875" s="1"/>
      <c r="J3875" s="1"/>
      <c r="K3875" s="1"/>
      <c r="AA3875" s="1"/>
      <c r="AB3875" s="1"/>
      <c r="AC3875" s="1"/>
      <c r="AJ3875" s="1"/>
      <c r="AK3875" s="1"/>
      <c r="AL3875" s="1"/>
    </row>
    <row r="3876">
      <c r="I3876" s="1"/>
      <c r="J3876" s="1"/>
      <c r="K3876" s="1"/>
      <c r="AA3876" s="1"/>
      <c r="AB3876" s="1"/>
      <c r="AC3876" s="1"/>
      <c r="AJ3876" s="1"/>
      <c r="AK3876" s="1"/>
      <c r="AL3876" s="1"/>
    </row>
    <row r="3877">
      <c r="I3877" s="1"/>
      <c r="J3877" s="1"/>
      <c r="K3877" s="1"/>
      <c r="AA3877" s="1"/>
      <c r="AB3877" s="1"/>
      <c r="AC3877" s="1"/>
      <c r="AJ3877" s="1"/>
      <c r="AK3877" s="1"/>
      <c r="AL3877" s="1"/>
    </row>
    <row r="3878">
      <c r="I3878" s="1"/>
      <c r="J3878" s="1"/>
      <c r="K3878" s="1"/>
      <c r="AA3878" s="1"/>
      <c r="AB3878" s="1"/>
      <c r="AC3878" s="1"/>
      <c r="AJ3878" s="1"/>
      <c r="AK3878" s="1"/>
      <c r="AL3878" s="1"/>
    </row>
    <row r="3879">
      <c r="I3879" s="1"/>
      <c r="J3879" s="1"/>
      <c r="K3879" s="1"/>
      <c r="AA3879" s="1"/>
      <c r="AB3879" s="1"/>
      <c r="AC3879" s="1"/>
      <c r="AJ3879" s="1"/>
      <c r="AK3879" s="1"/>
      <c r="AL3879" s="1"/>
    </row>
    <row r="3880">
      <c r="I3880" s="1"/>
      <c r="J3880" s="1"/>
      <c r="K3880" s="1"/>
      <c r="AA3880" s="1"/>
      <c r="AB3880" s="1"/>
      <c r="AC3880" s="1"/>
      <c r="AJ3880" s="1"/>
      <c r="AK3880" s="1"/>
      <c r="AL3880" s="1"/>
    </row>
    <row r="3881">
      <c r="I3881" s="1"/>
      <c r="J3881" s="1"/>
      <c r="K3881" s="1"/>
      <c r="AA3881" s="1"/>
      <c r="AB3881" s="1"/>
      <c r="AC3881" s="1"/>
      <c r="AJ3881" s="1"/>
      <c r="AK3881" s="1"/>
      <c r="AL3881" s="1"/>
    </row>
    <row r="3882">
      <c r="I3882" s="1"/>
      <c r="J3882" s="1"/>
      <c r="K3882" s="1"/>
      <c r="AA3882" s="1"/>
      <c r="AB3882" s="1"/>
      <c r="AC3882" s="1"/>
      <c r="AJ3882" s="1"/>
      <c r="AK3882" s="1"/>
      <c r="AL3882" s="1"/>
    </row>
    <row r="3883">
      <c r="I3883" s="1"/>
      <c r="J3883" s="1"/>
      <c r="K3883" s="1"/>
      <c r="AA3883" s="1"/>
      <c r="AB3883" s="1"/>
      <c r="AC3883" s="1"/>
      <c r="AJ3883" s="1"/>
      <c r="AK3883" s="1"/>
      <c r="AL3883" s="1"/>
    </row>
    <row r="3884">
      <c r="I3884" s="1"/>
      <c r="J3884" s="1"/>
      <c r="K3884" s="1"/>
      <c r="AA3884" s="1"/>
      <c r="AB3884" s="1"/>
      <c r="AC3884" s="1"/>
      <c r="AJ3884" s="1"/>
      <c r="AK3884" s="1"/>
      <c r="AL3884" s="1"/>
    </row>
    <row r="3885">
      <c r="I3885" s="1"/>
      <c r="J3885" s="1"/>
      <c r="K3885" s="1"/>
      <c r="AA3885" s="1"/>
      <c r="AB3885" s="1"/>
      <c r="AC3885" s="1"/>
      <c r="AJ3885" s="1"/>
      <c r="AK3885" s="1"/>
      <c r="AL3885" s="1"/>
    </row>
    <row r="3886">
      <c r="I3886" s="1"/>
      <c r="J3886" s="1"/>
      <c r="K3886" s="1"/>
      <c r="AA3886" s="1"/>
      <c r="AB3886" s="1"/>
      <c r="AC3886" s="1"/>
      <c r="AJ3886" s="1"/>
      <c r="AK3886" s="1"/>
      <c r="AL3886" s="1"/>
    </row>
    <row r="3887">
      <c r="I3887" s="1"/>
      <c r="J3887" s="1"/>
      <c r="K3887" s="1"/>
      <c r="AA3887" s="1"/>
      <c r="AB3887" s="1"/>
      <c r="AC3887" s="1"/>
      <c r="AJ3887" s="1"/>
      <c r="AK3887" s="1"/>
      <c r="AL3887" s="1"/>
    </row>
    <row r="3888">
      <c r="I3888" s="1"/>
      <c r="J3888" s="1"/>
      <c r="K3888" s="1"/>
      <c r="AA3888" s="1"/>
      <c r="AB3888" s="1"/>
      <c r="AC3888" s="1"/>
      <c r="AJ3888" s="1"/>
      <c r="AK3888" s="1"/>
      <c r="AL3888" s="1"/>
    </row>
    <row r="3889">
      <c r="I3889" s="1"/>
      <c r="J3889" s="1"/>
      <c r="K3889" s="1"/>
      <c r="AA3889" s="1"/>
      <c r="AB3889" s="1"/>
      <c r="AC3889" s="1"/>
      <c r="AJ3889" s="1"/>
      <c r="AK3889" s="1"/>
      <c r="AL3889" s="1"/>
    </row>
    <row r="3890">
      <c r="I3890" s="1"/>
      <c r="J3890" s="1"/>
      <c r="K3890" s="1"/>
      <c r="AA3890" s="1"/>
      <c r="AB3890" s="1"/>
      <c r="AC3890" s="1"/>
      <c r="AJ3890" s="1"/>
      <c r="AK3890" s="1"/>
      <c r="AL3890" s="1"/>
    </row>
    <row r="3891">
      <c r="I3891" s="1"/>
      <c r="J3891" s="1"/>
      <c r="K3891" s="1"/>
      <c r="AA3891" s="1"/>
      <c r="AB3891" s="1"/>
      <c r="AC3891" s="1"/>
      <c r="AJ3891" s="1"/>
      <c r="AK3891" s="1"/>
      <c r="AL3891" s="1"/>
    </row>
    <row r="3892">
      <c r="I3892" s="1"/>
      <c r="J3892" s="1"/>
      <c r="K3892" s="1"/>
      <c r="AA3892" s="1"/>
      <c r="AB3892" s="1"/>
      <c r="AC3892" s="1"/>
      <c r="AJ3892" s="1"/>
      <c r="AK3892" s="1"/>
      <c r="AL3892" s="1"/>
    </row>
    <row r="3893">
      <c r="I3893" s="1"/>
      <c r="J3893" s="1"/>
      <c r="K3893" s="1"/>
      <c r="AA3893" s="1"/>
      <c r="AB3893" s="1"/>
      <c r="AC3893" s="1"/>
      <c r="AJ3893" s="1"/>
      <c r="AK3893" s="1"/>
      <c r="AL3893" s="1"/>
    </row>
    <row r="3894">
      <c r="I3894" s="1"/>
      <c r="J3894" s="1"/>
      <c r="K3894" s="1"/>
      <c r="AA3894" s="1"/>
      <c r="AB3894" s="1"/>
      <c r="AC3894" s="1"/>
      <c r="AJ3894" s="1"/>
      <c r="AK3894" s="1"/>
      <c r="AL3894" s="1"/>
    </row>
    <row r="3895">
      <c r="I3895" s="1"/>
      <c r="J3895" s="1"/>
      <c r="K3895" s="1"/>
      <c r="AA3895" s="1"/>
      <c r="AB3895" s="1"/>
      <c r="AC3895" s="1"/>
      <c r="AJ3895" s="1"/>
      <c r="AK3895" s="1"/>
      <c r="AL3895" s="1"/>
    </row>
    <row r="3896">
      <c r="I3896" s="1"/>
      <c r="J3896" s="1"/>
      <c r="K3896" s="1"/>
      <c r="AA3896" s="1"/>
      <c r="AB3896" s="1"/>
      <c r="AC3896" s="1"/>
      <c r="AJ3896" s="1"/>
      <c r="AK3896" s="1"/>
      <c r="AL3896" s="1"/>
    </row>
    <row r="3897">
      <c r="I3897" s="1"/>
      <c r="J3897" s="1"/>
      <c r="K3897" s="1"/>
      <c r="AA3897" s="1"/>
      <c r="AB3897" s="1"/>
      <c r="AC3897" s="1"/>
      <c r="AJ3897" s="1"/>
      <c r="AK3897" s="1"/>
      <c r="AL3897" s="1"/>
    </row>
    <row r="3898">
      <c r="I3898" s="1"/>
      <c r="J3898" s="1"/>
      <c r="K3898" s="1"/>
      <c r="AA3898" s="1"/>
      <c r="AB3898" s="1"/>
      <c r="AC3898" s="1"/>
      <c r="AJ3898" s="1"/>
      <c r="AK3898" s="1"/>
      <c r="AL3898" s="1"/>
    </row>
    <row r="3899">
      <c r="I3899" s="1"/>
      <c r="J3899" s="1"/>
      <c r="K3899" s="1"/>
      <c r="AA3899" s="1"/>
      <c r="AB3899" s="1"/>
      <c r="AC3899" s="1"/>
      <c r="AJ3899" s="1"/>
      <c r="AK3899" s="1"/>
      <c r="AL3899" s="1"/>
    </row>
    <row r="3900">
      <c r="I3900" s="1"/>
      <c r="J3900" s="1"/>
      <c r="K3900" s="1"/>
      <c r="AA3900" s="1"/>
      <c r="AB3900" s="1"/>
      <c r="AC3900" s="1"/>
      <c r="AJ3900" s="1"/>
      <c r="AK3900" s="1"/>
      <c r="AL3900" s="1"/>
    </row>
    <row r="3901">
      <c r="I3901" s="1"/>
      <c r="J3901" s="1"/>
      <c r="K3901" s="1"/>
      <c r="AA3901" s="1"/>
      <c r="AB3901" s="1"/>
      <c r="AC3901" s="1"/>
      <c r="AJ3901" s="1"/>
      <c r="AK3901" s="1"/>
      <c r="AL3901" s="1"/>
    </row>
    <row r="3902">
      <c r="I3902" s="1"/>
      <c r="J3902" s="1"/>
      <c r="K3902" s="1"/>
      <c r="AA3902" s="1"/>
      <c r="AB3902" s="1"/>
      <c r="AC3902" s="1"/>
      <c r="AJ3902" s="1"/>
      <c r="AK3902" s="1"/>
      <c r="AL3902" s="1"/>
    </row>
    <row r="3903">
      <c r="I3903" s="1"/>
      <c r="J3903" s="1"/>
      <c r="K3903" s="1"/>
      <c r="AA3903" s="1"/>
      <c r="AB3903" s="1"/>
      <c r="AC3903" s="1"/>
      <c r="AJ3903" s="1"/>
      <c r="AK3903" s="1"/>
      <c r="AL3903" s="1"/>
    </row>
    <row r="3904">
      <c r="I3904" s="1"/>
      <c r="J3904" s="1"/>
      <c r="K3904" s="1"/>
      <c r="AA3904" s="1"/>
      <c r="AB3904" s="1"/>
      <c r="AC3904" s="1"/>
      <c r="AJ3904" s="1"/>
      <c r="AK3904" s="1"/>
      <c r="AL3904" s="1"/>
    </row>
    <row r="3905">
      <c r="I3905" s="1"/>
      <c r="J3905" s="1"/>
      <c r="K3905" s="1"/>
      <c r="AA3905" s="1"/>
      <c r="AB3905" s="1"/>
      <c r="AC3905" s="1"/>
      <c r="AJ3905" s="1"/>
      <c r="AK3905" s="1"/>
      <c r="AL3905" s="1"/>
    </row>
    <row r="3906">
      <c r="I3906" s="1"/>
      <c r="J3906" s="1"/>
      <c r="K3906" s="1"/>
      <c r="AA3906" s="1"/>
      <c r="AB3906" s="1"/>
      <c r="AC3906" s="1"/>
      <c r="AJ3906" s="1"/>
      <c r="AK3906" s="1"/>
      <c r="AL3906" s="1"/>
    </row>
    <row r="3907">
      <c r="I3907" s="1"/>
      <c r="J3907" s="1"/>
      <c r="K3907" s="1"/>
      <c r="AA3907" s="1"/>
      <c r="AB3907" s="1"/>
      <c r="AC3907" s="1"/>
      <c r="AJ3907" s="1"/>
      <c r="AK3907" s="1"/>
      <c r="AL3907" s="1"/>
    </row>
    <row r="3908">
      <c r="I3908" s="1"/>
      <c r="J3908" s="1"/>
      <c r="K3908" s="1"/>
      <c r="AA3908" s="1"/>
      <c r="AB3908" s="1"/>
      <c r="AC3908" s="1"/>
      <c r="AJ3908" s="1"/>
      <c r="AK3908" s="1"/>
      <c r="AL3908" s="1"/>
    </row>
    <row r="3909">
      <c r="I3909" s="1"/>
      <c r="J3909" s="1"/>
      <c r="K3909" s="1"/>
      <c r="AA3909" s="1"/>
      <c r="AB3909" s="1"/>
      <c r="AC3909" s="1"/>
      <c r="AJ3909" s="1"/>
      <c r="AK3909" s="1"/>
      <c r="AL3909" s="1"/>
    </row>
    <row r="3910">
      <c r="I3910" s="1"/>
      <c r="J3910" s="1"/>
      <c r="K3910" s="1"/>
      <c r="AA3910" s="1"/>
      <c r="AB3910" s="1"/>
      <c r="AC3910" s="1"/>
      <c r="AJ3910" s="1"/>
      <c r="AK3910" s="1"/>
      <c r="AL3910" s="1"/>
    </row>
    <row r="3911">
      <c r="I3911" s="1"/>
      <c r="J3911" s="1"/>
      <c r="K3911" s="1"/>
      <c r="AA3911" s="1"/>
      <c r="AB3911" s="1"/>
      <c r="AC3911" s="1"/>
      <c r="AJ3911" s="1"/>
      <c r="AK3911" s="1"/>
      <c r="AL3911" s="1"/>
    </row>
    <row r="3912">
      <c r="I3912" s="1"/>
      <c r="J3912" s="1"/>
      <c r="K3912" s="1"/>
      <c r="AA3912" s="1"/>
      <c r="AB3912" s="1"/>
      <c r="AC3912" s="1"/>
      <c r="AJ3912" s="1"/>
      <c r="AK3912" s="1"/>
      <c r="AL3912" s="1"/>
    </row>
    <row r="3913">
      <c r="I3913" s="1"/>
      <c r="J3913" s="1"/>
      <c r="K3913" s="1"/>
      <c r="AA3913" s="1"/>
      <c r="AB3913" s="1"/>
      <c r="AC3913" s="1"/>
      <c r="AJ3913" s="1"/>
      <c r="AK3913" s="1"/>
      <c r="AL3913" s="1"/>
    </row>
    <row r="3914">
      <c r="I3914" s="1"/>
      <c r="J3914" s="1"/>
      <c r="K3914" s="1"/>
      <c r="AA3914" s="1"/>
      <c r="AB3914" s="1"/>
      <c r="AC3914" s="1"/>
      <c r="AJ3914" s="1"/>
      <c r="AK3914" s="1"/>
      <c r="AL3914" s="1"/>
    </row>
    <row r="3915">
      <c r="I3915" s="1"/>
      <c r="J3915" s="1"/>
      <c r="K3915" s="1"/>
      <c r="AA3915" s="1"/>
      <c r="AB3915" s="1"/>
      <c r="AC3915" s="1"/>
      <c r="AJ3915" s="1"/>
      <c r="AK3915" s="1"/>
      <c r="AL3915" s="1"/>
    </row>
    <row r="3916">
      <c r="I3916" s="1"/>
      <c r="J3916" s="1"/>
      <c r="K3916" s="1"/>
      <c r="AA3916" s="1"/>
      <c r="AB3916" s="1"/>
      <c r="AC3916" s="1"/>
      <c r="AJ3916" s="1"/>
      <c r="AK3916" s="1"/>
      <c r="AL3916" s="1"/>
    </row>
    <row r="3917">
      <c r="I3917" s="1"/>
      <c r="J3917" s="1"/>
      <c r="K3917" s="1"/>
      <c r="AA3917" s="1"/>
      <c r="AB3917" s="1"/>
      <c r="AC3917" s="1"/>
      <c r="AJ3917" s="1"/>
      <c r="AK3917" s="1"/>
      <c r="AL3917" s="1"/>
    </row>
    <row r="3918">
      <c r="I3918" s="1"/>
      <c r="J3918" s="1"/>
      <c r="K3918" s="1"/>
      <c r="AA3918" s="1"/>
      <c r="AB3918" s="1"/>
      <c r="AC3918" s="1"/>
      <c r="AJ3918" s="1"/>
      <c r="AK3918" s="1"/>
      <c r="AL3918" s="1"/>
    </row>
    <row r="3919">
      <c r="I3919" s="1"/>
      <c r="J3919" s="1"/>
      <c r="K3919" s="1"/>
      <c r="AA3919" s="1"/>
      <c r="AB3919" s="1"/>
      <c r="AC3919" s="1"/>
      <c r="AJ3919" s="1"/>
      <c r="AK3919" s="1"/>
      <c r="AL3919" s="1"/>
    </row>
    <row r="3920">
      <c r="I3920" s="1"/>
      <c r="J3920" s="1"/>
      <c r="K3920" s="1"/>
      <c r="AA3920" s="1"/>
      <c r="AB3920" s="1"/>
      <c r="AC3920" s="1"/>
      <c r="AJ3920" s="1"/>
      <c r="AK3920" s="1"/>
      <c r="AL3920" s="1"/>
    </row>
    <row r="3921">
      <c r="I3921" s="1"/>
      <c r="J3921" s="1"/>
      <c r="K3921" s="1"/>
      <c r="AA3921" s="1"/>
      <c r="AB3921" s="1"/>
      <c r="AC3921" s="1"/>
      <c r="AJ3921" s="1"/>
      <c r="AK3921" s="1"/>
      <c r="AL3921" s="1"/>
    </row>
    <row r="3922">
      <c r="I3922" s="1"/>
      <c r="J3922" s="1"/>
      <c r="K3922" s="1"/>
      <c r="AA3922" s="1"/>
      <c r="AB3922" s="1"/>
      <c r="AC3922" s="1"/>
      <c r="AJ3922" s="1"/>
      <c r="AK3922" s="1"/>
      <c r="AL3922" s="1"/>
    </row>
    <row r="3923">
      <c r="I3923" s="1"/>
      <c r="J3923" s="1"/>
      <c r="K3923" s="1"/>
      <c r="AA3923" s="1"/>
      <c r="AB3923" s="1"/>
      <c r="AC3923" s="1"/>
      <c r="AJ3923" s="1"/>
      <c r="AK3923" s="1"/>
      <c r="AL3923" s="1"/>
    </row>
    <row r="3924">
      <c r="I3924" s="1"/>
      <c r="J3924" s="1"/>
      <c r="K3924" s="1"/>
      <c r="AA3924" s="1"/>
      <c r="AB3924" s="1"/>
      <c r="AC3924" s="1"/>
      <c r="AJ3924" s="1"/>
      <c r="AK3924" s="1"/>
      <c r="AL3924" s="1"/>
    </row>
    <row r="3925">
      <c r="I3925" s="1"/>
      <c r="J3925" s="1"/>
      <c r="K3925" s="1"/>
      <c r="AA3925" s="1"/>
      <c r="AB3925" s="1"/>
      <c r="AC3925" s="1"/>
      <c r="AJ3925" s="1"/>
      <c r="AK3925" s="1"/>
      <c r="AL3925" s="1"/>
    </row>
    <row r="3926">
      <c r="I3926" s="1"/>
      <c r="J3926" s="1"/>
      <c r="K3926" s="1"/>
      <c r="AA3926" s="1"/>
      <c r="AB3926" s="1"/>
      <c r="AC3926" s="1"/>
      <c r="AJ3926" s="1"/>
      <c r="AK3926" s="1"/>
      <c r="AL3926" s="1"/>
    </row>
    <row r="3927">
      <c r="I3927" s="1"/>
      <c r="J3927" s="1"/>
      <c r="K3927" s="1"/>
      <c r="AA3927" s="1"/>
      <c r="AB3927" s="1"/>
      <c r="AC3927" s="1"/>
      <c r="AJ3927" s="1"/>
      <c r="AK3927" s="1"/>
      <c r="AL3927" s="1"/>
    </row>
    <row r="3928">
      <c r="I3928" s="1"/>
      <c r="J3928" s="1"/>
      <c r="K3928" s="1"/>
      <c r="AA3928" s="1"/>
      <c r="AB3928" s="1"/>
      <c r="AC3928" s="1"/>
      <c r="AJ3928" s="1"/>
      <c r="AK3928" s="1"/>
      <c r="AL3928" s="1"/>
    </row>
    <row r="3929">
      <c r="I3929" s="1"/>
      <c r="J3929" s="1"/>
      <c r="K3929" s="1"/>
      <c r="AA3929" s="1"/>
      <c r="AB3929" s="1"/>
      <c r="AC3929" s="1"/>
      <c r="AJ3929" s="1"/>
      <c r="AK3929" s="1"/>
      <c r="AL3929" s="1"/>
    </row>
    <row r="3930">
      <c r="I3930" s="1"/>
      <c r="J3930" s="1"/>
      <c r="K3930" s="1"/>
      <c r="AA3930" s="1"/>
      <c r="AB3930" s="1"/>
      <c r="AC3930" s="1"/>
      <c r="AJ3930" s="1"/>
      <c r="AK3930" s="1"/>
      <c r="AL3930" s="1"/>
    </row>
    <row r="3931">
      <c r="I3931" s="1"/>
      <c r="J3931" s="1"/>
      <c r="K3931" s="1"/>
      <c r="AA3931" s="1"/>
      <c r="AB3931" s="1"/>
      <c r="AC3931" s="1"/>
      <c r="AJ3931" s="1"/>
      <c r="AK3931" s="1"/>
      <c r="AL3931" s="1"/>
    </row>
    <row r="3932">
      <c r="I3932" s="1"/>
      <c r="J3932" s="1"/>
      <c r="K3932" s="1"/>
      <c r="AA3932" s="1"/>
      <c r="AB3932" s="1"/>
      <c r="AC3932" s="1"/>
      <c r="AJ3932" s="1"/>
      <c r="AK3932" s="1"/>
      <c r="AL3932" s="1"/>
    </row>
    <row r="3933">
      <c r="I3933" s="1"/>
      <c r="J3933" s="1"/>
      <c r="K3933" s="1"/>
      <c r="AA3933" s="1"/>
      <c r="AB3933" s="1"/>
      <c r="AC3933" s="1"/>
      <c r="AJ3933" s="1"/>
      <c r="AK3933" s="1"/>
      <c r="AL3933" s="1"/>
    </row>
    <row r="3934">
      <c r="I3934" s="1"/>
      <c r="J3934" s="1"/>
      <c r="K3934" s="1"/>
      <c r="AA3934" s="1"/>
      <c r="AB3934" s="1"/>
      <c r="AC3934" s="1"/>
      <c r="AJ3934" s="1"/>
      <c r="AK3934" s="1"/>
      <c r="AL3934" s="1"/>
    </row>
    <row r="3935">
      <c r="I3935" s="1"/>
      <c r="J3935" s="1"/>
      <c r="K3935" s="1"/>
      <c r="AA3935" s="1"/>
      <c r="AB3935" s="1"/>
      <c r="AC3935" s="1"/>
      <c r="AJ3935" s="1"/>
      <c r="AK3935" s="1"/>
      <c r="AL3935" s="1"/>
    </row>
    <row r="3936">
      <c r="I3936" s="1"/>
      <c r="J3936" s="1"/>
      <c r="K3936" s="1"/>
      <c r="AA3936" s="1"/>
      <c r="AB3936" s="1"/>
      <c r="AC3936" s="1"/>
      <c r="AJ3936" s="1"/>
      <c r="AK3936" s="1"/>
      <c r="AL3936" s="1"/>
    </row>
    <row r="3937">
      <c r="I3937" s="1"/>
      <c r="J3937" s="1"/>
      <c r="K3937" s="1"/>
      <c r="AA3937" s="1"/>
      <c r="AB3937" s="1"/>
      <c r="AC3937" s="1"/>
      <c r="AJ3937" s="1"/>
      <c r="AK3937" s="1"/>
      <c r="AL3937" s="1"/>
    </row>
    <row r="3938">
      <c r="I3938" s="1"/>
      <c r="J3938" s="1"/>
      <c r="K3938" s="1"/>
      <c r="AA3938" s="1"/>
      <c r="AB3938" s="1"/>
      <c r="AC3938" s="1"/>
      <c r="AJ3938" s="1"/>
      <c r="AK3938" s="1"/>
      <c r="AL3938" s="1"/>
    </row>
    <row r="3939">
      <c r="I3939" s="1"/>
      <c r="J3939" s="1"/>
      <c r="K3939" s="1"/>
      <c r="AA3939" s="1"/>
      <c r="AB3939" s="1"/>
      <c r="AC3939" s="1"/>
      <c r="AJ3939" s="1"/>
      <c r="AK3939" s="1"/>
      <c r="AL3939" s="1"/>
    </row>
    <row r="3940">
      <c r="I3940" s="1"/>
      <c r="J3940" s="1"/>
      <c r="K3940" s="1"/>
      <c r="AA3940" s="1"/>
      <c r="AB3940" s="1"/>
      <c r="AC3940" s="1"/>
      <c r="AJ3940" s="1"/>
      <c r="AK3940" s="1"/>
      <c r="AL3940" s="1"/>
    </row>
    <row r="3941">
      <c r="I3941" s="1"/>
      <c r="J3941" s="1"/>
      <c r="K3941" s="1"/>
      <c r="AA3941" s="1"/>
      <c r="AB3941" s="1"/>
      <c r="AC3941" s="1"/>
      <c r="AJ3941" s="1"/>
      <c r="AK3941" s="1"/>
      <c r="AL3941" s="1"/>
    </row>
    <row r="3942">
      <c r="I3942" s="1"/>
      <c r="J3942" s="1"/>
      <c r="K3942" s="1"/>
      <c r="AA3942" s="1"/>
      <c r="AB3942" s="1"/>
      <c r="AC3942" s="1"/>
      <c r="AJ3942" s="1"/>
      <c r="AK3942" s="1"/>
      <c r="AL3942" s="1"/>
    </row>
    <row r="3943">
      <c r="I3943" s="1"/>
      <c r="J3943" s="1"/>
      <c r="K3943" s="1"/>
      <c r="AA3943" s="1"/>
      <c r="AB3943" s="1"/>
      <c r="AC3943" s="1"/>
      <c r="AJ3943" s="1"/>
      <c r="AK3943" s="1"/>
      <c r="AL3943" s="1"/>
    </row>
    <row r="3944">
      <c r="I3944" s="1"/>
      <c r="J3944" s="1"/>
      <c r="K3944" s="1"/>
      <c r="AA3944" s="1"/>
      <c r="AB3944" s="1"/>
      <c r="AC3944" s="1"/>
      <c r="AJ3944" s="1"/>
      <c r="AK3944" s="1"/>
      <c r="AL3944" s="1"/>
    </row>
    <row r="3945">
      <c r="I3945" s="1"/>
      <c r="J3945" s="1"/>
      <c r="K3945" s="1"/>
      <c r="AA3945" s="1"/>
      <c r="AB3945" s="1"/>
      <c r="AC3945" s="1"/>
      <c r="AJ3945" s="1"/>
      <c r="AK3945" s="1"/>
      <c r="AL3945" s="1"/>
    </row>
    <row r="3946">
      <c r="I3946" s="1"/>
      <c r="J3946" s="1"/>
      <c r="K3946" s="1"/>
      <c r="AA3946" s="1"/>
      <c r="AB3946" s="1"/>
      <c r="AC3946" s="1"/>
      <c r="AJ3946" s="1"/>
      <c r="AK3946" s="1"/>
      <c r="AL3946" s="1"/>
    </row>
    <row r="3947">
      <c r="I3947" s="1"/>
      <c r="J3947" s="1"/>
      <c r="K3947" s="1"/>
      <c r="AA3947" s="1"/>
      <c r="AB3947" s="1"/>
      <c r="AC3947" s="1"/>
      <c r="AJ3947" s="1"/>
      <c r="AK3947" s="1"/>
      <c r="AL3947" s="1"/>
    </row>
    <row r="3948">
      <c r="I3948" s="1"/>
      <c r="J3948" s="1"/>
      <c r="K3948" s="1"/>
      <c r="AA3948" s="1"/>
      <c r="AB3948" s="1"/>
      <c r="AC3948" s="1"/>
      <c r="AJ3948" s="1"/>
      <c r="AK3948" s="1"/>
      <c r="AL3948" s="1"/>
    </row>
    <row r="3949">
      <c r="I3949" s="1"/>
      <c r="J3949" s="1"/>
      <c r="K3949" s="1"/>
      <c r="AA3949" s="1"/>
      <c r="AB3949" s="1"/>
      <c r="AC3949" s="1"/>
      <c r="AJ3949" s="1"/>
      <c r="AK3949" s="1"/>
      <c r="AL3949" s="1"/>
    </row>
    <row r="3950">
      <c r="I3950" s="1"/>
      <c r="J3950" s="1"/>
      <c r="K3950" s="1"/>
      <c r="AA3950" s="1"/>
      <c r="AB3950" s="1"/>
      <c r="AC3950" s="1"/>
      <c r="AJ3950" s="1"/>
      <c r="AK3950" s="1"/>
      <c r="AL3950" s="1"/>
    </row>
    <row r="3951">
      <c r="I3951" s="1"/>
      <c r="J3951" s="1"/>
      <c r="K3951" s="1"/>
      <c r="AA3951" s="1"/>
      <c r="AB3951" s="1"/>
      <c r="AC3951" s="1"/>
      <c r="AJ3951" s="1"/>
      <c r="AK3951" s="1"/>
      <c r="AL3951" s="1"/>
    </row>
    <row r="3952">
      <c r="I3952" s="1"/>
      <c r="J3952" s="1"/>
      <c r="K3952" s="1"/>
      <c r="AA3952" s="1"/>
      <c r="AB3952" s="1"/>
      <c r="AC3952" s="1"/>
      <c r="AJ3952" s="1"/>
      <c r="AK3952" s="1"/>
      <c r="AL3952" s="1"/>
    </row>
    <row r="3953">
      <c r="I3953" s="1"/>
      <c r="J3953" s="1"/>
      <c r="K3953" s="1"/>
      <c r="AA3953" s="1"/>
      <c r="AB3953" s="1"/>
      <c r="AC3953" s="1"/>
      <c r="AJ3953" s="1"/>
      <c r="AK3953" s="1"/>
      <c r="AL3953" s="1"/>
    </row>
    <row r="3954">
      <c r="I3954" s="1"/>
      <c r="J3954" s="1"/>
      <c r="K3954" s="1"/>
      <c r="AA3954" s="1"/>
      <c r="AB3954" s="1"/>
      <c r="AC3954" s="1"/>
      <c r="AJ3954" s="1"/>
      <c r="AK3954" s="1"/>
      <c r="AL3954" s="1"/>
    </row>
    <row r="3955">
      <c r="I3955" s="1"/>
      <c r="J3955" s="1"/>
      <c r="K3955" s="1"/>
      <c r="AA3955" s="1"/>
      <c r="AB3955" s="1"/>
      <c r="AC3955" s="1"/>
      <c r="AJ3955" s="1"/>
      <c r="AK3955" s="1"/>
      <c r="AL3955" s="1"/>
    </row>
    <row r="3956">
      <c r="I3956" s="1"/>
      <c r="J3956" s="1"/>
      <c r="K3956" s="1"/>
      <c r="AA3956" s="1"/>
      <c r="AB3956" s="1"/>
      <c r="AC3956" s="1"/>
      <c r="AJ3956" s="1"/>
      <c r="AK3956" s="1"/>
      <c r="AL3956" s="1"/>
    </row>
    <row r="3957">
      <c r="I3957" s="1"/>
      <c r="J3957" s="1"/>
      <c r="K3957" s="1"/>
      <c r="AA3957" s="1"/>
      <c r="AB3957" s="1"/>
      <c r="AC3957" s="1"/>
      <c r="AJ3957" s="1"/>
      <c r="AK3957" s="1"/>
      <c r="AL3957" s="1"/>
    </row>
    <row r="3958">
      <c r="I3958" s="1"/>
      <c r="J3958" s="1"/>
      <c r="K3958" s="1"/>
      <c r="AA3958" s="1"/>
      <c r="AB3958" s="1"/>
      <c r="AC3958" s="1"/>
      <c r="AJ3958" s="1"/>
      <c r="AK3958" s="1"/>
      <c r="AL3958" s="1"/>
    </row>
    <row r="3959">
      <c r="I3959" s="1"/>
      <c r="J3959" s="1"/>
      <c r="K3959" s="1"/>
      <c r="AA3959" s="1"/>
      <c r="AB3959" s="1"/>
      <c r="AC3959" s="1"/>
      <c r="AJ3959" s="1"/>
      <c r="AK3959" s="1"/>
      <c r="AL3959" s="1"/>
    </row>
    <row r="3960">
      <c r="I3960" s="1"/>
      <c r="J3960" s="1"/>
      <c r="K3960" s="1"/>
      <c r="AA3960" s="1"/>
      <c r="AB3960" s="1"/>
      <c r="AC3960" s="1"/>
      <c r="AJ3960" s="1"/>
      <c r="AK3960" s="1"/>
      <c r="AL3960" s="1"/>
    </row>
    <row r="3961">
      <c r="I3961" s="1"/>
      <c r="J3961" s="1"/>
      <c r="K3961" s="1"/>
      <c r="AA3961" s="1"/>
      <c r="AB3961" s="1"/>
      <c r="AC3961" s="1"/>
      <c r="AJ3961" s="1"/>
      <c r="AK3961" s="1"/>
      <c r="AL3961" s="1"/>
    </row>
    <row r="3962">
      <c r="I3962" s="1"/>
      <c r="J3962" s="1"/>
      <c r="K3962" s="1"/>
      <c r="AA3962" s="1"/>
      <c r="AB3962" s="1"/>
      <c r="AC3962" s="1"/>
      <c r="AJ3962" s="1"/>
      <c r="AK3962" s="1"/>
      <c r="AL3962" s="1"/>
    </row>
    <row r="3963">
      <c r="I3963" s="1"/>
      <c r="J3963" s="1"/>
      <c r="K3963" s="1"/>
      <c r="AA3963" s="1"/>
      <c r="AB3963" s="1"/>
      <c r="AC3963" s="1"/>
      <c r="AJ3963" s="1"/>
      <c r="AK3963" s="1"/>
      <c r="AL3963" s="1"/>
    </row>
    <row r="3964">
      <c r="I3964" s="1"/>
      <c r="J3964" s="1"/>
      <c r="K3964" s="1"/>
      <c r="AA3964" s="1"/>
      <c r="AB3964" s="1"/>
      <c r="AC3964" s="1"/>
      <c r="AJ3964" s="1"/>
      <c r="AK3964" s="1"/>
      <c r="AL3964" s="1"/>
    </row>
    <row r="3965">
      <c r="I3965" s="1"/>
      <c r="J3965" s="1"/>
      <c r="K3965" s="1"/>
      <c r="AA3965" s="1"/>
      <c r="AB3965" s="1"/>
      <c r="AC3965" s="1"/>
      <c r="AJ3965" s="1"/>
      <c r="AK3965" s="1"/>
      <c r="AL3965" s="1"/>
    </row>
    <row r="3966">
      <c r="I3966" s="1"/>
      <c r="J3966" s="1"/>
      <c r="K3966" s="1"/>
      <c r="AA3966" s="1"/>
      <c r="AB3966" s="1"/>
      <c r="AC3966" s="1"/>
      <c r="AJ3966" s="1"/>
      <c r="AK3966" s="1"/>
      <c r="AL3966" s="1"/>
    </row>
    <row r="3967">
      <c r="I3967" s="1"/>
      <c r="J3967" s="1"/>
      <c r="K3967" s="1"/>
      <c r="AA3967" s="1"/>
      <c r="AB3967" s="1"/>
      <c r="AC3967" s="1"/>
      <c r="AJ3967" s="1"/>
      <c r="AK3967" s="1"/>
      <c r="AL3967" s="1"/>
    </row>
    <row r="3968">
      <c r="I3968" s="1"/>
      <c r="J3968" s="1"/>
      <c r="K3968" s="1"/>
      <c r="AA3968" s="1"/>
      <c r="AB3968" s="1"/>
      <c r="AC3968" s="1"/>
      <c r="AJ3968" s="1"/>
      <c r="AK3968" s="1"/>
      <c r="AL3968" s="1"/>
    </row>
    <row r="3969">
      <c r="I3969" s="1"/>
      <c r="J3969" s="1"/>
      <c r="K3969" s="1"/>
      <c r="AA3969" s="1"/>
      <c r="AB3969" s="1"/>
      <c r="AC3969" s="1"/>
      <c r="AJ3969" s="1"/>
      <c r="AK3969" s="1"/>
      <c r="AL3969" s="1"/>
    </row>
    <row r="3970">
      <c r="I3970" s="1"/>
      <c r="J3970" s="1"/>
      <c r="K3970" s="1"/>
      <c r="AA3970" s="1"/>
      <c r="AB3970" s="1"/>
      <c r="AC3970" s="1"/>
      <c r="AJ3970" s="1"/>
      <c r="AK3970" s="1"/>
      <c r="AL3970" s="1"/>
    </row>
    <row r="3971">
      <c r="I3971" s="1"/>
      <c r="J3971" s="1"/>
      <c r="K3971" s="1"/>
      <c r="AA3971" s="1"/>
      <c r="AB3971" s="1"/>
      <c r="AC3971" s="1"/>
      <c r="AJ3971" s="1"/>
      <c r="AK3971" s="1"/>
      <c r="AL3971" s="1"/>
    </row>
    <row r="3972">
      <c r="I3972" s="1"/>
      <c r="J3972" s="1"/>
      <c r="K3972" s="1"/>
      <c r="AA3972" s="1"/>
      <c r="AB3972" s="1"/>
      <c r="AC3972" s="1"/>
      <c r="AJ3972" s="1"/>
      <c r="AK3972" s="1"/>
      <c r="AL3972" s="1"/>
    </row>
    <row r="3973">
      <c r="I3973" s="1"/>
      <c r="J3973" s="1"/>
      <c r="K3973" s="1"/>
      <c r="AA3973" s="1"/>
      <c r="AB3973" s="1"/>
      <c r="AC3973" s="1"/>
      <c r="AJ3973" s="1"/>
      <c r="AK3973" s="1"/>
      <c r="AL3973" s="1"/>
    </row>
    <row r="3974">
      <c r="I3974" s="1"/>
      <c r="J3974" s="1"/>
      <c r="K3974" s="1"/>
      <c r="AA3974" s="1"/>
      <c r="AB3974" s="1"/>
      <c r="AC3974" s="1"/>
      <c r="AJ3974" s="1"/>
      <c r="AK3974" s="1"/>
      <c r="AL3974" s="1"/>
    </row>
    <row r="3975">
      <c r="I3975" s="1"/>
      <c r="J3975" s="1"/>
      <c r="K3975" s="1"/>
      <c r="AA3975" s="1"/>
      <c r="AB3975" s="1"/>
      <c r="AC3975" s="1"/>
      <c r="AJ3975" s="1"/>
      <c r="AK3975" s="1"/>
      <c r="AL3975" s="1"/>
    </row>
    <row r="3976">
      <c r="I3976" s="1"/>
      <c r="J3976" s="1"/>
      <c r="K3976" s="1"/>
      <c r="AA3976" s="1"/>
      <c r="AB3976" s="1"/>
      <c r="AC3976" s="1"/>
      <c r="AJ3976" s="1"/>
      <c r="AK3976" s="1"/>
      <c r="AL3976" s="1"/>
    </row>
    <row r="3977">
      <c r="I3977" s="1"/>
      <c r="J3977" s="1"/>
      <c r="K3977" s="1"/>
      <c r="AA3977" s="1"/>
      <c r="AB3977" s="1"/>
      <c r="AC3977" s="1"/>
      <c r="AJ3977" s="1"/>
      <c r="AK3977" s="1"/>
      <c r="AL3977" s="1"/>
    </row>
    <row r="3978">
      <c r="I3978" s="1"/>
      <c r="J3978" s="1"/>
      <c r="K3978" s="1"/>
      <c r="AA3978" s="1"/>
      <c r="AB3978" s="1"/>
      <c r="AC3978" s="1"/>
      <c r="AJ3978" s="1"/>
      <c r="AK3978" s="1"/>
      <c r="AL3978" s="1"/>
    </row>
    <row r="3979">
      <c r="I3979" s="1"/>
      <c r="J3979" s="1"/>
      <c r="K3979" s="1"/>
      <c r="AA3979" s="1"/>
      <c r="AB3979" s="1"/>
      <c r="AC3979" s="1"/>
      <c r="AJ3979" s="1"/>
      <c r="AK3979" s="1"/>
      <c r="AL3979" s="1"/>
    </row>
    <row r="3980">
      <c r="I3980" s="1"/>
      <c r="J3980" s="1"/>
      <c r="K3980" s="1"/>
      <c r="AA3980" s="1"/>
      <c r="AB3980" s="1"/>
      <c r="AC3980" s="1"/>
      <c r="AJ3980" s="1"/>
      <c r="AK3980" s="1"/>
      <c r="AL3980" s="1"/>
    </row>
    <row r="3981">
      <c r="I3981" s="1"/>
      <c r="J3981" s="1"/>
      <c r="K3981" s="1"/>
      <c r="AA3981" s="1"/>
      <c r="AB3981" s="1"/>
      <c r="AC3981" s="1"/>
      <c r="AJ3981" s="1"/>
      <c r="AK3981" s="1"/>
      <c r="AL3981" s="1"/>
    </row>
    <row r="3982">
      <c r="I3982" s="1"/>
      <c r="J3982" s="1"/>
      <c r="K3982" s="1"/>
      <c r="AA3982" s="1"/>
      <c r="AB3982" s="1"/>
      <c r="AC3982" s="1"/>
      <c r="AJ3982" s="1"/>
      <c r="AK3982" s="1"/>
      <c r="AL3982" s="1"/>
    </row>
    <row r="3983">
      <c r="I3983" s="1"/>
      <c r="J3983" s="1"/>
      <c r="K3983" s="1"/>
      <c r="AA3983" s="1"/>
      <c r="AB3983" s="1"/>
      <c r="AC3983" s="1"/>
      <c r="AJ3983" s="1"/>
      <c r="AK3983" s="1"/>
      <c r="AL3983" s="1"/>
    </row>
    <row r="3984">
      <c r="I3984" s="1"/>
      <c r="J3984" s="1"/>
      <c r="K3984" s="1"/>
      <c r="AA3984" s="1"/>
      <c r="AB3984" s="1"/>
      <c r="AC3984" s="1"/>
      <c r="AJ3984" s="1"/>
      <c r="AK3984" s="1"/>
      <c r="AL3984" s="1"/>
    </row>
    <row r="3985">
      <c r="I3985" s="1"/>
      <c r="J3985" s="1"/>
      <c r="K3985" s="1"/>
      <c r="AA3985" s="1"/>
      <c r="AB3985" s="1"/>
      <c r="AC3985" s="1"/>
      <c r="AJ3985" s="1"/>
      <c r="AK3985" s="1"/>
      <c r="AL3985" s="1"/>
    </row>
    <row r="3986">
      <c r="I3986" s="1"/>
      <c r="J3986" s="1"/>
      <c r="K3986" s="1"/>
      <c r="AA3986" s="1"/>
      <c r="AB3986" s="1"/>
      <c r="AC3986" s="1"/>
      <c r="AJ3986" s="1"/>
      <c r="AK3986" s="1"/>
      <c r="AL3986" s="1"/>
    </row>
    <row r="3987">
      <c r="I3987" s="1"/>
      <c r="J3987" s="1"/>
      <c r="K3987" s="1"/>
      <c r="AA3987" s="1"/>
      <c r="AB3987" s="1"/>
      <c r="AC3987" s="1"/>
      <c r="AJ3987" s="1"/>
      <c r="AK3987" s="1"/>
      <c r="AL3987" s="1"/>
    </row>
    <row r="3988">
      <c r="I3988" s="1"/>
      <c r="J3988" s="1"/>
      <c r="K3988" s="1"/>
      <c r="AA3988" s="1"/>
      <c r="AB3988" s="1"/>
      <c r="AC3988" s="1"/>
      <c r="AJ3988" s="1"/>
      <c r="AK3988" s="1"/>
      <c r="AL3988" s="1"/>
    </row>
    <row r="3989">
      <c r="I3989" s="1"/>
      <c r="J3989" s="1"/>
      <c r="K3989" s="1"/>
      <c r="AA3989" s="1"/>
      <c r="AB3989" s="1"/>
      <c r="AC3989" s="1"/>
      <c r="AJ3989" s="1"/>
      <c r="AK3989" s="1"/>
      <c r="AL3989" s="1"/>
    </row>
    <row r="3990">
      <c r="I3990" s="1"/>
      <c r="J3990" s="1"/>
      <c r="K3990" s="1"/>
      <c r="AA3990" s="1"/>
      <c r="AB3990" s="1"/>
      <c r="AC3990" s="1"/>
      <c r="AJ3990" s="1"/>
      <c r="AK3990" s="1"/>
      <c r="AL3990" s="1"/>
    </row>
    <row r="3991">
      <c r="I3991" s="1"/>
      <c r="J3991" s="1"/>
      <c r="K3991" s="1"/>
      <c r="AA3991" s="1"/>
      <c r="AB3991" s="1"/>
      <c r="AC3991" s="1"/>
      <c r="AJ3991" s="1"/>
      <c r="AK3991" s="1"/>
      <c r="AL3991" s="1"/>
    </row>
    <row r="3992">
      <c r="I3992" s="1"/>
      <c r="J3992" s="1"/>
      <c r="K3992" s="1"/>
      <c r="AA3992" s="1"/>
      <c r="AB3992" s="1"/>
      <c r="AC3992" s="1"/>
      <c r="AJ3992" s="1"/>
      <c r="AK3992" s="1"/>
      <c r="AL3992" s="1"/>
    </row>
    <row r="3993">
      <c r="I3993" s="1"/>
      <c r="J3993" s="1"/>
      <c r="K3993" s="1"/>
      <c r="AA3993" s="1"/>
      <c r="AB3993" s="1"/>
      <c r="AC3993" s="1"/>
      <c r="AJ3993" s="1"/>
      <c r="AK3993" s="1"/>
      <c r="AL3993" s="1"/>
    </row>
    <row r="3994">
      <c r="I3994" s="1"/>
      <c r="J3994" s="1"/>
      <c r="K3994" s="1"/>
      <c r="AA3994" s="1"/>
      <c r="AB3994" s="1"/>
      <c r="AC3994" s="1"/>
      <c r="AJ3994" s="1"/>
      <c r="AK3994" s="1"/>
      <c r="AL3994" s="1"/>
    </row>
    <row r="3995">
      <c r="I3995" s="1"/>
      <c r="J3995" s="1"/>
      <c r="K3995" s="1"/>
      <c r="AA3995" s="1"/>
      <c r="AB3995" s="1"/>
      <c r="AC3995" s="1"/>
      <c r="AJ3995" s="1"/>
      <c r="AK3995" s="1"/>
      <c r="AL3995" s="1"/>
    </row>
    <row r="3996">
      <c r="I3996" s="1"/>
      <c r="J3996" s="1"/>
      <c r="K3996" s="1"/>
      <c r="AA3996" s="1"/>
      <c r="AB3996" s="1"/>
      <c r="AC3996" s="1"/>
      <c r="AJ3996" s="1"/>
      <c r="AK3996" s="1"/>
      <c r="AL3996" s="1"/>
    </row>
    <row r="3997">
      <c r="I3997" s="1"/>
      <c r="J3997" s="1"/>
      <c r="K3997" s="1"/>
      <c r="AA3997" s="1"/>
      <c r="AB3997" s="1"/>
      <c r="AC3997" s="1"/>
      <c r="AJ3997" s="1"/>
      <c r="AK3997" s="1"/>
      <c r="AL3997" s="1"/>
    </row>
    <row r="3998">
      <c r="I3998" s="1"/>
      <c r="J3998" s="1"/>
      <c r="K3998" s="1"/>
      <c r="AA3998" s="1"/>
      <c r="AB3998" s="1"/>
      <c r="AC3998" s="1"/>
      <c r="AJ3998" s="1"/>
      <c r="AK3998" s="1"/>
      <c r="AL3998" s="1"/>
    </row>
    <row r="3999">
      <c r="I3999" s="1"/>
      <c r="J3999" s="1"/>
      <c r="K3999" s="1"/>
      <c r="AA3999" s="1"/>
      <c r="AB3999" s="1"/>
      <c r="AC3999" s="1"/>
      <c r="AJ3999" s="1"/>
      <c r="AK3999" s="1"/>
      <c r="AL3999" s="1"/>
    </row>
    <row r="4000">
      <c r="I4000" s="1"/>
      <c r="J4000" s="1"/>
      <c r="K4000" s="1"/>
      <c r="AA4000" s="1"/>
      <c r="AB4000" s="1"/>
      <c r="AC4000" s="1"/>
      <c r="AJ4000" s="1"/>
      <c r="AK4000" s="1"/>
      <c r="AL4000" s="1"/>
    </row>
    <row r="4001">
      <c r="I4001" s="1"/>
      <c r="J4001" s="1"/>
      <c r="K4001" s="1"/>
      <c r="AA4001" s="1"/>
      <c r="AB4001" s="1"/>
      <c r="AC4001" s="1"/>
      <c r="AJ4001" s="1"/>
      <c r="AK4001" s="1"/>
      <c r="AL4001" s="1"/>
    </row>
    <row r="4002">
      <c r="I4002" s="1"/>
      <c r="J4002" s="1"/>
      <c r="K4002" s="1"/>
      <c r="AA4002" s="1"/>
      <c r="AB4002" s="1"/>
      <c r="AC4002" s="1"/>
      <c r="AJ4002" s="1"/>
      <c r="AK4002" s="1"/>
      <c r="AL4002" s="1"/>
    </row>
    <row r="4003">
      <c r="I4003" s="1"/>
      <c r="J4003" s="1"/>
      <c r="K4003" s="1"/>
      <c r="AA4003" s="1"/>
      <c r="AB4003" s="1"/>
      <c r="AC4003" s="1"/>
      <c r="AJ4003" s="1"/>
      <c r="AK4003" s="1"/>
      <c r="AL4003" s="1"/>
    </row>
    <row r="4004">
      <c r="I4004" s="1"/>
      <c r="J4004" s="1"/>
      <c r="K4004" s="1"/>
      <c r="AA4004" s="1"/>
      <c r="AB4004" s="1"/>
      <c r="AC4004" s="1"/>
      <c r="AJ4004" s="1"/>
      <c r="AK4004" s="1"/>
      <c r="AL4004" s="1"/>
    </row>
    <row r="4005">
      <c r="I4005" s="1"/>
      <c r="J4005" s="1"/>
      <c r="K4005" s="1"/>
      <c r="AA4005" s="1"/>
      <c r="AB4005" s="1"/>
      <c r="AC4005" s="1"/>
      <c r="AJ4005" s="1"/>
      <c r="AK4005" s="1"/>
      <c r="AL4005" s="1"/>
    </row>
    <row r="4006">
      <c r="I4006" s="1"/>
      <c r="J4006" s="1"/>
      <c r="K4006" s="1"/>
      <c r="AA4006" s="1"/>
      <c r="AB4006" s="1"/>
      <c r="AC4006" s="1"/>
      <c r="AJ4006" s="1"/>
      <c r="AK4006" s="1"/>
      <c r="AL4006" s="1"/>
    </row>
    <row r="4007">
      <c r="I4007" s="1"/>
      <c r="J4007" s="1"/>
      <c r="K4007" s="1"/>
      <c r="AA4007" s="1"/>
      <c r="AB4007" s="1"/>
      <c r="AC4007" s="1"/>
      <c r="AJ4007" s="1"/>
      <c r="AK4007" s="1"/>
      <c r="AL4007" s="1"/>
    </row>
    <row r="4008">
      <c r="I4008" s="1"/>
      <c r="J4008" s="1"/>
      <c r="K4008" s="1"/>
      <c r="AA4008" s="1"/>
      <c r="AB4008" s="1"/>
      <c r="AC4008" s="1"/>
      <c r="AJ4008" s="1"/>
      <c r="AK4008" s="1"/>
      <c r="AL4008" s="1"/>
    </row>
    <row r="4009">
      <c r="I4009" s="1"/>
      <c r="J4009" s="1"/>
      <c r="K4009" s="1"/>
      <c r="AA4009" s="1"/>
      <c r="AB4009" s="1"/>
      <c r="AC4009" s="1"/>
      <c r="AJ4009" s="1"/>
      <c r="AK4009" s="1"/>
      <c r="AL4009" s="1"/>
    </row>
    <row r="4010">
      <c r="I4010" s="1"/>
      <c r="J4010" s="1"/>
      <c r="K4010" s="1"/>
      <c r="AA4010" s="1"/>
      <c r="AB4010" s="1"/>
      <c r="AC4010" s="1"/>
      <c r="AJ4010" s="1"/>
      <c r="AK4010" s="1"/>
      <c r="AL4010" s="1"/>
    </row>
    <row r="4011">
      <c r="I4011" s="1"/>
      <c r="J4011" s="1"/>
      <c r="K4011" s="1"/>
      <c r="AA4011" s="1"/>
      <c r="AB4011" s="1"/>
      <c r="AC4011" s="1"/>
      <c r="AJ4011" s="1"/>
      <c r="AK4011" s="1"/>
      <c r="AL4011" s="1"/>
    </row>
    <row r="4012">
      <c r="I4012" s="1"/>
      <c r="J4012" s="1"/>
      <c r="K4012" s="1"/>
      <c r="AA4012" s="1"/>
      <c r="AB4012" s="1"/>
      <c r="AC4012" s="1"/>
      <c r="AJ4012" s="1"/>
      <c r="AK4012" s="1"/>
      <c r="AL4012" s="1"/>
    </row>
    <row r="4013">
      <c r="I4013" s="1"/>
      <c r="J4013" s="1"/>
      <c r="K4013" s="1"/>
      <c r="AA4013" s="1"/>
      <c r="AB4013" s="1"/>
      <c r="AC4013" s="1"/>
      <c r="AJ4013" s="1"/>
      <c r="AK4013" s="1"/>
      <c r="AL4013" s="1"/>
    </row>
    <row r="4014">
      <c r="I4014" s="1"/>
      <c r="J4014" s="1"/>
      <c r="K4014" s="1"/>
      <c r="AA4014" s="1"/>
      <c r="AB4014" s="1"/>
      <c r="AC4014" s="1"/>
      <c r="AJ4014" s="1"/>
      <c r="AK4014" s="1"/>
      <c r="AL4014" s="1"/>
    </row>
    <row r="4015">
      <c r="I4015" s="1"/>
      <c r="J4015" s="1"/>
      <c r="K4015" s="1"/>
      <c r="AA4015" s="1"/>
      <c r="AB4015" s="1"/>
      <c r="AC4015" s="1"/>
      <c r="AJ4015" s="1"/>
      <c r="AK4015" s="1"/>
      <c r="AL4015" s="1"/>
    </row>
    <row r="4016">
      <c r="I4016" s="1"/>
      <c r="J4016" s="1"/>
      <c r="K4016" s="1"/>
      <c r="AA4016" s="1"/>
      <c r="AB4016" s="1"/>
      <c r="AC4016" s="1"/>
      <c r="AJ4016" s="1"/>
      <c r="AK4016" s="1"/>
      <c r="AL4016" s="1"/>
    </row>
    <row r="4017">
      <c r="I4017" s="1"/>
      <c r="J4017" s="1"/>
      <c r="K4017" s="1"/>
      <c r="AA4017" s="1"/>
      <c r="AB4017" s="1"/>
      <c r="AC4017" s="1"/>
      <c r="AJ4017" s="1"/>
      <c r="AK4017" s="1"/>
      <c r="AL4017" s="1"/>
    </row>
    <row r="4018">
      <c r="I4018" s="1"/>
      <c r="J4018" s="1"/>
      <c r="K4018" s="1"/>
      <c r="AA4018" s="1"/>
      <c r="AB4018" s="1"/>
      <c r="AC4018" s="1"/>
      <c r="AJ4018" s="1"/>
      <c r="AK4018" s="1"/>
      <c r="AL4018" s="1"/>
    </row>
    <row r="4019">
      <c r="I4019" s="1"/>
      <c r="J4019" s="1"/>
      <c r="K4019" s="1"/>
      <c r="AA4019" s="1"/>
      <c r="AB4019" s="1"/>
      <c r="AC4019" s="1"/>
      <c r="AJ4019" s="1"/>
      <c r="AK4019" s="1"/>
      <c r="AL4019" s="1"/>
    </row>
    <row r="4020">
      <c r="I4020" s="1"/>
      <c r="J4020" s="1"/>
      <c r="K4020" s="1"/>
      <c r="AA4020" s="1"/>
      <c r="AB4020" s="1"/>
      <c r="AC4020" s="1"/>
      <c r="AJ4020" s="1"/>
      <c r="AK4020" s="1"/>
      <c r="AL4020" s="1"/>
    </row>
    <row r="4021">
      <c r="I4021" s="1"/>
      <c r="J4021" s="1"/>
      <c r="K4021" s="1"/>
      <c r="AA4021" s="1"/>
      <c r="AB4021" s="1"/>
      <c r="AC4021" s="1"/>
      <c r="AJ4021" s="1"/>
      <c r="AK4021" s="1"/>
      <c r="AL4021" s="1"/>
    </row>
    <row r="4022">
      <c r="I4022" s="1"/>
      <c r="J4022" s="1"/>
      <c r="K4022" s="1"/>
      <c r="AA4022" s="1"/>
      <c r="AB4022" s="1"/>
      <c r="AC4022" s="1"/>
      <c r="AJ4022" s="1"/>
      <c r="AK4022" s="1"/>
      <c r="AL4022" s="1"/>
    </row>
    <row r="4023">
      <c r="I4023" s="1"/>
      <c r="J4023" s="1"/>
      <c r="K4023" s="1"/>
      <c r="AA4023" s="1"/>
      <c r="AB4023" s="1"/>
      <c r="AC4023" s="1"/>
      <c r="AJ4023" s="1"/>
      <c r="AK4023" s="1"/>
      <c r="AL4023" s="1"/>
    </row>
    <row r="4024">
      <c r="I4024" s="1"/>
      <c r="J4024" s="1"/>
      <c r="K4024" s="1"/>
      <c r="AA4024" s="1"/>
      <c r="AB4024" s="1"/>
      <c r="AC4024" s="1"/>
      <c r="AJ4024" s="1"/>
      <c r="AK4024" s="1"/>
      <c r="AL4024" s="1"/>
    </row>
    <row r="4025">
      <c r="I4025" s="1"/>
      <c r="J4025" s="1"/>
      <c r="K4025" s="1"/>
      <c r="AA4025" s="1"/>
      <c r="AB4025" s="1"/>
      <c r="AC4025" s="1"/>
      <c r="AJ4025" s="1"/>
      <c r="AK4025" s="1"/>
      <c r="AL4025" s="1"/>
    </row>
    <row r="4026">
      <c r="I4026" s="1"/>
      <c r="J4026" s="1"/>
      <c r="K4026" s="1"/>
      <c r="AA4026" s="1"/>
      <c r="AB4026" s="1"/>
      <c r="AC4026" s="1"/>
      <c r="AJ4026" s="1"/>
      <c r="AK4026" s="1"/>
      <c r="AL4026" s="1"/>
    </row>
    <row r="4027">
      <c r="I4027" s="1"/>
      <c r="J4027" s="1"/>
      <c r="K4027" s="1"/>
      <c r="AA4027" s="1"/>
      <c r="AB4027" s="1"/>
      <c r="AC4027" s="1"/>
      <c r="AJ4027" s="1"/>
      <c r="AK4027" s="1"/>
      <c r="AL4027" s="1"/>
    </row>
    <row r="4028">
      <c r="I4028" s="1"/>
      <c r="J4028" s="1"/>
      <c r="K4028" s="1"/>
      <c r="AA4028" s="1"/>
      <c r="AB4028" s="1"/>
      <c r="AC4028" s="1"/>
      <c r="AJ4028" s="1"/>
      <c r="AK4028" s="1"/>
      <c r="AL4028" s="1"/>
    </row>
    <row r="4029">
      <c r="I4029" s="1"/>
      <c r="J4029" s="1"/>
      <c r="K4029" s="1"/>
      <c r="AA4029" s="1"/>
      <c r="AB4029" s="1"/>
      <c r="AC4029" s="1"/>
      <c r="AJ4029" s="1"/>
      <c r="AK4029" s="1"/>
      <c r="AL4029" s="1"/>
    </row>
    <row r="4030">
      <c r="I4030" s="1"/>
      <c r="J4030" s="1"/>
      <c r="K4030" s="1"/>
      <c r="AA4030" s="1"/>
      <c r="AB4030" s="1"/>
      <c r="AC4030" s="1"/>
      <c r="AJ4030" s="1"/>
      <c r="AK4030" s="1"/>
      <c r="AL4030" s="1"/>
    </row>
    <row r="4031">
      <c r="I4031" s="1"/>
      <c r="J4031" s="1"/>
      <c r="K4031" s="1"/>
      <c r="AA4031" s="1"/>
      <c r="AB4031" s="1"/>
      <c r="AC4031" s="1"/>
      <c r="AJ4031" s="1"/>
      <c r="AK4031" s="1"/>
      <c r="AL4031" s="1"/>
    </row>
    <row r="4032">
      <c r="I4032" s="1"/>
      <c r="J4032" s="1"/>
      <c r="K4032" s="1"/>
      <c r="AA4032" s="1"/>
      <c r="AB4032" s="1"/>
      <c r="AC4032" s="1"/>
      <c r="AJ4032" s="1"/>
      <c r="AK4032" s="1"/>
      <c r="AL4032" s="1"/>
    </row>
    <row r="4033">
      <c r="I4033" s="1"/>
      <c r="J4033" s="1"/>
      <c r="K4033" s="1"/>
      <c r="AA4033" s="1"/>
      <c r="AB4033" s="1"/>
      <c r="AC4033" s="1"/>
      <c r="AJ4033" s="1"/>
      <c r="AK4033" s="1"/>
      <c r="AL4033" s="1"/>
    </row>
    <row r="4034">
      <c r="I4034" s="1"/>
      <c r="J4034" s="1"/>
      <c r="K4034" s="1"/>
      <c r="AA4034" s="1"/>
      <c r="AB4034" s="1"/>
      <c r="AC4034" s="1"/>
      <c r="AJ4034" s="1"/>
      <c r="AK4034" s="1"/>
      <c r="AL4034" s="1"/>
    </row>
    <row r="4035">
      <c r="I4035" s="1"/>
      <c r="J4035" s="1"/>
      <c r="K4035" s="1"/>
      <c r="AA4035" s="1"/>
      <c r="AB4035" s="1"/>
      <c r="AC4035" s="1"/>
      <c r="AJ4035" s="1"/>
      <c r="AK4035" s="1"/>
      <c r="AL4035" s="1"/>
    </row>
    <row r="4036">
      <c r="I4036" s="1"/>
      <c r="J4036" s="1"/>
      <c r="K4036" s="1"/>
      <c r="AA4036" s="1"/>
      <c r="AB4036" s="1"/>
      <c r="AC4036" s="1"/>
      <c r="AJ4036" s="1"/>
      <c r="AK4036" s="1"/>
      <c r="AL4036" s="1"/>
    </row>
    <row r="4037">
      <c r="I4037" s="1"/>
      <c r="J4037" s="1"/>
      <c r="K4037" s="1"/>
      <c r="AA4037" s="1"/>
      <c r="AB4037" s="1"/>
      <c r="AC4037" s="1"/>
      <c r="AJ4037" s="1"/>
      <c r="AK4037" s="1"/>
      <c r="AL4037" s="1"/>
    </row>
    <row r="4038">
      <c r="I4038" s="1"/>
      <c r="J4038" s="1"/>
      <c r="K4038" s="1"/>
      <c r="AA4038" s="1"/>
      <c r="AB4038" s="1"/>
      <c r="AC4038" s="1"/>
      <c r="AJ4038" s="1"/>
      <c r="AK4038" s="1"/>
      <c r="AL4038" s="1"/>
    </row>
    <row r="4039">
      <c r="I4039" s="1"/>
      <c r="J4039" s="1"/>
      <c r="K4039" s="1"/>
      <c r="AA4039" s="1"/>
      <c r="AB4039" s="1"/>
      <c r="AC4039" s="1"/>
      <c r="AJ4039" s="1"/>
      <c r="AK4039" s="1"/>
      <c r="AL4039" s="1"/>
    </row>
    <row r="4040">
      <c r="I4040" s="1"/>
      <c r="J4040" s="1"/>
      <c r="K4040" s="1"/>
      <c r="AA4040" s="1"/>
      <c r="AB4040" s="1"/>
      <c r="AC4040" s="1"/>
      <c r="AJ4040" s="1"/>
      <c r="AK4040" s="1"/>
      <c r="AL4040" s="1"/>
    </row>
    <row r="4041">
      <c r="I4041" s="1"/>
      <c r="J4041" s="1"/>
      <c r="K4041" s="1"/>
      <c r="AA4041" s="1"/>
      <c r="AB4041" s="1"/>
      <c r="AC4041" s="1"/>
      <c r="AJ4041" s="1"/>
      <c r="AK4041" s="1"/>
      <c r="AL4041" s="1"/>
    </row>
    <row r="4042">
      <c r="I4042" s="1"/>
      <c r="J4042" s="1"/>
      <c r="K4042" s="1"/>
      <c r="AA4042" s="1"/>
      <c r="AB4042" s="1"/>
      <c r="AC4042" s="1"/>
      <c r="AJ4042" s="1"/>
      <c r="AK4042" s="1"/>
      <c r="AL4042" s="1"/>
    </row>
    <row r="4043">
      <c r="I4043" s="1"/>
      <c r="J4043" s="1"/>
      <c r="K4043" s="1"/>
      <c r="AA4043" s="1"/>
      <c r="AB4043" s="1"/>
      <c r="AC4043" s="1"/>
      <c r="AJ4043" s="1"/>
      <c r="AK4043" s="1"/>
      <c r="AL4043" s="1"/>
    </row>
    <row r="4044">
      <c r="I4044" s="1"/>
      <c r="J4044" s="1"/>
      <c r="K4044" s="1"/>
      <c r="AA4044" s="1"/>
      <c r="AB4044" s="1"/>
      <c r="AC4044" s="1"/>
      <c r="AJ4044" s="1"/>
      <c r="AK4044" s="1"/>
      <c r="AL4044" s="1"/>
    </row>
    <row r="4045">
      <c r="I4045" s="1"/>
      <c r="J4045" s="1"/>
      <c r="K4045" s="1"/>
      <c r="AA4045" s="1"/>
      <c r="AB4045" s="1"/>
      <c r="AC4045" s="1"/>
      <c r="AJ4045" s="1"/>
      <c r="AK4045" s="1"/>
      <c r="AL4045" s="1"/>
    </row>
    <row r="4046">
      <c r="I4046" s="1"/>
      <c r="J4046" s="1"/>
      <c r="K4046" s="1"/>
      <c r="AA4046" s="1"/>
      <c r="AB4046" s="1"/>
      <c r="AC4046" s="1"/>
      <c r="AJ4046" s="1"/>
      <c r="AK4046" s="1"/>
      <c r="AL4046" s="1"/>
    </row>
    <row r="4047">
      <c r="I4047" s="1"/>
      <c r="J4047" s="1"/>
      <c r="K4047" s="1"/>
      <c r="AA4047" s="1"/>
      <c r="AB4047" s="1"/>
      <c r="AC4047" s="1"/>
      <c r="AJ4047" s="1"/>
      <c r="AK4047" s="1"/>
      <c r="AL4047" s="1"/>
    </row>
    <row r="4048">
      <c r="I4048" s="1"/>
      <c r="J4048" s="1"/>
      <c r="K4048" s="1"/>
      <c r="AA4048" s="1"/>
      <c r="AB4048" s="1"/>
      <c r="AC4048" s="1"/>
      <c r="AJ4048" s="1"/>
      <c r="AK4048" s="1"/>
      <c r="AL4048" s="1"/>
    </row>
    <row r="4049">
      <c r="I4049" s="1"/>
      <c r="J4049" s="1"/>
      <c r="K4049" s="1"/>
      <c r="AA4049" s="1"/>
      <c r="AB4049" s="1"/>
      <c r="AC4049" s="1"/>
      <c r="AJ4049" s="1"/>
      <c r="AK4049" s="1"/>
      <c r="AL4049" s="1"/>
    </row>
    <row r="4050">
      <c r="I4050" s="1"/>
      <c r="J4050" s="1"/>
      <c r="K4050" s="1"/>
      <c r="AA4050" s="1"/>
      <c r="AB4050" s="1"/>
      <c r="AC4050" s="1"/>
      <c r="AJ4050" s="1"/>
      <c r="AK4050" s="1"/>
      <c r="AL4050" s="1"/>
    </row>
    <row r="4051">
      <c r="I4051" s="1"/>
      <c r="J4051" s="1"/>
      <c r="K4051" s="1"/>
      <c r="AA4051" s="1"/>
      <c r="AB4051" s="1"/>
      <c r="AC4051" s="1"/>
      <c r="AJ4051" s="1"/>
      <c r="AK4051" s="1"/>
      <c r="AL4051" s="1"/>
    </row>
    <row r="4052">
      <c r="I4052" s="1"/>
      <c r="J4052" s="1"/>
      <c r="K4052" s="1"/>
      <c r="AA4052" s="1"/>
      <c r="AB4052" s="1"/>
      <c r="AC4052" s="1"/>
      <c r="AJ4052" s="1"/>
      <c r="AK4052" s="1"/>
      <c r="AL4052" s="1"/>
    </row>
    <row r="4053">
      <c r="I4053" s="1"/>
      <c r="J4053" s="1"/>
      <c r="K4053" s="1"/>
      <c r="AA4053" s="1"/>
      <c r="AB4053" s="1"/>
      <c r="AC4053" s="1"/>
      <c r="AJ4053" s="1"/>
      <c r="AK4053" s="1"/>
      <c r="AL4053" s="1"/>
    </row>
    <row r="4054">
      <c r="I4054" s="1"/>
      <c r="J4054" s="1"/>
      <c r="K4054" s="1"/>
      <c r="AA4054" s="1"/>
      <c r="AB4054" s="1"/>
      <c r="AC4054" s="1"/>
      <c r="AJ4054" s="1"/>
      <c r="AK4054" s="1"/>
      <c r="AL4054" s="1"/>
    </row>
    <row r="4055">
      <c r="I4055" s="1"/>
      <c r="J4055" s="1"/>
      <c r="K4055" s="1"/>
      <c r="AA4055" s="1"/>
      <c r="AB4055" s="1"/>
      <c r="AC4055" s="1"/>
      <c r="AJ4055" s="1"/>
      <c r="AK4055" s="1"/>
      <c r="AL4055" s="1"/>
    </row>
    <row r="4056">
      <c r="I4056" s="1"/>
      <c r="J4056" s="1"/>
      <c r="K4056" s="1"/>
      <c r="AA4056" s="1"/>
      <c r="AB4056" s="1"/>
      <c r="AC4056" s="1"/>
      <c r="AJ4056" s="1"/>
      <c r="AK4056" s="1"/>
      <c r="AL4056" s="1"/>
    </row>
    <row r="4057">
      <c r="I4057" s="1"/>
      <c r="J4057" s="1"/>
      <c r="K4057" s="1"/>
      <c r="AA4057" s="1"/>
      <c r="AB4057" s="1"/>
      <c r="AC4057" s="1"/>
      <c r="AJ4057" s="1"/>
      <c r="AK4057" s="1"/>
      <c r="AL4057" s="1"/>
    </row>
    <row r="4058">
      <c r="I4058" s="1"/>
      <c r="J4058" s="1"/>
      <c r="K4058" s="1"/>
      <c r="AA4058" s="1"/>
      <c r="AB4058" s="1"/>
      <c r="AC4058" s="1"/>
      <c r="AJ4058" s="1"/>
      <c r="AK4058" s="1"/>
      <c r="AL4058" s="1"/>
    </row>
    <row r="4059">
      <c r="I4059" s="1"/>
      <c r="J4059" s="1"/>
      <c r="K4059" s="1"/>
      <c r="AA4059" s="1"/>
      <c r="AB4059" s="1"/>
      <c r="AC4059" s="1"/>
      <c r="AJ4059" s="1"/>
      <c r="AK4059" s="1"/>
      <c r="AL4059" s="1"/>
    </row>
    <row r="4060">
      <c r="I4060" s="1"/>
      <c r="J4060" s="1"/>
      <c r="K4060" s="1"/>
      <c r="AA4060" s="1"/>
      <c r="AB4060" s="1"/>
      <c r="AC4060" s="1"/>
      <c r="AJ4060" s="1"/>
      <c r="AK4060" s="1"/>
      <c r="AL4060" s="1"/>
    </row>
    <row r="4061">
      <c r="I4061" s="1"/>
      <c r="J4061" s="1"/>
      <c r="K4061" s="1"/>
      <c r="AA4061" s="1"/>
      <c r="AB4061" s="1"/>
      <c r="AC4061" s="1"/>
      <c r="AJ4061" s="1"/>
      <c r="AK4061" s="1"/>
      <c r="AL4061" s="1"/>
    </row>
    <row r="4062">
      <c r="I4062" s="1"/>
      <c r="J4062" s="1"/>
      <c r="K4062" s="1"/>
      <c r="AA4062" s="1"/>
      <c r="AB4062" s="1"/>
      <c r="AC4062" s="1"/>
      <c r="AJ4062" s="1"/>
      <c r="AK4062" s="1"/>
      <c r="AL4062" s="1"/>
    </row>
    <row r="4063">
      <c r="I4063" s="1"/>
      <c r="J4063" s="1"/>
      <c r="K4063" s="1"/>
      <c r="AA4063" s="1"/>
      <c r="AB4063" s="1"/>
      <c r="AC4063" s="1"/>
      <c r="AJ4063" s="1"/>
      <c r="AK4063" s="1"/>
      <c r="AL4063" s="1"/>
    </row>
    <row r="4064">
      <c r="I4064" s="1"/>
      <c r="J4064" s="1"/>
      <c r="K4064" s="1"/>
      <c r="AA4064" s="1"/>
      <c r="AB4064" s="1"/>
      <c r="AC4064" s="1"/>
      <c r="AJ4064" s="1"/>
      <c r="AK4064" s="1"/>
      <c r="AL4064" s="1"/>
    </row>
    <row r="4065">
      <c r="I4065" s="1"/>
      <c r="J4065" s="1"/>
      <c r="K4065" s="1"/>
      <c r="AA4065" s="1"/>
      <c r="AB4065" s="1"/>
      <c r="AC4065" s="1"/>
      <c r="AJ4065" s="1"/>
      <c r="AK4065" s="1"/>
      <c r="AL4065" s="1"/>
    </row>
    <row r="4066">
      <c r="I4066" s="1"/>
      <c r="J4066" s="1"/>
      <c r="K4066" s="1"/>
      <c r="AA4066" s="1"/>
      <c r="AB4066" s="1"/>
      <c r="AC4066" s="1"/>
      <c r="AJ4066" s="1"/>
      <c r="AK4066" s="1"/>
      <c r="AL4066" s="1"/>
    </row>
    <row r="4067">
      <c r="I4067" s="1"/>
      <c r="J4067" s="1"/>
      <c r="K4067" s="1"/>
      <c r="AA4067" s="1"/>
      <c r="AB4067" s="1"/>
      <c r="AC4067" s="1"/>
      <c r="AJ4067" s="1"/>
      <c r="AK4067" s="1"/>
      <c r="AL4067" s="1"/>
    </row>
    <row r="4068">
      <c r="I4068" s="1"/>
      <c r="J4068" s="1"/>
      <c r="K4068" s="1"/>
      <c r="AA4068" s="1"/>
      <c r="AB4068" s="1"/>
      <c r="AC4068" s="1"/>
      <c r="AJ4068" s="1"/>
      <c r="AK4068" s="1"/>
      <c r="AL4068" s="1"/>
    </row>
    <row r="4069">
      <c r="I4069" s="1"/>
      <c r="J4069" s="1"/>
      <c r="K4069" s="1"/>
      <c r="AA4069" s="1"/>
      <c r="AB4069" s="1"/>
      <c r="AC4069" s="1"/>
      <c r="AJ4069" s="1"/>
      <c r="AK4069" s="1"/>
      <c r="AL4069" s="1"/>
    </row>
    <row r="4070">
      <c r="I4070" s="1"/>
      <c r="J4070" s="1"/>
      <c r="K4070" s="1"/>
      <c r="AA4070" s="1"/>
      <c r="AB4070" s="1"/>
      <c r="AC4070" s="1"/>
      <c r="AJ4070" s="1"/>
      <c r="AK4070" s="1"/>
      <c r="AL4070" s="1"/>
    </row>
    <row r="4071">
      <c r="I4071" s="1"/>
      <c r="J4071" s="1"/>
      <c r="K4071" s="1"/>
      <c r="AA4071" s="1"/>
      <c r="AB4071" s="1"/>
      <c r="AC4071" s="1"/>
      <c r="AJ4071" s="1"/>
      <c r="AK4071" s="1"/>
      <c r="AL4071" s="1"/>
    </row>
    <row r="4072">
      <c r="I4072" s="1"/>
      <c r="J4072" s="1"/>
      <c r="K4072" s="1"/>
      <c r="AA4072" s="1"/>
      <c r="AB4072" s="1"/>
      <c r="AC4072" s="1"/>
      <c r="AJ4072" s="1"/>
      <c r="AK4072" s="1"/>
      <c r="AL4072" s="1"/>
    </row>
    <row r="4073">
      <c r="I4073" s="1"/>
      <c r="J4073" s="1"/>
      <c r="K4073" s="1"/>
      <c r="AA4073" s="1"/>
      <c r="AB4073" s="1"/>
      <c r="AC4073" s="1"/>
      <c r="AJ4073" s="1"/>
      <c r="AK4073" s="1"/>
      <c r="AL4073" s="1"/>
    </row>
    <row r="4074">
      <c r="I4074" s="1"/>
      <c r="J4074" s="1"/>
      <c r="K4074" s="1"/>
      <c r="AA4074" s="1"/>
      <c r="AB4074" s="1"/>
      <c r="AC4074" s="1"/>
      <c r="AJ4074" s="1"/>
      <c r="AK4074" s="1"/>
      <c r="AL4074" s="1"/>
    </row>
    <row r="4075">
      <c r="I4075" s="1"/>
      <c r="J4075" s="1"/>
      <c r="K4075" s="1"/>
      <c r="AA4075" s="1"/>
      <c r="AB4075" s="1"/>
      <c r="AC4075" s="1"/>
      <c r="AJ4075" s="1"/>
      <c r="AK4075" s="1"/>
      <c r="AL4075" s="1"/>
    </row>
    <row r="4076">
      <c r="I4076" s="1"/>
      <c r="J4076" s="1"/>
      <c r="K4076" s="1"/>
      <c r="AA4076" s="1"/>
      <c r="AB4076" s="1"/>
      <c r="AC4076" s="1"/>
      <c r="AJ4076" s="1"/>
      <c r="AK4076" s="1"/>
      <c r="AL4076" s="1"/>
    </row>
    <row r="4077">
      <c r="I4077" s="1"/>
      <c r="J4077" s="1"/>
      <c r="K4077" s="1"/>
      <c r="AA4077" s="1"/>
      <c r="AB4077" s="1"/>
      <c r="AC4077" s="1"/>
      <c r="AJ4077" s="1"/>
      <c r="AK4077" s="1"/>
      <c r="AL4077" s="1"/>
    </row>
    <row r="4078">
      <c r="I4078" s="1"/>
      <c r="J4078" s="1"/>
      <c r="K4078" s="1"/>
      <c r="AA4078" s="1"/>
      <c r="AB4078" s="1"/>
      <c r="AC4078" s="1"/>
      <c r="AJ4078" s="1"/>
      <c r="AK4078" s="1"/>
      <c r="AL4078" s="1"/>
    </row>
    <row r="4079">
      <c r="I4079" s="1"/>
      <c r="J4079" s="1"/>
      <c r="K4079" s="1"/>
      <c r="AA4079" s="1"/>
      <c r="AB4079" s="1"/>
      <c r="AC4079" s="1"/>
      <c r="AJ4079" s="1"/>
      <c r="AK4079" s="1"/>
      <c r="AL4079" s="1"/>
    </row>
    <row r="4080">
      <c r="I4080" s="1"/>
      <c r="J4080" s="1"/>
      <c r="K4080" s="1"/>
      <c r="AA4080" s="1"/>
      <c r="AB4080" s="1"/>
      <c r="AC4080" s="1"/>
      <c r="AJ4080" s="1"/>
      <c r="AK4080" s="1"/>
      <c r="AL4080" s="1"/>
    </row>
    <row r="4081">
      <c r="I4081" s="1"/>
      <c r="J4081" s="1"/>
      <c r="K4081" s="1"/>
      <c r="AA4081" s="1"/>
      <c r="AB4081" s="1"/>
      <c r="AC4081" s="1"/>
      <c r="AJ4081" s="1"/>
      <c r="AK4081" s="1"/>
      <c r="AL4081" s="1"/>
    </row>
    <row r="4082">
      <c r="I4082" s="1"/>
      <c r="J4082" s="1"/>
      <c r="K4082" s="1"/>
      <c r="AA4082" s="1"/>
      <c r="AB4082" s="1"/>
      <c r="AC4082" s="1"/>
      <c r="AJ4082" s="1"/>
      <c r="AK4082" s="1"/>
      <c r="AL4082" s="1"/>
    </row>
    <row r="4083">
      <c r="I4083" s="1"/>
      <c r="J4083" s="1"/>
      <c r="K4083" s="1"/>
      <c r="AA4083" s="1"/>
      <c r="AB4083" s="1"/>
      <c r="AC4083" s="1"/>
      <c r="AJ4083" s="1"/>
      <c r="AK4083" s="1"/>
      <c r="AL4083" s="1"/>
    </row>
    <row r="4084">
      <c r="I4084" s="1"/>
      <c r="J4084" s="1"/>
      <c r="K4084" s="1"/>
      <c r="AA4084" s="1"/>
      <c r="AB4084" s="1"/>
      <c r="AC4084" s="1"/>
      <c r="AJ4084" s="1"/>
      <c r="AK4084" s="1"/>
      <c r="AL4084" s="1"/>
    </row>
    <row r="4085">
      <c r="I4085" s="1"/>
      <c r="J4085" s="1"/>
      <c r="K4085" s="1"/>
      <c r="AA4085" s="1"/>
      <c r="AB4085" s="1"/>
      <c r="AC4085" s="1"/>
      <c r="AJ4085" s="1"/>
      <c r="AK4085" s="1"/>
      <c r="AL4085" s="1"/>
    </row>
    <row r="4086">
      <c r="I4086" s="1"/>
      <c r="J4086" s="1"/>
      <c r="K4086" s="1"/>
      <c r="AA4086" s="1"/>
      <c r="AB4086" s="1"/>
      <c r="AC4086" s="1"/>
      <c r="AJ4086" s="1"/>
      <c r="AK4086" s="1"/>
      <c r="AL4086" s="1"/>
    </row>
    <row r="4087">
      <c r="I4087" s="1"/>
      <c r="J4087" s="1"/>
      <c r="K4087" s="1"/>
      <c r="AA4087" s="1"/>
      <c r="AB4087" s="1"/>
      <c r="AC4087" s="1"/>
      <c r="AJ4087" s="1"/>
      <c r="AK4087" s="1"/>
      <c r="AL4087" s="1"/>
    </row>
    <row r="4088">
      <c r="I4088" s="1"/>
      <c r="J4088" s="1"/>
      <c r="K4088" s="1"/>
      <c r="AA4088" s="1"/>
      <c r="AB4088" s="1"/>
      <c r="AC4088" s="1"/>
      <c r="AJ4088" s="1"/>
      <c r="AK4088" s="1"/>
      <c r="AL4088" s="1"/>
    </row>
    <row r="4089">
      <c r="I4089" s="1"/>
      <c r="J4089" s="1"/>
      <c r="K4089" s="1"/>
      <c r="AA4089" s="1"/>
      <c r="AB4089" s="1"/>
      <c r="AC4089" s="1"/>
      <c r="AJ4089" s="1"/>
      <c r="AK4089" s="1"/>
      <c r="AL4089" s="1"/>
    </row>
    <row r="4090">
      <c r="I4090" s="1"/>
      <c r="J4090" s="1"/>
      <c r="K4090" s="1"/>
      <c r="AA4090" s="1"/>
      <c r="AB4090" s="1"/>
      <c r="AC4090" s="1"/>
      <c r="AJ4090" s="1"/>
      <c r="AK4090" s="1"/>
      <c r="AL4090" s="1"/>
    </row>
    <row r="4091">
      <c r="I4091" s="1"/>
      <c r="J4091" s="1"/>
      <c r="K4091" s="1"/>
      <c r="AA4091" s="1"/>
      <c r="AB4091" s="1"/>
      <c r="AC4091" s="1"/>
      <c r="AJ4091" s="1"/>
      <c r="AK4091" s="1"/>
      <c r="AL4091" s="1"/>
    </row>
    <row r="4092">
      <c r="I4092" s="1"/>
      <c r="J4092" s="1"/>
      <c r="K4092" s="1"/>
      <c r="AA4092" s="1"/>
      <c r="AB4092" s="1"/>
      <c r="AC4092" s="1"/>
      <c r="AJ4092" s="1"/>
      <c r="AK4092" s="1"/>
      <c r="AL4092" s="1"/>
    </row>
    <row r="4093">
      <c r="I4093" s="1"/>
      <c r="J4093" s="1"/>
      <c r="K4093" s="1"/>
      <c r="AA4093" s="1"/>
      <c r="AB4093" s="1"/>
      <c r="AC4093" s="1"/>
      <c r="AJ4093" s="1"/>
      <c r="AK4093" s="1"/>
      <c r="AL4093" s="1"/>
    </row>
    <row r="4094">
      <c r="I4094" s="1"/>
      <c r="J4094" s="1"/>
      <c r="K4094" s="1"/>
      <c r="AA4094" s="1"/>
      <c r="AB4094" s="1"/>
      <c r="AC4094" s="1"/>
      <c r="AJ4094" s="1"/>
      <c r="AK4094" s="1"/>
      <c r="AL4094" s="1"/>
    </row>
    <row r="4095">
      <c r="I4095" s="1"/>
      <c r="J4095" s="1"/>
      <c r="K4095" s="1"/>
      <c r="AA4095" s="1"/>
      <c r="AB4095" s="1"/>
      <c r="AC4095" s="1"/>
      <c r="AJ4095" s="1"/>
      <c r="AK4095" s="1"/>
      <c r="AL4095" s="1"/>
    </row>
    <row r="4096">
      <c r="I4096" s="1"/>
      <c r="J4096" s="1"/>
      <c r="K4096" s="1"/>
      <c r="AA4096" s="1"/>
      <c r="AB4096" s="1"/>
      <c r="AC4096" s="1"/>
      <c r="AJ4096" s="1"/>
      <c r="AK4096" s="1"/>
      <c r="AL4096" s="1"/>
    </row>
    <row r="4097">
      <c r="I4097" s="1"/>
      <c r="J4097" s="1"/>
      <c r="K4097" s="1"/>
      <c r="AA4097" s="1"/>
      <c r="AB4097" s="1"/>
      <c r="AC4097" s="1"/>
      <c r="AJ4097" s="1"/>
      <c r="AK4097" s="1"/>
      <c r="AL4097" s="1"/>
    </row>
    <row r="4098">
      <c r="I4098" s="1"/>
      <c r="J4098" s="1"/>
      <c r="K4098" s="1"/>
      <c r="AA4098" s="1"/>
      <c r="AB4098" s="1"/>
      <c r="AC4098" s="1"/>
      <c r="AJ4098" s="1"/>
      <c r="AK4098" s="1"/>
      <c r="AL4098" s="1"/>
    </row>
    <row r="4099">
      <c r="I4099" s="1"/>
      <c r="J4099" s="1"/>
      <c r="K4099" s="1"/>
      <c r="AA4099" s="1"/>
      <c r="AB4099" s="1"/>
      <c r="AC4099" s="1"/>
      <c r="AJ4099" s="1"/>
      <c r="AK4099" s="1"/>
      <c r="AL4099" s="1"/>
    </row>
    <row r="4100">
      <c r="I4100" s="1"/>
      <c r="J4100" s="1"/>
      <c r="K4100" s="1"/>
      <c r="AA4100" s="1"/>
      <c r="AB4100" s="1"/>
      <c r="AC4100" s="1"/>
      <c r="AJ4100" s="1"/>
      <c r="AK4100" s="1"/>
      <c r="AL4100" s="1"/>
    </row>
    <row r="4101">
      <c r="I4101" s="1"/>
      <c r="J4101" s="1"/>
      <c r="K4101" s="1"/>
      <c r="AA4101" s="1"/>
      <c r="AB4101" s="1"/>
      <c r="AC4101" s="1"/>
      <c r="AJ4101" s="1"/>
      <c r="AK4101" s="1"/>
      <c r="AL4101" s="1"/>
    </row>
    <row r="4102">
      <c r="I4102" s="1"/>
      <c r="J4102" s="1"/>
      <c r="K4102" s="1"/>
      <c r="AA4102" s="1"/>
      <c r="AB4102" s="1"/>
      <c r="AC4102" s="1"/>
      <c r="AJ4102" s="1"/>
      <c r="AK4102" s="1"/>
      <c r="AL4102" s="1"/>
    </row>
    <row r="4103">
      <c r="I4103" s="1"/>
      <c r="J4103" s="1"/>
      <c r="K4103" s="1"/>
      <c r="AA4103" s="1"/>
      <c r="AB4103" s="1"/>
      <c r="AC4103" s="1"/>
      <c r="AJ4103" s="1"/>
      <c r="AK4103" s="1"/>
      <c r="AL4103" s="1"/>
    </row>
    <row r="4104">
      <c r="I4104" s="1"/>
      <c r="J4104" s="1"/>
      <c r="K4104" s="1"/>
      <c r="AA4104" s="1"/>
      <c r="AB4104" s="1"/>
      <c r="AC4104" s="1"/>
      <c r="AJ4104" s="1"/>
      <c r="AK4104" s="1"/>
      <c r="AL4104" s="1"/>
    </row>
    <row r="4105">
      <c r="I4105" s="1"/>
      <c r="J4105" s="1"/>
      <c r="K4105" s="1"/>
      <c r="AA4105" s="1"/>
      <c r="AB4105" s="1"/>
      <c r="AC4105" s="1"/>
      <c r="AJ4105" s="1"/>
      <c r="AK4105" s="1"/>
      <c r="AL4105" s="1"/>
    </row>
    <row r="4106">
      <c r="I4106" s="1"/>
      <c r="J4106" s="1"/>
      <c r="K4106" s="1"/>
      <c r="AA4106" s="1"/>
      <c r="AB4106" s="1"/>
      <c r="AC4106" s="1"/>
      <c r="AJ4106" s="1"/>
      <c r="AK4106" s="1"/>
      <c r="AL4106" s="1"/>
    </row>
    <row r="4107">
      <c r="I4107" s="1"/>
      <c r="J4107" s="1"/>
      <c r="K4107" s="1"/>
      <c r="AA4107" s="1"/>
      <c r="AB4107" s="1"/>
      <c r="AC4107" s="1"/>
      <c r="AJ4107" s="1"/>
      <c r="AK4107" s="1"/>
      <c r="AL4107" s="1"/>
    </row>
    <row r="4108">
      <c r="I4108" s="1"/>
      <c r="J4108" s="1"/>
      <c r="K4108" s="1"/>
      <c r="AA4108" s="1"/>
      <c r="AB4108" s="1"/>
      <c r="AC4108" s="1"/>
      <c r="AJ4108" s="1"/>
      <c r="AK4108" s="1"/>
      <c r="AL4108" s="1"/>
    </row>
    <row r="4109">
      <c r="I4109" s="1"/>
      <c r="J4109" s="1"/>
      <c r="K4109" s="1"/>
      <c r="AA4109" s="1"/>
      <c r="AB4109" s="1"/>
      <c r="AC4109" s="1"/>
      <c r="AJ4109" s="1"/>
      <c r="AK4109" s="1"/>
      <c r="AL4109" s="1"/>
    </row>
    <row r="4110">
      <c r="I4110" s="1"/>
      <c r="J4110" s="1"/>
      <c r="K4110" s="1"/>
      <c r="AA4110" s="1"/>
      <c r="AB4110" s="1"/>
      <c r="AC4110" s="1"/>
      <c r="AJ4110" s="1"/>
      <c r="AK4110" s="1"/>
      <c r="AL4110" s="1"/>
    </row>
    <row r="4111">
      <c r="I4111" s="1"/>
      <c r="J4111" s="1"/>
      <c r="K4111" s="1"/>
      <c r="AA4111" s="1"/>
      <c r="AB4111" s="1"/>
      <c r="AC4111" s="1"/>
      <c r="AJ4111" s="1"/>
      <c r="AK4111" s="1"/>
      <c r="AL4111" s="1"/>
    </row>
    <row r="4112">
      <c r="I4112" s="1"/>
      <c r="J4112" s="1"/>
      <c r="K4112" s="1"/>
      <c r="AA4112" s="1"/>
      <c r="AB4112" s="1"/>
      <c r="AC4112" s="1"/>
      <c r="AJ4112" s="1"/>
      <c r="AK4112" s="1"/>
      <c r="AL4112" s="1"/>
    </row>
    <row r="4113">
      <c r="I4113" s="1"/>
      <c r="J4113" s="1"/>
      <c r="K4113" s="1"/>
      <c r="AA4113" s="1"/>
      <c r="AB4113" s="1"/>
      <c r="AC4113" s="1"/>
      <c r="AJ4113" s="1"/>
      <c r="AK4113" s="1"/>
      <c r="AL4113" s="1"/>
    </row>
    <row r="4114">
      <c r="I4114" s="1"/>
      <c r="J4114" s="1"/>
      <c r="K4114" s="1"/>
      <c r="AA4114" s="1"/>
      <c r="AB4114" s="1"/>
      <c r="AC4114" s="1"/>
      <c r="AJ4114" s="1"/>
      <c r="AK4114" s="1"/>
      <c r="AL4114" s="1"/>
    </row>
    <row r="4115">
      <c r="I4115" s="1"/>
      <c r="J4115" s="1"/>
      <c r="K4115" s="1"/>
      <c r="AA4115" s="1"/>
      <c r="AB4115" s="1"/>
      <c r="AC4115" s="1"/>
      <c r="AJ4115" s="1"/>
      <c r="AK4115" s="1"/>
      <c r="AL4115" s="1"/>
    </row>
    <row r="4116">
      <c r="I4116" s="1"/>
      <c r="J4116" s="1"/>
      <c r="K4116" s="1"/>
      <c r="AA4116" s="1"/>
      <c r="AB4116" s="1"/>
      <c r="AC4116" s="1"/>
      <c r="AJ4116" s="1"/>
      <c r="AK4116" s="1"/>
      <c r="AL4116" s="1"/>
    </row>
    <row r="4117">
      <c r="I4117" s="1"/>
      <c r="J4117" s="1"/>
      <c r="K4117" s="1"/>
      <c r="AA4117" s="1"/>
      <c r="AB4117" s="1"/>
      <c r="AC4117" s="1"/>
      <c r="AJ4117" s="1"/>
      <c r="AK4117" s="1"/>
      <c r="AL4117" s="1"/>
    </row>
    <row r="4118">
      <c r="I4118" s="1"/>
      <c r="J4118" s="1"/>
      <c r="K4118" s="1"/>
      <c r="AA4118" s="1"/>
      <c r="AB4118" s="1"/>
      <c r="AC4118" s="1"/>
      <c r="AJ4118" s="1"/>
      <c r="AK4118" s="1"/>
      <c r="AL4118" s="1"/>
    </row>
    <row r="4119">
      <c r="I4119" s="1"/>
      <c r="J4119" s="1"/>
      <c r="K4119" s="1"/>
      <c r="AA4119" s="1"/>
      <c r="AB4119" s="1"/>
      <c r="AC4119" s="1"/>
      <c r="AJ4119" s="1"/>
      <c r="AK4119" s="1"/>
      <c r="AL4119" s="1"/>
    </row>
    <row r="4120">
      <c r="I4120" s="1"/>
      <c r="J4120" s="1"/>
      <c r="K4120" s="1"/>
      <c r="AA4120" s="1"/>
      <c r="AB4120" s="1"/>
      <c r="AC4120" s="1"/>
      <c r="AJ4120" s="1"/>
      <c r="AK4120" s="1"/>
      <c r="AL4120" s="1"/>
    </row>
    <row r="4121">
      <c r="I4121" s="1"/>
      <c r="J4121" s="1"/>
      <c r="K4121" s="1"/>
      <c r="AA4121" s="1"/>
      <c r="AB4121" s="1"/>
      <c r="AC4121" s="1"/>
      <c r="AJ4121" s="1"/>
      <c r="AK4121" s="1"/>
      <c r="AL4121" s="1"/>
    </row>
    <row r="4122">
      <c r="I4122" s="1"/>
      <c r="J4122" s="1"/>
      <c r="K4122" s="1"/>
      <c r="AA4122" s="1"/>
      <c r="AB4122" s="1"/>
      <c r="AC4122" s="1"/>
      <c r="AJ4122" s="1"/>
      <c r="AK4122" s="1"/>
      <c r="AL4122" s="1"/>
    </row>
    <row r="4123">
      <c r="I4123" s="1"/>
      <c r="J4123" s="1"/>
      <c r="K4123" s="1"/>
      <c r="AA4123" s="1"/>
      <c r="AB4123" s="1"/>
      <c r="AC4123" s="1"/>
      <c r="AJ4123" s="1"/>
      <c r="AK4123" s="1"/>
      <c r="AL4123" s="1"/>
    </row>
    <row r="4124">
      <c r="I4124" s="1"/>
      <c r="J4124" s="1"/>
      <c r="K4124" s="1"/>
      <c r="AA4124" s="1"/>
      <c r="AB4124" s="1"/>
      <c r="AC4124" s="1"/>
      <c r="AJ4124" s="1"/>
      <c r="AK4124" s="1"/>
      <c r="AL4124" s="1"/>
    </row>
    <row r="4125">
      <c r="I4125" s="1"/>
      <c r="J4125" s="1"/>
      <c r="K4125" s="1"/>
      <c r="AA4125" s="1"/>
      <c r="AB4125" s="1"/>
      <c r="AC4125" s="1"/>
      <c r="AJ4125" s="1"/>
      <c r="AK4125" s="1"/>
      <c r="AL4125" s="1"/>
    </row>
    <row r="4126">
      <c r="I4126" s="1"/>
      <c r="J4126" s="1"/>
      <c r="K4126" s="1"/>
      <c r="AA4126" s="1"/>
      <c r="AB4126" s="1"/>
      <c r="AC4126" s="1"/>
      <c r="AJ4126" s="1"/>
      <c r="AK4126" s="1"/>
      <c r="AL4126" s="1"/>
    </row>
    <row r="4127">
      <c r="I4127" s="1"/>
      <c r="J4127" s="1"/>
      <c r="K4127" s="1"/>
      <c r="AA4127" s="1"/>
      <c r="AB4127" s="1"/>
      <c r="AC4127" s="1"/>
      <c r="AJ4127" s="1"/>
      <c r="AK4127" s="1"/>
      <c r="AL4127" s="1"/>
    </row>
    <row r="4128">
      <c r="I4128" s="1"/>
      <c r="J4128" s="1"/>
      <c r="K4128" s="1"/>
      <c r="AA4128" s="1"/>
      <c r="AB4128" s="1"/>
      <c r="AC4128" s="1"/>
      <c r="AJ4128" s="1"/>
      <c r="AK4128" s="1"/>
      <c r="AL4128" s="1"/>
    </row>
    <row r="4129">
      <c r="I4129" s="1"/>
      <c r="J4129" s="1"/>
      <c r="K4129" s="1"/>
      <c r="AA4129" s="1"/>
      <c r="AB4129" s="1"/>
      <c r="AC4129" s="1"/>
      <c r="AJ4129" s="1"/>
      <c r="AK4129" s="1"/>
      <c r="AL4129" s="1"/>
    </row>
    <row r="4130">
      <c r="I4130" s="1"/>
      <c r="J4130" s="1"/>
      <c r="K4130" s="1"/>
      <c r="AA4130" s="1"/>
      <c r="AB4130" s="1"/>
      <c r="AC4130" s="1"/>
      <c r="AJ4130" s="1"/>
      <c r="AK4130" s="1"/>
      <c r="AL4130" s="1"/>
    </row>
    <row r="4131">
      <c r="I4131" s="1"/>
      <c r="J4131" s="1"/>
      <c r="K4131" s="1"/>
      <c r="AA4131" s="1"/>
      <c r="AB4131" s="1"/>
      <c r="AC4131" s="1"/>
      <c r="AJ4131" s="1"/>
      <c r="AK4131" s="1"/>
      <c r="AL4131" s="1"/>
    </row>
    <row r="4132">
      <c r="I4132" s="1"/>
      <c r="J4132" s="1"/>
      <c r="K4132" s="1"/>
      <c r="AA4132" s="1"/>
      <c r="AB4132" s="1"/>
      <c r="AC4132" s="1"/>
      <c r="AJ4132" s="1"/>
      <c r="AK4132" s="1"/>
      <c r="AL4132" s="1"/>
    </row>
    <row r="4133">
      <c r="I4133" s="1"/>
      <c r="J4133" s="1"/>
      <c r="K4133" s="1"/>
      <c r="AA4133" s="1"/>
      <c r="AB4133" s="1"/>
      <c r="AC4133" s="1"/>
      <c r="AJ4133" s="1"/>
      <c r="AK4133" s="1"/>
      <c r="AL4133" s="1"/>
    </row>
    <row r="4134">
      <c r="I4134" s="1"/>
      <c r="J4134" s="1"/>
      <c r="K4134" s="1"/>
      <c r="AA4134" s="1"/>
      <c r="AB4134" s="1"/>
      <c r="AC4134" s="1"/>
      <c r="AJ4134" s="1"/>
      <c r="AK4134" s="1"/>
      <c r="AL4134" s="1"/>
    </row>
    <row r="4135">
      <c r="I4135" s="1"/>
      <c r="J4135" s="1"/>
      <c r="K4135" s="1"/>
      <c r="AA4135" s="1"/>
      <c r="AB4135" s="1"/>
      <c r="AC4135" s="1"/>
      <c r="AJ4135" s="1"/>
      <c r="AK4135" s="1"/>
      <c r="AL4135" s="1"/>
    </row>
    <row r="4136">
      <c r="I4136" s="1"/>
      <c r="J4136" s="1"/>
      <c r="K4136" s="1"/>
      <c r="AA4136" s="1"/>
      <c r="AB4136" s="1"/>
      <c r="AC4136" s="1"/>
      <c r="AJ4136" s="1"/>
      <c r="AK4136" s="1"/>
      <c r="AL4136" s="1"/>
    </row>
    <row r="4137">
      <c r="I4137" s="1"/>
      <c r="J4137" s="1"/>
      <c r="K4137" s="1"/>
      <c r="AA4137" s="1"/>
      <c r="AB4137" s="1"/>
      <c r="AC4137" s="1"/>
      <c r="AJ4137" s="1"/>
      <c r="AK4137" s="1"/>
      <c r="AL4137" s="1"/>
    </row>
    <row r="4138">
      <c r="I4138" s="1"/>
      <c r="J4138" s="1"/>
      <c r="K4138" s="1"/>
      <c r="AA4138" s="1"/>
      <c r="AB4138" s="1"/>
      <c r="AC4138" s="1"/>
      <c r="AJ4138" s="1"/>
      <c r="AK4138" s="1"/>
      <c r="AL4138" s="1"/>
    </row>
    <row r="4139">
      <c r="I4139" s="1"/>
      <c r="J4139" s="1"/>
      <c r="K4139" s="1"/>
      <c r="AA4139" s="1"/>
      <c r="AB4139" s="1"/>
      <c r="AC4139" s="1"/>
      <c r="AJ4139" s="1"/>
      <c r="AK4139" s="1"/>
      <c r="AL4139" s="1"/>
    </row>
    <row r="4140">
      <c r="I4140" s="1"/>
      <c r="J4140" s="1"/>
      <c r="K4140" s="1"/>
      <c r="AA4140" s="1"/>
      <c r="AB4140" s="1"/>
      <c r="AC4140" s="1"/>
      <c r="AJ4140" s="1"/>
      <c r="AK4140" s="1"/>
      <c r="AL4140" s="1"/>
    </row>
    <row r="4141">
      <c r="I4141" s="1"/>
      <c r="J4141" s="1"/>
      <c r="K4141" s="1"/>
      <c r="AA4141" s="1"/>
      <c r="AB4141" s="1"/>
      <c r="AC4141" s="1"/>
      <c r="AJ4141" s="1"/>
      <c r="AK4141" s="1"/>
      <c r="AL4141" s="1"/>
    </row>
    <row r="4142">
      <c r="I4142" s="1"/>
      <c r="J4142" s="1"/>
      <c r="K4142" s="1"/>
      <c r="AA4142" s="1"/>
      <c r="AB4142" s="1"/>
      <c r="AC4142" s="1"/>
      <c r="AJ4142" s="1"/>
      <c r="AK4142" s="1"/>
      <c r="AL4142" s="1"/>
    </row>
    <row r="4143">
      <c r="I4143" s="1"/>
      <c r="J4143" s="1"/>
      <c r="K4143" s="1"/>
      <c r="AA4143" s="1"/>
      <c r="AB4143" s="1"/>
      <c r="AC4143" s="1"/>
      <c r="AJ4143" s="1"/>
      <c r="AK4143" s="1"/>
      <c r="AL4143" s="1"/>
    </row>
    <row r="4144">
      <c r="I4144" s="1"/>
      <c r="J4144" s="1"/>
      <c r="K4144" s="1"/>
      <c r="AA4144" s="1"/>
      <c r="AB4144" s="1"/>
      <c r="AC4144" s="1"/>
      <c r="AJ4144" s="1"/>
      <c r="AK4144" s="1"/>
      <c r="AL4144" s="1"/>
    </row>
    <row r="4145">
      <c r="I4145" s="1"/>
      <c r="J4145" s="1"/>
      <c r="K4145" s="1"/>
      <c r="AA4145" s="1"/>
      <c r="AB4145" s="1"/>
      <c r="AC4145" s="1"/>
      <c r="AJ4145" s="1"/>
      <c r="AK4145" s="1"/>
      <c r="AL4145" s="1"/>
    </row>
    <row r="4146">
      <c r="I4146" s="1"/>
      <c r="J4146" s="1"/>
      <c r="K4146" s="1"/>
      <c r="AA4146" s="1"/>
      <c r="AB4146" s="1"/>
      <c r="AC4146" s="1"/>
      <c r="AJ4146" s="1"/>
      <c r="AK4146" s="1"/>
      <c r="AL4146" s="1"/>
    </row>
    <row r="4147">
      <c r="I4147" s="1"/>
      <c r="J4147" s="1"/>
      <c r="K4147" s="1"/>
      <c r="AA4147" s="1"/>
      <c r="AB4147" s="1"/>
      <c r="AC4147" s="1"/>
      <c r="AJ4147" s="1"/>
      <c r="AK4147" s="1"/>
      <c r="AL4147" s="1"/>
    </row>
    <row r="4148">
      <c r="I4148" s="1"/>
      <c r="J4148" s="1"/>
      <c r="K4148" s="1"/>
      <c r="AA4148" s="1"/>
      <c r="AB4148" s="1"/>
      <c r="AC4148" s="1"/>
      <c r="AJ4148" s="1"/>
      <c r="AK4148" s="1"/>
      <c r="AL4148" s="1"/>
    </row>
    <row r="4149">
      <c r="I4149" s="1"/>
      <c r="J4149" s="1"/>
      <c r="K4149" s="1"/>
      <c r="AA4149" s="1"/>
      <c r="AB4149" s="1"/>
      <c r="AC4149" s="1"/>
      <c r="AJ4149" s="1"/>
      <c r="AK4149" s="1"/>
      <c r="AL4149" s="1"/>
    </row>
    <row r="4150">
      <c r="I4150" s="1"/>
      <c r="J4150" s="1"/>
      <c r="K4150" s="1"/>
      <c r="AA4150" s="1"/>
      <c r="AB4150" s="1"/>
      <c r="AC4150" s="1"/>
      <c r="AJ4150" s="1"/>
      <c r="AK4150" s="1"/>
      <c r="AL4150" s="1"/>
    </row>
    <row r="4151">
      <c r="I4151" s="1"/>
      <c r="J4151" s="1"/>
      <c r="K4151" s="1"/>
      <c r="AA4151" s="1"/>
      <c r="AB4151" s="1"/>
      <c r="AC4151" s="1"/>
      <c r="AJ4151" s="1"/>
      <c r="AK4151" s="1"/>
      <c r="AL4151" s="1"/>
    </row>
    <row r="4152">
      <c r="I4152" s="1"/>
      <c r="J4152" s="1"/>
      <c r="K4152" s="1"/>
      <c r="AA4152" s="1"/>
      <c r="AB4152" s="1"/>
      <c r="AC4152" s="1"/>
      <c r="AJ4152" s="1"/>
      <c r="AK4152" s="1"/>
      <c r="AL4152" s="1"/>
    </row>
    <row r="4153">
      <c r="I4153" s="1"/>
      <c r="J4153" s="1"/>
      <c r="K4153" s="1"/>
      <c r="AA4153" s="1"/>
      <c r="AB4153" s="1"/>
      <c r="AC4153" s="1"/>
      <c r="AJ4153" s="1"/>
      <c r="AK4153" s="1"/>
      <c r="AL4153" s="1"/>
    </row>
    <row r="4154">
      <c r="I4154" s="1"/>
      <c r="J4154" s="1"/>
      <c r="K4154" s="1"/>
      <c r="AA4154" s="1"/>
      <c r="AB4154" s="1"/>
      <c r="AC4154" s="1"/>
      <c r="AJ4154" s="1"/>
      <c r="AK4154" s="1"/>
      <c r="AL4154" s="1"/>
    </row>
    <row r="4155">
      <c r="I4155" s="1"/>
      <c r="J4155" s="1"/>
      <c r="K4155" s="1"/>
      <c r="AA4155" s="1"/>
      <c r="AB4155" s="1"/>
      <c r="AC4155" s="1"/>
      <c r="AJ4155" s="1"/>
      <c r="AK4155" s="1"/>
      <c r="AL4155" s="1"/>
    </row>
    <row r="4156">
      <c r="I4156" s="1"/>
      <c r="J4156" s="1"/>
      <c r="K4156" s="1"/>
      <c r="AA4156" s="1"/>
      <c r="AB4156" s="1"/>
      <c r="AC4156" s="1"/>
      <c r="AJ4156" s="1"/>
      <c r="AK4156" s="1"/>
      <c r="AL4156" s="1"/>
    </row>
    <row r="4157">
      <c r="I4157" s="1"/>
      <c r="J4157" s="1"/>
      <c r="K4157" s="1"/>
      <c r="AA4157" s="1"/>
      <c r="AB4157" s="1"/>
      <c r="AC4157" s="1"/>
      <c r="AJ4157" s="1"/>
      <c r="AK4157" s="1"/>
      <c r="AL4157" s="1"/>
    </row>
    <row r="4158">
      <c r="I4158" s="1"/>
      <c r="J4158" s="1"/>
      <c r="K4158" s="1"/>
      <c r="AA4158" s="1"/>
      <c r="AB4158" s="1"/>
      <c r="AC4158" s="1"/>
      <c r="AJ4158" s="1"/>
      <c r="AK4158" s="1"/>
      <c r="AL4158" s="1"/>
    </row>
    <row r="4159">
      <c r="I4159" s="1"/>
      <c r="J4159" s="1"/>
      <c r="K4159" s="1"/>
      <c r="AA4159" s="1"/>
      <c r="AB4159" s="1"/>
      <c r="AC4159" s="1"/>
      <c r="AJ4159" s="1"/>
      <c r="AK4159" s="1"/>
      <c r="AL4159" s="1"/>
    </row>
    <row r="4160">
      <c r="I4160" s="1"/>
      <c r="J4160" s="1"/>
      <c r="K4160" s="1"/>
      <c r="AA4160" s="1"/>
      <c r="AB4160" s="1"/>
      <c r="AC4160" s="1"/>
      <c r="AJ4160" s="1"/>
      <c r="AK4160" s="1"/>
      <c r="AL4160" s="1"/>
    </row>
    <row r="4161">
      <c r="I4161" s="1"/>
      <c r="J4161" s="1"/>
      <c r="K4161" s="1"/>
      <c r="AA4161" s="1"/>
      <c r="AB4161" s="1"/>
      <c r="AC4161" s="1"/>
      <c r="AJ4161" s="1"/>
      <c r="AK4161" s="1"/>
      <c r="AL4161" s="1"/>
    </row>
    <row r="4162">
      <c r="I4162" s="1"/>
      <c r="J4162" s="1"/>
      <c r="K4162" s="1"/>
      <c r="AA4162" s="1"/>
      <c r="AB4162" s="1"/>
      <c r="AC4162" s="1"/>
      <c r="AJ4162" s="1"/>
      <c r="AK4162" s="1"/>
      <c r="AL4162" s="1"/>
    </row>
    <row r="4163">
      <c r="I4163" s="1"/>
      <c r="J4163" s="1"/>
      <c r="K4163" s="1"/>
      <c r="AA4163" s="1"/>
      <c r="AB4163" s="1"/>
      <c r="AC4163" s="1"/>
      <c r="AJ4163" s="1"/>
      <c r="AK4163" s="1"/>
      <c r="AL4163" s="1"/>
    </row>
    <row r="4164">
      <c r="I4164" s="1"/>
      <c r="J4164" s="1"/>
      <c r="K4164" s="1"/>
      <c r="AA4164" s="1"/>
      <c r="AB4164" s="1"/>
      <c r="AC4164" s="1"/>
      <c r="AJ4164" s="1"/>
      <c r="AK4164" s="1"/>
      <c r="AL4164" s="1"/>
    </row>
    <row r="4165">
      <c r="I4165" s="1"/>
      <c r="J4165" s="1"/>
      <c r="K4165" s="1"/>
      <c r="AA4165" s="1"/>
      <c r="AB4165" s="1"/>
      <c r="AC4165" s="1"/>
      <c r="AJ4165" s="1"/>
      <c r="AK4165" s="1"/>
      <c r="AL4165" s="1"/>
    </row>
    <row r="4166">
      <c r="I4166" s="1"/>
      <c r="J4166" s="1"/>
      <c r="K4166" s="1"/>
      <c r="AA4166" s="1"/>
      <c r="AB4166" s="1"/>
      <c r="AC4166" s="1"/>
      <c r="AJ4166" s="1"/>
      <c r="AK4166" s="1"/>
      <c r="AL4166" s="1"/>
    </row>
    <row r="4167">
      <c r="I4167" s="1"/>
      <c r="J4167" s="1"/>
      <c r="K4167" s="1"/>
      <c r="AA4167" s="1"/>
      <c r="AB4167" s="1"/>
      <c r="AC4167" s="1"/>
      <c r="AJ4167" s="1"/>
      <c r="AK4167" s="1"/>
      <c r="AL4167" s="1"/>
    </row>
    <row r="4168">
      <c r="I4168" s="1"/>
      <c r="J4168" s="1"/>
      <c r="K4168" s="1"/>
      <c r="AA4168" s="1"/>
      <c r="AB4168" s="1"/>
      <c r="AC4168" s="1"/>
      <c r="AJ4168" s="1"/>
      <c r="AK4168" s="1"/>
      <c r="AL4168" s="1"/>
    </row>
    <row r="4169">
      <c r="I4169" s="1"/>
      <c r="J4169" s="1"/>
      <c r="K4169" s="1"/>
      <c r="AA4169" s="1"/>
      <c r="AB4169" s="1"/>
      <c r="AC4169" s="1"/>
      <c r="AJ4169" s="1"/>
      <c r="AK4169" s="1"/>
      <c r="AL4169" s="1"/>
    </row>
    <row r="4170">
      <c r="I4170" s="1"/>
      <c r="J4170" s="1"/>
      <c r="K4170" s="1"/>
      <c r="AA4170" s="1"/>
      <c r="AB4170" s="1"/>
      <c r="AC4170" s="1"/>
      <c r="AJ4170" s="1"/>
      <c r="AK4170" s="1"/>
      <c r="AL4170" s="1"/>
    </row>
    <row r="4171">
      <c r="I4171" s="1"/>
      <c r="J4171" s="1"/>
      <c r="K4171" s="1"/>
      <c r="AA4171" s="1"/>
      <c r="AB4171" s="1"/>
      <c r="AC4171" s="1"/>
      <c r="AJ4171" s="1"/>
      <c r="AK4171" s="1"/>
      <c r="AL4171" s="1"/>
    </row>
    <row r="4172">
      <c r="I4172" s="1"/>
      <c r="J4172" s="1"/>
      <c r="K4172" s="1"/>
      <c r="AA4172" s="1"/>
      <c r="AB4172" s="1"/>
      <c r="AC4172" s="1"/>
      <c r="AJ4172" s="1"/>
      <c r="AK4172" s="1"/>
      <c r="AL4172" s="1"/>
    </row>
    <row r="4173">
      <c r="I4173" s="1"/>
      <c r="J4173" s="1"/>
      <c r="K4173" s="1"/>
      <c r="AA4173" s="1"/>
      <c r="AB4173" s="1"/>
      <c r="AC4173" s="1"/>
      <c r="AJ4173" s="1"/>
      <c r="AK4173" s="1"/>
      <c r="AL4173" s="1"/>
    </row>
    <row r="4174">
      <c r="I4174" s="1"/>
      <c r="J4174" s="1"/>
      <c r="K4174" s="1"/>
      <c r="AA4174" s="1"/>
      <c r="AB4174" s="1"/>
      <c r="AC4174" s="1"/>
      <c r="AJ4174" s="1"/>
      <c r="AK4174" s="1"/>
      <c r="AL4174" s="1"/>
    </row>
    <row r="4175">
      <c r="I4175" s="1"/>
      <c r="J4175" s="1"/>
      <c r="K4175" s="1"/>
      <c r="AA4175" s="1"/>
      <c r="AB4175" s="1"/>
      <c r="AC4175" s="1"/>
      <c r="AJ4175" s="1"/>
      <c r="AK4175" s="1"/>
      <c r="AL4175" s="1"/>
    </row>
    <row r="4176">
      <c r="I4176" s="1"/>
      <c r="J4176" s="1"/>
      <c r="K4176" s="1"/>
      <c r="AA4176" s="1"/>
      <c r="AB4176" s="1"/>
      <c r="AC4176" s="1"/>
      <c r="AJ4176" s="1"/>
      <c r="AK4176" s="1"/>
      <c r="AL4176" s="1"/>
    </row>
    <row r="4177">
      <c r="I4177" s="1"/>
      <c r="J4177" s="1"/>
      <c r="K4177" s="1"/>
      <c r="AA4177" s="1"/>
      <c r="AB4177" s="1"/>
      <c r="AC4177" s="1"/>
      <c r="AJ4177" s="1"/>
      <c r="AK4177" s="1"/>
      <c r="AL4177" s="1"/>
    </row>
    <row r="4178">
      <c r="I4178" s="1"/>
      <c r="J4178" s="1"/>
      <c r="K4178" s="1"/>
      <c r="AA4178" s="1"/>
      <c r="AB4178" s="1"/>
      <c r="AC4178" s="1"/>
      <c r="AJ4178" s="1"/>
      <c r="AK4178" s="1"/>
      <c r="AL4178" s="1"/>
    </row>
    <row r="4179">
      <c r="I4179" s="1"/>
      <c r="J4179" s="1"/>
      <c r="K4179" s="1"/>
      <c r="AA4179" s="1"/>
      <c r="AB4179" s="1"/>
      <c r="AC4179" s="1"/>
      <c r="AJ4179" s="1"/>
      <c r="AK4179" s="1"/>
      <c r="AL4179" s="1"/>
    </row>
    <row r="4180">
      <c r="I4180" s="1"/>
      <c r="J4180" s="1"/>
      <c r="K4180" s="1"/>
      <c r="AA4180" s="1"/>
      <c r="AB4180" s="1"/>
      <c r="AC4180" s="1"/>
      <c r="AJ4180" s="1"/>
      <c r="AK4180" s="1"/>
      <c r="AL4180" s="1"/>
    </row>
    <row r="4181">
      <c r="I4181" s="1"/>
      <c r="J4181" s="1"/>
      <c r="K4181" s="1"/>
      <c r="AA4181" s="1"/>
      <c r="AB4181" s="1"/>
      <c r="AC4181" s="1"/>
      <c r="AJ4181" s="1"/>
      <c r="AK4181" s="1"/>
      <c r="AL4181" s="1"/>
    </row>
    <row r="4182">
      <c r="I4182" s="1"/>
      <c r="J4182" s="1"/>
      <c r="K4182" s="1"/>
      <c r="AA4182" s="1"/>
      <c r="AB4182" s="1"/>
      <c r="AC4182" s="1"/>
      <c r="AJ4182" s="1"/>
      <c r="AK4182" s="1"/>
      <c r="AL4182" s="1"/>
    </row>
    <row r="4183">
      <c r="I4183" s="1"/>
      <c r="J4183" s="1"/>
      <c r="K4183" s="1"/>
      <c r="AA4183" s="1"/>
      <c r="AB4183" s="1"/>
      <c r="AC4183" s="1"/>
      <c r="AJ4183" s="1"/>
      <c r="AK4183" s="1"/>
      <c r="AL4183" s="1"/>
    </row>
    <row r="4184">
      <c r="I4184" s="1"/>
      <c r="J4184" s="1"/>
      <c r="K4184" s="1"/>
      <c r="AA4184" s="1"/>
      <c r="AB4184" s="1"/>
      <c r="AC4184" s="1"/>
      <c r="AJ4184" s="1"/>
      <c r="AK4184" s="1"/>
      <c r="AL4184" s="1"/>
    </row>
    <row r="4185">
      <c r="I4185" s="1"/>
      <c r="J4185" s="1"/>
      <c r="K4185" s="1"/>
      <c r="AA4185" s="1"/>
      <c r="AB4185" s="1"/>
      <c r="AC4185" s="1"/>
      <c r="AJ4185" s="1"/>
      <c r="AK4185" s="1"/>
      <c r="AL4185" s="1"/>
    </row>
    <row r="4186">
      <c r="I4186" s="1"/>
      <c r="J4186" s="1"/>
      <c r="K4186" s="1"/>
      <c r="AA4186" s="1"/>
      <c r="AB4186" s="1"/>
      <c r="AC4186" s="1"/>
      <c r="AJ4186" s="1"/>
      <c r="AK4186" s="1"/>
      <c r="AL4186" s="1"/>
    </row>
    <row r="4187">
      <c r="I4187" s="1"/>
      <c r="J4187" s="1"/>
      <c r="K4187" s="1"/>
      <c r="AA4187" s="1"/>
      <c r="AB4187" s="1"/>
      <c r="AC4187" s="1"/>
      <c r="AJ4187" s="1"/>
      <c r="AK4187" s="1"/>
      <c r="AL4187" s="1"/>
    </row>
    <row r="4188">
      <c r="I4188" s="1"/>
      <c r="J4188" s="1"/>
      <c r="K4188" s="1"/>
      <c r="AA4188" s="1"/>
      <c r="AB4188" s="1"/>
      <c r="AC4188" s="1"/>
      <c r="AJ4188" s="1"/>
      <c r="AK4188" s="1"/>
      <c r="AL4188" s="1"/>
    </row>
    <row r="4189">
      <c r="I4189" s="1"/>
      <c r="J4189" s="1"/>
      <c r="K4189" s="1"/>
      <c r="AA4189" s="1"/>
      <c r="AB4189" s="1"/>
      <c r="AC4189" s="1"/>
      <c r="AJ4189" s="1"/>
      <c r="AK4189" s="1"/>
      <c r="AL4189" s="1"/>
    </row>
    <row r="4190">
      <c r="I4190" s="1"/>
      <c r="J4190" s="1"/>
      <c r="K4190" s="1"/>
      <c r="AA4190" s="1"/>
      <c r="AB4190" s="1"/>
      <c r="AC4190" s="1"/>
      <c r="AJ4190" s="1"/>
      <c r="AK4190" s="1"/>
      <c r="AL4190" s="1"/>
    </row>
    <row r="4191">
      <c r="I4191" s="1"/>
      <c r="J4191" s="1"/>
      <c r="K4191" s="1"/>
      <c r="AA4191" s="1"/>
      <c r="AB4191" s="1"/>
      <c r="AC4191" s="1"/>
      <c r="AJ4191" s="1"/>
      <c r="AK4191" s="1"/>
      <c r="AL4191" s="1"/>
    </row>
    <row r="4192">
      <c r="I4192" s="1"/>
      <c r="J4192" s="1"/>
      <c r="K4192" s="1"/>
      <c r="AA4192" s="1"/>
      <c r="AB4192" s="1"/>
      <c r="AC4192" s="1"/>
      <c r="AJ4192" s="1"/>
      <c r="AK4192" s="1"/>
      <c r="AL4192" s="1"/>
    </row>
    <row r="4193">
      <c r="I4193" s="1"/>
      <c r="J4193" s="1"/>
      <c r="K4193" s="1"/>
      <c r="AA4193" s="1"/>
      <c r="AB4193" s="1"/>
      <c r="AC4193" s="1"/>
      <c r="AJ4193" s="1"/>
      <c r="AK4193" s="1"/>
      <c r="AL4193" s="1"/>
    </row>
    <row r="4194">
      <c r="I4194" s="1"/>
      <c r="J4194" s="1"/>
      <c r="K4194" s="1"/>
      <c r="AA4194" s="1"/>
      <c r="AB4194" s="1"/>
      <c r="AC4194" s="1"/>
      <c r="AJ4194" s="1"/>
      <c r="AK4194" s="1"/>
      <c r="AL4194" s="1"/>
    </row>
    <row r="4195">
      <c r="I4195" s="1"/>
      <c r="J4195" s="1"/>
      <c r="K4195" s="1"/>
      <c r="AA4195" s="1"/>
      <c r="AB4195" s="1"/>
      <c r="AC4195" s="1"/>
      <c r="AJ4195" s="1"/>
      <c r="AK4195" s="1"/>
      <c r="AL4195" s="1"/>
    </row>
    <row r="4196">
      <c r="I4196" s="1"/>
      <c r="J4196" s="1"/>
      <c r="K4196" s="1"/>
      <c r="AA4196" s="1"/>
      <c r="AB4196" s="1"/>
      <c r="AC4196" s="1"/>
      <c r="AJ4196" s="1"/>
      <c r="AK4196" s="1"/>
      <c r="AL4196" s="1"/>
    </row>
    <row r="4197">
      <c r="I4197" s="1"/>
      <c r="J4197" s="1"/>
      <c r="K4197" s="1"/>
      <c r="AA4197" s="1"/>
      <c r="AB4197" s="1"/>
      <c r="AC4197" s="1"/>
      <c r="AJ4197" s="1"/>
      <c r="AK4197" s="1"/>
      <c r="AL4197" s="1"/>
    </row>
    <row r="4198">
      <c r="I4198" s="1"/>
      <c r="J4198" s="1"/>
      <c r="K4198" s="1"/>
      <c r="AA4198" s="1"/>
      <c r="AB4198" s="1"/>
      <c r="AC4198" s="1"/>
      <c r="AJ4198" s="1"/>
      <c r="AK4198" s="1"/>
      <c r="AL4198" s="1"/>
    </row>
    <row r="4199">
      <c r="I4199" s="1"/>
      <c r="J4199" s="1"/>
      <c r="K4199" s="1"/>
      <c r="AA4199" s="1"/>
      <c r="AB4199" s="1"/>
      <c r="AC4199" s="1"/>
      <c r="AJ4199" s="1"/>
      <c r="AK4199" s="1"/>
      <c r="AL4199" s="1"/>
    </row>
    <row r="4200">
      <c r="I4200" s="1"/>
      <c r="J4200" s="1"/>
      <c r="K4200" s="1"/>
      <c r="AA4200" s="1"/>
      <c r="AB4200" s="1"/>
      <c r="AC4200" s="1"/>
      <c r="AJ4200" s="1"/>
      <c r="AK4200" s="1"/>
      <c r="AL4200" s="1"/>
    </row>
    <row r="4201">
      <c r="I4201" s="1"/>
      <c r="J4201" s="1"/>
      <c r="K4201" s="1"/>
      <c r="AA4201" s="1"/>
      <c r="AB4201" s="1"/>
      <c r="AC4201" s="1"/>
      <c r="AJ4201" s="1"/>
      <c r="AK4201" s="1"/>
      <c r="AL4201" s="1"/>
    </row>
    <row r="4202">
      <c r="I4202" s="1"/>
      <c r="J4202" s="1"/>
      <c r="K4202" s="1"/>
      <c r="AA4202" s="1"/>
      <c r="AB4202" s="1"/>
      <c r="AC4202" s="1"/>
      <c r="AJ4202" s="1"/>
      <c r="AK4202" s="1"/>
      <c r="AL4202" s="1"/>
    </row>
    <row r="4203">
      <c r="I4203" s="1"/>
      <c r="J4203" s="1"/>
      <c r="K4203" s="1"/>
      <c r="AA4203" s="1"/>
      <c r="AB4203" s="1"/>
      <c r="AC4203" s="1"/>
      <c r="AJ4203" s="1"/>
      <c r="AK4203" s="1"/>
      <c r="AL4203" s="1"/>
    </row>
    <row r="4204">
      <c r="I4204" s="1"/>
      <c r="J4204" s="1"/>
      <c r="K4204" s="1"/>
      <c r="AA4204" s="1"/>
      <c r="AB4204" s="1"/>
      <c r="AC4204" s="1"/>
      <c r="AJ4204" s="1"/>
      <c r="AK4204" s="1"/>
      <c r="AL4204" s="1"/>
    </row>
    <row r="4205">
      <c r="I4205" s="1"/>
      <c r="J4205" s="1"/>
      <c r="K4205" s="1"/>
      <c r="AA4205" s="1"/>
      <c r="AB4205" s="1"/>
      <c r="AC4205" s="1"/>
      <c r="AJ4205" s="1"/>
      <c r="AK4205" s="1"/>
      <c r="AL4205" s="1"/>
    </row>
    <row r="4206">
      <c r="I4206" s="1"/>
      <c r="J4206" s="1"/>
      <c r="K4206" s="1"/>
      <c r="AA4206" s="1"/>
      <c r="AB4206" s="1"/>
      <c r="AC4206" s="1"/>
      <c r="AJ4206" s="1"/>
      <c r="AK4206" s="1"/>
      <c r="AL4206" s="1"/>
    </row>
    <row r="4207">
      <c r="I4207" s="1"/>
      <c r="J4207" s="1"/>
      <c r="K4207" s="1"/>
      <c r="AA4207" s="1"/>
      <c r="AB4207" s="1"/>
      <c r="AC4207" s="1"/>
      <c r="AJ4207" s="1"/>
      <c r="AK4207" s="1"/>
      <c r="AL4207" s="1"/>
    </row>
    <row r="4208">
      <c r="I4208" s="1"/>
      <c r="J4208" s="1"/>
      <c r="K4208" s="1"/>
      <c r="AA4208" s="1"/>
      <c r="AB4208" s="1"/>
      <c r="AC4208" s="1"/>
      <c r="AJ4208" s="1"/>
      <c r="AK4208" s="1"/>
      <c r="AL4208" s="1"/>
    </row>
    <row r="4209">
      <c r="I4209" s="1"/>
      <c r="J4209" s="1"/>
      <c r="K4209" s="1"/>
      <c r="AA4209" s="1"/>
      <c r="AB4209" s="1"/>
      <c r="AC4209" s="1"/>
      <c r="AJ4209" s="1"/>
      <c r="AK4209" s="1"/>
      <c r="AL4209" s="1"/>
    </row>
    <row r="4210">
      <c r="I4210" s="1"/>
      <c r="J4210" s="1"/>
      <c r="K4210" s="1"/>
      <c r="AA4210" s="1"/>
      <c r="AB4210" s="1"/>
      <c r="AC4210" s="1"/>
      <c r="AJ4210" s="1"/>
      <c r="AK4210" s="1"/>
      <c r="AL4210" s="1"/>
    </row>
    <row r="4211">
      <c r="I4211" s="1"/>
      <c r="J4211" s="1"/>
      <c r="K4211" s="1"/>
      <c r="AA4211" s="1"/>
      <c r="AB4211" s="1"/>
      <c r="AC4211" s="1"/>
      <c r="AJ4211" s="1"/>
      <c r="AK4211" s="1"/>
      <c r="AL4211" s="1"/>
    </row>
    <row r="4212">
      <c r="I4212" s="1"/>
      <c r="J4212" s="1"/>
      <c r="K4212" s="1"/>
      <c r="AA4212" s="1"/>
      <c r="AB4212" s="1"/>
      <c r="AC4212" s="1"/>
      <c r="AJ4212" s="1"/>
      <c r="AK4212" s="1"/>
      <c r="AL4212" s="1"/>
    </row>
    <row r="4213">
      <c r="I4213" s="1"/>
      <c r="J4213" s="1"/>
      <c r="K4213" s="1"/>
      <c r="AA4213" s="1"/>
      <c r="AB4213" s="1"/>
      <c r="AC4213" s="1"/>
      <c r="AJ4213" s="1"/>
      <c r="AK4213" s="1"/>
      <c r="AL4213" s="1"/>
    </row>
    <row r="4214">
      <c r="I4214" s="1"/>
      <c r="J4214" s="1"/>
      <c r="K4214" s="1"/>
      <c r="AA4214" s="1"/>
      <c r="AB4214" s="1"/>
      <c r="AC4214" s="1"/>
      <c r="AJ4214" s="1"/>
      <c r="AK4214" s="1"/>
      <c r="AL4214" s="1"/>
    </row>
    <row r="4215">
      <c r="I4215" s="1"/>
      <c r="J4215" s="1"/>
      <c r="K4215" s="1"/>
      <c r="AA4215" s="1"/>
      <c r="AB4215" s="1"/>
      <c r="AC4215" s="1"/>
      <c r="AJ4215" s="1"/>
      <c r="AK4215" s="1"/>
      <c r="AL4215" s="1"/>
    </row>
    <row r="4216">
      <c r="I4216" s="1"/>
      <c r="J4216" s="1"/>
      <c r="K4216" s="1"/>
      <c r="AA4216" s="1"/>
      <c r="AB4216" s="1"/>
      <c r="AC4216" s="1"/>
      <c r="AJ4216" s="1"/>
      <c r="AK4216" s="1"/>
      <c r="AL4216" s="1"/>
    </row>
    <row r="4217">
      <c r="I4217" s="1"/>
      <c r="J4217" s="1"/>
      <c r="K4217" s="1"/>
      <c r="AA4217" s="1"/>
      <c r="AB4217" s="1"/>
      <c r="AC4217" s="1"/>
      <c r="AJ4217" s="1"/>
      <c r="AK4217" s="1"/>
      <c r="AL4217" s="1"/>
    </row>
    <row r="4218">
      <c r="I4218" s="1"/>
      <c r="J4218" s="1"/>
      <c r="K4218" s="1"/>
      <c r="AA4218" s="1"/>
      <c r="AB4218" s="1"/>
      <c r="AC4218" s="1"/>
      <c r="AJ4218" s="1"/>
      <c r="AK4218" s="1"/>
      <c r="AL4218" s="1"/>
    </row>
    <row r="4219">
      <c r="I4219" s="1"/>
      <c r="J4219" s="1"/>
      <c r="K4219" s="1"/>
      <c r="AA4219" s="1"/>
      <c r="AB4219" s="1"/>
      <c r="AC4219" s="1"/>
      <c r="AJ4219" s="1"/>
      <c r="AK4219" s="1"/>
      <c r="AL4219" s="1"/>
    </row>
    <row r="4220">
      <c r="I4220" s="1"/>
      <c r="J4220" s="1"/>
      <c r="K4220" s="1"/>
      <c r="AA4220" s="1"/>
      <c r="AB4220" s="1"/>
      <c r="AC4220" s="1"/>
      <c r="AJ4220" s="1"/>
      <c r="AK4220" s="1"/>
      <c r="AL4220" s="1"/>
    </row>
    <row r="4221">
      <c r="I4221" s="1"/>
      <c r="J4221" s="1"/>
      <c r="K4221" s="1"/>
      <c r="AA4221" s="1"/>
      <c r="AB4221" s="1"/>
      <c r="AC4221" s="1"/>
      <c r="AJ4221" s="1"/>
      <c r="AK4221" s="1"/>
      <c r="AL4221" s="1"/>
    </row>
    <row r="4222">
      <c r="I4222" s="1"/>
      <c r="J4222" s="1"/>
      <c r="K4222" s="1"/>
      <c r="AA4222" s="1"/>
      <c r="AB4222" s="1"/>
      <c r="AC4222" s="1"/>
      <c r="AJ4222" s="1"/>
      <c r="AK4222" s="1"/>
      <c r="AL4222" s="1"/>
    </row>
    <row r="4223">
      <c r="I4223" s="1"/>
      <c r="J4223" s="1"/>
      <c r="K4223" s="1"/>
      <c r="AA4223" s="1"/>
      <c r="AB4223" s="1"/>
      <c r="AC4223" s="1"/>
      <c r="AJ4223" s="1"/>
      <c r="AK4223" s="1"/>
      <c r="AL4223" s="1"/>
    </row>
    <row r="4224">
      <c r="I4224" s="1"/>
      <c r="J4224" s="1"/>
      <c r="K4224" s="1"/>
      <c r="AA4224" s="1"/>
      <c r="AB4224" s="1"/>
      <c r="AC4224" s="1"/>
      <c r="AJ4224" s="1"/>
      <c r="AK4224" s="1"/>
      <c r="AL4224" s="1"/>
    </row>
    <row r="4225">
      <c r="I4225" s="1"/>
      <c r="J4225" s="1"/>
      <c r="K4225" s="1"/>
      <c r="AA4225" s="1"/>
      <c r="AB4225" s="1"/>
      <c r="AC4225" s="1"/>
      <c r="AJ4225" s="1"/>
      <c r="AK4225" s="1"/>
      <c r="AL4225" s="1"/>
    </row>
    <row r="4226">
      <c r="I4226" s="1"/>
      <c r="J4226" s="1"/>
      <c r="K4226" s="1"/>
      <c r="AA4226" s="1"/>
      <c r="AB4226" s="1"/>
      <c r="AC4226" s="1"/>
      <c r="AJ4226" s="1"/>
      <c r="AK4226" s="1"/>
      <c r="AL4226" s="1"/>
    </row>
    <row r="4227">
      <c r="I4227" s="1"/>
      <c r="J4227" s="1"/>
      <c r="K4227" s="1"/>
      <c r="AA4227" s="1"/>
      <c r="AB4227" s="1"/>
      <c r="AC4227" s="1"/>
      <c r="AJ4227" s="1"/>
      <c r="AK4227" s="1"/>
      <c r="AL4227" s="1"/>
    </row>
    <row r="4228">
      <c r="I4228" s="1"/>
      <c r="J4228" s="1"/>
      <c r="K4228" s="1"/>
      <c r="AA4228" s="1"/>
      <c r="AB4228" s="1"/>
      <c r="AC4228" s="1"/>
      <c r="AJ4228" s="1"/>
      <c r="AK4228" s="1"/>
      <c r="AL4228" s="1"/>
    </row>
    <row r="4229">
      <c r="I4229" s="1"/>
      <c r="J4229" s="1"/>
      <c r="K4229" s="1"/>
      <c r="AA4229" s="1"/>
      <c r="AB4229" s="1"/>
      <c r="AC4229" s="1"/>
      <c r="AJ4229" s="1"/>
      <c r="AK4229" s="1"/>
      <c r="AL4229" s="1"/>
    </row>
    <row r="4230">
      <c r="I4230" s="1"/>
      <c r="J4230" s="1"/>
      <c r="K4230" s="1"/>
      <c r="AA4230" s="1"/>
      <c r="AB4230" s="1"/>
      <c r="AC4230" s="1"/>
      <c r="AJ4230" s="1"/>
      <c r="AK4230" s="1"/>
      <c r="AL4230" s="1"/>
    </row>
    <row r="4231">
      <c r="I4231" s="1"/>
      <c r="J4231" s="1"/>
      <c r="K4231" s="1"/>
      <c r="AA4231" s="1"/>
      <c r="AB4231" s="1"/>
      <c r="AC4231" s="1"/>
      <c r="AJ4231" s="1"/>
      <c r="AK4231" s="1"/>
      <c r="AL4231" s="1"/>
    </row>
    <row r="4232">
      <c r="I4232" s="1"/>
      <c r="J4232" s="1"/>
      <c r="K4232" s="1"/>
      <c r="AA4232" s="1"/>
      <c r="AB4232" s="1"/>
      <c r="AC4232" s="1"/>
      <c r="AJ4232" s="1"/>
      <c r="AK4232" s="1"/>
      <c r="AL4232" s="1"/>
    </row>
    <row r="4233">
      <c r="I4233" s="1"/>
      <c r="J4233" s="1"/>
      <c r="K4233" s="1"/>
      <c r="AA4233" s="1"/>
      <c r="AB4233" s="1"/>
      <c r="AC4233" s="1"/>
      <c r="AJ4233" s="1"/>
      <c r="AK4233" s="1"/>
      <c r="AL4233" s="1"/>
    </row>
    <row r="4234">
      <c r="I4234" s="1"/>
      <c r="J4234" s="1"/>
      <c r="K4234" s="1"/>
      <c r="AA4234" s="1"/>
      <c r="AB4234" s="1"/>
      <c r="AC4234" s="1"/>
      <c r="AJ4234" s="1"/>
      <c r="AK4234" s="1"/>
      <c r="AL4234" s="1"/>
    </row>
    <row r="4235">
      <c r="I4235" s="1"/>
      <c r="J4235" s="1"/>
      <c r="K4235" s="1"/>
      <c r="AA4235" s="1"/>
      <c r="AB4235" s="1"/>
      <c r="AC4235" s="1"/>
      <c r="AJ4235" s="1"/>
      <c r="AK4235" s="1"/>
      <c r="AL4235" s="1"/>
    </row>
    <row r="4236">
      <c r="I4236" s="1"/>
      <c r="J4236" s="1"/>
      <c r="K4236" s="1"/>
      <c r="AA4236" s="1"/>
      <c r="AB4236" s="1"/>
      <c r="AC4236" s="1"/>
      <c r="AJ4236" s="1"/>
      <c r="AK4236" s="1"/>
      <c r="AL4236" s="1"/>
    </row>
    <row r="4237">
      <c r="I4237" s="1"/>
      <c r="J4237" s="1"/>
      <c r="K4237" s="1"/>
      <c r="AA4237" s="1"/>
      <c r="AB4237" s="1"/>
      <c r="AC4237" s="1"/>
      <c r="AJ4237" s="1"/>
      <c r="AK4237" s="1"/>
      <c r="AL4237" s="1"/>
    </row>
    <row r="4238">
      <c r="I4238" s="1"/>
      <c r="J4238" s="1"/>
      <c r="K4238" s="1"/>
      <c r="AA4238" s="1"/>
      <c r="AB4238" s="1"/>
      <c r="AC4238" s="1"/>
      <c r="AJ4238" s="1"/>
      <c r="AK4238" s="1"/>
      <c r="AL4238" s="1"/>
    </row>
    <row r="4239">
      <c r="I4239" s="1"/>
      <c r="J4239" s="1"/>
      <c r="K4239" s="1"/>
      <c r="AA4239" s="1"/>
      <c r="AB4239" s="1"/>
      <c r="AC4239" s="1"/>
      <c r="AJ4239" s="1"/>
      <c r="AK4239" s="1"/>
      <c r="AL4239" s="1"/>
    </row>
    <row r="4240">
      <c r="I4240" s="1"/>
      <c r="J4240" s="1"/>
      <c r="K4240" s="1"/>
      <c r="AA4240" s="1"/>
      <c r="AB4240" s="1"/>
      <c r="AC4240" s="1"/>
      <c r="AJ4240" s="1"/>
      <c r="AK4240" s="1"/>
      <c r="AL4240" s="1"/>
    </row>
    <row r="4241">
      <c r="I4241" s="1"/>
      <c r="J4241" s="1"/>
      <c r="K4241" s="1"/>
      <c r="AA4241" s="1"/>
      <c r="AB4241" s="1"/>
      <c r="AC4241" s="1"/>
      <c r="AJ4241" s="1"/>
      <c r="AK4241" s="1"/>
      <c r="AL4241" s="1"/>
    </row>
    <row r="4242">
      <c r="I4242" s="1"/>
      <c r="J4242" s="1"/>
      <c r="K4242" s="1"/>
      <c r="AA4242" s="1"/>
      <c r="AB4242" s="1"/>
      <c r="AC4242" s="1"/>
      <c r="AJ4242" s="1"/>
      <c r="AK4242" s="1"/>
      <c r="AL4242" s="1"/>
    </row>
    <row r="4243">
      <c r="I4243" s="1"/>
      <c r="J4243" s="1"/>
      <c r="K4243" s="1"/>
      <c r="AA4243" s="1"/>
      <c r="AB4243" s="1"/>
      <c r="AC4243" s="1"/>
      <c r="AJ4243" s="1"/>
      <c r="AK4243" s="1"/>
      <c r="AL4243" s="1"/>
    </row>
    <row r="4244">
      <c r="I4244" s="1"/>
      <c r="J4244" s="1"/>
      <c r="K4244" s="1"/>
      <c r="AA4244" s="1"/>
      <c r="AB4244" s="1"/>
      <c r="AC4244" s="1"/>
      <c r="AJ4244" s="1"/>
      <c r="AK4244" s="1"/>
      <c r="AL4244" s="1"/>
    </row>
    <row r="4245">
      <c r="I4245" s="1"/>
      <c r="J4245" s="1"/>
      <c r="K4245" s="1"/>
      <c r="AA4245" s="1"/>
      <c r="AB4245" s="1"/>
      <c r="AC4245" s="1"/>
      <c r="AJ4245" s="1"/>
      <c r="AK4245" s="1"/>
      <c r="AL4245" s="1"/>
    </row>
    <row r="4246">
      <c r="I4246" s="1"/>
      <c r="J4246" s="1"/>
      <c r="K4246" s="1"/>
      <c r="AA4246" s="1"/>
      <c r="AB4246" s="1"/>
      <c r="AC4246" s="1"/>
      <c r="AJ4246" s="1"/>
      <c r="AK4246" s="1"/>
      <c r="AL4246" s="1"/>
    </row>
    <row r="4247">
      <c r="I4247" s="1"/>
      <c r="J4247" s="1"/>
      <c r="K4247" s="1"/>
      <c r="AA4247" s="1"/>
      <c r="AB4247" s="1"/>
      <c r="AC4247" s="1"/>
      <c r="AJ4247" s="1"/>
      <c r="AK4247" s="1"/>
      <c r="AL4247" s="1"/>
    </row>
    <row r="4248">
      <c r="I4248" s="1"/>
      <c r="J4248" s="1"/>
      <c r="K4248" s="1"/>
      <c r="AA4248" s="1"/>
      <c r="AB4248" s="1"/>
      <c r="AC4248" s="1"/>
      <c r="AJ4248" s="1"/>
      <c r="AK4248" s="1"/>
      <c r="AL4248" s="1"/>
    </row>
    <row r="4249">
      <c r="I4249" s="1"/>
      <c r="J4249" s="1"/>
      <c r="K4249" s="1"/>
      <c r="AA4249" s="1"/>
      <c r="AB4249" s="1"/>
      <c r="AC4249" s="1"/>
      <c r="AJ4249" s="1"/>
      <c r="AK4249" s="1"/>
      <c r="AL4249" s="1"/>
    </row>
    <row r="4250">
      <c r="I4250" s="1"/>
      <c r="J4250" s="1"/>
      <c r="K4250" s="1"/>
      <c r="AA4250" s="1"/>
      <c r="AB4250" s="1"/>
      <c r="AC4250" s="1"/>
      <c r="AJ4250" s="1"/>
      <c r="AK4250" s="1"/>
      <c r="AL4250" s="1"/>
    </row>
    <row r="4251">
      <c r="I4251" s="1"/>
      <c r="J4251" s="1"/>
      <c r="K4251" s="1"/>
      <c r="AA4251" s="1"/>
      <c r="AB4251" s="1"/>
      <c r="AC4251" s="1"/>
      <c r="AJ4251" s="1"/>
      <c r="AK4251" s="1"/>
      <c r="AL4251" s="1"/>
    </row>
    <row r="4252">
      <c r="I4252" s="1"/>
      <c r="J4252" s="1"/>
      <c r="K4252" s="1"/>
      <c r="AA4252" s="1"/>
      <c r="AB4252" s="1"/>
      <c r="AC4252" s="1"/>
      <c r="AJ4252" s="1"/>
      <c r="AK4252" s="1"/>
      <c r="AL4252" s="1"/>
    </row>
    <row r="4253">
      <c r="I4253" s="1"/>
      <c r="J4253" s="1"/>
      <c r="K4253" s="1"/>
      <c r="AA4253" s="1"/>
      <c r="AB4253" s="1"/>
      <c r="AC4253" s="1"/>
      <c r="AJ4253" s="1"/>
      <c r="AK4253" s="1"/>
      <c r="AL4253" s="1"/>
    </row>
    <row r="4254">
      <c r="I4254" s="1"/>
      <c r="J4254" s="1"/>
      <c r="K4254" s="1"/>
      <c r="AA4254" s="1"/>
      <c r="AB4254" s="1"/>
      <c r="AC4254" s="1"/>
      <c r="AJ4254" s="1"/>
      <c r="AK4254" s="1"/>
      <c r="AL4254" s="1"/>
    </row>
    <row r="4255">
      <c r="I4255" s="1"/>
      <c r="J4255" s="1"/>
      <c r="K4255" s="1"/>
      <c r="AA4255" s="1"/>
      <c r="AB4255" s="1"/>
      <c r="AC4255" s="1"/>
      <c r="AJ4255" s="1"/>
      <c r="AK4255" s="1"/>
      <c r="AL4255" s="1"/>
    </row>
    <row r="4256">
      <c r="I4256" s="1"/>
      <c r="J4256" s="1"/>
      <c r="K4256" s="1"/>
      <c r="AA4256" s="1"/>
      <c r="AB4256" s="1"/>
      <c r="AC4256" s="1"/>
      <c r="AJ4256" s="1"/>
      <c r="AK4256" s="1"/>
      <c r="AL4256" s="1"/>
    </row>
    <row r="4257">
      <c r="I4257" s="1"/>
      <c r="J4257" s="1"/>
      <c r="K4257" s="1"/>
      <c r="AA4257" s="1"/>
      <c r="AB4257" s="1"/>
      <c r="AC4257" s="1"/>
      <c r="AJ4257" s="1"/>
      <c r="AK4257" s="1"/>
      <c r="AL4257" s="1"/>
    </row>
    <row r="4258">
      <c r="I4258" s="1"/>
      <c r="J4258" s="1"/>
      <c r="K4258" s="1"/>
      <c r="AA4258" s="1"/>
      <c r="AB4258" s="1"/>
      <c r="AC4258" s="1"/>
      <c r="AJ4258" s="1"/>
      <c r="AK4258" s="1"/>
      <c r="AL4258" s="1"/>
    </row>
    <row r="4259">
      <c r="I4259" s="1"/>
      <c r="J4259" s="1"/>
      <c r="K4259" s="1"/>
      <c r="AA4259" s="1"/>
      <c r="AB4259" s="1"/>
      <c r="AC4259" s="1"/>
      <c r="AJ4259" s="1"/>
      <c r="AK4259" s="1"/>
      <c r="AL4259" s="1"/>
    </row>
    <row r="4260">
      <c r="I4260" s="1"/>
      <c r="J4260" s="1"/>
      <c r="K4260" s="1"/>
      <c r="AA4260" s="1"/>
      <c r="AB4260" s="1"/>
      <c r="AC4260" s="1"/>
      <c r="AJ4260" s="1"/>
      <c r="AK4260" s="1"/>
      <c r="AL4260" s="1"/>
    </row>
    <row r="4261">
      <c r="I4261" s="1"/>
      <c r="J4261" s="1"/>
      <c r="K4261" s="1"/>
      <c r="AA4261" s="1"/>
      <c r="AB4261" s="1"/>
      <c r="AC4261" s="1"/>
      <c r="AJ4261" s="1"/>
      <c r="AK4261" s="1"/>
      <c r="AL4261" s="1"/>
    </row>
    <row r="4262">
      <c r="I4262" s="1"/>
      <c r="J4262" s="1"/>
      <c r="K4262" s="1"/>
      <c r="AA4262" s="1"/>
      <c r="AB4262" s="1"/>
      <c r="AC4262" s="1"/>
      <c r="AJ4262" s="1"/>
      <c r="AK4262" s="1"/>
      <c r="AL4262" s="1"/>
    </row>
    <row r="4263">
      <c r="I4263" s="1"/>
      <c r="J4263" s="1"/>
      <c r="K4263" s="1"/>
      <c r="AA4263" s="1"/>
      <c r="AB4263" s="1"/>
      <c r="AC4263" s="1"/>
      <c r="AJ4263" s="1"/>
      <c r="AK4263" s="1"/>
      <c r="AL4263" s="1"/>
    </row>
    <row r="4264">
      <c r="I4264" s="1"/>
      <c r="J4264" s="1"/>
      <c r="K4264" s="1"/>
      <c r="AA4264" s="1"/>
      <c r="AB4264" s="1"/>
      <c r="AC4264" s="1"/>
      <c r="AJ4264" s="1"/>
      <c r="AK4264" s="1"/>
      <c r="AL4264" s="1"/>
    </row>
    <row r="4265">
      <c r="I4265" s="1"/>
      <c r="J4265" s="1"/>
      <c r="K4265" s="1"/>
      <c r="AA4265" s="1"/>
      <c r="AB4265" s="1"/>
      <c r="AC4265" s="1"/>
      <c r="AJ4265" s="1"/>
      <c r="AK4265" s="1"/>
      <c r="AL4265" s="1"/>
    </row>
    <row r="4266">
      <c r="I4266" s="1"/>
      <c r="J4266" s="1"/>
      <c r="K4266" s="1"/>
      <c r="AA4266" s="1"/>
      <c r="AB4266" s="1"/>
      <c r="AC4266" s="1"/>
      <c r="AJ4266" s="1"/>
      <c r="AK4266" s="1"/>
      <c r="AL4266" s="1"/>
    </row>
    <row r="4267">
      <c r="I4267" s="1"/>
      <c r="J4267" s="1"/>
      <c r="K4267" s="1"/>
      <c r="AA4267" s="1"/>
      <c r="AB4267" s="1"/>
      <c r="AC4267" s="1"/>
      <c r="AJ4267" s="1"/>
      <c r="AK4267" s="1"/>
      <c r="AL4267" s="1"/>
    </row>
    <row r="4268">
      <c r="I4268" s="1"/>
      <c r="J4268" s="1"/>
      <c r="K4268" s="1"/>
      <c r="AA4268" s="1"/>
      <c r="AB4268" s="1"/>
      <c r="AC4268" s="1"/>
      <c r="AJ4268" s="1"/>
      <c r="AK4268" s="1"/>
      <c r="AL4268" s="1"/>
    </row>
    <row r="4269">
      <c r="I4269" s="1"/>
      <c r="J4269" s="1"/>
      <c r="K4269" s="1"/>
      <c r="AA4269" s="1"/>
      <c r="AB4269" s="1"/>
      <c r="AC4269" s="1"/>
      <c r="AJ4269" s="1"/>
      <c r="AK4269" s="1"/>
      <c r="AL4269" s="1"/>
    </row>
    <row r="4270">
      <c r="I4270" s="1"/>
      <c r="J4270" s="1"/>
      <c r="K4270" s="1"/>
      <c r="AA4270" s="1"/>
      <c r="AB4270" s="1"/>
      <c r="AC4270" s="1"/>
      <c r="AJ4270" s="1"/>
      <c r="AK4270" s="1"/>
      <c r="AL4270" s="1"/>
    </row>
    <row r="4271">
      <c r="I4271" s="1"/>
      <c r="J4271" s="1"/>
      <c r="K4271" s="1"/>
      <c r="AA4271" s="1"/>
      <c r="AB4271" s="1"/>
      <c r="AC4271" s="1"/>
      <c r="AJ4271" s="1"/>
      <c r="AK4271" s="1"/>
      <c r="AL4271" s="1"/>
    </row>
    <row r="4272">
      <c r="I4272" s="1"/>
      <c r="J4272" s="1"/>
      <c r="K4272" s="1"/>
      <c r="AA4272" s="1"/>
      <c r="AB4272" s="1"/>
      <c r="AC4272" s="1"/>
      <c r="AJ4272" s="1"/>
      <c r="AK4272" s="1"/>
      <c r="AL4272" s="1"/>
    </row>
    <row r="4273">
      <c r="I4273" s="1"/>
      <c r="J4273" s="1"/>
      <c r="K4273" s="1"/>
      <c r="AA4273" s="1"/>
      <c r="AB4273" s="1"/>
      <c r="AC4273" s="1"/>
      <c r="AJ4273" s="1"/>
      <c r="AK4273" s="1"/>
      <c r="AL4273" s="1"/>
    </row>
    <row r="4274">
      <c r="I4274" s="1"/>
      <c r="J4274" s="1"/>
      <c r="K4274" s="1"/>
      <c r="AA4274" s="1"/>
      <c r="AB4274" s="1"/>
      <c r="AC4274" s="1"/>
      <c r="AJ4274" s="1"/>
      <c r="AK4274" s="1"/>
      <c r="AL4274" s="1"/>
    </row>
    <row r="4275">
      <c r="I4275" s="1"/>
      <c r="J4275" s="1"/>
      <c r="K4275" s="1"/>
      <c r="AA4275" s="1"/>
      <c r="AB4275" s="1"/>
      <c r="AC4275" s="1"/>
      <c r="AJ4275" s="1"/>
      <c r="AK4275" s="1"/>
      <c r="AL4275" s="1"/>
    </row>
    <row r="4276">
      <c r="I4276" s="1"/>
      <c r="J4276" s="1"/>
      <c r="K4276" s="1"/>
      <c r="AA4276" s="1"/>
      <c r="AB4276" s="1"/>
      <c r="AC4276" s="1"/>
      <c r="AJ4276" s="1"/>
      <c r="AK4276" s="1"/>
      <c r="AL4276" s="1"/>
    </row>
    <row r="4277">
      <c r="I4277" s="1"/>
      <c r="J4277" s="1"/>
      <c r="K4277" s="1"/>
      <c r="AA4277" s="1"/>
      <c r="AB4277" s="1"/>
      <c r="AC4277" s="1"/>
      <c r="AJ4277" s="1"/>
      <c r="AK4277" s="1"/>
      <c r="AL4277" s="1"/>
    </row>
    <row r="4278">
      <c r="I4278" s="1"/>
      <c r="J4278" s="1"/>
      <c r="K4278" s="1"/>
      <c r="AA4278" s="1"/>
      <c r="AB4278" s="1"/>
      <c r="AC4278" s="1"/>
      <c r="AJ4278" s="1"/>
      <c r="AK4278" s="1"/>
      <c r="AL4278" s="1"/>
    </row>
    <row r="4279">
      <c r="I4279" s="1"/>
      <c r="J4279" s="1"/>
      <c r="K4279" s="1"/>
      <c r="AA4279" s="1"/>
      <c r="AB4279" s="1"/>
      <c r="AC4279" s="1"/>
      <c r="AJ4279" s="1"/>
      <c r="AK4279" s="1"/>
      <c r="AL4279" s="1"/>
    </row>
    <row r="4280">
      <c r="I4280" s="1"/>
      <c r="J4280" s="1"/>
      <c r="K4280" s="1"/>
      <c r="AA4280" s="1"/>
      <c r="AB4280" s="1"/>
      <c r="AC4280" s="1"/>
      <c r="AJ4280" s="1"/>
      <c r="AK4280" s="1"/>
      <c r="AL4280" s="1"/>
    </row>
    <row r="4281">
      <c r="I4281" s="1"/>
      <c r="J4281" s="1"/>
      <c r="K4281" s="1"/>
      <c r="AA4281" s="1"/>
      <c r="AB4281" s="1"/>
      <c r="AC4281" s="1"/>
      <c r="AJ4281" s="1"/>
      <c r="AK4281" s="1"/>
      <c r="AL4281" s="1"/>
    </row>
    <row r="4282">
      <c r="I4282" s="1"/>
      <c r="J4282" s="1"/>
      <c r="K4282" s="1"/>
      <c r="AA4282" s="1"/>
      <c r="AB4282" s="1"/>
      <c r="AC4282" s="1"/>
      <c r="AJ4282" s="1"/>
      <c r="AK4282" s="1"/>
      <c r="AL4282" s="1"/>
    </row>
    <row r="4283">
      <c r="I4283" s="1"/>
      <c r="J4283" s="1"/>
      <c r="K4283" s="1"/>
      <c r="AA4283" s="1"/>
      <c r="AB4283" s="1"/>
      <c r="AC4283" s="1"/>
      <c r="AJ4283" s="1"/>
      <c r="AK4283" s="1"/>
      <c r="AL4283" s="1"/>
    </row>
    <row r="4284">
      <c r="I4284" s="1"/>
      <c r="J4284" s="1"/>
      <c r="K4284" s="1"/>
      <c r="AA4284" s="1"/>
      <c r="AB4284" s="1"/>
      <c r="AC4284" s="1"/>
      <c r="AJ4284" s="1"/>
      <c r="AK4284" s="1"/>
      <c r="AL4284" s="1"/>
    </row>
    <row r="4285">
      <c r="I4285" s="1"/>
      <c r="J4285" s="1"/>
      <c r="K4285" s="1"/>
      <c r="AA4285" s="1"/>
      <c r="AB4285" s="1"/>
      <c r="AC4285" s="1"/>
      <c r="AJ4285" s="1"/>
      <c r="AK4285" s="1"/>
      <c r="AL4285" s="1"/>
    </row>
    <row r="4286">
      <c r="I4286" s="1"/>
      <c r="J4286" s="1"/>
      <c r="K4286" s="1"/>
      <c r="AA4286" s="1"/>
      <c r="AB4286" s="1"/>
      <c r="AC4286" s="1"/>
      <c r="AJ4286" s="1"/>
      <c r="AK4286" s="1"/>
      <c r="AL4286" s="1"/>
    </row>
    <row r="4287">
      <c r="I4287" s="1"/>
      <c r="J4287" s="1"/>
      <c r="K4287" s="1"/>
      <c r="AA4287" s="1"/>
      <c r="AB4287" s="1"/>
      <c r="AC4287" s="1"/>
      <c r="AJ4287" s="1"/>
      <c r="AK4287" s="1"/>
      <c r="AL4287" s="1"/>
    </row>
    <row r="4288">
      <c r="I4288" s="1"/>
      <c r="J4288" s="1"/>
      <c r="K4288" s="1"/>
      <c r="AA4288" s="1"/>
      <c r="AB4288" s="1"/>
      <c r="AC4288" s="1"/>
      <c r="AJ4288" s="1"/>
      <c r="AK4288" s="1"/>
      <c r="AL4288" s="1"/>
    </row>
    <row r="4289">
      <c r="I4289" s="1"/>
      <c r="J4289" s="1"/>
      <c r="K4289" s="1"/>
      <c r="AA4289" s="1"/>
      <c r="AB4289" s="1"/>
      <c r="AC4289" s="1"/>
      <c r="AJ4289" s="1"/>
      <c r="AK4289" s="1"/>
      <c r="AL4289" s="1"/>
    </row>
    <row r="4290">
      <c r="I4290" s="1"/>
      <c r="J4290" s="1"/>
      <c r="K4290" s="1"/>
      <c r="AA4290" s="1"/>
      <c r="AB4290" s="1"/>
      <c r="AC4290" s="1"/>
      <c r="AJ4290" s="1"/>
      <c r="AK4290" s="1"/>
      <c r="AL4290" s="1"/>
    </row>
    <row r="4291">
      <c r="I4291" s="1"/>
      <c r="J4291" s="1"/>
      <c r="K4291" s="1"/>
      <c r="AA4291" s="1"/>
      <c r="AB4291" s="1"/>
      <c r="AC4291" s="1"/>
      <c r="AJ4291" s="1"/>
      <c r="AK4291" s="1"/>
      <c r="AL4291" s="1"/>
    </row>
    <row r="4292">
      <c r="I4292" s="1"/>
      <c r="J4292" s="1"/>
      <c r="K4292" s="1"/>
      <c r="AA4292" s="1"/>
      <c r="AB4292" s="1"/>
      <c r="AC4292" s="1"/>
      <c r="AJ4292" s="1"/>
      <c r="AK4292" s="1"/>
      <c r="AL4292" s="1"/>
    </row>
    <row r="4293">
      <c r="I4293" s="1"/>
      <c r="J4293" s="1"/>
      <c r="K4293" s="1"/>
      <c r="AA4293" s="1"/>
      <c r="AB4293" s="1"/>
      <c r="AC4293" s="1"/>
      <c r="AJ4293" s="1"/>
      <c r="AK4293" s="1"/>
      <c r="AL4293" s="1"/>
    </row>
    <row r="4294">
      <c r="I4294" s="1"/>
      <c r="J4294" s="1"/>
      <c r="K4294" s="1"/>
      <c r="AA4294" s="1"/>
      <c r="AB4294" s="1"/>
      <c r="AC4294" s="1"/>
      <c r="AJ4294" s="1"/>
      <c r="AK4294" s="1"/>
      <c r="AL4294" s="1"/>
    </row>
    <row r="4295">
      <c r="I4295" s="1"/>
      <c r="J4295" s="1"/>
      <c r="K4295" s="1"/>
      <c r="AA4295" s="1"/>
      <c r="AB4295" s="1"/>
      <c r="AC4295" s="1"/>
      <c r="AJ4295" s="1"/>
      <c r="AK4295" s="1"/>
      <c r="AL4295" s="1"/>
    </row>
    <row r="4296">
      <c r="I4296" s="1"/>
      <c r="J4296" s="1"/>
      <c r="K4296" s="1"/>
      <c r="AA4296" s="1"/>
      <c r="AB4296" s="1"/>
      <c r="AC4296" s="1"/>
      <c r="AJ4296" s="1"/>
      <c r="AK4296" s="1"/>
      <c r="AL4296" s="1"/>
    </row>
    <row r="4297">
      <c r="I4297" s="1"/>
      <c r="J4297" s="1"/>
      <c r="K4297" s="1"/>
      <c r="AA4297" s="1"/>
      <c r="AB4297" s="1"/>
      <c r="AC4297" s="1"/>
      <c r="AJ4297" s="1"/>
      <c r="AK4297" s="1"/>
      <c r="AL4297" s="1"/>
    </row>
    <row r="4298">
      <c r="I4298" s="1"/>
      <c r="J4298" s="1"/>
      <c r="K4298" s="1"/>
      <c r="AA4298" s="1"/>
      <c r="AB4298" s="1"/>
      <c r="AC4298" s="1"/>
      <c r="AJ4298" s="1"/>
      <c r="AK4298" s="1"/>
      <c r="AL4298" s="1"/>
    </row>
    <row r="4299">
      <c r="I4299" s="1"/>
      <c r="J4299" s="1"/>
      <c r="K4299" s="1"/>
      <c r="AA4299" s="1"/>
      <c r="AB4299" s="1"/>
      <c r="AC4299" s="1"/>
      <c r="AJ4299" s="1"/>
      <c r="AK4299" s="1"/>
      <c r="AL4299" s="1"/>
    </row>
    <row r="4300">
      <c r="I4300" s="1"/>
      <c r="J4300" s="1"/>
      <c r="K4300" s="1"/>
      <c r="AA4300" s="1"/>
      <c r="AB4300" s="1"/>
      <c r="AC4300" s="1"/>
      <c r="AJ4300" s="1"/>
      <c r="AK4300" s="1"/>
      <c r="AL4300" s="1"/>
    </row>
    <row r="4301">
      <c r="I4301" s="1"/>
      <c r="J4301" s="1"/>
      <c r="K4301" s="1"/>
      <c r="AA4301" s="1"/>
      <c r="AB4301" s="1"/>
      <c r="AC4301" s="1"/>
      <c r="AJ4301" s="1"/>
      <c r="AK4301" s="1"/>
      <c r="AL4301" s="1"/>
    </row>
    <row r="4302">
      <c r="I4302" s="1"/>
      <c r="J4302" s="1"/>
      <c r="K4302" s="1"/>
      <c r="AA4302" s="1"/>
      <c r="AB4302" s="1"/>
      <c r="AC4302" s="1"/>
      <c r="AJ4302" s="1"/>
      <c r="AK4302" s="1"/>
      <c r="AL4302" s="1"/>
    </row>
    <row r="4303">
      <c r="I4303" s="1"/>
      <c r="J4303" s="1"/>
      <c r="K4303" s="1"/>
      <c r="AA4303" s="1"/>
      <c r="AB4303" s="1"/>
      <c r="AC4303" s="1"/>
      <c r="AJ4303" s="1"/>
      <c r="AK4303" s="1"/>
      <c r="AL4303" s="1"/>
    </row>
    <row r="4304">
      <c r="I4304" s="1"/>
      <c r="J4304" s="1"/>
      <c r="K4304" s="1"/>
      <c r="AA4304" s="1"/>
      <c r="AB4304" s="1"/>
      <c r="AC4304" s="1"/>
      <c r="AJ4304" s="1"/>
      <c r="AK4304" s="1"/>
      <c r="AL4304" s="1"/>
    </row>
    <row r="4305">
      <c r="I4305" s="1"/>
      <c r="J4305" s="1"/>
      <c r="K4305" s="1"/>
      <c r="AA4305" s="1"/>
      <c r="AB4305" s="1"/>
      <c r="AC4305" s="1"/>
      <c r="AJ4305" s="1"/>
      <c r="AK4305" s="1"/>
      <c r="AL4305" s="1"/>
    </row>
    <row r="4306">
      <c r="I4306" s="1"/>
      <c r="J4306" s="1"/>
      <c r="K4306" s="1"/>
      <c r="AA4306" s="1"/>
      <c r="AB4306" s="1"/>
      <c r="AC4306" s="1"/>
      <c r="AJ4306" s="1"/>
      <c r="AK4306" s="1"/>
      <c r="AL4306" s="1"/>
    </row>
    <row r="4307">
      <c r="I4307" s="1"/>
      <c r="J4307" s="1"/>
      <c r="K4307" s="1"/>
      <c r="AA4307" s="1"/>
      <c r="AB4307" s="1"/>
      <c r="AC4307" s="1"/>
      <c r="AJ4307" s="1"/>
      <c r="AK4307" s="1"/>
      <c r="AL4307" s="1"/>
    </row>
    <row r="4308">
      <c r="I4308" s="1"/>
      <c r="J4308" s="1"/>
      <c r="K4308" s="1"/>
      <c r="AA4308" s="1"/>
      <c r="AB4308" s="1"/>
      <c r="AC4308" s="1"/>
      <c r="AJ4308" s="1"/>
      <c r="AK4308" s="1"/>
      <c r="AL4308" s="1"/>
    </row>
    <row r="4309">
      <c r="I4309" s="1"/>
      <c r="J4309" s="1"/>
      <c r="K4309" s="1"/>
      <c r="AA4309" s="1"/>
      <c r="AB4309" s="1"/>
      <c r="AC4309" s="1"/>
      <c r="AJ4309" s="1"/>
      <c r="AK4309" s="1"/>
      <c r="AL4309" s="1"/>
    </row>
    <row r="4310">
      <c r="I4310" s="1"/>
      <c r="J4310" s="1"/>
      <c r="K4310" s="1"/>
      <c r="AA4310" s="1"/>
      <c r="AB4310" s="1"/>
      <c r="AC4310" s="1"/>
      <c r="AJ4310" s="1"/>
      <c r="AK4310" s="1"/>
      <c r="AL4310" s="1"/>
    </row>
    <row r="4311">
      <c r="I4311" s="1"/>
      <c r="J4311" s="1"/>
      <c r="K4311" s="1"/>
      <c r="AA4311" s="1"/>
      <c r="AB4311" s="1"/>
      <c r="AC4311" s="1"/>
      <c r="AJ4311" s="1"/>
      <c r="AK4311" s="1"/>
      <c r="AL4311" s="1"/>
    </row>
    <row r="4312">
      <c r="I4312" s="1"/>
      <c r="J4312" s="1"/>
      <c r="K4312" s="1"/>
      <c r="AA4312" s="1"/>
      <c r="AB4312" s="1"/>
      <c r="AC4312" s="1"/>
      <c r="AJ4312" s="1"/>
      <c r="AK4312" s="1"/>
      <c r="AL4312" s="1"/>
    </row>
    <row r="4313">
      <c r="I4313" s="1"/>
      <c r="J4313" s="1"/>
      <c r="K4313" s="1"/>
      <c r="AA4313" s="1"/>
      <c r="AB4313" s="1"/>
      <c r="AC4313" s="1"/>
      <c r="AJ4313" s="1"/>
      <c r="AK4313" s="1"/>
      <c r="AL4313" s="1"/>
    </row>
    <row r="4314">
      <c r="I4314" s="1"/>
      <c r="J4314" s="1"/>
      <c r="K4314" s="1"/>
      <c r="AA4314" s="1"/>
      <c r="AB4314" s="1"/>
      <c r="AC4314" s="1"/>
      <c r="AJ4314" s="1"/>
      <c r="AK4314" s="1"/>
      <c r="AL4314" s="1"/>
    </row>
    <row r="4315">
      <c r="I4315" s="1"/>
      <c r="J4315" s="1"/>
      <c r="K4315" s="1"/>
      <c r="AA4315" s="1"/>
      <c r="AB4315" s="1"/>
      <c r="AC4315" s="1"/>
      <c r="AJ4315" s="1"/>
      <c r="AK4315" s="1"/>
      <c r="AL4315" s="1"/>
    </row>
    <row r="4316">
      <c r="I4316" s="1"/>
      <c r="J4316" s="1"/>
      <c r="K4316" s="1"/>
      <c r="AA4316" s="1"/>
      <c r="AB4316" s="1"/>
      <c r="AC4316" s="1"/>
      <c r="AJ4316" s="1"/>
      <c r="AK4316" s="1"/>
      <c r="AL4316" s="1"/>
    </row>
    <row r="4317">
      <c r="I4317" s="1"/>
      <c r="J4317" s="1"/>
      <c r="K4317" s="1"/>
      <c r="AA4317" s="1"/>
      <c r="AB4317" s="1"/>
      <c r="AC4317" s="1"/>
      <c r="AJ4317" s="1"/>
      <c r="AK4317" s="1"/>
      <c r="AL4317" s="1"/>
    </row>
    <row r="4318">
      <c r="I4318" s="1"/>
      <c r="J4318" s="1"/>
      <c r="K4318" s="1"/>
      <c r="AA4318" s="1"/>
      <c r="AB4318" s="1"/>
      <c r="AC4318" s="1"/>
      <c r="AJ4318" s="1"/>
      <c r="AK4318" s="1"/>
      <c r="AL4318" s="1"/>
    </row>
    <row r="4319">
      <c r="I4319" s="1"/>
      <c r="J4319" s="1"/>
      <c r="K4319" s="1"/>
      <c r="AA4319" s="1"/>
      <c r="AB4319" s="1"/>
      <c r="AC4319" s="1"/>
      <c r="AJ4319" s="1"/>
      <c r="AK4319" s="1"/>
      <c r="AL4319" s="1"/>
    </row>
    <row r="4320">
      <c r="I4320" s="1"/>
      <c r="J4320" s="1"/>
      <c r="K4320" s="1"/>
      <c r="AA4320" s="1"/>
      <c r="AB4320" s="1"/>
      <c r="AC4320" s="1"/>
      <c r="AJ4320" s="1"/>
      <c r="AK4320" s="1"/>
      <c r="AL4320" s="1"/>
    </row>
    <row r="4321">
      <c r="I4321" s="1"/>
      <c r="J4321" s="1"/>
      <c r="K4321" s="1"/>
      <c r="AA4321" s="1"/>
      <c r="AB4321" s="1"/>
      <c r="AC4321" s="1"/>
      <c r="AJ4321" s="1"/>
      <c r="AK4321" s="1"/>
      <c r="AL4321" s="1"/>
    </row>
    <row r="4322">
      <c r="I4322" s="1"/>
      <c r="J4322" s="1"/>
      <c r="K4322" s="1"/>
      <c r="AA4322" s="1"/>
      <c r="AB4322" s="1"/>
      <c r="AC4322" s="1"/>
      <c r="AJ4322" s="1"/>
      <c r="AK4322" s="1"/>
      <c r="AL4322" s="1"/>
    </row>
    <row r="4323">
      <c r="I4323" s="1"/>
      <c r="J4323" s="1"/>
      <c r="K4323" s="1"/>
      <c r="AA4323" s="1"/>
      <c r="AB4323" s="1"/>
      <c r="AC4323" s="1"/>
      <c r="AJ4323" s="1"/>
      <c r="AK4323" s="1"/>
      <c r="AL4323" s="1"/>
    </row>
    <row r="4324">
      <c r="I4324" s="1"/>
      <c r="J4324" s="1"/>
      <c r="K4324" s="1"/>
      <c r="AA4324" s="1"/>
      <c r="AB4324" s="1"/>
      <c r="AC4324" s="1"/>
      <c r="AJ4324" s="1"/>
      <c r="AK4324" s="1"/>
      <c r="AL4324" s="1"/>
    </row>
    <row r="4325">
      <c r="I4325" s="1"/>
      <c r="J4325" s="1"/>
      <c r="K4325" s="1"/>
      <c r="AA4325" s="1"/>
      <c r="AB4325" s="1"/>
      <c r="AC4325" s="1"/>
      <c r="AJ4325" s="1"/>
      <c r="AK4325" s="1"/>
      <c r="AL4325" s="1"/>
    </row>
    <row r="4326">
      <c r="I4326" s="1"/>
      <c r="J4326" s="1"/>
      <c r="K4326" s="1"/>
      <c r="AA4326" s="1"/>
      <c r="AB4326" s="1"/>
      <c r="AC4326" s="1"/>
      <c r="AJ4326" s="1"/>
      <c r="AK4326" s="1"/>
      <c r="AL4326" s="1"/>
    </row>
    <row r="4327">
      <c r="I4327" s="1"/>
      <c r="J4327" s="1"/>
      <c r="K4327" s="1"/>
      <c r="AA4327" s="1"/>
      <c r="AB4327" s="1"/>
      <c r="AC4327" s="1"/>
      <c r="AJ4327" s="1"/>
      <c r="AK4327" s="1"/>
      <c r="AL4327" s="1"/>
    </row>
    <row r="4328">
      <c r="I4328" s="1"/>
      <c r="J4328" s="1"/>
      <c r="K4328" s="1"/>
      <c r="AA4328" s="1"/>
      <c r="AB4328" s="1"/>
      <c r="AC4328" s="1"/>
      <c r="AJ4328" s="1"/>
      <c r="AK4328" s="1"/>
      <c r="AL4328" s="1"/>
    </row>
    <row r="4329">
      <c r="I4329" s="1"/>
      <c r="J4329" s="1"/>
      <c r="K4329" s="1"/>
      <c r="AA4329" s="1"/>
      <c r="AB4329" s="1"/>
      <c r="AC4329" s="1"/>
      <c r="AJ4329" s="1"/>
      <c r="AK4329" s="1"/>
      <c r="AL4329" s="1"/>
    </row>
    <row r="4330">
      <c r="I4330" s="1"/>
      <c r="J4330" s="1"/>
      <c r="K4330" s="1"/>
      <c r="AA4330" s="1"/>
      <c r="AB4330" s="1"/>
      <c r="AC4330" s="1"/>
      <c r="AJ4330" s="1"/>
      <c r="AK4330" s="1"/>
      <c r="AL4330" s="1"/>
    </row>
    <row r="4331">
      <c r="I4331" s="1"/>
      <c r="J4331" s="1"/>
      <c r="K4331" s="1"/>
      <c r="AA4331" s="1"/>
      <c r="AB4331" s="1"/>
      <c r="AC4331" s="1"/>
      <c r="AJ4331" s="1"/>
      <c r="AK4331" s="1"/>
      <c r="AL4331" s="1"/>
    </row>
    <row r="4332">
      <c r="I4332" s="1"/>
      <c r="J4332" s="1"/>
      <c r="K4332" s="1"/>
      <c r="AA4332" s="1"/>
      <c r="AB4332" s="1"/>
      <c r="AC4332" s="1"/>
      <c r="AJ4332" s="1"/>
      <c r="AK4332" s="1"/>
      <c r="AL4332" s="1"/>
    </row>
    <row r="4333">
      <c r="I4333" s="1"/>
      <c r="J4333" s="1"/>
      <c r="K4333" s="1"/>
      <c r="AA4333" s="1"/>
      <c r="AB4333" s="1"/>
      <c r="AC4333" s="1"/>
      <c r="AJ4333" s="1"/>
      <c r="AK4333" s="1"/>
      <c r="AL4333" s="1"/>
    </row>
    <row r="4334">
      <c r="I4334" s="1"/>
      <c r="J4334" s="1"/>
      <c r="K4334" s="1"/>
      <c r="AA4334" s="1"/>
      <c r="AB4334" s="1"/>
      <c r="AC4334" s="1"/>
      <c r="AJ4334" s="1"/>
      <c r="AK4334" s="1"/>
      <c r="AL4334" s="1"/>
    </row>
    <row r="4335">
      <c r="I4335" s="1"/>
      <c r="J4335" s="1"/>
      <c r="K4335" s="1"/>
      <c r="AA4335" s="1"/>
      <c r="AB4335" s="1"/>
      <c r="AC4335" s="1"/>
      <c r="AJ4335" s="1"/>
      <c r="AK4335" s="1"/>
      <c r="AL4335" s="1"/>
    </row>
    <row r="4336">
      <c r="I4336" s="1"/>
      <c r="J4336" s="1"/>
      <c r="K4336" s="1"/>
      <c r="AA4336" s="1"/>
      <c r="AB4336" s="1"/>
      <c r="AC4336" s="1"/>
      <c r="AJ4336" s="1"/>
      <c r="AK4336" s="1"/>
      <c r="AL4336" s="1"/>
    </row>
    <row r="4337">
      <c r="I4337" s="1"/>
      <c r="J4337" s="1"/>
      <c r="K4337" s="1"/>
      <c r="AA4337" s="1"/>
      <c r="AB4337" s="1"/>
      <c r="AC4337" s="1"/>
      <c r="AJ4337" s="1"/>
      <c r="AK4337" s="1"/>
      <c r="AL4337" s="1"/>
    </row>
    <row r="4338">
      <c r="I4338" s="1"/>
      <c r="J4338" s="1"/>
      <c r="K4338" s="1"/>
      <c r="AA4338" s="1"/>
      <c r="AB4338" s="1"/>
      <c r="AC4338" s="1"/>
      <c r="AJ4338" s="1"/>
      <c r="AK4338" s="1"/>
      <c r="AL4338" s="1"/>
    </row>
    <row r="4339">
      <c r="I4339" s="1"/>
      <c r="J4339" s="1"/>
      <c r="K4339" s="1"/>
      <c r="AA4339" s="1"/>
      <c r="AB4339" s="1"/>
      <c r="AC4339" s="1"/>
      <c r="AJ4339" s="1"/>
      <c r="AK4339" s="1"/>
      <c r="AL4339" s="1"/>
    </row>
    <row r="4340">
      <c r="I4340" s="1"/>
      <c r="J4340" s="1"/>
      <c r="K4340" s="1"/>
      <c r="AA4340" s="1"/>
      <c r="AB4340" s="1"/>
      <c r="AC4340" s="1"/>
      <c r="AJ4340" s="1"/>
      <c r="AK4340" s="1"/>
      <c r="AL4340" s="1"/>
    </row>
    <row r="4341">
      <c r="I4341" s="1"/>
      <c r="J4341" s="1"/>
      <c r="K4341" s="1"/>
      <c r="AA4341" s="1"/>
      <c r="AB4341" s="1"/>
      <c r="AC4341" s="1"/>
      <c r="AJ4341" s="1"/>
      <c r="AK4341" s="1"/>
      <c r="AL4341" s="1"/>
    </row>
    <row r="4342">
      <c r="I4342" s="1"/>
      <c r="J4342" s="1"/>
      <c r="K4342" s="1"/>
      <c r="AA4342" s="1"/>
      <c r="AB4342" s="1"/>
      <c r="AC4342" s="1"/>
      <c r="AJ4342" s="1"/>
      <c r="AK4342" s="1"/>
      <c r="AL4342" s="1"/>
    </row>
    <row r="4343">
      <c r="I4343" s="1"/>
      <c r="J4343" s="1"/>
      <c r="K4343" s="1"/>
      <c r="AA4343" s="1"/>
      <c r="AB4343" s="1"/>
      <c r="AC4343" s="1"/>
      <c r="AJ4343" s="1"/>
      <c r="AK4343" s="1"/>
      <c r="AL4343" s="1"/>
    </row>
    <row r="4344">
      <c r="I4344" s="1"/>
      <c r="J4344" s="1"/>
      <c r="K4344" s="1"/>
      <c r="AA4344" s="1"/>
      <c r="AB4344" s="1"/>
      <c r="AC4344" s="1"/>
      <c r="AJ4344" s="1"/>
      <c r="AK4344" s="1"/>
      <c r="AL4344" s="1"/>
    </row>
    <row r="4345">
      <c r="I4345" s="1"/>
      <c r="J4345" s="1"/>
      <c r="K4345" s="1"/>
      <c r="AA4345" s="1"/>
      <c r="AB4345" s="1"/>
      <c r="AC4345" s="1"/>
      <c r="AJ4345" s="1"/>
      <c r="AK4345" s="1"/>
      <c r="AL4345" s="1"/>
    </row>
    <row r="4346">
      <c r="I4346" s="1"/>
      <c r="J4346" s="1"/>
      <c r="K4346" s="1"/>
      <c r="AA4346" s="1"/>
      <c r="AB4346" s="1"/>
      <c r="AC4346" s="1"/>
      <c r="AJ4346" s="1"/>
      <c r="AK4346" s="1"/>
      <c r="AL4346" s="1"/>
    </row>
    <row r="4347">
      <c r="I4347" s="1"/>
      <c r="J4347" s="1"/>
      <c r="K4347" s="1"/>
      <c r="AA4347" s="1"/>
      <c r="AB4347" s="1"/>
      <c r="AC4347" s="1"/>
      <c r="AJ4347" s="1"/>
      <c r="AK4347" s="1"/>
      <c r="AL4347" s="1"/>
    </row>
    <row r="4348">
      <c r="I4348" s="1"/>
      <c r="J4348" s="1"/>
      <c r="K4348" s="1"/>
      <c r="AA4348" s="1"/>
      <c r="AB4348" s="1"/>
      <c r="AC4348" s="1"/>
      <c r="AJ4348" s="1"/>
      <c r="AK4348" s="1"/>
      <c r="AL4348" s="1"/>
    </row>
    <row r="4349">
      <c r="I4349" s="1"/>
      <c r="J4349" s="1"/>
      <c r="K4349" s="1"/>
      <c r="AA4349" s="1"/>
      <c r="AB4349" s="1"/>
      <c r="AC4349" s="1"/>
      <c r="AJ4349" s="1"/>
      <c r="AK4349" s="1"/>
      <c r="AL4349" s="1"/>
    </row>
    <row r="4350">
      <c r="I4350" s="1"/>
      <c r="J4350" s="1"/>
      <c r="K4350" s="1"/>
      <c r="AA4350" s="1"/>
      <c r="AB4350" s="1"/>
      <c r="AC4350" s="1"/>
      <c r="AJ4350" s="1"/>
      <c r="AK4350" s="1"/>
      <c r="AL4350" s="1"/>
    </row>
    <row r="4351">
      <c r="I4351" s="1"/>
      <c r="J4351" s="1"/>
      <c r="K4351" s="1"/>
      <c r="AA4351" s="1"/>
      <c r="AB4351" s="1"/>
      <c r="AC4351" s="1"/>
      <c r="AJ4351" s="1"/>
      <c r="AK4351" s="1"/>
      <c r="AL4351" s="1"/>
    </row>
    <row r="4352">
      <c r="I4352" s="1"/>
      <c r="J4352" s="1"/>
      <c r="K4352" s="1"/>
      <c r="AA4352" s="1"/>
      <c r="AB4352" s="1"/>
      <c r="AC4352" s="1"/>
      <c r="AJ4352" s="1"/>
      <c r="AK4352" s="1"/>
      <c r="AL4352" s="1"/>
    </row>
    <row r="4353">
      <c r="I4353" s="1"/>
      <c r="J4353" s="1"/>
      <c r="K4353" s="1"/>
      <c r="AA4353" s="1"/>
      <c r="AB4353" s="1"/>
      <c r="AC4353" s="1"/>
      <c r="AJ4353" s="1"/>
      <c r="AK4353" s="1"/>
      <c r="AL4353" s="1"/>
    </row>
    <row r="4354">
      <c r="I4354" s="1"/>
      <c r="J4354" s="1"/>
      <c r="K4354" s="1"/>
      <c r="AA4354" s="1"/>
      <c r="AB4354" s="1"/>
      <c r="AC4354" s="1"/>
      <c r="AJ4354" s="1"/>
      <c r="AK4354" s="1"/>
      <c r="AL4354" s="1"/>
    </row>
    <row r="4355">
      <c r="I4355" s="1"/>
      <c r="J4355" s="1"/>
      <c r="K4355" s="1"/>
      <c r="AA4355" s="1"/>
      <c r="AB4355" s="1"/>
      <c r="AC4355" s="1"/>
      <c r="AJ4355" s="1"/>
      <c r="AK4355" s="1"/>
      <c r="AL4355" s="1"/>
    </row>
    <row r="4356">
      <c r="I4356" s="1"/>
      <c r="J4356" s="1"/>
      <c r="K4356" s="1"/>
      <c r="AA4356" s="1"/>
      <c r="AB4356" s="1"/>
      <c r="AC4356" s="1"/>
      <c r="AJ4356" s="1"/>
      <c r="AK4356" s="1"/>
      <c r="AL4356" s="1"/>
    </row>
    <row r="4357">
      <c r="I4357" s="1"/>
      <c r="J4357" s="1"/>
      <c r="K4357" s="1"/>
      <c r="AA4357" s="1"/>
      <c r="AB4357" s="1"/>
      <c r="AC4357" s="1"/>
      <c r="AJ4357" s="1"/>
      <c r="AK4357" s="1"/>
      <c r="AL4357" s="1"/>
    </row>
    <row r="4358">
      <c r="I4358" s="1"/>
      <c r="J4358" s="1"/>
      <c r="K4358" s="1"/>
      <c r="AA4358" s="1"/>
      <c r="AB4358" s="1"/>
      <c r="AC4358" s="1"/>
      <c r="AJ4358" s="1"/>
      <c r="AK4358" s="1"/>
      <c r="AL4358" s="1"/>
    </row>
    <row r="4359">
      <c r="I4359" s="1"/>
      <c r="J4359" s="1"/>
      <c r="K4359" s="1"/>
      <c r="AA4359" s="1"/>
      <c r="AB4359" s="1"/>
      <c r="AC4359" s="1"/>
      <c r="AJ4359" s="1"/>
      <c r="AK4359" s="1"/>
      <c r="AL4359" s="1"/>
    </row>
    <row r="4360">
      <c r="I4360" s="1"/>
      <c r="J4360" s="1"/>
      <c r="K4360" s="1"/>
      <c r="AA4360" s="1"/>
      <c r="AB4360" s="1"/>
      <c r="AC4360" s="1"/>
      <c r="AJ4360" s="1"/>
      <c r="AK4360" s="1"/>
      <c r="AL4360" s="1"/>
    </row>
    <row r="4361">
      <c r="I4361" s="1"/>
      <c r="J4361" s="1"/>
      <c r="K4361" s="1"/>
      <c r="AA4361" s="1"/>
      <c r="AB4361" s="1"/>
      <c r="AC4361" s="1"/>
      <c r="AJ4361" s="1"/>
      <c r="AK4361" s="1"/>
      <c r="AL4361" s="1"/>
    </row>
    <row r="4362">
      <c r="I4362" s="1"/>
      <c r="J4362" s="1"/>
      <c r="K4362" s="1"/>
      <c r="AA4362" s="1"/>
      <c r="AB4362" s="1"/>
      <c r="AC4362" s="1"/>
      <c r="AJ4362" s="1"/>
      <c r="AK4362" s="1"/>
      <c r="AL4362" s="1"/>
    </row>
    <row r="4363">
      <c r="I4363" s="1"/>
      <c r="J4363" s="1"/>
      <c r="K4363" s="1"/>
      <c r="AA4363" s="1"/>
      <c r="AB4363" s="1"/>
      <c r="AC4363" s="1"/>
      <c r="AJ4363" s="1"/>
      <c r="AK4363" s="1"/>
      <c r="AL4363" s="1"/>
    </row>
    <row r="4364">
      <c r="I4364" s="1"/>
      <c r="J4364" s="1"/>
      <c r="K4364" s="1"/>
      <c r="AA4364" s="1"/>
      <c r="AB4364" s="1"/>
      <c r="AC4364" s="1"/>
      <c r="AJ4364" s="1"/>
      <c r="AK4364" s="1"/>
      <c r="AL4364" s="1"/>
    </row>
    <row r="4365">
      <c r="I4365" s="1"/>
      <c r="J4365" s="1"/>
      <c r="K4365" s="1"/>
      <c r="AA4365" s="1"/>
      <c r="AB4365" s="1"/>
      <c r="AC4365" s="1"/>
      <c r="AJ4365" s="1"/>
      <c r="AK4365" s="1"/>
      <c r="AL4365" s="1"/>
    </row>
    <row r="4366">
      <c r="I4366" s="1"/>
      <c r="J4366" s="1"/>
      <c r="K4366" s="1"/>
      <c r="AA4366" s="1"/>
      <c r="AB4366" s="1"/>
      <c r="AC4366" s="1"/>
      <c r="AJ4366" s="1"/>
      <c r="AK4366" s="1"/>
      <c r="AL4366" s="1"/>
    </row>
    <row r="4367">
      <c r="I4367" s="1"/>
      <c r="J4367" s="1"/>
      <c r="K4367" s="1"/>
      <c r="AA4367" s="1"/>
      <c r="AB4367" s="1"/>
      <c r="AC4367" s="1"/>
      <c r="AJ4367" s="1"/>
      <c r="AK4367" s="1"/>
      <c r="AL4367" s="1"/>
    </row>
    <row r="4368">
      <c r="I4368" s="1"/>
      <c r="J4368" s="1"/>
      <c r="K4368" s="1"/>
      <c r="AA4368" s="1"/>
      <c r="AB4368" s="1"/>
      <c r="AC4368" s="1"/>
      <c r="AJ4368" s="1"/>
      <c r="AK4368" s="1"/>
      <c r="AL4368" s="1"/>
    </row>
    <row r="4369">
      <c r="I4369" s="1"/>
      <c r="J4369" s="1"/>
      <c r="K4369" s="1"/>
      <c r="AA4369" s="1"/>
      <c r="AB4369" s="1"/>
      <c r="AC4369" s="1"/>
      <c r="AJ4369" s="1"/>
      <c r="AK4369" s="1"/>
      <c r="AL4369" s="1"/>
    </row>
    <row r="4370">
      <c r="I4370" s="1"/>
      <c r="J4370" s="1"/>
      <c r="K4370" s="1"/>
      <c r="AA4370" s="1"/>
      <c r="AB4370" s="1"/>
      <c r="AC4370" s="1"/>
      <c r="AJ4370" s="1"/>
      <c r="AK4370" s="1"/>
      <c r="AL4370" s="1"/>
    </row>
    <row r="4371">
      <c r="I4371" s="1"/>
      <c r="J4371" s="1"/>
      <c r="K4371" s="1"/>
      <c r="AA4371" s="1"/>
      <c r="AB4371" s="1"/>
      <c r="AC4371" s="1"/>
      <c r="AJ4371" s="1"/>
      <c r="AK4371" s="1"/>
      <c r="AL4371" s="1"/>
    </row>
    <row r="4372">
      <c r="I4372" s="1"/>
      <c r="J4372" s="1"/>
      <c r="K4372" s="1"/>
      <c r="AA4372" s="1"/>
      <c r="AB4372" s="1"/>
      <c r="AC4372" s="1"/>
      <c r="AJ4372" s="1"/>
      <c r="AK4372" s="1"/>
      <c r="AL4372" s="1"/>
    </row>
    <row r="4373">
      <c r="I4373" s="1"/>
      <c r="J4373" s="1"/>
      <c r="K4373" s="1"/>
      <c r="AA4373" s="1"/>
      <c r="AB4373" s="1"/>
      <c r="AC4373" s="1"/>
      <c r="AJ4373" s="1"/>
      <c r="AK4373" s="1"/>
      <c r="AL4373" s="1"/>
    </row>
    <row r="4374">
      <c r="I4374" s="1"/>
      <c r="J4374" s="1"/>
      <c r="K4374" s="1"/>
      <c r="AA4374" s="1"/>
      <c r="AB4374" s="1"/>
      <c r="AC4374" s="1"/>
      <c r="AJ4374" s="1"/>
      <c r="AK4374" s="1"/>
      <c r="AL4374" s="1"/>
    </row>
    <row r="4375">
      <c r="I4375" s="1"/>
      <c r="J4375" s="1"/>
      <c r="K4375" s="1"/>
      <c r="AA4375" s="1"/>
      <c r="AB4375" s="1"/>
      <c r="AC4375" s="1"/>
      <c r="AJ4375" s="1"/>
      <c r="AK4375" s="1"/>
      <c r="AL4375" s="1"/>
    </row>
    <row r="4376">
      <c r="I4376" s="1"/>
      <c r="J4376" s="1"/>
      <c r="K4376" s="1"/>
      <c r="AA4376" s="1"/>
      <c r="AB4376" s="1"/>
      <c r="AC4376" s="1"/>
      <c r="AJ4376" s="1"/>
      <c r="AK4376" s="1"/>
      <c r="AL4376" s="1"/>
    </row>
    <row r="4377">
      <c r="I4377" s="1"/>
      <c r="J4377" s="1"/>
      <c r="K4377" s="1"/>
      <c r="AA4377" s="1"/>
      <c r="AB4377" s="1"/>
      <c r="AC4377" s="1"/>
      <c r="AJ4377" s="1"/>
      <c r="AK4377" s="1"/>
      <c r="AL4377" s="1"/>
    </row>
    <row r="4378">
      <c r="I4378" s="1"/>
      <c r="J4378" s="1"/>
      <c r="K4378" s="1"/>
      <c r="AA4378" s="1"/>
      <c r="AB4378" s="1"/>
      <c r="AC4378" s="1"/>
      <c r="AJ4378" s="1"/>
      <c r="AK4378" s="1"/>
      <c r="AL4378" s="1"/>
    </row>
    <row r="4379">
      <c r="I4379" s="1"/>
      <c r="J4379" s="1"/>
      <c r="K4379" s="1"/>
      <c r="AA4379" s="1"/>
      <c r="AB4379" s="1"/>
      <c r="AC4379" s="1"/>
      <c r="AJ4379" s="1"/>
      <c r="AK4379" s="1"/>
      <c r="AL4379" s="1"/>
    </row>
    <row r="4380">
      <c r="I4380" s="1"/>
      <c r="J4380" s="1"/>
      <c r="K4380" s="1"/>
      <c r="AA4380" s="1"/>
      <c r="AB4380" s="1"/>
      <c r="AC4380" s="1"/>
      <c r="AJ4380" s="1"/>
      <c r="AK4380" s="1"/>
      <c r="AL4380" s="1"/>
    </row>
    <row r="4381">
      <c r="I4381" s="1"/>
      <c r="J4381" s="1"/>
      <c r="K4381" s="1"/>
      <c r="AA4381" s="1"/>
      <c r="AB4381" s="1"/>
      <c r="AC4381" s="1"/>
      <c r="AJ4381" s="1"/>
      <c r="AK4381" s="1"/>
      <c r="AL4381" s="1"/>
    </row>
    <row r="4382">
      <c r="I4382" s="1"/>
      <c r="J4382" s="1"/>
      <c r="K4382" s="1"/>
      <c r="AA4382" s="1"/>
      <c r="AB4382" s="1"/>
      <c r="AC4382" s="1"/>
      <c r="AJ4382" s="1"/>
      <c r="AK4382" s="1"/>
      <c r="AL4382" s="1"/>
    </row>
    <row r="4383">
      <c r="I4383" s="1"/>
      <c r="J4383" s="1"/>
      <c r="K4383" s="1"/>
      <c r="AA4383" s="1"/>
      <c r="AB4383" s="1"/>
      <c r="AC4383" s="1"/>
      <c r="AJ4383" s="1"/>
      <c r="AK4383" s="1"/>
      <c r="AL4383" s="1"/>
    </row>
    <row r="4384">
      <c r="I4384" s="1"/>
      <c r="J4384" s="1"/>
      <c r="K4384" s="1"/>
      <c r="AA4384" s="1"/>
      <c r="AB4384" s="1"/>
      <c r="AC4384" s="1"/>
      <c r="AJ4384" s="1"/>
      <c r="AK4384" s="1"/>
      <c r="AL4384" s="1"/>
    </row>
    <row r="4385">
      <c r="I4385" s="1"/>
      <c r="J4385" s="1"/>
      <c r="K4385" s="1"/>
      <c r="AA4385" s="1"/>
      <c r="AB4385" s="1"/>
      <c r="AC4385" s="1"/>
      <c r="AJ4385" s="1"/>
      <c r="AK4385" s="1"/>
      <c r="AL4385" s="1"/>
    </row>
    <row r="4386">
      <c r="I4386" s="1"/>
      <c r="J4386" s="1"/>
      <c r="K4386" s="1"/>
      <c r="AA4386" s="1"/>
      <c r="AB4386" s="1"/>
      <c r="AC4386" s="1"/>
      <c r="AJ4386" s="1"/>
      <c r="AK4386" s="1"/>
      <c r="AL4386" s="1"/>
    </row>
    <row r="4387">
      <c r="I4387" s="1"/>
      <c r="J4387" s="1"/>
      <c r="K4387" s="1"/>
      <c r="AA4387" s="1"/>
      <c r="AB4387" s="1"/>
      <c r="AC4387" s="1"/>
      <c r="AJ4387" s="1"/>
      <c r="AK4387" s="1"/>
      <c r="AL4387" s="1"/>
    </row>
    <row r="4388">
      <c r="I4388" s="1"/>
      <c r="J4388" s="1"/>
      <c r="K4388" s="1"/>
      <c r="AA4388" s="1"/>
      <c r="AB4388" s="1"/>
      <c r="AC4388" s="1"/>
      <c r="AJ4388" s="1"/>
      <c r="AK4388" s="1"/>
      <c r="AL4388" s="1"/>
    </row>
    <row r="4389">
      <c r="I4389" s="1"/>
      <c r="J4389" s="1"/>
      <c r="K4389" s="1"/>
      <c r="AA4389" s="1"/>
      <c r="AB4389" s="1"/>
      <c r="AC4389" s="1"/>
      <c r="AJ4389" s="1"/>
      <c r="AK4389" s="1"/>
      <c r="AL4389" s="1"/>
    </row>
    <row r="4390">
      <c r="I4390" s="1"/>
      <c r="J4390" s="1"/>
      <c r="K4390" s="1"/>
      <c r="AA4390" s="1"/>
      <c r="AB4390" s="1"/>
      <c r="AC4390" s="1"/>
      <c r="AJ4390" s="1"/>
      <c r="AK4390" s="1"/>
      <c r="AL4390" s="1"/>
    </row>
    <row r="4391">
      <c r="I4391" s="1"/>
      <c r="J4391" s="1"/>
      <c r="K4391" s="1"/>
      <c r="AA4391" s="1"/>
      <c r="AB4391" s="1"/>
      <c r="AC4391" s="1"/>
      <c r="AJ4391" s="1"/>
      <c r="AK4391" s="1"/>
      <c r="AL4391" s="1"/>
    </row>
    <row r="4392">
      <c r="I4392" s="1"/>
      <c r="J4392" s="1"/>
      <c r="K4392" s="1"/>
      <c r="AA4392" s="1"/>
      <c r="AB4392" s="1"/>
      <c r="AC4392" s="1"/>
      <c r="AJ4392" s="1"/>
      <c r="AK4392" s="1"/>
      <c r="AL4392" s="1"/>
    </row>
    <row r="4393">
      <c r="I4393" s="1"/>
      <c r="J4393" s="1"/>
      <c r="K4393" s="1"/>
      <c r="AA4393" s="1"/>
      <c r="AB4393" s="1"/>
      <c r="AC4393" s="1"/>
      <c r="AJ4393" s="1"/>
      <c r="AK4393" s="1"/>
      <c r="AL4393" s="1"/>
    </row>
    <row r="4394">
      <c r="I4394" s="1"/>
      <c r="J4394" s="1"/>
      <c r="K4394" s="1"/>
      <c r="AA4394" s="1"/>
      <c r="AB4394" s="1"/>
      <c r="AC4394" s="1"/>
      <c r="AJ4394" s="1"/>
      <c r="AK4394" s="1"/>
      <c r="AL4394" s="1"/>
    </row>
    <row r="4395">
      <c r="I4395" s="1"/>
      <c r="J4395" s="1"/>
      <c r="K4395" s="1"/>
      <c r="AA4395" s="1"/>
      <c r="AB4395" s="1"/>
      <c r="AC4395" s="1"/>
      <c r="AJ4395" s="1"/>
      <c r="AK4395" s="1"/>
      <c r="AL4395" s="1"/>
    </row>
    <row r="4396">
      <c r="I4396" s="1"/>
      <c r="J4396" s="1"/>
      <c r="K4396" s="1"/>
      <c r="AA4396" s="1"/>
      <c r="AB4396" s="1"/>
      <c r="AC4396" s="1"/>
      <c r="AJ4396" s="1"/>
      <c r="AK4396" s="1"/>
      <c r="AL4396" s="1"/>
    </row>
    <row r="4397">
      <c r="I4397" s="1"/>
      <c r="J4397" s="1"/>
      <c r="K4397" s="1"/>
      <c r="AA4397" s="1"/>
      <c r="AB4397" s="1"/>
      <c r="AC4397" s="1"/>
      <c r="AJ4397" s="1"/>
      <c r="AK4397" s="1"/>
      <c r="AL4397" s="1"/>
    </row>
    <row r="4398">
      <c r="I4398" s="1"/>
      <c r="J4398" s="1"/>
      <c r="K4398" s="1"/>
      <c r="AA4398" s="1"/>
      <c r="AB4398" s="1"/>
      <c r="AC4398" s="1"/>
      <c r="AJ4398" s="1"/>
      <c r="AK4398" s="1"/>
      <c r="AL4398" s="1"/>
    </row>
    <row r="4399">
      <c r="I4399" s="1"/>
      <c r="J4399" s="1"/>
      <c r="K4399" s="1"/>
      <c r="AA4399" s="1"/>
      <c r="AB4399" s="1"/>
      <c r="AC4399" s="1"/>
      <c r="AJ4399" s="1"/>
      <c r="AK4399" s="1"/>
      <c r="AL4399" s="1"/>
    </row>
    <row r="4400">
      <c r="I4400" s="1"/>
      <c r="J4400" s="1"/>
      <c r="K4400" s="1"/>
      <c r="AA4400" s="1"/>
      <c r="AB4400" s="1"/>
      <c r="AC4400" s="1"/>
      <c r="AJ4400" s="1"/>
      <c r="AK4400" s="1"/>
      <c r="AL4400" s="1"/>
    </row>
    <row r="4401">
      <c r="I4401" s="1"/>
      <c r="J4401" s="1"/>
      <c r="K4401" s="1"/>
      <c r="AA4401" s="1"/>
      <c r="AB4401" s="1"/>
      <c r="AC4401" s="1"/>
      <c r="AJ4401" s="1"/>
      <c r="AK4401" s="1"/>
      <c r="AL4401" s="1"/>
    </row>
    <row r="4402">
      <c r="I4402" s="1"/>
      <c r="J4402" s="1"/>
      <c r="K4402" s="1"/>
      <c r="AA4402" s="1"/>
      <c r="AB4402" s="1"/>
      <c r="AC4402" s="1"/>
      <c r="AJ4402" s="1"/>
      <c r="AK4402" s="1"/>
      <c r="AL4402" s="1"/>
    </row>
    <row r="4403">
      <c r="I4403" s="1"/>
      <c r="J4403" s="1"/>
      <c r="K4403" s="1"/>
      <c r="AA4403" s="1"/>
      <c r="AB4403" s="1"/>
      <c r="AC4403" s="1"/>
      <c r="AJ4403" s="1"/>
      <c r="AK4403" s="1"/>
      <c r="AL4403" s="1"/>
    </row>
    <row r="4404">
      <c r="I4404" s="1"/>
      <c r="J4404" s="1"/>
      <c r="K4404" s="1"/>
      <c r="AA4404" s="1"/>
      <c r="AB4404" s="1"/>
      <c r="AC4404" s="1"/>
      <c r="AJ4404" s="1"/>
      <c r="AK4404" s="1"/>
      <c r="AL4404" s="1"/>
    </row>
    <row r="4405">
      <c r="I4405" s="1"/>
      <c r="J4405" s="1"/>
      <c r="K4405" s="1"/>
      <c r="AA4405" s="1"/>
      <c r="AB4405" s="1"/>
      <c r="AC4405" s="1"/>
      <c r="AJ4405" s="1"/>
      <c r="AK4405" s="1"/>
      <c r="AL4405" s="1"/>
    </row>
    <row r="4406">
      <c r="I4406" s="1"/>
      <c r="J4406" s="1"/>
      <c r="K4406" s="1"/>
      <c r="AA4406" s="1"/>
      <c r="AB4406" s="1"/>
      <c r="AC4406" s="1"/>
      <c r="AJ4406" s="1"/>
      <c r="AK4406" s="1"/>
      <c r="AL4406" s="1"/>
    </row>
    <row r="4407">
      <c r="I4407" s="1"/>
      <c r="J4407" s="1"/>
      <c r="K4407" s="1"/>
      <c r="AA4407" s="1"/>
      <c r="AB4407" s="1"/>
      <c r="AC4407" s="1"/>
      <c r="AJ4407" s="1"/>
      <c r="AK4407" s="1"/>
      <c r="AL4407" s="1"/>
    </row>
    <row r="4408">
      <c r="I4408" s="1"/>
      <c r="J4408" s="1"/>
      <c r="K4408" s="1"/>
      <c r="AA4408" s="1"/>
      <c r="AB4408" s="1"/>
      <c r="AC4408" s="1"/>
      <c r="AJ4408" s="1"/>
      <c r="AK4408" s="1"/>
      <c r="AL4408" s="1"/>
    </row>
    <row r="4409">
      <c r="I4409" s="1"/>
      <c r="J4409" s="1"/>
      <c r="K4409" s="1"/>
      <c r="AA4409" s="1"/>
      <c r="AB4409" s="1"/>
      <c r="AC4409" s="1"/>
      <c r="AJ4409" s="1"/>
      <c r="AK4409" s="1"/>
      <c r="AL4409" s="1"/>
    </row>
    <row r="4410">
      <c r="I4410" s="1"/>
      <c r="J4410" s="1"/>
      <c r="K4410" s="1"/>
      <c r="AA4410" s="1"/>
      <c r="AB4410" s="1"/>
      <c r="AC4410" s="1"/>
      <c r="AJ4410" s="1"/>
      <c r="AK4410" s="1"/>
      <c r="AL4410" s="1"/>
    </row>
    <row r="4411">
      <c r="I4411" s="1"/>
      <c r="J4411" s="1"/>
      <c r="K4411" s="1"/>
      <c r="AA4411" s="1"/>
      <c r="AB4411" s="1"/>
      <c r="AC4411" s="1"/>
      <c r="AJ4411" s="1"/>
      <c r="AK4411" s="1"/>
      <c r="AL4411" s="1"/>
    </row>
    <row r="4412">
      <c r="I4412" s="1"/>
      <c r="J4412" s="1"/>
      <c r="K4412" s="1"/>
      <c r="AA4412" s="1"/>
      <c r="AB4412" s="1"/>
      <c r="AC4412" s="1"/>
      <c r="AJ4412" s="1"/>
      <c r="AK4412" s="1"/>
      <c r="AL4412" s="1"/>
    </row>
    <row r="4413">
      <c r="I4413" s="1"/>
      <c r="J4413" s="1"/>
      <c r="K4413" s="1"/>
      <c r="AA4413" s="1"/>
      <c r="AB4413" s="1"/>
      <c r="AC4413" s="1"/>
      <c r="AJ4413" s="1"/>
      <c r="AK4413" s="1"/>
      <c r="AL4413" s="1"/>
    </row>
    <row r="4414">
      <c r="I4414" s="1"/>
      <c r="J4414" s="1"/>
      <c r="K4414" s="1"/>
      <c r="AA4414" s="1"/>
      <c r="AB4414" s="1"/>
      <c r="AC4414" s="1"/>
      <c r="AJ4414" s="1"/>
      <c r="AK4414" s="1"/>
      <c r="AL4414" s="1"/>
    </row>
    <row r="4415">
      <c r="I4415" s="1"/>
      <c r="J4415" s="1"/>
      <c r="K4415" s="1"/>
      <c r="AA4415" s="1"/>
      <c r="AB4415" s="1"/>
      <c r="AC4415" s="1"/>
      <c r="AJ4415" s="1"/>
      <c r="AK4415" s="1"/>
      <c r="AL4415" s="1"/>
    </row>
    <row r="4416">
      <c r="I4416" s="1"/>
      <c r="J4416" s="1"/>
      <c r="K4416" s="1"/>
      <c r="AA4416" s="1"/>
      <c r="AB4416" s="1"/>
      <c r="AC4416" s="1"/>
      <c r="AJ4416" s="1"/>
      <c r="AK4416" s="1"/>
      <c r="AL4416" s="1"/>
    </row>
    <row r="4417">
      <c r="I4417" s="1"/>
      <c r="J4417" s="1"/>
      <c r="K4417" s="1"/>
      <c r="AA4417" s="1"/>
      <c r="AB4417" s="1"/>
      <c r="AC4417" s="1"/>
      <c r="AJ4417" s="1"/>
      <c r="AK4417" s="1"/>
      <c r="AL4417" s="1"/>
    </row>
    <row r="4418">
      <c r="I4418" s="1"/>
      <c r="J4418" s="1"/>
      <c r="K4418" s="1"/>
      <c r="AA4418" s="1"/>
      <c r="AB4418" s="1"/>
      <c r="AC4418" s="1"/>
      <c r="AJ4418" s="1"/>
      <c r="AK4418" s="1"/>
      <c r="AL4418" s="1"/>
    </row>
    <row r="4419">
      <c r="I4419" s="1"/>
      <c r="J4419" s="1"/>
      <c r="K4419" s="1"/>
      <c r="AA4419" s="1"/>
      <c r="AB4419" s="1"/>
      <c r="AC4419" s="1"/>
      <c r="AJ4419" s="1"/>
      <c r="AK4419" s="1"/>
      <c r="AL4419" s="1"/>
    </row>
    <row r="4420">
      <c r="I4420" s="1"/>
      <c r="J4420" s="1"/>
      <c r="K4420" s="1"/>
      <c r="AA4420" s="1"/>
      <c r="AB4420" s="1"/>
      <c r="AC4420" s="1"/>
      <c r="AJ4420" s="1"/>
      <c r="AK4420" s="1"/>
      <c r="AL4420" s="1"/>
    </row>
    <row r="4421">
      <c r="I4421" s="1"/>
      <c r="J4421" s="1"/>
      <c r="K4421" s="1"/>
      <c r="AA4421" s="1"/>
      <c r="AB4421" s="1"/>
      <c r="AC4421" s="1"/>
      <c r="AJ4421" s="1"/>
      <c r="AK4421" s="1"/>
      <c r="AL4421" s="1"/>
    </row>
    <row r="4422">
      <c r="I4422" s="1"/>
      <c r="J4422" s="1"/>
      <c r="K4422" s="1"/>
      <c r="AA4422" s="1"/>
      <c r="AB4422" s="1"/>
      <c r="AC4422" s="1"/>
      <c r="AJ4422" s="1"/>
      <c r="AK4422" s="1"/>
      <c r="AL4422" s="1"/>
    </row>
    <row r="4423">
      <c r="I4423" s="1"/>
      <c r="J4423" s="1"/>
      <c r="K4423" s="1"/>
      <c r="AA4423" s="1"/>
      <c r="AB4423" s="1"/>
      <c r="AC4423" s="1"/>
      <c r="AJ4423" s="1"/>
      <c r="AK4423" s="1"/>
      <c r="AL4423" s="1"/>
    </row>
    <row r="4424">
      <c r="I4424" s="1"/>
      <c r="J4424" s="1"/>
      <c r="K4424" s="1"/>
      <c r="AA4424" s="1"/>
      <c r="AB4424" s="1"/>
      <c r="AC4424" s="1"/>
      <c r="AJ4424" s="1"/>
      <c r="AK4424" s="1"/>
      <c r="AL4424" s="1"/>
    </row>
    <row r="4425">
      <c r="I4425" s="1"/>
      <c r="J4425" s="1"/>
      <c r="K4425" s="1"/>
      <c r="AA4425" s="1"/>
      <c r="AB4425" s="1"/>
      <c r="AC4425" s="1"/>
      <c r="AJ4425" s="1"/>
      <c r="AK4425" s="1"/>
      <c r="AL4425" s="1"/>
    </row>
    <row r="4426">
      <c r="I4426" s="1"/>
      <c r="J4426" s="1"/>
      <c r="K4426" s="1"/>
      <c r="AA4426" s="1"/>
      <c r="AB4426" s="1"/>
      <c r="AC4426" s="1"/>
      <c r="AJ4426" s="1"/>
      <c r="AK4426" s="1"/>
      <c r="AL4426" s="1"/>
    </row>
    <row r="4427">
      <c r="I4427" s="1"/>
      <c r="J4427" s="1"/>
      <c r="K4427" s="1"/>
      <c r="AA4427" s="1"/>
      <c r="AB4427" s="1"/>
      <c r="AC4427" s="1"/>
      <c r="AJ4427" s="1"/>
      <c r="AK4427" s="1"/>
      <c r="AL4427" s="1"/>
    </row>
    <row r="4428">
      <c r="I4428" s="1"/>
      <c r="J4428" s="1"/>
      <c r="K4428" s="1"/>
      <c r="AA4428" s="1"/>
      <c r="AB4428" s="1"/>
      <c r="AC4428" s="1"/>
      <c r="AJ4428" s="1"/>
      <c r="AK4428" s="1"/>
      <c r="AL4428" s="1"/>
    </row>
    <row r="4429">
      <c r="I4429" s="1"/>
      <c r="J4429" s="1"/>
      <c r="K4429" s="1"/>
      <c r="AA4429" s="1"/>
      <c r="AB4429" s="1"/>
      <c r="AC4429" s="1"/>
      <c r="AJ4429" s="1"/>
      <c r="AK4429" s="1"/>
      <c r="AL4429" s="1"/>
    </row>
    <row r="4430">
      <c r="I4430" s="1"/>
      <c r="J4430" s="1"/>
      <c r="K4430" s="1"/>
      <c r="AA4430" s="1"/>
      <c r="AB4430" s="1"/>
      <c r="AC4430" s="1"/>
      <c r="AJ4430" s="1"/>
      <c r="AK4430" s="1"/>
      <c r="AL4430" s="1"/>
    </row>
    <row r="4431">
      <c r="I4431" s="1"/>
      <c r="J4431" s="1"/>
      <c r="K4431" s="1"/>
      <c r="AA4431" s="1"/>
      <c r="AB4431" s="1"/>
      <c r="AC4431" s="1"/>
      <c r="AJ4431" s="1"/>
      <c r="AK4431" s="1"/>
      <c r="AL4431" s="1"/>
    </row>
    <row r="4432">
      <c r="I4432" s="1"/>
      <c r="J4432" s="1"/>
      <c r="K4432" s="1"/>
      <c r="AA4432" s="1"/>
      <c r="AB4432" s="1"/>
      <c r="AC4432" s="1"/>
      <c r="AJ4432" s="1"/>
      <c r="AK4432" s="1"/>
      <c r="AL4432" s="1"/>
    </row>
    <row r="4433">
      <c r="I4433" s="1"/>
      <c r="J4433" s="1"/>
      <c r="K4433" s="1"/>
      <c r="AA4433" s="1"/>
      <c r="AB4433" s="1"/>
      <c r="AC4433" s="1"/>
      <c r="AJ4433" s="1"/>
      <c r="AK4433" s="1"/>
      <c r="AL4433" s="1"/>
    </row>
    <row r="4434">
      <c r="I4434" s="1"/>
      <c r="J4434" s="1"/>
      <c r="K4434" s="1"/>
      <c r="AA4434" s="1"/>
      <c r="AB4434" s="1"/>
      <c r="AC4434" s="1"/>
      <c r="AJ4434" s="1"/>
      <c r="AK4434" s="1"/>
      <c r="AL4434" s="1"/>
    </row>
    <row r="4435">
      <c r="I4435" s="1"/>
      <c r="J4435" s="1"/>
      <c r="K4435" s="1"/>
      <c r="AA4435" s="1"/>
      <c r="AB4435" s="1"/>
      <c r="AC4435" s="1"/>
      <c r="AJ4435" s="1"/>
      <c r="AK4435" s="1"/>
      <c r="AL4435" s="1"/>
    </row>
    <row r="4436">
      <c r="I4436" s="1"/>
      <c r="J4436" s="1"/>
      <c r="K4436" s="1"/>
      <c r="AA4436" s="1"/>
      <c r="AB4436" s="1"/>
      <c r="AC4436" s="1"/>
      <c r="AJ4436" s="1"/>
      <c r="AK4436" s="1"/>
      <c r="AL4436" s="1"/>
    </row>
    <row r="4437">
      <c r="I4437" s="1"/>
      <c r="J4437" s="1"/>
      <c r="K4437" s="1"/>
      <c r="AA4437" s="1"/>
      <c r="AB4437" s="1"/>
      <c r="AC4437" s="1"/>
      <c r="AJ4437" s="1"/>
      <c r="AK4437" s="1"/>
      <c r="AL4437" s="1"/>
    </row>
    <row r="4438">
      <c r="I4438" s="1"/>
      <c r="J4438" s="1"/>
      <c r="K4438" s="1"/>
      <c r="AA4438" s="1"/>
      <c r="AB4438" s="1"/>
      <c r="AC4438" s="1"/>
      <c r="AJ4438" s="1"/>
      <c r="AK4438" s="1"/>
      <c r="AL4438" s="1"/>
    </row>
    <row r="4439">
      <c r="I4439" s="1"/>
      <c r="J4439" s="1"/>
      <c r="K4439" s="1"/>
      <c r="AA4439" s="1"/>
      <c r="AB4439" s="1"/>
      <c r="AC4439" s="1"/>
      <c r="AJ4439" s="1"/>
      <c r="AK4439" s="1"/>
      <c r="AL4439" s="1"/>
    </row>
    <row r="4440">
      <c r="I4440" s="1"/>
      <c r="J4440" s="1"/>
      <c r="K4440" s="1"/>
      <c r="AA4440" s="1"/>
      <c r="AB4440" s="1"/>
      <c r="AC4440" s="1"/>
      <c r="AJ4440" s="1"/>
      <c r="AK4440" s="1"/>
      <c r="AL4440" s="1"/>
    </row>
    <row r="4441">
      <c r="I4441" s="1"/>
      <c r="J4441" s="1"/>
      <c r="K4441" s="1"/>
      <c r="AA4441" s="1"/>
      <c r="AB4441" s="1"/>
      <c r="AC4441" s="1"/>
      <c r="AJ4441" s="1"/>
      <c r="AK4441" s="1"/>
      <c r="AL4441" s="1"/>
    </row>
    <row r="4442">
      <c r="I4442" s="1"/>
      <c r="J4442" s="1"/>
      <c r="K4442" s="1"/>
      <c r="AA4442" s="1"/>
      <c r="AB4442" s="1"/>
      <c r="AC4442" s="1"/>
      <c r="AJ4442" s="1"/>
      <c r="AK4442" s="1"/>
      <c r="AL4442" s="1"/>
    </row>
    <row r="4443">
      <c r="I4443" s="1"/>
      <c r="J4443" s="1"/>
      <c r="K4443" s="1"/>
      <c r="AA4443" s="1"/>
      <c r="AB4443" s="1"/>
      <c r="AC4443" s="1"/>
      <c r="AJ4443" s="1"/>
      <c r="AK4443" s="1"/>
      <c r="AL4443" s="1"/>
    </row>
    <row r="4444">
      <c r="I4444" s="1"/>
      <c r="J4444" s="1"/>
      <c r="K4444" s="1"/>
      <c r="AA4444" s="1"/>
      <c r="AB4444" s="1"/>
      <c r="AC4444" s="1"/>
      <c r="AJ4444" s="1"/>
      <c r="AK4444" s="1"/>
      <c r="AL4444" s="1"/>
    </row>
    <row r="4445">
      <c r="I4445" s="1"/>
      <c r="J4445" s="1"/>
      <c r="K4445" s="1"/>
      <c r="AA4445" s="1"/>
      <c r="AB4445" s="1"/>
      <c r="AC4445" s="1"/>
      <c r="AJ4445" s="1"/>
      <c r="AK4445" s="1"/>
      <c r="AL4445" s="1"/>
    </row>
    <row r="4446">
      <c r="I4446" s="1"/>
      <c r="J4446" s="1"/>
      <c r="K4446" s="1"/>
      <c r="AA4446" s="1"/>
      <c r="AB4446" s="1"/>
      <c r="AC4446" s="1"/>
      <c r="AJ4446" s="1"/>
      <c r="AK4446" s="1"/>
      <c r="AL4446" s="1"/>
    </row>
    <row r="4447">
      <c r="I4447" s="1"/>
      <c r="J4447" s="1"/>
      <c r="K4447" s="1"/>
      <c r="AA4447" s="1"/>
      <c r="AB4447" s="1"/>
      <c r="AC4447" s="1"/>
      <c r="AJ4447" s="1"/>
      <c r="AK4447" s="1"/>
      <c r="AL4447" s="1"/>
    </row>
    <row r="4448">
      <c r="I4448" s="1"/>
      <c r="J4448" s="1"/>
      <c r="K4448" s="1"/>
      <c r="AA4448" s="1"/>
      <c r="AB4448" s="1"/>
      <c r="AC4448" s="1"/>
      <c r="AJ4448" s="1"/>
      <c r="AK4448" s="1"/>
      <c r="AL4448" s="1"/>
    </row>
    <row r="4449">
      <c r="I4449" s="1"/>
      <c r="J4449" s="1"/>
      <c r="K4449" s="1"/>
      <c r="AA4449" s="1"/>
      <c r="AB4449" s="1"/>
      <c r="AC4449" s="1"/>
      <c r="AJ4449" s="1"/>
      <c r="AK4449" s="1"/>
      <c r="AL4449" s="1"/>
    </row>
    <row r="4450">
      <c r="I4450" s="1"/>
      <c r="J4450" s="1"/>
      <c r="K4450" s="1"/>
      <c r="AA4450" s="1"/>
      <c r="AB4450" s="1"/>
      <c r="AC4450" s="1"/>
      <c r="AJ4450" s="1"/>
      <c r="AK4450" s="1"/>
      <c r="AL4450" s="1"/>
    </row>
    <row r="4451">
      <c r="I4451" s="1"/>
      <c r="J4451" s="1"/>
      <c r="K4451" s="1"/>
      <c r="AA4451" s="1"/>
      <c r="AB4451" s="1"/>
      <c r="AC4451" s="1"/>
      <c r="AJ4451" s="1"/>
      <c r="AK4451" s="1"/>
      <c r="AL4451" s="1"/>
    </row>
    <row r="4452">
      <c r="I4452" s="1"/>
      <c r="J4452" s="1"/>
      <c r="K4452" s="1"/>
      <c r="AA4452" s="1"/>
      <c r="AB4452" s="1"/>
      <c r="AC4452" s="1"/>
      <c r="AJ4452" s="1"/>
      <c r="AK4452" s="1"/>
      <c r="AL4452" s="1"/>
    </row>
    <row r="4453">
      <c r="I4453" s="1"/>
      <c r="J4453" s="1"/>
      <c r="K4453" s="1"/>
      <c r="AA4453" s="1"/>
      <c r="AB4453" s="1"/>
      <c r="AC4453" s="1"/>
      <c r="AJ4453" s="1"/>
      <c r="AK4453" s="1"/>
      <c r="AL4453" s="1"/>
    </row>
    <row r="4454">
      <c r="I4454" s="1"/>
      <c r="J4454" s="1"/>
      <c r="K4454" s="1"/>
      <c r="AA4454" s="1"/>
      <c r="AB4454" s="1"/>
      <c r="AC4454" s="1"/>
      <c r="AJ4454" s="1"/>
      <c r="AK4454" s="1"/>
      <c r="AL4454" s="1"/>
    </row>
    <row r="4455">
      <c r="I4455" s="1"/>
      <c r="J4455" s="1"/>
      <c r="K4455" s="1"/>
      <c r="AA4455" s="1"/>
      <c r="AB4455" s="1"/>
      <c r="AC4455" s="1"/>
      <c r="AJ4455" s="1"/>
      <c r="AK4455" s="1"/>
      <c r="AL4455" s="1"/>
    </row>
    <row r="4456">
      <c r="I4456" s="1"/>
      <c r="J4456" s="1"/>
      <c r="K4456" s="1"/>
      <c r="AA4456" s="1"/>
      <c r="AB4456" s="1"/>
      <c r="AC4456" s="1"/>
      <c r="AJ4456" s="1"/>
      <c r="AK4456" s="1"/>
      <c r="AL4456" s="1"/>
    </row>
    <row r="4457">
      <c r="I4457" s="1"/>
      <c r="J4457" s="1"/>
      <c r="K4457" s="1"/>
      <c r="AA4457" s="1"/>
      <c r="AB4457" s="1"/>
      <c r="AC4457" s="1"/>
      <c r="AJ4457" s="1"/>
      <c r="AK4457" s="1"/>
      <c r="AL4457" s="1"/>
    </row>
    <row r="4458">
      <c r="I4458" s="1"/>
      <c r="J4458" s="1"/>
      <c r="K4458" s="1"/>
      <c r="AA4458" s="1"/>
      <c r="AB4458" s="1"/>
      <c r="AC4458" s="1"/>
      <c r="AJ4458" s="1"/>
      <c r="AK4458" s="1"/>
      <c r="AL4458" s="1"/>
    </row>
    <row r="4459">
      <c r="I4459" s="1"/>
      <c r="J4459" s="1"/>
      <c r="K4459" s="1"/>
      <c r="AA4459" s="1"/>
      <c r="AB4459" s="1"/>
      <c r="AC4459" s="1"/>
      <c r="AJ4459" s="1"/>
      <c r="AK4459" s="1"/>
      <c r="AL4459" s="1"/>
    </row>
    <row r="4460">
      <c r="I4460" s="1"/>
      <c r="J4460" s="1"/>
      <c r="K4460" s="1"/>
      <c r="AA4460" s="1"/>
      <c r="AB4460" s="1"/>
      <c r="AC4460" s="1"/>
      <c r="AJ4460" s="1"/>
      <c r="AK4460" s="1"/>
      <c r="AL4460" s="1"/>
    </row>
    <row r="4461">
      <c r="I4461" s="1"/>
      <c r="J4461" s="1"/>
      <c r="K4461" s="1"/>
      <c r="AA4461" s="1"/>
      <c r="AB4461" s="1"/>
      <c r="AC4461" s="1"/>
      <c r="AJ4461" s="1"/>
      <c r="AK4461" s="1"/>
      <c r="AL4461" s="1"/>
    </row>
    <row r="4462">
      <c r="I4462" s="1"/>
      <c r="J4462" s="1"/>
      <c r="K4462" s="1"/>
      <c r="AA4462" s="1"/>
      <c r="AB4462" s="1"/>
      <c r="AC4462" s="1"/>
      <c r="AJ4462" s="1"/>
      <c r="AK4462" s="1"/>
      <c r="AL4462" s="1"/>
    </row>
    <row r="4463">
      <c r="I4463" s="1"/>
      <c r="J4463" s="1"/>
      <c r="K4463" s="1"/>
      <c r="AA4463" s="1"/>
      <c r="AB4463" s="1"/>
      <c r="AC4463" s="1"/>
      <c r="AJ4463" s="1"/>
      <c r="AK4463" s="1"/>
      <c r="AL4463" s="1"/>
    </row>
    <row r="4464">
      <c r="I4464" s="1"/>
      <c r="J4464" s="1"/>
      <c r="K4464" s="1"/>
      <c r="AA4464" s="1"/>
      <c r="AB4464" s="1"/>
      <c r="AC4464" s="1"/>
      <c r="AJ4464" s="1"/>
      <c r="AK4464" s="1"/>
      <c r="AL4464" s="1"/>
    </row>
    <row r="4465">
      <c r="I4465" s="1"/>
      <c r="J4465" s="1"/>
      <c r="K4465" s="1"/>
      <c r="AA4465" s="1"/>
      <c r="AB4465" s="1"/>
      <c r="AC4465" s="1"/>
      <c r="AJ4465" s="1"/>
      <c r="AK4465" s="1"/>
      <c r="AL4465" s="1"/>
    </row>
    <row r="4466">
      <c r="I4466" s="1"/>
      <c r="J4466" s="1"/>
      <c r="K4466" s="1"/>
      <c r="AA4466" s="1"/>
      <c r="AB4466" s="1"/>
      <c r="AC4466" s="1"/>
      <c r="AJ4466" s="1"/>
      <c r="AK4466" s="1"/>
      <c r="AL4466" s="1"/>
    </row>
    <row r="4467">
      <c r="I4467" s="1"/>
      <c r="J4467" s="1"/>
      <c r="K4467" s="1"/>
      <c r="AA4467" s="1"/>
      <c r="AB4467" s="1"/>
      <c r="AC4467" s="1"/>
      <c r="AJ4467" s="1"/>
      <c r="AK4467" s="1"/>
      <c r="AL4467" s="1"/>
    </row>
    <row r="4468">
      <c r="I4468" s="1"/>
      <c r="J4468" s="1"/>
      <c r="K4468" s="1"/>
      <c r="AA4468" s="1"/>
      <c r="AB4468" s="1"/>
      <c r="AC4468" s="1"/>
      <c r="AJ4468" s="1"/>
      <c r="AK4468" s="1"/>
      <c r="AL4468" s="1"/>
    </row>
    <row r="4469">
      <c r="I4469" s="1"/>
      <c r="J4469" s="1"/>
      <c r="K4469" s="1"/>
      <c r="AA4469" s="1"/>
      <c r="AB4469" s="1"/>
      <c r="AC4469" s="1"/>
      <c r="AJ4469" s="1"/>
      <c r="AK4469" s="1"/>
      <c r="AL4469" s="1"/>
    </row>
    <row r="4470">
      <c r="I4470" s="1"/>
      <c r="J4470" s="1"/>
      <c r="K4470" s="1"/>
      <c r="AA4470" s="1"/>
      <c r="AB4470" s="1"/>
      <c r="AC4470" s="1"/>
      <c r="AJ4470" s="1"/>
      <c r="AK4470" s="1"/>
      <c r="AL4470" s="1"/>
    </row>
    <row r="4471">
      <c r="I4471" s="1"/>
      <c r="J4471" s="1"/>
      <c r="K4471" s="1"/>
      <c r="AA4471" s="1"/>
      <c r="AB4471" s="1"/>
      <c r="AC4471" s="1"/>
      <c r="AJ4471" s="1"/>
      <c r="AK4471" s="1"/>
      <c r="AL4471" s="1"/>
    </row>
    <row r="4472">
      <c r="I4472" s="1"/>
      <c r="J4472" s="1"/>
      <c r="K4472" s="1"/>
      <c r="AA4472" s="1"/>
      <c r="AB4472" s="1"/>
      <c r="AC4472" s="1"/>
      <c r="AJ4472" s="1"/>
      <c r="AK4472" s="1"/>
      <c r="AL4472" s="1"/>
    </row>
    <row r="4473">
      <c r="I4473" s="1"/>
      <c r="J4473" s="1"/>
      <c r="K4473" s="1"/>
      <c r="AA4473" s="1"/>
      <c r="AB4473" s="1"/>
      <c r="AC4473" s="1"/>
      <c r="AJ4473" s="1"/>
      <c r="AK4473" s="1"/>
      <c r="AL4473" s="1"/>
    </row>
    <row r="4474">
      <c r="I4474" s="1"/>
      <c r="J4474" s="1"/>
      <c r="K4474" s="1"/>
      <c r="AA4474" s="1"/>
      <c r="AB4474" s="1"/>
      <c r="AC4474" s="1"/>
      <c r="AJ4474" s="1"/>
      <c r="AK4474" s="1"/>
      <c r="AL4474" s="1"/>
    </row>
    <row r="4475">
      <c r="I4475" s="1"/>
      <c r="J4475" s="1"/>
      <c r="K4475" s="1"/>
      <c r="AA4475" s="1"/>
      <c r="AB4475" s="1"/>
      <c r="AC4475" s="1"/>
      <c r="AJ4475" s="1"/>
      <c r="AK4475" s="1"/>
      <c r="AL4475" s="1"/>
    </row>
    <row r="4476">
      <c r="I4476" s="1"/>
      <c r="J4476" s="1"/>
      <c r="K4476" s="1"/>
      <c r="AA4476" s="1"/>
      <c r="AB4476" s="1"/>
      <c r="AC4476" s="1"/>
      <c r="AJ4476" s="1"/>
      <c r="AK4476" s="1"/>
      <c r="AL4476" s="1"/>
    </row>
    <row r="4477">
      <c r="I4477" s="1"/>
      <c r="J4477" s="1"/>
      <c r="K4477" s="1"/>
      <c r="AA4477" s="1"/>
      <c r="AB4477" s="1"/>
      <c r="AC4477" s="1"/>
      <c r="AJ4477" s="1"/>
      <c r="AK4477" s="1"/>
      <c r="AL4477" s="1"/>
    </row>
    <row r="4478">
      <c r="I4478" s="1"/>
      <c r="J4478" s="1"/>
      <c r="K4478" s="1"/>
      <c r="AA4478" s="1"/>
      <c r="AB4478" s="1"/>
      <c r="AC4478" s="1"/>
      <c r="AJ4478" s="1"/>
      <c r="AK4478" s="1"/>
      <c r="AL4478" s="1"/>
    </row>
    <row r="4479">
      <c r="I4479" s="1"/>
      <c r="J4479" s="1"/>
      <c r="K4479" s="1"/>
      <c r="AA4479" s="1"/>
      <c r="AB4479" s="1"/>
      <c r="AC4479" s="1"/>
      <c r="AJ4479" s="1"/>
      <c r="AK4479" s="1"/>
      <c r="AL4479" s="1"/>
    </row>
    <row r="4480">
      <c r="I4480" s="1"/>
      <c r="J4480" s="1"/>
      <c r="K4480" s="1"/>
      <c r="AA4480" s="1"/>
      <c r="AB4480" s="1"/>
      <c r="AC4480" s="1"/>
      <c r="AJ4480" s="1"/>
      <c r="AK4480" s="1"/>
      <c r="AL4480" s="1"/>
    </row>
    <row r="4481">
      <c r="I4481" s="1"/>
      <c r="J4481" s="1"/>
      <c r="K4481" s="1"/>
      <c r="AA4481" s="1"/>
      <c r="AB4481" s="1"/>
      <c r="AC4481" s="1"/>
      <c r="AJ4481" s="1"/>
      <c r="AK4481" s="1"/>
      <c r="AL4481" s="1"/>
    </row>
    <row r="4482">
      <c r="I4482" s="1"/>
      <c r="J4482" s="1"/>
      <c r="K4482" s="1"/>
      <c r="AA4482" s="1"/>
      <c r="AB4482" s="1"/>
      <c r="AC4482" s="1"/>
      <c r="AJ4482" s="1"/>
      <c r="AK4482" s="1"/>
      <c r="AL4482" s="1"/>
    </row>
    <row r="4483">
      <c r="I4483" s="1"/>
      <c r="J4483" s="1"/>
      <c r="K4483" s="1"/>
      <c r="AA4483" s="1"/>
      <c r="AB4483" s="1"/>
      <c r="AC4483" s="1"/>
      <c r="AJ4483" s="1"/>
      <c r="AK4483" s="1"/>
      <c r="AL4483" s="1"/>
    </row>
    <row r="4484">
      <c r="I4484" s="1"/>
      <c r="J4484" s="1"/>
      <c r="K4484" s="1"/>
      <c r="AA4484" s="1"/>
      <c r="AB4484" s="1"/>
      <c r="AC4484" s="1"/>
      <c r="AJ4484" s="1"/>
      <c r="AK4484" s="1"/>
      <c r="AL4484" s="1"/>
    </row>
    <row r="4485">
      <c r="I4485" s="1"/>
      <c r="J4485" s="1"/>
      <c r="K4485" s="1"/>
      <c r="AA4485" s="1"/>
      <c r="AB4485" s="1"/>
      <c r="AC4485" s="1"/>
      <c r="AJ4485" s="1"/>
      <c r="AK4485" s="1"/>
      <c r="AL4485" s="1"/>
    </row>
    <row r="4486">
      <c r="I4486" s="1"/>
      <c r="J4486" s="1"/>
      <c r="K4486" s="1"/>
      <c r="AA4486" s="1"/>
      <c r="AB4486" s="1"/>
      <c r="AC4486" s="1"/>
      <c r="AJ4486" s="1"/>
      <c r="AK4486" s="1"/>
      <c r="AL4486" s="1"/>
    </row>
    <row r="4487">
      <c r="I4487" s="1"/>
      <c r="J4487" s="1"/>
      <c r="K4487" s="1"/>
      <c r="AA4487" s="1"/>
      <c r="AB4487" s="1"/>
      <c r="AC4487" s="1"/>
      <c r="AJ4487" s="1"/>
      <c r="AK4487" s="1"/>
      <c r="AL4487" s="1"/>
    </row>
    <row r="4488">
      <c r="I4488" s="1"/>
      <c r="J4488" s="1"/>
      <c r="K4488" s="1"/>
      <c r="AA4488" s="1"/>
      <c r="AB4488" s="1"/>
      <c r="AC4488" s="1"/>
      <c r="AJ4488" s="1"/>
      <c r="AK4488" s="1"/>
      <c r="AL4488" s="1"/>
    </row>
    <row r="4489">
      <c r="I4489" s="1"/>
      <c r="J4489" s="1"/>
      <c r="K4489" s="1"/>
      <c r="AA4489" s="1"/>
      <c r="AB4489" s="1"/>
      <c r="AC4489" s="1"/>
      <c r="AJ4489" s="1"/>
      <c r="AK4489" s="1"/>
      <c r="AL4489" s="1"/>
    </row>
    <row r="4490">
      <c r="I4490" s="1"/>
      <c r="J4490" s="1"/>
      <c r="K4490" s="1"/>
      <c r="AA4490" s="1"/>
      <c r="AB4490" s="1"/>
      <c r="AC4490" s="1"/>
      <c r="AJ4490" s="1"/>
      <c r="AK4490" s="1"/>
      <c r="AL4490" s="1"/>
    </row>
    <row r="4491">
      <c r="I4491" s="1"/>
      <c r="J4491" s="1"/>
      <c r="K4491" s="1"/>
      <c r="AA4491" s="1"/>
      <c r="AB4491" s="1"/>
      <c r="AC4491" s="1"/>
      <c r="AJ4491" s="1"/>
      <c r="AK4491" s="1"/>
      <c r="AL4491" s="1"/>
    </row>
    <row r="4492">
      <c r="I4492" s="1"/>
      <c r="J4492" s="1"/>
      <c r="K4492" s="1"/>
      <c r="AA4492" s="1"/>
      <c r="AB4492" s="1"/>
      <c r="AC4492" s="1"/>
      <c r="AJ4492" s="1"/>
      <c r="AK4492" s="1"/>
      <c r="AL4492" s="1"/>
    </row>
    <row r="4493">
      <c r="I4493" s="1"/>
      <c r="J4493" s="1"/>
      <c r="K4493" s="1"/>
      <c r="AA4493" s="1"/>
      <c r="AB4493" s="1"/>
      <c r="AC4493" s="1"/>
      <c r="AJ4493" s="1"/>
      <c r="AK4493" s="1"/>
      <c r="AL4493" s="1"/>
    </row>
    <row r="4494">
      <c r="I4494" s="1"/>
      <c r="J4494" s="1"/>
      <c r="K4494" s="1"/>
      <c r="AA4494" s="1"/>
      <c r="AB4494" s="1"/>
      <c r="AC4494" s="1"/>
      <c r="AJ4494" s="1"/>
      <c r="AK4494" s="1"/>
      <c r="AL4494" s="1"/>
    </row>
    <row r="4495">
      <c r="I4495" s="1"/>
      <c r="J4495" s="1"/>
      <c r="K4495" s="1"/>
      <c r="AA4495" s="1"/>
      <c r="AB4495" s="1"/>
      <c r="AC4495" s="1"/>
      <c r="AJ4495" s="1"/>
      <c r="AK4495" s="1"/>
      <c r="AL4495" s="1"/>
    </row>
    <row r="4496">
      <c r="I4496" s="1"/>
      <c r="J4496" s="1"/>
      <c r="K4496" s="1"/>
      <c r="AA4496" s="1"/>
      <c r="AB4496" s="1"/>
      <c r="AC4496" s="1"/>
      <c r="AJ4496" s="1"/>
      <c r="AK4496" s="1"/>
      <c r="AL4496" s="1"/>
    </row>
    <row r="4497">
      <c r="I4497" s="1"/>
      <c r="J4497" s="1"/>
      <c r="K4497" s="1"/>
      <c r="AA4497" s="1"/>
      <c r="AB4497" s="1"/>
      <c r="AC4497" s="1"/>
      <c r="AJ4497" s="1"/>
      <c r="AK4497" s="1"/>
      <c r="AL4497" s="1"/>
    </row>
    <row r="4498">
      <c r="I4498" s="1"/>
      <c r="J4498" s="1"/>
      <c r="K4498" s="1"/>
      <c r="AA4498" s="1"/>
      <c r="AB4498" s="1"/>
      <c r="AC4498" s="1"/>
      <c r="AJ4498" s="1"/>
      <c r="AK4498" s="1"/>
      <c r="AL4498" s="1"/>
    </row>
    <row r="4499">
      <c r="I4499" s="1"/>
      <c r="J4499" s="1"/>
      <c r="K4499" s="1"/>
      <c r="AA4499" s="1"/>
      <c r="AB4499" s="1"/>
      <c r="AC4499" s="1"/>
      <c r="AJ4499" s="1"/>
      <c r="AK4499" s="1"/>
      <c r="AL4499" s="1"/>
    </row>
    <row r="4500">
      <c r="I4500" s="1"/>
      <c r="J4500" s="1"/>
      <c r="K4500" s="1"/>
      <c r="AA4500" s="1"/>
      <c r="AB4500" s="1"/>
      <c r="AC4500" s="1"/>
      <c r="AJ4500" s="1"/>
      <c r="AK4500" s="1"/>
      <c r="AL4500" s="1"/>
    </row>
    <row r="4501">
      <c r="I4501" s="1"/>
      <c r="J4501" s="1"/>
      <c r="K4501" s="1"/>
      <c r="AA4501" s="1"/>
      <c r="AB4501" s="1"/>
      <c r="AC4501" s="1"/>
      <c r="AJ4501" s="1"/>
      <c r="AK4501" s="1"/>
      <c r="AL4501" s="1"/>
    </row>
    <row r="4502">
      <c r="I4502" s="1"/>
      <c r="J4502" s="1"/>
      <c r="K4502" s="1"/>
      <c r="AA4502" s="1"/>
      <c r="AB4502" s="1"/>
      <c r="AC4502" s="1"/>
      <c r="AJ4502" s="1"/>
      <c r="AK4502" s="1"/>
      <c r="AL4502" s="1"/>
    </row>
    <row r="4503">
      <c r="I4503" s="1"/>
      <c r="J4503" s="1"/>
      <c r="K4503" s="1"/>
      <c r="AA4503" s="1"/>
      <c r="AB4503" s="1"/>
      <c r="AC4503" s="1"/>
      <c r="AJ4503" s="1"/>
      <c r="AK4503" s="1"/>
      <c r="AL4503" s="1"/>
    </row>
    <row r="4504">
      <c r="I4504" s="1"/>
      <c r="J4504" s="1"/>
      <c r="K4504" s="1"/>
      <c r="AA4504" s="1"/>
      <c r="AB4504" s="1"/>
      <c r="AC4504" s="1"/>
      <c r="AJ4504" s="1"/>
      <c r="AK4504" s="1"/>
      <c r="AL4504" s="1"/>
    </row>
    <row r="4505">
      <c r="I4505" s="1"/>
      <c r="J4505" s="1"/>
      <c r="K4505" s="1"/>
      <c r="AA4505" s="1"/>
      <c r="AB4505" s="1"/>
      <c r="AC4505" s="1"/>
      <c r="AJ4505" s="1"/>
      <c r="AK4505" s="1"/>
      <c r="AL4505" s="1"/>
    </row>
    <row r="4506">
      <c r="I4506" s="1"/>
      <c r="J4506" s="1"/>
      <c r="K4506" s="1"/>
      <c r="AA4506" s="1"/>
      <c r="AB4506" s="1"/>
      <c r="AC4506" s="1"/>
      <c r="AJ4506" s="1"/>
      <c r="AK4506" s="1"/>
      <c r="AL4506" s="1"/>
    </row>
    <row r="4507">
      <c r="I4507" s="1"/>
      <c r="J4507" s="1"/>
      <c r="K4507" s="1"/>
      <c r="AA4507" s="1"/>
      <c r="AB4507" s="1"/>
      <c r="AC4507" s="1"/>
      <c r="AJ4507" s="1"/>
      <c r="AK4507" s="1"/>
      <c r="AL4507" s="1"/>
    </row>
    <row r="4508">
      <c r="I4508" s="1"/>
      <c r="J4508" s="1"/>
      <c r="K4508" s="1"/>
      <c r="AA4508" s="1"/>
      <c r="AB4508" s="1"/>
      <c r="AC4508" s="1"/>
      <c r="AJ4508" s="1"/>
      <c r="AK4508" s="1"/>
      <c r="AL4508" s="1"/>
    </row>
    <row r="4509">
      <c r="I4509" s="1"/>
      <c r="J4509" s="1"/>
      <c r="K4509" s="1"/>
      <c r="AA4509" s="1"/>
      <c r="AB4509" s="1"/>
      <c r="AC4509" s="1"/>
      <c r="AJ4509" s="1"/>
      <c r="AK4509" s="1"/>
      <c r="AL4509" s="1"/>
    </row>
    <row r="4510">
      <c r="I4510" s="1"/>
      <c r="J4510" s="1"/>
      <c r="K4510" s="1"/>
      <c r="AA4510" s="1"/>
      <c r="AB4510" s="1"/>
      <c r="AC4510" s="1"/>
      <c r="AJ4510" s="1"/>
      <c r="AK4510" s="1"/>
      <c r="AL4510" s="1"/>
    </row>
    <row r="4511">
      <c r="I4511" s="1"/>
      <c r="J4511" s="1"/>
      <c r="K4511" s="1"/>
      <c r="AA4511" s="1"/>
      <c r="AB4511" s="1"/>
      <c r="AC4511" s="1"/>
      <c r="AJ4511" s="1"/>
      <c r="AK4511" s="1"/>
      <c r="AL4511" s="1"/>
    </row>
    <row r="4512">
      <c r="I4512" s="1"/>
      <c r="J4512" s="1"/>
      <c r="K4512" s="1"/>
      <c r="AA4512" s="1"/>
      <c r="AB4512" s="1"/>
      <c r="AC4512" s="1"/>
      <c r="AJ4512" s="1"/>
      <c r="AK4512" s="1"/>
      <c r="AL4512" s="1"/>
    </row>
    <row r="4513">
      <c r="I4513" s="1"/>
      <c r="J4513" s="1"/>
      <c r="K4513" s="1"/>
      <c r="AA4513" s="1"/>
      <c r="AB4513" s="1"/>
      <c r="AC4513" s="1"/>
      <c r="AJ4513" s="1"/>
      <c r="AK4513" s="1"/>
      <c r="AL4513" s="1"/>
    </row>
    <row r="4514">
      <c r="I4514" s="1"/>
      <c r="J4514" s="1"/>
      <c r="K4514" s="1"/>
      <c r="AA4514" s="1"/>
      <c r="AB4514" s="1"/>
      <c r="AC4514" s="1"/>
      <c r="AJ4514" s="1"/>
      <c r="AK4514" s="1"/>
      <c r="AL4514" s="1"/>
    </row>
    <row r="4515">
      <c r="I4515" s="1"/>
      <c r="J4515" s="1"/>
      <c r="K4515" s="1"/>
      <c r="AA4515" s="1"/>
      <c r="AB4515" s="1"/>
      <c r="AC4515" s="1"/>
      <c r="AJ4515" s="1"/>
      <c r="AK4515" s="1"/>
      <c r="AL4515" s="1"/>
    </row>
    <row r="4516">
      <c r="I4516" s="1"/>
      <c r="J4516" s="1"/>
      <c r="K4516" s="1"/>
      <c r="AA4516" s="1"/>
      <c r="AB4516" s="1"/>
      <c r="AC4516" s="1"/>
      <c r="AJ4516" s="1"/>
      <c r="AK4516" s="1"/>
      <c r="AL4516" s="1"/>
    </row>
    <row r="4517">
      <c r="I4517" s="1"/>
      <c r="J4517" s="1"/>
      <c r="K4517" s="1"/>
      <c r="AA4517" s="1"/>
      <c r="AB4517" s="1"/>
      <c r="AC4517" s="1"/>
      <c r="AJ4517" s="1"/>
      <c r="AK4517" s="1"/>
      <c r="AL4517" s="1"/>
    </row>
    <row r="4518">
      <c r="I4518" s="1"/>
      <c r="J4518" s="1"/>
      <c r="K4518" s="1"/>
      <c r="AA4518" s="1"/>
      <c r="AB4518" s="1"/>
      <c r="AC4518" s="1"/>
      <c r="AJ4518" s="1"/>
      <c r="AK4518" s="1"/>
      <c r="AL4518" s="1"/>
    </row>
    <row r="4519">
      <c r="I4519" s="1"/>
      <c r="J4519" s="1"/>
      <c r="K4519" s="1"/>
      <c r="AA4519" s="1"/>
      <c r="AB4519" s="1"/>
      <c r="AC4519" s="1"/>
      <c r="AJ4519" s="1"/>
      <c r="AK4519" s="1"/>
      <c r="AL4519" s="1"/>
    </row>
    <row r="4520">
      <c r="I4520" s="1"/>
      <c r="J4520" s="1"/>
      <c r="K4520" s="1"/>
      <c r="AA4520" s="1"/>
      <c r="AB4520" s="1"/>
      <c r="AC4520" s="1"/>
      <c r="AJ4520" s="1"/>
      <c r="AK4520" s="1"/>
      <c r="AL4520" s="1"/>
    </row>
    <row r="4521">
      <c r="I4521" s="1"/>
      <c r="J4521" s="1"/>
      <c r="K4521" s="1"/>
      <c r="AA4521" s="1"/>
      <c r="AB4521" s="1"/>
      <c r="AC4521" s="1"/>
      <c r="AJ4521" s="1"/>
      <c r="AK4521" s="1"/>
      <c r="AL4521" s="1"/>
    </row>
    <row r="4522">
      <c r="I4522" s="1"/>
      <c r="J4522" s="1"/>
      <c r="K4522" s="1"/>
      <c r="AA4522" s="1"/>
      <c r="AB4522" s="1"/>
      <c r="AC4522" s="1"/>
      <c r="AJ4522" s="1"/>
      <c r="AK4522" s="1"/>
      <c r="AL4522" s="1"/>
    </row>
    <row r="4523">
      <c r="I4523" s="1"/>
      <c r="J4523" s="1"/>
      <c r="K4523" s="1"/>
      <c r="AA4523" s="1"/>
      <c r="AB4523" s="1"/>
      <c r="AC4523" s="1"/>
      <c r="AJ4523" s="1"/>
      <c r="AK4523" s="1"/>
      <c r="AL4523" s="1"/>
    </row>
    <row r="4524">
      <c r="I4524" s="1"/>
      <c r="J4524" s="1"/>
      <c r="K4524" s="1"/>
      <c r="AA4524" s="1"/>
      <c r="AB4524" s="1"/>
      <c r="AC4524" s="1"/>
      <c r="AJ4524" s="1"/>
      <c r="AK4524" s="1"/>
      <c r="AL4524" s="1"/>
    </row>
    <row r="4525">
      <c r="I4525" s="1"/>
      <c r="J4525" s="1"/>
      <c r="K4525" s="1"/>
      <c r="AA4525" s="1"/>
      <c r="AB4525" s="1"/>
      <c r="AC4525" s="1"/>
      <c r="AJ4525" s="1"/>
      <c r="AK4525" s="1"/>
      <c r="AL4525" s="1"/>
    </row>
    <row r="4526">
      <c r="I4526" s="1"/>
      <c r="J4526" s="1"/>
      <c r="K4526" s="1"/>
      <c r="AA4526" s="1"/>
      <c r="AB4526" s="1"/>
      <c r="AC4526" s="1"/>
      <c r="AJ4526" s="1"/>
      <c r="AK4526" s="1"/>
      <c r="AL4526" s="1"/>
    </row>
    <row r="4527">
      <c r="I4527" s="1"/>
      <c r="J4527" s="1"/>
      <c r="K4527" s="1"/>
      <c r="AA4527" s="1"/>
      <c r="AB4527" s="1"/>
      <c r="AC4527" s="1"/>
      <c r="AJ4527" s="1"/>
      <c r="AK4527" s="1"/>
      <c r="AL4527" s="1"/>
    </row>
    <row r="4528">
      <c r="I4528" s="1"/>
      <c r="J4528" s="1"/>
      <c r="K4528" s="1"/>
      <c r="AA4528" s="1"/>
      <c r="AB4528" s="1"/>
      <c r="AC4528" s="1"/>
      <c r="AJ4528" s="1"/>
      <c r="AK4528" s="1"/>
      <c r="AL4528" s="1"/>
    </row>
    <row r="4529">
      <c r="I4529" s="1"/>
      <c r="J4529" s="1"/>
      <c r="K4529" s="1"/>
      <c r="AA4529" s="1"/>
      <c r="AB4529" s="1"/>
      <c r="AC4529" s="1"/>
      <c r="AJ4529" s="1"/>
      <c r="AK4529" s="1"/>
      <c r="AL4529" s="1"/>
    </row>
    <row r="4530">
      <c r="I4530" s="1"/>
      <c r="J4530" s="1"/>
      <c r="K4530" s="1"/>
      <c r="AA4530" s="1"/>
      <c r="AB4530" s="1"/>
      <c r="AC4530" s="1"/>
      <c r="AJ4530" s="1"/>
      <c r="AK4530" s="1"/>
      <c r="AL4530" s="1"/>
    </row>
    <row r="4531">
      <c r="I4531" s="1"/>
      <c r="J4531" s="1"/>
      <c r="K4531" s="1"/>
      <c r="AA4531" s="1"/>
      <c r="AB4531" s="1"/>
      <c r="AC4531" s="1"/>
      <c r="AJ4531" s="1"/>
      <c r="AK4531" s="1"/>
      <c r="AL4531" s="1"/>
    </row>
    <row r="4532">
      <c r="I4532" s="1"/>
      <c r="J4532" s="1"/>
      <c r="K4532" s="1"/>
      <c r="AA4532" s="1"/>
      <c r="AB4532" s="1"/>
      <c r="AC4532" s="1"/>
      <c r="AJ4532" s="1"/>
      <c r="AK4532" s="1"/>
      <c r="AL4532" s="1"/>
    </row>
    <row r="4533">
      <c r="I4533" s="1"/>
      <c r="J4533" s="1"/>
      <c r="K4533" s="1"/>
      <c r="AA4533" s="1"/>
      <c r="AB4533" s="1"/>
      <c r="AC4533" s="1"/>
      <c r="AJ4533" s="1"/>
      <c r="AK4533" s="1"/>
      <c r="AL4533" s="1"/>
    </row>
    <row r="4534">
      <c r="I4534" s="1"/>
      <c r="J4534" s="1"/>
      <c r="K4534" s="1"/>
      <c r="AA4534" s="1"/>
      <c r="AB4534" s="1"/>
      <c r="AC4534" s="1"/>
      <c r="AJ4534" s="1"/>
      <c r="AK4534" s="1"/>
      <c r="AL4534" s="1"/>
    </row>
    <row r="4535">
      <c r="I4535" s="1"/>
      <c r="J4535" s="1"/>
      <c r="K4535" s="1"/>
      <c r="AA4535" s="1"/>
      <c r="AB4535" s="1"/>
      <c r="AC4535" s="1"/>
      <c r="AJ4535" s="1"/>
      <c r="AK4535" s="1"/>
      <c r="AL4535" s="1"/>
    </row>
    <row r="4536">
      <c r="I4536" s="1"/>
      <c r="J4536" s="1"/>
      <c r="K4536" s="1"/>
      <c r="AA4536" s="1"/>
      <c r="AB4536" s="1"/>
      <c r="AC4536" s="1"/>
      <c r="AJ4536" s="1"/>
      <c r="AK4536" s="1"/>
      <c r="AL4536" s="1"/>
    </row>
    <row r="4537">
      <c r="I4537" s="1"/>
      <c r="J4537" s="1"/>
      <c r="K4537" s="1"/>
      <c r="AA4537" s="1"/>
      <c r="AB4537" s="1"/>
      <c r="AC4537" s="1"/>
      <c r="AJ4537" s="1"/>
      <c r="AK4537" s="1"/>
      <c r="AL4537" s="1"/>
    </row>
    <row r="4538">
      <c r="I4538" s="1"/>
      <c r="J4538" s="1"/>
      <c r="K4538" s="1"/>
      <c r="AA4538" s="1"/>
      <c r="AB4538" s="1"/>
      <c r="AC4538" s="1"/>
      <c r="AJ4538" s="1"/>
      <c r="AK4538" s="1"/>
      <c r="AL4538" s="1"/>
    </row>
    <row r="4539">
      <c r="I4539" s="1"/>
      <c r="J4539" s="1"/>
      <c r="K4539" s="1"/>
      <c r="AA4539" s="1"/>
      <c r="AB4539" s="1"/>
      <c r="AC4539" s="1"/>
      <c r="AJ4539" s="1"/>
      <c r="AK4539" s="1"/>
      <c r="AL4539" s="1"/>
    </row>
    <row r="4540">
      <c r="I4540" s="1"/>
      <c r="J4540" s="1"/>
      <c r="K4540" s="1"/>
      <c r="AA4540" s="1"/>
      <c r="AB4540" s="1"/>
      <c r="AC4540" s="1"/>
      <c r="AJ4540" s="1"/>
      <c r="AK4540" s="1"/>
      <c r="AL4540" s="1"/>
    </row>
    <row r="4541">
      <c r="I4541" s="1"/>
      <c r="J4541" s="1"/>
      <c r="K4541" s="1"/>
      <c r="AA4541" s="1"/>
      <c r="AB4541" s="1"/>
      <c r="AC4541" s="1"/>
      <c r="AJ4541" s="1"/>
      <c r="AK4541" s="1"/>
      <c r="AL4541" s="1"/>
    </row>
    <row r="4542">
      <c r="I4542" s="1"/>
      <c r="J4542" s="1"/>
      <c r="K4542" s="1"/>
      <c r="AA4542" s="1"/>
      <c r="AB4542" s="1"/>
      <c r="AC4542" s="1"/>
      <c r="AJ4542" s="1"/>
      <c r="AK4542" s="1"/>
      <c r="AL4542" s="1"/>
    </row>
    <row r="4543">
      <c r="I4543" s="1"/>
      <c r="J4543" s="1"/>
      <c r="K4543" s="1"/>
      <c r="AA4543" s="1"/>
      <c r="AB4543" s="1"/>
      <c r="AC4543" s="1"/>
      <c r="AJ4543" s="1"/>
      <c r="AK4543" s="1"/>
      <c r="AL4543" s="1"/>
    </row>
    <row r="4544">
      <c r="I4544" s="1"/>
      <c r="J4544" s="1"/>
      <c r="K4544" s="1"/>
      <c r="AA4544" s="1"/>
      <c r="AB4544" s="1"/>
      <c r="AC4544" s="1"/>
      <c r="AJ4544" s="1"/>
      <c r="AK4544" s="1"/>
      <c r="AL4544" s="1"/>
    </row>
    <row r="4545">
      <c r="I4545" s="1"/>
      <c r="J4545" s="1"/>
      <c r="K4545" s="1"/>
      <c r="AA4545" s="1"/>
      <c r="AB4545" s="1"/>
      <c r="AC4545" s="1"/>
      <c r="AJ4545" s="1"/>
      <c r="AK4545" s="1"/>
      <c r="AL4545" s="1"/>
    </row>
    <row r="4546">
      <c r="I4546" s="1"/>
      <c r="J4546" s="1"/>
      <c r="K4546" s="1"/>
      <c r="AA4546" s="1"/>
      <c r="AB4546" s="1"/>
      <c r="AC4546" s="1"/>
      <c r="AJ4546" s="1"/>
      <c r="AK4546" s="1"/>
      <c r="AL4546" s="1"/>
    </row>
    <row r="4547">
      <c r="I4547" s="1"/>
      <c r="J4547" s="1"/>
      <c r="K4547" s="1"/>
      <c r="AA4547" s="1"/>
      <c r="AB4547" s="1"/>
      <c r="AC4547" s="1"/>
      <c r="AJ4547" s="1"/>
      <c r="AK4547" s="1"/>
      <c r="AL4547" s="1"/>
    </row>
    <row r="4548">
      <c r="I4548" s="1"/>
      <c r="J4548" s="1"/>
      <c r="K4548" s="1"/>
      <c r="AA4548" s="1"/>
      <c r="AB4548" s="1"/>
      <c r="AC4548" s="1"/>
      <c r="AJ4548" s="1"/>
      <c r="AK4548" s="1"/>
      <c r="AL4548" s="1"/>
    </row>
    <row r="4549">
      <c r="I4549" s="1"/>
      <c r="J4549" s="1"/>
      <c r="K4549" s="1"/>
      <c r="AA4549" s="1"/>
      <c r="AB4549" s="1"/>
      <c r="AC4549" s="1"/>
      <c r="AJ4549" s="1"/>
      <c r="AK4549" s="1"/>
      <c r="AL4549" s="1"/>
    </row>
    <row r="4550">
      <c r="I4550" s="1"/>
      <c r="J4550" s="1"/>
      <c r="K4550" s="1"/>
      <c r="AA4550" s="1"/>
      <c r="AB4550" s="1"/>
      <c r="AC4550" s="1"/>
      <c r="AJ4550" s="1"/>
      <c r="AK4550" s="1"/>
      <c r="AL4550" s="1"/>
    </row>
    <row r="4551">
      <c r="I4551" s="1"/>
      <c r="J4551" s="1"/>
      <c r="K4551" s="1"/>
      <c r="AA4551" s="1"/>
      <c r="AB4551" s="1"/>
      <c r="AC4551" s="1"/>
      <c r="AJ4551" s="1"/>
      <c r="AK4551" s="1"/>
      <c r="AL4551" s="1"/>
    </row>
    <row r="4552">
      <c r="I4552" s="1"/>
      <c r="J4552" s="1"/>
      <c r="K4552" s="1"/>
      <c r="AA4552" s="1"/>
      <c r="AB4552" s="1"/>
      <c r="AC4552" s="1"/>
      <c r="AJ4552" s="1"/>
      <c r="AK4552" s="1"/>
      <c r="AL4552" s="1"/>
    </row>
    <row r="4553">
      <c r="I4553" s="1"/>
      <c r="J4553" s="1"/>
      <c r="K4553" s="1"/>
      <c r="AA4553" s="1"/>
      <c r="AB4553" s="1"/>
      <c r="AC4553" s="1"/>
      <c r="AJ4553" s="1"/>
      <c r="AK4553" s="1"/>
      <c r="AL4553" s="1"/>
    </row>
    <row r="4554">
      <c r="I4554" s="1"/>
      <c r="J4554" s="1"/>
      <c r="K4554" s="1"/>
      <c r="AA4554" s="1"/>
      <c r="AB4554" s="1"/>
      <c r="AC4554" s="1"/>
      <c r="AJ4554" s="1"/>
      <c r="AK4554" s="1"/>
      <c r="AL4554" s="1"/>
    </row>
    <row r="4555">
      <c r="I4555" s="1"/>
      <c r="J4555" s="1"/>
      <c r="K4555" s="1"/>
      <c r="AA4555" s="1"/>
      <c r="AB4555" s="1"/>
      <c r="AC4555" s="1"/>
      <c r="AJ4555" s="1"/>
      <c r="AK4555" s="1"/>
      <c r="AL4555" s="1"/>
    </row>
    <row r="4556">
      <c r="I4556" s="1"/>
      <c r="J4556" s="1"/>
      <c r="K4556" s="1"/>
      <c r="AA4556" s="1"/>
      <c r="AB4556" s="1"/>
      <c r="AC4556" s="1"/>
      <c r="AJ4556" s="1"/>
      <c r="AK4556" s="1"/>
      <c r="AL4556" s="1"/>
    </row>
    <row r="4557">
      <c r="I4557" s="1"/>
      <c r="J4557" s="1"/>
      <c r="K4557" s="1"/>
      <c r="AA4557" s="1"/>
      <c r="AB4557" s="1"/>
      <c r="AC4557" s="1"/>
      <c r="AJ4557" s="1"/>
      <c r="AK4557" s="1"/>
      <c r="AL4557" s="1"/>
    </row>
    <row r="4558">
      <c r="I4558" s="1"/>
      <c r="J4558" s="1"/>
      <c r="K4558" s="1"/>
      <c r="AA4558" s="1"/>
      <c r="AB4558" s="1"/>
      <c r="AC4558" s="1"/>
      <c r="AJ4558" s="1"/>
      <c r="AK4558" s="1"/>
      <c r="AL4558" s="1"/>
    </row>
    <row r="4559">
      <c r="I4559" s="1"/>
      <c r="J4559" s="1"/>
      <c r="K4559" s="1"/>
      <c r="AA4559" s="1"/>
      <c r="AB4559" s="1"/>
      <c r="AC4559" s="1"/>
      <c r="AJ4559" s="1"/>
      <c r="AK4559" s="1"/>
      <c r="AL4559" s="1"/>
    </row>
    <row r="4560">
      <c r="I4560" s="1"/>
      <c r="J4560" s="1"/>
      <c r="K4560" s="1"/>
      <c r="AA4560" s="1"/>
      <c r="AB4560" s="1"/>
      <c r="AC4560" s="1"/>
      <c r="AJ4560" s="1"/>
      <c r="AK4560" s="1"/>
      <c r="AL4560" s="1"/>
    </row>
    <row r="4561">
      <c r="I4561" s="1"/>
      <c r="J4561" s="1"/>
      <c r="K4561" s="1"/>
      <c r="AA4561" s="1"/>
      <c r="AB4561" s="1"/>
      <c r="AC4561" s="1"/>
      <c r="AJ4561" s="1"/>
      <c r="AK4561" s="1"/>
      <c r="AL4561" s="1"/>
    </row>
    <row r="4562">
      <c r="I4562" s="1"/>
      <c r="J4562" s="1"/>
      <c r="K4562" s="1"/>
      <c r="AA4562" s="1"/>
      <c r="AB4562" s="1"/>
      <c r="AC4562" s="1"/>
      <c r="AJ4562" s="1"/>
      <c r="AK4562" s="1"/>
      <c r="AL4562" s="1"/>
    </row>
    <row r="4563">
      <c r="I4563" s="1"/>
      <c r="J4563" s="1"/>
      <c r="K4563" s="1"/>
      <c r="AA4563" s="1"/>
      <c r="AB4563" s="1"/>
      <c r="AC4563" s="1"/>
      <c r="AJ4563" s="1"/>
      <c r="AK4563" s="1"/>
      <c r="AL4563" s="1"/>
    </row>
    <row r="4564">
      <c r="I4564" s="1"/>
      <c r="J4564" s="1"/>
      <c r="K4564" s="1"/>
      <c r="AA4564" s="1"/>
      <c r="AB4564" s="1"/>
      <c r="AC4564" s="1"/>
      <c r="AJ4564" s="1"/>
      <c r="AK4564" s="1"/>
      <c r="AL4564" s="1"/>
    </row>
    <row r="4565">
      <c r="I4565" s="1"/>
      <c r="J4565" s="1"/>
      <c r="K4565" s="1"/>
      <c r="AA4565" s="1"/>
      <c r="AB4565" s="1"/>
      <c r="AC4565" s="1"/>
      <c r="AJ4565" s="1"/>
      <c r="AK4565" s="1"/>
      <c r="AL4565" s="1"/>
    </row>
    <row r="4566">
      <c r="I4566" s="1"/>
      <c r="J4566" s="1"/>
      <c r="K4566" s="1"/>
      <c r="AA4566" s="1"/>
      <c r="AB4566" s="1"/>
      <c r="AC4566" s="1"/>
      <c r="AJ4566" s="1"/>
      <c r="AK4566" s="1"/>
      <c r="AL4566" s="1"/>
    </row>
    <row r="4567">
      <c r="I4567" s="1"/>
      <c r="J4567" s="1"/>
      <c r="K4567" s="1"/>
      <c r="AA4567" s="1"/>
      <c r="AB4567" s="1"/>
      <c r="AC4567" s="1"/>
      <c r="AJ4567" s="1"/>
      <c r="AK4567" s="1"/>
      <c r="AL4567" s="1"/>
    </row>
    <row r="4568">
      <c r="I4568" s="1"/>
      <c r="J4568" s="1"/>
      <c r="K4568" s="1"/>
      <c r="AA4568" s="1"/>
      <c r="AB4568" s="1"/>
      <c r="AC4568" s="1"/>
      <c r="AJ4568" s="1"/>
      <c r="AK4568" s="1"/>
      <c r="AL4568" s="1"/>
    </row>
    <row r="4569">
      <c r="I4569" s="1"/>
      <c r="J4569" s="1"/>
      <c r="K4569" s="1"/>
      <c r="AA4569" s="1"/>
      <c r="AB4569" s="1"/>
      <c r="AC4569" s="1"/>
      <c r="AJ4569" s="1"/>
      <c r="AK4569" s="1"/>
      <c r="AL4569" s="1"/>
    </row>
    <row r="4570">
      <c r="I4570" s="1"/>
      <c r="J4570" s="1"/>
      <c r="K4570" s="1"/>
      <c r="AA4570" s="1"/>
      <c r="AB4570" s="1"/>
      <c r="AC4570" s="1"/>
      <c r="AJ4570" s="1"/>
      <c r="AK4570" s="1"/>
      <c r="AL4570" s="1"/>
    </row>
    <row r="4571">
      <c r="I4571" s="1"/>
      <c r="J4571" s="1"/>
      <c r="K4571" s="1"/>
      <c r="AA4571" s="1"/>
      <c r="AB4571" s="1"/>
      <c r="AC4571" s="1"/>
      <c r="AJ4571" s="1"/>
      <c r="AK4571" s="1"/>
      <c r="AL4571" s="1"/>
    </row>
    <row r="4572">
      <c r="I4572" s="1"/>
      <c r="J4572" s="1"/>
      <c r="K4572" s="1"/>
      <c r="AA4572" s="1"/>
      <c r="AB4572" s="1"/>
      <c r="AC4572" s="1"/>
      <c r="AJ4572" s="1"/>
      <c r="AK4572" s="1"/>
      <c r="AL4572" s="1"/>
    </row>
    <row r="4573">
      <c r="I4573" s="1"/>
      <c r="J4573" s="1"/>
      <c r="K4573" s="1"/>
      <c r="AA4573" s="1"/>
      <c r="AB4573" s="1"/>
      <c r="AC4573" s="1"/>
      <c r="AJ4573" s="1"/>
      <c r="AK4573" s="1"/>
      <c r="AL4573" s="1"/>
    </row>
    <row r="4574">
      <c r="I4574" s="1"/>
      <c r="J4574" s="1"/>
      <c r="K4574" s="1"/>
      <c r="AA4574" s="1"/>
      <c r="AB4574" s="1"/>
      <c r="AC4574" s="1"/>
      <c r="AJ4574" s="1"/>
      <c r="AK4574" s="1"/>
      <c r="AL4574" s="1"/>
    </row>
    <row r="4575">
      <c r="I4575" s="1"/>
      <c r="J4575" s="1"/>
      <c r="K4575" s="1"/>
      <c r="AA4575" s="1"/>
      <c r="AB4575" s="1"/>
      <c r="AC4575" s="1"/>
      <c r="AJ4575" s="1"/>
      <c r="AK4575" s="1"/>
      <c r="AL4575" s="1"/>
    </row>
    <row r="4576">
      <c r="I4576" s="1"/>
      <c r="J4576" s="1"/>
      <c r="K4576" s="1"/>
      <c r="AA4576" s="1"/>
      <c r="AB4576" s="1"/>
      <c r="AC4576" s="1"/>
      <c r="AJ4576" s="1"/>
      <c r="AK4576" s="1"/>
      <c r="AL4576" s="1"/>
    </row>
    <row r="4577">
      <c r="I4577" s="1"/>
      <c r="J4577" s="1"/>
      <c r="K4577" s="1"/>
      <c r="AA4577" s="1"/>
      <c r="AB4577" s="1"/>
      <c r="AC4577" s="1"/>
      <c r="AJ4577" s="1"/>
      <c r="AK4577" s="1"/>
      <c r="AL4577" s="1"/>
    </row>
    <row r="4578">
      <c r="I4578" s="1"/>
      <c r="J4578" s="1"/>
      <c r="K4578" s="1"/>
      <c r="AA4578" s="1"/>
      <c r="AB4578" s="1"/>
      <c r="AC4578" s="1"/>
      <c r="AJ4578" s="1"/>
      <c r="AK4578" s="1"/>
      <c r="AL4578" s="1"/>
    </row>
    <row r="4579">
      <c r="I4579" s="1"/>
      <c r="J4579" s="1"/>
      <c r="K4579" s="1"/>
      <c r="AA4579" s="1"/>
      <c r="AB4579" s="1"/>
      <c r="AC4579" s="1"/>
      <c r="AJ4579" s="1"/>
      <c r="AK4579" s="1"/>
      <c r="AL4579" s="1"/>
    </row>
    <row r="4580">
      <c r="I4580" s="1"/>
      <c r="J4580" s="1"/>
      <c r="K4580" s="1"/>
      <c r="AA4580" s="1"/>
      <c r="AB4580" s="1"/>
      <c r="AC4580" s="1"/>
      <c r="AJ4580" s="1"/>
      <c r="AK4580" s="1"/>
      <c r="AL4580" s="1"/>
    </row>
    <row r="4581">
      <c r="I4581" s="1"/>
      <c r="J4581" s="1"/>
      <c r="K4581" s="1"/>
      <c r="AA4581" s="1"/>
      <c r="AB4581" s="1"/>
      <c r="AC4581" s="1"/>
      <c r="AJ4581" s="1"/>
      <c r="AK4581" s="1"/>
      <c r="AL4581" s="1"/>
    </row>
    <row r="4582">
      <c r="I4582" s="1"/>
      <c r="J4582" s="1"/>
      <c r="K4582" s="1"/>
      <c r="AA4582" s="1"/>
      <c r="AB4582" s="1"/>
      <c r="AC4582" s="1"/>
      <c r="AJ4582" s="1"/>
      <c r="AK4582" s="1"/>
      <c r="AL4582" s="1"/>
    </row>
    <row r="4583">
      <c r="I4583" s="1"/>
      <c r="J4583" s="1"/>
      <c r="K4583" s="1"/>
      <c r="AA4583" s="1"/>
      <c r="AB4583" s="1"/>
      <c r="AC4583" s="1"/>
      <c r="AJ4583" s="1"/>
      <c r="AK4583" s="1"/>
      <c r="AL4583" s="1"/>
    </row>
    <row r="4584">
      <c r="I4584" s="1"/>
      <c r="J4584" s="1"/>
      <c r="K4584" s="1"/>
      <c r="AA4584" s="1"/>
      <c r="AB4584" s="1"/>
      <c r="AC4584" s="1"/>
      <c r="AJ4584" s="1"/>
      <c r="AK4584" s="1"/>
      <c r="AL4584" s="1"/>
    </row>
    <row r="4585">
      <c r="I4585" s="1"/>
      <c r="J4585" s="1"/>
      <c r="K4585" s="1"/>
      <c r="AA4585" s="1"/>
      <c r="AB4585" s="1"/>
      <c r="AC4585" s="1"/>
      <c r="AJ4585" s="1"/>
      <c r="AK4585" s="1"/>
      <c r="AL4585" s="1"/>
    </row>
    <row r="4586">
      <c r="I4586" s="1"/>
      <c r="J4586" s="1"/>
      <c r="K4586" s="1"/>
      <c r="AA4586" s="1"/>
      <c r="AB4586" s="1"/>
      <c r="AC4586" s="1"/>
      <c r="AJ4586" s="1"/>
      <c r="AK4586" s="1"/>
      <c r="AL4586" s="1"/>
    </row>
    <row r="4587">
      <c r="I4587" s="1"/>
      <c r="J4587" s="1"/>
      <c r="K4587" s="1"/>
      <c r="AA4587" s="1"/>
      <c r="AB4587" s="1"/>
      <c r="AC4587" s="1"/>
      <c r="AJ4587" s="1"/>
      <c r="AK4587" s="1"/>
      <c r="AL4587" s="1"/>
    </row>
    <row r="4588">
      <c r="I4588" s="1"/>
      <c r="J4588" s="1"/>
      <c r="K4588" s="1"/>
      <c r="AA4588" s="1"/>
      <c r="AB4588" s="1"/>
      <c r="AC4588" s="1"/>
      <c r="AJ4588" s="1"/>
      <c r="AK4588" s="1"/>
      <c r="AL4588" s="1"/>
    </row>
    <row r="4589">
      <c r="I4589" s="1"/>
      <c r="J4589" s="1"/>
      <c r="K4589" s="1"/>
      <c r="AA4589" s="1"/>
      <c r="AB4589" s="1"/>
      <c r="AC4589" s="1"/>
      <c r="AJ4589" s="1"/>
      <c r="AK4589" s="1"/>
      <c r="AL4589" s="1"/>
    </row>
    <row r="4590">
      <c r="I4590" s="1"/>
      <c r="J4590" s="1"/>
      <c r="K4590" s="1"/>
      <c r="AA4590" s="1"/>
      <c r="AB4590" s="1"/>
      <c r="AC4590" s="1"/>
      <c r="AJ4590" s="1"/>
      <c r="AK4590" s="1"/>
      <c r="AL4590" s="1"/>
    </row>
    <row r="4591">
      <c r="I4591" s="1"/>
      <c r="J4591" s="1"/>
      <c r="K4591" s="1"/>
      <c r="AA4591" s="1"/>
      <c r="AB4591" s="1"/>
      <c r="AC4591" s="1"/>
      <c r="AJ4591" s="1"/>
      <c r="AK4591" s="1"/>
      <c r="AL4591" s="1"/>
    </row>
    <row r="4592">
      <c r="I4592" s="1"/>
      <c r="J4592" s="1"/>
      <c r="K4592" s="1"/>
      <c r="AA4592" s="1"/>
      <c r="AB4592" s="1"/>
      <c r="AC4592" s="1"/>
      <c r="AJ4592" s="1"/>
      <c r="AK4592" s="1"/>
      <c r="AL4592" s="1"/>
    </row>
    <row r="4593">
      <c r="I4593" s="1"/>
      <c r="J4593" s="1"/>
      <c r="K4593" s="1"/>
      <c r="AA4593" s="1"/>
      <c r="AB4593" s="1"/>
      <c r="AC4593" s="1"/>
      <c r="AJ4593" s="1"/>
      <c r="AK4593" s="1"/>
      <c r="AL4593" s="1"/>
    </row>
    <row r="4594">
      <c r="I4594" s="1"/>
      <c r="J4594" s="1"/>
      <c r="K4594" s="1"/>
      <c r="AA4594" s="1"/>
      <c r="AB4594" s="1"/>
      <c r="AC4594" s="1"/>
      <c r="AJ4594" s="1"/>
      <c r="AK4594" s="1"/>
      <c r="AL4594" s="1"/>
    </row>
    <row r="4595">
      <c r="I4595" s="1"/>
      <c r="J4595" s="1"/>
      <c r="K4595" s="1"/>
      <c r="AA4595" s="1"/>
      <c r="AB4595" s="1"/>
      <c r="AC4595" s="1"/>
      <c r="AJ4595" s="1"/>
      <c r="AK4595" s="1"/>
      <c r="AL4595" s="1"/>
    </row>
    <row r="4596">
      <c r="I4596" s="1"/>
      <c r="J4596" s="1"/>
      <c r="K4596" s="1"/>
      <c r="AA4596" s="1"/>
      <c r="AB4596" s="1"/>
      <c r="AC4596" s="1"/>
      <c r="AJ4596" s="1"/>
      <c r="AK4596" s="1"/>
      <c r="AL4596" s="1"/>
    </row>
    <row r="4597">
      <c r="I4597" s="1"/>
      <c r="J4597" s="1"/>
      <c r="K4597" s="1"/>
      <c r="AA4597" s="1"/>
      <c r="AB4597" s="1"/>
      <c r="AC4597" s="1"/>
      <c r="AJ4597" s="1"/>
      <c r="AK4597" s="1"/>
      <c r="AL4597" s="1"/>
    </row>
    <row r="4598">
      <c r="I4598" s="1"/>
      <c r="J4598" s="1"/>
      <c r="K4598" s="1"/>
      <c r="AA4598" s="1"/>
      <c r="AB4598" s="1"/>
      <c r="AC4598" s="1"/>
      <c r="AJ4598" s="1"/>
      <c r="AK4598" s="1"/>
      <c r="AL4598" s="1"/>
    </row>
    <row r="4599">
      <c r="I4599" s="1"/>
      <c r="J4599" s="1"/>
      <c r="K4599" s="1"/>
      <c r="AA4599" s="1"/>
      <c r="AB4599" s="1"/>
      <c r="AC4599" s="1"/>
      <c r="AJ4599" s="1"/>
      <c r="AK4599" s="1"/>
      <c r="AL4599" s="1"/>
    </row>
    <row r="4600">
      <c r="I4600" s="1"/>
      <c r="J4600" s="1"/>
      <c r="K4600" s="1"/>
      <c r="AA4600" s="1"/>
      <c r="AB4600" s="1"/>
      <c r="AC4600" s="1"/>
      <c r="AJ4600" s="1"/>
      <c r="AK4600" s="1"/>
      <c r="AL4600" s="1"/>
    </row>
    <row r="4601">
      <c r="I4601" s="1"/>
      <c r="J4601" s="1"/>
      <c r="K4601" s="1"/>
      <c r="AA4601" s="1"/>
      <c r="AB4601" s="1"/>
      <c r="AC4601" s="1"/>
      <c r="AJ4601" s="1"/>
      <c r="AK4601" s="1"/>
      <c r="AL4601" s="1"/>
    </row>
    <row r="4602">
      <c r="I4602" s="1"/>
      <c r="J4602" s="1"/>
      <c r="K4602" s="1"/>
      <c r="AA4602" s="1"/>
      <c r="AB4602" s="1"/>
      <c r="AC4602" s="1"/>
      <c r="AJ4602" s="1"/>
      <c r="AK4602" s="1"/>
      <c r="AL4602" s="1"/>
    </row>
    <row r="4603">
      <c r="I4603" s="1"/>
      <c r="J4603" s="1"/>
      <c r="K4603" s="1"/>
      <c r="AA4603" s="1"/>
      <c r="AB4603" s="1"/>
      <c r="AC4603" s="1"/>
      <c r="AJ4603" s="1"/>
      <c r="AK4603" s="1"/>
      <c r="AL4603" s="1"/>
    </row>
    <row r="4604">
      <c r="I4604" s="1"/>
      <c r="J4604" s="1"/>
      <c r="K4604" s="1"/>
      <c r="AA4604" s="1"/>
      <c r="AB4604" s="1"/>
      <c r="AC4604" s="1"/>
      <c r="AJ4604" s="1"/>
      <c r="AK4604" s="1"/>
      <c r="AL4604" s="1"/>
    </row>
    <row r="4605">
      <c r="I4605" s="1"/>
      <c r="J4605" s="1"/>
      <c r="K4605" s="1"/>
      <c r="AA4605" s="1"/>
      <c r="AB4605" s="1"/>
      <c r="AC4605" s="1"/>
      <c r="AJ4605" s="1"/>
      <c r="AK4605" s="1"/>
      <c r="AL4605" s="1"/>
    </row>
    <row r="4606">
      <c r="I4606" s="1"/>
      <c r="J4606" s="1"/>
      <c r="K4606" s="1"/>
      <c r="AA4606" s="1"/>
      <c r="AB4606" s="1"/>
      <c r="AC4606" s="1"/>
      <c r="AJ4606" s="1"/>
      <c r="AK4606" s="1"/>
      <c r="AL4606" s="1"/>
    </row>
    <row r="4607">
      <c r="I4607" s="1"/>
      <c r="J4607" s="1"/>
      <c r="K4607" s="1"/>
      <c r="AA4607" s="1"/>
      <c r="AB4607" s="1"/>
      <c r="AC4607" s="1"/>
      <c r="AJ4607" s="1"/>
      <c r="AK4607" s="1"/>
      <c r="AL4607" s="1"/>
    </row>
    <row r="4608">
      <c r="I4608" s="1"/>
      <c r="J4608" s="1"/>
      <c r="K4608" s="1"/>
      <c r="AA4608" s="1"/>
      <c r="AB4608" s="1"/>
      <c r="AC4608" s="1"/>
      <c r="AJ4608" s="1"/>
      <c r="AK4608" s="1"/>
      <c r="AL4608" s="1"/>
    </row>
    <row r="4609">
      <c r="I4609" s="1"/>
      <c r="J4609" s="1"/>
      <c r="K4609" s="1"/>
      <c r="AA4609" s="1"/>
      <c r="AB4609" s="1"/>
      <c r="AC4609" s="1"/>
      <c r="AJ4609" s="1"/>
      <c r="AK4609" s="1"/>
      <c r="AL4609" s="1"/>
    </row>
    <row r="4610">
      <c r="I4610" s="1"/>
      <c r="J4610" s="1"/>
      <c r="K4610" s="1"/>
      <c r="AA4610" s="1"/>
      <c r="AB4610" s="1"/>
      <c r="AC4610" s="1"/>
      <c r="AJ4610" s="1"/>
      <c r="AK4610" s="1"/>
      <c r="AL4610" s="1"/>
    </row>
    <row r="4611">
      <c r="I4611" s="1"/>
      <c r="J4611" s="1"/>
      <c r="K4611" s="1"/>
      <c r="AA4611" s="1"/>
      <c r="AB4611" s="1"/>
      <c r="AC4611" s="1"/>
      <c r="AJ4611" s="1"/>
      <c r="AK4611" s="1"/>
      <c r="AL4611" s="1"/>
    </row>
    <row r="4612">
      <c r="I4612" s="1"/>
      <c r="J4612" s="1"/>
      <c r="K4612" s="1"/>
      <c r="AA4612" s="1"/>
      <c r="AB4612" s="1"/>
      <c r="AC4612" s="1"/>
      <c r="AJ4612" s="1"/>
      <c r="AK4612" s="1"/>
      <c r="AL4612" s="1"/>
    </row>
    <row r="4613">
      <c r="I4613" s="1"/>
      <c r="J4613" s="1"/>
      <c r="K4613" s="1"/>
      <c r="AA4613" s="1"/>
      <c r="AB4613" s="1"/>
      <c r="AC4613" s="1"/>
      <c r="AJ4613" s="1"/>
      <c r="AK4613" s="1"/>
      <c r="AL4613" s="1"/>
    </row>
    <row r="4614">
      <c r="I4614" s="1"/>
      <c r="J4614" s="1"/>
      <c r="K4614" s="1"/>
      <c r="AA4614" s="1"/>
      <c r="AB4614" s="1"/>
      <c r="AC4614" s="1"/>
      <c r="AJ4614" s="1"/>
      <c r="AK4614" s="1"/>
      <c r="AL4614" s="1"/>
    </row>
    <row r="4615">
      <c r="I4615" s="1"/>
      <c r="J4615" s="1"/>
      <c r="K4615" s="1"/>
      <c r="AA4615" s="1"/>
      <c r="AB4615" s="1"/>
      <c r="AC4615" s="1"/>
      <c r="AJ4615" s="1"/>
      <c r="AK4615" s="1"/>
      <c r="AL4615" s="1"/>
    </row>
    <row r="4616">
      <c r="I4616" s="1"/>
      <c r="J4616" s="1"/>
      <c r="K4616" s="1"/>
      <c r="AA4616" s="1"/>
      <c r="AB4616" s="1"/>
      <c r="AC4616" s="1"/>
      <c r="AJ4616" s="1"/>
      <c r="AK4616" s="1"/>
      <c r="AL4616" s="1"/>
    </row>
    <row r="4617">
      <c r="I4617" s="1"/>
      <c r="J4617" s="1"/>
      <c r="K4617" s="1"/>
      <c r="AA4617" s="1"/>
      <c r="AB4617" s="1"/>
      <c r="AC4617" s="1"/>
      <c r="AJ4617" s="1"/>
      <c r="AK4617" s="1"/>
      <c r="AL4617" s="1"/>
    </row>
    <row r="4618">
      <c r="I4618" s="1"/>
      <c r="J4618" s="1"/>
      <c r="K4618" s="1"/>
      <c r="AA4618" s="1"/>
      <c r="AB4618" s="1"/>
      <c r="AC4618" s="1"/>
      <c r="AJ4618" s="1"/>
      <c r="AK4618" s="1"/>
      <c r="AL4618" s="1"/>
    </row>
    <row r="4619">
      <c r="I4619" s="1"/>
      <c r="J4619" s="1"/>
      <c r="K4619" s="1"/>
      <c r="AA4619" s="1"/>
      <c r="AB4619" s="1"/>
      <c r="AC4619" s="1"/>
      <c r="AJ4619" s="1"/>
      <c r="AK4619" s="1"/>
      <c r="AL4619" s="1"/>
    </row>
    <row r="4620">
      <c r="I4620" s="1"/>
      <c r="J4620" s="1"/>
      <c r="K4620" s="1"/>
      <c r="AA4620" s="1"/>
      <c r="AB4620" s="1"/>
      <c r="AC4620" s="1"/>
      <c r="AJ4620" s="1"/>
      <c r="AK4620" s="1"/>
      <c r="AL4620" s="1"/>
    </row>
    <row r="4621">
      <c r="I4621" s="1"/>
      <c r="J4621" s="1"/>
      <c r="K4621" s="1"/>
      <c r="AA4621" s="1"/>
      <c r="AB4621" s="1"/>
      <c r="AC4621" s="1"/>
      <c r="AJ4621" s="1"/>
      <c r="AK4621" s="1"/>
      <c r="AL4621" s="1"/>
    </row>
    <row r="4622">
      <c r="I4622" s="1"/>
      <c r="J4622" s="1"/>
      <c r="K4622" s="1"/>
      <c r="AA4622" s="1"/>
      <c r="AB4622" s="1"/>
      <c r="AC4622" s="1"/>
      <c r="AJ4622" s="1"/>
      <c r="AK4622" s="1"/>
      <c r="AL4622" s="1"/>
    </row>
    <row r="4623">
      <c r="I4623" s="1"/>
      <c r="J4623" s="1"/>
      <c r="K4623" s="1"/>
      <c r="AA4623" s="1"/>
      <c r="AB4623" s="1"/>
      <c r="AC4623" s="1"/>
      <c r="AJ4623" s="1"/>
      <c r="AK4623" s="1"/>
      <c r="AL4623" s="1"/>
    </row>
    <row r="4624">
      <c r="I4624" s="1"/>
      <c r="J4624" s="1"/>
      <c r="K4624" s="1"/>
      <c r="AA4624" s="1"/>
      <c r="AB4624" s="1"/>
      <c r="AC4624" s="1"/>
      <c r="AJ4624" s="1"/>
      <c r="AK4624" s="1"/>
      <c r="AL4624" s="1"/>
    </row>
    <row r="4625">
      <c r="I4625" s="1"/>
      <c r="J4625" s="1"/>
      <c r="K4625" s="1"/>
      <c r="AA4625" s="1"/>
      <c r="AB4625" s="1"/>
      <c r="AC4625" s="1"/>
      <c r="AJ4625" s="1"/>
      <c r="AK4625" s="1"/>
      <c r="AL4625" s="1"/>
    </row>
    <row r="4626">
      <c r="I4626" s="1"/>
      <c r="J4626" s="1"/>
      <c r="K4626" s="1"/>
      <c r="AA4626" s="1"/>
      <c r="AB4626" s="1"/>
      <c r="AC4626" s="1"/>
      <c r="AJ4626" s="1"/>
      <c r="AK4626" s="1"/>
      <c r="AL4626" s="1"/>
    </row>
    <row r="4627">
      <c r="I4627" s="1"/>
      <c r="J4627" s="1"/>
      <c r="K4627" s="1"/>
      <c r="AA4627" s="1"/>
      <c r="AB4627" s="1"/>
      <c r="AC4627" s="1"/>
      <c r="AJ4627" s="1"/>
      <c r="AK4627" s="1"/>
      <c r="AL4627" s="1"/>
    </row>
    <row r="4628">
      <c r="I4628" s="1"/>
      <c r="J4628" s="1"/>
      <c r="K4628" s="1"/>
      <c r="AA4628" s="1"/>
      <c r="AB4628" s="1"/>
      <c r="AC4628" s="1"/>
      <c r="AJ4628" s="1"/>
      <c r="AK4628" s="1"/>
      <c r="AL4628" s="1"/>
    </row>
    <row r="4629">
      <c r="I4629" s="1"/>
      <c r="J4629" s="1"/>
      <c r="K4629" s="1"/>
      <c r="AA4629" s="1"/>
      <c r="AB4629" s="1"/>
      <c r="AC4629" s="1"/>
      <c r="AJ4629" s="1"/>
      <c r="AK4629" s="1"/>
      <c r="AL4629" s="1"/>
    </row>
    <row r="4630">
      <c r="I4630" s="1"/>
      <c r="J4630" s="1"/>
      <c r="K4630" s="1"/>
      <c r="AA4630" s="1"/>
      <c r="AB4630" s="1"/>
      <c r="AC4630" s="1"/>
      <c r="AJ4630" s="1"/>
      <c r="AK4630" s="1"/>
      <c r="AL4630" s="1"/>
    </row>
    <row r="4631">
      <c r="I4631" s="1"/>
      <c r="J4631" s="1"/>
      <c r="K4631" s="1"/>
      <c r="AA4631" s="1"/>
      <c r="AB4631" s="1"/>
      <c r="AC4631" s="1"/>
      <c r="AJ4631" s="1"/>
      <c r="AK4631" s="1"/>
      <c r="AL4631" s="1"/>
    </row>
    <row r="4632">
      <c r="I4632" s="1"/>
      <c r="J4632" s="1"/>
      <c r="K4632" s="1"/>
      <c r="AA4632" s="1"/>
      <c r="AB4632" s="1"/>
      <c r="AC4632" s="1"/>
      <c r="AJ4632" s="1"/>
      <c r="AK4632" s="1"/>
      <c r="AL4632" s="1"/>
    </row>
    <row r="4633">
      <c r="I4633" s="1"/>
      <c r="J4633" s="1"/>
      <c r="K4633" s="1"/>
      <c r="AA4633" s="1"/>
      <c r="AB4633" s="1"/>
      <c r="AC4633" s="1"/>
      <c r="AJ4633" s="1"/>
      <c r="AK4633" s="1"/>
      <c r="AL4633" s="1"/>
    </row>
    <row r="4634">
      <c r="I4634" s="1"/>
      <c r="J4634" s="1"/>
      <c r="K4634" s="1"/>
      <c r="AA4634" s="1"/>
      <c r="AB4634" s="1"/>
      <c r="AC4634" s="1"/>
      <c r="AJ4634" s="1"/>
      <c r="AK4634" s="1"/>
      <c r="AL4634" s="1"/>
    </row>
    <row r="4635">
      <c r="I4635" s="1"/>
      <c r="J4635" s="1"/>
      <c r="K4635" s="1"/>
      <c r="AA4635" s="1"/>
      <c r="AB4635" s="1"/>
      <c r="AC4635" s="1"/>
      <c r="AJ4635" s="1"/>
      <c r="AK4635" s="1"/>
      <c r="AL4635" s="1"/>
    </row>
    <row r="4636">
      <c r="I4636" s="1"/>
      <c r="J4636" s="1"/>
      <c r="K4636" s="1"/>
      <c r="AA4636" s="1"/>
      <c r="AB4636" s="1"/>
      <c r="AC4636" s="1"/>
      <c r="AJ4636" s="1"/>
      <c r="AK4636" s="1"/>
      <c r="AL4636" s="1"/>
    </row>
    <row r="4637">
      <c r="I4637" s="1"/>
      <c r="J4637" s="1"/>
      <c r="K4637" s="1"/>
      <c r="AA4637" s="1"/>
      <c r="AB4637" s="1"/>
      <c r="AC4637" s="1"/>
      <c r="AJ4637" s="1"/>
      <c r="AK4637" s="1"/>
      <c r="AL4637" s="1"/>
    </row>
    <row r="4638">
      <c r="I4638" s="1"/>
      <c r="J4638" s="1"/>
      <c r="K4638" s="1"/>
      <c r="AA4638" s="1"/>
      <c r="AB4638" s="1"/>
      <c r="AC4638" s="1"/>
      <c r="AJ4638" s="1"/>
      <c r="AK4638" s="1"/>
      <c r="AL4638" s="1"/>
    </row>
    <row r="4639">
      <c r="I4639" s="1"/>
      <c r="J4639" s="1"/>
      <c r="K4639" s="1"/>
      <c r="AA4639" s="1"/>
      <c r="AB4639" s="1"/>
      <c r="AC4639" s="1"/>
      <c r="AJ4639" s="1"/>
      <c r="AK4639" s="1"/>
      <c r="AL4639" s="1"/>
    </row>
    <row r="4640">
      <c r="I4640" s="1"/>
      <c r="J4640" s="1"/>
      <c r="K4640" s="1"/>
      <c r="AA4640" s="1"/>
      <c r="AB4640" s="1"/>
      <c r="AC4640" s="1"/>
      <c r="AJ4640" s="1"/>
      <c r="AK4640" s="1"/>
      <c r="AL4640" s="1"/>
    </row>
    <row r="4641">
      <c r="I4641" s="1"/>
      <c r="J4641" s="1"/>
      <c r="K4641" s="1"/>
      <c r="AA4641" s="1"/>
      <c r="AB4641" s="1"/>
      <c r="AC4641" s="1"/>
      <c r="AJ4641" s="1"/>
      <c r="AK4641" s="1"/>
      <c r="AL4641" s="1"/>
    </row>
    <row r="4642">
      <c r="I4642" s="1"/>
      <c r="J4642" s="1"/>
      <c r="K4642" s="1"/>
      <c r="AA4642" s="1"/>
      <c r="AB4642" s="1"/>
      <c r="AC4642" s="1"/>
      <c r="AJ4642" s="1"/>
      <c r="AK4642" s="1"/>
      <c r="AL4642" s="1"/>
    </row>
    <row r="4643">
      <c r="I4643" s="1"/>
      <c r="J4643" s="1"/>
      <c r="K4643" s="1"/>
      <c r="AA4643" s="1"/>
      <c r="AB4643" s="1"/>
      <c r="AC4643" s="1"/>
      <c r="AJ4643" s="1"/>
      <c r="AK4643" s="1"/>
      <c r="AL4643" s="1"/>
    </row>
    <row r="4644">
      <c r="I4644" s="1"/>
      <c r="J4644" s="1"/>
      <c r="K4644" s="1"/>
      <c r="AA4644" s="1"/>
      <c r="AB4644" s="1"/>
      <c r="AC4644" s="1"/>
      <c r="AJ4644" s="1"/>
      <c r="AK4644" s="1"/>
      <c r="AL4644" s="1"/>
    </row>
    <row r="4645">
      <c r="I4645" s="1"/>
      <c r="J4645" s="1"/>
      <c r="K4645" s="1"/>
      <c r="AA4645" s="1"/>
      <c r="AB4645" s="1"/>
      <c r="AC4645" s="1"/>
      <c r="AJ4645" s="1"/>
      <c r="AK4645" s="1"/>
      <c r="AL4645" s="1"/>
    </row>
    <row r="4646">
      <c r="I4646" s="1"/>
      <c r="J4646" s="1"/>
      <c r="K4646" s="1"/>
      <c r="AA4646" s="1"/>
      <c r="AB4646" s="1"/>
      <c r="AC4646" s="1"/>
      <c r="AJ4646" s="1"/>
      <c r="AK4646" s="1"/>
      <c r="AL4646" s="1"/>
    </row>
    <row r="4647">
      <c r="I4647" s="1"/>
      <c r="J4647" s="1"/>
      <c r="K4647" s="1"/>
      <c r="AA4647" s="1"/>
      <c r="AB4647" s="1"/>
      <c r="AC4647" s="1"/>
      <c r="AJ4647" s="1"/>
      <c r="AK4647" s="1"/>
      <c r="AL4647" s="1"/>
    </row>
    <row r="4648">
      <c r="I4648" s="1"/>
      <c r="J4648" s="1"/>
      <c r="K4648" s="1"/>
      <c r="AA4648" s="1"/>
      <c r="AB4648" s="1"/>
      <c r="AC4648" s="1"/>
      <c r="AJ4648" s="1"/>
      <c r="AK4648" s="1"/>
      <c r="AL4648" s="1"/>
    </row>
    <row r="4649">
      <c r="I4649" s="1"/>
      <c r="J4649" s="1"/>
      <c r="K4649" s="1"/>
      <c r="AA4649" s="1"/>
      <c r="AB4649" s="1"/>
      <c r="AC4649" s="1"/>
      <c r="AJ4649" s="1"/>
      <c r="AK4649" s="1"/>
      <c r="AL4649" s="1"/>
    </row>
    <row r="4650">
      <c r="I4650" s="1"/>
      <c r="J4650" s="1"/>
      <c r="K4650" s="1"/>
      <c r="AA4650" s="1"/>
      <c r="AB4650" s="1"/>
      <c r="AC4650" s="1"/>
      <c r="AJ4650" s="1"/>
      <c r="AK4650" s="1"/>
      <c r="AL4650" s="1"/>
    </row>
    <row r="4651">
      <c r="I4651" s="1"/>
      <c r="J4651" s="1"/>
      <c r="K4651" s="1"/>
      <c r="AA4651" s="1"/>
      <c r="AB4651" s="1"/>
      <c r="AC4651" s="1"/>
      <c r="AJ4651" s="1"/>
      <c r="AK4651" s="1"/>
      <c r="AL4651" s="1"/>
    </row>
    <row r="4652">
      <c r="I4652" s="1"/>
      <c r="J4652" s="1"/>
      <c r="K4652" s="1"/>
      <c r="AA4652" s="1"/>
      <c r="AB4652" s="1"/>
      <c r="AC4652" s="1"/>
      <c r="AJ4652" s="1"/>
      <c r="AK4652" s="1"/>
      <c r="AL4652" s="1"/>
    </row>
    <row r="4653">
      <c r="I4653" s="1"/>
      <c r="J4653" s="1"/>
      <c r="K4653" s="1"/>
      <c r="AA4653" s="1"/>
      <c r="AB4653" s="1"/>
      <c r="AC4653" s="1"/>
      <c r="AJ4653" s="1"/>
      <c r="AK4653" s="1"/>
      <c r="AL4653" s="1"/>
    </row>
    <row r="4654">
      <c r="I4654" s="1"/>
      <c r="J4654" s="1"/>
      <c r="K4654" s="1"/>
      <c r="AA4654" s="1"/>
      <c r="AB4654" s="1"/>
      <c r="AC4654" s="1"/>
      <c r="AJ4654" s="1"/>
      <c r="AK4654" s="1"/>
      <c r="AL4654" s="1"/>
    </row>
    <row r="4655">
      <c r="I4655" s="1"/>
      <c r="J4655" s="1"/>
      <c r="K4655" s="1"/>
      <c r="AA4655" s="1"/>
      <c r="AB4655" s="1"/>
      <c r="AC4655" s="1"/>
      <c r="AJ4655" s="1"/>
      <c r="AK4655" s="1"/>
      <c r="AL4655" s="1"/>
    </row>
    <row r="4656">
      <c r="I4656" s="1"/>
      <c r="J4656" s="1"/>
      <c r="K4656" s="1"/>
      <c r="AA4656" s="1"/>
      <c r="AB4656" s="1"/>
      <c r="AC4656" s="1"/>
      <c r="AJ4656" s="1"/>
      <c r="AK4656" s="1"/>
      <c r="AL4656" s="1"/>
    </row>
    <row r="4657">
      <c r="I4657" s="1"/>
      <c r="J4657" s="1"/>
      <c r="K4657" s="1"/>
      <c r="AA4657" s="1"/>
      <c r="AB4657" s="1"/>
      <c r="AC4657" s="1"/>
      <c r="AJ4657" s="1"/>
      <c r="AK4657" s="1"/>
      <c r="AL4657" s="1"/>
    </row>
    <row r="4658">
      <c r="I4658" s="1"/>
      <c r="J4658" s="1"/>
      <c r="K4658" s="1"/>
      <c r="AA4658" s="1"/>
      <c r="AB4658" s="1"/>
      <c r="AC4658" s="1"/>
      <c r="AJ4658" s="1"/>
      <c r="AK4658" s="1"/>
      <c r="AL4658" s="1"/>
    </row>
    <row r="4659">
      <c r="I4659" s="1"/>
      <c r="J4659" s="1"/>
      <c r="K4659" s="1"/>
      <c r="AA4659" s="1"/>
      <c r="AB4659" s="1"/>
      <c r="AC4659" s="1"/>
      <c r="AJ4659" s="1"/>
      <c r="AK4659" s="1"/>
      <c r="AL4659" s="1"/>
    </row>
    <row r="4660">
      <c r="I4660" s="1"/>
      <c r="J4660" s="1"/>
      <c r="K4660" s="1"/>
      <c r="AA4660" s="1"/>
      <c r="AB4660" s="1"/>
      <c r="AC4660" s="1"/>
      <c r="AJ4660" s="1"/>
      <c r="AK4660" s="1"/>
      <c r="AL4660" s="1"/>
    </row>
    <row r="4661">
      <c r="I4661" s="1"/>
      <c r="J4661" s="1"/>
      <c r="K4661" s="1"/>
      <c r="AA4661" s="1"/>
      <c r="AB4661" s="1"/>
      <c r="AC4661" s="1"/>
      <c r="AJ4661" s="1"/>
      <c r="AK4661" s="1"/>
      <c r="AL4661" s="1"/>
    </row>
    <row r="4662">
      <c r="I4662" s="1"/>
      <c r="J4662" s="1"/>
      <c r="K4662" s="1"/>
      <c r="AA4662" s="1"/>
      <c r="AB4662" s="1"/>
      <c r="AC4662" s="1"/>
      <c r="AJ4662" s="1"/>
      <c r="AK4662" s="1"/>
      <c r="AL4662" s="1"/>
    </row>
    <row r="4663">
      <c r="I4663" s="1"/>
      <c r="J4663" s="1"/>
      <c r="K4663" s="1"/>
      <c r="AA4663" s="1"/>
      <c r="AB4663" s="1"/>
      <c r="AC4663" s="1"/>
      <c r="AJ4663" s="1"/>
      <c r="AK4663" s="1"/>
      <c r="AL4663" s="1"/>
    </row>
    <row r="4664">
      <c r="I4664" s="1"/>
      <c r="J4664" s="1"/>
      <c r="K4664" s="1"/>
      <c r="AA4664" s="1"/>
      <c r="AB4664" s="1"/>
      <c r="AC4664" s="1"/>
      <c r="AJ4664" s="1"/>
      <c r="AK4664" s="1"/>
      <c r="AL4664" s="1"/>
    </row>
    <row r="4665">
      <c r="I4665" s="1"/>
      <c r="J4665" s="1"/>
      <c r="K4665" s="1"/>
      <c r="AA4665" s="1"/>
      <c r="AB4665" s="1"/>
      <c r="AC4665" s="1"/>
      <c r="AJ4665" s="1"/>
      <c r="AK4665" s="1"/>
      <c r="AL4665" s="1"/>
    </row>
    <row r="4666">
      <c r="I4666" s="1"/>
      <c r="J4666" s="1"/>
      <c r="K4666" s="1"/>
      <c r="AA4666" s="1"/>
      <c r="AB4666" s="1"/>
      <c r="AC4666" s="1"/>
      <c r="AJ4666" s="1"/>
      <c r="AK4666" s="1"/>
      <c r="AL4666" s="1"/>
    </row>
    <row r="4667">
      <c r="I4667" s="1"/>
      <c r="J4667" s="1"/>
      <c r="K4667" s="1"/>
      <c r="AA4667" s="1"/>
      <c r="AB4667" s="1"/>
      <c r="AC4667" s="1"/>
      <c r="AJ4667" s="1"/>
      <c r="AK4667" s="1"/>
      <c r="AL4667" s="1"/>
    </row>
    <row r="4668">
      <c r="I4668" s="1"/>
      <c r="J4668" s="1"/>
      <c r="K4668" s="1"/>
      <c r="AA4668" s="1"/>
      <c r="AB4668" s="1"/>
      <c r="AC4668" s="1"/>
      <c r="AJ4668" s="1"/>
      <c r="AK4668" s="1"/>
      <c r="AL4668" s="1"/>
    </row>
    <row r="4669">
      <c r="I4669" s="1"/>
      <c r="J4669" s="1"/>
      <c r="K4669" s="1"/>
      <c r="AA4669" s="1"/>
      <c r="AB4669" s="1"/>
      <c r="AC4669" s="1"/>
      <c r="AJ4669" s="1"/>
      <c r="AK4669" s="1"/>
      <c r="AL4669" s="1"/>
    </row>
    <row r="4670">
      <c r="I4670" s="1"/>
      <c r="J4670" s="1"/>
      <c r="K4670" s="1"/>
      <c r="AA4670" s="1"/>
      <c r="AB4670" s="1"/>
      <c r="AC4670" s="1"/>
      <c r="AJ4670" s="1"/>
      <c r="AK4670" s="1"/>
      <c r="AL4670" s="1"/>
    </row>
    <row r="4671">
      <c r="I4671" s="1"/>
      <c r="J4671" s="1"/>
      <c r="K4671" s="1"/>
      <c r="AA4671" s="1"/>
      <c r="AB4671" s="1"/>
      <c r="AC4671" s="1"/>
      <c r="AJ4671" s="1"/>
      <c r="AK4671" s="1"/>
      <c r="AL4671" s="1"/>
    </row>
    <row r="4672">
      <c r="I4672" s="1"/>
      <c r="J4672" s="1"/>
      <c r="K4672" s="1"/>
      <c r="AA4672" s="1"/>
      <c r="AB4672" s="1"/>
      <c r="AC4672" s="1"/>
      <c r="AJ4672" s="1"/>
      <c r="AK4672" s="1"/>
      <c r="AL4672" s="1"/>
    </row>
    <row r="4673">
      <c r="I4673" s="1"/>
      <c r="J4673" s="1"/>
      <c r="K4673" s="1"/>
      <c r="AA4673" s="1"/>
      <c r="AB4673" s="1"/>
      <c r="AC4673" s="1"/>
      <c r="AJ4673" s="1"/>
      <c r="AK4673" s="1"/>
      <c r="AL4673" s="1"/>
    </row>
    <row r="4674">
      <c r="I4674" s="1"/>
      <c r="J4674" s="1"/>
      <c r="K4674" s="1"/>
      <c r="AA4674" s="1"/>
      <c r="AB4674" s="1"/>
      <c r="AC4674" s="1"/>
      <c r="AJ4674" s="1"/>
      <c r="AK4674" s="1"/>
      <c r="AL4674" s="1"/>
    </row>
    <row r="4675">
      <c r="I4675" s="1"/>
      <c r="J4675" s="1"/>
      <c r="K4675" s="1"/>
      <c r="AA4675" s="1"/>
      <c r="AB4675" s="1"/>
      <c r="AC4675" s="1"/>
      <c r="AJ4675" s="1"/>
      <c r="AK4675" s="1"/>
      <c r="AL4675" s="1"/>
    </row>
    <row r="4676">
      <c r="I4676" s="1"/>
      <c r="J4676" s="1"/>
      <c r="K4676" s="1"/>
      <c r="AA4676" s="1"/>
      <c r="AB4676" s="1"/>
      <c r="AC4676" s="1"/>
      <c r="AJ4676" s="1"/>
      <c r="AK4676" s="1"/>
      <c r="AL4676" s="1"/>
    </row>
    <row r="4677">
      <c r="I4677" s="1"/>
      <c r="J4677" s="1"/>
      <c r="K4677" s="1"/>
      <c r="AA4677" s="1"/>
      <c r="AB4677" s="1"/>
      <c r="AC4677" s="1"/>
      <c r="AJ4677" s="1"/>
      <c r="AK4677" s="1"/>
      <c r="AL4677" s="1"/>
    </row>
    <row r="4678">
      <c r="I4678" s="1"/>
      <c r="J4678" s="1"/>
      <c r="K4678" s="1"/>
      <c r="AA4678" s="1"/>
      <c r="AB4678" s="1"/>
      <c r="AC4678" s="1"/>
      <c r="AJ4678" s="1"/>
      <c r="AK4678" s="1"/>
      <c r="AL4678" s="1"/>
    </row>
    <row r="4679">
      <c r="I4679" s="1"/>
      <c r="J4679" s="1"/>
      <c r="K4679" s="1"/>
      <c r="AA4679" s="1"/>
      <c r="AB4679" s="1"/>
      <c r="AC4679" s="1"/>
      <c r="AJ4679" s="1"/>
      <c r="AK4679" s="1"/>
      <c r="AL4679" s="1"/>
    </row>
    <row r="4680">
      <c r="I4680" s="1"/>
      <c r="J4680" s="1"/>
      <c r="K4680" s="1"/>
      <c r="AA4680" s="1"/>
      <c r="AB4680" s="1"/>
      <c r="AC4680" s="1"/>
      <c r="AJ4680" s="1"/>
      <c r="AK4680" s="1"/>
      <c r="AL4680" s="1"/>
    </row>
    <row r="4681">
      <c r="I4681" s="1"/>
      <c r="J4681" s="1"/>
      <c r="K4681" s="1"/>
      <c r="AA4681" s="1"/>
      <c r="AB4681" s="1"/>
      <c r="AC4681" s="1"/>
      <c r="AJ4681" s="1"/>
      <c r="AK4681" s="1"/>
      <c r="AL4681" s="1"/>
    </row>
    <row r="4682">
      <c r="I4682" s="1"/>
      <c r="J4682" s="1"/>
      <c r="K4682" s="1"/>
      <c r="AA4682" s="1"/>
      <c r="AB4682" s="1"/>
      <c r="AC4682" s="1"/>
      <c r="AJ4682" s="1"/>
      <c r="AK4682" s="1"/>
      <c r="AL4682" s="1"/>
    </row>
    <row r="4683">
      <c r="I4683" s="1"/>
      <c r="J4683" s="1"/>
      <c r="K4683" s="1"/>
      <c r="AA4683" s="1"/>
      <c r="AB4683" s="1"/>
      <c r="AC4683" s="1"/>
      <c r="AJ4683" s="1"/>
      <c r="AK4683" s="1"/>
      <c r="AL4683" s="1"/>
    </row>
    <row r="4684">
      <c r="I4684" s="1"/>
      <c r="J4684" s="1"/>
      <c r="K4684" s="1"/>
      <c r="AA4684" s="1"/>
      <c r="AB4684" s="1"/>
      <c r="AC4684" s="1"/>
      <c r="AJ4684" s="1"/>
      <c r="AK4684" s="1"/>
      <c r="AL4684" s="1"/>
    </row>
    <row r="4685">
      <c r="I4685" s="1"/>
      <c r="J4685" s="1"/>
      <c r="K4685" s="1"/>
      <c r="AA4685" s="1"/>
      <c r="AB4685" s="1"/>
      <c r="AC4685" s="1"/>
      <c r="AJ4685" s="1"/>
      <c r="AK4685" s="1"/>
      <c r="AL4685" s="1"/>
    </row>
    <row r="4686">
      <c r="I4686" s="1"/>
      <c r="J4686" s="1"/>
      <c r="K4686" s="1"/>
      <c r="AA4686" s="1"/>
      <c r="AB4686" s="1"/>
      <c r="AC4686" s="1"/>
      <c r="AJ4686" s="1"/>
      <c r="AK4686" s="1"/>
      <c r="AL4686" s="1"/>
    </row>
    <row r="4687">
      <c r="I4687" s="1"/>
      <c r="J4687" s="1"/>
      <c r="K4687" s="1"/>
      <c r="AA4687" s="1"/>
      <c r="AB4687" s="1"/>
      <c r="AC4687" s="1"/>
      <c r="AJ4687" s="1"/>
      <c r="AK4687" s="1"/>
      <c r="AL4687" s="1"/>
    </row>
    <row r="4688">
      <c r="I4688" s="1"/>
      <c r="J4688" s="1"/>
      <c r="K4688" s="1"/>
      <c r="AA4688" s="1"/>
      <c r="AB4688" s="1"/>
      <c r="AC4688" s="1"/>
      <c r="AJ4688" s="1"/>
      <c r="AK4688" s="1"/>
      <c r="AL4688" s="1"/>
    </row>
    <row r="4689">
      <c r="I4689" s="1"/>
      <c r="J4689" s="1"/>
      <c r="K4689" s="1"/>
      <c r="AA4689" s="1"/>
      <c r="AB4689" s="1"/>
      <c r="AC4689" s="1"/>
      <c r="AJ4689" s="1"/>
      <c r="AK4689" s="1"/>
      <c r="AL4689" s="1"/>
    </row>
    <row r="4690">
      <c r="I4690" s="1"/>
      <c r="J4690" s="1"/>
      <c r="K4690" s="1"/>
      <c r="AA4690" s="1"/>
      <c r="AB4690" s="1"/>
      <c r="AC4690" s="1"/>
      <c r="AJ4690" s="1"/>
      <c r="AK4690" s="1"/>
      <c r="AL4690" s="1"/>
    </row>
    <row r="4691">
      <c r="I4691" s="1"/>
      <c r="J4691" s="1"/>
      <c r="K4691" s="1"/>
      <c r="AA4691" s="1"/>
      <c r="AB4691" s="1"/>
      <c r="AC4691" s="1"/>
      <c r="AJ4691" s="1"/>
      <c r="AK4691" s="1"/>
      <c r="AL4691" s="1"/>
    </row>
    <row r="4692">
      <c r="I4692" s="1"/>
      <c r="J4692" s="1"/>
      <c r="K4692" s="1"/>
      <c r="AA4692" s="1"/>
      <c r="AB4692" s="1"/>
      <c r="AC4692" s="1"/>
      <c r="AJ4692" s="1"/>
      <c r="AK4692" s="1"/>
      <c r="AL4692" s="1"/>
    </row>
    <row r="4693">
      <c r="I4693" s="1"/>
      <c r="J4693" s="1"/>
      <c r="K4693" s="1"/>
      <c r="AA4693" s="1"/>
      <c r="AB4693" s="1"/>
      <c r="AC4693" s="1"/>
      <c r="AJ4693" s="1"/>
      <c r="AK4693" s="1"/>
      <c r="AL4693" s="1"/>
    </row>
    <row r="4694">
      <c r="I4694" s="1"/>
      <c r="J4694" s="1"/>
      <c r="K4694" s="1"/>
      <c r="AA4694" s="1"/>
      <c r="AB4694" s="1"/>
      <c r="AC4694" s="1"/>
      <c r="AJ4694" s="1"/>
      <c r="AK4694" s="1"/>
      <c r="AL4694" s="1"/>
    </row>
    <row r="4695">
      <c r="I4695" s="1"/>
      <c r="J4695" s="1"/>
      <c r="K4695" s="1"/>
      <c r="AA4695" s="1"/>
      <c r="AB4695" s="1"/>
      <c r="AC4695" s="1"/>
      <c r="AJ4695" s="1"/>
      <c r="AK4695" s="1"/>
      <c r="AL4695" s="1"/>
    </row>
    <row r="4696">
      <c r="I4696" s="1"/>
      <c r="J4696" s="1"/>
      <c r="K4696" s="1"/>
      <c r="AA4696" s="1"/>
      <c r="AB4696" s="1"/>
      <c r="AC4696" s="1"/>
      <c r="AJ4696" s="1"/>
      <c r="AK4696" s="1"/>
      <c r="AL4696" s="1"/>
    </row>
    <row r="4697">
      <c r="I4697" s="1"/>
      <c r="J4697" s="1"/>
      <c r="K4697" s="1"/>
      <c r="AA4697" s="1"/>
      <c r="AB4697" s="1"/>
      <c r="AC4697" s="1"/>
      <c r="AJ4697" s="1"/>
      <c r="AK4697" s="1"/>
      <c r="AL4697" s="1"/>
    </row>
    <row r="4698">
      <c r="I4698" s="1"/>
      <c r="J4698" s="1"/>
      <c r="K4698" s="1"/>
      <c r="AA4698" s="1"/>
      <c r="AB4698" s="1"/>
      <c r="AC4698" s="1"/>
      <c r="AJ4698" s="1"/>
      <c r="AK4698" s="1"/>
      <c r="AL4698" s="1"/>
    </row>
    <row r="4699">
      <c r="I4699" s="1"/>
      <c r="J4699" s="1"/>
      <c r="K4699" s="1"/>
      <c r="AA4699" s="1"/>
      <c r="AB4699" s="1"/>
      <c r="AC4699" s="1"/>
      <c r="AJ4699" s="1"/>
      <c r="AK4699" s="1"/>
      <c r="AL4699" s="1"/>
    </row>
    <row r="4700">
      <c r="I4700" s="1"/>
      <c r="J4700" s="1"/>
      <c r="K4700" s="1"/>
      <c r="AA4700" s="1"/>
      <c r="AB4700" s="1"/>
      <c r="AC4700" s="1"/>
      <c r="AJ4700" s="1"/>
      <c r="AK4700" s="1"/>
      <c r="AL4700" s="1"/>
    </row>
    <row r="4701">
      <c r="I4701" s="1"/>
      <c r="J4701" s="1"/>
      <c r="K4701" s="1"/>
      <c r="AA4701" s="1"/>
      <c r="AB4701" s="1"/>
      <c r="AC4701" s="1"/>
      <c r="AJ4701" s="1"/>
      <c r="AK4701" s="1"/>
      <c r="AL4701" s="1"/>
    </row>
    <row r="4702">
      <c r="I4702" s="1"/>
      <c r="J4702" s="1"/>
      <c r="K4702" s="1"/>
      <c r="AA4702" s="1"/>
      <c r="AB4702" s="1"/>
      <c r="AC4702" s="1"/>
      <c r="AJ4702" s="1"/>
      <c r="AK4702" s="1"/>
      <c r="AL4702" s="1"/>
    </row>
    <row r="4703">
      <c r="I4703" s="1"/>
      <c r="J4703" s="1"/>
      <c r="K4703" s="1"/>
      <c r="AA4703" s="1"/>
      <c r="AB4703" s="1"/>
      <c r="AC4703" s="1"/>
      <c r="AJ4703" s="1"/>
      <c r="AK4703" s="1"/>
      <c r="AL4703" s="1"/>
    </row>
    <row r="4704">
      <c r="I4704" s="1"/>
      <c r="J4704" s="1"/>
      <c r="K4704" s="1"/>
      <c r="AA4704" s="1"/>
      <c r="AB4704" s="1"/>
      <c r="AC4704" s="1"/>
      <c r="AJ4704" s="1"/>
      <c r="AK4704" s="1"/>
      <c r="AL4704" s="1"/>
    </row>
    <row r="4705">
      <c r="I4705" s="1"/>
      <c r="J4705" s="1"/>
      <c r="K4705" s="1"/>
      <c r="AA4705" s="1"/>
      <c r="AB4705" s="1"/>
      <c r="AC4705" s="1"/>
      <c r="AJ4705" s="1"/>
      <c r="AK4705" s="1"/>
      <c r="AL4705" s="1"/>
    </row>
    <row r="4706">
      <c r="I4706" s="1"/>
      <c r="J4706" s="1"/>
      <c r="K4706" s="1"/>
      <c r="AA4706" s="1"/>
      <c r="AB4706" s="1"/>
      <c r="AC4706" s="1"/>
      <c r="AJ4706" s="1"/>
      <c r="AK4706" s="1"/>
      <c r="AL4706" s="1"/>
    </row>
    <row r="4707">
      <c r="I4707" s="1"/>
      <c r="J4707" s="1"/>
      <c r="K4707" s="1"/>
      <c r="AA4707" s="1"/>
      <c r="AB4707" s="1"/>
      <c r="AC4707" s="1"/>
      <c r="AJ4707" s="1"/>
      <c r="AK4707" s="1"/>
      <c r="AL4707" s="1"/>
    </row>
    <row r="4708">
      <c r="I4708" s="1"/>
      <c r="J4708" s="1"/>
      <c r="K4708" s="1"/>
      <c r="AA4708" s="1"/>
      <c r="AB4708" s="1"/>
      <c r="AC4708" s="1"/>
      <c r="AJ4708" s="1"/>
      <c r="AK4708" s="1"/>
      <c r="AL4708" s="1"/>
    </row>
    <row r="4709">
      <c r="I4709" s="1"/>
      <c r="J4709" s="1"/>
      <c r="K4709" s="1"/>
      <c r="AA4709" s="1"/>
      <c r="AB4709" s="1"/>
      <c r="AC4709" s="1"/>
      <c r="AJ4709" s="1"/>
      <c r="AK4709" s="1"/>
      <c r="AL4709" s="1"/>
    </row>
    <row r="4710">
      <c r="I4710" s="1"/>
      <c r="J4710" s="1"/>
      <c r="K4710" s="1"/>
      <c r="AA4710" s="1"/>
      <c r="AB4710" s="1"/>
      <c r="AC4710" s="1"/>
      <c r="AJ4710" s="1"/>
      <c r="AK4710" s="1"/>
      <c r="AL4710" s="1"/>
    </row>
    <row r="4711">
      <c r="I4711" s="1"/>
      <c r="J4711" s="1"/>
      <c r="K4711" s="1"/>
      <c r="AA4711" s="1"/>
      <c r="AB4711" s="1"/>
      <c r="AC4711" s="1"/>
      <c r="AJ4711" s="1"/>
      <c r="AK4711" s="1"/>
      <c r="AL4711" s="1"/>
    </row>
    <row r="4712">
      <c r="I4712" s="1"/>
      <c r="J4712" s="1"/>
      <c r="K4712" s="1"/>
      <c r="AA4712" s="1"/>
      <c r="AB4712" s="1"/>
      <c r="AC4712" s="1"/>
      <c r="AJ4712" s="1"/>
      <c r="AK4712" s="1"/>
      <c r="AL4712" s="1"/>
    </row>
    <row r="4713">
      <c r="I4713" s="1"/>
      <c r="J4713" s="1"/>
      <c r="K4713" s="1"/>
      <c r="AA4713" s="1"/>
      <c r="AB4713" s="1"/>
      <c r="AC4713" s="1"/>
      <c r="AJ4713" s="1"/>
      <c r="AK4713" s="1"/>
      <c r="AL4713" s="1"/>
    </row>
    <row r="4714">
      <c r="I4714" s="1"/>
      <c r="J4714" s="1"/>
      <c r="K4714" s="1"/>
      <c r="AA4714" s="1"/>
      <c r="AB4714" s="1"/>
      <c r="AC4714" s="1"/>
      <c r="AJ4714" s="1"/>
      <c r="AK4714" s="1"/>
      <c r="AL4714" s="1"/>
    </row>
    <row r="4715">
      <c r="I4715" s="1"/>
      <c r="J4715" s="1"/>
      <c r="K4715" s="1"/>
      <c r="AA4715" s="1"/>
      <c r="AB4715" s="1"/>
      <c r="AC4715" s="1"/>
      <c r="AJ4715" s="1"/>
      <c r="AK4715" s="1"/>
      <c r="AL4715" s="1"/>
    </row>
    <row r="4716">
      <c r="I4716" s="1"/>
      <c r="J4716" s="1"/>
      <c r="K4716" s="1"/>
      <c r="AA4716" s="1"/>
      <c r="AB4716" s="1"/>
      <c r="AC4716" s="1"/>
      <c r="AJ4716" s="1"/>
      <c r="AK4716" s="1"/>
      <c r="AL4716" s="1"/>
    </row>
    <row r="4717">
      <c r="I4717" s="1"/>
      <c r="J4717" s="1"/>
      <c r="K4717" s="1"/>
      <c r="AA4717" s="1"/>
      <c r="AB4717" s="1"/>
      <c r="AC4717" s="1"/>
      <c r="AJ4717" s="1"/>
      <c r="AK4717" s="1"/>
      <c r="AL4717" s="1"/>
    </row>
    <row r="4718">
      <c r="I4718" s="1"/>
      <c r="J4718" s="1"/>
      <c r="K4718" s="1"/>
      <c r="AA4718" s="1"/>
      <c r="AB4718" s="1"/>
      <c r="AC4718" s="1"/>
      <c r="AJ4718" s="1"/>
      <c r="AK4718" s="1"/>
      <c r="AL4718" s="1"/>
    </row>
    <row r="4719">
      <c r="I4719" s="1"/>
      <c r="J4719" s="1"/>
      <c r="K4719" s="1"/>
      <c r="AA4719" s="1"/>
      <c r="AB4719" s="1"/>
      <c r="AC4719" s="1"/>
      <c r="AJ4719" s="1"/>
      <c r="AK4719" s="1"/>
      <c r="AL4719" s="1"/>
    </row>
    <row r="4720">
      <c r="I4720" s="1"/>
      <c r="J4720" s="1"/>
      <c r="K4720" s="1"/>
      <c r="AA4720" s="1"/>
      <c r="AB4720" s="1"/>
      <c r="AC4720" s="1"/>
      <c r="AJ4720" s="1"/>
      <c r="AK4720" s="1"/>
      <c r="AL4720" s="1"/>
    </row>
    <row r="4721">
      <c r="I4721" s="1"/>
      <c r="J4721" s="1"/>
      <c r="K4721" s="1"/>
      <c r="AA4721" s="1"/>
      <c r="AB4721" s="1"/>
      <c r="AC4721" s="1"/>
      <c r="AJ4721" s="1"/>
      <c r="AK4721" s="1"/>
      <c r="AL4721" s="1"/>
    </row>
    <row r="4722">
      <c r="I4722" s="1"/>
      <c r="J4722" s="1"/>
      <c r="K4722" s="1"/>
      <c r="AA4722" s="1"/>
      <c r="AB4722" s="1"/>
      <c r="AC4722" s="1"/>
      <c r="AJ4722" s="1"/>
      <c r="AK4722" s="1"/>
      <c r="AL4722" s="1"/>
    </row>
    <row r="4723">
      <c r="I4723" s="1"/>
      <c r="J4723" s="1"/>
      <c r="K4723" s="1"/>
      <c r="AA4723" s="1"/>
      <c r="AB4723" s="1"/>
      <c r="AC4723" s="1"/>
      <c r="AJ4723" s="1"/>
      <c r="AK4723" s="1"/>
      <c r="AL4723" s="1"/>
    </row>
    <row r="4724">
      <c r="I4724" s="1"/>
      <c r="J4724" s="1"/>
      <c r="K4724" s="1"/>
      <c r="AA4724" s="1"/>
      <c r="AB4724" s="1"/>
      <c r="AC4724" s="1"/>
      <c r="AJ4724" s="1"/>
      <c r="AK4724" s="1"/>
      <c r="AL4724" s="1"/>
    </row>
    <row r="4725">
      <c r="I4725" s="1"/>
      <c r="J4725" s="1"/>
      <c r="K4725" s="1"/>
      <c r="AA4725" s="1"/>
      <c r="AB4725" s="1"/>
      <c r="AC4725" s="1"/>
      <c r="AJ4725" s="1"/>
      <c r="AK4725" s="1"/>
      <c r="AL4725" s="1"/>
    </row>
    <row r="4726">
      <c r="I4726" s="1"/>
      <c r="J4726" s="1"/>
      <c r="K4726" s="1"/>
      <c r="AA4726" s="1"/>
      <c r="AB4726" s="1"/>
      <c r="AC4726" s="1"/>
      <c r="AJ4726" s="1"/>
      <c r="AK4726" s="1"/>
      <c r="AL4726" s="1"/>
    </row>
    <row r="4727">
      <c r="I4727" s="1"/>
      <c r="J4727" s="1"/>
      <c r="K4727" s="1"/>
      <c r="AA4727" s="1"/>
      <c r="AB4727" s="1"/>
      <c r="AC4727" s="1"/>
      <c r="AJ4727" s="1"/>
      <c r="AK4727" s="1"/>
      <c r="AL4727" s="1"/>
    </row>
    <row r="4728">
      <c r="I4728" s="1"/>
      <c r="J4728" s="1"/>
      <c r="K4728" s="1"/>
      <c r="AA4728" s="1"/>
      <c r="AB4728" s="1"/>
      <c r="AC4728" s="1"/>
      <c r="AJ4728" s="1"/>
      <c r="AK4728" s="1"/>
      <c r="AL4728" s="1"/>
    </row>
    <row r="4729">
      <c r="I4729" s="1"/>
      <c r="J4729" s="1"/>
      <c r="K4729" s="1"/>
      <c r="AA4729" s="1"/>
      <c r="AB4729" s="1"/>
      <c r="AC4729" s="1"/>
      <c r="AJ4729" s="1"/>
      <c r="AK4729" s="1"/>
      <c r="AL4729" s="1"/>
    </row>
    <row r="4730">
      <c r="I4730" s="1"/>
      <c r="J4730" s="1"/>
      <c r="K4730" s="1"/>
      <c r="AA4730" s="1"/>
      <c r="AB4730" s="1"/>
      <c r="AC4730" s="1"/>
      <c r="AJ4730" s="1"/>
      <c r="AK4730" s="1"/>
      <c r="AL4730" s="1"/>
    </row>
    <row r="4731">
      <c r="I4731" s="1"/>
      <c r="J4731" s="1"/>
      <c r="K4731" s="1"/>
      <c r="AA4731" s="1"/>
      <c r="AB4731" s="1"/>
      <c r="AC4731" s="1"/>
      <c r="AJ4731" s="1"/>
      <c r="AK4731" s="1"/>
      <c r="AL4731" s="1"/>
    </row>
    <row r="4732">
      <c r="I4732" s="1"/>
      <c r="J4732" s="1"/>
      <c r="K4732" s="1"/>
      <c r="AA4732" s="1"/>
      <c r="AB4732" s="1"/>
      <c r="AC4732" s="1"/>
      <c r="AJ4732" s="1"/>
      <c r="AK4732" s="1"/>
      <c r="AL4732" s="1"/>
    </row>
    <row r="4733">
      <c r="I4733" s="1"/>
      <c r="J4733" s="1"/>
      <c r="K4733" s="1"/>
      <c r="AA4733" s="1"/>
      <c r="AB4733" s="1"/>
      <c r="AC4733" s="1"/>
      <c r="AJ4733" s="1"/>
      <c r="AK4733" s="1"/>
      <c r="AL4733" s="1"/>
    </row>
    <row r="4734">
      <c r="I4734" s="1"/>
      <c r="J4734" s="1"/>
      <c r="K4734" s="1"/>
      <c r="AA4734" s="1"/>
      <c r="AB4734" s="1"/>
      <c r="AC4734" s="1"/>
      <c r="AJ4734" s="1"/>
      <c r="AK4734" s="1"/>
      <c r="AL4734" s="1"/>
    </row>
    <row r="4735">
      <c r="I4735" s="1"/>
      <c r="J4735" s="1"/>
      <c r="K4735" s="1"/>
      <c r="AA4735" s="1"/>
      <c r="AB4735" s="1"/>
      <c r="AC4735" s="1"/>
      <c r="AJ4735" s="1"/>
      <c r="AK4735" s="1"/>
      <c r="AL4735" s="1"/>
    </row>
    <row r="4736">
      <c r="I4736" s="1"/>
      <c r="J4736" s="1"/>
      <c r="K4736" s="1"/>
      <c r="AA4736" s="1"/>
      <c r="AB4736" s="1"/>
      <c r="AC4736" s="1"/>
      <c r="AJ4736" s="1"/>
      <c r="AK4736" s="1"/>
      <c r="AL4736" s="1"/>
    </row>
    <row r="4737">
      <c r="I4737" s="1"/>
      <c r="J4737" s="1"/>
      <c r="K4737" s="1"/>
      <c r="AA4737" s="1"/>
      <c r="AB4737" s="1"/>
      <c r="AC4737" s="1"/>
      <c r="AJ4737" s="1"/>
      <c r="AK4737" s="1"/>
      <c r="AL4737" s="1"/>
    </row>
    <row r="4738">
      <c r="I4738" s="1"/>
      <c r="J4738" s="1"/>
      <c r="K4738" s="1"/>
      <c r="AA4738" s="1"/>
      <c r="AB4738" s="1"/>
      <c r="AC4738" s="1"/>
      <c r="AJ4738" s="1"/>
      <c r="AK4738" s="1"/>
      <c r="AL4738" s="1"/>
    </row>
    <row r="4739">
      <c r="I4739" s="1"/>
      <c r="J4739" s="1"/>
      <c r="K4739" s="1"/>
      <c r="AA4739" s="1"/>
      <c r="AB4739" s="1"/>
      <c r="AC4739" s="1"/>
      <c r="AJ4739" s="1"/>
      <c r="AK4739" s="1"/>
      <c r="AL4739" s="1"/>
    </row>
    <row r="4740">
      <c r="I4740" s="1"/>
      <c r="J4740" s="1"/>
      <c r="K4740" s="1"/>
      <c r="AA4740" s="1"/>
      <c r="AB4740" s="1"/>
      <c r="AC4740" s="1"/>
      <c r="AJ4740" s="1"/>
      <c r="AK4740" s="1"/>
      <c r="AL4740" s="1"/>
    </row>
    <row r="4741">
      <c r="I4741" s="1"/>
      <c r="J4741" s="1"/>
      <c r="K4741" s="1"/>
      <c r="AA4741" s="1"/>
      <c r="AB4741" s="1"/>
      <c r="AC4741" s="1"/>
      <c r="AJ4741" s="1"/>
      <c r="AK4741" s="1"/>
      <c r="AL4741" s="1"/>
    </row>
    <row r="4742">
      <c r="I4742" s="1"/>
      <c r="J4742" s="1"/>
      <c r="K4742" s="1"/>
      <c r="AA4742" s="1"/>
      <c r="AB4742" s="1"/>
      <c r="AC4742" s="1"/>
      <c r="AJ4742" s="1"/>
      <c r="AK4742" s="1"/>
      <c r="AL4742" s="1"/>
    </row>
    <row r="4743">
      <c r="I4743" s="1"/>
      <c r="J4743" s="1"/>
      <c r="K4743" s="1"/>
      <c r="AA4743" s="1"/>
      <c r="AB4743" s="1"/>
      <c r="AC4743" s="1"/>
      <c r="AJ4743" s="1"/>
      <c r="AK4743" s="1"/>
      <c r="AL4743" s="1"/>
    </row>
    <row r="4744">
      <c r="I4744" s="1"/>
      <c r="J4744" s="1"/>
      <c r="K4744" s="1"/>
      <c r="AA4744" s="1"/>
      <c r="AB4744" s="1"/>
      <c r="AC4744" s="1"/>
      <c r="AJ4744" s="1"/>
      <c r="AK4744" s="1"/>
      <c r="AL4744" s="1"/>
    </row>
    <row r="4745">
      <c r="I4745" s="1"/>
      <c r="J4745" s="1"/>
      <c r="K4745" s="1"/>
      <c r="AA4745" s="1"/>
      <c r="AB4745" s="1"/>
      <c r="AC4745" s="1"/>
      <c r="AJ4745" s="1"/>
      <c r="AK4745" s="1"/>
      <c r="AL4745" s="1"/>
    </row>
    <row r="4746">
      <c r="I4746" s="1"/>
      <c r="J4746" s="1"/>
      <c r="K4746" s="1"/>
      <c r="AA4746" s="1"/>
      <c r="AB4746" s="1"/>
      <c r="AC4746" s="1"/>
      <c r="AJ4746" s="1"/>
      <c r="AK4746" s="1"/>
      <c r="AL4746" s="1"/>
    </row>
    <row r="4747">
      <c r="I4747" s="1"/>
      <c r="J4747" s="1"/>
      <c r="K4747" s="1"/>
      <c r="AA4747" s="1"/>
      <c r="AB4747" s="1"/>
      <c r="AC4747" s="1"/>
      <c r="AJ4747" s="1"/>
      <c r="AK4747" s="1"/>
      <c r="AL4747" s="1"/>
    </row>
    <row r="4748">
      <c r="I4748" s="1"/>
      <c r="J4748" s="1"/>
      <c r="K4748" s="1"/>
      <c r="AA4748" s="1"/>
      <c r="AB4748" s="1"/>
      <c r="AC4748" s="1"/>
      <c r="AJ4748" s="1"/>
      <c r="AK4748" s="1"/>
      <c r="AL4748" s="1"/>
    </row>
    <row r="4749">
      <c r="I4749" s="1"/>
      <c r="J4749" s="1"/>
      <c r="K4749" s="1"/>
      <c r="AA4749" s="1"/>
      <c r="AB4749" s="1"/>
      <c r="AC4749" s="1"/>
      <c r="AJ4749" s="1"/>
      <c r="AK4749" s="1"/>
      <c r="AL4749" s="1"/>
    </row>
    <row r="4750">
      <c r="I4750" s="1"/>
      <c r="J4750" s="1"/>
      <c r="K4750" s="1"/>
      <c r="AA4750" s="1"/>
      <c r="AB4750" s="1"/>
      <c r="AC4750" s="1"/>
      <c r="AJ4750" s="1"/>
      <c r="AK4750" s="1"/>
      <c r="AL4750" s="1"/>
    </row>
    <row r="4751">
      <c r="I4751" s="1"/>
      <c r="J4751" s="1"/>
      <c r="K4751" s="1"/>
      <c r="AA4751" s="1"/>
      <c r="AB4751" s="1"/>
      <c r="AC4751" s="1"/>
      <c r="AJ4751" s="1"/>
      <c r="AK4751" s="1"/>
      <c r="AL4751" s="1"/>
    </row>
    <row r="4752">
      <c r="I4752" s="1"/>
      <c r="J4752" s="1"/>
      <c r="K4752" s="1"/>
      <c r="AA4752" s="1"/>
      <c r="AB4752" s="1"/>
      <c r="AC4752" s="1"/>
      <c r="AJ4752" s="1"/>
      <c r="AK4752" s="1"/>
      <c r="AL4752" s="1"/>
    </row>
    <row r="4753">
      <c r="I4753" s="1"/>
      <c r="J4753" s="1"/>
      <c r="K4753" s="1"/>
      <c r="AA4753" s="1"/>
      <c r="AB4753" s="1"/>
      <c r="AC4753" s="1"/>
      <c r="AJ4753" s="1"/>
      <c r="AK4753" s="1"/>
      <c r="AL4753" s="1"/>
    </row>
    <row r="4754">
      <c r="I4754" s="1"/>
      <c r="J4754" s="1"/>
      <c r="K4754" s="1"/>
      <c r="AA4754" s="1"/>
      <c r="AB4754" s="1"/>
      <c r="AC4754" s="1"/>
      <c r="AJ4754" s="1"/>
      <c r="AK4754" s="1"/>
      <c r="AL4754" s="1"/>
    </row>
    <row r="4755">
      <c r="I4755" s="1"/>
      <c r="J4755" s="1"/>
      <c r="K4755" s="1"/>
      <c r="AA4755" s="1"/>
      <c r="AB4755" s="1"/>
      <c r="AC4755" s="1"/>
      <c r="AJ4755" s="1"/>
      <c r="AK4755" s="1"/>
      <c r="AL4755" s="1"/>
    </row>
    <row r="4756">
      <c r="I4756" s="1"/>
      <c r="J4756" s="1"/>
      <c r="K4756" s="1"/>
      <c r="AA4756" s="1"/>
      <c r="AB4756" s="1"/>
      <c r="AC4756" s="1"/>
      <c r="AJ4756" s="1"/>
      <c r="AK4756" s="1"/>
      <c r="AL4756" s="1"/>
    </row>
    <row r="4757">
      <c r="I4757" s="1"/>
      <c r="J4757" s="1"/>
      <c r="K4757" s="1"/>
      <c r="AA4757" s="1"/>
      <c r="AB4757" s="1"/>
      <c r="AC4757" s="1"/>
      <c r="AJ4757" s="1"/>
      <c r="AK4757" s="1"/>
      <c r="AL4757" s="1"/>
    </row>
    <row r="4758">
      <c r="I4758" s="1"/>
      <c r="J4758" s="1"/>
      <c r="K4758" s="1"/>
      <c r="AA4758" s="1"/>
      <c r="AB4758" s="1"/>
      <c r="AC4758" s="1"/>
      <c r="AJ4758" s="1"/>
      <c r="AK4758" s="1"/>
      <c r="AL4758" s="1"/>
    </row>
    <row r="4759">
      <c r="I4759" s="1"/>
      <c r="J4759" s="1"/>
      <c r="K4759" s="1"/>
      <c r="AA4759" s="1"/>
      <c r="AB4759" s="1"/>
      <c r="AC4759" s="1"/>
      <c r="AJ4759" s="1"/>
      <c r="AK4759" s="1"/>
      <c r="AL4759" s="1"/>
    </row>
    <row r="4760">
      <c r="I4760" s="1"/>
      <c r="J4760" s="1"/>
      <c r="K4760" s="1"/>
      <c r="AA4760" s="1"/>
      <c r="AB4760" s="1"/>
      <c r="AC4760" s="1"/>
      <c r="AJ4760" s="1"/>
      <c r="AK4760" s="1"/>
      <c r="AL4760" s="1"/>
    </row>
    <row r="4761">
      <c r="I4761" s="1"/>
      <c r="J4761" s="1"/>
      <c r="K4761" s="1"/>
      <c r="AA4761" s="1"/>
      <c r="AB4761" s="1"/>
      <c r="AC4761" s="1"/>
      <c r="AJ4761" s="1"/>
      <c r="AK4761" s="1"/>
      <c r="AL4761" s="1"/>
    </row>
    <row r="4762">
      <c r="I4762" s="1"/>
      <c r="J4762" s="1"/>
      <c r="K4762" s="1"/>
      <c r="AA4762" s="1"/>
      <c r="AB4762" s="1"/>
      <c r="AC4762" s="1"/>
      <c r="AJ4762" s="1"/>
      <c r="AK4762" s="1"/>
      <c r="AL4762" s="1"/>
    </row>
    <row r="4763">
      <c r="I4763" s="1"/>
      <c r="J4763" s="1"/>
      <c r="K4763" s="1"/>
      <c r="AA4763" s="1"/>
      <c r="AB4763" s="1"/>
      <c r="AC4763" s="1"/>
      <c r="AJ4763" s="1"/>
      <c r="AK4763" s="1"/>
      <c r="AL4763" s="1"/>
    </row>
    <row r="4764">
      <c r="I4764" s="1"/>
      <c r="J4764" s="1"/>
      <c r="K4764" s="1"/>
      <c r="AA4764" s="1"/>
      <c r="AB4764" s="1"/>
      <c r="AC4764" s="1"/>
      <c r="AJ4764" s="1"/>
      <c r="AK4764" s="1"/>
      <c r="AL4764" s="1"/>
    </row>
    <row r="4765">
      <c r="I4765" s="1"/>
      <c r="J4765" s="1"/>
      <c r="K4765" s="1"/>
      <c r="AA4765" s="1"/>
      <c r="AB4765" s="1"/>
      <c r="AC4765" s="1"/>
      <c r="AJ4765" s="1"/>
      <c r="AK4765" s="1"/>
      <c r="AL4765" s="1"/>
    </row>
    <row r="4766">
      <c r="I4766" s="1"/>
      <c r="J4766" s="1"/>
      <c r="K4766" s="1"/>
      <c r="AA4766" s="1"/>
      <c r="AB4766" s="1"/>
      <c r="AC4766" s="1"/>
      <c r="AJ4766" s="1"/>
      <c r="AK4766" s="1"/>
      <c r="AL4766" s="1"/>
    </row>
    <row r="4767">
      <c r="I4767" s="1"/>
      <c r="J4767" s="1"/>
      <c r="K4767" s="1"/>
      <c r="AA4767" s="1"/>
      <c r="AB4767" s="1"/>
      <c r="AC4767" s="1"/>
      <c r="AJ4767" s="1"/>
      <c r="AK4767" s="1"/>
      <c r="AL4767" s="1"/>
    </row>
    <row r="4768">
      <c r="I4768" s="1"/>
      <c r="J4768" s="1"/>
      <c r="K4768" s="1"/>
      <c r="AA4768" s="1"/>
      <c r="AB4768" s="1"/>
      <c r="AC4768" s="1"/>
      <c r="AJ4768" s="1"/>
      <c r="AK4768" s="1"/>
      <c r="AL4768" s="1"/>
    </row>
    <row r="4769">
      <c r="I4769" s="1"/>
      <c r="J4769" s="1"/>
      <c r="K4769" s="1"/>
      <c r="AA4769" s="1"/>
      <c r="AB4769" s="1"/>
      <c r="AC4769" s="1"/>
      <c r="AJ4769" s="1"/>
      <c r="AK4769" s="1"/>
      <c r="AL4769" s="1"/>
    </row>
    <row r="4770">
      <c r="I4770" s="1"/>
      <c r="J4770" s="1"/>
      <c r="K4770" s="1"/>
      <c r="AA4770" s="1"/>
      <c r="AB4770" s="1"/>
      <c r="AC4770" s="1"/>
      <c r="AJ4770" s="1"/>
      <c r="AK4770" s="1"/>
      <c r="AL4770" s="1"/>
    </row>
    <row r="4771">
      <c r="I4771" s="1"/>
      <c r="J4771" s="1"/>
      <c r="K4771" s="1"/>
      <c r="AA4771" s="1"/>
      <c r="AB4771" s="1"/>
      <c r="AC4771" s="1"/>
      <c r="AJ4771" s="1"/>
      <c r="AK4771" s="1"/>
      <c r="AL4771" s="1"/>
    </row>
    <row r="4772">
      <c r="I4772" s="1"/>
      <c r="J4772" s="1"/>
      <c r="K4772" s="1"/>
      <c r="AA4772" s="1"/>
      <c r="AB4772" s="1"/>
      <c r="AC4772" s="1"/>
      <c r="AJ4772" s="1"/>
      <c r="AK4772" s="1"/>
      <c r="AL4772" s="1"/>
    </row>
    <row r="4773">
      <c r="I4773" s="1"/>
      <c r="J4773" s="1"/>
      <c r="K4773" s="1"/>
      <c r="AA4773" s="1"/>
      <c r="AB4773" s="1"/>
      <c r="AC4773" s="1"/>
      <c r="AJ4773" s="1"/>
      <c r="AK4773" s="1"/>
      <c r="AL4773" s="1"/>
    </row>
    <row r="4774">
      <c r="I4774" s="1"/>
      <c r="J4774" s="1"/>
      <c r="K4774" s="1"/>
      <c r="AA4774" s="1"/>
      <c r="AB4774" s="1"/>
      <c r="AC4774" s="1"/>
      <c r="AJ4774" s="1"/>
      <c r="AK4774" s="1"/>
      <c r="AL4774" s="1"/>
    </row>
    <row r="4775">
      <c r="I4775" s="1"/>
      <c r="J4775" s="1"/>
      <c r="K4775" s="1"/>
      <c r="AA4775" s="1"/>
      <c r="AB4775" s="1"/>
      <c r="AC4775" s="1"/>
      <c r="AJ4775" s="1"/>
      <c r="AK4775" s="1"/>
      <c r="AL4775" s="1"/>
    </row>
    <row r="4776">
      <c r="I4776" s="1"/>
      <c r="J4776" s="1"/>
      <c r="K4776" s="1"/>
      <c r="AA4776" s="1"/>
      <c r="AB4776" s="1"/>
      <c r="AC4776" s="1"/>
      <c r="AJ4776" s="1"/>
      <c r="AK4776" s="1"/>
      <c r="AL4776" s="1"/>
    </row>
    <row r="4777">
      <c r="I4777" s="1"/>
      <c r="J4777" s="1"/>
      <c r="K4777" s="1"/>
      <c r="AA4777" s="1"/>
      <c r="AB4777" s="1"/>
      <c r="AC4777" s="1"/>
      <c r="AJ4777" s="1"/>
      <c r="AK4777" s="1"/>
      <c r="AL4777" s="1"/>
    </row>
    <row r="4778">
      <c r="I4778" s="1"/>
      <c r="J4778" s="1"/>
      <c r="K4778" s="1"/>
      <c r="AA4778" s="1"/>
      <c r="AB4778" s="1"/>
      <c r="AC4778" s="1"/>
      <c r="AJ4778" s="1"/>
      <c r="AK4778" s="1"/>
      <c r="AL4778" s="1"/>
    </row>
    <row r="4779">
      <c r="I4779" s="1"/>
      <c r="J4779" s="1"/>
      <c r="K4779" s="1"/>
      <c r="AA4779" s="1"/>
      <c r="AB4779" s="1"/>
      <c r="AC4779" s="1"/>
      <c r="AJ4779" s="1"/>
      <c r="AK4779" s="1"/>
      <c r="AL4779" s="1"/>
    </row>
    <row r="4780">
      <c r="I4780" s="1"/>
      <c r="J4780" s="1"/>
      <c r="K4780" s="1"/>
      <c r="AA4780" s="1"/>
      <c r="AB4780" s="1"/>
      <c r="AC4780" s="1"/>
      <c r="AJ4780" s="1"/>
      <c r="AK4780" s="1"/>
      <c r="AL4780" s="1"/>
    </row>
    <row r="4781">
      <c r="I4781" s="1"/>
      <c r="J4781" s="1"/>
      <c r="K4781" s="1"/>
      <c r="AA4781" s="1"/>
      <c r="AB4781" s="1"/>
      <c r="AC4781" s="1"/>
      <c r="AJ4781" s="1"/>
      <c r="AK4781" s="1"/>
      <c r="AL4781" s="1"/>
    </row>
    <row r="4782">
      <c r="I4782" s="1"/>
      <c r="J4782" s="1"/>
      <c r="K4782" s="1"/>
      <c r="AA4782" s="1"/>
      <c r="AB4782" s="1"/>
      <c r="AC4782" s="1"/>
      <c r="AJ4782" s="1"/>
      <c r="AK4782" s="1"/>
      <c r="AL4782" s="1"/>
    </row>
    <row r="4783">
      <c r="I4783" s="1"/>
      <c r="J4783" s="1"/>
      <c r="K4783" s="1"/>
      <c r="AA4783" s="1"/>
      <c r="AB4783" s="1"/>
      <c r="AC4783" s="1"/>
      <c r="AJ4783" s="1"/>
      <c r="AK4783" s="1"/>
      <c r="AL4783" s="1"/>
    </row>
    <row r="4784">
      <c r="I4784" s="1"/>
      <c r="J4784" s="1"/>
      <c r="K4784" s="1"/>
      <c r="AA4784" s="1"/>
      <c r="AB4784" s="1"/>
      <c r="AC4784" s="1"/>
      <c r="AJ4784" s="1"/>
      <c r="AK4784" s="1"/>
      <c r="AL4784" s="1"/>
    </row>
    <row r="4785">
      <c r="I4785" s="1"/>
      <c r="J4785" s="1"/>
      <c r="K4785" s="1"/>
      <c r="AA4785" s="1"/>
      <c r="AB4785" s="1"/>
      <c r="AC4785" s="1"/>
      <c r="AJ4785" s="1"/>
      <c r="AK4785" s="1"/>
      <c r="AL4785" s="1"/>
    </row>
    <row r="4786">
      <c r="I4786" s="1"/>
      <c r="J4786" s="1"/>
      <c r="K4786" s="1"/>
      <c r="AA4786" s="1"/>
      <c r="AB4786" s="1"/>
      <c r="AC4786" s="1"/>
      <c r="AJ4786" s="1"/>
      <c r="AK4786" s="1"/>
      <c r="AL4786" s="1"/>
    </row>
    <row r="4787">
      <c r="I4787" s="1"/>
      <c r="J4787" s="1"/>
      <c r="K4787" s="1"/>
      <c r="AA4787" s="1"/>
      <c r="AB4787" s="1"/>
      <c r="AC4787" s="1"/>
      <c r="AJ4787" s="1"/>
      <c r="AK4787" s="1"/>
      <c r="AL4787" s="1"/>
    </row>
    <row r="4788">
      <c r="I4788" s="1"/>
      <c r="J4788" s="1"/>
      <c r="K4788" s="1"/>
      <c r="AA4788" s="1"/>
      <c r="AB4788" s="1"/>
      <c r="AC4788" s="1"/>
      <c r="AJ4788" s="1"/>
      <c r="AK4788" s="1"/>
      <c r="AL4788" s="1"/>
    </row>
    <row r="4789">
      <c r="I4789" s="1"/>
      <c r="J4789" s="1"/>
      <c r="K4789" s="1"/>
      <c r="AA4789" s="1"/>
      <c r="AB4789" s="1"/>
      <c r="AC4789" s="1"/>
      <c r="AJ4789" s="1"/>
      <c r="AK4789" s="1"/>
      <c r="AL4789" s="1"/>
    </row>
    <row r="4790">
      <c r="I4790" s="1"/>
      <c r="J4790" s="1"/>
      <c r="K4790" s="1"/>
      <c r="AA4790" s="1"/>
      <c r="AB4790" s="1"/>
      <c r="AC4790" s="1"/>
      <c r="AJ4790" s="1"/>
      <c r="AK4790" s="1"/>
      <c r="AL4790" s="1"/>
    </row>
    <row r="4791">
      <c r="I4791" s="1"/>
      <c r="J4791" s="1"/>
      <c r="K4791" s="1"/>
      <c r="AA4791" s="1"/>
      <c r="AB4791" s="1"/>
      <c r="AC4791" s="1"/>
      <c r="AJ4791" s="1"/>
      <c r="AK4791" s="1"/>
      <c r="AL4791" s="1"/>
    </row>
    <row r="4792">
      <c r="I4792" s="1"/>
      <c r="J4792" s="1"/>
      <c r="K4792" s="1"/>
      <c r="AA4792" s="1"/>
      <c r="AB4792" s="1"/>
      <c r="AC4792" s="1"/>
      <c r="AJ4792" s="1"/>
      <c r="AK4792" s="1"/>
      <c r="AL4792" s="1"/>
    </row>
    <row r="4793">
      <c r="I4793" s="1"/>
      <c r="J4793" s="1"/>
      <c r="K4793" s="1"/>
      <c r="AA4793" s="1"/>
      <c r="AB4793" s="1"/>
      <c r="AC4793" s="1"/>
      <c r="AJ4793" s="1"/>
      <c r="AK4793" s="1"/>
      <c r="AL4793" s="1"/>
    </row>
    <row r="4794">
      <c r="I4794" s="1"/>
      <c r="J4794" s="1"/>
      <c r="K4794" s="1"/>
      <c r="AA4794" s="1"/>
      <c r="AB4794" s="1"/>
      <c r="AC4794" s="1"/>
      <c r="AJ4794" s="1"/>
      <c r="AK4794" s="1"/>
      <c r="AL4794" s="1"/>
    </row>
    <row r="4795">
      <c r="I4795" s="1"/>
      <c r="J4795" s="1"/>
      <c r="K4795" s="1"/>
      <c r="AA4795" s="1"/>
      <c r="AB4795" s="1"/>
      <c r="AC4795" s="1"/>
      <c r="AJ4795" s="1"/>
      <c r="AK4795" s="1"/>
      <c r="AL4795" s="1"/>
    </row>
    <row r="4796">
      <c r="I4796" s="1"/>
      <c r="J4796" s="1"/>
      <c r="K4796" s="1"/>
      <c r="AA4796" s="1"/>
      <c r="AB4796" s="1"/>
      <c r="AC4796" s="1"/>
      <c r="AJ4796" s="1"/>
      <c r="AK4796" s="1"/>
      <c r="AL4796" s="1"/>
    </row>
    <row r="4797">
      <c r="I4797" s="1"/>
      <c r="J4797" s="1"/>
      <c r="K4797" s="1"/>
      <c r="AA4797" s="1"/>
      <c r="AB4797" s="1"/>
      <c r="AC4797" s="1"/>
      <c r="AJ4797" s="1"/>
      <c r="AK4797" s="1"/>
      <c r="AL4797" s="1"/>
    </row>
    <row r="4798">
      <c r="I4798" s="1"/>
      <c r="J4798" s="1"/>
      <c r="K4798" s="1"/>
      <c r="AA4798" s="1"/>
      <c r="AB4798" s="1"/>
      <c r="AC4798" s="1"/>
      <c r="AJ4798" s="1"/>
      <c r="AK4798" s="1"/>
      <c r="AL4798" s="1"/>
    </row>
    <row r="4799">
      <c r="I4799" s="1"/>
      <c r="J4799" s="1"/>
      <c r="K4799" s="1"/>
      <c r="AA4799" s="1"/>
      <c r="AB4799" s="1"/>
      <c r="AC4799" s="1"/>
      <c r="AJ4799" s="1"/>
      <c r="AK4799" s="1"/>
      <c r="AL4799" s="1"/>
    </row>
    <row r="4800">
      <c r="I4800" s="1"/>
      <c r="J4800" s="1"/>
      <c r="K4800" s="1"/>
      <c r="AA4800" s="1"/>
      <c r="AB4800" s="1"/>
      <c r="AC4800" s="1"/>
      <c r="AJ4800" s="1"/>
      <c r="AK4800" s="1"/>
      <c r="AL4800" s="1"/>
    </row>
    <row r="4801">
      <c r="I4801" s="1"/>
      <c r="J4801" s="1"/>
      <c r="K4801" s="1"/>
      <c r="AA4801" s="1"/>
      <c r="AB4801" s="1"/>
      <c r="AC4801" s="1"/>
      <c r="AJ4801" s="1"/>
      <c r="AK4801" s="1"/>
      <c r="AL4801" s="1"/>
    </row>
    <row r="4802">
      <c r="I4802" s="1"/>
      <c r="J4802" s="1"/>
      <c r="K4802" s="1"/>
      <c r="AA4802" s="1"/>
      <c r="AB4802" s="1"/>
      <c r="AC4802" s="1"/>
      <c r="AJ4802" s="1"/>
      <c r="AK4802" s="1"/>
      <c r="AL4802" s="1"/>
    </row>
    <row r="4803">
      <c r="I4803" s="1"/>
      <c r="J4803" s="1"/>
      <c r="K4803" s="1"/>
      <c r="AA4803" s="1"/>
      <c r="AB4803" s="1"/>
      <c r="AC4803" s="1"/>
      <c r="AJ4803" s="1"/>
      <c r="AK4803" s="1"/>
      <c r="AL4803" s="1"/>
    </row>
    <row r="4804">
      <c r="I4804" s="1"/>
      <c r="J4804" s="1"/>
      <c r="K4804" s="1"/>
      <c r="AA4804" s="1"/>
      <c r="AB4804" s="1"/>
      <c r="AC4804" s="1"/>
      <c r="AJ4804" s="1"/>
      <c r="AK4804" s="1"/>
      <c r="AL4804" s="1"/>
    </row>
    <row r="4805">
      <c r="I4805" s="1"/>
      <c r="J4805" s="1"/>
      <c r="K4805" s="1"/>
      <c r="AA4805" s="1"/>
      <c r="AB4805" s="1"/>
      <c r="AC4805" s="1"/>
      <c r="AJ4805" s="1"/>
      <c r="AK4805" s="1"/>
      <c r="AL4805" s="1"/>
    </row>
    <row r="4806">
      <c r="I4806" s="1"/>
      <c r="J4806" s="1"/>
      <c r="K4806" s="1"/>
      <c r="AA4806" s="1"/>
      <c r="AB4806" s="1"/>
      <c r="AC4806" s="1"/>
      <c r="AJ4806" s="1"/>
      <c r="AK4806" s="1"/>
      <c r="AL4806" s="1"/>
    </row>
    <row r="4807">
      <c r="I4807" s="1"/>
      <c r="J4807" s="1"/>
      <c r="K4807" s="1"/>
      <c r="AA4807" s="1"/>
      <c r="AB4807" s="1"/>
      <c r="AC4807" s="1"/>
      <c r="AJ4807" s="1"/>
      <c r="AK4807" s="1"/>
      <c r="AL4807" s="1"/>
    </row>
    <row r="4808">
      <c r="I4808" s="1"/>
      <c r="J4808" s="1"/>
      <c r="K4808" s="1"/>
      <c r="AA4808" s="1"/>
      <c r="AB4808" s="1"/>
      <c r="AC4808" s="1"/>
      <c r="AJ4808" s="1"/>
      <c r="AK4808" s="1"/>
      <c r="AL4808" s="1"/>
    </row>
    <row r="4809">
      <c r="I4809" s="1"/>
      <c r="J4809" s="1"/>
      <c r="K4809" s="1"/>
      <c r="AA4809" s="1"/>
      <c r="AB4809" s="1"/>
      <c r="AC4809" s="1"/>
      <c r="AJ4809" s="1"/>
      <c r="AK4809" s="1"/>
      <c r="AL4809" s="1"/>
    </row>
    <row r="4810">
      <c r="I4810" s="1"/>
      <c r="J4810" s="1"/>
      <c r="K4810" s="1"/>
      <c r="AA4810" s="1"/>
      <c r="AB4810" s="1"/>
      <c r="AC4810" s="1"/>
      <c r="AJ4810" s="1"/>
      <c r="AK4810" s="1"/>
      <c r="AL4810" s="1"/>
    </row>
    <row r="4811">
      <c r="I4811" s="1"/>
      <c r="J4811" s="1"/>
      <c r="K4811" s="1"/>
      <c r="AA4811" s="1"/>
      <c r="AB4811" s="1"/>
      <c r="AC4811" s="1"/>
      <c r="AJ4811" s="1"/>
      <c r="AK4811" s="1"/>
      <c r="AL4811" s="1"/>
    </row>
    <row r="4812">
      <c r="I4812" s="1"/>
      <c r="J4812" s="1"/>
      <c r="K4812" s="1"/>
      <c r="AA4812" s="1"/>
      <c r="AB4812" s="1"/>
      <c r="AC4812" s="1"/>
      <c r="AJ4812" s="1"/>
      <c r="AK4812" s="1"/>
      <c r="AL4812" s="1"/>
    </row>
    <row r="4813">
      <c r="I4813" s="1"/>
      <c r="J4813" s="1"/>
      <c r="K4813" s="1"/>
      <c r="AA4813" s="1"/>
      <c r="AB4813" s="1"/>
      <c r="AC4813" s="1"/>
      <c r="AJ4813" s="1"/>
      <c r="AK4813" s="1"/>
      <c r="AL4813" s="1"/>
    </row>
    <row r="4814">
      <c r="I4814" s="1"/>
      <c r="J4814" s="1"/>
      <c r="K4814" s="1"/>
      <c r="AA4814" s="1"/>
      <c r="AB4814" s="1"/>
      <c r="AC4814" s="1"/>
      <c r="AJ4814" s="1"/>
      <c r="AK4814" s="1"/>
      <c r="AL4814" s="1"/>
    </row>
    <row r="4815">
      <c r="I4815" s="1"/>
      <c r="J4815" s="1"/>
      <c r="K4815" s="1"/>
      <c r="AA4815" s="1"/>
      <c r="AB4815" s="1"/>
      <c r="AC4815" s="1"/>
      <c r="AJ4815" s="1"/>
      <c r="AK4815" s="1"/>
      <c r="AL4815" s="1"/>
    </row>
    <row r="4816">
      <c r="I4816" s="1"/>
      <c r="J4816" s="1"/>
      <c r="K4816" s="1"/>
      <c r="AA4816" s="1"/>
      <c r="AB4816" s="1"/>
      <c r="AC4816" s="1"/>
      <c r="AJ4816" s="1"/>
      <c r="AK4816" s="1"/>
      <c r="AL4816" s="1"/>
    </row>
    <row r="4817">
      <c r="I4817" s="1"/>
      <c r="J4817" s="1"/>
      <c r="K4817" s="1"/>
      <c r="AA4817" s="1"/>
      <c r="AB4817" s="1"/>
      <c r="AC4817" s="1"/>
      <c r="AJ4817" s="1"/>
      <c r="AK4817" s="1"/>
      <c r="AL4817" s="1"/>
    </row>
    <row r="4818">
      <c r="I4818" s="1"/>
      <c r="J4818" s="1"/>
      <c r="K4818" s="1"/>
      <c r="AA4818" s="1"/>
      <c r="AB4818" s="1"/>
      <c r="AC4818" s="1"/>
      <c r="AJ4818" s="1"/>
      <c r="AK4818" s="1"/>
      <c r="AL4818" s="1"/>
    </row>
    <row r="4819">
      <c r="I4819" s="1"/>
      <c r="J4819" s="1"/>
      <c r="K4819" s="1"/>
      <c r="AA4819" s="1"/>
      <c r="AB4819" s="1"/>
      <c r="AC4819" s="1"/>
      <c r="AJ4819" s="1"/>
      <c r="AK4819" s="1"/>
      <c r="AL4819" s="1"/>
    </row>
    <row r="4820">
      <c r="I4820" s="1"/>
      <c r="J4820" s="1"/>
      <c r="K4820" s="1"/>
      <c r="AA4820" s="1"/>
      <c r="AB4820" s="1"/>
      <c r="AC4820" s="1"/>
      <c r="AJ4820" s="1"/>
      <c r="AK4820" s="1"/>
      <c r="AL4820" s="1"/>
    </row>
    <row r="4821">
      <c r="I4821" s="1"/>
      <c r="J4821" s="1"/>
      <c r="K4821" s="1"/>
      <c r="AA4821" s="1"/>
      <c r="AB4821" s="1"/>
      <c r="AC4821" s="1"/>
      <c r="AJ4821" s="1"/>
      <c r="AK4821" s="1"/>
      <c r="AL4821" s="1"/>
    </row>
    <row r="4822">
      <c r="I4822" s="1"/>
      <c r="J4822" s="1"/>
      <c r="K4822" s="1"/>
      <c r="AA4822" s="1"/>
      <c r="AB4822" s="1"/>
      <c r="AC4822" s="1"/>
      <c r="AJ4822" s="1"/>
      <c r="AK4822" s="1"/>
      <c r="AL4822" s="1"/>
    </row>
    <row r="4823">
      <c r="I4823" s="1"/>
      <c r="J4823" s="1"/>
      <c r="K4823" s="1"/>
      <c r="AA4823" s="1"/>
      <c r="AB4823" s="1"/>
      <c r="AC4823" s="1"/>
      <c r="AJ4823" s="1"/>
      <c r="AK4823" s="1"/>
      <c r="AL4823" s="1"/>
    </row>
    <row r="4824">
      <c r="I4824" s="1"/>
      <c r="J4824" s="1"/>
      <c r="K4824" s="1"/>
      <c r="AA4824" s="1"/>
      <c r="AB4824" s="1"/>
      <c r="AC4824" s="1"/>
      <c r="AJ4824" s="1"/>
      <c r="AK4824" s="1"/>
      <c r="AL4824" s="1"/>
    </row>
    <row r="4825">
      <c r="I4825" s="1"/>
      <c r="J4825" s="1"/>
      <c r="K4825" s="1"/>
      <c r="AA4825" s="1"/>
      <c r="AB4825" s="1"/>
      <c r="AC4825" s="1"/>
      <c r="AJ4825" s="1"/>
      <c r="AK4825" s="1"/>
      <c r="AL4825" s="1"/>
    </row>
    <row r="4826">
      <c r="I4826" s="1"/>
      <c r="J4826" s="1"/>
      <c r="K4826" s="1"/>
      <c r="AA4826" s="1"/>
      <c r="AB4826" s="1"/>
      <c r="AC4826" s="1"/>
      <c r="AJ4826" s="1"/>
      <c r="AK4826" s="1"/>
      <c r="AL4826" s="1"/>
    </row>
    <row r="4827">
      <c r="I4827" s="1"/>
      <c r="J4827" s="1"/>
      <c r="K4827" s="1"/>
      <c r="AA4827" s="1"/>
      <c r="AB4827" s="1"/>
      <c r="AC4827" s="1"/>
      <c r="AJ4827" s="1"/>
      <c r="AK4827" s="1"/>
      <c r="AL4827" s="1"/>
    </row>
    <row r="4828">
      <c r="I4828" s="1"/>
      <c r="J4828" s="1"/>
      <c r="K4828" s="1"/>
      <c r="AA4828" s="1"/>
      <c r="AB4828" s="1"/>
      <c r="AC4828" s="1"/>
      <c r="AJ4828" s="1"/>
      <c r="AK4828" s="1"/>
      <c r="AL4828" s="1"/>
    </row>
    <row r="4829">
      <c r="I4829" s="1"/>
      <c r="J4829" s="1"/>
      <c r="K4829" s="1"/>
      <c r="AA4829" s="1"/>
      <c r="AB4829" s="1"/>
      <c r="AC4829" s="1"/>
      <c r="AJ4829" s="1"/>
      <c r="AK4829" s="1"/>
      <c r="AL4829" s="1"/>
    </row>
    <row r="4830">
      <c r="I4830" s="1"/>
      <c r="J4830" s="1"/>
      <c r="K4830" s="1"/>
      <c r="AA4830" s="1"/>
      <c r="AB4830" s="1"/>
      <c r="AC4830" s="1"/>
      <c r="AJ4830" s="1"/>
      <c r="AK4830" s="1"/>
      <c r="AL4830" s="1"/>
    </row>
    <row r="4831">
      <c r="I4831" s="1"/>
      <c r="J4831" s="1"/>
      <c r="K4831" s="1"/>
      <c r="AA4831" s="1"/>
      <c r="AB4831" s="1"/>
      <c r="AC4831" s="1"/>
      <c r="AJ4831" s="1"/>
      <c r="AK4831" s="1"/>
      <c r="AL4831" s="1"/>
    </row>
    <row r="4832">
      <c r="I4832" s="1"/>
      <c r="J4832" s="1"/>
      <c r="K4832" s="1"/>
      <c r="AA4832" s="1"/>
      <c r="AB4832" s="1"/>
      <c r="AC4832" s="1"/>
      <c r="AJ4832" s="1"/>
      <c r="AK4832" s="1"/>
      <c r="AL4832" s="1"/>
    </row>
    <row r="4833">
      <c r="I4833" s="1"/>
      <c r="J4833" s="1"/>
      <c r="K4833" s="1"/>
      <c r="AA4833" s="1"/>
      <c r="AB4833" s="1"/>
      <c r="AC4833" s="1"/>
      <c r="AJ4833" s="1"/>
      <c r="AK4833" s="1"/>
      <c r="AL4833" s="1"/>
    </row>
    <row r="4834">
      <c r="I4834" s="1"/>
      <c r="J4834" s="1"/>
      <c r="K4834" s="1"/>
      <c r="AA4834" s="1"/>
      <c r="AB4834" s="1"/>
      <c r="AC4834" s="1"/>
      <c r="AJ4834" s="1"/>
      <c r="AK4834" s="1"/>
      <c r="AL4834" s="1"/>
    </row>
    <row r="4835">
      <c r="I4835" s="1"/>
      <c r="J4835" s="1"/>
      <c r="K4835" s="1"/>
      <c r="AA4835" s="1"/>
      <c r="AB4835" s="1"/>
      <c r="AC4835" s="1"/>
      <c r="AJ4835" s="1"/>
      <c r="AK4835" s="1"/>
      <c r="AL4835" s="1"/>
    </row>
    <row r="4836">
      <c r="I4836" s="1"/>
      <c r="J4836" s="1"/>
      <c r="K4836" s="1"/>
      <c r="AA4836" s="1"/>
      <c r="AB4836" s="1"/>
      <c r="AC4836" s="1"/>
      <c r="AJ4836" s="1"/>
      <c r="AK4836" s="1"/>
      <c r="AL4836" s="1"/>
    </row>
    <row r="4837">
      <c r="I4837" s="1"/>
      <c r="J4837" s="1"/>
      <c r="K4837" s="1"/>
      <c r="AA4837" s="1"/>
      <c r="AB4837" s="1"/>
      <c r="AC4837" s="1"/>
      <c r="AJ4837" s="1"/>
      <c r="AK4837" s="1"/>
      <c r="AL4837" s="1"/>
    </row>
    <row r="4838">
      <c r="I4838" s="1"/>
      <c r="J4838" s="1"/>
      <c r="K4838" s="1"/>
      <c r="AA4838" s="1"/>
      <c r="AB4838" s="1"/>
      <c r="AC4838" s="1"/>
      <c r="AJ4838" s="1"/>
      <c r="AK4838" s="1"/>
      <c r="AL4838" s="1"/>
    </row>
    <row r="4839">
      <c r="I4839" s="1"/>
      <c r="J4839" s="1"/>
      <c r="K4839" s="1"/>
      <c r="AA4839" s="1"/>
      <c r="AB4839" s="1"/>
      <c r="AC4839" s="1"/>
      <c r="AJ4839" s="1"/>
      <c r="AK4839" s="1"/>
      <c r="AL4839" s="1"/>
    </row>
    <row r="4840">
      <c r="I4840" s="1"/>
      <c r="J4840" s="1"/>
      <c r="K4840" s="1"/>
      <c r="AA4840" s="1"/>
      <c r="AB4840" s="1"/>
      <c r="AC4840" s="1"/>
      <c r="AJ4840" s="1"/>
      <c r="AK4840" s="1"/>
      <c r="AL4840" s="1"/>
    </row>
    <row r="4841">
      <c r="I4841" s="1"/>
      <c r="J4841" s="1"/>
      <c r="K4841" s="1"/>
      <c r="AA4841" s="1"/>
      <c r="AB4841" s="1"/>
      <c r="AC4841" s="1"/>
      <c r="AJ4841" s="1"/>
      <c r="AK4841" s="1"/>
      <c r="AL4841" s="1"/>
    </row>
    <row r="4842">
      <c r="I4842" s="1"/>
      <c r="J4842" s="1"/>
      <c r="K4842" s="1"/>
      <c r="AA4842" s="1"/>
      <c r="AB4842" s="1"/>
      <c r="AC4842" s="1"/>
      <c r="AJ4842" s="1"/>
      <c r="AK4842" s="1"/>
      <c r="AL4842" s="1"/>
    </row>
    <row r="4843">
      <c r="I4843" s="1"/>
      <c r="J4843" s="1"/>
      <c r="K4843" s="1"/>
      <c r="AA4843" s="1"/>
      <c r="AB4843" s="1"/>
      <c r="AC4843" s="1"/>
      <c r="AJ4843" s="1"/>
      <c r="AK4843" s="1"/>
      <c r="AL4843" s="1"/>
    </row>
    <row r="4844">
      <c r="I4844" s="1"/>
      <c r="J4844" s="1"/>
      <c r="K4844" s="1"/>
      <c r="AA4844" s="1"/>
      <c r="AB4844" s="1"/>
      <c r="AC4844" s="1"/>
      <c r="AJ4844" s="1"/>
      <c r="AK4844" s="1"/>
      <c r="AL4844" s="1"/>
    </row>
    <row r="4845">
      <c r="I4845" s="1"/>
      <c r="J4845" s="1"/>
      <c r="K4845" s="1"/>
      <c r="AA4845" s="1"/>
      <c r="AB4845" s="1"/>
      <c r="AC4845" s="1"/>
      <c r="AJ4845" s="1"/>
      <c r="AK4845" s="1"/>
      <c r="AL4845" s="1"/>
    </row>
    <row r="4846">
      <c r="I4846" s="1"/>
      <c r="J4846" s="1"/>
      <c r="K4846" s="1"/>
      <c r="AA4846" s="1"/>
      <c r="AB4846" s="1"/>
      <c r="AC4846" s="1"/>
      <c r="AJ4846" s="1"/>
      <c r="AK4846" s="1"/>
      <c r="AL4846" s="1"/>
    </row>
    <row r="4847">
      <c r="I4847" s="1"/>
      <c r="J4847" s="1"/>
      <c r="K4847" s="1"/>
      <c r="AA4847" s="1"/>
      <c r="AB4847" s="1"/>
      <c r="AC4847" s="1"/>
      <c r="AJ4847" s="1"/>
      <c r="AK4847" s="1"/>
      <c r="AL4847" s="1"/>
    </row>
    <row r="4848">
      <c r="I4848" s="1"/>
      <c r="J4848" s="1"/>
      <c r="K4848" s="1"/>
      <c r="AA4848" s="1"/>
      <c r="AB4848" s="1"/>
      <c r="AC4848" s="1"/>
      <c r="AJ4848" s="1"/>
      <c r="AK4848" s="1"/>
      <c r="AL4848" s="1"/>
    </row>
    <row r="4849">
      <c r="I4849" s="1"/>
      <c r="J4849" s="1"/>
      <c r="K4849" s="1"/>
      <c r="AA4849" s="1"/>
      <c r="AB4849" s="1"/>
      <c r="AC4849" s="1"/>
      <c r="AJ4849" s="1"/>
      <c r="AK4849" s="1"/>
      <c r="AL4849" s="1"/>
    </row>
    <row r="4850">
      <c r="I4850" s="1"/>
      <c r="J4850" s="1"/>
      <c r="K4850" s="1"/>
      <c r="AA4850" s="1"/>
      <c r="AB4850" s="1"/>
      <c r="AC4850" s="1"/>
      <c r="AJ4850" s="1"/>
      <c r="AK4850" s="1"/>
      <c r="AL4850" s="1"/>
    </row>
    <row r="4851">
      <c r="I4851" s="1"/>
      <c r="J4851" s="1"/>
      <c r="K4851" s="1"/>
      <c r="AA4851" s="1"/>
      <c r="AB4851" s="1"/>
      <c r="AC4851" s="1"/>
      <c r="AJ4851" s="1"/>
      <c r="AK4851" s="1"/>
      <c r="AL4851" s="1"/>
    </row>
    <row r="4852">
      <c r="I4852" s="1"/>
      <c r="J4852" s="1"/>
      <c r="K4852" s="1"/>
      <c r="AA4852" s="1"/>
      <c r="AB4852" s="1"/>
      <c r="AC4852" s="1"/>
      <c r="AJ4852" s="1"/>
      <c r="AK4852" s="1"/>
      <c r="AL4852" s="1"/>
    </row>
    <row r="4853">
      <c r="I4853" s="1"/>
      <c r="J4853" s="1"/>
      <c r="K4853" s="1"/>
      <c r="AA4853" s="1"/>
      <c r="AB4853" s="1"/>
      <c r="AC4853" s="1"/>
      <c r="AJ4853" s="1"/>
      <c r="AK4853" s="1"/>
      <c r="AL4853" s="1"/>
    </row>
    <row r="4854">
      <c r="I4854" s="1"/>
      <c r="J4854" s="1"/>
      <c r="K4854" s="1"/>
      <c r="AA4854" s="1"/>
      <c r="AB4854" s="1"/>
      <c r="AC4854" s="1"/>
      <c r="AJ4854" s="1"/>
      <c r="AK4854" s="1"/>
      <c r="AL4854" s="1"/>
    </row>
    <row r="4855">
      <c r="I4855" s="1"/>
      <c r="J4855" s="1"/>
      <c r="K4855" s="1"/>
      <c r="AA4855" s="1"/>
      <c r="AB4855" s="1"/>
      <c r="AC4855" s="1"/>
      <c r="AJ4855" s="1"/>
      <c r="AK4855" s="1"/>
      <c r="AL4855" s="1"/>
    </row>
    <row r="4856">
      <c r="I4856" s="1"/>
      <c r="J4856" s="1"/>
      <c r="K4856" s="1"/>
      <c r="AA4856" s="1"/>
      <c r="AB4856" s="1"/>
      <c r="AC4856" s="1"/>
      <c r="AJ4856" s="1"/>
      <c r="AK4856" s="1"/>
      <c r="AL4856" s="1"/>
    </row>
    <row r="4857">
      <c r="I4857" s="1"/>
      <c r="J4857" s="1"/>
      <c r="K4857" s="1"/>
      <c r="AA4857" s="1"/>
      <c r="AB4857" s="1"/>
      <c r="AC4857" s="1"/>
      <c r="AJ4857" s="1"/>
      <c r="AK4857" s="1"/>
      <c r="AL4857" s="1"/>
    </row>
    <row r="4858">
      <c r="I4858" s="1"/>
      <c r="J4858" s="1"/>
      <c r="K4858" s="1"/>
      <c r="AA4858" s="1"/>
      <c r="AB4858" s="1"/>
      <c r="AC4858" s="1"/>
      <c r="AJ4858" s="1"/>
      <c r="AK4858" s="1"/>
      <c r="AL4858" s="1"/>
    </row>
    <row r="4859">
      <c r="I4859" s="1"/>
      <c r="J4859" s="1"/>
      <c r="K4859" s="1"/>
      <c r="AA4859" s="1"/>
      <c r="AB4859" s="1"/>
      <c r="AC4859" s="1"/>
      <c r="AJ4859" s="1"/>
      <c r="AK4859" s="1"/>
      <c r="AL4859" s="1"/>
    </row>
    <row r="4860">
      <c r="I4860" s="1"/>
      <c r="J4860" s="1"/>
      <c r="K4860" s="1"/>
      <c r="AA4860" s="1"/>
      <c r="AB4860" s="1"/>
      <c r="AC4860" s="1"/>
      <c r="AJ4860" s="1"/>
      <c r="AK4860" s="1"/>
      <c r="AL4860" s="1"/>
    </row>
    <row r="4861">
      <c r="I4861" s="1"/>
      <c r="J4861" s="1"/>
      <c r="K4861" s="1"/>
      <c r="AA4861" s="1"/>
      <c r="AB4861" s="1"/>
      <c r="AC4861" s="1"/>
      <c r="AJ4861" s="1"/>
      <c r="AK4861" s="1"/>
      <c r="AL4861" s="1"/>
    </row>
    <row r="4862">
      <c r="I4862" s="1"/>
      <c r="J4862" s="1"/>
      <c r="K4862" s="1"/>
      <c r="AA4862" s="1"/>
      <c r="AB4862" s="1"/>
      <c r="AC4862" s="1"/>
      <c r="AJ4862" s="1"/>
      <c r="AK4862" s="1"/>
      <c r="AL4862" s="1"/>
    </row>
    <row r="4863">
      <c r="I4863" s="1"/>
      <c r="J4863" s="1"/>
      <c r="K4863" s="1"/>
      <c r="AA4863" s="1"/>
      <c r="AB4863" s="1"/>
      <c r="AC4863" s="1"/>
      <c r="AJ4863" s="1"/>
      <c r="AK4863" s="1"/>
      <c r="AL4863" s="1"/>
    </row>
    <row r="4864">
      <c r="I4864" s="1"/>
      <c r="J4864" s="1"/>
      <c r="K4864" s="1"/>
      <c r="AA4864" s="1"/>
      <c r="AB4864" s="1"/>
      <c r="AC4864" s="1"/>
      <c r="AJ4864" s="1"/>
      <c r="AK4864" s="1"/>
      <c r="AL4864" s="1"/>
    </row>
    <row r="4865">
      <c r="I4865" s="1"/>
      <c r="J4865" s="1"/>
      <c r="K4865" s="1"/>
      <c r="AA4865" s="1"/>
      <c r="AB4865" s="1"/>
      <c r="AC4865" s="1"/>
      <c r="AJ4865" s="1"/>
      <c r="AK4865" s="1"/>
      <c r="AL4865" s="1"/>
    </row>
    <row r="4866">
      <c r="I4866" s="1"/>
      <c r="J4866" s="1"/>
      <c r="K4866" s="1"/>
      <c r="AA4866" s="1"/>
      <c r="AB4866" s="1"/>
      <c r="AC4866" s="1"/>
      <c r="AJ4866" s="1"/>
      <c r="AK4866" s="1"/>
      <c r="AL4866" s="1"/>
    </row>
    <row r="4867">
      <c r="I4867" s="1"/>
      <c r="J4867" s="1"/>
      <c r="K4867" s="1"/>
      <c r="AA4867" s="1"/>
      <c r="AB4867" s="1"/>
      <c r="AC4867" s="1"/>
      <c r="AJ4867" s="1"/>
      <c r="AK4867" s="1"/>
      <c r="AL4867" s="1"/>
    </row>
    <row r="4868">
      <c r="I4868" s="1"/>
      <c r="J4868" s="1"/>
      <c r="K4868" s="1"/>
      <c r="AA4868" s="1"/>
      <c r="AB4868" s="1"/>
      <c r="AC4868" s="1"/>
      <c r="AJ4868" s="1"/>
      <c r="AK4868" s="1"/>
      <c r="AL4868" s="1"/>
    </row>
    <row r="4869">
      <c r="I4869" s="1"/>
      <c r="J4869" s="1"/>
      <c r="K4869" s="1"/>
      <c r="AA4869" s="1"/>
      <c r="AB4869" s="1"/>
      <c r="AC4869" s="1"/>
      <c r="AJ4869" s="1"/>
      <c r="AK4869" s="1"/>
      <c r="AL4869" s="1"/>
    </row>
    <row r="4870">
      <c r="I4870" s="1"/>
      <c r="J4870" s="1"/>
      <c r="K4870" s="1"/>
      <c r="AA4870" s="1"/>
      <c r="AB4870" s="1"/>
      <c r="AC4870" s="1"/>
      <c r="AJ4870" s="1"/>
      <c r="AK4870" s="1"/>
      <c r="AL4870" s="1"/>
    </row>
    <row r="4871">
      <c r="I4871" s="1"/>
      <c r="J4871" s="1"/>
      <c r="K4871" s="1"/>
      <c r="AA4871" s="1"/>
      <c r="AB4871" s="1"/>
      <c r="AC4871" s="1"/>
      <c r="AJ4871" s="1"/>
      <c r="AK4871" s="1"/>
      <c r="AL4871" s="1"/>
    </row>
    <row r="4872">
      <c r="I4872" s="1"/>
      <c r="J4872" s="1"/>
      <c r="K4872" s="1"/>
      <c r="AA4872" s="1"/>
      <c r="AB4872" s="1"/>
      <c r="AC4872" s="1"/>
      <c r="AJ4872" s="1"/>
      <c r="AK4872" s="1"/>
      <c r="AL4872" s="1"/>
    </row>
    <row r="4873">
      <c r="I4873" s="1"/>
      <c r="J4873" s="1"/>
      <c r="K4873" s="1"/>
      <c r="AA4873" s="1"/>
      <c r="AB4873" s="1"/>
      <c r="AC4873" s="1"/>
      <c r="AJ4873" s="1"/>
      <c r="AK4873" s="1"/>
      <c r="AL4873" s="1"/>
    </row>
    <row r="4874">
      <c r="I4874" s="1"/>
      <c r="J4874" s="1"/>
      <c r="K4874" s="1"/>
      <c r="AA4874" s="1"/>
      <c r="AB4874" s="1"/>
      <c r="AC4874" s="1"/>
      <c r="AJ4874" s="1"/>
      <c r="AK4874" s="1"/>
      <c r="AL4874" s="1"/>
    </row>
    <row r="4875">
      <c r="I4875" s="1"/>
      <c r="J4875" s="1"/>
      <c r="K4875" s="1"/>
      <c r="AA4875" s="1"/>
      <c r="AB4875" s="1"/>
      <c r="AC4875" s="1"/>
      <c r="AJ4875" s="1"/>
      <c r="AK4875" s="1"/>
      <c r="AL4875" s="1"/>
    </row>
    <row r="4876">
      <c r="I4876" s="1"/>
      <c r="J4876" s="1"/>
      <c r="K4876" s="1"/>
      <c r="AA4876" s="1"/>
      <c r="AB4876" s="1"/>
      <c r="AC4876" s="1"/>
      <c r="AJ4876" s="1"/>
      <c r="AK4876" s="1"/>
      <c r="AL4876" s="1"/>
    </row>
    <row r="4877">
      <c r="I4877" s="1"/>
      <c r="J4877" s="1"/>
      <c r="K4877" s="1"/>
      <c r="AA4877" s="1"/>
      <c r="AB4877" s="1"/>
      <c r="AC4877" s="1"/>
      <c r="AJ4877" s="1"/>
      <c r="AK4877" s="1"/>
      <c r="AL4877" s="1"/>
    </row>
    <row r="4878">
      <c r="I4878" s="1"/>
      <c r="J4878" s="1"/>
      <c r="K4878" s="1"/>
      <c r="AA4878" s="1"/>
      <c r="AB4878" s="1"/>
      <c r="AC4878" s="1"/>
      <c r="AJ4878" s="1"/>
      <c r="AK4878" s="1"/>
      <c r="AL4878" s="1"/>
    </row>
    <row r="4879">
      <c r="I4879" s="1"/>
      <c r="J4879" s="1"/>
      <c r="K4879" s="1"/>
      <c r="AA4879" s="1"/>
      <c r="AB4879" s="1"/>
      <c r="AC4879" s="1"/>
      <c r="AJ4879" s="1"/>
      <c r="AK4879" s="1"/>
      <c r="AL4879" s="1"/>
    </row>
    <row r="4880">
      <c r="I4880" s="1"/>
      <c r="J4880" s="1"/>
      <c r="K4880" s="1"/>
      <c r="AA4880" s="1"/>
      <c r="AB4880" s="1"/>
      <c r="AC4880" s="1"/>
      <c r="AJ4880" s="1"/>
      <c r="AK4880" s="1"/>
      <c r="AL4880" s="1"/>
    </row>
    <row r="4881">
      <c r="I4881" s="1"/>
      <c r="J4881" s="1"/>
      <c r="K4881" s="1"/>
      <c r="AA4881" s="1"/>
      <c r="AB4881" s="1"/>
      <c r="AC4881" s="1"/>
      <c r="AJ4881" s="1"/>
      <c r="AK4881" s="1"/>
      <c r="AL4881" s="1"/>
    </row>
    <row r="4882">
      <c r="I4882" s="1"/>
      <c r="J4882" s="1"/>
      <c r="K4882" s="1"/>
      <c r="AA4882" s="1"/>
      <c r="AB4882" s="1"/>
      <c r="AC4882" s="1"/>
      <c r="AJ4882" s="1"/>
      <c r="AK4882" s="1"/>
      <c r="AL4882" s="1"/>
    </row>
    <row r="4883">
      <c r="I4883" s="1"/>
      <c r="J4883" s="1"/>
      <c r="K4883" s="1"/>
      <c r="AA4883" s="1"/>
      <c r="AB4883" s="1"/>
      <c r="AC4883" s="1"/>
      <c r="AJ4883" s="1"/>
      <c r="AK4883" s="1"/>
      <c r="AL4883" s="1"/>
    </row>
    <row r="4884">
      <c r="I4884" s="1"/>
      <c r="J4884" s="1"/>
      <c r="K4884" s="1"/>
      <c r="AA4884" s="1"/>
      <c r="AB4884" s="1"/>
      <c r="AC4884" s="1"/>
      <c r="AJ4884" s="1"/>
      <c r="AK4884" s="1"/>
      <c r="AL4884" s="1"/>
    </row>
    <row r="4885">
      <c r="I4885" s="1"/>
      <c r="J4885" s="1"/>
      <c r="K4885" s="1"/>
      <c r="AA4885" s="1"/>
      <c r="AB4885" s="1"/>
      <c r="AC4885" s="1"/>
      <c r="AJ4885" s="1"/>
      <c r="AK4885" s="1"/>
      <c r="AL4885" s="1"/>
    </row>
    <row r="4886">
      <c r="I4886" s="1"/>
      <c r="J4886" s="1"/>
      <c r="K4886" s="1"/>
      <c r="AA4886" s="1"/>
      <c r="AB4886" s="1"/>
      <c r="AC4886" s="1"/>
      <c r="AJ4886" s="1"/>
      <c r="AK4886" s="1"/>
      <c r="AL4886" s="1"/>
    </row>
    <row r="4887">
      <c r="I4887" s="1"/>
      <c r="J4887" s="1"/>
      <c r="K4887" s="1"/>
      <c r="AA4887" s="1"/>
      <c r="AB4887" s="1"/>
      <c r="AC4887" s="1"/>
      <c r="AJ4887" s="1"/>
      <c r="AK4887" s="1"/>
      <c r="AL4887" s="1"/>
    </row>
    <row r="4888">
      <c r="I4888" s="1"/>
      <c r="J4888" s="1"/>
      <c r="K4888" s="1"/>
      <c r="AA4888" s="1"/>
      <c r="AB4888" s="1"/>
      <c r="AC4888" s="1"/>
      <c r="AJ4888" s="1"/>
      <c r="AK4888" s="1"/>
      <c r="AL4888" s="1"/>
    </row>
    <row r="4889">
      <c r="I4889" s="1"/>
      <c r="J4889" s="1"/>
      <c r="K4889" s="1"/>
      <c r="AA4889" s="1"/>
      <c r="AB4889" s="1"/>
      <c r="AC4889" s="1"/>
      <c r="AJ4889" s="1"/>
      <c r="AK4889" s="1"/>
      <c r="AL4889" s="1"/>
    </row>
    <row r="4890">
      <c r="I4890" s="1"/>
      <c r="J4890" s="1"/>
      <c r="K4890" s="1"/>
      <c r="AA4890" s="1"/>
      <c r="AB4890" s="1"/>
      <c r="AC4890" s="1"/>
      <c r="AJ4890" s="1"/>
      <c r="AK4890" s="1"/>
      <c r="AL4890" s="1"/>
    </row>
    <row r="4891">
      <c r="I4891" s="1"/>
      <c r="J4891" s="1"/>
      <c r="K4891" s="1"/>
      <c r="AA4891" s="1"/>
      <c r="AB4891" s="1"/>
      <c r="AC4891" s="1"/>
      <c r="AJ4891" s="1"/>
      <c r="AK4891" s="1"/>
      <c r="AL4891" s="1"/>
    </row>
    <row r="4892">
      <c r="I4892" s="1"/>
      <c r="J4892" s="1"/>
      <c r="K4892" s="1"/>
      <c r="AA4892" s="1"/>
      <c r="AB4892" s="1"/>
      <c r="AC4892" s="1"/>
      <c r="AJ4892" s="1"/>
      <c r="AK4892" s="1"/>
      <c r="AL4892" s="1"/>
    </row>
    <row r="4893">
      <c r="I4893" s="1"/>
      <c r="J4893" s="1"/>
      <c r="K4893" s="1"/>
      <c r="AA4893" s="1"/>
      <c r="AB4893" s="1"/>
      <c r="AC4893" s="1"/>
      <c r="AJ4893" s="1"/>
      <c r="AK4893" s="1"/>
      <c r="AL4893" s="1"/>
    </row>
    <row r="4894">
      <c r="I4894" s="1"/>
      <c r="J4894" s="1"/>
      <c r="K4894" s="1"/>
      <c r="AA4894" s="1"/>
      <c r="AB4894" s="1"/>
      <c r="AC4894" s="1"/>
      <c r="AJ4894" s="1"/>
      <c r="AK4894" s="1"/>
      <c r="AL4894" s="1"/>
    </row>
    <row r="4895">
      <c r="I4895" s="1"/>
      <c r="J4895" s="1"/>
      <c r="K4895" s="1"/>
      <c r="AA4895" s="1"/>
      <c r="AB4895" s="1"/>
      <c r="AC4895" s="1"/>
      <c r="AJ4895" s="1"/>
      <c r="AK4895" s="1"/>
      <c r="AL4895" s="1"/>
    </row>
    <row r="4896">
      <c r="I4896" s="1"/>
      <c r="J4896" s="1"/>
      <c r="K4896" s="1"/>
      <c r="AA4896" s="1"/>
      <c r="AB4896" s="1"/>
      <c r="AC4896" s="1"/>
      <c r="AJ4896" s="1"/>
      <c r="AK4896" s="1"/>
      <c r="AL4896" s="1"/>
    </row>
    <row r="4897">
      <c r="I4897" s="1"/>
      <c r="J4897" s="1"/>
      <c r="K4897" s="1"/>
      <c r="AA4897" s="1"/>
      <c r="AB4897" s="1"/>
      <c r="AC4897" s="1"/>
      <c r="AJ4897" s="1"/>
      <c r="AK4897" s="1"/>
      <c r="AL4897" s="1"/>
    </row>
    <row r="4898">
      <c r="I4898" s="1"/>
      <c r="J4898" s="1"/>
      <c r="K4898" s="1"/>
      <c r="AA4898" s="1"/>
      <c r="AB4898" s="1"/>
      <c r="AC4898" s="1"/>
      <c r="AJ4898" s="1"/>
      <c r="AK4898" s="1"/>
      <c r="AL4898" s="1"/>
    </row>
    <row r="4899">
      <c r="I4899" s="1"/>
      <c r="J4899" s="1"/>
      <c r="K4899" s="1"/>
      <c r="AA4899" s="1"/>
      <c r="AB4899" s="1"/>
      <c r="AC4899" s="1"/>
      <c r="AJ4899" s="1"/>
      <c r="AK4899" s="1"/>
      <c r="AL4899" s="1"/>
    </row>
    <row r="4900">
      <c r="I4900" s="1"/>
      <c r="J4900" s="1"/>
      <c r="K4900" s="1"/>
      <c r="AA4900" s="1"/>
      <c r="AB4900" s="1"/>
      <c r="AC4900" s="1"/>
      <c r="AJ4900" s="1"/>
      <c r="AK4900" s="1"/>
      <c r="AL4900" s="1"/>
    </row>
    <row r="4901">
      <c r="I4901" s="1"/>
      <c r="J4901" s="1"/>
      <c r="K4901" s="1"/>
      <c r="AA4901" s="1"/>
      <c r="AB4901" s="1"/>
      <c r="AC4901" s="1"/>
      <c r="AJ4901" s="1"/>
      <c r="AK4901" s="1"/>
      <c r="AL4901" s="1"/>
    </row>
    <row r="4902">
      <c r="I4902" s="1"/>
      <c r="J4902" s="1"/>
      <c r="K4902" s="1"/>
      <c r="AA4902" s="1"/>
      <c r="AB4902" s="1"/>
      <c r="AC4902" s="1"/>
      <c r="AJ4902" s="1"/>
      <c r="AK4902" s="1"/>
      <c r="AL4902" s="1"/>
    </row>
    <row r="4903">
      <c r="I4903" s="1"/>
      <c r="J4903" s="1"/>
      <c r="K4903" s="1"/>
      <c r="AA4903" s="1"/>
      <c r="AB4903" s="1"/>
      <c r="AC4903" s="1"/>
      <c r="AJ4903" s="1"/>
      <c r="AK4903" s="1"/>
      <c r="AL4903" s="1"/>
    </row>
    <row r="4904">
      <c r="I4904" s="1"/>
      <c r="J4904" s="1"/>
      <c r="K4904" s="1"/>
      <c r="AA4904" s="1"/>
      <c r="AB4904" s="1"/>
      <c r="AC4904" s="1"/>
      <c r="AJ4904" s="1"/>
      <c r="AK4904" s="1"/>
      <c r="AL4904" s="1"/>
    </row>
    <row r="4905">
      <c r="I4905" s="1"/>
      <c r="J4905" s="1"/>
      <c r="K4905" s="1"/>
      <c r="AA4905" s="1"/>
      <c r="AB4905" s="1"/>
      <c r="AC4905" s="1"/>
      <c r="AJ4905" s="1"/>
      <c r="AK4905" s="1"/>
      <c r="AL4905" s="1"/>
    </row>
    <row r="4906">
      <c r="I4906" s="1"/>
      <c r="J4906" s="1"/>
      <c r="K4906" s="1"/>
      <c r="AA4906" s="1"/>
      <c r="AB4906" s="1"/>
      <c r="AC4906" s="1"/>
      <c r="AJ4906" s="1"/>
      <c r="AK4906" s="1"/>
      <c r="AL4906" s="1"/>
    </row>
    <row r="4907">
      <c r="I4907" s="1"/>
      <c r="J4907" s="1"/>
      <c r="K4907" s="1"/>
      <c r="AA4907" s="1"/>
      <c r="AB4907" s="1"/>
      <c r="AC4907" s="1"/>
      <c r="AJ4907" s="1"/>
      <c r="AK4907" s="1"/>
      <c r="AL4907" s="1"/>
    </row>
    <row r="4908">
      <c r="I4908" s="1"/>
      <c r="J4908" s="1"/>
      <c r="K4908" s="1"/>
      <c r="AA4908" s="1"/>
      <c r="AB4908" s="1"/>
      <c r="AC4908" s="1"/>
      <c r="AJ4908" s="1"/>
      <c r="AK4908" s="1"/>
      <c r="AL4908" s="1"/>
    </row>
    <row r="4909">
      <c r="I4909" s="1"/>
      <c r="J4909" s="1"/>
      <c r="K4909" s="1"/>
      <c r="AA4909" s="1"/>
      <c r="AB4909" s="1"/>
      <c r="AC4909" s="1"/>
      <c r="AJ4909" s="1"/>
      <c r="AK4909" s="1"/>
      <c r="AL4909" s="1"/>
    </row>
    <row r="4910">
      <c r="I4910" s="1"/>
      <c r="J4910" s="1"/>
      <c r="K4910" s="1"/>
      <c r="AA4910" s="1"/>
      <c r="AB4910" s="1"/>
      <c r="AC4910" s="1"/>
      <c r="AJ4910" s="1"/>
      <c r="AK4910" s="1"/>
      <c r="AL4910" s="1"/>
    </row>
    <row r="4911">
      <c r="I4911" s="1"/>
      <c r="J4911" s="1"/>
      <c r="K4911" s="1"/>
      <c r="AA4911" s="1"/>
      <c r="AB4911" s="1"/>
      <c r="AC4911" s="1"/>
      <c r="AJ4911" s="1"/>
      <c r="AK4911" s="1"/>
      <c r="AL4911" s="1"/>
    </row>
    <row r="4912">
      <c r="I4912" s="1"/>
      <c r="J4912" s="1"/>
      <c r="K4912" s="1"/>
      <c r="AA4912" s="1"/>
      <c r="AB4912" s="1"/>
      <c r="AC4912" s="1"/>
      <c r="AJ4912" s="1"/>
      <c r="AK4912" s="1"/>
      <c r="AL4912" s="1"/>
    </row>
    <row r="4913">
      <c r="I4913" s="1"/>
      <c r="J4913" s="1"/>
      <c r="K4913" s="1"/>
      <c r="AA4913" s="1"/>
      <c r="AB4913" s="1"/>
      <c r="AC4913" s="1"/>
      <c r="AJ4913" s="1"/>
      <c r="AK4913" s="1"/>
      <c r="AL4913" s="1"/>
    </row>
    <row r="4914">
      <c r="I4914" s="1"/>
      <c r="J4914" s="1"/>
      <c r="K4914" s="1"/>
      <c r="AA4914" s="1"/>
      <c r="AB4914" s="1"/>
      <c r="AC4914" s="1"/>
      <c r="AJ4914" s="1"/>
      <c r="AK4914" s="1"/>
      <c r="AL4914" s="1"/>
    </row>
    <row r="4915">
      <c r="I4915" s="1"/>
      <c r="J4915" s="1"/>
      <c r="K4915" s="1"/>
      <c r="AA4915" s="1"/>
      <c r="AB4915" s="1"/>
      <c r="AC4915" s="1"/>
      <c r="AJ4915" s="1"/>
      <c r="AK4915" s="1"/>
      <c r="AL4915" s="1"/>
    </row>
    <row r="4916">
      <c r="I4916" s="1"/>
      <c r="J4916" s="1"/>
      <c r="K4916" s="1"/>
      <c r="AA4916" s="1"/>
      <c r="AB4916" s="1"/>
      <c r="AC4916" s="1"/>
      <c r="AJ4916" s="1"/>
      <c r="AK4916" s="1"/>
      <c r="AL4916" s="1"/>
    </row>
    <row r="4917">
      <c r="I4917" s="1"/>
      <c r="J4917" s="1"/>
      <c r="K4917" s="1"/>
      <c r="AA4917" s="1"/>
      <c r="AB4917" s="1"/>
      <c r="AC4917" s="1"/>
      <c r="AJ4917" s="1"/>
      <c r="AK4917" s="1"/>
      <c r="AL4917" s="1"/>
    </row>
    <row r="4918">
      <c r="I4918" s="1"/>
      <c r="J4918" s="1"/>
      <c r="K4918" s="1"/>
      <c r="AA4918" s="1"/>
      <c r="AB4918" s="1"/>
      <c r="AC4918" s="1"/>
      <c r="AJ4918" s="1"/>
      <c r="AK4918" s="1"/>
      <c r="AL4918" s="1"/>
    </row>
    <row r="4919">
      <c r="I4919" s="1"/>
      <c r="J4919" s="1"/>
      <c r="K4919" s="1"/>
      <c r="AA4919" s="1"/>
      <c r="AB4919" s="1"/>
      <c r="AC4919" s="1"/>
      <c r="AJ4919" s="1"/>
      <c r="AK4919" s="1"/>
      <c r="AL4919" s="1"/>
    </row>
    <row r="4920">
      <c r="I4920" s="1"/>
      <c r="J4920" s="1"/>
      <c r="K4920" s="1"/>
      <c r="AA4920" s="1"/>
      <c r="AB4920" s="1"/>
      <c r="AC4920" s="1"/>
      <c r="AJ4920" s="1"/>
      <c r="AK4920" s="1"/>
      <c r="AL4920" s="1"/>
    </row>
    <row r="4921">
      <c r="I4921" s="1"/>
      <c r="J4921" s="1"/>
      <c r="K4921" s="1"/>
      <c r="AA4921" s="1"/>
      <c r="AB4921" s="1"/>
      <c r="AC4921" s="1"/>
      <c r="AJ4921" s="1"/>
      <c r="AK4921" s="1"/>
      <c r="AL4921" s="1"/>
    </row>
    <row r="4922">
      <c r="I4922" s="1"/>
      <c r="J4922" s="1"/>
      <c r="K4922" s="1"/>
      <c r="AA4922" s="1"/>
      <c r="AB4922" s="1"/>
      <c r="AC4922" s="1"/>
      <c r="AJ4922" s="1"/>
      <c r="AK4922" s="1"/>
      <c r="AL4922" s="1"/>
    </row>
    <row r="4923">
      <c r="I4923" s="1"/>
      <c r="J4923" s="1"/>
      <c r="K4923" s="1"/>
      <c r="AA4923" s="1"/>
      <c r="AB4923" s="1"/>
      <c r="AC4923" s="1"/>
      <c r="AJ4923" s="1"/>
      <c r="AK4923" s="1"/>
      <c r="AL4923" s="1"/>
    </row>
    <row r="4924">
      <c r="I4924" s="1"/>
      <c r="J4924" s="1"/>
      <c r="K4924" s="1"/>
      <c r="AA4924" s="1"/>
      <c r="AB4924" s="1"/>
      <c r="AC4924" s="1"/>
      <c r="AJ4924" s="1"/>
      <c r="AK4924" s="1"/>
      <c r="AL4924" s="1"/>
    </row>
    <row r="4925">
      <c r="I4925" s="1"/>
      <c r="J4925" s="1"/>
      <c r="K4925" s="1"/>
      <c r="AA4925" s="1"/>
      <c r="AB4925" s="1"/>
      <c r="AC4925" s="1"/>
      <c r="AJ4925" s="1"/>
      <c r="AK4925" s="1"/>
      <c r="AL4925" s="1"/>
    </row>
    <row r="4926">
      <c r="I4926" s="1"/>
      <c r="J4926" s="1"/>
      <c r="K4926" s="1"/>
      <c r="AA4926" s="1"/>
      <c r="AB4926" s="1"/>
      <c r="AC4926" s="1"/>
      <c r="AJ4926" s="1"/>
      <c r="AK4926" s="1"/>
      <c r="AL4926" s="1"/>
    </row>
    <row r="4927">
      <c r="I4927" s="1"/>
      <c r="J4927" s="1"/>
      <c r="K4927" s="1"/>
      <c r="AA4927" s="1"/>
      <c r="AB4927" s="1"/>
      <c r="AC4927" s="1"/>
      <c r="AJ4927" s="1"/>
      <c r="AK4927" s="1"/>
      <c r="AL4927" s="1"/>
    </row>
    <row r="4928">
      <c r="I4928" s="1"/>
      <c r="J4928" s="1"/>
      <c r="K4928" s="1"/>
      <c r="AA4928" s="1"/>
      <c r="AB4928" s="1"/>
      <c r="AC4928" s="1"/>
      <c r="AJ4928" s="1"/>
      <c r="AK4928" s="1"/>
      <c r="AL4928" s="1"/>
    </row>
    <row r="4929">
      <c r="I4929" s="1"/>
      <c r="J4929" s="1"/>
      <c r="K4929" s="1"/>
      <c r="AA4929" s="1"/>
      <c r="AB4929" s="1"/>
      <c r="AC4929" s="1"/>
      <c r="AJ4929" s="1"/>
      <c r="AK4929" s="1"/>
      <c r="AL4929" s="1"/>
    </row>
    <row r="4930">
      <c r="I4930" s="1"/>
      <c r="J4930" s="1"/>
      <c r="K4930" s="1"/>
      <c r="AA4930" s="1"/>
      <c r="AB4930" s="1"/>
      <c r="AC4930" s="1"/>
      <c r="AJ4930" s="1"/>
      <c r="AK4930" s="1"/>
      <c r="AL4930" s="1"/>
    </row>
    <row r="4931">
      <c r="I4931" s="1"/>
      <c r="J4931" s="1"/>
      <c r="K4931" s="1"/>
      <c r="AA4931" s="1"/>
      <c r="AB4931" s="1"/>
      <c r="AC4931" s="1"/>
      <c r="AJ4931" s="1"/>
      <c r="AK4931" s="1"/>
      <c r="AL4931" s="1"/>
    </row>
    <row r="4932">
      <c r="I4932" s="1"/>
      <c r="J4932" s="1"/>
      <c r="K4932" s="1"/>
      <c r="AA4932" s="1"/>
      <c r="AB4932" s="1"/>
      <c r="AC4932" s="1"/>
      <c r="AJ4932" s="1"/>
      <c r="AK4932" s="1"/>
      <c r="AL4932" s="1"/>
    </row>
    <row r="4933">
      <c r="I4933" s="1"/>
      <c r="J4933" s="1"/>
      <c r="K4933" s="1"/>
      <c r="AA4933" s="1"/>
      <c r="AB4933" s="1"/>
      <c r="AC4933" s="1"/>
      <c r="AJ4933" s="1"/>
      <c r="AK4933" s="1"/>
      <c r="AL4933" s="1"/>
    </row>
    <row r="4934">
      <c r="I4934" s="1"/>
      <c r="J4934" s="1"/>
      <c r="K4934" s="1"/>
      <c r="AA4934" s="1"/>
      <c r="AB4934" s="1"/>
      <c r="AC4934" s="1"/>
      <c r="AJ4934" s="1"/>
      <c r="AK4934" s="1"/>
      <c r="AL4934" s="1"/>
    </row>
    <row r="4935">
      <c r="I4935" s="1"/>
      <c r="J4935" s="1"/>
      <c r="K4935" s="1"/>
      <c r="AA4935" s="1"/>
      <c r="AB4935" s="1"/>
      <c r="AC4935" s="1"/>
      <c r="AJ4935" s="1"/>
      <c r="AK4935" s="1"/>
      <c r="AL4935" s="1"/>
    </row>
    <row r="4936">
      <c r="I4936" s="1"/>
      <c r="J4936" s="1"/>
      <c r="K4936" s="1"/>
      <c r="AA4936" s="1"/>
      <c r="AB4936" s="1"/>
      <c r="AC4936" s="1"/>
      <c r="AJ4936" s="1"/>
      <c r="AK4936" s="1"/>
      <c r="AL4936" s="1"/>
    </row>
    <row r="4937">
      <c r="I4937" s="1"/>
      <c r="J4937" s="1"/>
      <c r="K4937" s="1"/>
      <c r="AA4937" s="1"/>
      <c r="AB4937" s="1"/>
      <c r="AC4937" s="1"/>
      <c r="AJ4937" s="1"/>
      <c r="AK4937" s="1"/>
      <c r="AL4937" s="1"/>
    </row>
    <row r="4938">
      <c r="I4938" s="1"/>
      <c r="J4938" s="1"/>
      <c r="K4938" s="1"/>
      <c r="AA4938" s="1"/>
      <c r="AB4938" s="1"/>
      <c r="AC4938" s="1"/>
      <c r="AJ4938" s="1"/>
      <c r="AK4938" s="1"/>
      <c r="AL4938" s="1"/>
    </row>
    <row r="4939">
      <c r="I4939" s="1"/>
      <c r="J4939" s="1"/>
      <c r="K4939" s="1"/>
      <c r="AA4939" s="1"/>
      <c r="AB4939" s="1"/>
      <c r="AC4939" s="1"/>
      <c r="AJ4939" s="1"/>
      <c r="AK4939" s="1"/>
      <c r="AL4939" s="1"/>
    </row>
    <row r="4940">
      <c r="I4940" s="1"/>
      <c r="J4940" s="1"/>
      <c r="K4940" s="1"/>
      <c r="AA4940" s="1"/>
      <c r="AB4940" s="1"/>
      <c r="AC4940" s="1"/>
      <c r="AJ4940" s="1"/>
      <c r="AK4940" s="1"/>
      <c r="AL4940" s="1"/>
    </row>
    <row r="4941">
      <c r="I4941" s="1"/>
      <c r="J4941" s="1"/>
      <c r="K4941" s="1"/>
      <c r="AA4941" s="1"/>
      <c r="AB4941" s="1"/>
      <c r="AC4941" s="1"/>
      <c r="AJ4941" s="1"/>
      <c r="AK4941" s="1"/>
      <c r="AL4941" s="1"/>
    </row>
    <row r="4942">
      <c r="I4942" s="1"/>
      <c r="J4942" s="1"/>
      <c r="K4942" s="1"/>
      <c r="AA4942" s="1"/>
      <c r="AB4942" s="1"/>
      <c r="AC4942" s="1"/>
      <c r="AJ4942" s="1"/>
      <c r="AK4942" s="1"/>
      <c r="AL4942" s="1"/>
    </row>
    <row r="4943">
      <c r="I4943" s="1"/>
      <c r="J4943" s="1"/>
      <c r="K4943" s="1"/>
      <c r="AA4943" s="1"/>
      <c r="AB4943" s="1"/>
      <c r="AC4943" s="1"/>
      <c r="AJ4943" s="1"/>
      <c r="AK4943" s="1"/>
      <c r="AL4943" s="1"/>
    </row>
    <row r="4944">
      <c r="I4944" s="1"/>
      <c r="J4944" s="1"/>
      <c r="K4944" s="1"/>
      <c r="AA4944" s="1"/>
      <c r="AB4944" s="1"/>
      <c r="AC4944" s="1"/>
      <c r="AJ4944" s="1"/>
      <c r="AK4944" s="1"/>
      <c r="AL4944" s="1"/>
    </row>
    <row r="4945">
      <c r="I4945" s="1"/>
      <c r="J4945" s="1"/>
      <c r="K4945" s="1"/>
      <c r="AA4945" s="1"/>
      <c r="AB4945" s="1"/>
      <c r="AC4945" s="1"/>
      <c r="AJ4945" s="1"/>
      <c r="AK4945" s="1"/>
      <c r="AL4945" s="1"/>
    </row>
    <row r="4946">
      <c r="I4946" s="1"/>
      <c r="J4946" s="1"/>
      <c r="K4946" s="1"/>
      <c r="AA4946" s="1"/>
      <c r="AB4946" s="1"/>
      <c r="AC4946" s="1"/>
      <c r="AJ4946" s="1"/>
      <c r="AK4946" s="1"/>
      <c r="AL4946" s="1"/>
    </row>
    <row r="4947">
      <c r="I4947" s="1"/>
      <c r="J4947" s="1"/>
      <c r="K4947" s="1"/>
      <c r="AA4947" s="1"/>
      <c r="AB4947" s="1"/>
      <c r="AC4947" s="1"/>
      <c r="AJ4947" s="1"/>
      <c r="AK4947" s="1"/>
      <c r="AL4947" s="1"/>
    </row>
    <row r="4948">
      <c r="I4948" s="1"/>
      <c r="J4948" s="1"/>
      <c r="K4948" s="1"/>
      <c r="AA4948" s="1"/>
      <c r="AB4948" s="1"/>
      <c r="AC4948" s="1"/>
      <c r="AJ4948" s="1"/>
      <c r="AK4948" s="1"/>
      <c r="AL4948" s="1"/>
    </row>
    <row r="4949">
      <c r="I4949" s="1"/>
      <c r="J4949" s="1"/>
      <c r="K4949" s="1"/>
      <c r="AA4949" s="1"/>
      <c r="AB4949" s="1"/>
      <c r="AC4949" s="1"/>
      <c r="AJ4949" s="1"/>
      <c r="AK4949" s="1"/>
      <c r="AL4949" s="1"/>
    </row>
    <row r="4950">
      <c r="I4950" s="1"/>
      <c r="J4950" s="1"/>
      <c r="K4950" s="1"/>
      <c r="AA4950" s="1"/>
      <c r="AB4950" s="1"/>
      <c r="AC4950" s="1"/>
      <c r="AJ4950" s="1"/>
      <c r="AK4950" s="1"/>
      <c r="AL4950" s="1"/>
    </row>
    <row r="4951">
      <c r="I4951" s="1"/>
      <c r="J4951" s="1"/>
      <c r="K4951" s="1"/>
      <c r="AA4951" s="1"/>
      <c r="AB4951" s="1"/>
      <c r="AC4951" s="1"/>
      <c r="AJ4951" s="1"/>
      <c r="AK4951" s="1"/>
      <c r="AL4951" s="1"/>
    </row>
    <row r="4952">
      <c r="I4952" s="1"/>
      <c r="J4952" s="1"/>
      <c r="K4952" s="1"/>
      <c r="AA4952" s="1"/>
      <c r="AB4952" s="1"/>
      <c r="AC4952" s="1"/>
      <c r="AJ4952" s="1"/>
      <c r="AK4952" s="1"/>
      <c r="AL4952" s="1"/>
    </row>
    <row r="4953">
      <c r="I4953" s="1"/>
      <c r="J4953" s="1"/>
      <c r="K4953" s="1"/>
      <c r="AA4953" s="1"/>
      <c r="AB4953" s="1"/>
      <c r="AC4953" s="1"/>
      <c r="AJ4953" s="1"/>
      <c r="AK4953" s="1"/>
      <c r="AL4953" s="1"/>
    </row>
    <row r="4954">
      <c r="I4954" s="1"/>
      <c r="J4954" s="1"/>
      <c r="K4954" s="1"/>
      <c r="AA4954" s="1"/>
      <c r="AB4954" s="1"/>
      <c r="AC4954" s="1"/>
      <c r="AJ4954" s="1"/>
      <c r="AK4954" s="1"/>
      <c r="AL4954" s="1"/>
    </row>
    <row r="4955">
      <c r="I4955" s="1"/>
      <c r="J4955" s="1"/>
      <c r="K4955" s="1"/>
      <c r="AA4955" s="1"/>
      <c r="AB4955" s="1"/>
      <c r="AC4955" s="1"/>
      <c r="AJ4955" s="1"/>
      <c r="AK4955" s="1"/>
      <c r="AL4955" s="1"/>
    </row>
    <row r="4956">
      <c r="I4956" s="1"/>
      <c r="J4956" s="1"/>
      <c r="K4956" s="1"/>
      <c r="AA4956" s="1"/>
      <c r="AB4956" s="1"/>
      <c r="AC4956" s="1"/>
      <c r="AJ4956" s="1"/>
      <c r="AK4956" s="1"/>
      <c r="AL4956" s="1"/>
    </row>
    <row r="4957">
      <c r="I4957" s="1"/>
      <c r="J4957" s="1"/>
      <c r="K4957" s="1"/>
      <c r="AA4957" s="1"/>
      <c r="AB4957" s="1"/>
      <c r="AC4957" s="1"/>
      <c r="AJ4957" s="1"/>
      <c r="AK4957" s="1"/>
      <c r="AL4957" s="1"/>
    </row>
    <row r="4958">
      <c r="I4958" s="1"/>
      <c r="J4958" s="1"/>
      <c r="K4958" s="1"/>
      <c r="AA4958" s="1"/>
      <c r="AB4958" s="1"/>
      <c r="AC4958" s="1"/>
      <c r="AJ4958" s="1"/>
      <c r="AK4958" s="1"/>
      <c r="AL4958" s="1"/>
    </row>
    <row r="4959">
      <c r="I4959" s="1"/>
      <c r="J4959" s="1"/>
      <c r="K4959" s="1"/>
      <c r="AA4959" s="1"/>
      <c r="AB4959" s="1"/>
      <c r="AC4959" s="1"/>
      <c r="AJ4959" s="1"/>
      <c r="AK4959" s="1"/>
      <c r="AL4959" s="1"/>
    </row>
    <row r="4960">
      <c r="I4960" s="1"/>
      <c r="J4960" s="1"/>
      <c r="K4960" s="1"/>
      <c r="AA4960" s="1"/>
      <c r="AB4960" s="1"/>
      <c r="AC4960" s="1"/>
      <c r="AJ4960" s="1"/>
      <c r="AK4960" s="1"/>
      <c r="AL4960" s="1"/>
    </row>
    <row r="4961">
      <c r="I4961" s="1"/>
      <c r="J4961" s="1"/>
      <c r="K4961" s="1"/>
      <c r="AA4961" s="1"/>
      <c r="AB4961" s="1"/>
      <c r="AC4961" s="1"/>
      <c r="AJ4961" s="1"/>
      <c r="AK4961" s="1"/>
      <c r="AL4961" s="1"/>
    </row>
    <row r="4962">
      <c r="I4962" s="1"/>
      <c r="J4962" s="1"/>
      <c r="K4962" s="1"/>
      <c r="AA4962" s="1"/>
      <c r="AB4962" s="1"/>
      <c r="AC4962" s="1"/>
      <c r="AJ4962" s="1"/>
      <c r="AK4962" s="1"/>
      <c r="AL4962" s="1"/>
    </row>
    <row r="4963">
      <c r="I4963" s="1"/>
      <c r="J4963" s="1"/>
      <c r="K4963" s="1"/>
      <c r="AA4963" s="1"/>
      <c r="AB4963" s="1"/>
      <c r="AC4963" s="1"/>
      <c r="AJ4963" s="1"/>
      <c r="AK4963" s="1"/>
      <c r="AL4963" s="1"/>
    </row>
    <row r="4964">
      <c r="I4964" s="1"/>
      <c r="J4964" s="1"/>
      <c r="K4964" s="1"/>
      <c r="AA4964" s="1"/>
      <c r="AB4964" s="1"/>
      <c r="AC4964" s="1"/>
      <c r="AJ4964" s="1"/>
      <c r="AK4964" s="1"/>
      <c r="AL4964" s="1"/>
    </row>
    <row r="4965">
      <c r="I4965" s="1"/>
      <c r="J4965" s="1"/>
      <c r="K4965" s="1"/>
      <c r="AA4965" s="1"/>
      <c r="AB4965" s="1"/>
      <c r="AC4965" s="1"/>
      <c r="AJ4965" s="1"/>
      <c r="AK4965" s="1"/>
      <c r="AL4965" s="1"/>
    </row>
    <row r="4966">
      <c r="I4966" s="1"/>
      <c r="J4966" s="1"/>
      <c r="K4966" s="1"/>
      <c r="AA4966" s="1"/>
      <c r="AB4966" s="1"/>
      <c r="AC4966" s="1"/>
      <c r="AJ4966" s="1"/>
      <c r="AK4966" s="1"/>
      <c r="AL4966" s="1"/>
    </row>
    <row r="4967">
      <c r="I4967" s="1"/>
      <c r="J4967" s="1"/>
      <c r="K4967" s="1"/>
      <c r="AA4967" s="1"/>
      <c r="AB4967" s="1"/>
      <c r="AC4967" s="1"/>
      <c r="AJ4967" s="1"/>
      <c r="AK4967" s="1"/>
      <c r="AL4967" s="1"/>
    </row>
    <row r="4968">
      <c r="I4968" s="1"/>
      <c r="J4968" s="1"/>
      <c r="K4968" s="1"/>
      <c r="AA4968" s="1"/>
      <c r="AB4968" s="1"/>
      <c r="AC4968" s="1"/>
      <c r="AJ4968" s="1"/>
      <c r="AK4968" s="1"/>
      <c r="AL4968" s="1"/>
    </row>
    <row r="4969">
      <c r="I4969" s="1"/>
      <c r="J4969" s="1"/>
      <c r="K4969" s="1"/>
      <c r="AA4969" s="1"/>
      <c r="AB4969" s="1"/>
      <c r="AC4969" s="1"/>
      <c r="AJ4969" s="1"/>
      <c r="AK4969" s="1"/>
      <c r="AL4969" s="1"/>
    </row>
    <row r="4970">
      <c r="I4970" s="1"/>
      <c r="J4970" s="1"/>
      <c r="K4970" s="1"/>
      <c r="AA4970" s="1"/>
      <c r="AB4970" s="1"/>
      <c r="AC4970" s="1"/>
      <c r="AJ4970" s="1"/>
      <c r="AK4970" s="1"/>
      <c r="AL4970" s="1"/>
    </row>
    <row r="4971">
      <c r="I4971" s="1"/>
      <c r="J4971" s="1"/>
      <c r="K4971" s="1"/>
      <c r="AA4971" s="1"/>
      <c r="AB4971" s="1"/>
      <c r="AC4971" s="1"/>
      <c r="AJ4971" s="1"/>
      <c r="AK4971" s="1"/>
      <c r="AL4971" s="1"/>
    </row>
    <row r="4972">
      <c r="I4972" s="1"/>
      <c r="J4972" s="1"/>
      <c r="K4972" s="1"/>
      <c r="AA4972" s="1"/>
      <c r="AB4972" s="1"/>
      <c r="AC4972" s="1"/>
      <c r="AJ4972" s="1"/>
      <c r="AK4972" s="1"/>
      <c r="AL4972" s="1"/>
    </row>
    <row r="4973">
      <c r="I4973" s="1"/>
      <c r="J4973" s="1"/>
      <c r="K4973" s="1"/>
      <c r="AA4973" s="1"/>
      <c r="AB4973" s="1"/>
      <c r="AC4973" s="1"/>
      <c r="AJ4973" s="1"/>
      <c r="AK4973" s="1"/>
      <c r="AL4973" s="1"/>
    </row>
    <row r="4974">
      <c r="I4974" s="1"/>
      <c r="J4974" s="1"/>
      <c r="K4974" s="1"/>
      <c r="AA4974" s="1"/>
      <c r="AB4974" s="1"/>
      <c r="AC4974" s="1"/>
      <c r="AJ4974" s="1"/>
      <c r="AK4974" s="1"/>
      <c r="AL4974" s="1"/>
    </row>
    <row r="4975">
      <c r="I4975" s="1"/>
      <c r="J4975" s="1"/>
      <c r="K4975" s="1"/>
      <c r="AA4975" s="1"/>
      <c r="AB4975" s="1"/>
      <c r="AC4975" s="1"/>
      <c r="AJ4975" s="1"/>
      <c r="AK4975" s="1"/>
      <c r="AL4975" s="1"/>
    </row>
    <row r="4976">
      <c r="I4976" s="1"/>
      <c r="J4976" s="1"/>
      <c r="K4976" s="1"/>
      <c r="AA4976" s="1"/>
      <c r="AB4976" s="1"/>
      <c r="AC4976" s="1"/>
      <c r="AJ4976" s="1"/>
      <c r="AK4976" s="1"/>
      <c r="AL4976" s="1"/>
    </row>
    <row r="4977">
      <c r="I4977" s="1"/>
      <c r="J4977" s="1"/>
      <c r="K4977" s="1"/>
      <c r="AA4977" s="1"/>
      <c r="AB4977" s="1"/>
      <c r="AC4977" s="1"/>
      <c r="AJ4977" s="1"/>
      <c r="AK4977" s="1"/>
      <c r="AL4977" s="1"/>
    </row>
    <row r="4978">
      <c r="I4978" s="1"/>
      <c r="J4978" s="1"/>
      <c r="K4978" s="1"/>
      <c r="AA4978" s="1"/>
      <c r="AB4978" s="1"/>
      <c r="AC4978" s="1"/>
      <c r="AJ4978" s="1"/>
      <c r="AK4978" s="1"/>
      <c r="AL4978" s="1"/>
    </row>
    <row r="4979">
      <c r="I4979" s="1"/>
      <c r="J4979" s="1"/>
      <c r="K4979" s="1"/>
      <c r="AA4979" s="1"/>
      <c r="AB4979" s="1"/>
      <c r="AC4979" s="1"/>
      <c r="AJ4979" s="1"/>
      <c r="AK4979" s="1"/>
      <c r="AL4979" s="1"/>
    </row>
    <row r="4980">
      <c r="I4980" s="1"/>
      <c r="J4980" s="1"/>
      <c r="K4980" s="1"/>
      <c r="AA4980" s="1"/>
      <c r="AB4980" s="1"/>
      <c r="AC4980" s="1"/>
      <c r="AJ4980" s="1"/>
      <c r="AK4980" s="1"/>
      <c r="AL4980" s="1"/>
    </row>
    <row r="4981">
      <c r="I4981" s="1"/>
      <c r="J4981" s="1"/>
      <c r="K4981" s="1"/>
      <c r="AA4981" s="1"/>
      <c r="AB4981" s="1"/>
      <c r="AC4981" s="1"/>
      <c r="AJ4981" s="1"/>
      <c r="AK4981" s="1"/>
      <c r="AL4981" s="1"/>
    </row>
    <row r="4982">
      <c r="I4982" s="1"/>
      <c r="J4982" s="1"/>
      <c r="K4982" s="1"/>
      <c r="AA4982" s="1"/>
      <c r="AB4982" s="1"/>
      <c r="AC4982" s="1"/>
      <c r="AJ4982" s="1"/>
      <c r="AK4982" s="1"/>
      <c r="AL4982" s="1"/>
    </row>
    <row r="4983">
      <c r="I4983" s="1"/>
      <c r="J4983" s="1"/>
      <c r="K4983" s="1"/>
      <c r="AA4983" s="1"/>
      <c r="AB4983" s="1"/>
      <c r="AC4983" s="1"/>
      <c r="AJ4983" s="1"/>
      <c r="AK4983" s="1"/>
      <c r="AL4983" s="1"/>
    </row>
    <row r="4984">
      <c r="I4984" s="1"/>
      <c r="J4984" s="1"/>
      <c r="K4984" s="1"/>
      <c r="AA4984" s="1"/>
      <c r="AB4984" s="1"/>
      <c r="AC4984" s="1"/>
      <c r="AJ4984" s="1"/>
      <c r="AK4984" s="1"/>
      <c r="AL4984" s="1"/>
    </row>
    <row r="4985">
      <c r="I4985" s="1"/>
      <c r="J4985" s="1"/>
      <c r="K4985" s="1"/>
      <c r="AA4985" s="1"/>
      <c r="AB4985" s="1"/>
      <c r="AC4985" s="1"/>
      <c r="AJ4985" s="1"/>
      <c r="AK4985" s="1"/>
      <c r="AL4985" s="1"/>
    </row>
    <row r="4986">
      <c r="I4986" s="1"/>
      <c r="J4986" s="1"/>
      <c r="K4986" s="1"/>
      <c r="AA4986" s="1"/>
      <c r="AB4986" s="1"/>
      <c r="AC4986" s="1"/>
      <c r="AJ4986" s="1"/>
      <c r="AK4986" s="1"/>
      <c r="AL4986" s="1"/>
    </row>
    <row r="4987">
      <c r="I4987" s="1"/>
      <c r="J4987" s="1"/>
      <c r="K4987" s="1"/>
      <c r="AA4987" s="1"/>
      <c r="AB4987" s="1"/>
      <c r="AC4987" s="1"/>
      <c r="AJ4987" s="1"/>
      <c r="AK4987" s="1"/>
      <c r="AL4987" s="1"/>
    </row>
    <row r="4988">
      <c r="I4988" s="1"/>
      <c r="J4988" s="1"/>
      <c r="K4988" s="1"/>
      <c r="AA4988" s="1"/>
      <c r="AB4988" s="1"/>
      <c r="AC4988" s="1"/>
      <c r="AJ4988" s="1"/>
      <c r="AK4988" s="1"/>
      <c r="AL4988" s="1"/>
    </row>
    <row r="4989">
      <c r="I4989" s="1"/>
      <c r="J4989" s="1"/>
      <c r="K4989" s="1"/>
      <c r="AA4989" s="1"/>
      <c r="AB4989" s="1"/>
      <c r="AC4989" s="1"/>
      <c r="AJ4989" s="1"/>
      <c r="AK4989" s="1"/>
      <c r="AL4989" s="1"/>
    </row>
    <row r="4990">
      <c r="I4990" s="1"/>
      <c r="J4990" s="1"/>
      <c r="K4990" s="1"/>
      <c r="AA4990" s="1"/>
      <c r="AB4990" s="1"/>
      <c r="AC4990" s="1"/>
      <c r="AJ4990" s="1"/>
      <c r="AK4990" s="1"/>
      <c r="AL4990" s="1"/>
    </row>
    <row r="4991">
      <c r="I4991" s="1"/>
      <c r="J4991" s="1"/>
      <c r="K4991" s="1"/>
      <c r="AA4991" s="1"/>
      <c r="AB4991" s="1"/>
      <c r="AC4991" s="1"/>
      <c r="AJ4991" s="1"/>
      <c r="AK4991" s="1"/>
      <c r="AL4991" s="1"/>
    </row>
    <row r="4992">
      <c r="I4992" s="1"/>
      <c r="J4992" s="1"/>
      <c r="K4992" s="1"/>
      <c r="AA4992" s="1"/>
      <c r="AB4992" s="1"/>
      <c r="AC4992" s="1"/>
      <c r="AJ4992" s="1"/>
      <c r="AK4992" s="1"/>
      <c r="AL4992" s="1"/>
    </row>
    <row r="4993">
      <c r="I4993" s="1"/>
      <c r="J4993" s="1"/>
      <c r="K4993" s="1"/>
      <c r="AA4993" s="1"/>
      <c r="AB4993" s="1"/>
      <c r="AC4993" s="1"/>
      <c r="AJ4993" s="1"/>
      <c r="AK4993" s="1"/>
      <c r="AL4993" s="1"/>
    </row>
    <row r="4994">
      <c r="I4994" s="1"/>
      <c r="J4994" s="1"/>
      <c r="K4994" s="1"/>
      <c r="AA4994" s="1"/>
      <c r="AB4994" s="1"/>
      <c r="AC4994" s="1"/>
      <c r="AJ4994" s="1"/>
      <c r="AK4994" s="1"/>
      <c r="AL4994" s="1"/>
    </row>
    <row r="4995">
      <c r="I4995" s="1"/>
      <c r="J4995" s="1"/>
      <c r="K4995" s="1"/>
      <c r="AA4995" s="1"/>
      <c r="AB4995" s="1"/>
      <c r="AC4995" s="1"/>
      <c r="AJ4995" s="1"/>
      <c r="AK4995" s="1"/>
      <c r="AL4995" s="1"/>
    </row>
    <row r="4996">
      <c r="I4996" s="1"/>
      <c r="J4996" s="1"/>
      <c r="K4996" s="1"/>
      <c r="AA4996" s="1"/>
      <c r="AB4996" s="1"/>
      <c r="AC4996" s="1"/>
      <c r="AJ4996" s="1"/>
      <c r="AK4996" s="1"/>
      <c r="AL4996" s="1"/>
    </row>
    <row r="4997">
      <c r="I4997" s="1"/>
      <c r="J4997" s="1"/>
      <c r="K4997" s="1"/>
      <c r="AA4997" s="1"/>
      <c r="AB4997" s="1"/>
      <c r="AC4997" s="1"/>
      <c r="AJ4997" s="1"/>
      <c r="AK4997" s="1"/>
      <c r="AL4997" s="1"/>
    </row>
    <row r="4998">
      <c r="I4998" s="1"/>
      <c r="J4998" s="1"/>
      <c r="K4998" s="1"/>
      <c r="AA4998" s="1"/>
      <c r="AB4998" s="1"/>
      <c r="AC4998" s="1"/>
      <c r="AJ4998" s="1"/>
      <c r="AK4998" s="1"/>
      <c r="AL4998" s="1"/>
    </row>
    <row r="4999">
      <c r="I4999" s="1"/>
      <c r="J4999" s="1"/>
      <c r="K4999" s="1"/>
      <c r="AA4999" s="1"/>
      <c r="AB4999" s="1"/>
      <c r="AC4999" s="1"/>
      <c r="AJ4999" s="1"/>
      <c r="AK4999" s="1"/>
      <c r="AL4999" s="1"/>
    </row>
    <row r="5000">
      <c r="I5000" s="1"/>
      <c r="J5000" s="1"/>
      <c r="K5000" s="1"/>
      <c r="AA5000" s="1"/>
      <c r="AB5000" s="1"/>
      <c r="AC5000" s="1"/>
      <c r="AJ5000" s="1"/>
      <c r="AK5000" s="1"/>
      <c r="AL5000" s="1"/>
    </row>
    <row r="5001">
      <c r="I5001" s="1"/>
      <c r="J5001" s="1"/>
      <c r="K5001" s="1"/>
      <c r="AA5001" s="1"/>
      <c r="AB5001" s="1"/>
      <c r="AC5001" s="1"/>
      <c r="AJ5001" s="1"/>
      <c r="AK5001" s="1"/>
      <c r="AL5001" s="1"/>
    </row>
    <row r="5002">
      <c r="I5002" s="1"/>
      <c r="J5002" s="1"/>
      <c r="K5002" s="1"/>
      <c r="AA5002" s="1"/>
      <c r="AB5002" s="1"/>
      <c r="AC5002" s="1"/>
      <c r="AJ5002" s="1"/>
      <c r="AK5002" s="1"/>
      <c r="AL5002" s="1"/>
    </row>
    <row r="5003">
      <c r="I5003" s="1"/>
      <c r="J5003" s="1"/>
      <c r="K5003" s="1"/>
      <c r="AA5003" s="1"/>
      <c r="AB5003" s="1"/>
      <c r="AC5003" s="1"/>
      <c r="AJ5003" s="1"/>
      <c r="AK5003" s="1"/>
      <c r="AL5003" s="1"/>
    </row>
    <row r="5004">
      <c r="I5004" s="1"/>
      <c r="J5004" s="1"/>
      <c r="K5004" s="1"/>
      <c r="AA5004" s="1"/>
      <c r="AB5004" s="1"/>
      <c r="AC5004" s="1"/>
      <c r="AJ5004" s="1"/>
      <c r="AK5004" s="1"/>
      <c r="AL5004" s="1"/>
    </row>
    <row r="5005">
      <c r="I5005" s="1"/>
      <c r="J5005" s="1"/>
      <c r="K5005" s="1"/>
      <c r="AA5005" s="1"/>
      <c r="AB5005" s="1"/>
      <c r="AC5005" s="1"/>
      <c r="AJ5005" s="1"/>
      <c r="AK5005" s="1"/>
      <c r="AL5005" s="1"/>
    </row>
    <row r="5006">
      <c r="I5006" s="1"/>
      <c r="J5006" s="1"/>
      <c r="K5006" s="1"/>
      <c r="AA5006" s="1"/>
      <c r="AB5006" s="1"/>
      <c r="AC5006" s="1"/>
      <c r="AJ5006" s="1"/>
      <c r="AK5006" s="1"/>
      <c r="AL5006" s="1"/>
    </row>
    <row r="5007">
      <c r="I5007" s="1"/>
      <c r="J5007" s="1"/>
      <c r="K5007" s="1"/>
      <c r="AA5007" s="1"/>
      <c r="AB5007" s="1"/>
      <c r="AC5007" s="1"/>
      <c r="AJ5007" s="1"/>
      <c r="AK5007" s="1"/>
      <c r="AL5007" s="1"/>
    </row>
    <row r="5008">
      <c r="I5008" s="1"/>
      <c r="J5008" s="1"/>
      <c r="K5008" s="1"/>
      <c r="AA5008" s="1"/>
      <c r="AB5008" s="1"/>
      <c r="AC5008" s="1"/>
      <c r="AJ5008" s="1"/>
      <c r="AK5008" s="1"/>
      <c r="AL5008" s="1"/>
    </row>
    <row r="5009">
      <c r="I5009" s="1"/>
      <c r="J5009" s="1"/>
      <c r="K5009" s="1"/>
      <c r="AA5009" s="1"/>
      <c r="AB5009" s="1"/>
      <c r="AC5009" s="1"/>
      <c r="AJ5009" s="1"/>
      <c r="AK5009" s="1"/>
      <c r="AL5009" s="1"/>
    </row>
    <row r="5010">
      <c r="I5010" s="1"/>
      <c r="J5010" s="1"/>
      <c r="K5010" s="1"/>
      <c r="AA5010" s="1"/>
      <c r="AB5010" s="1"/>
      <c r="AC5010" s="1"/>
      <c r="AJ5010" s="1"/>
      <c r="AK5010" s="1"/>
      <c r="AL5010" s="1"/>
    </row>
    <row r="5011">
      <c r="I5011" s="1"/>
      <c r="J5011" s="1"/>
      <c r="K5011" s="1"/>
      <c r="AA5011" s="1"/>
      <c r="AB5011" s="1"/>
      <c r="AC5011" s="1"/>
      <c r="AJ5011" s="1"/>
      <c r="AK5011" s="1"/>
      <c r="AL5011" s="1"/>
    </row>
    <row r="5012">
      <c r="I5012" s="1"/>
      <c r="J5012" s="1"/>
      <c r="K5012" s="1"/>
      <c r="AA5012" s="1"/>
      <c r="AB5012" s="1"/>
      <c r="AC5012" s="1"/>
      <c r="AJ5012" s="1"/>
      <c r="AK5012" s="1"/>
      <c r="AL5012" s="1"/>
    </row>
    <row r="5013">
      <c r="I5013" s="1"/>
      <c r="J5013" s="1"/>
      <c r="K5013" s="1"/>
      <c r="AA5013" s="1"/>
      <c r="AB5013" s="1"/>
      <c r="AC5013" s="1"/>
      <c r="AJ5013" s="1"/>
      <c r="AK5013" s="1"/>
      <c r="AL5013" s="1"/>
    </row>
    <row r="5014">
      <c r="I5014" s="1"/>
      <c r="J5014" s="1"/>
      <c r="K5014" s="1"/>
      <c r="AA5014" s="1"/>
      <c r="AB5014" s="1"/>
      <c r="AC5014" s="1"/>
      <c r="AJ5014" s="1"/>
      <c r="AK5014" s="1"/>
      <c r="AL5014" s="1"/>
    </row>
    <row r="5015">
      <c r="I5015" s="1"/>
      <c r="J5015" s="1"/>
      <c r="K5015" s="1"/>
      <c r="AA5015" s="1"/>
      <c r="AB5015" s="1"/>
      <c r="AC5015" s="1"/>
      <c r="AJ5015" s="1"/>
      <c r="AK5015" s="1"/>
      <c r="AL5015" s="1"/>
    </row>
    <row r="5016">
      <c r="I5016" s="1"/>
      <c r="J5016" s="1"/>
      <c r="K5016" s="1"/>
      <c r="AA5016" s="1"/>
      <c r="AB5016" s="1"/>
      <c r="AC5016" s="1"/>
      <c r="AJ5016" s="1"/>
      <c r="AK5016" s="1"/>
      <c r="AL5016" s="1"/>
    </row>
    <row r="5017">
      <c r="I5017" s="1"/>
      <c r="J5017" s="1"/>
      <c r="K5017" s="1"/>
      <c r="AA5017" s="1"/>
      <c r="AB5017" s="1"/>
      <c r="AC5017" s="1"/>
      <c r="AJ5017" s="1"/>
      <c r="AK5017" s="1"/>
      <c r="AL5017" s="1"/>
    </row>
    <row r="5018">
      <c r="I5018" s="1"/>
      <c r="J5018" s="1"/>
      <c r="K5018" s="1"/>
      <c r="AA5018" s="1"/>
      <c r="AB5018" s="1"/>
      <c r="AC5018" s="1"/>
      <c r="AJ5018" s="1"/>
      <c r="AK5018" s="1"/>
      <c r="AL5018" s="1"/>
    </row>
    <row r="5019">
      <c r="I5019" s="1"/>
      <c r="J5019" s="1"/>
      <c r="K5019" s="1"/>
      <c r="AA5019" s="1"/>
      <c r="AB5019" s="1"/>
      <c r="AC5019" s="1"/>
      <c r="AJ5019" s="1"/>
      <c r="AK5019" s="1"/>
      <c r="AL5019" s="1"/>
    </row>
    <row r="5020">
      <c r="I5020" s="1"/>
      <c r="J5020" s="1"/>
      <c r="K5020" s="1"/>
      <c r="AA5020" s="1"/>
      <c r="AB5020" s="1"/>
      <c r="AC5020" s="1"/>
      <c r="AJ5020" s="1"/>
      <c r="AK5020" s="1"/>
      <c r="AL5020" s="1"/>
    </row>
    <row r="5021">
      <c r="I5021" s="1"/>
      <c r="J5021" s="1"/>
      <c r="K5021" s="1"/>
      <c r="AA5021" s="1"/>
      <c r="AB5021" s="1"/>
      <c r="AC5021" s="1"/>
      <c r="AJ5021" s="1"/>
      <c r="AK5021" s="1"/>
      <c r="AL5021" s="1"/>
    </row>
    <row r="5022">
      <c r="I5022" s="1"/>
      <c r="J5022" s="1"/>
      <c r="K5022" s="1"/>
      <c r="AA5022" s="1"/>
      <c r="AB5022" s="1"/>
      <c r="AC5022" s="1"/>
      <c r="AJ5022" s="1"/>
      <c r="AK5022" s="1"/>
      <c r="AL5022" s="1"/>
    </row>
    <row r="5023">
      <c r="I5023" s="1"/>
      <c r="J5023" s="1"/>
      <c r="K5023" s="1"/>
      <c r="AA5023" s="1"/>
      <c r="AB5023" s="1"/>
      <c r="AC5023" s="1"/>
      <c r="AJ5023" s="1"/>
      <c r="AK5023" s="1"/>
      <c r="AL5023" s="1"/>
    </row>
    <row r="5024">
      <c r="I5024" s="1"/>
      <c r="J5024" s="1"/>
      <c r="K5024" s="1"/>
      <c r="AA5024" s="1"/>
      <c r="AB5024" s="1"/>
      <c r="AC5024" s="1"/>
      <c r="AJ5024" s="1"/>
      <c r="AK5024" s="1"/>
      <c r="AL5024" s="1"/>
    </row>
    <row r="5025">
      <c r="I5025" s="1"/>
      <c r="J5025" s="1"/>
      <c r="K5025" s="1"/>
      <c r="AA5025" s="1"/>
      <c r="AB5025" s="1"/>
      <c r="AC5025" s="1"/>
      <c r="AJ5025" s="1"/>
      <c r="AK5025" s="1"/>
      <c r="AL5025" s="1"/>
    </row>
    <row r="5026">
      <c r="I5026" s="1"/>
      <c r="J5026" s="1"/>
      <c r="K5026" s="1"/>
      <c r="AA5026" s="1"/>
      <c r="AB5026" s="1"/>
      <c r="AC5026" s="1"/>
      <c r="AJ5026" s="1"/>
      <c r="AK5026" s="1"/>
      <c r="AL5026" s="1"/>
    </row>
    <row r="5027">
      <c r="I5027" s="1"/>
      <c r="J5027" s="1"/>
      <c r="K5027" s="1"/>
      <c r="AA5027" s="1"/>
      <c r="AB5027" s="1"/>
      <c r="AC5027" s="1"/>
      <c r="AJ5027" s="1"/>
      <c r="AK5027" s="1"/>
      <c r="AL5027" s="1"/>
    </row>
    <row r="5028">
      <c r="I5028" s="1"/>
      <c r="J5028" s="1"/>
      <c r="K5028" s="1"/>
      <c r="AA5028" s="1"/>
      <c r="AB5028" s="1"/>
      <c r="AC5028" s="1"/>
      <c r="AJ5028" s="1"/>
      <c r="AK5028" s="1"/>
      <c r="AL5028" s="1"/>
    </row>
    <row r="5029">
      <c r="I5029" s="1"/>
      <c r="J5029" s="1"/>
      <c r="K5029" s="1"/>
      <c r="AA5029" s="1"/>
      <c r="AB5029" s="1"/>
      <c r="AC5029" s="1"/>
      <c r="AJ5029" s="1"/>
      <c r="AK5029" s="1"/>
      <c r="AL5029" s="1"/>
    </row>
    <row r="5030">
      <c r="I5030" s="1"/>
      <c r="J5030" s="1"/>
      <c r="K5030" s="1"/>
      <c r="AA5030" s="1"/>
      <c r="AB5030" s="1"/>
      <c r="AC5030" s="1"/>
      <c r="AJ5030" s="1"/>
      <c r="AK5030" s="1"/>
      <c r="AL5030" s="1"/>
    </row>
    <row r="5031">
      <c r="I5031" s="1"/>
      <c r="J5031" s="1"/>
      <c r="K5031" s="1"/>
      <c r="AA5031" s="1"/>
      <c r="AB5031" s="1"/>
      <c r="AC5031" s="1"/>
      <c r="AJ5031" s="1"/>
      <c r="AK5031" s="1"/>
      <c r="AL5031" s="1"/>
    </row>
    <row r="5032">
      <c r="I5032" s="1"/>
      <c r="J5032" s="1"/>
      <c r="K5032" s="1"/>
      <c r="AA5032" s="1"/>
      <c r="AB5032" s="1"/>
      <c r="AC5032" s="1"/>
      <c r="AJ5032" s="1"/>
      <c r="AK5032" s="1"/>
      <c r="AL5032" s="1"/>
    </row>
    <row r="5033">
      <c r="I5033" s="1"/>
      <c r="J5033" s="1"/>
      <c r="K5033" s="1"/>
      <c r="AA5033" s="1"/>
      <c r="AB5033" s="1"/>
      <c r="AC5033" s="1"/>
      <c r="AJ5033" s="1"/>
      <c r="AK5033" s="1"/>
      <c r="AL5033" s="1"/>
    </row>
    <row r="5034">
      <c r="I5034" s="1"/>
      <c r="J5034" s="1"/>
      <c r="K5034" s="1"/>
      <c r="AA5034" s="1"/>
      <c r="AB5034" s="1"/>
      <c r="AC5034" s="1"/>
      <c r="AJ5034" s="1"/>
      <c r="AK5034" s="1"/>
      <c r="AL5034" s="1"/>
    </row>
    <row r="5035">
      <c r="I5035" s="1"/>
      <c r="J5035" s="1"/>
      <c r="K5035" s="1"/>
      <c r="AA5035" s="1"/>
      <c r="AB5035" s="1"/>
      <c r="AC5035" s="1"/>
      <c r="AJ5035" s="1"/>
      <c r="AK5035" s="1"/>
      <c r="AL5035" s="1"/>
    </row>
    <row r="5036">
      <c r="I5036" s="1"/>
      <c r="J5036" s="1"/>
      <c r="K5036" s="1"/>
      <c r="AA5036" s="1"/>
      <c r="AB5036" s="1"/>
      <c r="AC5036" s="1"/>
      <c r="AJ5036" s="1"/>
      <c r="AK5036" s="1"/>
      <c r="AL5036" s="1"/>
    </row>
    <row r="5037">
      <c r="I5037" s="1"/>
      <c r="J5037" s="1"/>
      <c r="K5037" s="1"/>
      <c r="AA5037" s="1"/>
      <c r="AB5037" s="1"/>
      <c r="AC5037" s="1"/>
      <c r="AJ5037" s="1"/>
      <c r="AK5037" s="1"/>
      <c r="AL5037" s="1"/>
    </row>
    <row r="5038">
      <c r="I5038" s="1"/>
      <c r="J5038" s="1"/>
      <c r="K5038" s="1"/>
      <c r="AA5038" s="1"/>
      <c r="AB5038" s="1"/>
      <c r="AC5038" s="1"/>
      <c r="AJ5038" s="1"/>
      <c r="AK5038" s="1"/>
      <c r="AL5038" s="1"/>
    </row>
    <row r="5039">
      <c r="I5039" s="1"/>
      <c r="J5039" s="1"/>
      <c r="K5039" s="1"/>
      <c r="AA5039" s="1"/>
      <c r="AB5039" s="1"/>
      <c r="AC5039" s="1"/>
      <c r="AJ5039" s="1"/>
      <c r="AK5039" s="1"/>
      <c r="AL5039" s="1"/>
    </row>
    <row r="5040">
      <c r="I5040" s="1"/>
      <c r="J5040" s="1"/>
      <c r="K5040" s="1"/>
      <c r="AA5040" s="1"/>
      <c r="AB5040" s="1"/>
      <c r="AC5040" s="1"/>
      <c r="AJ5040" s="1"/>
      <c r="AK5040" s="1"/>
      <c r="AL5040" s="1"/>
    </row>
    <row r="5041">
      <c r="I5041" s="1"/>
      <c r="J5041" s="1"/>
      <c r="K5041" s="1"/>
      <c r="AA5041" s="1"/>
      <c r="AB5041" s="1"/>
      <c r="AC5041" s="1"/>
      <c r="AJ5041" s="1"/>
      <c r="AK5041" s="1"/>
      <c r="AL5041" s="1"/>
    </row>
    <row r="5042">
      <c r="I5042" s="1"/>
      <c r="J5042" s="1"/>
      <c r="K5042" s="1"/>
      <c r="AA5042" s="1"/>
      <c r="AB5042" s="1"/>
      <c r="AC5042" s="1"/>
      <c r="AJ5042" s="1"/>
      <c r="AK5042" s="1"/>
      <c r="AL5042" s="1"/>
    </row>
    <row r="5043">
      <c r="I5043" s="1"/>
      <c r="J5043" s="1"/>
      <c r="K5043" s="1"/>
      <c r="AA5043" s="1"/>
      <c r="AB5043" s="1"/>
      <c r="AC5043" s="1"/>
      <c r="AJ5043" s="1"/>
      <c r="AK5043" s="1"/>
      <c r="AL5043" s="1"/>
    </row>
    <row r="5044">
      <c r="I5044" s="1"/>
      <c r="J5044" s="1"/>
      <c r="K5044" s="1"/>
      <c r="AA5044" s="1"/>
      <c r="AB5044" s="1"/>
      <c r="AC5044" s="1"/>
      <c r="AJ5044" s="1"/>
      <c r="AK5044" s="1"/>
      <c r="AL5044" s="1"/>
    </row>
    <row r="5045">
      <c r="I5045" s="1"/>
      <c r="J5045" s="1"/>
      <c r="K5045" s="1"/>
      <c r="AA5045" s="1"/>
      <c r="AB5045" s="1"/>
      <c r="AC5045" s="1"/>
      <c r="AJ5045" s="1"/>
      <c r="AK5045" s="1"/>
      <c r="AL5045" s="1"/>
    </row>
    <row r="5046">
      <c r="I5046" s="1"/>
      <c r="J5046" s="1"/>
      <c r="K5046" s="1"/>
      <c r="AA5046" s="1"/>
      <c r="AB5046" s="1"/>
      <c r="AC5046" s="1"/>
      <c r="AJ5046" s="1"/>
      <c r="AK5046" s="1"/>
      <c r="AL5046" s="1"/>
    </row>
    <row r="5047">
      <c r="I5047" s="1"/>
      <c r="J5047" s="1"/>
      <c r="K5047" s="1"/>
      <c r="AA5047" s="1"/>
      <c r="AB5047" s="1"/>
      <c r="AC5047" s="1"/>
      <c r="AJ5047" s="1"/>
      <c r="AK5047" s="1"/>
      <c r="AL5047" s="1"/>
    </row>
    <row r="5048">
      <c r="I5048" s="1"/>
      <c r="J5048" s="1"/>
      <c r="K5048" s="1"/>
      <c r="AA5048" s="1"/>
      <c r="AB5048" s="1"/>
      <c r="AC5048" s="1"/>
      <c r="AJ5048" s="1"/>
      <c r="AK5048" s="1"/>
      <c r="AL5048" s="1"/>
    </row>
    <row r="5049">
      <c r="I5049" s="1"/>
      <c r="J5049" s="1"/>
      <c r="K5049" s="1"/>
      <c r="AA5049" s="1"/>
      <c r="AB5049" s="1"/>
      <c r="AC5049" s="1"/>
      <c r="AJ5049" s="1"/>
      <c r="AK5049" s="1"/>
      <c r="AL5049" s="1"/>
    </row>
    <row r="5050">
      <c r="I5050" s="1"/>
      <c r="J5050" s="1"/>
      <c r="K5050" s="1"/>
      <c r="AA5050" s="1"/>
      <c r="AB5050" s="1"/>
      <c r="AC5050" s="1"/>
      <c r="AJ5050" s="1"/>
      <c r="AK5050" s="1"/>
      <c r="AL5050" s="1"/>
    </row>
    <row r="5051">
      <c r="I5051" s="1"/>
      <c r="J5051" s="1"/>
      <c r="K5051" s="1"/>
      <c r="AA5051" s="1"/>
      <c r="AB5051" s="1"/>
      <c r="AC5051" s="1"/>
      <c r="AJ5051" s="1"/>
      <c r="AK5051" s="1"/>
      <c r="AL5051" s="1"/>
    </row>
    <row r="5052">
      <c r="I5052" s="1"/>
      <c r="J5052" s="1"/>
      <c r="K5052" s="1"/>
      <c r="AA5052" s="1"/>
      <c r="AB5052" s="1"/>
      <c r="AC5052" s="1"/>
      <c r="AJ5052" s="1"/>
      <c r="AK5052" s="1"/>
      <c r="AL5052" s="1"/>
    </row>
    <row r="5053">
      <c r="I5053" s="1"/>
      <c r="J5053" s="1"/>
      <c r="K5053" s="1"/>
      <c r="AA5053" s="1"/>
      <c r="AB5053" s="1"/>
      <c r="AC5053" s="1"/>
      <c r="AJ5053" s="1"/>
      <c r="AK5053" s="1"/>
      <c r="AL5053" s="1"/>
    </row>
    <row r="5054">
      <c r="I5054" s="1"/>
      <c r="J5054" s="1"/>
      <c r="K5054" s="1"/>
      <c r="AA5054" s="1"/>
      <c r="AB5054" s="1"/>
      <c r="AC5054" s="1"/>
      <c r="AJ5054" s="1"/>
      <c r="AK5054" s="1"/>
      <c r="AL5054" s="1"/>
    </row>
    <row r="5055">
      <c r="I5055" s="1"/>
      <c r="J5055" s="1"/>
      <c r="K5055" s="1"/>
      <c r="AA5055" s="1"/>
      <c r="AB5055" s="1"/>
      <c r="AC5055" s="1"/>
      <c r="AJ5055" s="1"/>
      <c r="AK5055" s="1"/>
      <c r="AL5055" s="1"/>
    </row>
    <row r="5056">
      <c r="I5056" s="1"/>
      <c r="J5056" s="1"/>
      <c r="K5056" s="1"/>
      <c r="AA5056" s="1"/>
      <c r="AB5056" s="1"/>
      <c r="AC5056" s="1"/>
      <c r="AJ5056" s="1"/>
      <c r="AK5056" s="1"/>
      <c r="AL5056" s="1"/>
    </row>
    <row r="5057">
      <c r="I5057" s="1"/>
      <c r="J5057" s="1"/>
      <c r="K5057" s="1"/>
      <c r="AA5057" s="1"/>
      <c r="AB5057" s="1"/>
      <c r="AC5057" s="1"/>
      <c r="AJ5057" s="1"/>
      <c r="AK5057" s="1"/>
      <c r="AL5057" s="1"/>
    </row>
    <row r="5058">
      <c r="I5058" s="1"/>
      <c r="J5058" s="1"/>
      <c r="K5058" s="1"/>
      <c r="AA5058" s="1"/>
      <c r="AB5058" s="1"/>
      <c r="AC5058" s="1"/>
      <c r="AJ5058" s="1"/>
      <c r="AK5058" s="1"/>
      <c r="AL5058" s="1"/>
    </row>
    <row r="5059">
      <c r="I5059" s="1"/>
      <c r="J5059" s="1"/>
      <c r="K5059" s="1"/>
      <c r="AA5059" s="1"/>
      <c r="AB5059" s="1"/>
      <c r="AC5059" s="1"/>
      <c r="AJ5059" s="1"/>
      <c r="AK5059" s="1"/>
      <c r="AL5059" s="1"/>
    </row>
    <row r="5060">
      <c r="I5060" s="1"/>
      <c r="J5060" s="1"/>
      <c r="K5060" s="1"/>
      <c r="AA5060" s="1"/>
      <c r="AB5060" s="1"/>
      <c r="AC5060" s="1"/>
      <c r="AJ5060" s="1"/>
      <c r="AK5060" s="1"/>
      <c r="AL5060" s="1"/>
    </row>
    <row r="5061">
      <c r="I5061" s="1"/>
      <c r="J5061" s="1"/>
      <c r="K5061" s="1"/>
      <c r="AA5061" s="1"/>
      <c r="AB5061" s="1"/>
      <c r="AC5061" s="1"/>
      <c r="AJ5061" s="1"/>
      <c r="AK5061" s="1"/>
      <c r="AL5061" s="1"/>
    </row>
    <row r="5062">
      <c r="I5062" s="1"/>
      <c r="J5062" s="1"/>
      <c r="K5062" s="1"/>
      <c r="AA5062" s="1"/>
      <c r="AB5062" s="1"/>
      <c r="AC5062" s="1"/>
      <c r="AJ5062" s="1"/>
      <c r="AK5062" s="1"/>
      <c r="AL5062" s="1"/>
    </row>
    <row r="5063">
      <c r="I5063" s="1"/>
      <c r="J5063" s="1"/>
      <c r="K5063" s="1"/>
      <c r="AA5063" s="1"/>
      <c r="AB5063" s="1"/>
      <c r="AC5063" s="1"/>
      <c r="AJ5063" s="1"/>
      <c r="AK5063" s="1"/>
      <c r="AL5063" s="1"/>
    </row>
    <row r="5064">
      <c r="I5064" s="1"/>
      <c r="J5064" s="1"/>
      <c r="K5064" s="1"/>
      <c r="AA5064" s="1"/>
      <c r="AB5064" s="1"/>
      <c r="AC5064" s="1"/>
      <c r="AJ5064" s="1"/>
      <c r="AK5064" s="1"/>
      <c r="AL5064" s="1"/>
    </row>
    <row r="5065">
      <c r="I5065" s="1"/>
      <c r="J5065" s="1"/>
      <c r="K5065" s="1"/>
      <c r="AA5065" s="1"/>
      <c r="AB5065" s="1"/>
      <c r="AC5065" s="1"/>
      <c r="AJ5065" s="1"/>
      <c r="AK5065" s="1"/>
      <c r="AL5065" s="1"/>
    </row>
    <row r="5066">
      <c r="I5066" s="1"/>
      <c r="J5066" s="1"/>
      <c r="K5066" s="1"/>
      <c r="AA5066" s="1"/>
      <c r="AB5066" s="1"/>
      <c r="AC5066" s="1"/>
      <c r="AJ5066" s="1"/>
      <c r="AK5066" s="1"/>
      <c r="AL5066" s="1"/>
    </row>
    <row r="5067">
      <c r="I5067" s="1"/>
      <c r="J5067" s="1"/>
      <c r="K5067" s="1"/>
      <c r="AA5067" s="1"/>
      <c r="AB5067" s="1"/>
      <c r="AC5067" s="1"/>
      <c r="AJ5067" s="1"/>
      <c r="AK5067" s="1"/>
      <c r="AL5067" s="1"/>
    </row>
    <row r="5068">
      <c r="I5068" s="1"/>
      <c r="J5068" s="1"/>
      <c r="K5068" s="1"/>
      <c r="AA5068" s="1"/>
      <c r="AB5068" s="1"/>
      <c r="AC5068" s="1"/>
      <c r="AJ5068" s="1"/>
      <c r="AK5068" s="1"/>
      <c r="AL5068" s="1"/>
    </row>
    <row r="5069">
      <c r="I5069" s="1"/>
      <c r="J5069" s="1"/>
      <c r="K5069" s="1"/>
      <c r="AA5069" s="1"/>
      <c r="AB5069" s="1"/>
      <c r="AC5069" s="1"/>
      <c r="AJ5069" s="1"/>
      <c r="AK5069" s="1"/>
      <c r="AL5069" s="1"/>
    </row>
    <row r="5070">
      <c r="I5070" s="1"/>
      <c r="J5070" s="1"/>
      <c r="K5070" s="1"/>
      <c r="AA5070" s="1"/>
      <c r="AB5070" s="1"/>
      <c r="AC5070" s="1"/>
      <c r="AJ5070" s="1"/>
      <c r="AK5070" s="1"/>
      <c r="AL5070" s="1"/>
    </row>
    <row r="5071">
      <c r="I5071" s="1"/>
      <c r="J5071" s="1"/>
      <c r="K5071" s="1"/>
      <c r="AA5071" s="1"/>
      <c r="AB5071" s="1"/>
      <c r="AC5071" s="1"/>
      <c r="AJ5071" s="1"/>
      <c r="AK5071" s="1"/>
      <c r="AL5071" s="1"/>
    </row>
    <row r="5072">
      <c r="I5072" s="1"/>
      <c r="J5072" s="1"/>
      <c r="K5072" s="1"/>
      <c r="AA5072" s="1"/>
      <c r="AB5072" s="1"/>
      <c r="AC5072" s="1"/>
      <c r="AJ5072" s="1"/>
      <c r="AK5072" s="1"/>
      <c r="AL5072" s="1"/>
    </row>
    <row r="5073">
      <c r="I5073" s="1"/>
      <c r="J5073" s="1"/>
      <c r="K5073" s="1"/>
      <c r="AA5073" s="1"/>
      <c r="AB5073" s="1"/>
      <c r="AC5073" s="1"/>
      <c r="AJ5073" s="1"/>
      <c r="AK5073" s="1"/>
      <c r="AL5073" s="1"/>
    </row>
    <row r="5074">
      <c r="I5074" s="1"/>
      <c r="J5074" s="1"/>
      <c r="K5074" s="1"/>
      <c r="AA5074" s="1"/>
      <c r="AB5074" s="1"/>
      <c r="AC5074" s="1"/>
      <c r="AJ5074" s="1"/>
      <c r="AK5074" s="1"/>
      <c r="AL5074" s="1"/>
    </row>
    <row r="5075">
      <c r="I5075" s="1"/>
      <c r="J5075" s="1"/>
      <c r="K5075" s="1"/>
      <c r="AA5075" s="1"/>
      <c r="AB5075" s="1"/>
      <c r="AC5075" s="1"/>
      <c r="AJ5075" s="1"/>
      <c r="AK5075" s="1"/>
      <c r="AL5075" s="1"/>
    </row>
    <row r="5076">
      <c r="I5076" s="1"/>
      <c r="J5076" s="1"/>
      <c r="K5076" s="1"/>
      <c r="AA5076" s="1"/>
      <c r="AB5076" s="1"/>
      <c r="AC5076" s="1"/>
      <c r="AJ5076" s="1"/>
      <c r="AK5076" s="1"/>
      <c r="AL5076" s="1"/>
    </row>
    <row r="5077">
      <c r="I5077" s="1"/>
      <c r="J5077" s="1"/>
      <c r="K5077" s="1"/>
      <c r="AA5077" s="1"/>
      <c r="AB5077" s="1"/>
      <c r="AC5077" s="1"/>
      <c r="AJ5077" s="1"/>
      <c r="AK5077" s="1"/>
      <c r="AL5077" s="1"/>
    </row>
    <row r="5078">
      <c r="I5078" s="1"/>
      <c r="J5078" s="1"/>
      <c r="K5078" s="1"/>
      <c r="AA5078" s="1"/>
      <c r="AB5078" s="1"/>
      <c r="AC5078" s="1"/>
      <c r="AJ5078" s="1"/>
      <c r="AK5078" s="1"/>
      <c r="AL5078" s="1"/>
    </row>
    <row r="5079">
      <c r="I5079" s="1"/>
      <c r="J5079" s="1"/>
      <c r="K5079" s="1"/>
      <c r="AA5079" s="1"/>
      <c r="AB5079" s="1"/>
      <c r="AC5079" s="1"/>
      <c r="AJ5079" s="1"/>
      <c r="AK5079" s="1"/>
      <c r="AL5079" s="1"/>
    </row>
    <row r="5080">
      <c r="I5080" s="1"/>
      <c r="J5080" s="1"/>
      <c r="K5080" s="1"/>
      <c r="AA5080" s="1"/>
      <c r="AB5080" s="1"/>
      <c r="AC5080" s="1"/>
      <c r="AJ5080" s="1"/>
      <c r="AK5080" s="1"/>
      <c r="AL5080" s="1"/>
    </row>
    <row r="5081">
      <c r="I5081" s="1"/>
      <c r="J5081" s="1"/>
      <c r="K5081" s="1"/>
      <c r="AA5081" s="1"/>
      <c r="AB5081" s="1"/>
      <c r="AC5081" s="1"/>
      <c r="AJ5081" s="1"/>
      <c r="AK5081" s="1"/>
      <c r="AL5081" s="1"/>
    </row>
    <row r="5082">
      <c r="I5082" s="1"/>
      <c r="J5082" s="1"/>
      <c r="K5082" s="1"/>
      <c r="AA5082" s="1"/>
      <c r="AB5082" s="1"/>
      <c r="AC5082" s="1"/>
      <c r="AJ5082" s="1"/>
      <c r="AK5082" s="1"/>
      <c r="AL5082" s="1"/>
    </row>
    <row r="5083">
      <c r="I5083" s="1"/>
      <c r="J5083" s="1"/>
      <c r="K5083" s="1"/>
      <c r="AA5083" s="1"/>
      <c r="AB5083" s="1"/>
      <c r="AC5083" s="1"/>
      <c r="AJ5083" s="1"/>
      <c r="AK5083" s="1"/>
      <c r="AL5083" s="1"/>
    </row>
    <row r="5084">
      <c r="I5084" s="1"/>
      <c r="J5084" s="1"/>
      <c r="K5084" s="1"/>
      <c r="AA5084" s="1"/>
      <c r="AB5084" s="1"/>
      <c r="AC5084" s="1"/>
      <c r="AJ5084" s="1"/>
      <c r="AK5084" s="1"/>
      <c r="AL5084" s="1"/>
    </row>
    <row r="5085">
      <c r="I5085" s="1"/>
      <c r="J5085" s="1"/>
      <c r="K5085" s="1"/>
      <c r="AA5085" s="1"/>
      <c r="AB5085" s="1"/>
      <c r="AC5085" s="1"/>
      <c r="AJ5085" s="1"/>
      <c r="AK5085" s="1"/>
      <c r="AL5085" s="1"/>
    </row>
    <row r="5086">
      <c r="I5086" s="1"/>
      <c r="J5086" s="1"/>
      <c r="K5086" s="1"/>
      <c r="AA5086" s="1"/>
      <c r="AB5086" s="1"/>
      <c r="AC5086" s="1"/>
      <c r="AJ5086" s="1"/>
      <c r="AK5086" s="1"/>
      <c r="AL5086" s="1"/>
    </row>
    <row r="5087">
      <c r="I5087" s="1"/>
      <c r="J5087" s="1"/>
      <c r="K5087" s="1"/>
      <c r="AA5087" s="1"/>
      <c r="AB5087" s="1"/>
      <c r="AC5087" s="1"/>
      <c r="AJ5087" s="1"/>
      <c r="AK5087" s="1"/>
      <c r="AL5087" s="1"/>
    </row>
    <row r="5088">
      <c r="I5088" s="1"/>
      <c r="J5088" s="1"/>
      <c r="K5088" s="1"/>
      <c r="AA5088" s="1"/>
      <c r="AB5088" s="1"/>
      <c r="AC5088" s="1"/>
      <c r="AJ5088" s="1"/>
      <c r="AK5088" s="1"/>
      <c r="AL5088" s="1"/>
    </row>
    <row r="5089">
      <c r="I5089" s="1"/>
      <c r="J5089" s="1"/>
      <c r="K5089" s="1"/>
      <c r="AA5089" s="1"/>
      <c r="AB5089" s="1"/>
      <c r="AC5089" s="1"/>
      <c r="AJ5089" s="1"/>
      <c r="AK5089" s="1"/>
      <c r="AL5089" s="1"/>
    </row>
    <row r="5090">
      <c r="I5090" s="1"/>
      <c r="J5090" s="1"/>
      <c r="K5090" s="1"/>
      <c r="AA5090" s="1"/>
      <c r="AB5090" s="1"/>
      <c r="AC5090" s="1"/>
      <c r="AJ5090" s="1"/>
      <c r="AK5090" s="1"/>
      <c r="AL5090" s="1"/>
    </row>
    <row r="5091">
      <c r="I5091" s="1"/>
      <c r="J5091" s="1"/>
      <c r="K5091" s="1"/>
      <c r="AA5091" s="1"/>
      <c r="AB5091" s="1"/>
      <c r="AC5091" s="1"/>
      <c r="AJ5091" s="1"/>
      <c r="AK5091" s="1"/>
      <c r="AL5091" s="1"/>
    </row>
    <row r="5092">
      <c r="I5092" s="1"/>
      <c r="J5092" s="1"/>
      <c r="K5092" s="1"/>
      <c r="AA5092" s="1"/>
      <c r="AB5092" s="1"/>
      <c r="AC5092" s="1"/>
      <c r="AJ5092" s="1"/>
      <c r="AK5092" s="1"/>
      <c r="AL5092" s="1"/>
    </row>
    <row r="5093">
      <c r="I5093" s="1"/>
      <c r="J5093" s="1"/>
      <c r="K5093" s="1"/>
      <c r="AA5093" s="1"/>
      <c r="AB5093" s="1"/>
      <c r="AC5093" s="1"/>
      <c r="AJ5093" s="1"/>
      <c r="AK5093" s="1"/>
      <c r="AL5093" s="1"/>
    </row>
    <row r="5094">
      <c r="I5094" s="1"/>
      <c r="J5094" s="1"/>
      <c r="K5094" s="1"/>
      <c r="AA5094" s="1"/>
      <c r="AB5094" s="1"/>
      <c r="AC5094" s="1"/>
      <c r="AJ5094" s="1"/>
      <c r="AK5094" s="1"/>
      <c r="AL5094" s="1"/>
    </row>
    <row r="5095">
      <c r="I5095" s="1"/>
      <c r="J5095" s="1"/>
      <c r="K5095" s="1"/>
      <c r="AA5095" s="1"/>
      <c r="AB5095" s="1"/>
      <c r="AC5095" s="1"/>
      <c r="AJ5095" s="1"/>
      <c r="AK5095" s="1"/>
      <c r="AL5095" s="1"/>
    </row>
    <row r="5096">
      <c r="I5096" s="1"/>
      <c r="J5096" s="1"/>
      <c r="K5096" s="1"/>
      <c r="AA5096" s="1"/>
      <c r="AB5096" s="1"/>
      <c r="AC5096" s="1"/>
      <c r="AJ5096" s="1"/>
      <c r="AK5096" s="1"/>
      <c r="AL5096" s="1"/>
    </row>
    <row r="5097">
      <c r="I5097" s="1"/>
      <c r="J5097" s="1"/>
      <c r="K5097" s="1"/>
      <c r="AA5097" s="1"/>
      <c r="AB5097" s="1"/>
      <c r="AC5097" s="1"/>
      <c r="AJ5097" s="1"/>
      <c r="AK5097" s="1"/>
      <c r="AL5097" s="1"/>
    </row>
    <row r="5098">
      <c r="I5098" s="1"/>
      <c r="J5098" s="1"/>
      <c r="K5098" s="1"/>
      <c r="AA5098" s="1"/>
      <c r="AB5098" s="1"/>
      <c r="AC5098" s="1"/>
      <c r="AJ5098" s="1"/>
      <c r="AK5098" s="1"/>
      <c r="AL5098" s="1"/>
    </row>
    <row r="5099">
      <c r="I5099" s="1"/>
      <c r="J5099" s="1"/>
      <c r="K5099" s="1"/>
      <c r="AA5099" s="1"/>
      <c r="AB5099" s="1"/>
      <c r="AC5099" s="1"/>
      <c r="AJ5099" s="1"/>
      <c r="AK5099" s="1"/>
      <c r="AL5099" s="1"/>
    </row>
    <row r="5100">
      <c r="I5100" s="1"/>
      <c r="J5100" s="1"/>
      <c r="K5100" s="1"/>
      <c r="AA5100" s="1"/>
      <c r="AB5100" s="1"/>
      <c r="AC5100" s="1"/>
      <c r="AJ5100" s="1"/>
      <c r="AK5100" s="1"/>
      <c r="AL5100" s="1"/>
    </row>
    <row r="5101">
      <c r="I5101" s="1"/>
      <c r="J5101" s="1"/>
      <c r="K5101" s="1"/>
      <c r="AA5101" s="1"/>
      <c r="AB5101" s="1"/>
      <c r="AC5101" s="1"/>
      <c r="AJ5101" s="1"/>
      <c r="AK5101" s="1"/>
      <c r="AL5101" s="1"/>
    </row>
    <row r="5102">
      <c r="I5102" s="1"/>
      <c r="J5102" s="1"/>
      <c r="K5102" s="1"/>
      <c r="AA5102" s="1"/>
      <c r="AB5102" s="1"/>
      <c r="AC5102" s="1"/>
      <c r="AJ5102" s="1"/>
      <c r="AK5102" s="1"/>
      <c r="AL5102" s="1"/>
    </row>
    <row r="5103">
      <c r="I5103" s="1"/>
      <c r="J5103" s="1"/>
      <c r="K5103" s="1"/>
      <c r="AA5103" s="1"/>
      <c r="AB5103" s="1"/>
      <c r="AC5103" s="1"/>
      <c r="AJ5103" s="1"/>
      <c r="AK5103" s="1"/>
      <c r="AL5103" s="1"/>
    </row>
    <row r="5104">
      <c r="I5104" s="1"/>
      <c r="J5104" s="1"/>
      <c r="K5104" s="1"/>
      <c r="AA5104" s="1"/>
      <c r="AB5104" s="1"/>
      <c r="AC5104" s="1"/>
      <c r="AJ5104" s="1"/>
      <c r="AK5104" s="1"/>
      <c r="AL5104" s="1"/>
    </row>
    <row r="5105">
      <c r="I5105" s="1"/>
      <c r="J5105" s="1"/>
      <c r="K5105" s="1"/>
      <c r="AA5105" s="1"/>
      <c r="AB5105" s="1"/>
      <c r="AC5105" s="1"/>
      <c r="AJ5105" s="1"/>
      <c r="AK5105" s="1"/>
      <c r="AL5105" s="1"/>
    </row>
    <row r="5106">
      <c r="I5106" s="1"/>
      <c r="J5106" s="1"/>
      <c r="K5106" s="1"/>
      <c r="AA5106" s="1"/>
      <c r="AB5106" s="1"/>
      <c r="AC5106" s="1"/>
      <c r="AJ5106" s="1"/>
      <c r="AK5106" s="1"/>
      <c r="AL5106" s="1"/>
    </row>
    <row r="5107">
      <c r="I5107" s="1"/>
      <c r="J5107" s="1"/>
      <c r="K5107" s="1"/>
      <c r="AA5107" s="1"/>
      <c r="AB5107" s="1"/>
      <c r="AC5107" s="1"/>
      <c r="AJ5107" s="1"/>
      <c r="AK5107" s="1"/>
      <c r="AL5107" s="1"/>
    </row>
    <row r="5108">
      <c r="I5108" s="1"/>
      <c r="J5108" s="1"/>
      <c r="K5108" s="1"/>
      <c r="AA5108" s="1"/>
      <c r="AB5108" s="1"/>
      <c r="AC5108" s="1"/>
      <c r="AJ5108" s="1"/>
      <c r="AK5108" s="1"/>
      <c r="AL5108" s="1"/>
    </row>
    <row r="5109">
      <c r="I5109" s="1"/>
      <c r="J5109" s="1"/>
      <c r="K5109" s="1"/>
      <c r="AA5109" s="1"/>
      <c r="AB5109" s="1"/>
      <c r="AC5109" s="1"/>
      <c r="AJ5109" s="1"/>
      <c r="AK5109" s="1"/>
      <c r="AL5109" s="1"/>
    </row>
    <row r="5110">
      <c r="I5110" s="1"/>
      <c r="J5110" s="1"/>
      <c r="K5110" s="1"/>
      <c r="AA5110" s="1"/>
      <c r="AB5110" s="1"/>
      <c r="AC5110" s="1"/>
      <c r="AJ5110" s="1"/>
      <c r="AK5110" s="1"/>
      <c r="AL5110" s="1"/>
    </row>
    <row r="5111">
      <c r="I5111" s="1"/>
      <c r="J5111" s="1"/>
      <c r="K5111" s="1"/>
      <c r="AA5111" s="1"/>
      <c r="AB5111" s="1"/>
      <c r="AC5111" s="1"/>
      <c r="AJ5111" s="1"/>
      <c r="AK5111" s="1"/>
      <c r="AL5111" s="1"/>
    </row>
    <row r="5112">
      <c r="I5112" s="1"/>
      <c r="J5112" s="1"/>
      <c r="K5112" s="1"/>
      <c r="AA5112" s="1"/>
      <c r="AB5112" s="1"/>
      <c r="AC5112" s="1"/>
      <c r="AJ5112" s="1"/>
      <c r="AK5112" s="1"/>
      <c r="AL5112" s="1"/>
    </row>
    <row r="5113">
      <c r="I5113" s="1"/>
      <c r="J5113" s="1"/>
      <c r="K5113" s="1"/>
      <c r="AA5113" s="1"/>
      <c r="AB5113" s="1"/>
      <c r="AC5113" s="1"/>
      <c r="AJ5113" s="1"/>
      <c r="AK5113" s="1"/>
      <c r="AL5113" s="1"/>
    </row>
    <row r="5114">
      <c r="I5114" s="1"/>
      <c r="J5114" s="1"/>
      <c r="K5114" s="1"/>
      <c r="AA5114" s="1"/>
      <c r="AB5114" s="1"/>
      <c r="AC5114" s="1"/>
      <c r="AJ5114" s="1"/>
      <c r="AK5114" s="1"/>
      <c r="AL5114" s="1"/>
    </row>
    <row r="5115">
      <c r="I5115" s="1"/>
      <c r="J5115" s="1"/>
      <c r="K5115" s="1"/>
      <c r="AA5115" s="1"/>
      <c r="AB5115" s="1"/>
      <c r="AC5115" s="1"/>
      <c r="AJ5115" s="1"/>
      <c r="AK5115" s="1"/>
      <c r="AL5115" s="1"/>
    </row>
    <row r="5116">
      <c r="I5116" s="1"/>
      <c r="J5116" s="1"/>
      <c r="K5116" s="1"/>
      <c r="AA5116" s="1"/>
      <c r="AB5116" s="1"/>
      <c r="AC5116" s="1"/>
      <c r="AJ5116" s="1"/>
      <c r="AK5116" s="1"/>
      <c r="AL5116" s="1"/>
    </row>
    <row r="5117">
      <c r="I5117" s="1"/>
      <c r="J5117" s="1"/>
      <c r="K5117" s="1"/>
      <c r="AA5117" s="1"/>
      <c r="AB5117" s="1"/>
      <c r="AC5117" s="1"/>
      <c r="AJ5117" s="1"/>
      <c r="AK5117" s="1"/>
      <c r="AL5117" s="1"/>
    </row>
    <row r="5118">
      <c r="I5118" s="1"/>
      <c r="J5118" s="1"/>
      <c r="K5118" s="1"/>
      <c r="AA5118" s="1"/>
      <c r="AB5118" s="1"/>
      <c r="AC5118" s="1"/>
      <c r="AJ5118" s="1"/>
      <c r="AK5118" s="1"/>
      <c r="AL5118" s="1"/>
    </row>
    <row r="5119">
      <c r="I5119" s="1"/>
      <c r="J5119" s="1"/>
      <c r="K5119" s="1"/>
      <c r="AA5119" s="1"/>
      <c r="AB5119" s="1"/>
      <c r="AC5119" s="1"/>
      <c r="AJ5119" s="1"/>
      <c r="AK5119" s="1"/>
      <c r="AL5119" s="1"/>
    </row>
    <row r="5120">
      <c r="I5120" s="1"/>
      <c r="J5120" s="1"/>
      <c r="K5120" s="1"/>
      <c r="AA5120" s="1"/>
      <c r="AB5120" s="1"/>
      <c r="AC5120" s="1"/>
      <c r="AJ5120" s="1"/>
      <c r="AK5120" s="1"/>
      <c r="AL5120" s="1"/>
    </row>
    <row r="5121">
      <c r="I5121" s="1"/>
      <c r="J5121" s="1"/>
      <c r="K5121" s="1"/>
      <c r="AA5121" s="1"/>
      <c r="AB5121" s="1"/>
      <c r="AC5121" s="1"/>
      <c r="AJ5121" s="1"/>
      <c r="AK5121" s="1"/>
      <c r="AL5121" s="1"/>
    </row>
    <row r="5122">
      <c r="I5122" s="1"/>
      <c r="J5122" s="1"/>
      <c r="K5122" s="1"/>
      <c r="AA5122" s="1"/>
      <c r="AB5122" s="1"/>
      <c r="AC5122" s="1"/>
      <c r="AJ5122" s="1"/>
      <c r="AK5122" s="1"/>
      <c r="AL5122" s="1"/>
    </row>
    <row r="5123">
      <c r="I5123" s="1"/>
      <c r="J5123" s="1"/>
      <c r="K5123" s="1"/>
      <c r="AA5123" s="1"/>
      <c r="AB5123" s="1"/>
      <c r="AC5123" s="1"/>
      <c r="AJ5123" s="1"/>
      <c r="AK5123" s="1"/>
      <c r="AL5123" s="1"/>
    </row>
    <row r="5124">
      <c r="I5124" s="1"/>
      <c r="J5124" s="1"/>
      <c r="K5124" s="1"/>
      <c r="AA5124" s="1"/>
      <c r="AB5124" s="1"/>
      <c r="AC5124" s="1"/>
      <c r="AJ5124" s="1"/>
      <c r="AK5124" s="1"/>
      <c r="AL5124" s="1"/>
    </row>
    <row r="5125">
      <c r="I5125" s="1"/>
      <c r="J5125" s="1"/>
      <c r="K5125" s="1"/>
      <c r="AA5125" s="1"/>
      <c r="AB5125" s="1"/>
      <c r="AC5125" s="1"/>
      <c r="AJ5125" s="1"/>
      <c r="AK5125" s="1"/>
      <c r="AL5125" s="1"/>
    </row>
    <row r="5126">
      <c r="I5126" s="1"/>
      <c r="J5126" s="1"/>
      <c r="K5126" s="1"/>
      <c r="AA5126" s="1"/>
      <c r="AB5126" s="1"/>
      <c r="AC5126" s="1"/>
      <c r="AJ5126" s="1"/>
      <c r="AK5126" s="1"/>
      <c r="AL5126" s="1"/>
    </row>
    <row r="5127">
      <c r="I5127" s="1"/>
      <c r="J5127" s="1"/>
      <c r="K5127" s="1"/>
      <c r="AA5127" s="1"/>
      <c r="AB5127" s="1"/>
      <c r="AC5127" s="1"/>
      <c r="AJ5127" s="1"/>
      <c r="AK5127" s="1"/>
      <c r="AL5127" s="1"/>
    </row>
    <row r="5128">
      <c r="I5128" s="1"/>
      <c r="J5128" s="1"/>
      <c r="K5128" s="1"/>
      <c r="AA5128" s="1"/>
      <c r="AB5128" s="1"/>
      <c r="AC5128" s="1"/>
      <c r="AJ5128" s="1"/>
      <c r="AK5128" s="1"/>
      <c r="AL5128" s="1"/>
    </row>
    <row r="5129">
      <c r="I5129" s="1"/>
      <c r="J5129" s="1"/>
      <c r="K5129" s="1"/>
      <c r="AA5129" s="1"/>
      <c r="AB5129" s="1"/>
      <c r="AC5129" s="1"/>
      <c r="AJ5129" s="1"/>
      <c r="AK5129" s="1"/>
      <c r="AL5129" s="1"/>
    </row>
    <row r="5130">
      <c r="I5130" s="1"/>
      <c r="J5130" s="1"/>
      <c r="K5130" s="1"/>
      <c r="AA5130" s="1"/>
      <c r="AB5130" s="1"/>
      <c r="AC5130" s="1"/>
      <c r="AJ5130" s="1"/>
      <c r="AK5130" s="1"/>
      <c r="AL5130" s="1"/>
    </row>
    <row r="5131">
      <c r="I5131" s="1"/>
      <c r="J5131" s="1"/>
      <c r="K5131" s="1"/>
      <c r="AA5131" s="1"/>
      <c r="AB5131" s="1"/>
      <c r="AC5131" s="1"/>
      <c r="AJ5131" s="1"/>
      <c r="AK5131" s="1"/>
      <c r="AL5131" s="1"/>
    </row>
    <row r="5132">
      <c r="I5132" s="1"/>
      <c r="J5132" s="1"/>
      <c r="K5132" s="1"/>
      <c r="AA5132" s="1"/>
      <c r="AB5132" s="1"/>
      <c r="AC5132" s="1"/>
      <c r="AJ5132" s="1"/>
      <c r="AK5132" s="1"/>
      <c r="AL5132" s="1"/>
    </row>
    <row r="5133">
      <c r="I5133" s="1"/>
      <c r="J5133" s="1"/>
      <c r="K5133" s="1"/>
      <c r="AA5133" s="1"/>
      <c r="AB5133" s="1"/>
      <c r="AC5133" s="1"/>
      <c r="AJ5133" s="1"/>
      <c r="AK5133" s="1"/>
      <c r="AL5133" s="1"/>
    </row>
    <row r="5134">
      <c r="I5134" s="1"/>
      <c r="J5134" s="1"/>
      <c r="K5134" s="1"/>
      <c r="AA5134" s="1"/>
      <c r="AB5134" s="1"/>
      <c r="AC5134" s="1"/>
      <c r="AJ5134" s="1"/>
      <c r="AK5134" s="1"/>
      <c r="AL5134" s="1"/>
    </row>
    <row r="5135">
      <c r="I5135" s="1"/>
      <c r="J5135" s="1"/>
      <c r="K5135" s="1"/>
      <c r="AA5135" s="1"/>
      <c r="AB5135" s="1"/>
      <c r="AC5135" s="1"/>
      <c r="AJ5135" s="1"/>
      <c r="AK5135" s="1"/>
      <c r="AL5135" s="1"/>
    </row>
    <row r="5136">
      <c r="I5136" s="1"/>
      <c r="J5136" s="1"/>
      <c r="K5136" s="1"/>
      <c r="AA5136" s="1"/>
      <c r="AB5136" s="1"/>
      <c r="AC5136" s="1"/>
      <c r="AJ5136" s="1"/>
      <c r="AK5136" s="1"/>
      <c r="AL5136" s="1"/>
    </row>
    <row r="5137">
      <c r="I5137" s="1"/>
      <c r="J5137" s="1"/>
      <c r="K5137" s="1"/>
      <c r="AA5137" s="1"/>
      <c r="AB5137" s="1"/>
      <c r="AC5137" s="1"/>
      <c r="AJ5137" s="1"/>
      <c r="AK5137" s="1"/>
      <c r="AL5137" s="1"/>
    </row>
    <row r="5138">
      <c r="I5138" s="1"/>
      <c r="J5138" s="1"/>
      <c r="K5138" s="1"/>
      <c r="AA5138" s="1"/>
      <c r="AB5138" s="1"/>
      <c r="AC5138" s="1"/>
      <c r="AJ5138" s="1"/>
      <c r="AK5138" s="1"/>
      <c r="AL5138" s="1"/>
    </row>
    <row r="5139">
      <c r="I5139" s="1"/>
      <c r="J5139" s="1"/>
      <c r="K5139" s="1"/>
      <c r="AA5139" s="1"/>
      <c r="AB5139" s="1"/>
      <c r="AC5139" s="1"/>
      <c r="AJ5139" s="1"/>
      <c r="AK5139" s="1"/>
      <c r="AL5139" s="1"/>
    </row>
    <row r="5140">
      <c r="I5140" s="1"/>
      <c r="J5140" s="1"/>
      <c r="K5140" s="1"/>
      <c r="AA5140" s="1"/>
      <c r="AB5140" s="1"/>
      <c r="AC5140" s="1"/>
      <c r="AJ5140" s="1"/>
      <c r="AK5140" s="1"/>
      <c r="AL5140" s="1"/>
    </row>
    <row r="5141">
      <c r="I5141" s="1"/>
      <c r="J5141" s="1"/>
      <c r="K5141" s="1"/>
      <c r="AA5141" s="1"/>
      <c r="AB5141" s="1"/>
      <c r="AC5141" s="1"/>
      <c r="AJ5141" s="1"/>
      <c r="AK5141" s="1"/>
      <c r="AL5141" s="1"/>
    </row>
    <row r="5142">
      <c r="I5142" s="1"/>
      <c r="J5142" s="1"/>
      <c r="K5142" s="1"/>
      <c r="AA5142" s="1"/>
      <c r="AB5142" s="1"/>
      <c r="AC5142" s="1"/>
      <c r="AJ5142" s="1"/>
      <c r="AK5142" s="1"/>
      <c r="AL5142" s="1"/>
    </row>
    <row r="5143">
      <c r="I5143" s="1"/>
      <c r="J5143" s="1"/>
      <c r="K5143" s="1"/>
      <c r="AA5143" s="1"/>
      <c r="AB5143" s="1"/>
      <c r="AC5143" s="1"/>
      <c r="AJ5143" s="1"/>
      <c r="AK5143" s="1"/>
      <c r="AL5143" s="1"/>
    </row>
    <row r="5144">
      <c r="I5144" s="1"/>
      <c r="J5144" s="1"/>
      <c r="K5144" s="1"/>
      <c r="AA5144" s="1"/>
      <c r="AB5144" s="1"/>
      <c r="AC5144" s="1"/>
      <c r="AJ5144" s="1"/>
      <c r="AK5144" s="1"/>
      <c r="AL5144" s="1"/>
    </row>
    <row r="5145">
      <c r="I5145" s="1"/>
      <c r="J5145" s="1"/>
      <c r="K5145" s="1"/>
      <c r="AA5145" s="1"/>
      <c r="AB5145" s="1"/>
      <c r="AC5145" s="1"/>
      <c r="AJ5145" s="1"/>
      <c r="AK5145" s="1"/>
      <c r="AL5145" s="1"/>
    </row>
    <row r="5146">
      <c r="I5146" s="1"/>
      <c r="J5146" s="1"/>
      <c r="K5146" s="1"/>
      <c r="AA5146" s="1"/>
      <c r="AB5146" s="1"/>
      <c r="AC5146" s="1"/>
      <c r="AJ5146" s="1"/>
      <c r="AK5146" s="1"/>
      <c r="AL5146" s="1"/>
    </row>
    <row r="5147">
      <c r="I5147" s="1"/>
      <c r="J5147" s="1"/>
      <c r="K5147" s="1"/>
      <c r="AA5147" s="1"/>
      <c r="AB5147" s="1"/>
      <c r="AC5147" s="1"/>
      <c r="AJ5147" s="1"/>
      <c r="AK5147" s="1"/>
      <c r="AL5147" s="1"/>
    </row>
    <row r="5148">
      <c r="I5148" s="1"/>
      <c r="J5148" s="1"/>
      <c r="K5148" s="1"/>
      <c r="AA5148" s="1"/>
      <c r="AB5148" s="1"/>
      <c r="AC5148" s="1"/>
      <c r="AJ5148" s="1"/>
      <c r="AK5148" s="1"/>
      <c r="AL5148" s="1"/>
    </row>
    <row r="5149">
      <c r="I5149" s="1"/>
      <c r="J5149" s="1"/>
      <c r="K5149" s="1"/>
      <c r="AA5149" s="1"/>
      <c r="AB5149" s="1"/>
      <c r="AC5149" s="1"/>
      <c r="AJ5149" s="1"/>
      <c r="AK5149" s="1"/>
      <c r="AL5149" s="1"/>
    </row>
    <row r="5150">
      <c r="I5150" s="1"/>
      <c r="J5150" s="1"/>
      <c r="K5150" s="1"/>
      <c r="AA5150" s="1"/>
      <c r="AB5150" s="1"/>
      <c r="AC5150" s="1"/>
      <c r="AJ5150" s="1"/>
      <c r="AK5150" s="1"/>
      <c r="AL5150" s="1"/>
    </row>
    <row r="5151">
      <c r="I5151" s="1"/>
      <c r="J5151" s="1"/>
      <c r="K5151" s="1"/>
      <c r="AA5151" s="1"/>
      <c r="AB5151" s="1"/>
      <c r="AC5151" s="1"/>
      <c r="AJ5151" s="1"/>
      <c r="AK5151" s="1"/>
      <c r="AL5151" s="1"/>
    </row>
    <row r="5152">
      <c r="I5152" s="1"/>
      <c r="J5152" s="1"/>
      <c r="K5152" s="1"/>
      <c r="AA5152" s="1"/>
      <c r="AB5152" s="1"/>
      <c r="AC5152" s="1"/>
      <c r="AJ5152" s="1"/>
      <c r="AK5152" s="1"/>
      <c r="AL5152" s="1"/>
    </row>
    <row r="5153">
      <c r="I5153" s="1"/>
      <c r="J5153" s="1"/>
      <c r="K5153" s="1"/>
      <c r="AA5153" s="1"/>
      <c r="AB5153" s="1"/>
      <c r="AC5153" s="1"/>
      <c r="AJ5153" s="1"/>
      <c r="AK5153" s="1"/>
      <c r="AL5153" s="1"/>
    </row>
    <row r="5154">
      <c r="I5154" s="1"/>
      <c r="J5154" s="1"/>
      <c r="K5154" s="1"/>
      <c r="AA5154" s="1"/>
      <c r="AB5154" s="1"/>
      <c r="AC5154" s="1"/>
      <c r="AJ5154" s="1"/>
      <c r="AK5154" s="1"/>
      <c r="AL5154" s="1"/>
    </row>
    <row r="5155">
      <c r="I5155" s="1"/>
      <c r="J5155" s="1"/>
      <c r="K5155" s="1"/>
      <c r="AA5155" s="1"/>
      <c r="AB5155" s="1"/>
      <c r="AC5155" s="1"/>
      <c r="AJ5155" s="1"/>
      <c r="AK5155" s="1"/>
      <c r="AL5155" s="1"/>
    </row>
    <row r="5156">
      <c r="I5156" s="1"/>
      <c r="J5156" s="1"/>
      <c r="K5156" s="1"/>
      <c r="AA5156" s="1"/>
      <c r="AB5156" s="1"/>
      <c r="AC5156" s="1"/>
      <c r="AJ5156" s="1"/>
      <c r="AK5156" s="1"/>
      <c r="AL5156" s="1"/>
    </row>
    <row r="5157">
      <c r="I5157" s="1"/>
      <c r="J5157" s="1"/>
      <c r="K5157" s="1"/>
      <c r="AA5157" s="1"/>
      <c r="AB5157" s="1"/>
      <c r="AC5157" s="1"/>
      <c r="AJ5157" s="1"/>
      <c r="AK5157" s="1"/>
      <c r="AL5157" s="1"/>
    </row>
    <row r="5158">
      <c r="I5158" s="1"/>
      <c r="J5158" s="1"/>
      <c r="K5158" s="1"/>
      <c r="AA5158" s="1"/>
      <c r="AB5158" s="1"/>
      <c r="AC5158" s="1"/>
      <c r="AJ5158" s="1"/>
      <c r="AK5158" s="1"/>
      <c r="AL5158" s="1"/>
    </row>
    <row r="5159">
      <c r="I5159" s="1"/>
      <c r="J5159" s="1"/>
      <c r="K5159" s="1"/>
      <c r="AA5159" s="1"/>
      <c r="AB5159" s="1"/>
      <c r="AC5159" s="1"/>
      <c r="AJ5159" s="1"/>
      <c r="AK5159" s="1"/>
      <c r="AL5159" s="1"/>
    </row>
    <row r="5160">
      <c r="I5160" s="1"/>
      <c r="J5160" s="1"/>
      <c r="K5160" s="1"/>
      <c r="AA5160" s="1"/>
      <c r="AB5160" s="1"/>
      <c r="AC5160" s="1"/>
      <c r="AJ5160" s="1"/>
      <c r="AK5160" s="1"/>
      <c r="AL5160" s="1"/>
    </row>
    <row r="5161">
      <c r="I5161" s="1"/>
      <c r="J5161" s="1"/>
      <c r="K5161" s="1"/>
      <c r="AA5161" s="1"/>
      <c r="AB5161" s="1"/>
      <c r="AC5161" s="1"/>
      <c r="AJ5161" s="1"/>
      <c r="AK5161" s="1"/>
      <c r="AL5161" s="1"/>
    </row>
    <row r="5162">
      <c r="I5162" s="1"/>
      <c r="J5162" s="1"/>
      <c r="K5162" s="1"/>
      <c r="AA5162" s="1"/>
      <c r="AB5162" s="1"/>
      <c r="AC5162" s="1"/>
      <c r="AJ5162" s="1"/>
      <c r="AK5162" s="1"/>
      <c r="AL5162" s="1"/>
    </row>
    <row r="5163">
      <c r="I5163" s="1"/>
      <c r="J5163" s="1"/>
      <c r="K5163" s="1"/>
      <c r="AA5163" s="1"/>
      <c r="AB5163" s="1"/>
      <c r="AC5163" s="1"/>
      <c r="AJ5163" s="1"/>
      <c r="AK5163" s="1"/>
      <c r="AL5163" s="1"/>
    </row>
    <row r="5164">
      <c r="I5164" s="1"/>
      <c r="J5164" s="1"/>
      <c r="K5164" s="1"/>
      <c r="AA5164" s="1"/>
      <c r="AB5164" s="1"/>
      <c r="AC5164" s="1"/>
      <c r="AJ5164" s="1"/>
      <c r="AK5164" s="1"/>
      <c r="AL5164" s="1"/>
    </row>
    <row r="5165">
      <c r="I5165" s="1"/>
      <c r="J5165" s="1"/>
      <c r="K5165" s="1"/>
      <c r="AA5165" s="1"/>
      <c r="AB5165" s="1"/>
      <c r="AC5165" s="1"/>
      <c r="AJ5165" s="1"/>
      <c r="AK5165" s="1"/>
      <c r="AL5165" s="1"/>
    </row>
    <row r="5166">
      <c r="I5166" s="1"/>
      <c r="J5166" s="1"/>
      <c r="K5166" s="1"/>
      <c r="AA5166" s="1"/>
      <c r="AB5166" s="1"/>
      <c r="AC5166" s="1"/>
      <c r="AJ5166" s="1"/>
      <c r="AK5166" s="1"/>
      <c r="AL5166" s="1"/>
    </row>
    <row r="5167">
      <c r="I5167" s="1"/>
      <c r="J5167" s="1"/>
      <c r="K5167" s="1"/>
      <c r="AA5167" s="1"/>
      <c r="AB5167" s="1"/>
      <c r="AC5167" s="1"/>
      <c r="AJ5167" s="1"/>
      <c r="AK5167" s="1"/>
      <c r="AL5167" s="1"/>
    </row>
    <row r="5168">
      <c r="I5168" s="1"/>
      <c r="J5168" s="1"/>
      <c r="K5168" s="1"/>
      <c r="AA5168" s="1"/>
      <c r="AB5168" s="1"/>
      <c r="AC5168" s="1"/>
      <c r="AJ5168" s="1"/>
      <c r="AK5168" s="1"/>
      <c r="AL5168" s="1"/>
    </row>
    <row r="5169">
      <c r="I5169" s="1"/>
      <c r="J5169" s="1"/>
      <c r="K5169" s="1"/>
      <c r="AA5169" s="1"/>
      <c r="AB5169" s="1"/>
      <c r="AC5169" s="1"/>
      <c r="AJ5169" s="1"/>
      <c r="AK5169" s="1"/>
      <c r="AL5169" s="1"/>
    </row>
    <row r="5170">
      <c r="I5170" s="1"/>
      <c r="J5170" s="1"/>
      <c r="K5170" s="1"/>
      <c r="AA5170" s="1"/>
      <c r="AB5170" s="1"/>
      <c r="AC5170" s="1"/>
      <c r="AJ5170" s="1"/>
      <c r="AK5170" s="1"/>
      <c r="AL5170" s="1"/>
    </row>
    <row r="5171">
      <c r="I5171" s="1"/>
      <c r="J5171" s="1"/>
      <c r="K5171" s="1"/>
      <c r="AA5171" s="1"/>
      <c r="AB5171" s="1"/>
      <c r="AC5171" s="1"/>
      <c r="AJ5171" s="1"/>
      <c r="AK5171" s="1"/>
      <c r="AL5171" s="1"/>
    </row>
    <row r="5172">
      <c r="I5172" s="1"/>
      <c r="J5172" s="1"/>
      <c r="K5172" s="1"/>
      <c r="AA5172" s="1"/>
      <c r="AB5172" s="1"/>
      <c r="AC5172" s="1"/>
      <c r="AJ5172" s="1"/>
      <c r="AK5172" s="1"/>
      <c r="AL5172" s="1"/>
    </row>
    <row r="5173">
      <c r="I5173" s="1"/>
      <c r="J5173" s="1"/>
      <c r="K5173" s="1"/>
      <c r="AA5173" s="1"/>
      <c r="AB5173" s="1"/>
      <c r="AC5173" s="1"/>
      <c r="AJ5173" s="1"/>
      <c r="AK5173" s="1"/>
      <c r="AL5173" s="1"/>
    </row>
    <row r="5174">
      <c r="I5174" s="1"/>
      <c r="J5174" s="1"/>
      <c r="K5174" s="1"/>
      <c r="AA5174" s="1"/>
      <c r="AB5174" s="1"/>
      <c r="AC5174" s="1"/>
      <c r="AJ5174" s="1"/>
      <c r="AK5174" s="1"/>
      <c r="AL5174" s="1"/>
    </row>
    <row r="5175">
      <c r="I5175" s="1"/>
      <c r="J5175" s="1"/>
      <c r="K5175" s="1"/>
      <c r="AA5175" s="1"/>
      <c r="AB5175" s="1"/>
      <c r="AC5175" s="1"/>
      <c r="AJ5175" s="1"/>
      <c r="AK5175" s="1"/>
      <c r="AL5175" s="1"/>
    </row>
    <row r="5176">
      <c r="I5176" s="1"/>
      <c r="J5176" s="1"/>
      <c r="K5176" s="1"/>
      <c r="AA5176" s="1"/>
      <c r="AB5176" s="1"/>
      <c r="AC5176" s="1"/>
      <c r="AJ5176" s="1"/>
      <c r="AK5176" s="1"/>
      <c r="AL5176" s="1"/>
    </row>
    <row r="5177">
      <c r="I5177" s="1"/>
      <c r="J5177" s="1"/>
      <c r="K5177" s="1"/>
      <c r="AA5177" s="1"/>
      <c r="AB5177" s="1"/>
      <c r="AC5177" s="1"/>
      <c r="AJ5177" s="1"/>
      <c r="AK5177" s="1"/>
      <c r="AL5177" s="1"/>
    </row>
    <row r="5178">
      <c r="I5178" s="1"/>
      <c r="J5178" s="1"/>
      <c r="K5178" s="1"/>
      <c r="AA5178" s="1"/>
      <c r="AB5178" s="1"/>
      <c r="AC5178" s="1"/>
      <c r="AJ5178" s="1"/>
      <c r="AK5178" s="1"/>
      <c r="AL5178" s="1"/>
    </row>
    <row r="5179">
      <c r="I5179" s="1"/>
      <c r="J5179" s="1"/>
      <c r="K5179" s="1"/>
      <c r="AA5179" s="1"/>
      <c r="AB5179" s="1"/>
      <c r="AC5179" s="1"/>
      <c r="AJ5179" s="1"/>
      <c r="AK5179" s="1"/>
      <c r="AL5179" s="1"/>
    </row>
    <row r="5180">
      <c r="I5180" s="1"/>
      <c r="J5180" s="1"/>
      <c r="K5180" s="1"/>
      <c r="AA5180" s="1"/>
      <c r="AB5180" s="1"/>
      <c r="AC5180" s="1"/>
      <c r="AJ5180" s="1"/>
      <c r="AK5180" s="1"/>
      <c r="AL5180" s="1"/>
    </row>
    <row r="5181">
      <c r="I5181" s="1"/>
      <c r="J5181" s="1"/>
      <c r="K5181" s="1"/>
      <c r="AA5181" s="1"/>
      <c r="AB5181" s="1"/>
      <c r="AC5181" s="1"/>
      <c r="AJ5181" s="1"/>
      <c r="AK5181" s="1"/>
      <c r="AL5181" s="1"/>
    </row>
    <row r="5182">
      <c r="I5182" s="1"/>
      <c r="J5182" s="1"/>
      <c r="K5182" s="1"/>
      <c r="AA5182" s="1"/>
      <c r="AB5182" s="1"/>
      <c r="AC5182" s="1"/>
      <c r="AJ5182" s="1"/>
      <c r="AK5182" s="1"/>
      <c r="AL5182" s="1"/>
    </row>
    <row r="5183">
      <c r="I5183" s="1"/>
      <c r="J5183" s="1"/>
      <c r="K5183" s="1"/>
      <c r="AA5183" s="1"/>
      <c r="AB5183" s="1"/>
      <c r="AC5183" s="1"/>
      <c r="AJ5183" s="1"/>
      <c r="AK5183" s="1"/>
      <c r="AL5183" s="1"/>
    </row>
    <row r="5184">
      <c r="I5184" s="1"/>
      <c r="J5184" s="1"/>
      <c r="K5184" s="1"/>
      <c r="AA5184" s="1"/>
      <c r="AB5184" s="1"/>
      <c r="AC5184" s="1"/>
      <c r="AJ5184" s="1"/>
      <c r="AK5184" s="1"/>
      <c r="AL5184" s="1"/>
    </row>
    <row r="5185">
      <c r="I5185" s="1"/>
      <c r="J5185" s="1"/>
      <c r="K5185" s="1"/>
      <c r="AA5185" s="1"/>
      <c r="AB5185" s="1"/>
      <c r="AC5185" s="1"/>
      <c r="AJ5185" s="1"/>
      <c r="AK5185" s="1"/>
      <c r="AL5185" s="1"/>
    </row>
    <row r="5186">
      <c r="I5186" s="1"/>
      <c r="J5186" s="1"/>
      <c r="K5186" s="1"/>
      <c r="AA5186" s="1"/>
      <c r="AB5186" s="1"/>
      <c r="AC5186" s="1"/>
      <c r="AJ5186" s="1"/>
      <c r="AK5186" s="1"/>
      <c r="AL5186" s="1"/>
    </row>
    <row r="5187">
      <c r="I5187" s="1"/>
      <c r="J5187" s="1"/>
      <c r="K5187" s="1"/>
      <c r="AA5187" s="1"/>
      <c r="AB5187" s="1"/>
      <c r="AC5187" s="1"/>
      <c r="AJ5187" s="1"/>
      <c r="AK5187" s="1"/>
      <c r="AL5187" s="1"/>
    </row>
    <row r="5188">
      <c r="I5188" s="1"/>
      <c r="J5188" s="1"/>
      <c r="K5188" s="1"/>
      <c r="AA5188" s="1"/>
      <c r="AB5188" s="1"/>
      <c r="AC5188" s="1"/>
      <c r="AJ5188" s="1"/>
      <c r="AK5188" s="1"/>
      <c r="AL5188" s="1"/>
    </row>
    <row r="5189">
      <c r="I5189" s="1"/>
      <c r="J5189" s="1"/>
      <c r="K5189" s="1"/>
      <c r="AA5189" s="1"/>
      <c r="AB5189" s="1"/>
      <c r="AC5189" s="1"/>
      <c r="AJ5189" s="1"/>
      <c r="AK5189" s="1"/>
      <c r="AL5189" s="1"/>
    </row>
    <row r="5190">
      <c r="I5190" s="1"/>
      <c r="J5190" s="1"/>
      <c r="K5190" s="1"/>
      <c r="AA5190" s="1"/>
      <c r="AB5190" s="1"/>
      <c r="AC5190" s="1"/>
      <c r="AJ5190" s="1"/>
      <c r="AK5190" s="1"/>
      <c r="AL5190" s="1"/>
    </row>
    <row r="5191">
      <c r="I5191" s="1"/>
      <c r="J5191" s="1"/>
      <c r="K5191" s="1"/>
      <c r="AA5191" s="1"/>
      <c r="AB5191" s="1"/>
      <c r="AC5191" s="1"/>
      <c r="AJ5191" s="1"/>
      <c r="AK5191" s="1"/>
      <c r="AL5191" s="1"/>
    </row>
    <row r="5192">
      <c r="I5192" s="1"/>
      <c r="J5192" s="1"/>
      <c r="K5192" s="1"/>
      <c r="AA5192" s="1"/>
      <c r="AB5192" s="1"/>
      <c r="AC5192" s="1"/>
      <c r="AJ5192" s="1"/>
      <c r="AK5192" s="1"/>
      <c r="AL5192" s="1"/>
    </row>
    <row r="5193">
      <c r="I5193" s="1"/>
      <c r="J5193" s="1"/>
      <c r="K5193" s="1"/>
      <c r="AA5193" s="1"/>
      <c r="AB5193" s="1"/>
      <c r="AC5193" s="1"/>
      <c r="AJ5193" s="1"/>
      <c r="AK5193" s="1"/>
      <c r="AL5193" s="1"/>
    </row>
    <row r="5194">
      <c r="I5194" s="1"/>
      <c r="J5194" s="1"/>
      <c r="K5194" s="1"/>
      <c r="AA5194" s="1"/>
      <c r="AB5194" s="1"/>
      <c r="AC5194" s="1"/>
      <c r="AJ5194" s="1"/>
      <c r="AK5194" s="1"/>
      <c r="AL5194" s="1"/>
    </row>
    <row r="5195">
      <c r="I5195" s="1"/>
      <c r="J5195" s="1"/>
      <c r="K5195" s="1"/>
      <c r="AA5195" s="1"/>
      <c r="AB5195" s="1"/>
      <c r="AC5195" s="1"/>
      <c r="AJ5195" s="1"/>
      <c r="AK5195" s="1"/>
      <c r="AL5195" s="1"/>
    </row>
    <row r="5196">
      <c r="I5196" s="1"/>
      <c r="J5196" s="1"/>
      <c r="K5196" s="1"/>
      <c r="AA5196" s="1"/>
      <c r="AB5196" s="1"/>
      <c r="AC5196" s="1"/>
      <c r="AJ5196" s="1"/>
      <c r="AK5196" s="1"/>
      <c r="AL5196" s="1"/>
    </row>
    <row r="5197">
      <c r="I5197" s="1"/>
      <c r="J5197" s="1"/>
      <c r="K5197" s="1"/>
      <c r="AA5197" s="1"/>
      <c r="AB5197" s="1"/>
      <c r="AC5197" s="1"/>
      <c r="AJ5197" s="1"/>
      <c r="AK5197" s="1"/>
      <c r="AL5197" s="1"/>
    </row>
    <row r="5198">
      <c r="I5198" s="1"/>
      <c r="J5198" s="1"/>
      <c r="K5198" s="1"/>
      <c r="AA5198" s="1"/>
      <c r="AB5198" s="1"/>
      <c r="AC5198" s="1"/>
      <c r="AJ5198" s="1"/>
      <c r="AK5198" s="1"/>
      <c r="AL5198" s="1"/>
    </row>
    <row r="5199">
      <c r="I5199" s="1"/>
      <c r="J5199" s="1"/>
      <c r="K5199" s="1"/>
      <c r="AA5199" s="1"/>
      <c r="AB5199" s="1"/>
      <c r="AC5199" s="1"/>
      <c r="AJ5199" s="1"/>
      <c r="AK5199" s="1"/>
      <c r="AL5199" s="1"/>
    </row>
    <row r="5200">
      <c r="I5200" s="1"/>
      <c r="J5200" s="1"/>
      <c r="K5200" s="1"/>
      <c r="AA5200" s="1"/>
      <c r="AB5200" s="1"/>
      <c r="AC5200" s="1"/>
      <c r="AJ5200" s="1"/>
      <c r="AK5200" s="1"/>
      <c r="AL5200" s="1"/>
    </row>
    <row r="5201">
      <c r="I5201" s="1"/>
      <c r="J5201" s="1"/>
      <c r="K5201" s="1"/>
      <c r="AA5201" s="1"/>
      <c r="AB5201" s="1"/>
      <c r="AC5201" s="1"/>
      <c r="AJ5201" s="1"/>
      <c r="AK5201" s="1"/>
      <c r="AL5201" s="1"/>
    </row>
    <row r="5202">
      <c r="I5202" s="1"/>
      <c r="J5202" s="1"/>
      <c r="K5202" s="1"/>
      <c r="AA5202" s="1"/>
      <c r="AB5202" s="1"/>
      <c r="AC5202" s="1"/>
      <c r="AJ5202" s="1"/>
      <c r="AK5202" s="1"/>
      <c r="AL5202" s="1"/>
    </row>
    <row r="5203">
      <c r="I5203" s="1"/>
      <c r="J5203" s="1"/>
      <c r="K5203" s="1"/>
      <c r="AA5203" s="1"/>
      <c r="AB5203" s="1"/>
      <c r="AC5203" s="1"/>
      <c r="AJ5203" s="1"/>
      <c r="AK5203" s="1"/>
      <c r="AL5203" s="1"/>
    </row>
    <row r="5204">
      <c r="I5204" s="1"/>
      <c r="J5204" s="1"/>
      <c r="K5204" s="1"/>
      <c r="AA5204" s="1"/>
      <c r="AB5204" s="1"/>
      <c r="AC5204" s="1"/>
      <c r="AJ5204" s="1"/>
      <c r="AK5204" s="1"/>
      <c r="AL5204" s="1"/>
    </row>
    <row r="5205">
      <c r="I5205" s="1"/>
      <c r="J5205" s="1"/>
      <c r="K5205" s="1"/>
      <c r="AA5205" s="1"/>
      <c r="AB5205" s="1"/>
      <c r="AC5205" s="1"/>
      <c r="AJ5205" s="1"/>
      <c r="AK5205" s="1"/>
      <c r="AL5205" s="1"/>
    </row>
    <row r="5206">
      <c r="I5206" s="1"/>
      <c r="J5206" s="1"/>
      <c r="K5206" s="1"/>
      <c r="AA5206" s="1"/>
      <c r="AB5206" s="1"/>
      <c r="AC5206" s="1"/>
      <c r="AJ5206" s="1"/>
      <c r="AK5206" s="1"/>
      <c r="AL5206" s="1"/>
    </row>
    <row r="5207">
      <c r="I5207" s="1"/>
      <c r="J5207" s="1"/>
      <c r="K5207" s="1"/>
      <c r="AA5207" s="1"/>
      <c r="AB5207" s="1"/>
      <c r="AC5207" s="1"/>
      <c r="AJ5207" s="1"/>
      <c r="AK5207" s="1"/>
      <c r="AL5207" s="1"/>
    </row>
    <row r="5208">
      <c r="I5208" s="1"/>
      <c r="J5208" s="1"/>
      <c r="K5208" s="1"/>
      <c r="AA5208" s="1"/>
      <c r="AB5208" s="1"/>
      <c r="AC5208" s="1"/>
      <c r="AJ5208" s="1"/>
      <c r="AK5208" s="1"/>
      <c r="AL5208" s="1"/>
    </row>
    <row r="5209">
      <c r="I5209" s="1"/>
      <c r="J5209" s="1"/>
      <c r="K5209" s="1"/>
      <c r="AA5209" s="1"/>
      <c r="AB5209" s="1"/>
      <c r="AC5209" s="1"/>
      <c r="AJ5209" s="1"/>
      <c r="AK5209" s="1"/>
      <c r="AL5209" s="1"/>
    </row>
    <row r="5210">
      <c r="I5210" s="1"/>
      <c r="J5210" s="1"/>
      <c r="K5210" s="1"/>
      <c r="AA5210" s="1"/>
      <c r="AB5210" s="1"/>
      <c r="AC5210" s="1"/>
      <c r="AJ5210" s="1"/>
      <c r="AK5210" s="1"/>
      <c r="AL5210" s="1"/>
    </row>
    <row r="5211">
      <c r="I5211" s="1"/>
      <c r="J5211" s="1"/>
      <c r="K5211" s="1"/>
      <c r="AA5211" s="1"/>
      <c r="AB5211" s="1"/>
      <c r="AC5211" s="1"/>
      <c r="AJ5211" s="1"/>
      <c r="AK5211" s="1"/>
      <c r="AL5211" s="1"/>
    </row>
    <row r="5212">
      <c r="I5212" s="1"/>
      <c r="J5212" s="1"/>
      <c r="K5212" s="1"/>
      <c r="AA5212" s="1"/>
      <c r="AB5212" s="1"/>
      <c r="AC5212" s="1"/>
      <c r="AJ5212" s="1"/>
      <c r="AK5212" s="1"/>
      <c r="AL5212" s="1"/>
    </row>
    <row r="5213">
      <c r="I5213" s="1"/>
      <c r="J5213" s="1"/>
      <c r="K5213" s="1"/>
      <c r="AA5213" s="1"/>
      <c r="AB5213" s="1"/>
      <c r="AC5213" s="1"/>
      <c r="AJ5213" s="1"/>
      <c r="AK5213" s="1"/>
      <c r="AL5213" s="1"/>
    </row>
    <row r="5214">
      <c r="I5214" s="1"/>
      <c r="J5214" s="1"/>
      <c r="K5214" s="1"/>
      <c r="AA5214" s="1"/>
      <c r="AB5214" s="1"/>
      <c r="AC5214" s="1"/>
      <c r="AJ5214" s="1"/>
      <c r="AK5214" s="1"/>
      <c r="AL5214" s="1"/>
    </row>
    <row r="5215">
      <c r="I5215" s="1"/>
      <c r="J5215" s="1"/>
      <c r="K5215" s="1"/>
      <c r="AA5215" s="1"/>
      <c r="AB5215" s="1"/>
      <c r="AC5215" s="1"/>
      <c r="AJ5215" s="1"/>
      <c r="AK5215" s="1"/>
      <c r="AL5215" s="1"/>
    </row>
    <row r="5216">
      <c r="I5216" s="1"/>
      <c r="J5216" s="1"/>
      <c r="K5216" s="1"/>
      <c r="AA5216" s="1"/>
      <c r="AB5216" s="1"/>
      <c r="AC5216" s="1"/>
      <c r="AJ5216" s="1"/>
      <c r="AK5216" s="1"/>
      <c r="AL5216" s="1"/>
    </row>
    <row r="5217">
      <c r="I5217" s="1"/>
      <c r="J5217" s="1"/>
      <c r="K5217" s="1"/>
      <c r="AA5217" s="1"/>
      <c r="AB5217" s="1"/>
      <c r="AC5217" s="1"/>
      <c r="AJ5217" s="1"/>
      <c r="AK5217" s="1"/>
      <c r="AL5217" s="1"/>
    </row>
    <row r="5218">
      <c r="I5218" s="1"/>
      <c r="J5218" s="1"/>
      <c r="K5218" s="1"/>
      <c r="AA5218" s="1"/>
      <c r="AB5218" s="1"/>
      <c r="AC5218" s="1"/>
      <c r="AJ5218" s="1"/>
      <c r="AK5218" s="1"/>
      <c r="AL5218" s="1"/>
    </row>
    <row r="5219">
      <c r="I5219" s="1"/>
      <c r="J5219" s="1"/>
      <c r="K5219" s="1"/>
      <c r="AA5219" s="1"/>
      <c r="AB5219" s="1"/>
      <c r="AC5219" s="1"/>
      <c r="AJ5219" s="1"/>
      <c r="AK5219" s="1"/>
      <c r="AL5219" s="1"/>
    </row>
    <row r="5220">
      <c r="I5220" s="1"/>
      <c r="J5220" s="1"/>
      <c r="K5220" s="1"/>
      <c r="AA5220" s="1"/>
      <c r="AB5220" s="1"/>
      <c r="AC5220" s="1"/>
      <c r="AJ5220" s="1"/>
      <c r="AK5220" s="1"/>
      <c r="AL5220" s="1"/>
    </row>
    <row r="5221">
      <c r="I5221" s="1"/>
      <c r="J5221" s="1"/>
      <c r="K5221" s="1"/>
      <c r="AA5221" s="1"/>
      <c r="AB5221" s="1"/>
      <c r="AC5221" s="1"/>
      <c r="AJ5221" s="1"/>
      <c r="AK5221" s="1"/>
      <c r="AL5221" s="1"/>
    </row>
    <row r="5222">
      <c r="I5222" s="1"/>
      <c r="J5222" s="1"/>
      <c r="K5222" s="1"/>
      <c r="AA5222" s="1"/>
      <c r="AB5222" s="1"/>
      <c r="AC5222" s="1"/>
      <c r="AJ5222" s="1"/>
      <c r="AK5222" s="1"/>
      <c r="AL5222" s="1"/>
    </row>
    <row r="5223">
      <c r="I5223" s="1"/>
      <c r="J5223" s="1"/>
      <c r="K5223" s="1"/>
      <c r="AA5223" s="1"/>
      <c r="AB5223" s="1"/>
      <c r="AC5223" s="1"/>
      <c r="AJ5223" s="1"/>
      <c r="AK5223" s="1"/>
      <c r="AL5223" s="1"/>
    </row>
    <row r="5224">
      <c r="I5224" s="1"/>
      <c r="J5224" s="1"/>
      <c r="K5224" s="1"/>
      <c r="AA5224" s="1"/>
      <c r="AB5224" s="1"/>
      <c r="AC5224" s="1"/>
      <c r="AJ5224" s="1"/>
      <c r="AK5224" s="1"/>
      <c r="AL5224" s="1"/>
    </row>
    <row r="5225">
      <c r="I5225" s="1"/>
      <c r="J5225" s="1"/>
      <c r="K5225" s="1"/>
      <c r="AA5225" s="1"/>
      <c r="AB5225" s="1"/>
      <c r="AC5225" s="1"/>
      <c r="AJ5225" s="1"/>
      <c r="AK5225" s="1"/>
      <c r="AL5225" s="1"/>
    </row>
    <row r="5226">
      <c r="I5226" s="1"/>
      <c r="J5226" s="1"/>
      <c r="K5226" s="1"/>
      <c r="AA5226" s="1"/>
      <c r="AB5226" s="1"/>
      <c r="AC5226" s="1"/>
      <c r="AJ5226" s="1"/>
      <c r="AK5226" s="1"/>
      <c r="AL5226" s="1"/>
    </row>
    <row r="5227">
      <c r="I5227" s="1"/>
      <c r="J5227" s="1"/>
      <c r="K5227" s="1"/>
      <c r="AA5227" s="1"/>
      <c r="AB5227" s="1"/>
      <c r="AC5227" s="1"/>
      <c r="AJ5227" s="1"/>
      <c r="AK5227" s="1"/>
      <c r="AL5227" s="1"/>
    </row>
    <row r="5228">
      <c r="I5228" s="1"/>
      <c r="J5228" s="1"/>
      <c r="K5228" s="1"/>
      <c r="AA5228" s="1"/>
      <c r="AB5228" s="1"/>
      <c r="AC5228" s="1"/>
      <c r="AJ5228" s="1"/>
      <c r="AK5228" s="1"/>
      <c r="AL5228" s="1"/>
    </row>
    <row r="5229">
      <c r="I5229" s="1"/>
      <c r="J5229" s="1"/>
      <c r="K5229" s="1"/>
      <c r="AA5229" s="1"/>
      <c r="AB5229" s="1"/>
      <c r="AC5229" s="1"/>
      <c r="AJ5229" s="1"/>
      <c r="AK5229" s="1"/>
      <c r="AL5229" s="1"/>
    </row>
    <row r="5230">
      <c r="I5230" s="1"/>
      <c r="J5230" s="1"/>
      <c r="K5230" s="1"/>
      <c r="AA5230" s="1"/>
      <c r="AB5230" s="1"/>
      <c r="AC5230" s="1"/>
      <c r="AJ5230" s="1"/>
      <c r="AK5230" s="1"/>
      <c r="AL5230" s="1"/>
    </row>
    <row r="5231">
      <c r="I5231" s="1"/>
      <c r="J5231" s="1"/>
      <c r="K5231" s="1"/>
      <c r="AA5231" s="1"/>
      <c r="AB5231" s="1"/>
      <c r="AC5231" s="1"/>
      <c r="AJ5231" s="1"/>
      <c r="AK5231" s="1"/>
      <c r="AL5231" s="1"/>
    </row>
    <row r="5232">
      <c r="I5232" s="1"/>
      <c r="J5232" s="1"/>
      <c r="K5232" s="1"/>
      <c r="AA5232" s="1"/>
      <c r="AB5232" s="1"/>
      <c r="AC5232" s="1"/>
      <c r="AJ5232" s="1"/>
      <c r="AK5232" s="1"/>
      <c r="AL5232" s="1"/>
    </row>
    <row r="5233">
      <c r="I5233" s="1"/>
      <c r="J5233" s="1"/>
      <c r="K5233" s="1"/>
      <c r="AA5233" s="1"/>
      <c r="AB5233" s="1"/>
      <c r="AC5233" s="1"/>
      <c r="AJ5233" s="1"/>
      <c r="AK5233" s="1"/>
      <c r="AL5233" s="1"/>
    </row>
    <row r="5234">
      <c r="I5234" s="1"/>
      <c r="J5234" s="1"/>
      <c r="K5234" s="1"/>
      <c r="AA5234" s="1"/>
      <c r="AB5234" s="1"/>
      <c r="AC5234" s="1"/>
      <c r="AJ5234" s="1"/>
      <c r="AK5234" s="1"/>
      <c r="AL5234" s="1"/>
    </row>
    <row r="5235">
      <c r="I5235" s="1"/>
      <c r="J5235" s="1"/>
      <c r="K5235" s="1"/>
      <c r="AA5235" s="1"/>
      <c r="AB5235" s="1"/>
      <c r="AC5235" s="1"/>
      <c r="AJ5235" s="1"/>
      <c r="AK5235" s="1"/>
      <c r="AL5235" s="1"/>
    </row>
    <row r="5236">
      <c r="I5236" s="1"/>
      <c r="J5236" s="1"/>
      <c r="K5236" s="1"/>
      <c r="AA5236" s="1"/>
      <c r="AB5236" s="1"/>
      <c r="AC5236" s="1"/>
      <c r="AJ5236" s="1"/>
      <c r="AK5236" s="1"/>
      <c r="AL5236" s="1"/>
    </row>
    <row r="5237">
      <c r="I5237" s="1"/>
      <c r="J5237" s="1"/>
      <c r="K5237" s="1"/>
      <c r="AA5237" s="1"/>
      <c r="AB5237" s="1"/>
      <c r="AC5237" s="1"/>
      <c r="AJ5237" s="1"/>
      <c r="AK5237" s="1"/>
      <c r="AL5237" s="1"/>
    </row>
    <row r="5238">
      <c r="I5238" s="1"/>
      <c r="J5238" s="1"/>
      <c r="K5238" s="1"/>
      <c r="AA5238" s="1"/>
      <c r="AB5238" s="1"/>
      <c r="AC5238" s="1"/>
      <c r="AJ5238" s="1"/>
      <c r="AK5238" s="1"/>
      <c r="AL5238" s="1"/>
    </row>
    <row r="5239">
      <c r="I5239" s="1"/>
      <c r="J5239" s="1"/>
      <c r="K5239" s="1"/>
      <c r="AA5239" s="1"/>
      <c r="AB5239" s="1"/>
      <c r="AC5239" s="1"/>
      <c r="AJ5239" s="1"/>
      <c r="AK5239" s="1"/>
      <c r="AL5239" s="1"/>
    </row>
    <row r="5240">
      <c r="I5240" s="1"/>
      <c r="J5240" s="1"/>
      <c r="K5240" s="1"/>
      <c r="AA5240" s="1"/>
      <c r="AB5240" s="1"/>
      <c r="AC5240" s="1"/>
      <c r="AJ5240" s="1"/>
      <c r="AK5240" s="1"/>
      <c r="AL5240" s="1"/>
    </row>
    <row r="5241">
      <c r="I5241" s="1"/>
      <c r="J5241" s="1"/>
      <c r="K5241" s="1"/>
      <c r="AA5241" s="1"/>
      <c r="AB5241" s="1"/>
      <c r="AC5241" s="1"/>
      <c r="AJ5241" s="1"/>
      <c r="AK5241" s="1"/>
      <c r="AL5241" s="1"/>
    </row>
    <row r="5242">
      <c r="I5242" s="1"/>
      <c r="J5242" s="1"/>
      <c r="K5242" s="1"/>
      <c r="AA5242" s="1"/>
      <c r="AB5242" s="1"/>
      <c r="AC5242" s="1"/>
      <c r="AJ5242" s="1"/>
      <c r="AK5242" s="1"/>
      <c r="AL5242" s="1"/>
    </row>
    <row r="5243">
      <c r="I5243" s="1"/>
      <c r="J5243" s="1"/>
      <c r="K5243" s="1"/>
      <c r="AA5243" s="1"/>
      <c r="AB5243" s="1"/>
      <c r="AC5243" s="1"/>
      <c r="AJ5243" s="1"/>
      <c r="AK5243" s="1"/>
      <c r="AL5243" s="1"/>
    </row>
    <row r="5244">
      <c r="I5244" s="1"/>
      <c r="J5244" s="1"/>
      <c r="K5244" s="1"/>
      <c r="AA5244" s="1"/>
      <c r="AB5244" s="1"/>
      <c r="AC5244" s="1"/>
      <c r="AJ5244" s="1"/>
      <c r="AK5244" s="1"/>
      <c r="AL5244" s="1"/>
    </row>
    <row r="5245">
      <c r="I5245" s="1"/>
      <c r="J5245" s="1"/>
      <c r="K5245" s="1"/>
      <c r="AA5245" s="1"/>
      <c r="AB5245" s="1"/>
      <c r="AC5245" s="1"/>
      <c r="AJ5245" s="1"/>
      <c r="AK5245" s="1"/>
      <c r="AL5245" s="1"/>
    </row>
    <row r="5246">
      <c r="I5246" s="1"/>
      <c r="J5246" s="1"/>
      <c r="K5246" s="1"/>
      <c r="AA5246" s="1"/>
      <c r="AB5246" s="1"/>
      <c r="AC5246" s="1"/>
      <c r="AJ5246" s="1"/>
      <c r="AK5246" s="1"/>
      <c r="AL5246" s="1"/>
    </row>
    <row r="5247">
      <c r="I5247" s="1"/>
      <c r="J5247" s="1"/>
      <c r="K5247" s="1"/>
      <c r="AA5247" s="1"/>
      <c r="AB5247" s="1"/>
      <c r="AC5247" s="1"/>
      <c r="AJ5247" s="1"/>
      <c r="AK5247" s="1"/>
      <c r="AL5247" s="1"/>
    </row>
    <row r="5248">
      <c r="I5248" s="1"/>
      <c r="J5248" s="1"/>
      <c r="K5248" s="1"/>
      <c r="AA5248" s="1"/>
      <c r="AB5248" s="1"/>
      <c r="AC5248" s="1"/>
      <c r="AJ5248" s="1"/>
      <c r="AK5248" s="1"/>
      <c r="AL5248" s="1"/>
    </row>
    <row r="5249">
      <c r="I5249" s="1"/>
      <c r="J5249" s="1"/>
      <c r="K5249" s="1"/>
      <c r="AA5249" s="1"/>
      <c r="AB5249" s="1"/>
      <c r="AC5249" s="1"/>
      <c r="AJ5249" s="1"/>
      <c r="AK5249" s="1"/>
      <c r="AL5249" s="1"/>
    </row>
    <row r="5250">
      <c r="I5250" s="1"/>
      <c r="J5250" s="1"/>
      <c r="K5250" s="1"/>
      <c r="AA5250" s="1"/>
      <c r="AB5250" s="1"/>
      <c r="AC5250" s="1"/>
      <c r="AJ5250" s="1"/>
      <c r="AK5250" s="1"/>
      <c r="AL5250" s="1"/>
    </row>
    <row r="5251">
      <c r="I5251" s="1"/>
      <c r="J5251" s="1"/>
      <c r="K5251" s="1"/>
      <c r="AA5251" s="1"/>
      <c r="AB5251" s="1"/>
      <c r="AC5251" s="1"/>
      <c r="AJ5251" s="1"/>
      <c r="AK5251" s="1"/>
      <c r="AL5251" s="1"/>
    </row>
    <row r="5252">
      <c r="I5252" s="1"/>
      <c r="J5252" s="1"/>
      <c r="K5252" s="1"/>
      <c r="AA5252" s="1"/>
      <c r="AB5252" s="1"/>
      <c r="AC5252" s="1"/>
      <c r="AJ5252" s="1"/>
      <c r="AK5252" s="1"/>
      <c r="AL5252" s="1"/>
    </row>
    <row r="5253">
      <c r="I5253" s="1"/>
      <c r="J5253" s="1"/>
      <c r="K5253" s="1"/>
      <c r="AA5253" s="1"/>
      <c r="AB5253" s="1"/>
      <c r="AC5253" s="1"/>
      <c r="AJ5253" s="1"/>
      <c r="AK5253" s="1"/>
      <c r="AL5253" s="1"/>
    </row>
    <row r="5254">
      <c r="I5254" s="1"/>
      <c r="J5254" s="1"/>
      <c r="K5254" s="1"/>
      <c r="AA5254" s="1"/>
      <c r="AB5254" s="1"/>
      <c r="AC5254" s="1"/>
      <c r="AJ5254" s="1"/>
      <c r="AK5254" s="1"/>
      <c r="AL5254" s="1"/>
    </row>
    <row r="5255">
      <c r="I5255" s="1"/>
      <c r="J5255" s="1"/>
      <c r="K5255" s="1"/>
      <c r="AA5255" s="1"/>
      <c r="AB5255" s="1"/>
      <c r="AC5255" s="1"/>
      <c r="AJ5255" s="1"/>
      <c r="AK5255" s="1"/>
      <c r="AL5255" s="1"/>
    </row>
    <row r="5256">
      <c r="I5256" s="1"/>
      <c r="J5256" s="1"/>
      <c r="K5256" s="1"/>
      <c r="AA5256" s="1"/>
      <c r="AB5256" s="1"/>
      <c r="AC5256" s="1"/>
      <c r="AJ5256" s="1"/>
      <c r="AK5256" s="1"/>
      <c r="AL5256" s="1"/>
    </row>
    <row r="5257">
      <c r="I5257" s="1"/>
      <c r="J5257" s="1"/>
      <c r="K5257" s="1"/>
      <c r="AA5257" s="1"/>
      <c r="AB5257" s="1"/>
      <c r="AC5257" s="1"/>
      <c r="AJ5257" s="1"/>
      <c r="AK5257" s="1"/>
      <c r="AL5257" s="1"/>
    </row>
    <row r="5258">
      <c r="I5258" s="1"/>
      <c r="J5258" s="1"/>
      <c r="K5258" s="1"/>
      <c r="AA5258" s="1"/>
      <c r="AB5258" s="1"/>
      <c r="AC5258" s="1"/>
      <c r="AJ5258" s="1"/>
      <c r="AK5258" s="1"/>
      <c r="AL5258" s="1"/>
    </row>
    <row r="5259">
      <c r="I5259" s="1"/>
      <c r="J5259" s="1"/>
      <c r="K5259" s="1"/>
      <c r="AA5259" s="1"/>
      <c r="AB5259" s="1"/>
      <c r="AC5259" s="1"/>
      <c r="AJ5259" s="1"/>
      <c r="AK5259" s="1"/>
      <c r="AL5259" s="1"/>
    </row>
    <row r="5260">
      <c r="I5260" s="1"/>
      <c r="J5260" s="1"/>
      <c r="K5260" s="1"/>
      <c r="AA5260" s="1"/>
      <c r="AB5260" s="1"/>
      <c r="AC5260" s="1"/>
      <c r="AJ5260" s="1"/>
      <c r="AK5260" s="1"/>
      <c r="AL5260" s="1"/>
    </row>
    <row r="5261">
      <c r="I5261" s="1"/>
      <c r="J5261" s="1"/>
      <c r="K5261" s="1"/>
      <c r="AA5261" s="1"/>
      <c r="AB5261" s="1"/>
      <c r="AC5261" s="1"/>
      <c r="AJ5261" s="1"/>
      <c r="AK5261" s="1"/>
      <c r="AL5261" s="1"/>
    </row>
    <row r="5262">
      <c r="I5262" s="1"/>
      <c r="J5262" s="1"/>
      <c r="K5262" s="1"/>
      <c r="AA5262" s="1"/>
      <c r="AB5262" s="1"/>
      <c r="AC5262" s="1"/>
      <c r="AJ5262" s="1"/>
      <c r="AK5262" s="1"/>
      <c r="AL5262" s="1"/>
    </row>
    <row r="5263">
      <c r="I5263" s="1"/>
      <c r="J5263" s="1"/>
      <c r="K5263" s="1"/>
      <c r="AA5263" s="1"/>
      <c r="AB5263" s="1"/>
      <c r="AC5263" s="1"/>
      <c r="AJ5263" s="1"/>
      <c r="AK5263" s="1"/>
      <c r="AL5263" s="1"/>
    </row>
    <row r="5264">
      <c r="I5264" s="1"/>
      <c r="J5264" s="1"/>
      <c r="K5264" s="1"/>
      <c r="AA5264" s="1"/>
      <c r="AB5264" s="1"/>
      <c r="AC5264" s="1"/>
      <c r="AJ5264" s="1"/>
      <c r="AK5264" s="1"/>
      <c r="AL5264" s="1"/>
    </row>
    <row r="5265">
      <c r="I5265" s="1"/>
      <c r="J5265" s="1"/>
      <c r="K5265" s="1"/>
      <c r="AA5265" s="1"/>
      <c r="AB5265" s="1"/>
      <c r="AC5265" s="1"/>
      <c r="AJ5265" s="1"/>
      <c r="AK5265" s="1"/>
      <c r="AL5265" s="1"/>
    </row>
    <row r="5266">
      <c r="I5266" s="1"/>
      <c r="J5266" s="1"/>
      <c r="K5266" s="1"/>
      <c r="AA5266" s="1"/>
      <c r="AB5266" s="1"/>
      <c r="AC5266" s="1"/>
      <c r="AJ5266" s="1"/>
      <c r="AK5266" s="1"/>
      <c r="AL5266" s="1"/>
    </row>
    <row r="5267">
      <c r="I5267" s="1"/>
      <c r="J5267" s="1"/>
      <c r="K5267" s="1"/>
      <c r="AA5267" s="1"/>
      <c r="AB5267" s="1"/>
      <c r="AC5267" s="1"/>
      <c r="AJ5267" s="1"/>
      <c r="AK5267" s="1"/>
      <c r="AL5267" s="1"/>
    </row>
    <row r="5268">
      <c r="I5268" s="1"/>
      <c r="J5268" s="1"/>
      <c r="K5268" s="1"/>
      <c r="AA5268" s="1"/>
      <c r="AB5268" s="1"/>
      <c r="AC5268" s="1"/>
      <c r="AJ5268" s="1"/>
      <c r="AK5268" s="1"/>
      <c r="AL5268" s="1"/>
    </row>
    <row r="5269">
      <c r="I5269" s="1"/>
      <c r="J5269" s="1"/>
      <c r="K5269" s="1"/>
      <c r="AA5269" s="1"/>
      <c r="AB5269" s="1"/>
      <c r="AC5269" s="1"/>
      <c r="AJ5269" s="1"/>
      <c r="AK5269" s="1"/>
      <c r="AL5269" s="1"/>
    </row>
    <row r="5270">
      <c r="I5270" s="1"/>
      <c r="J5270" s="1"/>
      <c r="K5270" s="1"/>
      <c r="AA5270" s="1"/>
      <c r="AB5270" s="1"/>
      <c r="AC5270" s="1"/>
      <c r="AJ5270" s="1"/>
      <c r="AK5270" s="1"/>
      <c r="AL5270" s="1"/>
    </row>
    <row r="5271">
      <c r="I5271" s="1"/>
      <c r="J5271" s="1"/>
      <c r="K5271" s="1"/>
      <c r="AA5271" s="1"/>
      <c r="AB5271" s="1"/>
      <c r="AC5271" s="1"/>
      <c r="AJ5271" s="1"/>
      <c r="AK5271" s="1"/>
      <c r="AL5271" s="1"/>
    </row>
    <row r="5272">
      <c r="I5272" s="1"/>
      <c r="J5272" s="1"/>
      <c r="K5272" s="1"/>
      <c r="AA5272" s="1"/>
      <c r="AB5272" s="1"/>
      <c r="AC5272" s="1"/>
      <c r="AJ5272" s="1"/>
      <c r="AK5272" s="1"/>
      <c r="AL5272" s="1"/>
    </row>
    <row r="5273">
      <c r="I5273" s="1"/>
      <c r="J5273" s="1"/>
      <c r="K5273" s="1"/>
      <c r="AA5273" s="1"/>
      <c r="AB5273" s="1"/>
      <c r="AC5273" s="1"/>
      <c r="AJ5273" s="1"/>
      <c r="AK5273" s="1"/>
      <c r="AL5273" s="1"/>
    </row>
    <row r="5274">
      <c r="I5274" s="1"/>
      <c r="J5274" s="1"/>
      <c r="K5274" s="1"/>
      <c r="AA5274" s="1"/>
      <c r="AB5274" s="1"/>
      <c r="AC5274" s="1"/>
      <c r="AJ5274" s="1"/>
      <c r="AK5274" s="1"/>
      <c r="AL5274" s="1"/>
    </row>
    <row r="5275">
      <c r="I5275" s="1"/>
      <c r="J5275" s="1"/>
      <c r="K5275" s="1"/>
      <c r="AA5275" s="1"/>
      <c r="AB5275" s="1"/>
      <c r="AC5275" s="1"/>
      <c r="AJ5275" s="1"/>
      <c r="AK5275" s="1"/>
      <c r="AL5275" s="1"/>
    </row>
    <row r="5276">
      <c r="I5276" s="1"/>
      <c r="J5276" s="1"/>
      <c r="K5276" s="1"/>
      <c r="AA5276" s="1"/>
      <c r="AB5276" s="1"/>
      <c r="AC5276" s="1"/>
      <c r="AJ5276" s="1"/>
      <c r="AK5276" s="1"/>
      <c r="AL5276" s="1"/>
    </row>
    <row r="5277">
      <c r="I5277" s="1"/>
      <c r="J5277" s="1"/>
      <c r="K5277" s="1"/>
      <c r="AA5277" s="1"/>
      <c r="AB5277" s="1"/>
      <c r="AC5277" s="1"/>
      <c r="AJ5277" s="1"/>
      <c r="AK5277" s="1"/>
      <c r="AL5277" s="1"/>
    </row>
    <row r="5278">
      <c r="I5278" s="1"/>
      <c r="J5278" s="1"/>
      <c r="K5278" s="1"/>
      <c r="AA5278" s="1"/>
      <c r="AB5278" s="1"/>
      <c r="AC5278" s="1"/>
      <c r="AJ5278" s="1"/>
      <c r="AK5278" s="1"/>
      <c r="AL5278" s="1"/>
    </row>
    <row r="5279">
      <c r="I5279" s="1"/>
      <c r="J5279" s="1"/>
      <c r="K5279" s="1"/>
      <c r="AA5279" s="1"/>
      <c r="AB5279" s="1"/>
      <c r="AC5279" s="1"/>
      <c r="AJ5279" s="1"/>
      <c r="AK5279" s="1"/>
      <c r="AL5279" s="1"/>
    </row>
    <row r="5280">
      <c r="I5280" s="1"/>
      <c r="J5280" s="1"/>
      <c r="K5280" s="1"/>
      <c r="AA5280" s="1"/>
      <c r="AB5280" s="1"/>
      <c r="AC5280" s="1"/>
      <c r="AJ5280" s="1"/>
      <c r="AK5280" s="1"/>
      <c r="AL5280" s="1"/>
    </row>
    <row r="5281">
      <c r="I5281" s="1"/>
      <c r="J5281" s="1"/>
      <c r="K5281" s="1"/>
      <c r="AA5281" s="1"/>
      <c r="AB5281" s="1"/>
      <c r="AC5281" s="1"/>
      <c r="AJ5281" s="1"/>
      <c r="AK5281" s="1"/>
      <c r="AL5281" s="1"/>
    </row>
    <row r="5282">
      <c r="I5282" s="1"/>
      <c r="J5282" s="1"/>
      <c r="K5282" s="1"/>
      <c r="AA5282" s="1"/>
      <c r="AB5282" s="1"/>
      <c r="AC5282" s="1"/>
      <c r="AJ5282" s="1"/>
      <c r="AK5282" s="1"/>
      <c r="AL5282" s="1"/>
    </row>
    <row r="5283">
      <c r="I5283" s="1"/>
      <c r="J5283" s="1"/>
      <c r="K5283" s="1"/>
      <c r="AA5283" s="1"/>
      <c r="AB5283" s="1"/>
      <c r="AC5283" s="1"/>
      <c r="AJ5283" s="1"/>
      <c r="AK5283" s="1"/>
      <c r="AL5283" s="1"/>
    </row>
    <row r="5284">
      <c r="I5284" s="1"/>
      <c r="J5284" s="1"/>
      <c r="K5284" s="1"/>
      <c r="AA5284" s="1"/>
      <c r="AB5284" s="1"/>
      <c r="AC5284" s="1"/>
      <c r="AJ5284" s="1"/>
      <c r="AK5284" s="1"/>
      <c r="AL5284" s="1"/>
    </row>
    <row r="5285">
      <c r="I5285" s="1"/>
      <c r="J5285" s="1"/>
      <c r="K5285" s="1"/>
      <c r="AA5285" s="1"/>
      <c r="AB5285" s="1"/>
      <c r="AC5285" s="1"/>
      <c r="AJ5285" s="1"/>
      <c r="AK5285" s="1"/>
      <c r="AL5285" s="1"/>
    </row>
    <row r="5286">
      <c r="I5286" s="1"/>
      <c r="J5286" s="1"/>
      <c r="K5286" s="1"/>
      <c r="AA5286" s="1"/>
      <c r="AB5286" s="1"/>
      <c r="AC5286" s="1"/>
      <c r="AJ5286" s="1"/>
      <c r="AK5286" s="1"/>
      <c r="AL5286" s="1"/>
    </row>
    <row r="5287">
      <c r="I5287" s="1"/>
      <c r="J5287" s="1"/>
      <c r="K5287" s="1"/>
      <c r="AA5287" s="1"/>
      <c r="AB5287" s="1"/>
      <c r="AC5287" s="1"/>
      <c r="AJ5287" s="1"/>
      <c r="AK5287" s="1"/>
      <c r="AL5287" s="1"/>
    </row>
    <row r="5288">
      <c r="I5288" s="1"/>
      <c r="J5288" s="1"/>
      <c r="K5288" s="1"/>
      <c r="AA5288" s="1"/>
      <c r="AB5288" s="1"/>
      <c r="AC5288" s="1"/>
      <c r="AJ5288" s="1"/>
      <c r="AK5288" s="1"/>
      <c r="AL5288" s="1"/>
    </row>
    <row r="5289">
      <c r="I5289" s="1"/>
      <c r="J5289" s="1"/>
      <c r="K5289" s="1"/>
      <c r="AA5289" s="1"/>
      <c r="AB5289" s="1"/>
      <c r="AC5289" s="1"/>
      <c r="AJ5289" s="1"/>
      <c r="AK5289" s="1"/>
      <c r="AL5289" s="1"/>
    </row>
    <row r="5290">
      <c r="I5290" s="1"/>
      <c r="J5290" s="1"/>
      <c r="K5290" s="1"/>
      <c r="AA5290" s="1"/>
      <c r="AB5290" s="1"/>
      <c r="AC5290" s="1"/>
      <c r="AJ5290" s="1"/>
      <c r="AK5290" s="1"/>
      <c r="AL5290" s="1"/>
    </row>
    <row r="5291">
      <c r="I5291" s="1"/>
      <c r="J5291" s="1"/>
      <c r="K5291" s="1"/>
      <c r="AA5291" s="1"/>
      <c r="AB5291" s="1"/>
      <c r="AC5291" s="1"/>
      <c r="AJ5291" s="1"/>
      <c r="AK5291" s="1"/>
      <c r="AL5291" s="1"/>
    </row>
    <row r="5292">
      <c r="I5292" s="1"/>
      <c r="J5292" s="1"/>
      <c r="K5292" s="1"/>
      <c r="AA5292" s="1"/>
      <c r="AB5292" s="1"/>
      <c r="AC5292" s="1"/>
      <c r="AJ5292" s="1"/>
      <c r="AK5292" s="1"/>
      <c r="AL5292" s="1"/>
    </row>
    <row r="5293">
      <c r="I5293" s="1"/>
      <c r="J5293" s="1"/>
      <c r="K5293" s="1"/>
      <c r="AA5293" s="1"/>
      <c r="AB5293" s="1"/>
      <c r="AC5293" s="1"/>
      <c r="AJ5293" s="1"/>
      <c r="AK5293" s="1"/>
      <c r="AL5293" s="1"/>
    </row>
    <row r="5294">
      <c r="I5294" s="1"/>
      <c r="J5294" s="1"/>
      <c r="K5294" s="1"/>
      <c r="AA5294" s="1"/>
      <c r="AB5294" s="1"/>
      <c r="AC5294" s="1"/>
      <c r="AJ5294" s="1"/>
      <c r="AK5294" s="1"/>
      <c r="AL5294" s="1"/>
    </row>
    <row r="5295">
      <c r="I5295" s="1"/>
      <c r="J5295" s="1"/>
      <c r="K5295" s="1"/>
      <c r="AA5295" s="1"/>
      <c r="AB5295" s="1"/>
      <c r="AC5295" s="1"/>
      <c r="AJ5295" s="1"/>
      <c r="AK5295" s="1"/>
      <c r="AL5295" s="1"/>
    </row>
    <row r="5296">
      <c r="I5296" s="1"/>
      <c r="J5296" s="1"/>
      <c r="K5296" s="1"/>
      <c r="AA5296" s="1"/>
      <c r="AB5296" s="1"/>
      <c r="AC5296" s="1"/>
      <c r="AJ5296" s="1"/>
      <c r="AK5296" s="1"/>
      <c r="AL5296" s="1"/>
    </row>
    <row r="5297">
      <c r="I5297" s="1"/>
      <c r="J5297" s="1"/>
      <c r="K5297" s="1"/>
      <c r="AA5297" s="1"/>
      <c r="AB5297" s="1"/>
      <c r="AC5297" s="1"/>
      <c r="AJ5297" s="1"/>
      <c r="AK5297" s="1"/>
      <c r="AL5297" s="1"/>
    </row>
    <row r="5298">
      <c r="I5298" s="1"/>
      <c r="J5298" s="1"/>
      <c r="K5298" s="1"/>
      <c r="AA5298" s="1"/>
      <c r="AB5298" s="1"/>
      <c r="AC5298" s="1"/>
      <c r="AJ5298" s="1"/>
      <c r="AK5298" s="1"/>
      <c r="AL5298" s="1"/>
    </row>
    <row r="5299">
      <c r="I5299" s="1"/>
      <c r="J5299" s="1"/>
      <c r="K5299" s="1"/>
      <c r="AA5299" s="1"/>
      <c r="AB5299" s="1"/>
      <c r="AC5299" s="1"/>
      <c r="AJ5299" s="1"/>
      <c r="AK5299" s="1"/>
      <c r="AL5299" s="1"/>
    </row>
    <row r="5300">
      <c r="I5300" s="1"/>
      <c r="J5300" s="1"/>
      <c r="K5300" s="1"/>
      <c r="AA5300" s="1"/>
      <c r="AB5300" s="1"/>
      <c r="AC5300" s="1"/>
      <c r="AJ5300" s="1"/>
      <c r="AK5300" s="1"/>
      <c r="AL5300" s="1"/>
    </row>
    <row r="5301">
      <c r="I5301" s="1"/>
      <c r="J5301" s="1"/>
      <c r="K5301" s="1"/>
      <c r="AA5301" s="1"/>
      <c r="AB5301" s="1"/>
      <c r="AC5301" s="1"/>
      <c r="AJ5301" s="1"/>
      <c r="AK5301" s="1"/>
      <c r="AL5301" s="1"/>
    </row>
    <row r="5302">
      <c r="I5302" s="1"/>
      <c r="J5302" s="1"/>
      <c r="K5302" s="1"/>
      <c r="AA5302" s="1"/>
      <c r="AB5302" s="1"/>
      <c r="AC5302" s="1"/>
      <c r="AJ5302" s="1"/>
      <c r="AK5302" s="1"/>
      <c r="AL5302" s="1"/>
    </row>
    <row r="5303">
      <c r="I5303" s="1"/>
      <c r="J5303" s="1"/>
      <c r="K5303" s="1"/>
      <c r="AA5303" s="1"/>
      <c r="AB5303" s="1"/>
      <c r="AC5303" s="1"/>
      <c r="AJ5303" s="1"/>
      <c r="AK5303" s="1"/>
      <c r="AL5303" s="1"/>
    </row>
    <row r="5304">
      <c r="I5304" s="1"/>
      <c r="J5304" s="1"/>
      <c r="K5304" s="1"/>
      <c r="AA5304" s="1"/>
      <c r="AB5304" s="1"/>
      <c r="AC5304" s="1"/>
      <c r="AJ5304" s="1"/>
      <c r="AK5304" s="1"/>
      <c r="AL5304" s="1"/>
    </row>
    <row r="5305">
      <c r="I5305" s="1"/>
      <c r="J5305" s="1"/>
      <c r="K5305" s="1"/>
      <c r="AA5305" s="1"/>
      <c r="AB5305" s="1"/>
      <c r="AC5305" s="1"/>
      <c r="AJ5305" s="1"/>
      <c r="AK5305" s="1"/>
      <c r="AL5305" s="1"/>
    </row>
    <row r="5306">
      <c r="I5306" s="1"/>
      <c r="J5306" s="1"/>
      <c r="K5306" s="1"/>
      <c r="AA5306" s="1"/>
      <c r="AB5306" s="1"/>
      <c r="AC5306" s="1"/>
      <c r="AJ5306" s="1"/>
      <c r="AK5306" s="1"/>
      <c r="AL5306" s="1"/>
    </row>
    <row r="5307">
      <c r="I5307" s="1"/>
      <c r="J5307" s="1"/>
      <c r="K5307" s="1"/>
      <c r="AA5307" s="1"/>
      <c r="AB5307" s="1"/>
      <c r="AC5307" s="1"/>
      <c r="AJ5307" s="1"/>
      <c r="AK5307" s="1"/>
      <c r="AL5307" s="1"/>
    </row>
    <row r="5308">
      <c r="I5308" s="1"/>
      <c r="J5308" s="1"/>
      <c r="K5308" s="1"/>
      <c r="AA5308" s="1"/>
      <c r="AB5308" s="1"/>
      <c r="AC5308" s="1"/>
      <c r="AJ5308" s="1"/>
      <c r="AK5308" s="1"/>
      <c r="AL5308" s="1"/>
    </row>
    <row r="5309">
      <c r="I5309" s="1"/>
      <c r="J5309" s="1"/>
      <c r="K5309" s="1"/>
      <c r="AA5309" s="1"/>
      <c r="AB5309" s="1"/>
      <c r="AC5309" s="1"/>
      <c r="AJ5309" s="1"/>
      <c r="AK5309" s="1"/>
      <c r="AL5309" s="1"/>
    </row>
    <row r="5310">
      <c r="I5310" s="1"/>
      <c r="J5310" s="1"/>
      <c r="K5310" s="1"/>
      <c r="AA5310" s="1"/>
      <c r="AB5310" s="1"/>
      <c r="AC5310" s="1"/>
      <c r="AJ5310" s="1"/>
      <c r="AK5310" s="1"/>
      <c r="AL5310" s="1"/>
    </row>
    <row r="5311">
      <c r="I5311" s="1"/>
      <c r="J5311" s="1"/>
      <c r="K5311" s="1"/>
      <c r="AA5311" s="1"/>
      <c r="AB5311" s="1"/>
      <c r="AC5311" s="1"/>
      <c r="AJ5311" s="1"/>
      <c r="AK5311" s="1"/>
      <c r="AL5311" s="1"/>
    </row>
    <row r="5312">
      <c r="I5312" s="1"/>
      <c r="J5312" s="1"/>
      <c r="K5312" s="1"/>
      <c r="AA5312" s="1"/>
      <c r="AB5312" s="1"/>
      <c r="AC5312" s="1"/>
      <c r="AJ5312" s="1"/>
      <c r="AK5312" s="1"/>
      <c r="AL5312" s="1"/>
    </row>
    <row r="5313">
      <c r="I5313" s="1"/>
      <c r="J5313" s="1"/>
      <c r="K5313" s="1"/>
      <c r="AA5313" s="1"/>
      <c r="AB5313" s="1"/>
      <c r="AC5313" s="1"/>
      <c r="AJ5313" s="1"/>
      <c r="AK5313" s="1"/>
      <c r="AL5313" s="1"/>
    </row>
    <row r="5314">
      <c r="I5314" s="1"/>
      <c r="J5314" s="1"/>
      <c r="K5314" s="1"/>
      <c r="AA5314" s="1"/>
      <c r="AB5314" s="1"/>
      <c r="AC5314" s="1"/>
      <c r="AJ5314" s="1"/>
      <c r="AK5314" s="1"/>
      <c r="AL5314" s="1"/>
    </row>
    <row r="5315">
      <c r="I5315" s="1"/>
      <c r="J5315" s="1"/>
      <c r="K5315" s="1"/>
      <c r="AA5315" s="1"/>
      <c r="AB5315" s="1"/>
      <c r="AC5315" s="1"/>
      <c r="AJ5315" s="1"/>
      <c r="AK5315" s="1"/>
      <c r="AL5315" s="1"/>
    </row>
    <row r="5316">
      <c r="I5316" s="1"/>
      <c r="J5316" s="1"/>
      <c r="K5316" s="1"/>
      <c r="AA5316" s="1"/>
      <c r="AB5316" s="1"/>
      <c r="AC5316" s="1"/>
      <c r="AJ5316" s="1"/>
      <c r="AK5316" s="1"/>
      <c r="AL5316" s="1"/>
    </row>
    <row r="5317">
      <c r="I5317" s="1"/>
      <c r="J5317" s="1"/>
      <c r="K5317" s="1"/>
      <c r="AA5317" s="1"/>
      <c r="AB5317" s="1"/>
      <c r="AC5317" s="1"/>
      <c r="AJ5317" s="1"/>
      <c r="AK5317" s="1"/>
      <c r="AL5317" s="1"/>
    </row>
    <row r="5318">
      <c r="I5318" s="1"/>
      <c r="J5318" s="1"/>
      <c r="K5318" s="1"/>
      <c r="AA5318" s="1"/>
      <c r="AB5318" s="1"/>
      <c r="AC5318" s="1"/>
      <c r="AJ5318" s="1"/>
      <c r="AK5318" s="1"/>
      <c r="AL5318" s="1"/>
    </row>
    <row r="5319">
      <c r="I5319" s="1"/>
      <c r="J5319" s="1"/>
      <c r="K5319" s="1"/>
      <c r="AA5319" s="1"/>
      <c r="AB5319" s="1"/>
      <c r="AC5319" s="1"/>
      <c r="AJ5319" s="1"/>
      <c r="AK5319" s="1"/>
      <c r="AL5319" s="1"/>
    </row>
    <row r="5320">
      <c r="I5320" s="1"/>
      <c r="J5320" s="1"/>
      <c r="K5320" s="1"/>
      <c r="AA5320" s="1"/>
      <c r="AB5320" s="1"/>
      <c r="AC5320" s="1"/>
      <c r="AJ5320" s="1"/>
      <c r="AK5320" s="1"/>
      <c r="AL5320" s="1"/>
    </row>
    <row r="5321">
      <c r="I5321" s="1"/>
      <c r="J5321" s="1"/>
      <c r="K5321" s="1"/>
      <c r="AA5321" s="1"/>
      <c r="AB5321" s="1"/>
      <c r="AC5321" s="1"/>
      <c r="AJ5321" s="1"/>
      <c r="AK5321" s="1"/>
      <c r="AL5321" s="1"/>
    </row>
    <row r="5322">
      <c r="I5322" s="1"/>
      <c r="J5322" s="1"/>
      <c r="K5322" s="1"/>
      <c r="AA5322" s="1"/>
      <c r="AB5322" s="1"/>
      <c r="AC5322" s="1"/>
      <c r="AJ5322" s="1"/>
      <c r="AK5322" s="1"/>
      <c r="AL5322" s="1"/>
    </row>
    <row r="5323">
      <c r="I5323" s="1"/>
      <c r="J5323" s="1"/>
      <c r="K5323" s="1"/>
      <c r="AA5323" s="1"/>
      <c r="AB5323" s="1"/>
      <c r="AC5323" s="1"/>
      <c r="AJ5323" s="1"/>
      <c r="AK5323" s="1"/>
      <c r="AL5323" s="1"/>
    </row>
    <row r="5324">
      <c r="I5324" s="1"/>
      <c r="J5324" s="1"/>
      <c r="K5324" s="1"/>
      <c r="AA5324" s="1"/>
      <c r="AB5324" s="1"/>
      <c r="AC5324" s="1"/>
      <c r="AJ5324" s="1"/>
      <c r="AK5324" s="1"/>
      <c r="AL5324" s="1"/>
    </row>
    <row r="5325">
      <c r="I5325" s="1"/>
      <c r="J5325" s="1"/>
      <c r="K5325" s="1"/>
      <c r="AA5325" s="1"/>
      <c r="AB5325" s="1"/>
      <c r="AC5325" s="1"/>
      <c r="AJ5325" s="1"/>
      <c r="AK5325" s="1"/>
      <c r="AL5325" s="1"/>
    </row>
    <row r="5326">
      <c r="I5326" s="1"/>
      <c r="J5326" s="1"/>
      <c r="K5326" s="1"/>
      <c r="AA5326" s="1"/>
      <c r="AB5326" s="1"/>
      <c r="AC5326" s="1"/>
      <c r="AJ5326" s="1"/>
      <c r="AK5326" s="1"/>
      <c r="AL5326" s="1"/>
    </row>
    <row r="5327">
      <c r="I5327" s="1"/>
      <c r="J5327" s="1"/>
      <c r="K5327" s="1"/>
      <c r="AA5327" s="1"/>
      <c r="AB5327" s="1"/>
      <c r="AC5327" s="1"/>
      <c r="AJ5327" s="1"/>
      <c r="AK5327" s="1"/>
      <c r="AL5327" s="1"/>
    </row>
    <row r="5328">
      <c r="I5328" s="1"/>
      <c r="J5328" s="1"/>
      <c r="K5328" s="1"/>
      <c r="AA5328" s="1"/>
      <c r="AB5328" s="1"/>
      <c r="AC5328" s="1"/>
      <c r="AJ5328" s="1"/>
      <c r="AK5328" s="1"/>
      <c r="AL5328" s="1"/>
    </row>
    <row r="5329">
      <c r="I5329" s="1"/>
      <c r="J5329" s="1"/>
      <c r="K5329" s="1"/>
      <c r="AA5329" s="1"/>
      <c r="AB5329" s="1"/>
      <c r="AC5329" s="1"/>
      <c r="AJ5329" s="1"/>
      <c r="AK5329" s="1"/>
      <c r="AL5329" s="1"/>
    </row>
    <row r="5330">
      <c r="I5330" s="1"/>
      <c r="J5330" s="1"/>
      <c r="K5330" s="1"/>
      <c r="AA5330" s="1"/>
      <c r="AB5330" s="1"/>
      <c r="AC5330" s="1"/>
      <c r="AJ5330" s="1"/>
      <c r="AK5330" s="1"/>
      <c r="AL5330" s="1"/>
    </row>
    <row r="5331">
      <c r="I5331" s="1"/>
      <c r="J5331" s="1"/>
      <c r="K5331" s="1"/>
      <c r="AA5331" s="1"/>
      <c r="AB5331" s="1"/>
      <c r="AC5331" s="1"/>
      <c r="AJ5331" s="1"/>
      <c r="AK5331" s="1"/>
      <c r="AL5331" s="1"/>
    </row>
    <row r="5332">
      <c r="I5332" s="1"/>
      <c r="J5332" s="1"/>
      <c r="K5332" s="1"/>
      <c r="AA5332" s="1"/>
      <c r="AB5332" s="1"/>
      <c r="AC5332" s="1"/>
      <c r="AJ5332" s="1"/>
      <c r="AK5332" s="1"/>
      <c r="AL5332" s="1"/>
    </row>
    <row r="5333">
      <c r="I5333" s="1"/>
      <c r="J5333" s="1"/>
      <c r="K5333" s="1"/>
      <c r="AA5333" s="1"/>
      <c r="AB5333" s="1"/>
      <c r="AC5333" s="1"/>
      <c r="AJ5333" s="1"/>
      <c r="AK5333" s="1"/>
      <c r="AL5333" s="1"/>
    </row>
    <row r="5334">
      <c r="I5334" s="1"/>
      <c r="J5334" s="1"/>
      <c r="K5334" s="1"/>
      <c r="AA5334" s="1"/>
      <c r="AB5334" s="1"/>
      <c r="AC5334" s="1"/>
      <c r="AJ5334" s="1"/>
      <c r="AK5334" s="1"/>
      <c r="AL5334" s="1"/>
    </row>
    <row r="5335">
      <c r="I5335" s="1"/>
      <c r="J5335" s="1"/>
      <c r="K5335" s="1"/>
      <c r="AA5335" s="1"/>
      <c r="AB5335" s="1"/>
      <c r="AC5335" s="1"/>
      <c r="AJ5335" s="1"/>
      <c r="AK5335" s="1"/>
      <c r="AL5335" s="1"/>
    </row>
    <row r="5336">
      <c r="I5336" s="1"/>
      <c r="J5336" s="1"/>
      <c r="K5336" s="1"/>
      <c r="AA5336" s="1"/>
      <c r="AB5336" s="1"/>
      <c r="AC5336" s="1"/>
      <c r="AJ5336" s="1"/>
      <c r="AK5336" s="1"/>
      <c r="AL5336" s="1"/>
    </row>
    <row r="5337">
      <c r="I5337" s="1"/>
      <c r="J5337" s="1"/>
      <c r="K5337" s="1"/>
      <c r="AA5337" s="1"/>
      <c r="AB5337" s="1"/>
      <c r="AC5337" s="1"/>
      <c r="AJ5337" s="1"/>
      <c r="AK5337" s="1"/>
      <c r="AL5337" s="1"/>
    </row>
    <row r="5338">
      <c r="I5338" s="1"/>
      <c r="J5338" s="1"/>
      <c r="K5338" s="1"/>
      <c r="AA5338" s="1"/>
      <c r="AB5338" s="1"/>
      <c r="AC5338" s="1"/>
      <c r="AJ5338" s="1"/>
      <c r="AK5338" s="1"/>
      <c r="AL5338" s="1"/>
    </row>
    <row r="5339">
      <c r="I5339" s="1"/>
      <c r="J5339" s="1"/>
      <c r="K5339" s="1"/>
      <c r="AA5339" s="1"/>
      <c r="AB5339" s="1"/>
      <c r="AC5339" s="1"/>
      <c r="AJ5339" s="1"/>
      <c r="AK5339" s="1"/>
      <c r="AL5339" s="1"/>
    </row>
    <row r="5340">
      <c r="I5340" s="1"/>
      <c r="J5340" s="1"/>
      <c r="K5340" s="1"/>
      <c r="AA5340" s="1"/>
      <c r="AB5340" s="1"/>
      <c r="AC5340" s="1"/>
      <c r="AJ5340" s="1"/>
      <c r="AK5340" s="1"/>
      <c r="AL5340" s="1"/>
    </row>
    <row r="5341">
      <c r="I5341" s="1"/>
      <c r="J5341" s="1"/>
      <c r="K5341" s="1"/>
      <c r="AA5341" s="1"/>
      <c r="AB5341" s="1"/>
      <c r="AC5341" s="1"/>
      <c r="AJ5341" s="1"/>
      <c r="AK5341" s="1"/>
      <c r="AL5341" s="1"/>
    </row>
    <row r="5342">
      <c r="I5342" s="1"/>
      <c r="J5342" s="1"/>
      <c r="K5342" s="1"/>
      <c r="AA5342" s="1"/>
      <c r="AB5342" s="1"/>
      <c r="AC5342" s="1"/>
      <c r="AJ5342" s="1"/>
      <c r="AK5342" s="1"/>
      <c r="AL5342" s="1"/>
    </row>
    <row r="5343">
      <c r="I5343" s="1"/>
      <c r="J5343" s="1"/>
      <c r="K5343" s="1"/>
      <c r="AA5343" s="1"/>
      <c r="AB5343" s="1"/>
      <c r="AC5343" s="1"/>
      <c r="AJ5343" s="1"/>
      <c r="AK5343" s="1"/>
      <c r="AL5343" s="1"/>
    </row>
    <row r="5344">
      <c r="I5344" s="1"/>
      <c r="J5344" s="1"/>
      <c r="K5344" s="1"/>
      <c r="AA5344" s="1"/>
      <c r="AB5344" s="1"/>
      <c r="AC5344" s="1"/>
      <c r="AJ5344" s="1"/>
      <c r="AK5344" s="1"/>
      <c r="AL5344" s="1"/>
    </row>
    <row r="5345">
      <c r="I5345" s="1"/>
      <c r="J5345" s="1"/>
      <c r="K5345" s="1"/>
      <c r="AA5345" s="1"/>
      <c r="AB5345" s="1"/>
      <c r="AC5345" s="1"/>
      <c r="AJ5345" s="1"/>
      <c r="AK5345" s="1"/>
      <c r="AL5345" s="1"/>
    </row>
    <row r="5346">
      <c r="I5346" s="1"/>
      <c r="J5346" s="1"/>
      <c r="K5346" s="1"/>
      <c r="AA5346" s="1"/>
      <c r="AB5346" s="1"/>
      <c r="AC5346" s="1"/>
      <c r="AJ5346" s="1"/>
      <c r="AK5346" s="1"/>
      <c r="AL5346" s="1"/>
    </row>
    <row r="5347">
      <c r="I5347" s="1"/>
      <c r="J5347" s="1"/>
      <c r="K5347" s="1"/>
      <c r="AA5347" s="1"/>
      <c r="AB5347" s="1"/>
      <c r="AC5347" s="1"/>
      <c r="AJ5347" s="1"/>
      <c r="AK5347" s="1"/>
      <c r="AL5347" s="1"/>
    </row>
    <row r="5348">
      <c r="I5348" s="1"/>
      <c r="J5348" s="1"/>
      <c r="K5348" s="1"/>
      <c r="AA5348" s="1"/>
      <c r="AB5348" s="1"/>
      <c r="AC5348" s="1"/>
      <c r="AJ5348" s="1"/>
      <c r="AK5348" s="1"/>
      <c r="AL5348" s="1"/>
    </row>
    <row r="5349">
      <c r="I5349" s="1"/>
      <c r="J5349" s="1"/>
      <c r="K5349" s="1"/>
      <c r="AA5349" s="1"/>
      <c r="AB5349" s="1"/>
      <c r="AC5349" s="1"/>
      <c r="AJ5349" s="1"/>
      <c r="AK5349" s="1"/>
      <c r="AL5349" s="1"/>
    </row>
    <row r="5350">
      <c r="I5350" s="1"/>
      <c r="J5350" s="1"/>
      <c r="K5350" s="1"/>
      <c r="AA5350" s="1"/>
      <c r="AB5350" s="1"/>
      <c r="AC5350" s="1"/>
      <c r="AJ5350" s="1"/>
      <c r="AK5350" s="1"/>
      <c r="AL5350" s="1"/>
    </row>
    <row r="5351">
      <c r="I5351" s="1"/>
      <c r="J5351" s="1"/>
      <c r="K5351" s="1"/>
      <c r="AA5351" s="1"/>
      <c r="AB5351" s="1"/>
      <c r="AC5351" s="1"/>
      <c r="AJ5351" s="1"/>
      <c r="AK5351" s="1"/>
      <c r="AL5351" s="1"/>
    </row>
    <row r="5352">
      <c r="I5352" s="1"/>
      <c r="J5352" s="1"/>
      <c r="K5352" s="1"/>
      <c r="AA5352" s="1"/>
      <c r="AB5352" s="1"/>
      <c r="AC5352" s="1"/>
      <c r="AJ5352" s="1"/>
      <c r="AK5352" s="1"/>
      <c r="AL5352" s="1"/>
    </row>
    <row r="5353">
      <c r="I5353" s="1"/>
      <c r="J5353" s="1"/>
      <c r="K5353" s="1"/>
      <c r="AA5353" s="1"/>
      <c r="AB5353" s="1"/>
      <c r="AC5353" s="1"/>
      <c r="AJ5353" s="1"/>
      <c r="AK5353" s="1"/>
      <c r="AL5353" s="1"/>
    </row>
    <row r="5354">
      <c r="I5354" s="1"/>
      <c r="J5354" s="1"/>
      <c r="K5354" s="1"/>
      <c r="AA5354" s="1"/>
      <c r="AB5354" s="1"/>
      <c r="AC5354" s="1"/>
      <c r="AJ5354" s="1"/>
      <c r="AK5354" s="1"/>
      <c r="AL5354" s="1"/>
    </row>
    <row r="5355">
      <c r="I5355" s="1"/>
      <c r="J5355" s="1"/>
      <c r="K5355" s="1"/>
      <c r="AA5355" s="1"/>
      <c r="AB5355" s="1"/>
      <c r="AC5355" s="1"/>
      <c r="AJ5355" s="1"/>
      <c r="AK5355" s="1"/>
      <c r="AL5355" s="1"/>
    </row>
    <row r="5356">
      <c r="I5356" s="1"/>
      <c r="J5356" s="1"/>
      <c r="K5356" s="1"/>
      <c r="AA5356" s="1"/>
      <c r="AB5356" s="1"/>
      <c r="AC5356" s="1"/>
      <c r="AJ5356" s="1"/>
      <c r="AK5356" s="1"/>
      <c r="AL5356" s="1"/>
    </row>
    <row r="5357">
      <c r="I5357" s="1"/>
      <c r="J5357" s="1"/>
      <c r="K5357" s="1"/>
      <c r="AA5357" s="1"/>
      <c r="AB5357" s="1"/>
      <c r="AC5357" s="1"/>
      <c r="AJ5357" s="1"/>
      <c r="AK5357" s="1"/>
      <c r="AL5357" s="1"/>
    </row>
    <row r="5358">
      <c r="I5358" s="1"/>
      <c r="J5358" s="1"/>
      <c r="K5358" s="1"/>
      <c r="AA5358" s="1"/>
      <c r="AB5358" s="1"/>
      <c r="AC5358" s="1"/>
      <c r="AJ5358" s="1"/>
      <c r="AK5358" s="1"/>
      <c r="AL5358" s="1"/>
    </row>
    <row r="5359">
      <c r="I5359" s="1"/>
      <c r="J5359" s="1"/>
      <c r="K5359" s="1"/>
      <c r="AA5359" s="1"/>
      <c r="AB5359" s="1"/>
      <c r="AC5359" s="1"/>
      <c r="AJ5359" s="1"/>
      <c r="AK5359" s="1"/>
      <c r="AL5359" s="1"/>
    </row>
    <row r="5360">
      <c r="I5360" s="1"/>
      <c r="J5360" s="1"/>
      <c r="K5360" s="1"/>
      <c r="AA5360" s="1"/>
      <c r="AB5360" s="1"/>
      <c r="AC5360" s="1"/>
      <c r="AJ5360" s="1"/>
      <c r="AK5360" s="1"/>
      <c r="AL5360" s="1"/>
    </row>
    <row r="5361">
      <c r="I5361" s="1"/>
      <c r="J5361" s="1"/>
      <c r="K5361" s="1"/>
      <c r="AA5361" s="1"/>
      <c r="AB5361" s="1"/>
      <c r="AC5361" s="1"/>
      <c r="AJ5361" s="1"/>
      <c r="AK5361" s="1"/>
      <c r="AL5361" s="1"/>
    </row>
    <row r="5362">
      <c r="I5362" s="1"/>
      <c r="J5362" s="1"/>
      <c r="K5362" s="1"/>
      <c r="AA5362" s="1"/>
      <c r="AB5362" s="1"/>
      <c r="AC5362" s="1"/>
      <c r="AJ5362" s="1"/>
      <c r="AK5362" s="1"/>
      <c r="AL5362" s="1"/>
    </row>
    <row r="5363">
      <c r="I5363" s="1"/>
      <c r="J5363" s="1"/>
      <c r="K5363" s="1"/>
      <c r="AA5363" s="1"/>
      <c r="AB5363" s="1"/>
      <c r="AC5363" s="1"/>
      <c r="AJ5363" s="1"/>
      <c r="AK5363" s="1"/>
      <c r="AL5363" s="1"/>
    </row>
    <row r="5364">
      <c r="I5364" s="1"/>
      <c r="J5364" s="1"/>
      <c r="K5364" s="1"/>
      <c r="AA5364" s="1"/>
      <c r="AB5364" s="1"/>
      <c r="AC5364" s="1"/>
      <c r="AJ5364" s="1"/>
      <c r="AK5364" s="1"/>
      <c r="AL5364" s="1"/>
    </row>
    <row r="5365">
      <c r="I5365" s="1"/>
      <c r="J5365" s="1"/>
      <c r="K5365" s="1"/>
      <c r="AA5365" s="1"/>
      <c r="AB5365" s="1"/>
      <c r="AC5365" s="1"/>
      <c r="AJ5365" s="1"/>
      <c r="AK5365" s="1"/>
      <c r="AL5365" s="1"/>
    </row>
    <row r="5366">
      <c r="I5366" s="1"/>
      <c r="J5366" s="1"/>
      <c r="K5366" s="1"/>
      <c r="AA5366" s="1"/>
      <c r="AB5366" s="1"/>
      <c r="AC5366" s="1"/>
      <c r="AJ5366" s="1"/>
      <c r="AK5366" s="1"/>
      <c r="AL5366" s="1"/>
    </row>
    <row r="5367">
      <c r="I5367" s="1"/>
      <c r="J5367" s="1"/>
      <c r="K5367" s="1"/>
      <c r="AA5367" s="1"/>
      <c r="AB5367" s="1"/>
      <c r="AC5367" s="1"/>
      <c r="AJ5367" s="1"/>
      <c r="AK5367" s="1"/>
      <c r="AL5367" s="1"/>
    </row>
    <row r="5368">
      <c r="I5368" s="1"/>
      <c r="J5368" s="1"/>
      <c r="K5368" s="1"/>
      <c r="AA5368" s="1"/>
      <c r="AB5368" s="1"/>
      <c r="AC5368" s="1"/>
      <c r="AJ5368" s="1"/>
      <c r="AK5368" s="1"/>
      <c r="AL5368" s="1"/>
    </row>
    <row r="5369">
      <c r="I5369" s="1"/>
      <c r="J5369" s="1"/>
      <c r="K5369" s="1"/>
      <c r="AA5369" s="1"/>
      <c r="AB5369" s="1"/>
      <c r="AC5369" s="1"/>
      <c r="AJ5369" s="1"/>
      <c r="AK5369" s="1"/>
      <c r="AL5369" s="1"/>
    </row>
    <row r="5370">
      <c r="I5370" s="1"/>
      <c r="J5370" s="1"/>
      <c r="K5370" s="1"/>
      <c r="AA5370" s="1"/>
      <c r="AB5370" s="1"/>
      <c r="AC5370" s="1"/>
      <c r="AJ5370" s="1"/>
      <c r="AK5370" s="1"/>
      <c r="AL5370" s="1"/>
    </row>
    <row r="5371">
      <c r="I5371" s="1"/>
      <c r="J5371" s="1"/>
      <c r="K5371" s="1"/>
      <c r="AA5371" s="1"/>
      <c r="AB5371" s="1"/>
      <c r="AC5371" s="1"/>
      <c r="AJ5371" s="1"/>
      <c r="AK5371" s="1"/>
      <c r="AL5371" s="1"/>
    </row>
    <row r="5372">
      <c r="I5372" s="1"/>
      <c r="J5372" s="1"/>
      <c r="K5372" s="1"/>
      <c r="AA5372" s="1"/>
      <c r="AB5372" s="1"/>
      <c r="AC5372" s="1"/>
      <c r="AJ5372" s="1"/>
      <c r="AK5372" s="1"/>
      <c r="AL5372" s="1"/>
    </row>
    <row r="5373">
      <c r="I5373" s="1"/>
      <c r="J5373" s="1"/>
      <c r="K5373" s="1"/>
      <c r="AA5373" s="1"/>
      <c r="AB5373" s="1"/>
      <c r="AC5373" s="1"/>
      <c r="AJ5373" s="1"/>
      <c r="AK5373" s="1"/>
      <c r="AL5373" s="1"/>
    </row>
    <row r="5374">
      <c r="I5374" s="1"/>
      <c r="J5374" s="1"/>
      <c r="K5374" s="1"/>
      <c r="AA5374" s="1"/>
      <c r="AB5374" s="1"/>
      <c r="AC5374" s="1"/>
      <c r="AJ5374" s="1"/>
      <c r="AK5374" s="1"/>
      <c r="AL5374" s="1"/>
    </row>
    <row r="5375">
      <c r="I5375" s="1"/>
      <c r="J5375" s="1"/>
      <c r="K5375" s="1"/>
      <c r="AA5375" s="1"/>
      <c r="AB5375" s="1"/>
      <c r="AC5375" s="1"/>
      <c r="AJ5375" s="1"/>
      <c r="AK5375" s="1"/>
      <c r="AL5375" s="1"/>
    </row>
    <row r="5376">
      <c r="I5376" s="1"/>
      <c r="J5376" s="1"/>
      <c r="K5376" s="1"/>
      <c r="AA5376" s="1"/>
      <c r="AB5376" s="1"/>
      <c r="AC5376" s="1"/>
      <c r="AJ5376" s="1"/>
      <c r="AK5376" s="1"/>
      <c r="AL5376" s="1"/>
    </row>
    <row r="5377">
      <c r="I5377" s="1"/>
      <c r="J5377" s="1"/>
      <c r="K5377" s="1"/>
      <c r="AA5377" s="1"/>
      <c r="AB5377" s="1"/>
      <c r="AC5377" s="1"/>
      <c r="AJ5377" s="1"/>
      <c r="AK5377" s="1"/>
      <c r="AL5377" s="1"/>
    </row>
    <row r="5378">
      <c r="I5378" s="1"/>
      <c r="J5378" s="1"/>
      <c r="K5378" s="1"/>
      <c r="AA5378" s="1"/>
      <c r="AB5378" s="1"/>
      <c r="AC5378" s="1"/>
      <c r="AJ5378" s="1"/>
      <c r="AK5378" s="1"/>
      <c r="AL5378" s="1"/>
    </row>
    <row r="5379">
      <c r="I5379" s="1"/>
      <c r="J5379" s="1"/>
      <c r="K5379" s="1"/>
      <c r="AA5379" s="1"/>
      <c r="AB5379" s="1"/>
      <c r="AC5379" s="1"/>
      <c r="AJ5379" s="1"/>
      <c r="AK5379" s="1"/>
      <c r="AL5379" s="1"/>
    </row>
    <row r="5380">
      <c r="I5380" s="1"/>
      <c r="J5380" s="1"/>
      <c r="K5380" s="1"/>
      <c r="AA5380" s="1"/>
      <c r="AB5380" s="1"/>
      <c r="AC5380" s="1"/>
      <c r="AJ5380" s="1"/>
      <c r="AK5380" s="1"/>
      <c r="AL5380" s="1"/>
    </row>
    <row r="5381">
      <c r="I5381" s="1"/>
      <c r="J5381" s="1"/>
      <c r="K5381" s="1"/>
      <c r="AA5381" s="1"/>
      <c r="AB5381" s="1"/>
      <c r="AC5381" s="1"/>
      <c r="AJ5381" s="1"/>
      <c r="AK5381" s="1"/>
      <c r="AL5381" s="1"/>
    </row>
    <row r="5382">
      <c r="I5382" s="1"/>
      <c r="J5382" s="1"/>
      <c r="K5382" s="1"/>
      <c r="AA5382" s="1"/>
      <c r="AB5382" s="1"/>
      <c r="AC5382" s="1"/>
      <c r="AJ5382" s="1"/>
      <c r="AK5382" s="1"/>
      <c r="AL5382" s="1"/>
    </row>
    <row r="5383">
      <c r="I5383" s="1"/>
      <c r="J5383" s="1"/>
      <c r="K5383" s="1"/>
      <c r="AA5383" s="1"/>
      <c r="AB5383" s="1"/>
      <c r="AC5383" s="1"/>
      <c r="AJ5383" s="1"/>
      <c r="AK5383" s="1"/>
      <c r="AL5383" s="1"/>
    </row>
    <row r="5384">
      <c r="I5384" s="1"/>
      <c r="J5384" s="1"/>
      <c r="K5384" s="1"/>
      <c r="AA5384" s="1"/>
      <c r="AB5384" s="1"/>
      <c r="AC5384" s="1"/>
      <c r="AJ5384" s="1"/>
      <c r="AK5384" s="1"/>
      <c r="AL5384" s="1"/>
    </row>
    <row r="5385">
      <c r="I5385" s="1"/>
      <c r="J5385" s="1"/>
      <c r="K5385" s="1"/>
      <c r="AA5385" s="1"/>
      <c r="AB5385" s="1"/>
      <c r="AC5385" s="1"/>
      <c r="AJ5385" s="1"/>
      <c r="AK5385" s="1"/>
      <c r="AL5385" s="1"/>
    </row>
    <row r="5386">
      <c r="I5386" s="1"/>
      <c r="J5386" s="1"/>
      <c r="K5386" s="1"/>
      <c r="AA5386" s="1"/>
      <c r="AB5386" s="1"/>
      <c r="AC5386" s="1"/>
      <c r="AJ5386" s="1"/>
      <c r="AK5386" s="1"/>
      <c r="AL5386" s="1"/>
    </row>
    <row r="5387">
      <c r="I5387" s="1"/>
      <c r="J5387" s="1"/>
      <c r="K5387" s="1"/>
      <c r="AA5387" s="1"/>
      <c r="AB5387" s="1"/>
      <c r="AC5387" s="1"/>
      <c r="AJ5387" s="1"/>
      <c r="AK5387" s="1"/>
      <c r="AL5387" s="1"/>
    </row>
    <row r="5388">
      <c r="I5388" s="1"/>
      <c r="J5388" s="1"/>
      <c r="K5388" s="1"/>
      <c r="AA5388" s="1"/>
      <c r="AB5388" s="1"/>
      <c r="AC5388" s="1"/>
      <c r="AJ5388" s="1"/>
      <c r="AK5388" s="1"/>
      <c r="AL5388" s="1"/>
    </row>
    <row r="5389">
      <c r="I5389" s="1"/>
      <c r="J5389" s="1"/>
      <c r="K5389" s="1"/>
      <c r="AA5389" s="1"/>
      <c r="AB5389" s="1"/>
      <c r="AC5389" s="1"/>
      <c r="AJ5389" s="1"/>
      <c r="AK5389" s="1"/>
      <c r="AL5389" s="1"/>
    </row>
    <row r="5390">
      <c r="I5390" s="1"/>
      <c r="J5390" s="1"/>
      <c r="K5390" s="1"/>
      <c r="AA5390" s="1"/>
      <c r="AB5390" s="1"/>
      <c r="AC5390" s="1"/>
      <c r="AJ5390" s="1"/>
      <c r="AK5390" s="1"/>
      <c r="AL5390" s="1"/>
    </row>
    <row r="5391">
      <c r="I5391" s="1"/>
      <c r="J5391" s="1"/>
      <c r="K5391" s="1"/>
      <c r="AA5391" s="1"/>
      <c r="AB5391" s="1"/>
      <c r="AC5391" s="1"/>
      <c r="AJ5391" s="1"/>
      <c r="AK5391" s="1"/>
      <c r="AL5391" s="1"/>
    </row>
    <row r="5392">
      <c r="I5392" s="1"/>
      <c r="J5392" s="1"/>
      <c r="K5392" s="1"/>
      <c r="AA5392" s="1"/>
      <c r="AB5392" s="1"/>
      <c r="AC5392" s="1"/>
      <c r="AJ5392" s="1"/>
      <c r="AK5392" s="1"/>
      <c r="AL5392" s="1"/>
    </row>
    <row r="5393">
      <c r="I5393" s="1"/>
      <c r="J5393" s="1"/>
      <c r="K5393" s="1"/>
      <c r="AA5393" s="1"/>
      <c r="AB5393" s="1"/>
      <c r="AC5393" s="1"/>
      <c r="AJ5393" s="1"/>
      <c r="AK5393" s="1"/>
      <c r="AL5393" s="1"/>
    </row>
    <row r="5394">
      <c r="I5394" s="1"/>
      <c r="J5394" s="1"/>
      <c r="K5394" s="1"/>
      <c r="AA5394" s="1"/>
      <c r="AB5394" s="1"/>
      <c r="AC5394" s="1"/>
      <c r="AJ5394" s="1"/>
      <c r="AK5394" s="1"/>
      <c r="AL5394" s="1"/>
    </row>
    <row r="5395">
      <c r="I5395" s="1"/>
      <c r="J5395" s="1"/>
      <c r="K5395" s="1"/>
      <c r="AA5395" s="1"/>
      <c r="AB5395" s="1"/>
      <c r="AC5395" s="1"/>
      <c r="AJ5395" s="1"/>
      <c r="AK5395" s="1"/>
      <c r="AL5395" s="1"/>
    </row>
    <row r="5396">
      <c r="I5396" s="1"/>
      <c r="J5396" s="1"/>
      <c r="K5396" s="1"/>
      <c r="AA5396" s="1"/>
      <c r="AB5396" s="1"/>
      <c r="AC5396" s="1"/>
      <c r="AJ5396" s="1"/>
      <c r="AK5396" s="1"/>
      <c r="AL5396" s="1"/>
    </row>
    <row r="5397">
      <c r="I5397" s="1"/>
      <c r="J5397" s="1"/>
      <c r="K5397" s="1"/>
      <c r="AA5397" s="1"/>
      <c r="AB5397" s="1"/>
      <c r="AC5397" s="1"/>
      <c r="AJ5397" s="1"/>
      <c r="AK5397" s="1"/>
      <c r="AL5397" s="1"/>
    </row>
    <row r="5398">
      <c r="I5398" s="1"/>
      <c r="J5398" s="1"/>
      <c r="K5398" s="1"/>
      <c r="AA5398" s="1"/>
      <c r="AB5398" s="1"/>
      <c r="AC5398" s="1"/>
      <c r="AJ5398" s="1"/>
      <c r="AK5398" s="1"/>
      <c r="AL5398" s="1"/>
    </row>
    <row r="5399">
      <c r="I5399" s="1"/>
      <c r="J5399" s="1"/>
      <c r="K5399" s="1"/>
      <c r="AA5399" s="1"/>
      <c r="AB5399" s="1"/>
      <c r="AC5399" s="1"/>
      <c r="AJ5399" s="1"/>
      <c r="AK5399" s="1"/>
      <c r="AL5399" s="1"/>
    </row>
    <row r="5400">
      <c r="I5400" s="1"/>
      <c r="J5400" s="1"/>
      <c r="K5400" s="1"/>
      <c r="AA5400" s="1"/>
      <c r="AB5400" s="1"/>
      <c r="AC5400" s="1"/>
      <c r="AJ5400" s="1"/>
      <c r="AK5400" s="1"/>
      <c r="AL5400" s="1"/>
    </row>
    <row r="5401">
      <c r="I5401" s="1"/>
      <c r="J5401" s="1"/>
      <c r="K5401" s="1"/>
      <c r="AA5401" s="1"/>
      <c r="AB5401" s="1"/>
      <c r="AC5401" s="1"/>
      <c r="AJ5401" s="1"/>
      <c r="AK5401" s="1"/>
      <c r="AL5401" s="1"/>
    </row>
    <row r="5402">
      <c r="I5402" s="1"/>
      <c r="J5402" s="1"/>
      <c r="K5402" s="1"/>
      <c r="AA5402" s="1"/>
      <c r="AB5402" s="1"/>
      <c r="AC5402" s="1"/>
      <c r="AJ5402" s="1"/>
      <c r="AK5402" s="1"/>
      <c r="AL5402" s="1"/>
    </row>
    <row r="5403">
      <c r="I5403" s="1"/>
      <c r="J5403" s="1"/>
      <c r="K5403" s="1"/>
      <c r="AA5403" s="1"/>
      <c r="AB5403" s="1"/>
      <c r="AC5403" s="1"/>
      <c r="AJ5403" s="1"/>
      <c r="AK5403" s="1"/>
      <c r="AL5403" s="1"/>
    </row>
    <row r="5404">
      <c r="I5404" s="1"/>
      <c r="J5404" s="1"/>
      <c r="K5404" s="1"/>
      <c r="AA5404" s="1"/>
      <c r="AB5404" s="1"/>
      <c r="AC5404" s="1"/>
      <c r="AJ5404" s="1"/>
      <c r="AK5404" s="1"/>
      <c r="AL5404" s="1"/>
    </row>
    <row r="5405">
      <c r="I5405" s="1"/>
      <c r="J5405" s="1"/>
      <c r="K5405" s="1"/>
      <c r="AA5405" s="1"/>
      <c r="AB5405" s="1"/>
      <c r="AC5405" s="1"/>
      <c r="AJ5405" s="1"/>
      <c r="AK5405" s="1"/>
      <c r="AL5405" s="1"/>
    </row>
    <row r="5406">
      <c r="I5406" s="1"/>
      <c r="J5406" s="1"/>
      <c r="K5406" s="1"/>
      <c r="AA5406" s="1"/>
      <c r="AB5406" s="1"/>
      <c r="AC5406" s="1"/>
      <c r="AJ5406" s="1"/>
      <c r="AK5406" s="1"/>
      <c r="AL5406" s="1"/>
    </row>
    <row r="5407">
      <c r="I5407" s="1"/>
      <c r="J5407" s="1"/>
      <c r="K5407" s="1"/>
      <c r="AA5407" s="1"/>
      <c r="AB5407" s="1"/>
      <c r="AC5407" s="1"/>
      <c r="AJ5407" s="1"/>
      <c r="AK5407" s="1"/>
      <c r="AL5407" s="1"/>
    </row>
    <row r="5408">
      <c r="I5408" s="1"/>
      <c r="J5408" s="1"/>
      <c r="K5408" s="1"/>
      <c r="AA5408" s="1"/>
      <c r="AB5408" s="1"/>
      <c r="AC5408" s="1"/>
      <c r="AJ5408" s="1"/>
      <c r="AK5408" s="1"/>
      <c r="AL5408" s="1"/>
    </row>
    <row r="5409">
      <c r="I5409" s="1"/>
      <c r="J5409" s="1"/>
      <c r="K5409" s="1"/>
      <c r="AA5409" s="1"/>
      <c r="AB5409" s="1"/>
      <c r="AC5409" s="1"/>
      <c r="AJ5409" s="1"/>
      <c r="AK5409" s="1"/>
      <c r="AL5409" s="1"/>
    </row>
    <row r="5410">
      <c r="I5410" s="1"/>
      <c r="J5410" s="1"/>
      <c r="K5410" s="1"/>
      <c r="AA5410" s="1"/>
      <c r="AB5410" s="1"/>
      <c r="AC5410" s="1"/>
      <c r="AJ5410" s="1"/>
      <c r="AK5410" s="1"/>
      <c r="AL5410" s="1"/>
    </row>
    <row r="5411">
      <c r="I5411" s="1"/>
      <c r="J5411" s="1"/>
      <c r="K5411" s="1"/>
      <c r="AA5411" s="1"/>
      <c r="AB5411" s="1"/>
      <c r="AC5411" s="1"/>
      <c r="AJ5411" s="1"/>
      <c r="AK5411" s="1"/>
      <c r="AL5411" s="1"/>
    </row>
    <row r="5412">
      <c r="I5412" s="1"/>
      <c r="J5412" s="1"/>
      <c r="K5412" s="1"/>
      <c r="AA5412" s="1"/>
      <c r="AB5412" s="1"/>
      <c r="AC5412" s="1"/>
      <c r="AJ5412" s="1"/>
      <c r="AK5412" s="1"/>
      <c r="AL5412" s="1"/>
    </row>
    <row r="5413">
      <c r="I5413" s="1"/>
      <c r="J5413" s="1"/>
      <c r="K5413" s="1"/>
      <c r="AA5413" s="1"/>
      <c r="AB5413" s="1"/>
      <c r="AC5413" s="1"/>
      <c r="AJ5413" s="1"/>
      <c r="AK5413" s="1"/>
      <c r="AL5413" s="1"/>
    </row>
    <row r="5414">
      <c r="I5414" s="1"/>
      <c r="J5414" s="1"/>
      <c r="K5414" s="1"/>
      <c r="AA5414" s="1"/>
      <c r="AB5414" s="1"/>
      <c r="AC5414" s="1"/>
      <c r="AJ5414" s="1"/>
      <c r="AK5414" s="1"/>
      <c r="AL5414" s="1"/>
    </row>
    <row r="5415">
      <c r="I5415" s="1"/>
      <c r="J5415" s="1"/>
      <c r="K5415" s="1"/>
      <c r="AA5415" s="1"/>
      <c r="AB5415" s="1"/>
      <c r="AC5415" s="1"/>
      <c r="AJ5415" s="1"/>
      <c r="AK5415" s="1"/>
      <c r="AL5415" s="1"/>
    </row>
    <row r="5416">
      <c r="I5416" s="1"/>
      <c r="J5416" s="1"/>
      <c r="K5416" s="1"/>
      <c r="AA5416" s="1"/>
      <c r="AB5416" s="1"/>
      <c r="AC5416" s="1"/>
      <c r="AJ5416" s="1"/>
      <c r="AK5416" s="1"/>
      <c r="AL5416" s="1"/>
    </row>
    <row r="5417">
      <c r="I5417" s="1"/>
      <c r="J5417" s="1"/>
      <c r="K5417" s="1"/>
      <c r="AA5417" s="1"/>
      <c r="AB5417" s="1"/>
      <c r="AC5417" s="1"/>
      <c r="AJ5417" s="1"/>
      <c r="AK5417" s="1"/>
      <c r="AL5417" s="1"/>
    </row>
    <row r="5418">
      <c r="I5418" s="1"/>
      <c r="J5418" s="1"/>
      <c r="K5418" s="1"/>
      <c r="AA5418" s="1"/>
      <c r="AB5418" s="1"/>
      <c r="AC5418" s="1"/>
      <c r="AJ5418" s="1"/>
      <c r="AK5418" s="1"/>
      <c r="AL5418" s="1"/>
    </row>
    <row r="5419">
      <c r="I5419" s="1"/>
      <c r="J5419" s="1"/>
      <c r="K5419" s="1"/>
      <c r="AA5419" s="1"/>
      <c r="AB5419" s="1"/>
      <c r="AC5419" s="1"/>
      <c r="AJ5419" s="1"/>
      <c r="AK5419" s="1"/>
      <c r="AL5419" s="1"/>
    </row>
    <row r="5420">
      <c r="I5420" s="1"/>
      <c r="J5420" s="1"/>
      <c r="K5420" s="1"/>
      <c r="AA5420" s="1"/>
      <c r="AB5420" s="1"/>
      <c r="AC5420" s="1"/>
      <c r="AJ5420" s="1"/>
      <c r="AK5420" s="1"/>
      <c r="AL5420" s="1"/>
    </row>
    <row r="5421">
      <c r="I5421" s="1"/>
      <c r="J5421" s="1"/>
      <c r="K5421" s="1"/>
      <c r="AA5421" s="1"/>
      <c r="AB5421" s="1"/>
      <c r="AC5421" s="1"/>
      <c r="AJ5421" s="1"/>
      <c r="AK5421" s="1"/>
      <c r="AL5421" s="1"/>
    </row>
    <row r="5422">
      <c r="I5422" s="1"/>
      <c r="J5422" s="1"/>
      <c r="K5422" s="1"/>
      <c r="AA5422" s="1"/>
      <c r="AB5422" s="1"/>
      <c r="AC5422" s="1"/>
      <c r="AJ5422" s="1"/>
      <c r="AK5422" s="1"/>
      <c r="AL5422" s="1"/>
    </row>
    <row r="5423">
      <c r="I5423" s="1"/>
      <c r="J5423" s="1"/>
      <c r="K5423" s="1"/>
      <c r="AA5423" s="1"/>
      <c r="AB5423" s="1"/>
      <c r="AC5423" s="1"/>
      <c r="AJ5423" s="1"/>
      <c r="AK5423" s="1"/>
      <c r="AL5423" s="1"/>
    </row>
    <row r="5424">
      <c r="I5424" s="1"/>
      <c r="J5424" s="1"/>
      <c r="K5424" s="1"/>
      <c r="AA5424" s="1"/>
      <c r="AB5424" s="1"/>
      <c r="AC5424" s="1"/>
      <c r="AJ5424" s="1"/>
      <c r="AK5424" s="1"/>
      <c r="AL5424" s="1"/>
    </row>
    <row r="5425">
      <c r="I5425" s="1"/>
      <c r="J5425" s="1"/>
      <c r="K5425" s="1"/>
      <c r="AA5425" s="1"/>
      <c r="AB5425" s="1"/>
      <c r="AC5425" s="1"/>
      <c r="AJ5425" s="1"/>
      <c r="AK5425" s="1"/>
      <c r="AL5425" s="1"/>
    </row>
    <row r="5426">
      <c r="I5426" s="1"/>
      <c r="J5426" s="1"/>
      <c r="K5426" s="1"/>
      <c r="AA5426" s="1"/>
      <c r="AB5426" s="1"/>
      <c r="AC5426" s="1"/>
      <c r="AJ5426" s="1"/>
      <c r="AK5426" s="1"/>
      <c r="AL5426" s="1"/>
    </row>
    <row r="5427">
      <c r="I5427" s="1"/>
      <c r="J5427" s="1"/>
      <c r="K5427" s="1"/>
      <c r="AA5427" s="1"/>
      <c r="AB5427" s="1"/>
      <c r="AC5427" s="1"/>
      <c r="AJ5427" s="1"/>
      <c r="AK5427" s="1"/>
      <c r="AL5427" s="1"/>
    </row>
    <row r="5428">
      <c r="I5428" s="1"/>
      <c r="J5428" s="1"/>
      <c r="K5428" s="1"/>
      <c r="AA5428" s="1"/>
      <c r="AB5428" s="1"/>
      <c r="AC5428" s="1"/>
      <c r="AJ5428" s="1"/>
      <c r="AK5428" s="1"/>
      <c r="AL5428" s="1"/>
    </row>
    <row r="5429">
      <c r="I5429" s="1"/>
      <c r="J5429" s="1"/>
      <c r="K5429" s="1"/>
      <c r="AA5429" s="1"/>
      <c r="AB5429" s="1"/>
      <c r="AC5429" s="1"/>
      <c r="AJ5429" s="1"/>
      <c r="AK5429" s="1"/>
      <c r="AL5429" s="1"/>
    </row>
    <row r="5430">
      <c r="I5430" s="1"/>
      <c r="J5430" s="1"/>
      <c r="K5430" s="1"/>
      <c r="AA5430" s="1"/>
      <c r="AB5430" s="1"/>
      <c r="AC5430" s="1"/>
      <c r="AJ5430" s="1"/>
      <c r="AK5430" s="1"/>
      <c r="AL5430" s="1"/>
    </row>
    <row r="5431">
      <c r="I5431" s="1"/>
      <c r="J5431" s="1"/>
      <c r="K5431" s="1"/>
      <c r="AA5431" s="1"/>
      <c r="AB5431" s="1"/>
      <c r="AC5431" s="1"/>
      <c r="AJ5431" s="1"/>
      <c r="AK5431" s="1"/>
      <c r="AL5431" s="1"/>
    </row>
    <row r="5432">
      <c r="I5432" s="1"/>
      <c r="J5432" s="1"/>
      <c r="K5432" s="1"/>
      <c r="AA5432" s="1"/>
      <c r="AB5432" s="1"/>
      <c r="AC5432" s="1"/>
      <c r="AJ5432" s="1"/>
      <c r="AK5432" s="1"/>
      <c r="AL5432" s="1"/>
    </row>
    <row r="5433">
      <c r="I5433" s="1"/>
      <c r="J5433" s="1"/>
      <c r="K5433" s="1"/>
      <c r="AA5433" s="1"/>
      <c r="AB5433" s="1"/>
      <c r="AC5433" s="1"/>
      <c r="AJ5433" s="1"/>
      <c r="AK5433" s="1"/>
      <c r="AL5433" s="1"/>
    </row>
    <row r="5434">
      <c r="I5434" s="1"/>
      <c r="J5434" s="1"/>
      <c r="K5434" s="1"/>
      <c r="AA5434" s="1"/>
      <c r="AB5434" s="1"/>
      <c r="AC5434" s="1"/>
      <c r="AJ5434" s="1"/>
      <c r="AK5434" s="1"/>
      <c r="AL5434" s="1"/>
    </row>
    <row r="5435">
      <c r="I5435" s="1"/>
      <c r="J5435" s="1"/>
      <c r="K5435" s="1"/>
      <c r="AA5435" s="1"/>
      <c r="AB5435" s="1"/>
      <c r="AC5435" s="1"/>
      <c r="AJ5435" s="1"/>
      <c r="AK5435" s="1"/>
      <c r="AL5435" s="1"/>
    </row>
    <row r="5436">
      <c r="I5436" s="1"/>
      <c r="J5436" s="1"/>
      <c r="K5436" s="1"/>
      <c r="AA5436" s="1"/>
      <c r="AB5436" s="1"/>
      <c r="AC5436" s="1"/>
      <c r="AJ5436" s="1"/>
      <c r="AK5436" s="1"/>
      <c r="AL5436" s="1"/>
    </row>
    <row r="5437">
      <c r="I5437" s="1"/>
      <c r="J5437" s="1"/>
      <c r="K5437" s="1"/>
      <c r="AA5437" s="1"/>
      <c r="AB5437" s="1"/>
      <c r="AC5437" s="1"/>
      <c r="AJ5437" s="1"/>
      <c r="AK5437" s="1"/>
      <c r="AL5437" s="1"/>
    </row>
    <row r="5438">
      <c r="I5438" s="1"/>
      <c r="J5438" s="1"/>
      <c r="K5438" s="1"/>
      <c r="AA5438" s="1"/>
      <c r="AB5438" s="1"/>
      <c r="AC5438" s="1"/>
      <c r="AJ5438" s="1"/>
      <c r="AK5438" s="1"/>
      <c r="AL5438" s="1"/>
    </row>
    <row r="5439">
      <c r="I5439" s="1"/>
      <c r="J5439" s="1"/>
      <c r="K5439" s="1"/>
      <c r="AA5439" s="1"/>
      <c r="AB5439" s="1"/>
      <c r="AC5439" s="1"/>
      <c r="AJ5439" s="1"/>
      <c r="AK5439" s="1"/>
      <c r="AL5439" s="1"/>
    </row>
    <row r="5440">
      <c r="I5440" s="1"/>
      <c r="J5440" s="1"/>
      <c r="K5440" s="1"/>
      <c r="AA5440" s="1"/>
      <c r="AB5440" s="1"/>
      <c r="AC5440" s="1"/>
      <c r="AJ5440" s="1"/>
      <c r="AK5440" s="1"/>
      <c r="AL5440" s="1"/>
    </row>
    <row r="5441">
      <c r="I5441" s="1"/>
      <c r="J5441" s="1"/>
      <c r="K5441" s="1"/>
      <c r="AA5441" s="1"/>
      <c r="AB5441" s="1"/>
      <c r="AC5441" s="1"/>
      <c r="AJ5441" s="1"/>
      <c r="AK5441" s="1"/>
      <c r="AL5441" s="1"/>
    </row>
    <row r="5442">
      <c r="I5442" s="1"/>
      <c r="J5442" s="1"/>
      <c r="K5442" s="1"/>
      <c r="AA5442" s="1"/>
      <c r="AB5442" s="1"/>
      <c r="AC5442" s="1"/>
      <c r="AJ5442" s="1"/>
      <c r="AK5442" s="1"/>
      <c r="AL5442" s="1"/>
    </row>
    <row r="5443">
      <c r="I5443" s="1"/>
      <c r="J5443" s="1"/>
      <c r="K5443" s="1"/>
      <c r="AA5443" s="1"/>
      <c r="AB5443" s="1"/>
      <c r="AC5443" s="1"/>
      <c r="AJ5443" s="1"/>
      <c r="AK5443" s="1"/>
      <c r="AL5443" s="1"/>
    </row>
    <row r="5444">
      <c r="I5444" s="1"/>
      <c r="J5444" s="1"/>
      <c r="K5444" s="1"/>
      <c r="AA5444" s="1"/>
      <c r="AB5444" s="1"/>
      <c r="AC5444" s="1"/>
      <c r="AJ5444" s="1"/>
      <c r="AK5444" s="1"/>
      <c r="AL5444" s="1"/>
    </row>
    <row r="5445">
      <c r="I5445" s="1"/>
      <c r="J5445" s="1"/>
      <c r="K5445" s="1"/>
      <c r="AA5445" s="1"/>
      <c r="AB5445" s="1"/>
      <c r="AC5445" s="1"/>
      <c r="AJ5445" s="1"/>
      <c r="AK5445" s="1"/>
      <c r="AL5445" s="1"/>
    </row>
    <row r="5446">
      <c r="I5446" s="1"/>
      <c r="J5446" s="1"/>
      <c r="K5446" s="1"/>
      <c r="AA5446" s="1"/>
      <c r="AB5446" s="1"/>
      <c r="AC5446" s="1"/>
      <c r="AJ5446" s="1"/>
      <c r="AK5446" s="1"/>
      <c r="AL5446" s="1"/>
    </row>
    <row r="5447">
      <c r="I5447" s="1"/>
      <c r="J5447" s="1"/>
      <c r="K5447" s="1"/>
      <c r="AA5447" s="1"/>
      <c r="AB5447" s="1"/>
      <c r="AC5447" s="1"/>
      <c r="AJ5447" s="1"/>
      <c r="AK5447" s="1"/>
      <c r="AL5447" s="1"/>
    </row>
    <row r="5448">
      <c r="I5448" s="1"/>
      <c r="J5448" s="1"/>
      <c r="K5448" s="1"/>
      <c r="AA5448" s="1"/>
      <c r="AB5448" s="1"/>
      <c r="AC5448" s="1"/>
      <c r="AJ5448" s="1"/>
      <c r="AK5448" s="1"/>
      <c r="AL5448" s="1"/>
    </row>
    <row r="5449">
      <c r="I5449" s="1"/>
      <c r="J5449" s="1"/>
      <c r="K5449" s="1"/>
      <c r="AA5449" s="1"/>
      <c r="AB5449" s="1"/>
      <c r="AC5449" s="1"/>
      <c r="AJ5449" s="1"/>
      <c r="AK5449" s="1"/>
      <c r="AL5449" s="1"/>
    </row>
    <row r="5450">
      <c r="I5450" s="1"/>
      <c r="J5450" s="1"/>
      <c r="K5450" s="1"/>
      <c r="AA5450" s="1"/>
      <c r="AB5450" s="1"/>
      <c r="AC5450" s="1"/>
      <c r="AJ5450" s="1"/>
      <c r="AK5450" s="1"/>
      <c r="AL5450" s="1"/>
    </row>
    <row r="5451">
      <c r="I5451" s="1"/>
      <c r="J5451" s="1"/>
      <c r="K5451" s="1"/>
      <c r="AA5451" s="1"/>
      <c r="AB5451" s="1"/>
      <c r="AC5451" s="1"/>
      <c r="AJ5451" s="1"/>
      <c r="AK5451" s="1"/>
      <c r="AL5451" s="1"/>
    </row>
    <row r="5452">
      <c r="I5452" s="1"/>
      <c r="J5452" s="1"/>
      <c r="K5452" s="1"/>
      <c r="AA5452" s="1"/>
      <c r="AB5452" s="1"/>
      <c r="AC5452" s="1"/>
      <c r="AJ5452" s="1"/>
      <c r="AK5452" s="1"/>
      <c r="AL5452" s="1"/>
    </row>
    <row r="5453">
      <c r="I5453" s="1"/>
      <c r="J5453" s="1"/>
      <c r="K5453" s="1"/>
      <c r="AA5453" s="1"/>
      <c r="AB5453" s="1"/>
      <c r="AC5453" s="1"/>
      <c r="AJ5453" s="1"/>
      <c r="AK5453" s="1"/>
      <c r="AL5453" s="1"/>
    </row>
    <row r="5454">
      <c r="I5454" s="1"/>
      <c r="J5454" s="1"/>
      <c r="K5454" s="1"/>
      <c r="AA5454" s="1"/>
      <c r="AB5454" s="1"/>
      <c r="AC5454" s="1"/>
      <c r="AJ5454" s="1"/>
      <c r="AK5454" s="1"/>
      <c r="AL5454" s="1"/>
    </row>
    <row r="5455">
      <c r="I5455" s="1"/>
      <c r="J5455" s="1"/>
      <c r="K5455" s="1"/>
      <c r="AA5455" s="1"/>
      <c r="AB5455" s="1"/>
      <c r="AC5455" s="1"/>
      <c r="AJ5455" s="1"/>
      <c r="AK5455" s="1"/>
      <c r="AL5455" s="1"/>
    </row>
    <row r="5456">
      <c r="I5456" s="1"/>
      <c r="J5456" s="1"/>
      <c r="K5456" s="1"/>
      <c r="AA5456" s="1"/>
      <c r="AB5456" s="1"/>
      <c r="AC5456" s="1"/>
      <c r="AJ5456" s="1"/>
      <c r="AK5456" s="1"/>
      <c r="AL5456" s="1"/>
    </row>
    <row r="5457">
      <c r="I5457" s="1"/>
      <c r="J5457" s="1"/>
      <c r="K5457" s="1"/>
      <c r="AA5457" s="1"/>
      <c r="AB5457" s="1"/>
      <c r="AC5457" s="1"/>
      <c r="AJ5457" s="1"/>
      <c r="AK5457" s="1"/>
      <c r="AL5457" s="1"/>
    </row>
    <row r="5458">
      <c r="I5458" s="1"/>
      <c r="J5458" s="1"/>
      <c r="K5458" s="1"/>
      <c r="AA5458" s="1"/>
      <c r="AB5458" s="1"/>
      <c r="AC5458" s="1"/>
      <c r="AJ5458" s="1"/>
      <c r="AK5458" s="1"/>
      <c r="AL5458" s="1"/>
    </row>
    <row r="5459">
      <c r="I5459" s="1"/>
      <c r="J5459" s="1"/>
      <c r="K5459" s="1"/>
      <c r="AA5459" s="1"/>
      <c r="AB5459" s="1"/>
      <c r="AC5459" s="1"/>
      <c r="AJ5459" s="1"/>
      <c r="AK5459" s="1"/>
      <c r="AL5459" s="1"/>
    </row>
    <row r="5460">
      <c r="I5460" s="1"/>
      <c r="J5460" s="1"/>
      <c r="K5460" s="1"/>
      <c r="AA5460" s="1"/>
      <c r="AB5460" s="1"/>
      <c r="AC5460" s="1"/>
      <c r="AJ5460" s="1"/>
      <c r="AK5460" s="1"/>
      <c r="AL5460" s="1"/>
    </row>
    <row r="5461">
      <c r="I5461" s="1"/>
      <c r="J5461" s="1"/>
      <c r="K5461" s="1"/>
      <c r="AA5461" s="1"/>
      <c r="AB5461" s="1"/>
      <c r="AC5461" s="1"/>
      <c r="AJ5461" s="1"/>
      <c r="AK5461" s="1"/>
      <c r="AL5461" s="1"/>
    </row>
    <row r="5462">
      <c r="I5462" s="1"/>
      <c r="J5462" s="1"/>
      <c r="K5462" s="1"/>
      <c r="AA5462" s="1"/>
      <c r="AB5462" s="1"/>
      <c r="AC5462" s="1"/>
      <c r="AJ5462" s="1"/>
      <c r="AK5462" s="1"/>
      <c r="AL5462" s="1"/>
    </row>
    <row r="5463">
      <c r="I5463" s="1"/>
      <c r="J5463" s="1"/>
      <c r="K5463" s="1"/>
      <c r="AA5463" s="1"/>
      <c r="AB5463" s="1"/>
      <c r="AC5463" s="1"/>
      <c r="AJ5463" s="1"/>
      <c r="AK5463" s="1"/>
      <c r="AL5463" s="1"/>
    </row>
    <row r="5464">
      <c r="I5464" s="1"/>
      <c r="J5464" s="1"/>
      <c r="K5464" s="1"/>
      <c r="AA5464" s="1"/>
      <c r="AB5464" s="1"/>
      <c r="AC5464" s="1"/>
      <c r="AJ5464" s="1"/>
      <c r="AK5464" s="1"/>
      <c r="AL5464" s="1"/>
    </row>
    <row r="5465">
      <c r="I5465" s="1"/>
      <c r="J5465" s="1"/>
      <c r="K5465" s="1"/>
      <c r="AA5465" s="1"/>
      <c r="AB5465" s="1"/>
      <c r="AC5465" s="1"/>
      <c r="AJ5465" s="1"/>
      <c r="AK5465" s="1"/>
      <c r="AL5465" s="1"/>
    </row>
    <row r="5466">
      <c r="I5466" s="1"/>
      <c r="J5466" s="1"/>
      <c r="K5466" s="1"/>
      <c r="AA5466" s="1"/>
      <c r="AB5466" s="1"/>
      <c r="AC5466" s="1"/>
      <c r="AJ5466" s="1"/>
      <c r="AK5466" s="1"/>
      <c r="AL5466" s="1"/>
    </row>
    <row r="5467">
      <c r="I5467" s="1"/>
      <c r="J5467" s="1"/>
      <c r="K5467" s="1"/>
      <c r="AA5467" s="1"/>
      <c r="AB5467" s="1"/>
      <c r="AC5467" s="1"/>
      <c r="AJ5467" s="1"/>
      <c r="AK5467" s="1"/>
      <c r="AL5467" s="1"/>
    </row>
    <row r="5468">
      <c r="I5468" s="1"/>
      <c r="J5468" s="1"/>
      <c r="K5468" s="1"/>
      <c r="AA5468" s="1"/>
      <c r="AB5468" s="1"/>
      <c r="AC5468" s="1"/>
      <c r="AJ5468" s="1"/>
      <c r="AK5468" s="1"/>
      <c r="AL5468" s="1"/>
    </row>
    <row r="5469">
      <c r="I5469" s="1"/>
      <c r="J5469" s="1"/>
      <c r="K5469" s="1"/>
      <c r="AA5469" s="1"/>
      <c r="AB5469" s="1"/>
      <c r="AC5469" s="1"/>
      <c r="AJ5469" s="1"/>
      <c r="AK5469" s="1"/>
      <c r="AL5469" s="1"/>
    </row>
    <row r="5470">
      <c r="I5470" s="1"/>
      <c r="J5470" s="1"/>
      <c r="K5470" s="1"/>
      <c r="AA5470" s="1"/>
      <c r="AB5470" s="1"/>
      <c r="AC5470" s="1"/>
      <c r="AJ5470" s="1"/>
      <c r="AK5470" s="1"/>
      <c r="AL5470" s="1"/>
    </row>
    <row r="5471">
      <c r="I5471" s="1"/>
      <c r="J5471" s="1"/>
      <c r="K5471" s="1"/>
      <c r="AA5471" s="1"/>
      <c r="AB5471" s="1"/>
      <c r="AC5471" s="1"/>
      <c r="AJ5471" s="1"/>
      <c r="AK5471" s="1"/>
      <c r="AL5471" s="1"/>
    </row>
    <row r="5472">
      <c r="I5472" s="1"/>
      <c r="J5472" s="1"/>
      <c r="K5472" s="1"/>
      <c r="AA5472" s="1"/>
      <c r="AB5472" s="1"/>
      <c r="AC5472" s="1"/>
      <c r="AJ5472" s="1"/>
      <c r="AK5472" s="1"/>
      <c r="AL5472" s="1"/>
    </row>
    <row r="5473">
      <c r="I5473" s="1"/>
      <c r="J5473" s="1"/>
      <c r="K5473" s="1"/>
      <c r="AA5473" s="1"/>
      <c r="AB5473" s="1"/>
      <c r="AC5473" s="1"/>
      <c r="AJ5473" s="1"/>
      <c r="AK5473" s="1"/>
      <c r="AL5473" s="1"/>
    </row>
    <row r="5474">
      <c r="I5474" s="1"/>
      <c r="J5474" s="1"/>
      <c r="K5474" s="1"/>
      <c r="AA5474" s="1"/>
      <c r="AB5474" s="1"/>
      <c r="AC5474" s="1"/>
      <c r="AJ5474" s="1"/>
      <c r="AK5474" s="1"/>
      <c r="AL5474" s="1"/>
    </row>
    <row r="5475">
      <c r="I5475" s="1"/>
      <c r="J5475" s="1"/>
      <c r="K5475" s="1"/>
      <c r="AA5475" s="1"/>
      <c r="AB5475" s="1"/>
      <c r="AC5475" s="1"/>
      <c r="AJ5475" s="1"/>
      <c r="AK5475" s="1"/>
      <c r="AL5475" s="1"/>
    </row>
    <row r="5476">
      <c r="I5476" s="1"/>
      <c r="J5476" s="1"/>
      <c r="K5476" s="1"/>
      <c r="AA5476" s="1"/>
      <c r="AB5476" s="1"/>
      <c r="AC5476" s="1"/>
      <c r="AJ5476" s="1"/>
      <c r="AK5476" s="1"/>
      <c r="AL5476" s="1"/>
    </row>
    <row r="5477">
      <c r="I5477" s="1"/>
      <c r="J5477" s="1"/>
      <c r="K5477" s="1"/>
      <c r="AA5477" s="1"/>
      <c r="AB5477" s="1"/>
      <c r="AC5477" s="1"/>
      <c r="AJ5477" s="1"/>
      <c r="AK5477" s="1"/>
      <c r="AL5477" s="1"/>
    </row>
    <row r="5478">
      <c r="I5478" s="1"/>
      <c r="J5478" s="1"/>
      <c r="K5478" s="1"/>
      <c r="AA5478" s="1"/>
      <c r="AB5478" s="1"/>
      <c r="AC5478" s="1"/>
      <c r="AJ5478" s="1"/>
      <c r="AK5478" s="1"/>
      <c r="AL5478" s="1"/>
    </row>
    <row r="5479">
      <c r="I5479" s="1"/>
      <c r="J5479" s="1"/>
      <c r="K5479" s="1"/>
      <c r="AA5479" s="1"/>
      <c r="AB5479" s="1"/>
      <c r="AC5479" s="1"/>
      <c r="AJ5479" s="1"/>
      <c r="AK5479" s="1"/>
      <c r="AL5479" s="1"/>
    </row>
    <row r="5480">
      <c r="I5480" s="1"/>
      <c r="J5480" s="1"/>
      <c r="K5480" s="1"/>
      <c r="AA5480" s="1"/>
      <c r="AB5480" s="1"/>
      <c r="AC5480" s="1"/>
      <c r="AJ5480" s="1"/>
      <c r="AK5480" s="1"/>
      <c r="AL5480" s="1"/>
    </row>
    <row r="5481">
      <c r="I5481" s="1"/>
      <c r="J5481" s="1"/>
      <c r="K5481" s="1"/>
      <c r="AA5481" s="1"/>
      <c r="AB5481" s="1"/>
      <c r="AC5481" s="1"/>
      <c r="AJ5481" s="1"/>
      <c r="AK5481" s="1"/>
      <c r="AL5481" s="1"/>
    </row>
    <row r="5482">
      <c r="I5482" s="1"/>
      <c r="J5482" s="1"/>
      <c r="K5482" s="1"/>
      <c r="AA5482" s="1"/>
      <c r="AB5482" s="1"/>
      <c r="AC5482" s="1"/>
      <c r="AJ5482" s="1"/>
      <c r="AK5482" s="1"/>
      <c r="AL5482" s="1"/>
    </row>
    <row r="5483">
      <c r="I5483" s="1"/>
      <c r="J5483" s="1"/>
      <c r="K5483" s="1"/>
      <c r="AA5483" s="1"/>
      <c r="AB5483" s="1"/>
      <c r="AC5483" s="1"/>
      <c r="AJ5483" s="1"/>
      <c r="AK5483" s="1"/>
      <c r="AL5483" s="1"/>
    </row>
    <row r="5484">
      <c r="I5484" s="1"/>
      <c r="J5484" s="1"/>
      <c r="K5484" s="1"/>
      <c r="AA5484" s="1"/>
      <c r="AB5484" s="1"/>
      <c r="AC5484" s="1"/>
      <c r="AJ5484" s="1"/>
      <c r="AK5484" s="1"/>
      <c r="AL5484" s="1"/>
    </row>
    <row r="5485">
      <c r="I5485" s="1"/>
      <c r="J5485" s="1"/>
      <c r="K5485" s="1"/>
      <c r="AA5485" s="1"/>
      <c r="AB5485" s="1"/>
      <c r="AC5485" s="1"/>
      <c r="AJ5485" s="1"/>
      <c r="AK5485" s="1"/>
      <c r="AL5485" s="1"/>
    </row>
    <row r="5486">
      <c r="I5486" s="1"/>
      <c r="J5486" s="1"/>
      <c r="K5486" s="1"/>
      <c r="AA5486" s="1"/>
      <c r="AB5486" s="1"/>
      <c r="AC5486" s="1"/>
      <c r="AJ5486" s="1"/>
      <c r="AK5486" s="1"/>
      <c r="AL5486" s="1"/>
    </row>
    <row r="5487">
      <c r="I5487" s="1"/>
      <c r="J5487" s="1"/>
      <c r="K5487" s="1"/>
      <c r="AA5487" s="1"/>
      <c r="AB5487" s="1"/>
      <c r="AC5487" s="1"/>
      <c r="AJ5487" s="1"/>
      <c r="AK5487" s="1"/>
      <c r="AL5487" s="1"/>
    </row>
    <row r="5488">
      <c r="I5488" s="1"/>
      <c r="J5488" s="1"/>
      <c r="K5488" s="1"/>
      <c r="AA5488" s="1"/>
      <c r="AB5488" s="1"/>
      <c r="AC5488" s="1"/>
      <c r="AJ5488" s="1"/>
      <c r="AK5488" s="1"/>
      <c r="AL5488" s="1"/>
    </row>
    <row r="5489">
      <c r="I5489" s="1"/>
      <c r="J5489" s="1"/>
      <c r="K5489" s="1"/>
      <c r="AA5489" s="1"/>
      <c r="AB5489" s="1"/>
      <c r="AC5489" s="1"/>
      <c r="AJ5489" s="1"/>
      <c r="AK5489" s="1"/>
      <c r="AL5489" s="1"/>
    </row>
    <row r="5490">
      <c r="I5490" s="1"/>
      <c r="J5490" s="1"/>
      <c r="K5490" s="1"/>
      <c r="AA5490" s="1"/>
      <c r="AB5490" s="1"/>
      <c r="AC5490" s="1"/>
      <c r="AJ5490" s="1"/>
      <c r="AK5490" s="1"/>
      <c r="AL5490" s="1"/>
    </row>
    <row r="5491">
      <c r="I5491" s="1"/>
      <c r="J5491" s="1"/>
      <c r="K5491" s="1"/>
      <c r="AA5491" s="1"/>
      <c r="AB5491" s="1"/>
      <c r="AC5491" s="1"/>
      <c r="AJ5491" s="1"/>
      <c r="AK5491" s="1"/>
      <c r="AL5491" s="1"/>
    </row>
    <row r="5492">
      <c r="I5492" s="1"/>
      <c r="J5492" s="1"/>
      <c r="K5492" s="1"/>
      <c r="AA5492" s="1"/>
      <c r="AB5492" s="1"/>
      <c r="AC5492" s="1"/>
      <c r="AJ5492" s="1"/>
      <c r="AK5492" s="1"/>
      <c r="AL5492" s="1"/>
    </row>
    <row r="5493">
      <c r="I5493" s="1"/>
      <c r="J5493" s="1"/>
      <c r="K5493" s="1"/>
      <c r="AA5493" s="1"/>
      <c r="AB5493" s="1"/>
      <c r="AC5493" s="1"/>
      <c r="AJ5493" s="1"/>
      <c r="AK5493" s="1"/>
      <c r="AL5493" s="1"/>
    </row>
    <row r="5494">
      <c r="I5494" s="1"/>
      <c r="J5494" s="1"/>
      <c r="K5494" s="1"/>
      <c r="AA5494" s="1"/>
      <c r="AB5494" s="1"/>
      <c r="AC5494" s="1"/>
      <c r="AJ5494" s="1"/>
      <c r="AK5494" s="1"/>
      <c r="AL5494" s="1"/>
    </row>
    <row r="5495">
      <c r="I5495" s="1"/>
      <c r="J5495" s="1"/>
      <c r="K5495" s="1"/>
      <c r="AA5495" s="1"/>
      <c r="AB5495" s="1"/>
      <c r="AC5495" s="1"/>
      <c r="AJ5495" s="1"/>
      <c r="AK5495" s="1"/>
      <c r="AL5495" s="1"/>
    </row>
    <row r="5496">
      <c r="I5496" s="1"/>
      <c r="J5496" s="1"/>
      <c r="K5496" s="1"/>
      <c r="AA5496" s="1"/>
      <c r="AB5496" s="1"/>
      <c r="AC5496" s="1"/>
      <c r="AJ5496" s="1"/>
      <c r="AK5496" s="1"/>
      <c r="AL5496" s="1"/>
    </row>
    <row r="5497">
      <c r="I5497" s="1"/>
      <c r="J5497" s="1"/>
      <c r="K5497" s="1"/>
      <c r="AA5497" s="1"/>
      <c r="AB5497" s="1"/>
      <c r="AC5497" s="1"/>
      <c r="AJ5497" s="1"/>
      <c r="AK5497" s="1"/>
      <c r="AL5497" s="1"/>
    </row>
    <row r="5498">
      <c r="I5498" s="1"/>
      <c r="J5498" s="1"/>
      <c r="K5498" s="1"/>
      <c r="AA5498" s="1"/>
      <c r="AB5498" s="1"/>
      <c r="AC5498" s="1"/>
      <c r="AJ5498" s="1"/>
      <c r="AK5498" s="1"/>
      <c r="AL5498" s="1"/>
    </row>
    <row r="5499">
      <c r="I5499" s="1"/>
      <c r="J5499" s="1"/>
      <c r="K5499" s="1"/>
      <c r="AA5499" s="1"/>
      <c r="AB5499" s="1"/>
      <c r="AC5499" s="1"/>
      <c r="AJ5499" s="1"/>
      <c r="AK5499" s="1"/>
      <c r="AL5499" s="1"/>
    </row>
    <row r="5500">
      <c r="I5500" s="1"/>
      <c r="J5500" s="1"/>
      <c r="K5500" s="1"/>
      <c r="AA5500" s="1"/>
      <c r="AB5500" s="1"/>
      <c r="AC5500" s="1"/>
      <c r="AJ5500" s="1"/>
      <c r="AK5500" s="1"/>
      <c r="AL5500" s="1"/>
    </row>
    <row r="5501">
      <c r="I5501" s="1"/>
      <c r="J5501" s="1"/>
      <c r="K5501" s="1"/>
      <c r="AA5501" s="1"/>
      <c r="AB5501" s="1"/>
      <c r="AC5501" s="1"/>
      <c r="AJ5501" s="1"/>
      <c r="AK5501" s="1"/>
      <c r="AL5501" s="1"/>
    </row>
    <row r="5502">
      <c r="I5502" s="1"/>
      <c r="J5502" s="1"/>
      <c r="K5502" s="1"/>
      <c r="AA5502" s="1"/>
      <c r="AB5502" s="1"/>
      <c r="AC5502" s="1"/>
      <c r="AJ5502" s="1"/>
      <c r="AK5502" s="1"/>
      <c r="AL5502" s="1"/>
    </row>
    <row r="5503">
      <c r="I5503" s="1"/>
      <c r="J5503" s="1"/>
      <c r="K5503" s="1"/>
      <c r="AA5503" s="1"/>
      <c r="AB5503" s="1"/>
      <c r="AC5503" s="1"/>
      <c r="AJ5503" s="1"/>
      <c r="AK5503" s="1"/>
      <c r="AL5503" s="1"/>
    </row>
    <row r="5504">
      <c r="I5504" s="1"/>
      <c r="J5504" s="1"/>
      <c r="K5504" s="1"/>
      <c r="AA5504" s="1"/>
      <c r="AB5504" s="1"/>
      <c r="AC5504" s="1"/>
      <c r="AJ5504" s="1"/>
      <c r="AK5504" s="1"/>
      <c r="AL5504" s="1"/>
    </row>
    <row r="5505">
      <c r="I5505" s="1"/>
      <c r="J5505" s="1"/>
      <c r="K5505" s="1"/>
      <c r="AA5505" s="1"/>
      <c r="AB5505" s="1"/>
      <c r="AC5505" s="1"/>
      <c r="AJ5505" s="1"/>
      <c r="AK5505" s="1"/>
      <c r="AL5505" s="1"/>
    </row>
    <row r="5506">
      <c r="I5506" s="1"/>
      <c r="J5506" s="1"/>
      <c r="K5506" s="1"/>
      <c r="AA5506" s="1"/>
      <c r="AB5506" s="1"/>
      <c r="AC5506" s="1"/>
      <c r="AJ5506" s="1"/>
      <c r="AK5506" s="1"/>
      <c r="AL5506" s="1"/>
    </row>
    <row r="5507">
      <c r="I5507" s="1"/>
      <c r="J5507" s="1"/>
      <c r="K5507" s="1"/>
      <c r="AA5507" s="1"/>
      <c r="AB5507" s="1"/>
      <c r="AC5507" s="1"/>
      <c r="AJ5507" s="1"/>
      <c r="AK5507" s="1"/>
      <c r="AL5507" s="1"/>
    </row>
    <row r="5508">
      <c r="I5508" s="1"/>
      <c r="J5508" s="1"/>
      <c r="K5508" s="1"/>
      <c r="AA5508" s="1"/>
      <c r="AB5508" s="1"/>
      <c r="AC5508" s="1"/>
      <c r="AJ5508" s="1"/>
      <c r="AK5508" s="1"/>
      <c r="AL5508" s="1"/>
    </row>
    <row r="5509">
      <c r="I5509" s="1"/>
      <c r="J5509" s="1"/>
      <c r="K5509" s="1"/>
      <c r="AA5509" s="1"/>
      <c r="AB5509" s="1"/>
      <c r="AC5509" s="1"/>
      <c r="AJ5509" s="1"/>
      <c r="AK5509" s="1"/>
      <c r="AL5509" s="1"/>
    </row>
    <row r="5510">
      <c r="I5510" s="1"/>
      <c r="J5510" s="1"/>
      <c r="K5510" s="1"/>
      <c r="AA5510" s="1"/>
      <c r="AB5510" s="1"/>
      <c r="AC5510" s="1"/>
      <c r="AJ5510" s="1"/>
      <c r="AK5510" s="1"/>
      <c r="AL5510" s="1"/>
    </row>
    <row r="5511">
      <c r="I5511" s="1"/>
      <c r="J5511" s="1"/>
      <c r="K5511" s="1"/>
      <c r="AA5511" s="1"/>
      <c r="AB5511" s="1"/>
      <c r="AC5511" s="1"/>
      <c r="AJ5511" s="1"/>
      <c r="AK5511" s="1"/>
      <c r="AL5511" s="1"/>
    </row>
    <row r="5512">
      <c r="I5512" s="1"/>
      <c r="J5512" s="1"/>
      <c r="K5512" s="1"/>
      <c r="AA5512" s="1"/>
      <c r="AB5512" s="1"/>
      <c r="AC5512" s="1"/>
      <c r="AJ5512" s="1"/>
      <c r="AK5512" s="1"/>
      <c r="AL5512" s="1"/>
    </row>
    <row r="5513">
      <c r="I5513" s="1"/>
      <c r="J5513" s="1"/>
      <c r="K5513" s="1"/>
      <c r="AA5513" s="1"/>
      <c r="AB5513" s="1"/>
      <c r="AC5513" s="1"/>
      <c r="AJ5513" s="1"/>
      <c r="AK5513" s="1"/>
      <c r="AL5513" s="1"/>
    </row>
    <row r="5514">
      <c r="I5514" s="1"/>
      <c r="J5514" s="1"/>
      <c r="K5514" s="1"/>
      <c r="AA5514" s="1"/>
      <c r="AB5514" s="1"/>
      <c r="AC5514" s="1"/>
      <c r="AJ5514" s="1"/>
      <c r="AK5514" s="1"/>
      <c r="AL5514" s="1"/>
    </row>
    <row r="5515">
      <c r="I5515" s="1"/>
      <c r="J5515" s="1"/>
      <c r="K5515" s="1"/>
      <c r="AA5515" s="1"/>
      <c r="AB5515" s="1"/>
      <c r="AC5515" s="1"/>
      <c r="AJ5515" s="1"/>
      <c r="AK5515" s="1"/>
      <c r="AL5515" s="1"/>
    </row>
    <row r="5516">
      <c r="I5516" s="1"/>
      <c r="J5516" s="1"/>
      <c r="K5516" s="1"/>
      <c r="AA5516" s="1"/>
      <c r="AB5516" s="1"/>
      <c r="AC5516" s="1"/>
      <c r="AJ5516" s="1"/>
      <c r="AK5516" s="1"/>
      <c r="AL5516" s="1"/>
    </row>
    <row r="5517">
      <c r="I5517" s="1"/>
      <c r="J5517" s="1"/>
      <c r="K5517" s="1"/>
      <c r="AA5517" s="1"/>
      <c r="AB5517" s="1"/>
      <c r="AC5517" s="1"/>
      <c r="AJ5517" s="1"/>
      <c r="AK5517" s="1"/>
      <c r="AL5517" s="1"/>
    </row>
    <row r="5518">
      <c r="I5518" s="1"/>
      <c r="J5518" s="1"/>
      <c r="K5518" s="1"/>
      <c r="AA5518" s="1"/>
      <c r="AB5518" s="1"/>
      <c r="AC5518" s="1"/>
      <c r="AJ5518" s="1"/>
      <c r="AK5518" s="1"/>
      <c r="AL5518" s="1"/>
    </row>
    <row r="5519">
      <c r="I5519" s="1"/>
      <c r="J5519" s="1"/>
      <c r="K5519" s="1"/>
      <c r="AA5519" s="1"/>
      <c r="AB5519" s="1"/>
      <c r="AC5519" s="1"/>
      <c r="AJ5519" s="1"/>
      <c r="AK5519" s="1"/>
      <c r="AL5519" s="1"/>
    </row>
    <row r="5520">
      <c r="I5520" s="1"/>
      <c r="J5520" s="1"/>
      <c r="K5520" s="1"/>
      <c r="AA5520" s="1"/>
      <c r="AB5520" s="1"/>
      <c r="AC5520" s="1"/>
      <c r="AJ5520" s="1"/>
      <c r="AK5520" s="1"/>
      <c r="AL5520" s="1"/>
    </row>
    <row r="5521">
      <c r="I5521" s="1"/>
      <c r="J5521" s="1"/>
      <c r="K5521" s="1"/>
      <c r="AA5521" s="1"/>
      <c r="AB5521" s="1"/>
      <c r="AC5521" s="1"/>
      <c r="AJ5521" s="1"/>
      <c r="AK5521" s="1"/>
      <c r="AL5521" s="1"/>
    </row>
    <row r="5522">
      <c r="I5522" s="1"/>
      <c r="J5522" s="1"/>
      <c r="K5522" s="1"/>
      <c r="AA5522" s="1"/>
      <c r="AB5522" s="1"/>
      <c r="AC5522" s="1"/>
      <c r="AJ5522" s="1"/>
      <c r="AK5522" s="1"/>
      <c r="AL5522" s="1"/>
    </row>
    <row r="5523">
      <c r="I5523" s="1"/>
      <c r="J5523" s="1"/>
      <c r="K5523" s="1"/>
      <c r="AA5523" s="1"/>
      <c r="AB5523" s="1"/>
      <c r="AC5523" s="1"/>
      <c r="AJ5523" s="1"/>
      <c r="AK5523" s="1"/>
      <c r="AL5523" s="1"/>
    </row>
    <row r="5524">
      <c r="I5524" s="1"/>
      <c r="J5524" s="1"/>
      <c r="K5524" s="1"/>
      <c r="AA5524" s="1"/>
      <c r="AB5524" s="1"/>
      <c r="AC5524" s="1"/>
      <c r="AJ5524" s="1"/>
      <c r="AK5524" s="1"/>
      <c r="AL5524" s="1"/>
    </row>
    <row r="5525">
      <c r="I5525" s="1"/>
      <c r="J5525" s="1"/>
      <c r="K5525" s="1"/>
      <c r="AA5525" s="1"/>
      <c r="AB5525" s="1"/>
      <c r="AC5525" s="1"/>
      <c r="AJ5525" s="1"/>
      <c r="AK5525" s="1"/>
      <c r="AL5525" s="1"/>
    </row>
    <row r="5526">
      <c r="I5526" s="1"/>
      <c r="J5526" s="1"/>
      <c r="K5526" s="1"/>
      <c r="AA5526" s="1"/>
      <c r="AB5526" s="1"/>
      <c r="AC5526" s="1"/>
      <c r="AJ5526" s="1"/>
      <c r="AK5526" s="1"/>
      <c r="AL5526" s="1"/>
    </row>
    <row r="5527">
      <c r="I5527" s="1"/>
      <c r="J5527" s="1"/>
      <c r="K5527" s="1"/>
      <c r="AA5527" s="1"/>
      <c r="AB5527" s="1"/>
      <c r="AC5527" s="1"/>
      <c r="AJ5527" s="1"/>
      <c r="AK5527" s="1"/>
      <c r="AL5527" s="1"/>
    </row>
    <row r="5528">
      <c r="I5528" s="1"/>
      <c r="J5528" s="1"/>
      <c r="K5528" s="1"/>
      <c r="AA5528" s="1"/>
      <c r="AB5528" s="1"/>
      <c r="AC5528" s="1"/>
      <c r="AJ5528" s="1"/>
      <c r="AK5528" s="1"/>
      <c r="AL5528" s="1"/>
    </row>
    <row r="5529">
      <c r="I5529" s="1"/>
      <c r="J5529" s="1"/>
      <c r="K5529" s="1"/>
      <c r="AA5529" s="1"/>
      <c r="AB5529" s="1"/>
      <c r="AC5529" s="1"/>
      <c r="AJ5529" s="1"/>
      <c r="AK5529" s="1"/>
      <c r="AL5529" s="1"/>
    </row>
    <row r="5530">
      <c r="I5530" s="1"/>
      <c r="J5530" s="1"/>
      <c r="K5530" s="1"/>
      <c r="AA5530" s="1"/>
      <c r="AB5530" s="1"/>
      <c r="AC5530" s="1"/>
      <c r="AJ5530" s="1"/>
      <c r="AK5530" s="1"/>
      <c r="AL5530" s="1"/>
    </row>
    <row r="5531">
      <c r="I5531" s="1"/>
      <c r="J5531" s="1"/>
      <c r="K5531" s="1"/>
      <c r="AA5531" s="1"/>
      <c r="AB5531" s="1"/>
      <c r="AC5531" s="1"/>
      <c r="AJ5531" s="1"/>
      <c r="AK5531" s="1"/>
      <c r="AL5531" s="1"/>
    </row>
    <row r="5532">
      <c r="I5532" s="1"/>
      <c r="J5532" s="1"/>
      <c r="K5532" s="1"/>
      <c r="AA5532" s="1"/>
      <c r="AB5532" s="1"/>
      <c r="AC5532" s="1"/>
      <c r="AJ5532" s="1"/>
      <c r="AK5532" s="1"/>
      <c r="AL5532" s="1"/>
    </row>
    <row r="5533">
      <c r="I5533" s="1"/>
      <c r="J5533" s="1"/>
      <c r="K5533" s="1"/>
      <c r="AA5533" s="1"/>
      <c r="AB5533" s="1"/>
      <c r="AC5533" s="1"/>
      <c r="AJ5533" s="1"/>
      <c r="AK5533" s="1"/>
      <c r="AL5533" s="1"/>
    </row>
    <row r="5534">
      <c r="I5534" s="1"/>
      <c r="J5534" s="1"/>
      <c r="K5534" s="1"/>
      <c r="AA5534" s="1"/>
      <c r="AB5534" s="1"/>
      <c r="AC5534" s="1"/>
      <c r="AJ5534" s="1"/>
      <c r="AK5534" s="1"/>
      <c r="AL5534" s="1"/>
    </row>
    <row r="5535">
      <c r="I5535" s="1"/>
      <c r="J5535" s="1"/>
      <c r="K5535" s="1"/>
      <c r="AA5535" s="1"/>
      <c r="AB5535" s="1"/>
      <c r="AC5535" s="1"/>
      <c r="AJ5535" s="1"/>
      <c r="AK5535" s="1"/>
      <c r="AL5535" s="1"/>
    </row>
    <row r="5536">
      <c r="I5536" s="1"/>
      <c r="J5536" s="1"/>
      <c r="K5536" s="1"/>
      <c r="AA5536" s="1"/>
      <c r="AB5536" s="1"/>
      <c r="AC5536" s="1"/>
      <c r="AJ5536" s="1"/>
      <c r="AK5536" s="1"/>
      <c r="AL5536" s="1"/>
    </row>
    <row r="5537">
      <c r="I5537" s="1"/>
      <c r="J5537" s="1"/>
      <c r="K5537" s="1"/>
      <c r="AA5537" s="1"/>
      <c r="AB5537" s="1"/>
      <c r="AC5537" s="1"/>
      <c r="AJ5537" s="1"/>
      <c r="AK5537" s="1"/>
      <c r="AL5537" s="1"/>
    </row>
    <row r="5538">
      <c r="I5538" s="1"/>
      <c r="J5538" s="1"/>
      <c r="K5538" s="1"/>
      <c r="AA5538" s="1"/>
      <c r="AB5538" s="1"/>
      <c r="AC5538" s="1"/>
      <c r="AJ5538" s="1"/>
      <c r="AK5538" s="1"/>
      <c r="AL5538" s="1"/>
    </row>
    <row r="5539">
      <c r="I5539" s="1"/>
      <c r="J5539" s="1"/>
      <c r="K5539" s="1"/>
      <c r="AA5539" s="1"/>
      <c r="AB5539" s="1"/>
      <c r="AC5539" s="1"/>
      <c r="AJ5539" s="1"/>
      <c r="AK5539" s="1"/>
      <c r="AL5539" s="1"/>
    </row>
    <row r="5540">
      <c r="I5540" s="1"/>
      <c r="J5540" s="1"/>
      <c r="K5540" s="1"/>
      <c r="AA5540" s="1"/>
      <c r="AB5540" s="1"/>
      <c r="AC5540" s="1"/>
      <c r="AJ5540" s="1"/>
      <c r="AK5540" s="1"/>
      <c r="AL5540" s="1"/>
    </row>
    <row r="5541">
      <c r="I5541" s="1"/>
      <c r="J5541" s="1"/>
      <c r="K5541" s="1"/>
      <c r="AA5541" s="1"/>
      <c r="AB5541" s="1"/>
      <c r="AC5541" s="1"/>
      <c r="AJ5541" s="1"/>
      <c r="AK5541" s="1"/>
      <c r="AL5541" s="1"/>
    </row>
    <row r="5542">
      <c r="I5542" s="1"/>
      <c r="J5542" s="1"/>
      <c r="K5542" s="1"/>
      <c r="AA5542" s="1"/>
      <c r="AB5542" s="1"/>
      <c r="AC5542" s="1"/>
      <c r="AJ5542" s="1"/>
      <c r="AK5542" s="1"/>
      <c r="AL5542" s="1"/>
    </row>
    <row r="5543">
      <c r="I5543" s="1"/>
      <c r="J5543" s="1"/>
      <c r="K5543" s="1"/>
      <c r="AA5543" s="1"/>
      <c r="AB5543" s="1"/>
      <c r="AC5543" s="1"/>
      <c r="AJ5543" s="1"/>
      <c r="AK5543" s="1"/>
      <c r="AL5543" s="1"/>
    </row>
    <row r="5544">
      <c r="I5544" s="1"/>
      <c r="J5544" s="1"/>
      <c r="K5544" s="1"/>
      <c r="AA5544" s="1"/>
      <c r="AB5544" s="1"/>
      <c r="AC5544" s="1"/>
      <c r="AJ5544" s="1"/>
      <c r="AK5544" s="1"/>
      <c r="AL5544" s="1"/>
    </row>
    <row r="5545">
      <c r="I5545" s="1"/>
      <c r="J5545" s="1"/>
      <c r="K5545" s="1"/>
      <c r="AA5545" s="1"/>
      <c r="AB5545" s="1"/>
      <c r="AC5545" s="1"/>
      <c r="AJ5545" s="1"/>
      <c r="AK5545" s="1"/>
      <c r="AL5545" s="1"/>
    </row>
    <row r="5546">
      <c r="I5546" s="1"/>
      <c r="J5546" s="1"/>
      <c r="K5546" s="1"/>
      <c r="AA5546" s="1"/>
      <c r="AB5546" s="1"/>
      <c r="AC5546" s="1"/>
      <c r="AJ5546" s="1"/>
      <c r="AK5546" s="1"/>
      <c r="AL5546" s="1"/>
    </row>
    <row r="5547">
      <c r="I5547" s="1"/>
      <c r="J5547" s="1"/>
      <c r="K5547" s="1"/>
      <c r="AA5547" s="1"/>
      <c r="AB5547" s="1"/>
      <c r="AC5547" s="1"/>
      <c r="AJ5547" s="1"/>
      <c r="AK5547" s="1"/>
      <c r="AL5547" s="1"/>
    </row>
    <row r="5548">
      <c r="I5548" s="1"/>
      <c r="J5548" s="1"/>
      <c r="K5548" s="1"/>
      <c r="AA5548" s="1"/>
      <c r="AB5548" s="1"/>
      <c r="AC5548" s="1"/>
      <c r="AJ5548" s="1"/>
      <c r="AK5548" s="1"/>
      <c r="AL5548" s="1"/>
    </row>
    <row r="5549">
      <c r="I5549" s="1"/>
      <c r="J5549" s="1"/>
      <c r="K5549" s="1"/>
      <c r="AA5549" s="1"/>
      <c r="AB5549" s="1"/>
      <c r="AC5549" s="1"/>
      <c r="AJ5549" s="1"/>
      <c r="AK5549" s="1"/>
      <c r="AL5549" s="1"/>
    </row>
    <row r="5550">
      <c r="I5550" s="1"/>
      <c r="J5550" s="1"/>
      <c r="K5550" s="1"/>
      <c r="AA5550" s="1"/>
      <c r="AB5550" s="1"/>
      <c r="AC5550" s="1"/>
      <c r="AJ5550" s="1"/>
      <c r="AK5550" s="1"/>
      <c r="AL5550" s="1"/>
    </row>
    <row r="5551">
      <c r="I5551" s="1"/>
      <c r="J5551" s="1"/>
      <c r="K5551" s="1"/>
      <c r="AA5551" s="1"/>
      <c r="AB5551" s="1"/>
      <c r="AC5551" s="1"/>
      <c r="AJ5551" s="1"/>
      <c r="AK5551" s="1"/>
      <c r="AL5551" s="1"/>
    </row>
    <row r="5552">
      <c r="I5552" s="1"/>
      <c r="J5552" s="1"/>
      <c r="K5552" s="1"/>
      <c r="AA5552" s="1"/>
      <c r="AB5552" s="1"/>
      <c r="AC5552" s="1"/>
      <c r="AJ5552" s="1"/>
      <c r="AK5552" s="1"/>
      <c r="AL5552" s="1"/>
    </row>
    <row r="5553">
      <c r="I5553" s="1"/>
      <c r="J5553" s="1"/>
      <c r="K5553" s="1"/>
      <c r="AA5553" s="1"/>
      <c r="AB5553" s="1"/>
      <c r="AC5553" s="1"/>
      <c r="AJ5553" s="1"/>
      <c r="AK5553" s="1"/>
      <c r="AL5553" s="1"/>
    </row>
    <row r="5554">
      <c r="I5554" s="1"/>
      <c r="J5554" s="1"/>
      <c r="K5554" s="1"/>
      <c r="AA5554" s="1"/>
      <c r="AB5554" s="1"/>
      <c r="AC5554" s="1"/>
      <c r="AJ5554" s="1"/>
      <c r="AK5554" s="1"/>
      <c r="AL5554" s="1"/>
    </row>
    <row r="5555">
      <c r="I5555" s="1"/>
      <c r="J5555" s="1"/>
      <c r="K5555" s="1"/>
      <c r="AA5555" s="1"/>
      <c r="AB5555" s="1"/>
      <c r="AC5555" s="1"/>
      <c r="AJ5555" s="1"/>
      <c r="AK5555" s="1"/>
      <c r="AL5555" s="1"/>
    </row>
    <row r="5556">
      <c r="I5556" s="1"/>
      <c r="J5556" s="1"/>
      <c r="K5556" s="1"/>
      <c r="AA5556" s="1"/>
      <c r="AB5556" s="1"/>
      <c r="AC5556" s="1"/>
      <c r="AJ5556" s="1"/>
      <c r="AK5556" s="1"/>
      <c r="AL5556" s="1"/>
    </row>
    <row r="5557">
      <c r="I5557" s="1"/>
      <c r="J5557" s="1"/>
      <c r="K5557" s="1"/>
      <c r="AA5557" s="1"/>
      <c r="AB5557" s="1"/>
      <c r="AC5557" s="1"/>
      <c r="AJ5557" s="1"/>
      <c r="AK5557" s="1"/>
      <c r="AL5557" s="1"/>
    </row>
    <row r="5558">
      <c r="I5558" s="1"/>
      <c r="J5558" s="1"/>
      <c r="K5558" s="1"/>
      <c r="AA5558" s="1"/>
      <c r="AB5558" s="1"/>
      <c r="AC5558" s="1"/>
      <c r="AJ5558" s="1"/>
      <c r="AK5558" s="1"/>
      <c r="AL5558" s="1"/>
    </row>
    <row r="5559">
      <c r="I5559" s="1"/>
      <c r="J5559" s="1"/>
      <c r="K5559" s="1"/>
      <c r="AA5559" s="1"/>
      <c r="AB5559" s="1"/>
      <c r="AC5559" s="1"/>
      <c r="AJ5559" s="1"/>
      <c r="AK5559" s="1"/>
      <c r="AL5559" s="1"/>
    </row>
    <row r="5560">
      <c r="I5560" s="1"/>
      <c r="J5560" s="1"/>
      <c r="K5560" s="1"/>
      <c r="AA5560" s="1"/>
      <c r="AB5560" s="1"/>
      <c r="AC5560" s="1"/>
      <c r="AJ5560" s="1"/>
      <c r="AK5560" s="1"/>
      <c r="AL5560" s="1"/>
    </row>
    <row r="5561">
      <c r="I5561" s="1"/>
      <c r="J5561" s="1"/>
      <c r="K5561" s="1"/>
      <c r="AA5561" s="1"/>
      <c r="AB5561" s="1"/>
      <c r="AC5561" s="1"/>
      <c r="AJ5561" s="1"/>
      <c r="AK5561" s="1"/>
      <c r="AL5561" s="1"/>
    </row>
    <row r="5562">
      <c r="I5562" s="1"/>
      <c r="J5562" s="1"/>
      <c r="K5562" s="1"/>
      <c r="AA5562" s="1"/>
      <c r="AB5562" s="1"/>
      <c r="AC5562" s="1"/>
      <c r="AJ5562" s="1"/>
      <c r="AK5562" s="1"/>
      <c r="AL5562" s="1"/>
    </row>
    <row r="5563">
      <c r="I5563" s="1"/>
      <c r="J5563" s="1"/>
      <c r="K5563" s="1"/>
      <c r="AA5563" s="1"/>
      <c r="AB5563" s="1"/>
      <c r="AC5563" s="1"/>
      <c r="AJ5563" s="1"/>
      <c r="AK5563" s="1"/>
      <c r="AL5563" s="1"/>
    </row>
    <row r="5564">
      <c r="I5564" s="1"/>
      <c r="J5564" s="1"/>
      <c r="K5564" s="1"/>
      <c r="AA5564" s="1"/>
      <c r="AB5564" s="1"/>
      <c r="AC5564" s="1"/>
      <c r="AJ5564" s="1"/>
      <c r="AK5564" s="1"/>
      <c r="AL5564" s="1"/>
    </row>
    <row r="5565">
      <c r="I5565" s="1"/>
      <c r="J5565" s="1"/>
      <c r="K5565" s="1"/>
      <c r="AA5565" s="1"/>
      <c r="AB5565" s="1"/>
      <c r="AC5565" s="1"/>
      <c r="AJ5565" s="1"/>
      <c r="AK5565" s="1"/>
      <c r="AL5565" s="1"/>
    </row>
    <row r="5566">
      <c r="I5566" s="1"/>
      <c r="J5566" s="1"/>
      <c r="K5566" s="1"/>
      <c r="AA5566" s="1"/>
      <c r="AB5566" s="1"/>
      <c r="AC5566" s="1"/>
      <c r="AJ5566" s="1"/>
      <c r="AK5566" s="1"/>
      <c r="AL5566" s="1"/>
    </row>
    <row r="5567">
      <c r="I5567" s="1"/>
      <c r="J5567" s="1"/>
      <c r="K5567" s="1"/>
      <c r="AA5567" s="1"/>
      <c r="AB5567" s="1"/>
      <c r="AC5567" s="1"/>
      <c r="AJ5567" s="1"/>
      <c r="AK5567" s="1"/>
      <c r="AL5567" s="1"/>
    </row>
    <row r="5568">
      <c r="I5568" s="1"/>
      <c r="J5568" s="1"/>
      <c r="K5568" s="1"/>
      <c r="AA5568" s="1"/>
      <c r="AB5568" s="1"/>
      <c r="AC5568" s="1"/>
      <c r="AJ5568" s="1"/>
      <c r="AK5568" s="1"/>
      <c r="AL5568" s="1"/>
    </row>
    <row r="5569">
      <c r="I5569" s="1"/>
      <c r="J5569" s="1"/>
      <c r="K5569" s="1"/>
      <c r="AA5569" s="1"/>
      <c r="AB5569" s="1"/>
      <c r="AC5569" s="1"/>
      <c r="AJ5569" s="1"/>
      <c r="AK5569" s="1"/>
      <c r="AL5569" s="1"/>
    </row>
    <row r="5570">
      <c r="I5570" s="1"/>
      <c r="J5570" s="1"/>
      <c r="K5570" s="1"/>
      <c r="AA5570" s="1"/>
      <c r="AB5570" s="1"/>
      <c r="AC5570" s="1"/>
      <c r="AJ5570" s="1"/>
      <c r="AK5570" s="1"/>
      <c r="AL5570" s="1"/>
    </row>
    <row r="5571">
      <c r="I5571" s="1"/>
      <c r="J5571" s="1"/>
      <c r="K5571" s="1"/>
      <c r="AA5571" s="1"/>
      <c r="AB5571" s="1"/>
      <c r="AC5571" s="1"/>
      <c r="AJ5571" s="1"/>
      <c r="AK5571" s="1"/>
      <c r="AL5571" s="1"/>
    </row>
    <row r="5572">
      <c r="I5572" s="1"/>
      <c r="J5572" s="1"/>
      <c r="K5572" s="1"/>
      <c r="AA5572" s="1"/>
      <c r="AB5572" s="1"/>
      <c r="AC5572" s="1"/>
      <c r="AJ5572" s="1"/>
      <c r="AK5572" s="1"/>
      <c r="AL5572" s="1"/>
    </row>
    <row r="5573">
      <c r="I5573" s="1"/>
      <c r="J5573" s="1"/>
      <c r="K5573" s="1"/>
      <c r="AA5573" s="1"/>
      <c r="AB5573" s="1"/>
      <c r="AC5573" s="1"/>
      <c r="AJ5573" s="1"/>
      <c r="AK5573" s="1"/>
      <c r="AL5573" s="1"/>
    </row>
    <row r="5574">
      <c r="I5574" s="1"/>
      <c r="J5574" s="1"/>
      <c r="K5574" s="1"/>
      <c r="AA5574" s="1"/>
      <c r="AB5574" s="1"/>
      <c r="AC5574" s="1"/>
      <c r="AJ5574" s="1"/>
      <c r="AK5574" s="1"/>
      <c r="AL5574" s="1"/>
    </row>
    <row r="5575">
      <c r="I5575" s="1"/>
      <c r="J5575" s="1"/>
      <c r="K5575" s="1"/>
      <c r="AA5575" s="1"/>
      <c r="AB5575" s="1"/>
      <c r="AC5575" s="1"/>
      <c r="AJ5575" s="1"/>
      <c r="AK5575" s="1"/>
      <c r="AL5575" s="1"/>
    </row>
    <row r="5576">
      <c r="I5576" s="1"/>
      <c r="J5576" s="1"/>
      <c r="K5576" s="1"/>
      <c r="AA5576" s="1"/>
      <c r="AB5576" s="1"/>
      <c r="AC5576" s="1"/>
      <c r="AJ5576" s="1"/>
      <c r="AK5576" s="1"/>
      <c r="AL5576" s="1"/>
    </row>
    <row r="5577">
      <c r="I5577" s="1"/>
      <c r="J5577" s="1"/>
      <c r="K5577" s="1"/>
      <c r="AA5577" s="1"/>
      <c r="AB5577" s="1"/>
      <c r="AC5577" s="1"/>
      <c r="AJ5577" s="1"/>
      <c r="AK5577" s="1"/>
      <c r="AL5577" s="1"/>
    </row>
    <row r="5578">
      <c r="I5578" s="1"/>
      <c r="J5578" s="1"/>
      <c r="K5578" s="1"/>
      <c r="AA5578" s="1"/>
      <c r="AB5578" s="1"/>
      <c r="AC5578" s="1"/>
      <c r="AJ5578" s="1"/>
      <c r="AK5578" s="1"/>
      <c r="AL5578" s="1"/>
    </row>
    <row r="5579">
      <c r="I5579" s="1"/>
      <c r="J5579" s="1"/>
      <c r="K5579" s="1"/>
      <c r="AA5579" s="1"/>
      <c r="AB5579" s="1"/>
      <c r="AC5579" s="1"/>
      <c r="AJ5579" s="1"/>
      <c r="AK5579" s="1"/>
      <c r="AL5579" s="1"/>
    </row>
    <row r="5580">
      <c r="I5580" s="1"/>
      <c r="J5580" s="1"/>
      <c r="K5580" s="1"/>
      <c r="AA5580" s="1"/>
      <c r="AB5580" s="1"/>
      <c r="AC5580" s="1"/>
      <c r="AJ5580" s="1"/>
      <c r="AK5580" s="1"/>
      <c r="AL5580" s="1"/>
    </row>
    <row r="5581">
      <c r="I5581" s="1"/>
      <c r="J5581" s="1"/>
      <c r="K5581" s="1"/>
      <c r="AA5581" s="1"/>
      <c r="AB5581" s="1"/>
      <c r="AC5581" s="1"/>
      <c r="AJ5581" s="1"/>
      <c r="AK5581" s="1"/>
      <c r="AL5581" s="1"/>
    </row>
    <row r="5582">
      <c r="I5582" s="1"/>
      <c r="J5582" s="1"/>
      <c r="K5582" s="1"/>
      <c r="AA5582" s="1"/>
      <c r="AB5582" s="1"/>
      <c r="AC5582" s="1"/>
      <c r="AJ5582" s="1"/>
      <c r="AK5582" s="1"/>
      <c r="AL5582" s="1"/>
    </row>
    <row r="5583">
      <c r="I5583" s="1"/>
      <c r="J5583" s="1"/>
      <c r="K5583" s="1"/>
      <c r="AA5583" s="1"/>
      <c r="AB5583" s="1"/>
      <c r="AC5583" s="1"/>
      <c r="AJ5583" s="1"/>
      <c r="AK5583" s="1"/>
      <c r="AL5583" s="1"/>
    </row>
    <row r="5584">
      <c r="I5584" s="1"/>
      <c r="J5584" s="1"/>
      <c r="K5584" s="1"/>
      <c r="AA5584" s="1"/>
      <c r="AB5584" s="1"/>
      <c r="AC5584" s="1"/>
      <c r="AJ5584" s="1"/>
      <c r="AK5584" s="1"/>
      <c r="AL5584" s="1"/>
    </row>
    <row r="5585">
      <c r="I5585" s="1"/>
      <c r="J5585" s="1"/>
      <c r="K5585" s="1"/>
      <c r="AA5585" s="1"/>
      <c r="AB5585" s="1"/>
      <c r="AC5585" s="1"/>
      <c r="AJ5585" s="1"/>
      <c r="AK5585" s="1"/>
      <c r="AL5585" s="1"/>
    </row>
    <row r="5586">
      <c r="I5586" s="1"/>
      <c r="J5586" s="1"/>
      <c r="K5586" s="1"/>
      <c r="AA5586" s="1"/>
      <c r="AB5586" s="1"/>
      <c r="AC5586" s="1"/>
      <c r="AJ5586" s="1"/>
      <c r="AK5586" s="1"/>
      <c r="AL5586" s="1"/>
    </row>
    <row r="5587">
      <c r="I5587" s="1"/>
      <c r="J5587" s="1"/>
      <c r="K5587" s="1"/>
      <c r="AA5587" s="1"/>
      <c r="AB5587" s="1"/>
      <c r="AC5587" s="1"/>
      <c r="AJ5587" s="1"/>
      <c r="AK5587" s="1"/>
      <c r="AL5587" s="1"/>
    </row>
    <row r="5588">
      <c r="I5588" s="1"/>
      <c r="J5588" s="1"/>
      <c r="K5588" s="1"/>
      <c r="AA5588" s="1"/>
      <c r="AB5588" s="1"/>
      <c r="AC5588" s="1"/>
      <c r="AJ5588" s="1"/>
      <c r="AK5588" s="1"/>
      <c r="AL5588" s="1"/>
    </row>
    <row r="5589">
      <c r="I5589" s="1"/>
      <c r="J5589" s="1"/>
      <c r="K5589" s="1"/>
      <c r="AA5589" s="1"/>
      <c r="AB5589" s="1"/>
      <c r="AC5589" s="1"/>
      <c r="AJ5589" s="1"/>
      <c r="AK5589" s="1"/>
      <c r="AL5589" s="1"/>
    </row>
    <row r="5590">
      <c r="I5590" s="1"/>
      <c r="J5590" s="1"/>
      <c r="K5590" s="1"/>
      <c r="AA5590" s="1"/>
      <c r="AB5590" s="1"/>
      <c r="AC5590" s="1"/>
      <c r="AJ5590" s="1"/>
      <c r="AK5590" s="1"/>
      <c r="AL5590" s="1"/>
    </row>
    <row r="5591">
      <c r="I5591" s="1"/>
      <c r="J5591" s="1"/>
      <c r="K5591" s="1"/>
      <c r="AA5591" s="1"/>
      <c r="AB5591" s="1"/>
      <c r="AC5591" s="1"/>
      <c r="AJ5591" s="1"/>
      <c r="AK5591" s="1"/>
      <c r="AL5591" s="1"/>
    </row>
    <row r="5592">
      <c r="I5592" s="1"/>
      <c r="J5592" s="1"/>
      <c r="K5592" s="1"/>
      <c r="AA5592" s="1"/>
      <c r="AB5592" s="1"/>
      <c r="AC5592" s="1"/>
      <c r="AJ5592" s="1"/>
      <c r="AK5592" s="1"/>
      <c r="AL5592" s="1"/>
    </row>
    <row r="5593">
      <c r="I5593" s="1"/>
      <c r="J5593" s="1"/>
      <c r="K5593" s="1"/>
      <c r="AA5593" s="1"/>
      <c r="AB5593" s="1"/>
      <c r="AC5593" s="1"/>
      <c r="AJ5593" s="1"/>
      <c r="AK5593" s="1"/>
      <c r="AL5593" s="1"/>
    </row>
    <row r="5594">
      <c r="I5594" s="1"/>
      <c r="J5594" s="1"/>
      <c r="K5594" s="1"/>
      <c r="AA5594" s="1"/>
      <c r="AB5594" s="1"/>
      <c r="AC5594" s="1"/>
      <c r="AJ5594" s="1"/>
      <c r="AK5594" s="1"/>
      <c r="AL5594" s="1"/>
    </row>
    <row r="5595">
      <c r="I5595" s="1"/>
      <c r="J5595" s="1"/>
      <c r="K5595" s="1"/>
      <c r="AA5595" s="1"/>
      <c r="AB5595" s="1"/>
      <c r="AC5595" s="1"/>
      <c r="AJ5595" s="1"/>
      <c r="AK5595" s="1"/>
      <c r="AL5595" s="1"/>
    </row>
    <row r="5596">
      <c r="I5596" s="1"/>
      <c r="J5596" s="1"/>
      <c r="K5596" s="1"/>
      <c r="AA5596" s="1"/>
      <c r="AB5596" s="1"/>
      <c r="AC5596" s="1"/>
      <c r="AJ5596" s="1"/>
      <c r="AK5596" s="1"/>
      <c r="AL5596" s="1"/>
    </row>
    <row r="5597">
      <c r="I5597" s="1"/>
      <c r="J5597" s="1"/>
      <c r="K5597" s="1"/>
      <c r="AA5597" s="1"/>
      <c r="AB5597" s="1"/>
      <c r="AC5597" s="1"/>
      <c r="AJ5597" s="1"/>
      <c r="AK5597" s="1"/>
      <c r="AL5597" s="1"/>
    </row>
    <row r="5598">
      <c r="I5598" s="1"/>
      <c r="J5598" s="1"/>
      <c r="K5598" s="1"/>
      <c r="AA5598" s="1"/>
      <c r="AB5598" s="1"/>
      <c r="AC5598" s="1"/>
      <c r="AJ5598" s="1"/>
      <c r="AK5598" s="1"/>
      <c r="AL5598" s="1"/>
    </row>
    <row r="5599">
      <c r="I5599" s="1"/>
      <c r="J5599" s="1"/>
      <c r="K5599" s="1"/>
      <c r="AA5599" s="1"/>
      <c r="AB5599" s="1"/>
      <c r="AC5599" s="1"/>
      <c r="AJ5599" s="1"/>
      <c r="AK5599" s="1"/>
      <c r="AL5599" s="1"/>
    </row>
    <row r="5600">
      <c r="I5600" s="1"/>
      <c r="J5600" s="1"/>
      <c r="K5600" s="1"/>
      <c r="AA5600" s="1"/>
      <c r="AB5600" s="1"/>
      <c r="AC5600" s="1"/>
      <c r="AJ5600" s="1"/>
      <c r="AK5600" s="1"/>
      <c r="AL5600" s="1"/>
    </row>
    <row r="5601">
      <c r="I5601" s="1"/>
      <c r="J5601" s="1"/>
      <c r="K5601" s="1"/>
      <c r="AA5601" s="1"/>
      <c r="AB5601" s="1"/>
      <c r="AC5601" s="1"/>
      <c r="AJ5601" s="1"/>
      <c r="AK5601" s="1"/>
      <c r="AL5601" s="1"/>
    </row>
    <row r="5602">
      <c r="I5602" s="1"/>
      <c r="J5602" s="1"/>
      <c r="K5602" s="1"/>
      <c r="AA5602" s="1"/>
      <c r="AB5602" s="1"/>
      <c r="AC5602" s="1"/>
      <c r="AJ5602" s="1"/>
      <c r="AK5602" s="1"/>
      <c r="AL5602" s="1"/>
    </row>
    <row r="5603">
      <c r="I5603" s="1"/>
      <c r="J5603" s="1"/>
      <c r="K5603" s="1"/>
      <c r="AA5603" s="1"/>
      <c r="AB5603" s="1"/>
      <c r="AC5603" s="1"/>
      <c r="AJ5603" s="1"/>
      <c r="AK5603" s="1"/>
      <c r="AL5603" s="1"/>
    </row>
    <row r="5604">
      <c r="I5604" s="1"/>
      <c r="J5604" s="1"/>
      <c r="K5604" s="1"/>
      <c r="AA5604" s="1"/>
      <c r="AB5604" s="1"/>
      <c r="AC5604" s="1"/>
      <c r="AJ5604" s="1"/>
      <c r="AK5604" s="1"/>
      <c r="AL5604" s="1"/>
    </row>
    <row r="5605">
      <c r="I5605" s="1"/>
      <c r="J5605" s="1"/>
      <c r="K5605" s="1"/>
      <c r="AA5605" s="1"/>
      <c r="AB5605" s="1"/>
      <c r="AC5605" s="1"/>
      <c r="AJ5605" s="1"/>
      <c r="AK5605" s="1"/>
      <c r="AL5605" s="1"/>
    </row>
    <row r="5606">
      <c r="I5606" s="1"/>
      <c r="J5606" s="1"/>
      <c r="K5606" s="1"/>
      <c r="AA5606" s="1"/>
      <c r="AB5606" s="1"/>
      <c r="AC5606" s="1"/>
      <c r="AJ5606" s="1"/>
      <c r="AK5606" s="1"/>
      <c r="AL5606" s="1"/>
    </row>
    <row r="5607">
      <c r="I5607" s="1"/>
      <c r="J5607" s="1"/>
      <c r="K5607" s="1"/>
      <c r="AA5607" s="1"/>
      <c r="AB5607" s="1"/>
      <c r="AC5607" s="1"/>
      <c r="AJ5607" s="1"/>
      <c r="AK5607" s="1"/>
      <c r="AL5607" s="1"/>
    </row>
    <row r="5608">
      <c r="I5608" s="1"/>
      <c r="J5608" s="1"/>
      <c r="K5608" s="1"/>
      <c r="AA5608" s="1"/>
      <c r="AB5608" s="1"/>
      <c r="AC5608" s="1"/>
      <c r="AJ5608" s="1"/>
      <c r="AK5608" s="1"/>
      <c r="AL5608" s="1"/>
    </row>
    <row r="5609">
      <c r="I5609" s="1"/>
      <c r="J5609" s="1"/>
      <c r="K5609" s="1"/>
      <c r="AA5609" s="1"/>
      <c r="AB5609" s="1"/>
      <c r="AC5609" s="1"/>
      <c r="AJ5609" s="1"/>
      <c r="AK5609" s="1"/>
      <c r="AL5609" s="1"/>
    </row>
    <row r="5610">
      <c r="I5610" s="1"/>
      <c r="J5610" s="1"/>
      <c r="K5610" s="1"/>
      <c r="AA5610" s="1"/>
      <c r="AB5610" s="1"/>
      <c r="AC5610" s="1"/>
      <c r="AJ5610" s="1"/>
      <c r="AK5610" s="1"/>
      <c r="AL5610" s="1"/>
    </row>
    <row r="5611">
      <c r="I5611" s="1"/>
      <c r="J5611" s="1"/>
      <c r="K5611" s="1"/>
      <c r="AA5611" s="1"/>
      <c r="AB5611" s="1"/>
      <c r="AC5611" s="1"/>
      <c r="AJ5611" s="1"/>
      <c r="AK5611" s="1"/>
      <c r="AL5611" s="1"/>
    </row>
    <row r="5612">
      <c r="I5612" s="1"/>
      <c r="J5612" s="1"/>
      <c r="K5612" s="1"/>
      <c r="AA5612" s="1"/>
      <c r="AB5612" s="1"/>
      <c r="AC5612" s="1"/>
      <c r="AJ5612" s="1"/>
      <c r="AK5612" s="1"/>
      <c r="AL5612" s="1"/>
    </row>
    <row r="5613">
      <c r="I5613" s="1"/>
      <c r="J5613" s="1"/>
      <c r="K5613" s="1"/>
      <c r="AA5613" s="1"/>
      <c r="AB5613" s="1"/>
      <c r="AC5613" s="1"/>
      <c r="AJ5613" s="1"/>
      <c r="AK5613" s="1"/>
      <c r="AL5613" s="1"/>
    </row>
    <row r="5614">
      <c r="I5614" s="1"/>
      <c r="J5614" s="1"/>
      <c r="K5614" s="1"/>
      <c r="AA5614" s="1"/>
      <c r="AB5614" s="1"/>
      <c r="AC5614" s="1"/>
      <c r="AJ5614" s="1"/>
      <c r="AK5614" s="1"/>
      <c r="AL5614" s="1"/>
    </row>
    <row r="5615">
      <c r="I5615" s="1"/>
      <c r="J5615" s="1"/>
      <c r="K5615" s="1"/>
      <c r="AA5615" s="1"/>
      <c r="AB5615" s="1"/>
      <c r="AC5615" s="1"/>
      <c r="AJ5615" s="1"/>
      <c r="AK5615" s="1"/>
      <c r="AL5615" s="1"/>
    </row>
    <row r="5616">
      <c r="I5616" s="1"/>
      <c r="J5616" s="1"/>
      <c r="K5616" s="1"/>
      <c r="AA5616" s="1"/>
      <c r="AB5616" s="1"/>
      <c r="AC5616" s="1"/>
      <c r="AJ5616" s="1"/>
      <c r="AK5616" s="1"/>
      <c r="AL5616" s="1"/>
    </row>
    <row r="5617">
      <c r="I5617" s="1"/>
      <c r="J5617" s="1"/>
      <c r="K5617" s="1"/>
      <c r="AA5617" s="1"/>
      <c r="AB5617" s="1"/>
      <c r="AC5617" s="1"/>
      <c r="AJ5617" s="1"/>
      <c r="AK5617" s="1"/>
      <c r="AL5617" s="1"/>
    </row>
    <row r="5618">
      <c r="I5618" s="1"/>
      <c r="J5618" s="1"/>
      <c r="K5618" s="1"/>
      <c r="AA5618" s="1"/>
      <c r="AB5618" s="1"/>
      <c r="AC5618" s="1"/>
      <c r="AJ5618" s="1"/>
      <c r="AK5618" s="1"/>
      <c r="AL5618" s="1"/>
    </row>
    <row r="5619">
      <c r="I5619" s="1"/>
      <c r="J5619" s="1"/>
      <c r="K5619" s="1"/>
      <c r="AA5619" s="1"/>
      <c r="AB5619" s="1"/>
      <c r="AC5619" s="1"/>
      <c r="AJ5619" s="1"/>
      <c r="AK5619" s="1"/>
      <c r="AL5619" s="1"/>
    </row>
    <row r="5620">
      <c r="I5620" s="1"/>
      <c r="J5620" s="1"/>
      <c r="K5620" s="1"/>
      <c r="AA5620" s="1"/>
      <c r="AB5620" s="1"/>
      <c r="AC5620" s="1"/>
      <c r="AJ5620" s="1"/>
      <c r="AK5620" s="1"/>
      <c r="AL5620" s="1"/>
    </row>
    <row r="5621">
      <c r="I5621" s="1"/>
      <c r="J5621" s="1"/>
      <c r="K5621" s="1"/>
      <c r="AA5621" s="1"/>
      <c r="AB5621" s="1"/>
      <c r="AC5621" s="1"/>
      <c r="AJ5621" s="1"/>
      <c r="AK5621" s="1"/>
      <c r="AL5621" s="1"/>
    </row>
    <row r="5622">
      <c r="I5622" s="1"/>
      <c r="J5622" s="1"/>
      <c r="K5622" s="1"/>
      <c r="AA5622" s="1"/>
      <c r="AB5622" s="1"/>
      <c r="AC5622" s="1"/>
      <c r="AJ5622" s="1"/>
      <c r="AK5622" s="1"/>
      <c r="AL5622" s="1"/>
    </row>
    <row r="5623">
      <c r="I5623" s="1"/>
      <c r="J5623" s="1"/>
      <c r="K5623" s="1"/>
      <c r="AA5623" s="1"/>
      <c r="AB5623" s="1"/>
      <c r="AC5623" s="1"/>
      <c r="AJ5623" s="1"/>
      <c r="AK5623" s="1"/>
      <c r="AL5623" s="1"/>
    </row>
    <row r="5624">
      <c r="I5624" s="1"/>
      <c r="J5624" s="1"/>
      <c r="K5624" s="1"/>
      <c r="AA5624" s="1"/>
      <c r="AB5624" s="1"/>
      <c r="AC5624" s="1"/>
      <c r="AJ5624" s="1"/>
      <c r="AK5624" s="1"/>
      <c r="AL5624" s="1"/>
    </row>
    <row r="5625">
      <c r="I5625" s="1"/>
      <c r="J5625" s="1"/>
      <c r="K5625" s="1"/>
      <c r="AA5625" s="1"/>
      <c r="AB5625" s="1"/>
      <c r="AC5625" s="1"/>
      <c r="AJ5625" s="1"/>
      <c r="AK5625" s="1"/>
      <c r="AL5625" s="1"/>
    </row>
    <row r="5626">
      <c r="I5626" s="1"/>
      <c r="J5626" s="1"/>
      <c r="K5626" s="1"/>
      <c r="AA5626" s="1"/>
      <c r="AB5626" s="1"/>
      <c r="AC5626" s="1"/>
      <c r="AJ5626" s="1"/>
      <c r="AK5626" s="1"/>
      <c r="AL5626" s="1"/>
    </row>
    <row r="5627">
      <c r="I5627" s="1"/>
      <c r="J5627" s="1"/>
      <c r="K5627" s="1"/>
      <c r="AA5627" s="1"/>
      <c r="AB5627" s="1"/>
      <c r="AC5627" s="1"/>
      <c r="AJ5627" s="1"/>
      <c r="AK5627" s="1"/>
      <c r="AL5627" s="1"/>
    </row>
    <row r="5628">
      <c r="I5628" s="1"/>
      <c r="J5628" s="1"/>
      <c r="K5628" s="1"/>
      <c r="AA5628" s="1"/>
      <c r="AB5628" s="1"/>
      <c r="AC5628" s="1"/>
      <c r="AJ5628" s="1"/>
      <c r="AK5628" s="1"/>
      <c r="AL5628" s="1"/>
    </row>
    <row r="5629">
      <c r="I5629" s="1"/>
      <c r="J5629" s="1"/>
      <c r="K5629" s="1"/>
      <c r="AA5629" s="1"/>
      <c r="AB5629" s="1"/>
      <c r="AC5629" s="1"/>
      <c r="AJ5629" s="1"/>
      <c r="AK5629" s="1"/>
      <c r="AL5629" s="1"/>
    </row>
    <row r="5630">
      <c r="I5630" s="1"/>
      <c r="J5630" s="1"/>
      <c r="K5630" s="1"/>
      <c r="AA5630" s="1"/>
      <c r="AB5630" s="1"/>
      <c r="AC5630" s="1"/>
      <c r="AJ5630" s="1"/>
      <c r="AK5630" s="1"/>
      <c r="AL5630" s="1"/>
    </row>
    <row r="5631">
      <c r="I5631" s="1"/>
      <c r="J5631" s="1"/>
      <c r="K5631" s="1"/>
      <c r="AA5631" s="1"/>
      <c r="AB5631" s="1"/>
      <c r="AC5631" s="1"/>
      <c r="AJ5631" s="1"/>
      <c r="AK5631" s="1"/>
      <c r="AL5631" s="1"/>
    </row>
    <row r="5632">
      <c r="I5632" s="1"/>
      <c r="J5632" s="1"/>
      <c r="K5632" s="1"/>
      <c r="AA5632" s="1"/>
      <c r="AB5632" s="1"/>
      <c r="AC5632" s="1"/>
      <c r="AJ5632" s="1"/>
      <c r="AK5632" s="1"/>
      <c r="AL5632" s="1"/>
    </row>
    <row r="5633">
      <c r="I5633" s="1"/>
      <c r="J5633" s="1"/>
      <c r="K5633" s="1"/>
      <c r="AA5633" s="1"/>
      <c r="AB5633" s="1"/>
      <c r="AC5633" s="1"/>
      <c r="AJ5633" s="1"/>
      <c r="AK5633" s="1"/>
      <c r="AL5633" s="1"/>
    </row>
    <row r="5634">
      <c r="I5634" s="1"/>
      <c r="J5634" s="1"/>
      <c r="K5634" s="1"/>
      <c r="AA5634" s="1"/>
      <c r="AB5634" s="1"/>
      <c r="AC5634" s="1"/>
      <c r="AJ5634" s="1"/>
      <c r="AK5634" s="1"/>
      <c r="AL5634" s="1"/>
    </row>
    <row r="5635">
      <c r="I5635" s="1"/>
      <c r="J5635" s="1"/>
      <c r="K5635" s="1"/>
      <c r="AA5635" s="1"/>
      <c r="AB5635" s="1"/>
      <c r="AC5635" s="1"/>
      <c r="AJ5635" s="1"/>
      <c r="AK5635" s="1"/>
      <c r="AL5635" s="1"/>
    </row>
    <row r="5636">
      <c r="I5636" s="1"/>
      <c r="J5636" s="1"/>
      <c r="K5636" s="1"/>
      <c r="AA5636" s="1"/>
      <c r="AB5636" s="1"/>
      <c r="AC5636" s="1"/>
      <c r="AJ5636" s="1"/>
      <c r="AK5636" s="1"/>
      <c r="AL5636" s="1"/>
    </row>
    <row r="5637">
      <c r="I5637" s="1"/>
      <c r="J5637" s="1"/>
      <c r="K5637" s="1"/>
      <c r="AA5637" s="1"/>
      <c r="AB5637" s="1"/>
      <c r="AC5637" s="1"/>
      <c r="AJ5637" s="1"/>
      <c r="AK5637" s="1"/>
      <c r="AL5637" s="1"/>
    </row>
    <row r="5638">
      <c r="I5638" s="1"/>
      <c r="J5638" s="1"/>
      <c r="K5638" s="1"/>
      <c r="AA5638" s="1"/>
      <c r="AB5638" s="1"/>
      <c r="AC5638" s="1"/>
      <c r="AJ5638" s="1"/>
      <c r="AK5638" s="1"/>
      <c r="AL5638" s="1"/>
    </row>
    <row r="5639">
      <c r="I5639" s="1"/>
      <c r="J5639" s="1"/>
      <c r="K5639" s="1"/>
      <c r="AA5639" s="1"/>
      <c r="AB5639" s="1"/>
      <c r="AC5639" s="1"/>
      <c r="AJ5639" s="1"/>
      <c r="AK5639" s="1"/>
      <c r="AL5639" s="1"/>
    </row>
    <row r="5640">
      <c r="I5640" s="1"/>
      <c r="J5640" s="1"/>
      <c r="K5640" s="1"/>
      <c r="AA5640" s="1"/>
      <c r="AB5640" s="1"/>
      <c r="AC5640" s="1"/>
      <c r="AJ5640" s="1"/>
      <c r="AK5640" s="1"/>
      <c r="AL5640" s="1"/>
    </row>
    <row r="5641">
      <c r="I5641" s="1"/>
      <c r="J5641" s="1"/>
      <c r="K5641" s="1"/>
      <c r="AA5641" s="1"/>
      <c r="AB5641" s="1"/>
      <c r="AC5641" s="1"/>
      <c r="AJ5641" s="1"/>
      <c r="AK5641" s="1"/>
      <c r="AL5641" s="1"/>
    </row>
    <row r="5642">
      <c r="I5642" s="1"/>
      <c r="J5642" s="1"/>
      <c r="K5642" s="1"/>
      <c r="AA5642" s="1"/>
      <c r="AB5642" s="1"/>
      <c r="AC5642" s="1"/>
      <c r="AJ5642" s="1"/>
      <c r="AK5642" s="1"/>
      <c r="AL5642" s="1"/>
    </row>
    <row r="5643">
      <c r="I5643" s="1"/>
      <c r="J5643" s="1"/>
      <c r="K5643" s="1"/>
      <c r="AA5643" s="1"/>
      <c r="AB5643" s="1"/>
      <c r="AC5643" s="1"/>
      <c r="AJ5643" s="1"/>
      <c r="AK5643" s="1"/>
      <c r="AL5643" s="1"/>
    </row>
    <row r="5644">
      <c r="I5644" s="1"/>
      <c r="J5644" s="1"/>
      <c r="K5644" s="1"/>
      <c r="AA5644" s="1"/>
      <c r="AB5644" s="1"/>
      <c r="AC5644" s="1"/>
      <c r="AJ5644" s="1"/>
      <c r="AK5644" s="1"/>
      <c r="AL5644" s="1"/>
    </row>
    <row r="5645">
      <c r="I5645" s="1"/>
      <c r="J5645" s="1"/>
      <c r="K5645" s="1"/>
      <c r="AA5645" s="1"/>
      <c r="AB5645" s="1"/>
      <c r="AC5645" s="1"/>
      <c r="AJ5645" s="1"/>
      <c r="AK5645" s="1"/>
      <c r="AL5645" s="1"/>
    </row>
    <row r="5646">
      <c r="I5646" s="1"/>
      <c r="J5646" s="1"/>
      <c r="K5646" s="1"/>
      <c r="AA5646" s="1"/>
      <c r="AB5646" s="1"/>
      <c r="AC5646" s="1"/>
      <c r="AJ5646" s="1"/>
      <c r="AK5646" s="1"/>
      <c r="AL5646" s="1"/>
    </row>
    <row r="5647">
      <c r="I5647" s="1"/>
      <c r="J5647" s="1"/>
      <c r="K5647" s="1"/>
      <c r="AA5647" s="1"/>
      <c r="AB5647" s="1"/>
      <c r="AC5647" s="1"/>
      <c r="AJ5647" s="1"/>
      <c r="AK5647" s="1"/>
      <c r="AL5647" s="1"/>
    </row>
    <row r="5648">
      <c r="I5648" s="1"/>
      <c r="J5648" s="1"/>
      <c r="K5648" s="1"/>
      <c r="AA5648" s="1"/>
      <c r="AB5648" s="1"/>
      <c r="AC5648" s="1"/>
      <c r="AJ5648" s="1"/>
      <c r="AK5648" s="1"/>
      <c r="AL5648" s="1"/>
    </row>
    <row r="5649">
      <c r="I5649" s="1"/>
      <c r="J5649" s="1"/>
      <c r="K5649" s="1"/>
      <c r="AA5649" s="1"/>
      <c r="AB5649" s="1"/>
      <c r="AC5649" s="1"/>
      <c r="AJ5649" s="1"/>
      <c r="AK5649" s="1"/>
      <c r="AL5649" s="1"/>
    </row>
    <row r="5650">
      <c r="I5650" s="1"/>
      <c r="J5650" s="1"/>
      <c r="K5650" s="1"/>
      <c r="AA5650" s="1"/>
      <c r="AB5650" s="1"/>
      <c r="AC5650" s="1"/>
      <c r="AJ5650" s="1"/>
      <c r="AK5650" s="1"/>
      <c r="AL5650" s="1"/>
    </row>
    <row r="5651">
      <c r="I5651" s="1"/>
      <c r="J5651" s="1"/>
      <c r="K5651" s="1"/>
      <c r="AA5651" s="1"/>
      <c r="AB5651" s="1"/>
      <c r="AC5651" s="1"/>
      <c r="AJ5651" s="1"/>
      <c r="AK5651" s="1"/>
      <c r="AL5651" s="1"/>
    </row>
    <row r="5652">
      <c r="I5652" s="1"/>
      <c r="J5652" s="1"/>
      <c r="K5652" s="1"/>
      <c r="AA5652" s="1"/>
      <c r="AB5652" s="1"/>
      <c r="AC5652" s="1"/>
      <c r="AJ5652" s="1"/>
      <c r="AK5652" s="1"/>
      <c r="AL5652" s="1"/>
    </row>
    <row r="5653">
      <c r="I5653" s="1"/>
      <c r="J5653" s="1"/>
      <c r="K5653" s="1"/>
      <c r="AA5653" s="1"/>
      <c r="AB5653" s="1"/>
      <c r="AC5653" s="1"/>
      <c r="AJ5653" s="1"/>
      <c r="AK5653" s="1"/>
      <c r="AL5653" s="1"/>
    </row>
    <row r="5654">
      <c r="I5654" s="1"/>
      <c r="J5654" s="1"/>
      <c r="K5654" s="1"/>
      <c r="AA5654" s="1"/>
      <c r="AB5654" s="1"/>
      <c r="AC5654" s="1"/>
      <c r="AJ5654" s="1"/>
      <c r="AK5654" s="1"/>
      <c r="AL5654" s="1"/>
    </row>
    <row r="5655">
      <c r="I5655" s="1"/>
      <c r="J5655" s="1"/>
      <c r="K5655" s="1"/>
      <c r="AA5655" s="1"/>
      <c r="AB5655" s="1"/>
      <c r="AC5655" s="1"/>
      <c r="AJ5655" s="1"/>
      <c r="AK5655" s="1"/>
      <c r="AL5655" s="1"/>
    </row>
    <row r="5656">
      <c r="I5656" s="1"/>
      <c r="J5656" s="1"/>
      <c r="K5656" s="1"/>
      <c r="AA5656" s="1"/>
      <c r="AB5656" s="1"/>
      <c r="AC5656" s="1"/>
      <c r="AJ5656" s="1"/>
      <c r="AK5656" s="1"/>
      <c r="AL5656" s="1"/>
    </row>
    <row r="5657">
      <c r="I5657" s="1"/>
      <c r="J5657" s="1"/>
      <c r="K5657" s="1"/>
      <c r="AA5657" s="1"/>
      <c r="AB5657" s="1"/>
      <c r="AC5657" s="1"/>
      <c r="AJ5657" s="1"/>
      <c r="AK5657" s="1"/>
      <c r="AL5657" s="1"/>
    </row>
    <row r="5658">
      <c r="I5658" s="1"/>
      <c r="J5658" s="1"/>
      <c r="K5658" s="1"/>
      <c r="AA5658" s="1"/>
      <c r="AB5658" s="1"/>
      <c r="AC5658" s="1"/>
      <c r="AJ5658" s="1"/>
      <c r="AK5658" s="1"/>
      <c r="AL5658" s="1"/>
    </row>
    <row r="5659">
      <c r="I5659" s="1"/>
      <c r="J5659" s="1"/>
      <c r="K5659" s="1"/>
      <c r="AA5659" s="1"/>
      <c r="AB5659" s="1"/>
      <c r="AC5659" s="1"/>
      <c r="AJ5659" s="1"/>
      <c r="AK5659" s="1"/>
      <c r="AL5659" s="1"/>
    </row>
    <row r="5660">
      <c r="I5660" s="1"/>
      <c r="J5660" s="1"/>
      <c r="K5660" s="1"/>
      <c r="AA5660" s="1"/>
      <c r="AB5660" s="1"/>
      <c r="AC5660" s="1"/>
      <c r="AJ5660" s="1"/>
      <c r="AK5660" s="1"/>
      <c r="AL5660" s="1"/>
    </row>
    <row r="5661">
      <c r="I5661" s="1"/>
      <c r="J5661" s="1"/>
      <c r="K5661" s="1"/>
      <c r="AA5661" s="1"/>
      <c r="AB5661" s="1"/>
      <c r="AC5661" s="1"/>
      <c r="AJ5661" s="1"/>
      <c r="AK5661" s="1"/>
      <c r="AL5661" s="1"/>
    </row>
    <row r="5662">
      <c r="I5662" s="1"/>
      <c r="J5662" s="1"/>
      <c r="K5662" s="1"/>
      <c r="AA5662" s="1"/>
      <c r="AB5662" s="1"/>
      <c r="AC5662" s="1"/>
      <c r="AJ5662" s="1"/>
      <c r="AK5662" s="1"/>
      <c r="AL5662" s="1"/>
    </row>
    <row r="5663">
      <c r="I5663" s="1"/>
      <c r="J5663" s="1"/>
      <c r="K5663" s="1"/>
      <c r="AA5663" s="1"/>
      <c r="AB5663" s="1"/>
      <c r="AC5663" s="1"/>
      <c r="AJ5663" s="1"/>
      <c r="AK5663" s="1"/>
      <c r="AL5663" s="1"/>
    </row>
    <row r="5664">
      <c r="I5664" s="1"/>
      <c r="J5664" s="1"/>
      <c r="K5664" s="1"/>
      <c r="AA5664" s="1"/>
      <c r="AB5664" s="1"/>
      <c r="AC5664" s="1"/>
      <c r="AJ5664" s="1"/>
      <c r="AK5664" s="1"/>
      <c r="AL5664" s="1"/>
    </row>
    <row r="5665">
      <c r="I5665" s="1"/>
      <c r="J5665" s="1"/>
      <c r="K5665" s="1"/>
      <c r="AA5665" s="1"/>
      <c r="AB5665" s="1"/>
      <c r="AC5665" s="1"/>
      <c r="AJ5665" s="1"/>
      <c r="AK5665" s="1"/>
      <c r="AL5665" s="1"/>
    </row>
    <row r="5666">
      <c r="I5666" s="1"/>
      <c r="J5666" s="1"/>
      <c r="K5666" s="1"/>
      <c r="AA5666" s="1"/>
      <c r="AB5666" s="1"/>
      <c r="AC5666" s="1"/>
      <c r="AJ5666" s="1"/>
      <c r="AK5666" s="1"/>
      <c r="AL5666" s="1"/>
    </row>
    <row r="5667">
      <c r="I5667" s="1"/>
      <c r="J5667" s="1"/>
      <c r="K5667" s="1"/>
      <c r="AA5667" s="1"/>
      <c r="AB5667" s="1"/>
      <c r="AC5667" s="1"/>
      <c r="AJ5667" s="1"/>
      <c r="AK5667" s="1"/>
      <c r="AL5667" s="1"/>
    </row>
    <row r="5668">
      <c r="I5668" s="1"/>
      <c r="J5668" s="1"/>
      <c r="K5668" s="1"/>
      <c r="AA5668" s="1"/>
      <c r="AB5668" s="1"/>
      <c r="AC5668" s="1"/>
      <c r="AJ5668" s="1"/>
      <c r="AK5668" s="1"/>
      <c r="AL5668" s="1"/>
    </row>
    <row r="5669">
      <c r="I5669" s="1"/>
      <c r="J5669" s="1"/>
      <c r="K5669" s="1"/>
      <c r="AA5669" s="1"/>
      <c r="AB5669" s="1"/>
      <c r="AC5669" s="1"/>
      <c r="AJ5669" s="1"/>
      <c r="AK5669" s="1"/>
      <c r="AL5669" s="1"/>
    </row>
    <row r="5670">
      <c r="I5670" s="1"/>
      <c r="J5670" s="1"/>
      <c r="K5670" s="1"/>
      <c r="AA5670" s="1"/>
      <c r="AB5670" s="1"/>
      <c r="AC5670" s="1"/>
      <c r="AJ5670" s="1"/>
      <c r="AK5670" s="1"/>
      <c r="AL5670" s="1"/>
    </row>
    <row r="5671">
      <c r="I5671" s="1"/>
      <c r="J5671" s="1"/>
      <c r="K5671" s="1"/>
      <c r="AA5671" s="1"/>
      <c r="AB5671" s="1"/>
      <c r="AC5671" s="1"/>
      <c r="AJ5671" s="1"/>
      <c r="AK5671" s="1"/>
      <c r="AL5671" s="1"/>
    </row>
    <row r="5672">
      <c r="I5672" s="1"/>
      <c r="J5672" s="1"/>
      <c r="K5672" s="1"/>
      <c r="AA5672" s="1"/>
      <c r="AB5672" s="1"/>
      <c r="AC5672" s="1"/>
      <c r="AJ5672" s="1"/>
      <c r="AK5672" s="1"/>
      <c r="AL5672" s="1"/>
    </row>
    <row r="5673">
      <c r="I5673" s="1"/>
      <c r="J5673" s="1"/>
      <c r="K5673" s="1"/>
      <c r="AA5673" s="1"/>
      <c r="AB5673" s="1"/>
      <c r="AC5673" s="1"/>
      <c r="AJ5673" s="1"/>
      <c r="AK5673" s="1"/>
      <c r="AL5673" s="1"/>
    </row>
    <row r="5674">
      <c r="I5674" s="1"/>
      <c r="J5674" s="1"/>
      <c r="K5674" s="1"/>
      <c r="AA5674" s="1"/>
      <c r="AB5674" s="1"/>
      <c r="AC5674" s="1"/>
      <c r="AJ5674" s="1"/>
      <c r="AK5674" s="1"/>
      <c r="AL5674" s="1"/>
    </row>
    <row r="5675">
      <c r="I5675" s="1"/>
      <c r="J5675" s="1"/>
      <c r="K5675" s="1"/>
      <c r="AA5675" s="1"/>
      <c r="AB5675" s="1"/>
      <c r="AC5675" s="1"/>
      <c r="AJ5675" s="1"/>
      <c r="AK5675" s="1"/>
      <c r="AL5675" s="1"/>
    </row>
    <row r="5676">
      <c r="I5676" s="1"/>
      <c r="J5676" s="1"/>
      <c r="K5676" s="1"/>
      <c r="AA5676" s="1"/>
      <c r="AB5676" s="1"/>
      <c r="AC5676" s="1"/>
      <c r="AJ5676" s="1"/>
      <c r="AK5676" s="1"/>
      <c r="AL5676" s="1"/>
    </row>
    <row r="5677">
      <c r="I5677" s="1"/>
      <c r="J5677" s="1"/>
      <c r="K5677" s="1"/>
      <c r="AA5677" s="1"/>
      <c r="AB5677" s="1"/>
      <c r="AC5677" s="1"/>
      <c r="AJ5677" s="1"/>
      <c r="AK5677" s="1"/>
      <c r="AL5677" s="1"/>
    </row>
    <row r="5678">
      <c r="I5678" s="1"/>
      <c r="J5678" s="1"/>
      <c r="K5678" s="1"/>
      <c r="AA5678" s="1"/>
      <c r="AB5678" s="1"/>
      <c r="AC5678" s="1"/>
      <c r="AJ5678" s="1"/>
      <c r="AK5678" s="1"/>
      <c r="AL5678" s="1"/>
    </row>
    <row r="5679">
      <c r="I5679" s="1"/>
      <c r="J5679" s="1"/>
      <c r="K5679" s="1"/>
      <c r="AA5679" s="1"/>
      <c r="AB5679" s="1"/>
      <c r="AC5679" s="1"/>
      <c r="AJ5679" s="1"/>
      <c r="AK5679" s="1"/>
      <c r="AL5679" s="1"/>
    </row>
    <row r="5680">
      <c r="I5680" s="1"/>
      <c r="J5680" s="1"/>
      <c r="K5680" s="1"/>
      <c r="AA5680" s="1"/>
      <c r="AB5680" s="1"/>
      <c r="AC5680" s="1"/>
      <c r="AJ5680" s="1"/>
      <c r="AK5680" s="1"/>
      <c r="AL5680" s="1"/>
    </row>
    <row r="5681">
      <c r="I5681" s="1"/>
      <c r="J5681" s="1"/>
      <c r="K5681" s="1"/>
      <c r="AA5681" s="1"/>
      <c r="AB5681" s="1"/>
      <c r="AC5681" s="1"/>
      <c r="AJ5681" s="1"/>
      <c r="AK5681" s="1"/>
      <c r="AL5681" s="1"/>
    </row>
    <row r="5682">
      <c r="I5682" s="1"/>
      <c r="J5682" s="1"/>
      <c r="K5682" s="1"/>
      <c r="AA5682" s="1"/>
      <c r="AB5682" s="1"/>
      <c r="AC5682" s="1"/>
      <c r="AJ5682" s="1"/>
      <c r="AK5682" s="1"/>
      <c r="AL5682" s="1"/>
    </row>
    <row r="5683">
      <c r="I5683" s="1"/>
      <c r="J5683" s="1"/>
      <c r="K5683" s="1"/>
      <c r="AA5683" s="1"/>
      <c r="AB5683" s="1"/>
      <c r="AC5683" s="1"/>
      <c r="AJ5683" s="1"/>
      <c r="AK5683" s="1"/>
      <c r="AL5683" s="1"/>
    </row>
    <row r="5684">
      <c r="I5684" s="1"/>
      <c r="J5684" s="1"/>
      <c r="K5684" s="1"/>
      <c r="AA5684" s="1"/>
      <c r="AB5684" s="1"/>
      <c r="AC5684" s="1"/>
      <c r="AJ5684" s="1"/>
      <c r="AK5684" s="1"/>
      <c r="AL5684" s="1"/>
    </row>
    <row r="5685">
      <c r="I5685" s="1"/>
      <c r="J5685" s="1"/>
      <c r="K5685" s="1"/>
      <c r="AA5685" s="1"/>
      <c r="AB5685" s="1"/>
      <c r="AC5685" s="1"/>
      <c r="AJ5685" s="1"/>
      <c r="AK5685" s="1"/>
      <c r="AL5685" s="1"/>
    </row>
    <row r="5686">
      <c r="I5686" s="1"/>
      <c r="J5686" s="1"/>
      <c r="K5686" s="1"/>
      <c r="AA5686" s="1"/>
      <c r="AB5686" s="1"/>
      <c r="AC5686" s="1"/>
      <c r="AJ5686" s="1"/>
      <c r="AK5686" s="1"/>
      <c r="AL5686" s="1"/>
    </row>
    <row r="5687">
      <c r="I5687" s="1"/>
      <c r="J5687" s="1"/>
      <c r="K5687" s="1"/>
      <c r="AA5687" s="1"/>
      <c r="AB5687" s="1"/>
      <c r="AC5687" s="1"/>
      <c r="AJ5687" s="1"/>
      <c r="AK5687" s="1"/>
      <c r="AL5687" s="1"/>
    </row>
    <row r="5688">
      <c r="I5688" s="1"/>
      <c r="J5688" s="1"/>
      <c r="K5688" s="1"/>
      <c r="AA5688" s="1"/>
      <c r="AB5688" s="1"/>
      <c r="AC5688" s="1"/>
      <c r="AJ5688" s="1"/>
      <c r="AK5688" s="1"/>
      <c r="AL5688" s="1"/>
    </row>
    <row r="5689">
      <c r="I5689" s="1"/>
      <c r="J5689" s="1"/>
      <c r="K5689" s="1"/>
      <c r="AA5689" s="1"/>
      <c r="AB5689" s="1"/>
      <c r="AC5689" s="1"/>
      <c r="AJ5689" s="1"/>
      <c r="AK5689" s="1"/>
      <c r="AL5689" s="1"/>
    </row>
    <row r="5690">
      <c r="I5690" s="1"/>
      <c r="J5690" s="1"/>
      <c r="K5690" s="1"/>
      <c r="AA5690" s="1"/>
      <c r="AB5690" s="1"/>
      <c r="AC5690" s="1"/>
      <c r="AJ5690" s="1"/>
      <c r="AK5690" s="1"/>
      <c r="AL5690" s="1"/>
    </row>
    <row r="5691">
      <c r="I5691" s="1"/>
      <c r="J5691" s="1"/>
      <c r="K5691" s="1"/>
      <c r="AA5691" s="1"/>
      <c r="AB5691" s="1"/>
      <c r="AC5691" s="1"/>
      <c r="AJ5691" s="1"/>
      <c r="AK5691" s="1"/>
      <c r="AL5691" s="1"/>
    </row>
    <row r="5692">
      <c r="I5692" s="1"/>
      <c r="J5692" s="1"/>
      <c r="K5692" s="1"/>
      <c r="AA5692" s="1"/>
      <c r="AB5692" s="1"/>
      <c r="AC5692" s="1"/>
      <c r="AJ5692" s="1"/>
      <c r="AK5692" s="1"/>
      <c r="AL5692" s="1"/>
    </row>
    <row r="5693">
      <c r="I5693" s="1"/>
      <c r="J5693" s="1"/>
      <c r="K5693" s="1"/>
      <c r="AA5693" s="1"/>
      <c r="AB5693" s="1"/>
      <c r="AC5693" s="1"/>
      <c r="AJ5693" s="1"/>
      <c r="AK5693" s="1"/>
      <c r="AL5693" s="1"/>
    </row>
    <row r="5694">
      <c r="I5694" s="1"/>
      <c r="J5694" s="1"/>
      <c r="K5694" s="1"/>
      <c r="AA5694" s="1"/>
      <c r="AB5694" s="1"/>
      <c r="AC5694" s="1"/>
      <c r="AJ5694" s="1"/>
      <c r="AK5694" s="1"/>
      <c r="AL5694" s="1"/>
    </row>
    <row r="5695">
      <c r="I5695" s="1"/>
      <c r="J5695" s="1"/>
      <c r="K5695" s="1"/>
      <c r="AA5695" s="1"/>
      <c r="AB5695" s="1"/>
      <c r="AC5695" s="1"/>
      <c r="AJ5695" s="1"/>
      <c r="AK5695" s="1"/>
      <c r="AL5695" s="1"/>
    </row>
    <row r="5696">
      <c r="I5696" s="1"/>
      <c r="J5696" s="1"/>
      <c r="K5696" s="1"/>
      <c r="AA5696" s="1"/>
      <c r="AB5696" s="1"/>
      <c r="AC5696" s="1"/>
      <c r="AJ5696" s="1"/>
      <c r="AK5696" s="1"/>
      <c r="AL5696" s="1"/>
    </row>
    <row r="5697">
      <c r="I5697" s="1"/>
      <c r="J5697" s="1"/>
      <c r="K5697" s="1"/>
      <c r="AA5697" s="1"/>
      <c r="AB5697" s="1"/>
      <c r="AC5697" s="1"/>
      <c r="AJ5697" s="1"/>
      <c r="AK5697" s="1"/>
      <c r="AL5697" s="1"/>
    </row>
    <row r="5698">
      <c r="I5698" s="1"/>
      <c r="J5698" s="1"/>
      <c r="K5698" s="1"/>
      <c r="AA5698" s="1"/>
      <c r="AB5698" s="1"/>
      <c r="AC5698" s="1"/>
      <c r="AJ5698" s="1"/>
      <c r="AK5698" s="1"/>
      <c r="AL5698" s="1"/>
    </row>
    <row r="5699">
      <c r="I5699" s="1"/>
      <c r="J5699" s="1"/>
      <c r="K5699" s="1"/>
      <c r="AA5699" s="1"/>
      <c r="AB5699" s="1"/>
      <c r="AC5699" s="1"/>
      <c r="AJ5699" s="1"/>
      <c r="AK5699" s="1"/>
      <c r="AL5699" s="1"/>
    </row>
    <row r="5700">
      <c r="I5700" s="1"/>
      <c r="J5700" s="1"/>
      <c r="K5700" s="1"/>
      <c r="AA5700" s="1"/>
      <c r="AB5700" s="1"/>
      <c r="AC5700" s="1"/>
      <c r="AJ5700" s="1"/>
      <c r="AK5700" s="1"/>
      <c r="AL5700" s="1"/>
    </row>
    <row r="5701">
      <c r="I5701" s="1"/>
      <c r="J5701" s="1"/>
      <c r="K5701" s="1"/>
      <c r="AA5701" s="1"/>
      <c r="AB5701" s="1"/>
      <c r="AC5701" s="1"/>
      <c r="AJ5701" s="1"/>
      <c r="AK5701" s="1"/>
      <c r="AL5701" s="1"/>
    </row>
    <row r="5702">
      <c r="I5702" s="1"/>
      <c r="J5702" s="1"/>
      <c r="K5702" s="1"/>
      <c r="AA5702" s="1"/>
      <c r="AB5702" s="1"/>
      <c r="AC5702" s="1"/>
      <c r="AJ5702" s="1"/>
      <c r="AK5702" s="1"/>
      <c r="AL5702" s="1"/>
    </row>
    <row r="5703">
      <c r="I5703" s="1"/>
      <c r="J5703" s="1"/>
      <c r="K5703" s="1"/>
      <c r="AA5703" s="1"/>
      <c r="AB5703" s="1"/>
      <c r="AC5703" s="1"/>
      <c r="AJ5703" s="1"/>
      <c r="AK5703" s="1"/>
      <c r="AL5703" s="1"/>
    </row>
    <row r="5704">
      <c r="I5704" s="1"/>
      <c r="J5704" s="1"/>
      <c r="K5704" s="1"/>
      <c r="AA5704" s="1"/>
      <c r="AB5704" s="1"/>
      <c r="AC5704" s="1"/>
      <c r="AJ5704" s="1"/>
      <c r="AK5704" s="1"/>
      <c r="AL5704" s="1"/>
    </row>
    <row r="5705">
      <c r="I5705" s="1"/>
      <c r="J5705" s="1"/>
      <c r="K5705" s="1"/>
      <c r="AA5705" s="1"/>
      <c r="AB5705" s="1"/>
      <c r="AC5705" s="1"/>
      <c r="AJ5705" s="1"/>
      <c r="AK5705" s="1"/>
      <c r="AL5705" s="1"/>
    </row>
    <row r="5706">
      <c r="I5706" s="1"/>
      <c r="J5706" s="1"/>
      <c r="K5706" s="1"/>
      <c r="AA5706" s="1"/>
      <c r="AB5706" s="1"/>
      <c r="AC5706" s="1"/>
      <c r="AJ5706" s="1"/>
      <c r="AK5706" s="1"/>
      <c r="AL5706" s="1"/>
    </row>
    <row r="5707">
      <c r="I5707" s="1"/>
      <c r="J5707" s="1"/>
      <c r="K5707" s="1"/>
      <c r="AA5707" s="1"/>
      <c r="AB5707" s="1"/>
      <c r="AC5707" s="1"/>
      <c r="AJ5707" s="1"/>
      <c r="AK5707" s="1"/>
      <c r="AL5707" s="1"/>
    </row>
    <row r="5708">
      <c r="I5708" s="1"/>
      <c r="J5708" s="1"/>
      <c r="K5708" s="1"/>
      <c r="AA5708" s="1"/>
      <c r="AB5708" s="1"/>
      <c r="AC5708" s="1"/>
      <c r="AJ5708" s="1"/>
      <c r="AK5708" s="1"/>
      <c r="AL5708" s="1"/>
    </row>
    <row r="5709">
      <c r="I5709" s="1"/>
      <c r="J5709" s="1"/>
      <c r="K5709" s="1"/>
      <c r="AA5709" s="1"/>
      <c r="AB5709" s="1"/>
      <c r="AC5709" s="1"/>
      <c r="AJ5709" s="1"/>
      <c r="AK5709" s="1"/>
      <c r="AL5709" s="1"/>
    </row>
    <row r="5710">
      <c r="I5710" s="1"/>
      <c r="J5710" s="1"/>
      <c r="K5710" s="1"/>
      <c r="AA5710" s="1"/>
      <c r="AB5710" s="1"/>
      <c r="AC5710" s="1"/>
      <c r="AJ5710" s="1"/>
      <c r="AK5710" s="1"/>
      <c r="AL5710" s="1"/>
    </row>
    <row r="5711">
      <c r="I5711" s="1"/>
      <c r="J5711" s="1"/>
      <c r="K5711" s="1"/>
      <c r="AA5711" s="1"/>
      <c r="AB5711" s="1"/>
      <c r="AC5711" s="1"/>
      <c r="AJ5711" s="1"/>
      <c r="AK5711" s="1"/>
      <c r="AL5711" s="1"/>
    </row>
    <row r="5712">
      <c r="I5712" s="1"/>
      <c r="J5712" s="1"/>
      <c r="K5712" s="1"/>
      <c r="AA5712" s="1"/>
      <c r="AB5712" s="1"/>
      <c r="AC5712" s="1"/>
      <c r="AJ5712" s="1"/>
      <c r="AK5712" s="1"/>
      <c r="AL5712" s="1"/>
    </row>
    <row r="5713">
      <c r="I5713" s="1"/>
      <c r="J5713" s="1"/>
      <c r="K5713" s="1"/>
      <c r="AA5713" s="1"/>
      <c r="AB5713" s="1"/>
      <c r="AC5713" s="1"/>
      <c r="AJ5713" s="1"/>
      <c r="AK5713" s="1"/>
      <c r="AL5713" s="1"/>
    </row>
    <row r="5714">
      <c r="I5714" s="1"/>
      <c r="J5714" s="1"/>
      <c r="K5714" s="1"/>
      <c r="AA5714" s="1"/>
      <c r="AB5714" s="1"/>
      <c r="AC5714" s="1"/>
      <c r="AJ5714" s="1"/>
      <c r="AK5714" s="1"/>
      <c r="AL5714" s="1"/>
    </row>
    <row r="5715">
      <c r="I5715" s="1"/>
      <c r="J5715" s="1"/>
      <c r="K5715" s="1"/>
      <c r="AA5715" s="1"/>
      <c r="AB5715" s="1"/>
      <c r="AC5715" s="1"/>
      <c r="AJ5715" s="1"/>
      <c r="AK5715" s="1"/>
      <c r="AL5715" s="1"/>
    </row>
    <row r="5716">
      <c r="I5716" s="1"/>
      <c r="J5716" s="1"/>
      <c r="K5716" s="1"/>
      <c r="AA5716" s="1"/>
      <c r="AB5716" s="1"/>
      <c r="AC5716" s="1"/>
      <c r="AJ5716" s="1"/>
      <c r="AK5716" s="1"/>
      <c r="AL5716" s="1"/>
    </row>
    <row r="5717">
      <c r="I5717" s="1"/>
      <c r="J5717" s="1"/>
      <c r="K5717" s="1"/>
      <c r="AA5717" s="1"/>
      <c r="AB5717" s="1"/>
      <c r="AC5717" s="1"/>
      <c r="AJ5717" s="1"/>
      <c r="AK5717" s="1"/>
      <c r="AL5717" s="1"/>
    </row>
    <row r="5718">
      <c r="I5718" s="1"/>
      <c r="J5718" s="1"/>
      <c r="K5718" s="1"/>
      <c r="AA5718" s="1"/>
      <c r="AB5718" s="1"/>
      <c r="AC5718" s="1"/>
      <c r="AJ5718" s="1"/>
      <c r="AK5718" s="1"/>
      <c r="AL5718" s="1"/>
    </row>
    <row r="5719">
      <c r="I5719" s="1"/>
      <c r="J5719" s="1"/>
      <c r="K5719" s="1"/>
      <c r="AA5719" s="1"/>
      <c r="AB5719" s="1"/>
      <c r="AC5719" s="1"/>
      <c r="AJ5719" s="1"/>
      <c r="AK5719" s="1"/>
      <c r="AL5719" s="1"/>
    </row>
    <row r="5720">
      <c r="I5720" s="1"/>
      <c r="J5720" s="1"/>
      <c r="K5720" s="1"/>
      <c r="AA5720" s="1"/>
      <c r="AB5720" s="1"/>
      <c r="AC5720" s="1"/>
      <c r="AJ5720" s="1"/>
      <c r="AK5720" s="1"/>
      <c r="AL5720" s="1"/>
    </row>
    <row r="5721">
      <c r="I5721" s="1"/>
      <c r="J5721" s="1"/>
      <c r="K5721" s="1"/>
      <c r="AA5721" s="1"/>
      <c r="AB5721" s="1"/>
      <c r="AC5721" s="1"/>
      <c r="AJ5721" s="1"/>
      <c r="AK5721" s="1"/>
      <c r="AL5721" s="1"/>
    </row>
    <row r="5722">
      <c r="I5722" s="1"/>
      <c r="J5722" s="1"/>
      <c r="K5722" s="1"/>
      <c r="AA5722" s="1"/>
      <c r="AB5722" s="1"/>
      <c r="AC5722" s="1"/>
      <c r="AJ5722" s="1"/>
      <c r="AK5722" s="1"/>
      <c r="AL5722" s="1"/>
    </row>
    <row r="5723">
      <c r="I5723" s="1"/>
      <c r="J5723" s="1"/>
      <c r="K5723" s="1"/>
      <c r="AA5723" s="1"/>
      <c r="AB5723" s="1"/>
      <c r="AC5723" s="1"/>
      <c r="AJ5723" s="1"/>
      <c r="AK5723" s="1"/>
      <c r="AL5723" s="1"/>
    </row>
    <row r="5724">
      <c r="I5724" s="1"/>
      <c r="J5724" s="1"/>
      <c r="K5724" s="1"/>
      <c r="AA5724" s="1"/>
      <c r="AB5724" s="1"/>
      <c r="AC5724" s="1"/>
      <c r="AJ5724" s="1"/>
      <c r="AK5724" s="1"/>
      <c r="AL5724" s="1"/>
    </row>
    <row r="5725">
      <c r="I5725" s="1"/>
      <c r="J5725" s="1"/>
      <c r="K5725" s="1"/>
      <c r="AA5725" s="1"/>
      <c r="AB5725" s="1"/>
      <c r="AC5725" s="1"/>
      <c r="AJ5725" s="1"/>
      <c r="AK5725" s="1"/>
      <c r="AL5725" s="1"/>
    </row>
    <row r="5726">
      <c r="I5726" s="1"/>
      <c r="J5726" s="1"/>
      <c r="K5726" s="1"/>
      <c r="AA5726" s="1"/>
      <c r="AB5726" s="1"/>
      <c r="AC5726" s="1"/>
      <c r="AJ5726" s="1"/>
      <c r="AK5726" s="1"/>
      <c r="AL5726" s="1"/>
    </row>
    <row r="5727">
      <c r="I5727" s="1"/>
      <c r="J5727" s="1"/>
      <c r="K5727" s="1"/>
      <c r="AA5727" s="1"/>
      <c r="AB5727" s="1"/>
      <c r="AC5727" s="1"/>
      <c r="AJ5727" s="1"/>
      <c r="AK5727" s="1"/>
      <c r="AL5727" s="1"/>
    </row>
    <row r="5728">
      <c r="I5728" s="1"/>
      <c r="J5728" s="1"/>
      <c r="K5728" s="1"/>
      <c r="AA5728" s="1"/>
      <c r="AB5728" s="1"/>
      <c r="AC5728" s="1"/>
      <c r="AJ5728" s="1"/>
      <c r="AK5728" s="1"/>
      <c r="AL5728" s="1"/>
    </row>
    <row r="5729">
      <c r="I5729" s="1"/>
      <c r="J5729" s="1"/>
      <c r="K5729" s="1"/>
      <c r="AA5729" s="1"/>
      <c r="AB5729" s="1"/>
      <c r="AC5729" s="1"/>
      <c r="AJ5729" s="1"/>
      <c r="AK5729" s="1"/>
      <c r="AL5729" s="1"/>
    </row>
    <row r="5730">
      <c r="I5730" s="1"/>
      <c r="J5730" s="1"/>
      <c r="K5730" s="1"/>
      <c r="AA5730" s="1"/>
      <c r="AB5730" s="1"/>
      <c r="AC5730" s="1"/>
      <c r="AJ5730" s="1"/>
      <c r="AK5730" s="1"/>
      <c r="AL5730" s="1"/>
    </row>
    <row r="5731">
      <c r="I5731" s="1"/>
      <c r="J5731" s="1"/>
      <c r="K5731" s="1"/>
      <c r="AA5731" s="1"/>
      <c r="AB5731" s="1"/>
      <c r="AC5731" s="1"/>
      <c r="AJ5731" s="1"/>
      <c r="AK5731" s="1"/>
      <c r="AL5731" s="1"/>
    </row>
    <row r="5732">
      <c r="I5732" s="1"/>
      <c r="J5732" s="1"/>
      <c r="K5732" s="1"/>
      <c r="AA5732" s="1"/>
      <c r="AB5732" s="1"/>
      <c r="AC5732" s="1"/>
      <c r="AJ5732" s="1"/>
      <c r="AK5732" s="1"/>
      <c r="AL5732" s="1"/>
    </row>
    <row r="5733">
      <c r="I5733" s="1"/>
      <c r="J5733" s="1"/>
      <c r="K5733" s="1"/>
      <c r="AA5733" s="1"/>
      <c r="AB5733" s="1"/>
      <c r="AC5733" s="1"/>
      <c r="AJ5733" s="1"/>
      <c r="AK5733" s="1"/>
      <c r="AL5733" s="1"/>
    </row>
    <row r="5734">
      <c r="I5734" s="1"/>
      <c r="J5734" s="1"/>
      <c r="K5734" s="1"/>
      <c r="AA5734" s="1"/>
      <c r="AB5734" s="1"/>
      <c r="AC5734" s="1"/>
      <c r="AJ5734" s="1"/>
      <c r="AK5734" s="1"/>
      <c r="AL5734" s="1"/>
    </row>
    <row r="5735">
      <c r="I5735" s="1"/>
      <c r="J5735" s="1"/>
      <c r="K5735" s="1"/>
      <c r="AA5735" s="1"/>
      <c r="AB5735" s="1"/>
      <c r="AC5735" s="1"/>
      <c r="AJ5735" s="1"/>
      <c r="AK5735" s="1"/>
      <c r="AL5735" s="1"/>
    </row>
    <row r="5736">
      <c r="I5736" s="1"/>
      <c r="J5736" s="1"/>
      <c r="K5736" s="1"/>
      <c r="AA5736" s="1"/>
      <c r="AB5736" s="1"/>
      <c r="AC5736" s="1"/>
      <c r="AJ5736" s="1"/>
      <c r="AK5736" s="1"/>
      <c r="AL5736" s="1"/>
    </row>
    <row r="5737">
      <c r="I5737" s="1"/>
      <c r="J5737" s="1"/>
      <c r="K5737" s="1"/>
      <c r="AA5737" s="1"/>
      <c r="AB5737" s="1"/>
      <c r="AC5737" s="1"/>
      <c r="AJ5737" s="1"/>
      <c r="AK5737" s="1"/>
      <c r="AL5737" s="1"/>
    </row>
    <row r="5738">
      <c r="I5738" s="1"/>
      <c r="J5738" s="1"/>
      <c r="K5738" s="1"/>
      <c r="AA5738" s="1"/>
      <c r="AB5738" s="1"/>
      <c r="AC5738" s="1"/>
      <c r="AJ5738" s="1"/>
      <c r="AK5738" s="1"/>
      <c r="AL5738" s="1"/>
    </row>
    <row r="5739">
      <c r="I5739" s="1"/>
      <c r="J5739" s="1"/>
      <c r="K5739" s="1"/>
      <c r="AA5739" s="1"/>
      <c r="AB5739" s="1"/>
      <c r="AC5739" s="1"/>
      <c r="AJ5739" s="1"/>
      <c r="AK5739" s="1"/>
      <c r="AL5739" s="1"/>
    </row>
    <row r="5740">
      <c r="I5740" s="1"/>
      <c r="J5740" s="1"/>
      <c r="K5740" s="1"/>
      <c r="AA5740" s="1"/>
      <c r="AB5740" s="1"/>
      <c r="AC5740" s="1"/>
      <c r="AJ5740" s="1"/>
      <c r="AK5740" s="1"/>
      <c r="AL5740" s="1"/>
    </row>
    <row r="5741">
      <c r="I5741" s="1"/>
      <c r="J5741" s="1"/>
      <c r="K5741" s="1"/>
      <c r="AA5741" s="1"/>
      <c r="AB5741" s="1"/>
      <c r="AC5741" s="1"/>
      <c r="AJ5741" s="1"/>
      <c r="AK5741" s="1"/>
      <c r="AL5741" s="1"/>
    </row>
    <row r="5742">
      <c r="I5742" s="1"/>
      <c r="J5742" s="1"/>
      <c r="K5742" s="1"/>
      <c r="AA5742" s="1"/>
      <c r="AB5742" s="1"/>
      <c r="AC5742" s="1"/>
      <c r="AJ5742" s="1"/>
      <c r="AK5742" s="1"/>
      <c r="AL5742" s="1"/>
    </row>
    <row r="5743">
      <c r="I5743" s="1"/>
      <c r="J5743" s="1"/>
      <c r="K5743" s="1"/>
      <c r="AA5743" s="1"/>
      <c r="AB5743" s="1"/>
      <c r="AC5743" s="1"/>
      <c r="AJ5743" s="1"/>
      <c r="AK5743" s="1"/>
      <c r="AL5743" s="1"/>
    </row>
    <row r="5744">
      <c r="I5744" s="1"/>
      <c r="J5744" s="1"/>
      <c r="K5744" s="1"/>
      <c r="AA5744" s="1"/>
      <c r="AB5744" s="1"/>
      <c r="AC5744" s="1"/>
      <c r="AJ5744" s="1"/>
      <c r="AK5744" s="1"/>
      <c r="AL5744" s="1"/>
    </row>
    <row r="5745">
      <c r="I5745" s="1"/>
      <c r="J5745" s="1"/>
      <c r="K5745" s="1"/>
      <c r="AA5745" s="1"/>
      <c r="AB5745" s="1"/>
      <c r="AC5745" s="1"/>
      <c r="AJ5745" s="1"/>
      <c r="AK5745" s="1"/>
      <c r="AL5745" s="1"/>
    </row>
    <row r="5746">
      <c r="I5746" s="1"/>
      <c r="J5746" s="1"/>
      <c r="K5746" s="1"/>
      <c r="AA5746" s="1"/>
      <c r="AB5746" s="1"/>
      <c r="AC5746" s="1"/>
      <c r="AJ5746" s="1"/>
      <c r="AK5746" s="1"/>
      <c r="AL5746" s="1"/>
    </row>
    <row r="5747">
      <c r="I5747" s="1"/>
      <c r="J5747" s="1"/>
      <c r="K5747" s="1"/>
      <c r="AA5747" s="1"/>
      <c r="AB5747" s="1"/>
      <c r="AC5747" s="1"/>
      <c r="AJ5747" s="1"/>
      <c r="AK5747" s="1"/>
      <c r="AL5747" s="1"/>
    </row>
    <row r="5748">
      <c r="I5748" s="1"/>
      <c r="J5748" s="1"/>
      <c r="K5748" s="1"/>
      <c r="AA5748" s="1"/>
      <c r="AB5748" s="1"/>
      <c r="AC5748" s="1"/>
      <c r="AJ5748" s="1"/>
      <c r="AK5748" s="1"/>
      <c r="AL5748" s="1"/>
    </row>
    <row r="5749">
      <c r="I5749" s="1"/>
      <c r="J5749" s="1"/>
      <c r="K5749" s="1"/>
      <c r="AA5749" s="1"/>
      <c r="AB5749" s="1"/>
      <c r="AC5749" s="1"/>
      <c r="AJ5749" s="1"/>
      <c r="AK5749" s="1"/>
      <c r="AL5749" s="1"/>
    </row>
    <row r="5750">
      <c r="I5750" s="1"/>
      <c r="J5750" s="1"/>
      <c r="K5750" s="1"/>
      <c r="AA5750" s="1"/>
      <c r="AB5750" s="1"/>
      <c r="AC5750" s="1"/>
      <c r="AJ5750" s="1"/>
      <c r="AK5750" s="1"/>
      <c r="AL5750" s="1"/>
    </row>
    <row r="5751">
      <c r="I5751" s="1"/>
      <c r="J5751" s="1"/>
      <c r="K5751" s="1"/>
      <c r="AA5751" s="1"/>
      <c r="AB5751" s="1"/>
      <c r="AC5751" s="1"/>
      <c r="AJ5751" s="1"/>
      <c r="AK5751" s="1"/>
      <c r="AL5751" s="1"/>
    </row>
    <row r="5752">
      <c r="I5752" s="1"/>
      <c r="J5752" s="1"/>
      <c r="K5752" s="1"/>
      <c r="AA5752" s="1"/>
      <c r="AB5752" s="1"/>
      <c r="AC5752" s="1"/>
      <c r="AJ5752" s="1"/>
      <c r="AK5752" s="1"/>
      <c r="AL5752" s="1"/>
    </row>
    <row r="5753">
      <c r="I5753" s="1"/>
      <c r="J5753" s="1"/>
      <c r="K5753" s="1"/>
      <c r="AA5753" s="1"/>
      <c r="AB5753" s="1"/>
      <c r="AC5753" s="1"/>
      <c r="AJ5753" s="1"/>
      <c r="AK5753" s="1"/>
      <c r="AL5753" s="1"/>
    </row>
    <row r="5754">
      <c r="I5754" s="1"/>
      <c r="J5754" s="1"/>
      <c r="K5754" s="1"/>
      <c r="AA5754" s="1"/>
      <c r="AB5754" s="1"/>
      <c r="AC5754" s="1"/>
      <c r="AJ5754" s="1"/>
      <c r="AK5754" s="1"/>
      <c r="AL5754" s="1"/>
    </row>
    <row r="5755">
      <c r="I5755" s="1"/>
      <c r="J5755" s="1"/>
      <c r="K5755" s="1"/>
      <c r="AA5755" s="1"/>
      <c r="AB5755" s="1"/>
      <c r="AC5755" s="1"/>
      <c r="AJ5755" s="1"/>
      <c r="AK5755" s="1"/>
      <c r="AL5755" s="1"/>
    </row>
    <row r="5756">
      <c r="I5756" s="1"/>
      <c r="J5756" s="1"/>
      <c r="K5756" s="1"/>
      <c r="AA5756" s="1"/>
      <c r="AB5756" s="1"/>
      <c r="AC5756" s="1"/>
      <c r="AJ5756" s="1"/>
      <c r="AK5756" s="1"/>
      <c r="AL5756" s="1"/>
    </row>
    <row r="5757">
      <c r="I5757" s="1"/>
      <c r="J5757" s="1"/>
      <c r="K5757" s="1"/>
      <c r="AA5757" s="1"/>
      <c r="AB5757" s="1"/>
      <c r="AC5757" s="1"/>
      <c r="AJ5757" s="1"/>
      <c r="AK5757" s="1"/>
      <c r="AL5757" s="1"/>
    </row>
    <row r="5758">
      <c r="I5758" s="1"/>
      <c r="J5758" s="1"/>
      <c r="K5758" s="1"/>
      <c r="AA5758" s="1"/>
      <c r="AB5758" s="1"/>
      <c r="AC5758" s="1"/>
      <c r="AJ5758" s="1"/>
      <c r="AK5758" s="1"/>
      <c r="AL5758" s="1"/>
    </row>
    <row r="5759">
      <c r="I5759" s="1"/>
      <c r="J5759" s="1"/>
      <c r="K5759" s="1"/>
      <c r="AA5759" s="1"/>
      <c r="AB5759" s="1"/>
      <c r="AC5759" s="1"/>
      <c r="AJ5759" s="1"/>
      <c r="AK5759" s="1"/>
      <c r="AL5759" s="1"/>
    </row>
    <row r="5760">
      <c r="I5760" s="1"/>
      <c r="J5760" s="1"/>
      <c r="K5760" s="1"/>
      <c r="AA5760" s="1"/>
      <c r="AB5760" s="1"/>
      <c r="AC5760" s="1"/>
      <c r="AJ5760" s="1"/>
      <c r="AK5760" s="1"/>
      <c r="AL5760" s="1"/>
    </row>
    <row r="5761">
      <c r="I5761" s="1"/>
      <c r="J5761" s="1"/>
      <c r="K5761" s="1"/>
      <c r="AA5761" s="1"/>
      <c r="AB5761" s="1"/>
      <c r="AC5761" s="1"/>
      <c r="AJ5761" s="1"/>
      <c r="AK5761" s="1"/>
      <c r="AL5761" s="1"/>
    </row>
    <row r="5762">
      <c r="I5762" s="1"/>
      <c r="J5762" s="1"/>
      <c r="K5762" s="1"/>
      <c r="AA5762" s="1"/>
      <c r="AB5762" s="1"/>
      <c r="AC5762" s="1"/>
      <c r="AJ5762" s="1"/>
      <c r="AK5762" s="1"/>
      <c r="AL5762" s="1"/>
    </row>
    <row r="5763">
      <c r="I5763" s="1"/>
      <c r="J5763" s="1"/>
      <c r="K5763" s="1"/>
      <c r="AA5763" s="1"/>
      <c r="AB5763" s="1"/>
      <c r="AC5763" s="1"/>
      <c r="AJ5763" s="1"/>
      <c r="AK5763" s="1"/>
      <c r="AL5763" s="1"/>
    </row>
    <row r="5764">
      <c r="I5764" s="1"/>
      <c r="J5764" s="1"/>
      <c r="K5764" s="1"/>
      <c r="AA5764" s="1"/>
      <c r="AB5764" s="1"/>
      <c r="AC5764" s="1"/>
      <c r="AJ5764" s="1"/>
      <c r="AK5764" s="1"/>
      <c r="AL5764" s="1"/>
    </row>
    <row r="5765">
      <c r="I5765" s="1"/>
      <c r="J5765" s="1"/>
      <c r="K5765" s="1"/>
      <c r="AA5765" s="1"/>
      <c r="AB5765" s="1"/>
      <c r="AC5765" s="1"/>
      <c r="AJ5765" s="1"/>
      <c r="AK5765" s="1"/>
      <c r="AL5765" s="1"/>
    </row>
    <row r="5766">
      <c r="I5766" s="1"/>
      <c r="J5766" s="1"/>
      <c r="K5766" s="1"/>
      <c r="AA5766" s="1"/>
      <c r="AB5766" s="1"/>
      <c r="AC5766" s="1"/>
      <c r="AJ5766" s="1"/>
      <c r="AK5766" s="1"/>
      <c r="AL5766" s="1"/>
    </row>
    <row r="5767">
      <c r="I5767" s="1"/>
      <c r="J5767" s="1"/>
      <c r="K5767" s="1"/>
      <c r="AA5767" s="1"/>
      <c r="AB5767" s="1"/>
      <c r="AC5767" s="1"/>
      <c r="AJ5767" s="1"/>
      <c r="AK5767" s="1"/>
      <c r="AL5767" s="1"/>
    </row>
    <row r="5768">
      <c r="I5768" s="1"/>
      <c r="J5768" s="1"/>
      <c r="K5768" s="1"/>
      <c r="AA5768" s="1"/>
      <c r="AB5768" s="1"/>
      <c r="AC5768" s="1"/>
      <c r="AJ5768" s="1"/>
      <c r="AK5768" s="1"/>
      <c r="AL5768" s="1"/>
    </row>
    <row r="5769">
      <c r="I5769" s="1"/>
      <c r="J5769" s="1"/>
      <c r="K5769" s="1"/>
      <c r="AA5769" s="1"/>
      <c r="AB5769" s="1"/>
      <c r="AC5769" s="1"/>
      <c r="AJ5769" s="1"/>
      <c r="AK5769" s="1"/>
      <c r="AL5769" s="1"/>
    </row>
    <row r="5770">
      <c r="I5770" s="1"/>
      <c r="J5770" s="1"/>
      <c r="K5770" s="1"/>
      <c r="AA5770" s="1"/>
      <c r="AB5770" s="1"/>
      <c r="AC5770" s="1"/>
      <c r="AJ5770" s="1"/>
      <c r="AK5770" s="1"/>
      <c r="AL5770" s="1"/>
    </row>
    <row r="5771">
      <c r="I5771" s="1"/>
      <c r="J5771" s="1"/>
      <c r="K5771" s="1"/>
      <c r="AA5771" s="1"/>
      <c r="AB5771" s="1"/>
      <c r="AC5771" s="1"/>
      <c r="AJ5771" s="1"/>
      <c r="AK5771" s="1"/>
      <c r="AL5771" s="1"/>
    </row>
    <row r="5772">
      <c r="I5772" s="1"/>
      <c r="J5772" s="1"/>
      <c r="K5772" s="1"/>
      <c r="AA5772" s="1"/>
      <c r="AB5772" s="1"/>
      <c r="AC5772" s="1"/>
      <c r="AJ5772" s="1"/>
      <c r="AK5772" s="1"/>
      <c r="AL5772" s="1"/>
    </row>
    <row r="5773">
      <c r="I5773" s="1"/>
      <c r="J5773" s="1"/>
      <c r="K5773" s="1"/>
      <c r="AA5773" s="1"/>
      <c r="AB5773" s="1"/>
      <c r="AC5773" s="1"/>
      <c r="AJ5773" s="1"/>
      <c r="AK5773" s="1"/>
      <c r="AL5773" s="1"/>
    </row>
    <row r="5774">
      <c r="I5774" s="1"/>
      <c r="J5774" s="1"/>
      <c r="K5774" s="1"/>
      <c r="AA5774" s="1"/>
      <c r="AB5774" s="1"/>
      <c r="AC5774" s="1"/>
      <c r="AJ5774" s="1"/>
      <c r="AK5774" s="1"/>
      <c r="AL5774" s="1"/>
    </row>
    <row r="5775">
      <c r="I5775" s="1"/>
      <c r="J5775" s="1"/>
      <c r="K5775" s="1"/>
      <c r="AA5775" s="1"/>
      <c r="AB5775" s="1"/>
      <c r="AC5775" s="1"/>
      <c r="AJ5775" s="1"/>
      <c r="AK5775" s="1"/>
      <c r="AL5775" s="1"/>
    </row>
    <row r="5776">
      <c r="I5776" s="1"/>
      <c r="J5776" s="1"/>
      <c r="K5776" s="1"/>
      <c r="AA5776" s="1"/>
      <c r="AB5776" s="1"/>
      <c r="AC5776" s="1"/>
      <c r="AJ5776" s="1"/>
      <c r="AK5776" s="1"/>
      <c r="AL5776" s="1"/>
    </row>
    <row r="5777">
      <c r="I5777" s="1"/>
      <c r="J5777" s="1"/>
      <c r="K5777" s="1"/>
      <c r="AA5777" s="1"/>
      <c r="AB5777" s="1"/>
      <c r="AC5777" s="1"/>
      <c r="AJ5777" s="1"/>
      <c r="AK5777" s="1"/>
      <c r="AL5777" s="1"/>
    </row>
    <row r="5778">
      <c r="I5778" s="1"/>
      <c r="J5778" s="1"/>
      <c r="K5778" s="1"/>
      <c r="AA5778" s="1"/>
      <c r="AB5778" s="1"/>
      <c r="AC5778" s="1"/>
      <c r="AJ5778" s="1"/>
      <c r="AK5778" s="1"/>
      <c r="AL5778" s="1"/>
    </row>
    <row r="5779">
      <c r="I5779" s="1"/>
      <c r="J5779" s="1"/>
      <c r="K5779" s="1"/>
      <c r="AA5779" s="1"/>
      <c r="AB5779" s="1"/>
      <c r="AC5779" s="1"/>
      <c r="AJ5779" s="1"/>
      <c r="AK5779" s="1"/>
      <c r="AL5779" s="1"/>
    </row>
    <row r="5780">
      <c r="I5780" s="1"/>
      <c r="J5780" s="1"/>
      <c r="K5780" s="1"/>
      <c r="AA5780" s="1"/>
      <c r="AB5780" s="1"/>
      <c r="AC5780" s="1"/>
      <c r="AJ5780" s="1"/>
      <c r="AK5780" s="1"/>
      <c r="AL5780" s="1"/>
    </row>
    <row r="5781">
      <c r="I5781" s="1"/>
      <c r="J5781" s="1"/>
      <c r="K5781" s="1"/>
      <c r="AA5781" s="1"/>
      <c r="AB5781" s="1"/>
      <c r="AC5781" s="1"/>
      <c r="AJ5781" s="1"/>
      <c r="AK5781" s="1"/>
      <c r="AL5781" s="1"/>
    </row>
    <row r="5782">
      <c r="I5782" s="1"/>
      <c r="J5782" s="1"/>
      <c r="K5782" s="1"/>
      <c r="AA5782" s="1"/>
      <c r="AB5782" s="1"/>
      <c r="AC5782" s="1"/>
      <c r="AJ5782" s="1"/>
      <c r="AK5782" s="1"/>
      <c r="AL5782" s="1"/>
    </row>
    <row r="5783">
      <c r="I5783" s="1"/>
      <c r="J5783" s="1"/>
      <c r="K5783" s="1"/>
      <c r="AA5783" s="1"/>
      <c r="AB5783" s="1"/>
      <c r="AC5783" s="1"/>
      <c r="AJ5783" s="1"/>
      <c r="AK5783" s="1"/>
      <c r="AL5783" s="1"/>
    </row>
    <row r="5784">
      <c r="I5784" s="1"/>
      <c r="J5784" s="1"/>
      <c r="K5784" s="1"/>
      <c r="AA5784" s="1"/>
      <c r="AB5784" s="1"/>
      <c r="AC5784" s="1"/>
      <c r="AJ5784" s="1"/>
      <c r="AK5784" s="1"/>
      <c r="AL5784" s="1"/>
    </row>
    <row r="5785">
      <c r="I5785" s="1"/>
      <c r="J5785" s="1"/>
      <c r="K5785" s="1"/>
      <c r="AA5785" s="1"/>
      <c r="AB5785" s="1"/>
      <c r="AC5785" s="1"/>
      <c r="AJ5785" s="1"/>
      <c r="AK5785" s="1"/>
      <c r="AL5785" s="1"/>
    </row>
    <row r="5786">
      <c r="I5786" s="1"/>
      <c r="J5786" s="1"/>
      <c r="K5786" s="1"/>
      <c r="AA5786" s="1"/>
      <c r="AB5786" s="1"/>
      <c r="AC5786" s="1"/>
      <c r="AJ5786" s="1"/>
      <c r="AK5786" s="1"/>
      <c r="AL5786" s="1"/>
    </row>
    <row r="5787">
      <c r="I5787" s="1"/>
      <c r="J5787" s="1"/>
      <c r="K5787" s="1"/>
      <c r="AA5787" s="1"/>
      <c r="AB5787" s="1"/>
      <c r="AC5787" s="1"/>
      <c r="AJ5787" s="1"/>
      <c r="AK5787" s="1"/>
      <c r="AL5787" s="1"/>
    </row>
    <row r="5788">
      <c r="I5788" s="1"/>
      <c r="J5788" s="1"/>
      <c r="K5788" s="1"/>
      <c r="AA5788" s="1"/>
      <c r="AB5788" s="1"/>
      <c r="AC5788" s="1"/>
      <c r="AJ5788" s="1"/>
      <c r="AK5788" s="1"/>
      <c r="AL5788" s="1"/>
    </row>
    <row r="5789">
      <c r="I5789" s="1"/>
      <c r="J5789" s="1"/>
      <c r="K5789" s="1"/>
      <c r="AA5789" s="1"/>
      <c r="AB5789" s="1"/>
      <c r="AC5789" s="1"/>
      <c r="AJ5789" s="1"/>
      <c r="AK5789" s="1"/>
      <c r="AL5789" s="1"/>
    </row>
    <row r="5790">
      <c r="I5790" s="1"/>
      <c r="J5790" s="1"/>
      <c r="K5790" s="1"/>
      <c r="AA5790" s="1"/>
      <c r="AB5790" s="1"/>
      <c r="AC5790" s="1"/>
      <c r="AJ5790" s="1"/>
      <c r="AK5790" s="1"/>
      <c r="AL5790" s="1"/>
    </row>
    <row r="5791">
      <c r="I5791" s="1"/>
      <c r="J5791" s="1"/>
      <c r="K5791" s="1"/>
      <c r="AA5791" s="1"/>
      <c r="AB5791" s="1"/>
      <c r="AC5791" s="1"/>
      <c r="AJ5791" s="1"/>
      <c r="AK5791" s="1"/>
      <c r="AL5791" s="1"/>
    </row>
    <row r="5792">
      <c r="I5792" s="1"/>
      <c r="J5792" s="1"/>
      <c r="K5792" s="1"/>
      <c r="AA5792" s="1"/>
      <c r="AB5792" s="1"/>
      <c r="AC5792" s="1"/>
      <c r="AJ5792" s="1"/>
      <c r="AK5792" s="1"/>
      <c r="AL5792" s="1"/>
    </row>
    <row r="5793">
      <c r="I5793" s="1"/>
      <c r="J5793" s="1"/>
      <c r="K5793" s="1"/>
      <c r="AA5793" s="1"/>
      <c r="AB5793" s="1"/>
      <c r="AC5793" s="1"/>
      <c r="AJ5793" s="1"/>
      <c r="AK5793" s="1"/>
      <c r="AL5793" s="1"/>
    </row>
    <row r="5794">
      <c r="I5794" s="1"/>
      <c r="J5794" s="1"/>
      <c r="K5794" s="1"/>
      <c r="AA5794" s="1"/>
      <c r="AB5794" s="1"/>
      <c r="AC5794" s="1"/>
      <c r="AJ5794" s="1"/>
      <c r="AK5794" s="1"/>
      <c r="AL5794" s="1"/>
    </row>
    <row r="5795">
      <c r="I5795" s="1"/>
      <c r="J5795" s="1"/>
      <c r="K5795" s="1"/>
      <c r="AA5795" s="1"/>
      <c r="AB5795" s="1"/>
      <c r="AC5795" s="1"/>
      <c r="AJ5795" s="1"/>
      <c r="AK5795" s="1"/>
      <c r="AL5795" s="1"/>
    </row>
    <row r="5796">
      <c r="I5796" s="1"/>
      <c r="J5796" s="1"/>
      <c r="K5796" s="1"/>
      <c r="AA5796" s="1"/>
      <c r="AB5796" s="1"/>
      <c r="AC5796" s="1"/>
      <c r="AJ5796" s="1"/>
      <c r="AK5796" s="1"/>
      <c r="AL5796" s="1"/>
    </row>
    <row r="5797">
      <c r="I5797" s="1"/>
      <c r="J5797" s="1"/>
      <c r="K5797" s="1"/>
      <c r="AA5797" s="1"/>
      <c r="AB5797" s="1"/>
      <c r="AC5797" s="1"/>
      <c r="AJ5797" s="1"/>
      <c r="AK5797" s="1"/>
      <c r="AL5797" s="1"/>
    </row>
    <row r="5798">
      <c r="I5798" s="1"/>
      <c r="J5798" s="1"/>
      <c r="K5798" s="1"/>
      <c r="AA5798" s="1"/>
      <c r="AB5798" s="1"/>
      <c r="AC5798" s="1"/>
      <c r="AJ5798" s="1"/>
      <c r="AK5798" s="1"/>
      <c r="AL5798" s="1"/>
    </row>
    <row r="5799">
      <c r="I5799" s="1"/>
      <c r="J5799" s="1"/>
      <c r="K5799" s="1"/>
      <c r="AA5799" s="1"/>
      <c r="AB5799" s="1"/>
      <c r="AC5799" s="1"/>
      <c r="AJ5799" s="1"/>
      <c r="AK5799" s="1"/>
      <c r="AL5799" s="1"/>
    </row>
    <row r="5800">
      <c r="I5800" s="1"/>
      <c r="J5800" s="1"/>
      <c r="K5800" s="1"/>
      <c r="AA5800" s="1"/>
      <c r="AB5800" s="1"/>
      <c r="AC5800" s="1"/>
      <c r="AJ5800" s="1"/>
      <c r="AK5800" s="1"/>
      <c r="AL5800" s="1"/>
    </row>
    <row r="5801">
      <c r="I5801" s="1"/>
      <c r="J5801" s="1"/>
      <c r="K5801" s="1"/>
      <c r="AA5801" s="1"/>
      <c r="AB5801" s="1"/>
      <c r="AC5801" s="1"/>
      <c r="AJ5801" s="1"/>
      <c r="AK5801" s="1"/>
      <c r="AL5801" s="1"/>
    </row>
    <row r="5802">
      <c r="I5802" s="1"/>
      <c r="J5802" s="1"/>
      <c r="K5802" s="1"/>
      <c r="AA5802" s="1"/>
      <c r="AB5802" s="1"/>
      <c r="AC5802" s="1"/>
      <c r="AJ5802" s="1"/>
      <c r="AK5802" s="1"/>
      <c r="AL5802" s="1"/>
    </row>
    <row r="5803">
      <c r="I5803" s="1"/>
      <c r="J5803" s="1"/>
      <c r="K5803" s="1"/>
      <c r="AA5803" s="1"/>
      <c r="AB5803" s="1"/>
      <c r="AC5803" s="1"/>
      <c r="AJ5803" s="1"/>
      <c r="AK5803" s="1"/>
      <c r="AL5803" s="1"/>
    </row>
    <row r="5804">
      <c r="I5804" s="1"/>
      <c r="J5804" s="1"/>
      <c r="K5804" s="1"/>
      <c r="AA5804" s="1"/>
      <c r="AB5804" s="1"/>
      <c r="AC5804" s="1"/>
      <c r="AJ5804" s="1"/>
      <c r="AK5804" s="1"/>
      <c r="AL5804" s="1"/>
    </row>
    <row r="5805">
      <c r="I5805" s="1"/>
      <c r="J5805" s="1"/>
      <c r="K5805" s="1"/>
      <c r="AA5805" s="1"/>
      <c r="AB5805" s="1"/>
      <c r="AC5805" s="1"/>
      <c r="AJ5805" s="1"/>
      <c r="AK5805" s="1"/>
      <c r="AL5805" s="1"/>
    </row>
    <row r="5806">
      <c r="I5806" s="1"/>
      <c r="J5806" s="1"/>
      <c r="K5806" s="1"/>
      <c r="AA5806" s="1"/>
      <c r="AB5806" s="1"/>
      <c r="AC5806" s="1"/>
      <c r="AJ5806" s="1"/>
      <c r="AK5806" s="1"/>
      <c r="AL5806" s="1"/>
    </row>
    <row r="5807">
      <c r="I5807" s="1"/>
      <c r="J5807" s="1"/>
      <c r="K5807" s="1"/>
      <c r="AA5807" s="1"/>
      <c r="AB5807" s="1"/>
      <c r="AC5807" s="1"/>
      <c r="AJ5807" s="1"/>
      <c r="AK5807" s="1"/>
      <c r="AL5807" s="1"/>
    </row>
    <row r="5808">
      <c r="I5808" s="1"/>
      <c r="J5808" s="1"/>
      <c r="K5808" s="1"/>
      <c r="AA5808" s="1"/>
      <c r="AB5808" s="1"/>
      <c r="AC5808" s="1"/>
      <c r="AJ5808" s="1"/>
      <c r="AK5808" s="1"/>
      <c r="AL5808" s="1"/>
    </row>
    <row r="5809">
      <c r="I5809" s="1"/>
      <c r="J5809" s="1"/>
      <c r="K5809" s="1"/>
      <c r="AA5809" s="1"/>
      <c r="AB5809" s="1"/>
      <c r="AC5809" s="1"/>
      <c r="AJ5809" s="1"/>
      <c r="AK5809" s="1"/>
      <c r="AL5809" s="1"/>
    </row>
    <row r="5810">
      <c r="I5810" s="1"/>
      <c r="J5810" s="1"/>
      <c r="K5810" s="1"/>
      <c r="AA5810" s="1"/>
      <c r="AB5810" s="1"/>
      <c r="AC5810" s="1"/>
      <c r="AJ5810" s="1"/>
      <c r="AK5810" s="1"/>
      <c r="AL5810" s="1"/>
    </row>
    <row r="5811">
      <c r="I5811" s="1"/>
      <c r="J5811" s="1"/>
      <c r="K5811" s="1"/>
      <c r="AA5811" s="1"/>
      <c r="AB5811" s="1"/>
      <c r="AC5811" s="1"/>
      <c r="AJ5811" s="1"/>
      <c r="AK5811" s="1"/>
      <c r="AL5811" s="1"/>
    </row>
    <row r="5812">
      <c r="I5812" s="1"/>
      <c r="J5812" s="1"/>
      <c r="K5812" s="1"/>
      <c r="AA5812" s="1"/>
      <c r="AB5812" s="1"/>
      <c r="AC5812" s="1"/>
      <c r="AJ5812" s="1"/>
      <c r="AK5812" s="1"/>
      <c r="AL5812" s="1"/>
    </row>
    <row r="5813">
      <c r="I5813" s="1"/>
      <c r="J5813" s="1"/>
      <c r="K5813" s="1"/>
      <c r="AA5813" s="1"/>
      <c r="AB5813" s="1"/>
      <c r="AC5813" s="1"/>
      <c r="AJ5813" s="1"/>
      <c r="AK5813" s="1"/>
      <c r="AL5813" s="1"/>
    </row>
    <row r="5814">
      <c r="I5814" s="1"/>
      <c r="J5814" s="1"/>
      <c r="K5814" s="1"/>
      <c r="AA5814" s="1"/>
      <c r="AB5814" s="1"/>
      <c r="AC5814" s="1"/>
      <c r="AJ5814" s="1"/>
      <c r="AK5814" s="1"/>
      <c r="AL5814" s="1"/>
    </row>
    <row r="5815">
      <c r="I5815" s="1"/>
      <c r="J5815" s="1"/>
      <c r="K5815" s="1"/>
      <c r="AA5815" s="1"/>
      <c r="AB5815" s="1"/>
      <c r="AC5815" s="1"/>
      <c r="AJ5815" s="1"/>
      <c r="AK5815" s="1"/>
      <c r="AL5815" s="1"/>
    </row>
    <row r="5816">
      <c r="I5816" s="1"/>
      <c r="J5816" s="1"/>
      <c r="K5816" s="1"/>
      <c r="AA5816" s="1"/>
      <c r="AB5816" s="1"/>
      <c r="AC5816" s="1"/>
      <c r="AJ5816" s="1"/>
      <c r="AK5816" s="1"/>
      <c r="AL5816" s="1"/>
    </row>
    <row r="5817">
      <c r="I5817" s="1"/>
      <c r="J5817" s="1"/>
      <c r="K5817" s="1"/>
      <c r="AA5817" s="1"/>
      <c r="AB5817" s="1"/>
      <c r="AC5817" s="1"/>
      <c r="AJ5817" s="1"/>
      <c r="AK5817" s="1"/>
      <c r="AL5817" s="1"/>
    </row>
    <row r="5818">
      <c r="I5818" s="1"/>
      <c r="J5818" s="1"/>
      <c r="K5818" s="1"/>
      <c r="AA5818" s="1"/>
      <c r="AB5818" s="1"/>
      <c r="AC5818" s="1"/>
      <c r="AJ5818" s="1"/>
      <c r="AK5818" s="1"/>
      <c r="AL5818" s="1"/>
    </row>
    <row r="5819">
      <c r="I5819" s="1"/>
      <c r="J5819" s="1"/>
      <c r="K5819" s="1"/>
      <c r="AA5819" s="1"/>
      <c r="AB5819" s="1"/>
      <c r="AC5819" s="1"/>
      <c r="AJ5819" s="1"/>
      <c r="AK5819" s="1"/>
      <c r="AL5819" s="1"/>
    </row>
    <row r="5820">
      <c r="I5820" s="1"/>
      <c r="J5820" s="1"/>
      <c r="K5820" s="1"/>
      <c r="AA5820" s="1"/>
      <c r="AB5820" s="1"/>
      <c r="AC5820" s="1"/>
      <c r="AJ5820" s="1"/>
      <c r="AK5820" s="1"/>
      <c r="AL5820" s="1"/>
    </row>
    <row r="5821">
      <c r="I5821" s="1"/>
      <c r="J5821" s="1"/>
      <c r="K5821" s="1"/>
      <c r="AA5821" s="1"/>
      <c r="AB5821" s="1"/>
      <c r="AC5821" s="1"/>
      <c r="AJ5821" s="1"/>
      <c r="AK5821" s="1"/>
      <c r="AL5821" s="1"/>
    </row>
    <row r="5822">
      <c r="I5822" s="1"/>
      <c r="J5822" s="1"/>
      <c r="K5822" s="1"/>
      <c r="AA5822" s="1"/>
      <c r="AB5822" s="1"/>
      <c r="AC5822" s="1"/>
      <c r="AJ5822" s="1"/>
      <c r="AK5822" s="1"/>
      <c r="AL5822" s="1"/>
    </row>
    <row r="5823">
      <c r="I5823" s="1"/>
      <c r="J5823" s="1"/>
      <c r="K5823" s="1"/>
      <c r="AA5823" s="1"/>
      <c r="AB5823" s="1"/>
      <c r="AC5823" s="1"/>
      <c r="AJ5823" s="1"/>
      <c r="AK5823" s="1"/>
      <c r="AL5823" s="1"/>
    </row>
    <row r="5824">
      <c r="I5824" s="1"/>
      <c r="J5824" s="1"/>
      <c r="K5824" s="1"/>
      <c r="AA5824" s="1"/>
      <c r="AB5824" s="1"/>
      <c r="AC5824" s="1"/>
      <c r="AJ5824" s="1"/>
      <c r="AK5824" s="1"/>
      <c r="AL5824" s="1"/>
    </row>
    <row r="5825">
      <c r="I5825" s="1"/>
      <c r="J5825" s="1"/>
      <c r="K5825" s="1"/>
      <c r="AA5825" s="1"/>
      <c r="AB5825" s="1"/>
      <c r="AC5825" s="1"/>
      <c r="AJ5825" s="1"/>
      <c r="AK5825" s="1"/>
      <c r="AL5825" s="1"/>
    </row>
    <row r="5826">
      <c r="I5826" s="1"/>
      <c r="J5826" s="1"/>
      <c r="K5826" s="1"/>
      <c r="AA5826" s="1"/>
      <c r="AB5826" s="1"/>
      <c r="AC5826" s="1"/>
      <c r="AJ5826" s="1"/>
      <c r="AK5826" s="1"/>
      <c r="AL5826" s="1"/>
    </row>
    <row r="5827">
      <c r="I5827" s="1"/>
      <c r="J5827" s="1"/>
      <c r="K5827" s="1"/>
      <c r="AA5827" s="1"/>
      <c r="AB5827" s="1"/>
      <c r="AC5827" s="1"/>
      <c r="AJ5827" s="1"/>
      <c r="AK5827" s="1"/>
      <c r="AL5827" s="1"/>
    </row>
    <row r="5828">
      <c r="I5828" s="1"/>
      <c r="J5828" s="1"/>
      <c r="K5828" s="1"/>
      <c r="AA5828" s="1"/>
      <c r="AB5828" s="1"/>
      <c r="AC5828" s="1"/>
      <c r="AJ5828" s="1"/>
      <c r="AK5828" s="1"/>
      <c r="AL5828" s="1"/>
    </row>
    <row r="5829">
      <c r="I5829" s="1"/>
      <c r="J5829" s="1"/>
      <c r="K5829" s="1"/>
      <c r="AA5829" s="1"/>
      <c r="AB5829" s="1"/>
      <c r="AC5829" s="1"/>
      <c r="AJ5829" s="1"/>
      <c r="AK5829" s="1"/>
      <c r="AL5829" s="1"/>
    </row>
    <row r="5830">
      <c r="I5830" s="1"/>
      <c r="J5830" s="1"/>
      <c r="K5830" s="1"/>
      <c r="AA5830" s="1"/>
      <c r="AB5830" s="1"/>
      <c r="AC5830" s="1"/>
      <c r="AJ5830" s="1"/>
      <c r="AK5830" s="1"/>
      <c r="AL5830" s="1"/>
    </row>
    <row r="5831">
      <c r="I5831" s="1"/>
      <c r="J5831" s="1"/>
      <c r="K5831" s="1"/>
      <c r="AA5831" s="1"/>
      <c r="AB5831" s="1"/>
      <c r="AC5831" s="1"/>
      <c r="AJ5831" s="1"/>
      <c r="AK5831" s="1"/>
      <c r="AL5831" s="1"/>
    </row>
    <row r="5832">
      <c r="I5832" s="1"/>
      <c r="J5832" s="1"/>
      <c r="K5832" s="1"/>
      <c r="AA5832" s="1"/>
      <c r="AB5832" s="1"/>
      <c r="AC5832" s="1"/>
      <c r="AJ5832" s="1"/>
      <c r="AK5832" s="1"/>
      <c r="AL5832" s="1"/>
    </row>
    <row r="5833">
      <c r="I5833" s="1"/>
      <c r="J5833" s="1"/>
      <c r="K5833" s="1"/>
      <c r="AA5833" s="1"/>
      <c r="AB5833" s="1"/>
      <c r="AC5833" s="1"/>
      <c r="AJ5833" s="1"/>
      <c r="AK5833" s="1"/>
      <c r="AL5833" s="1"/>
    </row>
    <row r="5834">
      <c r="I5834" s="1"/>
      <c r="J5834" s="1"/>
      <c r="K5834" s="1"/>
      <c r="AA5834" s="1"/>
      <c r="AB5834" s="1"/>
      <c r="AC5834" s="1"/>
      <c r="AJ5834" s="1"/>
      <c r="AK5834" s="1"/>
      <c r="AL5834" s="1"/>
    </row>
    <row r="5835">
      <c r="I5835" s="1"/>
      <c r="J5835" s="1"/>
      <c r="K5835" s="1"/>
      <c r="AA5835" s="1"/>
      <c r="AB5835" s="1"/>
      <c r="AC5835" s="1"/>
      <c r="AJ5835" s="1"/>
      <c r="AK5835" s="1"/>
      <c r="AL5835" s="1"/>
    </row>
    <row r="5836">
      <c r="I5836" s="1"/>
      <c r="J5836" s="1"/>
      <c r="K5836" s="1"/>
      <c r="AA5836" s="1"/>
      <c r="AB5836" s="1"/>
      <c r="AC5836" s="1"/>
      <c r="AJ5836" s="1"/>
      <c r="AK5836" s="1"/>
      <c r="AL5836" s="1"/>
    </row>
    <row r="5837">
      <c r="I5837" s="1"/>
      <c r="J5837" s="1"/>
      <c r="K5837" s="1"/>
      <c r="AA5837" s="1"/>
      <c r="AB5837" s="1"/>
      <c r="AC5837" s="1"/>
      <c r="AJ5837" s="1"/>
      <c r="AK5837" s="1"/>
      <c r="AL5837" s="1"/>
    </row>
    <row r="5838">
      <c r="I5838" s="1"/>
      <c r="J5838" s="1"/>
      <c r="K5838" s="1"/>
      <c r="AA5838" s="1"/>
      <c r="AB5838" s="1"/>
      <c r="AC5838" s="1"/>
      <c r="AJ5838" s="1"/>
      <c r="AK5838" s="1"/>
      <c r="AL5838" s="1"/>
    </row>
    <row r="5839">
      <c r="I5839" s="1"/>
      <c r="J5839" s="1"/>
      <c r="K5839" s="1"/>
      <c r="AA5839" s="1"/>
      <c r="AB5839" s="1"/>
      <c r="AC5839" s="1"/>
      <c r="AJ5839" s="1"/>
      <c r="AK5839" s="1"/>
      <c r="AL5839" s="1"/>
    </row>
    <row r="5840">
      <c r="I5840" s="1"/>
      <c r="J5840" s="1"/>
      <c r="K5840" s="1"/>
      <c r="AA5840" s="1"/>
      <c r="AB5840" s="1"/>
      <c r="AC5840" s="1"/>
      <c r="AJ5840" s="1"/>
      <c r="AK5840" s="1"/>
      <c r="AL5840" s="1"/>
    </row>
    <row r="5841">
      <c r="I5841" s="1"/>
      <c r="J5841" s="1"/>
      <c r="K5841" s="1"/>
      <c r="AA5841" s="1"/>
      <c r="AB5841" s="1"/>
      <c r="AC5841" s="1"/>
      <c r="AJ5841" s="1"/>
      <c r="AK5841" s="1"/>
      <c r="AL5841" s="1"/>
    </row>
    <row r="5842">
      <c r="I5842" s="1"/>
      <c r="J5842" s="1"/>
      <c r="K5842" s="1"/>
      <c r="AA5842" s="1"/>
      <c r="AB5842" s="1"/>
      <c r="AC5842" s="1"/>
      <c r="AJ5842" s="1"/>
      <c r="AK5842" s="1"/>
      <c r="AL5842" s="1"/>
    </row>
    <row r="5843">
      <c r="I5843" s="1"/>
      <c r="J5843" s="1"/>
      <c r="K5843" s="1"/>
      <c r="AA5843" s="1"/>
      <c r="AB5843" s="1"/>
      <c r="AC5843" s="1"/>
      <c r="AJ5843" s="1"/>
      <c r="AK5843" s="1"/>
      <c r="AL5843" s="1"/>
    </row>
    <row r="5844">
      <c r="I5844" s="1"/>
      <c r="J5844" s="1"/>
      <c r="K5844" s="1"/>
      <c r="AA5844" s="1"/>
      <c r="AB5844" s="1"/>
      <c r="AC5844" s="1"/>
      <c r="AJ5844" s="1"/>
      <c r="AK5844" s="1"/>
      <c r="AL5844" s="1"/>
    </row>
    <row r="5845">
      <c r="I5845" s="1"/>
      <c r="J5845" s="1"/>
      <c r="K5845" s="1"/>
      <c r="AA5845" s="1"/>
      <c r="AB5845" s="1"/>
      <c r="AC5845" s="1"/>
      <c r="AJ5845" s="1"/>
      <c r="AK5845" s="1"/>
      <c r="AL5845" s="1"/>
    </row>
    <row r="5846">
      <c r="I5846" s="1"/>
      <c r="J5846" s="1"/>
      <c r="K5846" s="1"/>
      <c r="AA5846" s="1"/>
      <c r="AB5846" s="1"/>
      <c r="AC5846" s="1"/>
      <c r="AJ5846" s="1"/>
      <c r="AK5846" s="1"/>
      <c r="AL5846" s="1"/>
    </row>
    <row r="5847">
      <c r="I5847" s="1"/>
      <c r="J5847" s="1"/>
      <c r="K5847" s="1"/>
      <c r="AA5847" s="1"/>
      <c r="AB5847" s="1"/>
      <c r="AC5847" s="1"/>
      <c r="AJ5847" s="1"/>
      <c r="AK5847" s="1"/>
      <c r="AL5847" s="1"/>
    </row>
    <row r="5848">
      <c r="I5848" s="1"/>
      <c r="J5848" s="1"/>
      <c r="K5848" s="1"/>
      <c r="AA5848" s="1"/>
      <c r="AB5848" s="1"/>
      <c r="AC5848" s="1"/>
      <c r="AJ5848" s="1"/>
      <c r="AK5848" s="1"/>
      <c r="AL5848" s="1"/>
    </row>
    <row r="5849">
      <c r="I5849" s="1"/>
      <c r="J5849" s="1"/>
      <c r="K5849" s="1"/>
      <c r="AA5849" s="1"/>
      <c r="AB5849" s="1"/>
      <c r="AC5849" s="1"/>
      <c r="AJ5849" s="1"/>
      <c r="AK5849" s="1"/>
      <c r="AL5849" s="1"/>
    </row>
    <row r="5850">
      <c r="I5850" s="1"/>
      <c r="J5850" s="1"/>
      <c r="K5850" s="1"/>
      <c r="AA5850" s="1"/>
      <c r="AB5850" s="1"/>
      <c r="AC5850" s="1"/>
      <c r="AJ5850" s="1"/>
      <c r="AK5850" s="1"/>
      <c r="AL5850" s="1"/>
    </row>
    <row r="5851">
      <c r="I5851" s="1"/>
      <c r="J5851" s="1"/>
      <c r="K5851" s="1"/>
      <c r="AA5851" s="1"/>
      <c r="AB5851" s="1"/>
      <c r="AC5851" s="1"/>
      <c r="AJ5851" s="1"/>
      <c r="AK5851" s="1"/>
      <c r="AL5851" s="1"/>
    </row>
    <row r="5852">
      <c r="I5852" s="1"/>
      <c r="J5852" s="1"/>
      <c r="K5852" s="1"/>
      <c r="AA5852" s="1"/>
      <c r="AB5852" s="1"/>
      <c r="AC5852" s="1"/>
      <c r="AJ5852" s="1"/>
      <c r="AK5852" s="1"/>
      <c r="AL5852" s="1"/>
    </row>
    <row r="5853">
      <c r="I5853" s="1"/>
      <c r="J5853" s="1"/>
      <c r="K5853" s="1"/>
      <c r="AA5853" s="1"/>
      <c r="AB5853" s="1"/>
      <c r="AC5853" s="1"/>
      <c r="AJ5853" s="1"/>
      <c r="AK5853" s="1"/>
      <c r="AL5853" s="1"/>
    </row>
    <row r="5854">
      <c r="I5854" s="1"/>
      <c r="J5854" s="1"/>
      <c r="K5854" s="1"/>
      <c r="AA5854" s="1"/>
      <c r="AB5854" s="1"/>
      <c r="AC5854" s="1"/>
      <c r="AJ5854" s="1"/>
      <c r="AK5854" s="1"/>
      <c r="AL5854" s="1"/>
    </row>
    <row r="5855">
      <c r="I5855" s="1"/>
      <c r="J5855" s="1"/>
      <c r="K5855" s="1"/>
      <c r="AA5855" s="1"/>
      <c r="AB5855" s="1"/>
      <c r="AC5855" s="1"/>
      <c r="AJ5855" s="1"/>
      <c r="AK5855" s="1"/>
      <c r="AL5855" s="1"/>
    </row>
    <row r="5856">
      <c r="I5856" s="1"/>
      <c r="J5856" s="1"/>
      <c r="K5856" s="1"/>
      <c r="AA5856" s="1"/>
      <c r="AB5856" s="1"/>
      <c r="AC5856" s="1"/>
      <c r="AJ5856" s="1"/>
      <c r="AK5856" s="1"/>
      <c r="AL5856" s="1"/>
    </row>
    <row r="5857">
      <c r="I5857" s="1"/>
      <c r="J5857" s="1"/>
      <c r="K5857" s="1"/>
      <c r="AA5857" s="1"/>
      <c r="AB5857" s="1"/>
      <c r="AC5857" s="1"/>
      <c r="AJ5857" s="1"/>
      <c r="AK5857" s="1"/>
      <c r="AL5857" s="1"/>
    </row>
    <row r="5858">
      <c r="I5858" s="1"/>
      <c r="J5858" s="1"/>
      <c r="K5858" s="1"/>
      <c r="AA5858" s="1"/>
      <c r="AB5858" s="1"/>
      <c r="AC5858" s="1"/>
      <c r="AJ5858" s="1"/>
      <c r="AK5858" s="1"/>
      <c r="AL5858" s="1"/>
    </row>
    <row r="5859">
      <c r="I5859" s="1"/>
      <c r="J5859" s="1"/>
      <c r="K5859" s="1"/>
      <c r="AA5859" s="1"/>
      <c r="AB5859" s="1"/>
      <c r="AC5859" s="1"/>
      <c r="AJ5859" s="1"/>
      <c r="AK5859" s="1"/>
      <c r="AL5859" s="1"/>
    </row>
    <row r="5860">
      <c r="I5860" s="1"/>
      <c r="J5860" s="1"/>
      <c r="K5860" s="1"/>
      <c r="AA5860" s="1"/>
      <c r="AB5860" s="1"/>
      <c r="AC5860" s="1"/>
      <c r="AJ5860" s="1"/>
      <c r="AK5860" s="1"/>
      <c r="AL5860" s="1"/>
    </row>
    <row r="5861">
      <c r="I5861" s="1"/>
      <c r="J5861" s="1"/>
      <c r="K5861" s="1"/>
      <c r="AA5861" s="1"/>
      <c r="AB5861" s="1"/>
      <c r="AC5861" s="1"/>
      <c r="AJ5861" s="1"/>
      <c r="AK5861" s="1"/>
      <c r="AL5861" s="1"/>
    </row>
    <row r="5862">
      <c r="I5862" s="1"/>
      <c r="J5862" s="1"/>
      <c r="K5862" s="1"/>
      <c r="AA5862" s="1"/>
      <c r="AB5862" s="1"/>
      <c r="AC5862" s="1"/>
      <c r="AJ5862" s="1"/>
      <c r="AK5862" s="1"/>
      <c r="AL5862" s="1"/>
    </row>
    <row r="5863">
      <c r="I5863" s="1"/>
      <c r="J5863" s="1"/>
      <c r="K5863" s="1"/>
      <c r="AA5863" s="1"/>
      <c r="AB5863" s="1"/>
      <c r="AC5863" s="1"/>
      <c r="AJ5863" s="1"/>
      <c r="AK5863" s="1"/>
      <c r="AL5863" s="1"/>
    </row>
    <row r="5864">
      <c r="I5864" s="1"/>
      <c r="J5864" s="1"/>
      <c r="K5864" s="1"/>
      <c r="AA5864" s="1"/>
      <c r="AB5864" s="1"/>
      <c r="AC5864" s="1"/>
      <c r="AJ5864" s="1"/>
      <c r="AK5864" s="1"/>
      <c r="AL5864" s="1"/>
    </row>
    <row r="5865">
      <c r="I5865" s="1"/>
      <c r="J5865" s="1"/>
      <c r="K5865" s="1"/>
      <c r="AA5865" s="1"/>
      <c r="AB5865" s="1"/>
      <c r="AC5865" s="1"/>
      <c r="AJ5865" s="1"/>
      <c r="AK5865" s="1"/>
      <c r="AL5865" s="1"/>
    </row>
    <row r="5866">
      <c r="I5866" s="1"/>
      <c r="J5866" s="1"/>
      <c r="K5866" s="1"/>
      <c r="AA5866" s="1"/>
      <c r="AB5866" s="1"/>
      <c r="AC5866" s="1"/>
      <c r="AJ5866" s="1"/>
      <c r="AK5866" s="1"/>
      <c r="AL5866" s="1"/>
    </row>
    <row r="5867">
      <c r="I5867" s="1"/>
      <c r="J5867" s="1"/>
      <c r="K5867" s="1"/>
      <c r="AA5867" s="1"/>
      <c r="AB5867" s="1"/>
      <c r="AC5867" s="1"/>
      <c r="AJ5867" s="1"/>
      <c r="AK5867" s="1"/>
      <c r="AL5867" s="1"/>
    </row>
    <row r="5868">
      <c r="I5868" s="1"/>
      <c r="J5868" s="1"/>
      <c r="K5868" s="1"/>
      <c r="AA5868" s="1"/>
      <c r="AB5868" s="1"/>
      <c r="AC5868" s="1"/>
      <c r="AJ5868" s="1"/>
      <c r="AK5868" s="1"/>
      <c r="AL5868" s="1"/>
    </row>
    <row r="5869">
      <c r="I5869" s="1"/>
      <c r="J5869" s="1"/>
      <c r="K5869" s="1"/>
      <c r="AA5869" s="1"/>
      <c r="AB5869" s="1"/>
      <c r="AC5869" s="1"/>
      <c r="AJ5869" s="1"/>
      <c r="AK5869" s="1"/>
      <c r="AL5869" s="1"/>
    </row>
    <row r="5870">
      <c r="I5870" s="1"/>
      <c r="J5870" s="1"/>
      <c r="K5870" s="1"/>
      <c r="AA5870" s="1"/>
      <c r="AB5870" s="1"/>
      <c r="AC5870" s="1"/>
      <c r="AJ5870" s="1"/>
      <c r="AK5870" s="1"/>
      <c r="AL5870" s="1"/>
    </row>
    <row r="5871">
      <c r="I5871" s="1"/>
      <c r="J5871" s="1"/>
      <c r="K5871" s="1"/>
      <c r="AA5871" s="1"/>
      <c r="AB5871" s="1"/>
      <c r="AC5871" s="1"/>
      <c r="AJ5871" s="1"/>
      <c r="AK5871" s="1"/>
      <c r="AL5871" s="1"/>
    </row>
    <row r="5872">
      <c r="I5872" s="1"/>
      <c r="J5872" s="1"/>
      <c r="K5872" s="1"/>
      <c r="AA5872" s="1"/>
      <c r="AB5872" s="1"/>
      <c r="AC5872" s="1"/>
      <c r="AJ5872" s="1"/>
      <c r="AK5872" s="1"/>
      <c r="AL5872" s="1"/>
    </row>
    <row r="5873">
      <c r="I5873" s="1"/>
      <c r="J5873" s="1"/>
      <c r="K5873" s="1"/>
      <c r="AA5873" s="1"/>
      <c r="AB5873" s="1"/>
      <c r="AC5873" s="1"/>
      <c r="AJ5873" s="1"/>
      <c r="AK5873" s="1"/>
      <c r="AL5873" s="1"/>
    </row>
    <row r="5874">
      <c r="I5874" s="1"/>
      <c r="J5874" s="1"/>
      <c r="K5874" s="1"/>
      <c r="AA5874" s="1"/>
      <c r="AB5874" s="1"/>
      <c r="AC5874" s="1"/>
      <c r="AJ5874" s="1"/>
      <c r="AK5874" s="1"/>
      <c r="AL5874" s="1"/>
    </row>
    <row r="5875">
      <c r="I5875" s="1"/>
      <c r="J5875" s="1"/>
      <c r="K5875" s="1"/>
      <c r="AA5875" s="1"/>
      <c r="AB5875" s="1"/>
      <c r="AC5875" s="1"/>
      <c r="AJ5875" s="1"/>
      <c r="AK5875" s="1"/>
      <c r="AL5875" s="1"/>
    </row>
    <row r="5876">
      <c r="I5876" s="1"/>
      <c r="J5876" s="1"/>
      <c r="K5876" s="1"/>
      <c r="AA5876" s="1"/>
      <c r="AB5876" s="1"/>
      <c r="AC5876" s="1"/>
      <c r="AJ5876" s="1"/>
      <c r="AK5876" s="1"/>
      <c r="AL5876" s="1"/>
    </row>
    <row r="5877">
      <c r="I5877" s="1"/>
      <c r="J5877" s="1"/>
      <c r="K5877" s="1"/>
      <c r="AA5877" s="1"/>
      <c r="AB5877" s="1"/>
      <c r="AC5877" s="1"/>
      <c r="AJ5877" s="1"/>
      <c r="AK5877" s="1"/>
      <c r="AL5877" s="1"/>
    </row>
    <row r="5878">
      <c r="I5878" s="1"/>
      <c r="J5878" s="1"/>
      <c r="K5878" s="1"/>
      <c r="AA5878" s="1"/>
      <c r="AB5878" s="1"/>
      <c r="AC5878" s="1"/>
      <c r="AJ5878" s="1"/>
      <c r="AK5878" s="1"/>
      <c r="AL5878" s="1"/>
    </row>
    <row r="5879">
      <c r="I5879" s="1"/>
      <c r="J5879" s="1"/>
      <c r="K5879" s="1"/>
      <c r="AA5879" s="1"/>
      <c r="AB5879" s="1"/>
      <c r="AC5879" s="1"/>
      <c r="AJ5879" s="1"/>
      <c r="AK5879" s="1"/>
      <c r="AL5879" s="1"/>
    </row>
    <row r="5880">
      <c r="I5880" s="1"/>
      <c r="J5880" s="1"/>
      <c r="K5880" s="1"/>
      <c r="AA5880" s="1"/>
      <c r="AB5880" s="1"/>
      <c r="AC5880" s="1"/>
      <c r="AJ5880" s="1"/>
      <c r="AK5880" s="1"/>
      <c r="AL5880" s="1"/>
    </row>
    <row r="5881">
      <c r="I5881" s="1"/>
      <c r="J5881" s="1"/>
      <c r="K5881" s="1"/>
      <c r="AA5881" s="1"/>
      <c r="AB5881" s="1"/>
      <c r="AC5881" s="1"/>
      <c r="AJ5881" s="1"/>
      <c r="AK5881" s="1"/>
      <c r="AL5881" s="1"/>
    </row>
    <row r="5882">
      <c r="I5882" s="1"/>
      <c r="J5882" s="1"/>
      <c r="K5882" s="1"/>
      <c r="AA5882" s="1"/>
      <c r="AB5882" s="1"/>
      <c r="AC5882" s="1"/>
      <c r="AJ5882" s="1"/>
      <c r="AK5882" s="1"/>
      <c r="AL5882" s="1"/>
    </row>
    <row r="5883">
      <c r="I5883" s="1"/>
      <c r="J5883" s="1"/>
      <c r="K5883" s="1"/>
      <c r="AA5883" s="1"/>
      <c r="AB5883" s="1"/>
      <c r="AC5883" s="1"/>
      <c r="AJ5883" s="1"/>
      <c r="AK5883" s="1"/>
      <c r="AL5883" s="1"/>
    </row>
    <row r="5884">
      <c r="I5884" s="1"/>
      <c r="J5884" s="1"/>
      <c r="K5884" s="1"/>
      <c r="AA5884" s="1"/>
      <c r="AB5884" s="1"/>
      <c r="AC5884" s="1"/>
      <c r="AJ5884" s="1"/>
      <c r="AK5884" s="1"/>
      <c r="AL5884" s="1"/>
    </row>
    <row r="5885">
      <c r="I5885" s="1"/>
      <c r="J5885" s="1"/>
      <c r="K5885" s="1"/>
      <c r="AA5885" s="1"/>
      <c r="AB5885" s="1"/>
      <c r="AC5885" s="1"/>
      <c r="AJ5885" s="1"/>
      <c r="AK5885" s="1"/>
      <c r="AL5885" s="1"/>
    </row>
    <row r="5886">
      <c r="I5886" s="1"/>
      <c r="J5886" s="1"/>
      <c r="K5886" s="1"/>
      <c r="AA5886" s="1"/>
      <c r="AB5886" s="1"/>
      <c r="AC5886" s="1"/>
      <c r="AJ5886" s="1"/>
      <c r="AK5886" s="1"/>
      <c r="AL5886" s="1"/>
    </row>
    <row r="5887">
      <c r="I5887" s="1"/>
      <c r="J5887" s="1"/>
      <c r="K5887" s="1"/>
      <c r="AA5887" s="1"/>
      <c r="AB5887" s="1"/>
      <c r="AC5887" s="1"/>
      <c r="AJ5887" s="1"/>
      <c r="AK5887" s="1"/>
      <c r="AL5887" s="1"/>
    </row>
    <row r="5888">
      <c r="I5888" s="1"/>
      <c r="J5888" s="1"/>
      <c r="K5888" s="1"/>
      <c r="AA5888" s="1"/>
      <c r="AB5888" s="1"/>
      <c r="AC5888" s="1"/>
      <c r="AJ5888" s="1"/>
      <c r="AK5888" s="1"/>
      <c r="AL5888" s="1"/>
    </row>
    <row r="5889">
      <c r="I5889" s="1"/>
      <c r="J5889" s="1"/>
      <c r="K5889" s="1"/>
      <c r="AA5889" s="1"/>
      <c r="AB5889" s="1"/>
      <c r="AC5889" s="1"/>
      <c r="AJ5889" s="1"/>
      <c r="AK5889" s="1"/>
      <c r="AL5889" s="1"/>
    </row>
    <row r="5890">
      <c r="I5890" s="1"/>
      <c r="J5890" s="1"/>
      <c r="K5890" s="1"/>
      <c r="AA5890" s="1"/>
      <c r="AB5890" s="1"/>
      <c r="AC5890" s="1"/>
      <c r="AJ5890" s="1"/>
      <c r="AK5890" s="1"/>
      <c r="AL5890" s="1"/>
    </row>
    <row r="5891">
      <c r="I5891" s="1"/>
      <c r="J5891" s="1"/>
      <c r="K5891" s="1"/>
      <c r="AA5891" s="1"/>
      <c r="AB5891" s="1"/>
      <c r="AC5891" s="1"/>
      <c r="AJ5891" s="1"/>
      <c r="AK5891" s="1"/>
      <c r="AL5891" s="1"/>
    </row>
    <row r="5892">
      <c r="I5892" s="1"/>
      <c r="J5892" s="1"/>
      <c r="K5892" s="1"/>
      <c r="AA5892" s="1"/>
      <c r="AB5892" s="1"/>
      <c r="AC5892" s="1"/>
      <c r="AJ5892" s="1"/>
      <c r="AK5892" s="1"/>
      <c r="AL5892" s="1"/>
    </row>
    <row r="5893">
      <c r="I5893" s="1"/>
      <c r="J5893" s="1"/>
      <c r="K5893" s="1"/>
      <c r="AA5893" s="1"/>
      <c r="AB5893" s="1"/>
      <c r="AC5893" s="1"/>
      <c r="AJ5893" s="1"/>
      <c r="AK5893" s="1"/>
      <c r="AL5893" s="1"/>
    </row>
    <row r="5894">
      <c r="I5894" s="1"/>
      <c r="J5894" s="1"/>
      <c r="K5894" s="1"/>
      <c r="AA5894" s="1"/>
      <c r="AB5894" s="1"/>
      <c r="AC5894" s="1"/>
      <c r="AJ5894" s="1"/>
      <c r="AK5894" s="1"/>
      <c r="AL5894" s="1"/>
    </row>
    <row r="5895">
      <c r="I5895" s="1"/>
      <c r="J5895" s="1"/>
      <c r="K5895" s="1"/>
      <c r="AA5895" s="1"/>
      <c r="AB5895" s="1"/>
      <c r="AC5895" s="1"/>
      <c r="AJ5895" s="1"/>
      <c r="AK5895" s="1"/>
      <c r="AL5895" s="1"/>
    </row>
    <row r="5896">
      <c r="I5896" s="1"/>
      <c r="J5896" s="1"/>
      <c r="K5896" s="1"/>
      <c r="AA5896" s="1"/>
      <c r="AB5896" s="1"/>
      <c r="AC5896" s="1"/>
      <c r="AJ5896" s="1"/>
      <c r="AK5896" s="1"/>
      <c r="AL5896" s="1"/>
    </row>
    <row r="5897">
      <c r="I5897" s="1"/>
      <c r="J5897" s="1"/>
      <c r="K5897" s="1"/>
      <c r="AA5897" s="1"/>
      <c r="AB5897" s="1"/>
      <c r="AC5897" s="1"/>
      <c r="AJ5897" s="1"/>
      <c r="AK5897" s="1"/>
      <c r="AL5897" s="1"/>
    </row>
    <row r="5898">
      <c r="I5898" s="1"/>
      <c r="J5898" s="1"/>
      <c r="K5898" s="1"/>
      <c r="AA5898" s="1"/>
      <c r="AB5898" s="1"/>
      <c r="AC5898" s="1"/>
      <c r="AJ5898" s="1"/>
      <c r="AK5898" s="1"/>
      <c r="AL5898" s="1"/>
    </row>
    <row r="5899">
      <c r="I5899" s="1"/>
      <c r="J5899" s="1"/>
      <c r="K5899" s="1"/>
      <c r="AA5899" s="1"/>
      <c r="AB5899" s="1"/>
      <c r="AC5899" s="1"/>
      <c r="AJ5899" s="1"/>
      <c r="AK5899" s="1"/>
      <c r="AL5899" s="1"/>
    </row>
    <row r="5900">
      <c r="I5900" s="1"/>
      <c r="J5900" s="1"/>
      <c r="K5900" s="1"/>
      <c r="AA5900" s="1"/>
      <c r="AB5900" s="1"/>
      <c r="AC5900" s="1"/>
      <c r="AJ5900" s="1"/>
      <c r="AK5900" s="1"/>
      <c r="AL5900" s="1"/>
    </row>
    <row r="5901">
      <c r="I5901" s="1"/>
      <c r="J5901" s="1"/>
      <c r="K5901" s="1"/>
      <c r="AA5901" s="1"/>
      <c r="AB5901" s="1"/>
      <c r="AC5901" s="1"/>
      <c r="AJ5901" s="1"/>
      <c r="AK5901" s="1"/>
      <c r="AL5901" s="1"/>
    </row>
    <row r="5902">
      <c r="I5902" s="1"/>
      <c r="J5902" s="1"/>
      <c r="K5902" s="1"/>
      <c r="AA5902" s="1"/>
      <c r="AB5902" s="1"/>
      <c r="AC5902" s="1"/>
      <c r="AJ5902" s="1"/>
      <c r="AK5902" s="1"/>
      <c r="AL5902" s="1"/>
    </row>
    <row r="5903">
      <c r="I5903" s="1"/>
      <c r="J5903" s="1"/>
      <c r="K5903" s="1"/>
      <c r="AA5903" s="1"/>
      <c r="AB5903" s="1"/>
      <c r="AC5903" s="1"/>
      <c r="AJ5903" s="1"/>
      <c r="AK5903" s="1"/>
      <c r="AL5903" s="1"/>
    </row>
    <row r="5904">
      <c r="I5904" s="1"/>
      <c r="J5904" s="1"/>
      <c r="K5904" s="1"/>
      <c r="AA5904" s="1"/>
      <c r="AB5904" s="1"/>
      <c r="AC5904" s="1"/>
      <c r="AJ5904" s="1"/>
      <c r="AK5904" s="1"/>
      <c r="AL5904" s="1"/>
    </row>
    <row r="5905">
      <c r="I5905" s="1"/>
      <c r="J5905" s="1"/>
      <c r="K5905" s="1"/>
      <c r="AA5905" s="1"/>
      <c r="AB5905" s="1"/>
      <c r="AC5905" s="1"/>
      <c r="AJ5905" s="1"/>
      <c r="AK5905" s="1"/>
      <c r="AL5905" s="1"/>
    </row>
    <row r="5906">
      <c r="I5906" s="1"/>
      <c r="J5906" s="1"/>
      <c r="K5906" s="1"/>
      <c r="AA5906" s="1"/>
      <c r="AB5906" s="1"/>
      <c r="AC5906" s="1"/>
      <c r="AJ5906" s="1"/>
      <c r="AK5906" s="1"/>
      <c r="AL5906" s="1"/>
    </row>
    <row r="5907">
      <c r="I5907" s="1"/>
      <c r="J5907" s="1"/>
      <c r="K5907" s="1"/>
      <c r="AA5907" s="1"/>
      <c r="AB5907" s="1"/>
      <c r="AC5907" s="1"/>
      <c r="AJ5907" s="1"/>
      <c r="AK5907" s="1"/>
      <c r="AL5907" s="1"/>
    </row>
    <row r="5908">
      <c r="I5908" s="1"/>
      <c r="J5908" s="1"/>
      <c r="K5908" s="1"/>
      <c r="AA5908" s="1"/>
      <c r="AB5908" s="1"/>
      <c r="AC5908" s="1"/>
      <c r="AJ5908" s="1"/>
      <c r="AK5908" s="1"/>
      <c r="AL5908" s="1"/>
    </row>
    <row r="5909">
      <c r="I5909" s="1"/>
      <c r="J5909" s="1"/>
      <c r="K5909" s="1"/>
      <c r="AA5909" s="1"/>
      <c r="AB5909" s="1"/>
      <c r="AC5909" s="1"/>
      <c r="AJ5909" s="1"/>
      <c r="AK5909" s="1"/>
      <c r="AL5909" s="1"/>
    </row>
    <row r="5910">
      <c r="I5910" s="1"/>
      <c r="J5910" s="1"/>
      <c r="K5910" s="1"/>
      <c r="AA5910" s="1"/>
      <c r="AB5910" s="1"/>
      <c r="AC5910" s="1"/>
      <c r="AJ5910" s="1"/>
      <c r="AK5910" s="1"/>
      <c r="AL5910" s="1"/>
    </row>
    <row r="5911">
      <c r="I5911" s="1"/>
      <c r="J5911" s="1"/>
      <c r="K5911" s="1"/>
      <c r="AA5911" s="1"/>
      <c r="AB5911" s="1"/>
      <c r="AC5911" s="1"/>
      <c r="AJ5911" s="1"/>
      <c r="AK5911" s="1"/>
      <c r="AL5911" s="1"/>
    </row>
    <row r="5912">
      <c r="I5912" s="1"/>
      <c r="J5912" s="1"/>
      <c r="K5912" s="1"/>
      <c r="AA5912" s="1"/>
      <c r="AB5912" s="1"/>
      <c r="AC5912" s="1"/>
      <c r="AJ5912" s="1"/>
      <c r="AK5912" s="1"/>
      <c r="AL5912" s="1"/>
    </row>
    <row r="5913">
      <c r="I5913" s="1"/>
      <c r="J5913" s="1"/>
      <c r="K5913" s="1"/>
      <c r="AA5913" s="1"/>
      <c r="AB5913" s="1"/>
      <c r="AC5913" s="1"/>
      <c r="AJ5913" s="1"/>
      <c r="AK5913" s="1"/>
      <c r="AL5913" s="1"/>
    </row>
    <row r="5914">
      <c r="I5914" s="1"/>
      <c r="J5914" s="1"/>
      <c r="K5914" s="1"/>
      <c r="AA5914" s="1"/>
      <c r="AB5914" s="1"/>
      <c r="AC5914" s="1"/>
      <c r="AJ5914" s="1"/>
      <c r="AK5914" s="1"/>
      <c r="AL5914" s="1"/>
    </row>
    <row r="5915">
      <c r="I5915" s="1"/>
      <c r="J5915" s="1"/>
      <c r="K5915" s="1"/>
      <c r="AA5915" s="1"/>
      <c r="AB5915" s="1"/>
      <c r="AC5915" s="1"/>
      <c r="AJ5915" s="1"/>
      <c r="AK5915" s="1"/>
      <c r="AL5915" s="1"/>
    </row>
    <row r="5916">
      <c r="I5916" s="1"/>
      <c r="J5916" s="1"/>
      <c r="K5916" s="1"/>
      <c r="AA5916" s="1"/>
      <c r="AB5916" s="1"/>
      <c r="AC5916" s="1"/>
      <c r="AJ5916" s="1"/>
      <c r="AK5916" s="1"/>
      <c r="AL5916" s="1"/>
    </row>
    <row r="5917">
      <c r="I5917" s="1"/>
      <c r="J5917" s="1"/>
      <c r="K5917" s="1"/>
      <c r="AA5917" s="1"/>
      <c r="AB5917" s="1"/>
      <c r="AC5917" s="1"/>
      <c r="AJ5917" s="1"/>
      <c r="AK5917" s="1"/>
      <c r="AL5917" s="1"/>
    </row>
    <row r="5918">
      <c r="I5918" s="1"/>
      <c r="J5918" s="1"/>
      <c r="K5918" s="1"/>
      <c r="AA5918" s="1"/>
      <c r="AB5918" s="1"/>
      <c r="AC5918" s="1"/>
      <c r="AJ5918" s="1"/>
      <c r="AK5918" s="1"/>
      <c r="AL5918" s="1"/>
    </row>
    <row r="5919">
      <c r="I5919" s="1"/>
      <c r="J5919" s="1"/>
      <c r="K5919" s="1"/>
      <c r="AA5919" s="1"/>
      <c r="AB5919" s="1"/>
      <c r="AC5919" s="1"/>
      <c r="AJ5919" s="1"/>
      <c r="AK5919" s="1"/>
      <c r="AL5919" s="1"/>
    </row>
    <row r="5920">
      <c r="I5920" s="1"/>
      <c r="J5920" s="1"/>
      <c r="K5920" s="1"/>
      <c r="AA5920" s="1"/>
      <c r="AB5920" s="1"/>
      <c r="AC5920" s="1"/>
      <c r="AJ5920" s="1"/>
      <c r="AK5920" s="1"/>
      <c r="AL5920" s="1"/>
    </row>
    <row r="5921">
      <c r="I5921" s="1"/>
      <c r="J5921" s="1"/>
      <c r="K5921" s="1"/>
      <c r="AA5921" s="1"/>
      <c r="AB5921" s="1"/>
      <c r="AC5921" s="1"/>
      <c r="AJ5921" s="1"/>
      <c r="AK5921" s="1"/>
      <c r="AL5921" s="1"/>
    </row>
    <row r="5922">
      <c r="I5922" s="1"/>
      <c r="J5922" s="1"/>
      <c r="K5922" s="1"/>
      <c r="AA5922" s="1"/>
      <c r="AB5922" s="1"/>
      <c r="AC5922" s="1"/>
      <c r="AJ5922" s="1"/>
      <c r="AK5922" s="1"/>
      <c r="AL5922" s="1"/>
    </row>
    <row r="5923">
      <c r="I5923" s="1"/>
      <c r="J5923" s="1"/>
      <c r="K5923" s="1"/>
      <c r="AA5923" s="1"/>
      <c r="AB5923" s="1"/>
      <c r="AC5923" s="1"/>
      <c r="AJ5923" s="1"/>
      <c r="AK5923" s="1"/>
      <c r="AL5923" s="1"/>
    </row>
    <row r="5924">
      <c r="I5924" s="1"/>
      <c r="J5924" s="1"/>
      <c r="K5924" s="1"/>
      <c r="AA5924" s="1"/>
      <c r="AB5924" s="1"/>
      <c r="AC5924" s="1"/>
      <c r="AJ5924" s="1"/>
      <c r="AK5924" s="1"/>
      <c r="AL5924" s="1"/>
    </row>
    <row r="5925">
      <c r="I5925" s="1"/>
      <c r="J5925" s="1"/>
      <c r="K5925" s="1"/>
      <c r="AA5925" s="1"/>
      <c r="AB5925" s="1"/>
      <c r="AC5925" s="1"/>
      <c r="AJ5925" s="1"/>
      <c r="AK5925" s="1"/>
      <c r="AL5925" s="1"/>
    </row>
    <row r="5926">
      <c r="I5926" s="1"/>
      <c r="J5926" s="1"/>
      <c r="K5926" s="1"/>
      <c r="AA5926" s="1"/>
      <c r="AB5926" s="1"/>
      <c r="AC5926" s="1"/>
      <c r="AJ5926" s="1"/>
      <c r="AK5926" s="1"/>
      <c r="AL5926" s="1"/>
    </row>
    <row r="5927">
      <c r="I5927" s="1"/>
      <c r="J5927" s="1"/>
      <c r="K5927" s="1"/>
      <c r="AA5927" s="1"/>
      <c r="AB5927" s="1"/>
      <c r="AC5927" s="1"/>
      <c r="AJ5927" s="1"/>
      <c r="AK5927" s="1"/>
      <c r="AL5927" s="1"/>
    </row>
    <row r="5928">
      <c r="I5928" s="1"/>
      <c r="J5928" s="1"/>
      <c r="K5928" s="1"/>
      <c r="AA5928" s="1"/>
      <c r="AB5928" s="1"/>
      <c r="AC5928" s="1"/>
      <c r="AJ5928" s="1"/>
      <c r="AK5928" s="1"/>
      <c r="AL5928" s="1"/>
    </row>
    <row r="5929">
      <c r="I5929" s="1"/>
      <c r="J5929" s="1"/>
      <c r="K5929" s="1"/>
      <c r="AA5929" s="1"/>
      <c r="AB5929" s="1"/>
      <c r="AC5929" s="1"/>
      <c r="AJ5929" s="1"/>
      <c r="AK5929" s="1"/>
      <c r="AL5929" s="1"/>
    </row>
    <row r="5930">
      <c r="I5930" s="1"/>
      <c r="J5930" s="1"/>
      <c r="K5930" s="1"/>
      <c r="AA5930" s="1"/>
      <c r="AB5930" s="1"/>
      <c r="AC5930" s="1"/>
      <c r="AJ5930" s="1"/>
      <c r="AK5930" s="1"/>
      <c r="AL5930" s="1"/>
    </row>
    <row r="5931">
      <c r="I5931" s="1"/>
      <c r="J5931" s="1"/>
      <c r="K5931" s="1"/>
      <c r="AA5931" s="1"/>
      <c r="AB5931" s="1"/>
      <c r="AC5931" s="1"/>
      <c r="AJ5931" s="1"/>
      <c r="AK5931" s="1"/>
      <c r="AL5931" s="1"/>
    </row>
    <row r="5932">
      <c r="I5932" s="1"/>
      <c r="J5932" s="1"/>
      <c r="K5932" s="1"/>
      <c r="AA5932" s="1"/>
      <c r="AB5932" s="1"/>
      <c r="AC5932" s="1"/>
      <c r="AJ5932" s="1"/>
      <c r="AK5932" s="1"/>
      <c r="AL5932" s="1"/>
    </row>
    <row r="5933">
      <c r="I5933" s="1"/>
      <c r="J5933" s="1"/>
      <c r="K5933" s="1"/>
      <c r="AA5933" s="1"/>
      <c r="AB5933" s="1"/>
      <c r="AC5933" s="1"/>
      <c r="AJ5933" s="1"/>
      <c r="AK5933" s="1"/>
      <c r="AL5933" s="1"/>
    </row>
    <row r="5934">
      <c r="I5934" s="1"/>
      <c r="J5934" s="1"/>
      <c r="K5934" s="1"/>
      <c r="AA5934" s="1"/>
      <c r="AB5934" s="1"/>
      <c r="AC5934" s="1"/>
      <c r="AJ5934" s="1"/>
      <c r="AK5934" s="1"/>
      <c r="AL5934" s="1"/>
    </row>
    <row r="5935">
      <c r="I5935" s="1"/>
      <c r="J5935" s="1"/>
      <c r="K5935" s="1"/>
      <c r="AA5935" s="1"/>
      <c r="AB5935" s="1"/>
      <c r="AC5935" s="1"/>
      <c r="AJ5935" s="1"/>
      <c r="AK5935" s="1"/>
      <c r="AL5935" s="1"/>
    </row>
    <row r="5936">
      <c r="I5936" s="1"/>
      <c r="J5936" s="1"/>
      <c r="K5936" s="1"/>
      <c r="AA5936" s="1"/>
      <c r="AB5936" s="1"/>
      <c r="AC5936" s="1"/>
      <c r="AJ5936" s="1"/>
      <c r="AK5936" s="1"/>
      <c r="AL5936" s="1"/>
    </row>
    <row r="5937">
      <c r="I5937" s="1"/>
      <c r="J5937" s="1"/>
      <c r="K5937" s="1"/>
      <c r="AA5937" s="1"/>
      <c r="AB5937" s="1"/>
      <c r="AC5937" s="1"/>
      <c r="AJ5937" s="1"/>
      <c r="AK5937" s="1"/>
      <c r="AL5937" s="1"/>
    </row>
    <row r="5938">
      <c r="I5938" s="1"/>
      <c r="J5938" s="1"/>
      <c r="K5938" s="1"/>
      <c r="AA5938" s="1"/>
      <c r="AB5938" s="1"/>
      <c r="AC5938" s="1"/>
      <c r="AJ5938" s="1"/>
      <c r="AK5938" s="1"/>
      <c r="AL5938" s="1"/>
    </row>
    <row r="5939">
      <c r="I5939" s="1"/>
      <c r="J5939" s="1"/>
      <c r="K5939" s="1"/>
      <c r="AA5939" s="1"/>
      <c r="AB5939" s="1"/>
      <c r="AC5939" s="1"/>
      <c r="AJ5939" s="1"/>
      <c r="AK5939" s="1"/>
      <c r="AL5939" s="1"/>
    </row>
    <row r="5940">
      <c r="I5940" s="1"/>
      <c r="J5940" s="1"/>
      <c r="K5940" s="1"/>
      <c r="AA5940" s="1"/>
      <c r="AB5940" s="1"/>
      <c r="AC5940" s="1"/>
      <c r="AJ5940" s="1"/>
      <c r="AK5940" s="1"/>
      <c r="AL5940" s="1"/>
    </row>
    <row r="5941">
      <c r="I5941" s="1"/>
      <c r="J5941" s="1"/>
      <c r="K5941" s="1"/>
      <c r="AA5941" s="1"/>
      <c r="AB5941" s="1"/>
      <c r="AC5941" s="1"/>
      <c r="AJ5941" s="1"/>
      <c r="AK5941" s="1"/>
      <c r="AL5941" s="1"/>
    </row>
    <row r="5942">
      <c r="I5942" s="1"/>
      <c r="J5942" s="1"/>
      <c r="K5942" s="1"/>
      <c r="AA5942" s="1"/>
      <c r="AB5942" s="1"/>
      <c r="AC5942" s="1"/>
      <c r="AJ5942" s="1"/>
      <c r="AK5942" s="1"/>
      <c r="AL5942" s="1"/>
    </row>
    <row r="5943">
      <c r="I5943" s="1"/>
      <c r="J5943" s="1"/>
      <c r="K5943" s="1"/>
      <c r="AA5943" s="1"/>
      <c r="AB5943" s="1"/>
      <c r="AC5943" s="1"/>
      <c r="AJ5943" s="1"/>
      <c r="AK5943" s="1"/>
      <c r="AL5943" s="1"/>
    </row>
    <row r="5944">
      <c r="I5944" s="1"/>
      <c r="J5944" s="1"/>
      <c r="K5944" s="1"/>
      <c r="AA5944" s="1"/>
      <c r="AB5944" s="1"/>
      <c r="AC5944" s="1"/>
      <c r="AJ5944" s="1"/>
      <c r="AK5944" s="1"/>
      <c r="AL5944" s="1"/>
    </row>
    <row r="5945">
      <c r="I5945" s="1"/>
      <c r="J5945" s="1"/>
      <c r="K5945" s="1"/>
      <c r="AA5945" s="1"/>
      <c r="AB5945" s="1"/>
      <c r="AC5945" s="1"/>
      <c r="AJ5945" s="1"/>
      <c r="AK5945" s="1"/>
      <c r="AL5945" s="1"/>
    </row>
    <row r="5946">
      <c r="I5946" s="1"/>
      <c r="J5946" s="1"/>
      <c r="K5946" s="1"/>
      <c r="AA5946" s="1"/>
      <c r="AB5946" s="1"/>
      <c r="AC5946" s="1"/>
      <c r="AJ5946" s="1"/>
      <c r="AK5946" s="1"/>
      <c r="AL5946" s="1"/>
    </row>
    <row r="5947">
      <c r="I5947" s="1"/>
      <c r="J5947" s="1"/>
      <c r="K5947" s="1"/>
      <c r="AA5947" s="1"/>
      <c r="AB5947" s="1"/>
      <c r="AC5947" s="1"/>
      <c r="AJ5947" s="1"/>
      <c r="AK5947" s="1"/>
      <c r="AL5947" s="1"/>
    </row>
    <row r="5948">
      <c r="I5948" s="1"/>
      <c r="J5948" s="1"/>
      <c r="K5948" s="1"/>
      <c r="AA5948" s="1"/>
      <c r="AB5948" s="1"/>
      <c r="AC5948" s="1"/>
      <c r="AJ5948" s="1"/>
      <c r="AK5948" s="1"/>
      <c r="AL5948" s="1"/>
    </row>
    <row r="5949">
      <c r="I5949" s="1"/>
      <c r="J5949" s="1"/>
      <c r="K5949" s="1"/>
      <c r="AA5949" s="1"/>
      <c r="AB5949" s="1"/>
      <c r="AC5949" s="1"/>
      <c r="AJ5949" s="1"/>
      <c r="AK5949" s="1"/>
      <c r="AL5949" s="1"/>
    </row>
    <row r="5950">
      <c r="I5950" s="1"/>
      <c r="J5950" s="1"/>
      <c r="K5950" s="1"/>
      <c r="AA5950" s="1"/>
      <c r="AB5950" s="1"/>
      <c r="AC5950" s="1"/>
      <c r="AJ5950" s="1"/>
      <c r="AK5950" s="1"/>
      <c r="AL5950" s="1"/>
    </row>
    <row r="5951">
      <c r="I5951" s="1"/>
      <c r="J5951" s="1"/>
      <c r="K5951" s="1"/>
      <c r="AA5951" s="1"/>
      <c r="AB5951" s="1"/>
      <c r="AC5951" s="1"/>
      <c r="AJ5951" s="1"/>
      <c r="AK5951" s="1"/>
      <c r="AL5951" s="1"/>
    </row>
    <row r="5952">
      <c r="I5952" s="1"/>
      <c r="J5952" s="1"/>
      <c r="K5952" s="1"/>
      <c r="AA5952" s="1"/>
      <c r="AB5952" s="1"/>
      <c r="AC5952" s="1"/>
      <c r="AJ5952" s="1"/>
      <c r="AK5952" s="1"/>
      <c r="AL5952" s="1"/>
    </row>
    <row r="5953">
      <c r="I5953" s="1"/>
      <c r="J5953" s="1"/>
      <c r="K5953" s="1"/>
      <c r="AA5953" s="1"/>
      <c r="AB5953" s="1"/>
      <c r="AC5953" s="1"/>
      <c r="AJ5953" s="1"/>
      <c r="AK5953" s="1"/>
      <c r="AL5953" s="1"/>
    </row>
    <row r="5954">
      <c r="I5954" s="1"/>
      <c r="J5954" s="1"/>
      <c r="K5954" s="1"/>
      <c r="AA5954" s="1"/>
      <c r="AB5954" s="1"/>
      <c r="AC5954" s="1"/>
      <c r="AJ5954" s="1"/>
      <c r="AK5954" s="1"/>
      <c r="AL5954" s="1"/>
    </row>
    <row r="5955">
      <c r="I5955" s="1"/>
      <c r="J5955" s="1"/>
      <c r="K5955" s="1"/>
      <c r="AA5955" s="1"/>
      <c r="AB5955" s="1"/>
      <c r="AC5955" s="1"/>
      <c r="AJ5955" s="1"/>
      <c r="AK5955" s="1"/>
      <c r="AL5955" s="1"/>
    </row>
    <row r="5956">
      <c r="I5956" s="1"/>
      <c r="J5956" s="1"/>
      <c r="K5956" s="1"/>
      <c r="AA5956" s="1"/>
      <c r="AB5956" s="1"/>
      <c r="AC5956" s="1"/>
      <c r="AJ5956" s="1"/>
      <c r="AK5956" s="1"/>
      <c r="AL5956" s="1"/>
    </row>
    <row r="5957">
      <c r="I5957" s="1"/>
      <c r="J5957" s="1"/>
      <c r="K5957" s="1"/>
      <c r="AA5957" s="1"/>
      <c r="AB5957" s="1"/>
      <c r="AC5957" s="1"/>
      <c r="AJ5957" s="1"/>
      <c r="AK5957" s="1"/>
      <c r="AL5957" s="1"/>
    </row>
    <row r="5958">
      <c r="I5958" s="1"/>
      <c r="J5958" s="1"/>
      <c r="K5958" s="1"/>
      <c r="AA5958" s="1"/>
      <c r="AB5958" s="1"/>
      <c r="AC5958" s="1"/>
      <c r="AJ5958" s="1"/>
      <c r="AK5958" s="1"/>
      <c r="AL5958" s="1"/>
    </row>
    <row r="5959">
      <c r="I5959" s="1"/>
      <c r="J5959" s="1"/>
      <c r="K5959" s="1"/>
      <c r="AA5959" s="1"/>
      <c r="AB5959" s="1"/>
      <c r="AC5959" s="1"/>
      <c r="AJ5959" s="1"/>
      <c r="AK5959" s="1"/>
      <c r="AL5959" s="1"/>
    </row>
    <row r="5960">
      <c r="I5960" s="1"/>
      <c r="J5960" s="1"/>
      <c r="K5960" s="1"/>
      <c r="AA5960" s="1"/>
      <c r="AB5960" s="1"/>
      <c r="AC5960" s="1"/>
      <c r="AJ5960" s="1"/>
      <c r="AK5960" s="1"/>
      <c r="AL5960" s="1"/>
    </row>
    <row r="5961">
      <c r="I5961" s="1"/>
      <c r="J5961" s="1"/>
      <c r="K5961" s="1"/>
      <c r="AA5961" s="1"/>
      <c r="AB5961" s="1"/>
      <c r="AC5961" s="1"/>
      <c r="AJ5961" s="1"/>
      <c r="AK5961" s="1"/>
      <c r="AL5961" s="1"/>
    </row>
    <row r="5962">
      <c r="I5962" s="1"/>
      <c r="J5962" s="1"/>
      <c r="K5962" s="1"/>
      <c r="AA5962" s="1"/>
      <c r="AB5962" s="1"/>
      <c r="AC5962" s="1"/>
      <c r="AJ5962" s="1"/>
      <c r="AK5962" s="1"/>
      <c r="AL5962" s="1"/>
    </row>
    <row r="5963">
      <c r="I5963" s="1"/>
      <c r="J5963" s="1"/>
      <c r="K5963" s="1"/>
      <c r="AA5963" s="1"/>
      <c r="AB5963" s="1"/>
      <c r="AC5963" s="1"/>
      <c r="AJ5963" s="1"/>
      <c r="AK5963" s="1"/>
      <c r="AL5963" s="1"/>
    </row>
    <row r="5964">
      <c r="I5964" s="1"/>
      <c r="J5964" s="1"/>
      <c r="K5964" s="1"/>
      <c r="AA5964" s="1"/>
      <c r="AB5964" s="1"/>
      <c r="AC5964" s="1"/>
      <c r="AJ5964" s="1"/>
      <c r="AK5964" s="1"/>
      <c r="AL5964" s="1"/>
    </row>
    <row r="5965">
      <c r="I5965" s="1"/>
      <c r="J5965" s="1"/>
      <c r="K5965" s="1"/>
      <c r="AA5965" s="1"/>
      <c r="AB5965" s="1"/>
      <c r="AC5965" s="1"/>
      <c r="AJ5965" s="1"/>
      <c r="AK5965" s="1"/>
      <c r="AL5965" s="1"/>
    </row>
    <row r="5966">
      <c r="I5966" s="1"/>
      <c r="J5966" s="1"/>
      <c r="K5966" s="1"/>
      <c r="AA5966" s="1"/>
      <c r="AB5966" s="1"/>
      <c r="AC5966" s="1"/>
      <c r="AJ5966" s="1"/>
      <c r="AK5966" s="1"/>
      <c r="AL5966" s="1"/>
    </row>
    <row r="5967">
      <c r="I5967" s="1"/>
      <c r="J5967" s="1"/>
      <c r="K5967" s="1"/>
      <c r="AA5967" s="1"/>
      <c r="AB5967" s="1"/>
      <c r="AC5967" s="1"/>
      <c r="AJ5967" s="1"/>
      <c r="AK5967" s="1"/>
      <c r="AL5967" s="1"/>
    </row>
    <row r="5968">
      <c r="I5968" s="1"/>
      <c r="J5968" s="1"/>
      <c r="K5968" s="1"/>
      <c r="AA5968" s="1"/>
      <c r="AB5968" s="1"/>
      <c r="AC5968" s="1"/>
      <c r="AJ5968" s="1"/>
      <c r="AK5968" s="1"/>
      <c r="AL5968" s="1"/>
    </row>
    <row r="5969">
      <c r="I5969" s="1"/>
      <c r="J5969" s="1"/>
      <c r="K5969" s="1"/>
      <c r="AA5969" s="1"/>
      <c r="AB5969" s="1"/>
      <c r="AC5969" s="1"/>
      <c r="AJ5969" s="1"/>
      <c r="AK5969" s="1"/>
      <c r="AL5969" s="1"/>
    </row>
    <row r="5970">
      <c r="I5970" s="1"/>
      <c r="J5970" s="1"/>
      <c r="K5970" s="1"/>
      <c r="AA5970" s="1"/>
      <c r="AB5970" s="1"/>
      <c r="AC5970" s="1"/>
      <c r="AJ5970" s="1"/>
      <c r="AK5970" s="1"/>
      <c r="AL5970" s="1"/>
    </row>
    <row r="5971">
      <c r="I5971" s="1"/>
      <c r="J5971" s="1"/>
      <c r="K5971" s="1"/>
      <c r="AA5971" s="1"/>
      <c r="AB5971" s="1"/>
      <c r="AC5971" s="1"/>
      <c r="AJ5971" s="1"/>
      <c r="AK5971" s="1"/>
      <c r="AL5971" s="1"/>
    </row>
    <row r="5972">
      <c r="I5972" s="1"/>
      <c r="J5972" s="1"/>
      <c r="K5972" s="1"/>
      <c r="AA5972" s="1"/>
      <c r="AB5972" s="1"/>
      <c r="AC5972" s="1"/>
      <c r="AJ5972" s="1"/>
      <c r="AK5972" s="1"/>
      <c r="AL5972" s="1"/>
    </row>
    <row r="5973">
      <c r="I5973" s="1"/>
      <c r="J5973" s="1"/>
      <c r="K5973" s="1"/>
      <c r="AA5973" s="1"/>
      <c r="AB5973" s="1"/>
      <c r="AC5973" s="1"/>
      <c r="AJ5973" s="1"/>
      <c r="AK5973" s="1"/>
      <c r="AL5973" s="1"/>
    </row>
    <row r="5974">
      <c r="I5974" s="1"/>
      <c r="J5974" s="1"/>
      <c r="K5974" s="1"/>
      <c r="AA5974" s="1"/>
      <c r="AB5974" s="1"/>
      <c r="AC5974" s="1"/>
      <c r="AJ5974" s="1"/>
      <c r="AK5974" s="1"/>
      <c r="AL5974" s="1"/>
    </row>
    <row r="5975">
      <c r="I5975" s="1"/>
      <c r="J5975" s="1"/>
      <c r="K5975" s="1"/>
      <c r="AA5975" s="1"/>
      <c r="AB5975" s="1"/>
      <c r="AC5975" s="1"/>
      <c r="AJ5975" s="1"/>
      <c r="AK5975" s="1"/>
      <c r="AL5975" s="1"/>
    </row>
    <row r="5976">
      <c r="I5976" s="1"/>
      <c r="J5976" s="1"/>
      <c r="K5976" s="1"/>
      <c r="AA5976" s="1"/>
      <c r="AB5976" s="1"/>
      <c r="AC5976" s="1"/>
      <c r="AJ5976" s="1"/>
      <c r="AK5976" s="1"/>
      <c r="AL5976" s="1"/>
    </row>
    <row r="5977">
      <c r="I5977" s="1"/>
      <c r="J5977" s="1"/>
      <c r="K5977" s="1"/>
      <c r="AA5977" s="1"/>
      <c r="AB5977" s="1"/>
      <c r="AC5977" s="1"/>
      <c r="AJ5977" s="1"/>
      <c r="AK5977" s="1"/>
      <c r="AL5977" s="1"/>
    </row>
    <row r="5978">
      <c r="I5978" s="1"/>
      <c r="J5978" s="1"/>
      <c r="K5978" s="1"/>
      <c r="AA5978" s="1"/>
      <c r="AB5978" s="1"/>
      <c r="AC5978" s="1"/>
      <c r="AJ5978" s="1"/>
      <c r="AK5978" s="1"/>
      <c r="AL5978" s="1"/>
    </row>
    <row r="5979">
      <c r="I5979" s="1"/>
      <c r="J5979" s="1"/>
      <c r="K5979" s="1"/>
      <c r="AA5979" s="1"/>
      <c r="AB5979" s="1"/>
      <c r="AC5979" s="1"/>
      <c r="AJ5979" s="1"/>
      <c r="AK5979" s="1"/>
      <c r="AL5979" s="1"/>
    </row>
    <row r="5980">
      <c r="I5980" s="1"/>
      <c r="J5980" s="1"/>
      <c r="K5980" s="1"/>
      <c r="AA5980" s="1"/>
      <c r="AB5980" s="1"/>
      <c r="AC5980" s="1"/>
      <c r="AJ5980" s="1"/>
      <c r="AK5980" s="1"/>
      <c r="AL5980" s="1"/>
    </row>
    <row r="5981">
      <c r="I5981" s="1"/>
      <c r="J5981" s="1"/>
      <c r="K5981" s="1"/>
      <c r="AA5981" s="1"/>
      <c r="AB5981" s="1"/>
      <c r="AC5981" s="1"/>
      <c r="AJ5981" s="1"/>
      <c r="AK5981" s="1"/>
      <c r="AL5981" s="1"/>
    </row>
    <row r="5982">
      <c r="I5982" s="1"/>
      <c r="J5982" s="1"/>
      <c r="K5982" s="1"/>
      <c r="AA5982" s="1"/>
      <c r="AB5982" s="1"/>
      <c r="AC5982" s="1"/>
      <c r="AJ5982" s="1"/>
      <c r="AK5982" s="1"/>
      <c r="AL5982" s="1"/>
    </row>
    <row r="5983">
      <c r="I5983" s="1"/>
      <c r="J5983" s="1"/>
      <c r="K5983" s="1"/>
      <c r="AA5983" s="1"/>
      <c r="AB5983" s="1"/>
      <c r="AC5983" s="1"/>
      <c r="AJ5983" s="1"/>
      <c r="AK5983" s="1"/>
      <c r="AL5983" s="1"/>
    </row>
    <row r="5984">
      <c r="I5984" s="1"/>
      <c r="J5984" s="1"/>
      <c r="K5984" s="1"/>
      <c r="AA5984" s="1"/>
      <c r="AB5984" s="1"/>
      <c r="AC5984" s="1"/>
      <c r="AJ5984" s="1"/>
      <c r="AK5984" s="1"/>
      <c r="AL5984" s="1"/>
    </row>
    <row r="5985">
      <c r="I5985" s="1"/>
      <c r="J5985" s="1"/>
      <c r="K5985" s="1"/>
      <c r="AA5985" s="1"/>
      <c r="AB5985" s="1"/>
      <c r="AC5985" s="1"/>
      <c r="AJ5985" s="1"/>
      <c r="AK5985" s="1"/>
      <c r="AL5985" s="1"/>
    </row>
    <row r="5986">
      <c r="I5986" s="1"/>
      <c r="J5986" s="1"/>
      <c r="K5986" s="1"/>
      <c r="AA5986" s="1"/>
      <c r="AB5986" s="1"/>
      <c r="AC5986" s="1"/>
      <c r="AJ5986" s="1"/>
      <c r="AK5986" s="1"/>
      <c r="AL5986" s="1"/>
    </row>
    <row r="5987">
      <c r="I5987" s="1"/>
      <c r="J5987" s="1"/>
      <c r="K5987" s="1"/>
      <c r="AA5987" s="1"/>
      <c r="AB5987" s="1"/>
      <c r="AC5987" s="1"/>
      <c r="AJ5987" s="1"/>
      <c r="AK5987" s="1"/>
      <c r="AL5987" s="1"/>
    </row>
    <row r="5988">
      <c r="I5988" s="1"/>
      <c r="J5988" s="1"/>
      <c r="K5988" s="1"/>
      <c r="AA5988" s="1"/>
      <c r="AB5988" s="1"/>
      <c r="AC5988" s="1"/>
      <c r="AJ5988" s="1"/>
      <c r="AK5988" s="1"/>
      <c r="AL5988" s="1"/>
    </row>
    <row r="5989">
      <c r="I5989" s="1"/>
      <c r="J5989" s="1"/>
      <c r="K5989" s="1"/>
      <c r="AA5989" s="1"/>
      <c r="AB5989" s="1"/>
      <c r="AC5989" s="1"/>
      <c r="AJ5989" s="1"/>
      <c r="AK5989" s="1"/>
      <c r="AL5989" s="1"/>
    </row>
    <row r="5990">
      <c r="I5990" s="1"/>
      <c r="J5990" s="1"/>
      <c r="K5990" s="1"/>
      <c r="AA5990" s="1"/>
      <c r="AB5990" s="1"/>
      <c r="AC5990" s="1"/>
      <c r="AJ5990" s="1"/>
      <c r="AK5990" s="1"/>
      <c r="AL5990" s="1"/>
    </row>
    <row r="5991">
      <c r="I5991" s="1"/>
      <c r="J5991" s="1"/>
      <c r="K5991" s="1"/>
      <c r="AA5991" s="1"/>
      <c r="AB5991" s="1"/>
      <c r="AC5991" s="1"/>
      <c r="AJ5991" s="1"/>
      <c r="AK5991" s="1"/>
      <c r="AL5991" s="1"/>
    </row>
    <row r="5992">
      <c r="I5992" s="1"/>
      <c r="J5992" s="1"/>
      <c r="K5992" s="1"/>
      <c r="AA5992" s="1"/>
      <c r="AB5992" s="1"/>
      <c r="AC5992" s="1"/>
      <c r="AJ5992" s="1"/>
      <c r="AK5992" s="1"/>
      <c r="AL5992" s="1"/>
    </row>
    <row r="5993">
      <c r="I5993" s="1"/>
      <c r="J5993" s="1"/>
      <c r="K5993" s="1"/>
      <c r="AA5993" s="1"/>
      <c r="AB5993" s="1"/>
      <c r="AC5993" s="1"/>
      <c r="AJ5993" s="1"/>
      <c r="AK5993" s="1"/>
      <c r="AL5993" s="1"/>
    </row>
    <row r="5994">
      <c r="I5994" s="1"/>
      <c r="J5994" s="1"/>
      <c r="K5994" s="1"/>
      <c r="AA5994" s="1"/>
      <c r="AB5994" s="1"/>
      <c r="AC5994" s="1"/>
      <c r="AJ5994" s="1"/>
      <c r="AK5994" s="1"/>
      <c r="AL5994" s="1"/>
    </row>
    <row r="5995">
      <c r="I5995" s="1"/>
      <c r="J5995" s="1"/>
      <c r="K5995" s="1"/>
      <c r="AA5995" s="1"/>
      <c r="AB5995" s="1"/>
      <c r="AC5995" s="1"/>
      <c r="AJ5995" s="1"/>
      <c r="AK5995" s="1"/>
      <c r="AL5995" s="1"/>
    </row>
    <row r="5996">
      <c r="I5996" s="1"/>
      <c r="J5996" s="1"/>
      <c r="K5996" s="1"/>
      <c r="AA5996" s="1"/>
      <c r="AB5996" s="1"/>
      <c r="AC5996" s="1"/>
      <c r="AJ5996" s="1"/>
      <c r="AK5996" s="1"/>
      <c r="AL5996" s="1"/>
    </row>
    <row r="5997">
      <c r="I5997" s="1"/>
      <c r="J5997" s="1"/>
      <c r="K5997" s="1"/>
      <c r="AA5997" s="1"/>
      <c r="AB5997" s="1"/>
      <c r="AC5997" s="1"/>
      <c r="AJ5997" s="1"/>
      <c r="AK5997" s="1"/>
      <c r="AL5997" s="1"/>
    </row>
    <row r="5998">
      <c r="I5998" s="1"/>
      <c r="J5998" s="1"/>
      <c r="K5998" s="1"/>
      <c r="AA5998" s="1"/>
      <c r="AB5998" s="1"/>
      <c r="AC5998" s="1"/>
      <c r="AJ5998" s="1"/>
      <c r="AK5998" s="1"/>
      <c r="AL5998" s="1"/>
    </row>
    <row r="5999">
      <c r="I5999" s="1"/>
      <c r="J5999" s="1"/>
      <c r="K5999" s="1"/>
      <c r="AA5999" s="1"/>
      <c r="AB5999" s="1"/>
      <c r="AC5999" s="1"/>
      <c r="AJ5999" s="1"/>
      <c r="AK5999" s="1"/>
      <c r="AL5999" s="1"/>
    </row>
    <row r="6000">
      <c r="I6000" s="1"/>
      <c r="J6000" s="1"/>
      <c r="K6000" s="1"/>
      <c r="AA6000" s="1"/>
      <c r="AB6000" s="1"/>
      <c r="AC6000" s="1"/>
      <c r="AJ6000" s="1"/>
      <c r="AK6000" s="1"/>
      <c r="AL6000" s="1"/>
    </row>
    <row r="6001">
      <c r="I6001" s="1"/>
      <c r="J6001" s="1"/>
      <c r="K6001" s="1"/>
      <c r="AA6001" s="1"/>
      <c r="AB6001" s="1"/>
      <c r="AC6001" s="1"/>
      <c r="AJ6001" s="1"/>
      <c r="AK6001" s="1"/>
      <c r="AL6001" s="1"/>
    </row>
    <row r="6002">
      <c r="I6002" s="1"/>
      <c r="J6002" s="1"/>
      <c r="K6002" s="1"/>
      <c r="AA6002" s="1"/>
      <c r="AB6002" s="1"/>
      <c r="AC6002" s="1"/>
      <c r="AJ6002" s="1"/>
      <c r="AK6002" s="1"/>
      <c r="AL6002" s="1"/>
    </row>
    <row r="6003">
      <c r="I6003" s="1"/>
      <c r="J6003" s="1"/>
      <c r="K6003" s="1"/>
      <c r="AA6003" s="1"/>
      <c r="AB6003" s="1"/>
      <c r="AC6003" s="1"/>
      <c r="AJ6003" s="1"/>
      <c r="AK6003" s="1"/>
      <c r="AL6003" s="1"/>
    </row>
    <row r="6004">
      <c r="I6004" s="1"/>
      <c r="J6004" s="1"/>
      <c r="K6004" s="1"/>
      <c r="AA6004" s="1"/>
      <c r="AB6004" s="1"/>
      <c r="AC6004" s="1"/>
      <c r="AJ6004" s="1"/>
      <c r="AK6004" s="1"/>
      <c r="AL6004" s="1"/>
    </row>
    <row r="6005">
      <c r="I6005" s="1"/>
      <c r="J6005" s="1"/>
      <c r="K6005" s="1"/>
      <c r="AA6005" s="1"/>
      <c r="AB6005" s="1"/>
      <c r="AC6005" s="1"/>
      <c r="AJ6005" s="1"/>
      <c r="AK6005" s="1"/>
      <c r="AL6005" s="1"/>
    </row>
    <row r="6006">
      <c r="I6006" s="1"/>
      <c r="J6006" s="1"/>
      <c r="K6006" s="1"/>
      <c r="AA6006" s="1"/>
      <c r="AB6006" s="1"/>
      <c r="AC6006" s="1"/>
      <c r="AJ6006" s="1"/>
      <c r="AK6006" s="1"/>
      <c r="AL6006" s="1"/>
    </row>
    <row r="6007">
      <c r="I6007" s="1"/>
      <c r="J6007" s="1"/>
      <c r="K6007" s="1"/>
      <c r="AA6007" s="1"/>
      <c r="AB6007" s="1"/>
      <c r="AC6007" s="1"/>
      <c r="AJ6007" s="1"/>
      <c r="AK6007" s="1"/>
      <c r="AL6007" s="1"/>
    </row>
    <row r="6008">
      <c r="I6008" s="1"/>
      <c r="J6008" s="1"/>
      <c r="K6008" s="1"/>
      <c r="AA6008" s="1"/>
      <c r="AB6008" s="1"/>
      <c r="AC6008" s="1"/>
      <c r="AJ6008" s="1"/>
      <c r="AK6008" s="1"/>
      <c r="AL6008" s="1"/>
    </row>
    <row r="6009">
      <c r="I6009" s="1"/>
      <c r="J6009" s="1"/>
      <c r="K6009" s="1"/>
      <c r="AA6009" s="1"/>
      <c r="AB6009" s="1"/>
      <c r="AC6009" s="1"/>
      <c r="AJ6009" s="1"/>
      <c r="AK6009" s="1"/>
      <c r="AL6009" s="1"/>
    </row>
    <row r="6010">
      <c r="I6010" s="1"/>
      <c r="J6010" s="1"/>
      <c r="K6010" s="1"/>
      <c r="AA6010" s="1"/>
      <c r="AB6010" s="1"/>
      <c r="AC6010" s="1"/>
      <c r="AJ6010" s="1"/>
      <c r="AK6010" s="1"/>
      <c r="AL6010" s="1"/>
    </row>
    <row r="6011">
      <c r="I6011" s="1"/>
      <c r="J6011" s="1"/>
      <c r="K6011" s="1"/>
      <c r="AA6011" s="1"/>
      <c r="AB6011" s="1"/>
      <c r="AC6011" s="1"/>
      <c r="AJ6011" s="1"/>
      <c r="AK6011" s="1"/>
      <c r="AL6011" s="1"/>
    </row>
    <row r="6012">
      <c r="I6012" s="1"/>
      <c r="J6012" s="1"/>
      <c r="K6012" s="1"/>
      <c r="AA6012" s="1"/>
      <c r="AB6012" s="1"/>
      <c r="AC6012" s="1"/>
      <c r="AJ6012" s="1"/>
      <c r="AK6012" s="1"/>
      <c r="AL6012" s="1"/>
    </row>
    <row r="6013">
      <c r="I6013" s="1"/>
      <c r="J6013" s="1"/>
      <c r="K6013" s="1"/>
      <c r="AA6013" s="1"/>
      <c r="AB6013" s="1"/>
      <c r="AC6013" s="1"/>
      <c r="AJ6013" s="1"/>
      <c r="AK6013" s="1"/>
      <c r="AL6013" s="1"/>
    </row>
    <row r="6014">
      <c r="I6014" s="1"/>
      <c r="J6014" s="1"/>
      <c r="K6014" s="1"/>
      <c r="AA6014" s="1"/>
      <c r="AB6014" s="1"/>
      <c r="AC6014" s="1"/>
      <c r="AJ6014" s="1"/>
      <c r="AK6014" s="1"/>
      <c r="AL6014" s="1"/>
    </row>
    <row r="6015">
      <c r="I6015" s="1"/>
      <c r="J6015" s="1"/>
      <c r="K6015" s="1"/>
      <c r="AA6015" s="1"/>
      <c r="AB6015" s="1"/>
      <c r="AC6015" s="1"/>
      <c r="AJ6015" s="1"/>
      <c r="AK6015" s="1"/>
      <c r="AL6015" s="1"/>
    </row>
    <row r="6016">
      <c r="I6016" s="1"/>
      <c r="J6016" s="1"/>
      <c r="K6016" s="1"/>
      <c r="AA6016" s="1"/>
      <c r="AB6016" s="1"/>
      <c r="AC6016" s="1"/>
      <c r="AJ6016" s="1"/>
      <c r="AK6016" s="1"/>
      <c r="AL6016" s="1"/>
    </row>
    <row r="6017">
      <c r="I6017" s="1"/>
      <c r="J6017" s="1"/>
      <c r="K6017" s="1"/>
      <c r="AA6017" s="1"/>
      <c r="AB6017" s="1"/>
      <c r="AC6017" s="1"/>
      <c r="AJ6017" s="1"/>
      <c r="AK6017" s="1"/>
      <c r="AL6017" s="1"/>
    </row>
    <row r="6018">
      <c r="I6018" s="1"/>
      <c r="J6018" s="1"/>
      <c r="K6018" s="1"/>
      <c r="AA6018" s="1"/>
      <c r="AB6018" s="1"/>
      <c r="AC6018" s="1"/>
      <c r="AJ6018" s="1"/>
      <c r="AK6018" s="1"/>
      <c r="AL6018" s="1"/>
    </row>
    <row r="6019">
      <c r="I6019" s="1"/>
      <c r="J6019" s="1"/>
      <c r="K6019" s="1"/>
      <c r="AA6019" s="1"/>
      <c r="AB6019" s="1"/>
      <c r="AC6019" s="1"/>
      <c r="AJ6019" s="1"/>
      <c r="AK6019" s="1"/>
      <c r="AL6019" s="1"/>
    </row>
    <row r="6020">
      <c r="I6020" s="1"/>
      <c r="J6020" s="1"/>
      <c r="K6020" s="1"/>
      <c r="AA6020" s="1"/>
      <c r="AB6020" s="1"/>
      <c r="AC6020" s="1"/>
      <c r="AJ6020" s="1"/>
      <c r="AK6020" s="1"/>
      <c r="AL6020" s="1"/>
    </row>
    <row r="6021">
      <c r="I6021" s="1"/>
      <c r="J6021" s="1"/>
      <c r="K6021" s="1"/>
      <c r="AA6021" s="1"/>
      <c r="AB6021" s="1"/>
      <c r="AC6021" s="1"/>
      <c r="AJ6021" s="1"/>
      <c r="AK6021" s="1"/>
      <c r="AL6021" s="1"/>
    </row>
    <row r="6022">
      <c r="I6022" s="1"/>
      <c r="J6022" s="1"/>
      <c r="K6022" s="1"/>
      <c r="AA6022" s="1"/>
      <c r="AB6022" s="1"/>
      <c r="AC6022" s="1"/>
      <c r="AJ6022" s="1"/>
      <c r="AK6022" s="1"/>
      <c r="AL6022" s="1"/>
    </row>
    <row r="6023">
      <c r="I6023" s="1"/>
      <c r="J6023" s="1"/>
      <c r="K6023" s="1"/>
      <c r="AA6023" s="1"/>
      <c r="AB6023" s="1"/>
      <c r="AC6023" s="1"/>
      <c r="AJ6023" s="1"/>
      <c r="AK6023" s="1"/>
      <c r="AL6023" s="1"/>
    </row>
    <row r="6024">
      <c r="I6024" s="1"/>
      <c r="J6024" s="1"/>
      <c r="K6024" s="1"/>
      <c r="AA6024" s="1"/>
      <c r="AB6024" s="1"/>
      <c r="AC6024" s="1"/>
      <c r="AJ6024" s="1"/>
      <c r="AK6024" s="1"/>
      <c r="AL6024" s="1"/>
    </row>
    <row r="6025">
      <c r="I6025" s="1"/>
      <c r="J6025" s="1"/>
      <c r="K6025" s="1"/>
      <c r="AA6025" s="1"/>
      <c r="AB6025" s="1"/>
      <c r="AC6025" s="1"/>
      <c r="AJ6025" s="1"/>
      <c r="AK6025" s="1"/>
      <c r="AL6025" s="1"/>
    </row>
    <row r="6026">
      <c r="I6026" s="1"/>
      <c r="J6026" s="1"/>
      <c r="K6026" s="1"/>
      <c r="AA6026" s="1"/>
      <c r="AB6026" s="1"/>
      <c r="AC6026" s="1"/>
      <c r="AJ6026" s="1"/>
      <c r="AK6026" s="1"/>
      <c r="AL6026" s="1"/>
    </row>
    <row r="6027">
      <c r="I6027" s="1"/>
      <c r="J6027" s="1"/>
      <c r="K6027" s="1"/>
      <c r="AA6027" s="1"/>
      <c r="AB6027" s="1"/>
      <c r="AC6027" s="1"/>
      <c r="AJ6027" s="1"/>
      <c r="AK6027" s="1"/>
      <c r="AL6027" s="1"/>
    </row>
    <row r="6028">
      <c r="I6028" s="1"/>
      <c r="J6028" s="1"/>
      <c r="K6028" s="1"/>
      <c r="AA6028" s="1"/>
      <c r="AB6028" s="1"/>
      <c r="AC6028" s="1"/>
      <c r="AJ6028" s="1"/>
      <c r="AK6028" s="1"/>
      <c r="AL6028" s="1"/>
    </row>
    <row r="6029">
      <c r="I6029" s="1"/>
      <c r="J6029" s="1"/>
      <c r="K6029" s="1"/>
      <c r="AA6029" s="1"/>
      <c r="AB6029" s="1"/>
      <c r="AC6029" s="1"/>
      <c r="AJ6029" s="1"/>
      <c r="AK6029" s="1"/>
      <c r="AL6029" s="1"/>
    </row>
    <row r="6030">
      <c r="I6030" s="1"/>
      <c r="J6030" s="1"/>
      <c r="K6030" s="1"/>
      <c r="AA6030" s="1"/>
      <c r="AB6030" s="1"/>
      <c r="AC6030" s="1"/>
      <c r="AJ6030" s="1"/>
      <c r="AK6030" s="1"/>
      <c r="AL6030" s="1"/>
    </row>
    <row r="6031">
      <c r="I6031" s="1"/>
      <c r="J6031" s="1"/>
      <c r="K6031" s="1"/>
      <c r="AA6031" s="1"/>
      <c r="AB6031" s="1"/>
      <c r="AC6031" s="1"/>
      <c r="AJ6031" s="1"/>
      <c r="AK6031" s="1"/>
      <c r="AL6031" s="1"/>
    </row>
    <row r="6032">
      <c r="I6032" s="1"/>
      <c r="J6032" s="1"/>
      <c r="K6032" s="1"/>
      <c r="AA6032" s="1"/>
      <c r="AB6032" s="1"/>
      <c r="AC6032" s="1"/>
      <c r="AJ6032" s="1"/>
      <c r="AK6032" s="1"/>
      <c r="AL6032" s="1"/>
    </row>
    <row r="6033">
      <c r="I6033" s="1"/>
      <c r="J6033" s="1"/>
      <c r="K6033" s="1"/>
      <c r="AA6033" s="1"/>
      <c r="AB6033" s="1"/>
      <c r="AC6033" s="1"/>
      <c r="AJ6033" s="1"/>
      <c r="AK6033" s="1"/>
      <c r="AL6033" s="1"/>
    </row>
    <row r="6034">
      <c r="I6034" s="1"/>
      <c r="J6034" s="1"/>
      <c r="K6034" s="1"/>
      <c r="AA6034" s="1"/>
      <c r="AB6034" s="1"/>
      <c r="AC6034" s="1"/>
      <c r="AJ6034" s="1"/>
      <c r="AK6034" s="1"/>
      <c r="AL6034" s="1"/>
    </row>
    <row r="6035">
      <c r="I6035" s="1"/>
      <c r="J6035" s="1"/>
      <c r="K6035" s="1"/>
      <c r="AA6035" s="1"/>
      <c r="AB6035" s="1"/>
      <c r="AC6035" s="1"/>
      <c r="AJ6035" s="1"/>
      <c r="AK6035" s="1"/>
      <c r="AL6035" s="1"/>
    </row>
    <row r="6036">
      <c r="I6036" s="1"/>
      <c r="J6036" s="1"/>
      <c r="K6036" s="1"/>
      <c r="AA6036" s="1"/>
      <c r="AB6036" s="1"/>
      <c r="AC6036" s="1"/>
      <c r="AJ6036" s="1"/>
      <c r="AK6036" s="1"/>
      <c r="AL6036" s="1"/>
    </row>
    <row r="6037">
      <c r="I6037" s="1"/>
      <c r="J6037" s="1"/>
      <c r="K6037" s="1"/>
      <c r="AA6037" s="1"/>
      <c r="AB6037" s="1"/>
      <c r="AC6037" s="1"/>
      <c r="AJ6037" s="1"/>
      <c r="AK6037" s="1"/>
      <c r="AL6037" s="1"/>
    </row>
    <row r="6038">
      <c r="I6038" s="1"/>
      <c r="J6038" s="1"/>
      <c r="K6038" s="1"/>
      <c r="AA6038" s="1"/>
      <c r="AB6038" s="1"/>
      <c r="AC6038" s="1"/>
      <c r="AJ6038" s="1"/>
      <c r="AK6038" s="1"/>
      <c r="AL6038" s="1"/>
    </row>
    <row r="6039">
      <c r="I6039" s="1"/>
      <c r="J6039" s="1"/>
      <c r="K6039" s="1"/>
      <c r="AA6039" s="1"/>
      <c r="AB6039" s="1"/>
      <c r="AC6039" s="1"/>
      <c r="AJ6039" s="1"/>
      <c r="AK6039" s="1"/>
      <c r="AL6039" s="1"/>
    </row>
    <row r="6040">
      <c r="I6040" s="1"/>
      <c r="J6040" s="1"/>
      <c r="K6040" s="1"/>
      <c r="AA6040" s="1"/>
      <c r="AB6040" s="1"/>
      <c r="AC6040" s="1"/>
      <c r="AJ6040" s="1"/>
      <c r="AK6040" s="1"/>
      <c r="AL6040" s="1"/>
    </row>
    <row r="6041">
      <c r="I6041" s="1"/>
      <c r="J6041" s="1"/>
      <c r="K6041" s="1"/>
      <c r="AA6041" s="1"/>
      <c r="AB6041" s="1"/>
      <c r="AC6041" s="1"/>
      <c r="AJ6041" s="1"/>
      <c r="AK6041" s="1"/>
      <c r="AL6041" s="1"/>
    </row>
    <row r="6042">
      <c r="I6042" s="1"/>
      <c r="J6042" s="1"/>
      <c r="K6042" s="1"/>
      <c r="AA6042" s="1"/>
      <c r="AB6042" s="1"/>
      <c r="AC6042" s="1"/>
      <c r="AJ6042" s="1"/>
      <c r="AK6042" s="1"/>
      <c r="AL6042" s="1"/>
    </row>
    <row r="6043">
      <c r="I6043" s="1"/>
      <c r="J6043" s="1"/>
      <c r="K6043" s="1"/>
      <c r="AA6043" s="1"/>
      <c r="AB6043" s="1"/>
      <c r="AC6043" s="1"/>
      <c r="AJ6043" s="1"/>
      <c r="AK6043" s="1"/>
      <c r="AL6043" s="1"/>
    </row>
    <row r="6044">
      <c r="I6044" s="1"/>
      <c r="J6044" s="1"/>
      <c r="K6044" s="1"/>
      <c r="AA6044" s="1"/>
      <c r="AB6044" s="1"/>
      <c r="AC6044" s="1"/>
      <c r="AJ6044" s="1"/>
      <c r="AK6044" s="1"/>
      <c r="AL6044" s="1"/>
    </row>
    <row r="6045">
      <c r="I6045" s="1"/>
      <c r="J6045" s="1"/>
      <c r="K6045" s="1"/>
      <c r="AA6045" s="1"/>
      <c r="AB6045" s="1"/>
      <c r="AC6045" s="1"/>
      <c r="AJ6045" s="1"/>
      <c r="AK6045" s="1"/>
      <c r="AL6045" s="1"/>
    </row>
    <row r="6046">
      <c r="I6046" s="1"/>
      <c r="J6046" s="1"/>
      <c r="K6046" s="1"/>
      <c r="AA6046" s="1"/>
      <c r="AB6046" s="1"/>
      <c r="AC6046" s="1"/>
      <c r="AJ6046" s="1"/>
      <c r="AK6046" s="1"/>
      <c r="AL6046" s="1"/>
    </row>
    <row r="6047">
      <c r="I6047" s="1"/>
      <c r="J6047" s="1"/>
      <c r="K6047" s="1"/>
      <c r="AA6047" s="1"/>
      <c r="AB6047" s="1"/>
      <c r="AC6047" s="1"/>
      <c r="AJ6047" s="1"/>
      <c r="AK6047" s="1"/>
      <c r="AL6047" s="1"/>
    </row>
    <row r="6048">
      <c r="I6048" s="1"/>
      <c r="J6048" s="1"/>
      <c r="K6048" s="1"/>
      <c r="AA6048" s="1"/>
      <c r="AB6048" s="1"/>
      <c r="AC6048" s="1"/>
      <c r="AJ6048" s="1"/>
      <c r="AK6048" s="1"/>
      <c r="AL6048" s="1"/>
    </row>
    <row r="6049">
      <c r="I6049" s="1"/>
      <c r="J6049" s="1"/>
      <c r="K6049" s="1"/>
      <c r="AA6049" s="1"/>
      <c r="AB6049" s="1"/>
      <c r="AC6049" s="1"/>
      <c r="AJ6049" s="1"/>
      <c r="AK6049" s="1"/>
      <c r="AL6049" s="1"/>
    </row>
    <row r="6050">
      <c r="I6050" s="1"/>
      <c r="J6050" s="1"/>
      <c r="K6050" s="1"/>
      <c r="AA6050" s="1"/>
      <c r="AB6050" s="1"/>
      <c r="AC6050" s="1"/>
      <c r="AJ6050" s="1"/>
      <c r="AK6050" s="1"/>
      <c r="AL6050" s="1"/>
    </row>
    <row r="6051">
      <c r="I6051" s="1"/>
      <c r="J6051" s="1"/>
      <c r="K6051" s="1"/>
      <c r="AA6051" s="1"/>
      <c r="AB6051" s="1"/>
      <c r="AC6051" s="1"/>
      <c r="AJ6051" s="1"/>
      <c r="AK6051" s="1"/>
      <c r="AL6051" s="1"/>
    </row>
    <row r="6052">
      <c r="I6052" s="1"/>
      <c r="J6052" s="1"/>
      <c r="K6052" s="1"/>
      <c r="AA6052" s="1"/>
      <c r="AB6052" s="1"/>
      <c r="AC6052" s="1"/>
      <c r="AJ6052" s="1"/>
      <c r="AK6052" s="1"/>
      <c r="AL6052" s="1"/>
    </row>
    <row r="6053">
      <c r="I6053" s="1"/>
      <c r="J6053" s="1"/>
      <c r="K6053" s="1"/>
      <c r="AA6053" s="1"/>
      <c r="AB6053" s="1"/>
      <c r="AC6053" s="1"/>
      <c r="AJ6053" s="1"/>
      <c r="AK6053" s="1"/>
      <c r="AL6053" s="1"/>
    </row>
    <row r="6054">
      <c r="I6054" s="1"/>
      <c r="J6054" s="1"/>
      <c r="K6054" s="1"/>
      <c r="AA6054" s="1"/>
      <c r="AB6054" s="1"/>
      <c r="AC6054" s="1"/>
      <c r="AJ6054" s="1"/>
      <c r="AK6054" s="1"/>
      <c r="AL6054" s="1"/>
    </row>
    <row r="6055">
      <c r="I6055" s="1"/>
      <c r="J6055" s="1"/>
      <c r="K6055" s="1"/>
      <c r="AA6055" s="1"/>
      <c r="AB6055" s="1"/>
      <c r="AC6055" s="1"/>
      <c r="AJ6055" s="1"/>
      <c r="AK6055" s="1"/>
      <c r="AL6055" s="1"/>
    </row>
    <row r="6056">
      <c r="I6056" s="1"/>
      <c r="J6056" s="1"/>
      <c r="K6056" s="1"/>
      <c r="AA6056" s="1"/>
      <c r="AB6056" s="1"/>
      <c r="AC6056" s="1"/>
      <c r="AJ6056" s="1"/>
      <c r="AK6056" s="1"/>
      <c r="AL6056" s="1"/>
    </row>
    <row r="6057">
      <c r="I6057" s="1"/>
      <c r="J6057" s="1"/>
      <c r="K6057" s="1"/>
      <c r="AA6057" s="1"/>
      <c r="AB6057" s="1"/>
      <c r="AC6057" s="1"/>
      <c r="AJ6057" s="1"/>
      <c r="AK6057" s="1"/>
      <c r="AL6057" s="1"/>
    </row>
    <row r="6058">
      <c r="I6058" s="1"/>
      <c r="J6058" s="1"/>
      <c r="K6058" s="1"/>
      <c r="AA6058" s="1"/>
      <c r="AB6058" s="1"/>
      <c r="AC6058" s="1"/>
      <c r="AJ6058" s="1"/>
      <c r="AK6058" s="1"/>
      <c r="AL6058" s="1"/>
    </row>
    <row r="6059">
      <c r="I6059" s="1"/>
      <c r="J6059" s="1"/>
      <c r="K6059" s="1"/>
      <c r="AA6059" s="1"/>
      <c r="AB6059" s="1"/>
      <c r="AC6059" s="1"/>
      <c r="AJ6059" s="1"/>
      <c r="AK6059" s="1"/>
      <c r="AL6059" s="1"/>
    </row>
    <row r="6060">
      <c r="I6060" s="1"/>
      <c r="J6060" s="1"/>
      <c r="K6060" s="1"/>
      <c r="AA6060" s="1"/>
      <c r="AB6060" s="1"/>
      <c r="AC6060" s="1"/>
      <c r="AJ6060" s="1"/>
      <c r="AK6060" s="1"/>
      <c r="AL6060" s="1"/>
    </row>
    <row r="6061">
      <c r="I6061" s="1"/>
      <c r="J6061" s="1"/>
      <c r="K6061" s="1"/>
      <c r="AA6061" s="1"/>
      <c r="AB6061" s="1"/>
      <c r="AC6061" s="1"/>
      <c r="AJ6061" s="1"/>
      <c r="AK6061" s="1"/>
      <c r="AL6061" s="1"/>
    </row>
    <row r="6062">
      <c r="I6062" s="1"/>
      <c r="J6062" s="1"/>
      <c r="K6062" s="1"/>
      <c r="AA6062" s="1"/>
      <c r="AB6062" s="1"/>
      <c r="AC6062" s="1"/>
      <c r="AJ6062" s="1"/>
      <c r="AK6062" s="1"/>
      <c r="AL6062" s="1"/>
    </row>
    <row r="6063">
      <c r="I6063" s="1"/>
      <c r="J6063" s="1"/>
      <c r="K6063" s="1"/>
      <c r="AA6063" s="1"/>
      <c r="AB6063" s="1"/>
      <c r="AC6063" s="1"/>
      <c r="AJ6063" s="1"/>
      <c r="AK6063" s="1"/>
      <c r="AL6063" s="1"/>
    </row>
    <row r="6064">
      <c r="I6064" s="1"/>
      <c r="J6064" s="1"/>
      <c r="K6064" s="1"/>
      <c r="AA6064" s="1"/>
      <c r="AB6064" s="1"/>
      <c r="AC6064" s="1"/>
      <c r="AJ6064" s="1"/>
      <c r="AK6064" s="1"/>
      <c r="AL6064" s="1"/>
    </row>
    <row r="6065">
      <c r="I6065" s="1"/>
      <c r="J6065" s="1"/>
      <c r="K6065" s="1"/>
      <c r="AA6065" s="1"/>
      <c r="AB6065" s="1"/>
      <c r="AC6065" s="1"/>
      <c r="AJ6065" s="1"/>
      <c r="AK6065" s="1"/>
      <c r="AL6065" s="1"/>
    </row>
    <row r="6066">
      <c r="I6066" s="1"/>
      <c r="J6066" s="1"/>
      <c r="K6066" s="1"/>
      <c r="AA6066" s="1"/>
      <c r="AB6066" s="1"/>
      <c r="AC6066" s="1"/>
      <c r="AJ6066" s="1"/>
      <c r="AK6066" s="1"/>
      <c r="AL6066" s="1"/>
    </row>
    <row r="6067">
      <c r="I6067" s="1"/>
      <c r="J6067" s="1"/>
      <c r="K6067" s="1"/>
      <c r="AA6067" s="1"/>
      <c r="AB6067" s="1"/>
      <c r="AC6067" s="1"/>
      <c r="AJ6067" s="1"/>
      <c r="AK6067" s="1"/>
      <c r="AL6067" s="1"/>
    </row>
    <row r="6068">
      <c r="I6068" s="1"/>
      <c r="J6068" s="1"/>
      <c r="K6068" s="1"/>
      <c r="AA6068" s="1"/>
      <c r="AB6068" s="1"/>
      <c r="AC6068" s="1"/>
      <c r="AJ6068" s="1"/>
      <c r="AK6068" s="1"/>
      <c r="AL6068" s="1"/>
    </row>
    <row r="6069">
      <c r="I6069" s="1"/>
      <c r="J6069" s="1"/>
      <c r="K6069" s="1"/>
      <c r="AA6069" s="1"/>
      <c r="AB6069" s="1"/>
      <c r="AC6069" s="1"/>
      <c r="AJ6069" s="1"/>
      <c r="AK6069" s="1"/>
      <c r="AL6069" s="1"/>
    </row>
    <row r="6070">
      <c r="I6070" s="1"/>
      <c r="J6070" s="1"/>
      <c r="K6070" s="1"/>
      <c r="AA6070" s="1"/>
      <c r="AB6070" s="1"/>
      <c r="AC6070" s="1"/>
      <c r="AJ6070" s="1"/>
      <c r="AK6070" s="1"/>
      <c r="AL6070" s="1"/>
    </row>
    <row r="6071">
      <c r="I6071" s="1"/>
      <c r="J6071" s="1"/>
      <c r="K6071" s="1"/>
      <c r="AA6071" s="1"/>
      <c r="AB6071" s="1"/>
      <c r="AC6071" s="1"/>
      <c r="AJ6071" s="1"/>
      <c r="AK6071" s="1"/>
      <c r="AL6071" s="1"/>
    </row>
    <row r="6072">
      <c r="I6072" s="1"/>
      <c r="J6072" s="1"/>
      <c r="K6072" s="1"/>
      <c r="AA6072" s="1"/>
      <c r="AB6072" s="1"/>
      <c r="AC6072" s="1"/>
      <c r="AJ6072" s="1"/>
      <c r="AK6072" s="1"/>
      <c r="AL6072" s="1"/>
    </row>
    <row r="6073">
      <c r="I6073" s="1"/>
      <c r="J6073" s="1"/>
      <c r="K6073" s="1"/>
      <c r="AA6073" s="1"/>
      <c r="AB6073" s="1"/>
      <c r="AC6073" s="1"/>
      <c r="AJ6073" s="1"/>
      <c r="AK6073" s="1"/>
      <c r="AL6073" s="1"/>
    </row>
    <row r="6074">
      <c r="I6074" s="1"/>
      <c r="J6074" s="1"/>
      <c r="K6074" s="1"/>
      <c r="AA6074" s="1"/>
      <c r="AB6074" s="1"/>
      <c r="AC6074" s="1"/>
      <c r="AJ6074" s="1"/>
      <c r="AK6074" s="1"/>
      <c r="AL6074" s="1"/>
    </row>
    <row r="6075">
      <c r="I6075" s="1"/>
      <c r="J6075" s="1"/>
      <c r="K6075" s="1"/>
      <c r="AA6075" s="1"/>
      <c r="AB6075" s="1"/>
      <c r="AC6075" s="1"/>
      <c r="AJ6075" s="1"/>
      <c r="AK6075" s="1"/>
      <c r="AL6075" s="1"/>
    </row>
    <row r="6076">
      <c r="I6076" s="1"/>
      <c r="J6076" s="1"/>
      <c r="K6076" s="1"/>
      <c r="AA6076" s="1"/>
      <c r="AB6076" s="1"/>
      <c r="AC6076" s="1"/>
      <c r="AJ6076" s="1"/>
      <c r="AK6076" s="1"/>
      <c r="AL6076" s="1"/>
    </row>
    <row r="6077">
      <c r="I6077" s="1"/>
      <c r="J6077" s="1"/>
      <c r="K6077" s="1"/>
      <c r="AA6077" s="1"/>
      <c r="AB6077" s="1"/>
      <c r="AC6077" s="1"/>
      <c r="AJ6077" s="1"/>
      <c r="AK6077" s="1"/>
      <c r="AL6077" s="1"/>
    </row>
    <row r="6078">
      <c r="I6078" s="1"/>
      <c r="J6078" s="1"/>
      <c r="K6078" s="1"/>
      <c r="AA6078" s="1"/>
      <c r="AB6078" s="1"/>
      <c r="AC6078" s="1"/>
      <c r="AJ6078" s="1"/>
      <c r="AK6078" s="1"/>
      <c r="AL6078" s="1"/>
    </row>
    <row r="6079">
      <c r="I6079" s="1"/>
      <c r="J6079" s="1"/>
      <c r="K6079" s="1"/>
      <c r="AA6079" s="1"/>
      <c r="AB6079" s="1"/>
      <c r="AC6079" s="1"/>
      <c r="AJ6079" s="1"/>
      <c r="AK6079" s="1"/>
      <c r="AL6079" s="1"/>
    </row>
    <row r="6080">
      <c r="I6080" s="1"/>
      <c r="J6080" s="1"/>
      <c r="K6080" s="1"/>
      <c r="AA6080" s="1"/>
      <c r="AB6080" s="1"/>
      <c r="AC6080" s="1"/>
      <c r="AJ6080" s="1"/>
      <c r="AK6080" s="1"/>
      <c r="AL6080" s="1"/>
    </row>
    <row r="6081">
      <c r="I6081" s="1"/>
      <c r="J6081" s="1"/>
      <c r="K6081" s="1"/>
      <c r="AA6081" s="1"/>
      <c r="AB6081" s="1"/>
      <c r="AC6081" s="1"/>
      <c r="AJ6081" s="1"/>
      <c r="AK6081" s="1"/>
      <c r="AL6081" s="1"/>
    </row>
    <row r="6082">
      <c r="I6082" s="1"/>
      <c r="J6082" s="1"/>
      <c r="K6082" s="1"/>
      <c r="AA6082" s="1"/>
      <c r="AB6082" s="1"/>
      <c r="AC6082" s="1"/>
      <c r="AJ6082" s="1"/>
      <c r="AK6082" s="1"/>
      <c r="AL6082" s="1"/>
    </row>
    <row r="6083">
      <c r="I6083" s="1"/>
      <c r="J6083" s="1"/>
      <c r="K6083" s="1"/>
      <c r="AA6083" s="1"/>
      <c r="AB6083" s="1"/>
      <c r="AC6083" s="1"/>
      <c r="AJ6083" s="1"/>
      <c r="AK6083" s="1"/>
      <c r="AL6083" s="1"/>
    </row>
    <row r="6084">
      <c r="I6084" s="1"/>
      <c r="J6084" s="1"/>
      <c r="K6084" s="1"/>
      <c r="AA6084" s="1"/>
      <c r="AB6084" s="1"/>
      <c r="AC6084" s="1"/>
      <c r="AJ6084" s="1"/>
      <c r="AK6084" s="1"/>
      <c r="AL6084" s="1"/>
    </row>
    <row r="6085">
      <c r="I6085" s="1"/>
      <c r="J6085" s="1"/>
      <c r="K6085" s="1"/>
      <c r="AA6085" s="1"/>
      <c r="AB6085" s="1"/>
      <c r="AC6085" s="1"/>
      <c r="AJ6085" s="1"/>
      <c r="AK6085" s="1"/>
      <c r="AL6085" s="1"/>
    </row>
    <row r="6086">
      <c r="I6086" s="1"/>
      <c r="J6086" s="1"/>
      <c r="K6086" s="1"/>
      <c r="AA6086" s="1"/>
      <c r="AB6086" s="1"/>
      <c r="AC6086" s="1"/>
      <c r="AJ6086" s="1"/>
      <c r="AK6086" s="1"/>
      <c r="AL6086" s="1"/>
    </row>
    <row r="6087">
      <c r="I6087" s="1"/>
      <c r="J6087" s="1"/>
      <c r="K6087" s="1"/>
      <c r="AA6087" s="1"/>
      <c r="AB6087" s="1"/>
      <c r="AC6087" s="1"/>
      <c r="AJ6087" s="1"/>
      <c r="AK6087" s="1"/>
      <c r="AL6087" s="1"/>
    </row>
    <row r="6088">
      <c r="I6088" s="1"/>
      <c r="J6088" s="1"/>
      <c r="K6088" s="1"/>
      <c r="AA6088" s="1"/>
      <c r="AB6088" s="1"/>
      <c r="AC6088" s="1"/>
      <c r="AJ6088" s="1"/>
      <c r="AK6088" s="1"/>
      <c r="AL6088" s="1"/>
    </row>
    <row r="6089">
      <c r="I6089" s="1"/>
      <c r="J6089" s="1"/>
      <c r="K6089" s="1"/>
      <c r="AA6089" s="1"/>
      <c r="AB6089" s="1"/>
      <c r="AC6089" s="1"/>
      <c r="AJ6089" s="1"/>
      <c r="AK6089" s="1"/>
      <c r="AL6089" s="1"/>
    </row>
    <row r="6090">
      <c r="I6090" s="1"/>
      <c r="J6090" s="1"/>
      <c r="K6090" s="1"/>
      <c r="AA6090" s="1"/>
      <c r="AB6090" s="1"/>
      <c r="AC6090" s="1"/>
      <c r="AJ6090" s="1"/>
      <c r="AK6090" s="1"/>
      <c r="AL6090" s="1"/>
    </row>
    <row r="6091">
      <c r="I6091" s="1"/>
      <c r="J6091" s="1"/>
      <c r="K6091" s="1"/>
      <c r="AA6091" s="1"/>
      <c r="AB6091" s="1"/>
      <c r="AC6091" s="1"/>
      <c r="AJ6091" s="1"/>
      <c r="AK6091" s="1"/>
      <c r="AL6091" s="1"/>
    </row>
    <row r="6092">
      <c r="I6092" s="1"/>
      <c r="J6092" s="1"/>
      <c r="K6092" s="1"/>
      <c r="AA6092" s="1"/>
      <c r="AB6092" s="1"/>
      <c r="AC6092" s="1"/>
      <c r="AJ6092" s="1"/>
      <c r="AK6092" s="1"/>
      <c r="AL6092" s="1"/>
    </row>
    <row r="6093">
      <c r="I6093" s="1"/>
      <c r="J6093" s="1"/>
      <c r="K6093" s="1"/>
      <c r="AA6093" s="1"/>
      <c r="AB6093" s="1"/>
      <c r="AC6093" s="1"/>
      <c r="AJ6093" s="1"/>
      <c r="AK6093" s="1"/>
      <c r="AL6093" s="1"/>
    </row>
    <row r="6094">
      <c r="I6094" s="1"/>
      <c r="J6094" s="1"/>
      <c r="K6094" s="1"/>
      <c r="AA6094" s="1"/>
      <c r="AB6094" s="1"/>
      <c r="AC6094" s="1"/>
      <c r="AJ6094" s="1"/>
      <c r="AK6094" s="1"/>
      <c r="AL6094" s="1"/>
    </row>
    <row r="6095">
      <c r="I6095" s="1"/>
      <c r="J6095" s="1"/>
      <c r="K6095" s="1"/>
      <c r="AA6095" s="1"/>
      <c r="AB6095" s="1"/>
      <c r="AC6095" s="1"/>
      <c r="AJ6095" s="1"/>
      <c r="AK6095" s="1"/>
      <c r="AL6095" s="1"/>
    </row>
    <row r="6096">
      <c r="I6096" s="1"/>
      <c r="J6096" s="1"/>
      <c r="K6096" s="1"/>
      <c r="AA6096" s="1"/>
      <c r="AB6096" s="1"/>
      <c r="AC6096" s="1"/>
      <c r="AJ6096" s="1"/>
      <c r="AK6096" s="1"/>
      <c r="AL6096" s="1"/>
    </row>
    <row r="6097">
      <c r="I6097" s="1"/>
      <c r="J6097" s="1"/>
      <c r="K6097" s="1"/>
      <c r="AA6097" s="1"/>
      <c r="AB6097" s="1"/>
      <c r="AC6097" s="1"/>
      <c r="AJ6097" s="1"/>
      <c r="AK6097" s="1"/>
      <c r="AL6097" s="1"/>
    </row>
    <row r="6098">
      <c r="I6098" s="1"/>
      <c r="J6098" s="1"/>
      <c r="K6098" s="1"/>
      <c r="AA6098" s="1"/>
      <c r="AB6098" s="1"/>
      <c r="AC6098" s="1"/>
      <c r="AJ6098" s="1"/>
      <c r="AK6098" s="1"/>
      <c r="AL6098" s="1"/>
    </row>
    <row r="6099">
      <c r="I6099" s="1"/>
      <c r="J6099" s="1"/>
      <c r="K6099" s="1"/>
      <c r="AA6099" s="1"/>
      <c r="AB6099" s="1"/>
      <c r="AC6099" s="1"/>
      <c r="AJ6099" s="1"/>
      <c r="AK6099" s="1"/>
      <c r="AL6099" s="1"/>
    </row>
    <row r="6100">
      <c r="I6100" s="1"/>
      <c r="J6100" s="1"/>
      <c r="K6100" s="1"/>
      <c r="AA6100" s="1"/>
      <c r="AB6100" s="1"/>
      <c r="AC6100" s="1"/>
      <c r="AJ6100" s="1"/>
      <c r="AK6100" s="1"/>
      <c r="AL6100" s="1"/>
    </row>
    <row r="6101">
      <c r="I6101" s="1"/>
      <c r="J6101" s="1"/>
      <c r="K6101" s="1"/>
      <c r="AA6101" s="1"/>
      <c r="AB6101" s="1"/>
      <c r="AC6101" s="1"/>
      <c r="AJ6101" s="1"/>
      <c r="AK6101" s="1"/>
      <c r="AL6101" s="1"/>
    </row>
    <row r="6102">
      <c r="I6102" s="1"/>
      <c r="J6102" s="1"/>
      <c r="K6102" s="1"/>
      <c r="AA6102" s="1"/>
      <c r="AB6102" s="1"/>
      <c r="AC6102" s="1"/>
      <c r="AJ6102" s="1"/>
      <c r="AK6102" s="1"/>
      <c r="AL6102" s="1"/>
    </row>
    <row r="6103">
      <c r="I6103" s="1"/>
      <c r="J6103" s="1"/>
      <c r="K6103" s="1"/>
      <c r="AA6103" s="1"/>
      <c r="AB6103" s="1"/>
      <c r="AC6103" s="1"/>
      <c r="AJ6103" s="1"/>
      <c r="AK6103" s="1"/>
      <c r="AL6103" s="1"/>
    </row>
    <row r="6104">
      <c r="I6104" s="1"/>
      <c r="J6104" s="1"/>
      <c r="K6104" s="1"/>
      <c r="AA6104" s="1"/>
      <c r="AB6104" s="1"/>
      <c r="AC6104" s="1"/>
      <c r="AJ6104" s="1"/>
      <c r="AK6104" s="1"/>
      <c r="AL6104" s="1"/>
    </row>
    <row r="6105">
      <c r="I6105" s="1"/>
      <c r="J6105" s="1"/>
      <c r="K6105" s="1"/>
      <c r="AA6105" s="1"/>
      <c r="AB6105" s="1"/>
      <c r="AC6105" s="1"/>
      <c r="AJ6105" s="1"/>
      <c r="AK6105" s="1"/>
      <c r="AL6105" s="1"/>
    </row>
    <row r="6106">
      <c r="I6106" s="1"/>
      <c r="J6106" s="1"/>
      <c r="K6106" s="1"/>
      <c r="AA6106" s="1"/>
      <c r="AB6106" s="1"/>
      <c r="AC6106" s="1"/>
      <c r="AJ6106" s="1"/>
      <c r="AK6106" s="1"/>
      <c r="AL6106" s="1"/>
    </row>
    <row r="6107">
      <c r="I6107" s="1"/>
      <c r="J6107" s="1"/>
      <c r="K6107" s="1"/>
      <c r="AA6107" s="1"/>
      <c r="AB6107" s="1"/>
      <c r="AC6107" s="1"/>
      <c r="AJ6107" s="1"/>
      <c r="AK6107" s="1"/>
      <c r="AL6107" s="1"/>
    </row>
    <row r="6108">
      <c r="I6108" s="1"/>
      <c r="J6108" s="1"/>
      <c r="K6108" s="1"/>
      <c r="AA6108" s="1"/>
      <c r="AB6108" s="1"/>
      <c r="AC6108" s="1"/>
      <c r="AJ6108" s="1"/>
      <c r="AK6108" s="1"/>
      <c r="AL6108" s="1"/>
    </row>
    <row r="6109">
      <c r="I6109" s="1"/>
      <c r="J6109" s="1"/>
      <c r="K6109" s="1"/>
      <c r="AA6109" s="1"/>
      <c r="AB6109" s="1"/>
      <c r="AC6109" s="1"/>
      <c r="AJ6109" s="1"/>
      <c r="AK6109" s="1"/>
      <c r="AL6109" s="1"/>
    </row>
    <row r="6110">
      <c r="I6110" s="1"/>
      <c r="J6110" s="1"/>
      <c r="K6110" s="1"/>
      <c r="AA6110" s="1"/>
      <c r="AB6110" s="1"/>
      <c r="AC6110" s="1"/>
      <c r="AJ6110" s="1"/>
      <c r="AK6110" s="1"/>
      <c r="AL6110" s="1"/>
    </row>
    <row r="6111">
      <c r="I6111" s="1"/>
      <c r="J6111" s="1"/>
      <c r="K6111" s="1"/>
      <c r="AA6111" s="1"/>
      <c r="AB6111" s="1"/>
      <c r="AC6111" s="1"/>
      <c r="AJ6111" s="1"/>
      <c r="AK6111" s="1"/>
      <c r="AL6111" s="1"/>
    </row>
    <row r="6112">
      <c r="I6112" s="1"/>
      <c r="J6112" s="1"/>
      <c r="K6112" s="1"/>
      <c r="AA6112" s="1"/>
      <c r="AB6112" s="1"/>
      <c r="AC6112" s="1"/>
      <c r="AJ6112" s="1"/>
      <c r="AK6112" s="1"/>
      <c r="AL6112" s="1"/>
    </row>
    <row r="6113">
      <c r="I6113" s="1"/>
      <c r="J6113" s="1"/>
      <c r="K6113" s="1"/>
      <c r="AA6113" s="1"/>
      <c r="AB6113" s="1"/>
      <c r="AC6113" s="1"/>
      <c r="AJ6113" s="1"/>
      <c r="AK6113" s="1"/>
      <c r="AL6113" s="1"/>
    </row>
    <row r="6114">
      <c r="I6114" s="1"/>
      <c r="J6114" s="1"/>
      <c r="K6114" s="1"/>
      <c r="AA6114" s="1"/>
      <c r="AB6114" s="1"/>
      <c r="AC6114" s="1"/>
      <c r="AJ6114" s="1"/>
      <c r="AK6114" s="1"/>
      <c r="AL6114" s="1"/>
    </row>
    <row r="6115">
      <c r="I6115" s="1"/>
      <c r="J6115" s="1"/>
      <c r="K6115" s="1"/>
      <c r="AA6115" s="1"/>
      <c r="AB6115" s="1"/>
      <c r="AC6115" s="1"/>
      <c r="AJ6115" s="1"/>
      <c r="AK6115" s="1"/>
      <c r="AL6115" s="1"/>
    </row>
    <row r="6116">
      <c r="I6116" s="1"/>
      <c r="J6116" s="1"/>
      <c r="K6116" s="1"/>
      <c r="AA6116" s="1"/>
      <c r="AB6116" s="1"/>
      <c r="AC6116" s="1"/>
      <c r="AJ6116" s="1"/>
      <c r="AK6116" s="1"/>
      <c r="AL6116" s="1"/>
    </row>
    <row r="6117">
      <c r="I6117" s="1"/>
      <c r="J6117" s="1"/>
      <c r="K6117" s="1"/>
      <c r="AA6117" s="1"/>
      <c r="AB6117" s="1"/>
      <c r="AC6117" s="1"/>
      <c r="AJ6117" s="1"/>
      <c r="AK6117" s="1"/>
      <c r="AL6117" s="1"/>
    </row>
    <row r="6118">
      <c r="I6118" s="1"/>
      <c r="J6118" s="1"/>
      <c r="K6118" s="1"/>
      <c r="AA6118" s="1"/>
      <c r="AB6118" s="1"/>
      <c r="AC6118" s="1"/>
      <c r="AJ6118" s="1"/>
      <c r="AK6118" s="1"/>
      <c r="AL6118" s="1"/>
    </row>
    <row r="6119">
      <c r="I6119" s="1"/>
      <c r="J6119" s="1"/>
      <c r="K6119" s="1"/>
      <c r="AA6119" s="1"/>
      <c r="AB6119" s="1"/>
      <c r="AC6119" s="1"/>
      <c r="AJ6119" s="1"/>
      <c r="AK6119" s="1"/>
      <c r="AL6119" s="1"/>
    </row>
    <row r="6120">
      <c r="I6120" s="1"/>
      <c r="J6120" s="1"/>
      <c r="K6120" s="1"/>
      <c r="AA6120" s="1"/>
      <c r="AB6120" s="1"/>
      <c r="AC6120" s="1"/>
      <c r="AJ6120" s="1"/>
      <c r="AK6120" s="1"/>
      <c r="AL6120" s="1"/>
    </row>
    <row r="6121">
      <c r="I6121" s="1"/>
      <c r="J6121" s="1"/>
      <c r="K6121" s="1"/>
      <c r="AA6121" s="1"/>
      <c r="AB6121" s="1"/>
      <c r="AC6121" s="1"/>
      <c r="AJ6121" s="1"/>
      <c r="AK6121" s="1"/>
      <c r="AL6121" s="1"/>
    </row>
    <row r="6122">
      <c r="I6122" s="1"/>
      <c r="J6122" s="1"/>
      <c r="K6122" s="1"/>
      <c r="AA6122" s="1"/>
      <c r="AB6122" s="1"/>
      <c r="AC6122" s="1"/>
      <c r="AJ6122" s="1"/>
      <c r="AK6122" s="1"/>
      <c r="AL6122" s="1"/>
    </row>
    <row r="6123">
      <c r="I6123" s="1"/>
      <c r="J6123" s="1"/>
      <c r="K6123" s="1"/>
      <c r="AA6123" s="1"/>
      <c r="AB6123" s="1"/>
      <c r="AC6123" s="1"/>
      <c r="AJ6123" s="1"/>
      <c r="AK6123" s="1"/>
      <c r="AL6123" s="1"/>
    </row>
    <row r="6124">
      <c r="I6124" s="1"/>
      <c r="J6124" s="1"/>
      <c r="K6124" s="1"/>
      <c r="AA6124" s="1"/>
      <c r="AB6124" s="1"/>
      <c r="AC6124" s="1"/>
      <c r="AJ6124" s="1"/>
      <c r="AK6124" s="1"/>
      <c r="AL6124" s="1"/>
    </row>
    <row r="6125">
      <c r="I6125" s="1"/>
      <c r="J6125" s="1"/>
      <c r="K6125" s="1"/>
      <c r="AA6125" s="1"/>
      <c r="AB6125" s="1"/>
      <c r="AC6125" s="1"/>
      <c r="AJ6125" s="1"/>
      <c r="AK6125" s="1"/>
      <c r="AL6125" s="1"/>
    </row>
    <row r="6126">
      <c r="I6126" s="1"/>
      <c r="J6126" s="1"/>
      <c r="K6126" s="1"/>
      <c r="AA6126" s="1"/>
      <c r="AB6126" s="1"/>
      <c r="AC6126" s="1"/>
      <c r="AJ6126" s="1"/>
      <c r="AK6126" s="1"/>
      <c r="AL6126" s="1"/>
    </row>
    <row r="6127">
      <c r="I6127" s="1"/>
      <c r="J6127" s="1"/>
      <c r="K6127" s="1"/>
      <c r="AA6127" s="1"/>
      <c r="AB6127" s="1"/>
      <c r="AC6127" s="1"/>
      <c r="AJ6127" s="1"/>
      <c r="AK6127" s="1"/>
      <c r="AL6127" s="1"/>
    </row>
    <row r="6128">
      <c r="I6128" s="1"/>
      <c r="J6128" s="1"/>
      <c r="K6128" s="1"/>
      <c r="AA6128" s="1"/>
      <c r="AB6128" s="1"/>
      <c r="AC6128" s="1"/>
      <c r="AJ6128" s="1"/>
      <c r="AK6128" s="1"/>
      <c r="AL6128" s="1"/>
    </row>
    <row r="6129">
      <c r="I6129" s="1"/>
      <c r="J6129" s="1"/>
      <c r="K6129" s="1"/>
      <c r="AA6129" s="1"/>
      <c r="AB6129" s="1"/>
      <c r="AC6129" s="1"/>
      <c r="AJ6129" s="1"/>
      <c r="AK6129" s="1"/>
      <c r="AL6129" s="1"/>
    </row>
    <row r="6130">
      <c r="I6130" s="1"/>
      <c r="J6130" s="1"/>
      <c r="K6130" s="1"/>
      <c r="AA6130" s="1"/>
      <c r="AB6130" s="1"/>
      <c r="AC6130" s="1"/>
      <c r="AJ6130" s="1"/>
      <c r="AK6130" s="1"/>
      <c r="AL6130" s="1"/>
    </row>
    <row r="6131">
      <c r="I6131" s="1"/>
      <c r="J6131" s="1"/>
      <c r="K6131" s="1"/>
      <c r="AA6131" s="1"/>
      <c r="AB6131" s="1"/>
      <c r="AC6131" s="1"/>
      <c r="AJ6131" s="1"/>
      <c r="AK6131" s="1"/>
      <c r="AL6131" s="1"/>
    </row>
    <row r="6132">
      <c r="I6132" s="1"/>
      <c r="J6132" s="1"/>
      <c r="K6132" s="1"/>
      <c r="AA6132" s="1"/>
      <c r="AB6132" s="1"/>
      <c r="AC6132" s="1"/>
      <c r="AJ6132" s="1"/>
      <c r="AK6132" s="1"/>
      <c r="AL6132" s="1"/>
    </row>
    <row r="6133">
      <c r="I6133" s="1"/>
      <c r="J6133" s="1"/>
      <c r="K6133" s="1"/>
      <c r="AA6133" s="1"/>
      <c r="AB6133" s="1"/>
      <c r="AC6133" s="1"/>
      <c r="AJ6133" s="1"/>
      <c r="AK6133" s="1"/>
      <c r="AL6133" s="1"/>
    </row>
    <row r="6134">
      <c r="I6134" s="1"/>
      <c r="J6134" s="1"/>
      <c r="K6134" s="1"/>
      <c r="AA6134" s="1"/>
      <c r="AB6134" s="1"/>
      <c r="AC6134" s="1"/>
      <c r="AJ6134" s="1"/>
      <c r="AK6134" s="1"/>
      <c r="AL6134" s="1"/>
    </row>
    <row r="6135">
      <c r="I6135" s="1"/>
      <c r="J6135" s="1"/>
      <c r="K6135" s="1"/>
      <c r="AA6135" s="1"/>
      <c r="AB6135" s="1"/>
      <c r="AC6135" s="1"/>
      <c r="AJ6135" s="1"/>
      <c r="AK6135" s="1"/>
      <c r="AL6135" s="1"/>
    </row>
    <row r="6136">
      <c r="I6136" s="1"/>
      <c r="J6136" s="1"/>
      <c r="K6136" s="1"/>
      <c r="AA6136" s="1"/>
      <c r="AB6136" s="1"/>
      <c r="AC6136" s="1"/>
      <c r="AJ6136" s="1"/>
      <c r="AK6136" s="1"/>
      <c r="AL6136" s="1"/>
    </row>
    <row r="6137">
      <c r="I6137" s="1"/>
      <c r="J6137" s="1"/>
      <c r="K6137" s="1"/>
      <c r="AA6137" s="1"/>
      <c r="AB6137" s="1"/>
      <c r="AC6137" s="1"/>
      <c r="AJ6137" s="1"/>
      <c r="AK6137" s="1"/>
      <c r="AL6137" s="1"/>
    </row>
    <row r="6138">
      <c r="I6138" s="1"/>
      <c r="J6138" s="1"/>
      <c r="K6138" s="1"/>
      <c r="AA6138" s="1"/>
      <c r="AB6138" s="1"/>
      <c r="AC6138" s="1"/>
      <c r="AJ6138" s="1"/>
      <c r="AK6138" s="1"/>
      <c r="AL6138" s="1"/>
    </row>
    <row r="6139">
      <c r="I6139" s="1"/>
      <c r="J6139" s="1"/>
      <c r="K6139" s="1"/>
      <c r="AA6139" s="1"/>
      <c r="AB6139" s="1"/>
      <c r="AC6139" s="1"/>
      <c r="AJ6139" s="1"/>
      <c r="AK6139" s="1"/>
      <c r="AL6139" s="1"/>
    </row>
    <row r="6140">
      <c r="I6140" s="1"/>
      <c r="J6140" s="1"/>
      <c r="K6140" s="1"/>
      <c r="AA6140" s="1"/>
      <c r="AB6140" s="1"/>
      <c r="AC6140" s="1"/>
      <c r="AJ6140" s="1"/>
      <c r="AK6140" s="1"/>
      <c r="AL6140" s="1"/>
    </row>
    <row r="6141">
      <c r="I6141" s="1"/>
      <c r="J6141" s="1"/>
      <c r="K6141" s="1"/>
      <c r="AA6141" s="1"/>
      <c r="AB6141" s="1"/>
      <c r="AC6141" s="1"/>
      <c r="AJ6141" s="1"/>
      <c r="AK6141" s="1"/>
      <c r="AL6141" s="1"/>
    </row>
    <row r="6142">
      <c r="I6142" s="1"/>
      <c r="J6142" s="1"/>
      <c r="K6142" s="1"/>
      <c r="AA6142" s="1"/>
      <c r="AB6142" s="1"/>
      <c r="AC6142" s="1"/>
      <c r="AJ6142" s="1"/>
      <c r="AK6142" s="1"/>
      <c r="AL6142" s="1"/>
    </row>
    <row r="6143">
      <c r="I6143" s="1"/>
      <c r="J6143" s="1"/>
      <c r="K6143" s="1"/>
      <c r="AA6143" s="1"/>
      <c r="AB6143" s="1"/>
      <c r="AC6143" s="1"/>
      <c r="AJ6143" s="1"/>
      <c r="AK6143" s="1"/>
      <c r="AL6143" s="1"/>
    </row>
    <row r="6144">
      <c r="I6144" s="1"/>
      <c r="J6144" s="1"/>
      <c r="K6144" s="1"/>
      <c r="AA6144" s="1"/>
      <c r="AB6144" s="1"/>
      <c r="AC6144" s="1"/>
      <c r="AJ6144" s="1"/>
      <c r="AK6144" s="1"/>
      <c r="AL6144" s="1"/>
    </row>
    <row r="6145">
      <c r="I6145" s="1"/>
      <c r="J6145" s="1"/>
      <c r="K6145" s="1"/>
      <c r="AA6145" s="1"/>
      <c r="AB6145" s="1"/>
      <c r="AC6145" s="1"/>
      <c r="AJ6145" s="1"/>
      <c r="AK6145" s="1"/>
      <c r="AL6145" s="1"/>
    </row>
    <row r="6146">
      <c r="I6146" s="1"/>
      <c r="J6146" s="1"/>
      <c r="K6146" s="1"/>
      <c r="AA6146" s="1"/>
      <c r="AB6146" s="1"/>
      <c r="AC6146" s="1"/>
      <c r="AJ6146" s="1"/>
      <c r="AK6146" s="1"/>
      <c r="AL6146" s="1"/>
    </row>
    <row r="6147">
      <c r="I6147" s="1"/>
      <c r="J6147" s="1"/>
      <c r="K6147" s="1"/>
      <c r="AA6147" s="1"/>
      <c r="AB6147" s="1"/>
      <c r="AC6147" s="1"/>
      <c r="AJ6147" s="1"/>
      <c r="AK6147" s="1"/>
      <c r="AL6147" s="1"/>
    </row>
    <row r="6148">
      <c r="I6148" s="1"/>
      <c r="J6148" s="1"/>
      <c r="K6148" s="1"/>
      <c r="AA6148" s="1"/>
      <c r="AB6148" s="1"/>
      <c r="AC6148" s="1"/>
      <c r="AJ6148" s="1"/>
      <c r="AK6148" s="1"/>
      <c r="AL6148" s="1"/>
    </row>
    <row r="6149">
      <c r="I6149" s="1"/>
      <c r="J6149" s="1"/>
      <c r="K6149" s="1"/>
      <c r="AA6149" s="1"/>
      <c r="AB6149" s="1"/>
      <c r="AC6149" s="1"/>
      <c r="AJ6149" s="1"/>
      <c r="AK6149" s="1"/>
      <c r="AL6149" s="1"/>
    </row>
    <row r="6150">
      <c r="I6150" s="1"/>
      <c r="J6150" s="1"/>
      <c r="K6150" s="1"/>
      <c r="AA6150" s="1"/>
      <c r="AB6150" s="1"/>
      <c r="AC6150" s="1"/>
      <c r="AJ6150" s="1"/>
      <c r="AK6150" s="1"/>
      <c r="AL6150" s="1"/>
    </row>
    <row r="6151">
      <c r="I6151" s="1"/>
      <c r="J6151" s="1"/>
      <c r="K6151" s="1"/>
      <c r="AA6151" s="1"/>
      <c r="AB6151" s="1"/>
      <c r="AC6151" s="1"/>
      <c r="AJ6151" s="1"/>
      <c r="AK6151" s="1"/>
      <c r="AL6151" s="1"/>
    </row>
    <row r="6152">
      <c r="I6152" s="1"/>
      <c r="J6152" s="1"/>
      <c r="K6152" s="1"/>
      <c r="AA6152" s="1"/>
      <c r="AB6152" s="1"/>
      <c r="AC6152" s="1"/>
      <c r="AJ6152" s="1"/>
      <c r="AK6152" s="1"/>
      <c r="AL6152" s="1"/>
    </row>
    <row r="6153">
      <c r="I6153" s="1"/>
      <c r="J6153" s="1"/>
      <c r="K6153" s="1"/>
      <c r="AA6153" s="1"/>
      <c r="AB6153" s="1"/>
      <c r="AC6153" s="1"/>
      <c r="AJ6153" s="1"/>
      <c r="AK6153" s="1"/>
      <c r="AL6153" s="1"/>
    </row>
    <row r="6154">
      <c r="I6154" s="1"/>
      <c r="J6154" s="1"/>
      <c r="K6154" s="1"/>
      <c r="AA6154" s="1"/>
      <c r="AB6154" s="1"/>
      <c r="AC6154" s="1"/>
      <c r="AJ6154" s="1"/>
      <c r="AK6154" s="1"/>
      <c r="AL6154" s="1"/>
    </row>
    <row r="6155">
      <c r="I6155" s="1"/>
      <c r="J6155" s="1"/>
      <c r="K6155" s="1"/>
      <c r="AA6155" s="1"/>
      <c r="AB6155" s="1"/>
      <c r="AC6155" s="1"/>
      <c r="AJ6155" s="1"/>
      <c r="AK6155" s="1"/>
      <c r="AL6155" s="1"/>
    </row>
    <row r="6156">
      <c r="I6156" s="1"/>
      <c r="J6156" s="1"/>
      <c r="K6156" s="1"/>
      <c r="AA6156" s="1"/>
      <c r="AB6156" s="1"/>
      <c r="AC6156" s="1"/>
      <c r="AJ6156" s="1"/>
      <c r="AK6156" s="1"/>
      <c r="AL6156" s="1"/>
    </row>
    <row r="6157">
      <c r="I6157" s="1"/>
      <c r="J6157" s="1"/>
      <c r="K6157" s="1"/>
      <c r="AA6157" s="1"/>
      <c r="AB6157" s="1"/>
      <c r="AC6157" s="1"/>
      <c r="AJ6157" s="1"/>
      <c r="AK6157" s="1"/>
      <c r="AL6157" s="1"/>
    </row>
    <row r="6158">
      <c r="I6158" s="1"/>
      <c r="J6158" s="1"/>
      <c r="K6158" s="1"/>
      <c r="AA6158" s="1"/>
      <c r="AB6158" s="1"/>
      <c r="AC6158" s="1"/>
      <c r="AJ6158" s="1"/>
      <c r="AK6158" s="1"/>
      <c r="AL6158" s="1"/>
    </row>
    <row r="6159">
      <c r="I6159" s="1"/>
      <c r="J6159" s="1"/>
      <c r="K6159" s="1"/>
      <c r="AA6159" s="1"/>
      <c r="AB6159" s="1"/>
      <c r="AC6159" s="1"/>
      <c r="AJ6159" s="1"/>
      <c r="AK6159" s="1"/>
      <c r="AL6159" s="1"/>
    </row>
    <row r="6160">
      <c r="I6160" s="1"/>
      <c r="J6160" s="1"/>
      <c r="K6160" s="1"/>
      <c r="AA6160" s="1"/>
      <c r="AB6160" s="1"/>
      <c r="AC6160" s="1"/>
      <c r="AJ6160" s="1"/>
      <c r="AK6160" s="1"/>
      <c r="AL6160" s="1"/>
    </row>
    <row r="6161">
      <c r="I6161" s="1"/>
      <c r="J6161" s="1"/>
      <c r="K6161" s="1"/>
      <c r="AA6161" s="1"/>
      <c r="AB6161" s="1"/>
      <c r="AC6161" s="1"/>
      <c r="AJ6161" s="1"/>
      <c r="AK6161" s="1"/>
      <c r="AL6161" s="1"/>
    </row>
    <row r="6162">
      <c r="I6162" s="1"/>
      <c r="J6162" s="1"/>
      <c r="K6162" s="1"/>
      <c r="AA6162" s="1"/>
      <c r="AB6162" s="1"/>
      <c r="AC6162" s="1"/>
      <c r="AJ6162" s="1"/>
      <c r="AK6162" s="1"/>
      <c r="AL6162" s="1"/>
    </row>
    <row r="6163">
      <c r="I6163" s="1"/>
      <c r="J6163" s="1"/>
      <c r="K6163" s="1"/>
      <c r="AA6163" s="1"/>
      <c r="AB6163" s="1"/>
      <c r="AC6163" s="1"/>
      <c r="AJ6163" s="1"/>
      <c r="AK6163" s="1"/>
      <c r="AL6163" s="1"/>
    </row>
    <row r="6164">
      <c r="I6164" s="1"/>
      <c r="J6164" s="1"/>
      <c r="K6164" s="1"/>
      <c r="AA6164" s="1"/>
      <c r="AB6164" s="1"/>
      <c r="AC6164" s="1"/>
      <c r="AJ6164" s="1"/>
      <c r="AK6164" s="1"/>
      <c r="AL6164" s="1"/>
    </row>
    <row r="6165">
      <c r="I6165" s="1"/>
      <c r="J6165" s="1"/>
      <c r="K6165" s="1"/>
      <c r="AA6165" s="1"/>
      <c r="AB6165" s="1"/>
      <c r="AC6165" s="1"/>
      <c r="AJ6165" s="1"/>
      <c r="AK6165" s="1"/>
      <c r="AL6165" s="1"/>
    </row>
    <row r="6166">
      <c r="I6166" s="1"/>
      <c r="J6166" s="1"/>
      <c r="K6166" s="1"/>
      <c r="AA6166" s="1"/>
      <c r="AB6166" s="1"/>
      <c r="AC6166" s="1"/>
      <c r="AJ6166" s="1"/>
      <c r="AK6166" s="1"/>
      <c r="AL6166" s="1"/>
    </row>
    <row r="6167">
      <c r="I6167" s="1"/>
      <c r="J6167" s="1"/>
      <c r="K6167" s="1"/>
      <c r="AA6167" s="1"/>
      <c r="AB6167" s="1"/>
      <c r="AC6167" s="1"/>
      <c r="AJ6167" s="1"/>
      <c r="AK6167" s="1"/>
      <c r="AL6167" s="1"/>
    </row>
    <row r="6168">
      <c r="I6168" s="1"/>
      <c r="J6168" s="1"/>
      <c r="K6168" s="1"/>
      <c r="AA6168" s="1"/>
      <c r="AB6168" s="1"/>
      <c r="AC6168" s="1"/>
      <c r="AJ6168" s="1"/>
      <c r="AK6168" s="1"/>
      <c r="AL6168" s="1"/>
    </row>
    <row r="6169">
      <c r="I6169" s="1"/>
      <c r="J6169" s="1"/>
      <c r="K6169" s="1"/>
      <c r="AA6169" s="1"/>
      <c r="AB6169" s="1"/>
      <c r="AC6169" s="1"/>
      <c r="AJ6169" s="1"/>
      <c r="AK6169" s="1"/>
      <c r="AL6169" s="1"/>
    </row>
    <row r="6170">
      <c r="I6170" s="1"/>
      <c r="J6170" s="1"/>
      <c r="K6170" s="1"/>
      <c r="AA6170" s="1"/>
      <c r="AB6170" s="1"/>
      <c r="AC6170" s="1"/>
      <c r="AJ6170" s="1"/>
      <c r="AK6170" s="1"/>
      <c r="AL6170" s="1"/>
    </row>
    <row r="6171">
      <c r="I6171" s="1"/>
      <c r="J6171" s="1"/>
      <c r="K6171" s="1"/>
      <c r="AA6171" s="1"/>
      <c r="AB6171" s="1"/>
      <c r="AC6171" s="1"/>
      <c r="AJ6171" s="1"/>
      <c r="AK6171" s="1"/>
      <c r="AL6171" s="1"/>
    </row>
    <row r="6172">
      <c r="I6172" s="1"/>
      <c r="J6172" s="1"/>
      <c r="K6172" s="1"/>
      <c r="AA6172" s="1"/>
      <c r="AB6172" s="1"/>
      <c r="AC6172" s="1"/>
      <c r="AJ6172" s="1"/>
      <c r="AK6172" s="1"/>
      <c r="AL6172" s="1"/>
    </row>
    <row r="6173">
      <c r="I6173" s="1"/>
      <c r="J6173" s="1"/>
      <c r="K6173" s="1"/>
      <c r="AA6173" s="1"/>
      <c r="AB6173" s="1"/>
      <c r="AC6173" s="1"/>
      <c r="AJ6173" s="1"/>
      <c r="AK6173" s="1"/>
      <c r="AL6173" s="1"/>
    </row>
    <row r="6174">
      <c r="I6174" s="1"/>
      <c r="J6174" s="1"/>
      <c r="K6174" s="1"/>
      <c r="AA6174" s="1"/>
      <c r="AB6174" s="1"/>
      <c r="AC6174" s="1"/>
      <c r="AJ6174" s="1"/>
      <c r="AK6174" s="1"/>
      <c r="AL6174" s="1"/>
    </row>
    <row r="6175">
      <c r="I6175" s="1"/>
      <c r="J6175" s="1"/>
      <c r="K6175" s="1"/>
      <c r="AA6175" s="1"/>
      <c r="AB6175" s="1"/>
      <c r="AC6175" s="1"/>
      <c r="AJ6175" s="1"/>
      <c r="AK6175" s="1"/>
      <c r="AL6175" s="1"/>
    </row>
    <row r="6176">
      <c r="I6176" s="1"/>
      <c r="J6176" s="1"/>
      <c r="K6176" s="1"/>
      <c r="AA6176" s="1"/>
      <c r="AB6176" s="1"/>
      <c r="AC6176" s="1"/>
      <c r="AJ6176" s="1"/>
      <c r="AK6176" s="1"/>
      <c r="AL6176" s="1"/>
    </row>
    <row r="6177">
      <c r="I6177" s="1"/>
      <c r="J6177" s="1"/>
      <c r="K6177" s="1"/>
      <c r="AA6177" s="1"/>
      <c r="AB6177" s="1"/>
      <c r="AC6177" s="1"/>
      <c r="AJ6177" s="1"/>
      <c r="AK6177" s="1"/>
      <c r="AL6177" s="1"/>
    </row>
    <row r="6178">
      <c r="I6178" s="1"/>
      <c r="J6178" s="1"/>
      <c r="K6178" s="1"/>
      <c r="AA6178" s="1"/>
      <c r="AB6178" s="1"/>
      <c r="AC6178" s="1"/>
      <c r="AJ6178" s="1"/>
      <c r="AK6178" s="1"/>
      <c r="AL6178" s="1"/>
    </row>
    <row r="6179">
      <c r="I6179" s="1"/>
      <c r="J6179" s="1"/>
      <c r="K6179" s="1"/>
      <c r="AA6179" s="1"/>
      <c r="AB6179" s="1"/>
      <c r="AC6179" s="1"/>
      <c r="AJ6179" s="1"/>
      <c r="AK6179" s="1"/>
      <c r="AL6179" s="1"/>
    </row>
    <row r="6180">
      <c r="I6180" s="1"/>
      <c r="J6180" s="1"/>
      <c r="K6180" s="1"/>
      <c r="AA6180" s="1"/>
      <c r="AB6180" s="1"/>
      <c r="AC6180" s="1"/>
      <c r="AJ6180" s="1"/>
      <c r="AK6180" s="1"/>
      <c r="AL6180" s="1"/>
    </row>
    <row r="6181">
      <c r="I6181" s="1"/>
      <c r="J6181" s="1"/>
      <c r="K6181" s="1"/>
      <c r="AA6181" s="1"/>
      <c r="AB6181" s="1"/>
      <c r="AC6181" s="1"/>
      <c r="AJ6181" s="1"/>
      <c r="AK6181" s="1"/>
      <c r="AL6181" s="1"/>
    </row>
    <row r="6182">
      <c r="I6182" s="1"/>
      <c r="J6182" s="1"/>
      <c r="K6182" s="1"/>
      <c r="AA6182" s="1"/>
      <c r="AB6182" s="1"/>
      <c r="AC6182" s="1"/>
      <c r="AJ6182" s="1"/>
      <c r="AK6182" s="1"/>
      <c r="AL6182" s="1"/>
    </row>
    <row r="6183">
      <c r="I6183" s="1"/>
      <c r="J6183" s="1"/>
      <c r="K6183" s="1"/>
      <c r="AA6183" s="1"/>
      <c r="AB6183" s="1"/>
      <c r="AC6183" s="1"/>
      <c r="AJ6183" s="1"/>
      <c r="AK6183" s="1"/>
      <c r="AL6183" s="1"/>
    </row>
    <row r="6184">
      <c r="I6184" s="1"/>
      <c r="J6184" s="1"/>
      <c r="K6184" s="1"/>
      <c r="AA6184" s="1"/>
      <c r="AB6184" s="1"/>
      <c r="AC6184" s="1"/>
      <c r="AJ6184" s="1"/>
      <c r="AK6184" s="1"/>
      <c r="AL6184" s="1"/>
    </row>
    <row r="6185">
      <c r="I6185" s="1"/>
      <c r="J6185" s="1"/>
      <c r="K6185" s="1"/>
      <c r="AA6185" s="1"/>
      <c r="AB6185" s="1"/>
      <c r="AC6185" s="1"/>
      <c r="AJ6185" s="1"/>
      <c r="AK6185" s="1"/>
      <c r="AL6185" s="1"/>
    </row>
    <row r="6186">
      <c r="I6186" s="1"/>
      <c r="J6186" s="1"/>
      <c r="K6186" s="1"/>
      <c r="AA6186" s="1"/>
      <c r="AB6186" s="1"/>
      <c r="AC6186" s="1"/>
      <c r="AJ6186" s="1"/>
      <c r="AK6186" s="1"/>
      <c r="AL6186" s="1"/>
    </row>
    <row r="6187">
      <c r="I6187" s="1"/>
      <c r="J6187" s="1"/>
      <c r="K6187" s="1"/>
      <c r="AA6187" s="1"/>
      <c r="AB6187" s="1"/>
      <c r="AC6187" s="1"/>
      <c r="AJ6187" s="1"/>
      <c r="AK6187" s="1"/>
      <c r="AL6187" s="1"/>
    </row>
    <row r="6188">
      <c r="I6188" s="1"/>
      <c r="J6188" s="1"/>
      <c r="K6188" s="1"/>
      <c r="AA6188" s="1"/>
      <c r="AB6188" s="1"/>
      <c r="AC6188" s="1"/>
      <c r="AJ6188" s="1"/>
      <c r="AK6188" s="1"/>
      <c r="AL6188" s="1"/>
    </row>
    <row r="6189">
      <c r="I6189" s="1"/>
      <c r="J6189" s="1"/>
      <c r="K6189" s="1"/>
      <c r="AA6189" s="1"/>
      <c r="AB6189" s="1"/>
      <c r="AC6189" s="1"/>
      <c r="AJ6189" s="1"/>
      <c r="AK6189" s="1"/>
      <c r="AL6189" s="1"/>
    </row>
    <row r="6190">
      <c r="I6190" s="1"/>
      <c r="J6190" s="1"/>
      <c r="K6190" s="1"/>
      <c r="AA6190" s="1"/>
      <c r="AB6190" s="1"/>
      <c r="AC6190" s="1"/>
      <c r="AJ6190" s="1"/>
      <c r="AK6190" s="1"/>
      <c r="AL6190" s="1"/>
    </row>
    <row r="6191">
      <c r="I6191" s="1"/>
      <c r="J6191" s="1"/>
      <c r="K6191" s="1"/>
      <c r="AA6191" s="1"/>
      <c r="AB6191" s="1"/>
      <c r="AC6191" s="1"/>
      <c r="AJ6191" s="1"/>
      <c r="AK6191" s="1"/>
      <c r="AL6191" s="1"/>
    </row>
    <row r="6192">
      <c r="I6192" s="1"/>
      <c r="J6192" s="1"/>
      <c r="K6192" s="1"/>
      <c r="AA6192" s="1"/>
      <c r="AB6192" s="1"/>
      <c r="AC6192" s="1"/>
      <c r="AJ6192" s="1"/>
      <c r="AK6192" s="1"/>
      <c r="AL6192" s="1"/>
    </row>
    <row r="6193">
      <c r="I6193" s="1"/>
      <c r="J6193" s="1"/>
      <c r="K6193" s="1"/>
      <c r="AA6193" s="1"/>
      <c r="AB6193" s="1"/>
      <c r="AC6193" s="1"/>
      <c r="AJ6193" s="1"/>
      <c r="AK6193" s="1"/>
      <c r="AL6193" s="1"/>
    </row>
    <row r="6194">
      <c r="I6194" s="1"/>
      <c r="J6194" s="1"/>
      <c r="K6194" s="1"/>
      <c r="AA6194" s="1"/>
      <c r="AB6194" s="1"/>
      <c r="AC6194" s="1"/>
      <c r="AJ6194" s="1"/>
      <c r="AK6194" s="1"/>
      <c r="AL6194" s="1"/>
    </row>
    <row r="6195">
      <c r="I6195" s="1"/>
      <c r="J6195" s="1"/>
      <c r="K6195" s="1"/>
      <c r="AA6195" s="1"/>
      <c r="AB6195" s="1"/>
      <c r="AC6195" s="1"/>
      <c r="AJ6195" s="1"/>
      <c r="AK6195" s="1"/>
      <c r="AL6195" s="1"/>
    </row>
    <row r="6196">
      <c r="I6196" s="1"/>
      <c r="J6196" s="1"/>
      <c r="K6196" s="1"/>
      <c r="AA6196" s="1"/>
      <c r="AB6196" s="1"/>
      <c r="AC6196" s="1"/>
      <c r="AJ6196" s="1"/>
      <c r="AK6196" s="1"/>
      <c r="AL6196" s="1"/>
    </row>
    <row r="6197">
      <c r="I6197" s="1"/>
      <c r="J6197" s="1"/>
      <c r="K6197" s="1"/>
      <c r="AA6197" s="1"/>
      <c r="AB6197" s="1"/>
      <c r="AC6197" s="1"/>
      <c r="AJ6197" s="1"/>
      <c r="AK6197" s="1"/>
      <c r="AL6197" s="1"/>
    </row>
    <row r="6198">
      <c r="I6198" s="1"/>
      <c r="J6198" s="1"/>
      <c r="K6198" s="1"/>
      <c r="AA6198" s="1"/>
      <c r="AB6198" s="1"/>
      <c r="AC6198" s="1"/>
      <c r="AJ6198" s="1"/>
      <c r="AK6198" s="1"/>
      <c r="AL6198" s="1"/>
    </row>
    <row r="6199">
      <c r="I6199" s="1"/>
      <c r="J6199" s="1"/>
      <c r="K6199" s="1"/>
      <c r="AA6199" s="1"/>
      <c r="AB6199" s="1"/>
      <c r="AC6199" s="1"/>
      <c r="AJ6199" s="1"/>
      <c r="AK6199" s="1"/>
      <c r="AL6199" s="1"/>
    </row>
    <row r="6200">
      <c r="I6200" s="1"/>
      <c r="J6200" s="1"/>
      <c r="K6200" s="1"/>
      <c r="AA6200" s="1"/>
      <c r="AB6200" s="1"/>
      <c r="AC6200" s="1"/>
      <c r="AJ6200" s="1"/>
      <c r="AK6200" s="1"/>
      <c r="AL6200" s="1"/>
    </row>
    <row r="6201">
      <c r="I6201" s="1"/>
      <c r="J6201" s="1"/>
      <c r="K6201" s="1"/>
      <c r="AA6201" s="1"/>
      <c r="AB6201" s="1"/>
      <c r="AC6201" s="1"/>
      <c r="AJ6201" s="1"/>
      <c r="AK6201" s="1"/>
      <c r="AL6201" s="1"/>
    </row>
    <row r="6202">
      <c r="I6202" s="1"/>
      <c r="J6202" s="1"/>
      <c r="K6202" s="1"/>
      <c r="AA6202" s="1"/>
      <c r="AB6202" s="1"/>
      <c r="AC6202" s="1"/>
      <c r="AJ6202" s="1"/>
      <c r="AK6202" s="1"/>
      <c r="AL6202" s="1"/>
    </row>
    <row r="6203">
      <c r="I6203" s="1"/>
      <c r="J6203" s="1"/>
      <c r="K6203" s="1"/>
      <c r="AA6203" s="1"/>
      <c r="AB6203" s="1"/>
      <c r="AC6203" s="1"/>
      <c r="AJ6203" s="1"/>
      <c r="AK6203" s="1"/>
      <c r="AL6203" s="1"/>
    </row>
    <row r="6204">
      <c r="I6204" s="1"/>
      <c r="J6204" s="1"/>
      <c r="K6204" s="1"/>
      <c r="AA6204" s="1"/>
      <c r="AB6204" s="1"/>
      <c r="AC6204" s="1"/>
      <c r="AJ6204" s="1"/>
      <c r="AK6204" s="1"/>
      <c r="AL6204" s="1"/>
    </row>
    <row r="6205">
      <c r="I6205" s="1"/>
      <c r="J6205" s="1"/>
      <c r="K6205" s="1"/>
      <c r="AA6205" s="1"/>
      <c r="AB6205" s="1"/>
      <c r="AC6205" s="1"/>
      <c r="AJ6205" s="1"/>
      <c r="AK6205" s="1"/>
      <c r="AL6205" s="1"/>
    </row>
    <row r="6206">
      <c r="I6206" s="1"/>
      <c r="J6206" s="1"/>
      <c r="K6206" s="1"/>
      <c r="AA6206" s="1"/>
      <c r="AB6206" s="1"/>
      <c r="AC6206" s="1"/>
      <c r="AJ6206" s="1"/>
      <c r="AK6206" s="1"/>
      <c r="AL6206" s="1"/>
    </row>
    <row r="6207">
      <c r="I6207" s="1"/>
      <c r="J6207" s="1"/>
      <c r="K6207" s="1"/>
      <c r="AA6207" s="1"/>
      <c r="AB6207" s="1"/>
      <c r="AC6207" s="1"/>
      <c r="AJ6207" s="1"/>
      <c r="AK6207" s="1"/>
      <c r="AL6207" s="1"/>
    </row>
    <row r="6208">
      <c r="I6208" s="1"/>
      <c r="J6208" s="1"/>
      <c r="K6208" s="1"/>
      <c r="AA6208" s="1"/>
      <c r="AB6208" s="1"/>
      <c r="AC6208" s="1"/>
      <c r="AJ6208" s="1"/>
      <c r="AK6208" s="1"/>
      <c r="AL6208" s="1"/>
    </row>
    <row r="6209">
      <c r="I6209" s="1"/>
      <c r="J6209" s="1"/>
      <c r="K6209" s="1"/>
      <c r="AA6209" s="1"/>
      <c r="AB6209" s="1"/>
      <c r="AC6209" s="1"/>
      <c r="AJ6209" s="1"/>
      <c r="AK6209" s="1"/>
      <c r="AL6209" s="1"/>
    </row>
    <row r="6210">
      <c r="I6210" s="1"/>
      <c r="J6210" s="1"/>
      <c r="K6210" s="1"/>
      <c r="AA6210" s="1"/>
      <c r="AB6210" s="1"/>
      <c r="AC6210" s="1"/>
      <c r="AJ6210" s="1"/>
      <c r="AK6210" s="1"/>
      <c r="AL6210" s="1"/>
    </row>
    <row r="6211">
      <c r="I6211" s="1"/>
      <c r="J6211" s="1"/>
      <c r="K6211" s="1"/>
      <c r="AA6211" s="1"/>
      <c r="AB6211" s="1"/>
      <c r="AC6211" s="1"/>
      <c r="AJ6211" s="1"/>
      <c r="AK6211" s="1"/>
      <c r="AL6211" s="1"/>
    </row>
    <row r="6212">
      <c r="I6212" s="1"/>
      <c r="J6212" s="1"/>
      <c r="K6212" s="1"/>
      <c r="AA6212" s="1"/>
      <c r="AB6212" s="1"/>
      <c r="AC6212" s="1"/>
      <c r="AJ6212" s="1"/>
      <c r="AK6212" s="1"/>
      <c r="AL6212" s="1"/>
    </row>
    <row r="6213">
      <c r="I6213" s="1"/>
      <c r="J6213" s="1"/>
      <c r="K6213" s="1"/>
      <c r="AA6213" s="1"/>
      <c r="AB6213" s="1"/>
      <c r="AC6213" s="1"/>
      <c r="AJ6213" s="1"/>
      <c r="AK6213" s="1"/>
      <c r="AL6213" s="1"/>
    </row>
    <row r="6214">
      <c r="I6214" s="1"/>
      <c r="J6214" s="1"/>
      <c r="K6214" s="1"/>
      <c r="AA6214" s="1"/>
      <c r="AB6214" s="1"/>
      <c r="AC6214" s="1"/>
      <c r="AJ6214" s="1"/>
      <c r="AK6214" s="1"/>
      <c r="AL6214" s="1"/>
    </row>
    <row r="6215">
      <c r="I6215" s="1"/>
      <c r="J6215" s="1"/>
      <c r="K6215" s="1"/>
      <c r="AA6215" s="1"/>
      <c r="AB6215" s="1"/>
      <c r="AC6215" s="1"/>
      <c r="AJ6215" s="1"/>
      <c r="AK6215" s="1"/>
      <c r="AL6215" s="1"/>
    </row>
    <row r="6216">
      <c r="I6216" s="1"/>
      <c r="J6216" s="1"/>
      <c r="K6216" s="1"/>
      <c r="AA6216" s="1"/>
      <c r="AB6216" s="1"/>
      <c r="AC6216" s="1"/>
      <c r="AJ6216" s="1"/>
      <c r="AK6216" s="1"/>
      <c r="AL6216" s="1"/>
    </row>
    <row r="6217">
      <c r="I6217" s="1"/>
      <c r="J6217" s="1"/>
      <c r="K6217" s="1"/>
      <c r="AA6217" s="1"/>
      <c r="AB6217" s="1"/>
      <c r="AC6217" s="1"/>
      <c r="AJ6217" s="1"/>
      <c r="AK6217" s="1"/>
      <c r="AL6217" s="1"/>
    </row>
    <row r="6218">
      <c r="I6218" s="1"/>
      <c r="J6218" s="1"/>
      <c r="K6218" s="1"/>
      <c r="AA6218" s="1"/>
      <c r="AB6218" s="1"/>
      <c r="AC6218" s="1"/>
      <c r="AJ6218" s="1"/>
      <c r="AK6218" s="1"/>
      <c r="AL6218" s="1"/>
    </row>
    <row r="6219">
      <c r="I6219" s="1"/>
      <c r="J6219" s="1"/>
      <c r="K6219" s="1"/>
      <c r="AA6219" s="1"/>
      <c r="AB6219" s="1"/>
      <c r="AC6219" s="1"/>
      <c r="AJ6219" s="1"/>
      <c r="AK6219" s="1"/>
      <c r="AL6219" s="1"/>
    </row>
    <row r="6220">
      <c r="I6220" s="1"/>
      <c r="J6220" s="1"/>
      <c r="K6220" s="1"/>
      <c r="AA6220" s="1"/>
      <c r="AB6220" s="1"/>
      <c r="AC6220" s="1"/>
      <c r="AJ6220" s="1"/>
      <c r="AK6220" s="1"/>
      <c r="AL6220" s="1"/>
    </row>
    <row r="6221">
      <c r="I6221" s="1"/>
      <c r="J6221" s="1"/>
      <c r="K6221" s="1"/>
      <c r="AA6221" s="1"/>
      <c r="AB6221" s="1"/>
      <c r="AC6221" s="1"/>
      <c r="AJ6221" s="1"/>
      <c r="AK6221" s="1"/>
      <c r="AL6221" s="1"/>
    </row>
    <row r="6222">
      <c r="I6222" s="1"/>
      <c r="J6222" s="1"/>
      <c r="K6222" s="1"/>
      <c r="AA6222" s="1"/>
      <c r="AB6222" s="1"/>
      <c r="AC6222" s="1"/>
      <c r="AJ6222" s="1"/>
      <c r="AK6222" s="1"/>
      <c r="AL6222" s="1"/>
    </row>
    <row r="6223">
      <c r="I6223" s="1"/>
      <c r="J6223" s="1"/>
      <c r="K6223" s="1"/>
      <c r="AA6223" s="1"/>
      <c r="AB6223" s="1"/>
      <c r="AC6223" s="1"/>
      <c r="AJ6223" s="1"/>
      <c r="AK6223" s="1"/>
      <c r="AL6223" s="1"/>
    </row>
    <row r="6224">
      <c r="I6224" s="1"/>
      <c r="J6224" s="1"/>
      <c r="K6224" s="1"/>
      <c r="AA6224" s="1"/>
      <c r="AB6224" s="1"/>
      <c r="AC6224" s="1"/>
      <c r="AJ6224" s="1"/>
      <c r="AK6224" s="1"/>
      <c r="AL6224" s="1"/>
    </row>
    <row r="6225">
      <c r="I6225" s="1"/>
      <c r="J6225" s="1"/>
      <c r="K6225" s="1"/>
      <c r="AA6225" s="1"/>
      <c r="AB6225" s="1"/>
      <c r="AC6225" s="1"/>
      <c r="AJ6225" s="1"/>
      <c r="AK6225" s="1"/>
      <c r="AL6225" s="1"/>
    </row>
    <row r="6226">
      <c r="I6226" s="1"/>
      <c r="J6226" s="1"/>
      <c r="K6226" s="1"/>
      <c r="AA6226" s="1"/>
      <c r="AB6226" s="1"/>
      <c r="AC6226" s="1"/>
      <c r="AJ6226" s="1"/>
      <c r="AK6226" s="1"/>
      <c r="AL6226" s="1"/>
    </row>
    <row r="6227">
      <c r="I6227" s="1"/>
      <c r="J6227" s="1"/>
      <c r="K6227" s="1"/>
      <c r="AA6227" s="1"/>
      <c r="AB6227" s="1"/>
      <c r="AC6227" s="1"/>
      <c r="AJ6227" s="1"/>
      <c r="AK6227" s="1"/>
      <c r="AL6227" s="1"/>
    </row>
    <row r="6228">
      <c r="I6228" s="1"/>
      <c r="J6228" s="1"/>
      <c r="K6228" s="1"/>
      <c r="AA6228" s="1"/>
      <c r="AB6228" s="1"/>
      <c r="AC6228" s="1"/>
      <c r="AJ6228" s="1"/>
      <c r="AK6228" s="1"/>
      <c r="AL6228" s="1"/>
    </row>
    <row r="6229">
      <c r="I6229" s="1"/>
      <c r="J6229" s="1"/>
      <c r="K6229" s="1"/>
      <c r="AA6229" s="1"/>
      <c r="AB6229" s="1"/>
      <c r="AC6229" s="1"/>
      <c r="AJ6229" s="1"/>
      <c r="AK6229" s="1"/>
      <c r="AL6229" s="1"/>
    </row>
    <row r="6230">
      <c r="I6230" s="1"/>
      <c r="J6230" s="1"/>
      <c r="K6230" s="1"/>
      <c r="AA6230" s="1"/>
      <c r="AB6230" s="1"/>
      <c r="AC6230" s="1"/>
      <c r="AJ6230" s="1"/>
      <c r="AK6230" s="1"/>
      <c r="AL6230" s="1"/>
    </row>
    <row r="6231">
      <c r="I6231" s="1"/>
      <c r="J6231" s="1"/>
      <c r="K6231" s="1"/>
      <c r="AA6231" s="1"/>
      <c r="AB6231" s="1"/>
      <c r="AC6231" s="1"/>
      <c r="AJ6231" s="1"/>
      <c r="AK6231" s="1"/>
      <c r="AL6231" s="1"/>
    </row>
    <row r="6232">
      <c r="I6232" s="1"/>
      <c r="J6232" s="1"/>
      <c r="K6232" s="1"/>
      <c r="AA6232" s="1"/>
      <c r="AB6232" s="1"/>
      <c r="AC6232" s="1"/>
      <c r="AJ6232" s="1"/>
      <c r="AK6232" s="1"/>
      <c r="AL6232" s="1"/>
    </row>
    <row r="6233">
      <c r="I6233" s="1"/>
      <c r="J6233" s="1"/>
      <c r="K6233" s="1"/>
      <c r="AA6233" s="1"/>
      <c r="AB6233" s="1"/>
      <c r="AC6233" s="1"/>
      <c r="AJ6233" s="1"/>
      <c r="AK6233" s="1"/>
      <c r="AL6233" s="1"/>
    </row>
    <row r="6234">
      <c r="I6234" s="1"/>
      <c r="J6234" s="1"/>
      <c r="K6234" s="1"/>
      <c r="AA6234" s="1"/>
      <c r="AB6234" s="1"/>
      <c r="AC6234" s="1"/>
      <c r="AJ6234" s="1"/>
      <c r="AK6234" s="1"/>
      <c r="AL6234" s="1"/>
    </row>
    <row r="6235">
      <c r="I6235" s="1"/>
      <c r="J6235" s="1"/>
      <c r="K6235" s="1"/>
      <c r="AA6235" s="1"/>
      <c r="AB6235" s="1"/>
      <c r="AC6235" s="1"/>
      <c r="AJ6235" s="1"/>
      <c r="AK6235" s="1"/>
      <c r="AL6235" s="1"/>
    </row>
    <row r="6236">
      <c r="I6236" s="1"/>
      <c r="J6236" s="1"/>
      <c r="K6236" s="1"/>
      <c r="AA6236" s="1"/>
      <c r="AB6236" s="1"/>
      <c r="AC6236" s="1"/>
      <c r="AJ6236" s="1"/>
      <c r="AK6236" s="1"/>
      <c r="AL6236" s="1"/>
    </row>
    <row r="6237">
      <c r="I6237" s="1"/>
      <c r="J6237" s="1"/>
      <c r="K6237" s="1"/>
      <c r="AA6237" s="1"/>
      <c r="AB6237" s="1"/>
      <c r="AC6237" s="1"/>
      <c r="AJ6237" s="1"/>
      <c r="AK6237" s="1"/>
      <c r="AL6237" s="1"/>
    </row>
    <row r="6238">
      <c r="I6238" s="1"/>
      <c r="J6238" s="1"/>
      <c r="K6238" s="1"/>
      <c r="AA6238" s="1"/>
      <c r="AB6238" s="1"/>
      <c r="AC6238" s="1"/>
      <c r="AJ6238" s="1"/>
      <c r="AK6238" s="1"/>
      <c r="AL6238" s="1"/>
    </row>
    <row r="6239">
      <c r="I6239" s="1"/>
      <c r="J6239" s="1"/>
      <c r="K6239" s="1"/>
      <c r="AA6239" s="1"/>
      <c r="AB6239" s="1"/>
      <c r="AC6239" s="1"/>
      <c r="AJ6239" s="1"/>
      <c r="AK6239" s="1"/>
      <c r="AL6239" s="1"/>
    </row>
    <row r="6240">
      <c r="I6240" s="1"/>
      <c r="J6240" s="1"/>
      <c r="K6240" s="1"/>
      <c r="AA6240" s="1"/>
      <c r="AB6240" s="1"/>
      <c r="AC6240" s="1"/>
      <c r="AJ6240" s="1"/>
      <c r="AK6240" s="1"/>
      <c r="AL6240" s="1"/>
    </row>
    <row r="6241">
      <c r="I6241" s="1"/>
      <c r="J6241" s="1"/>
      <c r="K6241" s="1"/>
      <c r="AA6241" s="1"/>
      <c r="AB6241" s="1"/>
      <c r="AC6241" s="1"/>
      <c r="AJ6241" s="1"/>
      <c r="AK6241" s="1"/>
      <c r="AL6241" s="1"/>
    </row>
    <row r="6242">
      <c r="I6242" s="1"/>
      <c r="J6242" s="1"/>
      <c r="K6242" s="1"/>
      <c r="AA6242" s="1"/>
      <c r="AB6242" s="1"/>
      <c r="AC6242" s="1"/>
      <c r="AJ6242" s="1"/>
      <c r="AK6242" s="1"/>
      <c r="AL6242" s="1"/>
    </row>
    <row r="6243">
      <c r="I6243" s="1"/>
      <c r="J6243" s="1"/>
      <c r="K6243" s="1"/>
      <c r="AA6243" s="1"/>
      <c r="AB6243" s="1"/>
      <c r="AC6243" s="1"/>
      <c r="AJ6243" s="1"/>
      <c r="AK6243" s="1"/>
      <c r="AL6243" s="1"/>
    </row>
    <row r="6244">
      <c r="I6244" s="1"/>
      <c r="J6244" s="1"/>
      <c r="K6244" s="1"/>
      <c r="AA6244" s="1"/>
      <c r="AB6244" s="1"/>
      <c r="AC6244" s="1"/>
      <c r="AJ6244" s="1"/>
      <c r="AK6244" s="1"/>
      <c r="AL6244" s="1"/>
    </row>
    <row r="6245">
      <c r="I6245" s="1"/>
      <c r="J6245" s="1"/>
      <c r="K6245" s="1"/>
      <c r="AA6245" s="1"/>
      <c r="AB6245" s="1"/>
      <c r="AC6245" s="1"/>
      <c r="AJ6245" s="1"/>
      <c r="AK6245" s="1"/>
      <c r="AL6245" s="1"/>
    </row>
    <row r="6246">
      <c r="I6246" s="1"/>
      <c r="J6246" s="1"/>
      <c r="K6246" s="1"/>
      <c r="AA6246" s="1"/>
      <c r="AB6246" s="1"/>
      <c r="AC6246" s="1"/>
      <c r="AJ6246" s="1"/>
      <c r="AK6246" s="1"/>
      <c r="AL6246" s="1"/>
    </row>
    <row r="6247">
      <c r="I6247" s="1"/>
      <c r="J6247" s="1"/>
      <c r="K6247" s="1"/>
      <c r="AA6247" s="1"/>
      <c r="AB6247" s="1"/>
      <c r="AC6247" s="1"/>
      <c r="AJ6247" s="1"/>
      <c r="AK6247" s="1"/>
      <c r="AL6247" s="1"/>
    </row>
    <row r="6248">
      <c r="I6248" s="1"/>
      <c r="J6248" s="1"/>
      <c r="K6248" s="1"/>
      <c r="AA6248" s="1"/>
      <c r="AB6248" s="1"/>
      <c r="AC6248" s="1"/>
      <c r="AJ6248" s="1"/>
      <c r="AK6248" s="1"/>
      <c r="AL6248" s="1"/>
    </row>
    <row r="6249">
      <c r="I6249" s="1"/>
      <c r="J6249" s="1"/>
      <c r="K6249" s="1"/>
      <c r="AA6249" s="1"/>
      <c r="AB6249" s="1"/>
      <c r="AC6249" s="1"/>
      <c r="AJ6249" s="1"/>
      <c r="AK6249" s="1"/>
      <c r="AL6249" s="1"/>
    </row>
    <row r="6250">
      <c r="I6250" s="1"/>
      <c r="J6250" s="1"/>
      <c r="K6250" s="1"/>
      <c r="AA6250" s="1"/>
      <c r="AB6250" s="1"/>
      <c r="AC6250" s="1"/>
      <c r="AJ6250" s="1"/>
      <c r="AK6250" s="1"/>
      <c r="AL6250" s="1"/>
    </row>
    <row r="6251">
      <c r="I6251" s="1"/>
      <c r="J6251" s="1"/>
      <c r="K6251" s="1"/>
      <c r="AA6251" s="1"/>
      <c r="AB6251" s="1"/>
      <c r="AC6251" s="1"/>
      <c r="AJ6251" s="1"/>
      <c r="AK6251" s="1"/>
      <c r="AL6251" s="1"/>
    </row>
    <row r="6252">
      <c r="I6252" s="1"/>
      <c r="J6252" s="1"/>
      <c r="K6252" s="1"/>
      <c r="AA6252" s="1"/>
      <c r="AB6252" s="1"/>
      <c r="AC6252" s="1"/>
      <c r="AJ6252" s="1"/>
      <c r="AK6252" s="1"/>
      <c r="AL6252" s="1"/>
    </row>
    <row r="6253">
      <c r="I6253" s="1"/>
      <c r="J6253" s="1"/>
      <c r="K6253" s="1"/>
      <c r="AA6253" s="1"/>
      <c r="AB6253" s="1"/>
      <c r="AC6253" s="1"/>
      <c r="AJ6253" s="1"/>
      <c r="AK6253" s="1"/>
      <c r="AL6253" s="1"/>
    </row>
    <row r="6254">
      <c r="I6254" s="1"/>
      <c r="J6254" s="1"/>
      <c r="K6254" s="1"/>
      <c r="AA6254" s="1"/>
      <c r="AB6254" s="1"/>
      <c r="AC6254" s="1"/>
      <c r="AJ6254" s="1"/>
      <c r="AK6254" s="1"/>
      <c r="AL6254" s="1"/>
    </row>
    <row r="6255">
      <c r="I6255" s="1"/>
      <c r="J6255" s="1"/>
      <c r="K6255" s="1"/>
      <c r="AA6255" s="1"/>
      <c r="AB6255" s="1"/>
      <c r="AC6255" s="1"/>
      <c r="AJ6255" s="1"/>
      <c r="AK6255" s="1"/>
      <c r="AL6255" s="1"/>
    </row>
    <row r="6256">
      <c r="I6256" s="1"/>
      <c r="J6256" s="1"/>
      <c r="K6256" s="1"/>
      <c r="AA6256" s="1"/>
      <c r="AB6256" s="1"/>
      <c r="AC6256" s="1"/>
      <c r="AJ6256" s="1"/>
      <c r="AK6256" s="1"/>
      <c r="AL6256" s="1"/>
    </row>
    <row r="6257">
      <c r="I6257" s="1"/>
      <c r="J6257" s="1"/>
      <c r="K6257" s="1"/>
      <c r="AA6257" s="1"/>
      <c r="AB6257" s="1"/>
      <c r="AC6257" s="1"/>
      <c r="AJ6257" s="1"/>
      <c r="AK6257" s="1"/>
      <c r="AL6257" s="1"/>
    </row>
    <row r="6258">
      <c r="I6258" s="1"/>
      <c r="J6258" s="1"/>
      <c r="K6258" s="1"/>
      <c r="AA6258" s="1"/>
      <c r="AB6258" s="1"/>
      <c r="AC6258" s="1"/>
      <c r="AJ6258" s="1"/>
      <c r="AK6258" s="1"/>
      <c r="AL6258" s="1"/>
    </row>
    <row r="6259">
      <c r="I6259" s="1"/>
      <c r="J6259" s="1"/>
      <c r="K6259" s="1"/>
      <c r="AA6259" s="1"/>
      <c r="AB6259" s="1"/>
      <c r="AC6259" s="1"/>
      <c r="AJ6259" s="1"/>
      <c r="AK6259" s="1"/>
      <c r="AL6259" s="1"/>
    </row>
    <row r="6260">
      <c r="I6260" s="1"/>
      <c r="J6260" s="1"/>
      <c r="K6260" s="1"/>
      <c r="AA6260" s="1"/>
      <c r="AB6260" s="1"/>
      <c r="AC6260" s="1"/>
      <c r="AJ6260" s="1"/>
      <c r="AK6260" s="1"/>
      <c r="AL6260" s="1"/>
    </row>
    <row r="6261">
      <c r="I6261" s="1"/>
      <c r="J6261" s="1"/>
      <c r="K6261" s="1"/>
      <c r="AA6261" s="1"/>
      <c r="AB6261" s="1"/>
      <c r="AC6261" s="1"/>
      <c r="AJ6261" s="1"/>
      <c r="AK6261" s="1"/>
      <c r="AL6261" s="1"/>
    </row>
    <row r="6262">
      <c r="I6262" s="1"/>
      <c r="J6262" s="1"/>
      <c r="K6262" s="1"/>
      <c r="AA6262" s="1"/>
      <c r="AB6262" s="1"/>
      <c r="AC6262" s="1"/>
      <c r="AJ6262" s="1"/>
      <c r="AK6262" s="1"/>
      <c r="AL6262" s="1"/>
    </row>
    <row r="6263">
      <c r="I6263" s="1"/>
      <c r="J6263" s="1"/>
      <c r="K6263" s="1"/>
      <c r="AA6263" s="1"/>
      <c r="AB6263" s="1"/>
      <c r="AC6263" s="1"/>
      <c r="AJ6263" s="1"/>
      <c r="AK6263" s="1"/>
      <c r="AL6263" s="1"/>
    </row>
    <row r="6264">
      <c r="I6264" s="1"/>
      <c r="J6264" s="1"/>
      <c r="K6264" s="1"/>
      <c r="AA6264" s="1"/>
      <c r="AB6264" s="1"/>
      <c r="AC6264" s="1"/>
      <c r="AJ6264" s="1"/>
      <c r="AK6264" s="1"/>
      <c r="AL6264" s="1"/>
    </row>
    <row r="6265">
      <c r="I6265" s="1"/>
      <c r="J6265" s="1"/>
      <c r="K6265" s="1"/>
      <c r="AA6265" s="1"/>
      <c r="AB6265" s="1"/>
      <c r="AC6265" s="1"/>
      <c r="AJ6265" s="1"/>
      <c r="AK6265" s="1"/>
      <c r="AL6265" s="1"/>
    </row>
    <row r="6266">
      <c r="I6266" s="1"/>
      <c r="J6266" s="1"/>
      <c r="K6266" s="1"/>
      <c r="AA6266" s="1"/>
      <c r="AB6266" s="1"/>
      <c r="AC6266" s="1"/>
      <c r="AJ6266" s="1"/>
      <c r="AK6266" s="1"/>
      <c r="AL6266" s="1"/>
    </row>
    <row r="6267">
      <c r="I6267" s="1"/>
      <c r="J6267" s="1"/>
      <c r="K6267" s="1"/>
      <c r="AA6267" s="1"/>
      <c r="AB6267" s="1"/>
      <c r="AC6267" s="1"/>
      <c r="AJ6267" s="1"/>
      <c r="AK6267" s="1"/>
      <c r="AL6267" s="1"/>
    </row>
    <row r="6268">
      <c r="I6268" s="1"/>
      <c r="J6268" s="1"/>
      <c r="K6268" s="1"/>
      <c r="AA6268" s="1"/>
      <c r="AB6268" s="1"/>
      <c r="AC6268" s="1"/>
      <c r="AJ6268" s="1"/>
      <c r="AK6268" s="1"/>
      <c r="AL6268" s="1"/>
    </row>
    <row r="6269">
      <c r="I6269" s="1"/>
      <c r="J6269" s="1"/>
      <c r="K6269" s="1"/>
      <c r="AA6269" s="1"/>
      <c r="AB6269" s="1"/>
      <c r="AC6269" s="1"/>
      <c r="AJ6269" s="1"/>
      <c r="AK6269" s="1"/>
      <c r="AL6269" s="1"/>
    </row>
    <row r="6270">
      <c r="I6270" s="1"/>
      <c r="J6270" s="1"/>
      <c r="K6270" s="1"/>
      <c r="AA6270" s="1"/>
      <c r="AB6270" s="1"/>
      <c r="AC6270" s="1"/>
      <c r="AJ6270" s="1"/>
      <c r="AK6270" s="1"/>
      <c r="AL6270" s="1"/>
    </row>
    <row r="6271">
      <c r="I6271" s="1"/>
      <c r="J6271" s="1"/>
      <c r="K6271" s="1"/>
      <c r="AA6271" s="1"/>
      <c r="AB6271" s="1"/>
      <c r="AC6271" s="1"/>
      <c r="AJ6271" s="1"/>
      <c r="AK6271" s="1"/>
      <c r="AL6271" s="1"/>
    </row>
    <row r="6272">
      <c r="I6272" s="1"/>
      <c r="J6272" s="1"/>
      <c r="K6272" s="1"/>
      <c r="AA6272" s="1"/>
      <c r="AB6272" s="1"/>
      <c r="AC6272" s="1"/>
      <c r="AJ6272" s="1"/>
      <c r="AK6272" s="1"/>
      <c r="AL6272" s="1"/>
    </row>
    <row r="6273">
      <c r="I6273" s="1"/>
      <c r="J6273" s="1"/>
      <c r="K6273" s="1"/>
      <c r="AA6273" s="1"/>
      <c r="AB6273" s="1"/>
      <c r="AC6273" s="1"/>
      <c r="AJ6273" s="1"/>
      <c r="AK6273" s="1"/>
      <c r="AL6273" s="1"/>
    </row>
    <row r="6274">
      <c r="I6274" s="1"/>
      <c r="J6274" s="1"/>
      <c r="K6274" s="1"/>
      <c r="AA6274" s="1"/>
      <c r="AB6274" s="1"/>
      <c r="AC6274" s="1"/>
      <c r="AJ6274" s="1"/>
      <c r="AK6274" s="1"/>
      <c r="AL6274" s="1"/>
    </row>
    <row r="6275">
      <c r="I6275" s="1"/>
      <c r="J6275" s="1"/>
      <c r="K6275" s="1"/>
      <c r="AA6275" s="1"/>
      <c r="AB6275" s="1"/>
      <c r="AC6275" s="1"/>
      <c r="AJ6275" s="1"/>
      <c r="AK6275" s="1"/>
      <c r="AL6275" s="1"/>
    </row>
    <row r="6276">
      <c r="I6276" s="1"/>
      <c r="J6276" s="1"/>
      <c r="K6276" s="1"/>
      <c r="AA6276" s="1"/>
      <c r="AB6276" s="1"/>
      <c r="AC6276" s="1"/>
      <c r="AJ6276" s="1"/>
      <c r="AK6276" s="1"/>
      <c r="AL6276" s="1"/>
    </row>
    <row r="6277">
      <c r="I6277" s="1"/>
      <c r="J6277" s="1"/>
      <c r="K6277" s="1"/>
      <c r="AA6277" s="1"/>
      <c r="AB6277" s="1"/>
      <c r="AC6277" s="1"/>
      <c r="AJ6277" s="1"/>
      <c r="AK6277" s="1"/>
      <c r="AL6277" s="1"/>
    </row>
    <row r="6278">
      <c r="I6278" s="1"/>
      <c r="J6278" s="1"/>
      <c r="K6278" s="1"/>
      <c r="AA6278" s="1"/>
      <c r="AB6278" s="1"/>
      <c r="AC6278" s="1"/>
      <c r="AJ6278" s="1"/>
      <c r="AK6278" s="1"/>
      <c r="AL6278" s="1"/>
    </row>
    <row r="6279">
      <c r="I6279" s="1"/>
      <c r="J6279" s="1"/>
      <c r="K6279" s="1"/>
      <c r="AA6279" s="1"/>
      <c r="AB6279" s="1"/>
      <c r="AC6279" s="1"/>
      <c r="AJ6279" s="1"/>
      <c r="AK6279" s="1"/>
      <c r="AL6279" s="1"/>
    </row>
    <row r="6280">
      <c r="I6280" s="1"/>
      <c r="J6280" s="1"/>
      <c r="K6280" s="1"/>
      <c r="AA6280" s="1"/>
      <c r="AB6280" s="1"/>
      <c r="AC6280" s="1"/>
      <c r="AJ6280" s="1"/>
      <c r="AK6280" s="1"/>
      <c r="AL6280" s="1"/>
    </row>
    <row r="6281">
      <c r="I6281" s="1"/>
      <c r="J6281" s="1"/>
      <c r="K6281" s="1"/>
      <c r="AA6281" s="1"/>
      <c r="AB6281" s="1"/>
      <c r="AC6281" s="1"/>
      <c r="AJ6281" s="1"/>
      <c r="AK6281" s="1"/>
      <c r="AL6281" s="1"/>
    </row>
    <row r="6282">
      <c r="I6282" s="1"/>
      <c r="J6282" s="1"/>
      <c r="K6282" s="1"/>
      <c r="AA6282" s="1"/>
      <c r="AB6282" s="1"/>
      <c r="AC6282" s="1"/>
      <c r="AJ6282" s="1"/>
      <c r="AK6282" s="1"/>
      <c r="AL6282" s="1"/>
    </row>
    <row r="6283">
      <c r="I6283" s="1"/>
      <c r="J6283" s="1"/>
      <c r="K6283" s="1"/>
      <c r="AA6283" s="1"/>
      <c r="AB6283" s="1"/>
      <c r="AC6283" s="1"/>
      <c r="AJ6283" s="1"/>
      <c r="AK6283" s="1"/>
      <c r="AL6283" s="1"/>
    </row>
    <row r="6284">
      <c r="I6284" s="1"/>
      <c r="J6284" s="1"/>
      <c r="K6284" s="1"/>
      <c r="AA6284" s="1"/>
      <c r="AB6284" s="1"/>
      <c r="AC6284" s="1"/>
      <c r="AJ6284" s="1"/>
      <c r="AK6284" s="1"/>
      <c r="AL6284" s="1"/>
    </row>
    <row r="6285">
      <c r="I6285" s="1"/>
      <c r="J6285" s="1"/>
      <c r="K6285" s="1"/>
      <c r="AA6285" s="1"/>
      <c r="AB6285" s="1"/>
      <c r="AC6285" s="1"/>
      <c r="AJ6285" s="1"/>
      <c r="AK6285" s="1"/>
      <c r="AL6285" s="1"/>
    </row>
    <row r="6286">
      <c r="I6286" s="1"/>
      <c r="J6286" s="1"/>
      <c r="K6286" s="1"/>
      <c r="AA6286" s="1"/>
      <c r="AB6286" s="1"/>
      <c r="AC6286" s="1"/>
      <c r="AJ6286" s="1"/>
      <c r="AK6286" s="1"/>
      <c r="AL6286" s="1"/>
    </row>
    <row r="6287">
      <c r="I6287" s="1"/>
      <c r="J6287" s="1"/>
      <c r="K6287" s="1"/>
      <c r="AA6287" s="1"/>
      <c r="AB6287" s="1"/>
      <c r="AC6287" s="1"/>
      <c r="AJ6287" s="1"/>
      <c r="AK6287" s="1"/>
      <c r="AL6287" s="1"/>
    </row>
    <row r="6288">
      <c r="I6288" s="1"/>
      <c r="J6288" s="1"/>
      <c r="K6288" s="1"/>
      <c r="AA6288" s="1"/>
      <c r="AB6288" s="1"/>
      <c r="AC6288" s="1"/>
      <c r="AJ6288" s="1"/>
      <c r="AK6288" s="1"/>
      <c r="AL6288" s="1"/>
    </row>
    <row r="6289">
      <c r="I6289" s="1"/>
      <c r="J6289" s="1"/>
      <c r="K6289" s="1"/>
      <c r="AA6289" s="1"/>
      <c r="AB6289" s="1"/>
      <c r="AC6289" s="1"/>
      <c r="AJ6289" s="1"/>
      <c r="AK6289" s="1"/>
      <c r="AL6289" s="1"/>
    </row>
    <row r="6290">
      <c r="I6290" s="1"/>
      <c r="J6290" s="1"/>
      <c r="K6290" s="1"/>
      <c r="AA6290" s="1"/>
      <c r="AB6290" s="1"/>
      <c r="AC6290" s="1"/>
      <c r="AJ6290" s="1"/>
      <c r="AK6290" s="1"/>
      <c r="AL6290" s="1"/>
    </row>
    <row r="6291">
      <c r="I6291" s="1"/>
      <c r="J6291" s="1"/>
      <c r="K6291" s="1"/>
      <c r="AA6291" s="1"/>
      <c r="AB6291" s="1"/>
      <c r="AC6291" s="1"/>
      <c r="AJ6291" s="1"/>
      <c r="AK6291" s="1"/>
      <c r="AL6291" s="1"/>
    </row>
    <row r="6292">
      <c r="I6292" s="1"/>
      <c r="J6292" s="1"/>
      <c r="K6292" s="1"/>
      <c r="AA6292" s="1"/>
      <c r="AB6292" s="1"/>
      <c r="AC6292" s="1"/>
      <c r="AJ6292" s="1"/>
      <c r="AK6292" s="1"/>
      <c r="AL6292" s="1"/>
    </row>
    <row r="6293">
      <c r="I6293" s="1"/>
      <c r="J6293" s="1"/>
      <c r="K6293" s="1"/>
      <c r="AA6293" s="1"/>
      <c r="AB6293" s="1"/>
      <c r="AC6293" s="1"/>
      <c r="AJ6293" s="1"/>
      <c r="AK6293" s="1"/>
      <c r="AL6293" s="1"/>
    </row>
    <row r="6294">
      <c r="I6294" s="1"/>
      <c r="J6294" s="1"/>
      <c r="K6294" s="1"/>
      <c r="AA6294" s="1"/>
      <c r="AB6294" s="1"/>
      <c r="AC6294" s="1"/>
      <c r="AJ6294" s="1"/>
      <c r="AK6294" s="1"/>
      <c r="AL6294" s="1"/>
    </row>
    <row r="6295">
      <c r="I6295" s="1"/>
      <c r="J6295" s="1"/>
      <c r="K6295" s="1"/>
      <c r="AA6295" s="1"/>
      <c r="AB6295" s="1"/>
      <c r="AC6295" s="1"/>
      <c r="AJ6295" s="1"/>
      <c r="AK6295" s="1"/>
      <c r="AL6295" s="1"/>
    </row>
    <row r="6296">
      <c r="I6296" s="1"/>
      <c r="J6296" s="1"/>
      <c r="K6296" s="1"/>
      <c r="AA6296" s="1"/>
      <c r="AB6296" s="1"/>
      <c r="AC6296" s="1"/>
      <c r="AJ6296" s="1"/>
      <c r="AK6296" s="1"/>
      <c r="AL6296" s="1"/>
    </row>
    <row r="6297">
      <c r="I6297" s="1"/>
      <c r="J6297" s="1"/>
      <c r="K6297" s="1"/>
      <c r="AA6297" s="1"/>
      <c r="AB6297" s="1"/>
      <c r="AC6297" s="1"/>
      <c r="AJ6297" s="1"/>
      <c r="AK6297" s="1"/>
      <c r="AL6297" s="1"/>
    </row>
    <row r="6298">
      <c r="I6298" s="1"/>
      <c r="J6298" s="1"/>
      <c r="K6298" s="1"/>
      <c r="AA6298" s="1"/>
      <c r="AB6298" s="1"/>
      <c r="AC6298" s="1"/>
      <c r="AJ6298" s="1"/>
      <c r="AK6298" s="1"/>
      <c r="AL6298" s="1"/>
    </row>
    <row r="6299">
      <c r="I6299" s="1"/>
      <c r="J6299" s="1"/>
      <c r="K6299" s="1"/>
      <c r="AA6299" s="1"/>
      <c r="AB6299" s="1"/>
      <c r="AC6299" s="1"/>
      <c r="AJ6299" s="1"/>
      <c r="AK6299" s="1"/>
      <c r="AL6299" s="1"/>
    </row>
    <row r="6300">
      <c r="I6300" s="1"/>
      <c r="J6300" s="1"/>
      <c r="K6300" s="1"/>
      <c r="AA6300" s="1"/>
      <c r="AB6300" s="1"/>
      <c r="AC6300" s="1"/>
      <c r="AJ6300" s="1"/>
      <c r="AK6300" s="1"/>
      <c r="AL6300" s="1"/>
    </row>
    <row r="6301">
      <c r="I6301" s="1"/>
      <c r="J6301" s="1"/>
      <c r="K6301" s="1"/>
      <c r="AA6301" s="1"/>
      <c r="AB6301" s="1"/>
      <c r="AC6301" s="1"/>
      <c r="AJ6301" s="1"/>
      <c r="AK6301" s="1"/>
      <c r="AL6301" s="1"/>
    </row>
    <row r="6302">
      <c r="I6302" s="1"/>
      <c r="J6302" s="1"/>
      <c r="K6302" s="1"/>
      <c r="AA6302" s="1"/>
      <c r="AB6302" s="1"/>
      <c r="AC6302" s="1"/>
      <c r="AJ6302" s="1"/>
      <c r="AK6302" s="1"/>
      <c r="AL6302" s="1"/>
    </row>
    <row r="6303">
      <c r="I6303" s="1"/>
      <c r="J6303" s="1"/>
      <c r="K6303" s="1"/>
      <c r="AA6303" s="1"/>
      <c r="AB6303" s="1"/>
      <c r="AC6303" s="1"/>
      <c r="AJ6303" s="1"/>
      <c r="AK6303" s="1"/>
      <c r="AL6303" s="1"/>
    </row>
    <row r="6304">
      <c r="I6304" s="1"/>
      <c r="J6304" s="1"/>
      <c r="K6304" s="1"/>
      <c r="AA6304" s="1"/>
      <c r="AB6304" s="1"/>
      <c r="AC6304" s="1"/>
      <c r="AJ6304" s="1"/>
      <c r="AK6304" s="1"/>
      <c r="AL6304" s="1"/>
    </row>
    <row r="6305">
      <c r="I6305" s="1"/>
      <c r="J6305" s="1"/>
      <c r="K6305" s="1"/>
      <c r="AA6305" s="1"/>
      <c r="AB6305" s="1"/>
      <c r="AC6305" s="1"/>
      <c r="AJ6305" s="1"/>
      <c r="AK6305" s="1"/>
      <c r="AL6305" s="1"/>
    </row>
    <row r="6306">
      <c r="I6306" s="1"/>
      <c r="J6306" s="1"/>
      <c r="K6306" s="1"/>
      <c r="AA6306" s="1"/>
      <c r="AB6306" s="1"/>
      <c r="AC6306" s="1"/>
      <c r="AJ6306" s="1"/>
      <c r="AK6306" s="1"/>
      <c r="AL6306" s="1"/>
    </row>
    <row r="6307">
      <c r="I6307" s="1"/>
      <c r="J6307" s="1"/>
      <c r="K6307" s="1"/>
      <c r="AA6307" s="1"/>
      <c r="AB6307" s="1"/>
      <c r="AC6307" s="1"/>
      <c r="AJ6307" s="1"/>
      <c r="AK6307" s="1"/>
      <c r="AL6307" s="1"/>
    </row>
    <row r="6308">
      <c r="I6308" s="1"/>
      <c r="J6308" s="1"/>
      <c r="K6308" s="1"/>
      <c r="AA6308" s="1"/>
      <c r="AB6308" s="1"/>
      <c r="AC6308" s="1"/>
      <c r="AJ6308" s="1"/>
      <c r="AK6308" s="1"/>
      <c r="AL6308" s="1"/>
    </row>
    <row r="6309">
      <c r="I6309" s="1"/>
      <c r="J6309" s="1"/>
      <c r="K6309" s="1"/>
      <c r="AA6309" s="1"/>
      <c r="AB6309" s="1"/>
      <c r="AC6309" s="1"/>
      <c r="AJ6309" s="1"/>
      <c r="AK6309" s="1"/>
      <c r="AL6309" s="1"/>
    </row>
    <row r="6310">
      <c r="I6310" s="1"/>
      <c r="J6310" s="1"/>
      <c r="K6310" s="1"/>
      <c r="AA6310" s="1"/>
      <c r="AB6310" s="1"/>
      <c r="AC6310" s="1"/>
      <c r="AJ6310" s="1"/>
      <c r="AK6310" s="1"/>
      <c r="AL6310" s="1"/>
    </row>
    <row r="6311">
      <c r="I6311" s="1"/>
      <c r="J6311" s="1"/>
      <c r="K6311" s="1"/>
      <c r="AA6311" s="1"/>
      <c r="AB6311" s="1"/>
      <c r="AC6311" s="1"/>
      <c r="AJ6311" s="1"/>
      <c r="AK6311" s="1"/>
      <c r="AL6311" s="1"/>
    </row>
    <row r="6312">
      <c r="I6312" s="1"/>
      <c r="J6312" s="1"/>
      <c r="K6312" s="1"/>
      <c r="AA6312" s="1"/>
      <c r="AB6312" s="1"/>
      <c r="AC6312" s="1"/>
      <c r="AJ6312" s="1"/>
      <c r="AK6312" s="1"/>
      <c r="AL6312" s="1"/>
    </row>
    <row r="6313">
      <c r="I6313" s="1"/>
      <c r="J6313" s="1"/>
      <c r="K6313" s="1"/>
      <c r="AA6313" s="1"/>
      <c r="AB6313" s="1"/>
      <c r="AC6313" s="1"/>
      <c r="AJ6313" s="1"/>
      <c r="AK6313" s="1"/>
      <c r="AL6313" s="1"/>
    </row>
    <row r="6314">
      <c r="I6314" s="1"/>
      <c r="J6314" s="1"/>
      <c r="K6314" s="1"/>
      <c r="AA6314" s="1"/>
      <c r="AB6314" s="1"/>
      <c r="AC6314" s="1"/>
      <c r="AJ6314" s="1"/>
      <c r="AK6314" s="1"/>
      <c r="AL6314" s="1"/>
    </row>
    <row r="6315">
      <c r="I6315" s="1"/>
      <c r="J6315" s="1"/>
      <c r="K6315" s="1"/>
      <c r="AA6315" s="1"/>
      <c r="AB6315" s="1"/>
      <c r="AC6315" s="1"/>
      <c r="AJ6315" s="1"/>
      <c r="AK6315" s="1"/>
      <c r="AL6315" s="1"/>
    </row>
    <row r="6316">
      <c r="I6316" s="1"/>
      <c r="J6316" s="1"/>
      <c r="K6316" s="1"/>
      <c r="AA6316" s="1"/>
      <c r="AB6316" s="1"/>
      <c r="AC6316" s="1"/>
      <c r="AJ6316" s="1"/>
      <c r="AK6316" s="1"/>
      <c r="AL6316" s="1"/>
    </row>
    <row r="6317">
      <c r="I6317" s="1"/>
      <c r="J6317" s="1"/>
      <c r="K6317" s="1"/>
      <c r="AA6317" s="1"/>
      <c r="AB6317" s="1"/>
      <c r="AC6317" s="1"/>
      <c r="AJ6317" s="1"/>
      <c r="AK6317" s="1"/>
      <c r="AL6317" s="1"/>
    </row>
    <row r="6318">
      <c r="I6318" s="1"/>
      <c r="J6318" s="1"/>
      <c r="K6318" s="1"/>
      <c r="AA6318" s="1"/>
      <c r="AB6318" s="1"/>
      <c r="AC6318" s="1"/>
      <c r="AJ6318" s="1"/>
      <c r="AK6318" s="1"/>
      <c r="AL6318" s="1"/>
    </row>
    <row r="6319">
      <c r="I6319" s="1"/>
      <c r="J6319" s="1"/>
      <c r="K6319" s="1"/>
      <c r="AA6319" s="1"/>
      <c r="AB6319" s="1"/>
      <c r="AC6319" s="1"/>
      <c r="AJ6319" s="1"/>
      <c r="AK6319" s="1"/>
      <c r="AL6319" s="1"/>
    </row>
    <row r="6320">
      <c r="I6320" s="1"/>
      <c r="J6320" s="1"/>
      <c r="K6320" s="1"/>
      <c r="AA6320" s="1"/>
      <c r="AB6320" s="1"/>
      <c r="AC6320" s="1"/>
      <c r="AJ6320" s="1"/>
      <c r="AK6320" s="1"/>
      <c r="AL6320" s="1"/>
    </row>
    <row r="6321">
      <c r="I6321" s="1"/>
      <c r="J6321" s="1"/>
      <c r="K6321" s="1"/>
      <c r="AA6321" s="1"/>
      <c r="AB6321" s="1"/>
      <c r="AC6321" s="1"/>
      <c r="AJ6321" s="1"/>
      <c r="AK6321" s="1"/>
      <c r="AL6321" s="1"/>
    </row>
    <row r="6322">
      <c r="I6322" s="1"/>
      <c r="J6322" s="1"/>
      <c r="K6322" s="1"/>
      <c r="AA6322" s="1"/>
      <c r="AB6322" s="1"/>
      <c r="AC6322" s="1"/>
      <c r="AJ6322" s="1"/>
      <c r="AK6322" s="1"/>
      <c r="AL6322" s="1"/>
    </row>
    <row r="6323">
      <c r="I6323" s="1"/>
      <c r="J6323" s="1"/>
      <c r="K6323" s="1"/>
      <c r="AA6323" s="1"/>
      <c r="AB6323" s="1"/>
      <c r="AC6323" s="1"/>
      <c r="AJ6323" s="1"/>
      <c r="AK6323" s="1"/>
      <c r="AL6323" s="1"/>
    </row>
    <row r="6324">
      <c r="I6324" s="1"/>
      <c r="J6324" s="1"/>
      <c r="K6324" s="1"/>
      <c r="AA6324" s="1"/>
      <c r="AB6324" s="1"/>
      <c r="AC6324" s="1"/>
      <c r="AJ6324" s="1"/>
      <c r="AK6324" s="1"/>
      <c r="AL6324" s="1"/>
    </row>
    <row r="6325">
      <c r="I6325" s="1"/>
      <c r="J6325" s="1"/>
      <c r="K6325" s="1"/>
      <c r="AA6325" s="1"/>
      <c r="AB6325" s="1"/>
      <c r="AC6325" s="1"/>
      <c r="AJ6325" s="1"/>
      <c r="AK6325" s="1"/>
      <c r="AL6325" s="1"/>
    </row>
    <row r="6326">
      <c r="I6326" s="1"/>
      <c r="J6326" s="1"/>
      <c r="K6326" s="1"/>
      <c r="AA6326" s="1"/>
      <c r="AB6326" s="1"/>
      <c r="AC6326" s="1"/>
      <c r="AJ6326" s="1"/>
      <c r="AK6326" s="1"/>
      <c r="AL6326" s="1"/>
    </row>
    <row r="6327">
      <c r="I6327" s="1"/>
      <c r="J6327" s="1"/>
      <c r="K6327" s="1"/>
      <c r="AA6327" s="1"/>
      <c r="AB6327" s="1"/>
      <c r="AC6327" s="1"/>
      <c r="AJ6327" s="1"/>
      <c r="AK6327" s="1"/>
      <c r="AL6327" s="1"/>
    </row>
    <row r="6328">
      <c r="I6328" s="1"/>
      <c r="J6328" s="1"/>
      <c r="K6328" s="1"/>
      <c r="AA6328" s="1"/>
      <c r="AB6328" s="1"/>
      <c r="AC6328" s="1"/>
      <c r="AJ6328" s="1"/>
      <c r="AK6328" s="1"/>
      <c r="AL6328" s="1"/>
    </row>
    <row r="6329">
      <c r="I6329" s="1"/>
      <c r="J6329" s="1"/>
      <c r="K6329" s="1"/>
      <c r="AA6329" s="1"/>
      <c r="AB6329" s="1"/>
      <c r="AC6329" s="1"/>
      <c r="AJ6329" s="1"/>
      <c r="AK6329" s="1"/>
      <c r="AL6329" s="1"/>
    </row>
    <row r="6330">
      <c r="I6330" s="1"/>
      <c r="J6330" s="1"/>
      <c r="K6330" s="1"/>
      <c r="AA6330" s="1"/>
      <c r="AB6330" s="1"/>
      <c r="AC6330" s="1"/>
      <c r="AJ6330" s="1"/>
      <c r="AK6330" s="1"/>
      <c r="AL6330" s="1"/>
    </row>
    <row r="6331">
      <c r="I6331" s="1"/>
      <c r="J6331" s="1"/>
      <c r="K6331" s="1"/>
      <c r="AA6331" s="1"/>
      <c r="AB6331" s="1"/>
      <c r="AC6331" s="1"/>
      <c r="AJ6331" s="1"/>
      <c r="AK6331" s="1"/>
      <c r="AL6331" s="1"/>
    </row>
    <row r="6332">
      <c r="I6332" s="1"/>
      <c r="J6332" s="1"/>
      <c r="K6332" s="1"/>
      <c r="AA6332" s="1"/>
      <c r="AB6332" s="1"/>
      <c r="AC6332" s="1"/>
      <c r="AJ6332" s="1"/>
      <c r="AK6332" s="1"/>
      <c r="AL6332" s="1"/>
    </row>
    <row r="6333">
      <c r="I6333" s="1"/>
      <c r="J6333" s="1"/>
      <c r="K6333" s="1"/>
      <c r="AA6333" s="1"/>
      <c r="AB6333" s="1"/>
      <c r="AC6333" s="1"/>
      <c r="AJ6333" s="1"/>
      <c r="AK6333" s="1"/>
      <c r="AL6333" s="1"/>
    </row>
    <row r="6334">
      <c r="I6334" s="1"/>
      <c r="J6334" s="1"/>
      <c r="K6334" s="1"/>
      <c r="AA6334" s="1"/>
      <c r="AB6334" s="1"/>
      <c r="AC6334" s="1"/>
      <c r="AJ6334" s="1"/>
      <c r="AK6334" s="1"/>
      <c r="AL6334" s="1"/>
    </row>
    <row r="6335">
      <c r="I6335" s="1"/>
      <c r="J6335" s="1"/>
      <c r="K6335" s="1"/>
      <c r="AA6335" s="1"/>
      <c r="AB6335" s="1"/>
      <c r="AC6335" s="1"/>
      <c r="AJ6335" s="1"/>
      <c r="AK6335" s="1"/>
      <c r="AL6335" s="1"/>
    </row>
    <row r="6336">
      <c r="I6336" s="1"/>
      <c r="J6336" s="1"/>
      <c r="K6336" s="1"/>
      <c r="AA6336" s="1"/>
      <c r="AB6336" s="1"/>
      <c r="AC6336" s="1"/>
      <c r="AJ6336" s="1"/>
      <c r="AK6336" s="1"/>
      <c r="AL6336" s="1"/>
    </row>
    <row r="6337">
      <c r="I6337" s="1"/>
      <c r="J6337" s="1"/>
      <c r="K6337" s="1"/>
      <c r="AA6337" s="1"/>
      <c r="AB6337" s="1"/>
      <c r="AC6337" s="1"/>
      <c r="AJ6337" s="1"/>
      <c r="AK6337" s="1"/>
      <c r="AL6337" s="1"/>
    </row>
    <row r="6338">
      <c r="I6338" s="1"/>
      <c r="J6338" s="1"/>
      <c r="K6338" s="1"/>
      <c r="AA6338" s="1"/>
      <c r="AB6338" s="1"/>
      <c r="AC6338" s="1"/>
      <c r="AJ6338" s="1"/>
      <c r="AK6338" s="1"/>
      <c r="AL6338" s="1"/>
    </row>
    <row r="6339">
      <c r="I6339" s="1"/>
      <c r="J6339" s="1"/>
      <c r="K6339" s="1"/>
      <c r="AA6339" s="1"/>
      <c r="AB6339" s="1"/>
      <c r="AC6339" s="1"/>
      <c r="AJ6339" s="1"/>
      <c r="AK6339" s="1"/>
      <c r="AL6339" s="1"/>
    </row>
    <row r="6340">
      <c r="I6340" s="1"/>
      <c r="J6340" s="1"/>
      <c r="K6340" s="1"/>
      <c r="AA6340" s="1"/>
      <c r="AB6340" s="1"/>
      <c r="AC6340" s="1"/>
      <c r="AJ6340" s="1"/>
      <c r="AK6340" s="1"/>
      <c r="AL6340" s="1"/>
    </row>
    <row r="6341">
      <c r="I6341" s="1"/>
      <c r="J6341" s="1"/>
      <c r="K6341" s="1"/>
      <c r="AA6341" s="1"/>
      <c r="AB6341" s="1"/>
      <c r="AC6341" s="1"/>
      <c r="AJ6341" s="1"/>
      <c r="AK6341" s="1"/>
      <c r="AL6341" s="1"/>
    </row>
    <row r="6342">
      <c r="I6342" s="1"/>
      <c r="J6342" s="1"/>
      <c r="K6342" s="1"/>
      <c r="AA6342" s="1"/>
      <c r="AB6342" s="1"/>
      <c r="AC6342" s="1"/>
      <c r="AJ6342" s="1"/>
      <c r="AK6342" s="1"/>
      <c r="AL6342" s="1"/>
    </row>
    <row r="6343">
      <c r="I6343" s="1"/>
      <c r="J6343" s="1"/>
      <c r="K6343" s="1"/>
      <c r="AA6343" s="1"/>
      <c r="AB6343" s="1"/>
      <c r="AC6343" s="1"/>
      <c r="AJ6343" s="1"/>
      <c r="AK6343" s="1"/>
      <c r="AL6343" s="1"/>
    </row>
    <row r="6344">
      <c r="I6344" s="1"/>
      <c r="J6344" s="1"/>
      <c r="K6344" s="1"/>
      <c r="AA6344" s="1"/>
      <c r="AB6344" s="1"/>
      <c r="AC6344" s="1"/>
      <c r="AJ6344" s="1"/>
      <c r="AK6344" s="1"/>
      <c r="AL6344" s="1"/>
    </row>
    <row r="6345">
      <c r="I6345" s="1"/>
      <c r="J6345" s="1"/>
      <c r="K6345" s="1"/>
      <c r="AA6345" s="1"/>
      <c r="AB6345" s="1"/>
      <c r="AC6345" s="1"/>
      <c r="AJ6345" s="1"/>
      <c r="AK6345" s="1"/>
      <c r="AL6345" s="1"/>
    </row>
    <row r="6346">
      <c r="I6346" s="1"/>
      <c r="J6346" s="1"/>
      <c r="K6346" s="1"/>
      <c r="AA6346" s="1"/>
      <c r="AB6346" s="1"/>
      <c r="AC6346" s="1"/>
      <c r="AJ6346" s="1"/>
      <c r="AK6346" s="1"/>
      <c r="AL6346" s="1"/>
    </row>
    <row r="6347">
      <c r="I6347" s="1"/>
      <c r="J6347" s="1"/>
      <c r="K6347" s="1"/>
      <c r="AA6347" s="1"/>
      <c r="AB6347" s="1"/>
      <c r="AC6347" s="1"/>
      <c r="AJ6347" s="1"/>
      <c r="AK6347" s="1"/>
      <c r="AL6347" s="1"/>
    </row>
    <row r="6348">
      <c r="I6348" s="1"/>
      <c r="J6348" s="1"/>
      <c r="K6348" s="1"/>
      <c r="AA6348" s="1"/>
      <c r="AB6348" s="1"/>
      <c r="AC6348" s="1"/>
      <c r="AJ6348" s="1"/>
      <c r="AK6348" s="1"/>
      <c r="AL6348" s="1"/>
    </row>
    <row r="6349">
      <c r="I6349" s="1"/>
      <c r="J6349" s="1"/>
      <c r="K6349" s="1"/>
      <c r="AA6349" s="1"/>
      <c r="AB6349" s="1"/>
      <c r="AC6349" s="1"/>
      <c r="AJ6349" s="1"/>
      <c r="AK6349" s="1"/>
      <c r="AL6349" s="1"/>
    </row>
    <row r="6350">
      <c r="I6350" s="1"/>
      <c r="J6350" s="1"/>
      <c r="K6350" s="1"/>
      <c r="AA6350" s="1"/>
      <c r="AB6350" s="1"/>
      <c r="AC6350" s="1"/>
      <c r="AJ6350" s="1"/>
      <c r="AK6350" s="1"/>
      <c r="AL6350" s="1"/>
    </row>
    <row r="6351">
      <c r="I6351" s="1"/>
      <c r="J6351" s="1"/>
      <c r="K6351" s="1"/>
      <c r="AA6351" s="1"/>
      <c r="AB6351" s="1"/>
      <c r="AC6351" s="1"/>
      <c r="AJ6351" s="1"/>
      <c r="AK6351" s="1"/>
      <c r="AL6351" s="1"/>
    </row>
    <row r="6352">
      <c r="I6352" s="1"/>
      <c r="J6352" s="1"/>
      <c r="K6352" s="1"/>
      <c r="AA6352" s="1"/>
      <c r="AB6352" s="1"/>
      <c r="AC6352" s="1"/>
      <c r="AJ6352" s="1"/>
      <c r="AK6352" s="1"/>
      <c r="AL6352" s="1"/>
    </row>
    <row r="6353">
      <c r="I6353" s="1"/>
      <c r="J6353" s="1"/>
      <c r="K6353" s="1"/>
      <c r="AA6353" s="1"/>
      <c r="AB6353" s="1"/>
      <c r="AC6353" s="1"/>
      <c r="AJ6353" s="1"/>
      <c r="AK6353" s="1"/>
      <c r="AL6353" s="1"/>
    </row>
    <row r="6354">
      <c r="I6354" s="1"/>
      <c r="J6354" s="1"/>
      <c r="K6354" s="1"/>
      <c r="AA6354" s="1"/>
      <c r="AB6354" s="1"/>
      <c r="AC6354" s="1"/>
      <c r="AJ6354" s="1"/>
      <c r="AK6354" s="1"/>
      <c r="AL6354" s="1"/>
    </row>
    <row r="6355">
      <c r="I6355" s="1"/>
      <c r="J6355" s="1"/>
      <c r="K6355" s="1"/>
      <c r="AA6355" s="1"/>
      <c r="AB6355" s="1"/>
      <c r="AC6355" s="1"/>
      <c r="AJ6355" s="1"/>
      <c r="AK6355" s="1"/>
      <c r="AL6355" s="1"/>
    </row>
    <row r="6356">
      <c r="I6356" s="1"/>
      <c r="J6356" s="1"/>
      <c r="K6356" s="1"/>
      <c r="AA6356" s="1"/>
      <c r="AB6356" s="1"/>
      <c r="AC6356" s="1"/>
      <c r="AJ6356" s="1"/>
      <c r="AK6356" s="1"/>
      <c r="AL6356" s="1"/>
    </row>
    <row r="6357">
      <c r="I6357" s="1"/>
      <c r="J6357" s="1"/>
      <c r="K6357" s="1"/>
      <c r="AA6357" s="1"/>
      <c r="AB6357" s="1"/>
      <c r="AC6357" s="1"/>
      <c r="AJ6357" s="1"/>
      <c r="AK6357" s="1"/>
      <c r="AL6357" s="1"/>
    </row>
    <row r="6358">
      <c r="I6358" s="1"/>
      <c r="J6358" s="1"/>
      <c r="K6358" s="1"/>
      <c r="AA6358" s="1"/>
      <c r="AB6358" s="1"/>
      <c r="AC6358" s="1"/>
      <c r="AJ6358" s="1"/>
      <c r="AK6358" s="1"/>
      <c r="AL6358" s="1"/>
    </row>
    <row r="6359">
      <c r="I6359" s="1"/>
      <c r="J6359" s="1"/>
      <c r="K6359" s="1"/>
      <c r="AA6359" s="1"/>
      <c r="AB6359" s="1"/>
      <c r="AC6359" s="1"/>
      <c r="AJ6359" s="1"/>
      <c r="AK6359" s="1"/>
      <c r="AL6359" s="1"/>
    </row>
    <row r="6360">
      <c r="I6360" s="1"/>
      <c r="J6360" s="1"/>
      <c r="K6360" s="1"/>
      <c r="AA6360" s="1"/>
      <c r="AB6360" s="1"/>
      <c r="AC6360" s="1"/>
      <c r="AJ6360" s="1"/>
      <c r="AK6360" s="1"/>
      <c r="AL6360" s="1"/>
    </row>
    <row r="6361">
      <c r="I6361" s="1"/>
      <c r="J6361" s="1"/>
      <c r="K6361" s="1"/>
      <c r="AA6361" s="1"/>
      <c r="AB6361" s="1"/>
      <c r="AC6361" s="1"/>
      <c r="AJ6361" s="1"/>
      <c r="AK6361" s="1"/>
      <c r="AL6361" s="1"/>
    </row>
    <row r="6362">
      <c r="I6362" s="1"/>
      <c r="J6362" s="1"/>
      <c r="K6362" s="1"/>
      <c r="AA6362" s="1"/>
      <c r="AB6362" s="1"/>
      <c r="AC6362" s="1"/>
      <c r="AJ6362" s="1"/>
      <c r="AK6362" s="1"/>
      <c r="AL6362" s="1"/>
    </row>
    <row r="6363">
      <c r="I6363" s="1"/>
      <c r="J6363" s="1"/>
      <c r="K6363" s="1"/>
      <c r="AA6363" s="1"/>
      <c r="AB6363" s="1"/>
      <c r="AC6363" s="1"/>
      <c r="AJ6363" s="1"/>
      <c r="AK6363" s="1"/>
      <c r="AL6363" s="1"/>
    </row>
    <row r="6364">
      <c r="I6364" s="1"/>
      <c r="J6364" s="1"/>
      <c r="K6364" s="1"/>
      <c r="AA6364" s="1"/>
      <c r="AB6364" s="1"/>
      <c r="AC6364" s="1"/>
      <c r="AJ6364" s="1"/>
      <c r="AK6364" s="1"/>
      <c r="AL6364" s="1"/>
    </row>
    <row r="6365">
      <c r="I6365" s="1"/>
      <c r="J6365" s="1"/>
      <c r="K6365" s="1"/>
      <c r="AA6365" s="1"/>
      <c r="AB6365" s="1"/>
      <c r="AC6365" s="1"/>
      <c r="AJ6365" s="1"/>
      <c r="AK6365" s="1"/>
      <c r="AL6365" s="1"/>
    </row>
    <row r="6366">
      <c r="I6366" s="1"/>
      <c r="J6366" s="1"/>
      <c r="K6366" s="1"/>
      <c r="AA6366" s="1"/>
      <c r="AB6366" s="1"/>
      <c r="AC6366" s="1"/>
      <c r="AJ6366" s="1"/>
      <c r="AK6366" s="1"/>
      <c r="AL6366" s="1"/>
    </row>
    <row r="6367">
      <c r="I6367" s="1"/>
      <c r="J6367" s="1"/>
      <c r="K6367" s="1"/>
      <c r="AA6367" s="1"/>
      <c r="AB6367" s="1"/>
      <c r="AC6367" s="1"/>
      <c r="AJ6367" s="1"/>
      <c r="AK6367" s="1"/>
      <c r="AL6367" s="1"/>
    </row>
    <row r="6368">
      <c r="I6368" s="1"/>
      <c r="J6368" s="1"/>
      <c r="K6368" s="1"/>
      <c r="AA6368" s="1"/>
      <c r="AB6368" s="1"/>
      <c r="AC6368" s="1"/>
      <c r="AJ6368" s="1"/>
      <c r="AK6368" s="1"/>
      <c r="AL6368" s="1"/>
    </row>
    <row r="6369">
      <c r="I6369" s="1"/>
      <c r="J6369" s="1"/>
      <c r="K6369" s="1"/>
      <c r="AA6369" s="1"/>
      <c r="AB6369" s="1"/>
      <c r="AC6369" s="1"/>
      <c r="AJ6369" s="1"/>
      <c r="AK6369" s="1"/>
      <c r="AL6369" s="1"/>
    </row>
    <row r="6370">
      <c r="I6370" s="1"/>
      <c r="J6370" s="1"/>
      <c r="K6370" s="1"/>
      <c r="AA6370" s="1"/>
      <c r="AB6370" s="1"/>
      <c r="AC6370" s="1"/>
      <c r="AJ6370" s="1"/>
      <c r="AK6370" s="1"/>
      <c r="AL6370" s="1"/>
    </row>
    <row r="6371">
      <c r="I6371" s="1"/>
      <c r="J6371" s="1"/>
      <c r="K6371" s="1"/>
      <c r="AA6371" s="1"/>
      <c r="AB6371" s="1"/>
      <c r="AC6371" s="1"/>
      <c r="AJ6371" s="1"/>
      <c r="AK6371" s="1"/>
      <c r="AL6371" s="1"/>
    </row>
    <row r="6372">
      <c r="I6372" s="1"/>
      <c r="J6372" s="1"/>
      <c r="K6372" s="1"/>
      <c r="AA6372" s="1"/>
      <c r="AB6372" s="1"/>
      <c r="AC6372" s="1"/>
      <c r="AJ6372" s="1"/>
      <c r="AK6372" s="1"/>
      <c r="AL6372" s="1"/>
    </row>
    <row r="6373">
      <c r="I6373" s="1"/>
      <c r="J6373" s="1"/>
      <c r="K6373" s="1"/>
      <c r="AA6373" s="1"/>
      <c r="AB6373" s="1"/>
      <c r="AC6373" s="1"/>
      <c r="AJ6373" s="1"/>
      <c r="AK6373" s="1"/>
      <c r="AL6373" s="1"/>
    </row>
    <row r="6374">
      <c r="I6374" s="1"/>
      <c r="J6374" s="1"/>
      <c r="K6374" s="1"/>
      <c r="AA6374" s="1"/>
      <c r="AB6374" s="1"/>
      <c r="AC6374" s="1"/>
      <c r="AJ6374" s="1"/>
      <c r="AK6374" s="1"/>
      <c r="AL6374" s="1"/>
    </row>
    <row r="6375">
      <c r="I6375" s="1"/>
      <c r="J6375" s="1"/>
      <c r="K6375" s="1"/>
      <c r="AA6375" s="1"/>
      <c r="AB6375" s="1"/>
      <c r="AC6375" s="1"/>
      <c r="AJ6375" s="1"/>
      <c r="AK6375" s="1"/>
      <c r="AL6375" s="1"/>
    </row>
    <row r="6376">
      <c r="I6376" s="1"/>
      <c r="J6376" s="1"/>
      <c r="K6376" s="1"/>
      <c r="AA6376" s="1"/>
      <c r="AB6376" s="1"/>
      <c r="AC6376" s="1"/>
      <c r="AJ6376" s="1"/>
      <c r="AK6376" s="1"/>
      <c r="AL6376" s="1"/>
    </row>
    <row r="6377">
      <c r="I6377" s="1"/>
      <c r="J6377" s="1"/>
      <c r="K6377" s="1"/>
      <c r="AA6377" s="1"/>
      <c r="AB6377" s="1"/>
      <c r="AC6377" s="1"/>
      <c r="AJ6377" s="1"/>
      <c r="AK6377" s="1"/>
      <c r="AL6377" s="1"/>
    </row>
    <row r="6378">
      <c r="I6378" s="1"/>
      <c r="J6378" s="1"/>
      <c r="K6378" s="1"/>
      <c r="AA6378" s="1"/>
      <c r="AB6378" s="1"/>
      <c r="AC6378" s="1"/>
      <c r="AJ6378" s="1"/>
      <c r="AK6378" s="1"/>
      <c r="AL6378" s="1"/>
    </row>
    <row r="6379">
      <c r="I6379" s="1"/>
      <c r="J6379" s="1"/>
      <c r="K6379" s="1"/>
      <c r="AA6379" s="1"/>
      <c r="AB6379" s="1"/>
      <c r="AC6379" s="1"/>
      <c r="AJ6379" s="1"/>
      <c r="AK6379" s="1"/>
      <c r="AL6379" s="1"/>
    </row>
    <row r="6380">
      <c r="I6380" s="1"/>
      <c r="J6380" s="1"/>
      <c r="K6380" s="1"/>
      <c r="AA6380" s="1"/>
      <c r="AB6380" s="1"/>
      <c r="AC6380" s="1"/>
      <c r="AJ6380" s="1"/>
      <c r="AK6380" s="1"/>
      <c r="AL6380" s="1"/>
    </row>
    <row r="6381">
      <c r="I6381" s="1"/>
      <c r="J6381" s="1"/>
      <c r="K6381" s="1"/>
      <c r="AA6381" s="1"/>
      <c r="AB6381" s="1"/>
      <c r="AC6381" s="1"/>
      <c r="AJ6381" s="1"/>
      <c r="AK6381" s="1"/>
      <c r="AL6381" s="1"/>
    </row>
    <row r="6382">
      <c r="I6382" s="1"/>
      <c r="J6382" s="1"/>
      <c r="K6382" s="1"/>
      <c r="AA6382" s="1"/>
      <c r="AB6382" s="1"/>
      <c r="AC6382" s="1"/>
      <c r="AJ6382" s="1"/>
      <c r="AK6382" s="1"/>
      <c r="AL6382" s="1"/>
    </row>
    <row r="6383">
      <c r="I6383" s="1"/>
      <c r="J6383" s="1"/>
      <c r="K6383" s="1"/>
      <c r="AA6383" s="1"/>
      <c r="AB6383" s="1"/>
      <c r="AC6383" s="1"/>
      <c r="AJ6383" s="1"/>
      <c r="AK6383" s="1"/>
      <c r="AL6383" s="1"/>
    </row>
    <row r="6384">
      <c r="I6384" s="1"/>
      <c r="J6384" s="1"/>
      <c r="K6384" s="1"/>
      <c r="AA6384" s="1"/>
      <c r="AB6384" s="1"/>
      <c r="AC6384" s="1"/>
      <c r="AJ6384" s="1"/>
      <c r="AK6384" s="1"/>
      <c r="AL6384" s="1"/>
    </row>
    <row r="6385">
      <c r="I6385" s="1"/>
      <c r="J6385" s="1"/>
      <c r="K6385" s="1"/>
      <c r="AA6385" s="1"/>
      <c r="AB6385" s="1"/>
      <c r="AC6385" s="1"/>
      <c r="AJ6385" s="1"/>
      <c r="AK6385" s="1"/>
      <c r="AL6385" s="1"/>
    </row>
    <row r="6386">
      <c r="I6386" s="1"/>
      <c r="J6386" s="1"/>
      <c r="K6386" s="1"/>
      <c r="AA6386" s="1"/>
      <c r="AB6386" s="1"/>
      <c r="AC6386" s="1"/>
      <c r="AJ6386" s="1"/>
      <c r="AK6386" s="1"/>
      <c r="AL6386" s="1"/>
    </row>
    <row r="6387">
      <c r="I6387" s="1"/>
      <c r="J6387" s="1"/>
      <c r="K6387" s="1"/>
      <c r="AA6387" s="1"/>
      <c r="AB6387" s="1"/>
      <c r="AC6387" s="1"/>
      <c r="AJ6387" s="1"/>
      <c r="AK6387" s="1"/>
      <c r="AL6387" s="1"/>
    </row>
    <row r="6388">
      <c r="I6388" s="1"/>
      <c r="J6388" s="1"/>
      <c r="K6388" s="1"/>
      <c r="AA6388" s="1"/>
      <c r="AB6388" s="1"/>
      <c r="AC6388" s="1"/>
      <c r="AJ6388" s="1"/>
      <c r="AK6388" s="1"/>
      <c r="AL6388" s="1"/>
    </row>
    <row r="6389">
      <c r="I6389" s="1"/>
      <c r="J6389" s="1"/>
      <c r="K6389" s="1"/>
      <c r="AA6389" s="1"/>
      <c r="AB6389" s="1"/>
      <c r="AC6389" s="1"/>
      <c r="AJ6389" s="1"/>
      <c r="AK6389" s="1"/>
      <c r="AL6389" s="1"/>
    </row>
    <row r="6390">
      <c r="I6390" s="1"/>
      <c r="J6390" s="1"/>
      <c r="K6390" s="1"/>
      <c r="AA6390" s="1"/>
      <c r="AB6390" s="1"/>
      <c r="AC6390" s="1"/>
      <c r="AJ6390" s="1"/>
      <c r="AK6390" s="1"/>
      <c r="AL6390" s="1"/>
    </row>
    <row r="6391">
      <c r="I6391" s="1"/>
      <c r="J6391" s="1"/>
      <c r="K6391" s="1"/>
      <c r="AA6391" s="1"/>
      <c r="AB6391" s="1"/>
      <c r="AC6391" s="1"/>
      <c r="AJ6391" s="1"/>
      <c r="AK6391" s="1"/>
      <c r="AL6391" s="1"/>
    </row>
    <row r="6392">
      <c r="I6392" s="1"/>
      <c r="J6392" s="1"/>
      <c r="K6392" s="1"/>
      <c r="AA6392" s="1"/>
      <c r="AB6392" s="1"/>
      <c r="AC6392" s="1"/>
      <c r="AJ6392" s="1"/>
      <c r="AK6392" s="1"/>
      <c r="AL6392" s="1"/>
    </row>
    <row r="6393">
      <c r="I6393" s="1"/>
      <c r="J6393" s="1"/>
      <c r="K6393" s="1"/>
      <c r="AA6393" s="1"/>
      <c r="AB6393" s="1"/>
      <c r="AC6393" s="1"/>
      <c r="AJ6393" s="1"/>
      <c r="AK6393" s="1"/>
      <c r="AL6393" s="1"/>
    </row>
    <row r="6394">
      <c r="I6394" s="1"/>
      <c r="J6394" s="1"/>
      <c r="K6394" s="1"/>
      <c r="AA6394" s="1"/>
      <c r="AB6394" s="1"/>
      <c r="AC6394" s="1"/>
      <c r="AJ6394" s="1"/>
      <c r="AK6394" s="1"/>
      <c r="AL6394" s="1"/>
    </row>
    <row r="6395">
      <c r="I6395" s="1"/>
      <c r="J6395" s="1"/>
      <c r="K6395" s="1"/>
      <c r="AA6395" s="1"/>
      <c r="AB6395" s="1"/>
      <c r="AC6395" s="1"/>
      <c r="AJ6395" s="1"/>
      <c r="AK6395" s="1"/>
      <c r="AL6395" s="1"/>
    </row>
    <row r="6396">
      <c r="I6396" s="1"/>
      <c r="J6396" s="1"/>
      <c r="K6396" s="1"/>
      <c r="AA6396" s="1"/>
      <c r="AB6396" s="1"/>
      <c r="AC6396" s="1"/>
      <c r="AJ6396" s="1"/>
      <c r="AK6396" s="1"/>
      <c r="AL6396" s="1"/>
    </row>
    <row r="6397">
      <c r="I6397" s="1"/>
      <c r="J6397" s="1"/>
      <c r="K6397" s="1"/>
      <c r="AA6397" s="1"/>
      <c r="AB6397" s="1"/>
      <c r="AC6397" s="1"/>
      <c r="AJ6397" s="1"/>
      <c r="AK6397" s="1"/>
      <c r="AL6397" s="1"/>
    </row>
    <row r="6398">
      <c r="I6398" s="1"/>
      <c r="J6398" s="1"/>
      <c r="K6398" s="1"/>
      <c r="AA6398" s="1"/>
      <c r="AB6398" s="1"/>
      <c r="AC6398" s="1"/>
      <c r="AJ6398" s="1"/>
      <c r="AK6398" s="1"/>
      <c r="AL6398" s="1"/>
    </row>
    <row r="6399">
      <c r="I6399" s="1"/>
      <c r="J6399" s="1"/>
      <c r="K6399" s="1"/>
      <c r="AA6399" s="1"/>
      <c r="AB6399" s="1"/>
      <c r="AC6399" s="1"/>
      <c r="AJ6399" s="1"/>
      <c r="AK6399" s="1"/>
      <c r="AL6399" s="1"/>
    </row>
    <row r="6400">
      <c r="I6400" s="1"/>
      <c r="J6400" s="1"/>
      <c r="K6400" s="1"/>
      <c r="AA6400" s="1"/>
      <c r="AB6400" s="1"/>
      <c r="AC6400" s="1"/>
      <c r="AJ6400" s="1"/>
      <c r="AK6400" s="1"/>
      <c r="AL6400" s="1"/>
    </row>
    <row r="6401">
      <c r="I6401" s="1"/>
      <c r="J6401" s="1"/>
      <c r="K6401" s="1"/>
      <c r="AA6401" s="1"/>
      <c r="AB6401" s="1"/>
      <c r="AC6401" s="1"/>
      <c r="AJ6401" s="1"/>
      <c r="AK6401" s="1"/>
      <c r="AL6401" s="1"/>
    </row>
    <row r="6402">
      <c r="I6402" s="1"/>
      <c r="J6402" s="1"/>
      <c r="K6402" s="1"/>
      <c r="AA6402" s="1"/>
      <c r="AB6402" s="1"/>
      <c r="AC6402" s="1"/>
      <c r="AJ6402" s="1"/>
      <c r="AK6402" s="1"/>
      <c r="AL6402" s="1"/>
    </row>
    <row r="6403">
      <c r="I6403" s="1"/>
      <c r="J6403" s="1"/>
      <c r="K6403" s="1"/>
      <c r="AA6403" s="1"/>
      <c r="AB6403" s="1"/>
      <c r="AC6403" s="1"/>
      <c r="AJ6403" s="1"/>
      <c r="AK6403" s="1"/>
      <c r="AL6403" s="1"/>
    </row>
    <row r="6404">
      <c r="I6404" s="1"/>
      <c r="J6404" s="1"/>
      <c r="K6404" s="1"/>
      <c r="AA6404" s="1"/>
      <c r="AB6404" s="1"/>
      <c r="AC6404" s="1"/>
      <c r="AJ6404" s="1"/>
      <c r="AK6404" s="1"/>
      <c r="AL6404" s="1"/>
    </row>
    <row r="6405">
      <c r="I6405" s="1"/>
      <c r="J6405" s="1"/>
      <c r="K6405" s="1"/>
      <c r="AA6405" s="1"/>
      <c r="AB6405" s="1"/>
      <c r="AC6405" s="1"/>
      <c r="AJ6405" s="1"/>
      <c r="AK6405" s="1"/>
      <c r="AL6405" s="1"/>
    </row>
    <row r="6406">
      <c r="I6406" s="1"/>
      <c r="J6406" s="1"/>
      <c r="K6406" s="1"/>
      <c r="AA6406" s="1"/>
      <c r="AB6406" s="1"/>
      <c r="AC6406" s="1"/>
      <c r="AJ6406" s="1"/>
      <c r="AK6406" s="1"/>
      <c r="AL6406" s="1"/>
    </row>
    <row r="6407">
      <c r="I6407" s="1"/>
      <c r="J6407" s="1"/>
      <c r="K6407" s="1"/>
      <c r="AA6407" s="1"/>
      <c r="AB6407" s="1"/>
      <c r="AC6407" s="1"/>
      <c r="AJ6407" s="1"/>
      <c r="AK6407" s="1"/>
      <c r="AL6407" s="1"/>
    </row>
    <row r="6408">
      <c r="I6408" s="1"/>
      <c r="J6408" s="1"/>
      <c r="K6408" s="1"/>
      <c r="AA6408" s="1"/>
      <c r="AB6408" s="1"/>
      <c r="AC6408" s="1"/>
      <c r="AJ6408" s="1"/>
      <c r="AK6408" s="1"/>
      <c r="AL6408" s="1"/>
    </row>
    <row r="6409">
      <c r="I6409" s="1"/>
      <c r="J6409" s="1"/>
      <c r="K6409" s="1"/>
      <c r="AA6409" s="1"/>
      <c r="AB6409" s="1"/>
      <c r="AC6409" s="1"/>
      <c r="AJ6409" s="1"/>
      <c r="AK6409" s="1"/>
      <c r="AL6409" s="1"/>
    </row>
    <row r="6410">
      <c r="I6410" s="1"/>
      <c r="J6410" s="1"/>
      <c r="K6410" s="1"/>
      <c r="AA6410" s="1"/>
      <c r="AB6410" s="1"/>
      <c r="AC6410" s="1"/>
      <c r="AJ6410" s="1"/>
      <c r="AK6410" s="1"/>
      <c r="AL6410" s="1"/>
    </row>
    <row r="6411">
      <c r="I6411" s="1"/>
      <c r="J6411" s="1"/>
      <c r="K6411" s="1"/>
      <c r="AA6411" s="1"/>
      <c r="AB6411" s="1"/>
      <c r="AC6411" s="1"/>
      <c r="AJ6411" s="1"/>
      <c r="AK6411" s="1"/>
      <c r="AL6411" s="1"/>
    </row>
    <row r="6412">
      <c r="I6412" s="1"/>
      <c r="J6412" s="1"/>
      <c r="K6412" s="1"/>
      <c r="AA6412" s="1"/>
      <c r="AB6412" s="1"/>
      <c r="AC6412" s="1"/>
      <c r="AJ6412" s="1"/>
      <c r="AK6412" s="1"/>
      <c r="AL6412" s="1"/>
    </row>
    <row r="6413">
      <c r="I6413" s="1"/>
      <c r="J6413" s="1"/>
      <c r="K6413" s="1"/>
      <c r="AA6413" s="1"/>
      <c r="AB6413" s="1"/>
      <c r="AC6413" s="1"/>
      <c r="AJ6413" s="1"/>
      <c r="AK6413" s="1"/>
      <c r="AL6413" s="1"/>
    </row>
    <row r="6414">
      <c r="I6414" s="1"/>
      <c r="J6414" s="1"/>
      <c r="K6414" s="1"/>
      <c r="AA6414" s="1"/>
      <c r="AB6414" s="1"/>
      <c r="AC6414" s="1"/>
      <c r="AJ6414" s="1"/>
      <c r="AK6414" s="1"/>
      <c r="AL6414" s="1"/>
    </row>
    <row r="6415">
      <c r="I6415" s="1"/>
      <c r="J6415" s="1"/>
      <c r="K6415" s="1"/>
      <c r="AA6415" s="1"/>
      <c r="AB6415" s="1"/>
      <c r="AC6415" s="1"/>
      <c r="AJ6415" s="1"/>
      <c r="AK6415" s="1"/>
      <c r="AL6415" s="1"/>
    </row>
    <row r="6416">
      <c r="I6416" s="1"/>
      <c r="J6416" s="1"/>
      <c r="K6416" s="1"/>
      <c r="AA6416" s="1"/>
      <c r="AB6416" s="1"/>
      <c r="AC6416" s="1"/>
      <c r="AJ6416" s="1"/>
      <c r="AK6416" s="1"/>
      <c r="AL6416" s="1"/>
    </row>
    <row r="6417">
      <c r="I6417" s="1"/>
      <c r="J6417" s="1"/>
      <c r="K6417" s="1"/>
      <c r="AA6417" s="1"/>
      <c r="AB6417" s="1"/>
      <c r="AC6417" s="1"/>
      <c r="AJ6417" s="1"/>
      <c r="AK6417" s="1"/>
      <c r="AL6417" s="1"/>
    </row>
    <row r="6418">
      <c r="I6418" s="1"/>
      <c r="J6418" s="1"/>
      <c r="K6418" s="1"/>
      <c r="AA6418" s="1"/>
      <c r="AB6418" s="1"/>
      <c r="AC6418" s="1"/>
      <c r="AJ6418" s="1"/>
      <c r="AK6418" s="1"/>
      <c r="AL6418" s="1"/>
    </row>
    <row r="6419">
      <c r="I6419" s="1"/>
      <c r="J6419" s="1"/>
      <c r="K6419" s="1"/>
      <c r="AA6419" s="1"/>
      <c r="AB6419" s="1"/>
      <c r="AC6419" s="1"/>
      <c r="AJ6419" s="1"/>
      <c r="AK6419" s="1"/>
      <c r="AL6419" s="1"/>
    </row>
    <row r="6420">
      <c r="I6420" s="1"/>
      <c r="J6420" s="1"/>
      <c r="K6420" s="1"/>
      <c r="AA6420" s="1"/>
      <c r="AB6420" s="1"/>
      <c r="AC6420" s="1"/>
      <c r="AJ6420" s="1"/>
      <c r="AK6420" s="1"/>
      <c r="AL6420" s="1"/>
    </row>
    <row r="6421">
      <c r="I6421" s="1"/>
      <c r="J6421" s="1"/>
      <c r="K6421" s="1"/>
      <c r="AA6421" s="1"/>
      <c r="AB6421" s="1"/>
      <c r="AC6421" s="1"/>
      <c r="AJ6421" s="1"/>
      <c r="AK6421" s="1"/>
      <c r="AL6421" s="1"/>
    </row>
    <row r="6422">
      <c r="I6422" s="1"/>
      <c r="J6422" s="1"/>
      <c r="K6422" s="1"/>
      <c r="AA6422" s="1"/>
      <c r="AB6422" s="1"/>
      <c r="AC6422" s="1"/>
      <c r="AJ6422" s="1"/>
      <c r="AK6422" s="1"/>
      <c r="AL6422" s="1"/>
    </row>
    <row r="6423">
      <c r="I6423" s="1"/>
      <c r="J6423" s="1"/>
      <c r="K6423" s="1"/>
      <c r="AA6423" s="1"/>
      <c r="AB6423" s="1"/>
      <c r="AC6423" s="1"/>
      <c r="AJ6423" s="1"/>
      <c r="AK6423" s="1"/>
      <c r="AL6423" s="1"/>
    </row>
    <row r="6424">
      <c r="I6424" s="1"/>
      <c r="J6424" s="1"/>
      <c r="K6424" s="1"/>
      <c r="AA6424" s="1"/>
      <c r="AB6424" s="1"/>
      <c r="AC6424" s="1"/>
      <c r="AJ6424" s="1"/>
      <c r="AK6424" s="1"/>
      <c r="AL6424" s="1"/>
    </row>
    <row r="6425">
      <c r="I6425" s="1"/>
      <c r="J6425" s="1"/>
      <c r="K6425" s="1"/>
      <c r="AA6425" s="1"/>
      <c r="AB6425" s="1"/>
      <c r="AC6425" s="1"/>
      <c r="AJ6425" s="1"/>
      <c r="AK6425" s="1"/>
      <c r="AL6425" s="1"/>
    </row>
    <row r="6426">
      <c r="I6426" s="1"/>
      <c r="J6426" s="1"/>
      <c r="K6426" s="1"/>
      <c r="AA6426" s="1"/>
      <c r="AB6426" s="1"/>
      <c r="AC6426" s="1"/>
      <c r="AJ6426" s="1"/>
      <c r="AK6426" s="1"/>
      <c r="AL6426" s="1"/>
    </row>
    <row r="6427">
      <c r="I6427" s="1"/>
      <c r="J6427" s="1"/>
      <c r="K6427" s="1"/>
      <c r="AA6427" s="1"/>
      <c r="AB6427" s="1"/>
      <c r="AC6427" s="1"/>
      <c r="AJ6427" s="1"/>
      <c r="AK6427" s="1"/>
      <c r="AL6427" s="1"/>
    </row>
    <row r="6428">
      <c r="I6428" s="1"/>
      <c r="J6428" s="1"/>
      <c r="K6428" s="1"/>
      <c r="AA6428" s="1"/>
      <c r="AB6428" s="1"/>
      <c r="AC6428" s="1"/>
      <c r="AJ6428" s="1"/>
      <c r="AK6428" s="1"/>
      <c r="AL6428" s="1"/>
    </row>
    <row r="6429">
      <c r="I6429" s="1"/>
      <c r="J6429" s="1"/>
      <c r="K6429" s="1"/>
      <c r="AA6429" s="1"/>
      <c r="AB6429" s="1"/>
      <c r="AC6429" s="1"/>
      <c r="AJ6429" s="1"/>
      <c r="AK6429" s="1"/>
      <c r="AL6429" s="1"/>
    </row>
    <row r="6430">
      <c r="I6430" s="1"/>
      <c r="J6430" s="1"/>
      <c r="K6430" s="1"/>
      <c r="AA6430" s="1"/>
      <c r="AB6430" s="1"/>
      <c r="AC6430" s="1"/>
      <c r="AJ6430" s="1"/>
      <c r="AK6430" s="1"/>
      <c r="AL6430" s="1"/>
    </row>
    <row r="6431">
      <c r="I6431" s="1"/>
      <c r="J6431" s="1"/>
      <c r="K6431" s="1"/>
      <c r="AA6431" s="1"/>
      <c r="AB6431" s="1"/>
      <c r="AC6431" s="1"/>
      <c r="AJ6431" s="1"/>
      <c r="AK6431" s="1"/>
      <c r="AL6431" s="1"/>
    </row>
    <row r="6432">
      <c r="I6432" s="1"/>
      <c r="J6432" s="1"/>
      <c r="K6432" s="1"/>
      <c r="AA6432" s="1"/>
      <c r="AB6432" s="1"/>
      <c r="AC6432" s="1"/>
      <c r="AJ6432" s="1"/>
      <c r="AK6432" s="1"/>
      <c r="AL6432" s="1"/>
    </row>
    <row r="6433">
      <c r="I6433" s="1"/>
      <c r="J6433" s="1"/>
      <c r="K6433" s="1"/>
      <c r="AA6433" s="1"/>
      <c r="AB6433" s="1"/>
      <c r="AC6433" s="1"/>
      <c r="AJ6433" s="1"/>
      <c r="AK6433" s="1"/>
      <c r="AL6433" s="1"/>
    </row>
    <row r="6434">
      <c r="I6434" s="1"/>
      <c r="J6434" s="1"/>
      <c r="K6434" s="1"/>
      <c r="AA6434" s="1"/>
      <c r="AB6434" s="1"/>
      <c r="AC6434" s="1"/>
      <c r="AJ6434" s="1"/>
      <c r="AK6434" s="1"/>
      <c r="AL6434" s="1"/>
    </row>
    <row r="6435">
      <c r="I6435" s="1"/>
      <c r="J6435" s="1"/>
      <c r="K6435" s="1"/>
      <c r="AA6435" s="1"/>
      <c r="AB6435" s="1"/>
      <c r="AC6435" s="1"/>
      <c r="AJ6435" s="1"/>
      <c r="AK6435" s="1"/>
      <c r="AL6435" s="1"/>
    </row>
    <row r="6436">
      <c r="I6436" s="1"/>
      <c r="J6436" s="1"/>
      <c r="K6436" s="1"/>
      <c r="AA6436" s="1"/>
      <c r="AB6436" s="1"/>
      <c r="AC6436" s="1"/>
      <c r="AJ6436" s="1"/>
      <c r="AK6436" s="1"/>
      <c r="AL6436" s="1"/>
    </row>
    <row r="6437">
      <c r="I6437" s="1"/>
      <c r="J6437" s="1"/>
      <c r="K6437" s="1"/>
      <c r="AA6437" s="1"/>
      <c r="AB6437" s="1"/>
      <c r="AC6437" s="1"/>
      <c r="AJ6437" s="1"/>
      <c r="AK6437" s="1"/>
      <c r="AL6437" s="1"/>
    </row>
    <row r="6438">
      <c r="I6438" s="1"/>
      <c r="J6438" s="1"/>
      <c r="K6438" s="1"/>
      <c r="AA6438" s="1"/>
      <c r="AB6438" s="1"/>
      <c r="AC6438" s="1"/>
      <c r="AJ6438" s="1"/>
      <c r="AK6438" s="1"/>
      <c r="AL6438" s="1"/>
    </row>
    <row r="6439">
      <c r="I6439" s="1"/>
      <c r="J6439" s="1"/>
      <c r="K6439" s="1"/>
      <c r="AA6439" s="1"/>
      <c r="AB6439" s="1"/>
      <c r="AC6439" s="1"/>
      <c r="AJ6439" s="1"/>
      <c r="AK6439" s="1"/>
      <c r="AL6439" s="1"/>
    </row>
    <row r="6440">
      <c r="I6440" s="1"/>
      <c r="J6440" s="1"/>
      <c r="K6440" s="1"/>
      <c r="AA6440" s="1"/>
      <c r="AB6440" s="1"/>
      <c r="AC6440" s="1"/>
      <c r="AJ6440" s="1"/>
      <c r="AK6440" s="1"/>
      <c r="AL6440" s="1"/>
    </row>
    <row r="6441">
      <c r="I6441" s="1"/>
      <c r="J6441" s="1"/>
      <c r="K6441" s="1"/>
      <c r="AA6441" s="1"/>
      <c r="AB6441" s="1"/>
      <c r="AC6441" s="1"/>
      <c r="AJ6441" s="1"/>
      <c r="AK6441" s="1"/>
      <c r="AL6441" s="1"/>
    </row>
    <row r="6442">
      <c r="I6442" s="1"/>
      <c r="J6442" s="1"/>
      <c r="K6442" s="1"/>
      <c r="AA6442" s="1"/>
      <c r="AB6442" s="1"/>
      <c r="AC6442" s="1"/>
      <c r="AJ6442" s="1"/>
      <c r="AK6442" s="1"/>
      <c r="AL6442" s="1"/>
    </row>
    <row r="6443">
      <c r="I6443" s="1"/>
      <c r="J6443" s="1"/>
      <c r="K6443" s="1"/>
      <c r="AA6443" s="1"/>
      <c r="AB6443" s="1"/>
      <c r="AC6443" s="1"/>
      <c r="AJ6443" s="1"/>
      <c r="AK6443" s="1"/>
      <c r="AL6443" s="1"/>
    </row>
    <row r="6444">
      <c r="I6444" s="1"/>
      <c r="J6444" s="1"/>
      <c r="K6444" s="1"/>
      <c r="AA6444" s="1"/>
      <c r="AB6444" s="1"/>
      <c r="AC6444" s="1"/>
      <c r="AJ6444" s="1"/>
      <c r="AK6444" s="1"/>
      <c r="AL6444" s="1"/>
    </row>
    <row r="6445">
      <c r="I6445" s="1"/>
      <c r="J6445" s="1"/>
      <c r="K6445" s="1"/>
      <c r="AA6445" s="1"/>
      <c r="AB6445" s="1"/>
      <c r="AC6445" s="1"/>
      <c r="AJ6445" s="1"/>
      <c r="AK6445" s="1"/>
      <c r="AL6445" s="1"/>
    </row>
    <row r="6446">
      <c r="I6446" s="1"/>
      <c r="J6446" s="1"/>
      <c r="K6446" s="1"/>
      <c r="AA6446" s="1"/>
      <c r="AB6446" s="1"/>
      <c r="AC6446" s="1"/>
      <c r="AJ6446" s="1"/>
      <c r="AK6446" s="1"/>
      <c r="AL6446" s="1"/>
    </row>
    <row r="6447">
      <c r="I6447" s="1"/>
      <c r="J6447" s="1"/>
      <c r="K6447" s="1"/>
      <c r="AA6447" s="1"/>
      <c r="AB6447" s="1"/>
      <c r="AC6447" s="1"/>
      <c r="AJ6447" s="1"/>
      <c r="AK6447" s="1"/>
      <c r="AL6447" s="1"/>
    </row>
    <row r="6448">
      <c r="I6448" s="1"/>
      <c r="J6448" s="1"/>
      <c r="K6448" s="1"/>
      <c r="AA6448" s="1"/>
      <c r="AB6448" s="1"/>
      <c r="AC6448" s="1"/>
      <c r="AJ6448" s="1"/>
      <c r="AK6448" s="1"/>
      <c r="AL6448" s="1"/>
    </row>
    <row r="6449">
      <c r="I6449" s="1"/>
      <c r="J6449" s="1"/>
      <c r="K6449" s="1"/>
      <c r="AA6449" s="1"/>
      <c r="AB6449" s="1"/>
      <c r="AC6449" s="1"/>
      <c r="AJ6449" s="1"/>
      <c r="AK6449" s="1"/>
      <c r="AL6449" s="1"/>
    </row>
    <row r="6450">
      <c r="I6450" s="1"/>
      <c r="J6450" s="1"/>
      <c r="K6450" s="1"/>
      <c r="AA6450" s="1"/>
      <c r="AB6450" s="1"/>
      <c r="AC6450" s="1"/>
      <c r="AJ6450" s="1"/>
      <c r="AK6450" s="1"/>
      <c r="AL6450" s="1"/>
    </row>
    <row r="6451">
      <c r="I6451" s="1"/>
      <c r="J6451" s="1"/>
      <c r="K6451" s="1"/>
      <c r="AA6451" s="1"/>
      <c r="AB6451" s="1"/>
      <c r="AC6451" s="1"/>
      <c r="AJ6451" s="1"/>
      <c r="AK6451" s="1"/>
      <c r="AL6451" s="1"/>
    </row>
    <row r="6452">
      <c r="I6452" s="1"/>
      <c r="J6452" s="1"/>
      <c r="K6452" s="1"/>
      <c r="AA6452" s="1"/>
      <c r="AB6452" s="1"/>
      <c r="AC6452" s="1"/>
      <c r="AJ6452" s="1"/>
      <c r="AK6452" s="1"/>
      <c r="AL6452" s="1"/>
    </row>
    <row r="6453">
      <c r="I6453" s="1"/>
      <c r="J6453" s="1"/>
      <c r="K6453" s="1"/>
      <c r="AA6453" s="1"/>
      <c r="AB6453" s="1"/>
      <c r="AC6453" s="1"/>
      <c r="AJ6453" s="1"/>
      <c r="AK6453" s="1"/>
      <c r="AL6453" s="1"/>
    </row>
    <row r="6454">
      <c r="I6454" s="1"/>
      <c r="J6454" s="1"/>
      <c r="K6454" s="1"/>
      <c r="AA6454" s="1"/>
      <c r="AB6454" s="1"/>
      <c r="AC6454" s="1"/>
      <c r="AJ6454" s="1"/>
      <c r="AK6454" s="1"/>
      <c r="AL6454" s="1"/>
    </row>
    <row r="6455">
      <c r="I6455" s="1"/>
      <c r="J6455" s="1"/>
      <c r="K6455" s="1"/>
      <c r="AA6455" s="1"/>
      <c r="AB6455" s="1"/>
      <c r="AC6455" s="1"/>
      <c r="AJ6455" s="1"/>
      <c r="AK6455" s="1"/>
      <c r="AL6455" s="1"/>
    </row>
    <row r="6456">
      <c r="I6456" s="1"/>
      <c r="J6456" s="1"/>
      <c r="K6456" s="1"/>
      <c r="AA6456" s="1"/>
      <c r="AB6456" s="1"/>
      <c r="AC6456" s="1"/>
      <c r="AJ6456" s="1"/>
      <c r="AK6456" s="1"/>
      <c r="AL6456" s="1"/>
    </row>
    <row r="6457">
      <c r="I6457" s="1"/>
      <c r="J6457" s="1"/>
      <c r="K6457" s="1"/>
      <c r="AA6457" s="1"/>
      <c r="AB6457" s="1"/>
      <c r="AC6457" s="1"/>
      <c r="AJ6457" s="1"/>
      <c r="AK6457" s="1"/>
      <c r="AL6457" s="1"/>
    </row>
    <row r="6458">
      <c r="I6458" s="1"/>
      <c r="J6458" s="1"/>
      <c r="K6458" s="1"/>
      <c r="AA6458" s="1"/>
      <c r="AB6458" s="1"/>
      <c r="AC6458" s="1"/>
      <c r="AJ6458" s="1"/>
      <c r="AK6458" s="1"/>
      <c r="AL6458" s="1"/>
    </row>
    <row r="6459">
      <c r="I6459" s="1"/>
      <c r="J6459" s="1"/>
      <c r="K6459" s="1"/>
      <c r="AA6459" s="1"/>
      <c r="AB6459" s="1"/>
      <c r="AC6459" s="1"/>
      <c r="AJ6459" s="1"/>
      <c r="AK6459" s="1"/>
      <c r="AL6459" s="1"/>
    </row>
    <row r="6460">
      <c r="I6460" s="1"/>
      <c r="J6460" s="1"/>
      <c r="K6460" s="1"/>
      <c r="AA6460" s="1"/>
      <c r="AB6460" s="1"/>
      <c r="AC6460" s="1"/>
      <c r="AJ6460" s="1"/>
      <c r="AK6460" s="1"/>
      <c r="AL6460" s="1"/>
    </row>
    <row r="6461">
      <c r="I6461" s="1"/>
      <c r="J6461" s="1"/>
      <c r="K6461" s="1"/>
      <c r="AA6461" s="1"/>
      <c r="AB6461" s="1"/>
      <c r="AC6461" s="1"/>
      <c r="AJ6461" s="1"/>
      <c r="AK6461" s="1"/>
      <c r="AL6461" s="1"/>
    </row>
    <row r="6462">
      <c r="I6462" s="1"/>
      <c r="J6462" s="1"/>
      <c r="K6462" s="1"/>
      <c r="AA6462" s="1"/>
      <c r="AB6462" s="1"/>
      <c r="AC6462" s="1"/>
      <c r="AJ6462" s="1"/>
      <c r="AK6462" s="1"/>
      <c r="AL6462" s="1"/>
    </row>
    <row r="6463">
      <c r="I6463" s="1"/>
      <c r="J6463" s="1"/>
      <c r="K6463" s="1"/>
      <c r="AA6463" s="1"/>
      <c r="AB6463" s="1"/>
      <c r="AC6463" s="1"/>
      <c r="AJ6463" s="1"/>
      <c r="AK6463" s="1"/>
      <c r="AL6463" s="1"/>
    </row>
    <row r="6464">
      <c r="I6464" s="1"/>
      <c r="J6464" s="1"/>
      <c r="K6464" s="1"/>
      <c r="AA6464" s="1"/>
      <c r="AB6464" s="1"/>
      <c r="AC6464" s="1"/>
      <c r="AJ6464" s="1"/>
      <c r="AK6464" s="1"/>
      <c r="AL6464" s="1"/>
    </row>
    <row r="6465">
      <c r="I6465" s="1"/>
      <c r="J6465" s="1"/>
      <c r="K6465" s="1"/>
      <c r="AA6465" s="1"/>
      <c r="AB6465" s="1"/>
      <c r="AC6465" s="1"/>
      <c r="AJ6465" s="1"/>
      <c r="AK6465" s="1"/>
      <c r="AL6465" s="1"/>
    </row>
    <row r="6466">
      <c r="I6466" s="1"/>
      <c r="J6466" s="1"/>
      <c r="K6466" s="1"/>
      <c r="AA6466" s="1"/>
      <c r="AB6466" s="1"/>
      <c r="AC6466" s="1"/>
      <c r="AJ6466" s="1"/>
      <c r="AK6466" s="1"/>
      <c r="AL6466" s="1"/>
    </row>
    <row r="6467">
      <c r="I6467" s="1"/>
      <c r="J6467" s="1"/>
      <c r="K6467" s="1"/>
      <c r="AA6467" s="1"/>
      <c r="AB6467" s="1"/>
      <c r="AC6467" s="1"/>
      <c r="AJ6467" s="1"/>
      <c r="AK6467" s="1"/>
      <c r="AL6467" s="1"/>
    </row>
    <row r="6468">
      <c r="I6468" s="1"/>
      <c r="J6468" s="1"/>
      <c r="K6468" s="1"/>
      <c r="AA6468" s="1"/>
      <c r="AB6468" s="1"/>
      <c r="AC6468" s="1"/>
      <c r="AJ6468" s="1"/>
      <c r="AK6468" s="1"/>
      <c r="AL6468" s="1"/>
    </row>
    <row r="6469">
      <c r="I6469" s="1"/>
      <c r="J6469" s="1"/>
      <c r="K6469" s="1"/>
      <c r="AA6469" s="1"/>
      <c r="AB6469" s="1"/>
      <c r="AC6469" s="1"/>
      <c r="AJ6469" s="1"/>
      <c r="AK6469" s="1"/>
      <c r="AL6469" s="1"/>
    </row>
    <row r="6470">
      <c r="I6470" s="1"/>
      <c r="J6470" s="1"/>
      <c r="K6470" s="1"/>
      <c r="AA6470" s="1"/>
      <c r="AB6470" s="1"/>
      <c r="AC6470" s="1"/>
      <c r="AJ6470" s="1"/>
      <c r="AK6470" s="1"/>
      <c r="AL6470" s="1"/>
    </row>
    <row r="6471">
      <c r="I6471" s="1"/>
      <c r="J6471" s="1"/>
      <c r="K6471" s="1"/>
      <c r="AA6471" s="1"/>
      <c r="AB6471" s="1"/>
      <c r="AC6471" s="1"/>
      <c r="AJ6471" s="1"/>
      <c r="AK6471" s="1"/>
      <c r="AL6471" s="1"/>
    </row>
    <row r="6472">
      <c r="I6472" s="1"/>
      <c r="J6472" s="1"/>
      <c r="K6472" s="1"/>
      <c r="AA6472" s="1"/>
      <c r="AB6472" s="1"/>
      <c r="AC6472" s="1"/>
      <c r="AJ6472" s="1"/>
      <c r="AK6472" s="1"/>
      <c r="AL6472" s="1"/>
    </row>
    <row r="6473">
      <c r="I6473" s="1"/>
      <c r="J6473" s="1"/>
      <c r="K6473" s="1"/>
      <c r="AA6473" s="1"/>
      <c r="AB6473" s="1"/>
      <c r="AC6473" s="1"/>
      <c r="AJ6473" s="1"/>
      <c r="AK6473" s="1"/>
      <c r="AL6473" s="1"/>
    </row>
    <row r="6474">
      <c r="I6474" s="1"/>
      <c r="J6474" s="1"/>
      <c r="K6474" s="1"/>
      <c r="AA6474" s="1"/>
      <c r="AB6474" s="1"/>
      <c r="AC6474" s="1"/>
      <c r="AJ6474" s="1"/>
      <c r="AK6474" s="1"/>
      <c r="AL6474" s="1"/>
    </row>
    <row r="6475">
      <c r="I6475" s="1"/>
      <c r="J6475" s="1"/>
      <c r="K6475" s="1"/>
      <c r="AA6475" s="1"/>
      <c r="AB6475" s="1"/>
      <c r="AC6475" s="1"/>
      <c r="AJ6475" s="1"/>
      <c r="AK6475" s="1"/>
      <c r="AL6475" s="1"/>
    </row>
    <row r="6476">
      <c r="I6476" s="1"/>
      <c r="J6476" s="1"/>
      <c r="K6476" s="1"/>
      <c r="AA6476" s="1"/>
      <c r="AB6476" s="1"/>
      <c r="AC6476" s="1"/>
      <c r="AJ6476" s="1"/>
      <c r="AK6476" s="1"/>
      <c r="AL6476" s="1"/>
    </row>
    <row r="6477">
      <c r="I6477" s="1"/>
      <c r="J6477" s="1"/>
      <c r="K6477" s="1"/>
      <c r="AA6477" s="1"/>
      <c r="AB6477" s="1"/>
      <c r="AC6477" s="1"/>
      <c r="AJ6477" s="1"/>
      <c r="AK6477" s="1"/>
      <c r="AL6477" s="1"/>
    </row>
    <row r="6478">
      <c r="I6478" s="1"/>
      <c r="J6478" s="1"/>
      <c r="K6478" s="1"/>
      <c r="AA6478" s="1"/>
      <c r="AB6478" s="1"/>
      <c r="AC6478" s="1"/>
      <c r="AJ6478" s="1"/>
      <c r="AK6478" s="1"/>
      <c r="AL6478" s="1"/>
    </row>
    <row r="6479">
      <c r="I6479" s="1"/>
      <c r="J6479" s="1"/>
      <c r="K6479" s="1"/>
      <c r="AA6479" s="1"/>
      <c r="AB6479" s="1"/>
      <c r="AC6479" s="1"/>
      <c r="AJ6479" s="1"/>
      <c r="AK6479" s="1"/>
      <c r="AL6479" s="1"/>
    </row>
    <row r="6480">
      <c r="I6480" s="1"/>
      <c r="J6480" s="1"/>
      <c r="K6480" s="1"/>
      <c r="AA6480" s="1"/>
      <c r="AB6480" s="1"/>
      <c r="AC6480" s="1"/>
      <c r="AJ6480" s="1"/>
      <c r="AK6480" s="1"/>
      <c r="AL6480" s="1"/>
    </row>
    <row r="6481">
      <c r="I6481" s="1"/>
      <c r="J6481" s="1"/>
      <c r="K6481" s="1"/>
      <c r="AA6481" s="1"/>
      <c r="AB6481" s="1"/>
      <c r="AC6481" s="1"/>
      <c r="AJ6481" s="1"/>
      <c r="AK6481" s="1"/>
      <c r="AL6481" s="1"/>
    </row>
    <row r="6482">
      <c r="I6482" s="1"/>
      <c r="J6482" s="1"/>
      <c r="K6482" s="1"/>
      <c r="AA6482" s="1"/>
      <c r="AB6482" s="1"/>
      <c r="AC6482" s="1"/>
      <c r="AJ6482" s="1"/>
      <c r="AK6482" s="1"/>
      <c r="AL6482" s="1"/>
    </row>
    <row r="6483">
      <c r="I6483" s="1"/>
      <c r="J6483" s="1"/>
      <c r="K6483" s="1"/>
      <c r="AA6483" s="1"/>
      <c r="AB6483" s="1"/>
      <c r="AC6483" s="1"/>
      <c r="AJ6483" s="1"/>
      <c r="AK6483" s="1"/>
      <c r="AL6483" s="1"/>
    </row>
    <row r="6484">
      <c r="I6484" s="1"/>
      <c r="J6484" s="1"/>
      <c r="K6484" s="1"/>
      <c r="AA6484" s="1"/>
      <c r="AB6484" s="1"/>
      <c r="AC6484" s="1"/>
      <c r="AJ6484" s="1"/>
      <c r="AK6484" s="1"/>
      <c r="AL6484" s="1"/>
    </row>
    <row r="6485">
      <c r="I6485" s="1"/>
      <c r="J6485" s="1"/>
      <c r="K6485" s="1"/>
      <c r="AA6485" s="1"/>
      <c r="AB6485" s="1"/>
      <c r="AC6485" s="1"/>
      <c r="AJ6485" s="1"/>
      <c r="AK6485" s="1"/>
      <c r="AL6485" s="1"/>
    </row>
    <row r="6486">
      <c r="I6486" s="1"/>
      <c r="J6486" s="1"/>
      <c r="K6486" s="1"/>
      <c r="AA6486" s="1"/>
      <c r="AB6486" s="1"/>
      <c r="AC6486" s="1"/>
      <c r="AJ6486" s="1"/>
      <c r="AK6486" s="1"/>
      <c r="AL6486" s="1"/>
    </row>
    <row r="6487">
      <c r="I6487" s="1"/>
      <c r="J6487" s="1"/>
      <c r="K6487" s="1"/>
      <c r="AA6487" s="1"/>
      <c r="AB6487" s="1"/>
      <c r="AC6487" s="1"/>
      <c r="AJ6487" s="1"/>
      <c r="AK6487" s="1"/>
      <c r="AL6487" s="1"/>
    </row>
    <row r="6488">
      <c r="I6488" s="1"/>
      <c r="J6488" s="1"/>
      <c r="K6488" s="1"/>
      <c r="AA6488" s="1"/>
      <c r="AB6488" s="1"/>
      <c r="AC6488" s="1"/>
      <c r="AJ6488" s="1"/>
      <c r="AK6488" s="1"/>
      <c r="AL6488" s="1"/>
    </row>
    <row r="6489">
      <c r="I6489" s="1"/>
      <c r="J6489" s="1"/>
      <c r="K6489" s="1"/>
      <c r="AA6489" s="1"/>
      <c r="AB6489" s="1"/>
      <c r="AC6489" s="1"/>
      <c r="AJ6489" s="1"/>
      <c r="AK6489" s="1"/>
      <c r="AL6489" s="1"/>
    </row>
    <row r="6490">
      <c r="I6490" s="1"/>
      <c r="J6490" s="1"/>
      <c r="K6490" s="1"/>
      <c r="AA6490" s="1"/>
      <c r="AB6490" s="1"/>
      <c r="AC6490" s="1"/>
      <c r="AJ6490" s="1"/>
      <c r="AK6490" s="1"/>
      <c r="AL6490" s="1"/>
    </row>
    <row r="6491">
      <c r="I6491" s="1"/>
      <c r="J6491" s="1"/>
      <c r="K6491" s="1"/>
      <c r="AA6491" s="1"/>
      <c r="AB6491" s="1"/>
      <c r="AC6491" s="1"/>
      <c r="AJ6491" s="1"/>
      <c r="AK6491" s="1"/>
      <c r="AL6491" s="1"/>
    </row>
    <row r="6492">
      <c r="I6492" s="1"/>
      <c r="J6492" s="1"/>
      <c r="K6492" s="1"/>
      <c r="AA6492" s="1"/>
      <c r="AB6492" s="1"/>
      <c r="AC6492" s="1"/>
      <c r="AJ6492" s="1"/>
      <c r="AK6492" s="1"/>
      <c r="AL6492" s="1"/>
    </row>
    <row r="6493">
      <c r="I6493" s="1"/>
      <c r="J6493" s="1"/>
      <c r="K6493" s="1"/>
      <c r="AA6493" s="1"/>
      <c r="AB6493" s="1"/>
      <c r="AC6493" s="1"/>
      <c r="AJ6493" s="1"/>
      <c r="AK6493" s="1"/>
      <c r="AL6493" s="1"/>
    </row>
    <row r="6494">
      <c r="I6494" s="1"/>
      <c r="J6494" s="1"/>
      <c r="K6494" s="1"/>
      <c r="AA6494" s="1"/>
      <c r="AB6494" s="1"/>
      <c r="AC6494" s="1"/>
      <c r="AJ6494" s="1"/>
      <c r="AK6494" s="1"/>
      <c r="AL6494" s="1"/>
    </row>
    <row r="6495">
      <c r="I6495" s="1"/>
      <c r="J6495" s="1"/>
      <c r="K6495" s="1"/>
      <c r="AA6495" s="1"/>
      <c r="AB6495" s="1"/>
      <c r="AC6495" s="1"/>
      <c r="AJ6495" s="1"/>
      <c r="AK6495" s="1"/>
      <c r="AL6495" s="1"/>
    </row>
    <row r="6496">
      <c r="I6496" s="1"/>
      <c r="J6496" s="1"/>
      <c r="K6496" s="1"/>
      <c r="AA6496" s="1"/>
      <c r="AB6496" s="1"/>
      <c r="AC6496" s="1"/>
      <c r="AJ6496" s="1"/>
      <c r="AK6496" s="1"/>
      <c r="AL6496" s="1"/>
    </row>
    <row r="6497">
      <c r="I6497" s="1"/>
      <c r="J6497" s="1"/>
      <c r="K6497" s="1"/>
      <c r="AA6497" s="1"/>
      <c r="AB6497" s="1"/>
      <c r="AC6497" s="1"/>
      <c r="AJ6497" s="1"/>
      <c r="AK6497" s="1"/>
      <c r="AL6497" s="1"/>
    </row>
    <row r="6498">
      <c r="I6498" s="1"/>
      <c r="J6498" s="1"/>
      <c r="K6498" s="1"/>
      <c r="AA6498" s="1"/>
      <c r="AB6498" s="1"/>
      <c r="AC6498" s="1"/>
      <c r="AJ6498" s="1"/>
      <c r="AK6498" s="1"/>
      <c r="AL6498" s="1"/>
    </row>
    <row r="6499">
      <c r="I6499" s="1"/>
      <c r="J6499" s="1"/>
      <c r="K6499" s="1"/>
      <c r="AA6499" s="1"/>
      <c r="AB6499" s="1"/>
      <c r="AC6499" s="1"/>
      <c r="AJ6499" s="1"/>
      <c r="AK6499" s="1"/>
      <c r="AL6499" s="1"/>
    </row>
    <row r="6500">
      <c r="I6500" s="1"/>
      <c r="J6500" s="1"/>
      <c r="K6500" s="1"/>
      <c r="AA6500" s="1"/>
      <c r="AB6500" s="1"/>
      <c r="AC6500" s="1"/>
      <c r="AJ6500" s="1"/>
      <c r="AK6500" s="1"/>
      <c r="AL6500" s="1"/>
    </row>
    <row r="6501">
      <c r="I6501" s="1"/>
      <c r="J6501" s="1"/>
      <c r="K6501" s="1"/>
      <c r="AA6501" s="1"/>
      <c r="AB6501" s="1"/>
      <c r="AC6501" s="1"/>
      <c r="AJ6501" s="1"/>
      <c r="AK6501" s="1"/>
      <c r="AL6501" s="1"/>
    </row>
    <row r="6502">
      <c r="I6502" s="1"/>
      <c r="J6502" s="1"/>
      <c r="K6502" s="1"/>
      <c r="AA6502" s="1"/>
      <c r="AB6502" s="1"/>
      <c r="AC6502" s="1"/>
      <c r="AJ6502" s="1"/>
      <c r="AK6502" s="1"/>
      <c r="AL6502" s="1"/>
    </row>
    <row r="6503">
      <c r="I6503" s="1"/>
      <c r="J6503" s="1"/>
      <c r="K6503" s="1"/>
      <c r="AA6503" s="1"/>
      <c r="AB6503" s="1"/>
      <c r="AC6503" s="1"/>
      <c r="AJ6503" s="1"/>
      <c r="AK6503" s="1"/>
      <c r="AL6503" s="1"/>
    </row>
    <row r="6504">
      <c r="I6504" s="1"/>
      <c r="J6504" s="1"/>
      <c r="K6504" s="1"/>
      <c r="AA6504" s="1"/>
      <c r="AB6504" s="1"/>
      <c r="AC6504" s="1"/>
      <c r="AJ6504" s="1"/>
      <c r="AK6504" s="1"/>
      <c r="AL6504" s="1"/>
    </row>
    <row r="6505">
      <c r="I6505" s="1"/>
      <c r="J6505" s="1"/>
      <c r="K6505" s="1"/>
      <c r="AA6505" s="1"/>
      <c r="AB6505" s="1"/>
      <c r="AC6505" s="1"/>
      <c r="AJ6505" s="1"/>
      <c r="AK6505" s="1"/>
      <c r="AL6505" s="1"/>
    </row>
    <row r="6506">
      <c r="I6506" s="1"/>
      <c r="J6506" s="1"/>
      <c r="K6506" s="1"/>
      <c r="AA6506" s="1"/>
      <c r="AB6506" s="1"/>
      <c r="AC6506" s="1"/>
      <c r="AJ6506" s="1"/>
      <c r="AK6506" s="1"/>
      <c r="AL6506" s="1"/>
    </row>
    <row r="6507">
      <c r="I6507" s="1"/>
      <c r="J6507" s="1"/>
      <c r="K6507" s="1"/>
      <c r="AA6507" s="1"/>
      <c r="AB6507" s="1"/>
      <c r="AC6507" s="1"/>
      <c r="AJ6507" s="1"/>
      <c r="AK6507" s="1"/>
      <c r="AL6507" s="1"/>
    </row>
    <row r="6508">
      <c r="I6508" s="1"/>
      <c r="J6508" s="1"/>
      <c r="K6508" s="1"/>
      <c r="AA6508" s="1"/>
      <c r="AB6508" s="1"/>
      <c r="AC6508" s="1"/>
      <c r="AJ6508" s="1"/>
      <c r="AK6508" s="1"/>
      <c r="AL6508" s="1"/>
    </row>
    <row r="6509">
      <c r="I6509" s="1"/>
      <c r="J6509" s="1"/>
      <c r="K6509" s="1"/>
      <c r="AA6509" s="1"/>
      <c r="AB6509" s="1"/>
      <c r="AC6509" s="1"/>
      <c r="AJ6509" s="1"/>
      <c r="AK6509" s="1"/>
      <c r="AL6509" s="1"/>
    </row>
    <row r="6510">
      <c r="I6510" s="1"/>
      <c r="J6510" s="1"/>
      <c r="K6510" s="1"/>
      <c r="AA6510" s="1"/>
      <c r="AB6510" s="1"/>
      <c r="AC6510" s="1"/>
      <c r="AJ6510" s="1"/>
      <c r="AK6510" s="1"/>
      <c r="AL6510" s="1"/>
    </row>
    <row r="6511">
      <c r="I6511" s="1"/>
      <c r="J6511" s="1"/>
      <c r="K6511" s="1"/>
      <c r="AA6511" s="1"/>
      <c r="AB6511" s="1"/>
      <c r="AC6511" s="1"/>
      <c r="AJ6511" s="1"/>
      <c r="AK6511" s="1"/>
      <c r="AL6511" s="1"/>
    </row>
    <row r="6512">
      <c r="I6512" s="1"/>
      <c r="J6512" s="1"/>
      <c r="K6512" s="1"/>
      <c r="AA6512" s="1"/>
      <c r="AB6512" s="1"/>
      <c r="AC6512" s="1"/>
      <c r="AJ6512" s="1"/>
      <c r="AK6512" s="1"/>
      <c r="AL6512" s="1"/>
    </row>
    <row r="6513">
      <c r="I6513" s="1"/>
      <c r="J6513" s="1"/>
      <c r="K6513" s="1"/>
      <c r="AA6513" s="1"/>
      <c r="AB6513" s="1"/>
      <c r="AC6513" s="1"/>
      <c r="AJ6513" s="1"/>
      <c r="AK6513" s="1"/>
      <c r="AL6513" s="1"/>
    </row>
    <row r="6514">
      <c r="I6514" s="1"/>
      <c r="J6514" s="1"/>
      <c r="K6514" s="1"/>
      <c r="AA6514" s="1"/>
      <c r="AB6514" s="1"/>
      <c r="AC6514" s="1"/>
      <c r="AJ6514" s="1"/>
      <c r="AK6514" s="1"/>
      <c r="AL6514" s="1"/>
    </row>
    <row r="6515">
      <c r="I6515" s="1"/>
      <c r="J6515" s="1"/>
      <c r="K6515" s="1"/>
      <c r="AA6515" s="1"/>
      <c r="AB6515" s="1"/>
      <c r="AC6515" s="1"/>
      <c r="AJ6515" s="1"/>
      <c r="AK6515" s="1"/>
      <c r="AL6515" s="1"/>
    </row>
    <row r="6516">
      <c r="I6516" s="1"/>
      <c r="J6516" s="1"/>
      <c r="K6516" s="1"/>
      <c r="AA6516" s="1"/>
      <c r="AB6516" s="1"/>
      <c r="AC6516" s="1"/>
      <c r="AJ6516" s="1"/>
      <c r="AK6516" s="1"/>
      <c r="AL6516" s="1"/>
    </row>
    <row r="6517">
      <c r="I6517" s="1"/>
      <c r="J6517" s="1"/>
      <c r="K6517" s="1"/>
      <c r="AA6517" s="1"/>
      <c r="AB6517" s="1"/>
      <c r="AC6517" s="1"/>
      <c r="AJ6517" s="1"/>
      <c r="AK6517" s="1"/>
      <c r="AL6517" s="1"/>
    </row>
    <row r="6518">
      <c r="I6518" s="1"/>
      <c r="J6518" s="1"/>
      <c r="K6518" s="1"/>
      <c r="AA6518" s="1"/>
      <c r="AB6518" s="1"/>
      <c r="AC6518" s="1"/>
      <c r="AJ6518" s="1"/>
      <c r="AK6518" s="1"/>
      <c r="AL6518" s="1"/>
    </row>
    <row r="6519">
      <c r="I6519" s="1"/>
      <c r="J6519" s="1"/>
      <c r="K6519" s="1"/>
      <c r="AA6519" s="1"/>
      <c r="AB6519" s="1"/>
      <c r="AC6519" s="1"/>
      <c r="AJ6519" s="1"/>
      <c r="AK6519" s="1"/>
      <c r="AL6519" s="1"/>
    </row>
    <row r="6520">
      <c r="I6520" s="1"/>
      <c r="J6520" s="1"/>
      <c r="K6520" s="1"/>
      <c r="AA6520" s="1"/>
      <c r="AB6520" s="1"/>
      <c r="AC6520" s="1"/>
      <c r="AJ6520" s="1"/>
      <c r="AK6520" s="1"/>
      <c r="AL6520" s="1"/>
    </row>
    <row r="6521">
      <c r="I6521" s="1"/>
      <c r="J6521" s="1"/>
      <c r="K6521" s="1"/>
      <c r="AA6521" s="1"/>
      <c r="AB6521" s="1"/>
      <c r="AC6521" s="1"/>
      <c r="AJ6521" s="1"/>
      <c r="AK6521" s="1"/>
      <c r="AL6521" s="1"/>
    </row>
    <row r="6522">
      <c r="I6522" s="1"/>
      <c r="J6522" s="1"/>
      <c r="K6522" s="1"/>
      <c r="AA6522" s="1"/>
      <c r="AB6522" s="1"/>
      <c r="AC6522" s="1"/>
      <c r="AJ6522" s="1"/>
      <c r="AK6522" s="1"/>
      <c r="AL6522" s="1"/>
    </row>
    <row r="6523">
      <c r="I6523" s="1"/>
      <c r="J6523" s="1"/>
      <c r="K6523" s="1"/>
      <c r="AA6523" s="1"/>
      <c r="AB6523" s="1"/>
      <c r="AC6523" s="1"/>
      <c r="AJ6523" s="1"/>
      <c r="AK6523" s="1"/>
      <c r="AL6523" s="1"/>
    </row>
    <row r="6524">
      <c r="I6524" s="1"/>
      <c r="J6524" s="1"/>
      <c r="K6524" s="1"/>
      <c r="AA6524" s="1"/>
      <c r="AB6524" s="1"/>
      <c r="AC6524" s="1"/>
      <c r="AJ6524" s="1"/>
      <c r="AK6524" s="1"/>
      <c r="AL6524" s="1"/>
    </row>
    <row r="6525">
      <c r="I6525" s="1"/>
      <c r="J6525" s="1"/>
      <c r="K6525" s="1"/>
      <c r="AA6525" s="1"/>
      <c r="AB6525" s="1"/>
      <c r="AC6525" s="1"/>
      <c r="AJ6525" s="1"/>
      <c r="AK6525" s="1"/>
      <c r="AL6525" s="1"/>
    </row>
    <row r="6526">
      <c r="I6526" s="1"/>
      <c r="J6526" s="1"/>
      <c r="K6526" s="1"/>
      <c r="AA6526" s="1"/>
      <c r="AB6526" s="1"/>
      <c r="AC6526" s="1"/>
      <c r="AJ6526" s="1"/>
      <c r="AK6526" s="1"/>
      <c r="AL6526" s="1"/>
    </row>
    <row r="6527">
      <c r="I6527" s="1"/>
      <c r="J6527" s="1"/>
      <c r="K6527" s="1"/>
      <c r="AA6527" s="1"/>
      <c r="AB6527" s="1"/>
      <c r="AC6527" s="1"/>
      <c r="AJ6527" s="1"/>
      <c r="AK6527" s="1"/>
      <c r="AL6527" s="1"/>
    </row>
    <row r="6528">
      <c r="I6528" s="1"/>
      <c r="J6528" s="1"/>
      <c r="K6528" s="1"/>
      <c r="AA6528" s="1"/>
      <c r="AB6528" s="1"/>
      <c r="AC6528" s="1"/>
      <c r="AJ6528" s="1"/>
      <c r="AK6528" s="1"/>
      <c r="AL6528" s="1"/>
    </row>
    <row r="6529">
      <c r="I6529" s="1"/>
      <c r="J6529" s="1"/>
      <c r="K6529" s="1"/>
      <c r="AA6529" s="1"/>
      <c r="AB6529" s="1"/>
      <c r="AC6529" s="1"/>
      <c r="AJ6529" s="1"/>
      <c r="AK6529" s="1"/>
      <c r="AL6529" s="1"/>
    </row>
    <row r="6530">
      <c r="I6530" s="1"/>
      <c r="J6530" s="1"/>
      <c r="K6530" s="1"/>
      <c r="AA6530" s="1"/>
      <c r="AB6530" s="1"/>
      <c r="AC6530" s="1"/>
      <c r="AJ6530" s="1"/>
      <c r="AK6530" s="1"/>
      <c r="AL6530" s="1"/>
    </row>
    <row r="6531">
      <c r="I6531" s="1"/>
      <c r="J6531" s="1"/>
      <c r="K6531" s="1"/>
      <c r="AA6531" s="1"/>
      <c r="AB6531" s="1"/>
      <c r="AC6531" s="1"/>
      <c r="AJ6531" s="1"/>
      <c r="AK6531" s="1"/>
      <c r="AL6531" s="1"/>
    </row>
    <row r="6532">
      <c r="I6532" s="1"/>
      <c r="J6532" s="1"/>
      <c r="K6532" s="1"/>
      <c r="AA6532" s="1"/>
      <c r="AB6532" s="1"/>
      <c r="AC6532" s="1"/>
      <c r="AJ6532" s="1"/>
      <c r="AK6532" s="1"/>
      <c r="AL6532" s="1"/>
    </row>
    <row r="6533">
      <c r="I6533" s="1"/>
      <c r="J6533" s="1"/>
      <c r="K6533" s="1"/>
      <c r="AA6533" s="1"/>
      <c r="AB6533" s="1"/>
      <c r="AC6533" s="1"/>
      <c r="AJ6533" s="1"/>
      <c r="AK6533" s="1"/>
      <c r="AL6533" s="1"/>
    </row>
    <row r="6534">
      <c r="I6534" s="1"/>
      <c r="J6534" s="1"/>
      <c r="K6534" s="1"/>
      <c r="AA6534" s="1"/>
      <c r="AB6534" s="1"/>
      <c r="AC6534" s="1"/>
      <c r="AJ6534" s="1"/>
      <c r="AK6534" s="1"/>
      <c r="AL6534" s="1"/>
    </row>
    <row r="6535">
      <c r="I6535" s="1"/>
      <c r="J6535" s="1"/>
      <c r="K6535" s="1"/>
      <c r="AA6535" s="1"/>
      <c r="AB6535" s="1"/>
      <c r="AC6535" s="1"/>
      <c r="AJ6535" s="1"/>
      <c r="AK6535" s="1"/>
      <c r="AL6535" s="1"/>
    </row>
    <row r="6536">
      <c r="I6536" s="1"/>
      <c r="J6536" s="1"/>
      <c r="K6536" s="1"/>
      <c r="AA6536" s="1"/>
      <c r="AB6536" s="1"/>
      <c r="AC6536" s="1"/>
      <c r="AJ6536" s="1"/>
      <c r="AK6536" s="1"/>
      <c r="AL6536" s="1"/>
    </row>
    <row r="6537">
      <c r="I6537" s="1"/>
      <c r="J6537" s="1"/>
      <c r="K6537" s="1"/>
      <c r="AA6537" s="1"/>
      <c r="AB6537" s="1"/>
      <c r="AC6537" s="1"/>
      <c r="AJ6537" s="1"/>
      <c r="AK6537" s="1"/>
      <c r="AL6537" s="1"/>
    </row>
    <row r="6538">
      <c r="I6538" s="1"/>
      <c r="J6538" s="1"/>
      <c r="K6538" s="1"/>
      <c r="AA6538" s="1"/>
      <c r="AB6538" s="1"/>
      <c r="AC6538" s="1"/>
      <c r="AJ6538" s="1"/>
      <c r="AK6538" s="1"/>
      <c r="AL6538" s="1"/>
    </row>
    <row r="6539">
      <c r="I6539" s="1"/>
      <c r="J6539" s="1"/>
      <c r="K6539" s="1"/>
      <c r="AA6539" s="1"/>
      <c r="AB6539" s="1"/>
      <c r="AC6539" s="1"/>
      <c r="AJ6539" s="1"/>
      <c r="AK6539" s="1"/>
      <c r="AL6539" s="1"/>
    </row>
    <row r="6540">
      <c r="I6540" s="1"/>
      <c r="J6540" s="1"/>
      <c r="K6540" s="1"/>
      <c r="AA6540" s="1"/>
      <c r="AB6540" s="1"/>
      <c r="AC6540" s="1"/>
      <c r="AJ6540" s="1"/>
      <c r="AK6540" s="1"/>
      <c r="AL6540" s="1"/>
    </row>
    <row r="6541">
      <c r="I6541" s="1"/>
      <c r="J6541" s="1"/>
      <c r="K6541" s="1"/>
      <c r="AA6541" s="1"/>
      <c r="AB6541" s="1"/>
      <c r="AC6541" s="1"/>
      <c r="AJ6541" s="1"/>
      <c r="AK6541" s="1"/>
      <c r="AL6541" s="1"/>
    </row>
    <row r="6542">
      <c r="I6542" s="1"/>
      <c r="J6542" s="1"/>
      <c r="K6542" s="1"/>
      <c r="AA6542" s="1"/>
      <c r="AB6542" s="1"/>
      <c r="AC6542" s="1"/>
      <c r="AJ6542" s="1"/>
      <c r="AK6542" s="1"/>
      <c r="AL6542" s="1"/>
    </row>
    <row r="6543">
      <c r="I6543" s="1"/>
      <c r="J6543" s="1"/>
      <c r="K6543" s="1"/>
      <c r="AA6543" s="1"/>
      <c r="AB6543" s="1"/>
      <c r="AC6543" s="1"/>
      <c r="AJ6543" s="1"/>
      <c r="AK6543" s="1"/>
      <c r="AL6543" s="1"/>
    </row>
    <row r="6544">
      <c r="I6544" s="1"/>
      <c r="J6544" s="1"/>
      <c r="K6544" s="1"/>
      <c r="AA6544" s="1"/>
      <c r="AB6544" s="1"/>
      <c r="AC6544" s="1"/>
      <c r="AJ6544" s="1"/>
      <c r="AK6544" s="1"/>
      <c r="AL6544" s="1"/>
    </row>
    <row r="6545">
      <c r="I6545" s="1"/>
      <c r="J6545" s="1"/>
      <c r="K6545" s="1"/>
      <c r="AA6545" s="1"/>
      <c r="AB6545" s="1"/>
      <c r="AC6545" s="1"/>
      <c r="AJ6545" s="1"/>
      <c r="AK6545" s="1"/>
      <c r="AL6545" s="1"/>
    </row>
    <row r="6546">
      <c r="I6546" s="1"/>
      <c r="J6546" s="1"/>
      <c r="K6546" s="1"/>
      <c r="AA6546" s="1"/>
      <c r="AB6546" s="1"/>
      <c r="AC6546" s="1"/>
      <c r="AJ6546" s="1"/>
      <c r="AK6546" s="1"/>
      <c r="AL6546" s="1"/>
    </row>
    <row r="6547">
      <c r="I6547" s="1"/>
      <c r="J6547" s="1"/>
      <c r="K6547" s="1"/>
      <c r="AA6547" s="1"/>
      <c r="AB6547" s="1"/>
      <c r="AC6547" s="1"/>
      <c r="AJ6547" s="1"/>
      <c r="AK6547" s="1"/>
      <c r="AL6547" s="1"/>
    </row>
    <row r="6548">
      <c r="I6548" s="1"/>
      <c r="J6548" s="1"/>
      <c r="K6548" s="1"/>
      <c r="AA6548" s="1"/>
      <c r="AB6548" s="1"/>
      <c r="AC6548" s="1"/>
      <c r="AJ6548" s="1"/>
      <c r="AK6548" s="1"/>
      <c r="AL6548" s="1"/>
    </row>
    <row r="6549">
      <c r="I6549" s="1"/>
      <c r="J6549" s="1"/>
      <c r="K6549" s="1"/>
      <c r="AA6549" s="1"/>
      <c r="AB6549" s="1"/>
      <c r="AC6549" s="1"/>
      <c r="AJ6549" s="1"/>
      <c r="AK6549" s="1"/>
      <c r="AL6549" s="1"/>
    </row>
    <row r="6550">
      <c r="I6550" s="1"/>
      <c r="J6550" s="1"/>
      <c r="K6550" s="1"/>
      <c r="AA6550" s="1"/>
      <c r="AB6550" s="1"/>
      <c r="AC6550" s="1"/>
      <c r="AJ6550" s="1"/>
      <c r="AK6550" s="1"/>
      <c r="AL6550" s="1"/>
    </row>
    <row r="6551">
      <c r="I6551" s="1"/>
      <c r="J6551" s="1"/>
      <c r="K6551" s="1"/>
      <c r="AA6551" s="1"/>
      <c r="AB6551" s="1"/>
      <c r="AC6551" s="1"/>
      <c r="AJ6551" s="1"/>
      <c r="AK6551" s="1"/>
      <c r="AL6551" s="1"/>
    </row>
    <row r="6552">
      <c r="I6552" s="1"/>
      <c r="J6552" s="1"/>
      <c r="K6552" s="1"/>
      <c r="AA6552" s="1"/>
      <c r="AB6552" s="1"/>
      <c r="AC6552" s="1"/>
      <c r="AJ6552" s="1"/>
      <c r="AK6552" s="1"/>
      <c r="AL6552" s="1"/>
    </row>
    <row r="6553">
      <c r="I6553" s="1"/>
      <c r="J6553" s="1"/>
      <c r="K6553" s="1"/>
      <c r="AA6553" s="1"/>
      <c r="AB6553" s="1"/>
      <c r="AC6553" s="1"/>
      <c r="AJ6553" s="1"/>
      <c r="AK6553" s="1"/>
      <c r="AL6553" s="1"/>
    </row>
    <row r="6554">
      <c r="I6554" s="1"/>
      <c r="J6554" s="1"/>
      <c r="K6554" s="1"/>
      <c r="AA6554" s="1"/>
      <c r="AB6554" s="1"/>
      <c r="AC6554" s="1"/>
      <c r="AJ6554" s="1"/>
      <c r="AK6554" s="1"/>
      <c r="AL6554" s="1"/>
    </row>
    <row r="6555">
      <c r="I6555" s="1"/>
      <c r="J6555" s="1"/>
      <c r="K6555" s="1"/>
      <c r="AA6555" s="1"/>
      <c r="AB6555" s="1"/>
      <c r="AC6555" s="1"/>
      <c r="AJ6555" s="1"/>
      <c r="AK6555" s="1"/>
      <c r="AL6555" s="1"/>
    </row>
    <row r="6556">
      <c r="I6556" s="1"/>
      <c r="J6556" s="1"/>
      <c r="K6556" s="1"/>
      <c r="AA6556" s="1"/>
      <c r="AB6556" s="1"/>
      <c r="AC6556" s="1"/>
      <c r="AJ6556" s="1"/>
      <c r="AK6556" s="1"/>
      <c r="AL6556" s="1"/>
    </row>
    <row r="6557">
      <c r="I6557" s="1"/>
      <c r="J6557" s="1"/>
      <c r="K6557" s="1"/>
      <c r="AA6557" s="1"/>
      <c r="AB6557" s="1"/>
      <c r="AC6557" s="1"/>
      <c r="AJ6557" s="1"/>
      <c r="AK6557" s="1"/>
      <c r="AL6557" s="1"/>
    </row>
    <row r="6558">
      <c r="I6558" s="1"/>
      <c r="J6558" s="1"/>
      <c r="K6558" s="1"/>
      <c r="AA6558" s="1"/>
      <c r="AB6558" s="1"/>
      <c r="AC6558" s="1"/>
      <c r="AJ6558" s="1"/>
      <c r="AK6558" s="1"/>
      <c r="AL6558" s="1"/>
    </row>
    <row r="6559">
      <c r="I6559" s="1"/>
      <c r="J6559" s="1"/>
      <c r="K6559" s="1"/>
      <c r="AA6559" s="1"/>
      <c r="AB6559" s="1"/>
      <c r="AC6559" s="1"/>
      <c r="AJ6559" s="1"/>
      <c r="AK6559" s="1"/>
      <c r="AL6559" s="1"/>
    </row>
    <row r="6560">
      <c r="I6560" s="1"/>
      <c r="J6560" s="1"/>
      <c r="K6560" s="1"/>
      <c r="AA6560" s="1"/>
      <c r="AB6560" s="1"/>
      <c r="AC6560" s="1"/>
      <c r="AJ6560" s="1"/>
      <c r="AK6560" s="1"/>
      <c r="AL6560" s="1"/>
    </row>
    <row r="6561">
      <c r="I6561" s="1"/>
      <c r="J6561" s="1"/>
      <c r="K6561" s="1"/>
      <c r="AA6561" s="1"/>
      <c r="AB6561" s="1"/>
      <c r="AC6561" s="1"/>
      <c r="AJ6561" s="1"/>
      <c r="AK6561" s="1"/>
      <c r="AL6561" s="1"/>
    </row>
    <row r="6562">
      <c r="I6562" s="1"/>
      <c r="J6562" s="1"/>
      <c r="K6562" s="1"/>
      <c r="AA6562" s="1"/>
      <c r="AB6562" s="1"/>
      <c r="AC6562" s="1"/>
      <c r="AJ6562" s="1"/>
      <c r="AK6562" s="1"/>
      <c r="AL6562" s="1"/>
    </row>
    <row r="6563">
      <c r="I6563" s="1"/>
      <c r="J6563" s="1"/>
      <c r="K6563" s="1"/>
      <c r="AA6563" s="1"/>
      <c r="AB6563" s="1"/>
      <c r="AC6563" s="1"/>
      <c r="AJ6563" s="1"/>
      <c r="AK6563" s="1"/>
      <c r="AL6563" s="1"/>
    </row>
    <row r="6564">
      <c r="I6564" s="1"/>
      <c r="J6564" s="1"/>
      <c r="K6564" s="1"/>
      <c r="AA6564" s="1"/>
      <c r="AB6564" s="1"/>
      <c r="AC6564" s="1"/>
      <c r="AJ6564" s="1"/>
      <c r="AK6564" s="1"/>
      <c r="AL6564" s="1"/>
    </row>
    <row r="6565">
      <c r="I6565" s="1"/>
      <c r="J6565" s="1"/>
      <c r="K6565" s="1"/>
      <c r="AA6565" s="1"/>
      <c r="AB6565" s="1"/>
      <c r="AC6565" s="1"/>
      <c r="AJ6565" s="1"/>
      <c r="AK6565" s="1"/>
      <c r="AL6565" s="1"/>
    </row>
    <row r="6566">
      <c r="I6566" s="1"/>
      <c r="J6566" s="1"/>
      <c r="K6566" s="1"/>
      <c r="AA6566" s="1"/>
      <c r="AB6566" s="1"/>
      <c r="AC6566" s="1"/>
      <c r="AJ6566" s="1"/>
      <c r="AK6566" s="1"/>
      <c r="AL6566" s="1"/>
    </row>
    <row r="6567">
      <c r="I6567" s="1"/>
      <c r="J6567" s="1"/>
      <c r="K6567" s="1"/>
      <c r="AA6567" s="1"/>
      <c r="AB6567" s="1"/>
      <c r="AC6567" s="1"/>
      <c r="AJ6567" s="1"/>
      <c r="AK6567" s="1"/>
      <c r="AL6567" s="1"/>
    </row>
    <row r="6568">
      <c r="I6568" s="1"/>
      <c r="J6568" s="1"/>
      <c r="K6568" s="1"/>
      <c r="AA6568" s="1"/>
      <c r="AB6568" s="1"/>
      <c r="AC6568" s="1"/>
      <c r="AJ6568" s="1"/>
      <c r="AK6568" s="1"/>
      <c r="AL6568" s="1"/>
    </row>
    <row r="6569">
      <c r="I6569" s="1"/>
      <c r="J6569" s="1"/>
      <c r="K6569" s="1"/>
      <c r="AA6569" s="1"/>
      <c r="AB6569" s="1"/>
      <c r="AC6569" s="1"/>
      <c r="AJ6569" s="1"/>
      <c r="AK6569" s="1"/>
      <c r="AL6569" s="1"/>
    </row>
    <row r="6570">
      <c r="I6570" s="1"/>
      <c r="J6570" s="1"/>
      <c r="K6570" s="1"/>
      <c r="AA6570" s="1"/>
      <c r="AB6570" s="1"/>
      <c r="AC6570" s="1"/>
      <c r="AJ6570" s="1"/>
      <c r="AK6570" s="1"/>
      <c r="AL6570" s="1"/>
    </row>
    <row r="6571">
      <c r="I6571" s="1"/>
      <c r="J6571" s="1"/>
      <c r="K6571" s="1"/>
      <c r="AA6571" s="1"/>
      <c r="AB6571" s="1"/>
      <c r="AC6571" s="1"/>
      <c r="AJ6571" s="1"/>
      <c r="AK6571" s="1"/>
      <c r="AL6571" s="1"/>
    </row>
    <row r="6572">
      <c r="I6572" s="1"/>
      <c r="J6572" s="1"/>
      <c r="K6572" s="1"/>
      <c r="AA6572" s="1"/>
      <c r="AB6572" s="1"/>
      <c r="AC6572" s="1"/>
      <c r="AJ6572" s="1"/>
      <c r="AK6572" s="1"/>
      <c r="AL6572" s="1"/>
    </row>
    <row r="6573">
      <c r="I6573" s="1"/>
      <c r="J6573" s="1"/>
      <c r="K6573" s="1"/>
      <c r="AA6573" s="1"/>
      <c r="AB6573" s="1"/>
      <c r="AC6573" s="1"/>
      <c r="AJ6573" s="1"/>
      <c r="AK6573" s="1"/>
      <c r="AL6573" s="1"/>
    </row>
    <row r="6574">
      <c r="I6574" s="1"/>
      <c r="J6574" s="1"/>
      <c r="K6574" s="1"/>
      <c r="AA6574" s="1"/>
      <c r="AB6574" s="1"/>
      <c r="AC6574" s="1"/>
      <c r="AJ6574" s="1"/>
      <c r="AK6574" s="1"/>
      <c r="AL6574" s="1"/>
    </row>
    <row r="6575">
      <c r="I6575" s="1"/>
      <c r="J6575" s="1"/>
      <c r="K6575" s="1"/>
      <c r="AA6575" s="1"/>
      <c r="AB6575" s="1"/>
      <c r="AC6575" s="1"/>
      <c r="AJ6575" s="1"/>
      <c r="AK6575" s="1"/>
      <c r="AL6575" s="1"/>
    </row>
    <row r="6576">
      <c r="I6576" s="1"/>
      <c r="J6576" s="1"/>
      <c r="K6576" s="1"/>
      <c r="AA6576" s="1"/>
      <c r="AB6576" s="1"/>
      <c r="AC6576" s="1"/>
      <c r="AJ6576" s="1"/>
      <c r="AK6576" s="1"/>
      <c r="AL6576" s="1"/>
    </row>
    <row r="6577">
      <c r="I6577" s="1"/>
      <c r="J6577" s="1"/>
      <c r="K6577" s="1"/>
      <c r="AA6577" s="1"/>
      <c r="AB6577" s="1"/>
      <c r="AC6577" s="1"/>
      <c r="AJ6577" s="1"/>
      <c r="AK6577" s="1"/>
      <c r="AL6577" s="1"/>
    </row>
    <row r="6578">
      <c r="I6578" s="1"/>
      <c r="J6578" s="1"/>
      <c r="K6578" s="1"/>
      <c r="AA6578" s="1"/>
      <c r="AB6578" s="1"/>
      <c r="AC6578" s="1"/>
      <c r="AJ6578" s="1"/>
      <c r="AK6578" s="1"/>
      <c r="AL6578" s="1"/>
    </row>
    <row r="6579">
      <c r="I6579" s="1"/>
      <c r="J6579" s="1"/>
      <c r="K6579" s="1"/>
      <c r="AA6579" s="1"/>
      <c r="AB6579" s="1"/>
      <c r="AC6579" s="1"/>
      <c r="AJ6579" s="1"/>
      <c r="AK6579" s="1"/>
      <c r="AL6579" s="1"/>
    </row>
    <row r="6580">
      <c r="I6580" s="1"/>
      <c r="J6580" s="1"/>
      <c r="K6580" s="1"/>
      <c r="AA6580" s="1"/>
      <c r="AB6580" s="1"/>
      <c r="AC6580" s="1"/>
      <c r="AJ6580" s="1"/>
      <c r="AK6580" s="1"/>
      <c r="AL6580" s="1"/>
    </row>
    <row r="6581">
      <c r="I6581" s="1"/>
      <c r="J6581" s="1"/>
      <c r="K6581" s="1"/>
      <c r="AA6581" s="1"/>
      <c r="AB6581" s="1"/>
      <c r="AC6581" s="1"/>
      <c r="AJ6581" s="1"/>
      <c r="AK6581" s="1"/>
      <c r="AL6581" s="1"/>
    </row>
    <row r="6582">
      <c r="I6582" s="1"/>
      <c r="J6582" s="1"/>
      <c r="K6582" s="1"/>
      <c r="AA6582" s="1"/>
      <c r="AB6582" s="1"/>
      <c r="AC6582" s="1"/>
      <c r="AJ6582" s="1"/>
      <c r="AK6582" s="1"/>
      <c r="AL6582" s="1"/>
    </row>
    <row r="6583">
      <c r="I6583" s="1"/>
      <c r="J6583" s="1"/>
      <c r="K6583" s="1"/>
      <c r="AA6583" s="1"/>
      <c r="AB6583" s="1"/>
      <c r="AC6583" s="1"/>
      <c r="AJ6583" s="1"/>
      <c r="AK6583" s="1"/>
      <c r="AL6583" s="1"/>
    </row>
    <row r="6584">
      <c r="I6584" s="1"/>
      <c r="J6584" s="1"/>
      <c r="K6584" s="1"/>
      <c r="AA6584" s="1"/>
      <c r="AB6584" s="1"/>
      <c r="AC6584" s="1"/>
      <c r="AJ6584" s="1"/>
      <c r="AK6584" s="1"/>
      <c r="AL6584" s="1"/>
    </row>
    <row r="6585">
      <c r="I6585" s="1"/>
      <c r="J6585" s="1"/>
      <c r="K6585" s="1"/>
      <c r="AA6585" s="1"/>
      <c r="AB6585" s="1"/>
      <c r="AC6585" s="1"/>
      <c r="AJ6585" s="1"/>
      <c r="AK6585" s="1"/>
      <c r="AL6585" s="1"/>
    </row>
    <row r="6586">
      <c r="I6586" s="1"/>
      <c r="J6586" s="1"/>
      <c r="K6586" s="1"/>
      <c r="AA6586" s="1"/>
      <c r="AB6586" s="1"/>
      <c r="AC6586" s="1"/>
      <c r="AJ6586" s="1"/>
      <c r="AK6586" s="1"/>
      <c r="AL6586" s="1"/>
    </row>
    <row r="6587">
      <c r="I6587" s="1"/>
      <c r="J6587" s="1"/>
      <c r="K6587" s="1"/>
      <c r="AA6587" s="1"/>
      <c r="AB6587" s="1"/>
      <c r="AC6587" s="1"/>
      <c r="AJ6587" s="1"/>
      <c r="AK6587" s="1"/>
      <c r="AL6587" s="1"/>
    </row>
    <row r="6588">
      <c r="I6588" s="1"/>
      <c r="J6588" s="1"/>
      <c r="K6588" s="1"/>
      <c r="AA6588" s="1"/>
      <c r="AB6588" s="1"/>
      <c r="AC6588" s="1"/>
      <c r="AJ6588" s="1"/>
      <c r="AK6588" s="1"/>
      <c r="AL6588" s="1"/>
    </row>
    <row r="6589">
      <c r="I6589" s="1"/>
      <c r="J6589" s="1"/>
      <c r="K6589" s="1"/>
      <c r="AA6589" s="1"/>
      <c r="AB6589" s="1"/>
      <c r="AC6589" s="1"/>
      <c r="AJ6589" s="1"/>
      <c r="AK6589" s="1"/>
      <c r="AL6589" s="1"/>
    </row>
    <row r="6590">
      <c r="I6590" s="1"/>
      <c r="J6590" s="1"/>
      <c r="K6590" s="1"/>
      <c r="AA6590" s="1"/>
      <c r="AB6590" s="1"/>
      <c r="AC6590" s="1"/>
      <c r="AJ6590" s="1"/>
      <c r="AK6590" s="1"/>
      <c r="AL6590" s="1"/>
    </row>
    <row r="6591">
      <c r="I6591" s="1"/>
      <c r="J6591" s="1"/>
      <c r="K6591" s="1"/>
      <c r="AA6591" s="1"/>
      <c r="AB6591" s="1"/>
      <c r="AC6591" s="1"/>
      <c r="AJ6591" s="1"/>
      <c r="AK6591" s="1"/>
      <c r="AL6591" s="1"/>
    </row>
    <row r="6592">
      <c r="I6592" s="1"/>
      <c r="J6592" s="1"/>
      <c r="K6592" s="1"/>
      <c r="AA6592" s="1"/>
      <c r="AB6592" s="1"/>
      <c r="AC6592" s="1"/>
      <c r="AJ6592" s="1"/>
      <c r="AK6592" s="1"/>
      <c r="AL6592" s="1"/>
    </row>
    <row r="6593">
      <c r="I6593" s="1"/>
      <c r="J6593" s="1"/>
      <c r="K6593" s="1"/>
      <c r="AA6593" s="1"/>
      <c r="AB6593" s="1"/>
      <c r="AC6593" s="1"/>
      <c r="AJ6593" s="1"/>
      <c r="AK6593" s="1"/>
      <c r="AL6593" s="1"/>
    </row>
    <row r="6594">
      <c r="I6594" s="1"/>
      <c r="J6594" s="1"/>
      <c r="K6594" s="1"/>
      <c r="AA6594" s="1"/>
      <c r="AB6594" s="1"/>
      <c r="AC6594" s="1"/>
      <c r="AJ6594" s="1"/>
      <c r="AK6594" s="1"/>
      <c r="AL6594" s="1"/>
    </row>
    <row r="6595">
      <c r="I6595" s="1"/>
      <c r="J6595" s="1"/>
      <c r="K6595" s="1"/>
      <c r="AA6595" s="1"/>
      <c r="AB6595" s="1"/>
      <c r="AC6595" s="1"/>
      <c r="AJ6595" s="1"/>
      <c r="AK6595" s="1"/>
      <c r="AL6595" s="1"/>
    </row>
    <row r="6596">
      <c r="I6596" s="1"/>
      <c r="J6596" s="1"/>
      <c r="K6596" s="1"/>
      <c r="AA6596" s="1"/>
      <c r="AB6596" s="1"/>
      <c r="AC6596" s="1"/>
      <c r="AJ6596" s="1"/>
      <c r="AK6596" s="1"/>
      <c r="AL6596" s="1"/>
    </row>
    <row r="6597">
      <c r="I6597" s="1"/>
      <c r="J6597" s="1"/>
      <c r="K6597" s="1"/>
      <c r="AA6597" s="1"/>
      <c r="AB6597" s="1"/>
      <c r="AC6597" s="1"/>
      <c r="AJ6597" s="1"/>
      <c r="AK6597" s="1"/>
      <c r="AL6597" s="1"/>
    </row>
    <row r="6598">
      <c r="I6598" s="1"/>
      <c r="J6598" s="1"/>
      <c r="K6598" s="1"/>
      <c r="AA6598" s="1"/>
      <c r="AB6598" s="1"/>
      <c r="AC6598" s="1"/>
      <c r="AJ6598" s="1"/>
      <c r="AK6598" s="1"/>
      <c r="AL6598" s="1"/>
    </row>
    <row r="6599">
      <c r="I6599" s="1"/>
      <c r="J6599" s="1"/>
      <c r="K6599" s="1"/>
      <c r="AA6599" s="1"/>
      <c r="AB6599" s="1"/>
      <c r="AC6599" s="1"/>
      <c r="AJ6599" s="1"/>
      <c r="AK6599" s="1"/>
      <c r="AL6599" s="1"/>
    </row>
    <row r="6600">
      <c r="I6600" s="1"/>
      <c r="J6600" s="1"/>
      <c r="K6600" s="1"/>
      <c r="AA6600" s="1"/>
      <c r="AB6600" s="1"/>
      <c r="AC6600" s="1"/>
      <c r="AJ6600" s="1"/>
      <c r="AK6600" s="1"/>
      <c r="AL6600" s="1"/>
    </row>
    <row r="6601">
      <c r="I6601" s="1"/>
      <c r="J6601" s="1"/>
      <c r="K6601" s="1"/>
      <c r="AA6601" s="1"/>
      <c r="AB6601" s="1"/>
      <c r="AC6601" s="1"/>
      <c r="AJ6601" s="1"/>
      <c r="AK6601" s="1"/>
      <c r="AL6601" s="1"/>
    </row>
    <row r="6602">
      <c r="I6602" s="1"/>
      <c r="J6602" s="1"/>
      <c r="K6602" s="1"/>
      <c r="AA6602" s="1"/>
      <c r="AB6602" s="1"/>
      <c r="AC6602" s="1"/>
      <c r="AJ6602" s="1"/>
      <c r="AK6602" s="1"/>
      <c r="AL6602" s="1"/>
    </row>
    <row r="6603">
      <c r="I6603" s="1"/>
      <c r="J6603" s="1"/>
      <c r="K6603" s="1"/>
      <c r="AA6603" s="1"/>
      <c r="AB6603" s="1"/>
      <c r="AC6603" s="1"/>
      <c r="AJ6603" s="1"/>
      <c r="AK6603" s="1"/>
      <c r="AL6603" s="1"/>
    </row>
    <row r="6604">
      <c r="I6604" s="1"/>
      <c r="J6604" s="1"/>
      <c r="K6604" s="1"/>
      <c r="AA6604" s="1"/>
      <c r="AB6604" s="1"/>
      <c r="AC6604" s="1"/>
      <c r="AJ6604" s="1"/>
      <c r="AK6604" s="1"/>
      <c r="AL6604" s="1"/>
    </row>
    <row r="6605">
      <c r="I6605" s="1"/>
      <c r="J6605" s="1"/>
      <c r="K6605" s="1"/>
      <c r="AA6605" s="1"/>
      <c r="AB6605" s="1"/>
      <c r="AC6605" s="1"/>
      <c r="AJ6605" s="1"/>
      <c r="AK6605" s="1"/>
      <c r="AL6605" s="1"/>
    </row>
    <row r="6606">
      <c r="I6606" s="1"/>
      <c r="J6606" s="1"/>
      <c r="K6606" s="1"/>
      <c r="AA6606" s="1"/>
      <c r="AB6606" s="1"/>
      <c r="AC6606" s="1"/>
      <c r="AJ6606" s="1"/>
      <c r="AK6606" s="1"/>
      <c r="AL6606" s="1"/>
    </row>
    <row r="6607">
      <c r="I6607" s="1"/>
      <c r="J6607" s="1"/>
      <c r="K6607" s="1"/>
      <c r="AA6607" s="1"/>
      <c r="AB6607" s="1"/>
      <c r="AC6607" s="1"/>
      <c r="AJ6607" s="1"/>
      <c r="AK6607" s="1"/>
      <c r="AL6607" s="1"/>
    </row>
    <row r="6608">
      <c r="I6608" s="1"/>
      <c r="J6608" s="1"/>
      <c r="K6608" s="1"/>
      <c r="AA6608" s="1"/>
      <c r="AB6608" s="1"/>
      <c r="AC6608" s="1"/>
      <c r="AJ6608" s="1"/>
      <c r="AK6608" s="1"/>
      <c r="AL6608" s="1"/>
    </row>
    <row r="6609">
      <c r="I6609" s="1"/>
      <c r="J6609" s="1"/>
      <c r="K6609" s="1"/>
      <c r="AA6609" s="1"/>
      <c r="AB6609" s="1"/>
      <c r="AC6609" s="1"/>
      <c r="AJ6609" s="1"/>
      <c r="AK6609" s="1"/>
      <c r="AL6609" s="1"/>
    </row>
    <row r="6610">
      <c r="I6610" s="1"/>
      <c r="J6610" s="1"/>
      <c r="K6610" s="1"/>
      <c r="AA6610" s="1"/>
      <c r="AB6610" s="1"/>
      <c r="AC6610" s="1"/>
      <c r="AJ6610" s="1"/>
      <c r="AK6610" s="1"/>
      <c r="AL6610" s="1"/>
    </row>
    <row r="6611">
      <c r="I6611" s="1"/>
      <c r="J6611" s="1"/>
      <c r="K6611" s="1"/>
      <c r="AA6611" s="1"/>
      <c r="AB6611" s="1"/>
      <c r="AC6611" s="1"/>
      <c r="AJ6611" s="1"/>
      <c r="AK6611" s="1"/>
      <c r="AL6611" s="1"/>
    </row>
    <row r="6612">
      <c r="I6612" s="1"/>
      <c r="J6612" s="1"/>
      <c r="K6612" s="1"/>
      <c r="AA6612" s="1"/>
      <c r="AB6612" s="1"/>
      <c r="AC6612" s="1"/>
      <c r="AJ6612" s="1"/>
      <c r="AK6612" s="1"/>
      <c r="AL6612" s="1"/>
    </row>
    <row r="6613">
      <c r="I6613" s="1"/>
      <c r="J6613" s="1"/>
      <c r="K6613" s="1"/>
      <c r="AA6613" s="1"/>
      <c r="AB6613" s="1"/>
      <c r="AC6613" s="1"/>
      <c r="AJ6613" s="1"/>
      <c r="AK6613" s="1"/>
      <c r="AL6613" s="1"/>
    </row>
    <row r="6614">
      <c r="I6614" s="1"/>
      <c r="J6614" s="1"/>
      <c r="K6614" s="1"/>
      <c r="AA6614" s="1"/>
      <c r="AB6614" s="1"/>
      <c r="AC6614" s="1"/>
      <c r="AJ6614" s="1"/>
      <c r="AK6614" s="1"/>
      <c r="AL6614" s="1"/>
    </row>
    <row r="6615">
      <c r="I6615" s="1"/>
      <c r="J6615" s="1"/>
      <c r="K6615" s="1"/>
      <c r="AA6615" s="1"/>
      <c r="AB6615" s="1"/>
      <c r="AC6615" s="1"/>
      <c r="AJ6615" s="1"/>
      <c r="AK6615" s="1"/>
      <c r="AL6615" s="1"/>
    </row>
    <row r="6616">
      <c r="I6616" s="1"/>
      <c r="J6616" s="1"/>
      <c r="K6616" s="1"/>
      <c r="AA6616" s="1"/>
      <c r="AB6616" s="1"/>
      <c r="AC6616" s="1"/>
      <c r="AJ6616" s="1"/>
      <c r="AK6616" s="1"/>
      <c r="AL6616" s="1"/>
    </row>
    <row r="6617">
      <c r="I6617" s="1"/>
      <c r="J6617" s="1"/>
      <c r="K6617" s="1"/>
      <c r="AA6617" s="1"/>
      <c r="AB6617" s="1"/>
      <c r="AC6617" s="1"/>
      <c r="AJ6617" s="1"/>
      <c r="AK6617" s="1"/>
      <c r="AL6617" s="1"/>
    </row>
    <row r="6618">
      <c r="I6618" s="1"/>
      <c r="J6618" s="1"/>
      <c r="K6618" s="1"/>
      <c r="AA6618" s="1"/>
      <c r="AB6618" s="1"/>
      <c r="AC6618" s="1"/>
      <c r="AJ6618" s="1"/>
      <c r="AK6618" s="1"/>
      <c r="AL6618" s="1"/>
    </row>
    <row r="6619">
      <c r="I6619" s="1"/>
      <c r="J6619" s="1"/>
      <c r="K6619" s="1"/>
      <c r="AA6619" s="1"/>
      <c r="AB6619" s="1"/>
      <c r="AC6619" s="1"/>
      <c r="AJ6619" s="1"/>
      <c r="AK6619" s="1"/>
      <c r="AL6619" s="1"/>
    </row>
    <row r="6620">
      <c r="I6620" s="1"/>
      <c r="J6620" s="1"/>
      <c r="K6620" s="1"/>
      <c r="AA6620" s="1"/>
      <c r="AB6620" s="1"/>
      <c r="AC6620" s="1"/>
      <c r="AJ6620" s="1"/>
      <c r="AK6620" s="1"/>
      <c r="AL6620" s="1"/>
    </row>
    <row r="6621">
      <c r="I6621" s="1"/>
      <c r="J6621" s="1"/>
      <c r="K6621" s="1"/>
      <c r="AA6621" s="1"/>
      <c r="AB6621" s="1"/>
      <c r="AC6621" s="1"/>
      <c r="AJ6621" s="1"/>
      <c r="AK6621" s="1"/>
      <c r="AL6621" s="1"/>
    </row>
    <row r="6622">
      <c r="I6622" s="1"/>
      <c r="J6622" s="1"/>
      <c r="K6622" s="1"/>
      <c r="AA6622" s="1"/>
      <c r="AB6622" s="1"/>
      <c r="AC6622" s="1"/>
      <c r="AJ6622" s="1"/>
      <c r="AK6622" s="1"/>
      <c r="AL6622" s="1"/>
    </row>
    <row r="6623">
      <c r="I6623" s="1"/>
      <c r="J6623" s="1"/>
      <c r="K6623" s="1"/>
      <c r="AA6623" s="1"/>
      <c r="AB6623" s="1"/>
      <c r="AC6623" s="1"/>
      <c r="AJ6623" s="1"/>
      <c r="AK6623" s="1"/>
      <c r="AL6623" s="1"/>
    </row>
    <row r="6624">
      <c r="I6624" s="1"/>
      <c r="J6624" s="1"/>
      <c r="K6624" s="1"/>
      <c r="AA6624" s="1"/>
      <c r="AB6624" s="1"/>
      <c r="AC6624" s="1"/>
      <c r="AJ6624" s="1"/>
      <c r="AK6624" s="1"/>
      <c r="AL6624" s="1"/>
    </row>
    <row r="6625">
      <c r="I6625" s="1"/>
      <c r="J6625" s="1"/>
      <c r="K6625" s="1"/>
      <c r="AA6625" s="1"/>
      <c r="AB6625" s="1"/>
      <c r="AC6625" s="1"/>
      <c r="AJ6625" s="1"/>
      <c r="AK6625" s="1"/>
      <c r="AL6625" s="1"/>
    </row>
    <row r="6626">
      <c r="I6626" s="1"/>
      <c r="J6626" s="1"/>
      <c r="K6626" s="1"/>
      <c r="AA6626" s="1"/>
      <c r="AB6626" s="1"/>
      <c r="AC6626" s="1"/>
      <c r="AJ6626" s="1"/>
      <c r="AK6626" s="1"/>
      <c r="AL6626" s="1"/>
    </row>
    <row r="6627">
      <c r="I6627" s="1"/>
      <c r="J6627" s="1"/>
      <c r="K6627" s="1"/>
      <c r="AA6627" s="1"/>
      <c r="AB6627" s="1"/>
      <c r="AC6627" s="1"/>
      <c r="AJ6627" s="1"/>
      <c r="AK6627" s="1"/>
      <c r="AL6627" s="1"/>
    </row>
    <row r="6628">
      <c r="I6628" s="1"/>
      <c r="J6628" s="1"/>
      <c r="K6628" s="1"/>
      <c r="AA6628" s="1"/>
      <c r="AB6628" s="1"/>
      <c r="AC6628" s="1"/>
      <c r="AJ6628" s="1"/>
      <c r="AK6628" s="1"/>
      <c r="AL6628" s="1"/>
    </row>
    <row r="6629">
      <c r="I6629" s="1"/>
      <c r="J6629" s="1"/>
      <c r="K6629" s="1"/>
      <c r="AA6629" s="1"/>
      <c r="AB6629" s="1"/>
      <c r="AC6629" s="1"/>
      <c r="AJ6629" s="1"/>
      <c r="AK6629" s="1"/>
      <c r="AL6629" s="1"/>
    </row>
    <row r="6630">
      <c r="I6630" s="1"/>
      <c r="J6630" s="1"/>
      <c r="K6630" s="1"/>
      <c r="AA6630" s="1"/>
      <c r="AB6630" s="1"/>
      <c r="AC6630" s="1"/>
      <c r="AJ6630" s="1"/>
      <c r="AK6630" s="1"/>
      <c r="AL6630" s="1"/>
    </row>
    <row r="6631">
      <c r="I6631" s="1"/>
      <c r="J6631" s="1"/>
      <c r="K6631" s="1"/>
      <c r="AA6631" s="1"/>
      <c r="AB6631" s="1"/>
      <c r="AC6631" s="1"/>
      <c r="AJ6631" s="1"/>
      <c r="AK6631" s="1"/>
      <c r="AL6631" s="1"/>
    </row>
    <row r="6632">
      <c r="I6632" s="1"/>
      <c r="J6632" s="1"/>
      <c r="K6632" s="1"/>
      <c r="AA6632" s="1"/>
      <c r="AB6632" s="1"/>
      <c r="AC6632" s="1"/>
      <c r="AJ6632" s="1"/>
      <c r="AK6632" s="1"/>
      <c r="AL6632" s="1"/>
    </row>
    <row r="6633">
      <c r="I6633" s="1"/>
      <c r="J6633" s="1"/>
      <c r="K6633" s="1"/>
      <c r="AA6633" s="1"/>
      <c r="AB6633" s="1"/>
      <c r="AC6633" s="1"/>
      <c r="AJ6633" s="1"/>
      <c r="AK6633" s="1"/>
      <c r="AL6633" s="1"/>
    </row>
    <row r="6634">
      <c r="I6634" s="1"/>
      <c r="J6634" s="1"/>
      <c r="K6634" s="1"/>
      <c r="AA6634" s="1"/>
      <c r="AB6634" s="1"/>
      <c r="AC6634" s="1"/>
      <c r="AJ6634" s="1"/>
      <c r="AK6634" s="1"/>
      <c r="AL6634" s="1"/>
    </row>
    <row r="6635">
      <c r="I6635" s="1"/>
      <c r="J6635" s="1"/>
      <c r="K6635" s="1"/>
      <c r="AA6635" s="1"/>
      <c r="AB6635" s="1"/>
      <c r="AC6635" s="1"/>
      <c r="AJ6635" s="1"/>
      <c r="AK6635" s="1"/>
      <c r="AL6635" s="1"/>
    </row>
    <row r="6636">
      <c r="I6636" s="1"/>
      <c r="J6636" s="1"/>
      <c r="K6636" s="1"/>
      <c r="AA6636" s="1"/>
      <c r="AB6636" s="1"/>
      <c r="AC6636" s="1"/>
      <c r="AJ6636" s="1"/>
      <c r="AK6636" s="1"/>
      <c r="AL6636" s="1"/>
    </row>
    <row r="6637">
      <c r="I6637" s="1"/>
      <c r="J6637" s="1"/>
      <c r="K6637" s="1"/>
      <c r="AA6637" s="1"/>
      <c r="AB6637" s="1"/>
      <c r="AC6637" s="1"/>
      <c r="AJ6637" s="1"/>
      <c r="AK6637" s="1"/>
      <c r="AL6637" s="1"/>
    </row>
    <row r="6638">
      <c r="I6638" s="1"/>
      <c r="J6638" s="1"/>
      <c r="K6638" s="1"/>
      <c r="AA6638" s="1"/>
      <c r="AB6638" s="1"/>
      <c r="AC6638" s="1"/>
      <c r="AJ6638" s="1"/>
      <c r="AK6638" s="1"/>
      <c r="AL6638" s="1"/>
    </row>
    <row r="6639">
      <c r="I6639" s="1"/>
      <c r="J6639" s="1"/>
      <c r="K6639" s="1"/>
      <c r="AA6639" s="1"/>
      <c r="AB6639" s="1"/>
      <c r="AC6639" s="1"/>
      <c r="AJ6639" s="1"/>
      <c r="AK6639" s="1"/>
      <c r="AL6639" s="1"/>
    </row>
    <row r="6640">
      <c r="I6640" s="1"/>
      <c r="J6640" s="1"/>
      <c r="K6640" s="1"/>
      <c r="AA6640" s="1"/>
      <c r="AB6640" s="1"/>
      <c r="AC6640" s="1"/>
      <c r="AJ6640" s="1"/>
      <c r="AK6640" s="1"/>
      <c r="AL6640" s="1"/>
    </row>
    <row r="6641">
      <c r="I6641" s="1"/>
      <c r="J6641" s="1"/>
      <c r="K6641" s="1"/>
      <c r="AA6641" s="1"/>
      <c r="AB6641" s="1"/>
      <c r="AC6641" s="1"/>
      <c r="AJ6641" s="1"/>
      <c r="AK6641" s="1"/>
      <c r="AL6641" s="1"/>
    </row>
    <row r="6642">
      <c r="I6642" s="1"/>
      <c r="J6642" s="1"/>
      <c r="K6642" s="1"/>
      <c r="AA6642" s="1"/>
      <c r="AB6642" s="1"/>
      <c r="AC6642" s="1"/>
      <c r="AJ6642" s="1"/>
      <c r="AK6642" s="1"/>
      <c r="AL6642" s="1"/>
    </row>
    <row r="6643">
      <c r="I6643" s="1"/>
      <c r="J6643" s="1"/>
      <c r="K6643" s="1"/>
      <c r="AA6643" s="1"/>
      <c r="AB6643" s="1"/>
      <c r="AC6643" s="1"/>
      <c r="AJ6643" s="1"/>
      <c r="AK6643" s="1"/>
      <c r="AL6643" s="1"/>
    </row>
    <row r="6644">
      <c r="I6644" s="1"/>
      <c r="J6644" s="1"/>
      <c r="K6644" s="1"/>
      <c r="AA6644" s="1"/>
      <c r="AB6644" s="1"/>
      <c r="AC6644" s="1"/>
      <c r="AJ6644" s="1"/>
      <c r="AK6644" s="1"/>
      <c r="AL6644" s="1"/>
    </row>
    <row r="6645">
      <c r="I6645" s="1"/>
      <c r="J6645" s="1"/>
      <c r="K6645" s="1"/>
      <c r="AA6645" s="1"/>
      <c r="AB6645" s="1"/>
      <c r="AC6645" s="1"/>
      <c r="AJ6645" s="1"/>
      <c r="AK6645" s="1"/>
      <c r="AL6645" s="1"/>
    </row>
    <row r="6646">
      <c r="I6646" s="1"/>
      <c r="J6646" s="1"/>
      <c r="K6646" s="1"/>
      <c r="AA6646" s="1"/>
      <c r="AB6646" s="1"/>
      <c r="AC6646" s="1"/>
      <c r="AJ6646" s="1"/>
      <c r="AK6646" s="1"/>
      <c r="AL6646" s="1"/>
    </row>
    <row r="6647">
      <c r="I6647" s="1"/>
      <c r="J6647" s="1"/>
      <c r="K6647" s="1"/>
      <c r="AA6647" s="1"/>
      <c r="AB6647" s="1"/>
      <c r="AC6647" s="1"/>
      <c r="AJ6647" s="1"/>
      <c r="AK6647" s="1"/>
      <c r="AL6647" s="1"/>
    </row>
    <row r="6648">
      <c r="I6648" s="1"/>
      <c r="J6648" s="1"/>
      <c r="K6648" s="1"/>
      <c r="AA6648" s="1"/>
      <c r="AB6648" s="1"/>
      <c r="AC6648" s="1"/>
      <c r="AJ6648" s="1"/>
      <c r="AK6648" s="1"/>
      <c r="AL6648" s="1"/>
    </row>
    <row r="6649">
      <c r="I6649" s="1"/>
      <c r="J6649" s="1"/>
      <c r="K6649" s="1"/>
      <c r="AA6649" s="1"/>
      <c r="AB6649" s="1"/>
      <c r="AC6649" s="1"/>
      <c r="AJ6649" s="1"/>
      <c r="AK6649" s="1"/>
      <c r="AL6649" s="1"/>
    </row>
    <row r="6650">
      <c r="I6650" s="1"/>
      <c r="J6650" s="1"/>
      <c r="K6650" s="1"/>
      <c r="AA6650" s="1"/>
      <c r="AB6650" s="1"/>
      <c r="AC6650" s="1"/>
      <c r="AJ6650" s="1"/>
      <c r="AK6650" s="1"/>
      <c r="AL6650" s="1"/>
    </row>
    <row r="6651">
      <c r="I6651" s="1"/>
      <c r="J6651" s="1"/>
      <c r="K6651" s="1"/>
      <c r="AA6651" s="1"/>
      <c r="AB6651" s="1"/>
      <c r="AC6651" s="1"/>
      <c r="AJ6651" s="1"/>
      <c r="AK6651" s="1"/>
      <c r="AL6651" s="1"/>
    </row>
    <row r="6652">
      <c r="I6652" s="1"/>
      <c r="J6652" s="1"/>
      <c r="K6652" s="1"/>
      <c r="AA6652" s="1"/>
      <c r="AB6652" s="1"/>
      <c r="AC6652" s="1"/>
      <c r="AJ6652" s="1"/>
      <c r="AK6652" s="1"/>
      <c r="AL6652" s="1"/>
    </row>
    <row r="6653">
      <c r="I6653" s="1"/>
      <c r="J6653" s="1"/>
      <c r="K6653" s="1"/>
      <c r="AA6653" s="1"/>
      <c r="AB6653" s="1"/>
      <c r="AC6653" s="1"/>
      <c r="AJ6653" s="1"/>
      <c r="AK6653" s="1"/>
      <c r="AL6653" s="1"/>
    </row>
    <row r="6654">
      <c r="I6654" s="1"/>
      <c r="J6654" s="1"/>
      <c r="K6654" s="1"/>
      <c r="AA6654" s="1"/>
      <c r="AB6654" s="1"/>
      <c r="AC6654" s="1"/>
      <c r="AJ6654" s="1"/>
      <c r="AK6654" s="1"/>
      <c r="AL6654" s="1"/>
    </row>
    <row r="6655">
      <c r="I6655" s="1"/>
      <c r="J6655" s="1"/>
      <c r="K6655" s="1"/>
      <c r="AA6655" s="1"/>
      <c r="AB6655" s="1"/>
      <c r="AC6655" s="1"/>
      <c r="AJ6655" s="1"/>
      <c r="AK6655" s="1"/>
      <c r="AL6655" s="1"/>
    </row>
    <row r="6656">
      <c r="I6656" s="1"/>
      <c r="J6656" s="1"/>
      <c r="K6656" s="1"/>
      <c r="AA6656" s="1"/>
      <c r="AB6656" s="1"/>
      <c r="AC6656" s="1"/>
      <c r="AJ6656" s="1"/>
      <c r="AK6656" s="1"/>
      <c r="AL6656" s="1"/>
    </row>
    <row r="6657">
      <c r="I6657" s="1"/>
      <c r="J6657" s="1"/>
      <c r="K6657" s="1"/>
      <c r="AA6657" s="1"/>
      <c r="AB6657" s="1"/>
      <c r="AC6657" s="1"/>
      <c r="AJ6657" s="1"/>
      <c r="AK6657" s="1"/>
      <c r="AL6657" s="1"/>
    </row>
    <row r="6658">
      <c r="I6658" s="1"/>
      <c r="J6658" s="1"/>
      <c r="K6658" s="1"/>
      <c r="AA6658" s="1"/>
      <c r="AB6658" s="1"/>
      <c r="AC6658" s="1"/>
      <c r="AJ6658" s="1"/>
      <c r="AK6658" s="1"/>
      <c r="AL6658" s="1"/>
    </row>
    <row r="6659">
      <c r="I6659" s="1"/>
      <c r="J6659" s="1"/>
      <c r="K6659" s="1"/>
      <c r="AA6659" s="1"/>
      <c r="AB6659" s="1"/>
      <c r="AC6659" s="1"/>
      <c r="AJ6659" s="1"/>
      <c r="AK6659" s="1"/>
      <c r="AL6659" s="1"/>
    </row>
    <row r="6660">
      <c r="I6660" s="1"/>
      <c r="J6660" s="1"/>
      <c r="K6660" s="1"/>
      <c r="AA6660" s="1"/>
      <c r="AB6660" s="1"/>
      <c r="AC6660" s="1"/>
      <c r="AJ6660" s="1"/>
      <c r="AK6660" s="1"/>
      <c r="AL6660" s="1"/>
    </row>
    <row r="6661">
      <c r="I6661" s="1"/>
      <c r="J6661" s="1"/>
      <c r="K6661" s="1"/>
      <c r="AA6661" s="1"/>
      <c r="AB6661" s="1"/>
      <c r="AC6661" s="1"/>
      <c r="AJ6661" s="1"/>
      <c r="AK6661" s="1"/>
      <c r="AL6661" s="1"/>
    </row>
    <row r="6662">
      <c r="I6662" s="1"/>
      <c r="J6662" s="1"/>
      <c r="K6662" s="1"/>
      <c r="AA6662" s="1"/>
      <c r="AB6662" s="1"/>
      <c r="AC6662" s="1"/>
      <c r="AJ6662" s="1"/>
      <c r="AK6662" s="1"/>
      <c r="AL6662" s="1"/>
    </row>
    <row r="6663">
      <c r="I6663" s="1"/>
      <c r="J6663" s="1"/>
      <c r="K6663" s="1"/>
      <c r="AA6663" s="1"/>
      <c r="AB6663" s="1"/>
      <c r="AC6663" s="1"/>
      <c r="AJ6663" s="1"/>
      <c r="AK6663" s="1"/>
      <c r="AL6663" s="1"/>
    </row>
    <row r="6664">
      <c r="I6664" s="1"/>
      <c r="J6664" s="1"/>
      <c r="K6664" s="1"/>
      <c r="AA6664" s="1"/>
      <c r="AB6664" s="1"/>
      <c r="AC6664" s="1"/>
      <c r="AJ6664" s="1"/>
      <c r="AK6664" s="1"/>
      <c r="AL6664" s="1"/>
    </row>
    <row r="6665">
      <c r="I6665" s="1"/>
      <c r="J6665" s="1"/>
      <c r="K6665" s="1"/>
      <c r="AA6665" s="1"/>
      <c r="AB6665" s="1"/>
      <c r="AC6665" s="1"/>
      <c r="AJ6665" s="1"/>
      <c r="AK6665" s="1"/>
      <c r="AL6665" s="1"/>
    </row>
    <row r="6666">
      <c r="I6666" s="1"/>
      <c r="J6666" s="1"/>
      <c r="K6666" s="1"/>
      <c r="AA6666" s="1"/>
      <c r="AB6666" s="1"/>
      <c r="AC6666" s="1"/>
      <c r="AJ6666" s="1"/>
      <c r="AK6666" s="1"/>
      <c r="AL6666" s="1"/>
    </row>
    <row r="6667">
      <c r="I6667" s="1"/>
      <c r="J6667" s="1"/>
      <c r="K6667" s="1"/>
      <c r="AA6667" s="1"/>
      <c r="AB6667" s="1"/>
      <c r="AC6667" s="1"/>
      <c r="AJ6667" s="1"/>
      <c r="AK6667" s="1"/>
      <c r="AL6667" s="1"/>
    </row>
    <row r="6668">
      <c r="I6668" s="1"/>
      <c r="J6668" s="1"/>
      <c r="K6668" s="1"/>
      <c r="AA6668" s="1"/>
      <c r="AB6668" s="1"/>
      <c r="AC6668" s="1"/>
      <c r="AJ6668" s="1"/>
      <c r="AK6668" s="1"/>
      <c r="AL6668" s="1"/>
    </row>
    <row r="6669">
      <c r="I6669" s="1"/>
      <c r="J6669" s="1"/>
      <c r="K6669" s="1"/>
      <c r="AA6669" s="1"/>
      <c r="AB6669" s="1"/>
      <c r="AC6669" s="1"/>
      <c r="AJ6669" s="1"/>
      <c r="AK6669" s="1"/>
      <c r="AL6669" s="1"/>
    </row>
    <row r="6670">
      <c r="I6670" s="1"/>
      <c r="J6670" s="1"/>
      <c r="K6670" s="1"/>
      <c r="AA6670" s="1"/>
      <c r="AB6670" s="1"/>
      <c r="AC6670" s="1"/>
      <c r="AJ6670" s="1"/>
      <c r="AK6670" s="1"/>
      <c r="AL6670" s="1"/>
    </row>
    <row r="6671">
      <c r="I6671" s="1"/>
      <c r="J6671" s="1"/>
      <c r="K6671" s="1"/>
      <c r="AA6671" s="1"/>
      <c r="AB6671" s="1"/>
      <c r="AC6671" s="1"/>
      <c r="AJ6671" s="1"/>
      <c r="AK6671" s="1"/>
      <c r="AL6671" s="1"/>
    </row>
    <row r="6672">
      <c r="I6672" s="1"/>
      <c r="J6672" s="1"/>
      <c r="K6672" s="1"/>
      <c r="AA6672" s="1"/>
      <c r="AB6672" s="1"/>
      <c r="AC6672" s="1"/>
      <c r="AJ6672" s="1"/>
      <c r="AK6672" s="1"/>
      <c r="AL6672" s="1"/>
    </row>
    <row r="6673">
      <c r="I6673" s="1"/>
      <c r="J6673" s="1"/>
      <c r="K6673" s="1"/>
      <c r="AA6673" s="1"/>
      <c r="AB6673" s="1"/>
      <c r="AC6673" s="1"/>
      <c r="AJ6673" s="1"/>
      <c r="AK6673" s="1"/>
      <c r="AL6673" s="1"/>
    </row>
    <row r="6674">
      <c r="I6674" s="1"/>
      <c r="J6674" s="1"/>
      <c r="K6674" s="1"/>
      <c r="AA6674" s="1"/>
      <c r="AB6674" s="1"/>
      <c r="AC6674" s="1"/>
      <c r="AJ6674" s="1"/>
      <c r="AK6674" s="1"/>
      <c r="AL6674" s="1"/>
    </row>
    <row r="6675">
      <c r="I6675" s="1"/>
      <c r="J6675" s="1"/>
      <c r="K6675" s="1"/>
      <c r="AA6675" s="1"/>
      <c r="AB6675" s="1"/>
      <c r="AC6675" s="1"/>
      <c r="AJ6675" s="1"/>
      <c r="AK6675" s="1"/>
      <c r="AL6675" s="1"/>
    </row>
    <row r="6676">
      <c r="I6676" s="1"/>
      <c r="J6676" s="1"/>
      <c r="K6676" s="1"/>
      <c r="AA6676" s="1"/>
      <c r="AB6676" s="1"/>
      <c r="AC6676" s="1"/>
      <c r="AJ6676" s="1"/>
      <c r="AK6676" s="1"/>
      <c r="AL6676" s="1"/>
    </row>
    <row r="6677">
      <c r="I6677" s="1"/>
      <c r="J6677" s="1"/>
      <c r="K6677" s="1"/>
      <c r="AA6677" s="1"/>
      <c r="AB6677" s="1"/>
      <c r="AC6677" s="1"/>
      <c r="AJ6677" s="1"/>
      <c r="AK6677" s="1"/>
      <c r="AL6677" s="1"/>
    </row>
    <row r="6678">
      <c r="I6678" s="1"/>
      <c r="J6678" s="1"/>
      <c r="K6678" s="1"/>
      <c r="AA6678" s="1"/>
      <c r="AB6678" s="1"/>
      <c r="AC6678" s="1"/>
      <c r="AJ6678" s="1"/>
      <c r="AK6678" s="1"/>
      <c r="AL6678" s="1"/>
    </row>
    <row r="6679">
      <c r="I6679" s="1"/>
      <c r="J6679" s="1"/>
      <c r="K6679" s="1"/>
      <c r="AA6679" s="1"/>
      <c r="AB6679" s="1"/>
      <c r="AC6679" s="1"/>
      <c r="AJ6679" s="1"/>
      <c r="AK6679" s="1"/>
      <c r="AL6679" s="1"/>
    </row>
    <row r="6680">
      <c r="I6680" s="1"/>
      <c r="J6680" s="1"/>
      <c r="K6680" s="1"/>
      <c r="AA6680" s="1"/>
      <c r="AB6680" s="1"/>
      <c r="AC6680" s="1"/>
      <c r="AJ6680" s="1"/>
      <c r="AK6680" s="1"/>
      <c r="AL6680" s="1"/>
    </row>
    <row r="6681">
      <c r="I6681" s="1"/>
      <c r="J6681" s="1"/>
      <c r="K6681" s="1"/>
      <c r="AA6681" s="1"/>
      <c r="AB6681" s="1"/>
      <c r="AC6681" s="1"/>
      <c r="AJ6681" s="1"/>
      <c r="AK6681" s="1"/>
      <c r="AL6681" s="1"/>
    </row>
    <row r="6682">
      <c r="I6682" s="1"/>
      <c r="J6682" s="1"/>
      <c r="K6682" s="1"/>
      <c r="AA6682" s="1"/>
      <c r="AB6682" s="1"/>
      <c r="AC6682" s="1"/>
      <c r="AJ6682" s="1"/>
      <c r="AK6682" s="1"/>
      <c r="AL6682" s="1"/>
    </row>
    <row r="6683">
      <c r="I6683" s="1"/>
      <c r="J6683" s="1"/>
      <c r="K6683" s="1"/>
      <c r="AA6683" s="1"/>
      <c r="AB6683" s="1"/>
      <c r="AC6683" s="1"/>
      <c r="AJ6683" s="1"/>
      <c r="AK6683" s="1"/>
      <c r="AL6683" s="1"/>
    </row>
    <row r="6684">
      <c r="I6684" s="1"/>
      <c r="J6684" s="1"/>
      <c r="K6684" s="1"/>
      <c r="AA6684" s="1"/>
      <c r="AB6684" s="1"/>
      <c r="AC6684" s="1"/>
      <c r="AJ6684" s="1"/>
      <c r="AK6684" s="1"/>
      <c r="AL6684" s="1"/>
    </row>
    <row r="6685">
      <c r="I6685" s="1"/>
      <c r="J6685" s="1"/>
      <c r="K6685" s="1"/>
      <c r="AA6685" s="1"/>
      <c r="AB6685" s="1"/>
      <c r="AC6685" s="1"/>
      <c r="AJ6685" s="1"/>
      <c r="AK6685" s="1"/>
      <c r="AL6685" s="1"/>
    </row>
    <row r="6686">
      <c r="I6686" s="1"/>
      <c r="J6686" s="1"/>
      <c r="K6686" s="1"/>
      <c r="AA6686" s="1"/>
      <c r="AB6686" s="1"/>
      <c r="AC6686" s="1"/>
      <c r="AJ6686" s="1"/>
      <c r="AK6686" s="1"/>
      <c r="AL6686" s="1"/>
    </row>
    <row r="6687">
      <c r="I6687" s="1"/>
      <c r="J6687" s="1"/>
      <c r="K6687" s="1"/>
      <c r="AA6687" s="1"/>
      <c r="AB6687" s="1"/>
      <c r="AC6687" s="1"/>
      <c r="AJ6687" s="1"/>
      <c r="AK6687" s="1"/>
      <c r="AL6687" s="1"/>
    </row>
    <row r="6688">
      <c r="I6688" s="1"/>
      <c r="J6688" s="1"/>
      <c r="K6688" s="1"/>
      <c r="AA6688" s="1"/>
      <c r="AB6688" s="1"/>
      <c r="AC6688" s="1"/>
      <c r="AJ6688" s="1"/>
      <c r="AK6688" s="1"/>
      <c r="AL6688" s="1"/>
    </row>
    <row r="6689">
      <c r="I6689" s="1"/>
      <c r="J6689" s="1"/>
      <c r="K6689" s="1"/>
      <c r="AA6689" s="1"/>
      <c r="AB6689" s="1"/>
      <c r="AC6689" s="1"/>
      <c r="AJ6689" s="1"/>
      <c r="AK6689" s="1"/>
      <c r="AL6689" s="1"/>
    </row>
    <row r="6690">
      <c r="I6690" s="1"/>
      <c r="J6690" s="1"/>
      <c r="K6690" s="1"/>
      <c r="AA6690" s="1"/>
      <c r="AB6690" s="1"/>
      <c r="AC6690" s="1"/>
      <c r="AJ6690" s="1"/>
      <c r="AK6690" s="1"/>
      <c r="AL6690" s="1"/>
    </row>
    <row r="6691">
      <c r="I6691" s="1"/>
      <c r="J6691" s="1"/>
      <c r="K6691" s="1"/>
      <c r="AA6691" s="1"/>
      <c r="AB6691" s="1"/>
      <c r="AC6691" s="1"/>
      <c r="AJ6691" s="1"/>
      <c r="AK6691" s="1"/>
      <c r="AL6691" s="1"/>
    </row>
    <row r="6692">
      <c r="I6692" s="1"/>
      <c r="J6692" s="1"/>
      <c r="K6692" s="1"/>
      <c r="AA6692" s="1"/>
      <c r="AB6692" s="1"/>
      <c r="AC6692" s="1"/>
      <c r="AJ6692" s="1"/>
      <c r="AK6692" s="1"/>
      <c r="AL6692" s="1"/>
    </row>
    <row r="6693">
      <c r="I6693" s="1"/>
      <c r="J6693" s="1"/>
      <c r="K6693" s="1"/>
      <c r="AA6693" s="1"/>
      <c r="AB6693" s="1"/>
      <c r="AC6693" s="1"/>
      <c r="AJ6693" s="1"/>
      <c r="AK6693" s="1"/>
      <c r="AL6693" s="1"/>
    </row>
    <row r="6694">
      <c r="I6694" s="1"/>
      <c r="J6694" s="1"/>
      <c r="K6694" s="1"/>
      <c r="AA6694" s="1"/>
      <c r="AB6694" s="1"/>
      <c r="AC6694" s="1"/>
      <c r="AJ6694" s="1"/>
      <c r="AK6694" s="1"/>
      <c r="AL6694" s="1"/>
    </row>
    <row r="6695">
      <c r="I6695" s="1"/>
      <c r="J6695" s="1"/>
      <c r="K6695" s="1"/>
      <c r="AA6695" s="1"/>
      <c r="AB6695" s="1"/>
      <c r="AC6695" s="1"/>
      <c r="AJ6695" s="1"/>
      <c r="AK6695" s="1"/>
      <c r="AL6695" s="1"/>
    </row>
    <row r="6696">
      <c r="I6696" s="1"/>
      <c r="J6696" s="1"/>
      <c r="K6696" s="1"/>
      <c r="AA6696" s="1"/>
      <c r="AB6696" s="1"/>
      <c r="AC6696" s="1"/>
      <c r="AJ6696" s="1"/>
      <c r="AK6696" s="1"/>
      <c r="AL6696" s="1"/>
    </row>
    <row r="6697">
      <c r="I6697" s="1"/>
      <c r="J6697" s="1"/>
      <c r="K6697" s="1"/>
      <c r="AA6697" s="1"/>
      <c r="AB6697" s="1"/>
      <c r="AC6697" s="1"/>
      <c r="AJ6697" s="1"/>
      <c r="AK6697" s="1"/>
      <c r="AL6697" s="1"/>
    </row>
    <row r="6698">
      <c r="I6698" s="1"/>
      <c r="J6698" s="1"/>
      <c r="K6698" s="1"/>
      <c r="AA6698" s="1"/>
      <c r="AB6698" s="1"/>
      <c r="AC6698" s="1"/>
      <c r="AJ6698" s="1"/>
      <c r="AK6698" s="1"/>
      <c r="AL6698" s="1"/>
    </row>
    <row r="6699">
      <c r="I6699" s="1"/>
      <c r="J6699" s="1"/>
      <c r="K6699" s="1"/>
      <c r="AA6699" s="1"/>
      <c r="AB6699" s="1"/>
      <c r="AC6699" s="1"/>
      <c r="AJ6699" s="1"/>
      <c r="AK6699" s="1"/>
      <c r="AL6699" s="1"/>
    </row>
    <row r="6700">
      <c r="I6700" s="1"/>
      <c r="J6700" s="1"/>
      <c r="K6700" s="1"/>
      <c r="AA6700" s="1"/>
      <c r="AB6700" s="1"/>
      <c r="AC6700" s="1"/>
      <c r="AJ6700" s="1"/>
      <c r="AK6700" s="1"/>
      <c r="AL6700" s="1"/>
    </row>
    <row r="6701">
      <c r="I6701" s="1"/>
      <c r="J6701" s="1"/>
      <c r="K6701" s="1"/>
      <c r="AA6701" s="1"/>
      <c r="AB6701" s="1"/>
      <c r="AC6701" s="1"/>
      <c r="AJ6701" s="1"/>
      <c r="AK6701" s="1"/>
      <c r="AL6701" s="1"/>
    </row>
    <row r="6702">
      <c r="I6702" s="1"/>
      <c r="J6702" s="1"/>
      <c r="K6702" s="1"/>
      <c r="AA6702" s="1"/>
      <c r="AB6702" s="1"/>
      <c r="AC6702" s="1"/>
      <c r="AJ6702" s="1"/>
      <c r="AK6702" s="1"/>
      <c r="AL6702" s="1"/>
    </row>
    <row r="6703">
      <c r="I6703" s="1"/>
      <c r="J6703" s="1"/>
      <c r="K6703" s="1"/>
      <c r="AA6703" s="1"/>
      <c r="AB6703" s="1"/>
      <c r="AC6703" s="1"/>
      <c r="AJ6703" s="1"/>
      <c r="AK6703" s="1"/>
      <c r="AL6703" s="1"/>
    </row>
    <row r="6704">
      <c r="I6704" s="1"/>
      <c r="J6704" s="1"/>
      <c r="K6704" s="1"/>
      <c r="AA6704" s="1"/>
      <c r="AB6704" s="1"/>
      <c r="AC6704" s="1"/>
      <c r="AJ6704" s="1"/>
      <c r="AK6704" s="1"/>
      <c r="AL6704" s="1"/>
    </row>
    <row r="6705">
      <c r="I6705" s="1"/>
      <c r="J6705" s="1"/>
      <c r="K6705" s="1"/>
      <c r="AA6705" s="1"/>
      <c r="AB6705" s="1"/>
      <c r="AC6705" s="1"/>
      <c r="AJ6705" s="1"/>
      <c r="AK6705" s="1"/>
      <c r="AL6705" s="1"/>
    </row>
    <row r="6706">
      <c r="I6706" s="1"/>
      <c r="J6706" s="1"/>
      <c r="K6706" s="1"/>
      <c r="AA6706" s="1"/>
      <c r="AB6706" s="1"/>
      <c r="AC6706" s="1"/>
      <c r="AJ6706" s="1"/>
      <c r="AK6706" s="1"/>
      <c r="AL6706" s="1"/>
    </row>
    <row r="6707">
      <c r="I6707" s="1"/>
      <c r="J6707" s="1"/>
      <c r="K6707" s="1"/>
      <c r="AA6707" s="1"/>
      <c r="AB6707" s="1"/>
      <c r="AC6707" s="1"/>
      <c r="AJ6707" s="1"/>
      <c r="AK6707" s="1"/>
      <c r="AL6707" s="1"/>
    </row>
    <row r="6708">
      <c r="I6708" s="1"/>
      <c r="J6708" s="1"/>
      <c r="K6708" s="1"/>
      <c r="AA6708" s="1"/>
      <c r="AB6708" s="1"/>
      <c r="AC6708" s="1"/>
      <c r="AJ6708" s="1"/>
      <c r="AK6708" s="1"/>
      <c r="AL6708" s="1"/>
    </row>
    <row r="6709">
      <c r="I6709" s="1"/>
      <c r="J6709" s="1"/>
      <c r="K6709" s="1"/>
      <c r="AA6709" s="1"/>
      <c r="AB6709" s="1"/>
      <c r="AC6709" s="1"/>
      <c r="AJ6709" s="1"/>
      <c r="AK6709" s="1"/>
      <c r="AL6709" s="1"/>
    </row>
    <row r="6710">
      <c r="I6710" s="1"/>
      <c r="J6710" s="1"/>
      <c r="K6710" s="1"/>
      <c r="AA6710" s="1"/>
      <c r="AB6710" s="1"/>
      <c r="AC6710" s="1"/>
      <c r="AJ6710" s="1"/>
      <c r="AK6710" s="1"/>
      <c r="AL6710" s="1"/>
    </row>
    <row r="6711">
      <c r="I6711" s="1"/>
      <c r="J6711" s="1"/>
      <c r="K6711" s="1"/>
      <c r="AA6711" s="1"/>
      <c r="AB6711" s="1"/>
      <c r="AC6711" s="1"/>
      <c r="AJ6711" s="1"/>
      <c r="AK6711" s="1"/>
      <c r="AL6711" s="1"/>
    </row>
    <row r="6712">
      <c r="I6712" s="1"/>
      <c r="J6712" s="1"/>
      <c r="K6712" s="1"/>
      <c r="AA6712" s="1"/>
      <c r="AB6712" s="1"/>
      <c r="AC6712" s="1"/>
      <c r="AJ6712" s="1"/>
      <c r="AK6712" s="1"/>
      <c r="AL6712" s="1"/>
    </row>
    <row r="6713">
      <c r="I6713" s="1"/>
      <c r="J6713" s="1"/>
      <c r="K6713" s="1"/>
      <c r="AA6713" s="1"/>
      <c r="AB6713" s="1"/>
      <c r="AC6713" s="1"/>
      <c r="AJ6713" s="1"/>
      <c r="AK6713" s="1"/>
      <c r="AL6713" s="1"/>
    </row>
    <row r="6714">
      <c r="I6714" s="1"/>
      <c r="J6714" s="1"/>
      <c r="K6714" s="1"/>
      <c r="AA6714" s="1"/>
      <c r="AB6714" s="1"/>
      <c r="AC6714" s="1"/>
      <c r="AJ6714" s="1"/>
      <c r="AK6714" s="1"/>
      <c r="AL6714" s="1"/>
    </row>
    <row r="6715">
      <c r="I6715" s="1"/>
      <c r="J6715" s="1"/>
      <c r="K6715" s="1"/>
      <c r="AA6715" s="1"/>
      <c r="AB6715" s="1"/>
      <c r="AC6715" s="1"/>
      <c r="AJ6715" s="1"/>
      <c r="AK6715" s="1"/>
      <c r="AL6715" s="1"/>
    </row>
    <row r="6716">
      <c r="I6716" s="1"/>
      <c r="J6716" s="1"/>
      <c r="K6716" s="1"/>
      <c r="AA6716" s="1"/>
      <c r="AB6716" s="1"/>
      <c r="AC6716" s="1"/>
      <c r="AJ6716" s="1"/>
      <c r="AK6716" s="1"/>
      <c r="AL6716" s="1"/>
    </row>
    <row r="6717">
      <c r="I6717" s="1"/>
      <c r="J6717" s="1"/>
      <c r="K6717" s="1"/>
      <c r="AA6717" s="1"/>
      <c r="AB6717" s="1"/>
      <c r="AC6717" s="1"/>
      <c r="AJ6717" s="1"/>
      <c r="AK6717" s="1"/>
      <c r="AL6717" s="1"/>
    </row>
    <row r="6718">
      <c r="I6718" s="1"/>
      <c r="J6718" s="1"/>
      <c r="K6718" s="1"/>
      <c r="AA6718" s="1"/>
      <c r="AB6718" s="1"/>
      <c r="AC6718" s="1"/>
      <c r="AJ6718" s="1"/>
      <c r="AK6718" s="1"/>
      <c r="AL6718" s="1"/>
    </row>
    <row r="6719">
      <c r="I6719" s="1"/>
      <c r="J6719" s="1"/>
      <c r="K6719" s="1"/>
      <c r="AA6719" s="1"/>
      <c r="AB6719" s="1"/>
      <c r="AC6719" s="1"/>
      <c r="AJ6719" s="1"/>
      <c r="AK6719" s="1"/>
      <c r="AL6719" s="1"/>
    </row>
    <row r="6720">
      <c r="I6720" s="1"/>
      <c r="J6720" s="1"/>
      <c r="K6720" s="1"/>
      <c r="AA6720" s="1"/>
      <c r="AB6720" s="1"/>
      <c r="AC6720" s="1"/>
      <c r="AJ6720" s="1"/>
      <c r="AK6720" s="1"/>
      <c r="AL6720" s="1"/>
    </row>
    <row r="6721">
      <c r="I6721" s="1"/>
      <c r="J6721" s="1"/>
      <c r="K6721" s="1"/>
      <c r="AA6721" s="1"/>
      <c r="AB6721" s="1"/>
      <c r="AC6721" s="1"/>
      <c r="AJ6721" s="1"/>
      <c r="AK6721" s="1"/>
      <c r="AL6721" s="1"/>
    </row>
    <row r="6722">
      <c r="I6722" s="1"/>
      <c r="J6722" s="1"/>
      <c r="K6722" s="1"/>
      <c r="AA6722" s="1"/>
      <c r="AB6722" s="1"/>
      <c r="AC6722" s="1"/>
      <c r="AJ6722" s="1"/>
      <c r="AK6722" s="1"/>
      <c r="AL6722" s="1"/>
    </row>
    <row r="6723">
      <c r="I6723" s="1"/>
      <c r="J6723" s="1"/>
      <c r="K6723" s="1"/>
      <c r="AA6723" s="1"/>
      <c r="AB6723" s="1"/>
      <c r="AC6723" s="1"/>
      <c r="AJ6723" s="1"/>
      <c r="AK6723" s="1"/>
      <c r="AL6723" s="1"/>
    </row>
    <row r="6724">
      <c r="I6724" s="1"/>
      <c r="J6724" s="1"/>
      <c r="K6724" s="1"/>
      <c r="AA6724" s="1"/>
      <c r="AB6724" s="1"/>
      <c r="AC6724" s="1"/>
      <c r="AJ6724" s="1"/>
      <c r="AK6724" s="1"/>
      <c r="AL6724" s="1"/>
    </row>
    <row r="6725">
      <c r="I6725" s="1"/>
      <c r="J6725" s="1"/>
      <c r="K6725" s="1"/>
      <c r="AA6725" s="1"/>
      <c r="AB6725" s="1"/>
      <c r="AC6725" s="1"/>
      <c r="AJ6725" s="1"/>
      <c r="AK6725" s="1"/>
      <c r="AL6725" s="1"/>
    </row>
    <row r="6726">
      <c r="I6726" s="1"/>
      <c r="J6726" s="1"/>
      <c r="K6726" s="1"/>
      <c r="AA6726" s="1"/>
      <c r="AB6726" s="1"/>
      <c r="AC6726" s="1"/>
      <c r="AJ6726" s="1"/>
      <c r="AK6726" s="1"/>
      <c r="AL6726" s="1"/>
    </row>
    <row r="6727">
      <c r="I6727" s="1"/>
      <c r="J6727" s="1"/>
      <c r="K6727" s="1"/>
      <c r="AA6727" s="1"/>
      <c r="AB6727" s="1"/>
      <c r="AC6727" s="1"/>
      <c r="AJ6727" s="1"/>
      <c r="AK6727" s="1"/>
      <c r="AL6727" s="1"/>
    </row>
    <row r="6728">
      <c r="I6728" s="1"/>
      <c r="J6728" s="1"/>
      <c r="K6728" s="1"/>
      <c r="AA6728" s="1"/>
      <c r="AB6728" s="1"/>
      <c r="AC6728" s="1"/>
      <c r="AJ6728" s="1"/>
      <c r="AK6728" s="1"/>
      <c r="AL6728" s="1"/>
    </row>
    <row r="6729">
      <c r="I6729" s="1"/>
      <c r="J6729" s="1"/>
      <c r="K6729" s="1"/>
      <c r="AA6729" s="1"/>
      <c r="AB6729" s="1"/>
      <c r="AC6729" s="1"/>
      <c r="AJ6729" s="1"/>
      <c r="AK6729" s="1"/>
      <c r="AL6729" s="1"/>
    </row>
    <row r="6730">
      <c r="I6730" s="1"/>
      <c r="J6730" s="1"/>
      <c r="K6730" s="1"/>
      <c r="AA6730" s="1"/>
      <c r="AB6730" s="1"/>
      <c r="AC6730" s="1"/>
      <c r="AJ6730" s="1"/>
      <c r="AK6730" s="1"/>
      <c r="AL6730" s="1"/>
    </row>
    <row r="6731">
      <c r="I6731" s="1"/>
      <c r="J6731" s="1"/>
      <c r="K6731" s="1"/>
      <c r="AA6731" s="1"/>
      <c r="AB6731" s="1"/>
      <c r="AC6731" s="1"/>
      <c r="AJ6731" s="1"/>
      <c r="AK6731" s="1"/>
      <c r="AL6731" s="1"/>
    </row>
    <row r="6732">
      <c r="I6732" s="1"/>
      <c r="J6732" s="1"/>
      <c r="K6732" s="1"/>
      <c r="AA6732" s="1"/>
      <c r="AB6732" s="1"/>
      <c r="AC6732" s="1"/>
      <c r="AJ6732" s="1"/>
      <c r="AK6732" s="1"/>
      <c r="AL6732" s="1"/>
    </row>
    <row r="6733">
      <c r="I6733" s="1"/>
      <c r="J6733" s="1"/>
      <c r="K6733" s="1"/>
      <c r="AA6733" s="1"/>
      <c r="AB6733" s="1"/>
      <c r="AC6733" s="1"/>
      <c r="AJ6733" s="1"/>
      <c r="AK6733" s="1"/>
      <c r="AL6733" s="1"/>
    </row>
    <row r="6734">
      <c r="I6734" s="1"/>
      <c r="J6734" s="1"/>
      <c r="K6734" s="1"/>
      <c r="AA6734" s="1"/>
      <c r="AB6734" s="1"/>
      <c r="AC6734" s="1"/>
      <c r="AJ6734" s="1"/>
      <c r="AK6734" s="1"/>
      <c r="AL6734" s="1"/>
    </row>
    <row r="6735">
      <c r="I6735" s="1"/>
      <c r="J6735" s="1"/>
      <c r="K6735" s="1"/>
      <c r="AA6735" s="1"/>
      <c r="AB6735" s="1"/>
      <c r="AC6735" s="1"/>
      <c r="AJ6735" s="1"/>
      <c r="AK6735" s="1"/>
      <c r="AL6735" s="1"/>
    </row>
    <row r="6736">
      <c r="I6736" s="1"/>
      <c r="J6736" s="1"/>
      <c r="K6736" s="1"/>
      <c r="AA6736" s="1"/>
      <c r="AB6736" s="1"/>
      <c r="AC6736" s="1"/>
      <c r="AJ6736" s="1"/>
      <c r="AK6736" s="1"/>
      <c r="AL6736" s="1"/>
    </row>
    <row r="6737">
      <c r="I6737" s="1"/>
      <c r="J6737" s="1"/>
      <c r="K6737" s="1"/>
      <c r="AA6737" s="1"/>
      <c r="AB6737" s="1"/>
      <c r="AC6737" s="1"/>
      <c r="AJ6737" s="1"/>
      <c r="AK6737" s="1"/>
      <c r="AL6737" s="1"/>
    </row>
    <row r="6738">
      <c r="I6738" s="1"/>
      <c r="J6738" s="1"/>
      <c r="K6738" s="1"/>
      <c r="AA6738" s="1"/>
      <c r="AB6738" s="1"/>
      <c r="AC6738" s="1"/>
      <c r="AJ6738" s="1"/>
      <c r="AK6738" s="1"/>
      <c r="AL6738" s="1"/>
    </row>
    <row r="6739">
      <c r="I6739" s="1"/>
      <c r="J6739" s="1"/>
      <c r="K6739" s="1"/>
      <c r="AA6739" s="1"/>
      <c r="AB6739" s="1"/>
      <c r="AC6739" s="1"/>
      <c r="AJ6739" s="1"/>
      <c r="AK6739" s="1"/>
      <c r="AL6739" s="1"/>
    </row>
    <row r="6740">
      <c r="I6740" s="1"/>
      <c r="J6740" s="1"/>
      <c r="K6740" s="1"/>
      <c r="AA6740" s="1"/>
      <c r="AB6740" s="1"/>
      <c r="AC6740" s="1"/>
      <c r="AJ6740" s="1"/>
      <c r="AK6740" s="1"/>
      <c r="AL6740" s="1"/>
    </row>
    <row r="6741">
      <c r="I6741" s="1"/>
      <c r="J6741" s="1"/>
      <c r="K6741" s="1"/>
      <c r="AA6741" s="1"/>
      <c r="AB6741" s="1"/>
      <c r="AC6741" s="1"/>
      <c r="AJ6741" s="1"/>
      <c r="AK6741" s="1"/>
      <c r="AL6741" s="1"/>
    </row>
    <row r="6742">
      <c r="I6742" s="1"/>
      <c r="J6742" s="1"/>
      <c r="K6742" s="1"/>
      <c r="AA6742" s="1"/>
      <c r="AB6742" s="1"/>
      <c r="AC6742" s="1"/>
      <c r="AJ6742" s="1"/>
      <c r="AK6742" s="1"/>
      <c r="AL6742" s="1"/>
    </row>
    <row r="6743">
      <c r="I6743" s="1"/>
      <c r="J6743" s="1"/>
      <c r="K6743" s="1"/>
      <c r="AA6743" s="1"/>
      <c r="AB6743" s="1"/>
      <c r="AC6743" s="1"/>
      <c r="AJ6743" s="1"/>
      <c r="AK6743" s="1"/>
      <c r="AL6743" s="1"/>
    </row>
    <row r="6744">
      <c r="I6744" s="1"/>
      <c r="J6744" s="1"/>
      <c r="K6744" s="1"/>
      <c r="AA6744" s="1"/>
      <c r="AB6744" s="1"/>
      <c r="AC6744" s="1"/>
      <c r="AJ6744" s="1"/>
      <c r="AK6744" s="1"/>
      <c r="AL6744" s="1"/>
    </row>
    <row r="6745">
      <c r="I6745" s="1"/>
      <c r="J6745" s="1"/>
      <c r="K6745" s="1"/>
      <c r="AA6745" s="1"/>
      <c r="AB6745" s="1"/>
      <c r="AC6745" s="1"/>
      <c r="AJ6745" s="1"/>
      <c r="AK6745" s="1"/>
      <c r="AL6745" s="1"/>
    </row>
    <row r="6746">
      <c r="I6746" s="1"/>
      <c r="J6746" s="1"/>
      <c r="K6746" s="1"/>
      <c r="AA6746" s="1"/>
      <c r="AB6746" s="1"/>
      <c r="AC6746" s="1"/>
      <c r="AJ6746" s="1"/>
      <c r="AK6746" s="1"/>
      <c r="AL6746" s="1"/>
    </row>
    <row r="6747">
      <c r="I6747" s="1"/>
      <c r="J6747" s="1"/>
      <c r="K6747" s="1"/>
      <c r="AA6747" s="1"/>
      <c r="AB6747" s="1"/>
      <c r="AC6747" s="1"/>
      <c r="AJ6747" s="1"/>
      <c r="AK6747" s="1"/>
      <c r="AL6747" s="1"/>
    </row>
    <row r="6748">
      <c r="I6748" s="1"/>
      <c r="J6748" s="1"/>
      <c r="K6748" s="1"/>
      <c r="AA6748" s="1"/>
      <c r="AB6748" s="1"/>
      <c r="AC6748" s="1"/>
      <c r="AJ6748" s="1"/>
      <c r="AK6748" s="1"/>
      <c r="AL6748" s="1"/>
    </row>
    <row r="6749">
      <c r="I6749" s="1"/>
      <c r="J6749" s="1"/>
      <c r="K6749" s="1"/>
      <c r="AA6749" s="1"/>
      <c r="AB6749" s="1"/>
      <c r="AC6749" s="1"/>
      <c r="AJ6749" s="1"/>
      <c r="AK6749" s="1"/>
      <c r="AL6749" s="1"/>
    </row>
    <row r="6750">
      <c r="I6750" s="1"/>
      <c r="J6750" s="1"/>
      <c r="K6750" s="1"/>
      <c r="AA6750" s="1"/>
      <c r="AB6750" s="1"/>
      <c r="AC6750" s="1"/>
      <c r="AJ6750" s="1"/>
      <c r="AK6750" s="1"/>
      <c r="AL6750" s="1"/>
    </row>
    <row r="6751">
      <c r="I6751" s="1"/>
      <c r="J6751" s="1"/>
      <c r="K6751" s="1"/>
      <c r="AA6751" s="1"/>
      <c r="AB6751" s="1"/>
      <c r="AC6751" s="1"/>
      <c r="AJ6751" s="1"/>
      <c r="AK6751" s="1"/>
      <c r="AL6751" s="1"/>
    </row>
    <row r="6752">
      <c r="I6752" s="1"/>
      <c r="J6752" s="1"/>
      <c r="K6752" s="1"/>
      <c r="AA6752" s="1"/>
      <c r="AB6752" s="1"/>
      <c r="AC6752" s="1"/>
      <c r="AJ6752" s="1"/>
      <c r="AK6752" s="1"/>
      <c r="AL6752" s="1"/>
    </row>
    <row r="6753">
      <c r="I6753" s="1"/>
      <c r="J6753" s="1"/>
      <c r="K6753" s="1"/>
      <c r="AA6753" s="1"/>
      <c r="AB6753" s="1"/>
      <c r="AC6753" s="1"/>
      <c r="AJ6753" s="1"/>
      <c r="AK6753" s="1"/>
      <c r="AL6753" s="1"/>
    </row>
    <row r="6754">
      <c r="I6754" s="1"/>
      <c r="J6754" s="1"/>
      <c r="K6754" s="1"/>
      <c r="AA6754" s="1"/>
      <c r="AB6754" s="1"/>
      <c r="AC6754" s="1"/>
      <c r="AJ6754" s="1"/>
      <c r="AK6754" s="1"/>
      <c r="AL6754" s="1"/>
    </row>
    <row r="6755">
      <c r="I6755" s="1"/>
      <c r="J6755" s="1"/>
      <c r="K6755" s="1"/>
      <c r="AA6755" s="1"/>
      <c r="AB6755" s="1"/>
      <c r="AC6755" s="1"/>
      <c r="AJ6755" s="1"/>
      <c r="AK6755" s="1"/>
      <c r="AL6755" s="1"/>
    </row>
    <row r="6756">
      <c r="I6756" s="1"/>
      <c r="J6756" s="1"/>
      <c r="K6756" s="1"/>
      <c r="AA6756" s="1"/>
      <c r="AB6756" s="1"/>
      <c r="AC6756" s="1"/>
      <c r="AJ6756" s="1"/>
      <c r="AK6756" s="1"/>
      <c r="AL6756" s="1"/>
    </row>
    <row r="6757">
      <c r="I6757" s="1"/>
      <c r="J6757" s="1"/>
      <c r="K6757" s="1"/>
      <c r="AA6757" s="1"/>
      <c r="AB6757" s="1"/>
      <c r="AC6757" s="1"/>
      <c r="AJ6757" s="1"/>
      <c r="AK6757" s="1"/>
      <c r="AL6757" s="1"/>
    </row>
    <row r="6758">
      <c r="I6758" s="1"/>
      <c r="J6758" s="1"/>
      <c r="K6758" s="1"/>
      <c r="AA6758" s="1"/>
      <c r="AB6758" s="1"/>
      <c r="AC6758" s="1"/>
      <c r="AJ6758" s="1"/>
      <c r="AK6758" s="1"/>
      <c r="AL6758" s="1"/>
    </row>
    <row r="6759">
      <c r="I6759" s="1"/>
      <c r="J6759" s="1"/>
      <c r="K6759" s="1"/>
      <c r="AA6759" s="1"/>
      <c r="AB6759" s="1"/>
      <c r="AC6759" s="1"/>
      <c r="AJ6759" s="1"/>
      <c r="AK6759" s="1"/>
      <c r="AL6759" s="1"/>
    </row>
    <row r="6760">
      <c r="I6760" s="1"/>
      <c r="J6760" s="1"/>
      <c r="K6760" s="1"/>
      <c r="AA6760" s="1"/>
      <c r="AB6760" s="1"/>
      <c r="AC6760" s="1"/>
      <c r="AJ6760" s="1"/>
      <c r="AK6760" s="1"/>
      <c r="AL6760" s="1"/>
    </row>
    <row r="6761">
      <c r="I6761" s="1"/>
      <c r="J6761" s="1"/>
      <c r="K6761" s="1"/>
      <c r="AA6761" s="1"/>
      <c r="AB6761" s="1"/>
      <c r="AC6761" s="1"/>
      <c r="AJ6761" s="1"/>
      <c r="AK6761" s="1"/>
      <c r="AL6761" s="1"/>
    </row>
    <row r="6762">
      <c r="I6762" s="1"/>
      <c r="J6762" s="1"/>
      <c r="K6762" s="1"/>
      <c r="AA6762" s="1"/>
      <c r="AB6762" s="1"/>
      <c r="AC6762" s="1"/>
      <c r="AJ6762" s="1"/>
      <c r="AK6762" s="1"/>
      <c r="AL6762" s="1"/>
    </row>
    <row r="6763">
      <c r="I6763" s="1"/>
      <c r="J6763" s="1"/>
      <c r="K6763" s="1"/>
      <c r="AA6763" s="1"/>
      <c r="AB6763" s="1"/>
      <c r="AC6763" s="1"/>
      <c r="AJ6763" s="1"/>
      <c r="AK6763" s="1"/>
      <c r="AL6763" s="1"/>
    </row>
    <row r="6764">
      <c r="I6764" s="1"/>
      <c r="J6764" s="1"/>
      <c r="K6764" s="1"/>
      <c r="AA6764" s="1"/>
      <c r="AB6764" s="1"/>
      <c r="AC6764" s="1"/>
      <c r="AJ6764" s="1"/>
      <c r="AK6764" s="1"/>
      <c r="AL6764" s="1"/>
    </row>
    <row r="6765">
      <c r="I6765" s="1"/>
      <c r="J6765" s="1"/>
      <c r="K6765" s="1"/>
      <c r="AA6765" s="1"/>
      <c r="AB6765" s="1"/>
      <c r="AC6765" s="1"/>
      <c r="AJ6765" s="1"/>
      <c r="AK6765" s="1"/>
      <c r="AL6765" s="1"/>
    </row>
    <row r="6766">
      <c r="I6766" s="1"/>
      <c r="J6766" s="1"/>
      <c r="K6766" s="1"/>
      <c r="AA6766" s="1"/>
      <c r="AB6766" s="1"/>
      <c r="AC6766" s="1"/>
      <c r="AJ6766" s="1"/>
      <c r="AK6766" s="1"/>
      <c r="AL6766" s="1"/>
    </row>
    <row r="6767">
      <c r="I6767" s="1"/>
      <c r="J6767" s="1"/>
      <c r="K6767" s="1"/>
      <c r="AA6767" s="1"/>
      <c r="AB6767" s="1"/>
      <c r="AC6767" s="1"/>
      <c r="AJ6767" s="1"/>
      <c r="AK6767" s="1"/>
      <c r="AL6767" s="1"/>
    </row>
    <row r="6768">
      <c r="I6768" s="1"/>
      <c r="J6768" s="1"/>
      <c r="K6768" s="1"/>
      <c r="AA6768" s="1"/>
      <c r="AB6768" s="1"/>
      <c r="AC6768" s="1"/>
      <c r="AJ6768" s="1"/>
      <c r="AK6768" s="1"/>
      <c r="AL6768" s="1"/>
    </row>
    <row r="6769">
      <c r="I6769" s="1"/>
      <c r="J6769" s="1"/>
      <c r="K6769" s="1"/>
      <c r="AA6769" s="1"/>
      <c r="AB6769" s="1"/>
      <c r="AC6769" s="1"/>
      <c r="AJ6769" s="1"/>
      <c r="AK6769" s="1"/>
      <c r="AL6769" s="1"/>
    </row>
    <row r="6770">
      <c r="I6770" s="1"/>
      <c r="J6770" s="1"/>
      <c r="K6770" s="1"/>
      <c r="AA6770" s="1"/>
      <c r="AB6770" s="1"/>
      <c r="AC6770" s="1"/>
      <c r="AJ6770" s="1"/>
      <c r="AK6770" s="1"/>
      <c r="AL6770" s="1"/>
    </row>
    <row r="6771">
      <c r="I6771" s="1"/>
      <c r="J6771" s="1"/>
      <c r="K6771" s="1"/>
      <c r="AA6771" s="1"/>
      <c r="AB6771" s="1"/>
      <c r="AC6771" s="1"/>
      <c r="AJ6771" s="1"/>
      <c r="AK6771" s="1"/>
      <c r="AL6771" s="1"/>
    </row>
    <row r="6772">
      <c r="I6772" s="1"/>
      <c r="J6772" s="1"/>
      <c r="K6772" s="1"/>
      <c r="AA6772" s="1"/>
      <c r="AB6772" s="1"/>
      <c r="AC6772" s="1"/>
      <c r="AJ6772" s="1"/>
      <c r="AK6772" s="1"/>
      <c r="AL6772" s="1"/>
    </row>
    <row r="6773">
      <c r="I6773" s="1"/>
      <c r="J6773" s="1"/>
      <c r="K6773" s="1"/>
      <c r="AA6773" s="1"/>
      <c r="AB6773" s="1"/>
      <c r="AC6773" s="1"/>
      <c r="AJ6773" s="1"/>
      <c r="AK6773" s="1"/>
      <c r="AL6773" s="1"/>
    </row>
    <row r="6774">
      <c r="I6774" s="1"/>
      <c r="J6774" s="1"/>
      <c r="K6774" s="1"/>
      <c r="AA6774" s="1"/>
      <c r="AB6774" s="1"/>
      <c r="AC6774" s="1"/>
      <c r="AJ6774" s="1"/>
      <c r="AK6774" s="1"/>
      <c r="AL6774" s="1"/>
    </row>
    <row r="6775">
      <c r="I6775" s="1"/>
      <c r="J6775" s="1"/>
      <c r="K6775" s="1"/>
      <c r="AA6775" s="1"/>
      <c r="AB6775" s="1"/>
      <c r="AC6775" s="1"/>
      <c r="AJ6775" s="1"/>
      <c r="AK6775" s="1"/>
      <c r="AL6775" s="1"/>
    </row>
    <row r="6776">
      <c r="I6776" s="1"/>
      <c r="J6776" s="1"/>
      <c r="K6776" s="1"/>
      <c r="AA6776" s="1"/>
      <c r="AB6776" s="1"/>
      <c r="AC6776" s="1"/>
      <c r="AJ6776" s="1"/>
      <c r="AK6776" s="1"/>
      <c r="AL6776" s="1"/>
    </row>
    <row r="6777">
      <c r="I6777" s="1"/>
      <c r="J6777" s="1"/>
      <c r="K6777" s="1"/>
      <c r="AA6777" s="1"/>
      <c r="AB6777" s="1"/>
      <c r="AC6777" s="1"/>
      <c r="AJ6777" s="1"/>
      <c r="AK6777" s="1"/>
      <c r="AL6777" s="1"/>
    </row>
    <row r="6778">
      <c r="I6778" s="1"/>
      <c r="J6778" s="1"/>
      <c r="K6778" s="1"/>
      <c r="AA6778" s="1"/>
      <c r="AB6778" s="1"/>
      <c r="AC6778" s="1"/>
      <c r="AJ6778" s="1"/>
      <c r="AK6778" s="1"/>
      <c r="AL6778" s="1"/>
    </row>
    <row r="6779">
      <c r="I6779" s="1"/>
      <c r="J6779" s="1"/>
      <c r="K6779" s="1"/>
      <c r="AA6779" s="1"/>
      <c r="AB6779" s="1"/>
      <c r="AC6779" s="1"/>
      <c r="AJ6779" s="1"/>
      <c r="AK6779" s="1"/>
      <c r="AL6779" s="1"/>
    </row>
    <row r="6780">
      <c r="I6780" s="1"/>
      <c r="J6780" s="1"/>
      <c r="K6780" s="1"/>
      <c r="AA6780" s="1"/>
      <c r="AB6780" s="1"/>
      <c r="AC6780" s="1"/>
      <c r="AJ6780" s="1"/>
      <c r="AK6780" s="1"/>
      <c r="AL6780" s="1"/>
    </row>
    <row r="6781">
      <c r="I6781" s="1"/>
      <c r="J6781" s="1"/>
      <c r="K6781" s="1"/>
      <c r="AA6781" s="1"/>
      <c r="AB6781" s="1"/>
      <c r="AC6781" s="1"/>
      <c r="AJ6781" s="1"/>
      <c r="AK6781" s="1"/>
      <c r="AL6781" s="1"/>
    </row>
    <row r="6782">
      <c r="I6782" s="1"/>
      <c r="J6782" s="1"/>
      <c r="K6782" s="1"/>
      <c r="AA6782" s="1"/>
      <c r="AB6782" s="1"/>
      <c r="AC6782" s="1"/>
      <c r="AJ6782" s="1"/>
      <c r="AK6782" s="1"/>
      <c r="AL6782" s="1"/>
    </row>
    <row r="6783">
      <c r="I6783" s="1"/>
      <c r="J6783" s="1"/>
      <c r="K6783" s="1"/>
      <c r="AA6783" s="1"/>
      <c r="AB6783" s="1"/>
      <c r="AC6783" s="1"/>
      <c r="AJ6783" s="1"/>
      <c r="AK6783" s="1"/>
      <c r="AL6783" s="1"/>
    </row>
    <row r="6784">
      <c r="I6784" s="1"/>
      <c r="J6784" s="1"/>
      <c r="K6784" s="1"/>
      <c r="AA6784" s="1"/>
      <c r="AB6784" s="1"/>
      <c r="AC6784" s="1"/>
      <c r="AJ6784" s="1"/>
      <c r="AK6784" s="1"/>
      <c r="AL6784" s="1"/>
    </row>
    <row r="6785">
      <c r="I6785" s="1"/>
      <c r="J6785" s="1"/>
      <c r="K6785" s="1"/>
      <c r="AA6785" s="1"/>
      <c r="AB6785" s="1"/>
      <c r="AC6785" s="1"/>
      <c r="AJ6785" s="1"/>
      <c r="AK6785" s="1"/>
      <c r="AL6785" s="1"/>
    </row>
    <row r="6786">
      <c r="I6786" s="1"/>
      <c r="J6786" s="1"/>
      <c r="K6786" s="1"/>
      <c r="AA6786" s="1"/>
      <c r="AB6786" s="1"/>
      <c r="AC6786" s="1"/>
      <c r="AJ6786" s="1"/>
      <c r="AK6786" s="1"/>
      <c r="AL6786" s="1"/>
    </row>
    <row r="6787">
      <c r="I6787" s="1"/>
      <c r="J6787" s="1"/>
      <c r="K6787" s="1"/>
      <c r="AA6787" s="1"/>
      <c r="AB6787" s="1"/>
      <c r="AC6787" s="1"/>
      <c r="AJ6787" s="1"/>
      <c r="AK6787" s="1"/>
      <c r="AL6787" s="1"/>
    </row>
    <row r="6788">
      <c r="I6788" s="1"/>
      <c r="J6788" s="1"/>
      <c r="K6788" s="1"/>
      <c r="AA6788" s="1"/>
      <c r="AB6788" s="1"/>
      <c r="AC6788" s="1"/>
      <c r="AJ6788" s="1"/>
      <c r="AK6788" s="1"/>
      <c r="AL6788" s="1"/>
    </row>
    <row r="6789">
      <c r="I6789" s="1"/>
      <c r="J6789" s="1"/>
      <c r="K6789" s="1"/>
      <c r="AA6789" s="1"/>
      <c r="AB6789" s="1"/>
      <c r="AC6789" s="1"/>
      <c r="AJ6789" s="1"/>
      <c r="AK6789" s="1"/>
      <c r="AL6789" s="1"/>
    </row>
    <row r="6790">
      <c r="I6790" s="1"/>
      <c r="J6790" s="1"/>
      <c r="K6790" s="1"/>
      <c r="AA6790" s="1"/>
      <c r="AB6790" s="1"/>
      <c r="AC6790" s="1"/>
      <c r="AJ6790" s="1"/>
      <c r="AK6790" s="1"/>
      <c r="AL6790" s="1"/>
    </row>
    <row r="6791">
      <c r="I6791" s="1"/>
      <c r="J6791" s="1"/>
      <c r="K6791" s="1"/>
      <c r="AA6791" s="1"/>
      <c r="AB6791" s="1"/>
      <c r="AC6791" s="1"/>
      <c r="AJ6791" s="1"/>
      <c r="AK6791" s="1"/>
      <c r="AL6791" s="1"/>
    </row>
    <row r="6792">
      <c r="I6792" s="1"/>
      <c r="J6792" s="1"/>
      <c r="K6792" s="1"/>
      <c r="AA6792" s="1"/>
      <c r="AB6792" s="1"/>
      <c r="AC6792" s="1"/>
      <c r="AJ6792" s="1"/>
      <c r="AK6792" s="1"/>
      <c r="AL6792" s="1"/>
    </row>
    <row r="6793">
      <c r="I6793" s="1"/>
      <c r="J6793" s="1"/>
      <c r="K6793" s="1"/>
      <c r="AA6793" s="1"/>
      <c r="AB6793" s="1"/>
      <c r="AC6793" s="1"/>
      <c r="AJ6793" s="1"/>
      <c r="AK6793" s="1"/>
      <c r="AL6793" s="1"/>
    </row>
    <row r="6794">
      <c r="I6794" s="1"/>
      <c r="J6794" s="1"/>
      <c r="K6794" s="1"/>
      <c r="AA6794" s="1"/>
      <c r="AB6794" s="1"/>
      <c r="AC6794" s="1"/>
      <c r="AJ6794" s="1"/>
      <c r="AK6794" s="1"/>
      <c r="AL6794" s="1"/>
    </row>
    <row r="6795">
      <c r="I6795" s="1"/>
      <c r="J6795" s="1"/>
      <c r="K6795" s="1"/>
      <c r="AA6795" s="1"/>
      <c r="AB6795" s="1"/>
      <c r="AC6795" s="1"/>
      <c r="AJ6795" s="1"/>
      <c r="AK6795" s="1"/>
      <c r="AL6795" s="1"/>
    </row>
    <row r="6796">
      <c r="I6796" s="1"/>
      <c r="J6796" s="1"/>
      <c r="K6796" s="1"/>
      <c r="AA6796" s="1"/>
      <c r="AB6796" s="1"/>
      <c r="AC6796" s="1"/>
      <c r="AJ6796" s="1"/>
      <c r="AK6796" s="1"/>
      <c r="AL6796" s="1"/>
    </row>
    <row r="6797">
      <c r="I6797" s="1"/>
      <c r="J6797" s="1"/>
      <c r="K6797" s="1"/>
      <c r="AA6797" s="1"/>
      <c r="AB6797" s="1"/>
      <c r="AC6797" s="1"/>
      <c r="AJ6797" s="1"/>
      <c r="AK6797" s="1"/>
      <c r="AL6797" s="1"/>
    </row>
    <row r="6798">
      <c r="I6798" s="1"/>
      <c r="J6798" s="1"/>
      <c r="K6798" s="1"/>
      <c r="AA6798" s="1"/>
      <c r="AB6798" s="1"/>
      <c r="AC6798" s="1"/>
      <c r="AJ6798" s="1"/>
      <c r="AK6798" s="1"/>
      <c r="AL6798" s="1"/>
    </row>
    <row r="6799">
      <c r="I6799" s="1"/>
      <c r="J6799" s="1"/>
      <c r="K6799" s="1"/>
      <c r="AA6799" s="1"/>
      <c r="AB6799" s="1"/>
      <c r="AC6799" s="1"/>
      <c r="AJ6799" s="1"/>
      <c r="AK6799" s="1"/>
      <c r="AL6799" s="1"/>
    </row>
    <row r="6800">
      <c r="I6800" s="1"/>
      <c r="J6800" s="1"/>
      <c r="K6800" s="1"/>
      <c r="AA6800" s="1"/>
      <c r="AB6800" s="1"/>
      <c r="AC6800" s="1"/>
      <c r="AJ6800" s="1"/>
      <c r="AK6800" s="1"/>
      <c r="AL6800" s="1"/>
    </row>
    <row r="6801">
      <c r="I6801" s="1"/>
      <c r="J6801" s="1"/>
      <c r="K6801" s="1"/>
      <c r="AA6801" s="1"/>
      <c r="AB6801" s="1"/>
      <c r="AC6801" s="1"/>
      <c r="AJ6801" s="1"/>
      <c r="AK6801" s="1"/>
      <c r="AL6801" s="1"/>
    </row>
    <row r="6802">
      <c r="I6802" s="1"/>
      <c r="J6802" s="1"/>
      <c r="K6802" s="1"/>
      <c r="AA6802" s="1"/>
      <c r="AB6802" s="1"/>
      <c r="AC6802" s="1"/>
      <c r="AJ6802" s="1"/>
      <c r="AK6802" s="1"/>
      <c r="AL6802" s="1"/>
    </row>
    <row r="6803">
      <c r="I6803" s="1"/>
      <c r="J6803" s="1"/>
      <c r="K6803" s="1"/>
      <c r="AA6803" s="1"/>
      <c r="AB6803" s="1"/>
      <c r="AC6803" s="1"/>
      <c r="AJ6803" s="1"/>
      <c r="AK6803" s="1"/>
      <c r="AL6803" s="1"/>
    </row>
    <row r="6804">
      <c r="I6804" s="1"/>
      <c r="J6804" s="1"/>
      <c r="K6804" s="1"/>
      <c r="AA6804" s="1"/>
      <c r="AB6804" s="1"/>
      <c r="AC6804" s="1"/>
      <c r="AJ6804" s="1"/>
      <c r="AK6804" s="1"/>
      <c r="AL6804" s="1"/>
    </row>
    <row r="6805">
      <c r="I6805" s="1"/>
      <c r="J6805" s="1"/>
      <c r="K6805" s="1"/>
      <c r="AA6805" s="1"/>
      <c r="AB6805" s="1"/>
      <c r="AC6805" s="1"/>
      <c r="AJ6805" s="1"/>
      <c r="AK6805" s="1"/>
      <c r="AL6805" s="1"/>
    </row>
    <row r="6806">
      <c r="I6806" s="1"/>
      <c r="J6806" s="1"/>
      <c r="K6806" s="1"/>
      <c r="AA6806" s="1"/>
      <c r="AB6806" s="1"/>
      <c r="AC6806" s="1"/>
      <c r="AJ6806" s="1"/>
      <c r="AK6806" s="1"/>
      <c r="AL6806" s="1"/>
    </row>
    <row r="6807">
      <c r="I6807" s="1"/>
      <c r="J6807" s="1"/>
      <c r="K6807" s="1"/>
      <c r="AA6807" s="1"/>
      <c r="AB6807" s="1"/>
      <c r="AC6807" s="1"/>
      <c r="AJ6807" s="1"/>
      <c r="AK6807" s="1"/>
      <c r="AL6807" s="1"/>
    </row>
    <row r="6808">
      <c r="I6808" s="1"/>
      <c r="J6808" s="1"/>
      <c r="K6808" s="1"/>
      <c r="AA6808" s="1"/>
      <c r="AB6808" s="1"/>
      <c r="AC6808" s="1"/>
      <c r="AJ6808" s="1"/>
      <c r="AK6808" s="1"/>
      <c r="AL6808" s="1"/>
    </row>
    <row r="6809">
      <c r="I6809" s="1"/>
      <c r="J6809" s="1"/>
      <c r="K6809" s="1"/>
      <c r="AA6809" s="1"/>
      <c r="AB6809" s="1"/>
      <c r="AC6809" s="1"/>
      <c r="AJ6809" s="1"/>
      <c r="AK6809" s="1"/>
      <c r="AL6809" s="1"/>
    </row>
    <row r="6810">
      <c r="I6810" s="1"/>
      <c r="J6810" s="1"/>
      <c r="K6810" s="1"/>
      <c r="AA6810" s="1"/>
      <c r="AB6810" s="1"/>
      <c r="AC6810" s="1"/>
      <c r="AJ6810" s="1"/>
      <c r="AK6810" s="1"/>
      <c r="AL6810" s="1"/>
    </row>
    <row r="6811">
      <c r="I6811" s="1"/>
      <c r="J6811" s="1"/>
      <c r="K6811" s="1"/>
      <c r="AA6811" s="1"/>
      <c r="AB6811" s="1"/>
      <c r="AC6811" s="1"/>
      <c r="AJ6811" s="1"/>
      <c r="AK6811" s="1"/>
      <c r="AL6811" s="1"/>
    </row>
    <row r="6812">
      <c r="I6812" s="1"/>
      <c r="J6812" s="1"/>
      <c r="K6812" s="1"/>
      <c r="AA6812" s="1"/>
      <c r="AB6812" s="1"/>
      <c r="AC6812" s="1"/>
      <c r="AJ6812" s="1"/>
      <c r="AK6812" s="1"/>
      <c r="AL6812" s="1"/>
    </row>
    <row r="6813">
      <c r="I6813" s="1"/>
      <c r="J6813" s="1"/>
      <c r="K6813" s="1"/>
      <c r="AA6813" s="1"/>
      <c r="AB6813" s="1"/>
      <c r="AC6813" s="1"/>
      <c r="AJ6813" s="1"/>
      <c r="AK6813" s="1"/>
      <c r="AL6813" s="1"/>
    </row>
    <row r="6814">
      <c r="I6814" s="1"/>
      <c r="J6814" s="1"/>
      <c r="K6814" s="1"/>
      <c r="AA6814" s="1"/>
      <c r="AB6814" s="1"/>
      <c r="AC6814" s="1"/>
      <c r="AJ6814" s="1"/>
      <c r="AK6814" s="1"/>
      <c r="AL6814" s="1"/>
    </row>
    <row r="6815">
      <c r="I6815" s="1"/>
      <c r="J6815" s="1"/>
      <c r="K6815" s="1"/>
      <c r="AA6815" s="1"/>
      <c r="AB6815" s="1"/>
      <c r="AC6815" s="1"/>
      <c r="AJ6815" s="1"/>
      <c r="AK6815" s="1"/>
      <c r="AL6815" s="1"/>
    </row>
    <row r="6816">
      <c r="I6816" s="1"/>
      <c r="J6816" s="1"/>
      <c r="K6816" s="1"/>
      <c r="AA6816" s="1"/>
      <c r="AB6816" s="1"/>
      <c r="AC6816" s="1"/>
      <c r="AJ6816" s="1"/>
      <c r="AK6816" s="1"/>
      <c r="AL6816" s="1"/>
    </row>
    <row r="6817">
      <c r="I6817" s="1"/>
      <c r="J6817" s="1"/>
      <c r="K6817" s="1"/>
      <c r="AA6817" s="1"/>
      <c r="AB6817" s="1"/>
      <c r="AC6817" s="1"/>
      <c r="AJ6817" s="1"/>
      <c r="AK6817" s="1"/>
      <c r="AL6817" s="1"/>
    </row>
    <row r="6818">
      <c r="I6818" s="1"/>
      <c r="J6818" s="1"/>
      <c r="K6818" s="1"/>
      <c r="AA6818" s="1"/>
      <c r="AB6818" s="1"/>
      <c r="AC6818" s="1"/>
      <c r="AJ6818" s="1"/>
      <c r="AK6818" s="1"/>
      <c r="AL6818" s="1"/>
    </row>
    <row r="6819">
      <c r="I6819" s="1"/>
      <c r="J6819" s="1"/>
      <c r="K6819" s="1"/>
      <c r="AA6819" s="1"/>
      <c r="AB6819" s="1"/>
      <c r="AC6819" s="1"/>
      <c r="AJ6819" s="1"/>
      <c r="AK6819" s="1"/>
      <c r="AL6819" s="1"/>
    </row>
    <row r="6820">
      <c r="I6820" s="1"/>
      <c r="J6820" s="1"/>
      <c r="K6820" s="1"/>
      <c r="AA6820" s="1"/>
      <c r="AB6820" s="1"/>
      <c r="AC6820" s="1"/>
      <c r="AJ6820" s="1"/>
      <c r="AK6820" s="1"/>
      <c r="AL6820" s="1"/>
    </row>
    <row r="6821">
      <c r="I6821" s="1"/>
      <c r="J6821" s="1"/>
      <c r="K6821" s="1"/>
      <c r="AA6821" s="1"/>
      <c r="AB6821" s="1"/>
      <c r="AC6821" s="1"/>
      <c r="AJ6821" s="1"/>
      <c r="AK6821" s="1"/>
      <c r="AL6821" s="1"/>
    </row>
    <row r="6822">
      <c r="I6822" s="1"/>
      <c r="J6822" s="1"/>
      <c r="K6822" s="1"/>
      <c r="AA6822" s="1"/>
      <c r="AB6822" s="1"/>
      <c r="AC6822" s="1"/>
      <c r="AJ6822" s="1"/>
      <c r="AK6822" s="1"/>
      <c r="AL6822" s="1"/>
    </row>
    <row r="6823">
      <c r="I6823" s="1"/>
      <c r="J6823" s="1"/>
      <c r="K6823" s="1"/>
      <c r="AA6823" s="1"/>
      <c r="AB6823" s="1"/>
      <c r="AC6823" s="1"/>
      <c r="AJ6823" s="1"/>
      <c r="AK6823" s="1"/>
      <c r="AL6823" s="1"/>
    </row>
    <row r="6824">
      <c r="I6824" s="1"/>
      <c r="J6824" s="1"/>
      <c r="K6824" s="1"/>
      <c r="AA6824" s="1"/>
      <c r="AB6824" s="1"/>
      <c r="AC6824" s="1"/>
      <c r="AJ6824" s="1"/>
      <c r="AK6824" s="1"/>
      <c r="AL6824" s="1"/>
    </row>
    <row r="6825">
      <c r="I6825" s="1"/>
      <c r="J6825" s="1"/>
      <c r="K6825" s="1"/>
      <c r="AA6825" s="1"/>
      <c r="AB6825" s="1"/>
      <c r="AC6825" s="1"/>
      <c r="AJ6825" s="1"/>
      <c r="AK6825" s="1"/>
      <c r="AL6825" s="1"/>
    </row>
    <row r="6826">
      <c r="I6826" s="1"/>
      <c r="J6826" s="1"/>
      <c r="K6826" s="1"/>
      <c r="AA6826" s="1"/>
      <c r="AB6826" s="1"/>
      <c r="AC6826" s="1"/>
      <c r="AJ6826" s="1"/>
      <c r="AK6826" s="1"/>
      <c r="AL6826" s="1"/>
    </row>
    <row r="6827">
      <c r="I6827" s="1"/>
      <c r="J6827" s="1"/>
      <c r="K6827" s="1"/>
      <c r="AA6827" s="1"/>
      <c r="AB6827" s="1"/>
      <c r="AC6827" s="1"/>
      <c r="AJ6827" s="1"/>
      <c r="AK6827" s="1"/>
      <c r="AL6827" s="1"/>
    </row>
    <row r="6828">
      <c r="I6828" s="1"/>
      <c r="J6828" s="1"/>
      <c r="K6828" s="1"/>
      <c r="AA6828" s="1"/>
      <c r="AB6828" s="1"/>
      <c r="AC6828" s="1"/>
      <c r="AJ6828" s="1"/>
      <c r="AK6828" s="1"/>
      <c r="AL6828" s="1"/>
    </row>
    <row r="6829">
      <c r="I6829" s="1"/>
      <c r="J6829" s="1"/>
      <c r="K6829" s="1"/>
      <c r="AA6829" s="1"/>
      <c r="AB6829" s="1"/>
      <c r="AC6829" s="1"/>
      <c r="AJ6829" s="1"/>
      <c r="AK6829" s="1"/>
      <c r="AL6829" s="1"/>
    </row>
    <row r="6830">
      <c r="I6830" s="1"/>
      <c r="J6830" s="1"/>
      <c r="K6830" s="1"/>
      <c r="AA6830" s="1"/>
      <c r="AB6830" s="1"/>
      <c r="AC6830" s="1"/>
      <c r="AJ6830" s="1"/>
      <c r="AK6830" s="1"/>
      <c r="AL6830" s="1"/>
    </row>
    <row r="6831">
      <c r="I6831" s="1"/>
      <c r="J6831" s="1"/>
      <c r="K6831" s="1"/>
      <c r="AA6831" s="1"/>
      <c r="AB6831" s="1"/>
      <c r="AC6831" s="1"/>
      <c r="AJ6831" s="1"/>
      <c r="AK6831" s="1"/>
      <c r="AL6831" s="1"/>
    </row>
    <row r="6832">
      <c r="I6832" s="1"/>
      <c r="J6832" s="1"/>
      <c r="K6832" s="1"/>
      <c r="AA6832" s="1"/>
      <c r="AB6832" s="1"/>
      <c r="AC6832" s="1"/>
      <c r="AJ6832" s="1"/>
      <c r="AK6832" s="1"/>
      <c r="AL6832" s="1"/>
    </row>
    <row r="6833">
      <c r="I6833" s="1"/>
      <c r="J6833" s="1"/>
      <c r="K6833" s="1"/>
      <c r="AA6833" s="1"/>
      <c r="AB6833" s="1"/>
      <c r="AC6833" s="1"/>
      <c r="AJ6833" s="1"/>
      <c r="AK6833" s="1"/>
      <c r="AL6833" s="1"/>
    </row>
    <row r="6834">
      <c r="I6834" s="1"/>
      <c r="J6834" s="1"/>
      <c r="K6834" s="1"/>
      <c r="AA6834" s="1"/>
      <c r="AB6834" s="1"/>
      <c r="AC6834" s="1"/>
      <c r="AJ6834" s="1"/>
      <c r="AK6834" s="1"/>
      <c r="AL6834" s="1"/>
    </row>
    <row r="6835">
      <c r="I6835" s="1"/>
      <c r="J6835" s="1"/>
      <c r="K6835" s="1"/>
      <c r="AA6835" s="1"/>
      <c r="AB6835" s="1"/>
      <c r="AC6835" s="1"/>
      <c r="AJ6835" s="1"/>
      <c r="AK6835" s="1"/>
      <c r="AL6835" s="1"/>
    </row>
    <row r="6836">
      <c r="I6836" s="1"/>
      <c r="J6836" s="1"/>
      <c r="K6836" s="1"/>
      <c r="AA6836" s="1"/>
      <c r="AB6836" s="1"/>
      <c r="AC6836" s="1"/>
      <c r="AJ6836" s="1"/>
      <c r="AK6836" s="1"/>
      <c r="AL6836" s="1"/>
    </row>
    <row r="6837">
      <c r="I6837" s="1"/>
      <c r="J6837" s="1"/>
      <c r="K6837" s="1"/>
      <c r="AA6837" s="1"/>
      <c r="AB6837" s="1"/>
      <c r="AC6837" s="1"/>
      <c r="AJ6837" s="1"/>
      <c r="AK6837" s="1"/>
      <c r="AL6837" s="1"/>
    </row>
    <row r="6838">
      <c r="I6838" s="1"/>
      <c r="J6838" s="1"/>
      <c r="K6838" s="1"/>
      <c r="AA6838" s="1"/>
      <c r="AB6838" s="1"/>
      <c r="AC6838" s="1"/>
      <c r="AJ6838" s="1"/>
      <c r="AK6838" s="1"/>
      <c r="AL6838" s="1"/>
    </row>
    <row r="6839">
      <c r="I6839" s="1"/>
      <c r="J6839" s="1"/>
      <c r="K6839" s="1"/>
      <c r="AA6839" s="1"/>
      <c r="AB6839" s="1"/>
      <c r="AC6839" s="1"/>
      <c r="AJ6839" s="1"/>
      <c r="AK6839" s="1"/>
      <c r="AL6839" s="1"/>
    </row>
    <row r="6840">
      <c r="I6840" s="1"/>
      <c r="J6840" s="1"/>
      <c r="K6840" s="1"/>
      <c r="AA6840" s="1"/>
      <c r="AB6840" s="1"/>
      <c r="AC6840" s="1"/>
      <c r="AJ6840" s="1"/>
      <c r="AK6840" s="1"/>
      <c r="AL6840" s="1"/>
    </row>
    <row r="6841">
      <c r="I6841" s="1"/>
      <c r="J6841" s="1"/>
      <c r="K6841" s="1"/>
      <c r="AA6841" s="1"/>
      <c r="AB6841" s="1"/>
      <c r="AC6841" s="1"/>
      <c r="AJ6841" s="1"/>
      <c r="AK6841" s="1"/>
      <c r="AL6841" s="1"/>
    </row>
    <row r="6842">
      <c r="I6842" s="1"/>
      <c r="J6842" s="1"/>
      <c r="K6842" s="1"/>
      <c r="AA6842" s="1"/>
      <c r="AB6842" s="1"/>
      <c r="AC6842" s="1"/>
      <c r="AJ6842" s="1"/>
      <c r="AK6842" s="1"/>
      <c r="AL6842" s="1"/>
    </row>
    <row r="6843">
      <c r="I6843" s="1"/>
      <c r="J6843" s="1"/>
      <c r="K6843" s="1"/>
      <c r="AA6843" s="1"/>
      <c r="AB6843" s="1"/>
      <c r="AC6843" s="1"/>
      <c r="AJ6843" s="1"/>
      <c r="AK6843" s="1"/>
      <c r="AL6843" s="1"/>
    </row>
    <row r="6844">
      <c r="I6844" s="1"/>
      <c r="J6844" s="1"/>
      <c r="K6844" s="1"/>
      <c r="AA6844" s="1"/>
      <c r="AB6844" s="1"/>
      <c r="AC6844" s="1"/>
      <c r="AJ6844" s="1"/>
      <c r="AK6844" s="1"/>
      <c r="AL6844" s="1"/>
    </row>
    <row r="6845">
      <c r="I6845" s="1"/>
      <c r="J6845" s="1"/>
      <c r="K6845" s="1"/>
      <c r="AA6845" s="1"/>
      <c r="AB6845" s="1"/>
      <c r="AC6845" s="1"/>
      <c r="AJ6845" s="1"/>
      <c r="AK6845" s="1"/>
      <c r="AL6845" s="1"/>
    </row>
    <row r="6846">
      <c r="I6846" s="1"/>
      <c r="J6846" s="1"/>
      <c r="K6846" s="1"/>
      <c r="AA6846" s="1"/>
      <c r="AB6846" s="1"/>
      <c r="AC6846" s="1"/>
      <c r="AJ6846" s="1"/>
      <c r="AK6846" s="1"/>
      <c r="AL6846" s="1"/>
    </row>
    <row r="6847">
      <c r="I6847" s="1"/>
      <c r="J6847" s="1"/>
      <c r="K6847" s="1"/>
      <c r="AA6847" s="1"/>
      <c r="AB6847" s="1"/>
      <c r="AC6847" s="1"/>
      <c r="AJ6847" s="1"/>
      <c r="AK6847" s="1"/>
      <c r="AL6847" s="1"/>
    </row>
    <row r="6848">
      <c r="I6848" s="1"/>
      <c r="J6848" s="1"/>
      <c r="K6848" s="1"/>
      <c r="AA6848" s="1"/>
      <c r="AB6848" s="1"/>
      <c r="AC6848" s="1"/>
      <c r="AJ6848" s="1"/>
      <c r="AK6848" s="1"/>
      <c r="AL6848" s="1"/>
    </row>
    <row r="6849">
      <c r="I6849" s="1"/>
      <c r="J6849" s="1"/>
      <c r="K6849" s="1"/>
      <c r="AA6849" s="1"/>
      <c r="AB6849" s="1"/>
      <c r="AC6849" s="1"/>
      <c r="AJ6849" s="1"/>
      <c r="AK6849" s="1"/>
      <c r="AL6849" s="1"/>
    </row>
    <row r="6850">
      <c r="I6850" s="1"/>
      <c r="J6850" s="1"/>
      <c r="K6850" s="1"/>
      <c r="AA6850" s="1"/>
      <c r="AB6850" s="1"/>
      <c r="AC6850" s="1"/>
      <c r="AJ6850" s="1"/>
      <c r="AK6850" s="1"/>
      <c r="AL6850" s="1"/>
    </row>
    <row r="6851">
      <c r="I6851" s="1"/>
      <c r="J6851" s="1"/>
      <c r="K6851" s="1"/>
      <c r="AA6851" s="1"/>
      <c r="AB6851" s="1"/>
      <c r="AC6851" s="1"/>
      <c r="AJ6851" s="1"/>
      <c r="AK6851" s="1"/>
      <c r="AL6851" s="1"/>
    </row>
    <row r="6852">
      <c r="I6852" s="1"/>
      <c r="J6852" s="1"/>
      <c r="K6852" s="1"/>
      <c r="AA6852" s="1"/>
      <c r="AB6852" s="1"/>
      <c r="AC6852" s="1"/>
      <c r="AJ6852" s="1"/>
      <c r="AK6852" s="1"/>
      <c r="AL6852" s="1"/>
    </row>
    <row r="6853">
      <c r="I6853" s="1"/>
      <c r="J6853" s="1"/>
      <c r="K6853" s="1"/>
      <c r="AA6853" s="1"/>
      <c r="AB6853" s="1"/>
      <c r="AC6853" s="1"/>
      <c r="AJ6853" s="1"/>
      <c r="AK6853" s="1"/>
      <c r="AL6853" s="1"/>
    </row>
    <row r="6854">
      <c r="I6854" s="1"/>
      <c r="J6854" s="1"/>
      <c r="K6854" s="1"/>
      <c r="AA6854" s="1"/>
      <c r="AB6854" s="1"/>
      <c r="AC6854" s="1"/>
      <c r="AJ6854" s="1"/>
      <c r="AK6854" s="1"/>
      <c r="AL6854" s="1"/>
    </row>
    <row r="6855">
      <c r="I6855" s="1"/>
      <c r="J6855" s="1"/>
      <c r="K6855" s="1"/>
      <c r="AA6855" s="1"/>
      <c r="AB6855" s="1"/>
      <c r="AC6855" s="1"/>
      <c r="AJ6855" s="1"/>
      <c r="AK6855" s="1"/>
      <c r="AL6855" s="1"/>
    </row>
    <row r="6856">
      <c r="I6856" s="1"/>
      <c r="J6856" s="1"/>
      <c r="K6856" s="1"/>
      <c r="AA6856" s="1"/>
      <c r="AB6856" s="1"/>
      <c r="AC6856" s="1"/>
      <c r="AJ6856" s="1"/>
      <c r="AK6856" s="1"/>
      <c r="AL6856" s="1"/>
    </row>
    <row r="6857">
      <c r="I6857" s="1"/>
      <c r="J6857" s="1"/>
      <c r="K6857" s="1"/>
      <c r="AA6857" s="1"/>
      <c r="AB6857" s="1"/>
      <c r="AC6857" s="1"/>
      <c r="AJ6857" s="1"/>
      <c r="AK6857" s="1"/>
      <c r="AL6857" s="1"/>
    </row>
    <row r="6858">
      <c r="I6858" s="1"/>
      <c r="J6858" s="1"/>
      <c r="K6858" s="1"/>
      <c r="AA6858" s="1"/>
      <c r="AB6858" s="1"/>
      <c r="AC6858" s="1"/>
      <c r="AJ6858" s="1"/>
      <c r="AK6858" s="1"/>
      <c r="AL6858" s="1"/>
    </row>
    <row r="6859">
      <c r="I6859" s="1"/>
      <c r="J6859" s="1"/>
      <c r="K6859" s="1"/>
      <c r="AA6859" s="1"/>
      <c r="AB6859" s="1"/>
      <c r="AC6859" s="1"/>
      <c r="AJ6859" s="1"/>
      <c r="AK6859" s="1"/>
      <c r="AL6859" s="1"/>
    </row>
    <row r="6860">
      <c r="I6860" s="1"/>
      <c r="J6860" s="1"/>
      <c r="K6860" s="1"/>
      <c r="AA6860" s="1"/>
      <c r="AB6860" s="1"/>
      <c r="AC6860" s="1"/>
      <c r="AJ6860" s="1"/>
      <c r="AK6860" s="1"/>
      <c r="AL6860" s="1"/>
    </row>
    <row r="6861">
      <c r="I6861" s="1"/>
      <c r="J6861" s="1"/>
      <c r="K6861" s="1"/>
      <c r="AA6861" s="1"/>
      <c r="AB6861" s="1"/>
      <c r="AC6861" s="1"/>
      <c r="AJ6861" s="1"/>
      <c r="AK6861" s="1"/>
      <c r="AL6861" s="1"/>
    </row>
    <row r="6862">
      <c r="I6862" s="1"/>
      <c r="J6862" s="1"/>
      <c r="K6862" s="1"/>
      <c r="AA6862" s="1"/>
      <c r="AB6862" s="1"/>
      <c r="AC6862" s="1"/>
      <c r="AJ6862" s="1"/>
      <c r="AK6862" s="1"/>
      <c r="AL6862" s="1"/>
    </row>
    <row r="6863">
      <c r="I6863" s="1"/>
      <c r="J6863" s="1"/>
      <c r="K6863" s="1"/>
      <c r="AA6863" s="1"/>
      <c r="AB6863" s="1"/>
      <c r="AC6863" s="1"/>
      <c r="AJ6863" s="1"/>
      <c r="AK6863" s="1"/>
      <c r="AL6863" s="1"/>
    </row>
    <row r="6864">
      <c r="I6864" s="1"/>
      <c r="J6864" s="1"/>
      <c r="K6864" s="1"/>
      <c r="AA6864" s="1"/>
      <c r="AB6864" s="1"/>
      <c r="AC6864" s="1"/>
      <c r="AJ6864" s="1"/>
      <c r="AK6864" s="1"/>
      <c r="AL6864" s="1"/>
    </row>
    <row r="6865">
      <c r="I6865" s="1"/>
      <c r="J6865" s="1"/>
      <c r="K6865" s="1"/>
      <c r="AA6865" s="1"/>
      <c r="AB6865" s="1"/>
      <c r="AC6865" s="1"/>
      <c r="AJ6865" s="1"/>
      <c r="AK6865" s="1"/>
      <c r="AL6865" s="1"/>
    </row>
    <row r="6866">
      <c r="I6866" s="1"/>
      <c r="J6866" s="1"/>
      <c r="K6866" s="1"/>
      <c r="AA6866" s="1"/>
      <c r="AB6866" s="1"/>
      <c r="AC6866" s="1"/>
      <c r="AJ6866" s="1"/>
      <c r="AK6866" s="1"/>
      <c r="AL6866" s="1"/>
    </row>
    <row r="6867">
      <c r="I6867" s="1"/>
      <c r="J6867" s="1"/>
      <c r="K6867" s="1"/>
      <c r="AA6867" s="1"/>
      <c r="AB6867" s="1"/>
      <c r="AC6867" s="1"/>
      <c r="AJ6867" s="1"/>
      <c r="AK6867" s="1"/>
      <c r="AL6867" s="1"/>
    </row>
    <row r="6868">
      <c r="I6868" s="1"/>
      <c r="J6868" s="1"/>
      <c r="K6868" s="1"/>
      <c r="AA6868" s="1"/>
      <c r="AB6868" s="1"/>
      <c r="AC6868" s="1"/>
      <c r="AJ6868" s="1"/>
      <c r="AK6868" s="1"/>
      <c r="AL6868" s="1"/>
    </row>
    <row r="6869">
      <c r="I6869" s="1"/>
      <c r="J6869" s="1"/>
      <c r="K6869" s="1"/>
      <c r="AA6869" s="1"/>
      <c r="AB6869" s="1"/>
      <c r="AC6869" s="1"/>
      <c r="AJ6869" s="1"/>
      <c r="AK6869" s="1"/>
      <c r="AL6869" s="1"/>
    </row>
    <row r="6870">
      <c r="I6870" s="1"/>
      <c r="J6870" s="1"/>
      <c r="K6870" s="1"/>
      <c r="AA6870" s="1"/>
      <c r="AB6870" s="1"/>
      <c r="AC6870" s="1"/>
      <c r="AJ6870" s="1"/>
      <c r="AK6870" s="1"/>
      <c r="AL6870" s="1"/>
    </row>
    <row r="6871">
      <c r="I6871" s="1"/>
      <c r="J6871" s="1"/>
      <c r="K6871" s="1"/>
      <c r="AA6871" s="1"/>
      <c r="AB6871" s="1"/>
      <c r="AC6871" s="1"/>
      <c r="AJ6871" s="1"/>
      <c r="AK6871" s="1"/>
      <c r="AL6871" s="1"/>
    </row>
    <row r="6872">
      <c r="I6872" s="1"/>
      <c r="J6872" s="1"/>
      <c r="K6872" s="1"/>
      <c r="AA6872" s="1"/>
      <c r="AB6872" s="1"/>
      <c r="AC6872" s="1"/>
      <c r="AJ6872" s="1"/>
      <c r="AK6872" s="1"/>
      <c r="AL6872" s="1"/>
    </row>
    <row r="6873">
      <c r="I6873" s="1"/>
      <c r="J6873" s="1"/>
      <c r="K6873" s="1"/>
      <c r="AA6873" s="1"/>
      <c r="AB6873" s="1"/>
      <c r="AC6873" s="1"/>
      <c r="AJ6873" s="1"/>
      <c r="AK6873" s="1"/>
      <c r="AL6873" s="1"/>
    </row>
    <row r="6874">
      <c r="I6874" s="1"/>
      <c r="J6874" s="1"/>
      <c r="K6874" s="1"/>
      <c r="AA6874" s="1"/>
      <c r="AB6874" s="1"/>
      <c r="AC6874" s="1"/>
      <c r="AJ6874" s="1"/>
      <c r="AK6874" s="1"/>
      <c r="AL6874" s="1"/>
    </row>
    <row r="6875">
      <c r="I6875" s="1"/>
      <c r="J6875" s="1"/>
      <c r="K6875" s="1"/>
      <c r="AA6875" s="1"/>
      <c r="AB6875" s="1"/>
      <c r="AC6875" s="1"/>
      <c r="AJ6875" s="1"/>
      <c r="AK6875" s="1"/>
      <c r="AL6875" s="1"/>
    </row>
    <row r="6876">
      <c r="I6876" s="1"/>
      <c r="J6876" s="1"/>
      <c r="K6876" s="1"/>
      <c r="AA6876" s="1"/>
      <c r="AB6876" s="1"/>
      <c r="AC6876" s="1"/>
      <c r="AJ6876" s="1"/>
      <c r="AK6876" s="1"/>
      <c r="AL6876" s="1"/>
    </row>
    <row r="6877">
      <c r="I6877" s="1"/>
      <c r="J6877" s="1"/>
      <c r="K6877" s="1"/>
      <c r="AA6877" s="1"/>
      <c r="AB6877" s="1"/>
      <c r="AC6877" s="1"/>
      <c r="AJ6877" s="1"/>
      <c r="AK6877" s="1"/>
      <c r="AL6877" s="1"/>
    </row>
    <row r="6878">
      <c r="I6878" s="1"/>
      <c r="J6878" s="1"/>
      <c r="K6878" s="1"/>
      <c r="AA6878" s="1"/>
      <c r="AB6878" s="1"/>
      <c r="AC6878" s="1"/>
      <c r="AJ6878" s="1"/>
      <c r="AK6878" s="1"/>
      <c r="AL6878" s="1"/>
    </row>
    <row r="6879">
      <c r="I6879" s="1"/>
      <c r="J6879" s="1"/>
      <c r="K6879" s="1"/>
      <c r="AA6879" s="1"/>
      <c r="AB6879" s="1"/>
      <c r="AC6879" s="1"/>
      <c r="AJ6879" s="1"/>
      <c r="AK6879" s="1"/>
      <c r="AL6879" s="1"/>
    </row>
    <row r="6880">
      <c r="I6880" s="1"/>
      <c r="J6880" s="1"/>
      <c r="K6880" s="1"/>
      <c r="AA6880" s="1"/>
      <c r="AB6880" s="1"/>
      <c r="AC6880" s="1"/>
      <c r="AJ6880" s="1"/>
      <c r="AK6880" s="1"/>
      <c r="AL6880" s="1"/>
    </row>
    <row r="6881">
      <c r="I6881" s="1"/>
      <c r="J6881" s="1"/>
      <c r="K6881" s="1"/>
      <c r="AA6881" s="1"/>
      <c r="AB6881" s="1"/>
      <c r="AC6881" s="1"/>
      <c r="AJ6881" s="1"/>
      <c r="AK6881" s="1"/>
      <c r="AL6881" s="1"/>
    </row>
    <row r="6882">
      <c r="I6882" s="1"/>
      <c r="J6882" s="1"/>
      <c r="K6882" s="1"/>
      <c r="AA6882" s="1"/>
      <c r="AB6882" s="1"/>
      <c r="AC6882" s="1"/>
      <c r="AJ6882" s="1"/>
      <c r="AK6882" s="1"/>
      <c r="AL6882" s="1"/>
    </row>
    <row r="6883">
      <c r="I6883" s="1"/>
      <c r="J6883" s="1"/>
      <c r="K6883" s="1"/>
      <c r="AA6883" s="1"/>
      <c r="AB6883" s="1"/>
      <c r="AC6883" s="1"/>
      <c r="AJ6883" s="1"/>
      <c r="AK6883" s="1"/>
      <c r="AL6883" s="1"/>
    </row>
    <row r="6884">
      <c r="I6884" s="1"/>
      <c r="J6884" s="1"/>
      <c r="K6884" s="1"/>
      <c r="AA6884" s="1"/>
      <c r="AB6884" s="1"/>
      <c r="AC6884" s="1"/>
      <c r="AJ6884" s="1"/>
      <c r="AK6884" s="1"/>
      <c r="AL6884" s="1"/>
    </row>
    <row r="6885">
      <c r="I6885" s="1"/>
      <c r="J6885" s="1"/>
      <c r="K6885" s="1"/>
      <c r="AA6885" s="1"/>
      <c r="AB6885" s="1"/>
      <c r="AC6885" s="1"/>
      <c r="AJ6885" s="1"/>
      <c r="AK6885" s="1"/>
      <c r="AL6885" s="1"/>
    </row>
    <row r="6886">
      <c r="I6886" s="1"/>
      <c r="J6886" s="1"/>
      <c r="K6886" s="1"/>
      <c r="AA6886" s="1"/>
      <c r="AB6886" s="1"/>
      <c r="AC6886" s="1"/>
      <c r="AJ6886" s="1"/>
      <c r="AK6886" s="1"/>
      <c r="AL6886" s="1"/>
    </row>
    <row r="6887">
      <c r="I6887" s="1"/>
      <c r="J6887" s="1"/>
      <c r="K6887" s="1"/>
      <c r="AA6887" s="1"/>
      <c r="AB6887" s="1"/>
      <c r="AC6887" s="1"/>
      <c r="AJ6887" s="1"/>
      <c r="AK6887" s="1"/>
      <c r="AL6887" s="1"/>
    </row>
    <row r="6888">
      <c r="I6888" s="1"/>
      <c r="J6888" s="1"/>
      <c r="K6888" s="1"/>
      <c r="AA6888" s="1"/>
      <c r="AB6888" s="1"/>
      <c r="AC6888" s="1"/>
      <c r="AJ6888" s="1"/>
      <c r="AK6888" s="1"/>
      <c r="AL6888" s="1"/>
    </row>
    <row r="6889">
      <c r="I6889" s="1"/>
      <c r="J6889" s="1"/>
      <c r="K6889" s="1"/>
      <c r="AA6889" s="1"/>
      <c r="AB6889" s="1"/>
      <c r="AC6889" s="1"/>
      <c r="AJ6889" s="1"/>
      <c r="AK6889" s="1"/>
      <c r="AL6889" s="1"/>
    </row>
    <row r="6890">
      <c r="I6890" s="1"/>
      <c r="J6890" s="1"/>
      <c r="K6890" s="1"/>
      <c r="AA6890" s="1"/>
      <c r="AB6890" s="1"/>
      <c r="AC6890" s="1"/>
      <c r="AJ6890" s="1"/>
      <c r="AK6890" s="1"/>
      <c r="AL6890" s="1"/>
    </row>
    <row r="6891">
      <c r="I6891" s="1"/>
      <c r="J6891" s="1"/>
      <c r="K6891" s="1"/>
      <c r="AA6891" s="1"/>
      <c r="AB6891" s="1"/>
      <c r="AC6891" s="1"/>
      <c r="AJ6891" s="1"/>
      <c r="AK6891" s="1"/>
      <c r="AL6891" s="1"/>
    </row>
    <row r="6892">
      <c r="I6892" s="1"/>
      <c r="J6892" s="1"/>
      <c r="K6892" s="1"/>
      <c r="AA6892" s="1"/>
      <c r="AB6892" s="1"/>
      <c r="AC6892" s="1"/>
      <c r="AJ6892" s="1"/>
      <c r="AK6892" s="1"/>
      <c r="AL6892" s="1"/>
    </row>
    <row r="6893">
      <c r="I6893" s="1"/>
      <c r="J6893" s="1"/>
      <c r="K6893" s="1"/>
      <c r="AA6893" s="1"/>
      <c r="AB6893" s="1"/>
      <c r="AC6893" s="1"/>
      <c r="AJ6893" s="1"/>
      <c r="AK6893" s="1"/>
      <c r="AL6893" s="1"/>
    </row>
    <row r="6894">
      <c r="I6894" s="1"/>
      <c r="J6894" s="1"/>
      <c r="K6894" s="1"/>
      <c r="AA6894" s="1"/>
      <c r="AB6894" s="1"/>
      <c r="AC6894" s="1"/>
      <c r="AJ6894" s="1"/>
      <c r="AK6894" s="1"/>
      <c r="AL6894" s="1"/>
    </row>
    <row r="6895">
      <c r="I6895" s="1"/>
      <c r="J6895" s="1"/>
      <c r="K6895" s="1"/>
      <c r="AA6895" s="1"/>
      <c r="AB6895" s="1"/>
      <c r="AC6895" s="1"/>
      <c r="AJ6895" s="1"/>
      <c r="AK6895" s="1"/>
      <c r="AL6895" s="1"/>
    </row>
    <row r="6896">
      <c r="I6896" s="1"/>
      <c r="J6896" s="1"/>
      <c r="K6896" s="1"/>
      <c r="AA6896" s="1"/>
      <c r="AB6896" s="1"/>
      <c r="AC6896" s="1"/>
      <c r="AJ6896" s="1"/>
      <c r="AK6896" s="1"/>
      <c r="AL6896" s="1"/>
    </row>
    <row r="6897">
      <c r="I6897" s="1"/>
      <c r="J6897" s="1"/>
      <c r="K6897" s="1"/>
      <c r="AA6897" s="1"/>
      <c r="AB6897" s="1"/>
      <c r="AC6897" s="1"/>
      <c r="AJ6897" s="1"/>
      <c r="AK6897" s="1"/>
      <c r="AL6897" s="1"/>
    </row>
    <row r="6898">
      <c r="I6898" s="1"/>
      <c r="J6898" s="1"/>
      <c r="K6898" s="1"/>
      <c r="AA6898" s="1"/>
      <c r="AB6898" s="1"/>
      <c r="AC6898" s="1"/>
      <c r="AJ6898" s="1"/>
      <c r="AK6898" s="1"/>
      <c r="AL6898" s="1"/>
    </row>
    <row r="6899">
      <c r="I6899" s="1"/>
      <c r="J6899" s="1"/>
      <c r="K6899" s="1"/>
      <c r="AA6899" s="1"/>
      <c r="AB6899" s="1"/>
      <c r="AC6899" s="1"/>
      <c r="AJ6899" s="1"/>
      <c r="AK6899" s="1"/>
      <c r="AL6899" s="1"/>
    </row>
    <row r="6900">
      <c r="I6900" s="1"/>
      <c r="J6900" s="1"/>
      <c r="K6900" s="1"/>
      <c r="AA6900" s="1"/>
      <c r="AB6900" s="1"/>
      <c r="AC6900" s="1"/>
      <c r="AJ6900" s="1"/>
      <c r="AK6900" s="1"/>
      <c r="AL6900" s="1"/>
    </row>
    <row r="6901">
      <c r="I6901" s="1"/>
      <c r="J6901" s="1"/>
      <c r="K6901" s="1"/>
      <c r="AA6901" s="1"/>
      <c r="AB6901" s="1"/>
      <c r="AC6901" s="1"/>
      <c r="AJ6901" s="1"/>
      <c r="AK6901" s="1"/>
      <c r="AL6901" s="1"/>
    </row>
    <row r="6902">
      <c r="I6902" s="1"/>
      <c r="J6902" s="1"/>
      <c r="K6902" s="1"/>
      <c r="AA6902" s="1"/>
      <c r="AB6902" s="1"/>
      <c r="AC6902" s="1"/>
      <c r="AJ6902" s="1"/>
      <c r="AK6902" s="1"/>
      <c r="AL6902" s="1"/>
    </row>
    <row r="6903">
      <c r="I6903" s="1"/>
      <c r="J6903" s="1"/>
      <c r="K6903" s="1"/>
      <c r="AA6903" s="1"/>
      <c r="AB6903" s="1"/>
      <c r="AC6903" s="1"/>
      <c r="AJ6903" s="1"/>
      <c r="AK6903" s="1"/>
      <c r="AL6903" s="1"/>
    </row>
    <row r="6904">
      <c r="I6904" s="1"/>
      <c r="J6904" s="1"/>
      <c r="K6904" s="1"/>
      <c r="AA6904" s="1"/>
      <c r="AB6904" s="1"/>
      <c r="AC6904" s="1"/>
      <c r="AJ6904" s="1"/>
      <c r="AK6904" s="1"/>
      <c r="AL6904" s="1"/>
    </row>
    <row r="6905">
      <c r="I6905" s="1"/>
      <c r="J6905" s="1"/>
      <c r="K6905" s="1"/>
      <c r="AA6905" s="1"/>
      <c r="AB6905" s="1"/>
      <c r="AC6905" s="1"/>
      <c r="AJ6905" s="1"/>
      <c r="AK6905" s="1"/>
      <c r="AL6905" s="1"/>
    </row>
    <row r="6906">
      <c r="I6906" s="1"/>
      <c r="J6906" s="1"/>
      <c r="K6906" s="1"/>
      <c r="AA6906" s="1"/>
      <c r="AB6906" s="1"/>
      <c r="AC6906" s="1"/>
      <c r="AJ6906" s="1"/>
      <c r="AK6906" s="1"/>
      <c r="AL6906" s="1"/>
    </row>
    <row r="6907">
      <c r="I6907" s="1"/>
      <c r="J6907" s="1"/>
      <c r="K6907" s="1"/>
      <c r="AA6907" s="1"/>
      <c r="AB6907" s="1"/>
      <c r="AC6907" s="1"/>
      <c r="AJ6907" s="1"/>
      <c r="AK6907" s="1"/>
      <c r="AL6907" s="1"/>
    </row>
    <row r="6908">
      <c r="I6908" s="1"/>
      <c r="J6908" s="1"/>
      <c r="K6908" s="1"/>
      <c r="AA6908" s="1"/>
      <c r="AB6908" s="1"/>
      <c r="AC6908" s="1"/>
      <c r="AJ6908" s="1"/>
      <c r="AK6908" s="1"/>
      <c r="AL6908" s="1"/>
    </row>
    <row r="6909">
      <c r="I6909" s="1"/>
      <c r="J6909" s="1"/>
      <c r="K6909" s="1"/>
      <c r="AA6909" s="1"/>
      <c r="AB6909" s="1"/>
      <c r="AC6909" s="1"/>
      <c r="AJ6909" s="1"/>
      <c r="AK6909" s="1"/>
      <c r="AL6909" s="1"/>
    </row>
    <row r="6910">
      <c r="I6910" s="1"/>
      <c r="J6910" s="1"/>
      <c r="K6910" s="1"/>
      <c r="AA6910" s="1"/>
      <c r="AB6910" s="1"/>
      <c r="AC6910" s="1"/>
      <c r="AJ6910" s="1"/>
      <c r="AK6910" s="1"/>
      <c r="AL6910" s="1"/>
    </row>
    <row r="6911">
      <c r="I6911" s="1"/>
      <c r="J6911" s="1"/>
      <c r="K6911" s="1"/>
      <c r="AA6911" s="1"/>
      <c r="AB6911" s="1"/>
      <c r="AC6911" s="1"/>
      <c r="AJ6911" s="1"/>
      <c r="AK6911" s="1"/>
      <c r="AL6911" s="1"/>
    </row>
    <row r="6912">
      <c r="I6912" s="1"/>
      <c r="J6912" s="1"/>
      <c r="K6912" s="1"/>
      <c r="AA6912" s="1"/>
      <c r="AB6912" s="1"/>
      <c r="AC6912" s="1"/>
      <c r="AJ6912" s="1"/>
      <c r="AK6912" s="1"/>
      <c r="AL6912" s="1"/>
    </row>
    <row r="6913">
      <c r="I6913" s="1"/>
      <c r="J6913" s="1"/>
      <c r="K6913" s="1"/>
      <c r="AA6913" s="1"/>
      <c r="AB6913" s="1"/>
      <c r="AC6913" s="1"/>
      <c r="AJ6913" s="1"/>
      <c r="AK6913" s="1"/>
      <c r="AL6913" s="1"/>
    </row>
    <row r="6914">
      <c r="I6914" s="1"/>
      <c r="J6914" s="1"/>
      <c r="K6914" s="1"/>
      <c r="AA6914" s="1"/>
      <c r="AB6914" s="1"/>
      <c r="AC6914" s="1"/>
      <c r="AJ6914" s="1"/>
      <c r="AK6914" s="1"/>
      <c r="AL6914" s="1"/>
    </row>
    <row r="6915">
      <c r="I6915" s="1"/>
      <c r="J6915" s="1"/>
      <c r="K6915" s="1"/>
      <c r="AA6915" s="1"/>
      <c r="AB6915" s="1"/>
      <c r="AC6915" s="1"/>
      <c r="AJ6915" s="1"/>
      <c r="AK6915" s="1"/>
      <c r="AL6915" s="1"/>
    </row>
    <row r="6916">
      <c r="I6916" s="1"/>
      <c r="J6916" s="1"/>
      <c r="K6916" s="1"/>
      <c r="AA6916" s="1"/>
      <c r="AB6916" s="1"/>
      <c r="AC6916" s="1"/>
      <c r="AJ6916" s="1"/>
      <c r="AK6916" s="1"/>
      <c r="AL6916" s="1"/>
    </row>
    <row r="6917">
      <c r="I6917" s="1"/>
      <c r="J6917" s="1"/>
      <c r="K6917" s="1"/>
      <c r="AA6917" s="1"/>
      <c r="AB6917" s="1"/>
      <c r="AC6917" s="1"/>
      <c r="AJ6917" s="1"/>
      <c r="AK6917" s="1"/>
      <c r="AL6917" s="1"/>
    </row>
    <row r="6918">
      <c r="I6918" s="1"/>
      <c r="J6918" s="1"/>
      <c r="K6918" s="1"/>
      <c r="AA6918" s="1"/>
      <c r="AB6918" s="1"/>
      <c r="AC6918" s="1"/>
      <c r="AJ6918" s="1"/>
      <c r="AK6918" s="1"/>
      <c r="AL6918" s="1"/>
    </row>
    <row r="6919">
      <c r="I6919" s="1"/>
      <c r="J6919" s="1"/>
      <c r="K6919" s="1"/>
      <c r="AA6919" s="1"/>
      <c r="AB6919" s="1"/>
      <c r="AC6919" s="1"/>
      <c r="AJ6919" s="1"/>
      <c r="AK6919" s="1"/>
      <c r="AL6919" s="1"/>
    </row>
    <row r="6920">
      <c r="I6920" s="1"/>
      <c r="J6920" s="1"/>
      <c r="K6920" s="1"/>
      <c r="AA6920" s="1"/>
      <c r="AB6920" s="1"/>
      <c r="AC6920" s="1"/>
      <c r="AJ6920" s="1"/>
      <c r="AK6920" s="1"/>
      <c r="AL6920" s="1"/>
    </row>
    <row r="6921">
      <c r="I6921" s="1"/>
      <c r="J6921" s="1"/>
      <c r="K6921" s="1"/>
      <c r="AA6921" s="1"/>
      <c r="AB6921" s="1"/>
      <c r="AC6921" s="1"/>
      <c r="AJ6921" s="1"/>
      <c r="AK6921" s="1"/>
      <c r="AL6921" s="1"/>
    </row>
    <row r="6922">
      <c r="I6922" s="1"/>
      <c r="J6922" s="1"/>
      <c r="K6922" s="1"/>
      <c r="AA6922" s="1"/>
      <c r="AB6922" s="1"/>
      <c r="AC6922" s="1"/>
      <c r="AJ6922" s="1"/>
      <c r="AK6922" s="1"/>
      <c r="AL6922" s="1"/>
    </row>
    <row r="6923">
      <c r="I6923" s="1"/>
      <c r="J6923" s="1"/>
      <c r="K6923" s="1"/>
      <c r="AA6923" s="1"/>
      <c r="AB6923" s="1"/>
      <c r="AC6923" s="1"/>
      <c r="AJ6923" s="1"/>
      <c r="AK6923" s="1"/>
      <c r="AL6923" s="1"/>
    </row>
    <row r="6924">
      <c r="I6924" s="1"/>
      <c r="J6924" s="1"/>
      <c r="K6924" s="1"/>
      <c r="AA6924" s="1"/>
      <c r="AB6924" s="1"/>
      <c r="AC6924" s="1"/>
      <c r="AJ6924" s="1"/>
      <c r="AK6924" s="1"/>
      <c r="AL6924" s="1"/>
    </row>
    <row r="6925">
      <c r="I6925" s="1"/>
      <c r="J6925" s="1"/>
      <c r="K6925" s="1"/>
      <c r="AA6925" s="1"/>
      <c r="AB6925" s="1"/>
      <c r="AC6925" s="1"/>
      <c r="AJ6925" s="1"/>
      <c r="AK6925" s="1"/>
      <c r="AL6925" s="1"/>
    </row>
    <row r="6926">
      <c r="I6926" s="1"/>
      <c r="J6926" s="1"/>
      <c r="K6926" s="1"/>
      <c r="AA6926" s="1"/>
      <c r="AB6926" s="1"/>
      <c r="AC6926" s="1"/>
      <c r="AJ6926" s="1"/>
      <c r="AK6926" s="1"/>
      <c r="AL6926" s="1"/>
    </row>
    <row r="6927">
      <c r="I6927" s="1"/>
      <c r="J6927" s="1"/>
      <c r="K6927" s="1"/>
      <c r="AA6927" s="1"/>
      <c r="AB6927" s="1"/>
      <c r="AC6927" s="1"/>
      <c r="AJ6927" s="1"/>
      <c r="AK6927" s="1"/>
      <c r="AL6927" s="1"/>
    </row>
    <row r="6928">
      <c r="I6928" s="1"/>
      <c r="J6928" s="1"/>
      <c r="K6928" s="1"/>
      <c r="AA6928" s="1"/>
      <c r="AB6928" s="1"/>
      <c r="AC6928" s="1"/>
      <c r="AJ6928" s="1"/>
      <c r="AK6928" s="1"/>
      <c r="AL6928" s="1"/>
    </row>
    <row r="6929">
      <c r="I6929" s="1"/>
      <c r="J6929" s="1"/>
      <c r="K6929" s="1"/>
      <c r="AA6929" s="1"/>
      <c r="AB6929" s="1"/>
      <c r="AC6929" s="1"/>
      <c r="AJ6929" s="1"/>
      <c r="AK6929" s="1"/>
      <c r="AL6929" s="1"/>
    </row>
    <row r="6930">
      <c r="I6930" s="1"/>
      <c r="J6930" s="1"/>
      <c r="K6930" s="1"/>
      <c r="AA6930" s="1"/>
      <c r="AB6930" s="1"/>
      <c r="AC6930" s="1"/>
      <c r="AJ6930" s="1"/>
      <c r="AK6930" s="1"/>
      <c r="AL6930" s="1"/>
    </row>
    <row r="6931">
      <c r="I6931" s="1"/>
      <c r="J6931" s="1"/>
      <c r="K6931" s="1"/>
      <c r="AA6931" s="1"/>
      <c r="AB6931" s="1"/>
      <c r="AC6931" s="1"/>
      <c r="AJ6931" s="1"/>
      <c r="AK6931" s="1"/>
      <c r="AL6931" s="1"/>
    </row>
    <row r="6932">
      <c r="I6932" s="1"/>
      <c r="J6932" s="1"/>
      <c r="K6932" s="1"/>
      <c r="AA6932" s="1"/>
      <c r="AB6932" s="1"/>
      <c r="AC6932" s="1"/>
      <c r="AJ6932" s="1"/>
      <c r="AK6932" s="1"/>
      <c r="AL6932" s="1"/>
    </row>
    <row r="6933">
      <c r="I6933" s="1"/>
      <c r="J6933" s="1"/>
      <c r="K6933" s="1"/>
      <c r="AA6933" s="1"/>
      <c r="AB6933" s="1"/>
      <c r="AC6933" s="1"/>
      <c r="AJ6933" s="1"/>
      <c r="AK6933" s="1"/>
      <c r="AL6933" s="1"/>
    </row>
    <row r="6934">
      <c r="I6934" s="1"/>
      <c r="J6934" s="1"/>
      <c r="K6934" s="1"/>
      <c r="AA6934" s="1"/>
      <c r="AB6934" s="1"/>
      <c r="AC6934" s="1"/>
      <c r="AJ6934" s="1"/>
      <c r="AK6934" s="1"/>
      <c r="AL6934" s="1"/>
    </row>
    <row r="6935">
      <c r="I6935" s="1"/>
      <c r="J6935" s="1"/>
      <c r="K6935" s="1"/>
      <c r="AA6935" s="1"/>
      <c r="AB6935" s="1"/>
      <c r="AC6935" s="1"/>
      <c r="AJ6935" s="1"/>
      <c r="AK6935" s="1"/>
      <c r="AL6935" s="1"/>
    </row>
    <row r="6936">
      <c r="I6936" s="1"/>
      <c r="J6936" s="1"/>
      <c r="K6936" s="1"/>
      <c r="AA6936" s="1"/>
      <c r="AB6936" s="1"/>
      <c r="AC6936" s="1"/>
      <c r="AJ6936" s="1"/>
      <c r="AK6936" s="1"/>
      <c r="AL6936" s="1"/>
    </row>
    <row r="6937">
      <c r="I6937" s="1"/>
      <c r="J6937" s="1"/>
      <c r="K6937" s="1"/>
      <c r="AA6937" s="1"/>
      <c r="AB6937" s="1"/>
      <c r="AC6937" s="1"/>
      <c r="AJ6937" s="1"/>
      <c r="AK6937" s="1"/>
      <c r="AL6937" s="1"/>
    </row>
    <row r="6938">
      <c r="I6938" s="1"/>
      <c r="J6938" s="1"/>
      <c r="K6938" s="1"/>
      <c r="AA6938" s="1"/>
      <c r="AB6938" s="1"/>
      <c r="AC6938" s="1"/>
      <c r="AJ6938" s="1"/>
      <c r="AK6938" s="1"/>
      <c r="AL6938" s="1"/>
    </row>
    <row r="6939">
      <c r="I6939" s="1"/>
      <c r="J6939" s="1"/>
      <c r="K6939" s="1"/>
      <c r="AA6939" s="1"/>
      <c r="AB6939" s="1"/>
      <c r="AC6939" s="1"/>
      <c r="AJ6939" s="1"/>
      <c r="AK6939" s="1"/>
      <c r="AL6939" s="1"/>
    </row>
    <row r="6940">
      <c r="I6940" s="1"/>
      <c r="J6940" s="1"/>
      <c r="K6940" s="1"/>
      <c r="AA6940" s="1"/>
      <c r="AB6940" s="1"/>
      <c r="AC6940" s="1"/>
      <c r="AJ6940" s="1"/>
      <c r="AK6940" s="1"/>
      <c r="AL6940" s="1"/>
    </row>
    <row r="6941">
      <c r="I6941" s="1"/>
      <c r="J6941" s="1"/>
      <c r="K6941" s="1"/>
      <c r="AA6941" s="1"/>
      <c r="AB6941" s="1"/>
      <c r="AC6941" s="1"/>
      <c r="AJ6941" s="1"/>
      <c r="AK6941" s="1"/>
      <c r="AL6941" s="1"/>
    </row>
    <row r="6942">
      <c r="I6942" s="1"/>
      <c r="J6942" s="1"/>
      <c r="K6942" s="1"/>
      <c r="AA6942" s="1"/>
      <c r="AB6942" s="1"/>
      <c r="AC6942" s="1"/>
      <c r="AJ6942" s="1"/>
      <c r="AK6942" s="1"/>
      <c r="AL6942" s="1"/>
    </row>
    <row r="6943">
      <c r="I6943" s="1"/>
      <c r="J6943" s="1"/>
      <c r="K6943" s="1"/>
      <c r="AA6943" s="1"/>
      <c r="AB6943" s="1"/>
      <c r="AC6943" s="1"/>
      <c r="AJ6943" s="1"/>
      <c r="AK6943" s="1"/>
      <c r="AL6943" s="1"/>
    </row>
    <row r="6944">
      <c r="I6944" s="1"/>
      <c r="J6944" s="1"/>
      <c r="K6944" s="1"/>
      <c r="AA6944" s="1"/>
      <c r="AB6944" s="1"/>
      <c r="AC6944" s="1"/>
      <c r="AJ6944" s="1"/>
      <c r="AK6944" s="1"/>
      <c r="AL6944" s="1"/>
    </row>
    <row r="6945">
      <c r="I6945" s="1"/>
      <c r="J6945" s="1"/>
      <c r="K6945" s="1"/>
      <c r="AA6945" s="1"/>
      <c r="AB6945" s="1"/>
      <c r="AC6945" s="1"/>
      <c r="AJ6945" s="1"/>
      <c r="AK6945" s="1"/>
      <c r="AL6945" s="1"/>
    </row>
    <row r="6946">
      <c r="I6946" s="1"/>
      <c r="J6946" s="1"/>
      <c r="K6946" s="1"/>
      <c r="AA6946" s="1"/>
      <c r="AB6946" s="1"/>
      <c r="AC6946" s="1"/>
      <c r="AJ6946" s="1"/>
      <c r="AK6946" s="1"/>
      <c r="AL6946" s="1"/>
    </row>
    <row r="6947">
      <c r="I6947" s="1"/>
      <c r="J6947" s="1"/>
      <c r="K6947" s="1"/>
      <c r="AA6947" s="1"/>
      <c r="AB6947" s="1"/>
      <c r="AC6947" s="1"/>
      <c r="AJ6947" s="1"/>
      <c r="AK6947" s="1"/>
      <c r="AL6947" s="1"/>
    </row>
    <row r="6948">
      <c r="I6948" s="1"/>
      <c r="J6948" s="1"/>
      <c r="K6948" s="1"/>
      <c r="AA6948" s="1"/>
      <c r="AB6948" s="1"/>
      <c r="AC6948" s="1"/>
      <c r="AJ6948" s="1"/>
      <c r="AK6948" s="1"/>
      <c r="AL6948" s="1"/>
    </row>
    <row r="6949">
      <c r="I6949" s="1"/>
      <c r="J6949" s="1"/>
      <c r="K6949" s="1"/>
      <c r="AA6949" s="1"/>
      <c r="AB6949" s="1"/>
      <c r="AC6949" s="1"/>
      <c r="AJ6949" s="1"/>
      <c r="AK6949" s="1"/>
      <c r="AL6949" s="1"/>
    </row>
    <row r="6950">
      <c r="I6950" s="1"/>
      <c r="J6950" s="1"/>
      <c r="K6950" s="1"/>
      <c r="AA6950" s="1"/>
      <c r="AB6950" s="1"/>
      <c r="AC6950" s="1"/>
      <c r="AJ6950" s="1"/>
      <c r="AK6950" s="1"/>
      <c r="AL6950" s="1"/>
    </row>
    <row r="6951">
      <c r="I6951" s="1"/>
      <c r="J6951" s="1"/>
      <c r="K6951" s="1"/>
      <c r="AA6951" s="1"/>
      <c r="AB6951" s="1"/>
      <c r="AC6951" s="1"/>
      <c r="AJ6951" s="1"/>
      <c r="AK6951" s="1"/>
      <c r="AL6951" s="1"/>
    </row>
    <row r="6952">
      <c r="I6952" s="1"/>
      <c r="J6952" s="1"/>
      <c r="K6952" s="1"/>
      <c r="AA6952" s="1"/>
      <c r="AB6952" s="1"/>
      <c r="AC6952" s="1"/>
      <c r="AJ6952" s="1"/>
      <c r="AK6952" s="1"/>
      <c r="AL6952" s="1"/>
    </row>
    <row r="6953">
      <c r="I6953" s="1"/>
      <c r="J6953" s="1"/>
      <c r="K6953" s="1"/>
      <c r="AA6953" s="1"/>
      <c r="AB6953" s="1"/>
      <c r="AC6953" s="1"/>
      <c r="AJ6953" s="1"/>
      <c r="AK6953" s="1"/>
      <c r="AL6953" s="1"/>
    </row>
    <row r="6954">
      <c r="I6954" s="1"/>
      <c r="J6954" s="1"/>
      <c r="K6954" s="1"/>
      <c r="AA6954" s="1"/>
      <c r="AB6954" s="1"/>
      <c r="AC6954" s="1"/>
      <c r="AJ6954" s="1"/>
      <c r="AK6954" s="1"/>
      <c r="AL6954" s="1"/>
    </row>
    <row r="6955">
      <c r="I6955" s="1"/>
      <c r="J6955" s="1"/>
      <c r="K6955" s="1"/>
      <c r="AA6955" s="1"/>
      <c r="AB6955" s="1"/>
      <c r="AC6955" s="1"/>
      <c r="AJ6955" s="1"/>
      <c r="AK6955" s="1"/>
      <c r="AL6955" s="1"/>
    </row>
    <row r="6956">
      <c r="I6956" s="1"/>
      <c r="J6956" s="1"/>
      <c r="K6956" s="1"/>
      <c r="AA6956" s="1"/>
      <c r="AB6956" s="1"/>
      <c r="AC6956" s="1"/>
      <c r="AJ6956" s="1"/>
      <c r="AK6956" s="1"/>
      <c r="AL6956" s="1"/>
    </row>
    <row r="6957">
      <c r="I6957" s="1"/>
      <c r="J6957" s="1"/>
      <c r="K6957" s="1"/>
      <c r="AA6957" s="1"/>
      <c r="AB6957" s="1"/>
      <c r="AC6957" s="1"/>
      <c r="AJ6957" s="1"/>
      <c r="AK6957" s="1"/>
      <c r="AL6957" s="1"/>
    </row>
    <row r="6958">
      <c r="I6958" s="1"/>
      <c r="J6958" s="1"/>
      <c r="K6958" s="1"/>
      <c r="AA6958" s="1"/>
      <c r="AB6958" s="1"/>
      <c r="AC6958" s="1"/>
      <c r="AJ6958" s="1"/>
      <c r="AK6958" s="1"/>
      <c r="AL6958" s="1"/>
    </row>
    <row r="6959">
      <c r="I6959" s="1"/>
      <c r="J6959" s="1"/>
      <c r="K6959" s="1"/>
      <c r="AA6959" s="1"/>
      <c r="AB6959" s="1"/>
      <c r="AC6959" s="1"/>
      <c r="AJ6959" s="1"/>
      <c r="AK6959" s="1"/>
      <c r="AL6959" s="1"/>
    </row>
    <row r="6960">
      <c r="I6960" s="1"/>
      <c r="J6960" s="1"/>
      <c r="K6960" s="1"/>
      <c r="AA6960" s="1"/>
      <c r="AB6960" s="1"/>
      <c r="AC6960" s="1"/>
      <c r="AJ6960" s="1"/>
      <c r="AK6960" s="1"/>
      <c r="AL6960" s="1"/>
    </row>
    <row r="6961">
      <c r="I6961" s="1"/>
      <c r="J6961" s="1"/>
      <c r="K6961" s="1"/>
      <c r="AA6961" s="1"/>
      <c r="AB6961" s="1"/>
      <c r="AC6961" s="1"/>
      <c r="AJ6961" s="1"/>
      <c r="AK6961" s="1"/>
      <c r="AL6961" s="1"/>
    </row>
    <row r="6962">
      <c r="I6962" s="1"/>
      <c r="J6962" s="1"/>
      <c r="K6962" s="1"/>
      <c r="AA6962" s="1"/>
      <c r="AB6962" s="1"/>
      <c r="AC6962" s="1"/>
      <c r="AJ6962" s="1"/>
      <c r="AK6962" s="1"/>
      <c r="AL6962" s="1"/>
    </row>
    <row r="6963">
      <c r="I6963" s="1"/>
      <c r="J6963" s="1"/>
      <c r="K6963" s="1"/>
      <c r="AA6963" s="1"/>
      <c r="AB6963" s="1"/>
      <c r="AC6963" s="1"/>
      <c r="AJ6963" s="1"/>
      <c r="AK6963" s="1"/>
      <c r="AL6963" s="1"/>
    </row>
    <row r="6964">
      <c r="I6964" s="1"/>
      <c r="J6964" s="1"/>
      <c r="K6964" s="1"/>
      <c r="AA6964" s="1"/>
      <c r="AB6964" s="1"/>
      <c r="AC6964" s="1"/>
      <c r="AJ6964" s="1"/>
      <c r="AK6964" s="1"/>
      <c r="AL6964" s="1"/>
    </row>
    <row r="6965">
      <c r="I6965" s="1"/>
      <c r="J6965" s="1"/>
      <c r="K6965" s="1"/>
      <c r="AA6965" s="1"/>
      <c r="AB6965" s="1"/>
      <c r="AC6965" s="1"/>
      <c r="AJ6965" s="1"/>
      <c r="AK6965" s="1"/>
      <c r="AL6965" s="1"/>
    </row>
    <row r="6966">
      <c r="I6966" s="1"/>
      <c r="J6966" s="1"/>
      <c r="K6966" s="1"/>
      <c r="AA6966" s="1"/>
      <c r="AB6966" s="1"/>
      <c r="AC6966" s="1"/>
      <c r="AJ6966" s="1"/>
      <c r="AK6966" s="1"/>
      <c r="AL6966" s="1"/>
    </row>
    <row r="6967">
      <c r="I6967" s="1"/>
      <c r="J6967" s="1"/>
      <c r="K6967" s="1"/>
      <c r="AA6967" s="1"/>
      <c r="AB6967" s="1"/>
      <c r="AC6967" s="1"/>
      <c r="AJ6967" s="1"/>
      <c r="AK6967" s="1"/>
      <c r="AL6967" s="1"/>
    </row>
    <row r="6968">
      <c r="I6968" s="1"/>
      <c r="J6968" s="1"/>
      <c r="K6968" s="1"/>
      <c r="AA6968" s="1"/>
      <c r="AB6968" s="1"/>
      <c r="AC6968" s="1"/>
      <c r="AJ6968" s="1"/>
      <c r="AK6968" s="1"/>
      <c r="AL6968" s="1"/>
    </row>
    <row r="6969">
      <c r="I6969" s="1"/>
      <c r="J6969" s="1"/>
      <c r="K6969" s="1"/>
      <c r="AA6969" s="1"/>
      <c r="AB6969" s="1"/>
      <c r="AC6969" s="1"/>
      <c r="AJ6969" s="1"/>
      <c r="AK6969" s="1"/>
      <c r="AL6969" s="1"/>
    </row>
    <row r="6970">
      <c r="I6970" s="1"/>
      <c r="J6970" s="1"/>
      <c r="K6970" s="1"/>
      <c r="AA6970" s="1"/>
      <c r="AB6970" s="1"/>
      <c r="AC6970" s="1"/>
      <c r="AJ6970" s="1"/>
      <c r="AK6970" s="1"/>
      <c r="AL6970" s="1"/>
    </row>
    <row r="6971">
      <c r="I6971" s="1"/>
      <c r="J6971" s="1"/>
      <c r="K6971" s="1"/>
      <c r="AA6971" s="1"/>
      <c r="AB6971" s="1"/>
      <c r="AC6971" s="1"/>
      <c r="AJ6971" s="1"/>
      <c r="AK6971" s="1"/>
      <c r="AL6971" s="1"/>
    </row>
    <row r="6972">
      <c r="I6972" s="1"/>
      <c r="J6972" s="1"/>
      <c r="K6972" s="1"/>
      <c r="AA6972" s="1"/>
      <c r="AB6972" s="1"/>
      <c r="AC6972" s="1"/>
      <c r="AJ6972" s="1"/>
      <c r="AK6972" s="1"/>
      <c r="AL6972" s="1"/>
    </row>
    <row r="6973">
      <c r="I6973" s="1"/>
      <c r="J6973" s="1"/>
      <c r="K6973" s="1"/>
      <c r="AA6973" s="1"/>
      <c r="AB6973" s="1"/>
      <c r="AC6973" s="1"/>
      <c r="AJ6973" s="1"/>
      <c r="AK6973" s="1"/>
      <c r="AL6973" s="1"/>
    </row>
    <row r="6974">
      <c r="I6974" s="1"/>
      <c r="J6974" s="1"/>
      <c r="K6974" s="1"/>
      <c r="AA6974" s="1"/>
      <c r="AB6974" s="1"/>
      <c r="AC6974" s="1"/>
      <c r="AJ6974" s="1"/>
      <c r="AK6974" s="1"/>
      <c r="AL6974" s="1"/>
    </row>
    <row r="6975">
      <c r="I6975" s="1"/>
      <c r="J6975" s="1"/>
      <c r="K6975" s="1"/>
      <c r="AA6975" s="1"/>
      <c r="AB6975" s="1"/>
      <c r="AC6975" s="1"/>
      <c r="AJ6975" s="1"/>
      <c r="AK6975" s="1"/>
      <c r="AL6975" s="1"/>
    </row>
    <row r="6976">
      <c r="I6976" s="1"/>
      <c r="J6976" s="1"/>
      <c r="K6976" s="1"/>
      <c r="AA6976" s="1"/>
      <c r="AB6976" s="1"/>
      <c r="AC6976" s="1"/>
      <c r="AJ6976" s="1"/>
      <c r="AK6976" s="1"/>
      <c r="AL6976" s="1"/>
    </row>
    <row r="6977">
      <c r="I6977" s="1"/>
      <c r="J6977" s="1"/>
      <c r="K6977" s="1"/>
      <c r="AA6977" s="1"/>
      <c r="AB6977" s="1"/>
      <c r="AC6977" s="1"/>
      <c r="AJ6977" s="1"/>
      <c r="AK6977" s="1"/>
      <c r="AL6977" s="1"/>
    </row>
    <row r="6978">
      <c r="I6978" s="1"/>
      <c r="J6978" s="1"/>
      <c r="K6978" s="1"/>
      <c r="AA6978" s="1"/>
      <c r="AB6978" s="1"/>
      <c r="AC6978" s="1"/>
      <c r="AJ6978" s="1"/>
      <c r="AK6978" s="1"/>
      <c r="AL6978" s="1"/>
    </row>
    <row r="6979">
      <c r="I6979" s="1"/>
      <c r="J6979" s="1"/>
      <c r="K6979" s="1"/>
      <c r="AA6979" s="1"/>
      <c r="AB6979" s="1"/>
      <c r="AC6979" s="1"/>
      <c r="AJ6979" s="1"/>
      <c r="AK6979" s="1"/>
      <c r="AL6979" s="1"/>
    </row>
    <row r="6980">
      <c r="I6980" s="1"/>
      <c r="J6980" s="1"/>
      <c r="K6980" s="1"/>
      <c r="AA6980" s="1"/>
      <c r="AB6980" s="1"/>
      <c r="AC6980" s="1"/>
      <c r="AJ6980" s="1"/>
      <c r="AK6980" s="1"/>
      <c r="AL6980" s="1"/>
    </row>
    <row r="6981">
      <c r="I6981" s="1"/>
      <c r="J6981" s="1"/>
      <c r="K6981" s="1"/>
      <c r="AA6981" s="1"/>
      <c r="AB6981" s="1"/>
      <c r="AC6981" s="1"/>
      <c r="AJ6981" s="1"/>
      <c r="AK6981" s="1"/>
      <c r="AL6981" s="1"/>
    </row>
    <row r="6982">
      <c r="I6982" s="1"/>
      <c r="J6982" s="1"/>
      <c r="K6982" s="1"/>
      <c r="AA6982" s="1"/>
      <c r="AB6982" s="1"/>
      <c r="AC6982" s="1"/>
      <c r="AJ6982" s="1"/>
      <c r="AK6982" s="1"/>
      <c r="AL6982" s="1"/>
    </row>
    <row r="6983">
      <c r="I6983" s="1"/>
      <c r="J6983" s="1"/>
      <c r="K6983" s="1"/>
      <c r="AA6983" s="1"/>
      <c r="AB6983" s="1"/>
      <c r="AC6983" s="1"/>
      <c r="AJ6983" s="1"/>
      <c r="AK6983" s="1"/>
      <c r="AL6983" s="1"/>
    </row>
    <row r="6984">
      <c r="I6984" s="1"/>
      <c r="J6984" s="1"/>
      <c r="K6984" s="1"/>
      <c r="AA6984" s="1"/>
      <c r="AB6984" s="1"/>
      <c r="AC6984" s="1"/>
      <c r="AJ6984" s="1"/>
      <c r="AK6984" s="1"/>
      <c r="AL6984" s="1"/>
    </row>
    <row r="6985">
      <c r="I6985" s="1"/>
      <c r="J6985" s="1"/>
      <c r="K6985" s="1"/>
      <c r="AA6985" s="1"/>
      <c r="AB6985" s="1"/>
      <c r="AC6985" s="1"/>
      <c r="AJ6985" s="1"/>
      <c r="AK6985" s="1"/>
      <c r="AL6985" s="1"/>
    </row>
    <row r="6986">
      <c r="I6986" s="1"/>
      <c r="J6986" s="1"/>
      <c r="K6986" s="1"/>
      <c r="AA6986" s="1"/>
      <c r="AB6986" s="1"/>
      <c r="AC6986" s="1"/>
      <c r="AJ6986" s="1"/>
      <c r="AK6986" s="1"/>
      <c r="AL6986" s="1"/>
    </row>
    <row r="6987">
      <c r="I6987" s="1"/>
      <c r="J6987" s="1"/>
      <c r="K6987" s="1"/>
      <c r="AA6987" s="1"/>
      <c r="AB6987" s="1"/>
      <c r="AC6987" s="1"/>
      <c r="AJ6987" s="1"/>
      <c r="AK6987" s="1"/>
      <c r="AL6987" s="1"/>
    </row>
    <row r="6988">
      <c r="I6988" s="1"/>
      <c r="J6988" s="1"/>
      <c r="K6988" s="1"/>
      <c r="AA6988" s="1"/>
      <c r="AB6988" s="1"/>
      <c r="AC6988" s="1"/>
      <c r="AJ6988" s="1"/>
      <c r="AK6988" s="1"/>
      <c r="AL6988" s="1"/>
    </row>
    <row r="6989">
      <c r="I6989" s="1"/>
      <c r="J6989" s="1"/>
      <c r="K6989" s="1"/>
      <c r="AA6989" s="1"/>
      <c r="AB6989" s="1"/>
      <c r="AC6989" s="1"/>
      <c r="AJ6989" s="1"/>
      <c r="AK6989" s="1"/>
      <c r="AL6989" s="1"/>
    </row>
    <row r="6990">
      <c r="I6990" s="1"/>
      <c r="J6990" s="1"/>
      <c r="K6990" s="1"/>
      <c r="AA6990" s="1"/>
      <c r="AB6990" s="1"/>
      <c r="AC6990" s="1"/>
      <c r="AJ6990" s="1"/>
      <c r="AK6990" s="1"/>
      <c r="AL6990" s="1"/>
    </row>
    <row r="6991">
      <c r="I6991" s="1"/>
      <c r="J6991" s="1"/>
      <c r="K6991" s="1"/>
      <c r="AA6991" s="1"/>
      <c r="AB6991" s="1"/>
      <c r="AC6991" s="1"/>
      <c r="AJ6991" s="1"/>
      <c r="AK6991" s="1"/>
      <c r="AL6991" s="1"/>
    </row>
    <row r="6992">
      <c r="I6992" s="1"/>
      <c r="J6992" s="1"/>
      <c r="K6992" s="1"/>
      <c r="AA6992" s="1"/>
      <c r="AB6992" s="1"/>
      <c r="AC6992" s="1"/>
      <c r="AJ6992" s="1"/>
      <c r="AK6992" s="1"/>
      <c r="AL6992" s="1"/>
    </row>
    <row r="6993">
      <c r="I6993" s="1"/>
      <c r="J6993" s="1"/>
      <c r="K6993" s="1"/>
      <c r="AA6993" s="1"/>
      <c r="AB6993" s="1"/>
      <c r="AC6993" s="1"/>
      <c r="AJ6993" s="1"/>
      <c r="AK6993" s="1"/>
      <c r="AL6993" s="1"/>
    </row>
    <row r="6994">
      <c r="I6994" s="1"/>
      <c r="J6994" s="1"/>
      <c r="K6994" s="1"/>
      <c r="AA6994" s="1"/>
      <c r="AB6994" s="1"/>
      <c r="AC6994" s="1"/>
      <c r="AJ6994" s="1"/>
      <c r="AK6994" s="1"/>
      <c r="AL6994" s="1"/>
    </row>
    <row r="6995">
      <c r="I6995" s="1"/>
      <c r="J6995" s="1"/>
      <c r="K6995" s="1"/>
      <c r="AA6995" s="1"/>
      <c r="AB6995" s="1"/>
      <c r="AC6995" s="1"/>
      <c r="AJ6995" s="1"/>
      <c r="AK6995" s="1"/>
      <c r="AL6995" s="1"/>
    </row>
    <row r="6996">
      <c r="I6996" s="1"/>
      <c r="J6996" s="1"/>
      <c r="K6996" s="1"/>
      <c r="AA6996" s="1"/>
      <c r="AB6996" s="1"/>
      <c r="AC6996" s="1"/>
      <c r="AJ6996" s="1"/>
      <c r="AK6996" s="1"/>
      <c r="AL6996" s="1"/>
    </row>
    <row r="6997">
      <c r="I6997" s="1"/>
      <c r="J6997" s="1"/>
      <c r="K6997" s="1"/>
      <c r="AA6997" s="1"/>
      <c r="AB6997" s="1"/>
      <c r="AC6997" s="1"/>
      <c r="AJ6997" s="1"/>
      <c r="AK6997" s="1"/>
      <c r="AL6997" s="1"/>
    </row>
    <row r="6998">
      <c r="I6998" s="1"/>
      <c r="J6998" s="1"/>
      <c r="K6998" s="1"/>
      <c r="AA6998" s="1"/>
      <c r="AB6998" s="1"/>
      <c r="AC6998" s="1"/>
      <c r="AJ6998" s="1"/>
      <c r="AK6998" s="1"/>
      <c r="AL6998" s="1"/>
    </row>
    <row r="6999">
      <c r="I6999" s="1"/>
      <c r="J6999" s="1"/>
      <c r="K6999" s="1"/>
      <c r="AA6999" s="1"/>
      <c r="AB6999" s="1"/>
      <c r="AC6999" s="1"/>
      <c r="AJ6999" s="1"/>
      <c r="AK6999" s="1"/>
      <c r="AL6999" s="1"/>
    </row>
    <row r="7000">
      <c r="I7000" s="1"/>
      <c r="J7000" s="1"/>
      <c r="K7000" s="1"/>
      <c r="AA7000" s="1"/>
      <c r="AB7000" s="1"/>
      <c r="AC7000" s="1"/>
      <c r="AJ7000" s="1"/>
      <c r="AK7000" s="1"/>
      <c r="AL7000" s="1"/>
    </row>
    <row r="7001">
      <c r="I7001" s="1"/>
      <c r="J7001" s="1"/>
      <c r="K7001" s="1"/>
      <c r="AA7001" s="1"/>
      <c r="AB7001" s="1"/>
      <c r="AC7001" s="1"/>
      <c r="AJ7001" s="1"/>
      <c r="AK7001" s="1"/>
      <c r="AL7001" s="1"/>
    </row>
    <row r="7002">
      <c r="I7002" s="1"/>
      <c r="J7002" s="1"/>
      <c r="K7002" s="1"/>
      <c r="AA7002" s="1"/>
      <c r="AB7002" s="1"/>
      <c r="AC7002" s="1"/>
      <c r="AJ7002" s="1"/>
      <c r="AK7002" s="1"/>
      <c r="AL7002" s="1"/>
    </row>
    <row r="7003">
      <c r="I7003" s="1"/>
      <c r="J7003" s="1"/>
      <c r="K7003" s="1"/>
      <c r="AA7003" s="1"/>
      <c r="AB7003" s="1"/>
      <c r="AC7003" s="1"/>
      <c r="AJ7003" s="1"/>
      <c r="AK7003" s="1"/>
      <c r="AL7003" s="1"/>
    </row>
    <row r="7004">
      <c r="I7004" s="1"/>
      <c r="J7004" s="1"/>
      <c r="K7004" s="1"/>
      <c r="AA7004" s="1"/>
      <c r="AB7004" s="1"/>
      <c r="AC7004" s="1"/>
      <c r="AJ7004" s="1"/>
      <c r="AK7004" s="1"/>
      <c r="AL7004" s="1"/>
    </row>
    <row r="7005">
      <c r="I7005" s="1"/>
      <c r="J7005" s="1"/>
      <c r="K7005" s="1"/>
      <c r="AA7005" s="1"/>
      <c r="AB7005" s="1"/>
      <c r="AC7005" s="1"/>
      <c r="AJ7005" s="1"/>
      <c r="AK7005" s="1"/>
      <c r="AL7005" s="1"/>
    </row>
    <row r="7006">
      <c r="I7006" s="1"/>
      <c r="J7006" s="1"/>
      <c r="K7006" s="1"/>
      <c r="AA7006" s="1"/>
      <c r="AB7006" s="1"/>
      <c r="AC7006" s="1"/>
      <c r="AJ7006" s="1"/>
      <c r="AK7006" s="1"/>
      <c r="AL7006" s="1"/>
    </row>
    <row r="7007">
      <c r="I7007" s="1"/>
      <c r="J7007" s="1"/>
      <c r="K7007" s="1"/>
      <c r="AA7007" s="1"/>
      <c r="AB7007" s="1"/>
      <c r="AC7007" s="1"/>
      <c r="AJ7007" s="1"/>
      <c r="AK7007" s="1"/>
      <c r="AL7007" s="1"/>
    </row>
    <row r="7008">
      <c r="I7008" s="1"/>
      <c r="J7008" s="1"/>
      <c r="K7008" s="1"/>
      <c r="AA7008" s="1"/>
      <c r="AB7008" s="1"/>
      <c r="AC7008" s="1"/>
      <c r="AJ7008" s="1"/>
      <c r="AK7008" s="1"/>
      <c r="AL7008" s="1"/>
    </row>
    <row r="7009">
      <c r="I7009" s="1"/>
      <c r="J7009" s="1"/>
      <c r="K7009" s="1"/>
      <c r="AA7009" s="1"/>
      <c r="AB7009" s="1"/>
      <c r="AC7009" s="1"/>
      <c r="AJ7009" s="1"/>
      <c r="AK7009" s="1"/>
      <c r="AL7009" s="1"/>
    </row>
    <row r="7010">
      <c r="I7010" s="1"/>
      <c r="J7010" s="1"/>
      <c r="K7010" s="1"/>
      <c r="AA7010" s="1"/>
      <c r="AB7010" s="1"/>
      <c r="AC7010" s="1"/>
      <c r="AJ7010" s="1"/>
      <c r="AK7010" s="1"/>
      <c r="AL7010" s="1"/>
    </row>
    <row r="7011">
      <c r="I7011" s="1"/>
      <c r="J7011" s="1"/>
      <c r="K7011" s="1"/>
      <c r="AA7011" s="1"/>
      <c r="AB7011" s="1"/>
      <c r="AC7011" s="1"/>
      <c r="AJ7011" s="1"/>
      <c r="AK7011" s="1"/>
      <c r="AL7011" s="1"/>
    </row>
    <row r="7012">
      <c r="I7012" s="1"/>
      <c r="J7012" s="1"/>
      <c r="K7012" s="1"/>
      <c r="AA7012" s="1"/>
      <c r="AB7012" s="1"/>
      <c r="AC7012" s="1"/>
      <c r="AJ7012" s="1"/>
      <c r="AK7012" s="1"/>
      <c r="AL7012" s="1"/>
    </row>
    <row r="7013">
      <c r="I7013" s="1"/>
      <c r="J7013" s="1"/>
      <c r="K7013" s="1"/>
      <c r="AA7013" s="1"/>
      <c r="AB7013" s="1"/>
      <c r="AC7013" s="1"/>
      <c r="AJ7013" s="1"/>
      <c r="AK7013" s="1"/>
      <c r="AL7013" s="1"/>
    </row>
    <row r="7014">
      <c r="I7014" s="1"/>
      <c r="J7014" s="1"/>
      <c r="K7014" s="1"/>
      <c r="AA7014" s="1"/>
      <c r="AB7014" s="1"/>
      <c r="AC7014" s="1"/>
      <c r="AJ7014" s="1"/>
      <c r="AK7014" s="1"/>
      <c r="AL7014" s="1"/>
    </row>
    <row r="7015">
      <c r="I7015" s="1"/>
      <c r="J7015" s="1"/>
      <c r="K7015" s="1"/>
      <c r="AA7015" s="1"/>
      <c r="AB7015" s="1"/>
      <c r="AC7015" s="1"/>
      <c r="AJ7015" s="1"/>
      <c r="AK7015" s="1"/>
      <c r="AL7015" s="1"/>
    </row>
    <row r="7016">
      <c r="I7016" s="1"/>
      <c r="J7016" s="1"/>
      <c r="K7016" s="1"/>
      <c r="AA7016" s="1"/>
      <c r="AB7016" s="1"/>
      <c r="AC7016" s="1"/>
      <c r="AJ7016" s="1"/>
      <c r="AK7016" s="1"/>
      <c r="AL7016" s="1"/>
    </row>
    <row r="7017">
      <c r="I7017" s="1"/>
      <c r="J7017" s="1"/>
      <c r="K7017" s="1"/>
      <c r="AA7017" s="1"/>
      <c r="AB7017" s="1"/>
      <c r="AC7017" s="1"/>
      <c r="AJ7017" s="1"/>
      <c r="AK7017" s="1"/>
      <c r="AL7017" s="1"/>
    </row>
    <row r="7018">
      <c r="I7018" s="1"/>
      <c r="J7018" s="1"/>
      <c r="K7018" s="1"/>
      <c r="AA7018" s="1"/>
      <c r="AB7018" s="1"/>
      <c r="AC7018" s="1"/>
      <c r="AJ7018" s="1"/>
      <c r="AK7018" s="1"/>
      <c r="AL7018" s="1"/>
    </row>
    <row r="7019">
      <c r="I7019" s="1"/>
      <c r="J7019" s="1"/>
      <c r="K7019" s="1"/>
      <c r="AA7019" s="1"/>
      <c r="AB7019" s="1"/>
      <c r="AC7019" s="1"/>
      <c r="AJ7019" s="1"/>
      <c r="AK7019" s="1"/>
      <c r="AL7019" s="1"/>
    </row>
    <row r="7020">
      <c r="I7020" s="1"/>
      <c r="J7020" s="1"/>
      <c r="K7020" s="1"/>
      <c r="AA7020" s="1"/>
      <c r="AB7020" s="1"/>
      <c r="AC7020" s="1"/>
      <c r="AJ7020" s="1"/>
      <c r="AK7020" s="1"/>
      <c r="AL7020" s="1"/>
    </row>
    <row r="7021">
      <c r="I7021" s="1"/>
      <c r="J7021" s="1"/>
      <c r="K7021" s="1"/>
      <c r="AA7021" s="1"/>
      <c r="AB7021" s="1"/>
      <c r="AC7021" s="1"/>
      <c r="AJ7021" s="1"/>
      <c r="AK7021" s="1"/>
      <c r="AL7021" s="1"/>
    </row>
    <row r="7022">
      <c r="I7022" s="1"/>
      <c r="J7022" s="1"/>
      <c r="K7022" s="1"/>
      <c r="AA7022" s="1"/>
      <c r="AB7022" s="1"/>
      <c r="AC7022" s="1"/>
      <c r="AJ7022" s="1"/>
      <c r="AK7022" s="1"/>
      <c r="AL7022" s="1"/>
    </row>
    <row r="7023">
      <c r="I7023" s="1"/>
      <c r="J7023" s="1"/>
      <c r="K7023" s="1"/>
      <c r="AA7023" s="1"/>
      <c r="AB7023" s="1"/>
      <c r="AC7023" s="1"/>
      <c r="AJ7023" s="1"/>
      <c r="AK7023" s="1"/>
      <c r="AL7023" s="1"/>
    </row>
    <row r="7024">
      <c r="I7024" s="1"/>
      <c r="J7024" s="1"/>
      <c r="K7024" s="1"/>
      <c r="AA7024" s="1"/>
      <c r="AB7024" s="1"/>
      <c r="AC7024" s="1"/>
      <c r="AJ7024" s="1"/>
      <c r="AK7024" s="1"/>
      <c r="AL7024" s="1"/>
    </row>
    <row r="7025">
      <c r="I7025" s="1"/>
      <c r="J7025" s="1"/>
      <c r="K7025" s="1"/>
      <c r="AA7025" s="1"/>
      <c r="AB7025" s="1"/>
      <c r="AC7025" s="1"/>
      <c r="AJ7025" s="1"/>
      <c r="AK7025" s="1"/>
      <c r="AL7025" s="1"/>
    </row>
    <row r="7026">
      <c r="I7026" s="1"/>
      <c r="J7026" s="1"/>
      <c r="K7026" s="1"/>
      <c r="AA7026" s="1"/>
      <c r="AB7026" s="1"/>
      <c r="AC7026" s="1"/>
      <c r="AJ7026" s="1"/>
      <c r="AK7026" s="1"/>
      <c r="AL7026" s="1"/>
    </row>
    <row r="7027">
      <c r="I7027" s="1"/>
      <c r="J7027" s="1"/>
      <c r="K7027" s="1"/>
      <c r="AA7027" s="1"/>
      <c r="AB7027" s="1"/>
      <c r="AC7027" s="1"/>
      <c r="AJ7027" s="1"/>
      <c r="AK7027" s="1"/>
      <c r="AL7027" s="1"/>
    </row>
    <row r="7028">
      <c r="I7028" s="1"/>
      <c r="J7028" s="1"/>
      <c r="K7028" s="1"/>
      <c r="AA7028" s="1"/>
      <c r="AB7028" s="1"/>
      <c r="AC7028" s="1"/>
      <c r="AJ7028" s="1"/>
      <c r="AK7028" s="1"/>
      <c r="AL7028" s="1"/>
    </row>
    <row r="7029">
      <c r="I7029" s="1"/>
      <c r="J7029" s="1"/>
      <c r="K7029" s="1"/>
      <c r="AA7029" s="1"/>
      <c r="AB7029" s="1"/>
      <c r="AC7029" s="1"/>
      <c r="AJ7029" s="1"/>
      <c r="AK7029" s="1"/>
      <c r="AL7029" s="1"/>
    </row>
    <row r="7030">
      <c r="I7030" s="1"/>
      <c r="J7030" s="1"/>
      <c r="K7030" s="1"/>
      <c r="AA7030" s="1"/>
      <c r="AB7030" s="1"/>
      <c r="AC7030" s="1"/>
      <c r="AJ7030" s="1"/>
      <c r="AK7030" s="1"/>
      <c r="AL7030" s="1"/>
    </row>
    <row r="7031">
      <c r="I7031" s="1"/>
      <c r="J7031" s="1"/>
      <c r="K7031" s="1"/>
      <c r="AA7031" s="1"/>
      <c r="AB7031" s="1"/>
      <c r="AC7031" s="1"/>
      <c r="AJ7031" s="1"/>
      <c r="AK7031" s="1"/>
      <c r="AL7031" s="1"/>
    </row>
    <row r="7032">
      <c r="I7032" s="1"/>
      <c r="J7032" s="1"/>
      <c r="K7032" s="1"/>
      <c r="AA7032" s="1"/>
      <c r="AB7032" s="1"/>
      <c r="AC7032" s="1"/>
      <c r="AJ7032" s="1"/>
      <c r="AK7032" s="1"/>
      <c r="AL7032" s="1"/>
    </row>
    <row r="7033">
      <c r="I7033" s="1"/>
      <c r="J7033" s="1"/>
      <c r="K7033" s="1"/>
      <c r="AA7033" s="1"/>
      <c r="AB7033" s="1"/>
      <c r="AC7033" s="1"/>
      <c r="AJ7033" s="1"/>
      <c r="AK7033" s="1"/>
      <c r="AL7033" s="1"/>
    </row>
    <row r="7034">
      <c r="I7034" s="1"/>
      <c r="J7034" s="1"/>
      <c r="K7034" s="1"/>
      <c r="AA7034" s="1"/>
      <c r="AB7034" s="1"/>
      <c r="AC7034" s="1"/>
      <c r="AJ7034" s="1"/>
      <c r="AK7034" s="1"/>
      <c r="AL7034" s="1"/>
    </row>
    <row r="7035">
      <c r="I7035" s="1"/>
      <c r="J7035" s="1"/>
      <c r="K7035" s="1"/>
      <c r="AA7035" s="1"/>
      <c r="AB7035" s="1"/>
      <c r="AC7035" s="1"/>
      <c r="AJ7035" s="1"/>
      <c r="AK7035" s="1"/>
      <c r="AL7035" s="1"/>
    </row>
    <row r="7036">
      <c r="I7036" s="1"/>
      <c r="J7036" s="1"/>
      <c r="K7036" s="1"/>
      <c r="AA7036" s="1"/>
      <c r="AB7036" s="1"/>
      <c r="AC7036" s="1"/>
      <c r="AJ7036" s="1"/>
      <c r="AK7036" s="1"/>
      <c r="AL7036" s="1"/>
    </row>
    <row r="7037">
      <c r="I7037" s="1"/>
      <c r="J7037" s="1"/>
      <c r="K7037" s="1"/>
      <c r="AA7037" s="1"/>
      <c r="AB7037" s="1"/>
      <c r="AC7037" s="1"/>
      <c r="AJ7037" s="1"/>
      <c r="AK7037" s="1"/>
      <c r="AL7037" s="1"/>
    </row>
    <row r="7038">
      <c r="I7038" s="1"/>
      <c r="J7038" s="1"/>
      <c r="K7038" s="1"/>
      <c r="AA7038" s="1"/>
      <c r="AB7038" s="1"/>
      <c r="AC7038" s="1"/>
      <c r="AJ7038" s="1"/>
      <c r="AK7038" s="1"/>
      <c r="AL7038" s="1"/>
    </row>
    <row r="7039">
      <c r="I7039" s="1"/>
      <c r="J7039" s="1"/>
      <c r="K7039" s="1"/>
      <c r="AA7039" s="1"/>
      <c r="AB7039" s="1"/>
      <c r="AC7039" s="1"/>
      <c r="AJ7039" s="1"/>
      <c r="AK7039" s="1"/>
      <c r="AL7039" s="1"/>
    </row>
    <row r="7040">
      <c r="I7040" s="1"/>
      <c r="J7040" s="1"/>
      <c r="K7040" s="1"/>
      <c r="AA7040" s="1"/>
      <c r="AB7040" s="1"/>
      <c r="AC7040" s="1"/>
      <c r="AJ7040" s="1"/>
      <c r="AK7040" s="1"/>
      <c r="AL7040" s="1"/>
    </row>
    <row r="7041">
      <c r="I7041" s="1"/>
      <c r="J7041" s="1"/>
      <c r="K7041" s="1"/>
      <c r="AA7041" s="1"/>
      <c r="AB7041" s="1"/>
      <c r="AC7041" s="1"/>
      <c r="AJ7041" s="1"/>
      <c r="AK7041" s="1"/>
      <c r="AL7041" s="1"/>
    </row>
    <row r="7042">
      <c r="I7042" s="1"/>
      <c r="J7042" s="1"/>
      <c r="K7042" s="1"/>
      <c r="AA7042" s="1"/>
      <c r="AB7042" s="1"/>
      <c r="AC7042" s="1"/>
      <c r="AJ7042" s="1"/>
      <c r="AK7042" s="1"/>
      <c r="AL7042" s="1"/>
    </row>
    <row r="7043">
      <c r="I7043" s="1"/>
      <c r="J7043" s="1"/>
      <c r="K7043" s="1"/>
      <c r="AA7043" s="1"/>
      <c r="AB7043" s="1"/>
      <c r="AC7043" s="1"/>
      <c r="AJ7043" s="1"/>
      <c r="AK7043" s="1"/>
      <c r="AL7043" s="1"/>
    </row>
    <row r="7044">
      <c r="I7044" s="1"/>
      <c r="J7044" s="1"/>
      <c r="K7044" s="1"/>
      <c r="AA7044" s="1"/>
      <c r="AB7044" s="1"/>
      <c r="AC7044" s="1"/>
      <c r="AJ7044" s="1"/>
      <c r="AK7044" s="1"/>
      <c r="AL7044" s="1"/>
    </row>
    <row r="7045">
      <c r="I7045" s="1"/>
      <c r="J7045" s="1"/>
      <c r="K7045" s="1"/>
      <c r="AA7045" s="1"/>
      <c r="AB7045" s="1"/>
      <c r="AC7045" s="1"/>
      <c r="AJ7045" s="1"/>
      <c r="AK7045" s="1"/>
      <c r="AL7045" s="1"/>
    </row>
    <row r="7046">
      <c r="I7046" s="1"/>
      <c r="J7046" s="1"/>
      <c r="K7046" s="1"/>
      <c r="AA7046" s="1"/>
      <c r="AB7046" s="1"/>
      <c r="AC7046" s="1"/>
      <c r="AJ7046" s="1"/>
      <c r="AK7046" s="1"/>
      <c r="AL7046" s="1"/>
    </row>
    <row r="7047">
      <c r="I7047" s="1"/>
      <c r="J7047" s="1"/>
      <c r="K7047" s="1"/>
      <c r="AA7047" s="1"/>
      <c r="AB7047" s="1"/>
      <c r="AC7047" s="1"/>
      <c r="AJ7047" s="1"/>
      <c r="AK7047" s="1"/>
      <c r="AL7047" s="1"/>
    </row>
    <row r="7048">
      <c r="I7048" s="1"/>
      <c r="J7048" s="1"/>
      <c r="K7048" s="1"/>
      <c r="AA7048" s="1"/>
      <c r="AB7048" s="1"/>
      <c r="AC7048" s="1"/>
      <c r="AJ7048" s="1"/>
      <c r="AK7048" s="1"/>
      <c r="AL7048" s="1"/>
    </row>
    <row r="7049">
      <c r="I7049" s="1"/>
      <c r="J7049" s="1"/>
      <c r="K7049" s="1"/>
      <c r="AA7049" s="1"/>
      <c r="AB7049" s="1"/>
      <c r="AC7049" s="1"/>
      <c r="AJ7049" s="1"/>
      <c r="AK7049" s="1"/>
      <c r="AL7049" s="1"/>
    </row>
    <row r="7050">
      <c r="I7050" s="1"/>
      <c r="J7050" s="1"/>
      <c r="K7050" s="1"/>
      <c r="AA7050" s="1"/>
      <c r="AB7050" s="1"/>
      <c r="AC7050" s="1"/>
      <c r="AJ7050" s="1"/>
      <c r="AK7050" s="1"/>
      <c r="AL7050" s="1"/>
    </row>
    <row r="7051">
      <c r="I7051" s="1"/>
      <c r="J7051" s="1"/>
      <c r="K7051" s="1"/>
      <c r="AA7051" s="1"/>
      <c r="AB7051" s="1"/>
      <c r="AC7051" s="1"/>
      <c r="AJ7051" s="1"/>
      <c r="AK7051" s="1"/>
      <c r="AL7051" s="1"/>
    </row>
    <row r="7052">
      <c r="I7052" s="1"/>
      <c r="J7052" s="1"/>
      <c r="K7052" s="1"/>
      <c r="AA7052" s="1"/>
      <c r="AB7052" s="1"/>
      <c r="AC7052" s="1"/>
      <c r="AJ7052" s="1"/>
      <c r="AK7052" s="1"/>
      <c r="AL7052" s="1"/>
    </row>
    <row r="7053">
      <c r="I7053" s="1"/>
      <c r="J7053" s="1"/>
      <c r="K7053" s="1"/>
      <c r="AA7053" s="1"/>
      <c r="AB7053" s="1"/>
      <c r="AC7053" s="1"/>
      <c r="AJ7053" s="1"/>
      <c r="AK7053" s="1"/>
      <c r="AL7053" s="1"/>
    </row>
    <row r="7054">
      <c r="I7054" s="1"/>
      <c r="J7054" s="1"/>
      <c r="K7054" s="1"/>
      <c r="AA7054" s="1"/>
      <c r="AB7054" s="1"/>
      <c r="AC7054" s="1"/>
      <c r="AJ7054" s="1"/>
      <c r="AK7054" s="1"/>
      <c r="AL7054" s="1"/>
    </row>
    <row r="7055">
      <c r="I7055" s="1"/>
      <c r="J7055" s="1"/>
      <c r="K7055" s="1"/>
      <c r="AA7055" s="1"/>
      <c r="AB7055" s="1"/>
      <c r="AC7055" s="1"/>
      <c r="AJ7055" s="1"/>
      <c r="AK7055" s="1"/>
      <c r="AL7055" s="1"/>
    </row>
    <row r="7056">
      <c r="I7056" s="1"/>
      <c r="J7056" s="1"/>
      <c r="K7056" s="1"/>
      <c r="AA7056" s="1"/>
      <c r="AB7056" s="1"/>
      <c r="AC7056" s="1"/>
      <c r="AJ7056" s="1"/>
      <c r="AK7056" s="1"/>
      <c r="AL7056" s="1"/>
    </row>
    <row r="7057">
      <c r="I7057" s="1"/>
      <c r="J7057" s="1"/>
      <c r="K7057" s="1"/>
      <c r="AA7057" s="1"/>
      <c r="AB7057" s="1"/>
      <c r="AC7057" s="1"/>
      <c r="AJ7057" s="1"/>
      <c r="AK7057" s="1"/>
      <c r="AL7057" s="1"/>
    </row>
    <row r="7058">
      <c r="I7058" s="1"/>
      <c r="J7058" s="1"/>
      <c r="K7058" s="1"/>
      <c r="AA7058" s="1"/>
      <c r="AB7058" s="1"/>
      <c r="AC7058" s="1"/>
      <c r="AJ7058" s="1"/>
      <c r="AK7058" s="1"/>
      <c r="AL7058" s="1"/>
    </row>
    <row r="7059">
      <c r="I7059" s="1"/>
      <c r="J7059" s="1"/>
      <c r="K7059" s="1"/>
      <c r="AA7059" s="1"/>
      <c r="AB7059" s="1"/>
      <c r="AC7059" s="1"/>
      <c r="AJ7059" s="1"/>
      <c r="AK7059" s="1"/>
      <c r="AL7059" s="1"/>
    </row>
    <row r="7060">
      <c r="I7060" s="1"/>
      <c r="J7060" s="1"/>
      <c r="K7060" s="1"/>
      <c r="AA7060" s="1"/>
      <c r="AB7060" s="1"/>
      <c r="AC7060" s="1"/>
      <c r="AJ7060" s="1"/>
      <c r="AK7060" s="1"/>
      <c r="AL7060" s="1"/>
    </row>
    <row r="7061">
      <c r="I7061" s="1"/>
      <c r="J7061" s="1"/>
      <c r="K7061" s="1"/>
      <c r="AA7061" s="1"/>
      <c r="AB7061" s="1"/>
      <c r="AC7061" s="1"/>
      <c r="AJ7061" s="1"/>
      <c r="AK7061" s="1"/>
      <c r="AL7061" s="1"/>
    </row>
    <row r="7062">
      <c r="I7062" s="1"/>
      <c r="J7062" s="1"/>
      <c r="K7062" s="1"/>
      <c r="AA7062" s="1"/>
      <c r="AB7062" s="1"/>
      <c r="AC7062" s="1"/>
      <c r="AJ7062" s="1"/>
      <c r="AK7062" s="1"/>
      <c r="AL7062" s="1"/>
    </row>
    <row r="7063">
      <c r="I7063" s="1"/>
      <c r="J7063" s="1"/>
      <c r="K7063" s="1"/>
      <c r="AA7063" s="1"/>
      <c r="AB7063" s="1"/>
      <c r="AC7063" s="1"/>
      <c r="AJ7063" s="1"/>
      <c r="AK7063" s="1"/>
      <c r="AL7063" s="1"/>
    </row>
    <row r="7064">
      <c r="I7064" s="1"/>
      <c r="J7064" s="1"/>
      <c r="K7064" s="1"/>
      <c r="AA7064" s="1"/>
      <c r="AB7064" s="1"/>
      <c r="AC7064" s="1"/>
      <c r="AJ7064" s="1"/>
      <c r="AK7064" s="1"/>
      <c r="AL7064" s="1"/>
    </row>
    <row r="7065">
      <c r="I7065" s="1"/>
      <c r="J7065" s="1"/>
      <c r="K7065" s="1"/>
      <c r="AA7065" s="1"/>
      <c r="AB7065" s="1"/>
      <c r="AC7065" s="1"/>
      <c r="AJ7065" s="1"/>
      <c r="AK7065" s="1"/>
      <c r="AL7065" s="1"/>
    </row>
    <row r="7066">
      <c r="I7066" s="1"/>
      <c r="J7066" s="1"/>
      <c r="K7066" s="1"/>
      <c r="AA7066" s="1"/>
      <c r="AB7066" s="1"/>
      <c r="AC7066" s="1"/>
      <c r="AJ7066" s="1"/>
      <c r="AK7066" s="1"/>
      <c r="AL7066" s="1"/>
    </row>
    <row r="7067">
      <c r="I7067" s="1"/>
      <c r="J7067" s="1"/>
      <c r="K7067" s="1"/>
      <c r="AA7067" s="1"/>
      <c r="AB7067" s="1"/>
      <c r="AC7067" s="1"/>
      <c r="AJ7067" s="1"/>
      <c r="AK7067" s="1"/>
      <c r="AL7067" s="1"/>
    </row>
    <row r="7068">
      <c r="I7068" s="1"/>
      <c r="J7068" s="1"/>
      <c r="K7068" s="1"/>
      <c r="AA7068" s="1"/>
      <c r="AB7068" s="1"/>
      <c r="AC7068" s="1"/>
      <c r="AJ7068" s="1"/>
      <c r="AK7068" s="1"/>
      <c r="AL7068" s="1"/>
    </row>
    <row r="7069">
      <c r="I7069" s="1"/>
      <c r="J7069" s="1"/>
      <c r="K7069" s="1"/>
      <c r="AA7069" s="1"/>
      <c r="AB7069" s="1"/>
      <c r="AC7069" s="1"/>
      <c r="AJ7069" s="1"/>
      <c r="AK7069" s="1"/>
      <c r="AL7069" s="1"/>
    </row>
    <row r="7070">
      <c r="I7070" s="1"/>
      <c r="J7070" s="1"/>
      <c r="K7070" s="1"/>
      <c r="AA7070" s="1"/>
      <c r="AB7070" s="1"/>
      <c r="AC7070" s="1"/>
      <c r="AJ7070" s="1"/>
      <c r="AK7070" s="1"/>
      <c r="AL7070" s="1"/>
    </row>
    <row r="7071">
      <c r="I7071" s="1"/>
      <c r="J7071" s="1"/>
      <c r="K7071" s="1"/>
      <c r="AA7071" s="1"/>
      <c r="AB7071" s="1"/>
      <c r="AC7071" s="1"/>
      <c r="AJ7071" s="1"/>
      <c r="AK7071" s="1"/>
      <c r="AL7071" s="1"/>
    </row>
    <row r="7072">
      <c r="I7072" s="1"/>
      <c r="J7072" s="1"/>
      <c r="K7072" s="1"/>
      <c r="AA7072" s="1"/>
      <c r="AB7072" s="1"/>
      <c r="AC7072" s="1"/>
      <c r="AJ7072" s="1"/>
      <c r="AK7072" s="1"/>
      <c r="AL7072" s="1"/>
    </row>
    <row r="7073">
      <c r="I7073" s="1"/>
      <c r="J7073" s="1"/>
      <c r="K7073" s="1"/>
      <c r="AA7073" s="1"/>
      <c r="AB7073" s="1"/>
      <c r="AC7073" s="1"/>
      <c r="AJ7073" s="1"/>
      <c r="AK7073" s="1"/>
      <c r="AL7073" s="1"/>
    </row>
    <row r="7074">
      <c r="I7074" s="1"/>
      <c r="J7074" s="1"/>
      <c r="K7074" s="1"/>
      <c r="AA7074" s="1"/>
      <c r="AB7074" s="1"/>
      <c r="AC7074" s="1"/>
      <c r="AJ7074" s="1"/>
      <c r="AK7074" s="1"/>
      <c r="AL7074" s="1"/>
    </row>
    <row r="7075">
      <c r="I7075" s="1"/>
      <c r="J7075" s="1"/>
      <c r="K7075" s="1"/>
      <c r="AA7075" s="1"/>
      <c r="AB7075" s="1"/>
      <c r="AC7075" s="1"/>
      <c r="AJ7075" s="1"/>
      <c r="AK7075" s="1"/>
      <c r="AL7075" s="1"/>
    </row>
    <row r="7076">
      <c r="I7076" s="1"/>
      <c r="J7076" s="1"/>
      <c r="K7076" s="1"/>
      <c r="AA7076" s="1"/>
      <c r="AB7076" s="1"/>
      <c r="AC7076" s="1"/>
      <c r="AJ7076" s="1"/>
      <c r="AK7076" s="1"/>
      <c r="AL7076" s="1"/>
    </row>
    <row r="7077">
      <c r="I7077" s="1"/>
      <c r="J7077" s="1"/>
      <c r="K7077" s="1"/>
      <c r="AA7077" s="1"/>
      <c r="AB7077" s="1"/>
      <c r="AC7077" s="1"/>
      <c r="AJ7077" s="1"/>
      <c r="AK7077" s="1"/>
      <c r="AL7077" s="1"/>
    </row>
    <row r="7078">
      <c r="I7078" s="1"/>
      <c r="J7078" s="1"/>
      <c r="K7078" s="1"/>
      <c r="AA7078" s="1"/>
      <c r="AB7078" s="1"/>
      <c r="AC7078" s="1"/>
      <c r="AJ7078" s="1"/>
      <c r="AK7078" s="1"/>
      <c r="AL7078" s="1"/>
    </row>
    <row r="7079">
      <c r="I7079" s="1"/>
      <c r="J7079" s="1"/>
      <c r="K7079" s="1"/>
      <c r="AA7079" s="1"/>
      <c r="AB7079" s="1"/>
      <c r="AC7079" s="1"/>
      <c r="AJ7079" s="1"/>
      <c r="AK7079" s="1"/>
      <c r="AL7079" s="1"/>
    </row>
    <row r="7080">
      <c r="I7080" s="1"/>
      <c r="J7080" s="1"/>
      <c r="K7080" s="1"/>
      <c r="AA7080" s="1"/>
      <c r="AB7080" s="1"/>
      <c r="AC7080" s="1"/>
      <c r="AJ7080" s="1"/>
      <c r="AK7080" s="1"/>
      <c r="AL7080" s="1"/>
    </row>
    <row r="7081">
      <c r="I7081" s="1"/>
      <c r="J7081" s="1"/>
      <c r="K7081" s="1"/>
      <c r="AA7081" s="1"/>
      <c r="AB7081" s="1"/>
      <c r="AC7081" s="1"/>
      <c r="AJ7081" s="1"/>
      <c r="AK7081" s="1"/>
      <c r="AL7081" s="1"/>
    </row>
    <row r="7082">
      <c r="I7082" s="1"/>
      <c r="J7082" s="1"/>
      <c r="K7082" s="1"/>
      <c r="AA7082" s="1"/>
      <c r="AB7082" s="1"/>
      <c r="AC7082" s="1"/>
      <c r="AJ7082" s="1"/>
      <c r="AK7082" s="1"/>
      <c r="AL7082" s="1"/>
    </row>
    <row r="7083">
      <c r="I7083" s="1"/>
      <c r="J7083" s="1"/>
      <c r="K7083" s="1"/>
      <c r="AA7083" s="1"/>
      <c r="AB7083" s="1"/>
      <c r="AC7083" s="1"/>
      <c r="AJ7083" s="1"/>
      <c r="AK7083" s="1"/>
      <c r="AL7083" s="1"/>
    </row>
    <row r="7084">
      <c r="I7084" s="1"/>
      <c r="J7084" s="1"/>
      <c r="K7084" s="1"/>
      <c r="AA7084" s="1"/>
      <c r="AB7084" s="1"/>
      <c r="AC7084" s="1"/>
      <c r="AJ7084" s="1"/>
      <c r="AK7084" s="1"/>
      <c r="AL7084" s="1"/>
    </row>
    <row r="7085">
      <c r="I7085" s="1"/>
      <c r="J7085" s="1"/>
      <c r="K7085" s="1"/>
      <c r="AA7085" s="1"/>
      <c r="AB7085" s="1"/>
      <c r="AC7085" s="1"/>
      <c r="AJ7085" s="1"/>
      <c r="AK7085" s="1"/>
      <c r="AL7085" s="1"/>
    </row>
    <row r="7086">
      <c r="I7086" s="1"/>
      <c r="J7086" s="1"/>
      <c r="K7086" s="1"/>
      <c r="AA7086" s="1"/>
      <c r="AB7086" s="1"/>
      <c r="AC7086" s="1"/>
      <c r="AJ7086" s="1"/>
      <c r="AK7086" s="1"/>
      <c r="AL7086" s="1"/>
    </row>
    <row r="7087">
      <c r="I7087" s="1"/>
      <c r="J7087" s="1"/>
      <c r="K7087" s="1"/>
      <c r="AA7087" s="1"/>
      <c r="AB7087" s="1"/>
      <c r="AC7087" s="1"/>
      <c r="AJ7087" s="1"/>
      <c r="AK7087" s="1"/>
      <c r="AL7087" s="1"/>
    </row>
    <row r="7088">
      <c r="I7088" s="1"/>
      <c r="J7088" s="1"/>
      <c r="K7088" s="1"/>
      <c r="AA7088" s="1"/>
      <c r="AB7088" s="1"/>
      <c r="AC7088" s="1"/>
      <c r="AJ7088" s="1"/>
      <c r="AK7088" s="1"/>
      <c r="AL7088" s="1"/>
    </row>
    <row r="7089">
      <c r="I7089" s="1"/>
      <c r="J7089" s="1"/>
      <c r="K7089" s="1"/>
      <c r="AA7089" s="1"/>
      <c r="AB7089" s="1"/>
      <c r="AC7089" s="1"/>
      <c r="AJ7089" s="1"/>
      <c r="AK7089" s="1"/>
      <c r="AL7089" s="1"/>
    </row>
    <row r="7090">
      <c r="I7090" s="1"/>
      <c r="J7090" s="1"/>
      <c r="K7090" s="1"/>
      <c r="AA7090" s="1"/>
      <c r="AB7090" s="1"/>
      <c r="AC7090" s="1"/>
      <c r="AJ7090" s="1"/>
      <c r="AK7090" s="1"/>
      <c r="AL7090" s="1"/>
    </row>
    <row r="7091">
      <c r="I7091" s="1"/>
      <c r="J7091" s="1"/>
      <c r="K7091" s="1"/>
      <c r="AA7091" s="1"/>
      <c r="AB7091" s="1"/>
      <c r="AC7091" s="1"/>
      <c r="AJ7091" s="1"/>
      <c r="AK7091" s="1"/>
      <c r="AL7091" s="1"/>
    </row>
    <row r="7092">
      <c r="I7092" s="1"/>
      <c r="J7092" s="1"/>
      <c r="K7092" s="1"/>
      <c r="AA7092" s="1"/>
      <c r="AB7092" s="1"/>
      <c r="AC7092" s="1"/>
      <c r="AJ7092" s="1"/>
      <c r="AK7092" s="1"/>
      <c r="AL7092" s="1"/>
    </row>
    <row r="7093">
      <c r="I7093" s="1"/>
      <c r="J7093" s="1"/>
      <c r="K7093" s="1"/>
      <c r="AA7093" s="1"/>
      <c r="AB7093" s="1"/>
      <c r="AC7093" s="1"/>
      <c r="AJ7093" s="1"/>
      <c r="AK7093" s="1"/>
      <c r="AL7093" s="1"/>
    </row>
    <row r="7094">
      <c r="I7094" s="1"/>
      <c r="J7094" s="1"/>
      <c r="K7094" s="1"/>
      <c r="AA7094" s="1"/>
      <c r="AB7094" s="1"/>
      <c r="AC7094" s="1"/>
      <c r="AJ7094" s="1"/>
      <c r="AK7094" s="1"/>
      <c r="AL7094" s="1"/>
    </row>
    <row r="7095">
      <c r="I7095" s="1"/>
      <c r="J7095" s="1"/>
      <c r="K7095" s="1"/>
      <c r="AA7095" s="1"/>
      <c r="AB7095" s="1"/>
      <c r="AC7095" s="1"/>
      <c r="AJ7095" s="1"/>
      <c r="AK7095" s="1"/>
      <c r="AL7095" s="1"/>
    </row>
    <row r="7096">
      <c r="I7096" s="1"/>
      <c r="J7096" s="1"/>
      <c r="K7096" s="1"/>
      <c r="AA7096" s="1"/>
      <c r="AB7096" s="1"/>
      <c r="AC7096" s="1"/>
      <c r="AJ7096" s="1"/>
      <c r="AK7096" s="1"/>
      <c r="AL7096" s="1"/>
    </row>
    <row r="7097">
      <c r="I7097" s="1"/>
      <c r="J7097" s="1"/>
      <c r="K7097" s="1"/>
      <c r="AA7097" s="1"/>
      <c r="AB7097" s="1"/>
      <c r="AC7097" s="1"/>
      <c r="AJ7097" s="1"/>
      <c r="AK7097" s="1"/>
      <c r="AL7097" s="1"/>
    </row>
    <row r="7098">
      <c r="I7098" s="1"/>
      <c r="J7098" s="1"/>
      <c r="K7098" s="1"/>
      <c r="AA7098" s="1"/>
      <c r="AB7098" s="1"/>
      <c r="AC7098" s="1"/>
      <c r="AJ7098" s="1"/>
      <c r="AK7098" s="1"/>
      <c r="AL7098" s="1"/>
    </row>
    <row r="7099">
      <c r="I7099" s="1"/>
      <c r="J7099" s="1"/>
      <c r="K7099" s="1"/>
      <c r="AA7099" s="1"/>
      <c r="AB7099" s="1"/>
      <c r="AC7099" s="1"/>
      <c r="AJ7099" s="1"/>
      <c r="AK7099" s="1"/>
      <c r="AL7099" s="1"/>
    </row>
    <row r="7100">
      <c r="I7100" s="1"/>
      <c r="J7100" s="1"/>
      <c r="K7100" s="1"/>
      <c r="AA7100" s="1"/>
      <c r="AB7100" s="1"/>
      <c r="AC7100" s="1"/>
      <c r="AJ7100" s="1"/>
      <c r="AK7100" s="1"/>
      <c r="AL7100" s="1"/>
    </row>
    <row r="7101">
      <c r="I7101" s="1"/>
      <c r="J7101" s="1"/>
      <c r="K7101" s="1"/>
      <c r="AA7101" s="1"/>
      <c r="AB7101" s="1"/>
      <c r="AC7101" s="1"/>
      <c r="AJ7101" s="1"/>
      <c r="AK7101" s="1"/>
      <c r="AL7101" s="1"/>
    </row>
    <row r="7102">
      <c r="I7102" s="1"/>
      <c r="J7102" s="1"/>
      <c r="K7102" s="1"/>
      <c r="AA7102" s="1"/>
      <c r="AB7102" s="1"/>
      <c r="AC7102" s="1"/>
      <c r="AJ7102" s="1"/>
      <c r="AK7102" s="1"/>
      <c r="AL7102" s="1"/>
    </row>
    <row r="7103">
      <c r="I7103" s="1"/>
      <c r="J7103" s="1"/>
      <c r="K7103" s="1"/>
      <c r="AA7103" s="1"/>
      <c r="AB7103" s="1"/>
      <c r="AC7103" s="1"/>
      <c r="AJ7103" s="1"/>
      <c r="AK7103" s="1"/>
      <c r="AL7103" s="1"/>
    </row>
    <row r="7104">
      <c r="I7104" s="1"/>
      <c r="J7104" s="1"/>
      <c r="K7104" s="1"/>
      <c r="AA7104" s="1"/>
      <c r="AB7104" s="1"/>
      <c r="AC7104" s="1"/>
      <c r="AJ7104" s="1"/>
      <c r="AK7104" s="1"/>
      <c r="AL7104" s="1"/>
    </row>
    <row r="7105">
      <c r="I7105" s="1"/>
      <c r="J7105" s="1"/>
      <c r="K7105" s="1"/>
      <c r="AA7105" s="1"/>
      <c r="AB7105" s="1"/>
      <c r="AC7105" s="1"/>
      <c r="AJ7105" s="1"/>
      <c r="AK7105" s="1"/>
      <c r="AL7105" s="1"/>
    </row>
    <row r="7106">
      <c r="I7106" s="1"/>
      <c r="J7106" s="1"/>
      <c r="K7106" s="1"/>
      <c r="AA7106" s="1"/>
      <c r="AB7106" s="1"/>
      <c r="AC7106" s="1"/>
      <c r="AJ7106" s="1"/>
      <c r="AK7106" s="1"/>
      <c r="AL7106" s="1"/>
    </row>
    <row r="7107">
      <c r="I7107" s="1"/>
      <c r="J7107" s="1"/>
      <c r="K7107" s="1"/>
      <c r="AA7107" s="1"/>
      <c r="AB7107" s="1"/>
      <c r="AC7107" s="1"/>
      <c r="AJ7107" s="1"/>
      <c r="AK7107" s="1"/>
      <c r="AL7107" s="1"/>
    </row>
    <row r="7108">
      <c r="I7108" s="1"/>
      <c r="J7108" s="1"/>
      <c r="K7108" s="1"/>
      <c r="AA7108" s="1"/>
      <c r="AB7108" s="1"/>
      <c r="AC7108" s="1"/>
      <c r="AJ7108" s="1"/>
      <c r="AK7108" s="1"/>
      <c r="AL7108" s="1"/>
    </row>
    <row r="7109">
      <c r="I7109" s="1"/>
      <c r="J7109" s="1"/>
      <c r="K7109" s="1"/>
      <c r="AA7109" s="1"/>
      <c r="AB7109" s="1"/>
      <c r="AC7109" s="1"/>
      <c r="AJ7109" s="1"/>
      <c r="AK7109" s="1"/>
      <c r="AL7109" s="1"/>
    </row>
    <row r="7110">
      <c r="I7110" s="1"/>
      <c r="J7110" s="1"/>
      <c r="K7110" s="1"/>
      <c r="AA7110" s="1"/>
      <c r="AB7110" s="1"/>
      <c r="AC7110" s="1"/>
      <c r="AJ7110" s="1"/>
      <c r="AK7110" s="1"/>
      <c r="AL7110" s="1"/>
    </row>
    <row r="7111">
      <c r="I7111" s="1"/>
      <c r="J7111" s="1"/>
      <c r="K7111" s="1"/>
      <c r="AA7111" s="1"/>
      <c r="AB7111" s="1"/>
      <c r="AC7111" s="1"/>
      <c r="AJ7111" s="1"/>
      <c r="AK7111" s="1"/>
      <c r="AL7111" s="1"/>
    </row>
    <row r="7112">
      <c r="I7112" s="1"/>
      <c r="J7112" s="1"/>
      <c r="K7112" s="1"/>
      <c r="AA7112" s="1"/>
      <c r="AB7112" s="1"/>
      <c r="AC7112" s="1"/>
      <c r="AJ7112" s="1"/>
      <c r="AK7112" s="1"/>
      <c r="AL7112" s="1"/>
    </row>
    <row r="7113">
      <c r="I7113" s="1"/>
      <c r="J7113" s="1"/>
      <c r="K7113" s="1"/>
      <c r="AA7113" s="1"/>
      <c r="AB7113" s="1"/>
      <c r="AC7113" s="1"/>
      <c r="AJ7113" s="1"/>
      <c r="AK7113" s="1"/>
      <c r="AL7113" s="1"/>
    </row>
    <row r="7114">
      <c r="I7114" s="1"/>
      <c r="J7114" s="1"/>
      <c r="K7114" s="1"/>
      <c r="AA7114" s="1"/>
      <c r="AB7114" s="1"/>
      <c r="AC7114" s="1"/>
      <c r="AJ7114" s="1"/>
      <c r="AK7114" s="1"/>
      <c r="AL7114" s="1"/>
    </row>
    <row r="7115">
      <c r="I7115" s="1"/>
      <c r="J7115" s="1"/>
      <c r="K7115" s="1"/>
      <c r="AA7115" s="1"/>
      <c r="AB7115" s="1"/>
      <c r="AC7115" s="1"/>
      <c r="AJ7115" s="1"/>
      <c r="AK7115" s="1"/>
      <c r="AL7115" s="1"/>
    </row>
    <row r="7116">
      <c r="I7116" s="1"/>
      <c r="J7116" s="1"/>
      <c r="K7116" s="1"/>
      <c r="AA7116" s="1"/>
      <c r="AB7116" s="1"/>
      <c r="AC7116" s="1"/>
      <c r="AJ7116" s="1"/>
      <c r="AK7116" s="1"/>
      <c r="AL7116" s="1"/>
    </row>
    <row r="7117">
      <c r="I7117" s="1"/>
      <c r="J7117" s="1"/>
      <c r="K7117" s="1"/>
      <c r="AA7117" s="1"/>
      <c r="AB7117" s="1"/>
      <c r="AC7117" s="1"/>
      <c r="AJ7117" s="1"/>
      <c r="AK7117" s="1"/>
      <c r="AL7117" s="1"/>
    </row>
    <row r="7118">
      <c r="I7118" s="1"/>
      <c r="J7118" s="1"/>
      <c r="K7118" s="1"/>
      <c r="AA7118" s="1"/>
      <c r="AB7118" s="1"/>
      <c r="AC7118" s="1"/>
      <c r="AJ7118" s="1"/>
      <c r="AK7118" s="1"/>
      <c r="AL7118" s="1"/>
    </row>
    <row r="7119">
      <c r="I7119" s="1"/>
      <c r="J7119" s="1"/>
      <c r="K7119" s="1"/>
      <c r="AA7119" s="1"/>
      <c r="AB7119" s="1"/>
      <c r="AC7119" s="1"/>
      <c r="AJ7119" s="1"/>
      <c r="AK7119" s="1"/>
      <c r="AL7119" s="1"/>
    </row>
    <row r="7120">
      <c r="I7120" s="1"/>
      <c r="J7120" s="1"/>
      <c r="K7120" s="1"/>
      <c r="AA7120" s="1"/>
      <c r="AB7120" s="1"/>
      <c r="AC7120" s="1"/>
      <c r="AJ7120" s="1"/>
      <c r="AK7120" s="1"/>
      <c r="AL7120" s="1"/>
    </row>
    <row r="7121">
      <c r="I7121" s="1"/>
      <c r="J7121" s="1"/>
      <c r="K7121" s="1"/>
      <c r="AA7121" s="1"/>
      <c r="AB7121" s="1"/>
      <c r="AC7121" s="1"/>
      <c r="AJ7121" s="1"/>
      <c r="AK7121" s="1"/>
      <c r="AL7121" s="1"/>
    </row>
    <row r="7122">
      <c r="I7122" s="1"/>
      <c r="J7122" s="1"/>
      <c r="K7122" s="1"/>
      <c r="AA7122" s="1"/>
      <c r="AB7122" s="1"/>
      <c r="AC7122" s="1"/>
      <c r="AJ7122" s="1"/>
      <c r="AK7122" s="1"/>
      <c r="AL7122" s="1"/>
    </row>
    <row r="7123">
      <c r="I7123" s="1"/>
      <c r="J7123" s="1"/>
      <c r="K7123" s="1"/>
      <c r="AA7123" s="1"/>
      <c r="AB7123" s="1"/>
      <c r="AC7123" s="1"/>
      <c r="AJ7123" s="1"/>
      <c r="AK7123" s="1"/>
      <c r="AL7123" s="1"/>
    </row>
    <row r="7124">
      <c r="I7124" s="1"/>
      <c r="J7124" s="1"/>
      <c r="K7124" s="1"/>
      <c r="AA7124" s="1"/>
      <c r="AB7124" s="1"/>
      <c r="AC7124" s="1"/>
      <c r="AJ7124" s="1"/>
      <c r="AK7124" s="1"/>
      <c r="AL7124" s="1"/>
    </row>
    <row r="7125">
      <c r="I7125" s="1"/>
      <c r="J7125" s="1"/>
      <c r="K7125" s="1"/>
      <c r="AA7125" s="1"/>
      <c r="AB7125" s="1"/>
      <c r="AC7125" s="1"/>
      <c r="AJ7125" s="1"/>
      <c r="AK7125" s="1"/>
      <c r="AL7125" s="1"/>
    </row>
    <row r="7126">
      <c r="I7126" s="1"/>
      <c r="J7126" s="1"/>
      <c r="K7126" s="1"/>
      <c r="AA7126" s="1"/>
      <c r="AB7126" s="1"/>
      <c r="AC7126" s="1"/>
      <c r="AJ7126" s="1"/>
      <c r="AK7126" s="1"/>
      <c r="AL7126" s="1"/>
    </row>
    <row r="7127">
      <c r="I7127" s="1"/>
      <c r="J7127" s="1"/>
      <c r="K7127" s="1"/>
      <c r="AA7127" s="1"/>
      <c r="AB7127" s="1"/>
      <c r="AC7127" s="1"/>
      <c r="AJ7127" s="1"/>
      <c r="AK7127" s="1"/>
      <c r="AL7127" s="1"/>
    </row>
    <row r="7128">
      <c r="I7128" s="1"/>
      <c r="J7128" s="1"/>
      <c r="K7128" s="1"/>
      <c r="AA7128" s="1"/>
      <c r="AB7128" s="1"/>
      <c r="AC7128" s="1"/>
      <c r="AJ7128" s="1"/>
      <c r="AK7128" s="1"/>
      <c r="AL7128" s="1"/>
    </row>
    <row r="7129">
      <c r="I7129" s="1"/>
      <c r="J7129" s="1"/>
      <c r="K7129" s="1"/>
      <c r="AA7129" s="1"/>
      <c r="AB7129" s="1"/>
      <c r="AC7129" s="1"/>
      <c r="AJ7129" s="1"/>
      <c r="AK7129" s="1"/>
      <c r="AL7129" s="1"/>
    </row>
    <row r="7130">
      <c r="I7130" s="1"/>
      <c r="J7130" s="1"/>
      <c r="K7130" s="1"/>
      <c r="AA7130" s="1"/>
      <c r="AB7130" s="1"/>
      <c r="AC7130" s="1"/>
      <c r="AJ7130" s="1"/>
      <c r="AK7130" s="1"/>
      <c r="AL7130" s="1"/>
    </row>
    <row r="7131">
      <c r="I7131" s="1"/>
      <c r="J7131" s="1"/>
      <c r="K7131" s="1"/>
      <c r="AA7131" s="1"/>
      <c r="AB7131" s="1"/>
      <c r="AC7131" s="1"/>
      <c r="AJ7131" s="1"/>
      <c r="AK7131" s="1"/>
      <c r="AL7131" s="1"/>
    </row>
    <row r="7132">
      <c r="I7132" s="1"/>
      <c r="J7132" s="1"/>
      <c r="K7132" s="1"/>
      <c r="AA7132" s="1"/>
      <c r="AB7132" s="1"/>
      <c r="AC7132" s="1"/>
      <c r="AJ7132" s="1"/>
      <c r="AK7132" s="1"/>
      <c r="AL7132" s="1"/>
    </row>
    <row r="7133">
      <c r="I7133" s="1"/>
      <c r="J7133" s="1"/>
      <c r="K7133" s="1"/>
      <c r="AA7133" s="1"/>
      <c r="AB7133" s="1"/>
      <c r="AC7133" s="1"/>
      <c r="AJ7133" s="1"/>
      <c r="AK7133" s="1"/>
      <c r="AL7133" s="1"/>
    </row>
    <row r="7134">
      <c r="I7134" s="1"/>
      <c r="J7134" s="1"/>
      <c r="K7134" s="1"/>
      <c r="AA7134" s="1"/>
      <c r="AB7134" s="1"/>
      <c r="AC7134" s="1"/>
      <c r="AJ7134" s="1"/>
      <c r="AK7134" s="1"/>
      <c r="AL7134" s="1"/>
    </row>
    <row r="7135">
      <c r="I7135" s="1"/>
      <c r="J7135" s="1"/>
      <c r="K7135" s="1"/>
      <c r="AA7135" s="1"/>
      <c r="AB7135" s="1"/>
      <c r="AC7135" s="1"/>
      <c r="AJ7135" s="1"/>
      <c r="AK7135" s="1"/>
      <c r="AL7135" s="1"/>
    </row>
    <row r="7136">
      <c r="I7136" s="1"/>
      <c r="J7136" s="1"/>
      <c r="K7136" s="1"/>
      <c r="AA7136" s="1"/>
      <c r="AB7136" s="1"/>
      <c r="AC7136" s="1"/>
      <c r="AJ7136" s="1"/>
      <c r="AK7136" s="1"/>
      <c r="AL7136" s="1"/>
    </row>
    <row r="7137">
      <c r="I7137" s="1"/>
      <c r="J7137" s="1"/>
      <c r="K7137" s="1"/>
      <c r="AA7137" s="1"/>
      <c r="AB7137" s="1"/>
      <c r="AC7137" s="1"/>
      <c r="AJ7137" s="1"/>
      <c r="AK7137" s="1"/>
      <c r="AL7137" s="1"/>
    </row>
    <row r="7138">
      <c r="I7138" s="1"/>
      <c r="J7138" s="1"/>
      <c r="K7138" s="1"/>
      <c r="AA7138" s="1"/>
      <c r="AB7138" s="1"/>
      <c r="AC7138" s="1"/>
      <c r="AJ7138" s="1"/>
      <c r="AK7138" s="1"/>
      <c r="AL7138" s="1"/>
    </row>
    <row r="7139">
      <c r="I7139" s="1"/>
      <c r="J7139" s="1"/>
      <c r="K7139" s="1"/>
      <c r="AA7139" s="1"/>
      <c r="AB7139" s="1"/>
      <c r="AC7139" s="1"/>
      <c r="AJ7139" s="1"/>
      <c r="AK7139" s="1"/>
      <c r="AL7139" s="1"/>
    </row>
    <row r="7140">
      <c r="I7140" s="1"/>
      <c r="J7140" s="1"/>
      <c r="K7140" s="1"/>
      <c r="AA7140" s="1"/>
      <c r="AB7140" s="1"/>
      <c r="AC7140" s="1"/>
      <c r="AJ7140" s="1"/>
      <c r="AK7140" s="1"/>
      <c r="AL7140" s="1"/>
    </row>
    <row r="7141">
      <c r="I7141" s="1"/>
      <c r="J7141" s="1"/>
      <c r="K7141" s="1"/>
      <c r="AA7141" s="1"/>
      <c r="AB7141" s="1"/>
      <c r="AC7141" s="1"/>
      <c r="AJ7141" s="1"/>
      <c r="AK7141" s="1"/>
      <c r="AL7141" s="1"/>
    </row>
    <row r="7142">
      <c r="I7142" s="1"/>
      <c r="J7142" s="1"/>
      <c r="K7142" s="1"/>
      <c r="AA7142" s="1"/>
      <c r="AB7142" s="1"/>
      <c r="AC7142" s="1"/>
      <c r="AJ7142" s="1"/>
      <c r="AK7142" s="1"/>
      <c r="AL7142" s="1"/>
    </row>
    <row r="7143">
      <c r="I7143" s="1"/>
      <c r="J7143" s="1"/>
      <c r="K7143" s="1"/>
      <c r="AA7143" s="1"/>
      <c r="AB7143" s="1"/>
      <c r="AC7143" s="1"/>
      <c r="AJ7143" s="1"/>
      <c r="AK7143" s="1"/>
      <c r="AL7143" s="1"/>
    </row>
    <row r="7144">
      <c r="I7144" s="1"/>
      <c r="J7144" s="1"/>
      <c r="K7144" s="1"/>
      <c r="AA7144" s="1"/>
      <c r="AB7144" s="1"/>
      <c r="AC7144" s="1"/>
      <c r="AJ7144" s="1"/>
      <c r="AK7144" s="1"/>
      <c r="AL7144" s="1"/>
    </row>
    <row r="7145">
      <c r="I7145" s="1"/>
      <c r="J7145" s="1"/>
      <c r="K7145" s="1"/>
      <c r="AA7145" s="1"/>
      <c r="AB7145" s="1"/>
      <c r="AC7145" s="1"/>
      <c r="AJ7145" s="1"/>
      <c r="AK7145" s="1"/>
      <c r="AL7145" s="1"/>
    </row>
    <row r="7146">
      <c r="I7146" s="1"/>
      <c r="J7146" s="1"/>
      <c r="K7146" s="1"/>
      <c r="AA7146" s="1"/>
      <c r="AB7146" s="1"/>
      <c r="AC7146" s="1"/>
      <c r="AJ7146" s="1"/>
      <c r="AK7146" s="1"/>
      <c r="AL7146" s="1"/>
    </row>
    <row r="7147">
      <c r="I7147" s="1"/>
      <c r="J7147" s="1"/>
      <c r="K7147" s="1"/>
      <c r="AA7147" s="1"/>
      <c r="AB7147" s="1"/>
      <c r="AC7147" s="1"/>
      <c r="AJ7147" s="1"/>
      <c r="AK7147" s="1"/>
      <c r="AL7147" s="1"/>
    </row>
    <row r="7148">
      <c r="I7148" s="1"/>
      <c r="J7148" s="1"/>
      <c r="K7148" s="1"/>
      <c r="AA7148" s="1"/>
      <c r="AB7148" s="1"/>
      <c r="AC7148" s="1"/>
      <c r="AJ7148" s="1"/>
      <c r="AK7148" s="1"/>
      <c r="AL7148" s="1"/>
    </row>
    <row r="7149">
      <c r="I7149" s="1"/>
      <c r="J7149" s="1"/>
      <c r="K7149" s="1"/>
      <c r="AA7149" s="1"/>
      <c r="AB7149" s="1"/>
      <c r="AC7149" s="1"/>
      <c r="AJ7149" s="1"/>
      <c r="AK7149" s="1"/>
      <c r="AL7149" s="1"/>
    </row>
    <row r="7150">
      <c r="I7150" s="1"/>
      <c r="J7150" s="1"/>
      <c r="K7150" s="1"/>
      <c r="AA7150" s="1"/>
      <c r="AB7150" s="1"/>
      <c r="AC7150" s="1"/>
      <c r="AJ7150" s="1"/>
      <c r="AK7150" s="1"/>
      <c r="AL7150" s="1"/>
    </row>
    <row r="7151">
      <c r="I7151" s="1"/>
      <c r="J7151" s="1"/>
      <c r="K7151" s="1"/>
      <c r="AA7151" s="1"/>
      <c r="AB7151" s="1"/>
      <c r="AC7151" s="1"/>
      <c r="AJ7151" s="1"/>
      <c r="AK7151" s="1"/>
      <c r="AL7151" s="1"/>
    </row>
    <row r="7152">
      <c r="I7152" s="1"/>
      <c r="J7152" s="1"/>
      <c r="K7152" s="1"/>
      <c r="AA7152" s="1"/>
      <c r="AB7152" s="1"/>
      <c r="AC7152" s="1"/>
      <c r="AJ7152" s="1"/>
      <c r="AK7152" s="1"/>
      <c r="AL7152" s="1"/>
    </row>
    <row r="7153">
      <c r="I7153" s="1"/>
      <c r="J7153" s="1"/>
      <c r="K7153" s="1"/>
      <c r="AA7153" s="1"/>
      <c r="AB7153" s="1"/>
      <c r="AC7153" s="1"/>
      <c r="AJ7153" s="1"/>
      <c r="AK7153" s="1"/>
      <c r="AL7153" s="1"/>
    </row>
    <row r="7154">
      <c r="I7154" s="1"/>
      <c r="J7154" s="1"/>
      <c r="K7154" s="1"/>
      <c r="AA7154" s="1"/>
      <c r="AB7154" s="1"/>
      <c r="AC7154" s="1"/>
      <c r="AJ7154" s="1"/>
      <c r="AK7154" s="1"/>
      <c r="AL7154" s="1"/>
    </row>
    <row r="7155">
      <c r="I7155" s="1"/>
      <c r="J7155" s="1"/>
      <c r="K7155" s="1"/>
      <c r="AA7155" s="1"/>
      <c r="AB7155" s="1"/>
      <c r="AC7155" s="1"/>
      <c r="AJ7155" s="1"/>
      <c r="AK7155" s="1"/>
      <c r="AL7155" s="1"/>
    </row>
    <row r="7156">
      <c r="I7156" s="1"/>
      <c r="J7156" s="1"/>
      <c r="K7156" s="1"/>
      <c r="AA7156" s="1"/>
      <c r="AB7156" s="1"/>
      <c r="AC7156" s="1"/>
      <c r="AJ7156" s="1"/>
      <c r="AK7156" s="1"/>
      <c r="AL7156" s="1"/>
    </row>
    <row r="7157">
      <c r="I7157" s="1"/>
      <c r="J7157" s="1"/>
      <c r="K7157" s="1"/>
      <c r="AA7157" s="1"/>
      <c r="AB7157" s="1"/>
      <c r="AC7157" s="1"/>
      <c r="AJ7157" s="1"/>
      <c r="AK7157" s="1"/>
      <c r="AL7157" s="1"/>
    </row>
    <row r="7158">
      <c r="I7158" s="1"/>
      <c r="J7158" s="1"/>
      <c r="K7158" s="1"/>
      <c r="AA7158" s="1"/>
      <c r="AB7158" s="1"/>
      <c r="AC7158" s="1"/>
      <c r="AJ7158" s="1"/>
      <c r="AK7158" s="1"/>
      <c r="AL7158" s="1"/>
    </row>
    <row r="7159">
      <c r="I7159" s="1"/>
      <c r="J7159" s="1"/>
      <c r="K7159" s="1"/>
      <c r="AA7159" s="1"/>
      <c r="AB7159" s="1"/>
      <c r="AC7159" s="1"/>
      <c r="AJ7159" s="1"/>
      <c r="AK7159" s="1"/>
      <c r="AL7159" s="1"/>
    </row>
    <row r="7160">
      <c r="I7160" s="1"/>
      <c r="J7160" s="1"/>
      <c r="K7160" s="1"/>
      <c r="AA7160" s="1"/>
      <c r="AB7160" s="1"/>
      <c r="AC7160" s="1"/>
      <c r="AJ7160" s="1"/>
      <c r="AK7160" s="1"/>
      <c r="AL7160" s="1"/>
    </row>
    <row r="7161">
      <c r="I7161" s="1"/>
      <c r="J7161" s="1"/>
      <c r="K7161" s="1"/>
      <c r="AA7161" s="1"/>
      <c r="AB7161" s="1"/>
      <c r="AC7161" s="1"/>
      <c r="AJ7161" s="1"/>
      <c r="AK7161" s="1"/>
      <c r="AL7161" s="1"/>
    </row>
    <row r="7162">
      <c r="I7162" s="1"/>
      <c r="J7162" s="1"/>
      <c r="K7162" s="1"/>
      <c r="AA7162" s="1"/>
      <c r="AB7162" s="1"/>
      <c r="AC7162" s="1"/>
      <c r="AJ7162" s="1"/>
      <c r="AK7162" s="1"/>
      <c r="AL7162" s="1"/>
    </row>
    <row r="7163">
      <c r="I7163" s="1"/>
      <c r="J7163" s="1"/>
      <c r="K7163" s="1"/>
      <c r="AA7163" s="1"/>
      <c r="AB7163" s="1"/>
      <c r="AC7163" s="1"/>
      <c r="AJ7163" s="1"/>
      <c r="AK7163" s="1"/>
      <c r="AL7163" s="1"/>
    </row>
    <row r="7164">
      <c r="I7164" s="1"/>
      <c r="J7164" s="1"/>
      <c r="K7164" s="1"/>
      <c r="AA7164" s="1"/>
      <c r="AB7164" s="1"/>
      <c r="AC7164" s="1"/>
      <c r="AJ7164" s="1"/>
      <c r="AK7164" s="1"/>
      <c r="AL7164" s="1"/>
    </row>
    <row r="7165">
      <c r="I7165" s="1"/>
      <c r="J7165" s="1"/>
      <c r="K7165" s="1"/>
      <c r="AA7165" s="1"/>
      <c r="AB7165" s="1"/>
      <c r="AC7165" s="1"/>
      <c r="AJ7165" s="1"/>
      <c r="AK7165" s="1"/>
      <c r="AL7165" s="1"/>
    </row>
    <row r="7166">
      <c r="I7166" s="1"/>
      <c r="J7166" s="1"/>
      <c r="K7166" s="1"/>
      <c r="AA7166" s="1"/>
      <c r="AB7166" s="1"/>
      <c r="AC7166" s="1"/>
      <c r="AJ7166" s="1"/>
      <c r="AK7166" s="1"/>
      <c r="AL7166" s="1"/>
    </row>
    <row r="7167">
      <c r="I7167" s="1"/>
      <c r="J7167" s="1"/>
      <c r="K7167" s="1"/>
      <c r="AA7167" s="1"/>
      <c r="AB7167" s="1"/>
      <c r="AC7167" s="1"/>
      <c r="AJ7167" s="1"/>
      <c r="AK7167" s="1"/>
      <c r="AL7167" s="1"/>
    </row>
    <row r="7168">
      <c r="I7168" s="1"/>
      <c r="J7168" s="1"/>
      <c r="K7168" s="1"/>
      <c r="AA7168" s="1"/>
      <c r="AB7168" s="1"/>
      <c r="AC7168" s="1"/>
      <c r="AJ7168" s="1"/>
      <c r="AK7168" s="1"/>
      <c r="AL7168" s="1"/>
    </row>
    <row r="7169">
      <c r="I7169" s="1"/>
      <c r="J7169" s="1"/>
      <c r="K7169" s="1"/>
      <c r="AA7169" s="1"/>
      <c r="AB7169" s="1"/>
      <c r="AC7169" s="1"/>
      <c r="AJ7169" s="1"/>
      <c r="AK7169" s="1"/>
      <c r="AL7169" s="1"/>
    </row>
    <row r="7170">
      <c r="I7170" s="1"/>
      <c r="J7170" s="1"/>
      <c r="K7170" s="1"/>
      <c r="AA7170" s="1"/>
      <c r="AB7170" s="1"/>
      <c r="AC7170" s="1"/>
      <c r="AJ7170" s="1"/>
      <c r="AK7170" s="1"/>
      <c r="AL7170" s="1"/>
    </row>
    <row r="7171">
      <c r="I7171" s="1"/>
      <c r="J7171" s="1"/>
      <c r="K7171" s="1"/>
      <c r="AA7171" s="1"/>
      <c r="AB7171" s="1"/>
      <c r="AC7171" s="1"/>
      <c r="AJ7171" s="1"/>
      <c r="AK7171" s="1"/>
      <c r="AL7171" s="1"/>
    </row>
    <row r="7172">
      <c r="I7172" s="1"/>
      <c r="J7172" s="1"/>
      <c r="K7172" s="1"/>
      <c r="AA7172" s="1"/>
      <c r="AB7172" s="1"/>
      <c r="AC7172" s="1"/>
      <c r="AJ7172" s="1"/>
      <c r="AK7172" s="1"/>
      <c r="AL7172" s="1"/>
    </row>
    <row r="7173">
      <c r="I7173" s="1"/>
      <c r="J7173" s="1"/>
      <c r="K7173" s="1"/>
      <c r="AA7173" s="1"/>
      <c r="AB7173" s="1"/>
      <c r="AC7173" s="1"/>
      <c r="AJ7173" s="1"/>
      <c r="AK7173" s="1"/>
      <c r="AL7173" s="1"/>
    </row>
    <row r="7174">
      <c r="I7174" s="1"/>
      <c r="J7174" s="1"/>
      <c r="K7174" s="1"/>
      <c r="AA7174" s="1"/>
      <c r="AB7174" s="1"/>
      <c r="AC7174" s="1"/>
      <c r="AJ7174" s="1"/>
      <c r="AK7174" s="1"/>
      <c r="AL7174" s="1"/>
    </row>
    <row r="7175">
      <c r="I7175" s="1"/>
      <c r="J7175" s="1"/>
      <c r="K7175" s="1"/>
      <c r="AA7175" s="1"/>
      <c r="AB7175" s="1"/>
      <c r="AC7175" s="1"/>
      <c r="AJ7175" s="1"/>
      <c r="AK7175" s="1"/>
      <c r="AL7175" s="1"/>
    </row>
    <row r="7176">
      <c r="I7176" s="1"/>
      <c r="J7176" s="1"/>
      <c r="K7176" s="1"/>
      <c r="AA7176" s="1"/>
      <c r="AB7176" s="1"/>
      <c r="AC7176" s="1"/>
      <c r="AJ7176" s="1"/>
      <c r="AK7176" s="1"/>
      <c r="AL7176" s="1"/>
    </row>
    <row r="7177">
      <c r="I7177" s="1"/>
      <c r="J7177" s="1"/>
      <c r="K7177" s="1"/>
      <c r="AA7177" s="1"/>
      <c r="AB7177" s="1"/>
      <c r="AC7177" s="1"/>
      <c r="AJ7177" s="1"/>
      <c r="AK7177" s="1"/>
      <c r="AL7177" s="1"/>
    </row>
    <row r="7178">
      <c r="I7178" s="1"/>
      <c r="J7178" s="1"/>
      <c r="K7178" s="1"/>
      <c r="AA7178" s="1"/>
      <c r="AB7178" s="1"/>
      <c r="AC7178" s="1"/>
      <c r="AJ7178" s="1"/>
      <c r="AK7178" s="1"/>
      <c r="AL7178" s="1"/>
    </row>
    <row r="7179">
      <c r="I7179" s="1"/>
      <c r="J7179" s="1"/>
      <c r="K7179" s="1"/>
      <c r="AA7179" s="1"/>
      <c r="AB7179" s="1"/>
      <c r="AC7179" s="1"/>
      <c r="AJ7179" s="1"/>
      <c r="AK7179" s="1"/>
      <c r="AL7179" s="1"/>
    </row>
    <row r="7180">
      <c r="I7180" s="1"/>
      <c r="J7180" s="1"/>
      <c r="K7180" s="1"/>
      <c r="AA7180" s="1"/>
      <c r="AB7180" s="1"/>
      <c r="AC7180" s="1"/>
      <c r="AJ7180" s="1"/>
      <c r="AK7180" s="1"/>
      <c r="AL7180" s="1"/>
    </row>
    <row r="7181">
      <c r="I7181" s="1"/>
      <c r="J7181" s="1"/>
      <c r="K7181" s="1"/>
      <c r="AA7181" s="1"/>
      <c r="AB7181" s="1"/>
      <c r="AC7181" s="1"/>
      <c r="AJ7181" s="1"/>
      <c r="AK7181" s="1"/>
      <c r="AL7181" s="1"/>
    </row>
    <row r="7182">
      <c r="I7182" s="1"/>
      <c r="J7182" s="1"/>
      <c r="K7182" s="1"/>
      <c r="AA7182" s="1"/>
      <c r="AB7182" s="1"/>
      <c r="AC7182" s="1"/>
      <c r="AJ7182" s="1"/>
      <c r="AK7182" s="1"/>
      <c r="AL7182" s="1"/>
    </row>
    <row r="7183">
      <c r="I7183" s="1"/>
      <c r="J7183" s="1"/>
      <c r="K7183" s="1"/>
      <c r="AA7183" s="1"/>
      <c r="AB7183" s="1"/>
      <c r="AC7183" s="1"/>
      <c r="AJ7183" s="1"/>
      <c r="AK7183" s="1"/>
      <c r="AL7183" s="1"/>
    </row>
    <row r="7184">
      <c r="I7184" s="1"/>
      <c r="J7184" s="1"/>
      <c r="K7184" s="1"/>
      <c r="AA7184" s="1"/>
      <c r="AB7184" s="1"/>
      <c r="AC7184" s="1"/>
      <c r="AJ7184" s="1"/>
      <c r="AK7184" s="1"/>
      <c r="AL7184" s="1"/>
    </row>
    <row r="7185">
      <c r="I7185" s="1"/>
      <c r="J7185" s="1"/>
      <c r="K7185" s="1"/>
      <c r="AA7185" s="1"/>
      <c r="AB7185" s="1"/>
      <c r="AC7185" s="1"/>
      <c r="AJ7185" s="1"/>
      <c r="AK7185" s="1"/>
      <c r="AL7185" s="1"/>
    </row>
    <row r="7186">
      <c r="I7186" s="1"/>
      <c r="J7186" s="1"/>
      <c r="K7186" s="1"/>
      <c r="AA7186" s="1"/>
      <c r="AB7186" s="1"/>
      <c r="AC7186" s="1"/>
      <c r="AJ7186" s="1"/>
      <c r="AK7186" s="1"/>
      <c r="AL7186" s="1"/>
    </row>
    <row r="7187">
      <c r="I7187" s="1"/>
      <c r="J7187" s="1"/>
      <c r="K7187" s="1"/>
      <c r="AA7187" s="1"/>
      <c r="AB7187" s="1"/>
      <c r="AC7187" s="1"/>
      <c r="AJ7187" s="1"/>
      <c r="AK7187" s="1"/>
      <c r="AL7187" s="1"/>
    </row>
    <row r="7188">
      <c r="I7188" s="1"/>
      <c r="J7188" s="1"/>
      <c r="K7188" s="1"/>
      <c r="AA7188" s="1"/>
      <c r="AB7188" s="1"/>
      <c r="AC7188" s="1"/>
      <c r="AJ7188" s="1"/>
      <c r="AK7188" s="1"/>
      <c r="AL7188" s="1"/>
    </row>
    <row r="7189">
      <c r="I7189" s="1"/>
      <c r="J7189" s="1"/>
      <c r="K7189" s="1"/>
      <c r="AA7189" s="1"/>
      <c r="AB7189" s="1"/>
      <c r="AC7189" s="1"/>
      <c r="AJ7189" s="1"/>
      <c r="AK7189" s="1"/>
      <c r="AL7189" s="1"/>
    </row>
    <row r="7190">
      <c r="I7190" s="1"/>
      <c r="J7190" s="1"/>
      <c r="K7190" s="1"/>
      <c r="AA7190" s="1"/>
      <c r="AB7190" s="1"/>
      <c r="AC7190" s="1"/>
      <c r="AJ7190" s="1"/>
      <c r="AK7190" s="1"/>
      <c r="AL7190" s="1"/>
    </row>
    <row r="7191">
      <c r="I7191" s="1"/>
      <c r="J7191" s="1"/>
      <c r="K7191" s="1"/>
      <c r="AA7191" s="1"/>
      <c r="AB7191" s="1"/>
      <c r="AC7191" s="1"/>
      <c r="AJ7191" s="1"/>
      <c r="AK7191" s="1"/>
      <c r="AL7191" s="1"/>
    </row>
    <row r="7192">
      <c r="I7192" s="1"/>
      <c r="J7192" s="1"/>
      <c r="K7192" s="1"/>
      <c r="AA7192" s="1"/>
      <c r="AB7192" s="1"/>
      <c r="AC7192" s="1"/>
      <c r="AJ7192" s="1"/>
      <c r="AK7192" s="1"/>
      <c r="AL7192" s="1"/>
    </row>
    <row r="7193">
      <c r="I7193" s="1"/>
      <c r="J7193" s="1"/>
      <c r="K7193" s="1"/>
      <c r="AA7193" s="1"/>
      <c r="AB7193" s="1"/>
      <c r="AC7193" s="1"/>
      <c r="AJ7193" s="1"/>
      <c r="AK7193" s="1"/>
      <c r="AL7193" s="1"/>
    </row>
    <row r="7194">
      <c r="I7194" s="1"/>
      <c r="J7194" s="1"/>
      <c r="K7194" s="1"/>
      <c r="AA7194" s="1"/>
      <c r="AB7194" s="1"/>
      <c r="AC7194" s="1"/>
      <c r="AJ7194" s="1"/>
      <c r="AK7194" s="1"/>
      <c r="AL7194" s="1"/>
    </row>
    <row r="7195">
      <c r="I7195" s="1"/>
      <c r="J7195" s="1"/>
      <c r="K7195" s="1"/>
      <c r="AA7195" s="1"/>
      <c r="AB7195" s="1"/>
      <c r="AC7195" s="1"/>
      <c r="AJ7195" s="1"/>
      <c r="AK7195" s="1"/>
      <c r="AL7195" s="1"/>
    </row>
    <row r="7196">
      <c r="I7196" s="1"/>
      <c r="J7196" s="1"/>
      <c r="K7196" s="1"/>
      <c r="AA7196" s="1"/>
      <c r="AB7196" s="1"/>
      <c r="AC7196" s="1"/>
      <c r="AJ7196" s="1"/>
      <c r="AK7196" s="1"/>
      <c r="AL7196" s="1"/>
    </row>
    <row r="7197">
      <c r="I7197" s="1"/>
      <c r="J7197" s="1"/>
      <c r="K7197" s="1"/>
      <c r="AA7197" s="1"/>
      <c r="AB7197" s="1"/>
      <c r="AC7197" s="1"/>
      <c r="AJ7197" s="1"/>
      <c r="AK7197" s="1"/>
      <c r="AL7197" s="1"/>
    </row>
    <row r="7198">
      <c r="I7198" s="1"/>
      <c r="J7198" s="1"/>
      <c r="K7198" s="1"/>
      <c r="AA7198" s="1"/>
      <c r="AB7198" s="1"/>
      <c r="AC7198" s="1"/>
      <c r="AJ7198" s="1"/>
      <c r="AK7198" s="1"/>
      <c r="AL7198" s="1"/>
    </row>
    <row r="7199">
      <c r="I7199" s="1"/>
      <c r="J7199" s="1"/>
      <c r="K7199" s="1"/>
      <c r="AA7199" s="1"/>
      <c r="AB7199" s="1"/>
      <c r="AC7199" s="1"/>
      <c r="AJ7199" s="1"/>
      <c r="AK7199" s="1"/>
      <c r="AL7199" s="1"/>
    </row>
    <row r="7200">
      <c r="I7200" s="1"/>
      <c r="J7200" s="1"/>
      <c r="K7200" s="1"/>
      <c r="AA7200" s="1"/>
      <c r="AB7200" s="1"/>
      <c r="AC7200" s="1"/>
      <c r="AJ7200" s="1"/>
      <c r="AK7200" s="1"/>
      <c r="AL7200" s="1"/>
    </row>
    <row r="7201">
      <c r="I7201" s="1"/>
      <c r="J7201" s="1"/>
      <c r="K7201" s="1"/>
      <c r="AA7201" s="1"/>
      <c r="AB7201" s="1"/>
      <c r="AC7201" s="1"/>
      <c r="AJ7201" s="1"/>
      <c r="AK7201" s="1"/>
      <c r="AL7201" s="1"/>
    </row>
    <row r="7202">
      <c r="I7202" s="1"/>
      <c r="J7202" s="1"/>
      <c r="K7202" s="1"/>
      <c r="AA7202" s="1"/>
      <c r="AB7202" s="1"/>
      <c r="AC7202" s="1"/>
      <c r="AJ7202" s="1"/>
      <c r="AK7202" s="1"/>
      <c r="AL7202" s="1"/>
    </row>
    <row r="7203">
      <c r="I7203" s="1"/>
      <c r="J7203" s="1"/>
      <c r="K7203" s="1"/>
      <c r="AA7203" s="1"/>
      <c r="AB7203" s="1"/>
      <c r="AC7203" s="1"/>
      <c r="AJ7203" s="1"/>
      <c r="AK7203" s="1"/>
      <c r="AL7203" s="1"/>
    </row>
    <row r="7204">
      <c r="I7204" s="1"/>
      <c r="J7204" s="1"/>
      <c r="K7204" s="1"/>
      <c r="AA7204" s="1"/>
      <c r="AB7204" s="1"/>
      <c r="AC7204" s="1"/>
      <c r="AJ7204" s="1"/>
      <c r="AK7204" s="1"/>
      <c r="AL7204" s="1"/>
    </row>
    <row r="7205">
      <c r="I7205" s="1"/>
      <c r="J7205" s="1"/>
      <c r="K7205" s="1"/>
      <c r="AA7205" s="1"/>
      <c r="AB7205" s="1"/>
      <c r="AC7205" s="1"/>
      <c r="AJ7205" s="1"/>
      <c r="AK7205" s="1"/>
      <c r="AL7205" s="1"/>
    </row>
    <row r="7206">
      <c r="I7206" s="1"/>
      <c r="J7206" s="1"/>
      <c r="K7206" s="1"/>
      <c r="AA7206" s="1"/>
      <c r="AB7206" s="1"/>
      <c r="AC7206" s="1"/>
      <c r="AJ7206" s="1"/>
      <c r="AK7206" s="1"/>
      <c r="AL7206" s="1"/>
    </row>
    <row r="7207">
      <c r="I7207" s="1"/>
      <c r="J7207" s="1"/>
      <c r="K7207" s="1"/>
      <c r="AA7207" s="1"/>
      <c r="AB7207" s="1"/>
      <c r="AC7207" s="1"/>
      <c r="AJ7207" s="1"/>
      <c r="AK7207" s="1"/>
      <c r="AL7207" s="1"/>
    </row>
    <row r="7208">
      <c r="I7208" s="1"/>
      <c r="J7208" s="1"/>
      <c r="K7208" s="1"/>
      <c r="AA7208" s="1"/>
      <c r="AB7208" s="1"/>
      <c r="AC7208" s="1"/>
      <c r="AJ7208" s="1"/>
      <c r="AK7208" s="1"/>
      <c r="AL7208" s="1"/>
    </row>
    <row r="7209">
      <c r="I7209" s="1"/>
      <c r="J7209" s="1"/>
      <c r="K7209" s="1"/>
      <c r="AA7209" s="1"/>
      <c r="AB7209" s="1"/>
      <c r="AC7209" s="1"/>
      <c r="AJ7209" s="1"/>
      <c r="AK7209" s="1"/>
      <c r="AL7209" s="1"/>
    </row>
    <row r="7210">
      <c r="I7210" s="1"/>
      <c r="J7210" s="1"/>
      <c r="K7210" s="1"/>
      <c r="AA7210" s="1"/>
      <c r="AB7210" s="1"/>
      <c r="AC7210" s="1"/>
      <c r="AJ7210" s="1"/>
      <c r="AK7210" s="1"/>
      <c r="AL7210" s="1"/>
    </row>
    <row r="7211">
      <c r="I7211" s="1"/>
      <c r="J7211" s="1"/>
      <c r="K7211" s="1"/>
      <c r="AA7211" s="1"/>
      <c r="AB7211" s="1"/>
      <c r="AC7211" s="1"/>
      <c r="AJ7211" s="1"/>
      <c r="AK7211" s="1"/>
      <c r="AL7211" s="1"/>
    </row>
    <row r="7212">
      <c r="I7212" s="1"/>
      <c r="J7212" s="1"/>
      <c r="K7212" s="1"/>
      <c r="AA7212" s="1"/>
      <c r="AB7212" s="1"/>
      <c r="AC7212" s="1"/>
      <c r="AJ7212" s="1"/>
      <c r="AK7212" s="1"/>
      <c r="AL7212" s="1"/>
    </row>
    <row r="7213">
      <c r="I7213" s="1"/>
      <c r="J7213" s="1"/>
      <c r="K7213" s="1"/>
      <c r="AA7213" s="1"/>
      <c r="AB7213" s="1"/>
      <c r="AC7213" s="1"/>
      <c r="AJ7213" s="1"/>
      <c r="AK7213" s="1"/>
      <c r="AL7213" s="1"/>
    </row>
    <row r="7214">
      <c r="I7214" s="1"/>
      <c r="J7214" s="1"/>
      <c r="K7214" s="1"/>
      <c r="AA7214" s="1"/>
      <c r="AB7214" s="1"/>
      <c r="AC7214" s="1"/>
      <c r="AJ7214" s="1"/>
      <c r="AK7214" s="1"/>
      <c r="AL7214" s="1"/>
    </row>
    <row r="7215">
      <c r="I7215" s="1"/>
      <c r="J7215" s="1"/>
      <c r="K7215" s="1"/>
      <c r="AA7215" s="1"/>
      <c r="AB7215" s="1"/>
      <c r="AC7215" s="1"/>
      <c r="AJ7215" s="1"/>
      <c r="AK7215" s="1"/>
      <c r="AL7215" s="1"/>
    </row>
    <row r="7216">
      <c r="I7216" s="1"/>
      <c r="J7216" s="1"/>
      <c r="K7216" s="1"/>
      <c r="AA7216" s="1"/>
      <c r="AB7216" s="1"/>
      <c r="AC7216" s="1"/>
      <c r="AJ7216" s="1"/>
      <c r="AK7216" s="1"/>
      <c r="AL7216" s="1"/>
    </row>
    <row r="7217">
      <c r="I7217" s="1"/>
      <c r="J7217" s="1"/>
      <c r="K7217" s="1"/>
      <c r="AA7217" s="1"/>
      <c r="AB7217" s="1"/>
      <c r="AC7217" s="1"/>
      <c r="AJ7217" s="1"/>
      <c r="AK7217" s="1"/>
      <c r="AL7217" s="1"/>
    </row>
    <row r="7218">
      <c r="I7218" s="1"/>
      <c r="J7218" s="1"/>
      <c r="K7218" s="1"/>
      <c r="AA7218" s="1"/>
      <c r="AB7218" s="1"/>
      <c r="AC7218" s="1"/>
      <c r="AJ7218" s="1"/>
      <c r="AK7218" s="1"/>
      <c r="AL7218" s="1"/>
    </row>
    <row r="7219">
      <c r="I7219" s="1"/>
      <c r="J7219" s="1"/>
      <c r="K7219" s="1"/>
      <c r="AA7219" s="1"/>
      <c r="AB7219" s="1"/>
      <c r="AC7219" s="1"/>
      <c r="AJ7219" s="1"/>
      <c r="AK7219" s="1"/>
      <c r="AL7219" s="1"/>
    </row>
    <row r="7220">
      <c r="I7220" s="1"/>
      <c r="J7220" s="1"/>
      <c r="K7220" s="1"/>
      <c r="AA7220" s="1"/>
      <c r="AB7220" s="1"/>
      <c r="AC7220" s="1"/>
      <c r="AJ7220" s="1"/>
      <c r="AK7220" s="1"/>
      <c r="AL7220" s="1"/>
    </row>
    <row r="7221">
      <c r="I7221" s="1"/>
      <c r="J7221" s="1"/>
      <c r="K7221" s="1"/>
      <c r="AA7221" s="1"/>
      <c r="AB7221" s="1"/>
      <c r="AC7221" s="1"/>
      <c r="AJ7221" s="1"/>
      <c r="AK7221" s="1"/>
      <c r="AL7221" s="1"/>
    </row>
    <row r="7222">
      <c r="I7222" s="1"/>
      <c r="J7222" s="1"/>
      <c r="K7222" s="1"/>
      <c r="AA7222" s="1"/>
      <c r="AB7222" s="1"/>
      <c r="AC7222" s="1"/>
      <c r="AJ7222" s="1"/>
      <c r="AK7222" s="1"/>
      <c r="AL7222" s="1"/>
    </row>
    <row r="7223">
      <c r="I7223" s="1"/>
      <c r="J7223" s="1"/>
      <c r="K7223" s="1"/>
      <c r="AA7223" s="1"/>
      <c r="AB7223" s="1"/>
      <c r="AC7223" s="1"/>
      <c r="AJ7223" s="1"/>
      <c r="AK7223" s="1"/>
      <c r="AL7223" s="1"/>
    </row>
    <row r="7224">
      <c r="I7224" s="1"/>
      <c r="J7224" s="1"/>
      <c r="K7224" s="1"/>
      <c r="AA7224" s="1"/>
      <c r="AB7224" s="1"/>
      <c r="AC7224" s="1"/>
      <c r="AJ7224" s="1"/>
      <c r="AK7224" s="1"/>
      <c r="AL7224" s="1"/>
    </row>
    <row r="7225">
      <c r="I7225" s="1"/>
      <c r="J7225" s="1"/>
      <c r="K7225" s="1"/>
      <c r="AA7225" s="1"/>
      <c r="AB7225" s="1"/>
      <c r="AC7225" s="1"/>
      <c r="AJ7225" s="1"/>
      <c r="AK7225" s="1"/>
      <c r="AL7225" s="1"/>
    </row>
    <row r="7226">
      <c r="I7226" s="1"/>
      <c r="J7226" s="1"/>
      <c r="K7226" s="1"/>
      <c r="AA7226" s="1"/>
      <c r="AB7226" s="1"/>
      <c r="AC7226" s="1"/>
      <c r="AJ7226" s="1"/>
      <c r="AK7226" s="1"/>
      <c r="AL7226" s="1"/>
    </row>
    <row r="7227">
      <c r="I7227" s="1"/>
      <c r="J7227" s="1"/>
      <c r="K7227" s="1"/>
      <c r="AA7227" s="1"/>
      <c r="AB7227" s="1"/>
      <c r="AC7227" s="1"/>
      <c r="AJ7227" s="1"/>
      <c r="AK7227" s="1"/>
      <c r="AL7227" s="1"/>
    </row>
    <row r="7228">
      <c r="I7228" s="1"/>
      <c r="J7228" s="1"/>
      <c r="K7228" s="1"/>
      <c r="AA7228" s="1"/>
      <c r="AB7228" s="1"/>
      <c r="AC7228" s="1"/>
      <c r="AJ7228" s="1"/>
      <c r="AK7228" s="1"/>
      <c r="AL7228" s="1"/>
    </row>
    <row r="7229">
      <c r="I7229" s="1"/>
      <c r="J7229" s="1"/>
      <c r="K7229" s="1"/>
      <c r="AA7229" s="1"/>
      <c r="AB7229" s="1"/>
      <c r="AC7229" s="1"/>
      <c r="AJ7229" s="1"/>
      <c r="AK7229" s="1"/>
      <c r="AL7229" s="1"/>
    </row>
    <row r="7230">
      <c r="I7230" s="1"/>
      <c r="J7230" s="1"/>
      <c r="K7230" s="1"/>
      <c r="AA7230" s="1"/>
      <c r="AB7230" s="1"/>
      <c r="AC7230" s="1"/>
      <c r="AJ7230" s="1"/>
      <c r="AK7230" s="1"/>
      <c r="AL7230" s="1"/>
    </row>
    <row r="7231">
      <c r="I7231" s="1"/>
      <c r="J7231" s="1"/>
      <c r="K7231" s="1"/>
      <c r="AA7231" s="1"/>
      <c r="AB7231" s="1"/>
      <c r="AC7231" s="1"/>
      <c r="AJ7231" s="1"/>
      <c r="AK7231" s="1"/>
      <c r="AL7231" s="1"/>
    </row>
    <row r="7232">
      <c r="I7232" s="1"/>
      <c r="J7232" s="1"/>
      <c r="K7232" s="1"/>
      <c r="AA7232" s="1"/>
      <c r="AB7232" s="1"/>
      <c r="AC7232" s="1"/>
      <c r="AJ7232" s="1"/>
      <c r="AK7232" s="1"/>
      <c r="AL7232" s="1"/>
    </row>
    <row r="7233">
      <c r="I7233" s="1"/>
      <c r="J7233" s="1"/>
      <c r="K7233" s="1"/>
      <c r="AA7233" s="1"/>
      <c r="AB7233" s="1"/>
      <c r="AC7233" s="1"/>
      <c r="AJ7233" s="1"/>
      <c r="AK7233" s="1"/>
      <c r="AL7233" s="1"/>
    </row>
    <row r="7234">
      <c r="I7234" s="1"/>
      <c r="J7234" s="1"/>
      <c r="K7234" s="1"/>
      <c r="AA7234" s="1"/>
      <c r="AB7234" s="1"/>
      <c r="AC7234" s="1"/>
      <c r="AJ7234" s="1"/>
      <c r="AK7234" s="1"/>
      <c r="AL7234" s="1"/>
    </row>
    <row r="7235">
      <c r="I7235" s="1"/>
      <c r="J7235" s="1"/>
      <c r="K7235" s="1"/>
      <c r="AA7235" s="1"/>
      <c r="AB7235" s="1"/>
      <c r="AC7235" s="1"/>
      <c r="AJ7235" s="1"/>
      <c r="AK7235" s="1"/>
      <c r="AL7235" s="1"/>
    </row>
    <row r="7236">
      <c r="I7236" s="1"/>
      <c r="J7236" s="1"/>
      <c r="K7236" s="1"/>
      <c r="AA7236" s="1"/>
      <c r="AB7236" s="1"/>
      <c r="AC7236" s="1"/>
      <c r="AJ7236" s="1"/>
      <c r="AK7236" s="1"/>
      <c r="AL7236" s="1"/>
    </row>
    <row r="7237">
      <c r="I7237" s="1"/>
      <c r="J7237" s="1"/>
      <c r="K7237" s="1"/>
      <c r="AA7237" s="1"/>
      <c r="AB7237" s="1"/>
      <c r="AC7237" s="1"/>
      <c r="AJ7237" s="1"/>
      <c r="AK7237" s="1"/>
      <c r="AL7237" s="1"/>
    </row>
    <row r="7238">
      <c r="I7238" s="1"/>
      <c r="J7238" s="1"/>
      <c r="K7238" s="1"/>
      <c r="AA7238" s="1"/>
      <c r="AB7238" s="1"/>
      <c r="AC7238" s="1"/>
      <c r="AJ7238" s="1"/>
      <c r="AK7238" s="1"/>
      <c r="AL7238" s="1"/>
    </row>
    <row r="7239">
      <c r="I7239" s="1"/>
      <c r="J7239" s="1"/>
      <c r="K7239" s="1"/>
      <c r="AA7239" s="1"/>
      <c r="AB7239" s="1"/>
      <c r="AC7239" s="1"/>
      <c r="AJ7239" s="1"/>
      <c r="AK7239" s="1"/>
      <c r="AL7239" s="1"/>
    </row>
    <row r="7240">
      <c r="I7240" s="1"/>
      <c r="J7240" s="1"/>
      <c r="K7240" s="1"/>
      <c r="AA7240" s="1"/>
      <c r="AB7240" s="1"/>
      <c r="AC7240" s="1"/>
      <c r="AJ7240" s="1"/>
      <c r="AK7240" s="1"/>
      <c r="AL7240" s="1"/>
    </row>
    <row r="7241">
      <c r="I7241" s="1"/>
      <c r="J7241" s="1"/>
      <c r="K7241" s="1"/>
      <c r="AA7241" s="1"/>
      <c r="AB7241" s="1"/>
      <c r="AC7241" s="1"/>
      <c r="AJ7241" s="1"/>
      <c r="AK7241" s="1"/>
      <c r="AL7241" s="1"/>
    </row>
    <row r="7242">
      <c r="I7242" s="1"/>
      <c r="J7242" s="1"/>
      <c r="K7242" s="1"/>
      <c r="AA7242" s="1"/>
      <c r="AB7242" s="1"/>
      <c r="AC7242" s="1"/>
      <c r="AJ7242" s="1"/>
      <c r="AK7242" s="1"/>
      <c r="AL7242" s="1"/>
    </row>
    <row r="7243">
      <c r="I7243" s="1"/>
      <c r="J7243" s="1"/>
      <c r="K7243" s="1"/>
      <c r="AA7243" s="1"/>
      <c r="AB7243" s="1"/>
      <c r="AC7243" s="1"/>
      <c r="AJ7243" s="1"/>
      <c r="AK7243" s="1"/>
      <c r="AL7243" s="1"/>
    </row>
    <row r="7244">
      <c r="I7244" s="1"/>
      <c r="J7244" s="1"/>
      <c r="K7244" s="1"/>
      <c r="AA7244" s="1"/>
      <c r="AB7244" s="1"/>
      <c r="AC7244" s="1"/>
      <c r="AJ7244" s="1"/>
      <c r="AK7244" s="1"/>
      <c r="AL7244" s="1"/>
    </row>
    <row r="7245">
      <c r="I7245" s="1"/>
      <c r="J7245" s="1"/>
      <c r="K7245" s="1"/>
      <c r="AA7245" s="1"/>
      <c r="AB7245" s="1"/>
      <c r="AC7245" s="1"/>
      <c r="AJ7245" s="1"/>
      <c r="AK7245" s="1"/>
      <c r="AL7245" s="1"/>
    </row>
    <row r="7246">
      <c r="I7246" s="1"/>
      <c r="J7246" s="1"/>
      <c r="K7246" s="1"/>
      <c r="AA7246" s="1"/>
      <c r="AB7246" s="1"/>
      <c r="AC7246" s="1"/>
      <c r="AJ7246" s="1"/>
      <c r="AK7246" s="1"/>
      <c r="AL7246" s="1"/>
    </row>
    <row r="7247">
      <c r="I7247" s="1"/>
      <c r="J7247" s="1"/>
      <c r="K7247" s="1"/>
      <c r="AA7247" s="1"/>
      <c r="AB7247" s="1"/>
      <c r="AC7247" s="1"/>
      <c r="AJ7247" s="1"/>
      <c r="AK7247" s="1"/>
      <c r="AL7247" s="1"/>
    </row>
    <row r="7248">
      <c r="I7248" s="1"/>
      <c r="J7248" s="1"/>
      <c r="K7248" s="1"/>
      <c r="AA7248" s="1"/>
      <c r="AB7248" s="1"/>
      <c r="AC7248" s="1"/>
      <c r="AJ7248" s="1"/>
      <c r="AK7248" s="1"/>
      <c r="AL7248" s="1"/>
    </row>
    <row r="7249">
      <c r="I7249" s="1"/>
      <c r="J7249" s="1"/>
      <c r="K7249" s="1"/>
      <c r="AA7249" s="1"/>
      <c r="AB7249" s="1"/>
      <c r="AC7249" s="1"/>
      <c r="AJ7249" s="1"/>
      <c r="AK7249" s="1"/>
      <c r="AL7249" s="1"/>
    </row>
    <row r="7250">
      <c r="I7250" s="1"/>
      <c r="J7250" s="1"/>
      <c r="K7250" s="1"/>
      <c r="AA7250" s="1"/>
      <c r="AB7250" s="1"/>
      <c r="AC7250" s="1"/>
      <c r="AJ7250" s="1"/>
      <c r="AK7250" s="1"/>
      <c r="AL7250" s="1"/>
    </row>
    <row r="7251">
      <c r="I7251" s="1"/>
      <c r="J7251" s="1"/>
      <c r="K7251" s="1"/>
      <c r="AA7251" s="1"/>
      <c r="AB7251" s="1"/>
      <c r="AC7251" s="1"/>
      <c r="AJ7251" s="1"/>
      <c r="AK7251" s="1"/>
      <c r="AL7251" s="1"/>
    </row>
    <row r="7252">
      <c r="I7252" s="1"/>
      <c r="J7252" s="1"/>
      <c r="K7252" s="1"/>
      <c r="AA7252" s="1"/>
      <c r="AB7252" s="1"/>
      <c r="AC7252" s="1"/>
      <c r="AJ7252" s="1"/>
      <c r="AK7252" s="1"/>
      <c r="AL7252" s="1"/>
    </row>
    <row r="7253">
      <c r="I7253" s="1"/>
      <c r="J7253" s="1"/>
      <c r="K7253" s="1"/>
      <c r="AA7253" s="1"/>
      <c r="AB7253" s="1"/>
      <c r="AC7253" s="1"/>
      <c r="AJ7253" s="1"/>
      <c r="AK7253" s="1"/>
      <c r="AL7253" s="1"/>
    </row>
    <row r="7254">
      <c r="I7254" s="1"/>
      <c r="J7254" s="1"/>
      <c r="K7254" s="1"/>
      <c r="AA7254" s="1"/>
      <c r="AB7254" s="1"/>
      <c r="AC7254" s="1"/>
      <c r="AJ7254" s="1"/>
      <c r="AK7254" s="1"/>
      <c r="AL7254" s="1"/>
    </row>
    <row r="7255">
      <c r="I7255" s="1"/>
      <c r="J7255" s="1"/>
      <c r="K7255" s="1"/>
      <c r="AA7255" s="1"/>
      <c r="AB7255" s="1"/>
      <c r="AC7255" s="1"/>
      <c r="AJ7255" s="1"/>
      <c r="AK7255" s="1"/>
      <c r="AL7255" s="1"/>
    </row>
    <row r="7256">
      <c r="I7256" s="1"/>
      <c r="J7256" s="1"/>
      <c r="K7256" s="1"/>
      <c r="AA7256" s="1"/>
      <c r="AB7256" s="1"/>
      <c r="AC7256" s="1"/>
      <c r="AJ7256" s="1"/>
      <c r="AK7256" s="1"/>
      <c r="AL7256" s="1"/>
    </row>
    <row r="7257">
      <c r="I7257" s="1"/>
      <c r="J7257" s="1"/>
      <c r="K7257" s="1"/>
      <c r="AA7257" s="1"/>
      <c r="AB7257" s="1"/>
      <c r="AC7257" s="1"/>
      <c r="AJ7257" s="1"/>
      <c r="AK7257" s="1"/>
      <c r="AL7257" s="1"/>
    </row>
    <row r="7258">
      <c r="I7258" s="1"/>
      <c r="J7258" s="1"/>
      <c r="K7258" s="1"/>
      <c r="AA7258" s="1"/>
      <c r="AB7258" s="1"/>
      <c r="AC7258" s="1"/>
      <c r="AJ7258" s="1"/>
      <c r="AK7258" s="1"/>
      <c r="AL7258" s="1"/>
    </row>
    <row r="7259">
      <c r="I7259" s="1"/>
      <c r="J7259" s="1"/>
      <c r="K7259" s="1"/>
      <c r="AA7259" s="1"/>
      <c r="AB7259" s="1"/>
      <c r="AC7259" s="1"/>
      <c r="AJ7259" s="1"/>
      <c r="AK7259" s="1"/>
      <c r="AL7259" s="1"/>
    </row>
    <row r="7260">
      <c r="I7260" s="1"/>
      <c r="J7260" s="1"/>
      <c r="K7260" s="1"/>
      <c r="AA7260" s="1"/>
      <c r="AB7260" s="1"/>
      <c r="AC7260" s="1"/>
      <c r="AJ7260" s="1"/>
      <c r="AK7260" s="1"/>
      <c r="AL7260" s="1"/>
    </row>
    <row r="7261">
      <c r="I7261" s="1"/>
      <c r="J7261" s="1"/>
      <c r="K7261" s="1"/>
      <c r="AA7261" s="1"/>
      <c r="AB7261" s="1"/>
      <c r="AC7261" s="1"/>
      <c r="AJ7261" s="1"/>
      <c r="AK7261" s="1"/>
      <c r="AL7261" s="1"/>
    </row>
    <row r="7262">
      <c r="I7262" s="1"/>
      <c r="J7262" s="1"/>
      <c r="K7262" s="1"/>
      <c r="AA7262" s="1"/>
      <c r="AB7262" s="1"/>
      <c r="AC7262" s="1"/>
      <c r="AJ7262" s="1"/>
      <c r="AK7262" s="1"/>
      <c r="AL7262" s="1"/>
    </row>
    <row r="7263">
      <c r="I7263" s="1"/>
      <c r="J7263" s="1"/>
      <c r="K7263" s="1"/>
      <c r="AA7263" s="1"/>
      <c r="AB7263" s="1"/>
      <c r="AC7263" s="1"/>
      <c r="AJ7263" s="1"/>
      <c r="AK7263" s="1"/>
      <c r="AL7263" s="1"/>
    </row>
    <row r="7264">
      <c r="I7264" s="1"/>
      <c r="J7264" s="1"/>
      <c r="K7264" s="1"/>
      <c r="AA7264" s="1"/>
      <c r="AB7264" s="1"/>
      <c r="AC7264" s="1"/>
      <c r="AJ7264" s="1"/>
      <c r="AK7264" s="1"/>
      <c r="AL7264" s="1"/>
    </row>
    <row r="7265">
      <c r="I7265" s="1"/>
      <c r="J7265" s="1"/>
      <c r="K7265" s="1"/>
      <c r="AA7265" s="1"/>
      <c r="AB7265" s="1"/>
      <c r="AC7265" s="1"/>
      <c r="AJ7265" s="1"/>
      <c r="AK7265" s="1"/>
      <c r="AL7265" s="1"/>
    </row>
    <row r="7266">
      <c r="I7266" s="1"/>
      <c r="J7266" s="1"/>
      <c r="K7266" s="1"/>
      <c r="AA7266" s="1"/>
      <c r="AB7266" s="1"/>
      <c r="AC7266" s="1"/>
      <c r="AJ7266" s="1"/>
      <c r="AK7266" s="1"/>
      <c r="AL7266" s="1"/>
    </row>
    <row r="7267">
      <c r="I7267" s="1"/>
      <c r="J7267" s="1"/>
      <c r="K7267" s="1"/>
      <c r="AA7267" s="1"/>
      <c r="AB7267" s="1"/>
      <c r="AC7267" s="1"/>
      <c r="AJ7267" s="1"/>
      <c r="AK7267" s="1"/>
      <c r="AL7267" s="1"/>
    </row>
    <row r="7268">
      <c r="I7268" s="1"/>
      <c r="J7268" s="1"/>
      <c r="K7268" s="1"/>
      <c r="AA7268" s="1"/>
      <c r="AB7268" s="1"/>
      <c r="AC7268" s="1"/>
      <c r="AJ7268" s="1"/>
      <c r="AK7268" s="1"/>
      <c r="AL7268" s="1"/>
    </row>
    <row r="7269">
      <c r="I7269" s="1"/>
      <c r="J7269" s="1"/>
      <c r="K7269" s="1"/>
      <c r="AA7269" s="1"/>
      <c r="AB7269" s="1"/>
      <c r="AC7269" s="1"/>
      <c r="AJ7269" s="1"/>
      <c r="AK7269" s="1"/>
      <c r="AL7269" s="1"/>
    </row>
    <row r="7270">
      <c r="I7270" s="1"/>
      <c r="J7270" s="1"/>
      <c r="K7270" s="1"/>
      <c r="AA7270" s="1"/>
      <c r="AB7270" s="1"/>
      <c r="AC7270" s="1"/>
      <c r="AJ7270" s="1"/>
      <c r="AK7270" s="1"/>
      <c r="AL7270" s="1"/>
    </row>
    <row r="7271">
      <c r="I7271" s="1"/>
      <c r="J7271" s="1"/>
      <c r="K7271" s="1"/>
      <c r="AA7271" s="1"/>
      <c r="AB7271" s="1"/>
      <c r="AC7271" s="1"/>
      <c r="AJ7271" s="1"/>
      <c r="AK7271" s="1"/>
      <c r="AL7271" s="1"/>
    </row>
    <row r="7272">
      <c r="I7272" s="1"/>
      <c r="J7272" s="1"/>
      <c r="K7272" s="1"/>
      <c r="AA7272" s="1"/>
      <c r="AB7272" s="1"/>
      <c r="AC7272" s="1"/>
      <c r="AJ7272" s="1"/>
      <c r="AK7272" s="1"/>
      <c r="AL7272" s="1"/>
    </row>
    <row r="7273">
      <c r="I7273" s="1"/>
      <c r="J7273" s="1"/>
      <c r="K7273" s="1"/>
      <c r="AA7273" s="1"/>
      <c r="AB7273" s="1"/>
      <c r="AC7273" s="1"/>
      <c r="AJ7273" s="1"/>
      <c r="AK7273" s="1"/>
      <c r="AL7273" s="1"/>
    </row>
    <row r="7274">
      <c r="I7274" s="1"/>
      <c r="J7274" s="1"/>
      <c r="K7274" s="1"/>
      <c r="AA7274" s="1"/>
      <c r="AB7274" s="1"/>
      <c r="AC7274" s="1"/>
      <c r="AJ7274" s="1"/>
      <c r="AK7274" s="1"/>
      <c r="AL7274" s="1"/>
    </row>
    <row r="7275">
      <c r="I7275" s="1"/>
      <c r="J7275" s="1"/>
      <c r="K7275" s="1"/>
      <c r="AA7275" s="1"/>
      <c r="AB7275" s="1"/>
      <c r="AC7275" s="1"/>
      <c r="AJ7275" s="1"/>
      <c r="AK7275" s="1"/>
      <c r="AL7275" s="1"/>
    </row>
    <row r="7276">
      <c r="I7276" s="1"/>
      <c r="J7276" s="1"/>
      <c r="K7276" s="1"/>
      <c r="AA7276" s="1"/>
      <c r="AB7276" s="1"/>
      <c r="AC7276" s="1"/>
      <c r="AJ7276" s="1"/>
      <c r="AK7276" s="1"/>
      <c r="AL7276" s="1"/>
    </row>
    <row r="7277">
      <c r="I7277" s="1"/>
      <c r="J7277" s="1"/>
      <c r="K7277" s="1"/>
      <c r="AA7277" s="1"/>
      <c r="AB7277" s="1"/>
      <c r="AC7277" s="1"/>
      <c r="AJ7277" s="1"/>
      <c r="AK7277" s="1"/>
      <c r="AL7277" s="1"/>
    </row>
    <row r="7278">
      <c r="I7278" s="1"/>
      <c r="J7278" s="1"/>
      <c r="K7278" s="1"/>
      <c r="AA7278" s="1"/>
      <c r="AB7278" s="1"/>
      <c r="AC7278" s="1"/>
      <c r="AJ7278" s="1"/>
      <c r="AK7278" s="1"/>
      <c r="AL7278" s="1"/>
    </row>
    <row r="7279">
      <c r="I7279" s="1"/>
      <c r="J7279" s="1"/>
      <c r="K7279" s="1"/>
      <c r="AA7279" s="1"/>
      <c r="AB7279" s="1"/>
      <c r="AC7279" s="1"/>
      <c r="AJ7279" s="1"/>
      <c r="AK7279" s="1"/>
      <c r="AL7279" s="1"/>
    </row>
    <row r="7280">
      <c r="I7280" s="1"/>
      <c r="J7280" s="1"/>
      <c r="K7280" s="1"/>
      <c r="AA7280" s="1"/>
      <c r="AB7280" s="1"/>
      <c r="AC7280" s="1"/>
      <c r="AJ7280" s="1"/>
      <c r="AK7280" s="1"/>
      <c r="AL7280" s="1"/>
    </row>
    <row r="7281">
      <c r="I7281" s="1"/>
      <c r="J7281" s="1"/>
      <c r="K7281" s="1"/>
      <c r="AA7281" s="1"/>
      <c r="AB7281" s="1"/>
      <c r="AC7281" s="1"/>
      <c r="AJ7281" s="1"/>
      <c r="AK7281" s="1"/>
      <c r="AL7281" s="1"/>
    </row>
    <row r="7282">
      <c r="I7282" s="1"/>
      <c r="J7282" s="1"/>
      <c r="K7282" s="1"/>
      <c r="AA7282" s="1"/>
      <c r="AB7282" s="1"/>
      <c r="AC7282" s="1"/>
      <c r="AJ7282" s="1"/>
      <c r="AK7282" s="1"/>
      <c r="AL7282" s="1"/>
    </row>
    <row r="7283">
      <c r="I7283" s="1"/>
      <c r="J7283" s="1"/>
      <c r="K7283" s="1"/>
      <c r="AA7283" s="1"/>
      <c r="AB7283" s="1"/>
      <c r="AC7283" s="1"/>
      <c r="AJ7283" s="1"/>
      <c r="AK7283" s="1"/>
      <c r="AL7283" s="1"/>
    </row>
    <row r="7284">
      <c r="I7284" s="1"/>
      <c r="J7284" s="1"/>
      <c r="K7284" s="1"/>
      <c r="AA7284" s="1"/>
      <c r="AB7284" s="1"/>
      <c r="AC7284" s="1"/>
      <c r="AJ7284" s="1"/>
      <c r="AK7284" s="1"/>
      <c r="AL7284" s="1"/>
    </row>
    <row r="7285">
      <c r="I7285" s="1"/>
      <c r="J7285" s="1"/>
      <c r="K7285" s="1"/>
      <c r="AA7285" s="1"/>
      <c r="AB7285" s="1"/>
      <c r="AC7285" s="1"/>
      <c r="AJ7285" s="1"/>
      <c r="AK7285" s="1"/>
      <c r="AL7285" s="1"/>
    </row>
    <row r="7286">
      <c r="I7286" s="1"/>
      <c r="J7286" s="1"/>
      <c r="K7286" s="1"/>
      <c r="AA7286" s="1"/>
      <c r="AB7286" s="1"/>
      <c r="AC7286" s="1"/>
      <c r="AJ7286" s="1"/>
      <c r="AK7286" s="1"/>
      <c r="AL7286" s="1"/>
    </row>
    <row r="7287">
      <c r="I7287" s="1"/>
      <c r="J7287" s="1"/>
      <c r="K7287" s="1"/>
      <c r="AA7287" s="1"/>
      <c r="AB7287" s="1"/>
      <c r="AC7287" s="1"/>
      <c r="AJ7287" s="1"/>
      <c r="AK7287" s="1"/>
      <c r="AL7287" s="1"/>
    </row>
    <row r="7288">
      <c r="I7288" s="1"/>
      <c r="J7288" s="1"/>
      <c r="K7288" s="1"/>
      <c r="AA7288" s="1"/>
      <c r="AB7288" s="1"/>
      <c r="AC7288" s="1"/>
      <c r="AJ7288" s="1"/>
      <c r="AK7288" s="1"/>
      <c r="AL7288" s="1"/>
    </row>
    <row r="7289">
      <c r="I7289" s="1"/>
      <c r="J7289" s="1"/>
      <c r="K7289" s="1"/>
      <c r="AA7289" s="1"/>
      <c r="AB7289" s="1"/>
      <c r="AC7289" s="1"/>
      <c r="AJ7289" s="1"/>
      <c r="AK7289" s="1"/>
      <c r="AL7289" s="1"/>
    </row>
    <row r="7290">
      <c r="I7290" s="1"/>
      <c r="J7290" s="1"/>
      <c r="K7290" s="1"/>
      <c r="AA7290" s="1"/>
      <c r="AB7290" s="1"/>
      <c r="AC7290" s="1"/>
      <c r="AJ7290" s="1"/>
      <c r="AK7290" s="1"/>
      <c r="AL7290" s="1"/>
    </row>
    <row r="7291">
      <c r="I7291" s="1"/>
      <c r="J7291" s="1"/>
      <c r="K7291" s="1"/>
      <c r="AA7291" s="1"/>
      <c r="AB7291" s="1"/>
      <c r="AC7291" s="1"/>
      <c r="AJ7291" s="1"/>
      <c r="AK7291" s="1"/>
      <c r="AL7291" s="1"/>
    </row>
    <row r="7292">
      <c r="I7292" s="1"/>
      <c r="J7292" s="1"/>
      <c r="K7292" s="1"/>
      <c r="AA7292" s="1"/>
      <c r="AB7292" s="1"/>
      <c r="AC7292" s="1"/>
      <c r="AJ7292" s="1"/>
      <c r="AK7292" s="1"/>
      <c r="AL7292" s="1"/>
    </row>
    <row r="7293">
      <c r="I7293" s="1"/>
      <c r="J7293" s="1"/>
      <c r="K7293" s="1"/>
      <c r="AA7293" s="1"/>
      <c r="AB7293" s="1"/>
      <c r="AC7293" s="1"/>
      <c r="AJ7293" s="1"/>
      <c r="AK7293" s="1"/>
      <c r="AL7293" s="1"/>
    </row>
    <row r="7294">
      <c r="I7294" s="1"/>
      <c r="J7294" s="1"/>
      <c r="K7294" s="1"/>
      <c r="AA7294" s="1"/>
      <c r="AB7294" s="1"/>
      <c r="AC7294" s="1"/>
      <c r="AJ7294" s="1"/>
      <c r="AK7294" s="1"/>
      <c r="AL7294" s="1"/>
    </row>
    <row r="7295">
      <c r="I7295" s="1"/>
      <c r="J7295" s="1"/>
      <c r="K7295" s="1"/>
      <c r="AA7295" s="1"/>
      <c r="AB7295" s="1"/>
      <c r="AC7295" s="1"/>
      <c r="AJ7295" s="1"/>
      <c r="AK7295" s="1"/>
      <c r="AL7295" s="1"/>
    </row>
    <row r="7296">
      <c r="I7296" s="1"/>
      <c r="J7296" s="1"/>
      <c r="K7296" s="1"/>
      <c r="AA7296" s="1"/>
      <c r="AB7296" s="1"/>
      <c r="AC7296" s="1"/>
      <c r="AJ7296" s="1"/>
      <c r="AK7296" s="1"/>
      <c r="AL7296" s="1"/>
    </row>
    <row r="7297">
      <c r="I7297" s="1"/>
      <c r="J7297" s="1"/>
      <c r="K7297" s="1"/>
      <c r="AA7297" s="1"/>
      <c r="AB7297" s="1"/>
      <c r="AC7297" s="1"/>
      <c r="AJ7297" s="1"/>
      <c r="AK7297" s="1"/>
      <c r="AL7297" s="1"/>
    </row>
    <row r="7298">
      <c r="I7298" s="1"/>
      <c r="J7298" s="1"/>
      <c r="K7298" s="1"/>
      <c r="AA7298" s="1"/>
      <c r="AB7298" s="1"/>
      <c r="AC7298" s="1"/>
      <c r="AJ7298" s="1"/>
      <c r="AK7298" s="1"/>
      <c r="AL7298" s="1"/>
    </row>
    <row r="7299">
      <c r="I7299" s="1"/>
      <c r="J7299" s="1"/>
      <c r="K7299" s="1"/>
      <c r="AA7299" s="1"/>
      <c r="AB7299" s="1"/>
      <c r="AC7299" s="1"/>
      <c r="AJ7299" s="1"/>
      <c r="AK7299" s="1"/>
      <c r="AL7299" s="1"/>
    </row>
    <row r="7300">
      <c r="I7300" s="1"/>
      <c r="J7300" s="1"/>
      <c r="K7300" s="1"/>
      <c r="AA7300" s="1"/>
      <c r="AB7300" s="1"/>
      <c r="AC7300" s="1"/>
      <c r="AJ7300" s="1"/>
      <c r="AK7300" s="1"/>
      <c r="AL7300" s="1"/>
    </row>
    <row r="7301">
      <c r="I7301" s="1"/>
      <c r="J7301" s="1"/>
      <c r="K7301" s="1"/>
      <c r="AA7301" s="1"/>
      <c r="AB7301" s="1"/>
      <c r="AC7301" s="1"/>
      <c r="AJ7301" s="1"/>
      <c r="AK7301" s="1"/>
      <c r="AL7301" s="1"/>
    </row>
    <row r="7302">
      <c r="I7302" s="1"/>
      <c r="J7302" s="1"/>
      <c r="K7302" s="1"/>
      <c r="AA7302" s="1"/>
      <c r="AB7302" s="1"/>
      <c r="AC7302" s="1"/>
      <c r="AJ7302" s="1"/>
      <c r="AK7302" s="1"/>
      <c r="AL7302" s="1"/>
    </row>
    <row r="7303">
      <c r="I7303" s="1"/>
      <c r="J7303" s="1"/>
      <c r="K7303" s="1"/>
      <c r="AA7303" s="1"/>
      <c r="AB7303" s="1"/>
      <c r="AC7303" s="1"/>
      <c r="AJ7303" s="1"/>
      <c r="AK7303" s="1"/>
      <c r="AL7303" s="1"/>
    </row>
    <row r="7304">
      <c r="I7304" s="1"/>
      <c r="J7304" s="1"/>
      <c r="K7304" s="1"/>
      <c r="AA7304" s="1"/>
      <c r="AB7304" s="1"/>
      <c r="AC7304" s="1"/>
      <c r="AJ7304" s="1"/>
      <c r="AK7304" s="1"/>
      <c r="AL7304" s="1"/>
    </row>
    <row r="7305">
      <c r="I7305" s="1"/>
      <c r="J7305" s="1"/>
      <c r="K7305" s="1"/>
      <c r="AA7305" s="1"/>
      <c r="AB7305" s="1"/>
      <c r="AC7305" s="1"/>
      <c r="AJ7305" s="1"/>
      <c r="AK7305" s="1"/>
      <c r="AL7305" s="1"/>
    </row>
    <row r="7306">
      <c r="I7306" s="1"/>
      <c r="J7306" s="1"/>
      <c r="K7306" s="1"/>
      <c r="AA7306" s="1"/>
      <c r="AB7306" s="1"/>
      <c r="AC7306" s="1"/>
      <c r="AJ7306" s="1"/>
      <c r="AK7306" s="1"/>
      <c r="AL7306" s="1"/>
    </row>
    <row r="7307">
      <c r="I7307" s="1"/>
      <c r="J7307" s="1"/>
      <c r="K7307" s="1"/>
      <c r="AA7307" s="1"/>
      <c r="AB7307" s="1"/>
      <c r="AC7307" s="1"/>
      <c r="AJ7307" s="1"/>
      <c r="AK7307" s="1"/>
      <c r="AL7307" s="1"/>
    </row>
    <row r="7308">
      <c r="I7308" s="1"/>
      <c r="J7308" s="1"/>
      <c r="K7308" s="1"/>
      <c r="AA7308" s="1"/>
      <c r="AB7308" s="1"/>
      <c r="AC7308" s="1"/>
      <c r="AJ7308" s="1"/>
      <c r="AK7308" s="1"/>
      <c r="AL7308" s="1"/>
    </row>
    <row r="7309">
      <c r="I7309" s="1"/>
      <c r="J7309" s="1"/>
      <c r="K7309" s="1"/>
      <c r="AA7309" s="1"/>
      <c r="AB7309" s="1"/>
      <c r="AC7309" s="1"/>
      <c r="AJ7309" s="1"/>
      <c r="AK7309" s="1"/>
      <c r="AL7309" s="1"/>
    </row>
    <row r="7310">
      <c r="I7310" s="1"/>
      <c r="J7310" s="1"/>
      <c r="K7310" s="1"/>
      <c r="AA7310" s="1"/>
      <c r="AB7310" s="1"/>
      <c r="AC7310" s="1"/>
      <c r="AJ7310" s="1"/>
      <c r="AK7310" s="1"/>
      <c r="AL7310" s="1"/>
    </row>
    <row r="7311">
      <c r="I7311" s="1"/>
      <c r="J7311" s="1"/>
      <c r="K7311" s="1"/>
      <c r="AA7311" s="1"/>
      <c r="AB7311" s="1"/>
      <c r="AC7311" s="1"/>
      <c r="AJ7311" s="1"/>
      <c r="AK7311" s="1"/>
      <c r="AL7311" s="1"/>
    </row>
    <row r="7312">
      <c r="I7312" s="1"/>
      <c r="J7312" s="1"/>
      <c r="K7312" s="1"/>
      <c r="AA7312" s="1"/>
      <c r="AB7312" s="1"/>
      <c r="AC7312" s="1"/>
      <c r="AJ7312" s="1"/>
      <c r="AK7312" s="1"/>
      <c r="AL7312" s="1"/>
    </row>
    <row r="7313">
      <c r="I7313" s="1"/>
      <c r="J7313" s="1"/>
      <c r="K7313" s="1"/>
      <c r="AA7313" s="1"/>
      <c r="AB7313" s="1"/>
      <c r="AC7313" s="1"/>
      <c r="AJ7313" s="1"/>
      <c r="AK7313" s="1"/>
      <c r="AL7313" s="1"/>
    </row>
    <row r="7314">
      <c r="I7314" s="1"/>
      <c r="J7314" s="1"/>
      <c r="K7314" s="1"/>
      <c r="AA7314" s="1"/>
      <c r="AB7314" s="1"/>
      <c r="AC7314" s="1"/>
      <c r="AJ7314" s="1"/>
      <c r="AK7314" s="1"/>
      <c r="AL7314" s="1"/>
    </row>
    <row r="7315">
      <c r="I7315" s="1"/>
      <c r="J7315" s="1"/>
      <c r="K7315" s="1"/>
      <c r="AA7315" s="1"/>
      <c r="AB7315" s="1"/>
      <c r="AC7315" s="1"/>
      <c r="AJ7315" s="1"/>
      <c r="AK7315" s="1"/>
      <c r="AL7315" s="1"/>
    </row>
    <row r="7316">
      <c r="I7316" s="1"/>
      <c r="J7316" s="1"/>
      <c r="K7316" s="1"/>
      <c r="AA7316" s="1"/>
      <c r="AB7316" s="1"/>
      <c r="AC7316" s="1"/>
      <c r="AJ7316" s="1"/>
      <c r="AK7316" s="1"/>
      <c r="AL7316" s="1"/>
    </row>
    <row r="7317">
      <c r="I7317" s="1"/>
      <c r="J7317" s="1"/>
      <c r="K7317" s="1"/>
      <c r="AA7317" s="1"/>
      <c r="AB7317" s="1"/>
      <c r="AC7317" s="1"/>
      <c r="AJ7317" s="1"/>
      <c r="AK7317" s="1"/>
      <c r="AL7317" s="1"/>
    </row>
    <row r="7318">
      <c r="I7318" s="1"/>
      <c r="J7318" s="1"/>
      <c r="K7318" s="1"/>
      <c r="AA7318" s="1"/>
      <c r="AB7318" s="1"/>
      <c r="AC7318" s="1"/>
      <c r="AJ7318" s="1"/>
      <c r="AK7318" s="1"/>
      <c r="AL7318" s="1"/>
    </row>
    <row r="7319">
      <c r="I7319" s="1"/>
      <c r="J7319" s="1"/>
      <c r="K7319" s="1"/>
      <c r="AA7319" s="1"/>
      <c r="AB7319" s="1"/>
      <c r="AC7319" s="1"/>
      <c r="AJ7319" s="1"/>
      <c r="AK7319" s="1"/>
      <c r="AL7319" s="1"/>
    </row>
    <row r="7320">
      <c r="I7320" s="1"/>
      <c r="J7320" s="1"/>
      <c r="K7320" s="1"/>
      <c r="AA7320" s="1"/>
      <c r="AB7320" s="1"/>
      <c r="AC7320" s="1"/>
      <c r="AJ7320" s="1"/>
      <c r="AK7320" s="1"/>
      <c r="AL7320" s="1"/>
    </row>
    <row r="7321">
      <c r="I7321" s="1"/>
      <c r="J7321" s="1"/>
      <c r="K7321" s="1"/>
      <c r="AA7321" s="1"/>
      <c r="AB7321" s="1"/>
      <c r="AC7321" s="1"/>
      <c r="AJ7321" s="1"/>
      <c r="AK7321" s="1"/>
      <c r="AL7321" s="1"/>
    </row>
    <row r="7322">
      <c r="I7322" s="1"/>
      <c r="J7322" s="1"/>
      <c r="K7322" s="1"/>
      <c r="AA7322" s="1"/>
      <c r="AB7322" s="1"/>
      <c r="AC7322" s="1"/>
      <c r="AJ7322" s="1"/>
      <c r="AK7322" s="1"/>
      <c r="AL7322" s="1"/>
    </row>
    <row r="7323">
      <c r="I7323" s="1"/>
      <c r="J7323" s="1"/>
      <c r="K7323" s="1"/>
      <c r="AA7323" s="1"/>
      <c r="AB7323" s="1"/>
      <c r="AC7323" s="1"/>
      <c r="AJ7323" s="1"/>
      <c r="AK7323" s="1"/>
      <c r="AL7323" s="1"/>
    </row>
    <row r="7324">
      <c r="I7324" s="1"/>
      <c r="J7324" s="1"/>
      <c r="K7324" s="1"/>
      <c r="AA7324" s="1"/>
      <c r="AB7324" s="1"/>
      <c r="AC7324" s="1"/>
      <c r="AJ7324" s="1"/>
      <c r="AK7324" s="1"/>
      <c r="AL7324" s="1"/>
    </row>
    <row r="7325">
      <c r="I7325" s="1"/>
      <c r="J7325" s="1"/>
      <c r="K7325" s="1"/>
      <c r="AA7325" s="1"/>
      <c r="AB7325" s="1"/>
      <c r="AC7325" s="1"/>
      <c r="AJ7325" s="1"/>
      <c r="AK7325" s="1"/>
      <c r="AL7325" s="1"/>
    </row>
    <row r="7326">
      <c r="I7326" s="1"/>
      <c r="J7326" s="1"/>
      <c r="K7326" s="1"/>
      <c r="AA7326" s="1"/>
      <c r="AB7326" s="1"/>
      <c r="AC7326" s="1"/>
      <c r="AJ7326" s="1"/>
      <c r="AK7326" s="1"/>
      <c r="AL7326" s="1"/>
    </row>
    <row r="7327">
      <c r="I7327" s="1"/>
      <c r="J7327" s="1"/>
      <c r="K7327" s="1"/>
      <c r="AA7327" s="1"/>
      <c r="AB7327" s="1"/>
      <c r="AC7327" s="1"/>
      <c r="AJ7327" s="1"/>
      <c r="AK7327" s="1"/>
      <c r="AL7327" s="1"/>
    </row>
    <row r="7328">
      <c r="I7328" s="1"/>
      <c r="J7328" s="1"/>
      <c r="K7328" s="1"/>
      <c r="AA7328" s="1"/>
      <c r="AB7328" s="1"/>
      <c r="AC7328" s="1"/>
      <c r="AJ7328" s="1"/>
      <c r="AK7328" s="1"/>
      <c r="AL7328" s="1"/>
    </row>
    <row r="7329">
      <c r="I7329" s="1"/>
      <c r="J7329" s="1"/>
      <c r="K7329" s="1"/>
      <c r="AA7329" s="1"/>
      <c r="AB7329" s="1"/>
      <c r="AC7329" s="1"/>
      <c r="AJ7329" s="1"/>
      <c r="AK7329" s="1"/>
      <c r="AL7329" s="1"/>
    </row>
    <row r="7330">
      <c r="I7330" s="1"/>
      <c r="J7330" s="1"/>
      <c r="K7330" s="1"/>
      <c r="AA7330" s="1"/>
      <c r="AB7330" s="1"/>
      <c r="AC7330" s="1"/>
      <c r="AJ7330" s="1"/>
      <c r="AK7330" s="1"/>
      <c r="AL7330" s="1"/>
    </row>
    <row r="7331">
      <c r="I7331" s="1"/>
      <c r="J7331" s="1"/>
      <c r="K7331" s="1"/>
      <c r="AA7331" s="1"/>
      <c r="AB7331" s="1"/>
      <c r="AC7331" s="1"/>
      <c r="AJ7331" s="1"/>
      <c r="AK7331" s="1"/>
      <c r="AL7331" s="1"/>
    </row>
    <row r="7332">
      <c r="I7332" s="1"/>
      <c r="J7332" s="1"/>
      <c r="K7332" s="1"/>
      <c r="AA7332" s="1"/>
      <c r="AB7332" s="1"/>
      <c r="AC7332" s="1"/>
      <c r="AJ7332" s="1"/>
      <c r="AK7332" s="1"/>
      <c r="AL7332" s="1"/>
    </row>
    <row r="7333">
      <c r="I7333" s="1"/>
      <c r="J7333" s="1"/>
      <c r="K7333" s="1"/>
      <c r="AA7333" s="1"/>
      <c r="AB7333" s="1"/>
      <c r="AC7333" s="1"/>
      <c r="AJ7333" s="1"/>
      <c r="AK7333" s="1"/>
      <c r="AL7333" s="1"/>
    </row>
    <row r="7334">
      <c r="I7334" s="1"/>
      <c r="J7334" s="1"/>
      <c r="K7334" s="1"/>
      <c r="AA7334" s="1"/>
      <c r="AB7334" s="1"/>
      <c r="AC7334" s="1"/>
      <c r="AJ7334" s="1"/>
      <c r="AK7334" s="1"/>
      <c r="AL7334" s="1"/>
    </row>
    <row r="7335">
      <c r="I7335" s="1"/>
      <c r="J7335" s="1"/>
      <c r="K7335" s="1"/>
      <c r="AA7335" s="1"/>
      <c r="AB7335" s="1"/>
      <c r="AC7335" s="1"/>
      <c r="AJ7335" s="1"/>
      <c r="AK7335" s="1"/>
      <c r="AL7335" s="1"/>
    </row>
    <row r="7336">
      <c r="I7336" s="1"/>
      <c r="J7336" s="1"/>
      <c r="K7336" s="1"/>
      <c r="AA7336" s="1"/>
      <c r="AB7336" s="1"/>
      <c r="AC7336" s="1"/>
      <c r="AJ7336" s="1"/>
      <c r="AK7336" s="1"/>
      <c r="AL7336" s="1"/>
    </row>
    <row r="7337">
      <c r="I7337" s="1"/>
      <c r="J7337" s="1"/>
      <c r="K7337" s="1"/>
      <c r="AA7337" s="1"/>
      <c r="AB7337" s="1"/>
      <c r="AC7337" s="1"/>
      <c r="AJ7337" s="1"/>
      <c r="AK7337" s="1"/>
      <c r="AL7337" s="1"/>
    </row>
    <row r="7338">
      <c r="I7338" s="1"/>
      <c r="J7338" s="1"/>
      <c r="K7338" s="1"/>
      <c r="AA7338" s="1"/>
      <c r="AB7338" s="1"/>
      <c r="AC7338" s="1"/>
      <c r="AJ7338" s="1"/>
      <c r="AK7338" s="1"/>
      <c r="AL7338" s="1"/>
    </row>
    <row r="7339">
      <c r="I7339" s="1"/>
      <c r="J7339" s="1"/>
      <c r="K7339" s="1"/>
      <c r="AA7339" s="1"/>
      <c r="AB7339" s="1"/>
      <c r="AC7339" s="1"/>
      <c r="AJ7339" s="1"/>
      <c r="AK7339" s="1"/>
      <c r="AL7339" s="1"/>
    </row>
    <row r="7340">
      <c r="I7340" s="1"/>
      <c r="J7340" s="1"/>
      <c r="K7340" s="1"/>
      <c r="AA7340" s="1"/>
      <c r="AB7340" s="1"/>
      <c r="AC7340" s="1"/>
      <c r="AJ7340" s="1"/>
      <c r="AK7340" s="1"/>
      <c r="AL7340" s="1"/>
    </row>
    <row r="7341">
      <c r="I7341" s="1"/>
      <c r="J7341" s="1"/>
      <c r="K7341" s="1"/>
      <c r="AA7341" s="1"/>
      <c r="AB7341" s="1"/>
      <c r="AC7341" s="1"/>
      <c r="AJ7341" s="1"/>
      <c r="AK7341" s="1"/>
      <c r="AL7341" s="1"/>
    </row>
    <row r="7342">
      <c r="I7342" s="1"/>
      <c r="J7342" s="1"/>
      <c r="K7342" s="1"/>
      <c r="AA7342" s="1"/>
      <c r="AB7342" s="1"/>
      <c r="AC7342" s="1"/>
      <c r="AJ7342" s="1"/>
      <c r="AK7342" s="1"/>
      <c r="AL7342" s="1"/>
    </row>
    <row r="7343">
      <c r="I7343" s="1"/>
      <c r="J7343" s="1"/>
      <c r="K7343" s="1"/>
      <c r="AA7343" s="1"/>
      <c r="AB7343" s="1"/>
      <c r="AC7343" s="1"/>
      <c r="AJ7343" s="1"/>
      <c r="AK7343" s="1"/>
      <c r="AL7343" s="1"/>
    </row>
    <row r="7344">
      <c r="I7344" s="1"/>
      <c r="J7344" s="1"/>
      <c r="K7344" s="1"/>
      <c r="AA7344" s="1"/>
      <c r="AB7344" s="1"/>
      <c r="AC7344" s="1"/>
      <c r="AJ7344" s="1"/>
      <c r="AK7344" s="1"/>
      <c r="AL7344" s="1"/>
    </row>
    <row r="7345">
      <c r="I7345" s="1"/>
      <c r="J7345" s="1"/>
      <c r="K7345" s="1"/>
      <c r="AA7345" s="1"/>
      <c r="AB7345" s="1"/>
      <c r="AC7345" s="1"/>
      <c r="AJ7345" s="1"/>
      <c r="AK7345" s="1"/>
      <c r="AL7345" s="1"/>
    </row>
    <row r="7346">
      <c r="I7346" s="1"/>
      <c r="J7346" s="1"/>
      <c r="K7346" s="1"/>
      <c r="AA7346" s="1"/>
      <c r="AB7346" s="1"/>
      <c r="AC7346" s="1"/>
      <c r="AJ7346" s="1"/>
      <c r="AK7346" s="1"/>
      <c r="AL7346" s="1"/>
    </row>
    <row r="7347">
      <c r="I7347" s="1"/>
      <c r="J7347" s="1"/>
      <c r="K7347" s="1"/>
      <c r="AA7347" s="1"/>
      <c r="AB7347" s="1"/>
      <c r="AC7347" s="1"/>
      <c r="AJ7347" s="1"/>
      <c r="AK7347" s="1"/>
      <c r="AL7347" s="1"/>
    </row>
    <row r="7348">
      <c r="I7348" s="1"/>
      <c r="J7348" s="1"/>
      <c r="K7348" s="1"/>
      <c r="AA7348" s="1"/>
      <c r="AB7348" s="1"/>
      <c r="AC7348" s="1"/>
      <c r="AJ7348" s="1"/>
      <c r="AK7348" s="1"/>
      <c r="AL7348" s="1"/>
    </row>
    <row r="7349">
      <c r="I7349" s="1"/>
      <c r="J7349" s="1"/>
      <c r="K7349" s="1"/>
      <c r="AA7349" s="1"/>
      <c r="AB7349" s="1"/>
      <c r="AC7349" s="1"/>
      <c r="AJ7349" s="1"/>
      <c r="AK7349" s="1"/>
      <c r="AL7349" s="1"/>
    </row>
    <row r="7350">
      <c r="I7350" s="1"/>
      <c r="J7350" s="1"/>
      <c r="K7350" s="1"/>
      <c r="AA7350" s="1"/>
      <c r="AB7350" s="1"/>
      <c r="AC7350" s="1"/>
      <c r="AJ7350" s="1"/>
      <c r="AK7350" s="1"/>
      <c r="AL7350" s="1"/>
    </row>
    <row r="7351">
      <c r="I7351" s="1"/>
      <c r="J7351" s="1"/>
      <c r="K7351" s="1"/>
      <c r="AA7351" s="1"/>
      <c r="AB7351" s="1"/>
      <c r="AC7351" s="1"/>
      <c r="AJ7351" s="1"/>
      <c r="AK7351" s="1"/>
      <c r="AL7351" s="1"/>
    </row>
    <row r="7352">
      <c r="I7352" s="1"/>
      <c r="J7352" s="1"/>
      <c r="K7352" s="1"/>
      <c r="AA7352" s="1"/>
      <c r="AB7352" s="1"/>
      <c r="AC7352" s="1"/>
      <c r="AJ7352" s="1"/>
      <c r="AK7352" s="1"/>
      <c r="AL7352" s="1"/>
    </row>
    <row r="7353">
      <c r="I7353" s="1"/>
      <c r="J7353" s="1"/>
      <c r="K7353" s="1"/>
      <c r="AA7353" s="1"/>
      <c r="AB7353" s="1"/>
      <c r="AC7353" s="1"/>
      <c r="AJ7353" s="1"/>
      <c r="AK7353" s="1"/>
      <c r="AL7353" s="1"/>
    </row>
    <row r="7354">
      <c r="I7354" s="1"/>
      <c r="J7354" s="1"/>
      <c r="K7354" s="1"/>
      <c r="AA7354" s="1"/>
      <c r="AB7354" s="1"/>
      <c r="AC7354" s="1"/>
      <c r="AJ7354" s="1"/>
      <c r="AK7354" s="1"/>
      <c r="AL7354" s="1"/>
    </row>
    <row r="7355">
      <c r="I7355" s="1"/>
      <c r="J7355" s="1"/>
      <c r="K7355" s="1"/>
      <c r="AA7355" s="1"/>
      <c r="AB7355" s="1"/>
      <c r="AC7355" s="1"/>
      <c r="AJ7355" s="1"/>
      <c r="AK7355" s="1"/>
      <c r="AL7355" s="1"/>
    </row>
    <row r="7356">
      <c r="I7356" s="1"/>
      <c r="J7356" s="1"/>
      <c r="K7356" s="1"/>
      <c r="AA7356" s="1"/>
      <c r="AB7356" s="1"/>
      <c r="AC7356" s="1"/>
      <c r="AJ7356" s="1"/>
      <c r="AK7356" s="1"/>
      <c r="AL7356" s="1"/>
    </row>
    <row r="7357">
      <c r="I7357" s="1"/>
      <c r="J7357" s="1"/>
      <c r="K7357" s="1"/>
      <c r="AA7357" s="1"/>
      <c r="AB7357" s="1"/>
      <c r="AC7357" s="1"/>
      <c r="AJ7357" s="1"/>
      <c r="AK7357" s="1"/>
      <c r="AL7357" s="1"/>
    </row>
    <row r="7358">
      <c r="I7358" s="1"/>
      <c r="J7358" s="1"/>
      <c r="K7358" s="1"/>
      <c r="AA7358" s="1"/>
      <c r="AB7358" s="1"/>
      <c r="AC7358" s="1"/>
      <c r="AJ7358" s="1"/>
      <c r="AK7358" s="1"/>
      <c r="AL7358" s="1"/>
    </row>
    <row r="7359">
      <c r="I7359" s="1"/>
      <c r="J7359" s="1"/>
      <c r="K7359" s="1"/>
      <c r="AA7359" s="1"/>
      <c r="AB7359" s="1"/>
      <c r="AC7359" s="1"/>
      <c r="AJ7359" s="1"/>
      <c r="AK7359" s="1"/>
      <c r="AL7359" s="1"/>
    </row>
    <row r="7360">
      <c r="I7360" s="1"/>
      <c r="J7360" s="1"/>
      <c r="K7360" s="1"/>
      <c r="AA7360" s="1"/>
      <c r="AB7360" s="1"/>
      <c r="AC7360" s="1"/>
      <c r="AJ7360" s="1"/>
      <c r="AK7360" s="1"/>
      <c r="AL7360" s="1"/>
    </row>
    <row r="7361">
      <c r="I7361" s="1"/>
      <c r="J7361" s="1"/>
      <c r="K7361" s="1"/>
      <c r="AA7361" s="1"/>
      <c r="AB7361" s="1"/>
      <c r="AC7361" s="1"/>
      <c r="AJ7361" s="1"/>
      <c r="AK7361" s="1"/>
      <c r="AL7361" s="1"/>
    </row>
    <row r="7362">
      <c r="I7362" s="1"/>
      <c r="J7362" s="1"/>
      <c r="K7362" s="1"/>
      <c r="AA7362" s="1"/>
      <c r="AB7362" s="1"/>
      <c r="AC7362" s="1"/>
      <c r="AJ7362" s="1"/>
      <c r="AK7362" s="1"/>
      <c r="AL7362" s="1"/>
    </row>
    <row r="7363">
      <c r="I7363" s="1"/>
      <c r="J7363" s="1"/>
      <c r="K7363" s="1"/>
      <c r="AA7363" s="1"/>
      <c r="AB7363" s="1"/>
      <c r="AC7363" s="1"/>
      <c r="AJ7363" s="1"/>
      <c r="AK7363" s="1"/>
      <c r="AL7363" s="1"/>
    </row>
    <row r="7364">
      <c r="I7364" s="1"/>
      <c r="J7364" s="1"/>
      <c r="K7364" s="1"/>
      <c r="AA7364" s="1"/>
      <c r="AB7364" s="1"/>
      <c r="AC7364" s="1"/>
      <c r="AJ7364" s="1"/>
      <c r="AK7364" s="1"/>
      <c r="AL7364" s="1"/>
    </row>
    <row r="7365">
      <c r="I7365" s="1"/>
      <c r="J7365" s="1"/>
      <c r="K7365" s="1"/>
      <c r="AA7365" s="1"/>
      <c r="AB7365" s="1"/>
      <c r="AC7365" s="1"/>
      <c r="AJ7365" s="1"/>
      <c r="AK7365" s="1"/>
      <c r="AL7365" s="1"/>
    </row>
    <row r="7366">
      <c r="I7366" s="1"/>
      <c r="J7366" s="1"/>
      <c r="K7366" s="1"/>
      <c r="AA7366" s="1"/>
      <c r="AB7366" s="1"/>
      <c r="AC7366" s="1"/>
      <c r="AJ7366" s="1"/>
      <c r="AK7366" s="1"/>
      <c r="AL7366" s="1"/>
    </row>
    <row r="7367">
      <c r="I7367" s="1"/>
      <c r="J7367" s="1"/>
      <c r="K7367" s="1"/>
      <c r="AA7367" s="1"/>
      <c r="AB7367" s="1"/>
      <c r="AC7367" s="1"/>
      <c r="AJ7367" s="1"/>
      <c r="AK7367" s="1"/>
      <c r="AL7367" s="1"/>
    </row>
    <row r="7368">
      <c r="I7368" s="1"/>
      <c r="J7368" s="1"/>
      <c r="K7368" s="1"/>
      <c r="AA7368" s="1"/>
      <c r="AB7368" s="1"/>
      <c r="AC7368" s="1"/>
      <c r="AJ7368" s="1"/>
      <c r="AK7368" s="1"/>
      <c r="AL7368" s="1"/>
    </row>
    <row r="7369">
      <c r="I7369" s="1"/>
      <c r="J7369" s="1"/>
      <c r="K7369" s="1"/>
      <c r="AA7369" s="1"/>
      <c r="AB7369" s="1"/>
      <c r="AC7369" s="1"/>
      <c r="AJ7369" s="1"/>
      <c r="AK7369" s="1"/>
      <c r="AL7369" s="1"/>
    </row>
    <row r="7370">
      <c r="I7370" s="1"/>
      <c r="J7370" s="1"/>
      <c r="K7370" s="1"/>
      <c r="AA7370" s="1"/>
      <c r="AB7370" s="1"/>
      <c r="AC7370" s="1"/>
      <c r="AJ7370" s="1"/>
      <c r="AK7370" s="1"/>
      <c r="AL7370" s="1"/>
    </row>
    <row r="7371">
      <c r="I7371" s="1"/>
      <c r="J7371" s="1"/>
      <c r="K7371" s="1"/>
      <c r="AA7371" s="1"/>
      <c r="AB7371" s="1"/>
      <c r="AC7371" s="1"/>
      <c r="AJ7371" s="1"/>
      <c r="AK7371" s="1"/>
      <c r="AL7371" s="1"/>
    </row>
    <row r="7372">
      <c r="I7372" s="1"/>
      <c r="J7372" s="1"/>
      <c r="K7372" s="1"/>
      <c r="AA7372" s="1"/>
      <c r="AB7372" s="1"/>
      <c r="AC7372" s="1"/>
      <c r="AJ7372" s="1"/>
      <c r="AK7372" s="1"/>
      <c r="AL7372" s="1"/>
    </row>
    <row r="7373">
      <c r="I7373" s="1"/>
      <c r="J7373" s="1"/>
      <c r="K7373" s="1"/>
      <c r="AA7373" s="1"/>
      <c r="AB7373" s="1"/>
      <c r="AC7373" s="1"/>
      <c r="AJ7373" s="1"/>
      <c r="AK7373" s="1"/>
      <c r="AL7373" s="1"/>
    </row>
    <row r="7374">
      <c r="I7374" s="1"/>
      <c r="J7374" s="1"/>
      <c r="K7374" s="1"/>
      <c r="AA7374" s="1"/>
      <c r="AB7374" s="1"/>
      <c r="AC7374" s="1"/>
      <c r="AJ7374" s="1"/>
      <c r="AK7374" s="1"/>
      <c r="AL7374" s="1"/>
    </row>
    <row r="7375">
      <c r="I7375" s="1"/>
      <c r="J7375" s="1"/>
      <c r="K7375" s="1"/>
      <c r="AA7375" s="1"/>
      <c r="AB7375" s="1"/>
      <c r="AC7375" s="1"/>
      <c r="AJ7375" s="1"/>
      <c r="AK7375" s="1"/>
      <c r="AL7375" s="1"/>
    </row>
    <row r="7376">
      <c r="I7376" s="1"/>
      <c r="J7376" s="1"/>
      <c r="K7376" s="1"/>
      <c r="AA7376" s="1"/>
      <c r="AB7376" s="1"/>
      <c r="AC7376" s="1"/>
      <c r="AJ7376" s="1"/>
      <c r="AK7376" s="1"/>
      <c r="AL7376" s="1"/>
    </row>
    <row r="7377">
      <c r="I7377" s="1"/>
      <c r="J7377" s="1"/>
      <c r="K7377" s="1"/>
      <c r="AA7377" s="1"/>
      <c r="AB7377" s="1"/>
      <c r="AC7377" s="1"/>
      <c r="AJ7377" s="1"/>
      <c r="AK7377" s="1"/>
      <c r="AL7377" s="1"/>
    </row>
    <row r="7378">
      <c r="I7378" s="1"/>
      <c r="J7378" s="1"/>
      <c r="K7378" s="1"/>
      <c r="AA7378" s="1"/>
      <c r="AB7378" s="1"/>
      <c r="AC7378" s="1"/>
      <c r="AJ7378" s="1"/>
      <c r="AK7378" s="1"/>
      <c r="AL7378" s="1"/>
    </row>
    <row r="7379">
      <c r="I7379" s="1"/>
      <c r="J7379" s="1"/>
      <c r="K7379" s="1"/>
      <c r="AA7379" s="1"/>
      <c r="AB7379" s="1"/>
      <c r="AC7379" s="1"/>
      <c r="AJ7379" s="1"/>
      <c r="AK7379" s="1"/>
      <c r="AL7379" s="1"/>
    </row>
    <row r="7380">
      <c r="I7380" s="1"/>
      <c r="J7380" s="1"/>
      <c r="K7380" s="1"/>
      <c r="AA7380" s="1"/>
      <c r="AB7380" s="1"/>
      <c r="AC7380" s="1"/>
      <c r="AJ7380" s="1"/>
      <c r="AK7380" s="1"/>
      <c r="AL7380" s="1"/>
    </row>
    <row r="7381">
      <c r="I7381" s="1"/>
      <c r="J7381" s="1"/>
      <c r="K7381" s="1"/>
      <c r="AA7381" s="1"/>
      <c r="AB7381" s="1"/>
      <c r="AC7381" s="1"/>
      <c r="AJ7381" s="1"/>
      <c r="AK7381" s="1"/>
      <c r="AL7381" s="1"/>
    </row>
    <row r="7382">
      <c r="I7382" s="1"/>
      <c r="J7382" s="1"/>
      <c r="K7382" s="1"/>
      <c r="AA7382" s="1"/>
      <c r="AB7382" s="1"/>
      <c r="AC7382" s="1"/>
      <c r="AJ7382" s="1"/>
      <c r="AK7382" s="1"/>
      <c r="AL7382" s="1"/>
    </row>
    <row r="7383">
      <c r="I7383" s="1"/>
      <c r="J7383" s="1"/>
      <c r="K7383" s="1"/>
      <c r="AA7383" s="1"/>
      <c r="AB7383" s="1"/>
      <c r="AC7383" s="1"/>
      <c r="AJ7383" s="1"/>
      <c r="AK7383" s="1"/>
      <c r="AL7383" s="1"/>
    </row>
    <row r="7384">
      <c r="I7384" s="1"/>
      <c r="J7384" s="1"/>
      <c r="K7384" s="1"/>
      <c r="AA7384" s="1"/>
      <c r="AB7384" s="1"/>
      <c r="AC7384" s="1"/>
      <c r="AJ7384" s="1"/>
      <c r="AK7384" s="1"/>
      <c r="AL7384" s="1"/>
    </row>
    <row r="7385">
      <c r="I7385" s="1"/>
      <c r="J7385" s="1"/>
      <c r="K7385" s="1"/>
      <c r="AA7385" s="1"/>
      <c r="AB7385" s="1"/>
      <c r="AC7385" s="1"/>
      <c r="AJ7385" s="1"/>
      <c r="AK7385" s="1"/>
      <c r="AL7385" s="1"/>
    </row>
    <row r="7386">
      <c r="I7386" s="1"/>
      <c r="J7386" s="1"/>
      <c r="K7386" s="1"/>
      <c r="AA7386" s="1"/>
      <c r="AB7386" s="1"/>
      <c r="AC7386" s="1"/>
      <c r="AJ7386" s="1"/>
      <c r="AK7386" s="1"/>
      <c r="AL7386" s="1"/>
    </row>
    <row r="7387">
      <c r="I7387" s="1"/>
      <c r="J7387" s="1"/>
      <c r="K7387" s="1"/>
      <c r="AA7387" s="1"/>
      <c r="AB7387" s="1"/>
      <c r="AC7387" s="1"/>
      <c r="AJ7387" s="1"/>
      <c r="AK7387" s="1"/>
      <c r="AL7387" s="1"/>
    </row>
    <row r="7388">
      <c r="I7388" s="1"/>
      <c r="J7388" s="1"/>
      <c r="K7388" s="1"/>
      <c r="AA7388" s="1"/>
      <c r="AB7388" s="1"/>
      <c r="AC7388" s="1"/>
      <c r="AJ7388" s="1"/>
      <c r="AK7388" s="1"/>
      <c r="AL7388" s="1"/>
    </row>
    <row r="7389">
      <c r="I7389" s="1"/>
      <c r="J7389" s="1"/>
      <c r="K7389" s="1"/>
      <c r="AA7389" s="1"/>
      <c r="AB7389" s="1"/>
      <c r="AC7389" s="1"/>
      <c r="AJ7389" s="1"/>
      <c r="AK7389" s="1"/>
      <c r="AL7389" s="1"/>
    </row>
    <row r="7390">
      <c r="I7390" s="1"/>
      <c r="J7390" s="1"/>
      <c r="K7390" s="1"/>
      <c r="AA7390" s="1"/>
      <c r="AB7390" s="1"/>
      <c r="AC7390" s="1"/>
      <c r="AJ7390" s="1"/>
      <c r="AK7390" s="1"/>
      <c r="AL7390" s="1"/>
    </row>
    <row r="7391">
      <c r="I7391" s="1"/>
      <c r="J7391" s="1"/>
      <c r="K7391" s="1"/>
      <c r="AA7391" s="1"/>
      <c r="AB7391" s="1"/>
      <c r="AC7391" s="1"/>
      <c r="AJ7391" s="1"/>
      <c r="AK7391" s="1"/>
      <c r="AL7391" s="1"/>
    </row>
    <row r="7392">
      <c r="I7392" s="1"/>
      <c r="J7392" s="1"/>
      <c r="K7392" s="1"/>
      <c r="AA7392" s="1"/>
      <c r="AB7392" s="1"/>
      <c r="AC7392" s="1"/>
      <c r="AJ7392" s="1"/>
      <c r="AK7392" s="1"/>
      <c r="AL7392" s="1"/>
    </row>
    <row r="7393">
      <c r="I7393" s="1"/>
      <c r="J7393" s="1"/>
      <c r="K7393" s="1"/>
      <c r="AA7393" s="1"/>
      <c r="AB7393" s="1"/>
      <c r="AC7393" s="1"/>
      <c r="AJ7393" s="1"/>
      <c r="AK7393" s="1"/>
      <c r="AL7393" s="1"/>
    </row>
    <row r="7394">
      <c r="I7394" s="1"/>
      <c r="J7394" s="1"/>
      <c r="K7394" s="1"/>
      <c r="AA7394" s="1"/>
      <c r="AB7394" s="1"/>
      <c r="AC7394" s="1"/>
      <c r="AJ7394" s="1"/>
      <c r="AK7394" s="1"/>
      <c r="AL7394" s="1"/>
    </row>
    <row r="7395">
      <c r="I7395" s="1"/>
      <c r="J7395" s="1"/>
      <c r="K7395" s="1"/>
      <c r="AA7395" s="1"/>
      <c r="AB7395" s="1"/>
      <c r="AC7395" s="1"/>
      <c r="AJ7395" s="1"/>
      <c r="AK7395" s="1"/>
      <c r="AL7395" s="1"/>
    </row>
    <row r="7396">
      <c r="I7396" s="1"/>
      <c r="J7396" s="1"/>
      <c r="K7396" s="1"/>
      <c r="AA7396" s="1"/>
      <c r="AB7396" s="1"/>
      <c r="AC7396" s="1"/>
      <c r="AJ7396" s="1"/>
      <c r="AK7396" s="1"/>
      <c r="AL7396" s="1"/>
    </row>
    <row r="7397">
      <c r="I7397" s="1"/>
      <c r="J7397" s="1"/>
      <c r="K7397" s="1"/>
      <c r="AA7397" s="1"/>
      <c r="AB7397" s="1"/>
      <c r="AC7397" s="1"/>
      <c r="AJ7397" s="1"/>
      <c r="AK7397" s="1"/>
      <c r="AL7397" s="1"/>
    </row>
    <row r="7398">
      <c r="I7398" s="1"/>
      <c r="J7398" s="1"/>
      <c r="K7398" s="1"/>
      <c r="AA7398" s="1"/>
      <c r="AB7398" s="1"/>
      <c r="AC7398" s="1"/>
      <c r="AJ7398" s="1"/>
      <c r="AK7398" s="1"/>
      <c r="AL7398" s="1"/>
    </row>
    <row r="7399">
      <c r="I7399" s="1"/>
      <c r="J7399" s="1"/>
      <c r="K7399" s="1"/>
      <c r="AA7399" s="1"/>
      <c r="AB7399" s="1"/>
      <c r="AC7399" s="1"/>
      <c r="AJ7399" s="1"/>
      <c r="AK7399" s="1"/>
      <c r="AL7399" s="1"/>
    </row>
    <row r="7400">
      <c r="I7400" s="1"/>
      <c r="J7400" s="1"/>
      <c r="K7400" s="1"/>
      <c r="AA7400" s="1"/>
      <c r="AB7400" s="1"/>
      <c r="AC7400" s="1"/>
      <c r="AJ7400" s="1"/>
      <c r="AK7400" s="1"/>
      <c r="AL7400" s="1"/>
    </row>
    <row r="7401">
      <c r="I7401" s="1"/>
      <c r="J7401" s="1"/>
      <c r="K7401" s="1"/>
      <c r="AA7401" s="1"/>
      <c r="AB7401" s="1"/>
      <c r="AC7401" s="1"/>
      <c r="AJ7401" s="1"/>
      <c r="AK7401" s="1"/>
      <c r="AL7401" s="1"/>
    </row>
    <row r="7402">
      <c r="I7402" s="1"/>
      <c r="J7402" s="1"/>
      <c r="K7402" s="1"/>
      <c r="AA7402" s="1"/>
      <c r="AB7402" s="1"/>
      <c r="AC7402" s="1"/>
      <c r="AJ7402" s="1"/>
      <c r="AK7402" s="1"/>
      <c r="AL7402" s="1"/>
    </row>
    <row r="7403">
      <c r="I7403" s="1"/>
      <c r="J7403" s="1"/>
      <c r="K7403" s="1"/>
      <c r="AA7403" s="1"/>
      <c r="AB7403" s="1"/>
      <c r="AC7403" s="1"/>
      <c r="AJ7403" s="1"/>
      <c r="AK7403" s="1"/>
      <c r="AL7403" s="1"/>
    </row>
    <row r="7404">
      <c r="I7404" s="1"/>
      <c r="J7404" s="1"/>
      <c r="K7404" s="1"/>
      <c r="AA7404" s="1"/>
      <c r="AB7404" s="1"/>
      <c r="AC7404" s="1"/>
      <c r="AJ7404" s="1"/>
      <c r="AK7404" s="1"/>
      <c r="AL7404" s="1"/>
    </row>
    <row r="7405">
      <c r="I7405" s="1"/>
      <c r="J7405" s="1"/>
      <c r="K7405" s="1"/>
      <c r="AA7405" s="1"/>
      <c r="AB7405" s="1"/>
      <c r="AC7405" s="1"/>
      <c r="AJ7405" s="1"/>
      <c r="AK7405" s="1"/>
      <c r="AL7405" s="1"/>
    </row>
    <row r="7406">
      <c r="I7406" s="1"/>
      <c r="J7406" s="1"/>
      <c r="K7406" s="1"/>
      <c r="AA7406" s="1"/>
      <c r="AB7406" s="1"/>
      <c r="AC7406" s="1"/>
      <c r="AJ7406" s="1"/>
      <c r="AK7406" s="1"/>
      <c r="AL7406" s="1"/>
    </row>
    <row r="7407">
      <c r="I7407" s="1"/>
      <c r="J7407" s="1"/>
      <c r="K7407" s="1"/>
      <c r="AA7407" s="1"/>
      <c r="AB7407" s="1"/>
      <c r="AC7407" s="1"/>
      <c r="AJ7407" s="1"/>
      <c r="AK7407" s="1"/>
      <c r="AL7407" s="1"/>
    </row>
    <row r="7408">
      <c r="I7408" s="1"/>
      <c r="J7408" s="1"/>
      <c r="K7408" s="1"/>
      <c r="AA7408" s="1"/>
      <c r="AB7408" s="1"/>
      <c r="AC7408" s="1"/>
      <c r="AJ7408" s="1"/>
      <c r="AK7408" s="1"/>
      <c r="AL7408" s="1"/>
    </row>
    <row r="7409">
      <c r="I7409" s="1"/>
      <c r="J7409" s="1"/>
      <c r="K7409" s="1"/>
      <c r="AA7409" s="1"/>
      <c r="AB7409" s="1"/>
      <c r="AC7409" s="1"/>
      <c r="AJ7409" s="1"/>
      <c r="AK7409" s="1"/>
      <c r="AL7409" s="1"/>
    </row>
    <row r="7410">
      <c r="I7410" s="1"/>
      <c r="J7410" s="1"/>
      <c r="K7410" s="1"/>
      <c r="AA7410" s="1"/>
      <c r="AB7410" s="1"/>
      <c r="AC7410" s="1"/>
      <c r="AJ7410" s="1"/>
      <c r="AK7410" s="1"/>
      <c r="AL7410" s="1"/>
    </row>
    <row r="7411">
      <c r="I7411" s="1"/>
      <c r="J7411" s="1"/>
      <c r="K7411" s="1"/>
      <c r="AA7411" s="1"/>
      <c r="AB7411" s="1"/>
      <c r="AC7411" s="1"/>
      <c r="AJ7411" s="1"/>
      <c r="AK7411" s="1"/>
      <c r="AL7411" s="1"/>
    </row>
    <row r="7412">
      <c r="I7412" s="1"/>
      <c r="J7412" s="1"/>
      <c r="K7412" s="1"/>
      <c r="AA7412" s="1"/>
      <c r="AB7412" s="1"/>
      <c r="AC7412" s="1"/>
      <c r="AJ7412" s="1"/>
      <c r="AK7412" s="1"/>
      <c r="AL7412" s="1"/>
    </row>
    <row r="7413">
      <c r="I7413" s="1"/>
      <c r="J7413" s="1"/>
      <c r="K7413" s="1"/>
      <c r="AA7413" s="1"/>
      <c r="AB7413" s="1"/>
      <c r="AC7413" s="1"/>
      <c r="AJ7413" s="1"/>
      <c r="AK7413" s="1"/>
      <c r="AL7413" s="1"/>
    </row>
    <row r="7414">
      <c r="I7414" s="1"/>
      <c r="J7414" s="1"/>
      <c r="K7414" s="1"/>
      <c r="AA7414" s="1"/>
      <c r="AB7414" s="1"/>
      <c r="AC7414" s="1"/>
      <c r="AJ7414" s="1"/>
      <c r="AK7414" s="1"/>
      <c r="AL7414" s="1"/>
    </row>
    <row r="7415">
      <c r="I7415" s="1"/>
      <c r="J7415" s="1"/>
      <c r="K7415" s="1"/>
      <c r="AA7415" s="1"/>
      <c r="AB7415" s="1"/>
      <c r="AC7415" s="1"/>
      <c r="AJ7415" s="1"/>
      <c r="AK7415" s="1"/>
      <c r="AL7415" s="1"/>
    </row>
    <row r="7416">
      <c r="I7416" s="1"/>
      <c r="J7416" s="1"/>
      <c r="K7416" s="1"/>
      <c r="AA7416" s="1"/>
      <c r="AB7416" s="1"/>
      <c r="AC7416" s="1"/>
      <c r="AJ7416" s="1"/>
      <c r="AK7416" s="1"/>
      <c r="AL7416" s="1"/>
    </row>
    <row r="7417">
      <c r="I7417" s="1"/>
      <c r="J7417" s="1"/>
      <c r="K7417" s="1"/>
      <c r="AA7417" s="1"/>
      <c r="AB7417" s="1"/>
      <c r="AC7417" s="1"/>
      <c r="AJ7417" s="1"/>
      <c r="AK7417" s="1"/>
      <c r="AL7417" s="1"/>
    </row>
    <row r="7418">
      <c r="I7418" s="1"/>
      <c r="J7418" s="1"/>
      <c r="K7418" s="1"/>
      <c r="AA7418" s="1"/>
      <c r="AB7418" s="1"/>
      <c r="AC7418" s="1"/>
      <c r="AJ7418" s="1"/>
      <c r="AK7418" s="1"/>
      <c r="AL7418" s="1"/>
    </row>
    <row r="7419">
      <c r="I7419" s="1"/>
      <c r="J7419" s="1"/>
      <c r="K7419" s="1"/>
      <c r="AA7419" s="1"/>
      <c r="AB7419" s="1"/>
      <c r="AC7419" s="1"/>
      <c r="AJ7419" s="1"/>
      <c r="AK7419" s="1"/>
      <c r="AL7419" s="1"/>
    </row>
    <row r="7420">
      <c r="I7420" s="1"/>
      <c r="J7420" s="1"/>
      <c r="K7420" s="1"/>
      <c r="AA7420" s="1"/>
      <c r="AB7420" s="1"/>
      <c r="AC7420" s="1"/>
      <c r="AJ7420" s="1"/>
      <c r="AK7420" s="1"/>
      <c r="AL7420" s="1"/>
    </row>
    <row r="7421">
      <c r="I7421" s="1"/>
      <c r="J7421" s="1"/>
      <c r="K7421" s="1"/>
      <c r="AA7421" s="1"/>
      <c r="AB7421" s="1"/>
      <c r="AC7421" s="1"/>
      <c r="AJ7421" s="1"/>
      <c r="AK7421" s="1"/>
      <c r="AL7421" s="1"/>
    </row>
    <row r="7422">
      <c r="I7422" s="1"/>
      <c r="J7422" s="1"/>
      <c r="K7422" s="1"/>
      <c r="AA7422" s="1"/>
      <c r="AB7422" s="1"/>
      <c r="AC7422" s="1"/>
      <c r="AJ7422" s="1"/>
      <c r="AK7422" s="1"/>
      <c r="AL7422" s="1"/>
    </row>
    <row r="7423">
      <c r="I7423" s="1"/>
      <c r="J7423" s="1"/>
      <c r="K7423" s="1"/>
      <c r="AA7423" s="1"/>
      <c r="AB7423" s="1"/>
      <c r="AC7423" s="1"/>
      <c r="AJ7423" s="1"/>
      <c r="AK7423" s="1"/>
      <c r="AL7423" s="1"/>
    </row>
    <row r="7424">
      <c r="I7424" s="1"/>
      <c r="J7424" s="1"/>
      <c r="K7424" s="1"/>
      <c r="AA7424" s="1"/>
      <c r="AB7424" s="1"/>
      <c r="AC7424" s="1"/>
      <c r="AJ7424" s="1"/>
      <c r="AK7424" s="1"/>
      <c r="AL7424" s="1"/>
    </row>
    <row r="7425">
      <c r="I7425" s="1"/>
      <c r="J7425" s="1"/>
      <c r="K7425" s="1"/>
      <c r="AA7425" s="1"/>
      <c r="AB7425" s="1"/>
      <c r="AC7425" s="1"/>
      <c r="AJ7425" s="1"/>
      <c r="AK7425" s="1"/>
      <c r="AL7425" s="1"/>
    </row>
    <row r="7426">
      <c r="I7426" s="1"/>
      <c r="J7426" s="1"/>
      <c r="K7426" s="1"/>
      <c r="AA7426" s="1"/>
      <c r="AB7426" s="1"/>
      <c r="AC7426" s="1"/>
      <c r="AJ7426" s="1"/>
      <c r="AK7426" s="1"/>
      <c r="AL7426" s="1"/>
    </row>
    <row r="7427">
      <c r="I7427" s="1"/>
      <c r="J7427" s="1"/>
      <c r="K7427" s="1"/>
      <c r="AA7427" s="1"/>
      <c r="AB7427" s="1"/>
      <c r="AC7427" s="1"/>
      <c r="AJ7427" s="1"/>
      <c r="AK7427" s="1"/>
      <c r="AL7427" s="1"/>
    </row>
    <row r="7428">
      <c r="I7428" s="1"/>
      <c r="J7428" s="1"/>
      <c r="K7428" s="1"/>
      <c r="AA7428" s="1"/>
      <c r="AB7428" s="1"/>
      <c r="AC7428" s="1"/>
      <c r="AJ7428" s="1"/>
      <c r="AK7428" s="1"/>
      <c r="AL7428" s="1"/>
    </row>
    <row r="7429">
      <c r="I7429" s="1"/>
      <c r="J7429" s="1"/>
      <c r="K7429" s="1"/>
      <c r="AA7429" s="1"/>
      <c r="AB7429" s="1"/>
      <c r="AC7429" s="1"/>
      <c r="AJ7429" s="1"/>
      <c r="AK7429" s="1"/>
      <c r="AL7429" s="1"/>
    </row>
    <row r="7430">
      <c r="I7430" s="1"/>
      <c r="J7430" s="1"/>
      <c r="K7430" s="1"/>
      <c r="AA7430" s="1"/>
      <c r="AB7430" s="1"/>
      <c r="AC7430" s="1"/>
      <c r="AJ7430" s="1"/>
      <c r="AK7430" s="1"/>
      <c r="AL7430" s="1"/>
    </row>
    <row r="7431">
      <c r="I7431" s="1"/>
      <c r="J7431" s="1"/>
      <c r="K7431" s="1"/>
      <c r="AA7431" s="1"/>
      <c r="AB7431" s="1"/>
      <c r="AC7431" s="1"/>
      <c r="AJ7431" s="1"/>
      <c r="AK7431" s="1"/>
      <c r="AL7431" s="1"/>
    </row>
    <row r="7432">
      <c r="I7432" s="1"/>
      <c r="J7432" s="1"/>
      <c r="K7432" s="1"/>
      <c r="AA7432" s="1"/>
      <c r="AB7432" s="1"/>
      <c r="AC7432" s="1"/>
      <c r="AJ7432" s="1"/>
      <c r="AK7432" s="1"/>
      <c r="AL7432" s="1"/>
    </row>
    <row r="7433">
      <c r="I7433" s="1"/>
      <c r="J7433" s="1"/>
      <c r="K7433" s="1"/>
      <c r="AA7433" s="1"/>
      <c r="AB7433" s="1"/>
      <c r="AC7433" s="1"/>
      <c r="AJ7433" s="1"/>
      <c r="AK7433" s="1"/>
      <c r="AL7433" s="1"/>
    </row>
    <row r="7434">
      <c r="I7434" s="1"/>
      <c r="J7434" s="1"/>
      <c r="K7434" s="1"/>
      <c r="AA7434" s="1"/>
      <c r="AB7434" s="1"/>
      <c r="AC7434" s="1"/>
      <c r="AJ7434" s="1"/>
      <c r="AK7434" s="1"/>
      <c r="AL7434" s="1"/>
    </row>
    <row r="7435">
      <c r="I7435" s="1"/>
      <c r="J7435" s="1"/>
      <c r="K7435" s="1"/>
      <c r="AA7435" s="1"/>
      <c r="AB7435" s="1"/>
      <c r="AC7435" s="1"/>
      <c r="AJ7435" s="1"/>
      <c r="AK7435" s="1"/>
      <c r="AL7435" s="1"/>
    </row>
    <row r="7436">
      <c r="I7436" s="1"/>
      <c r="J7436" s="1"/>
      <c r="K7436" s="1"/>
      <c r="AA7436" s="1"/>
      <c r="AB7436" s="1"/>
      <c r="AC7436" s="1"/>
      <c r="AJ7436" s="1"/>
      <c r="AK7436" s="1"/>
      <c r="AL7436" s="1"/>
    </row>
    <row r="7437">
      <c r="I7437" s="1"/>
      <c r="J7437" s="1"/>
      <c r="K7437" s="1"/>
      <c r="AA7437" s="1"/>
      <c r="AB7437" s="1"/>
      <c r="AC7437" s="1"/>
      <c r="AJ7437" s="1"/>
      <c r="AK7437" s="1"/>
      <c r="AL7437" s="1"/>
    </row>
    <row r="7438">
      <c r="I7438" s="1"/>
      <c r="J7438" s="1"/>
      <c r="K7438" s="1"/>
      <c r="AA7438" s="1"/>
      <c r="AB7438" s="1"/>
      <c r="AC7438" s="1"/>
      <c r="AJ7438" s="1"/>
      <c r="AK7438" s="1"/>
      <c r="AL7438" s="1"/>
    </row>
    <row r="7439">
      <c r="I7439" s="1"/>
      <c r="J7439" s="1"/>
      <c r="K7439" s="1"/>
      <c r="AA7439" s="1"/>
      <c r="AB7439" s="1"/>
      <c r="AC7439" s="1"/>
      <c r="AJ7439" s="1"/>
      <c r="AK7439" s="1"/>
      <c r="AL7439" s="1"/>
    </row>
    <row r="7440">
      <c r="I7440" s="1"/>
      <c r="J7440" s="1"/>
      <c r="K7440" s="1"/>
      <c r="AA7440" s="1"/>
      <c r="AB7440" s="1"/>
      <c r="AC7440" s="1"/>
      <c r="AJ7440" s="1"/>
      <c r="AK7440" s="1"/>
      <c r="AL7440" s="1"/>
    </row>
    <row r="7441">
      <c r="I7441" s="1"/>
      <c r="J7441" s="1"/>
      <c r="K7441" s="1"/>
      <c r="AA7441" s="1"/>
      <c r="AB7441" s="1"/>
      <c r="AC7441" s="1"/>
      <c r="AJ7441" s="1"/>
      <c r="AK7441" s="1"/>
      <c r="AL7441" s="1"/>
    </row>
    <row r="7442">
      <c r="I7442" s="1"/>
      <c r="J7442" s="1"/>
      <c r="K7442" s="1"/>
      <c r="AA7442" s="1"/>
      <c r="AB7442" s="1"/>
      <c r="AC7442" s="1"/>
      <c r="AJ7442" s="1"/>
      <c r="AK7442" s="1"/>
      <c r="AL7442" s="1"/>
    </row>
    <row r="7443">
      <c r="I7443" s="1"/>
      <c r="J7443" s="1"/>
      <c r="K7443" s="1"/>
      <c r="AA7443" s="1"/>
      <c r="AB7443" s="1"/>
      <c r="AC7443" s="1"/>
      <c r="AJ7443" s="1"/>
      <c r="AK7443" s="1"/>
      <c r="AL7443" s="1"/>
    </row>
    <row r="7444">
      <c r="I7444" s="1"/>
      <c r="J7444" s="1"/>
      <c r="K7444" s="1"/>
      <c r="AA7444" s="1"/>
      <c r="AB7444" s="1"/>
      <c r="AC7444" s="1"/>
      <c r="AJ7444" s="1"/>
      <c r="AK7444" s="1"/>
      <c r="AL7444" s="1"/>
    </row>
    <row r="7445">
      <c r="I7445" s="1"/>
      <c r="J7445" s="1"/>
      <c r="K7445" s="1"/>
      <c r="AA7445" s="1"/>
      <c r="AB7445" s="1"/>
      <c r="AC7445" s="1"/>
      <c r="AJ7445" s="1"/>
      <c r="AK7445" s="1"/>
      <c r="AL7445" s="1"/>
    </row>
    <row r="7446">
      <c r="I7446" s="1"/>
      <c r="J7446" s="1"/>
      <c r="K7446" s="1"/>
      <c r="AA7446" s="1"/>
      <c r="AB7446" s="1"/>
      <c r="AC7446" s="1"/>
      <c r="AJ7446" s="1"/>
      <c r="AK7446" s="1"/>
      <c r="AL7446" s="1"/>
    </row>
    <row r="7447">
      <c r="I7447" s="1"/>
      <c r="J7447" s="1"/>
      <c r="K7447" s="1"/>
      <c r="AA7447" s="1"/>
      <c r="AB7447" s="1"/>
      <c r="AC7447" s="1"/>
      <c r="AJ7447" s="1"/>
      <c r="AK7447" s="1"/>
      <c r="AL7447" s="1"/>
    </row>
    <row r="7448">
      <c r="I7448" s="1"/>
      <c r="J7448" s="1"/>
      <c r="K7448" s="1"/>
      <c r="AA7448" s="1"/>
      <c r="AB7448" s="1"/>
      <c r="AC7448" s="1"/>
      <c r="AJ7448" s="1"/>
      <c r="AK7448" s="1"/>
      <c r="AL7448" s="1"/>
    </row>
    <row r="7449">
      <c r="I7449" s="1"/>
      <c r="J7449" s="1"/>
      <c r="K7449" s="1"/>
      <c r="AA7449" s="1"/>
      <c r="AB7449" s="1"/>
      <c r="AC7449" s="1"/>
      <c r="AJ7449" s="1"/>
      <c r="AK7449" s="1"/>
      <c r="AL7449" s="1"/>
    </row>
    <row r="7450">
      <c r="I7450" s="1"/>
      <c r="J7450" s="1"/>
      <c r="K7450" s="1"/>
      <c r="AA7450" s="1"/>
      <c r="AB7450" s="1"/>
      <c r="AC7450" s="1"/>
      <c r="AJ7450" s="1"/>
      <c r="AK7450" s="1"/>
      <c r="AL7450" s="1"/>
    </row>
    <row r="7451">
      <c r="I7451" s="1"/>
      <c r="J7451" s="1"/>
      <c r="K7451" s="1"/>
      <c r="AA7451" s="1"/>
      <c r="AB7451" s="1"/>
      <c r="AC7451" s="1"/>
      <c r="AJ7451" s="1"/>
      <c r="AK7451" s="1"/>
      <c r="AL7451" s="1"/>
    </row>
    <row r="7452">
      <c r="I7452" s="1"/>
      <c r="J7452" s="1"/>
      <c r="K7452" s="1"/>
      <c r="AA7452" s="1"/>
      <c r="AB7452" s="1"/>
      <c r="AC7452" s="1"/>
      <c r="AJ7452" s="1"/>
      <c r="AK7452" s="1"/>
      <c r="AL7452" s="1"/>
    </row>
    <row r="7453">
      <c r="I7453" s="1"/>
      <c r="J7453" s="1"/>
      <c r="K7453" s="1"/>
      <c r="AA7453" s="1"/>
      <c r="AB7453" s="1"/>
      <c r="AC7453" s="1"/>
      <c r="AJ7453" s="1"/>
      <c r="AK7453" s="1"/>
      <c r="AL7453" s="1"/>
    </row>
    <row r="7454">
      <c r="I7454" s="1"/>
      <c r="J7454" s="1"/>
      <c r="K7454" s="1"/>
      <c r="AA7454" s="1"/>
      <c r="AB7454" s="1"/>
      <c r="AC7454" s="1"/>
      <c r="AJ7454" s="1"/>
      <c r="AK7454" s="1"/>
      <c r="AL7454" s="1"/>
    </row>
    <row r="7455">
      <c r="I7455" s="1"/>
      <c r="J7455" s="1"/>
      <c r="K7455" s="1"/>
      <c r="AA7455" s="1"/>
      <c r="AB7455" s="1"/>
      <c r="AC7455" s="1"/>
      <c r="AJ7455" s="1"/>
      <c r="AK7455" s="1"/>
      <c r="AL7455" s="1"/>
    </row>
    <row r="7456">
      <c r="I7456" s="1"/>
      <c r="J7456" s="1"/>
      <c r="K7456" s="1"/>
      <c r="AA7456" s="1"/>
      <c r="AB7456" s="1"/>
      <c r="AC7456" s="1"/>
      <c r="AJ7456" s="1"/>
      <c r="AK7456" s="1"/>
      <c r="AL7456" s="1"/>
    </row>
    <row r="7457">
      <c r="I7457" s="1"/>
      <c r="J7457" s="1"/>
      <c r="K7457" s="1"/>
      <c r="AA7457" s="1"/>
      <c r="AB7457" s="1"/>
      <c r="AC7457" s="1"/>
      <c r="AJ7457" s="1"/>
      <c r="AK7457" s="1"/>
      <c r="AL7457" s="1"/>
    </row>
    <row r="7458">
      <c r="I7458" s="1"/>
      <c r="J7458" s="1"/>
      <c r="K7458" s="1"/>
      <c r="AA7458" s="1"/>
      <c r="AB7458" s="1"/>
      <c r="AC7458" s="1"/>
      <c r="AJ7458" s="1"/>
      <c r="AK7458" s="1"/>
      <c r="AL7458" s="1"/>
    </row>
    <row r="7459">
      <c r="I7459" s="1"/>
      <c r="J7459" s="1"/>
      <c r="K7459" s="1"/>
      <c r="AA7459" s="1"/>
      <c r="AB7459" s="1"/>
      <c r="AC7459" s="1"/>
      <c r="AJ7459" s="1"/>
      <c r="AK7459" s="1"/>
      <c r="AL7459" s="1"/>
    </row>
    <row r="7460">
      <c r="I7460" s="1"/>
      <c r="J7460" s="1"/>
      <c r="K7460" s="1"/>
      <c r="AA7460" s="1"/>
      <c r="AB7460" s="1"/>
      <c r="AC7460" s="1"/>
      <c r="AJ7460" s="1"/>
      <c r="AK7460" s="1"/>
      <c r="AL7460" s="1"/>
    </row>
    <row r="7461">
      <c r="I7461" s="1"/>
      <c r="J7461" s="1"/>
      <c r="K7461" s="1"/>
      <c r="AA7461" s="1"/>
      <c r="AB7461" s="1"/>
      <c r="AC7461" s="1"/>
      <c r="AJ7461" s="1"/>
      <c r="AK7461" s="1"/>
      <c r="AL7461" s="1"/>
    </row>
    <row r="7462">
      <c r="I7462" s="1"/>
      <c r="J7462" s="1"/>
      <c r="K7462" s="1"/>
      <c r="AA7462" s="1"/>
      <c r="AB7462" s="1"/>
      <c r="AC7462" s="1"/>
      <c r="AJ7462" s="1"/>
      <c r="AK7462" s="1"/>
      <c r="AL7462" s="1"/>
    </row>
    <row r="7463">
      <c r="I7463" s="1"/>
      <c r="J7463" s="1"/>
      <c r="K7463" s="1"/>
      <c r="AA7463" s="1"/>
      <c r="AB7463" s="1"/>
      <c r="AC7463" s="1"/>
      <c r="AJ7463" s="1"/>
      <c r="AK7463" s="1"/>
      <c r="AL7463" s="1"/>
    </row>
    <row r="7464">
      <c r="I7464" s="1"/>
      <c r="J7464" s="1"/>
      <c r="K7464" s="1"/>
      <c r="AA7464" s="1"/>
      <c r="AB7464" s="1"/>
      <c r="AC7464" s="1"/>
      <c r="AJ7464" s="1"/>
      <c r="AK7464" s="1"/>
      <c r="AL7464" s="1"/>
    </row>
    <row r="7465">
      <c r="I7465" s="1"/>
      <c r="J7465" s="1"/>
      <c r="K7465" s="1"/>
      <c r="AA7465" s="1"/>
      <c r="AB7465" s="1"/>
      <c r="AC7465" s="1"/>
      <c r="AJ7465" s="1"/>
      <c r="AK7465" s="1"/>
      <c r="AL7465" s="1"/>
    </row>
    <row r="7466">
      <c r="I7466" s="1"/>
      <c r="J7466" s="1"/>
      <c r="K7466" s="1"/>
      <c r="AA7466" s="1"/>
      <c r="AB7466" s="1"/>
      <c r="AC7466" s="1"/>
      <c r="AJ7466" s="1"/>
      <c r="AK7466" s="1"/>
      <c r="AL7466" s="1"/>
    </row>
    <row r="7467">
      <c r="I7467" s="1"/>
      <c r="J7467" s="1"/>
      <c r="K7467" s="1"/>
      <c r="AA7467" s="1"/>
      <c r="AB7467" s="1"/>
      <c r="AC7467" s="1"/>
      <c r="AJ7467" s="1"/>
      <c r="AK7467" s="1"/>
      <c r="AL7467" s="1"/>
    </row>
    <row r="7468">
      <c r="I7468" s="1"/>
      <c r="J7468" s="1"/>
      <c r="K7468" s="1"/>
      <c r="AA7468" s="1"/>
      <c r="AB7468" s="1"/>
      <c r="AC7468" s="1"/>
      <c r="AJ7468" s="1"/>
      <c r="AK7468" s="1"/>
      <c r="AL7468" s="1"/>
    </row>
    <row r="7469">
      <c r="I7469" s="1"/>
      <c r="J7469" s="1"/>
      <c r="K7469" s="1"/>
      <c r="AA7469" s="1"/>
      <c r="AB7469" s="1"/>
      <c r="AC7469" s="1"/>
      <c r="AJ7469" s="1"/>
      <c r="AK7469" s="1"/>
      <c r="AL7469" s="1"/>
    </row>
    <row r="7470">
      <c r="I7470" s="1"/>
      <c r="J7470" s="1"/>
      <c r="K7470" s="1"/>
      <c r="AA7470" s="1"/>
      <c r="AB7470" s="1"/>
      <c r="AC7470" s="1"/>
      <c r="AJ7470" s="1"/>
      <c r="AK7470" s="1"/>
      <c r="AL7470" s="1"/>
    </row>
    <row r="7471">
      <c r="I7471" s="1"/>
      <c r="J7471" s="1"/>
      <c r="K7471" s="1"/>
      <c r="AA7471" s="1"/>
      <c r="AB7471" s="1"/>
      <c r="AC7471" s="1"/>
      <c r="AJ7471" s="1"/>
      <c r="AK7471" s="1"/>
      <c r="AL7471" s="1"/>
    </row>
    <row r="7472">
      <c r="I7472" s="1"/>
      <c r="J7472" s="1"/>
      <c r="K7472" s="1"/>
      <c r="AA7472" s="1"/>
      <c r="AB7472" s="1"/>
      <c r="AC7472" s="1"/>
      <c r="AJ7472" s="1"/>
      <c r="AK7472" s="1"/>
      <c r="AL7472" s="1"/>
    </row>
    <row r="7473">
      <c r="I7473" s="1"/>
      <c r="J7473" s="1"/>
      <c r="K7473" s="1"/>
      <c r="AA7473" s="1"/>
      <c r="AB7473" s="1"/>
      <c r="AC7473" s="1"/>
      <c r="AJ7473" s="1"/>
      <c r="AK7473" s="1"/>
      <c r="AL7473" s="1"/>
    </row>
    <row r="7474">
      <c r="I7474" s="1"/>
      <c r="J7474" s="1"/>
      <c r="K7474" s="1"/>
      <c r="AA7474" s="1"/>
      <c r="AB7474" s="1"/>
      <c r="AC7474" s="1"/>
      <c r="AJ7474" s="1"/>
      <c r="AK7474" s="1"/>
      <c r="AL7474" s="1"/>
    </row>
    <row r="7475">
      <c r="I7475" s="1"/>
      <c r="J7475" s="1"/>
      <c r="K7475" s="1"/>
      <c r="AA7475" s="1"/>
      <c r="AB7475" s="1"/>
      <c r="AC7475" s="1"/>
      <c r="AJ7475" s="1"/>
      <c r="AK7475" s="1"/>
      <c r="AL7475" s="1"/>
    </row>
    <row r="7476">
      <c r="I7476" s="1"/>
      <c r="J7476" s="1"/>
      <c r="K7476" s="1"/>
      <c r="AA7476" s="1"/>
      <c r="AB7476" s="1"/>
      <c r="AC7476" s="1"/>
      <c r="AJ7476" s="1"/>
      <c r="AK7476" s="1"/>
      <c r="AL7476" s="1"/>
    </row>
    <row r="7477">
      <c r="I7477" s="1"/>
      <c r="J7477" s="1"/>
      <c r="K7477" s="1"/>
      <c r="AA7477" s="1"/>
      <c r="AB7477" s="1"/>
      <c r="AC7477" s="1"/>
      <c r="AJ7477" s="1"/>
      <c r="AK7477" s="1"/>
      <c r="AL7477" s="1"/>
    </row>
    <row r="7478">
      <c r="I7478" s="1"/>
      <c r="J7478" s="1"/>
      <c r="K7478" s="1"/>
      <c r="AA7478" s="1"/>
      <c r="AB7478" s="1"/>
      <c r="AC7478" s="1"/>
      <c r="AJ7478" s="1"/>
      <c r="AK7478" s="1"/>
      <c r="AL7478" s="1"/>
    </row>
    <row r="7479">
      <c r="I7479" s="1"/>
      <c r="J7479" s="1"/>
      <c r="K7479" s="1"/>
      <c r="AA7479" s="1"/>
      <c r="AB7479" s="1"/>
      <c r="AC7479" s="1"/>
      <c r="AJ7479" s="1"/>
      <c r="AK7479" s="1"/>
      <c r="AL7479" s="1"/>
    </row>
    <row r="7480">
      <c r="I7480" s="1"/>
      <c r="J7480" s="1"/>
      <c r="K7480" s="1"/>
      <c r="AA7480" s="1"/>
      <c r="AB7480" s="1"/>
      <c r="AC7480" s="1"/>
      <c r="AJ7480" s="1"/>
      <c r="AK7480" s="1"/>
      <c r="AL7480" s="1"/>
    </row>
    <row r="7481">
      <c r="I7481" s="1"/>
      <c r="J7481" s="1"/>
      <c r="K7481" s="1"/>
      <c r="AA7481" s="1"/>
      <c r="AB7481" s="1"/>
      <c r="AC7481" s="1"/>
      <c r="AJ7481" s="1"/>
      <c r="AK7481" s="1"/>
      <c r="AL7481" s="1"/>
    </row>
    <row r="7482">
      <c r="I7482" s="1"/>
      <c r="J7482" s="1"/>
      <c r="K7482" s="1"/>
      <c r="AA7482" s="1"/>
      <c r="AB7482" s="1"/>
      <c r="AC7482" s="1"/>
      <c r="AJ7482" s="1"/>
      <c r="AK7482" s="1"/>
      <c r="AL7482" s="1"/>
    </row>
    <row r="7483">
      <c r="I7483" s="1"/>
      <c r="J7483" s="1"/>
      <c r="K7483" s="1"/>
      <c r="AA7483" s="1"/>
      <c r="AB7483" s="1"/>
      <c r="AC7483" s="1"/>
      <c r="AJ7483" s="1"/>
      <c r="AK7483" s="1"/>
      <c r="AL7483" s="1"/>
    </row>
    <row r="7484">
      <c r="I7484" s="1"/>
      <c r="J7484" s="1"/>
      <c r="K7484" s="1"/>
      <c r="AA7484" s="1"/>
      <c r="AB7484" s="1"/>
      <c r="AC7484" s="1"/>
      <c r="AJ7484" s="1"/>
      <c r="AK7484" s="1"/>
      <c r="AL7484" s="1"/>
    </row>
    <row r="7485">
      <c r="I7485" s="1"/>
      <c r="J7485" s="1"/>
      <c r="K7485" s="1"/>
      <c r="AA7485" s="1"/>
      <c r="AB7485" s="1"/>
      <c r="AC7485" s="1"/>
      <c r="AJ7485" s="1"/>
      <c r="AK7485" s="1"/>
      <c r="AL7485" s="1"/>
    </row>
    <row r="7486">
      <c r="I7486" s="1"/>
      <c r="J7486" s="1"/>
      <c r="K7486" s="1"/>
      <c r="AA7486" s="1"/>
      <c r="AB7486" s="1"/>
      <c r="AC7486" s="1"/>
      <c r="AJ7486" s="1"/>
      <c r="AK7486" s="1"/>
      <c r="AL7486" s="1"/>
    </row>
    <row r="7487">
      <c r="I7487" s="1"/>
      <c r="J7487" s="1"/>
      <c r="K7487" s="1"/>
      <c r="AA7487" s="1"/>
      <c r="AB7487" s="1"/>
      <c r="AC7487" s="1"/>
      <c r="AJ7487" s="1"/>
      <c r="AK7487" s="1"/>
      <c r="AL7487" s="1"/>
    </row>
    <row r="7488">
      <c r="I7488" s="1"/>
      <c r="J7488" s="1"/>
      <c r="K7488" s="1"/>
      <c r="AA7488" s="1"/>
      <c r="AB7488" s="1"/>
      <c r="AC7488" s="1"/>
      <c r="AJ7488" s="1"/>
      <c r="AK7488" s="1"/>
      <c r="AL7488" s="1"/>
    </row>
    <row r="7489">
      <c r="I7489" s="1"/>
      <c r="J7489" s="1"/>
      <c r="K7489" s="1"/>
      <c r="AA7489" s="1"/>
      <c r="AB7489" s="1"/>
      <c r="AC7489" s="1"/>
      <c r="AJ7489" s="1"/>
      <c r="AK7489" s="1"/>
      <c r="AL7489" s="1"/>
    </row>
    <row r="7490">
      <c r="I7490" s="1"/>
      <c r="J7490" s="1"/>
      <c r="K7490" s="1"/>
      <c r="AA7490" s="1"/>
      <c r="AB7490" s="1"/>
      <c r="AC7490" s="1"/>
      <c r="AJ7490" s="1"/>
      <c r="AK7490" s="1"/>
      <c r="AL7490" s="1"/>
    </row>
    <row r="7491">
      <c r="I7491" s="1"/>
      <c r="J7491" s="1"/>
      <c r="K7491" s="1"/>
      <c r="AA7491" s="1"/>
      <c r="AB7491" s="1"/>
      <c r="AC7491" s="1"/>
      <c r="AJ7491" s="1"/>
      <c r="AK7491" s="1"/>
      <c r="AL7491" s="1"/>
    </row>
    <row r="7492">
      <c r="I7492" s="1"/>
      <c r="J7492" s="1"/>
      <c r="K7492" s="1"/>
      <c r="AA7492" s="1"/>
      <c r="AB7492" s="1"/>
      <c r="AC7492" s="1"/>
      <c r="AJ7492" s="1"/>
      <c r="AK7492" s="1"/>
      <c r="AL7492" s="1"/>
    </row>
    <row r="7493">
      <c r="I7493" s="1"/>
      <c r="J7493" s="1"/>
      <c r="K7493" s="1"/>
      <c r="AA7493" s="1"/>
      <c r="AB7493" s="1"/>
      <c r="AC7493" s="1"/>
      <c r="AJ7493" s="1"/>
      <c r="AK7493" s="1"/>
      <c r="AL7493" s="1"/>
    </row>
    <row r="7494">
      <c r="I7494" s="1"/>
      <c r="J7494" s="1"/>
      <c r="K7494" s="1"/>
      <c r="AA7494" s="1"/>
      <c r="AB7494" s="1"/>
      <c r="AC7494" s="1"/>
      <c r="AJ7494" s="1"/>
      <c r="AK7494" s="1"/>
      <c r="AL7494" s="1"/>
    </row>
    <row r="7495">
      <c r="I7495" s="1"/>
      <c r="J7495" s="1"/>
      <c r="K7495" s="1"/>
      <c r="AA7495" s="1"/>
      <c r="AB7495" s="1"/>
      <c r="AC7495" s="1"/>
      <c r="AJ7495" s="1"/>
      <c r="AK7495" s="1"/>
      <c r="AL7495" s="1"/>
    </row>
    <row r="7496">
      <c r="I7496" s="1"/>
      <c r="J7496" s="1"/>
      <c r="K7496" s="1"/>
      <c r="AA7496" s="1"/>
      <c r="AB7496" s="1"/>
      <c r="AC7496" s="1"/>
      <c r="AJ7496" s="1"/>
      <c r="AK7496" s="1"/>
      <c r="AL7496" s="1"/>
    </row>
    <row r="7497">
      <c r="I7497" s="1"/>
      <c r="J7497" s="1"/>
      <c r="K7497" s="1"/>
      <c r="AA7497" s="1"/>
      <c r="AB7497" s="1"/>
      <c r="AC7497" s="1"/>
      <c r="AJ7497" s="1"/>
      <c r="AK7497" s="1"/>
      <c r="AL7497" s="1"/>
    </row>
    <row r="7498">
      <c r="I7498" s="1"/>
      <c r="J7498" s="1"/>
      <c r="K7498" s="1"/>
      <c r="AA7498" s="1"/>
      <c r="AB7498" s="1"/>
      <c r="AC7498" s="1"/>
      <c r="AJ7498" s="1"/>
      <c r="AK7498" s="1"/>
      <c r="AL7498" s="1"/>
    </row>
    <row r="7499">
      <c r="I7499" s="1"/>
      <c r="J7499" s="1"/>
      <c r="K7499" s="1"/>
      <c r="AA7499" s="1"/>
      <c r="AB7499" s="1"/>
      <c r="AC7499" s="1"/>
      <c r="AJ7499" s="1"/>
      <c r="AK7499" s="1"/>
      <c r="AL7499" s="1"/>
    </row>
    <row r="7500">
      <c r="I7500" s="1"/>
      <c r="J7500" s="1"/>
      <c r="K7500" s="1"/>
      <c r="AA7500" s="1"/>
      <c r="AB7500" s="1"/>
      <c r="AC7500" s="1"/>
      <c r="AJ7500" s="1"/>
      <c r="AK7500" s="1"/>
      <c r="AL7500" s="1"/>
    </row>
    <row r="7501">
      <c r="I7501" s="1"/>
      <c r="J7501" s="1"/>
      <c r="K7501" s="1"/>
      <c r="AA7501" s="1"/>
      <c r="AB7501" s="1"/>
      <c r="AC7501" s="1"/>
      <c r="AJ7501" s="1"/>
      <c r="AK7501" s="1"/>
      <c r="AL7501" s="1"/>
    </row>
    <row r="7502">
      <c r="I7502" s="1"/>
      <c r="J7502" s="1"/>
      <c r="K7502" s="1"/>
      <c r="AA7502" s="1"/>
      <c r="AB7502" s="1"/>
      <c r="AC7502" s="1"/>
      <c r="AJ7502" s="1"/>
      <c r="AK7502" s="1"/>
      <c r="AL7502" s="1"/>
    </row>
    <row r="7503">
      <c r="I7503" s="1"/>
      <c r="J7503" s="1"/>
      <c r="K7503" s="1"/>
      <c r="AA7503" s="1"/>
      <c r="AB7503" s="1"/>
      <c r="AC7503" s="1"/>
      <c r="AJ7503" s="1"/>
      <c r="AK7503" s="1"/>
      <c r="AL7503" s="1"/>
    </row>
    <row r="7504">
      <c r="I7504" s="1"/>
      <c r="J7504" s="1"/>
      <c r="K7504" s="1"/>
      <c r="AA7504" s="1"/>
      <c r="AB7504" s="1"/>
      <c r="AC7504" s="1"/>
      <c r="AJ7504" s="1"/>
      <c r="AK7504" s="1"/>
      <c r="AL7504" s="1"/>
    </row>
    <row r="7505">
      <c r="I7505" s="1"/>
      <c r="J7505" s="1"/>
      <c r="K7505" s="1"/>
      <c r="AA7505" s="1"/>
      <c r="AB7505" s="1"/>
      <c r="AC7505" s="1"/>
      <c r="AJ7505" s="1"/>
      <c r="AK7505" s="1"/>
      <c r="AL7505" s="1"/>
    </row>
    <row r="7506">
      <c r="I7506" s="1"/>
      <c r="J7506" s="1"/>
      <c r="K7506" s="1"/>
      <c r="AA7506" s="1"/>
      <c r="AB7506" s="1"/>
      <c r="AC7506" s="1"/>
      <c r="AJ7506" s="1"/>
      <c r="AK7506" s="1"/>
      <c r="AL7506" s="1"/>
    </row>
    <row r="7507">
      <c r="I7507" s="1"/>
      <c r="J7507" s="1"/>
      <c r="K7507" s="1"/>
      <c r="AA7507" s="1"/>
      <c r="AB7507" s="1"/>
      <c r="AC7507" s="1"/>
      <c r="AJ7507" s="1"/>
      <c r="AK7507" s="1"/>
      <c r="AL7507" s="1"/>
    </row>
    <row r="7508">
      <c r="I7508" s="1"/>
      <c r="J7508" s="1"/>
      <c r="K7508" s="1"/>
      <c r="AA7508" s="1"/>
      <c r="AB7508" s="1"/>
      <c r="AC7508" s="1"/>
      <c r="AJ7508" s="1"/>
      <c r="AK7508" s="1"/>
      <c r="AL7508" s="1"/>
    </row>
    <row r="7509">
      <c r="I7509" s="1"/>
      <c r="J7509" s="1"/>
      <c r="K7509" s="1"/>
      <c r="AA7509" s="1"/>
      <c r="AB7509" s="1"/>
      <c r="AC7509" s="1"/>
      <c r="AJ7509" s="1"/>
      <c r="AK7509" s="1"/>
      <c r="AL7509" s="1"/>
    </row>
    <row r="7510">
      <c r="I7510" s="1"/>
      <c r="J7510" s="1"/>
      <c r="K7510" s="1"/>
      <c r="AA7510" s="1"/>
      <c r="AB7510" s="1"/>
      <c r="AC7510" s="1"/>
      <c r="AJ7510" s="1"/>
      <c r="AK7510" s="1"/>
      <c r="AL7510" s="1"/>
    </row>
    <row r="7511">
      <c r="I7511" s="1"/>
      <c r="J7511" s="1"/>
      <c r="K7511" s="1"/>
      <c r="AA7511" s="1"/>
      <c r="AB7511" s="1"/>
      <c r="AC7511" s="1"/>
      <c r="AJ7511" s="1"/>
      <c r="AK7511" s="1"/>
      <c r="AL7511" s="1"/>
    </row>
    <row r="7512">
      <c r="I7512" s="1"/>
      <c r="J7512" s="1"/>
      <c r="K7512" s="1"/>
      <c r="AA7512" s="1"/>
      <c r="AB7512" s="1"/>
      <c r="AC7512" s="1"/>
      <c r="AJ7512" s="1"/>
      <c r="AK7512" s="1"/>
      <c r="AL7512" s="1"/>
    </row>
    <row r="7513">
      <c r="I7513" s="1"/>
      <c r="J7513" s="1"/>
      <c r="K7513" s="1"/>
      <c r="AA7513" s="1"/>
      <c r="AB7513" s="1"/>
      <c r="AC7513" s="1"/>
      <c r="AJ7513" s="1"/>
      <c r="AK7513" s="1"/>
      <c r="AL7513" s="1"/>
    </row>
    <row r="7514">
      <c r="I7514" s="1"/>
      <c r="J7514" s="1"/>
      <c r="K7514" s="1"/>
      <c r="AA7514" s="1"/>
      <c r="AB7514" s="1"/>
      <c r="AC7514" s="1"/>
      <c r="AJ7514" s="1"/>
      <c r="AK7514" s="1"/>
      <c r="AL7514" s="1"/>
    </row>
    <row r="7515">
      <c r="I7515" s="1"/>
      <c r="J7515" s="1"/>
      <c r="K7515" s="1"/>
      <c r="AA7515" s="1"/>
      <c r="AB7515" s="1"/>
      <c r="AC7515" s="1"/>
      <c r="AJ7515" s="1"/>
      <c r="AK7515" s="1"/>
      <c r="AL7515" s="1"/>
    </row>
    <row r="7516">
      <c r="I7516" s="1"/>
      <c r="J7516" s="1"/>
      <c r="K7516" s="1"/>
      <c r="AA7516" s="1"/>
      <c r="AB7516" s="1"/>
      <c r="AC7516" s="1"/>
      <c r="AJ7516" s="1"/>
      <c r="AK7516" s="1"/>
      <c r="AL7516" s="1"/>
    </row>
    <row r="7517">
      <c r="I7517" s="1"/>
      <c r="J7517" s="1"/>
      <c r="K7517" s="1"/>
      <c r="AA7517" s="1"/>
      <c r="AB7517" s="1"/>
      <c r="AC7517" s="1"/>
      <c r="AJ7517" s="1"/>
      <c r="AK7517" s="1"/>
      <c r="AL7517" s="1"/>
    </row>
    <row r="7518">
      <c r="I7518" s="1"/>
      <c r="J7518" s="1"/>
      <c r="K7518" s="1"/>
      <c r="AA7518" s="1"/>
      <c r="AB7518" s="1"/>
      <c r="AC7518" s="1"/>
      <c r="AJ7518" s="1"/>
      <c r="AK7518" s="1"/>
      <c r="AL7518" s="1"/>
    </row>
    <row r="7519">
      <c r="I7519" s="1"/>
      <c r="J7519" s="1"/>
      <c r="K7519" s="1"/>
      <c r="AA7519" s="1"/>
      <c r="AB7519" s="1"/>
      <c r="AC7519" s="1"/>
      <c r="AJ7519" s="1"/>
      <c r="AK7519" s="1"/>
      <c r="AL7519" s="1"/>
    </row>
    <row r="7520">
      <c r="I7520" s="1"/>
      <c r="J7520" s="1"/>
      <c r="K7520" s="1"/>
      <c r="AA7520" s="1"/>
      <c r="AB7520" s="1"/>
      <c r="AC7520" s="1"/>
      <c r="AJ7520" s="1"/>
      <c r="AK7520" s="1"/>
      <c r="AL7520" s="1"/>
    </row>
    <row r="7521">
      <c r="I7521" s="1"/>
      <c r="J7521" s="1"/>
      <c r="K7521" s="1"/>
      <c r="AA7521" s="1"/>
      <c r="AB7521" s="1"/>
      <c r="AC7521" s="1"/>
      <c r="AJ7521" s="1"/>
      <c r="AK7521" s="1"/>
      <c r="AL7521" s="1"/>
    </row>
    <row r="7522">
      <c r="I7522" s="1"/>
      <c r="J7522" s="1"/>
      <c r="K7522" s="1"/>
      <c r="AA7522" s="1"/>
      <c r="AB7522" s="1"/>
      <c r="AC7522" s="1"/>
      <c r="AJ7522" s="1"/>
      <c r="AK7522" s="1"/>
      <c r="AL7522" s="1"/>
    </row>
    <row r="7523">
      <c r="I7523" s="1"/>
      <c r="J7523" s="1"/>
      <c r="K7523" s="1"/>
      <c r="AA7523" s="1"/>
      <c r="AB7523" s="1"/>
      <c r="AC7523" s="1"/>
      <c r="AJ7523" s="1"/>
      <c r="AK7523" s="1"/>
      <c r="AL7523" s="1"/>
    </row>
    <row r="7524">
      <c r="I7524" s="1"/>
      <c r="J7524" s="1"/>
      <c r="K7524" s="1"/>
      <c r="AA7524" s="1"/>
      <c r="AB7524" s="1"/>
      <c r="AC7524" s="1"/>
      <c r="AJ7524" s="1"/>
      <c r="AK7524" s="1"/>
      <c r="AL7524" s="1"/>
    </row>
    <row r="7525">
      <c r="I7525" s="1"/>
      <c r="J7525" s="1"/>
      <c r="K7525" s="1"/>
      <c r="AA7525" s="1"/>
      <c r="AB7525" s="1"/>
      <c r="AC7525" s="1"/>
      <c r="AJ7525" s="1"/>
      <c r="AK7525" s="1"/>
      <c r="AL7525" s="1"/>
    </row>
    <row r="7526">
      <c r="I7526" s="1"/>
      <c r="J7526" s="1"/>
      <c r="K7526" s="1"/>
      <c r="AA7526" s="1"/>
      <c r="AB7526" s="1"/>
      <c r="AC7526" s="1"/>
      <c r="AJ7526" s="1"/>
      <c r="AK7526" s="1"/>
      <c r="AL7526" s="1"/>
    </row>
    <row r="7527">
      <c r="I7527" s="1"/>
      <c r="J7527" s="1"/>
      <c r="K7527" s="1"/>
      <c r="AA7527" s="1"/>
      <c r="AB7527" s="1"/>
      <c r="AC7527" s="1"/>
      <c r="AJ7527" s="1"/>
      <c r="AK7527" s="1"/>
      <c r="AL7527" s="1"/>
    </row>
    <row r="7528">
      <c r="I7528" s="1"/>
      <c r="J7528" s="1"/>
      <c r="K7528" s="1"/>
      <c r="AA7528" s="1"/>
      <c r="AB7528" s="1"/>
      <c r="AC7528" s="1"/>
      <c r="AJ7528" s="1"/>
      <c r="AK7528" s="1"/>
      <c r="AL7528" s="1"/>
    </row>
    <row r="7529">
      <c r="I7529" s="1"/>
      <c r="J7529" s="1"/>
      <c r="K7529" s="1"/>
      <c r="AA7529" s="1"/>
      <c r="AB7529" s="1"/>
      <c r="AC7529" s="1"/>
      <c r="AJ7529" s="1"/>
      <c r="AK7529" s="1"/>
      <c r="AL7529" s="1"/>
    </row>
    <row r="7530">
      <c r="I7530" s="1"/>
      <c r="J7530" s="1"/>
      <c r="K7530" s="1"/>
      <c r="AA7530" s="1"/>
      <c r="AB7530" s="1"/>
      <c r="AC7530" s="1"/>
      <c r="AJ7530" s="1"/>
      <c r="AK7530" s="1"/>
      <c r="AL7530" s="1"/>
    </row>
    <row r="7531">
      <c r="I7531" s="1"/>
      <c r="J7531" s="1"/>
      <c r="K7531" s="1"/>
      <c r="AA7531" s="1"/>
      <c r="AB7531" s="1"/>
      <c r="AC7531" s="1"/>
      <c r="AJ7531" s="1"/>
      <c r="AK7531" s="1"/>
      <c r="AL7531" s="1"/>
    </row>
    <row r="7532">
      <c r="I7532" s="1"/>
      <c r="J7532" s="1"/>
      <c r="K7532" s="1"/>
      <c r="AA7532" s="1"/>
      <c r="AB7532" s="1"/>
      <c r="AC7532" s="1"/>
      <c r="AJ7532" s="1"/>
      <c r="AK7532" s="1"/>
      <c r="AL7532" s="1"/>
    </row>
    <row r="7533">
      <c r="I7533" s="1"/>
      <c r="J7533" s="1"/>
      <c r="K7533" s="1"/>
      <c r="AA7533" s="1"/>
      <c r="AB7533" s="1"/>
      <c r="AC7533" s="1"/>
      <c r="AJ7533" s="1"/>
      <c r="AK7533" s="1"/>
      <c r="AL7533" s="1"/>
    </row>
    <row r="7534">
      <c r="I7534" s="1"/>
      <c r="J7534" s="1"/>
      <c r="K7534" s="1"/>
      <c r="AA7534" s="1"/>
      <c r="AB7534" s="1"/>
      <c r="AC7534" s="1"/>
      <c r="AJ7534" s="1"/>
      <c r="AK7534" s="1"/>
      <c r="AL7534" s="1"/>
    </row>
    <row r="7535">
      <c r="I7535" s="1"/>
      <c r="J7535" s="1"/>
      <c r="K7535" s="1"/>
      <c r="AA7535" s="1"/>
      <c r="AB7535" s="1"/>
      <c r="AC7535" s="1"/>
      <c r="AJ7535" s="1"/>
      <c r="AK7535" s="1"/>
      <c r="AL7535" s="1"/>
    </row>
    <row r="7536">
      <c r="I7536" s="1"/>
      <c r="J7536" s="1"/>
      <c r="K7536" s="1"/>
      <c r="AA7536" s="1"/>
      <c r="AB7536" s="1"/>
      <c r="AC7536" s="1"/>
      <c r="AJ7536" s="1"/>
      <c r="AK7536" s="1"/>
      <c r="AL7536" s="1"/>
    </row>
    <row r="7537">
      <c r="I7537" s="1"/>
      <c r="J7537" s="1"/>
      <c r="K7537" s="1"/>
      <c r="AA7537" s="1"/>
      <c r="AB7537" s="1"/>
      <c r="AC7537" s="1"/>
      <c r="AJ7537" s="1"/>
      <c r="AK7537" s="1"/>
      <c r="AL7537" s="1"/>
    </row>
    <row r="7538">
      <c r="I7538" s="1"/>
      <c r="J7538" s="1"/>
      <c r="K7538" s="1"/>
      <c r="AA7538" s="1"/>
      <c r="AB7538" s="1"/>
      <c r="AC7538" s="1"/>
      <c r="AJ7538" s="1"/>
      <c r="AK7538" s="1"/>
      <c r="AL7538" s="1"/>
    </row>
    <row r="7539">
      <c r="I7539" s="1"/>
      <c r="J7539" s="1"/>
      <c r="K7539" s="1"/>
      <c r="AA7539" s="1"/>
      <c r="AB7539" s="1"/>
      <c r="AC7539" s="1"/>
      <c r="AJ7539" s="1"/>
      <c r="AK7539" s="1"/>
      <c r="AL7539" s="1"/>
    </row>
    <row r="7540">
      <c r="I7540" s="1"/>
      <c r="J7540" s="1"/>
      <c r="K7540" s="1"/>
      <c r="AA7540" s="1"/>
      <c r="AB7540" s="1"/>
      <c r="AC7540" s="1"/>
      <c r="AJ7540" s="1"/>
      <c r="AK7540" s="1"/>
      <c r="AL7540" s="1"/>
    </row>
    <row r="7541">
      <c r="I7541" s="1"/>
      <c r="J7541" s="1"/>
      <c r="K7541" s="1"/>
      <c r="AA7541" s="1"/>
      <c r="AB7541" s="1"/>
      <c r="AC7541" s="1"/>
      <c r="AJ7541" s="1"/>
      <c r="AK7541" s="1"/>
      <c r="AL7541" s="1"/>
    </row>
    <row r="7542">
      <c r="I7542" s="1"/>
      <c r="J7542" s="1"/>
      <c r="K7542" s="1"/>
      <c r="AA7542" s="1"/>
      <c r="AB7542" s="1"/>
      <c r="AC7542" s="1"/>
      <c r="AJ7542" s="1"/>
      <c r="AK7542" s="1"/>
      <c r="AL7542" s="1"/>
    </row>
    <row r="7543">
      <c r="I7543" s="1"/>
      <c r="J7543" s="1"/>
      <c r="K7543" s="1"/>
      <c r="AA7543" s="1"/>
      <c r="AB7543" s="1"/>
      <c r="AC7543" s="1"/>
      <c r="AJ7543" s="1"/>
      <c r="AK7543" s="1"/>
      <c r="AL7543" s="1"/>
    </row>
    <row r="7544">
      <c r="I7544" s="1"/>
      <c r="J7544" s="1"/>
      <c r="K7544" s="1"/>
      <c r="AA7544" s="1"/>
      <c r="AB7544" s="1"/>
      <c r="AC7544" s="1"/>
      <c r="AJ7544" s="1"/>
      <c r="AK7544" s="1"/>
      <c r="AL7544" s="1"/>
    </row>
    <row r="7545">
      <c r="I7545" s="1"/>
      <c r="J7545" s="1"/>
      <c r="K7545" s="1"/>
      <c r="AA7545" s="1"/>
      <c r="AB7545" s="1"/>
      <c r="AC7545" s="1"/>
      <c r="AJ7545" s="1"/>
      <c r="AK7545" s="1"/>
      <c r="AL7545" s="1"/>
    </row>
    <row r="7546">
      <c r="I7546" s="1"/>
      <c r="J7546" s="1"/>
      <c r="K7546" s="1"/>
      <c r="AA7546" s="1"/>
      <c r="AB7546" s="1"/>
      <c r="AC7546" s="1"/>
      <c r="AJ7546" s="1"/>
      <c r="AK7546" s="1"/>
      <c r="AL7546" s="1"/>
    </row>
    <row r="7547">
      <c r="I7547" s="1"/>
      <c r="J7547" s="1"/>
      <c r="K7547" s="1"/>
      <c r="AA7547" s="1"/>
      <c r="AB7547" s="1"/>
      <c r="AC7547" s="1"/>
      <c r="AJ7547" s="1"/>
      <c r="AK7547" s="1"/>
      <c r="AL7547" s="1"/>
    </row>
    <row r="7548">
      <c r="I7548" s="1"/>
      <c r="J7548" s="1"/>
      <c r="K7548" s="1"/>
      <c r="AA7548" s="1"/>
      <c r="AB7548" s="1"/>
      <c r="AC7548" s="1"/>
      <c r="AJ7548" s="1"/>
      <c r="AK7548" s="1"/>
      <c r="AL7548" s="1"/>
    </row>
    <row r="7549">
      <c r="I7549" s="1"/>
      <c r="J7549" s="1"/>
      <c r="K7549" s="1"/>
      <c r="AA7549" s="1"/>
      <c r="AB7549" s="1"/>
      <c r="AC7549" s="1"/>
      <c r="AJ7549" s="1"/>
      <c r="AK7549" s="1"/>
      <c r="AL7549" s="1"/>
    </row>
    <row r="7550">
      <c r="I7550" s="1"/>
      <c r="J7550" s="1"/>
      <c r="K7550" s="1"/>
      <c r="AA7550" s="1"/>
      <c r="AB7550" s="1"/>
      <c r="AC7550" s="1"/>
      <c r="AJ7550" s="1"/>
      <c r="AK7550" s="1"/>
      <c r="AL7550" s="1"/>
    </row>
    <row r="7551">
      <c r="I7551" s="1"/>
      <c r="J7551" s="1"/>
      <c r="K7551" s="1"/>
      <c r="AA7551" s="1"/>
      <c r="AB7551" s="1"/>
      <c r="AC7551" s="1"/>
      <c r="AJ7551" s="1"/>
      <c r="AK7551" s="1"/>
      <c r="AL7551" s="1"/>
    </row>
    <row r="7552">
      <c r="I7552" s="1"/>
      <c r="J7552" s="1"/>
      <c r="K7552" s="1"/>
      <c r="AA7552" s="1"/>
      <c r="AB7552" s="1"/>
      <c r="AC7552" s="1"/>
      <c r="AJ7552" s="1"/>
      <c r="AK7552" s="1"/>
      <c r="AL7552" s="1"/>
    </row>
    <row r="7553">
      <c r="I7553" s="1"/>
      <c r="J7553" s="1"/>
      <c r="K7553" s="1"/>
      <c r="AA7553" s="1"/>
      <c r="AB7553" s="1"/>
      <c r="AC7553" s="1"/>
      <c r="AJ7553" s="1"/>
      <c r="AK7553" s="1"/>
      <c r="AL7553" s="1"/>
    </row>
    <row r="7554">
      <c r="I7554" s="1"/>
      <c r="J7554" s="1"/>
      <c r="K7554" s="1"/>
      <c r="AA7554" s="1"/>
      <c r="AB7554" s="1"/>
      <c r="AC7554" s="1"/>
      <c r="AJ7554" s="1"/>
      <c r="AK7554" s="1"/>
      <c r="AL7554" s="1"/>
    </row>
    <row r="7555">
      <c r="I7555" s="1"/>
      <c r="J7555" s="1"/>
      <c r="K7555" s="1"/>
      <c r="AA7555" s="1"/>
      <c r="AB7555" s="1"/>
      <c r="AC7555" s="1"/>
      <c r="AJ7555" s="1"/>
      <c r="AK7555" s="1"/>
      <c r="AL7555" s="1"/>
    </row>
    <row r="7556">
      <c r="I7556" s="1"/>
      <c r="J7556" s="1"/>
      <c r="K7556" s="1"/>
      <c r="AA7556" s="1"/>
      <c r="AB7556" s="1"/>
      <c r="AC7556" s="1"/>
      <c r="AJ7556" s="1"/>
      <c r="AK7556" s="1"/>
      <c r="AL7556" s="1"/>
    </row>
    <row r="7557">
      <c r="I7557" s="1"/>
      <c r="J7557" s="1"/>
      <c r="K7557" s="1"/>
      <c r="AA7557" s="1"/>
      <c r="AB7557" s="1"/>
      <c r="AC7557" s="1"/>
      <c r="AJ7557" s="1"/>
      <c r="AK7557" s="1"/>
      <c r="AL7557" s="1"/>
    </row>
    <row r="7558">
      <c r="I7558" s="1"/>
      <c r="J7558" s="1"/>
      <c r="K7558" s="1"/>
      <c r="AA7558" s="1"/>
      <c r="AB7558" s="1"/>
      <c r="AC7558" s="1"/>
      <c r="AJ7558" s="1"/>
      <c r="AK7558" s="1"/>
      <c r="AL7558" s="1"/>
    </row>
    <row r="7559">
      <c r="I7559" s="1"/>
      <c r="J7559" s="1"/>
      <c r="K7559" s="1"/>
      <c r="AA7559" s="1"/>
      <c r="AB7559" s="1"/>
      <c r="AC7559" s="1"/>
      <c r="AJ7559" s="1"/>
      <c r="AK7559" s="1"/>
      <c r="AL7559" s="1"/>
    </row>
    <row r="7560">
      <c r="I7560" s="1"/>
      <c r="J7560" s="1"/>
      <c r="K7560" s="1"/>
      <c r="AA7560" s="1"/>
      <c r="AB7560" s="1"/>
      <c r="AC7560" s="1"/>
      <c r="AJ7560" s="1"/>
      <c r="AK7560" s="1"/>
      <c r="AL7560" s="1"/>
    </row>
    <row r="7561">
      <c r="I7561" s="1"/>
      <c r="J7561" s="1"/>
      <c r="K7561" s="1"/>
      <c r="AA7561" s="1"/>
      <c r="AB7561" s="1"/>
      <c r="AC7561" s="1"/>
      <c r="AJ7561" s="1"/>
      <c r="AK7561" s="1"/>
      <c r="AL7561" s="1"/>
    </row>
    <row r="7562">
      <c r="I7562" s="1"/>
      <c r="J7562" s="1"/>
      <c r="K7562" s="1"/>
      <c r="AA7562" s="1"/>
      <c r="AB7562" s="1"/>
      <c r="AC7562" s="1"/>
      <c r="AJ7562" s="1"/>
      <c r="AK7562" s="1"/>
      <c r="AL7562" s="1"/>
    </row>
    <row r="7563">
      <c r="I7563" s="1"/>
      <c r="J7563" s="1"/>
      <c r="K7563" s="1"/>
      <c r="AA7563" s="1"/>
      <c r="AB7563" s="1"/>
      <c r="AC7563" s="1"/>
      <c r="AJ7563" s="1"/>
      <c r="AK7563" s="1"/>
      <c r="AL7563" s="1"/>
    </row>
    <row r="7564">
      <c r="I7564" s="1"/>
      <c r="J7564" s="1"/>
      <c r="K7564" s="1"/>
      <c r="AA7564" s="1"/>
      <c r="AB7564" s="1"/>
      <c r="AC7564" s="1"/>
      <c r="AJ7564" s="1"/>
      <c r="AK7564" s="1"/>
      <c r="AL7564" s="1"/>
    </row>
    <row r="7565">
      <c r="I7565" s="1"/>
      <c r="J7565" s="1"/>
      <c r="K7565" s="1"/>
      <c r="AA7565" s="1"/>
      <c r="AB7565" s="1"/>
      <c r="AC7565" s="1"/>
      <c r="AJ7565" s="1"/>
      <c r="AK7565" s="1"/>
      <c r="AL7565" s="1"/>
    </row>
    <row r="7566">
      <c r="I7566" s="1"/>
      <c r="J7566" s="1"/>
      <c r="K7566" s="1"/>
      <c r="AA7566" s="1"/>
      <c r="AB7566" s="1"/>
      <c r="AC7566" s="1"/>
      <c r="AJ7566" s="1"/>
      <c r="AK7566" s="1"/>
      <c r="AL7566" s="1"/>
    </row>
    <row r="7567">
      <c r="I7567" s="1"/>
      <c r="J7567" s="1"/>
      <c r="K7567" s="1"/>
      <c r="AA7567" s="1"/>
      <c r="AB7567" s="1"/>
      <c r="AC7567" s="1"/>
      <c r="AJ7567" s="1"/>
      <c r="AK7567" s="1"/>
      <c r="AL7567" s="1"/>
    </row>
    <row r="7568">
      <c r="I7568" s="1"/>
      <c r="J7568" s="1"/>
      <c r="K7568" s="1"/>
      <c r="AA7568" s="1"/>
      <c r="AB7568" s="1"/>
      <c r="AC7568" s="1"/>
      <c r="AJ7568" s="1"/>
      <c r="AK7568" s="1"/>
      <c r="AL7568" s="1"/>
    </row>
    <row r="7569">
      <c r="I7569" s="1"/>
      <c r="J7569" s="1"/>
      <c r="K7569" s="1"/>
      <c r="AA7569" s="1"/>
      <c r="AB7569" s="1"/>
      <c r="AC7569" s="1"/>
      <c r="AJ7569" s="1"/>
      <c r="AK7569" s="1"/>
      <c r="AL7569" s="1"/>
    </row>
    <row r="7570">
      <c r="I7570" s="1"/>
      <c r="J7570" s="1"/>
      <c r="K7570" s="1"/>
      <c r="AA7570" s="1"/>
      <c r="AB7570" s="1"/>
      <c r="AC7570" s="1"/>
      <c r="AJ7570" s="1"/>
      <c r="AK7570" s="1"/>
      <c r="AL7570" s="1"/>
    </row>
    <row r="7571">
      <c r="I7571" s="1"/>
      <c r="J7571" s="1"/>
      <c r="K7571" s="1"/>
      <c r="AA7571" s="1"/>
      <c r="AB7571" s="1"/>
      <c r="AC7571" s="1"/>
      <c r="AJ7571" s="1"/>
      <c r="AK7571" s="1"/>
      <c r="AL7571" s="1"/>
    </row>
    <row r="7572">
      <c r="I7572" s="1"/>
      <c r="J7572" s="1"/>
      <c r="K7572" s="1"/>
      <c r="AA7572" s="1"/>
      <c r="AB7572" s="1"/>
      <c r="AC7572" s="1"/>
      <c r="AJ7572" s="1"/>
      <c r="AK7572" s="1"/>
      <c r="AL7572" s="1"/>
    </row>
    <row r="7573">
      <c r="I7573" s="1"/>
      <c r="J7573" s="1"/>
      <c r="K7573" s="1"/>
      <c r="AA7573" s="1"/>
      <c r="AB7573" s="1"/>
      <c r="AC7573" s="1"/>
      <c r="AJ7573" s="1"/>
      <c r="AK7573" s="1"/>
      <c r="AL7573" s="1"/>
    </row>
    <row r="7574">
      <c r="I7574" s="1"/>
      <c r="J7574" s="1"/>
      <c r="K7574" s="1"/>
      <c r="AA7574" s="1"/>
      <c r="AB7574" s="1"/>
      <c r="AC7574" s="1"/>
      <c r="AJ7574" s="1"/>
      <c r="AK7574" s="1"/>
      <c r="AL7574" s="1"/>
    </row>
    <row r="7575">
      <c r="I7575" s="1"/>
      <c r="J7575" s="1"/>
      <c r="K7575" s="1"/>
      <c r="AA7575" s="1"/>
      <c r="AB7575" s="1"/>
      <c r="AC7575" s="1"/>
      <c r="AJ7575" s="1"/>
      <c r="AK7575" s="1"/>
      <c r="AL7575" s="1"/>
    </row>
    <row r="7576">
      <c r="I7576" s="1"/>
      <c r="J7576" s="1"/>
      <c r="K7576" s="1"/>
      <c r="AA7576" s="1"/>
      <c r="AB7576" s="1"/>
      <c r="AC7576" s="1"/>
      <c r="AJ7576" s="1"/>
      <c r="AK7576" s="1"/>
      <c r="AL7576" s="1"/>
    </row>
    <row r="7577">
      <c r="I7577" s="1"/>
      <c r="J7577" s="1"/>
      <c r="K7577" s="1"/>
      <c r="AA7577" s="1"/>
      <c r="AB7577" s="1"/>
      <c r="AC7577" s="1"/>
      <c r="AJ7577" s="1"/>
      <c r="AK7577" s="1"/>
      <c r="AL7577" s="1"/>
    </row>
    <row r="7578">
      <c r="I7578" s="1"/>
      <c r="J7578" s="1"/>
      <c r="K7578" s="1"/>
      <c r="AA7578" s="1"/>
      <c r="AB7578" s="1"/>
      <c r="AC7578" s="1"/>
      <c r="AJ7578" s="1"/>
      <c r="AK7578" s="1"/>
      <c r="AL7578" s="1"/>
    </row>
    <row r="7579">
      <c r="I7579" s="1"/>
      <c r="J7579" s="1"/>
      <c r="K7579" s="1"/>
      <c r="AA7579" s="1"/>
      <c r="AB7579" s="1"/>
      <c r="AC7579" s="1"/>
      <c r="AJ7579" s="1"/>
      <c r="AK7579" s="1"/>
      <c r="AL7579" s="1"/>
    </row>
    <row r="7580">
      <c r="I7580" s="1"/>
      <c r="J7580" s="1"/>
      <c r="K7580" s="1"/>
      <c r="AA7580" s="1"/>
      <c r="AB7580" s="1"/>
      <c r="AC7580" s="1"/>
      <c r="AJ7580" s="1"/>
      <c r="AK7580" s="1"/>
      <c r="AL7580" s="1"/>
    </row>
    <row r="7581">
      <c r="I7581" s="1"/>
      <c r="J7581" s="1"/>
      <c r="K7581" s="1"/>
      <c r="AA7581" s="1"/>
      <c r="AB7581" s="1"/>
      <c r="AC7581" s="1"/>
      <c r="AJ7581" s="1"/>
      <c r="AK7581" s="1"/>
      <c r="AL7581" s="1"/>
    </row>
    <row r="7582">
      <c r="I7582" s="1"/>
      <c r="J7582" s="1"/>
      <c r="K7582" s="1"/>
      <c r="AA7582" s="1"/>
      <c r="AB7582" s="1"/>
      <c r="AC7582" s="1"/>
      <c r="AJ7582" s="1"/>
      <c r="AK7582" s="1"/>
      <c r="AL7582" s="1"/>
    </row>
    <row r="7583">
      <c r="I7583" s="1"/>
      <c r="J7583" s="1"/>
      <c r="K7583" s="1"/>
      <c r="AA7583" s="1"/>
      <c r="AB7583" s="1"/>
      <c r="AC7583" s="1"/>
      <c r="AJ7583" s="1"/>
      <c r="AK7583" s="1"/>
      <c r="AL7583" s="1"/>
    </row>
    <row r="7584">
      <c r="I7584" s="1"/>
      <c r="J7584" s="1"/>
      <c r="K7584" s="1"/>
      <c r="AA7584" s="1"/>
      <c r="AB7584" s="1"/>
      <c r="AC7584" s="1"/>
      <c r="AJ7584" s="1"/>
      <c r="AK7584" s="1"/>
      <c r="AL7584" s="1"/>
    </row>
    <row r="7585">
      <c r="I7585" s="1"/>
      <c r="J7585" s="1"/>
      <c r="K7585" s="1"/>
      <c r="AA7585" s="1"/>
      <c r="AB7585" s="1"/>
      <c r="AC7585" s="1"/>
      <c r="AJ7585" s="1"/>
      <c r="AK7585" s="1"/>
      <c r="AL7585" s="1"/>
    </row>
    <row r="7586">
      <c r="I7586" s="1"/>
      <c r="J7586" s="1"/>
      <c r="K7586" s="1"/>
      <c r="AA7586" s="1"/>
      <c r="AB7586" s="1"/>
      <c r="AC7586" s="1"/>
      <c r="AJ7586" s="1"/>
      <c r="AK7586" s="1"/>
      <c r="AL7586" s="1"/>
    </row>
    <row r="7587">
      <c r="I7587" s="1"/>
      <c r="J7587" s="1"/>
      <c r="K7587" s="1"/>
      <c r="AA7587" s="1"/>
      <c r="AB7587" s="1"/>
      <c r="AC7587" s="1"/>
      <c r="AJ7587" s="1"/>
      <c r="AK7587" s="1"/>
      <c r="AL7587" s="1"/>
    </row>
    <row r="7588">
      <c r="I7588" s="1"/>
      <c r="J7588" s="1"/>
      <c r="K7588" s="1"/>
      <c r="AA7588" s="1"/>
      <c r="AB7588" s="1"/>
      <c r="AC7588" s="1"/>
      <c r="AJ7588" s="1"/>
      <c r="AK7588" s="1"/>
      <c r="AL7588" s="1"/>
    </row>
    <row r="7589">
      <c r="I7589" s="1"/>
      <c r="J7589" s="1"/>
      <c r="K7589" s="1"/>
      <c r="AA7589" s="1"/>
      <c r="AB7589" s="1"/>
      <c r="AC7589" s="1"/>
      <c r="AJ7589" s="1"/>
      <c r="AK7589" s="1"/>
      <c r="AL7589" s="1"/>
    </row>
    <row r="7590">
      <c r="I7590" s="1"/>
      <c r="J7590" s="1"/>
      <c r="K7590" s="1"/>
      <c r="AA7590" s="1"/>
      <c r="AB7590" s="1"/>
      <c r="AC7590" s="1"/>
      <c r="AJ7590" s="1"/>
      <c r="AK7590" s="1"/>
      <c r="AL7590" s="1"/>
    </row>
    <row r="7591">
      <c r="I7591" s="1"/>
      <c r="J7591" s="1"/>
      <c r="K7591" s="1"/>
      <c r="AA7591" s="1"/>
      <c r="AB7591" s="1"/>
      <c r="AC7591" s="1"/>
      <c r="AJ7591" s="1"/>
      <c r="AK7591" s="1"/>
      <c r="AL7591" s="1"/>
    </row>
    <row r="7592">
      <c r="I7592" s="1"/>
      <c r="J7592" s="1"/>
      <c r="K7592" s="1"/>
      <c r="AA7592" s="1"/>
      <c r="AB7592" s="1"/>
      <c r="AC7592" s="1"/>
      <c r="AJ7592" s="1"/>
      <c r="AK7592" s="1"/>
      <c r="AL7592" s="1"/>
    </row>
    <row r="7593">
      <c r="I7593" s="1"/>
      <c r="J7593" s="1"/>
      <c r="K7593" s="1"/>
      <c r="AA7593" s="1"/>
      <c r="AB7593" s="1"/>
      <c r="AC7593" s="1"/>
      <c r="AJ7593" s="1"/>
      <c r="AK7593" s="1"/>
      <c r="AL7593" s="1"/>
    </row>
    <row r="7594">
      <c r="I7594" s="1"/>
      <c r="J7594" s="1"/>
      <c r="K7594" s="1"/>
      <c r="AA7594" s="1"/>
      <c r="AB7594" s="1"/>
      <c r="AC7594" s="1"/>
      <c r="AJ7594" s="1"/>
      <c r="AK7594" s="1"/>
      <c r="AL7594" s="1"/>
    </row>
    <row r="7595">
      <c r="I7595" s="1"/>
      <c r="J7595" s="1"/>
      <c r="K7595" s="1"/>
      <c r="AA7595" s="1"/>
      <c r="AB7595" s="1"/>
      <c r="AC7595" s="1"/>
      <c r="AJ7595" s="1"/>
      <c r="AK7595" s="1"/>
      <c r="AL7595" s="1"/>
    </row>
    <row r="7596">
      <c r="I7596" s="1"/>
      <c r="J7596" s="1"/>
      <c r="K7596" s="1"/>
      <c r="AA7596" s="1"/>
      <c r="AB7596" s="1"/>
      <c r="AC7596" s="1"/>
      <c r="AJ7596" s="1"/>
      <c r="AK7596" s="1"/>
      <c r="AL7596" s="1"/>
    </row>
    <row r="7597">
      <c r="I7597" s="1"/>
      <c r="J7597" s="1"/>
      <c r="K7597" s="1"/>
      <c r="AA7597" s="1"/>
      <c r="AB7597" s="1"/>
      <c r="AC7597" s="1"/>
      <c r="AJ7597" s="1"/>
      <c r="AK7597" s="1"/>
      <c r="AL7597" s="1"/>
    </row>
    <row r="7598">
      <c r="I7598" s="1"/>
      <c r="J7598" s="1"/>
      <c r="K7598" s="1"/>
      <c r="AA7598" s="1"/>
      <c r="AB7598" s="1"/>
      <c r="AC7598" s="1"/>
      <c r="AJ7598" s="1"/>
      <c r="AK7598" s="1"/>
      <c r="AL7598" s="1"/>
    </row>
    <row r="7599">
      <c r="I7599" s="1"/>
      <c r="J7599" s="1"/>
      <c r="K7599" s="1"/>
      <c r="AA7599" s="1"/>
      <c r="AB7599" s="1"/>
      <c r="AC7599" s="1"/>
      <c r="AJ7599" s="1"/>
      <c r="AK7599" s="1"/>
      <c r="AL7599" s="1"/>
    </row>
    <row r="7600">
      <c r="I7600" s="1"/>
      <c r="J7600" s="1"/>
      <c r="K7600" s="1"/>
      <c r="AA7600" s="1"/>
      <c r="AB7600" s="1"/>
      <c r="AC7600" s="1"/>
      <c r="AJ7600" s="1"/>
      <c r="AK7600" s="1"/>
      <c r="AL7600" s="1"/>
    </row>
    <row r="7601">
      <c r="I7601" s="1"/>
      <c r="J7601" s="1"/>
      <c r="K7601" s="1"/>
      <c r="AA7601" s="1"/>
      <c r="AB7601" s="1"/>
      <c r="AC7601" s="1"/>
      <c r="AJ7601" s="1"/>
      <c r="AK7601" s="1"/>
      <c r="AL7601" s="1"/>
    </row>
    <row r="7602">
      <c r="I7602" s="1"/>
      <c r="J7602" s="1"/>
      <c r="K7602" s="1"/>
      <c r="AA7602" s="1"/>
      <c r="AB7602" s="1"/>
      <c r="AC7602" s="1"/>
      <c r="AJ7602" s="1"/>
      <c r="AK7602" s="1"/>
      <c r="AL7602" s="1"/>
    </row>
    <row r="7603">
      <c r="I7603" s="1"/>
      <c r="J7603" s="1"/>
      <c r="K7603" s="1"/>
      <c r="AA7603" s="1"/>
      <c r="AB7603" s="1"/>
      <c r="AC7603" s="1"/>
      <c r="AJ7603" s="1"/>
      <c r="AK7603" s="1"/>
      <c r="AL7603" s="1"/>
    </row>
    <row r="7604">
      <c r="I7604" s="1"/>
      <c r="J7604" s="1"/>
      <c r="K7604" s="1"/>
      <c r="AA7604" s="1"/>
      <c r="AB7604" s="1"/>
      <c r="AC7604" s="1"/>
      <c r="AJ7604" s="1"/>
      <c r="AK7604" s="1"/>
      <c r="AL7604" s="1"/>
    </row>
    <row r="7605">
      <c r="I7605" s="1"/>
      <c r="J7605" s="1"/>
      <c r="K7605" s="1"/>
      <c r="AA7605" s="1"/>
      <c r="AB7605" s="1"/>
      <c r="AC7605" s="1"/>
      <c r="AJ7605" s="1"/>
      <c r="AK7605" s="1"/>
      <c r="AL7605" s="1"/>
    </row>
    <row r="7606">
      <c r="I7606" s="1"/>
      <c r="J7606" s="1"/>
      <c r="K7606" s="1"/>
      <c r="AA7606" s="1"/>
      <c r="AB7606" s="1"/>
      <c r="AC7606" s="1"/>
      <c r="AJ7606" s="1"/>
      <c r="AK7606" s="1"/>
      <c r="AL7606" s="1"/>
    </row>
    <row r="7607">
      <c r="I7607" s="1"/>
      <c r="J7607" s="1"/>
      <c r="K7607" s="1"/>
      <c r="AA7607" s="1"/>
      <c r="AB7607" s="1"/>
      <c r="AC7607" s="1"/>
      <c r="AJ7607" s="1"/>
      <c r="AK7607" s="1"/>
      <c r="AL7607" s="1"/>
    </row>
    <row r="7608">
      <c r="I7608" s="1"/>
      <c r="J7608" s="1"/>
      <c r="K7608" s="1"/>
      <c r="AA7608" s="1"/>
      <c r="AB7608" s="1"/>
      <c r="AC7608" s="1"/>
      <c r="AJ7608" s="1"/>
      <c r="AK7608" s="1"/>
      <c r="AL7608" s="1"/>
    </row>
    <row r="7609">
      <c r="I7609" s="1"/>
      <c r="J7609" s="1"/>
      <c r="K7609" s="1"/>
      <c r="AA7609" s="1"/>
      <c r="AB7609" s="1"/>
      <c r="AC7609" s="1"/>
      <c r="AJ7609" s="1"/>
      <c r="AK7609" s="1"/>
      <c r="AL7609" s="1"/>
    </row>
    <row r="7610">
      <c r="I7610" s="1"/>
      <c r="J7610" s="1"/>
      <c r="K7610" s="1"/>
      <c r="AA7610" s="1"/>
      <c r="AB7610" s="1"/>
      <c r="AC7610" s="1"/>
      <c r="AJ7610" s="1"/>
      <c r="AK7610" s="1"/>
      <c r="AL7610" s="1"/>
    </row>
    <row r="7611">
      <c r="I7611" s="1"/>
      <c r="J7611" s="1"/>
      <c r="K7611" s="1"/>
      <c r="AA7611" s="1"/>
      <c r="AB7611" s="1"/>
      <c r="AC7611" s="1"/>
      <c r="AJ7611" s="1"/>
      <c r="AK7611" s="1"/>
      <c r="AL7611" s="1"/>
    </row>
    <row r="7612">
      <c r="I7612" s="1"/>
      <c r="J7612" s="1"/>
      <c r="K7612" s="1"/>
      <c r="AA7612" s="1"/>
      <c r="AB7612" s="1"/>
      <c r="AC7612" s="1"/>
      <c r="AJ7612" s="1"/>
      <c r="AK7612" s="1"/>
      <c r="AL7612" s="1"/>
    </row>
    <row r="7613">
      <c r="I7613" s="1"/>
      <c r="J7613" s="1"/>
      <c r="K7613" s="1"/>
      <c r="AA7613" s="1"/>
      <c r="AB7613" s="1"/>
      <c r="AC7613" s="1"/>
      <c r="AJ7613" s="1"/>
      <c r="AK7613" s="1"/>
      <c r="AL7613" s="1"/>
    </row>
    <row r="7614">
      <c r="I7614" s="1"/>
      <c r="J7614" s="1"/>
      <c r="K7614" s="1"/>
      <c r="AA7614" s="1"/>
      <c r="AB7614" s="1"/>
      <c r="AC7614" s="1"/>
      <c r="AJ7614" s="1"/>
      <c r="AK7614" s="1"/>
      <c r="AL7614" s="1"/>
    </row>
    <row r="7615">
      <c r="I7615" s="1"/>
      <c r="J7615" s="1"/>
      <c r="K7615" s="1"/>
      <c r="AA7615" s="1"/>
      <c r="AB7615" s="1"/>
      <c r="AC7615" s="1"/>
      <c r="AJ7615" s="1"/>
      <c r="AK7615" s="1"/>
      <c r="AL7615" s="1"/>
    </row>
    <row r="7616">
      <c r="I7616" s="1"/>
      <c r="J7616" s="1"/>
      <c r="K7616" s="1"/>
      <c r="AA7616" s="1"/>
      <c r="AB7616" s="1"/>
      <c r="AC7616" s="1"/>
      <c r="AJ7616" s="1"/>
      <c r="AK7616" s="1"/>
      <c r="AL7616" s="1"/>
    </row>
    <row r="7617">
      <c r="I7617" s="1"/>
      <c r="J7617" s="1"/>
      <c r="K7617" s="1"/>
      <c r="AA7617" s="1"/>
      <c r="AB7617" s="1"/>
      <c r="AC7617" s="1"/>
      <c r="AJ7617" s="1"/>
      <c r="AK7617" s="1"/>
      <c r="AL7617" s="1"/>
    </row>
    <row r="7618">
      <c r="I7618" s="1"/>
      <c r="J7618" s="1"/>
      <c r="K7618" s="1"/>
      <c r="AA7618" s="1"/>
      <c r="AB7618" s="1"/>
      <c r="AC7618" s="1"/>
      <c r="AJ7618" s="1"/>
      <c r="AK7618" s="1"/>
      <c r="AL7618" s="1"/>
    </row>
    <row r="7619">
      <c r="I7619" s="1"/>
      <c r="J7619" s="1"/>
      <c r="K7619" s="1"/>
      <c r="AA7619" s="1"/>
      <c r="AB7619" s="1"/>
      <c r="AC7619" s="1"/>
      <c r="AJ7619" s="1"/>
      <c r="AK7619" s="1"/>
      <c r="AL7619" s="1"/>
    </row>
    <row r="7620">
      <c r="I7620" s="1"/>
      <c r="J7620" s="1"/>
      <c r="K7620" s="1"/>
      <c r="AA7620" s="1"/>
      <c r="AB7620" s="1"/>
      <c r="AC7620" s="1"/>
      <c r="AJ7620" s="1"/>
      <c r="AK7620" s="1"/>
      <c r="AL7620" s="1"/>
    </row>
    <row r="7621">
      <c r="I7621" s="1"/>
      <c r="J7621" s="1"/>
      <c r="K7621" s="1"/>
      <c r="AA7621" s="1"/>
      <c r="AB7621" s="1"/>
      <c r="AC7621" s="1"/>
      <c r="AJ7621" s="1"/>
      <c r="AK7621" s="1"/>
      <c r="AL7621" s="1"/>
    </row>
    <row r="7622">
      <c r="I7622" s="1"/>
      <c r="J7622" s="1"/>
      <c r="K7622" s="1"/>
      <c r="AA7622" s="1"/>
      <c r="AB7622" s="1"/>
      <c r="AC7622" s="1"/>
      <c r="AJ7622" s="1"/>
      <c r="AK7622" s="1"/>
      <c r="AL7622" s="1"/>
    </row>
    <row r="7623">
      <c r="I7623" s="1"/>
      <c r="J7623" s="1"/>
      <c r="K7623" s="1"/>
      <c r="AA7623" s="1"/>
      <c r="AB7623" s="1"/>
      <c r="AC7623" s="1"/>
      <c r="AJ7623" s="1"/>
      <c r="AK7623" s="1"/>
      <c r="AL7623" s="1"/>
    </row>
    <row r="7624">
      <c r="I7624" s="1"/>
      <c r="J7624" s="1"/>
      <c r="K7624" s="1"/>
      <c r="AA7624" s="1"/>
      <c r="AB7624" s="1"/>
      <c r="AC7624" s="1"/>
      <c r="AJ7624" s="1"/>
      <c r="AK7624" s="1"/>
      <c r="AL7624" s="1"/>
    </row>
    <row r="7625">
      <c r="I7625" s="1"/>
      <c r="J7625" s="1"/>
      <c r="K7625" s="1"/>
      <c r="AA7625" s="1"/>
      <c r="AB7625" s="1"/>
      <c r="AC7625" s="1"/>
      <c r="AJ7625" s="1"/>
      <c r="AK7625" s="1"/>
      <c r="AL7625" s="1"/>
    </row>
    <row r="7626">
      <c r="I7626" s="1"/>
      <c r="J7626" s="1"/>
      <c r="K7626" s="1"/>
      <c r="AA7626" s="1"/>
      <c r="AB7626" s="1"/>
      <c r="AC7626" s="1"/>
      <c r="AJ7626" s="1"/>
      <c r="AK7626" s="1"/>
      <c r="AL7626" s="1"/>
    </row>
    <row r="7627">
      <c r="I7627" s="1"/>
      <c r="J7627" s="1"/>
      <c r="K7627" s="1"/>
      <c r="AA7627" s="1"/>
      <c r="AB7627" s="1"/>
      <c r="AC7627" s="1"/>
      <c r="AJ7627" s="1"/>
      <c r="AK7627" s="1"/>
      <c r="AL7627" s="1"/>
    </row>
    <row r="7628">
      <c r="I7628" s="1"/>
      <c r="J7628" s="1"/>
      <c r="K7628" s="1"/>
      <c r="AA7628" s="1"/>
      <c r="AB7628" s="1"/>
      <c r="AC7628" s="1"/>
      <c r="AJ7628" s="1"/>
      <c r="AK7628" s="1"/>
      <c r="AL7628" s="1"/>
    </row>
    <row r="7629">
      <c r="I7629" s="1"/>
      <c r="J7629" s="1"/>
      <c r="K7629" s="1"/>
      <c r="AA7629" s="1"/>
      <c r="AB7629" s="1"/>
      <c r="AC7629" s="1"/>
      <c r="AJ7629" s="1"/>
      <c r="AK7629" s="1"/>
      <c r="AL7629" s="1"/>
    </row>
    <row r="7630">
      <c r="I7630" s="1"/>
      <c r="J7630" s="1"/>
      <c r="K7630" s="1"/>
      <c r="AA7630" s="1"/>
      <c r="AB7630" s="1"/>
      <c r="AC7630" s="1"/>
      <c r="AJ7630" s="1"/>
      <c r="AK7630" s="1"/>
      <c r="AL7630" s="1"/>
    </row>
    <row r="7631">
      <c r="I7631" s="1"/>
      <c r="J7631" s="1"/>
      <c r="K7631" s="1"/>
      <c r="AA7631" s="1"/>
      <c r="AB7631" s="1"/>
      <c r="AC7631" s="1"/>
      <c r="AJ7631" s="1"/>
      <c r="AK7631" s="1"/>
      <c r="AL7631" s="1"/>
    </row>
    <row r="7632">
      <c r="I7632" s="1"/>
      <c r="J7632" s="1"/>
      <c r="K7632" s="1"/>
      <c r="AA7632" s="1"/>
      <c r="AB7632" s="1"/>
      <c r="AC7632" s="1"/>
      <c r="AJ7632" s="1"/>
      <c r="AK7632" s="1"/>
      <c r="AL7632" s="1"/>
    </row>
    <row r="7633">
      <c r="I7633" s="1"/>
      <c r="J7633" s="1"/>
      <c r="K7633" s="1"/>
      <c r="AA7633" s="1"/>
      <c r="AB7633" s="1"/>
      <c r="AC7633" s="1"/>
      <c r="AJ7633" s="1"/>
      <c r="AK7633" s="1"/>
      <c r="AL7633" s="1"/>
    </row>
    <row r="7634">
      <c r="I7634" s="1"/>
      <c r="J7634" s="1"/>
      <c r="K7634" s="1"/>
      <c r="AA7634" s="1"/>
      <c r="AB7634" s="1"/>
      <c r="AC7634" s="1"/>
      <c r="AJ7634" s="1"/>
      <c r="AK7634" s="1"/>
      <c r="AL7634" s="1"/>
    </row>
    <row r="7635">
      <c r="I7635" s="1"/>
      <c r="J7635" s="1"/>
      <c r="K7635" s="1"/>
      <c r="AA7635" s="1"/>
      <c r="AB7635" s="1"/>
      <c r="AC7635" s="1"/>
      <c r="AJ7635" s="1"/>
      <c r="AK7635" s="1"/>
      <c r="AL7635" s="1"/>
    </row>
    <row r="7636">
      <c r="I7636" s="1"/>
      <c r="J7636" s="1"/>
      <c r="K7636" s="1"/>
      <c r="AA7636" s="1"/>
      <c r="AB7636" s="1"/>
      <c r="AC7636" s="1"/>
      <c r="AJ7636" s="1"/>
      <c r="AK7636" s="1"/>
      <c r="AL7636" s="1"/>
    </row>
    <row r="7637">
      <c r="I7637" s="1"/>
      <c r="J7637" s="1"/>
      <c r="K7637" s="1"/>
      <c r="AA7637" s="1"/>
      <c r="AB7637" s="1"/>
      <c r="AC7637" s="1"/>
      <c r="AJ7637" s="1"/>
      <c r="AK7637" s="1"/>
      <c r="AL7637" s="1"/>
    </row>
    <row r="7638">
      <c r="I7638" s="1"/>
      <c r="J7638" s="1"/>
      <c r="K7638" s="1"/>
      <c r="AA7638" s="1"/>
      <c r="AB7638" s="1"/>
      <c r="AC7638" s="1"/>
      <c r="AJ7638" s="1"/>
      <c r="AK7638" s="1"/>
      <c r="AL7638" s="1"/>
    </row>
    <row r="7639">
      <c r="I7639" s="1"/>
      <c r="J7639" s="1"/>
      <c r="K7639" s="1"/>
      <c r="AA7639" s="1"/>
      <c r="AB7639" s="1"/>
      <c r="AC7639" s="1"/>
      <c r="AJ7639" s="1"/>
      <c r="AK7639" s="1"/>
      <c r="AL7639" s="1"/>
    </row>
    <row r="7640">
      <c r="I7640" s="1"/>
      <c r="J7640" s="1"/>
      <c r="K7640" s="1"/>
      <c r="AA7640" s="1"/>
      <c r="AB7640" s="1"/>
      <c r="AC7640" s="1"/>
      <c r="AJ7640" s="1"/>
      <c r="AK7640" s="1"/>
      <c r="AL7640" s="1"/>
    </row>
    <row r="7641">
      <c r="I7641" s="1"/>
      <c r="J7641" s="1"/>
      <c r="K7641" s="1"/>
      <c r="AA7641" s="1"/>
      <c r="AB7641" s="1"/>
      <c r="AC7641" s="1"/>
      <c r="AJ7641" s="1"/>
      <c r="AK7641" s="1"/>
      <c r="AL7641" s="1"/>
    </row>
    <row r="7642">
      <c r="I7642" s="1"/>
      <c r="J7642" s="1"/>
      <c r="K7642" s="1"/>
      <c r="AA7642" s="1"/>
      <c r="AB7642" s="1"/>
      <c r="AC7642" s="1"/>
      <c r="AJ7642" s="1"/>
      <c r="AK7642" s="1"/>
      <c r="AL7642" s="1"/>
    </row>
    <row r="7643">
      <c r="I7643" s="1"/>
      <c r="J7643" s="1"/>
      <c r="K7643" s="1"/>
      <c r="AA7643" s="1"/>
      <c r="AB7643" s="1"/>
      <c r="AC7643" s="1"/>
      <c r="AJ7643" s="1"/>
      <c r="AK7643" s="1"/>
      <c r="AL7643" s="1"/>
    </row>
    <row r="7644">
      <c r="I7644" s="1"/>
      <c r="J7644" s="1"/>
      <c r="K7644" s="1"/>
      <c r="AA7644" s="1"/>
      <c r="AB7644" s="1"/>
      <c r="AC7644" s="1"/>
      <c r="AJ7644" s="1"/>
      <c r="AK7644" s="1"/>
      <c r="AL7644" s="1"/>
    </row>
    <row r="7645">
      <c r="I7645" s="1"/>
      <c r="J7645" s="1"/>
      <c r="K7645" s="1"/>
      <c r="AA7645" s="1"/>
      <c r="AB7645" s="1"/>
      <c r="AC7645" s="1"/>
      <c r="AJ7645" s="1"/>
      <c r="AK7645" s="1"/>
      <c r="AL7645" s="1"/>
    </row>
    <row r="7646">
      <c r="I7646" s="1"/>
      <c r="J7646" s="1"/>
      <c r="K7646" s="1"/>
      <c r="AA7646" s="1"/>
      <c r="AB7646" s="1"/>
      <c r="AC7646" s="1"/>
      <c r="AJ7646" s="1"/>
      <c r="AK7646" s="1"/>
      <c r="AL7646" s="1"/>
    </row>
    <row r="7647">
      <c r="I7647" s="1"/>
      <c r="J7647" s="1"/>
      <c r="K7647" s="1"/>
      <c r="AA7647" s="1"/>
      <c r="AB7647" s="1"/>
      <c r="AC7647" s="1"/>
      <c r="AJ7647" s="1"/>
      <c r="AK7647" s="1"/>
      <c r="AL7647" s="1"/>
    </row>
    <row r="7648">
      <c r="I7648" s="1"/>
      <c r="J7648" s="1"/>
      <c r="K7648" s="1"/>
      <c r="AA7648" s="1"/>
      <c r="AB7648" s="1"/>
      <c r="AC7648" s="1"/>
      <c r="AJ7648" s="1"/>
      <c r="AK7648" s="1"/>
      <c r="AL7648" s="1"/>
    </row>
    <row r="7649">
      <c r="I7649" s="1"/>
      <c r="J7649" s="1"/>
      <c r="K7649" s="1"/>
      <c r="AA7649" s="1"/>
      <c r="AB7649" s="1"/>
      <c r="AC7649" s="1"/>
      <c r="AJ7649" s="1"/>
      <c r="AK7649" s="1"/>
      <c r="AL7649" s="1"/>
    </row>
    <row r="7650">
      <c r="I7650" s="1"/>
      <c r="J7650" s="1"/>
      <c r="K7650" s="1"/>
      <c r="AA7650" s="1"/>
      <c r="AB7650" s="1"/>
      <c r="AC7650" s="1"/>
      <c r="AJ7650" s="1"/>
      <c r="AK7650" s="1"/>
      <c r="AL7650" s="1"/>
    </row>
    <row r="7651">
      <c r="I7651" s="1"/>
      <c r="J7651" s="1"/>
      <c r="K7651" s="1"/>
      <c r="AA7651" s="1"/>
      <c r="AB7651" s="1"/>
      <c r="AC7651" s="1"/>
      <c r="AJ7651" s="1"/>
      <c r="AK7651" s="1"/>
      <c r="AL7651" s="1"/>
    </row>
    <row r="7652">
      <c r="I7652" s="1"/>
      <c r="J7652" s="1"/>
      <c r="K7652" s="1"/>
      <c r="AA7652" s="1"/>
      <c r="AB7652" s="1"/>
      <c r="AC7652" s="1"/>
      <c r="AJ7652" s="1"/>
      <c r="AK7652" s="1"/>
      <c r="AL7652" s="1"/>
    </row>
    <row r="7653">
      <c r="I7653" s="1"/>
      <c r="J7653" s="1"/>
      <c r="K7653" s="1"/>
      <c r="AA7653" s="1"/>
      <c r="AB7653" s="1"/>
      <c r="AC7653" s="1"/>
      <c r="AJ7653" s="1"/>
      <c r="AK7653" s="1"/>
      <c r="AL7653" s="1"/>
    </row>
    <row r="7654">
      <c r="I7654" s="1"/>
      <c r="J7654" s="1"/>
      <c r="K7654" s="1"/>
      <c r="AA7654" s="1"/>
      <c r="AB7654" s="1"/>
      <c r="AC7654" s="1"/>
      <c r="AJ7654" s="1"/>
      <c r="AK7654" s="1"/>
      <c r="AL7654" s="1"/>
    </row>
    <row r="7655">
      <c r="I7655" s="1"/>
      <c r="J7655" s="1"/>
      <c r="K7655" s="1"/>
      <c r="AA7655" s="1"/>
      <c r="AB7655" s="1"/>
      <c r="AC7655" s="1"/>
      <c r="AJ7655" s="1"/>
      <c r="AK7655" s="1"/>
      <c r="AL7655" s="1"/>
    </row>
    <row r="7656">
      <c r="I7656" s="1"/>
      <c r="J7656" s="1"/>
      <c r="K7656" s="1"/>
      <c r="AA7656" s="1"/>
      <c r="AB7656" s="1"/>
      <c r="AC7656" s="1"/>
      <c r="AJ7656" s="1"/>
      <c r="AK7656" s="1"/>
      <c r="AL7656" s="1"/>
    </row>
    <row r="7657">
      <c r="I7657" s="1"/>
      <c r="J7657" s="1"/>
      <c r="K7657" s="1"/>
      <c r="AA7657" s="1"/>
      <c r="AB7657" s="1"/>
      <c r="AC7657" s="1"/>
      <c r="AJ7657" s="1"/>
      <c r="AK7657" s="1"/>
      <c r="AL7657" s="1"/>
    </row>
    <row r="7658">
      <c r="I7658" s="1"/>
      <c r="J7658" s="1"/>
      <c r="K7658" s="1"/>
      <c r="AA7658" s="1"/>
      <c r="AB7658" s="1"/>
      <c r="AC7658" s="1"/>
      <c r="AJ7658" s="1"/>
      <c r="AK7658" s="1"/>
      <c r="AL7658" s="1"/>
    </row>
    <row r="7659">
      <c r="I7659" s="1"/>
      <c r="J7659" s="1"/>
      <c r="K7659" s="1"/>
      <c r="AA7659" s="1"/>
      <c r="AB7659" s="1"/>
      <c r="AC7659" s="1"/>
      <c r="AJ7659" s="1"/>
      <c r="AK7659" s="1"/>
      <c r="AL7659" s="1"/>
    </row>
    <row r="7660">
      <c r="I7660" s="1"/>
      <c r="J7660" s="1"/>
      <c r="K7660" s="1"/>
      <c r="AA7660" s="1"/>
      <c r="AB7660" s="1"/>
      <c r="AC7660" s="1"/>
      <c r="AJ7660" s="1"/>
      <c r="AK7660" s="1"/>
      <c r="AL7660" s="1"/>
    </row>
    <row r="7661">
      <c r="I7661" s="1"/>
      <c r="J7661" s="1"/>
      <c r="K7661" s="1"/>
      <c r="AA7661" s="1"/>
      <c r="AB7661" s="1"/>
      <c r="AC7661" s="1"/>
      <c r="AJ7661" s="1"/>
      <c r="AK7661" s="1"/>
      <c r="AL7661" s="1"/>
    </row>
    <row r="7662">
      <c r="I7662" s="1"/>
      <c r="J7662" s="1"/>
      <c r="K7662" s="1"/>
      <c r="AA7662" s="1"/>
      <c r="AB7662" s="1"/>
      <c r="AC7662" s="1"/>
      <c r="AJ7662" s="1"/>
      <c r="AK7662" s="1"/>
      <c r="AL7662" s="1"/>
    </row>
    <row r="7663">
      <c r="I7663" s="1"/>
      <c r="J7663" s="1"/>
      <c r="K7663" s="1"/>
      <c r="AA7663" s="1"/>
      <c r="AB7663" s="1"/>
      <c r="AC7663" s="1"/>
      <c r="AJ7663" s="1"/>
      <c r="AK7663" s="1"/>
      <c r="AL7663" s="1"/>
    </row>
    <row r="7664">
      <c r="I7664" s="1"/>
      <c r="J7664" s="1"/>
      <c r="K7664" s="1"/>
      <c r="AA7664" s="1"/>
      <c r="AB7664" s="1"/>
      <c r="AC7664" s="1"/>
      <c r="AJ7664" s="1"/>
      <c r="AK7664" s="1"/>
      <c r="AL7664" s="1"/>
    </row>
    <row r="7665">
      <c r="I7665" s="1"/>
      <c r="J7665" s="1"/>
      <c r="K7665" s="1"/>
      <c r="AA7665" s="1"/>
      <c r="AB7665" s="1"/>
      <c r="AC7665" s="1"/>
      <c r="AJ7665" s="1"/>
      <c r="AK7665" s="1"/>
      <c r="AL7665" s="1"/>
    </row>
    <row r="7666">
      <c r="I7666" s="1"/>
      <c r="J7666" s="1"/>
      <c r="K7666" s="1"/>
      <c r="AA7666" s="1"/>
      <c r="AB7666" s="1"/>
      <c r="AC7666" s="1"/>
      <c r="AJ7666" s="1"/>
      <c r="AK7666" s="1"/>
      <c r="AL7666" s="1"/>
    </row>
    <row r="7667">
      <c r="I7667" s="1"/>
      <c r="J7667" s="1"/>
      <c r="K7667" s="1"/>
      <c r="AA7667" s="1"/>
      <c r="AB7667" s="1"/>
      <c r="AC7667" s="1"/>
      <c r="AJ7667" s="1"/>
      <c r="AK7667" s="1"/>
      <c r="AL7667" s="1"/>
    </row>
    <row r="7668">
      <c r="I7668" s="1"/>
      <c r="J7668" s="1"/>
      <c r="K7668" s="1"/>
      <c r="AA7668" s="1"/>
      <c r="AB7668" s="1"/>
      <c r="AC7668" s="1"/>
      <c r="AJ7668" s="1"/>
      <c r="AK7668" s="1"/>
      <c r="AL7668" s="1"/>
    </row>
    <row r="7669">
      <c r="I7669" s="1"/>
      <c r="J7669" s="1"/>
      <c r="K7669" s="1"/>
      <c r="AA7669" s="1"/>
      <c r="AB7669" s="1"/>
      <c r="AC7669" s="1"/>
      <c r="AJ7669" s="1"/>
      <c r="AK7669" s="1"/>
      <c r="AL7669" s="1"/>
    </row>
    <row r="7670">
      <c r="I7670" s="1"/>
      <c r="J7670" s="1"/>
      <c r="K7670" s="1"/>
      <c r="AA7670" s="1"/>
      <c r="AB7670" s="1"/>
      <c r="AC7670" s="1"/>
      <c r="AJ7670" s="1"/>
      <c r="AK7670" s="1"/>
      <c r="AL7670" s="1"/>
    </row>
    <row r="7671">
      <c r="I7671" s="1"/>
      <c r="J7671" s="1"/>
      <c r="K7671" s="1"/>
      <c r="AA7671" s="1"/>
      <c r="AB7671" s="1"/>
      <c r="AC7671" s="1"/>
      <c r="AJ7671" s="1"/>
      <c r="AK7671" s="1"/>
      <c r="AL7671" s="1"/>
    </row>
    <row r="7672">
      <c r="I7672" s="1"/>
      <c r="J7672" s="1"/>
      <c r="K7672" s="1"/>
      <c r="AA7672" s="1"/>
      <c r="AB7672" s="1"/>
      <c r="AC7672" s="1"/>
      <c r="AJ7672" s="1"/>
      <c r="AK7672" s="1"/>
      <c r="AL7672" s="1"/>
    </row>
    <row r="7673">
      <c r="I7673" s="1"/>
      <c r="J7673" s="1"/>
      <c r="K7673" s="1"/>
      <c r="AA7673" s="1"/>
      <c r="AB7673" s="1"/>
      <c r="AC7673" s="1"/>
      <c r="AJ7673" s="1"/>
      <c r="AK7673" s="1"/>
      <c r="AL7673" s="1"/>
    </row>
    <row r="7674">
      <c r="I7674" s="1"/>
      <c r="J7674" s="1"/>
      <c r="K7674" s="1"/>
      <c r="AA7674" s="1"/>
      <c r="AB7674" s="1"/>
      <c r="AC7674" s="1"/>
      <c r="AJ7674" s="1"/>
      <c r="AK7674" s="1"/>
      <c r="AL7674" s="1"/>
    </row>
    <row r="7675">
      <c r="I7675" s="1"/>
      <c r="J7675" s="1"/>
      <c r="K7675" s="1"/>
      <c r="AA7675" s="1"/>
      <c r="AB7675" s="1"/>
      <c r="AC7675" s="1"/>
      <c r="AJ7675" s="1"/>
      <c r="AK7675" s="1"/>
      <c r="AL7675" s="1"/>
    </row>
    <row r="7676">
      <c r="I7676" s="1"/>
      <c r="J7676" s="1"/>
      <c r="K7676" s="1"/>
      <c r="AA7676" s="1"/>
      <c r="AB7676" s="1"/>
      <c r="AC7676" s="1"/>
      <c r="AJ7676" s="1"/>
      <c r="AK7676" s="1"/>
      <c r="AL7676" s="1"/>
    </row>
    <row r="7677">
      <c r="I7677" s="1"/>
      <c r="J7677" s="1"/>
      <c r="K7677" s="1"/>
      <c r="AA7677" s="1"/>
      <c r="AB7677" s="1"/>
      <c r="AC7677" s="1"/>
      <c r="AJ7677" s="1"/>
      <c r="AK7677" s="1"/>
      <c r="AL7677" s="1"/>
    </row>
    <row r="7678">
      <c r="I7678" s="1"/>
      <c r="J7678" s="1"/>
      <c r="K7678" s="1"/>
      <c r="AA7678" s="1"/>
      <c r="AB7678" s="1"/>
      <c r="AC7678" s="1"/>
      <c r="AJ7678" s="1"/>
      <c r="AK7678" s="1"/>
      <c r="AL7678" s="1"/>
    </row>
    <row r="7679">
      <c r="I7679" s="1"/>
      <c r="J7679" s="1"/>
      <c r="K7679" s="1"/>
      <c r="AA7679" s="1"/>
      <c r="AB7679" s="1"/>
      <c r="AC7679" s="1"/>
      <c r="AJ7679" s="1"/>
      <c r="AK7679" s="1"/>
      <c r="AL7679" s="1"/>
    </row>
    <row r="7680">
      <c r="I7680" s="1"/>
      <c r="J7680" s="1"/>
      <c r="K7680" s="1"/>
      <c r="AA7680" s="1"/>
      <c r="AB7680" s="1"/>
      <c r="AC7680" s="1"/>
      <c r="AJ7680" s="1"/>
      <c r="AK7680" s="1"/>
      <c r="AL7680" s="1"/>
    </row>
    <row r="7681">
      <c r="I7681" s="1"/>
      <c r="J7681" s="1"/>
      <c r="K7681" s="1"/>
      <c r="AA7681" s="1"/>
      <c r="AB7681" s="1"/>
      <c r="AC7681" s="1"/>
      <c r="AJ7681" s="1"/>
      <c r="AK7681" s="1"/>
      <c r="AL7681" s="1"/>
    </row>
    <row r="7682">
      <c r="I7682" s="1"/>
      <c r="J7682" s="1"/>
      <c r="K7682" s="1"/>
      <c r="AA7682" s="1"/>
      <c r="AB7682" s="1"/>
      <c r="AC7682" s="1"/>
      <c r="AJ7682" s="1"/>
      <c r="AK7682" s="1"/>
      <c r="AL7682" s="1"/>
    </row>
    <row r="7683">
      <c r="I7683" s="1"/>
      <c r="J7683" s="1"/>
      <c r="K7683" s="1"/>
      <c r="AA7683" s="1"/>
      <c r="AB7683" s="1"/>
      <c r="AC7683" s="1"/>
      <c r="AJ7683" s="1"/>
      <c r="AK7683" s="1"/>
      <c r="AL7683" s="1"/>
    </row>
    <row r="7684">
      <c r="I7684" s="1"/>
      <c r="J7684" s="1"/>
      <c r="K7684" s="1"/>
      <c r="AA7684" s="1"/>
      <c r="AB7684" s="1"/>
      <c r="AC7684" s="1"/>
      <c r="AJ7684" s="1"/>
      <c r="AK7684" s="1"/>
      <c r="AL7684" s="1"/>
    </row>
    <row r="7685">
      <c r="I7685" s="1"/>
      <c r="J7685" s="1"/>
      <c r="K7685" s="1"/>
      <c r="AA7685" s="1"/>
      <c r="AB7685" s="1"/>
      <c r="AC7685" s="1"/>
      <c r="AJ7685" s="1"/>
      <c r="AK7685" s="1"/>
      <c r="AL7685" s="1"/>
    </row>
    <row r="7686">
      <c r="I7686" s="1"/>
      <c r="J7686" s="1"/>
      <c r="K7686" s="1"/>
      <c r="AA7686" s="1"/>
      <c r="AB7686" s="1"/>
      <c r="AC7686" s="1"/>
      <c r="AJ7686" s="1"/>
      <c r="AK7686" s="1"/>
      <c r="AL7686" s="1"/>
    </row>
    <row r="7687">
      <c r="I7687" s="1"/>
      <c r="J7687" s="1"/>
      <c r="K7687" s="1"/>
      <c r="AA7687" s="1"/>
      <c r="AB7687" s="1"/>
      <c r="AC7687" s="1"/>
      <c r="AJ7687" s="1"/>
      <c r="AK7687" s="1"/>
      <c r="AL7687" s="1"/>
    </row>
    <row r="7688">
      <c r="I7688" s="1"/>
      <c r="J7688" s="1"/>
      <c r="K7688" s="1"/>
      <c r="AA7688" s="1"/>
      <c r="AB7688" s="1"/>
      <c r="AC7688" s="1"/>
      <c r="AJ7688" s="1"/>
      <c r="AK7688" s="1"/>
      <c r="AL7688" s="1"/>
    </row>
    <row r="7689">
      <c r="I7689" s="1"/>
      <c r="J7689" s="1"/>
      <c r="K7689" s="1"/>
      <c r="AA7689" s="1"/>
      <c r="AB7689" s="1"/>
      <c r="AC7689" s="1"/>
      <c r="AJ7689" s="1"/>
      <c r="AK7689" s="1"/>
      <c r="AL7689" s="1"/>
    </row>
    <row r="7690">
      <c r="I7690" s="1"/>
      <c r="J7690" s="1"/>
      <c r="K7690" s="1"/>
      <c r="AA7690" s="1"/>
      <c r="AB7690" s="1"/>
      <c r="AC7690" s="1"/>
      <c r="AJ7690" s="1"/>
      <c r="AK7690" s="1"/>
      <c r="AL7690" s="1"/>
    </row>
    <row r="7691">
      <c r="I7691" s="1"/>
      <c r="J7691" s="1"/>
      <c r="K7691" s="1"/>
      <c r="AA7691" s="1"/>
      <c r="AB7691" s="1"/>
      <c r="AC7691" s="1"/>
      <c r="AJ7691" s="1"/>
      <c r="AK7691" s="1"/>
      <c r="AL7691" s="1"/>
    </row>
    <row r="7692">
      <c r="I7692" s="1"/>
      <c r="J7692" s="1"/>
      <c r="K7692" s="1"/>
      <c r="AA7692" s="1"/>
      <c r="AB7692" s="1"/>
      <c r="AC7692" s="1"/>
      <c r="AJ7692" s="1"/>
      <c r="AK7692" s="1"/>
      <c r="AL7692" s="1"/>
    </row>
    <row r="7693">
      <c r="I7693" s="1"/>
      <c r="J7693" s="1"/>
      <c r="K7693" s="1"/>
      <c r="AA7693" s="1"/>
      <c r="AB7693" s="1"/>
      <c r="AC7693" s="1"/>
      <c r="AJ7693" s="1"/>
      <c r="AK7693" s="1"/>
      <c r="AL7693" s="1"/>
    </row>
    <row r="7694">
      <c r="I7694" s="1"/>
      <c r="J7694" s="1"/>
      <c r="K7694" s="1"/>
      <c r="AA7694" s="1"/>
      <c r="AB7694" s="1"/>
      <c r="AC7694" s="1"/>
      <c r="AJ7694" s="1"/>
      <c r="AK7694" s="1"/>
      <c r="AL7694" s="1"/>
    </row>
    <row r="7695">
      <c r="I7695" s="1"/>
      <c r="J7695" s="1"/>
      <c r="K7695" s="1"/>
      <c r="AA7695" s="1"/>
      <c r="AB7695" s="1"/>
      <c r="AC7695" s="1"/>
      <c r="AJ7695" s="1"/>
      <c r="AK7695" s="1"/>
      <c r="AL7695" s="1"/>
    </row>
    <row r="7696">
      <c r="I7696" s="1"/>
      <c r="J7696" s="1"/>
      <c r="K7696" s="1"/>
      <c r="AA7696" s="1"/>
      <c r="AB7696" s="1"/>
      <c r="AC7696" s="1"/>
      <c r="AJ7696" s="1"/>
      <c r="AK7696" s="1"/>
      <c r="AL7696" s="1"/>
    </row>
    <row r="7697">
      <c r="I7697" s="1"/>
      <c r="J7697" s="1"/>
      <c r="K7697" s="1"/>
      <c r="AA7697" s="1"/>
      <c r="AB7697" s="1"/>
      <c r="AC7697" s="1"/>
      <c r="AJ7697" s="1"/>
      <c r="AK7697" s="1"/>
      <c r="AL7697" s="1"/>
    </row>
    <row r="7698">
      <c r="I7698" s="1"/>
      <c r="J7698" s="1"/>
      <c r="K7698" s="1"/>
      <c r="AA7698" s="1"/>
      <c r="AB7698" s="1"/>
      <c r="AC7698" s="1"/>
      <c r="AJ7698" s="1"/>
      <c r="AK7698" s="1"/>
      <c r="AL7698" s="1"/>
    </row>
    <row r="7699">
      <c r="I7699" s="1"/>
      <c r="J7699" s="1"/>
      <c r="K7699" s="1"/>
      <c r="AA7699" s="1"/>
      <c r="AB7699" s="1"/>
      <c r="AC7699" s="1"/>
      <c r="AJ7699" s="1"/>
      <c r="AK7699" s="1"/>
      <c r="AL7699" s="1"/>
    </row>
    <row r="7700">
      <c r="I7700" s="1"/>
      <c r="J7700" s="1"/>
      <c r="K7700" s="1"/>
      <c r="AA7700" s="1"/>
      <c r="AB7700" s="1"/>
      <c r="AC7700" s="1"/>
      <c r="AJ7700" s="1"/>
      <c r="AK7700" s="1"/>
      <c r="AL7700" s="1"/>
    </row>
    <row r="7701">
      <c r="I7701" s="1"/>
      <c r="J7701" s="1"/>
      <c r="K7701" s="1"/>
      <c r="AA7701" s="1"/>
      <c r="AB7701" s="1"/>
      <c r="AC7701" s="1"/>
      <c r="AJ7701" s="1"/>
      <c r="AK7701" s="1"/>
      <c r="AL7701" s="1"/>
    </row>
    <row r="7702">
      <c r="I7702" s="1"/>
      <c r="J7702" s="1"/>
      <c r="K7702" s="1"/>
      <c r="AA7702" s="1"/>
      <c r="AB7702" s="1"/>
      <c r="AC7702" s="1"/>
      <c r="AJ7702" s="1"/>
      <c r="AK7702" s="1"/>
      <c r="AL7702" s="1"/>
    </row>
    <row r="7703">
      <c r="I7703" s="1"/>
      <c r="J7703" s="1"/>
      <c r="K7703" s="1"/>
      <c r="AA7703" s="1"/>
      <c r="AB7703" s="1"/>
      <c r="AC7703" s="1"/>
      <c r="AJ7703" s="1"/>
      <c r="AK7703" s="1"/>
      <c r="AL7703" s="1"/>
    </row>
    <row r="7704">
      <c r="I7704" s="1"/>
      <c r="J7704" s="1"/>
      <c r="K7704" s="1"/>
      <c r="AA7704" s="1"/>
      <c r="AB7704" s="1"/>
      <c r="AC7704" s="1"/>
      <c r="AJ7704" s="1"/>
      <c r="AK7704" s="1"/>
      <c r="AL7704" s="1"/>
    </row>
    <row r="7705">
      <c r="I7705" s="1"/>
      <c r="J7705" s="1"/>
      <c r="K7705" s="1"/>
      <c r="AA7705" s="1"/>
      <c r="AB7705" s="1"/>
      <c r="AC7705" s="1"/>
      <c r="AJ7705" s="1"/>
      <c r="AK7705" s="1"/>
      <c r="AL7705" s="1"/>
    </row>
    <row r="7706">
      <c r="I7706" s="1"/>
      <c r="J7706" s="1"/>
      <c r="K7706" s="1"/>
      <c r="AA7706" s="1"/>
      <c r="AB7706" s="1"/>
      <c r="AC7706" s="1"/>
      <c r="AJ7706" s="1"/>
      <c r="AK7706" s="1"/>
      <c r="AL7706" s="1"/>
    </row>
    <row r="7707">
      <c r="I7707" s="1"/>
      <c r="J7707" s="1"/>
      <c r="K7707" s="1"/>
      <c r="AA7707" s="1"/>
      <c r="AB7707" s="1"/>
      <c r="AC7707" s="1"/>
      <c r="AJ7707" s="1"/>
      <c r="AK7707" s="1"/>
      <c r="AL7707" s="1"/>
    </row>
    <row r="7708">
      <c r="I7708" s="1"/>
      <c r="J7708" s="1"/>
      <c r="K7708" s="1"/>
      <c r="AA7708" s="1"/>
      <c r="AB7708" s="1"/>
      <c r="AC7708" s="1"/>
      <c r="AJ7708" s="1"/>
      <c r="AK7708" s="1"/>
      <c r="AL7708" s="1"/>
    </row>
    <row r="7709">
      <c r="I7709" s="1"/>
      <c r="J7709" s="1"/>
      <c r="K7709" s="1"/>
      <c r="AA7709" s="1"/>
      <c r="AB7709" s="1"/>
      <c r="AC7709" s="1"/>
      <c r="AJ7709" s="1"/>
      <c r="AK7709" s="1"/>
      <c r="AL7709" s="1"/>
    </row>
    <row r="7710">
      <c r="I7710" s="1"/>
      <c r="J7710" s="1"/>
      <c r="K7710" s="1"/>
      <c r="AA7710" s="1"/>
      <c r="AB7710" s="1"/>
      <c r="AC7710" s="1"/>
      <c r="AJ7710" s="1"/>
      <c r="AK7710" s="1"/>
      <c r="AL7710" s="1"/>
    </row>
    <row r="7711">
      <c r="I7711" s="1"/>
      <c r="J7711" s="1"/>
      <c r="K7711" s="1"/>
      <c r="AA7711" s="1"/>
      <c r="AB7711" s="1"/>
      <c r="AC7711" s="1"/>
      <c r="AJ7711" s="1"/>
      <c r="AK7711" s="1"/>
      <c r="AL7711" s="1"/>
    </row>
    <row r="7712">
      <c r="I7712" s="1"/>
      <c r="J7712" s="1"/>
      <c r="K7712" s="1"/>
      <c r="AA7712" s="1"/>
      <c r="AB7712" s="1"/>
      <c r="AC7712" s="1"/>
      <c r="AJ7712" s="1"/>
      <c r="AK7712" s="1"/>
      <c r="AL7712" s="1"/>
    </row>
    <row r="7713">
      <c r="I7713" s="1"/>
      <c r="J7713" s="1"/>
      <c r="K7713" s="1"/>
      <c r="AA7713" s="1"/>
      <c r="AB7713" s="1"/>
      <c r="AC7713" s="1"/>
      <c r="AJ7713" s="1"/>
      <c r="AK7713" s="1"/>
      <c r="AL7713" s="1"/>
    </row>
    <row r="7714">
      <c r="I7714" s="1"/>
      <c r="J7714" s="1"/>
      <c r="K7714" s="1"/>
      <c r="AA7714" s="1"/>
      <c r="AB7714" s="1"/>
      <c r="AC7714" s="1"/>
      <c r="AJ7714" s="1"/>
      <c r="AK7714" s="1"/>
      <c r="AL7714" s="1"/>
    </row>
    <row r="7715">
      <c r="I7715" s="1"/>
      <c r="J7715" s="1"/>
      <c r="K7715" s="1"/>
      <c r="AA7715" s="1"/>
      <c r="AB7715" s="1"/>
      <c r="AC7715" s="1"/>
      <c r="AJ7715" s="1"/>
      <c r="AK7715" s="1"/>
      <c r="AL7715" s="1"/>
    </row>
    <row r="7716">
      <c r="I7716" s="1"/>
      <c r="J7716" s="1"/>
      <c r="K7716" s="1"/>
      <c r="AA7716" s="1"/>
      <c r="AB7716" s="1"/>
      <c r="AC7716" s="1"/>
      <c r="AJ7716" s="1"/>
      <c r="AK7716" s="1"/>
      <c r="AL7716" s="1"/>
    </row>
    <row r="7717">
      <c r="I7717" s="1"/>
      <c r="J7717" s="1"/>
      <c r="K7717" s="1"/>
      <c r="AA7717" s="1"/>
      <c r="AB7717" s="1"/>
      <c r="AC7717" s="1"/>
      <c r="AJ7717" s="1"/>
      <c r="AK7717" s="1"/>
      <c r="AL7717" s="1"/>
    </row>
    <row r="7718">
      <c r="I7718" s="1"/>
      <c r="J7718" s="1"/>
      <c r="K7718" s="1"/>
      <c r="AA7718" s="1"/>
      <c r="AB7718" s="1"/>
      <c r="AC7718" s="1"/>
      <c r="AJ7718" s="1"/>
      <c r="AK7718" s="1"/>
      <c r="AL7718" s="1"/>
    </row>
    <row r="7719">
      <c r="I7719" s="1"/>
      <c r="J7719" s="1"/>
      <c r="K7719" s="1"/>
      <c r="AA7719" s="1"/>
      <c r="AB7719" s="1"/>
      <c r="AC7719" s="1"/>
      <c r="AJ7719" s="1"/>
      <c r="AK7719" s="1"/>
      <c r="AL7719" s="1"/>
    </row>
    <row r="7720">
      <c r="I7720" s="1"/>
      <c r="J7720" s="1"/>
      <c r="K7720" s="1"/>
      <c r="AA7720" s="1"/>
      <c r="AB7720" s="1"/>
      <c r="AC7720" s="1"/>
      <c r="AJ7720" s="1"/>
      <c r="AK7720" s="1"/>
      <c r="AL7720" s="1"/>
    </row>
    <row r="7721">
      <c r="I7721" s="1"/>
      <c r="J7721" s="1"/>
      <c r="K7721" s="1"/>
      <c r="AA7721" s="1"/>
      <c r="AB7721" s="1"/>
      <c r="AC7721" s="1"/>
      <c r="AJ7721" s="1"/>
      <c r="AK7721" s="1"/>
      <c r="AL7721" s="1"/>
    </row>
    <row r="7722">
      <c r="I7722" s="1"/>
      <c r="J7722" s="1"/>
      <c r="K7722" s="1"/>
      <c r="AA7722" s="1"/>
      <c r="AB7722" s="1"/>
      <c r="AC7722" s="1"/>
      <c r="AJ7722" s="1"/>
      <c r="AK7722" s="1"/>
      <c r="AL7722" s="1"/>
    </row>
    <row r="7723">
      <c r="I7723" s="1"/>
      <c r="J7723" s="1"/>
      <c r="K7723" s="1"/>
      <c r="AA7723" s="1"/>
      <c r="AB7723" s="1"/>
      <c r="AC7723" s="1"/>
      <c r="AJ7723" s="1"/>
      <c r="AK7723" s="1"/>
      <c r="AL7723" s="1"/>
    </row>
    <row r="7724">
      <c r="I7724" s="1"/>
      <c r="J7724" s="1"/>
      <c r="K7724" s="1"/>
      <c r="AA7724" s="1"/>
      <c r="AB7724" s="1"/>
      <c r="AC7724" s="1"/>
      <c r="AJ7724" s="1"/>
      <c r="AK7724" s="1"/>
      <c r="AL7724" s="1"/>
    </row>
    <row r="7725">
      <c r="I7725" s="1"/>
      <c r="J7725" s="1"/>
      <c r="K7725" s="1"/>
      <c r="AA7725" s="1"/>
      <c r="AB7725" s="1"/>
      <c r="AC7725" s="1"/>
      <c r="AJ7725" s="1"/>
      <c r="AK7725" s="1"/>
      <c r="AL7725" s="1"/>
    </row>
    <row r="7726">
      <c r="I7726" s="1"/>
      <c r="J7726" s="1"/>
      <c r="K7726" s="1"/>
      <c r="AA7726" s="1"/>
      <c r="AB7726" s="1"/>
      <c r="AC7726" s="1"/>
      <c r="AJ7726" s="1"/>
      <c r="AK7726" s="1"/>
      <c r="AL7726" s="1"/>
    </row>
    <row r="7727">
      <c r="I7727" s="1"/>
      <c r="J7727" s="1"/>
      <c r="K7727" s="1"/>
      <c r="AA7727" s="1"/>
      <c r="AB7727" s="1"/>
      <c r="AC7727" s="1"/>
      <c r="AJ7727" s="1"/>
      <c r="AK7727" s="1"/>
      <c r="AL7727" s="1"/>
    </row>
    <row r="7728">
      <c r="I7728" s="1"/>
      <c r="J7728" s="1"/>
      <c r="K7728" s="1"/>
      <c r="AA7728" s="1"/>
      <c r="AB7728" s="1"/>
      <c r="AC7728" s="1"/>
      <c r="AJ7728" s="1"/>
      <c r="AK7728" s="1"/>
      <c r="AL7728" s="1"/>
    </row>
    <row r="7729">
      <c r="I7729" s="1"/>
      <c r="J7729" s="1"/>
      <c r="K7729" s="1"/>
      <c r="AA7729" s="1"/>
      <c r="AB7729" s="1"/>
      <c r="AC7729" s="1"/>
      <c r="AJ7729" s="1"/>
      <c r="AK7729" s="1"/>
      <c r="AL7729" s="1"/>
    </row>
    <row r="7730">
      <c r="I7730" s="1"/>
      <c r="J7730" s="1"/>
      <c r="K7730" s="1"/>
      <c r="AA7730" s="1"/>
      <c r="AB7730" s="1"/>
      <c r="AC7730" s="1"/>
      <c r="AJ7730" s="1"/>
      <c r="AK7730" s="1"/>
      <c r="AL7730" s="1"/>
    </row>
    <row r="7731">
      <c r="I7731" s="1"/>
      <c r="J7731" s="1"/>
      <c r="K7731" s="1"/>
      <c r="AA7731" s="1"/>
      <c r="AB7731" s="1"/>
      <c r="AC7731" s="1"/>
      <c r="AJ7731" s="1"/>
      <c r="AK7731" s="1"/>
      <c r="AL7731" s="1"/>
    </row>
    <row r="7732">
      <c r="I7732" s="1"/>
      <c r="J7732" s="1"/>
      <c r="K7732" s="1"/>
      <c r="AA7732" s="1"/>
      <c r="AB7732" s="1"/>
      <c r="AC7732" s="1"/>
      <c r="AJ7732" s="1"/>
      <c r="AK7732" s="1"/>
      <c r="AL7732" s="1"/>
    </row>
    <row r="7733">
      <c r="I7733" s="1"/>
      <c r="J7733" s="1"/>
      <c r="K7733" s="1"/>
      <c r="AA7733" s="1"/>
      <c r="AB7733" s="1"/>
      <c r="AC7733" s="1"/>
      <c r="AJ7733" s="1"/>
      <c r="AK7733" s="1"/>
      <c r="AL7733" s="1"/>
    </row>
    <row r="7734">
      <c r="I7734" s="1"/>
      <c r="J7734" s="1"/>
      <c r="K7734" s="1"/>
      <c r="AA7734" s="1"/>
      <c r="AB7734" s="1"/>
      <c r="AC7734" s="1"/>
      <c r="AJ7734" s="1"/>
      <c r="AK7734" s="1"/>
      <c r="AL7734" s="1"/>
    </row>
    <row r="7735">
      <c r="I7735" s="1"/>
      <c r="J7735" s="1"/>
      <c r="K7735" s="1"/>
      <c r="AA7735" s="1"/>
      <c r="AB7735" s="1"/>
      <c r="AC7735" s="1"/>
      <c r="AJ7735" s="1"/>
      <c r="AK7735" s="1"/>
      <c r="AL7735" s="1"/>
    </row>
    <row r="7736">
      <c r="I7736" s="1"/>
      <c r="J7736" s="1"/>
      <c r="K7736" s="1"/>
      <c r="AA7736" s="1"/>
      <c r="AB7736" s="1"/>
      <c r="AC7736" s="1"/>
      <c r="AJ7736" s="1"/>
      <c r="AK7736" s="1"/>
      <c r="AL7736" s="1"/>
    </row>
    <row r="7737">
      <c r="I7737" s="1"/>
      <c r="J7737" s="1"/>
      <c r="K7737" s="1"/>
      <c r="AA7737" s="1"/>
      <c r="AB7737" s="1"/>
      <c r="AC7737" s="1"/>
      <c r="AJ7737" s="1"/>
      <c r="AK7737" s="1"/>
      <c r="AL7737" s="1"/>
    </row>
    <row r="7738">
      <c r="I7738" s="1"/>
      <c r="J7738" s="1"/>
      <c r="K7738" s="1"/>
      <c r="AA7738" s="1"/>
      <c r="AB7738" s="1"/>
      <c r="AC7738" s="1"/>
      <c r="AJ7738" s="1"/>
      <c r="AK7738" s="1"/>
      <c r="AL7738" s="1"/>
    </row>
    <row r="7739">
      <c r="I7739" s="1"/>
      <c r="J7739" s="1"/>
      <c r="K7739" s="1"/>
      <c r="AA7739" s="1"/>
      <c r="AB7739" s="1"/>
      <c r="AC7739" s="1"/>
      <c r="AJ7739" s="1"/>
      <c r="AK7739" s="1"/>
      <c r="AL7739" s="1"/>
    </row>
    <row r="7740">
      <c r="I7740" s="1"/>
      <c r="J7740" s="1"/>
      <c r="K7740" s="1"/>
      <c r="AA7740" s="1"/>
      <c r="AB7740" s="1"/>
      <c r="AC7740" s="1"/>
      <c r="AJ7740" s="1"/>
      <c r="AK7740" s="1"/>
      <c r="AL7740" s="1"/>
    </row>
    <row r="7741">
      <c r="I7741" s="1"/>
      <c r="J7741" s="1"/>
      <c r="K7741" s="1"/>
      <c r="AA7741" s="1"/>
      <c r="AB7741" s="1"/>
      <c r="AC7741" s="1"/>
      <c r="AJ7741" s="1"/>
      <c r="AK7741" s="1"/>
      <c r="AL7741" s="1"/>
    </row>
    <row r="7742">
      <c r="I7742" s="1"/>
      <c r="J7742" s="1"/>
      <c r="K7742" s="1"/>
      <c r="AA7742" s="1"/>
      <c r="AB7742" s="1"/>
      <c r="AC7742" s="1"/>
      <c r="AJ7742" s="1"/>
      <c r="AK7742" s="1"/>
      <c r="AL7742" s="1"/>
    </row>
    <row r="7743">
      <c r="I7743" s="1"/>
      <c r="J7743" s="1"/>
      <c r="K7743" s="1"/>
      <c r="AA7743" s="1"/>
      <c r="AB7743" s="1"/>
      <c r="AC7743" s="1"/>
      <c r="AJ7743" s="1"/>
      <c r="AK7743" s="1"/>
      <c r="AL7743" s="1"/>
    </row>
    <row r="7744">
      <c r="I7744" s="1"/>
      <c r="J7744" s="1"/>
      <c r="K7744" s="1"/>
      <c r="AA7744" s="1"/>
      <c r="AB7744" s="1"/>
      <c r="AC7744" s="1"/>
      <c r="AJ7744" s="1"/>
      <c r="AK7744" s="1"/>
      <c r="AL7744" s="1"/>
    </row>
    <row r="7745">
      <c r="I7745" s="1"/>
      <c r="J7745" s="1"/>
      <c r="K7745" s="1"/>
      <c r="AA7745" s="1"/>
      <c r="AB7745" s="1"/>
      <c r="AC7745" s="1"/>
      <c r="AJ7745" s="1"/>
      <c r="AK7745" s="1"/>
      <c r="AL7745" s="1"/>
    </row>
    <row r="7746">
      <c r="I7746" s="1"/>
      <c r="J7746" s="1"/>
      <c r="K7746" s="1"/>
      <c r="AA7746" s="1"/>
      <c r="AB7746" s="1"/>
      <c r="AC7746" s="1"/>
      <c r="AJ7746" s="1"/>
      <c r="AK7746" s="1"/>
      <c r="AL7746" s="1"/>
    </row>
    <row r="7747">
      <c r="I7747" s="1"/>
      <c r="J7747" s="1"/>
      <c r="K7747" s="1"/>
      <c r="AA7747" s="1"/>
      <c r="AB7747" s="1"/>
      <c r="AC7747" s="1"/>
      <c r="AJ7747" s="1"/>
      <c r="AK7747" s="1"/>
      <c r="AL7747" s="1"/>
    </row>
    <row r="7748">
      <c r="I7748" s="1"/>
      <c r="J7748" s="1"/>
      <c r="K7748" s="1"/>
      <c r="AA7748" s="1"/>
      <c r="AB7748" s="1"/>
      <c r="AC7748" s="1"/>
      <c r="AJ7748" s="1"/>
      <c r="AK7748" s="1"/>
      <c r="AL7748" s="1"/>
    </row>
    <row r="7749">
      <c r="I7749" s="1"/>
      <c r="J7749" s="1"/>
      <c r="K7749" s="1"/>
      <c r="AA7749" s="1"/>
      <c r="AB7749" s="1"/>
      <c r="AC7749" s="1"/>
      <c r="AJ7749" s="1"/>
      <c r="AK7749" s="1"/>
      <c r="AL7749" s="1"/>
    </row>
    <row r="7750">
      <c r="I7750" s="1"/>
      <c r="J7750" s="1"/>
      <c r="K7750" s="1"/>
      <c r="AA7750" s="1"/>
      <c r="AB7750" s="1"/>
      <c r="AC7750" s="1"/>
      <c r="AJ7750" s="1"/>
      <c r="AK7750" s="1"/>
      <c r="AL7750" s="1"/>
    </row>
    <row r="7751">
      <c r="I7751" s="1"/>
      <c r="J7751" s="1"/>
      <c r="K7751" s="1"/>
      <c r="AA7751" s="1"/>
      <c r="AB7751" s="1"/>
      <c r="AC7751" s="1"/>
      <c r="AJ7751" s="1"/>
      <c r="AK7751" s="1"/>
      <c r="AL7751" s="1"/>
    </row>
    <row r="7752">
      <c r="I7752" s="1"/>
      <c r="J7752" s="1"/>
      <c r="K7752" s="1"/>
      <c r="AA7752" s="1"/>
      <c r="AB7752" s="1"/>
      <c r="AC7752" s="1"/>
      <c r="AJ7752" s="1"/>
      <c r="AK7752" s="1"/>
      <c r="AL7752" s="1"/>
    </row>
    <row r="7753">
      <c r="I7753" s="1"/>
      <c r="J7753" s="1"/>
      <c r="K7753" s="1"/>
      <c r="AA7753" s="1"/>
      <c r="AB7753" s="1"/>
      <c r="AC7753" s="1"/>
      <c r="AJ7753" s="1"/>
      <c r="AK7753" s="1"/>
      <c r="AL7753" s="1"/>
    </row>
    <row r="7754">
      <c r="I7754" s="1"/>
      <c r="J7754" s="1"/>
      <c r="K7754" s="1"/>
      <c r="AA7754" s="1"/>
      <c r="AB7754" s="1"/>
      <c r="AC7754" s="1"/>
      <c r="AJ7754" s="1"/>
      <c r="AK7754" s="1"/>
      <c r="AL7754" s="1"/>
    </row>
    <row r="7755">
      <c r="I7755" s="1"/>
      <c r="J7755" s="1"/>
      <c r="K7755" s="1"/>
      <c r="AA7755" s="1"/>
      <c r="AB7755" s="1"/>
      <c r="AC7755" s="1"/>
      <c r="AJ7755" s="1"/>
      <c r="AK7755" s="1"/>
      <c r="AL7755" s="1"/>
    </row>
    <row r="7756">
      <c r="I7756" s="1"/>
      <c r="J7756" s="1"/>
      <c r="K7756" s="1"/>
      <c r="AA7756" s="1"/>
      <c r="AB7756" s="1"/>
      <c r="AC7756" s="1"/>
      <c r="AJ7756" s="1"/>
      <c r="AK7756" s="1"/>
      <c r="AL7756" s="1"/>
    </row>
    <row r="7757">
      <c r="I7757" s="1"/>
      <c r="J7757" s="1"/>
      <c r="K7757" s="1"/>
      <c r="AA7757" s="1"/>
      <c r="AB7757" s="1"/>
      <c r="AC7757" s="1"/>
      <c r="AJ7757" s="1"/>
      <c r="AK7757" s="1"/>
      <c r="AL7757" s="1"/>
    </row>
    <row r="7758">
      <c r="I7758" s="1"/>
      <c r="J7758" s="1"/>
      <c r="K7758" s="1"/>
      <c r="AA7758" s="1"/>
      <c r="AB7758" s="1"/>
      <c r="AC7758" s="1"/>
      <c r="AJ7758" s="1"/>
      <c r="AK7758" s="1"/>
      <c r="AL7758" s="1"/>
    </row>
    <row r="7759">
      <c r="I7759" s="1"/>
      <c r="J7759" s="1"/>
      <c r="K7759" s="1"/>
      <c r="AA7759" s="1"/>
      <c r="AB7759" s="1"/>
      <c r="AC7759" s="1"/>
      <c r="AJ7759" s="1"/>
      <c r="AK7759" s="1"/>
      <c r="AL7759" s="1"/>
    </row>
    <row r="7760">
      <c r="I7760" s="1"/>
      <c r="J7760" s="1"/>
      <c r="K7760" s="1"/>
      <c r="AA7760" s="1"/>
      <c r="AB7760" s="1"/>
      <c r="AC7760" s="1"/>
      <c r="AJ7760" s="1"/>
      <c r="AK7760" s="1"/>
      <c r="AL7760" s="1"/>
    </row>
    <row r="7761">
      <c r="I7761" s="1"/>
      <c r="J7761" s="1"/>
      <c r="K7761" s="1"/>
      <c r="AA7761" s="1"/>
      <c r="AB7761" s="1"/>
      <c r="AC7761" s="1"/>
      <c r="AJ7761" s="1"/>
      <c r="AK7761" s="1"/>
      <c r="AL7761" s="1"/>
    </row>
    <row r="7762">
      <c r="I7762" s="1"/>
      <c r="J7762" s="1"/>
      <c r="K7762" s="1"/>
      <c r="AA7762" s="1"/>
      <c r="AB7762" s="1"/>
      <c r="AC7762" s="1"/>
      <c r="AJ7762" s="1"/>
      <c r="AK7762" s="1"/>
      <c r="AL7762" s="1"/>
    </row>
    <row r="7763">
      <c r="I7763" s="1"/>
      <c r="J7763" s="1"/>
      <c r="K7763" s="1"/>
      <c r="AA7763" s="1"/>
      <c r="AB7763" s="1"/>
      <c r="AC7763" s="1"/>
      <c r="AJ7763" s="1"/>
      <c r="AK7763" s="1"/>
      <c r="AL7763" s="1"/>
    </row>
    <row r="7764">
      <c r="I7764" s="1"/>
      <c r="J7764" s="1"/>
      <c r="K7764" s="1"/>
      <c r="AA7764" s="1"/>
      <c r="AB7764" s="1"/>
      <c r="AC7764" s="1"/>
      <c r="AJ7764" s="1"/>
      <c r="AK7764" s="1"/>
      <c r="AL7764" s="1"/>
    </row>
    <row r="7765">
      <c r="I7765" s="1"/>
      <c r="J7765" s="1"/>
      <c r="K7765" s="1"/>
      <c r="AA7765" s="1"/>
      <c r="AB7765" s="1"/>
      <c r="AC7765" s="1"/>
      <c r="AJ7765" s="1"/>
      <c r="AK7765" s="1"/>
      <c r="AL7765" s="1"/>
    </row>
    <row r="7766">
      <c r="I7766" s="1"/>
      <c r="J7766" s="1"/>
      <c r="K7766" s="1"/>
      <c r="AA7766" s="1"/>
      <c r="AB7766" s="1"/>
      <c r="AC7766" s="1"/>
      <c r="AJ7766" s="1"/>
      <c r="AK7766" s="1"/>
      <c r="AL7766" s="1"/>
    </row>
    <row r="7767">
      <c r="I7767" s="1"/>
      <c r="J7767" s="1"/>
      <c r="K7767" s="1"/>
      <c r="AA7767" s="1"/>
      <c r="AB7767" s="1"/>
      <c r="AC7767" s="1"/>
      <c r="AJ7767" s="1"/>
      <c r="AK7767" s="1"/>
      <c r="AL7767" s="1"/>
    </row>
    <row r="7768">
      <c r="I7768" s="1"/>
      <c r="J7768" s="1"/>
      <c r="K7768" s="1"/>
      <c r="AA7768" s="1"/>
      <c r="AB7768" s="1"/>
      <c r="AC7768" s="1"/>
      <c r="AJ7768" s="1"/>
      <c r="AK7768" s="1"/>
      <c r="AL7768" s="1"/>
    </row>
    <row r="7769">
      <c r="I7769" s="1"/>
      <c r="J7769" s="1"/>
      <c r="K7769" s="1"/>
      <c r="AA7769" s="1"/>
      <c r="AB7769" s="1"/>
      <c r="AC7769" s="1"/>
      <c r="AJ7769" s="1"/>
      <c r="AK7769" s="1"/>
      <c r="AL7769" s="1"/>
    </row>
    <row r="7770">
      <c r="I7770" s="1"/>
      <c r="J7770" s="1"/>
      <c r="K7770" s="1"/>
      <c r="AA7770" s="1"/>
      <c r="AB7770" s="1"/>
      <c r="AC7770" s="1"/>
      <c r="AJ7770" s="1"/>
      <c r="AK7770" s="1"/>
      <c r="AL7770" s="1"/>
    </row>
    <row r="7771">
      <c r="I7771" s="1"/>
      <c r="J7771" s="1"/>
      <c r="K7771" s="1"/>
      <c r="AA7771" s="1"/>
      <c r="AB7771" s="1"/>
      <c r="AC7771" s="1"/>
      <c r="AJ7771" s="1"/>
      <c r="AK7771" s="1"/>
      <c r="AL7771" s="1"/>
    </row>
    <row r="7772">
      <c r="I7772" s="1"/>
      <c r="J7772" s="1"/>
      <c r="K7772" s="1"/>
      <c r="AA7772" s="1"/>
      <c r="AB7772" s="1"/>
      <c r="AC7772" s="1"/>
      <c r="AJ7772" s="1"/>
      <c r="AK7772" s="1"/>
      <c r="AL7772" s="1"/>
    </row>
    <row r="7773">
      <c r="I7773" s="1"/>
      <c r="J7773" s="1"/>
      <c r="K7773" s="1"/>
      <c r="AA7773" s="1"/>
      <c r="AB7773" s="1"/>
      <c r="AC7773" s="1"/>
      <c r="AJ7773" s="1"/>
      <c r="AK7773" s="1"/>
      <c r="AL7773" s="1"/>
    </row>
    <row r="7774">
      <c r="I7774" s="1"/>
      <c r="J7774" s="1"/>
      <c r="K7774" s="1"/>
      <c r="AA7774" s="1"/>
      <c r="AB7774" s="1"/>
      <c r="AC7774" s="1"/>
      <c r="AJ7774" s="1"/>
      <c r="AK7774" s="1"/>
      <c r="AL7774" s="1"/>
    </row>
    <row r="7775">
      <c r="I7775" s="1"/>
      <c r="J7775" s="1"/>
      <c r="K7775" s="1"/>
      <c r="AA7775" s="1"/>
      <c r="AB7775" s="1"/>
      <c r="AC7775" s="1"/>
      <c r="AJ7775" s="1"/>
      <c r="AK7775" s="1"/>
      <c r="AL7775" s="1"/>
    </row>
    <row r="7776">
      <c r="I7776" s="1"/>
      <c r="J7776" s="1"/>
      <c r="K7776" s="1"/>
      <c r="AA7776" s="1"/>
      <c r="AB7776" s="1"/>
      <c r="AC7776" s="1"/>
      <c r="AJ7776" s="1"/>
      <c r="AK7776" s="1"/>
      <c r="AL7776" s="1"/>
    </row>
    <row r="7777">
      <c r="I7777" s="1"/>
      <c r="J7777" s="1"/>
      <c r="K7777" s="1"/>
      <c r="AA7777" s="1"/>
      <c r="AB7777" s="1"/>
      <c r="AC7777" s="1"/>
      <c r="AJ7777" s="1"/>
      <c r="AK7777" s="1"/>
      <c r="AL7777" s="1"/>
    </row>
    <row r="7778">
      <c r="I7778" s="1"/>
      <c r="J7778" s="1"/>
      <c r="K7778" s="1"/>
      <c r="AA7778" s="1"/>
      <c r="AB7778" s="1"/>
      <c r="AC7778" s="1"/>
      <c r="AJ7778" s="1"/>
      <c r="AK7778" s="1"/>
      <c r="AL7778" s="1"/>
    </row>
    <row r="7779">
      <c r="I7779" s="1"/>
      <c r="J7779" s="1"/>
      <c r="K7779" s="1"/>
      <c r="AA7779" s="1"/>
      <c r="AB7779" s="1"/>
      <c r="AC7779" s="1"/>
      <c r="AJ7779" s="1"/>
      <c r="AK7779" s="1"/>
      <c r="AL7779" s="1"/>
    </row>
    <row r="7780">
      <c r="I7780" s="1"/>
      <c r="J7780" s="1"/>
      <c r="K7780" s="1"/>
      <c r="AA7780" s="1"/>
      <c r="AB7780" s="1"/>
      <c r="AC7780" s="1"/>
      <c r="AJ7780" s="1"/>
      <c r="AK7780" s="1"/>
      <c r="AL7780" s="1"/>
    </row>
    <row r="7781">
      <c r="I7781" s="1"/>
      <c r="J7781" s="1"/>
      <c r="K7781" s="1"/>
      <c r="AA7781" s="1"/>
      <c r="AB7781" s="1"/>
      <c r="AC7781" s="1"/>
      <c r="AJ7781" s="1"/>
      <c r="AK7781" s="1"/>
      <c r="AL7781" s="1"/>
    </row>
    <row r="7782">
      <c r="I7782" s="1"/>
      <c r="J7782" s="1"/>
      <c r="K7782" s="1"/>
      <c r="AA7782" s="1"/>
      <c r="AB7782" s="1"/>
      <c r="AC7782" s="1"/>
      <c r="AJ7782" s="1"/>
      <c r="AK7782" s="1"/>
      <c r="AL7782" s="1"/>
    </row>
    <row r="7783">
      <c r="I7783" s="1"/>
      <c r="J7783" s="1"/>
      <c r="K7783" s="1"/>
      <c r="AA7783" s="1"/>
      <c r="AB7783" s="1"/>
      <c r="AC7783" s="1"/>
      <c r="AJ7783" s="1"/>
      <c r="AK7783" s="1"/>
      <c r="AL7783" s="1"/>
    </row>
    <row r="7784">
      <c r="I7784" s="1"/>
      <c r="J7784" s="1"/>
      <c r="K7784" s="1"/>
      <c r="AA7784" s="1"/>
      <c r="AB7784" s="1"/>
      <c r="AC7784" s="1"/>
      <c r="AJ7784" s="1"/>
      <c r="AK7784" s="1"/>
      <c r="AL7784" s="1"/>
    </row>
    <row r="7785">
      <c r="I7785" s="1"/>
      <c r="J7785" s="1"/>
      <c r="K7785" s="1"/>
      <c r="AA7785" s="1"/>
      <c r="AB7785" s="1"/>
      <c r="AC7785" s="1"/>
      <c r="AJ7785" s="1"/>
      <c r="AK7785" s="1"/>
      <c r="AL7785" s="1"/>
    </row>
    <row r="7786">
      <c r="I7786" s="1"/>
      <c r="J7786" s="1"/>
      <c r="K7786" s="1"/>
      <c r="AA7786" s="1"/>
      <c r="AB7786" s="1"/>
      <c r="AC7786" s="1"/>
      <c r="AJ7786" s="1"/>
      <c r="AK7786" s="1"/>
      <c r="AL7786" s="1"/>
    </row>
    <row r="7787">
      <c r="I7787" s="1"/>
      <c r="J7787" s="1"/>
      <c r="K7787" s="1"/>
      <c r="AA7787" s="1"/>
      <c r="AB7787" s="1"/>
      <c r="AC7787" s="1"/>
      <c r="AJ7787" s="1"/>
      <c r="AK7787" s="1"/>
      <c r="AL7787" s="1"/>
    </row>
    <row r="7788">
      <c r="I7788" s="1"/>
      <c r="J7788" s="1"/>
      <c r="K7788" s="1"/>
      <c r="AA7788" s="1"/>
      <c r="AB7788" s="1"/>
      <c r="AC7788" s="1"/>
      <c r="AJ7788" s="1"/>
      <c r="AK7788" s="1"/>
      <c r="AL7788" s="1"/>
    </row>
    <row r="7789">
      <c r="I7789" s="1"/>
      <c r="J7789" s="1"/>
      <c r="K7789" s="1"/>
      <c r="AA7789" s="1"/>
      <c r="AB7789" s="1"/>
      <c r="AC7789" s="1"/>
      <c r="AJ7789" s="1"/>
      <c r="AK7789" s="1"/>
      <c r="AL7789" s="1"/>
    </row>
    <row r="7790">
      <c r="I7790" s="1"/>
      <c r="J7790" s="1"/>
      <c r="K7790" s="1"/>
      <c r="AA7790" s="1"/>
      <c r="AB7790" s="1"/>
      <c r="AC7790" s="1"/>
      <c r="AJ7790" s="1"/>
      <c r="AK7790" s="1"/>
      <c r="AL7790" s="1"/>
    </row>
    <row r="7791">
      <c r="I7791" s="1"/>
      <c r="J7791" s="1"/>
      <c r="K7791" s="1"/>
      <c r="AA7791" s="1"/>
      <c r="AB7791" s="1"/>
      <c r="AC7791" s="1"/>
      <c r="AJ7791" s="1"/>
      <c r="AK7791" s="1"/>
      <c r="AL7791" s="1"/>
    </row>
    <row r="7792">
      <c r="I7792" s="1"/>
      <c r="J7792" s="1"/>
      <c r="K7792" s="1"/>
      <c r="AA7792" s="1"/>
      <c r="AB7792" s="1"/>
      <c r="AC7792" s="1"/>
      <c r="AJ7792" s="1"/>
      <c r="AK7792" s="1"/>
      <c r="AL7792" s="1"/>
    </row>
    <row r="7793">
      <c r="I7793" s="1"/>
      <c r="J7793" s="1"/>
      <c r="K7793" s="1"/>
      <c r="AA7793" s="1"/>
      <c r="AB7793" s="1"/>
      <c r="AC7793" s="1"/>
      <c r="AJ7793" s="1"/>
      <c r="AK7793" s="1"/>
      <c r="AL7793" s="1"/>
    </row>
    <row r="7794">
      <c r="I7794" s="1"/>
      <c r="J7794" s="1"/>
      <c r="K7794" s="1"/>
      <c r="AA7794" s="1"/>
      <c r="AB7794" s="1"/>
      <c r="AC7794" s="1"/>
      <c r="AJ7794" s="1"/>
      <c r="AK7794" s="1"/>
      <c r="AL7794" s="1"/>
    </row>
    <row r="7795">
      <c r="I7795" s="1"/>
      <c r="J7795" s="1"/>
      <c r="K7795" s="1"/>
      <c r="AA7795" s="1"/>
      <c r="AB7795" s="1"/>
      <c r="AC7795" s="1"/>
      <c r="AJ7795" s="1"/>
      <c r="AK7795" s="1"/>
      <c r="AL7795" s="1"/>
    </row>
    <row r="7796">
      <c r="I7796" s="1"/>
      <c r="J7796" s="1"/>
      <c r="K7796" s="1"/>
      <c r="AA7796" s="1"/>
      <c r="AB7796" s="1"/>
      <c r="AC7796" s="1"/>
      <c r="AJ7796" s="1"/>
      <c r="AK7796" s="1"/>
      <c r="AL7796" s="1"/>
    </row>
    <row r="7797">
      <c r="I7797" s="1"/>
      <c r="J7797" s="1"/>
      <c r="K7797" s="1"/>
      <c r="AA7797" s="1"/>
      <c r="AB7797" s="1"/>
      <c r="AC7797" s="1"/>
      <c r="AJ7797" s="1"/>
      <c r="AK7797" s="1"/>
      <c r="AL7797" s="1"/>
    </row>
    <row r="7798">
      <c r="I7798" s="1"/>
      <c r="J7798" s="1"/>
      <c r="K7798" s="1"/>
      <c r="AA7798" s="1"/>
      <c r="AB7798" s="1"/>
      <c r="AC7798" s="1"/>
      <c r="AJ7798" s="1"/>
      <c r="AK7798" s="1"/>
      <c r="AL7798" s="1"/>
    </row>
    <row r="7799">
      <c r="I7799" s="1"/>
      <c r="J7799" s="1"/>
      <c r="K7799" s="1"/>
      <c r="AA7799" s="1"/>
      <c r="AB7799" s="1"/>
      <c r="AC7799" s="1"/>
      <c r="AJ7799" s="1"/>
      <c r="AK7799" s="1"/>
      <c r="AL7799" s="1"/>
    </row>
    <row r="7800">
      <c r="I7800" s="1"/>
      <c r="J7800" s="1"/>
      <c r="K7800" s="1"/>
      <c r="AA7800" s="1"/>
      <c r="AB7800" s="1"/>
      <c r="AC7800" s="1"/>
      <c r="AJ7800" s="1"/>
      <c r="AK7800" s="1"/>
      <c r="AL7800" s="1"/>
    </row>
    <row r="7801">
      <c r="I7801" s="1"/>
      <c r="J7801" s="1"/>
      <c r="K7801" s="1"/>
      <c r="AA7801" s="1"/>
      <c r="AB7801" s="1"/>
      <c r="AC7801" s="1"/>
      <c r="AJ7801" s="1"/>
      <c r="AK7801" s="1"/>
      <c r="AL7801" s="1"/>
    </row>
    <row r="7802">
      <c r="I7802" s="1"/>
      <c r="J7802" s="1"/>
      <c r="K7802" s="1"/>
      <c r="AA7802" s="1"/>
      <c r="AB7802" s="1"/>
      <c r="AC7802" s="1"/>
      <c r="AJ7802" s="1"/>
      <c r="AK7802" s="1"/>
      <c r="AL7802" s="1"/>
    </row>
    <row r="7803">
      <c r="I7803" s="1"/>
      <c r="J7803" s="1"/>
      <c r="K7803" s="1"/>
      <c r="AA7803" s="1"/>
      <c r="AB7803" s="1"/>
      <c r="AC7803" s="1"/>
      <c r="AJ7803" s="1"/>
      <c r="AK7803" s="1"/>
      <c r="AL7803" s="1"/>
    </row>
    <row r="7804">
      <c r="I7804" s="1"/>
      <c r="J7804" s="1"/>
      <c r="K7804" s="1"/>
      <c r="AA7804" s="1"/>
      <c r="AB7804" s="1"/>
      <c r="AC7804" s="1"/>
      <c r="AJ7804" s="1"/>
      <c r="AK7804" s="1"/>
      <c r="AL7804" s="1"/>
    </row>
    <row r="7805">
      <c r="I7805" s="1"/>
      <c r="J7805" s="1"/>
      <c r="K7805" s="1"/>
      <c r="AA7805" s="1"/>
      <c r="AB7805" s="1"/>
      <c r="AC7805" s="1"/>
      <c r="AJ7805" s="1"/>
      <c r="AK7805" s="1"/>
      <c r="AL7805" s="1"/>
    </row>
    <row r="7806">
      <c r="I7806" s="1"/>
      <c r="J7806" s="1"/>
      <c r="K7806" s="1"/>
      <c r="AA7806" s="1"/>
      <c r="AB7806" s="1"/>
      <c r="AC7806" s="1"/>
      <c r="AJ7806" s="1"/>
      <c r="AK7806" s="1"/>
      <c r="AL7806" s="1"/>
    </row>
    <row r="7807">
      <c r="I7807" s="1"/>
      <c r="J7807" s="1"/>
      <c r="K7807" s="1"/>
      <c r="AA7807" s="1"/>
      <c r="AB7807" s="1"/>
      <c r="AC7807" s="1"/>
      <c r="AJ7807" s="1"/>
      <c r="AK7807" s="1"/>
      <c r="AL7807" s="1"/>
    </row>
    <row r="7808">
      <c r="I7808" s="1"/>
      <c r="J7808" s="1"/>
      <c r="K7808" s="1"/>
      <c r="AA7808" s="1"/>
      <c r="AB7808" s="1"/>
      <c r="AC7808" s="1"/>
      <c r="AJ7808" s="1"/>
      <c r="AK7808" s="1"/>
      <c r="AL7808" s="1"/>
    </row>
    <row r="7809">
      <c r="I7809" s="1"/>
      <c r="J7809" s="1"/>
      <c r="K7809" s="1"/>
      <c r="AA7809" s="1"/>
      <c r="AB7809" s="1"/>
      <c r="AC7809" s="1"/>
      <c r="AJ7809" s="1"/>
      <c r="AK7809" s="1"/>
      <c r="AL7809" s="1"/>
    </row>
    <row r="7810">
      <c r="I7810" s="1"/>
      <c r="J7810" s="1"/>
      <c r="K7810" s="1"/>
      <c r="AA7810" s="1"/>
      <c r="AB7810" s="1"/>
      <c r="AC7810" s="1"/>
      <c r="AJ7810" s="1"/>
      <c r="AK7810" s="1"/>
      <c r="AL7810" s="1"/>
    </row>
    <row r="7811">
      <c r="I7811" s="1"/>
      <c r="J7811" s="1"/>
      <c r="K7811" s="1"/>
      <c r="AA7811" s="1"/>
      <c r="AB7811" s="1"/>
      <c r="AC7811" s="1"/>
      <c r="AJ7811" s="1"/>
      <c r="AK7811" s="1"/>
      <c r="AL7811" s="1"/>
    </row>
    <row r="7812">
      <c r="I7812" s="1"/>
      <c r="J7812" s="1"/>
      <c r="K7812" s="1"/>
      <c r="AA7812" s="1"/>
      <c r="AB7812" s="1"/>
      <c r="AC7812" s="1"/>
      <c r="AJ7812" s="1"/>
      <c r="AK7812" s="1"/>
      <c r="AL7812" s="1"/>
    </row>
    <row r="7813">
      <c r="I7813" s="1"/>
      <c r="J7813" s="1"/>
      <c r="K7813" s="1"/>
      <c r="AA7813" s="1"/>
      <c r="AB7813" s="1"/>
      <c r="AC7813" s="1"/>
      <c r="AJ7813" s="1"/>
      <c r="AK7813" s="1"/>
      <c r="AL7813" s="1"/>
    </row>
    <row r="7814">
      <c r="I7814" s="1"/>
      <c r="J7814" s="1"/>
      <c r="K7814" s="1"/>
      <c r="AA7814" s="1"/>
      <c r="AB7814" s="1"/>
      <c r="AC7814" s="1"/>
      <c r="AJ7814" s="1"/>
      <c r="AK7814" s="1"/>
      <c r="AL7814" s="1"/>
    </row>
    <row r="7815">
      <c r="I7815" s="1"/>
      <c r="J7815" s="1"/>
      <c r="K7815" s="1"/>
      <c r="AA7815" s="1"/>
      <c r="AB7815" s="1"/>
      <c r="AC7815" s="1"/>
      <c r="AJ7815" s="1"/>
      <c r="AK7815" s="1"/>
      <c r="AL7815" s="1"/>
    </row>
    <row r="7816">
      <c r="I7816" s="1"/>
      <c r="J7816" s="1"/>
      <c r="K7816" s="1"/>
      <c r="AA7816" s="1"/>
      <c r="AB7816" s="1"/>
      <c r="AC7816" s="1"/>
      <c r="AJ7816" s="1"/>
      <c r="AK7816" s="1"/>
      <c r="AL7816" s="1"/>
    </row>
    <row r="7817">
      <c r="I7817" s="1"/>
      <c r="J7817" s="1"/>
      <c r="K7817" s="1"/>
      <c r="AA7817" s="1"/>
      <c r="AB7817" s="1"/>
      <c r="AC7817" s="1"/>
      <c r="AJ7817" s="1"/>
      <c r="AK7817" s="1"/>
      <c r="AL7817" s="1"/>
    </row>
    <row r="7818">
      <c r="I7818" s="1"/>
      <c r="J7818" s="1"/>
      <c r="K7818" s="1"/>
      <c r="AA7818" s="1"/>
      <c r="AB7818" s="1"/>
      <c r="AC7818" s="1"/>
      <c r="AJ7818" s="1"/>
      <c r="AK7818" s="1"/>
      <c r="AL7818" s="1"/>
    </row>
    <row r="7819">
      <c r="I7819" s="1"/>
      <c r="J7819" s="1"/>
      <c r="K7819" s="1"/>
      <c r="AA7819" s="1"/>
      <c r="AB7819" s="1"/>
      <c r="AC7819" s="1"/>
      <c r="AJ7819" s="1"/>
      <c r="AK7819" s="1"/>
      <c r="AL7819" s="1"/>
    </row>
    <row r="7820">
      <c r="I7820" s="1"/>
      <c r="J7820" s="1"/>
      <c r="K7820" s="1"/>
      <c r="AA7820" s="1"/>
      <c r="AB7820" s="1"/>
      <c r="AC7820" s="1"/>
      <c r="AJ7820" s="1"/>
      <c r="AK7820" s="1"/>
      <c r="AL7820" s="1"/>
    </row>
    <row r="7821">
      <c r="I7821" s="1"/>
      <c r="J7821" s="1"/>
      <c r="K7821" s="1"/>
      <c r="AA7821" s="1"/>
      <c r="AB7821" s="1"/>
      <c r="AC7821" s="1"/>
      <c r="AJ7821" s="1"/>
      <c r="AK7821" s="1"/>
      <c r="AL7821" s="1"/>
    </row>
    <row r="7822">
      <c r="I7822" s="1"/>
      <c r="J7822" s="1"/>
      <c r="K7822" s="1"/>
      <c r="AA7822" s="1"/>
      <c r="AB7822" s="1"/>
      <c r="AC7822" s="1"/>
      <c r="AJ7822" s="1"/>
      <c r="AK7822" s="1"/>
      <c r="AL7822" s="1"/>
    </row>
    <row r="7823">
      <c r="I7823" s="1"/>
      <c r="J7823" s="1"/>
      <c r="K7823" s="1"/>
      <c r="AA7823" s="1"/>
      <c r="AB7823" s="1"/>
      <c r="AC7823" s="1"/>
      <c r="AJ7823" s="1"/>
      <c r="AK7823" s="1"/>
      <c r="AL7823" s="1"/>
    </row>
    <row r="7824">
      <c r="I7824" s="1"/>
      <c r="J7824" s="1"/>
      <c r="K7824" s="1"/>
      <c r="AA7824" s="1"/>
      <c r="AB7824" s="1"/>
      <c r="AC7824" s="1"/>
      <c r="AJ7824" s="1"/>
      <c r="AK7824" s="1"/>
      <c r="AL7824" s="1"/>
    </row>
    <row r="7825">
      <c r="I7825" s="1"/>
      <c r="J7825" s="1"/>
      <c r="K7825" s="1"/>
      <c r="AA7825" s="1"/>
      <c r="AB7825" s="1"/>
      <c r="AC7825" s="1"/>
      <c r="AJ7825" s="1"/>
      <c r="AK7825" s="1"/>
      <c r="AL7825" s="1"/>
    </row>
    <row r="7826">
      <c r="I7826" s="1"/>
      <c r="J7826" s="1"/>
      <c r="K7826" s="1"/>
      <c r="AA7826" s="1"/>
      <c r="AB7826" s="1"/>
      <c r="AC7826" s="1"/>
      <c r="AJ7826" s="1"/>
      <c r="AK7826" s="1"/>
      <c r="AL7826" s="1"/>
    </row>
    <row r="7827">
      <c r="I7827" s="1"/>
      <c r="J7827" s="1"/>
      <c r="K7827" s="1"/>
      <c r="AA7827" s="1"/>
      <c r="AB7827" s="1"/>
      <c r="AC7827" s="1"/>
      <c r="AJ7827" s="1"/>
      <c r="AK7827" s="1"/>
      <c r="AL7827" s="1"/>
    </row>
    <row r="7828">
      <c r="I7828" s="1"/>
      <c r="J7828" s="1"/>
      <c r="K7828" s="1"/>
      <c r="AA7828" s="1"/>
      <c r="AB7828" s="1"/>
      <c r="AC7828" s="1"/>
      <c r="AJ7828" s="1"/>
      <c r="AK7828" s="1"/>
      <c r="AL7828" s="1"/>
    </row>
    <row r="7829">
      <c r="I7829" s="1"/>
      <c r="J7829" s="1"/>
      <c r="K7829" s="1"/>
      <c r="AA7829" s="1"/>
      <c r="AB7829" s="1"/>
      <c r="AC7829" s="1"/>
      <c r="AJ7829" s="1"/>
      <c r="AK7829" s="1"/>
      <c r="AL7829" s="1"/>
    </row>
    <row r="7830">
      <c r="I7830" s="1"/>
      <c r="J7830" s="1"/>
      <c r="K7830" s="1"/>
      <c r="AA7830" s="1"/>
      <c r="AB7830" s="1"/>
      <c r="AC7830" s="1"/>
      <c r="AJ7830" s="1"/>
      <c r="AK7830" s="1"/>
      <c r="AL7830" s="1"/>
    </row>
    <row r="7831">
      <c r="I7831" s="1"/>
      <c r="J7831" s="1"/>
      <c r="K7831" s="1"/>
      <c r="AA7831" s="1"/>
      <c r="AB7831" s="1"/>
      <c r="AC7831" s="1"/>
      <c r="AJ7831" s="1"/>
      <c r="AK7831" s="1"/>
      <c r="AL7831" s="1"/>
    </row>
    <row r="7832">
      <c r="I7832" s="1"/>
      <c r="J7832" s="1"/>
      <c r="K7832" s="1"/>
      <c r="AA7832" s="1"/>
      <c r="AB7832" s="1"/>
      <c r="AC7832" s="1"/>
      <c r="AJ7832" s="1"/>
      <c r="AK7832" s="1"/>
      <c r="AL7832" s="1"/>
    </row>
    <row r="7833">
      <c r="I7833" s="1"/>
      <c r="J7833" s="1"/>
      <c r="K7833" s="1"/>
      <c r="AA7833" s="1"/>
      <c r="AB7833" s="1"/>
      <c r="AC7833" s="1"/>
      <c r="AJ7833" s="1"/>
      <c r="AK7833" s="1"/>
      <c r="AL7833" s="1"/>
    </row>
    <row r="7834">
      <c r="I7834" s="1"/>
      <c r="J7834" s="1"/>
      <c r="K7834" s="1"/>
      <c r="AA7834" s="1"/>
      <c r="AB7834" s="1"/>
      <c r="AC7834" s="1"/>
      <c r="AJ7834" s="1"/>
      <c r="AK7834" s="1"/>
      <c r="AL7834" s="1"/>
    </row>
    <row r="7835">
      <c r="I7835" s="1"/>
      <c r="J7835" s="1"/>
      <c r="K7835" s="1"/>
      <c r="AA7835" s="1"/>
      <c r="AB7835" s="1"/>
      <c r="AC7835" s="1"/>
      <c r="AJ7835" s="1"/>
      <c r="AK7835" s="1"/>
      <c r="AL7835" s="1"/>
    </row>
    <row r="7836">
      <c r="I7836" s="1"/>
      <c r="J7836" s="1"/>
      <c r="K7836" s="1"/>
      <c r="AA7836" s="1"/>
      <c r="AB7836" s="1"/>
      <c r="AC7836" s="1"/>
      <c r="AJ7836" s="1"/>
      <c r="AK7836" s="1"/>
      <c r="AL7836" s="1"/>
    </row>
    <row r="7837">
      <c r="I7837" s="1"/>
      <c r="J7837" s="1"/>
      <c r="K7837" s="1"/>
      <c r="AA7837" s="1"/>
      <c r="AB7837" s="1"/>
      <c r="AC7837" s="1"/>
      <c r="AJ7837" s="1"/>
      <c r="AK7837" s="1"/>
      <c r="AL7837" s="1"/>
    </row>
    <row r="7838">
      <c r="I7838" s="1"/>
      <c r="J7838" s="1"/>
      <c r="K7838" s="1"/>
      <c r="AA7838" s="1"/>
      <c r="AB7838" s="1"/>
      <c r="AC7838" s="1"/>
      <c r="AJ7838" s="1"/>
      <c r="AK7838" s="1"/>
      <c r="AL7838" s="1"/>
    </row>
    <row r="7839">
      <c r="I7839" s="1"/>
      <c r="J7839" s="1"/>
      <c r="K7839" s="1"/>
      <c r="AA7839" s="1"/>
      <c r="AB7839" s="1"/>
      <c r="AC7839" s="1"/>
      <c r="AJ7839" s="1"/>
      <c r="AK7839" s="1"/>
      <c r="AL7839" s="1"/>
    </row>
    <row r="7840">
      <c r="I7840" s="1"/>
      <c r="J7840" s="1"/>
      <c r="K7840" s="1"/>
      <c r="AA7840" s="1"/>
      <c r="AB7840" s="1"/>
      <c r="AC7840" s="1"/>
      <c r="AJ7840" s="1"/>
      <c r="AK7840" s="1"/>
      <c r="AL7840" s="1"/>
    </row>
    <row r="7841">
      <c r="I7841" s="1"/>
      <c r="J7841" s="1"/>
      <c r="K7841" s="1"/>
      <c r="AA7841" s="1"/>
      <c r="AB7841" s="1"/>
      <c r="AC7841" s="1"/>
      <c r="AJ7841" s="1"/>
      <c r="AK7841" s="1"/>
      <c r="AL7841" s="1"/>
    </row>
    <row r="7842">
      <c r="I7842" s="1"/>
      <c r="J7842" s="1"/>
      <c r="K7842" s="1"/>
      <c r="AA7842" s="1"/>
      <c r="AB7842" s="1"/>
      <c r="AC7842" s="1"/>
      <c r="AJ7842" s="1"/>
      <c r="AK7842" s="1"/>
      <c r="AL7842" s="1"/>
    </row>
    <row r="7843">
      <c r="I7843" s="1"/>
      <c r="J7843" s="1"/>
      <c r="K7843" s="1"/>
      <c r="AA7843" s="1"/>
      <c r="AB7843" s="1"/>
      <c r="AC7843" s="1"/>
      <c r="AJ7843" s="1"/>
      <c r="AK7843" s="1"/>
      <c r="AL7843" s="1"/>
    </row>
    <row r="7844">
      <c r="I7844" s="1"/>
      <c r="J7844" s="1"/>
      <c r="K7844" s="1"/>
      <c r="AA7844" s="1"/>
      <c r="AB7844" s="1"/>
      <c r="AC7844" s="1"/>
      <c r="AJ7844" s="1"/>
      <c r="AK7844" s="1"/>
      <c r="AL7844" s="1"/>
    </row>
    <row r="7845">
      <c r="I7845" s="1"/>
      <c r="J7845" s="1"/>
      <c r="K7845" s="1"/>
      <c r="AA7845" s="1"/>
      <c r="AB7845" s="1"/>
      <c r="AC7845" s="1"/>
      <c r="AJ7845" s="1"/>
      <c r="AK7845" s="1"/>
      <c r="AL7845" s="1"/>
    </row>
    <row r="7846">
      <c r="I7846" s="1"/>
      <c r="J7846" s="1"/>
      <c r="K7846" s="1"/>
      <c r="AA7846" s="1"/>
      <c r="AB7846" s="1"/>
      <c r="AC7846" s="1"/>
      <c r="AJ7846" s="1"/>
      <c r="AK7846" s="1"/>
      <c r="AL7846" s="1"/>
    </row>
    <row r="7847">
      <c r="I7847" s="1"/>
      <c r="J7847" s="1"/>
      <c r="K7847" s="1"/>
      <c r="AA7847" s="1"/>
      <c r="AB7847" s="1"/>
      <c r="AC7847" s="1"/>
      <c r="AJ7847" s="1"/>
      <c r="AK7847" s="1"/>
      <c r="AL7847" s="1"/>
    </row>
    <row r="7848">
      <c r="I7848" s="1"/>
      <c r="J7848" s="1"/>
      <c r="K7848" s="1"/>
      <c r="AA7848" s="1"/>
      <c r="AB7848" s="1"/>
      <c r="AC7848" s="1"/>
      <c r="AJ7848" s="1"/>
      <c r="AK7848" s="1"/>
      <c r="AL7848" s="1"/>
    </row>
    <row r="7849">
      <c r="I7849" s="1"/>
      <c r="J7849" s="1"/>
      <c r="K7849" s="1"/>
      <c r="AA7849" s="1"/>
      <c r="AB7849" s="1"/>
      <c r="AC7849" s="1"/>
      <c r="AJ7849" s="1"/>
      <c r="AK7849" s="1"/>
      <c r="AL7849" s="1"/>
    </row>
    <row r="7850">
      <c r="I7850" s="1"/>
      <c r="J7850" s="1"/>
      <c r="K7850" s="1"/>
      <c r="AA7850" s="1"/>
      <c r="AB7850" s="1"/>
      <c r="AC7850" s="1"/>
      <c r="AJ7850" s="1"/>
      <c r="AK7850" s="1"/>
      <c r="AL7850" s="1"/>
    </row>
    <row r="7851">
      <c r="I7851" s="1"/>
      <c r="J7851" s="1"/>
      <c r="K7851" s="1"/>
      <c r="AA7851" s="1"/>
      <c r="AB7851" s="1"/>
      <c r="AC7851" s="1"/>
      <c r="AJ7851" s="1"/>
      <c r="AK7851" s="1"/>
      <c r="AL7851" s="1"/>
    </row>
    <row r="7852">
      <c r="I7852" s="1"/>
      <c r="J7852" s="1"/>
      <c r="K7852" s="1"/>
      <c r="AA7852" s="1"/>
      <c r="AB7852" s="1"/>
      <c r="AC7852" s="1"/>
      <c r="AJ7852" s="1"/>
      <c r="AK7852" s="1"/>
      <c r="AL7852" s="1"/>
    </row>
    <row r="7853">
      <c r="I7853" s="1"/>
      <c r="J7853" s="1"/>
      <c r="K7853" s="1"/>
      <c r="AA7853" s="1"/>
      <c r="AB7853" s="1"/>
      <c r="AC7853" s="1"/>
      <c r="AJ7853" s="1"/>
      <c r="AK7853" s="1"/>
      <c r="AL7853" s="1"/>
    </row>
    <row r="7854">
      <c r="I7854" s="1"/>
      <c r="J7854" s="1"/>
      <c r="K7854" s="1"/>
      <c r="AA7854" s="1"/>
      <c r="AB7854" s="1"/>
      <c r="AC7854" s="1"/>
      <c r="AJ7854" s="1"/>
      <c r="AK7854" s="1"/>
      <c r="AL7854" s="1"/>
    </row>
    <row r="7855">
      <c r="I7855" s="1"/>
      <c r="J7855" s="1"/>
      <c r="K7855" s="1"/>
      <c r="AA7855" s="1"/>
      <c r="AB7855" s="1"/>
      <c r="AC7855" s="1"/>
      <c r="AJ7855" s="1"/>
      <c r="AK7855" s="1"/>
      <c r="AL7855" s="1"/>
    </row>
    <row r="7856">
      <c r="I7856" s="1"/>
      <c r="J7856" s="1"/>
      <c r="K7856" s="1"/>
      <c r="AA7856" s="1"/>
      <c r="AB7856" s="1"/>
      <c r="AC7856" s="1"/>
      <c r="AJ7856" s="1"/>
      <c r="AK7856" s="1"/>
      <c r="AL7856" s="1"/>
    </row>
    <row r="7857">
      <c r="I7857" s="1"/>
      <c r="J7857" s="1"/>
      <c r="K7857" s="1"/>
      <c r="AA7857" s="1"/>
      <c r="AB7857" s="1"/>
      <c r="AC7857" s="1"/>
      <c r="AJ7857" s="1"/>
      <c r="AK7857" s="1"/>
      <c r="AL7857" s="1"/>
    </row>
    <row r="7858">
      <c r="I7858" s="1"/>
      <c r="J7858" s="1"/>
      <c r="K7858" s="1"/>
      <c r="AA7858" s="1"/>
      <c r="AB7858" s="1"/>
      <c r="AC7858" s="1"/>
      <c r="AJ7858" s="1"/>
      <c r="AK7858" s="1"/>
      <c r="AL7858" s="1"/>
    </row>
    <row r="7859">
      <c r="I7859" s="1"/>
      <c r="J7859" s="1"/>
      <c r="K7859" s="1"/>
      <c r="AA7859" s="1"/>
      <c r="AB7859" s="1"/>
      <c r="AC7859" s="1"/>
      <c r="AJ7859" s="1"/>
      <c r="AK7859" s="1"/>
      <c r="AL7859" s="1"/>
    </row>
    <row r="7860">
      <c r="I7860" s="1"/>
      <c r="J7860" s="1"/>
      <c r="K7860" s="1"/>
      <c r="AA7860" s="1"/>
      <c r="AB7860" s="1"/>
      <c r="AC7860" s="1"/>
      <c r="AJ7860" s="1"/>
      <c r="AK7860" s="1"/>
      <c r="AL7860" s="1"/>
    </row>
    <row r="7861">
      <c r="I7861" s="1"/>
      <c r="J7861" s="1"/>
      <c r="K7861" s="1"/>
      <c r="AA7861" s="1"/>
      <c r="AB7861" s="1"/>
      <c r="AC7861" s="1"/>
      <c r="AJ7861" s="1"/>
      <c r="AK7861" s="1"/>
      <c r="AL7861" s="1"/>
    </row>
    <row r="7862">
      <c r="I7862" s="1"/>
      <c r="J7862" s="1"/>
      <c r="K7862" s="1"/>
      <c r="AA7862" s="1"/>
      <c r="AB7862" s="1"/>
      <c r="AC7862" s="1"/>
      <c r="AJ7862" s="1"/>
      <c r="AK7862" s="1"/>
      <c r="AL7862" s="1"/>
    </row>
    <row r="7863">
      <c r="I7863" s="1"/>
      <c r="J7863" s="1"/>
      <c r="K7863" s="1"/>
      <c r="AA7863" s="1"/>
      <c r="AB7863" s="1"/>
      <c r="AC7863" s="1"/>
      <c r="AJ7863" s="1"/>
      <c r="AK7863" s="1"/>
      <c r="AL7863" s="1"/>
    </row>
    <row r="7864">
      <c r="I7864" s="1"/>
      <c r="J7864" s="1"/>
      <c r="K7864" s="1"/>
      <c r="AA7864" s="1"/>
      <c r="AB7864" s="1"/>
      <c r="AC7864" s="1"/>
      <c r="AJ7864" s="1"/>
      <c r="AK7864" s="1"/>
      <c r="AL7864" s="1"/>
    </row>
    <row r="7865">
      <c r="I7865" s="1"/>
      <c r="J7865" s="1"/>
      <c r="K7865" s="1"/>
      <c r="AA7865" s="1"/>
      <c r="AB7865" s="1"/>
      <c r="AC7865" s="1"/>
      <c r="AJ7865" s="1"/>
      <c r="AK7865" s="1"/>
      <c r="AL7865" s="1"/>
    </row>
    <row r="7866">
      <c r="I7866" s="1"/>
      <c r="J7866" s="1"/>
      <c r="K7866" s="1"/>
      <c r="AA7866" s="1"/>
      <c r="AB7866" s="1"/>
      <c r="AC7866" s="1"/>
      <c r="AJ7866" s="1"/>
      <c r="AK7866" s="1"/>
      <c r="AL7866" s="1"/>
    </row>
    <row r="7867">
      <c r="I7867" s="1"/>
      <c r="J7867" s="1"/>
      <c r="K7867" s="1"/>
      <c r="AA7867" s="1"/>
      <c r="AB7867" s="1"/>
      <c r="AC7867" s="1"/>
      <c r="AJ7867" s="1"/>
      <c r="AK7867" s="1"/>
      <c r="AL7867" s="1"/>
    </row>
    <row r="7868">
      <c r="I7868" s="1"/>
      <c r="J7868" s="1"/>
      <c r="K7868" s="1"/>
      <c r="AA7868" s="1"/>
      <c r="AB7868" s="1"/>
      <c r="AC7868" s="1"/>
      <c r="AJ7868" s="1"/>
      <c r="AK7868" s="1"/>
      <c r="AL7868" s="1"/>
    </row>
    <row r="7869">
      <c r="I7869" s="1"/>
      <c r="J7869" s="1"/>
      <c r="K7869" s="1"/>
      <c r="AA7869" s="1"/>
      <c r="AB7869" s="1"/>
      <c r="AC7869" s="1"/>
      <c r="AJ7869" s="1"/>
      <c r="AK7869" s="1"/>
      <c r="AL7869" s="1"/>
    </row>
    <row r="7870">
      <c r="I7870" s="1"/>
      <c r="J7870" s="1"/>
      <c r="K7870" s="1"/>
      <c r="AA7870" s="1"/>
      <c r="AB7870" s="1"/>
      <c r="AC7870" s="1"/>
      <c r="AJ7870" s="1"/>
      <c r="AK7870" s="1"/>
      <c r="AL7870" s="1"/>
    </row>
    <row r="7871">
      <c r="I7871" s="1"/>
      <c r="J7871" s="1"/>
      <c r="K7871" s="1"/>
      <c r="AA7871" s="1"/>
      <c r="AB7871" s="1"/>
      <c r="AC7871" s="1"/>
      <c r="AJ7871" s="1"/>
      <c r="AK7871" s="1"/>
      <c r="AL7871" s="1"/>
    </row>
    <row r="7872">
      <c r="I7872" s="1"/>
      <c r="J7872" s="1"/>
      <c r="K7872" s="1"/>
      <c r="AA7872" s="1"/>
      <c r="AB7872" s="1"/>
      <c r="AC7872" s="1"/>
      <c r="AJ7872" s="1"/>
      <c r="AK7872" s="1"/>
      <c r="AL7872" s="1"/>
    </row>
    <row r="7873">
      <c r="I7873" s="1"/>
      <c r="J7873" s="1"/>
      <c r="K7873" s="1"/>
      <c r="AA7873" s="1"/>
      <c r="AB7873" s="1"/>
      <c r="AC7873" s="1"/>
      <c r="AJ7873" s="1"/>
      <c r="AK7873" s="1"/>
      <c r="AL7873" s="1"/>
    </row>
    <row r="7874">
      <c r="I7874" s="1"/>
      <c r="J7874" s="1"/>
      <c r="K7874" s="1"/>
      <c r="AA7874" s="1"/>
      <c r="AB7874" s="1"/>
      <c r="AC7874" s="1"/>
      <c r="AJ7874" s="1"/>
      <c r="AK7874" s="1"/>
      <c r="AL7874" s="1"/>
    </row>
    <row r="7875">
      <c r="I7875" s="1"/>
      <c r="J7875" s="1"/>
      <c r="K7875" s="1"/>
      <c r="AA7875" s="1"/>
      <c r="AB7875" s="1"/>
      <c r="AC7875" s="1"/>
      <c r="AJ7875" s="1"/>
      <c r="AK7875" s="1"/>
      <c r="AL7875" s="1"/>
    </row>
    <row r="7876">
      <c r="I7876" s="1"/>
      <c r="J7876" s="1"/>
      <c r="K7876" s="1"/>
      <c r="AA7876" s="1"/>
      <c r="AB7876" s="1"/>
      <c r="AC7876" s="1"/>
      <c r="AJ7876" s="1"/>
      <c r="AK7876" s="1"/>
      <c r="AL7876" s="1"/>
    </row>
    <row r="7877">
      <c r="I7877" s="1"/>
      <c r="J7877" s="1"/>
      <c r="K7877" s="1"/>
      <c r="AA7877" s="1"/>
      <c r="AB7877" s="1"/>
      <c r="AC7877" s="1"/>
      <c r="AJ7877" s="1"/>
      <c r="AK7877" s="1"/>
      <c r="AL7877" s="1"/>
    </row>
    <row r="7878">
      <c r="I7878" s="1"/>
      <c r="J7878" s="1"/>
      <c r="K7878" s="1"/>
      <c r="AA7878" s="1"/>
      <c r="AB7878" s="1"/>
      <c r="AC7878" s="1"/>
      <c r="AJ7878" s="1"/>
      <c r="AK7878" s="1"/>
      <c r="AL7878" s="1"/>
    </row>
    <row r="7879">
      <c r="I7879" s="1"/>
      <c r="J7879" s="1"/>
      <c r="K7879" s="1"/>
      <c r="AA7879" s="1"/>
      <c r="AB7879" s="1"/>
      <c r="AC7879" s="1"/>
      <c r="AJ7879" s="1"/>
      <c r="AK7879" s="1"/>
      <c r="AL7879" s="1"/>
    </row>
    <row r="7880">
      <c r="I7880" s="1"/>
      <c r="J7880" s="1"/>
      <c r="K7880" s="1"/>
      <c r="AA7880" s="1"/>
      <c r="AB7880" s="1"/>
      <c r="AC7880" s="1"/>
      <c r="AJ7880" s="1"/>
      <c r="AK7880" s="1"/>
      <c r="AL7880" s="1"/>
    </row>
    <row r="7881">
      <c r="I7881" s="1"/>
      <c r="J7881" s="1"/>
      <c r="K7881" s="1"/>
      <c r="AA7881" s="1"/>
      <c r="AB7881" s="1"/>
      <c r="AC7881" s="1"/>
      <c r="AJ7881" s="1"/>
      <c r="AK7881" s="1"/>
      <c r="AL7881" s="1"/>
    </row>
    <row r="7882">
      <c r="I7882" s="1"/>
      <c r="J7882" s="1"/>
      <c r="K7882" s="1"/>
      <c r="AA7882" s="1"/>
      <c r="AB7882" s="1"/>
      <c r="AC7882" s="1"/>
      <c r="AJ7882" s="1"/>
      <c r="AK7882" s="1"/>
      <c r="AL7882" s="1"/>
    </row>
    <row r="7883">
      <c r="I7883" s="1"/>
      <c r="J7883" s="1"/>
      <c r="K7883" s="1"/>
      <c r="AA7883" s="1"/>
      <c r="AB7883" s="1"/>
      <c r="AC7883" s="1"/>
      <c r="AJ7883" s="1"/>
      <c r="AK7883" s="1"/>
      <c r="AL7883" s="1"/>
    </row>
    <row r="7884">
      <c r="I7884" s="1"/>
      <c r="J7884" s="1"/>
      <c r="K7884" s="1"/>
      <c r="AA7884" s="1"/>
      <c r="AB7884" s="1"/>
      <c r="AC7884" s="1"/>
      <c r="AJ7884" s="1"/>
      <c r="AK7884" s="1"/>
      <c r="AL7884" s="1"/>
    </row>
    <row r="7885">
      <c r="I7885" s="1"/>
      <c r="J7885" s="1"/>
      <c r="K7885" s="1"/>
      <c r="AA7885" s="1"/>
      <c r="AB7885" s="1"/>
      <c r="AC7885" s="1"/>
      <c r="AJ7885" s="1"/>
      <c r="AK7885" s="1"/>
      <c r="AL7885" s="1"/>
    </row>
    <row r="7886">
      <c r="I7886" s="1"/>
      <c r="J7886" s="1"/>
      <c r="K7886" s="1"/>
      <c r="AA7886" s="1"/>
      <c r="AB7886" s="1"/>
      <c r="AC7886" s="1"/>
      <c r="AJ7886" s="1"/>
      <c r="AK7886" s="1"/>
      <c r="AL7886" s="1"/>
    </row>
    <row r="7887">
      <c r="I7887" s="1"/>
      <c r="J7887" s="1"/>
      <c r="K7887" s="1"/>
      <c r="AA7887" s="1"/>
      <c r="AB7887" s="1"/>
      <c r="AC7887" s="1"/>
      <c r="AJ7887" s="1"/>
      <c r="AK7887" s="1"/>
      <c r="AL7887" s="1"/>
    </row>
    <row r="7888">
      <c r="I7888" s="1"/>
      <c r="J7888" s="1"/>
      <c r="K7888" s="1"/>
      <c r="AA7888" s="1"/>
      <c r="AB7888" s="1"/>
      <c r="AC7888" s="1"/>
      <c r="AJ7888" s="1"/>
      <c r="AK7888" s="1"/>
      <c r="AL7888" s="1"/>
    </row>
    <row r="7889">
      <c r="I7889" s="1"/>
      <c r="J7889" s="1"/>
      <c r="K7889" s="1"/>
      <c r="AA7889" s="1"/>
      <c r="AB7889" s="1"/>
      <c r="AC7889" s="1"/>
      <c r="AJ7889" s="1"/>
      <c r="AK7889" s="1"/>
      <c r="AL7889" s="1"/>
    </row>
    <row r="7890">
      <c r="I7890" s="1"/>
      <c r="J7890" s="1"/>
      <c r="K7890" s="1"/>
      <c r="AA7890" s="1"/>
      <c r="AB7890" s="1"/>
      <c r="AC7890" s="1"/>
      <c r="AJ7890" s="1"/>
      <c r="AK7890" s="1"/>
      <c r="AL7890" s="1"/>
    </row>
    <row r="7891">
      <c r="I7891" s="1"/>
      <c r="J7891" s="1"/>
      <c r="K7891" s="1"/>
      <c r="AA7891" s="1"/>
      <c r="AB7891" s="1"/>
      <c r="AC7891" s="1"/>
      <c r="AJ7891" s="1"/>
      <c r="AK7891" s="1"/>
      <c r="AL7891" s="1"/>
    </row>
    <row r="7892">
      <c r="I7892" s="1"/>
      <c r="J7892" s="1"/>
      <c r="K7892" s="1"/>
      <c r="AA7892" s="1"/>
      <c r="AB7892" s="1"/>
      <c r="AC7892" s="1"/>
      <c r="AJ7892" s="1"/>
      <c r="AK7892" s="1"/>
      <c r="AL7892" s="1"/>
    </row>
    <row r="7893">
      <c r="I7893" s="1"/>
      <c r="J7893" s="1"/>
      <c r="K7893" s="1"/>
      <c r="AA7893" s="1"/>
      <c r="AB7893" s="1"/>
      <c r="AC7893" s="1"/>
      <c r="AJ7893" s="1"/>
      <c r="AK7893" s="1"/>
      <c r="AL7893" s="1"/>
    </row>
    <row r="7894">
      <c r="I7894" s="1"/>
      <c r="J7894" s="1"/>
      <c r="K7894" s="1"/>
      <c r="AA7894" s="1"/>
      <c r="AB7894" s="1"/>
      <c r="AC7894" s="1"/>
      <c r="AJ7894" s="1"/>
      <c r="AK7894" s="1"/>
      <c r="AL7894" s="1"/>
    </row>
    <row r="7895">
      <c r="I7895" s="1"/>
      <c r="J7895" s="1"/>
      <c r="K7895" s="1"/>
      <c r="AA7895" s="1"/>
      <c r="AB7895" s="1"/>
      <c r="AC7895" s="1"/>
      <c r="AJ7895" s="1"/>
      <c r="AK7895" s="1"/>
      <c r="AL7895" s="1"/>
    </row>
    <row r="7896">
      <c r="I7896" s="1"/>
      <c r="J7896" s="1"/>
      <c r="K7896" s="1"/>
      <c r="AA7896" s="1"/>
      <c r="AB7896" s="1"/>
      <c r="AC7896" s="1"/>
      <c r="AJ7896" s="1"/>
      <c r="AK7896" s="1"/>
      <c r="AL7896" s="1"/>
    </row>
    <row r="7897">
      <c r="I7897" s="1"/>
      <c r="J7897" s="1"/>
      <c r="K7897" s="1"/>
      <c r="AA7897" s="1"/>
      <c r="AB7897" s="1"/>
      <c r="AC7897" s="1"/>
      <c r="AJ7897" s="1"/>
      <c r="AK7897" s="1"/>
      <c r="AL7897" s="1"/>
    </row>
    <row r="7898">
      <c r="I7898" s="1"/>
      <c r="J7898" s="1"/>
      <c r="K7898" s="1"/>
      <c r="AA7898" s="1"/>
      <c r="AB7898" s="1"/>
      <c r="AC7898" s="1"/>
      <c r="AJ7898" s="1"/>
      <c r="AK7898" s="1"/>
      <c r="AL7898" s="1"/>
    </row>
    <row r="7899">
      <c r="I7899" s="1"/>
      <c r="J7899" s="1"/>
      <c r="K7899" s="1"/>
      <c r="AA7899" s="1"/>
      <c r="AB7899" s="1"/>
      <c r="AC7899" s="1"/>
      <c r="AJ7899" s="1"/>
      <c r="AK7899" s="1"/>
      <c r="AL7899" s="1"/>
    </row>
    <row r="7900">
      <c r="I7900" s="1"/>
      <c r="J7900" s="1"/>
      <c r="K7900" s="1"/>
      <c r="AA7900" s="1"/>
      <c r="AB7900" s="1"/>
      <c r="AC7900" s="1"/>
      <c r="AJ7900" s="1"/>
      <c r="AK7900" s="1"/>
      <c r="AL7900" s="1"/>
    </row>
    <row r="7901">
      <c r="I7901" s="1"/>
      <c r="J7901" s="1"/>
      <c r="K7901" s="1"/>
      <c r="AA7901" s="1"/>
      <c r="AB7901" s="1"/>
      <c r="AC7901" s="1"/>
      <c r="AJ7901" s="1"/>
      <c r="AK7901" s="1"/>
      <c r="AL7901" s="1"/>
    </row>
    <row r="7902">
      <c r="I7902" s="1"/>
      <c r="J7902" s="1"/>
      <c r="K7902" s="1"/>
      <c r="AA7902" s="1"/>
      <c r="AB7902" s="1"/>
      <c r="AC7902" s="1"/>
      <c r="AJ7902" s="1"/>
      <c r="AK7902" s="1"/>
      <c r="AL7902" s="1"/>
    </row>
    <row r="7903">
      <c r="I7903" s="1"/>
      <c r="J7903" s="1"/>
      <c r="K7903" s="1"/>
      <c r="AA7903" s="1"/>
      <c r="AB7903" s="1"/>
      <c r="AC7903" s="1"/>
      <c r="AJ7903" s="1"/>
      <c r="AK7903" s="1"/>
      <c r="AL7903" s="1"/>
    </row>
    <row r="7904">
      <c r="I7904" s="1"/>
      <c r="J7904" s="1"/>
      <c r="K7904" s="1"/>
      <c r="AA7904" s="1"/>
      <c r="AB7904" s="1"/>
      <c r="AC7904" s="1"/>
      <c r="AJ7904" s="1"/>
      <c r="AK7904" s="1"/>
      <c r="AL7904" s="1"/>
    </row>
    <row r="7905">
      <c r="I7905" s="1"/>
      <c r="J7905" s="1"/>
      <c r="K7905" s="1"/>
      <c r="AA7905" s="1"/>
      <c r="AB7905" s="1"/>
      <c r="AC7905" s="1"/>
      <c r="AJ7905" s="1"/>
      <c r="AK7905" s="1"/>
      <c r="AL7905" s="1"/>
    </row>
    <row r="7906">
      <c r="I7906" s="1"/>
      <c r="J7906" s="1"/>
      <c r="K7906" s="1"/>
      <c r="AA7906" s="1"/>
      <c r="AB7906" s="1"/>
      <c r="AC7906" s="1"/>
      <c r="AJ7906" s="1"/>
      <c r="AK7906" s="1"/>
      <c r="AL7906" s="1"/>
    </row>
    <row r="7907">
      <c r="I7907" s="1"/>
      <c r="J7907" s="1"/>
      <c r="K7907" s="1"/>
      <c r="AA7907" s="1"/>
      <c r="AB7907" s="1"/>
      <c r="AC7907" s="1"/>
      <c r="AJ7907" s="1"/>
      <c r="AK7907" s="1"/>
      <c r="AL7907" s="1"/>
    </row>
    <row r="7908">
      <c r="I7908" s="1"/>
      <c r="J7908" s="1"/>
      <c r="K7908" s="1"/>
      <c r="AA7908" s="1"/>
      <c r="AB7908" s="1"/>
      <c r="AC7908" s="1"/>
      <c r="AJ7908" s="1"/>
      <c r="AK7908" s="1"/>
      <c r="AL7908" s="1"/>
    </row>
    <row r="7909">
      <c r="I7909" s="1"/>
      <c r="J7909" s="1"/>
      <c r="K7909" s="1"/>
      <c r="AA7909" s="1"/>
      <c r="AB7909" s="1"/>
      <c r="AC7909" s="1"/>
      <c r="AJ7909" s="1"/>
      <c r="AK7909" s="1"/>
      <c r="AL7909" s="1"/>
    </row>
    <row r="7910">
      <c r="I7910" s="1"/>
      <c r="J7910" s="1"/>
      <c r="K7910" s="1"/>
      <c r="AA7910" s="1"/>
      <c r="AB7910" s="1"/>
      <c r="AC7910" s="1"/>
      <c r="AJ7910" s="1"/>
      <c r="AK7910" s="1"/>
      <c r="AL7910" s="1"/>
    </row>
    <row r="7911">
      <c r="I7911" s="1"/>
      <c r="J7911" s="1"/>
      <c r="K7911" s="1"/>
      <c r="AA7911" s="1"/>
      <c r="AB7911" s="1"/>
      <c r="AC7911" s="1"/>
      <c r="AJ7911" s="1"/>
      <c r="AK7911" s="1"/>
      <c r="AL7911" s="1"/>
    </row>
    <row r="7912">
      <c r="I7912" s="1"/>
      <c r="J7912" s="1"/>
      <c r="K7912" s="1"/>
      <c r="AA7912" s="1"/>
      <c r="AB7912" s="1"/>
      <c r="AC7912" s="1"/>
      <c r="AJ7912" s="1"/>
      <c r="AK7912" s="1"/>
      <c r="AL7912" s="1"/>
    </row>
    <row r="7913">
      <c r="I7913" s="1"/>
      <c r="J7913" s="1"/>
      <c r="K7913" s="1"/>
      <c r="AA7913" s="1"/>
      <c r="AB7913" s="1"/>
      <c r="AC7913" s="1"/>
      <c r="AJ7913" s="1"/>
      <c r="AK7913" s="1"/>
      <c r="AL7913" s="1"/>
    </row>
    <row r="7914">
      <c r="I7914" s="1"/>
      <c r="J7914" s="1"/>
      <c r="K7914" s="1"/>
      <c r="AA7914" s="1"/>
      <c r="AB7914" s="1"/>
      <c r="AC7914" s="1"/>
      <c r="AJ7914" s="1"/>
      <c r="AK7914" s="1"/>
      <c r="AL7914" s="1"/>
    </row>
    <row r="7915">
      <c r="I7915" s="1"/>
      <c r="J7915" s="1"/>
      <c r="K7915" s="1"/>
      <c r="AA7915" s="1"/>
      <c r="AB7915" s="1"/>
      <c r="AC7915" s="1"/>
      <c r="AJ7915" s="1"/>
      <c r="AK7915" s="1"/>
      <c r="AL7915" s="1"/>
    </row>
    <row r="7916">
      <c r="I7916" s="1"/>
      <c r="J7916" s="1"/>
      <c r="K7916" s="1"/>
      <c r="AA7916" s="1"/>
      <c r="AB7916" s="1"/>
      <c r="AC7916" s="1"/>
      <c r="AJ7916" s="1"/>
      <c r="AK7916" s="1"/>
      <c r="AL7916" s="1"/>
    </row>
    <row r="7917">
      <c r="I7917" s="1"/>
      <c r="J7917" s="1"/>
      <c r="K7917" s="1"/>
      <c r="AA7917" s="1"/>
      <c r="AB7917" s="1"/>
      <c r="AC7917" s="1"/>
      <c r="AJ7917" s="1"/>
      <c r="AK7917" s="1"/>
      <c r="AL7917" s="1"/>
    </row>
    <row r="7918">
      <c r="I7918" s="1"/>
      <c r="J7918" s="1"/>
      <c r="K7918" s="1"/>
      <c r="AA7918" s="1"/>
      <c r="AB7918" s="1"/>
      <c r="AC7918" s="1"/>
      <c r="AJ7918" s="1"/>
      <c r="AK7918" s="1"/>
      <c r="AL7918" s="1"/>
    </row>
    <row r="7919">
      <c r="I7919" s="1"/>
      <c r="J7919" s="1"/>
      <c r="K7919" s="1"/>
      <c r="AA7919" s="1"/>
      <c r="AB7919" s="1"/>
      <c r="AC7919" s="1"/>
      <c r="AJ7919" s="1"/>
      <c r="AK7919" s="1"/>
      <c r="AL7919" s="1"/>
    </row>
    <row r="7920">
      <c r="I7920" s="1"/>
      <c r="J7920" s="1"/>
      <c r="K7920" s="1"/>
      <c r="AA7920" s="1"/>
      <c r="AB7920" s="1"/>
      <c r="AC7920" s="1"/>
      <c r="AJ7920" s="1"/>
      <c r="AK7920" s="1"/>
      <c r="AL7920" s="1"/>
    </row>
    <row r="7921">
      <c r="I7921" s="1"/>
      <c r="J7921" s="1"/>
      <c r="K7921" s="1"/>
      <c r="AA7921" s="1"/>
      <c r="AB7921" s="1"/>
      <c r="AC7921" s="1"/>
      <c r="AJ7921" s="1"/>
      <c r="AK7921" s="1"/>
      <c r="AL7921" s="1"/>
    </row>
    <row r="7922">
      <c r="I7922" s="1"/>
      <c r="J7922" s="1"/>
      <c r="K7922" s="1"/>
      <c r="AA7922" s="1"/>
      <c r="AB7922" s="1"/>
      <c r="AC7922" s="1"/>
      <c r="AJ7922" s="1"/>
      <c r="AK7922" s="1"/>
      <c r="AL7922" s="1"/>
    </row>
    <row r="7923">
      <c r="I7923" s="1"/>
      <c r="J7923" s="1"/>
      <c r="K7923" s="1"/>
      <c r="AA7923" s="1"/>
      <c r="AB7923" s="1"/>
      <c r="AC7923" s="1"/>
      <c r="AJ7923" s="1"/>
      <c r="AK7923" s="1"/>
      <c r="AL7923" s="1"/>
    </row>
    <row r="7924">
      <c r="I7924" s="1"/>
      <c r="J7924" s="1"/>
      <c r="K7924" s="1"/>
      <c r="AA7924" s="1"/>
      <c r="AB7924" s="1"/>
      <c r="AC7924" s="1"/>
      <c r="AJ7924" s="1"/>
      <c r="AK7924" s="1"/>
      <c r="AL7924" s="1"/>
    </row>
    <row r="7925">
      <c r="I7925" s="1"/>
      <c r="J7925" s="1"/>
      <c r="K7925" s="1"/>
      <c r="AA7925" s="1"/>
      <c r="AB7925" s="1"/>
      <c r="AC7925" s="1"/>
      <c r="AJ7925" s="1"/>
      <c r="AK7925" s="1"/>
      <c r="AL7925" s="1"/>
    </row>
    <row r="7926">
      <c r="I7926" s="1"/>
      <c r="J7926" s="1"/>
      <c r="K7926" s="1"/>
      <c r="AA7926" s="1"/>
      <c r="AB7926" s="1"/>
      <c r="AC7926" s="1"/>
      <c r="AJ7926" s="1"/>
      <c r="AK7926" s="1"/>
      <c r="AL7926" s="1"/>
    </row>
    <row r="7927">
      <c r="I7927" s="1"/>
      <c r="J7927" s="1"/>
      <c r="K7927" s="1"/>
      <c r="AA7927" s="1"/>
      <c r="AB7927" s="1"/>
      <c r="AC7927" s="1"/>
      <c r="AJ7927" s="1"/>
      <c r="AK7927" s="1"/>
      <c r="AL7927" s="1"/>
    </row>
    <row r="7928">
      <c r="I7928" s="1"/>
      <c r="J7928" s="1"/>
      <c r="K7928" s="1"/>
      <c r="AA7928" s="1"/>
      <c r="AB7928" s="1"/>
      <c r="AC7928" s="1"/>
      <c r="AJ7928" s="1"/>
      <c r="AK7928" s="1"/>
      <c r="AL7928" s="1"/>
    </row>
    <row r="7929">
      <c r="I7929" s="1"/>
      <c r="J7929" s="1"/>
      <c r="K7929" s="1"/>
      <c r="AA7929" s="1"/>
      <c r="AB7929" s="1"/>
      <c r="AC7929" s="1"/>
      <c r="AJ7929" s="1"/>
      <c r="AK7929" s="1"/>
      <c r="AL7929" s="1"/>
    </row>
    <row r="7930">
      <c r="I7930" s="1"/>
      <c r="J7930" s="1"/>
      <c r="K7930" s="1"/>
      <c r="AA7930" s="1"/>
      <c r="AB7930" s="1"/>
      <c r="AC7930" s="1"/>
      <c r="AJ7930" s="1"/>
      <c r="AK7930" s="1"/>
      <c r="AL7930" s="1"/>
    </row>
    <row r="7931">
      <c r="I7931" s="1"/>
      <c r="J7931" s="1"/>
      <c r="K7931" s="1"/>
      <c r="AA7931" s="1"/>
      <c r="AB7931" s="1"/>
      <c r="AC7931" s="1"/>
      <c r="AJ7931" s="1"/>
      <c r="AK7931" s="1"/>
      <c r="AL7931" s="1"/>
    </row>
    <row r="7932">
      <c r="I7932" s="1"/>
      <c r="J7932" s="1"/>
      <c r="K7932" s="1"/>
      <c r="AA7932" s="1"/>
      <c r="AB7932" s="1"/>
      <c r="AC7932" s="1"/>
      <c r="AJ7932" s="1"/>
      <c r="AK7932" s="1"/>
      <c r="AL7932" s="1"/>
    </row>
    <row r="7933">
      <c r="I7933" s="1"/>
      <c r="J7933" s="1"/>
      <c r="K7933" s="1"/>
      <c r="AA7933" s="1"/>
      <c r="AB7933" s="1"/>
      <c r="AC7933" s="1"/>
      <c r="AJ7933" s="1"/>
      <c r="AK7933" s="1"/>
      <c r="AL7933" s="1"/>
    </row>
    <row r="7934">
      <c r="I7934" s="1"/>
      <c r="J7934" s="1"/>
      <c r="K7934" s="1"/>
      <c r="AA7934" s="1"/>
      <c r="AB7934" s="1"/>
      <c r="AC7934" s="1"/>
      <c r="AJ7934" s="1"/>
      <c r="AK7934" s="1"/>
      <c r="AL7934" s="1"/>
    </row>
    <row r="7935">
      <c r="I7935" s="1"/>
      <c r="J7935" s="1"/>
      <c r="K7935" s="1"/>
      <c r="AA7935" s="1"/>
      <c r="AB7935" s="1"/>
      <c r="AC7935" s="1"/>
      <c r="AJ7935" s="1"/>
      <c r="AK7935" s="1"/>
      <c r="AL7935" s="1"/>
    </row>
    <row r="7936">
      <c r="I7936" s="1"/>
      <c r="J7936" s="1"/>
      <c r="K7936" s="1"/>
      <c r="AA7936" s="1"/>
      <c r="AB7936" s="1"/>
      <c r="AC7936" s="1"/>
      <c r="AJ7936" s="1"/>
      <c r="AK7936" s="1"/>
      <c r="AL7936" s="1"/>
    </row>
    <row r="7937">
      <c r="I7937" s="1"/>
      <c r="J7937" s="1"/>
      <c r="K7937" s="1"/>
      <c r="AA7937" s="1"/>
      <c r="AB7937" s="1"/>
      <c r="AC7937" s="1"/>
      <c r="AJ7937" s="1"/>
      <c r="AK7937" s="1"/>
      <c r="AL7937" s="1"/>
    </row>
    <row r="7938">
      <c r="I7938" s="1"/>
      <c r="J7938" s="1"/>
      <c r="K7938" s="1"/>
      <c r="AA7938" s="1"/>
      <c r="AB7938" s="1"/>
      <c r="AC7938" s="1"/>
      <c r="AJ7938" s="1"/>
      <c r="AK7938" s="1"/>
      <c r="AL7938" s="1"/>
    </row>
    <row r="7939">
      <c r="I7939" s="1"/>
      <c r="J7939" s="1"/>
      <c r="K7939" s="1"/>
      <c r="AA7939" s="1"/>
      <c r="AB7939" s="1"/>
      <c r="AC7939" s="1"/>
      <c r="AJ7939" s="1"/>
      <c r="AK7939" s="1"/>
      <c r="AL7939" s="1"/>
    </row>
    <row r="7940">
      <c r="I7940" s="1"/>
      <c r="J7940" s="1"/>
      <c r="K7940" s="1"/>
      <c r="AA7940" s="1"/>
      <c r="AB7940" s="1"/>
      <c r="AC7940" s="1"/>
      <c r="AJ7940" s="1"/>
      <c r="AK7940" s="1"/>
      <c r="AL7940" s="1"/>
    </row>
    <row r="7941">
      <c r="I7941" s="1"/>
      <c r="J7941" s="1"/>
      <c r="K7941" s="1"/>
      <c r="AA7941" s="1"/>
      <c r="AB7941" s="1"/>
      <c r="AC7941" s="1"/>
      <c r="AJ7941" s="1"/>
      <c r="AK7941" s="1"/>
      <c r="AL7941" s="1"/>
    </row>
    <row r="7942">
      <c r="I7942" s="1"/>
      <c r="J7942" s="1"/>
      <c r="K7942" s="1"/>
      <c r="AA7942" s="1"/>
      <c r="AB7942" s="1"/>
      <c r="AC7942" s="1"/>
      <c r="AJ7942" s="1"/>
      <c r="AK7942" s="1"/>
      <c r="AL7942" s="1"/>
    </row>
    <row r="7943">
      <c r="I7943" s="1"/>
      <c r="J7943" s="1"/>
      <c r="K7943" s="1"/>
      <c r="AA7943" s="1"/>
      <c r="AB7943" s="1"/>
      <c r="AC7943" s="1"/>
      <c r="AJ7943" s="1"/>
      <c r="AK7943" s="1"/>
      <c r="AL7943" s="1"/>
    </row>
    <row r="7944">
      <c r="I7944" s="1"/>
      <c r="J7944" s="1"/>
      <c r="K7944" s="1"/>
      <c r="AA7944" s="1"/>
      <c r="AB7944" s="1"/>
      <c r="AC7944" s="1"/>
      <c r="AJ7944" s="1"/>
      <c r="AK7944" s="1"/>
      <c r="AL7944" s="1"/>
    </row>
    <row r="7945">
      <c r="I7945" s="1"/>
      <c r="J7945" s="1"/>
      <c r="K7945" s="1"/>
      <c r="AA7945" s="1"/>
      <c r="AB7945" s="1"/>
      <c r="AC7945" s="1"/>
      <c r="AJ7945" s="1"/>
      <c r="AK7945" s="1"/>
      <c r="AL7945" s="1"/>
    </row>
    <row r="7946">
      <c r="I7946" s="1"/>
      <c r="J7946" s="1"/>
      <c r="K7946" s="1"/>
      <c r="AA7946" s="1"/>
      <c r="AB7946" s="1"/>
      <c r="AC7946" s="1"/>
      <c r="AJ7946" s="1"/>
      <c r="AK7946" s="1"/>
      <c r="AL7946" s="1"/>
    </row>
    <row r="7947">
      <c r="I7947" s="1"/>
      <c r="J7947" s="1"/>
      <c r="K7947" s="1"/>
      <c r="AA7947" s="1"/>
      <c r="AB7947" s="1"/>
      <c r="AC7947" s="1"/>
      <c r="AJ7947" s="1"/>
      <c r="AK7947" s="1"/>
      <c r="AL7947" s="1"/>
    </row>
    <row r="7948">
      <c r="I7948" s="1"/>
      <c r="J7948" s="1"/>
      <c r="K7948" s="1"/>
      <c r="AA7948" s="1"/>
      <c r="AB7948" s="1"/>
      <c r="AC7948" s="1"/>
      <c r="AJ7948" s="1"/>
      <c r="AK7948" s="1"/>
      <c r="AL7948" s="1"/>
    </row>
    <row r="7949">
      <c r="I7949" s="1"/>
      <c r="J7949" s="1"/>
      <c r="K7949" s="1"/>
      <c r="AA7949" s="1"/>
      <c r="AB7949" s="1"/>
      <c r="AC7949" s="1"/>
      <c r="AJ7949" s="1"/>
      <c r="AK7949" s="1"/>
      <c r="AL7949" s="1"/>
    </row>
    <row r="7950">
      <c r="I7950" s="1"/>
      <c r="J7950" s="1"/>
      <c r="K7950" s="1"/>
      <c r="AA7950" s="1"/>
      <c r="AB7950" s="1"/>
      <c r="AC7950" s="1"/>
      <c r="AJ7950" s="1"/>
      <c r="AK7950" s="1"/>
      <c r="AL7950" s="1"/>
    </row>
    <row r="7951">
      <c r="I7951" s="1"/>
      <c r="J7951" s="1"/>
      <c r="K7951" s="1"/>
      <c r="AA7951" s="1"/>
      <c r="AB7951" s="1"/>
      <c r="AC7951" s="1"/>
      <c r="AJ7951" s="1"/>
      <c r="AK7951" s="1"/>
      <c r="AL7951" s="1"/>
    </row>
    <row r="7952">
      <c r="I7952" s="1"/>
      <c r="J7952" s="1"/>
      <c r="K7952" s="1"/>
      <c r="AA7952" s="1"/>
      <c r="AB7952" s="1"/>
      <c r="AC7952" s="1"/>
      <c r="AJ7952" s="1"/>
      <c r="AK7952" s="1"/>
      <c r="AL7952" s="1"/>
    </row>
    <row r="7953">
      <c r="I7953" s="1"/>
      <c r="J7953" s="1"/>
      <c r="K7953" s="1"/>
      <c r="AA7953" s="1"/>
      <c r="AB7953" s="1"/>
      <c r="AC7953" s="1"/>
      <c r="AJ7953" s="1"/>
      <c r="AK7953" s="1"/>
      <c r="AL7953" s="1"/>
    </row>
    <row r="7954">
      <c r="I7954" s="1"/>
      <c r="J7954" s="1"/>
      <c r="K7954" s="1"/>
      <c r="AA7954" s="1"/>
      <c r="AB7954" s="1"/>
      <c r="AC7954" s="1"/>
      <c r="AJ7954" s="1"/>
      <c r="AK7954" s="1"/>
      <c r="AL7954" s="1"/>
    </row>
    <row r="7955">
      <c r="I7955" s="1"/>
      <c r="J7955" s="1"/>
      <c r="K7955" s="1"/>
      <c r="AA7955" s="1"/>
      <c r="AB7955" s="1"/>
      <c r="AC7955" s="1"/>
      <c r="AJ7955" s="1"/>
      <c r="AK7955" s="1"/>
      <c r="AL7955" s="1"/>
    </row>
    <row r="7956">
      <c r="I7956" s="1"/>
      <c r="J7956" s="1"/>
      <c r="K7956" s="1"/>
      <c r="AA7956" s="1"/>
      <c r="AB7956" s="1"/>
      <c r="AC7956" s="1"/>
      <c r="AJ7956" s="1"/>
      <c r="AK7956" s="1"/>
      <c r="AL7956" s="1"/>
    </row>
    <row r="7957">
      <c r="I7957" s="1"/>
      <c r="J7957" s="1"/>
      <c r="K7957" s="1"/>
      <c r="AA7957" s="1"/>
      <c r="AB7957" s="1"/>
      <c r="AC7957" s="1"/>
      <c r="AJ7957" s="1"/>
      <c r="AK7957" s="1"/>
      <c r="AL7957" s="1"/>
    </row>
    <row r="7958">
      <c r="I7958" s="1"/>
      <c r="J7958" s="1"/>
      <c r="K7958" s="1"/>
      <c r="AA7958" s="1"/>
      <c r="AB7958" s="1"/>
      <c r="AC7958" s="1"/>
      <c r="AJ7958" s="1"/>
      <c r="AK7958" s="1"/>
      <c r="AL7958" s="1"/>
    </row>
    <row r="7959">
      <c r="I7959" s="1"/>
      <c r="J7959" s="1"/>
      <c r="K7959" s="1"/>
      <c r="AA7959" s="1"/>
      <c r="AB7959" s="1"/>
      <c r="AC7959" s="1"/>
      <c r="AJ7959" s="1"/>
      <c r="AK7959" s="1"/>
      <c r="AL7959" s="1"/>
    </row>
    <row r="7960">
      <c r="I7960" s="1"/>
      <c r="J7960" s="1"/>
      <c r="K7960" s="1"/>
      <c r="AA7960" s="1"/>
      <c r="AB7960" s="1"/>
      <c r="AC7960" s="1"/>
      <c r="AJ7960" s="1"/>
      <c r="AK7960" s="1"/>
      <c r="AL7960" s="1"/>
    </row>
    <row r="7961">
      <c r="I7961" s="1"/>
      <c r="J7961" s="1"/>
      <c r="K7961" s="1"/>
      <c r="AA7961" s="1"/>
      <c r="AB7961" s="1"/>
      <c r="AC7961" s="1"/>
      <c r="AJ7961" s="1"/>
      <c r="AK7961" s="1"/>
      <c r="AL7961" s="1"/>
    </row>
    <row r="7962">
      <c r="I7962" s="1"/>
      <c r="J7962" s="1"/>
      <c r="K7962" s="1"/>
      <c r="AA7962" s="1"/>
      <c r="AB7962" s="1"/>
      <c r="AC7962" s="1"/>
      <c r="AJ7962" s="1"/>
      <c r="AK7962" s="1"/>
      <c r="AL7962" s="1"/>
    </row>
    <row r="7963">
      <c r="I7963" s="1"/>
      <c r="J7963" s="1"/>
      <c r="K7963" s="1"/>
      <c r="AA7963" s="1"/>
      <c r="AB7963" s="1"/>
      <c r="AC7963" s="1"/>
      <c r="AJ7963" s="1"/>
      <c r="AK7963" s="1"/>
      <c r="AL7963" s="1"/>
    </row>
    <row r="7964">
      <c r="I7964" s="1"/>
      <c r="J7964" s="1"/>
      <c r="K7964" s="1"/>
      <c r="AA7964" s="1"/>
      <c r="AB7964" s="1"/>
      <c r="AC7964" s="1"/>
      <c r="AJ7964" s="1"/>
      <c r="AK7964" s="1"/>
      <c r="AL7964" s="1"/>
    </row>
    <row r="7965">
      <c r="I7965" s="1"/>
      <c r="J7965" s="1"/>
      <c r="K7965" s="1"/>
      <c r="AA7965" s="1"/>
      <c r="AB7965" s="1"/>
      <c r="AC7965" s="1"/>
      <c r="AJ7965" s="1"/>
      <c r="AK7965" s="1"/>
      <c r="AL7965" s="1"/>
    </row>
    <row r="7966">
      <c r="I7966" s="1"/>
      <c r="J7966" s="1"/>
      <c r="K7966" s="1"/>
      <c r="AA7966" s="1"/>
      <c r="AB7966" s="1"/>
      <c r="AC7966" s="1"/>
      <c r="AJ7966" s="1"/>
      <c r="AK7966" s="1"/>
      <c r="AL7966" s="1"/>
    </row>
    <row r="7967">
      <c r="I7967" s="1"/>
      <c r="J7967" s="1"/>
      <c r="K7967" s="1"/>
      <c r="AA7967" s="1"/>
      <c r="AB7967" s="1"/>
      <c r="AC7967" s="1"/>
      <c r="AJ7967" s="1"/>
      <c r="AK7967" s="1"/>
      <c r="AL7967" s="1"/>
    </row>
    <row r="7968">
      <c r="I7968" s="1"/>
      <c r="J7968" s="1"/>
      <c r="K7968" s="1"/>
      <c r="AA7968" s="1"/>
      <c r="AB7968" s="1"/>
      <c r="AC7968" s="1"/>
      <c r="AJ7968" s="1"/>
      <c r="AK7968" s="1"/>
      <c r="AL7968" s="1"/>
    </row>
    <row r="7969">
      <c r="I7969" s="1"/>
      <c r="J7969" s="1"/>
      <c r="K7969" s="1"/>
      <c r="AA7969" s="1"/>
      <c r="AB7969" s="1"/>
      <c r="AC7969" s="1"/>
      <c r="AJ7969" s="1"/>
      <c r="AK7969" s="1"/>
      <c r="AL7969" s="1"/>
    </row>
    <row r="7970">
      <c r="I7970" s="1"/>
      <c r="J7970" s="1"/>
      <c r="K7970" s="1"/>
      <c r="AA7970" s="1"/>
      <c r="AB7970" s="1"/>
      <c r="AC7970" s="1"/>
      <c r="AJ7970" s="1"/>
      <c r="AK7970" s="1"/>
      <c r="AL7970" s="1"/>
    </row>
    <row r="7971">
      <c r="I7971" s="1"/>
      <c r="J7971" s="1"/>
      <c r="K7971" s="1"/>
      <c r="AA7971" s="1"/>
      <c r="AB7971" s="1"/>
      <c r="AC7971" s="1"/>
      <c r="AJ7971" s="1"/>
      <c r="AK7971" s="1"/>
      <c r="AL7971" s="1"/>
    </row>
    <row r="7972">
      <c r="I7972" s="1"/>
      <c r="J7972" s="1"/>
      <c r="K7972" s="1"/>
      <c r="AA7972" s="1"/>
      <c r="AB7972" s="1"/>
      <c r="AC7972" s="1"/>
      <c r="AJ7972" s="1"/>
      <c r="AK7972" s="1"/>
      <c r="AL7972" s="1"/>
    </row>
    <row r="7973">
      <c r="I7973" s="1"/>
      <c r="J7973" s="1"/>
      <c r="K7973" s="1"/>
      <c r="AA7973" s="1"/>
      <c r="AB7973" s="1"/>
      <c r="AC7973" s="1"/>
      <c r="AJ7973" s="1"/>
      <c r="AK7973" s="1"/>
      <c r="AL7973" s="1"/>
    </row>
    <row r="7974">
      <c r="I7974" s="1"/>
      <c r="J7974" s="1"/>
      <c r="K7974" s="1"/>
      <c r="AA7974" s="1"/>
      <c r="AB7974" s="1"/>
      <c r="AC7974" s="1"/>
      <c r="AJ7974" s="1"/>
      <c r="AK7974" s="1"/>
      <c r="AL7974" s="1"/>
    </row>
    <row r="7975">
      <c r="I7975" s="1"/>
      <c r="J7975" s="1"/>
      <c r="K7975" s="1"/>
      <c r="AA7975" s="1"/>
      <c r="AB7975" s="1"/>
      <c r="AC7975" s="1"/>
      <c r="AJ7975" s="1"/>
      <c r="AK7975" s="1"/>
      <c r="AL7975" s="1"/>
    </row>
    <row r="7976">
      <c r="I7976" s="1"/>
      <c r="J7976" s="1"/>
      <c r="K7976" s="1"/>
      <c r="AA7976" s="1"/>
      <c r="AB7976" s="1"/>
      <c r="AC7976" s="1"/>
      <c r="AJ7976" s="1"/>
      <c r="AK7976" s="1"/>
      <c r="AL7976" s="1"/>
    </row>
    <row r="7977">
      <c r="I7977" s="1"/>
      <c r="J7977" s="1"/>
      <c r="K7977" s="1"/>
      <c r="AA7977" s="1"/>
      <c r="AB7977" s="1"/>
      <c r="AC7977" s="1"/>
      <c r="AJ7977" s="1"/>
      <c r="AK7977" s="1"/>
      <c r="AL7977" s="1"/>
    </row>
    <row r="7978">
      <c r="I7978" s="1"/>
      <c r="J7978" s="1"/>
      <c r="K7978" s="1"/>
      <c r="AA7978" s="1"/>
      <c r="AB7978" s="1"/>
      <c r="AC7978" s="1"/>
      <c r="AJ7978" s="1"/>
      <c r="AK7978" s="1"/>
      <c r="AL7978" s="1"/>
    </row>
    <row r="7979">
      <c r="I7979" s="1"/>
      <c r="J7979" s="1"/>
      <c r="K7979" s="1"/>
      <c r="AA7979" s="1"/>
      <c r="AB7979" s="1"/>
      <c r="AC7979" s="1"/>
      <c r="AJ7979" s="1"/>
      <c r="AK7979" s="1"/>
      <c r="AL7979" s="1"/>
    </row>
    <row r="7980">
      <c r="I7980" s="1"/>
      <c r="J7980" s="1"/>
      <c r="K7980" s="1"/>
      <c r="AA7980" s="1"/>
      <c r="AB7980" s="1"/>
      <c r="AC7980" s="1"/>
      <c r="AJ7980" s="1"/>
      <c r="AK7980" s="1"/>
      <c r="AL7980" s="1"/>
    </row>
    <row r="7981">
      <c r="I7981" s="1"/>
      <c r="J7981" s="1"/>
      <c r="K7981" s="1"/>
      <c r="AA7981" s="1"/>
      <c r="AB7981" s="1"/>
      <c r="AC7981" s="1"/>
      <c r="AJ7981" s="1"/>
      <c r="AK7981" s="1"/>
      <c r="AL7981" s="1"/>
    </row>
    <row r="7982">
      <c r="I7982" s="1"/>
      <c r="J7982" s="1"/>
      <c r="K7982" s="1"/>
      <c r="AA7982" s="1"/>
      <c r="AB7982" s="1"/>
      <c r="AC7982" s="1"/>
      <c r="AJ7982" s="1"/>
      <c r="AK7982" s="1"/>
      <c r="AL7982" s="1"/>
    </row>
    <row r="7983">
      <c r="I7983" s="1"/>
      <c r="J7983" s="1"/>
      <c r="K7983" s="1"/>
      <c r="AA7983" s="1"/>
      <c r="AB7983" s="1"/>
      <c r="AC7983" s="1"/>
      <c r="AJ7983" s="1"/>
      <c r="AK7983" s="1"/>
      <c r="AL7983" s="1"/>
    </row>
    <row r="7984">
      <c r="I7984" s="1"/>
      <c r="J7984" s="1"/>
      <c r="K7984" s="1"/>
      <c r="AA7984" s="1"/>
      <c r="AB7984" s="1"/>
      <c r="AC7984" s="1"/>
      <c r="AJ7984" s="1"/>
      <c r="AK7984" s="1"/>
      <c r="AL7984" s="1"/>
    </row>
    <row r="7985">
      <c r="I7985" s="1"/>
      <c r="J7985" s="1"/>
      <c r="K7985" s="1"/>
      <c r="AA7985" s="1"/>
      <c r="AB7985" s="1"/>
      <c r="AC7985" s="1"/>
      <c r="AJ7985" s="1"/>
      <c r="AK7985" s="1"/>
      <c r="AL7985" s="1"/>
    </row>
    <row r="7986">
      <c r="I7986" s="1"/>
      <c r="J7986" s="1"/>
      <c r="K7986" s="1"/>
      <c r="AA7986" s="1"/>
      <c r="AB7986" s="1"/>
      <c r="AC7986" s="1"/>
      <c r="AJ7986" s="1"/>
      <c r="AK7986" s="1"/>
      <c r="AL7986" s="1"/>
    </row>
    <row r="7987">
      <c r="I7987" s="1"/>
      <c r="J7987" s="1"/>
      <c r="K7987" s="1"/>
      <c r="AA7987" s="1"/>
      <c r="AB7987" s="1"/>
      <c r="AC7987" s="1"/>
      <c r="AJ7987" s="1"/>
      <c r="AK7987" s="1"/>
      <c r="AL7987" s="1"/>
    </row>
    <row r="7988">
      <c r="I7988" s="1"/>
      <c r="J7988" s="1"/>
      <c r="K7988" s="1"/>
      <c r="AA7988" s="1"/>
      <c r="AB7988" s="1"/>
      <c r="AC7988" s="1"/>
      <c r="AJ7988" s="1"/>
      <c r="AK7988" s="1"/>
      <c r="AL7988" s="1"/>
    </row>
    <row r="7989">
      <c r="I7989" s="1"/>
      <c r="J7989" s="1"/>
      <c r="K7989" s="1"/>
      <c r="AA7989" s="1"/>
      <c r="AB7989" s="1"/>
      <c r="AC7989" s="1"/>
      <c r="AJ7989" s="1"/>
      <c r="AK7989" s="1"/>
      <c r="AL7989" s="1"/>
    </row>
    <row r="7990">
      <c r="I7990" s="1"/>
      <c r="J7990" s="1"/>
      <c r="K7990" s="1"/>
      <c r="AA7990" s="1"/>
      <c r="AB7990" s="1"/>
      <c r="AC7990" s="1"/>
      <c r="AJ7990" s="1"/>
      <c r="AK7990" s="1"/>
      <c r="AL7990" s="1"/>
    </row>
    <row r="7991">
      <c r="I7991" s="1"/>
      <c r="J7991" s="1"/>
      <c r="K7991" s="1"/>
      <c r="AA7991" s="1"/>
      <c r="AB7991" s="1"/>
      <c r="AC7991" s="1"/>
      <c r="AJ7991" s="1"/>
      <c r="AK7991" s="1"/>
      <c r="AL7991" s="1"/>
    </row>
    <row r="7992">
      <c r="I7992" s="1"/>
      <c r="J7992" s="1"/>
      <c r="K7992" s="1"/>
      <c r="AA7992" s="1"/>
      <c r="AB7992" s="1"/>
      <c r="AC7992" s="1"/>
      <c r="AJ7992" s="1"/>
      <c r="AK7992" s="1"/>
      <c r="AL7992" s="1"/>
    </row>
    <row r="7993">
      <c r="I7993" s="1"/>
      <c r="J7993" s="1"/>
      <c r="K7993" s="1"/>
      <c r="AA7993" s="1"/>
      <c r="AB7993" s="1"/>
      <c r="AC7993" s="1"/>
      <c r="AJ7993" s="1"/>
      <c r="AK7993" s="1"/>
      <c r="AL7993" s="1"/>
    </row>
    <row r="7994">
      <c r="I7994" s="1"/>
      <c r="J7994" s="1"/>
      <c r="K7994" s="1"/>
      <c r="AA7994" s="1"/>
      <c r="AB7994" s="1"/>
      <c r="AC7994" s="1"/>
      <c r="AJ7994" s="1"/>
      <c r="AK7994" s="1"/>
      <c r="AL7994" s="1"/>
    </row>
    <row r="7995">
      <c r="I7995" s="1"/>
      <c r="J7995" s="1"/>
      <c r="K7995" s="1"/>
      <c r="AA7995" s="1"/>
      <c r="AB7995" s="1"/>
      <c r="AC7995" s="1"/>
      <c r="AJ7995" s="1"/>
      <c r="AK7995" s="1"/>
      <c r="AL7995" s="1"/>
    </row>
    <row r="7996">
      <c r="I7996" s="1"/>
      <c r="J7996" s="1"/>
      <c r="K7996" s="1"/>
      <c r="AA7996" s="1"/>
      <c r="AB7996" s="1"/>
      <c r="AC7996" s="1"/>
      <c r="AJ7996" s="1"/>
      <c r="AK7996" s="1"/>
      <c r="AL7996" s="1"/>
    </row>
    <row r="7997">
      <c r="I7997" s="1"/>
      <c r="J7997" s="1"/>
      <c r="K7997" s="1"/>
      <c r="AA7997" s="1"/>
      <c r="AB7997" s="1"/>
      <c r="AC7997" s="1"/>
      <c r="AJ7997" s="1"/>
      <c r="AK7997" s="1"/>
      <c r="AL7997" s="1"/>
    </row>
    <row r="7998">
      <c r="I7998" s="1"/>
      <c r="J7998" s="1"/>
      <c r="K7998" s="1"/>
      <c r="AA7998" s="1"/>
      <c r="AB7998" s="1"/>
      <c r="AC7998" s="1"/>
      <c r="AJ7998" s="1"/>
      <c r="AK7998" s="1"/>
      <c r="AL7998" s="1"/>
    </row>
    <row r="7999">
      <c r="I7999" s="1"/>
      <c r="J7999" s="1"/>
      <c r="K7999" s="1"/>
      <c r="AA7999" s="1"/>
      <c r="AB7999" s="1"/>
      <c r="AC7999" s="1"/>
      <c r="AJ7999" s="1"/>
      <c r="AK7999" s="1"/>
      <c r="AL7999" s="1"/>
    </row>
    <row r="8000">
      <c r="I8000" s="1"/>
      <c r="J8000" s="1"/>
      <c r="K8000" s="1"/>
      <c r="AA8000" s="1"/>
      <c r="AB8000" s="1"/>
      <c r="AC8000" s="1"/>
      <c r="AJ8000" s="1"/>
      <c r="AK8000" s="1"/>
      <c r="AL8000" s="1"/>
    </row>
    <row r="8001">
      <c r="I8001" s="1"/>
      <c r="J8001" s="1"/>
      <c r="K8001" s="1"/>
      <c r="AA8001" s="1"/>
      <c r="AB8001" s="1"/>
      <c r="AC8001" s="1"/>
      <c r="AJ8001" s="1"/>
      <c r="AK8001" s="1"/>
      <c r="AL8001" s="1"/>
    </row>
    <row r="8002">
      <c r="I8002" s="1"/>
      <c r="J8002" s="1"/>
      <c r="K8002" s="1"/>
      <c r="AA8002" s="1"/>
      <c r="AB8002" s="1"/>
      <c r="AC8002" s="1"/>
      <c r="AJ8002" s="1"/>
      <c r="AK8002" s="1"/>
      <c r="AL8002" s="1"/>
    </row>
    <row r="8003">
      <c r="I8003" s="1"/>
      <c r="J8003" s="1"/>
      <c r="K8003" s="1"/>
      <c r="AA8003" s="1"/>
      <c r="AB8003" s="1"/>
      <c r="AC8003" s="1"/>
      <c r="AJ8003" s="1"/>
      <c r="AK8003" s="1"/>
      <c r="AL8003" s="1"/>
    </row>
    <row r="8004">
      <c r="I8004" s="1"/>
      <c r="J8004" s="1"/>
      <c r="K8004" s="1"/>
      <c r="AA8004" s="1"/>
      <c r="AB8004" s="1"/>
      <c r="AC8004" s="1"/>
      <c r="AJ8004" s="1"/>
      <c r="AK8004" s="1"/>
      <c r="AL8004" s="1"/>
    </row>
    <row r="8005">
      <c r="I8005" s="1"/>
      <c r="J8005" s="1"/>
      <c r="K8005" s="1"/>
      <c r="AA8005" s="1"/>
      <c r="AB8005" s="1"/>
      <c r="AC8005" s="1"/>
      <c r="AJ8005" s="1"/>
      <c r="AK8005" s="1"/>
      <c r="AL8005" s="1"/>
    </row>
    <row r="8006">
      <c r="I8006" s="1"/>
      <c r="J8006" s="1"/>
      <c r="K8006" s="1"/>
      <c r="AA8006" s="1"/>
      <c r="AB8006" s="1"/>
      <c r="AC8006" s="1"/>
      <c r="AJ8006" s="1"/>
      <c r="AK8006" s="1"/>
      <c r="AL8006" s="1"/>
    </row>
    <row r="8007">
      <c r="I8007" s="1"/>
      <c r="J8007" s="1"/>
      <c r="K8007" s="1"/>
      <c r="AA8007" s="1"/>
      <c r="AB8007" s="1"/>
      <c r="AC8007" s="1"/>
      <c r="AJ8007" s="1"/>
      <c r="AK8007" s="1"/>
      <c r="AL8007" s="1"/>
    </row>
    <row r="8008">
      <c r="I8008" s="1"/>
      <c r="J8008" s="1"/>
      <c r="K8008" s="1"/>
      <c r="AA8008" s="1"/>
      <c r="AB8008" s="1"/>
      <c r="AC8008" s="1"/>
      <c r="AJ8008" s="1"/>
      <c r="AK8008" s="1"/>
      <c r="AL8008" s="1"/>
    </row>
    <row r="8009">
      <c r="I8009" s="1"/>
      <c r="J8009" s="1"/>
      <c r="K8009" s="1"/>
      <c r="AA8009" s="1"/>
      <c r="AB8009" s="1"/>
      <c r="AC8009" s="1"/>
      <c r="AJ8009" s="1"/>
      <c r="AK8009" s="1"/>
      <c r="AL8009" s="1"/>
    </row>
    <row r="8010">
      <c r="I8010" s="1"/>
      <c r="J8010" s="1"/>
      <c r="K8010" s="1"/>
      <c r="AA8010" s="1"/>
      <c r="AB8010" s="1"/>
      <c r="AC8010" s="1"/>
      <c r="AJ8010" s="1"/>
      <c r="AK8010" s="1"/>
      <c r="AL8010" s="1"/>
    </row>
    <row r="8011">
      <c r="I8011" s="1"/>
      <c r="J8011" s="1"/>
      <c r="K8011" s="1"/>
      <c r="AA8011" s="1"/>
      <c r="AB8011" s="1"/>
      <c r="AC8011" s="1"/>
      <c r="AJ8011" s="1"/>
      <c r="AK8011" s="1"/>
      <c r="AL8011" s="1"/>
    </row>
    <row r="8012">
      <c r="I8012" s="1"/>
      <c r="J8012" s="1"/>
      <c r="K8012" s="1"/>
      <c r="AA8012" s="1"/>
      <c r="AB8012" s="1"/>
      <c r="AC8012" s="1"/>
      <c r="AJ8012" s="1"/>
      <c r="AK8012" s="1"/>
      <c r="AL8012" s="1"/>
    </row>
    <row r="8013">
      <c r="I8013" s="1"/>
      <c r="J8013" s="1"/>
      <c r="K8013" s="1"/>
      <c r="AA8013" s="1"/>
      <c r="AB8013" s="1"/>
      <c r="AC8013" s="1"/>
      <c r="AJ8013" s="1"/>
      <c r="AK8013" s="1"/>
      <c r="AL8013" s="1"/>
    </row>
    <row r="8014">
      <c r="I8014" s="1"/>
      <c r="J8014" s="1"/>
      <c r="K8014" s="1"/>
      <c r="AA8014" s="1"/>
      <c r="AB8014" s="1"/>
      <c r="AC8014" s="1"/>
      <c r="AJ8014" s="1"/>
      <c r="AK8014" s="1"/>
      <c r="AL8014" s="1"/>
    </row>
    <row r="8015">
      <c r="I8015" s="1"/>
      <c r="J8015" s="1"/>
      <c r="K8015" s="1"/>
      <c r="AA8015" s="1"/>
      <c r="AB8015" s="1"/>
      <c r="AC8015" s="1"/>
      <c r="AJ8015" s="1"/>
      <c r="AK8015" s="1"/>
      <c r="AL8015" s="1"/>
    </row>
    <row r="8016">
      <c r="I8016" s="1"/>
      <c r="J8016" s="1"/>
      <c r="K8016" s="1"/>
      <c r="AA8016" s="1"/>
      <c r="AB8016" s="1"/>
      <c r="AC8016" s="1"/>
      <c r="AJ8016" s="1"/>
      <c r="AK8016" s="1"/>
      <c r="AL8016" s="1"/>
    </row>
    <row r="8017">
      <c r="I8017" s="1"/>
      <c r="J8017" s="1"/>
      <c r="K8017" s="1"/>
      <c r="AA8017" s="1"/>
      <c r="AB8017" s="1"/>
      <c r="AC8017" s="1"/>
      <c r="AJ8017" s="1"/>
      <c r="AK8017" s="1"/>
      <c r="AL8017" s="1"/>
    </row>
    <row r="8018">
      <c r="I8018" s="1"/>
      <c r="J8018" s="1"/>
      <c r="K8018" s="1"/>
      <c r="AA8018" s="1"/>
      <c r="AB8018" s="1"/>
      <c r="AC8018" s="1"/>
      <c r="AJ8018" s="1"/>
      <c r="AK8018" s="1"/>
      <c r="AL8018" s="1"/>
    </row>
    <row r="8019">
      <c r="I8019" s="1"/>
      <c r="J8019" s="1"/>
      <c r="K8019" s="1"/>
      <c r="AA8019" s="1"/>
      <c r="AB8019" s="1"/>
      <c r="AC8019" s="1"/>
      <c r="AJ8019" s="1"/>
      <c r="AK8019" s="1"/>
      <c r="AL8019" s="1"/>
    </row>
    <row r="8020">
      <c r="I8020" s="1"/>
      <c r="J8020" s="1"/>
      <c r="K8020" s="1"/>
      <c r="AA8020" s="1"/>
      <c r="AB8020" s="1"/>
      <c r="AC8020" s="1"/>
      <c r="AJ8020" s="1"/>
      <c r="AK8020" s="1"/>
      <c r="AL8020" s="1"/>
    </row>
    <row r="8021">
      <c r="I8021" s="1"/>
      <c r="J8021" s="1"/>
      <c r="K8021" s="1"/>
      <c r="AA8021" s="1"/>
      <c r="AB8021" s="1"/>
      <c r="AC8021" s="1"/>
      <c r="AJ8021" s="1"/>
      <c r="AK8021" s="1"/>
      <c r="AL8021" s="1"/>
    </row>
    <row r="8022">
      <c r="I8022" s="1"/>
      <c r="J8022" s="1"/>
      <c r="K8022" s="1"/>
      <c r="AA8022" s="1"/>
      <c r="AB8022" s="1"/>
      <c r="AC8022" s="1"/>
      <c r="AJ8022" s="1"/>
      <c r="AK8022" s="1"/>
      <c r="AL8022" s="1"/>
    </row>
    <row r="8023">
      <c r="I8023" s="1"/>
      <c r="J8023" s="1"/>
      <c r="K8023" s="1"/>
      <c r="AA8023" s="1"/>
      <c r="AB8023" s="1"/>
      <c r="AC8023" s="1"/>
      <c r="AJ8023" s="1"/>
      <c r="AK8023" s="1"/>
      <c r="AL8023" s="1"/>
    </row>
    <row r="8024">
      <c r="I8024" s="1"/>
      <c r="J8024" s="1"/>
      <c r="K8024" s="1"/>
      <c r="AA8024" s="1"/>
      <c r="AB8024" s="1"/>
      <c r="AC8024" s="1"/>
      <c r="AJ8024" s="1"/>
      <c r="AK8024" s="1"/>
      <c r="AL8024" s="1"/>
    </row>
    <row r="8025">
      <c r="I8025" s="1"/>
      <c r="J8025" s="1"/>
      <c r="K8025" s="1"/>
      <c r="AA8025" s="1"/>
      <c r="AB8025" s="1"/>
      <c r="AC8025" s="1"/>
      <c r="AJ8025" s="1"/>
      <c r="AK8025" s="1"/>
      <c r="AL8025" s="1"/>
    </row>
    <row r="8026">
      <c r="I8026" s="1"/>
      <c r="J8026" s="1"/>
      <c r="K8026" s="1"/>
      <c r="AA8026" s="1"/>
      <c r="AB8026" s="1"/>
      <c r="AC8026" s="1"/>
      <c r="AJ8026" s="1"/>
      <c r="AK8026" s="1"/>
      <c r="AL8026" s="1"/>
    </row>
    <row r="8027">
      <c r="I8027" s="1"/>
      <c r="J8027" s="1"/>
      <c r="K8027" s="1"/>
      <c r="AA8027" s="1"/>
      <c r="AB8027" s="1"/>
      <c r="AC8027" s="1"/>
      <c r="AJ8027" s="1"/>
      <c r="AK8027" s="1"/>
      <c r="AL8027" s="1"/>
    </row>
    <row r="8028">
      <c r="I8028" s="1"/>
      <c r="J8028" s="1"/>
      <c r="K8028" s="1"/>
      <c r="AA8028" s="1"/>
      <c r="AB8028" s="1"/>
      <c r="AC8028" s="1"/>
      <c r="AJ8028" s="1"/>
      <c r="AK8028" s="1"/>
      <c r="AL8028" s="1"/>
    </row>
    <row r="8029">
      <c r="I8029" s="1"/>
      <c r="J8029" s="1"/>
      <c r="K8029" s="1"/>
      <c r="AA8029" s="1"/>
      <c r="AB8029" s="1"/>
      <c r="AC8029" s="1"/>
      <c r="AJ8029" s="1"/>
      <c r="AK8029" s="1"/>
      <c r="AL8029" s="1"/>
    </row>
    <row r="8030">
      <c r="I8030" s="1"/>
      <c r="J8030" s="1"/>
      <c r="K8030" s="1"/>
      <c r="AA8030" s="1"/>
      <c r="AB8030" s="1"/>
      <c r="AC8030" s="1"/>
      <c r="AJ8030" s="1"/>
      <c r="AK8030" s="1"/>
      <c r="AL8030" s="1"/>
    </row>
    <row r="8031">
      <c r="I8031" s="1"/>
      <c r="J8031" s="1"/>
      <c r="K8031" s="1"/>
      <c r="AA8031" s="1"/>
      <c r="AB8031" s="1"/>
      <c r="AC8031" s="1"/>
      <c r="AJ8031" s="1"/>
      <c r="AK8031" s="1"/>
      <c r="AL8031" s="1"/>
    </row>
    <row r="8032">
      <c r="I8032" s="1"/>
      <c r="J8032" s="1"/>
      <c r="K8032" s="1"/>
      <c r="AA8032" s="1"/>
      <c r="AB8032" s="1"/>
      <c r="AC8032" s="1"/>
      <c r="AJ8032" s="1"/>
      <c r="AK8032" s="1"/>
      <c r="AL8032" s="1"/>
    </row>
    <row r="8033">
      <c r="I8033" s="1"/>
      <c r="J8033" s="1"/>
      <c r="K8033" s="1"/>
      <c r="AA8033" s="1"/>
      <c r="AB8033" s="1"/>
      <c r="AC8033" s="1"/>
      <c r="AJ8033" s="1"/>
      <c r="AK8033" s="1"/>
      <c r="AL8033" s="1"/>
    </row>
    <row r="8034">
      <c r="I8034" s="1"/>
      <c r="J8034" s="1"/>
      <c r="K8034" s="1"/>
      <c r="AA8034" s="1"/>
      <c r="AB8034" s="1"/>
      <c r="AC8034" s="1"/>
      <c r="AJ8034" s="1"/>
      <c r="AK8034" s="1"/>
      <c r="AL8034" s="1"/>
    </row>
    <row r="8035">
      <c r="I8035" s="1"/>
      <c r="J8035" s="1"/>
      <c r="K8035" s="1"/>
      <c r="AA8035" s="1"/>
      <c r="AB8035" s="1"/>
      <c r="AC8035" s="1"/>
      <c r="AJ8035" s="1"/>
      <c r="AK8035" s="1"/>
      <c r="AL8035" s="1"/>
    </row>
    <row r="8036">
      <c r="I8036" s="1"/>
      <c r="J8036" s="1"/>
      <c r="K8036" s="1"/>
      <c r="AA8036" s="1"/>
      <c r="AB8036" s="1"/>
      <c r="AC8036" s="1"/>
      <c r="AJ8036" s="1"/>
      <c r="AK8036" s="1"/>
      <c r="AL8036" s="1"/>
    </row>
    <row r="8037">
      <c r="I8037" s="1"/>
      <c r="J8037" s="1"/>
      <c r="K8037" s="1"/>
      <c r="AA8037" s="1"/>
      <c r="AB8037" s="1"/>
      <c r="AC8037" s="1"/>
      <c r="AJ8037" s="1"/>
      <c r="AK8037" s="1"/>
      <c r="AL8037" s="1"/>
    </row>
    <row r="8038">
      <c r="I8038" s="1"/>
      <c r="J8038" s="1"/>
      <c r="K8038" s="1"/>
      <c r="AA8038" s="1"/>
      <c r="AB8038" s="1"/>
      <c r="AC8038" s="1"/>
      <c r="AJ8038" s="1"/>
      <c r="AK8038" s="1"/>
      <c r="AL8038" s="1"/>
    </row>
    <row r="8039">
      <c r="I8039" s="1"/>
      <c r="J8039" s="1"/>
      <c r="K8039" s="1"/>
      <c r="AA8039" s="1"/>
      <c r="AB8039" s="1"/>
      <c r="AC8039" s="1"/>
      <c r="AJ8039" s="1"/>
      <c r="AK8039" s="1"/>
      <c r="AL8039" s="1"/>
    </row>
    <row r="8040">
      <c r="I8040" s="1"/>
      <c r="J8040" s="1"/>
      <c r="K8040" s="1"/>
      <c r="AA8040" s="1"/>
      <c r="AB8040" s="1"/>
      <c r="AC8040" s="1"/>
      <c r="AJ8040" s="1"/>
      <c r="AK8040" s="1"/>
      <c r="AL8040" s="1"/>
    </row>
    <row r="8041">
      <c r="I8041" s="1"/>
      <c r="J8041" s="1"/>
      <c r="K8041" s="1"/>
      <c r="AA8041" s="1"/>
      <c r="AB8041" s="1"/>
      <c r="AC8041" s="1"/>
      <c r="AJ8041" s="1"/>
      <c r="AK8041" s="1"/>
      <c r="AL8041" s="1"/>
    </row>
    <row r="8042">
      <c r="I8042" s="1"/>
      <c r="J8042" s="1"/>
      <c r="K8042" s="1"/>
      <c r="AA8042" s="1"/>
      <c r="AB8042" s="1"/>
      <c r="AC8042" s="1"/>
      <c r="AJ8042" s="1"/>
      <c r="AK8042" s="1"/>
      <c r="AL8042" s="1"/>
    </row>
    <row r="8043">
      <c r="I8043" s="1"/>
      <c r="J8043" s="1"/>
      <c r="K8043" s="1"/>
      <c r="AA8043" s="1"/>
      <c r="AB8043" s="1"/>
      <c r="AC8043" s="1"/>
      <c r="AJ8043" s="1"/>
      <c r="AK8043" s="1"/>
      <c r="AL8043" s="1"/>
    </row>
    <row r="8044">
      <c r="I8044" s="1"/>
      <c r="J8044" s="1"/>
      <c r="K8044" s="1"/>
      <c r="AA8044" s="1"/>
      <c r="AB8044" s="1"/>
      <c r="AC8044" s="1"/>
      <c r="AJ8044" s="1"/>
      <c r="AK8044" s="1"/>
      <c r="AL8044" s="1"/>
    </row>
    <row r="8045">
      <c r="I8045" s="1"/>
      <c r="J8045" s="1"/>
      <c r="K8045" s="1"/>
      <c r="AA8045" s="1"/>
      <c r="AB8045" s="1"/>
      <c r="AC8045" s="1"/>
      <c r="AJ8045" s="1"/>
      <c r="AK8045" s="1"/>
      <c r="AL8045" s="1"/>
    </row>
    <row r="8046">
      <c r="I8046" s="1"/>
      <c r="J8046" s="1"/>
      <c r="K8046" s="1"/>
      <c r="AA8046" s="1"/>
      <c r="AB8046" s="1"/>
      <c r="AC8046" s="1"/>
      <c r="AJ8046" s="1"/>
      <c r="AK8046" s="1"/>
      <c r="AL8046" s="1"/>
    </row>
    <row r="8047">
      <c r="I8047" s="1"/>
      <c r="J8047" s="1"/>
      <c r="K8047" s="1"/>
      <c r="AA8047" s="1"/>
      <c r="AB8047" s="1"/>
      <c r="AC8047" s="1"/>
      <c r="AJ8047" s="1"/>
      <c r="AK8047" s="1"/>
      <c r="AL8047" s="1"/>
    </row>
    <row r="8048">
      <c r="I8048" s="1"/>
      <c r="J8048" s="1"/>
      <c r="K8048" s="1"/>
      <c r="AA8048" s="1"/>
      <c r="AB8048" s="1"/>
      <c r="AC8048" s="1"/>
      <c r="AJ8048" s="1"/>
      <c r="AK8048" s="1"/>
      <c r="AL8048" s="1"/>
    </row>
    <row r="8049">
      <c r="I8049" s="1"/>
      <c r="J8049" s="1"/>
      <c r="K8049" s="1"/>
      <c r="AA8049" s="1"/>
      <c r="AB8049" s="1"/>
      <c r="AC8049" s="1"/>
      <c r="AJ8049" s="1"/>
      <c r="AK8049" s="1"/>
      <c r="AL8049" s="1"/>
    </row>
    <row r="8050">
      <c r="I8050" s="1"/>
      <c r="J8050" s="1"/>
      <c r="K8050" s="1"/>
      <c r="AA8050" s="1"/>
      <c r="AB8050" s="1"/>
      <c r="AC8050" s="1"/>
      <c r="AJ8050" s="1"/>
      <c r="AK8050" s="1"/>
      <c r="AL8050" s="1"/>
    </row>
    <row r="8051">
      <c r="I8051" s="1"/>
      <c r="J8051" s="1"/>
      <c r="K8051" s="1"/>
      <c r="AA8051" s="1"/>
      <c r="AB8051" s="1"/>
      <c r="AC8051" s="1"/>
      <c r="AJ8051" s="1"/>
      <c r="AK8051" s="1"/>
      <c r="AL8051" s="1"/>
    </row>
    <row r="8052">
      <c r="I8052" s="1"/>
      <c r="J8052" s="1"/>
      <c r="K8052" s="1"/>
      <c r="AA8052" s="1"/>
      <c r="AB8052" s="1"/>
      <c r="AC8052" s="1"/>
      <c r="AJ8052" s="1"/>
      <c r="AK8052" s="1"/>
      <c r="AL8052" s="1"/>
    </row>
    <row r="8053">
      <c r="I8053" s="1"/>
      <c r="J8053" s="1"/>
      <c r="K8053" s="1"/>
      <c r="AA8053" s="1"/>
      <c r="AB8053" s="1"/>
      <c r="AC8053" s="1"/>
      <c r="AJ8053" s="1"/>
      <c r="AK8053" s="1"/>
      <c r="AL8053" s="1"/>
    </row>
    <row r="8054">
      <c r="I8054" s="1"/>
      <c r="J8054" s="1"/>
      <c r="K8054" s="1"/>
      <c r="AA8054" s="1"/>
      <c r="AB8054" s="1"/>
      <c r="AC8054" s="1"/>
      <c r="AJ8054" s="1"/>
      <c r="AK8054" s="1"/>
      <c r="AL8054" s="1"/>
    </row>
    <row r="8055">
      <c r="I8055" s="1"/>
      <c r="J8055" s="1"/>
      <c r="K8055" s="1"/>
      <c r="AA8055" s="1"/>
      <c r="AB8055" s="1"/>
      <c r="AC8055" s="1"/>
      <c r="AJ8055" s="1"/>
      <c r="AK8055" s="1"/>
      <c r="AL8055" s="1"/>
    </row>
    <row r="8056">
      <c r="I8056" s="1"/>
      <c r="J8056" s="1"/>
      <c r="K8056" s="1"/>
      <c r="AA8056" s="1"/>
      <c r="AB8056" s="1"/>
      <c r="AC8056" s="1"/>
      <c r="AJ8056" s="1"/>
      <c r="AK8056" s="1"/>
      <c r="AL8056" s="1"/>
    </row>
    <row r="8057">
      <c r="I8057" s="1"/>
      <c r="J8057" s="1"/>
      <c r="K8057" s="1"/>
      <c r="AA8057" s="1"/>
      <c r="AB8057" s="1"/>
      <c r="AC8057" s="1"/>
      <c r="AJ8057" s="1"/>
      <c r="AK8057" s="1"/>
      <c r="AL8057" s="1"/>
    </row>
    <row r="8058">
      <c r="I8058" s="1"/>
      <c r="J8058" s="1"/>
      <c r="K8058" s="1"/>
      <c r="AA8058" s="1"/>
      <c r="AB8058" s="1"/>
      <c r="AC8058" s="1"/>
      <c r="AJ8058" s="1"/>
      <c r="AK8058" s="1"/>
      <c r="AL8058" s="1"/>
    </row>
    <row r="8059">
      <c r="I8059" s="1"/>
      <c r="J8059" s="1"/>
      <c r="K8059" s="1"/>
      <c r="AA8059" s="1"/>
      <c r="AB8059" s="1"/>
      <c r="AC8059" s="1"/>
      <c r="AJ8059" s="1"/>
      <c r="AK8059" s="1"/>
      <c r="AL8059" s="1"/>
    </row>
    <row r="8060">
      <c r="I8060" s="1"/>
      <c r="J8060" s="1"/>
      <c r="K8060" s="1"/>
      <c r="AA8060" s="1"/>
      <c r="AB8060" s="1"/>
      <c r="AC8060" s="1"/>
      <c r="AJ8060" s="1"/>
      <c r="AK8060" s="1"/>
      <c r="AL8060" s="1"/>
    </row>
    <row r="8061">
      <c r="I8061" s="1"/>
      <c r="J8061" s="1"/>
      <c r="K8061" s="1"/>
      <c r="AA8061" s="1"/>
      <c r="AB8061" s="1"/>
      <c r="AC8061" s="1"/>
      <c r="AJ8061" s="1"/>
      <c r="AK8061" s="1"/>
      <c r="AL8061" s="1"/>
    </row>
    <row r="8062">
      <c r="I8062" s="1"/>
      <c r="J8062" s="1"/>
      <c r="K8062" s="1"/>
      <c r="AA8062" s="1"/>
      <c r="AB8062" s="1"/>
      <c r="AC8062" s="1"/>
      <c r="AJ8062" s="1"/>
      <c r="AK8062" s="1"/>
      <c r="AL8062" s="1"/>
    </row>
    <row r="8063">
      <c r="I8063" s="1"/>
      <c r="J8063" s="1"/>
      <c r="K8063" s="1"/>
      <c r="AA8063" s="1"/>
      <c r="AB8063" s="1"/>
      <c r="AC8063" s="1"/>
      <c r="AJ8063" s="1"/>
      <c r="AK8063" s="1"/>
      <c r="AL8063" s="1"/>
    </row>
    <row r="8064">
      <c r="I8064" s="1"/>
      <c r="J8064" s="1"/>
      <c r="K8064" s="1"/>
      <c r="AA8064" s="1"/>
      <c r="AB8064" s="1"/>
      <c r="AC8064" s="1"/>
      <c r="AJ8064" s="1"/>
      <c r="AK8064" s="1"/>
      <c r="AL8064" s="1"/>
    </row>
    <row r="8065">
      <c r="I8065" s="1"/>
      <c r="J8065" s="1"/>
      <c r="K8065" s="1"/>
      <c r="AA8065" s="1"/>
      <c r="AB8065" s="1"/>
      <c r="AC8065" s="1"/>
      <c r="AJ8065" s="1"/>
      <c r="AK8065" s="1"/>
      <c r="AL8065" s="1"/>
    </row>
    <row r="8066">
      <c r="I8066" s="1"/>
      <c r="J8066" s="1"/>
      <c r="K8066" s="1"/>
      <c r="AA8066" s="1"/>
      <c r="AB8066" s="1"/>
      <c r="AC8066" s="1"/>
      <c r="AJ8066" s="1"/>
      <c r="AK8066" s="1"/>
      <c r="AL8066" s="1"/>
    </row>
    <row r="8067">
      <c r="I8067" s="1"/>
      <c r="J8067" s="1"/>
      <c r="K8067" s="1"/>
      <c r="AA8067" s="1"/>
      <c r="AB8067" s="1"/>
      <c r="AC8067" s="1"/>
      <c r="AJ8067" s="1"/>
      <c r="AK8067" s="1"/>
      <c r="AL8067" s="1"/>
    </row>
    <row r="8068">
      <c r="I8068" s="1"/>
      <c r="J8068" s="1"/>
      <c r="K8068" s="1"/>
      <c r="AA8068" s="1"/>
      <c r="AB8068" s="1"/>
      <c r="AC8068" s="1"/>
      <c r="AJ8068" s="1"/>
      <c r="AK8068" s="1"/>
      <c r="AL8068" s="1"/>
    </row>
    <row r="8069">
      <c r="I8069" s="1"/>
      <c r="J8069" s="1"/>
      <c r="K8069" s="1"/>
      <c r="AA8069" s="1"/>
      <c r="AB8069" s="1"/>
      <c r="AC8069" s="1"/>
      <c r="AJ8069" s="1"/>
      <c r="AK8069" s="1"/>
      <c r="AL8069" s="1"/>
    </row>
    <row r="8070">
      <c r="I8070" s="1"/>
      <c r="J8070" s="1"/>
      <c r="K8070" s="1"/>
      <c r="AA8070" s="1"/>
      <c r="AB8070" s="1"/>
      <c r="AC8070" s="1"/>
      <c r="AJ8070" s="1"/>
      <c r="AK8070" s="1"/>
      <c r="AL8070" s="1"/>
    </row>
    <row r="8071">
      <c r="I8071" s="1"/>
      <c r="J8071" s="1"/>
      <c r="K8071" s="1"/>
      <c r="AA8071" s="1"/>
      <c r="AB8071" s="1"/>
      <c r="AC8071" s="1"/>
      <c r="AJ8071" s="1"/>
      <c r="AK8071" s="1"/>
      <c r="AL8071" s="1"/>
    </row>
    <row r="8072">
      <c r="I8072" s="1"/>
      <c r="J8072" s="1"/>
      <c r="K8072" s="1"/>
      <c r="AA8072" s="1"/>
      <c r="AB8072" s="1"/>
      <c r="AC8072" s="1"/>
      <c r="AJ8072" s="1"/>
      <c r="AK8072" s="1"/>
      <c r="AL8072" s="1"/>
    </row>
    <row r="8073">
      <c r="I8073" s="1"/>
      <c r="J8073" s="1"/>
      <c r="K8073" s="1"/>
      <c r="AA8073" s="1"/>
      <c r="AB8073" s="1"/>
      <c r="AC8073" s="1"/>
      <c r="AJ8073" s="1"/>
      <c r="AK8073" s="1"/>
      <c r="AL8073" s="1"/>
    </row>
    <row r="8074">
      <c r="I8074" s="1"/>
      <c r="J8074" s="1"/>
      <c r="K8074" s="1"/>
      <c r="AA8074" s="1"/>
      <c r="AB8074" s="1"/>
      <c r="AC8074" s="1"/>
      <c r="AJ8074" s="1"/>
      <c r="AK8074" s="1"/>
      <c r="AL8074" s="1"/>
    </row>
    <row r="8075">
      <c r="I8075" s="1"/>
      <c r="J8075" s="1"/>
      <c r="K8075" s="1"/>
      <c r="AA8075" s="1"/>
      <c r="AB8075" s="1"/>
      <c r="AC8075" s="1"/>
      <c r="AJ8075" s="1"/>
      <c r="AK8075" s="1"/>
      <c r="AL8075" s="1"/>
    </row>
    <row r="8076">
      <c r="I8076" s="1"/>
      <c r="J8076" s="1"/>
      <c r="K8076" s="1"/>
      <c r="AA8076" s="1"/>
      <c r="AB8076" s="1"/>
      <c r="AC8076" s="1"/>
      <c r="AJ8076" s="1"/>
      <c r="AK8076" s="1"/>
      <c r="AL8076" s="1"/>
    </row>
    <row r="8077">
      <c r="I8077" s="1"/>
      <c r="J8077" s="1"/>
      <c r="K8077" s="1"/>
      <c r="AA8077" s="1"/>
      <c r="AB8077" s="1"/>
      <c r="AC8077" s="1"/>
      <c r="AJ8077" s="1"/>
      <c r="AK8077" s="1"/>
      <c r="AL8077" s="1"/>
    </row>
    <row r="8078">
      <c r="I8078" s="1"/>
      <c r="J8078" s="1"/>
      <c r="K8078" s="1"/>
      <c r="AA8078" s="1"/>
      <c r="AB8078" s="1"/>
      <c r="AC8078" s="1"/>
      <c r="AJ8078" s="1"/>
      <c r="AK8078" s="1"/>
      <c r="AL8078" s="1"/>
    </row>
    <row r="8079">
      <c r="I8079" s="1"/>
      <c r="J8079" s="1"/>
      <c r="K8079" s="1"/>
      <c r="AA8079" s="1"/>
      <c r="AB8079" s="1"/>
      <c r="AC8079" s="1"/>
      <c r="AJ8079" s="1"/>
      <c r="AK8079" s="1"/>
      <c r="AL8079" s="1"/>
    </row>
    <row r="8080">
      <c r="I8080" s="1"/>
      <c r="J8080" s="1"/>
      <c r="K8080" s="1"/>
      <c r="AA8080" s="1"/>
      <c r="AB8080" s="1"/>
      <c r="AC8080" s="1"/>
      <c r="AJ8080" s="1"/>
      <c r="AK8080" s="1"/>
      <c r="AL8080" s="1"/>
    </row>
    <row r="8081">
      <c r="I8081" s="1"/>
      <c r="J8081" s="1"/>
      <c r="K8081" s="1"/>
      <c r="AA8081" s="1"/>
      <c r="AB8081" s="1"/>
      <c r="AC8081" s="1"/>
      <c r="AJ8081" s="1"/>
      <c r="AK8081" s="1"/>
      <c r="AL8081" s="1"/>
    </row>
    <row r="8082">
      <c r="I8082" s="1"/>
      <c r="J8082" s="1"/>
      <c r="K8082" s="1"/>
      <c r="AA8082" s="1"/>
      <c r="AB8082" s="1"/>
      <c r="AC8082" s="1"/>
      <c r="AJ8082" s="1"/>
      <c r="AK8082" s="1"/>
      <c r="AL8082" s="1"/>
    </row>
    <row r="8083">
      <c r="I8083" s="1"/>
      <c r="J8083" s="1"/>
      <c r="K8083" s="1"/>
      <c r="AA8083" s="1"/>
      <c r="AB8083" s="1"/>
      <c r="AC8083" s="1"/>
      <c r="AJ8083" s="1"/>
      <c r="AK8083" s="1"/>
      <c r="AL8083" s="1"/>
    </row>
    <row r="8084">
      <c r="I8084" s="1"/>
      <c r="J8084" s="1"/>
      <c r="K8084" s="1"/>
      <c r="AA8084" s="1"/>
      <c r="AB8084" s="1"/>
      <c r="AC8084" s="1"/>
      <c r="AJ8084" s="1"/>
      <c r="AK8084" s="1"/>
      <c r="AL8084" s="1"/>
    </row>
    <row r="8085">
      <c r="I8085" s="1"/>
      <c r="J8085" s="1"/>
      <c r="K8085" s="1"/>
      <c r="AA8085" s="1"/>
      <c r="AB8085" s="1"/>
      <c r="AC8085" s="1"/>
      <c r="AJ8085" s="1"/>
      <c r="AK8085" s="1"/>
      <c r="AL8085" s="1"/>
    </row>
    <row r="8086">
      <c r="I8086" s="1"/>
      <c r="J8086" s="1"/>
      <c r="K8086" s="1"/>
      <c r="AA8086" s="1"/>
      <c r="AB8086" s="1"/>
      <c r="AC8086" s="1"/>
      <c r="AJ8086" s="1"/>
      <c r="AK8086" s="1"/>
      <c r="AL8086" s="1"/>
    </row>
    <row r="8087">
      <c r="I8087" s="1"/>
      <c r="J8087" s="1"/>
      <c r="K8087" s="1"/>
      <c r="AA8087" s="1"/>
      <c r="AB8087" s="1"/>
      <c r="AC8087" s="1"/>
      <c r="AJ8087" s="1"/>
      <c r="AK8087" s="1"/>
      <c r="AL8087" s="1"/>
    </row>
    <row r="8088">
      <c r="I8088" s="1"/>
      <c r="J8088" s="1"/>
      <c r="K8088" s="1"/>
      <c r="AA8088" s="1"/>
      <c r="AB8088" s="1"/>
      <c r="AC8088" s="1"/>
      <c r="AJ8088" s="1"/>
      <c r="AK8088" s="1"/>
      <c r="AL8088" s="1"/>
    </row>
    <row r="8089">
      <c r="I8089" s="1"/>
      <c r="J8089" s="1"/>
      <c r="K8089" s="1"/>
      <c r="AA8089" s="1"/>
      <c r="AB8089" s="1"/>
      <c r="AC8089" s="1"/>
      <c r="AJ8089" s="1"/>
      <c r="AK8089" s="1"/>
      <c r="AL8089" s="1"/>
    </row>
    <row r="8090">
      <c r="I8090" s="1"/>
      <c r="J8090" s="1"/>
      <c r="K8090" s="1"/>
      <c r="AA8090" s="1"/>
      <c r="AB8090" s="1"/>
      <c r="AC8090" s="1"/>
      <c r="AJ8090" s="1"/>
      <c r="AK8090" s="1"/>
      <c r="AL8090" s="1"/>
    </row>
    <row r="8091">
      <c r="I8091" s="1"/>
      <c r="J8091" s="1"/>
      <c r="K8091" s="1"/>
      <c r="AA8091" s="1"/>
      <c r="AB8091" s="1"/>
      <c r="AC8091" s="1"/>
      <c r="AJ8091" s="1"/>
      <c r="AK8091" s="1"/>
      <c r="AL8091" s="1"/>
    </row>
    <row r="8092">
      <c r="I8092" s="1"/>
      <c r="J8092" s="1"/>
      <c r="K8092" s="1"/>
      <c r="AA8092" s="1"/>
      <c r="AB8092" s="1"/>
      <c r="AC8092" s="1"/>
      <c r="AJ8092" s="1"/>
      <c r="AK8092" s="1"/>
      <c r="AL8092" s="1"/>
    </row>
    <row r="8093">
      <c r="I8093" s="1"/>
      <c r="J8093" s="1"/>
      <c r="K8093" s="1"/>
      <c r="AA8093" s="1"/>
      <c r="AB8093" s="1"/>
      <c r="AC8093" s="1"/>
      <c r="AJ8093" s="1"/>
      <c r="AK8093" s="1"/>
      <c r="AL8093" s="1"/>
    </row>
    <row r="8094">
      <c r="I8094" s="1"/>
      <c r="J8094" s="1"/>
      <c r="K8094" s="1"/>
      <c r="AA8094" s="1"/>
      <c r="AB8094" s="1"/>
      <c r="AC8094" s="1"/>
      <c r="AJ8094" s="1"/>
      <c r="AK8094" s="1"/>
      <c r="AL8094" s="1"/>
    </row>
    <row r="8095">
      <c r="I8095" s="1"/>
      <c r="J8095" s="1"/>
      <c r="K8095" s="1"/>
      <c r="AA8095" s="1"/>
      <c r="AB8095" s="1"/>
      <c r="AC8095" s="1"/>
      <c r="AJ8095" s="1"/>
      <c r="AK8095" s="1"/>
      <c r="AL8095" s="1"/>
    </row>
    <row r="8096">
      <c r="I8096" s="1"/>
      <c r="J8096" s="1"/>
      <c r="K8096" s="1"/>
      <c r="AA8096" s="1"/>
      <c r="AB8096" s="1"/>
      <c r="AC8096" s="1"/>
      <c r="AJ8096" s="1"/>
      <c r="AK8096" s="1"/>
      <c r="AL8096" s="1"/>
    </row>
    <row r="8097">
      <c r="I8097" s="1"/>
      <c r="J8097" s="1"/>
      <c r="K8097" s="1"/>
      <c r="AA8097" s="1"/>
      <c r="AB8097" s="1"/>
      <c r="AC8097" s="1"/>
      <c r="AJ8097" s="1"/>
      <c r="AK8097" s="1"/>
      <c r="AL8097" s="1"/>
    </row>
    <row r="8098">
      <c r="I8098" s="1"/>
      <c r="J8098" s="1"/>
      <c r="K8098" s="1"/>
      <c r="AA8098" s="1"/>
      <c r="AB8098" s="1"/>
      <c r="AC8098" s="1"/>
      <c r="AJ8098" s="1"/>
      <c r="AK8098" s="1"/>
      <c r="AL8098" s="1"/>
    </row>
    <row r="8099">
      <c r="I8099" s="1"/>
      <c r="J8099" s="1"/>
      <c r="K8099" s="1"/>
      <c r="AA8099" s="1"/>
      <c r="AB8099" s="1"/>
      <c r="AC8099" s="1"/>
      <c r="AJ8099" s="1"/>
      <c r="AK8099" s="1"/>
      <c r="AL8099" s="1"/>
    </row>
    <row r="8100">
      <c r="I8100" s="1"/>
      <c r="J8100" s="1"/>
      <c r="K8100" s="1"/>
      <c r="AA8100" s="1"/>
      <c r="AB8100" s="1"/>
      <c r="AC8100" s="1"/>
      <c r="AJ8100" s="1"/>
      <c r="AK8100" s="1"/>
      <c r="AL8100" s="1"/>
    </row>
    <row r="8101">
      <c r="I8101" s="1"/>
      <c r="J8101" s="1"/>
      <c r="K8101" s="1"/>
      <c r="AA8101" s="1"/>
      <c r="AB8101" s="1"/>
      <c r="AC8101" s="1"/>
      <c r="AJ8101" s="1"/>
      <c r="AK8101" s="1"/>
      <c r="AL8101" s="1"/>
    </row>
    <row r="8102">
      <c r="I8102" s="1"/>
      <c r="J8102" s="1"/>
      <c r="K8102" s="1"/>
      <c r="AA8102" s="1"/>
      <c r="AB8102" s="1"/>
      <c r="AC8102" s="1"/>
      <c r="AJ8102" s="1"/>
      <c r="AK8102" s="1"/>
      <c r="AL8102" s="1"/>
    </row>
    <row r="8103">
      <c r="I8103" s="1"/>
      <c r="J8103" s="1"/>
      <c r="K8103" s="1"/>
      <c r="AA8103" s="1"/>
      <c r="AB8103" s="1"/>
      <c r="AC8103" s="1"/>
      <c r="AJ8103" s="1"/>
      <c r="AK8103" s="1"/>
      <c r="AL8103" s="1"/>
    </row>
    <row r="8104">
      <c r="I8104" s="1"/>
      <c r="J8104" s="1"/>
      <c r="K8104" s="1"/>
      <c r="AA8104" s="1"/>
      <c r="AB8104" s="1"/>
      <c r="AC8104" s="1"/>
      <c r="AJ8104" s="1"/>
      <c r="AK8104" s="1"/>
      <c r="AL8104" s="1"/>
    </row>
    <row r="8105">
      <c r="I8105" s="1"/>
      <c r="J8105" s="1"/>
      <c r="K8105" s="1"/>
      <c r="AA8105" s="1"/>
      <c r="AB8105" s="1"/>
      <c r="AC8105" s="1"/>
      <c r="AJ8105" s="1"/>
      <c r="AK8105" s="1"/>
      <c r="AL8105" s="1"/>
    </row>
    <row r="8106">
      <c r="I8106" s="1"/>
      <c r="J8106" s="1"/>
      <c r="K8106" s="1"/>
      <c r="AA8106" s="1"/>
      <c r="AB8106" s="1"/>
      <c r="AC8106" s="1"/>
      <c r="AJ8106" s="1"/>
      <c r="AK8106" s="1"/>
      <c r="AL8106" s="1"/>
    </row>
    <row r="8107">
      <c r="I8107" s="1"/>
      <c r="J8107" s="1"/>
      <c r="K8107" s="1"/>
      <c r="AA8107" s="1"/>
      <c r="AB8107" s="1"/>
      <c r="AC8107" s="1"/>
      <c r="AJ8107" s="1"/>
      <c r="AK8107" s="1"/>
      <c r="AL8107" s="1"/>
    </row>
    <row r="8108">
      <c r="I8108" s="1"/>
      <c r="J8108" s="1"/>
      <c r="K8108" s="1"/>
      <c r="AA8108" s="1"/>
      <c r="AB8108" s="1"/>
      <c r="AC8108" s="1"/>
      <c r="AJ8108" s="1"/>
      <c r="AK8108" s="1"/>
      <c r="AL8108" s="1"/>
    </row>
    <row r="8109">
      <c r="I8109" s="1"/>
      <c r="J8109" s="1"/>
      <c r="K8109" s="1"/>
      <c r="AA8109" s="1"/>
      <c r="AB8109" s="1"/>
      <c r="AC8109" s="1"/>
      <c r="AJ8109" s="1"/>
      <c r="AK8109" s="1"/>
      <c r="AL8109" s="1"/>
    </row>
    <row r="8110">
      <c r="I8110" s="1"/>
      <c r="J8110" s="1"/>
      <c r="K8110" s="1"/>
      <c r="AA8110" s="1"/>
      <c r="AB8110" s="1"/>
      <c r="AC8110" s="1"/>
      <c r="AJ8110" s="1"/>
      <c r="AK8110" s="1"/>
      <c r="AL8110" s="1"/>
    </row>
    <row r="8111">
      <c r="I8111" s="1"/>
      <c r="J8111" s="1"/>
      <c r="K8111" s="1"/>
      <c r="AA8111" s="1"/>
      <c r="AB8111" s="1"/>
      <c r="AC8111" s="1"/>
      <c r="AJ8111" s="1"/>
      <c r="AK8111" s="1"/>
      <c r="AL8111" s="1"/>
    </row>
    <row r="8112">
      <c r="I8112" s="1"/>
      <c r="J8112" s="1"/>
      <c r="K8112" s="1"/>
      <c r="AA8112" s="1"/>
      <c r="AB8112" s="1"/>
      <c r="AC8112" s="1"/>
      <c r="AJ8112" s="1"/>
      <c r="AK8112" s="1"/>
      <c r="AL8112" s="1"/>
    </row>
    <row r="8113">
      <c r="I8113" s="1"/>
      <c r="J8113" s="1"/>
      <c r="K8113" s="1"/>
      <c r="AA8113" s="1"/>
      <c r="AB8113" s="1"/>
      <c r="AC8113" s="1"/>
      <c r="AJ8113" s="1"/>
      <c r="AK8113" s="1"/>
      <c r="AL8113" s="1"/>
    </row>
    <row r="8114">
      <c r="I8114" s="1"/>
      <c r="J8114" s="1"/>
      <c r="K8114" s="1"/>
      <c r="AA8114" s="1"/>
      <c r="AB8114" s="1"/>
      <c r="AC8114" s="1"/>
      <c r="AJ8114" s="1"/>
      <c r="AK8114" s="1"/>
      <c r="AL8114" s="1"/>
    </row>
    <row r="8115">
      <c r="I8115" s="1"/>
      <c r="J8115" s="1"/>
      <c r="K8115" s="1"/>
      <c r="AA8115" s="1"/>
      <c r="AB8115" s="1"/>
      <c r="AC8115" s="1"/>
      <c r="AJ8115" s="1"/>
      <c r="AK8115" s="1"/>
      <c r="AL8115" s="1"/>
    </row>
    <row r="8116">
      <c r="I8116" s="1"/>
      <c r="J8116" s="1"/>
      <c r="K8116" s="1"/>
      <c r="AA8116" s="1"/>
      <c r="AB8116" s="1"/>
      <c r="AC8116" s="1"/>
      <c r="AJ8116" s="1"/>
      <c r="AK8116" s="1"/>
      <c r="AL8116" s="1"/>
    </row>
    <row r="8117">
      <c r="I8117" s="1"/>
      <c r="J8117" s="1"/>
      <c r="K8117" s="1"/>
      <c r="AA8117" s="1"/>
      <c r="AB8117" s="1"/>
      <c r="AC8117" s="1"/>
      <c r="AJ8117" s="1"/>
      <c r="AK8117" s="1"/>
      <c r="AL8117" s="1"/>
    </row>
    <row r="8118">
      <c r="I8118" s="1"/>
      <c r="J8118" s="1"/>
      <c r="K8118" s="1"/>
      <c r="AA8118" s="1"/>
      <c r="AB8118" s="1"/>
      <c r="AC8118" s="1"/>
      <c r="AJ8118" s="1"/>
      <c r="AK8118" s="1"/>
      <c r="AL8118" s="1"/>
    </row>
    <row r="8119">
      <c r="I8119" s="1"/>
      <c r="J8119" s="1"/>
      <c r="K8119" s="1"/>
      <c r="AA8119" s="1"/>
      <c r="AB8119" s="1"/>
      <c r="AC8119" s="1"/>
      <c r="AJ8119" s="1"/>
      <c r="AK8119" s="1"/>
      <c r="AL8119" s="1"/>
    </row>
    <row r="8120">
      <c r="I8120" s="1"/>
      <c r="J8120" s="1"/>
      <c r="K8120" s="1"/>
      <c r="AA8120" s="1"/>
      <c r="AB8120" s="1"/>
      <c r="AC8120" s="1"/>
      <c r="AJ8120" s="1"/>
      <c r="AK8120" s="1"/>
      <c r="AL8120" s="1"/>
    </row>
    <row r="8121">
      <c r="I8121" s="1"/>
      <c r="J8121" s="1"/>
      <c r="K8121" s="1"/>
      <c r="AA8121" s="1"/>
      <c r="AB8121" s="1"/>
      <c r="AC8121" s="1"/>
      <c r="AJ8121" s="1"/>
      <c r="AK8121" s="1"/>
      <c r="AL8121" s="1"/>
    </row>
    <row r="8122">
      <c r="I8122" s="1"/>
      <c r="J8122" s="1"/>
      <c r="K8122" s="1"/>
      <c r="AA8122" s="1"/>
      <c r="AB8122" s="1"/>
      <c r="AC8122" s="1"/>
      <c r="AJ8122" s="1"/>
      <c r="AK8122" s="1"/>
      <c r="AL8122" s="1"/>
    </row>
    <row r="8123">
      <c r="I8123" s="1"/>
      <c r="J8123" s="1"/>
      <c r="K8123" s="1"/>
      <c r="AA8123" s="1"/>
      <c r="AB8123" s="1"/>
      <c r="AC8123" s="1"/>
      <c r="AJ8123" s="1"/>
      <c r="AK8123" s="1"/>
      <c r="AL8123" s="1"/>
    </row>
    <row r="8124">
      <c r="I8124" s="1"/>
      <c r="J8124" s="1"/>
      <c r="K8124" s="1"/>
      <c r="AA8124" s="1"/>
      <c r="AB8124" s="1"/>
      <c r="AC8124" s="1"/>
      <c r="AJ8124" s="1"/>
      <c r="AK8124" s="1"/>
      <c r="AL8124" s="1"/>
    </row>
    <row r="8125">
      <c r="I8125" s="1"/>
      <c r="J8125" s="1"/>
      <c r="K8125" s="1"/>
      <c r="AA8125" s="1"/>
      <c r="AB8125" s="1"/>
      <c r="AC8125" s="1"/>
      <c r="AJ8125" s="1"/>
      <c r="AK8125" s="1"/>
      <c r="AL8125" s="1"/>
    </row>
    <row r="8126">
      <c r="I8126" s="1"/>
      <c r="J8126" s="1"/>
      <c r="K8126" s="1"/>
      <c r="AA8126" s="1"/>
      <c r="AB8126" s="1"/>
      <c r="AC8126" s="1"/>
      <c r="AJ8126" s="1"/>
      <c r="AK8126" s="1"/>
      <c r="AL8126" s="1"/>
    </row>
    <row r="8127">
      <c r="I8127" s="1"/>
      <c r="J8127" s="1"/>
      <c r="K8127" s="1"/>
      <c r="AA8127" s="1"/>
      <c r="AB8127" s="1"/>
      <c r="AC8127" s="1"/>
      <c r="AJ8127" s="1"/>
      <c r="AK8127" s="1"/>
      <c r="AL8127" s="1"/>
    </row>
    <row r="8128">
      <c r="I8128" s="1"/>
      <c r="J8128" s="1"/>
      <c r="K8128" s="1"/>
      <c r="AA8128" s="1"/>
      <c r="AB8128" s="1"/>
      <c r="AC8128" s="1"/>
      <c r="AJ8128" s="1"/>
      <c r="AK8128" s="1"/>
      <c r="AL8128" s="1"/>
    </row>
    <row r="8129">
      <c r="I8129" s="1"/>
      <c r="J8129" s="1"/>
      <c r="K8129" s="1"/>
      <c r="AA8129" s="1"/>
      <c r="AB8129" s="1"/>
      <c r="AC8129" s="1"/>
      <c r="AJ8129" s="1"/>
      <c r="AK8129" s="1"/>
      <c r="AL8129" s="1"/>
    </row>
    <row r="8130">
      <c r="I8130" s="1"/>
      <c r="J8130" s="1"/>
      <c r="K8130" s="1"/>
      <c r="AA8130" s="1"/>
      <c r="AB8130" s="1"/>
      <c r="AC8130" s="1"/>
      <c r="AJ8130" s="1"/>
      <c r="AK8130" s="1"/>
      <c r="AL8130" s="1"/>
    </row>
    <row r="8131">
      <c r="I8131" s="1"/>
      <c r="J8131" s="1"/>
      <c r="K8131" s="1"/>
      <c r="AA8131" s="1"/>
      <c r="AB8131" s="1"/>
      <c r="AC8131" s="1"/>
      <c r="AJ8131" s="1"/>
      <c r="AK8131" s="1"/>
      <c r="AL8131" s="1"/>
    </row>
    <row r="8132">
      <c r="I8132" s="1"/>
      <c r="J8132" s="1"/>
      <c r="K8132" s="1"/>
      <c r="AA8132" s="1"/>
      <c r="AB8132" s="1"/>
      <c r="AC8132" s="1"/>
      <c r="AJ8132" s="1"/>
      <c r="AK8132" s="1"/>
      <c r="AL8132" s="1"/>
    </row>
    <row r="8133">
      <c r="I8133" s="1"/>
      <c r="J8133" s="1"/>
      <c r="K8133" s="1"/>
      <c r="AA8133" s="1"/>
      <c r="AB8133" s="1"/>
      <c r="AC8133" s="1"/>
      <c r="AJ8133" s="1"/>
      <c r="AK8133" s="1"/>
      <c r="AL8133" s="1"/>
    </row>
    <row r="8134">
      <c r="I8134" s="1"/>
      <c r="J8134" s="1"/>
      <c r="K8134" s="1"/>
      <c r="AA8134" s="1"/>
      <c r="AB8134" s="1"/>
      <c r="AC8134" s="1"/>
      <c r="AJ8134" s="1"/>
      <c r="AK8134" s="1"/>
      <c r="AL8134" s="1"/>
    </row>
    <row r="8135">
      <c r="I8135" s="1"/>
      <c r="J8135" s="1"/>
      <c r="K8135" s="1"/>
      <c r="AA8135" s="1"/>
      <c r="AB8135" s="1"/>
      <c r="AC8135" s="1"/>
      <c r="AJ8135" s="1"/>
      <c r="AK8135" s="1"/>
      <c r="AL8135" s="1"/>
    </row>
    <row r="8136">
      <c r="I8136" s="1"/>
      <c r="J8136" s="1"/>
      <c r="K8136" s="1"/>
      <c r="AA8136" s="1"/>
      <c r="AB8136" s="1"/>
      <c r="AC8136" s="1"/>
      <c r="AJ8136" s="1"/>
      <c r="AK8136" s="1"/>
      <c r="AL8136" s="1"/>
    </row>
    <row r="8137">
      <c r="I8137" s="1"/>
      <c r="J8137" s="1"/>
      <c r="K8137" s="1"/>
      <c r="AA8137" s="1"/>
      <c r="AB8137" s="1"/>
      <c r="AC8137" s="1"/>
      <c r="AJ8137" s="1"/>
      <c r="AK8137" s="1"/>
      <c r="AL8137" s="1"/>
    </row>
    <row r="8138">
      <c r="I8138" s="1"/>
      <c r="J8138" s="1"/>
      <c r="K8138" s="1"/>
      <c r="AA8138" s="1"/>
      <c r="AB8138" s="1"/>
      <c r="AC8138" s="1"/>
      <c r="AJ8138" s="1"/>
      <c r="AK8138" s="1"/>
      <c r="AL8138" s="1"/>
    </row>
    <row r="8139">
      <c r="I8139" s="1"/>
      <c r="J8139" s="1"/>
      <c r="K8139" s="1"/>
      <c r="AA8139" s="1"/>
      <c r="AB8139" s="1"/>
      <c r="AC8139" s="1"/>
      <c r="AJ8139" s="1"/>
      <c r="AK8139" s="1"/>
      <c r="AL8139" s="1"/>
    </row>
    <row r="8140">
      <c r="I8140" s="1"/>
      <c r="J8140" s="1"/>
      <c r="K8140" s="1"/>
      <c r="AA8140" s="1"/>
      <c r="AB8140" s="1"/>
      <c r="AC8140" s="1"/>
      <c r="AJ8140" s="1"/>
      <c r="AK8140" s="1"/>
      <c r="AL8140" s="1"/>
    </row>
    <row r="8141">
      <c r="I8141" s="1"/>
      <c r="J8141" s="1"/>
      <c r="K8141" s="1"/>
      <c r="AA8141" s="1"/>
      <c r="AB8141" s="1"/>
      <c r="AC8141" s="1"/>
      <c r="AJ8141" s="1"/>
      <c r="AK8141" s="1"/>
      <c r="AL8141" s="1"/>
    </row>
    <row r="8142">
      <c r="I8142" s="1"/>
      <c r="J8142" s="1"/>
      <c r="K8142" s="1"/>
      <c r="AA8142" s="1"/>
      <c r="AB8142" s="1"/>
      <c r="AC8142" s="1"/>
      <c r="AJ8142" s="1"/>
      <c r="AK8142" s="1"/>
      <c r="AL8142" s="1"/>
    </row>
    <row r="8143">
      <c r="I8143" s="1"/>
      <c r="J8143" s="1"/>
      <c r="K8143" s="1"/>
      <c r="AA8143" s="1"/>
      <c r="AB8143" s="1"/>
      <c r="AC8143" s="1"/>
      <c r="AJ8143" s="1"/>
      <c r="AK8143" s="1"/>
      <c r="AL8143" s="1"/>
    </row>
    <row r="8144">
      <c r="I8144" s="1"/>
      <c r="J8144" s="1"/>
      <c r="K8144" s="1"/>
      <c r="AA8144" s="1"/>
      <c r="AB8144" s="1"/>
      <c r="AC8144" s="1"/>
      <c r="AJ8144" s="1"/>
      <c r="AK8144" s="1"/>
      <c r="AL8144" s="1"/>
    </row>
    <row r="8145">
      <c r="I8145" s="1"/>
      <c r="J8145" s="1"/>
      <c r="K8145" s="1"/>
      <c r="AA8145" s="1"/>
      <c r="AB8145" s="1"/>
      <c r="AC8145" s="1"/>
      <c r="AJ8145" s="1"/>
      <c r="AK8145" s="1"/>
      <c r="AL8145" s="1"/>
    </row>
    <row r="8146">
      <c r="I8146" s="1"/>
      <c r="J8146" s="1"/>
      <c r="K8146" s="1"/>
      <c r="AA8146" s="1"/>
      <c r="AB8146" s="1"/>
      <c r="AC8146" s="1"/>
      <c r="AJ8146" s="1"/>
      <c r="AK8146" s="1"/>
      <c r="AL8146" s="1"/>
    </row>
    <row r="8147">
      <c r="I8147" s="1"/>
      <c r="J8147" s="1"/>
      <c r="K8147" s="1"/>
      <c r="AA8147" s="1"/>
      <c r="AB8147" s="1"/>
      <c r="AC8147" s="1"/>
      <c r="AJ8147" s="1"/>
      <c r="AK8147" s="1"/>
      <c r="AL8147" s="1"/>
    </row>
    <row r="8148">
      <c r="I8148" s="1"/>
      <c r="J8148" s="1"/>
      <c r="K8148" s="1"/>
      <c r="AA8148" s="1"/>
      <c r="AB8148" s="1"/>
      <c r="AC8148" s="1"/>
      <c r="AJ8148" s="1"/>
      <c r="AK8148" s="1"/>
      <c r="AL8148" s="1"/>
    </row>
    <row r="8149">
      <c r="I8149" s="1"/>
      <c r="J8149" s="1"/>
      <c r="K8149" s="1"/>
      <c r="AA8149" s="1"/>
      <c r="AB8149" s="1"/>
      <c r="AC8149" s="1"/>
      <c r="AJ8149" s="1"/>
      <c r="AK8149" s="1"/>
      <c r="AL8149" s="1"/>
    </row>
    <row r="8150">
      <c r="I8150" s="1"/>
      <c r="J8150" s="1"/>
      <c r="K8150" s="1"/>
      <c r="AA8150" s="1"/>
      <c r="AB8150" s="1"/>
      <c r="AC8150" s="1"/>
      <c r="AJ8150" s="1"/>
      <c r="AK8150" s="1"/>
      <c r="AL8150" s="1"/>
    </row>
    <row r="8151">
      <c r="I8151" s="1"/>
      <c r="J8151" s="1"/>
      <c r="K8151" s="1"/>
      <c r="AA8151" s="1"/>
      <c r="AB8151" s="1"/>
      <c r="AC8151" s="1"/>
      <c r="AJ8151" s="1"/>
      <c r="AK8151" s="1"/>
      <c r="AL8151" s="1"/>
    </row>
    <row r="8152">
      <c r="I8152" s="1"/>
      <c r="J8152" s="1"/>
      <c r="K8152" s="1"/>
      <c r="AA8152" s="1"/>
      <c r="AB8152" s="1"/>
      <c r="AC8152" s="1"/>
      <c r="AJ8152" s="1"/>
      <c r="AK8152" s="1"/>
      <c r="AL8152" s="1"/>
    </row>
    <row r="8153">
      <c r="I8153" s="1"/>
      <c r="J8153" s="1"/>
      <c r="K8153" s="1"/>
      <c r="AA8153" s="1"/>
      <c r="AB8153" s="1"/>
      <c r="AC8153" s="1"/>
      <c r="AJ8153" s="1"/>
      <c r="AK8153" s="1"/>
      <c r="AL8153" s="1"/>
    </row>
    <row r="8154">
      <c r="I8154" s="1"/>
      <c r="J8154" s="1"/>
      <c r="K8154" s="1"/>
      <c r="AA8154" s="1"/>
      <c r="AB8154" s="1"/>
      <c r="AC8154" s="1"/>
      <c r="AJ8154" s="1"/>
      <c r="AK8154" s="1"/>
      <c r="AL8154" s="1"/>
    </row>
    <row r="8155">
      <c r="I8155" s="1"/>
      <c r="J8155" s="1"/>
      <c r="K8155" s="1"/>
      <c r="AA8155" s="1"/>
      <c r="AB8155" s="1"/>
      <c r="AC8155" s="1"/>
      <c r="AJ8155" s="1"/>
      <c r="AK8155" s="1"/>
      <c r="AL8155" s="1"/>
    </row>
    <row r="8156">
      <c r="I8156" s="1"/>
      <c r="J8156" s="1"/>
      <c r="K8156" s="1"/>
      <c r="AA8156" s="1"/>
      <c r="AB8156" s="1"/>
      <c r="AC8156" s="1"/>
      <c r="AJ8156" s="1"/>
      <c r="AK8156" s="1"/>
      <c r="AL8156" s="1"/>
    </row>
    <row r="8157">
      <c r="I8157" s="1"/>
      <c r="J8157" s="1"/>
      <c r="K8157" s="1"/>
      <c r="AA8157" s="1"/>
      <c r="AB8157" s="1"/>
      <c r="AC8157" s="1"/>
      <c r="AJ8157" s="1"/>
      <c r="AK8157" s="1"/>
      <c r="AL8157" s="1"/>
    </row>
    <row r="8158">
      <c r="I8158" s="1"/>
      <c r="J8158" s="1"/>
      <c r="K8158" s="1"/>
      <c r="AA8158" s="1"/>
      <c r="AB8158" s="1"/>
      <c r="AC8158" s="1"/>
      <c r="AJ8158" s="1"/>
      <c r="AK8158" s="1"/>
      <c r="AL8158" s="1"/>
    </row>
    <row r="8159">
      <c r="I8159" s="1"/>
      <c r="J8159" s="1"/>
      <c r="K8159" s="1"/>
      <c r="AA8159" s="1"/>
      <c r="AB8159" s="1"/>
      <c r="AC8159" s="1"/>
      <c r="AJ8159" s="1"/>
      <c r="AK8159" s="1"/>
      <c r="AL8159" s="1"/>
    </row>
    <row r="8160">
      <c r="I8160" s="1"/>
      <c r="J8160" s="1"/>
      <c r="K8160" s="1"/>
      <c r="AA8160" s="1"/>
      <c r="AB8160" s="1"/>
      <c r="AC8160" s="1"/>
      <c r="AJ8160" s="1"/>
      <c r="AK8160" s="1"/>
      <c r="AL8160" s="1"/>
    </row>
    <row r="8161">
      <c r="I8161" s="1"/>
      <c r="J8161" s="1"/>
      <c r="K8161" s="1"/>
      <c r="AA8161" s="1"/>
      <c r="AB8161" s="1"/>
      <c r="AC8161" s="1"/>
      <c r="AJ8161" s="1"/>
      <c r="AK8161" s="1"/>
      <c r="AL8161" s="1"/>
    </row>
    <row r="8162">
      <c r="I8162" s="1"/>
      <c r="J8162" s="1"/>
      <c r="K8162" s="1"/>
      <c r="AA8162" s="1"/>
      <c r="AB8162" s="1"/>
      <c r="AC8162" s="1"/>
      <c r="AJ8162" s="1"/>
      <c r="AK8162" s="1"/>
      <c r="AL8162" s="1"/>
    </row>
    <row r="8163">
      <c r="I8163" s="1"/>
      <c r="J8163" s="1"/>
      <c r="K8163" s="1"/>
      <c r="AA8163" s="1"/>
      <c r="AB8163" s="1"/>
      <c r="AC8163" s="1"/>
      <c r="AJ8163" s="1"/>
      <c r="AK8163" s="1"/>
      <c r="AL8163" s="1"/>
    </row>
    <row r="8164">
      <c r="I8164" s="1"/>
      <c r="J8164" s="1"/>
      <c r="K8164" s="1"/>
      <c r="AA8164" s="1"/>
      <c r="AB8164" s="1"/>
      <c r="AC8164" s="1"/>
      <c r="AJ8164" s="1"/>
      <c r="AK8164" s="1"/>
      <c r="AL8164" s="1"/>
    </row>
    <row r="8165">
      <c r="I8165" s="1"/>
      <c r="J8165" s="1"/>
      <c r="K8165" s="1"/>
      <c r="AA8165" s="1"/>
      <c r="AB8165" s="1"/>
      <c r="AC8165" s="1"/>
      <c r="AJ8165" s="1"/>
      <c r="AK8165" s="1"/>
      <c r="AL8165" s="1"/>
    </row>
    <row r="8166">
      <c r="I8166" s="1"/>
      <c r="J8166" s="1"/>
      <c r="K8166" s="1"/>
      <c r="AA8166" s="1"/>
      <c r="AB8166" s="1"/>
      <c r="AC8166" s="1"/>
      <c r="AJ8166" s="1"/>
      <c r="AK8166" s="1"/>
      <c r="AL8166" s="1"/>
    </row>
    <row r="8167">
      <c r="I8167" s="1"/>
      <c r="J8167" s="1"/>
      <c r="K8167" s="1"/>
      <c r="AA8167" s="1"/>
      <c r="AB8167" s="1"/>
      <c r="AC8167" s="1"/>
      <c r="AJ8167" s="1"/>
      <c r="AK8167" s="1"/>
      <c r="AL8167" s="1"/>
    </row>
    <row r="8168">
      <c r="I8168" s="1"/>
      <c r="J8168" s="1"/>
      <c r="K8168" s="1"/>
      <c r="AA8168" s="1"/>
      <c r="AB8168" s="1"/>
      <c r="AC8168" s="1"/>
      <c r="AJ8168" s="1"/>
      <c r="AK8168" s="1"/>
      <c r="AL8168" s="1"/>
    </row>
    <row r="8169">
      <c r="I8169" s="1"/>
      <c r="J8169" s="1"/>
      <c r="K8169" s="1"/>
      <c r="AA8169" s="1"/>
      <c r="AB8169" s="1"/>
      <c r="AC8169" s="1"/>
      <c r="AJ8169" s="1"/>
      <c r="AK8169" s="1"/>
      <c r="AL8169" s="1"/>
    </row>
    <row r="8170">
      <c r="I8170" s="1"/>
      <c r="J8170" s="1"/>
      <c r="K8170" s="1"/>
      <c r="AA8170" s="1"/>
      <c r="AB8170" s="1"/>
      <c r="AC8170" s="1"/>
      <c r="AJ8170" s="1"/>
      <c r="AK8170" s="1"/>
      <c r="AL8170" s="1"/>
    </row>
    <row r="8171">
      <c r="I8171" s="1"/>
      <c r="J8171" s="1"/>
      <c r="K8171" s="1"/>
      <c r="AA8171" s="1"/>
      <c r="AB8171" s="1"/>
      <c r="AC8171" s="1"/>
      <c r="AJ8171" s="1"/>
      <c r="AK8171" s="1"/>
      <c r="AL8171" s="1"/>
    </row>
    <row r="8172">
      <c r="I8172" s="1"/>
      <c r="J8172" s="1"/>
      <c r="K8172" s="1"/>
      <c r="AA8172" s="1"/>
      <c r="AB8172" s="1"/>
      <c r="AC8172" s="1"/>
      <c r="AJ8172" s="1"/>
      <c r="AK8172" s="1"/>
      <c r="AL8172" s="1"/>
    </row>
    <row r="8173">
      <c r="I8173" s="1"/>
      <c r="J8173" s="1"/>
      <c r="K8173" s="1"/>
      <c r="AA8173" s="1"/>
      <c r="AB8173" s="1"/>
      <c r="AC8173" s="1"/>
      <c r="AJ8173" s="1"/>
      <c r="AK8173" s="1"/>
      <c r="AL8173" s="1"/>
    </row>
    <row r="8174">
      <c r="I8174" s="1"/>
      <c r="J8174" s="1"/>
      <c r="K8174" s="1"/>
      <c r="AA8174" s="1"/>
      <c r="AB8174" s="1"/>
      <c r="AC8174" s="1"/>
      <c r="AJ8174" s="1"/>
      <c r="AK8174" s="1"/>
      <c r="AL8174" s="1"/>
    </row>
    <row r="8175">
      <c r="I8175" s="1"/>
      <c r="J8175" s="1"/>
      <c r="K8175" s="1"/>
      <c r="AA8175" s="1"/>
      <c r="AB8175" s="1"/>
      <c r="AC8175" s="1"/>
      <c r="AJ8175" s="1"/>
      <c r="AK8175" s="1"/>
      <c r="AL8175" s="1"/>
    </row>
    <row r="8176">
      <c r="I8176" s="1"/>
      <c r="J8176" s="1"/>
      <c r="K8176" s="1"/>
      <c r="AA8176" s="1"/>
      <c r="AB8176" s="1"/>
      <c r="AC8176" s="1"/>
      <c r="AJ8176" s="1"/>
      <c r="AK8176" s="1"/>
      <c r="AL8176" s="1"/>
    </row>
    <row r="8177">
      <c r="I8177" s="1"/>
      <c r="J8177" s="1"/>
      <c r="K8177" s="1"/>
      <c r="AA8177" s="1"/>
      <c r="AB8177" s="1"/>
      <c r="AC8177" s="1"/>
      <c r="AJ8177" s="1"/>
      <c r="AK8177" s="1"/>
      <c r="AL8177" s="1"/>
    </row>
    <row r="8178">
      <c r="I8178" s="1"/>
      <c r="J8178" s="1"/>
      <c r="K8178" s="1"/>
      <c r="AA8178" s="1"/>
      <c r="AB8178" s="1"/>
      <c r="AC8178" s="1"/>
      <c r="AJ8178" s="1"/>
      <c r="AK8178" s="1"/>
      <c r="AL8178" s="1"/>
    </row>
    <row r="8179">
      <c r="I8179" s="1"/>
      <c r="J8179" s="1"/>
      <c r="K8179" s="1"/>
      <c r="AA8179" s="1"/>
      <c r="AB8179" s="1"/>
      <c r="AC8179" s="1"/>
      <c r="AJ8179" s="1"/>
      <c r="AK8179" s="1"/>
      <c r="AL8179" s="1"/>
    </row>
    <row r="8180">
      <c r="I8180" s="1"/>
      <c r="J8180" s="1"/>
      <c r="K8180" s="1"/>
      <c r="AA8180" s="1"/>
      <c r="AB8180" s="1"/>
      <c r="AC8180" s="1"/>
      <c r="AJ8180" s="1"/>
      <c r="AK8180" s="1"/>
      <c r="AL8180" s="1"/>
    </row>
    <row r="8181">
      <c r="I8181" s="1"/>
      <c r="J8181" s="1"/>
      <c r="K8181" s="1"/>
      <c r="AA8181" s="1"/>
      <c r="AB8181" s="1"/>
      <c r="AC8181" s="1"/>
      <c r="AJ8181" s="1"/>
      <c r="AK8181" s="1"/>
      <c r="AL8181" s="1"/>
    </row>
    <row r="8182">
      <c r="I8182" s="1"/>
      <c r="J8182" s="1"/>
      <c r="K8182" s="1"/>
      <c r="AA8182" s="1"/>
      <c r="AB8182" s="1"/>
      <c r="AC8182" s="1"/>
      <c r="AJ8182" s="1"/>
      <c r="AK8182" s="1"/>
      <c r="AL8182" s="1"/>
    </row>
    <row r="8183">
      <c r="I8183" s="1"/>
      <c r="J8183" s="1"/>
      <c r="K8183" s="1"/>
      <c r="AA8183" s="1"/>
      <c r="AB8183" s="1"/>
      <c r="AC8183" s="1"/>
      <c r="AJ8183" s="1"/>
      <c r="AK8183" s="1"/>
      <c r="AL8183" s="1"/>
    </row>
    <row r="8184">
      <c r="I8184" s="1"/>
      <c r="J8184" s="1"/>
      <c r="K8184" s="1"/>
      <c r="AA8184" s="1"/>
      <c r="AB8184" s="1"/>
      <c r="AC8184" s="1"/>
      <c r="AJ8184" s="1"/>
      <c r="AK8184" s="1"/>
      <c r="AL8184" s="1"/>
    </row>
    <row r="8185">
      <c r="I8185" s="1"/>
      <c r="J8185" s="1"/>
      <c r="K8185" s="1"/>
      <c r="AA8185" s="1"/>
      <c r="AB8185" s="1"/>
      <c r="AC8185" s="1"/>
      <c r="AJ8185" s="1"/>
      <c r="AK8185" s="1"/>
      <c r="AL8185" s="1"/>
    </row>
    <row r="8186">
      <c r="I8186" s="1"/>
      <c r="J8186" s="1"/>
      <c r="K8186" s="1"/>
      <c r="AA8186" s="1"/>
      <c r="AB8186" s="1"/>
      <c r="AC8186" s="1"/>
      <c r="AJ8186" s="1"/>
      <c r="AK8186" s="1"/>
      <c r="AL8186" s="1"/>
    </row>
    <row r="8187">
      <c r="I8187" s="1"/>
      <c r="J8187" s="1"/>
      <c r="K8187" s="1"/>
      <c r="AA8187" s="1"/>
      <c r="AB8187" s="1"/>
      <c r="AC8187" s="1"/>
      <c r="AJ8187" s="1"/>
      <c r="AK8187" s="1"/>
      <c r="AL8187" s="1"/>
    </row>
    <row r="8188">
      <c r="I8188" s="1"/>
      <c r="J8188" s="1"/>
      <c r="K8188" s="1"/>
      <c r="AA8188" s="1"/>
      <c r="AB8188" s="1"/>
      <c r="AC8188" s="1"/>
      <c r="AJ8188" s="1"/>
      <c r="AK8188" s="1"/>
      <c r="AL8188" s="1"/>
    </row>
    <row r="8189">
      <c r="I8189" s="1"/>
      <c r="J8189" s="1"/>
      <c r="K8189" s="1"/>
      <c r="AA8189" s="1"/>
      <c r="AB8189" s="1"/>
      <c r="AC8189" s="1"/>
      <c r="AJ8189" s="1"/>
      <c r="AK8189" s="1"/>
      <c r="AL8189" s="1"/>
    </row>
    <row r="8190">
      <c r="I8190" s="1"/>
      <c r="J8190" s="1"/>
      <c r="K8190" s="1"/>
      <c r="AA8190" s="1"/>
      <c r="AB8190" s="1"/>
      <c r="AC8190" s="1"/>
      <c r="AJ8190" s="1"/>
      <c r="AK8190" s="1"/>
      <c r="AL8190" s="1"/>
    </row>
    <row r="8191">
      <c r="I8191" s="1"/>
      <c r="J8191" s="1"/>
      <c r="K8191" s="1"/>
      <c r="AA8191" s="1"/>
      <c r="AB8191" s="1"/>
      <c r="AC8191" s="1"/>
      <c r="AJ8191" s="1"/>
      <c r="AK8191" s="1"/>
      <c r="AL8191" s="1"/>
    </row>
    <row r="8192">
      <c r="I8192" s="1"/>
      <c r="J8192" s="1"/>
      <c r="K8192" s="1"/>
      <c r="AA8192" s="1"/>
      <c r="AB8192" s="1"/>
      <c r="AC8192" s="1"/>
      <c r="AJ8192" s="1"/>
      <c r="AK8192" s="1"/>
      <c r="AL8192" s="1"/>
    </row>
    <row r="8193">
      <c r="I8193" s="1"/>
      <c r="J8193" s="1"/>
      <c r="K8193" s="1"/>
      <c r="AA8193" s="1"/>
      <c r="AB8193" s="1"/>
      <c r="AC8193" s="1"/>
      <c r="AJ8193" s="1"/>
      <c r="AK8193" s="1"/>
      <c r="AL8193" s="1"/>
    </row>
    <row r="8194">
      <c r="I8194" s="1"/>
      <c r="J8194" s="1"/>
      <c r="K8194" s="1"/>
      <c r="AA8194" s="1"/>
      <c r="AB8194" s="1"/>
      <c r="AC8194" s="1"/>
      <c r="AJ8194" s="1"/>
      <c r="AK8194" s="1"/>
      <c r="AL8194" s="1"/>
    </row>
    <row r="8195">
      <c r="I8195" s="1"/>
      <c r="J8195" s="1"/>
      <c r="K8195" s="1"/>
      <c r="AA8195" s="1"/>
      <c r="AB8195" s="1"/>
      <c r="AC8195" s="1"/>
      <c r="AJ8195" s="1"/>
      <c r="AK8195" s="1"/>
      <c r="AL8195" s="1"/>
    </row>
    <row r="8196">
      <c r="I8196" s="1"/>
      <c r="J8196" s="1"/>
      <c r="K8196" s="1"/>
      <c r="AA8196" s="1"/>
      <c r="AB8196" s="1"/>
      <c r="AC8196" s="1"/>
      <c r="AJ8196" s="1"/>
      <c r="AK8196" s="1"/>
      <c r="AL8196" s="1"/>
    </row>
    <row r="8197">
      <c r="I8197" s="1"/>
      <c r="J8197" s="1"/>
      <c r="K8197" s="1"/>
      <c r="AA8197" s="1"/>
      <c r="AB8197" s="1"/>
      <c r="AC8197" s="1"/>
      <c r="AJ8197" s="1"/>
      <c r="AK8197" s="1"/>
      <c r="AL8197" s="1"/>
    </row>
    <row r="8198">
      <c r="I8198" s="1"/>
      <c r="J8198" s="1"/>
      <c r="K8198" s="1"/>
      <c r="AA8198" s="1"/>
      <c r="AB8198" s="1"/>
      <c r="AC8198" s="1"/>
      <c r="AJ8198" s="1"/>
      <c r="AK8198" s="1"/>
      <c r="AL8198" s="1"/>
    </row>
    <row r="8199">
      <c r="I8199" s="1"/>
      <c r="J8199" s="1"/>
      <c r="K8199" s="1"/>
      <c r="AA8199" s="1"/>
      <c r="AB8199" s="1"/>
      <c r="AC8199" s="1"/>
      <c r="AJ8199" s="1"/>
      <c r="AK8199" s="1"/>
      <c r="AL8199" s="1"/>
    </row>
    <row r="8200">
      <c r="I8200" s="1"/>
      <c r="J8200" s="1"/>
      <c r="K8200" s="1"/>
      <c r="AA8200" s="1"/>
      <c r="AB8200" s="1"/>
      <c r="AC8200" s="1"/>
      <c r="AJ8200" s="1"/>
      <c r="AK8200" s="1"/>
      <c r="AL8200" s="1"/>
    </row>
    <row r="8201">
      <c r="I8201" s="1"/>
      <c r="J8201" s="1"/>
      <c r="K8201" s="1"/>
      <c r="AA8201" s="1"/>
      <c r="AB8201" s="1"/>
      <c r="AC8201" s="1"/>
      <c r="AJ8201" s="1"/>
      <c r="AK8201" s="1"/>
      <c r="AL8201" s="1"/>
    </row>
    <row r="8202">
      <c r="I8202" s="1"/>
      <c r="J8202" s="1"/>
      <c r="K8202" s="1"/>
      <c r="AA8202" s="1"/>
      <c r="AB8202" s="1"/>
      <c r="AC8202" s="1"/>
      <c r="AJ8202" s="1"/>
      <c r="AK8202" s="1"/>
      <c r="AL8202" s="1"/>
    </row>
    <row r="8203">
      <c r="I8203" s="1"/>
      <c r="J8203" s="1"/>
      <c r="K8203" s="1"/>
      <c r="AA8203" s="1"/>
      <c r="AB8203" s="1"/>
      <c r="AC8203" s="1"/>
      <c r="AJ8203" s="1"/>
      <c r="AK8203" s="1"/>
      <c r="AL8203" s="1"/>
    </row>
    <row r="8204">
      <c r="I8204" s="1"/>
      <c r="J8204" s="1"/>
      <c r="K8204" s="1"/>
      <c r="AA8204" s="1"/>
      <c r="AB8204" s="1"/>
      <c r="AC8204" s="1"/>
      <c r="AJ8204" s="1"/>
      <c r="AK8204" s="1"/>
      <c r="AL8204" s="1"/>
    </row>
    <row r="8205">
      <c r="I8205" s="1"/>
      <c r="J8205" s="1"/>
      <c r="K8205" s="1"/>
      <c r="AA8205" s="1"/>
      <c r="AB8205" s="1"/>
      <c r="AC8205" s="1"/>
      <c r="AJ8205" s="1"/>
      <c r="AK8205" s="1"/>
      <c r="AL8205" s="1"/>
    </row>
    <row r="8206">
      <c r="I8206" s="1"/>
      <c r="J8206" s="1"/>
      <c r="K8206" s="1"/>
      <c r="AA8206" s="1"/>
      <c r="AB8206" s="1"/>
      <c r="AC8206" s="1"/>
      <c r="AJ8206" s="1"/>
      <c r="AK8206" s="1"/>
      <c r="AL8206" s="1"/>
    </row>
    <row r="8207">
      <c r="I8207" s="1"/>
      <c r="J8207" s="1"/>
      <c r="K8207" s="1"/>
      <c r="AA8207" s="1"/>
      <c r="AB8207" s="1"/>
      <c r="AC8207" s="1"/>
      <c r="AJ8207" s="1"/>
      <c r="AK8207" s="1"/>
      <c r="AL8207" s="1"/>
    </row>
    <row r="8208">
      <c r="I8208" s="1"/>
      <c r="J8208" s="1"/>
      <c r="K8208" s="1"/>
      <c r="AA8208" s="1"/>
      <c r="AB8208" s="1"/>
      <c r="AC8208" s="1"/>
      <c r="AJ8208" s="1"/>
      <c r="AK8208" s="1"/>
      <c r="AL8208" s="1"/>
    </row>
    <row r="8209">
      <c r="I8209" s="1"/>
      <c r="J8209" s="1"/>
      <c r="K8209" s="1"/>
      <c r="AA8209" s="1"/>
      <c r="AB8209" s="1"/>
      <c r="AC8209" s="1"/>
      <c r="AJ8209" s="1"/>
      <c r="AK8209" s="1"/>
      <c r="AL8209" s="1"/>
    </row>
    <row r="8210">
      <c r="I8210" s="1"/>
      <c r="J8210" s="1"/>
      <c r="K8210" s="1"/>
      <c r="AA8210" s="1"/>
      <c r="AB8210" s="1"/>
      <c r="AC8210" s="1"/>
      <c r="AJ8210" s="1"/>
      <c r="AK8210" s="1"/>
      <c r="AL8210" s="1"/>
    </row>
    <row r="8211">
      <c r="I8211" s="1"/>
      <c r="J8211" s="1"/>
      <c r="K8211" s="1"/>
      <c r="AA8211" s="1"/>
      <c r="AB8211" s="1"/>
      <c r="AC8211" s="1"/>
      <c r="AJ8211" s="1"/>
      <c r="AK8211" s="1"/>
      <c r="AL8211" s="1"/>
    </row>
    <row r="8212">
      <c r="I8212" s="1"/>
      <c r="J8212" s="1"/>
      <c r="K8212" s="1"/>
      <c r="AA8212" s="1"/>
      <c r="AB8212" s="1"/>
      <c r="AC8212" s="1"/>
      <c r="AJ8212" s="1"/>
      <c r="AK8212" s="1"/>
      <c r="AL8212" s="1"/>
    </row>
    <row r="8213">
      <c r="I8213" s="1"/>
      <c r="J8213" s="1"/>
      <c r="K8213" s="1"/>
      <c r="AA8213" s="1"/>
      <c r="AB8213" s="1"/>
      <c r="AC8213" s="1"/>
      <c r="AJ8213" s="1"/>
      <c r="AK8213" s="1"/>
      <c r="AL8213" s="1"/>
    </row>
    <row r="8214">
      <c r="I8214" s="1"/>
      <c r="J8214" s="1"/>
      <c r="K8214" s="1"/>
      <c r="AA8214" s="1"/>
      <c r="AB8214" s="1"/>
      <c r="AC8214" s="1"/>
      <c r="AJ8214" s="1"/>
      <c r="AK8214" s="1"/>
      <c r="AL8214" s="1"/>
    </row>
    <row r="8215">
      <c r="I8215" s="1"/>
      <c r="J8215" s="1"/>
      <c r="K8215" s="1"/>
      <c r="AA8215" s="1"/>
      <c r="AB8215" s="1"/>
      <c r="AC8215" s="1"/>
      <c r="AJ8215" s="1"/>
      <c r="AK8215" s="1"/>
      <c r="AL8215" s="1"/>
    </row>
    <row r="8216">
      <c r="I8216" s="1"/>
      <c r="J8216" s="1"/>
      <c r="K8216" s="1"/>
      <c r="AA8216" s="1"/>
      <c r="AB8216" s="1"/>
      <c r="AC8216" s="1"/>
      <c r="AJ8216" s="1"/>
      <c r="AK8216" s="1"/>
      <c r="AL8216" s="1"/>
    </row>
    <row r="8217">
      <c r="I8217" s="1"/>
      <c r="J8217" s="1"/>
      <c r="K8217" s="1"/>
      <c r="AA8217" s="1"/>
      <c r="AB8217" s="1"/>
      <c r="AC8217" s="1"/>
      <c r="AJ8217" s="1"/>
      <c r="AK8217" s="1"/>
      <c r="AL8217" s="1"/>
    </row>
    <row r="8218">
      <c r="I8218" s="1"/>
      <c r="J8218" s="1"/>
      <c r="K8218" s="1"/>
      <c r="AA8218" s="1"/>
      <c r="AB8218" s="1"/>
      <c r="AC8218" s="1"/>
      <c r="AJ8218" s="1"/>
      <c r="AK8218" s="1"/>
      <c r="AL8218" s="1"/>
    </row>
    <row r="8219">
      <c r="I8219" s="1"/>
      <c r="J8219" s="1"/>
      <c r="K8219" s="1"/>
      <c r="AA8219" s="1"/>
      <c r="AB8219" s="1"/>
      <c r="AC8219" s="1"/>
      <c r="AJ8219" s="1"/>
      <c r="AK8219" s="1"/>
      <c r="AL8219" s="1"/>
    </row>
    <row r="8220">
      <c r="I8220" s="1"/>
      <c r="J8220" s="1"/>
      <c r="K8220" s="1"/>
      <c r="AA8220" s="1"/>
      <c r="AB8220" s="1"/>
      <c r="AC8220" s="1"/>
      <c r="AJ8220" s="1"/>
      <c r="AK8220" s="1"/>
      <c r="AL8220" s="1"/>
    </row>
    <row r="8221">
      <c r="I8221" s="1"/>
      <c r="J8221" s="1"/>
      <c r="K8221" s="1"/>
      <c r="AA8221" s="1"/>
      <c r="AB8221" s="1"/>
      <c r="AC8221" s="1"/>
      <c r="AJ8221" s="1"/>
      <c r="AK8221" s="1"/>
      <c r="AL8221" s="1"/>
    </row>
    <row r="8222">
      <c r="I8222" s="1"/>
      <c r="J8222" s="1"/>
      <c r="K8222" s="1"/>
      <c r="AA8222" s="1"/>
      <c r="AB8222" s="1"/>
      <c r="AC8222" s="1"/>
      <c r="AJ8222" s="1"/>
      <c r="AK8222" s="1"/>
      <c r="AL8222" s="1"/>
    </row>
    <row r="8223">
      <c r="I8223" s="1"/>
      <c r="J8223" s="1"/>
      <c r="K8223" s="1"/>
      <c r="AA8223" s="1"/>
      <c r="AB8223" s="1"/>
      <c r="AC8223" s="1"/>
      <c r="AJ8223" s="1"/>
      <c r="AK8223" s="1"/>
      <c r="AL8223" s="1"/>
    </row>
    <row r="8224">
      <c r="I8224" s="1"/>
      <c r="J8224" s="1"/>
      <c r="K8224" s="1"/>
      <c r="AA8224" s="1"/>
      <c r="AB8224" s="1"/>
      <c r="AC8224" s="1"/>
      <c r="AJ8224" s="1"/>
      <c r="AK8224" s="1"/>
      <c r="AL8224" s="1"/>
    </row>
    <row r="8225">
      <c r="I8225" s="1"/>
      <c r="J8225" s="1"/>
      <c r="K8225" s="1"/>
      <c r="AA8225" s="1"/>
      <c r="AB8225" s="1"/>
      <c r="AC8225" s="1"/>
      <c r="AJ8225" s="1"/>
      <c r="AK8225" s="1"/>
      <c r="AL8225" s="1"/>
    </row>
    <row r="8226">
      <c r="I8226" s="1"/>
      <c r="J8226" s="1"/>
      <c r="K8226" s="1"/>
      <c r="AA8226" s="1"/>
      <c r="AB8226" s="1"/>
      <c r="AC8226" s="1"/>
      <c r="AJ8226" s="1"/>
      <c r="AK8226" s="1"/>
      <c r="AL8226" s="1"/>
    </row>
    <row r="8227">
      <c r="I8227" s="1"/>
      <c r="J8227" s="1"/>
      <c r="K8227" s="1"/>
      <c r="AA8227" s="1"/>
      <c r="AB8227" s="1"/>
      <c r="AC8227" s="1"/>
      <c r="AJ8227" s="1"/>
      <c r="AK8227" s="1"/>
      <c r="AL8227" s="1"/>
    </row>
    <row r="8228">
      <c r="I8228" s="1"/>
      <c r="J8228" s="1"/>
      <c r="K8228" s="1"/>
      <c r="AA8228" s="1"/>
      <c r="AB8228" s="1"/>
      <c r="AC8228" s="1"/>
      <c r="AJ8228" s="1"/>
      <c r="AK8228" s="1"/>
      <c r="AL8228" s="1"/>
    </row>
    <row r="8229">
      <c r="I8229" s="1"/>
      <c r="J8229" s="1"/>
      <c r="K8229" s="1"/>
      <c r="AA8229" s="1"/>
      <c r="AB8229" s="1"/>
      <c r="AC8229" s="1"/>
      <c r="AJ8229" s="1"/>
      <c r="AK8229" s="1"/>
      <c r="AL8229" s="1"/>
    </row>
    <row r="8230">
      <c r="I8230" s="1"/>
      <c r="J8230" s="1"/>
      <c r="K8230" s="1"/>
      <c r="AA8230" s="1"/>
      <c r="AB8230" s="1"/>
      <c r="AC8230" s="1"/>
      <c r="AJ8230" s="1"/>
      <c r="AK8230" s="1"/>
      <c r="AL8230" s="1"/>
    </row>
    <row r="8231">
      <c r="I8231" s="1"/>
      <c r="J8231" s="1"/>
      <c r="K8231" s="1"/>
      <c r="AA8231" s="1"/>
      <c r="AB8231" s="1"/>
      <c r="AC8231" s="1"/>
      <c r="AJ8231" s="1"/>
      <c r="AK8231" s="1"/>
      <c r="AL8231" s="1"/>
    </row>
    <row r="8232">
      <c r="I8232" s="1"/>
      <c r="J8232" s="1"/>
      <c r="K8232" s="1"/>
      <c r="AA8232" s="1"/>
      <c r="AB8232" s="1"/>
      <c r="AC8232" s="1"/>
      <c r="AJ8232" s="1"/>
      <c r="AK8232" s="1"/>
      <c r="AL8232" s="1"/>
    </row>
    <row r="8233">
      <c r="I8233" s="1"/>
      <c r="J8233" s="1"/>
      <c r="K8233" s="1"/>
      <c r="AA8233" s="1"/>
      <c r="AB8233" s="1"/>
      <c r="AC8233" s="1"/>
      <c r="AJ8233" s="1"/>
      <c r="AK8233" s="1"/>
      <c r="AL8233" s="1"/>
    </row>
    <row r="8234">
      <c r="I8234" s="1"/>
      <c r="J8234" s="1"/>
      <c r="K8234" s="1"/>
      <c r="AA8234" s="1"/>
      <c r="AB8234" s="1"/>
      <c r="AC8234" s="1"/>
      <c r="AJ8234" s="1"/>
      <c r="AK8234" s="1"/>
      <c r="AL8234" s="1"/>
    </row>
    <row r="8235">
      <c r="I8235" s="1"/>
      <c r="J8235" s="1"/>
      <c r="K8235" s="1"/>
      <c r="AA8235" s="1"/>
      <c r="AB8235" s="1"/>
      <c r="AC8235" s="1"/>
      <c r="AJ8235" s="1"/>
      <c r="AK8235" s="1"/>
      <c r="AL8235" s="1"/>
    </row>
    <row r="8236">
      <c r="I8236" s="1"/>
      <c r="J8236" s="1"/>
      <c r="K8236" s="1"/>
      <c r="AA8236" s="1"/>
      <c r="AB8236" s="1"/>
      <c r="AC8236" s="1"/>
      <c r="AJ8236" s="1"/>
      <c r="AK8236" s="1"/>
      <c r="AL8236" s="1"/>
    </row>
    <row r="8237">
      <c r="I8237" s="1"/>
      <c r="J8237" s="1"/>
      <c r="K8237" s="1"/>
      <c r="AA8237" s="1"/>
      <c r="AB8237" s="1"/>
      <c r="AC8237" s="1"/>
      <c r="AJ8237" s="1"/>
      <c r="AK8237" s="1"/>
      <c r="AL8237" s="1"/>
    </row>
    <row r="8238">
      <c r="I8238" s="1"/>
      <c r="J8238" s="1"/>
      <c r="K8238" s="1"/>
      <c r="AA8238" s="1"/>
      <c r="AB8238" s="1"/>
      <c r="AC8238" s="1"/>
      <c r="AJ8238" s="1"/>
      <c r="AK8238" s="1"/>
      <c r="AL8238" s="1"/>
    </row>
    <row r="8239">
      <c r="I8239" s="1"/>
      <c r="J8239" s="1"/>
      <c r="K8239" s="1"/>
      <c r="AA8239" s="1"/>
      <c r="AB8239" s="1"/>
      <c r="AC8239" s="1"/>
      <c r="AJ8239" s="1"/>
      <c r="AK8239" s="1"/>
      <c r="AL8239" s="1"/>
    </row>
    <row r="8240">
      <c r="I8240" s="1"/>
      <c r="J8240" s="1"/>
      <c r="K8240" s="1"/>
      <c r="AA8240" s="1"/>
      <c r="AB8240" s="1"/>
      <c r="AC8240" s="1"/>
      <c r="AJ8240" s="1"/>
      <c r="AK8240" s="1"/>
      <c r="AL8240" s="1"/>
    </row>
    <row r="8241">
      <c r="I8241" s="1"/>
      <c r="J8241" s="1"/>
      <c r="K8241" s="1"/>
      <c r="AA8241" s="1"/>
      <c r="AB8241" s="1"/>
      <c r="AC8241" s="1"/>
      <c r="AJ8241" s="1"/>
      <c r="AK8241" s="1"/>
      <c r="AL8241" s="1"/>
    </row>
    <row r="8242">
      <c r="I8242" s="1"/>
      <c r="J8242" s="1"/>
      <c r="K8242" s="1"/>
      <c r="AA8242" s="1"/>
      <c r="AB8242" s="1"/>
      <c r="AC8242" s="1"/>
      <c r="AJ8242" s="1"/>
      <c r="AK8242" s="1"/>
      <c r="AL8242" s="1"/>
    </row>
    <row r="8243">
      <c r="I8243" s="1"/>
      <c r="J8243" s="1"/>
      <c r="K8243" s="1"/>
      <c r="AA8243" s="1"/>
      <c r="AB8243" s="1"/>
      <c r="AC8243" s="1"/>
      <c r="AJ8243" s="1"/>
      <c r="AK8243" s="1"/>
      <c r="AL8243" s="1"/>
    </row>
    <row r="8244">
      <c r="I8244" s="1"/>
      <c r="J8244" s="1"/>
      <c r="K8244" s="1"/>
      <c r="AA8244" s="1"/>
      <c r="AB8244" s="1"/>
      <c r="AC8244" s="1"/>
      <c r="AJ8244" s="1"/>
      <c r="AK8244" s="1"/>
      <c r="AL8244" s="1"/>
    </row>
    <row r="8245">
      <c r="I8245" s="1"/>
      <c r="J8245" s="1"/>
      <c r="K8245" s="1"/>
      <c r="AA8245" s="1"/>
      <c r="AB8245" s="1"/>
      <c r="AC8245" s="1"/>
      <c r="AJ8245" s="1"/>
      <c r="AK8245" s="1"/>
      <c r="AL8245" s="1"/>
    </row>
    <row r="8246">
      <c r="I8246" s="1"/>
      <c r="J8246" s="1"/>
      <c r="K8246" s="1"/>
      <c r="AA8246" s="1"/>
      <c r="AB8246" s="1"/>
      <c r="AC8246" s="1"/>
      <c r="AJ8246" s="1"/>
      <c r="AK8246" s="1"/>
      <c r="AL8246" s="1"/>
    </row>
    <row r="8247">
      <c r="I8247" s="1"/>
      <c r="J8247" s="1"/>
      <c r="K8247" s="1"/>
      <c r="AA8247" s="1"/>
      <c r="AB8247" s="1"/>
      <c r="AC8247" s="1"/>
      <c r="AJ8247" s="1"/>
      <c r="AK8247" s="1"/>
      <c r="AL8247" s="1"/>
    </row>
    <row r="8248">
      <c r="I8248" s="1"/>
      <c r="J8248" s="1"/>
      <c r="K8248" s="1"/>
      <c r="AA8248" s="1"/>
      <c r="AB8248" s="1"/>
      <c r="AC8248" s="1"/>
      <c r="AJ8248" s="1"/>
      <c r="AK8248" s="1"/>
      <c r="AL8248" s="1"/>
    </row>
    <row r="8249">
      <c r="I8249" s="1"/>
      <c r="J8249" s="1"/>
      <c r="K8249" s="1"/>
      <c r="AA8249" s="1"/>
      <c r="AB8249" s="1"/>
      <c r="AC8249" s="1"/>
      <c r="AJ8249" s="1"/>
      <c r="AK8249" s="1"/>
      <c r="AL8249" s="1"/>
    </row>
    <row r="8250">
      <c r="I8250" s="1"/>
      <c r="J8250" s="1"/>
      <c r="K8250" s="1"/>
      <c r="AA8250" s="1"/>
      <c r="AB8250" s="1"/>
      <c r="AC8250" s="1"/>
      <c r="AJ8250" s="1"/>
      <c r="AK8250" s="1"/>
      <c r="AL8250" s="1"/>
    </row>
    <row r="8251">
      <c r="I8251" s="1"/>
      <c r="J8251" s="1"/>
      <c r="K8251" s="1"/>
      <c r="AA8251" s="1"/>
      <c r="AB8251" s="1"/>
      <c r="AC8251" s="1"/>
      <c r="AJ8251" s="1"/>
      <c r="AK8251" s="1"/>
      <c r="AL8251" s="1"/>
    </row>
    <row r="8252">
      <c r="I8252" s="1"/>
      <c r="J8252" s="1"/>
      <c r="K8252" s="1"/>
      <c r="AA8252" s="1"/>
      <c r="AB8252" s="1"/>
      <c r="AC8252" s="1"/>
      <c r="AJ8252" s="1"/>
      <c r="AK8252" s="1"/>
      <c r="AL8252" s="1"/>
    </row>
    <row r="8253">
      <c r="I8253" s="1"/>
      <c r="J8253" s="1"/>
      <c r="K8253" s="1"/>
      <c r="AA8253" s="1"/>
      <c r="AB8253" s="1"/>
      <c r="AC8253" s="1"/>
      <c r="AJ8253" s="1"/>
      <c r="AK8253" s="1"/>
      <c r="AL8253" s="1"/>
    </row>
    <row r="8254">
      <c r="I8254" s="1"/>
      <c r="J8254" s="1"/>
      <c r="K8254" s="1"/>
      <c r="AA8254" s="1"/>
      <c r="AB8254" s="1"/>
      <c r="AC8254" s="1"/>
      <c r="AJ8254" s="1"/>
      <c r="AK8254" s="1"/>
      <c r="AL8254" s="1"/>
    </row>
    <row r="8255">
      <c r="I8255" s="1"/>
      <c r="J8255" s="1"/>
      <c r="K8255" s="1"/>
      <c r="AA8255" s="1"/>
      <c r="AB8255" s="1"/>
      <c r="AC8255" s="1"/>
      <c r="AJ8255" s="1"/>
      <c r="AK8255" s="1"/>
      <c r="AL8255" s="1"/>
    </row>
    <row r="8256">
      <c r="I8256" s="1"/>
      <c r="J8256" s="1"/>
      <c r="K8256" s="1"/>
      <c r="AA8256" s="1"/>
      <c r="AB8256" s="1"/>
      <c r="AC8256" s="1"/>
      <c r="AJ8256" s="1"/>
      <c r="AK8256" s="1"/>
      <c r="AL8256" s="1"/>
    </row>
    <row r="8257">
      <c r="I8257" s="1"/>
      <c r="J8257" s="1"/>
      <c r="K8257" s="1"/>
      <c r="AA8257" s="1"/>
      <c r="AB8257" s="1"/>
      <c r="AC8257" s="1"/>
      <c r="AJ8257" s="1"/>
      <c r="AK8257" s="1"/>
      <c r="AL8257" s="1"/>
    </row>
    <row r="8258">
      <c r="I8258" s="1"/>
      <c r="J8258" s="1"/>
      <c r="K8258" s="1"/>
      <c r="AA8258" s="1"/>
      <c r="AB8258" s="1"/>
      <c r="AC8258" s="1"/>
      <c r="AJ8258" s="1"/>
      <c r="AK8258" s="1"/>
      <c r="AL8258" s="1"/>
    </row>
    <row r="8259">
      <c r="I8259" s="1"/>
      <c r="J8259" s="1"/>
      <c r="K8259" s="1"/>
      <c r="AA8259" s="1"/>
      <c r="AB8259" s="1"/>
      <c r="AC8259" s="1"/>
      <c r="AJ8259" s="1"/>
      <c r="AK8259" s="1"/>
      <c r="AL8259" s="1"/>
    </row>
    <row r="8260">
      <c r="I8260" s="1"/>
      <c r="J8260" s="1"/>
      <c r="K8260" s="1"/>
      <c r="AA8260" s="1"/>
      <c r="AB8260" s="1"/>
      <c r="AC8260" s="1"/>
      <c r="AJ8260" s="1"/>
      <c r="AK8260" s="1"/>
      <c r="AL8260" s="1"/>
    </row>
    <row r="8261">
      <c r="I8261" s="1"/>
      <c r="J8261" s="1"/>
      <c r="K8261" s="1"/>
      <c r="AA8261" s="1"/>
      <c r="AB8261" s="1"/>
      <c r="AC8261" s="1"/>
      <c r="AJ8261" s="1"/>
      <c r="AK8261" s="1"/>
      <c r="AL8261" s="1"/>
    </row>
    <row r="8262">
      <c r="I8262" s="1"/>
      <c r="J8262" s="1"/>
      <c r="K8262" s="1"/>
      <c r="AA8262" s="1"/>
      <c r="AB8262" s="1"/>
      <c r="AC8262" s="1"/>
      <c r="AJ8262" s="1"/>
      <c r="AK8262" s="1"/>
      <c r="AL8262" s="1"/>
    </row>
    <row r="8263">
      <c r="I8263" s="1"/>
      <c r="J8263" s="1"/>
      <c r="K8263" s="1"/>
      <c r="AA8263" s="1"/>
      <c r="AB8263" s="1"/>
      <c r="AC8263" s="1"/>
      <c r="AJ8263" s="1"/>
      <c r="AK8263" s="1"/>
      <c r="AL8263" s="1"/>
    </row>
    <row r="8264">
      <c r="I8264" s="1"/>
      <c r="J8264" s="1"/>
      <c r="K8264" s="1"/>
      <c r="AA8264" s="1"/>
      <c r="AB8264" s="1"/>
      <c r="AC8264" s="1"/>
      <c r="AJ8264" s="1"/>
      <c r="AK8264" s="1"/>
      <c r="AL8264" s="1"/>
    </row>
    <row r="8265">
      <c r="I8265" s="1"/>
      <c r="J8265" s="1"/>
      <c r="K8265" s="1"/>
      <c r="AA8265" s="1"/>
      <c r="AB8265" s="1"/>
      <c r="AC8265" s="1"/>
      <c r="AJ8265" s="1"/>
      <c r="AK8265" s="1"/>
      <c r="AL8265" s="1"/>
    </row>
    <row r="8266">
      <c r="I8266" s="1"/>
      <c r="J8266" s="1"/>
      <c r="K8266" s="1"/>
      <c r="AA8266" s="1"/>
      <c r="AB8266" s="1"/>
      <c r="AC8266" s="1"/>
      <c r="AJ8266" s="1"/>
      <c r="AK8266" s="1"/>
      <c r="AL8266" s="1"/>
    </row>
    <row r="8267">
      <c r="I8267" s="1"/>
      <c r="J8267" s="1"/>
      <c r="K8267" s="1"/>
      <c r="AA8267" s="1"/>
      <c r="AB8267" s="1"/>
      <c r="AC8267" s="1"/>
      <c r="AJ8267" s="1"/>
      <c r="AK8267" s="1"/>
      <c r="AL8267" s="1"/>
    </row>
    <row r="8268">
      <c r="I8268" s="1"/>
      <c r="J8268" s="1"/>
      <c r="K8268" s="1"/>
      <c r="AA8268" s="1"/>
      <c r="AB8268" s="1"/>
      <c r="AC8268" s="1"/>
      <c r="AJ8268" s="1"/>
      <c r="AK8268" s="1"/>
      <c r="AL8268" s="1"/>
    </row>
    <row r="8269">
      <c r="I8269" s="1"/>
      <c r="J8269" s="1"/>
      <c r="K8269" s="1"/>
      <c r="AA8269" s="1"/>
      <c r="AB8269" s="1"/>
      <c r="AC8269" s="1"/>
      <c r="AJ8269" s="1"/>
      <c r="AK8269" s="1"/>
      <c r="AL8269" s="1"/>
    </row>
    <row r="8270">
      <c r="I8270" s="1"/>
      <c r="J8270" s="1"/>
      <c r="K8270" s="1"/>
      <c r="AA8270" s="1"/>
      <c r="AB8270" s="1"/>
      <c r="AC8270" s="1"/>
      <c r="AJ8270" s="1"/>
      <c r="AK8270" s="1"/>
      <c r="AL8270" s="1"/>
    </row>
    <row r="8271">
      <c r="I8271" s="1"/>
      <c r="J8271" s="1"/>
      <c r="K8271" s="1"/>
      <c r="AA8271" s="1"/>
      <c r="AB8271" s="1"/>
      <c r="AC8271" s="1"/>
      <c r="AJ8271" s="1"/>
      <c r="AK8271" s="1"/>
      <c r="AL8271" s="1"/>
    </row>
    <row r="8272">
      <c r="I8272" s="1"/>
      <c r="J8272" s="1"/>
      <c r="K8272" s="1"/>
      <c r="AA8272" s="1"/>
      <c r="AB8272" s="1"/>
      <c r="AC8272" s="1"/>
      <c r="AJ8272" s="1"/>
      <c r="AK8272" s="1"/>
      <c r="AL8272" s="1"/>
    </row>
    <row r="8273">
      <c r="I8273" s="1"/>
      <c r="J8273" s="1"/>
      <c r="K8273" s="1"/>
      <c r="AA8273" s="1"/>
      <c r="AB8273" s="1"/>
      <c r="AC8273" s="1"/>
      <c r="AJ8273" s="1"/>
      <c r="AK8273" s="1"/>
      <c r="AL8273" s="1"/>
    </row>
    <row r="8274">
      <c r="I8274" s="1"/>
      <c r="J8274" s="1"/>
      <c r="K8274" s="1"/>
      <c r="AA8274" s="1"/>
      <c r="AB8274" s="1"/>
      <c r="AC8274" s="1"/>
      <c r="AJ8274" s="1"/>
      <c r="AK8274" s="1"/>
      <c r="AL8274" s="1"/>
    </row>
    <row r="8275">
      <c r="I8275" s="1"/>
      <c r="J8275" s="1"/>
      <c r="K8275" s="1"/>
      <c r="AA8275" s="1"/>
      <c r="AB8275" s="1"/>
      <c r="AC8275" s="1"/>
      <c r="AJ8275" s="1"/>
      <c r="AK8275" s="1"/>
      <c r="AL8275" s="1"/>
    </row>
    <row r="8276">
      <c r="I8276" s="1"/>
      <c r="J8276" s="1"/>
      <c r="K8276" s="1"/>
      <c r="AA8276" s="1"/>
      <c r="AB8276" s="1"/>
      <c r="AC8276" s="1"/>
      <c r="AJ8276" s="1"/>
      <c r="AK8276" s="1"/>
      <c r="AL8276" s="1"/>
    </row>
    <row r="8277">
      <c r="I8277" s="1"/>
      <c r="J8277" s="1"/>
      <c r="K8277" s="1"/>
      <c r="AA8277" s="1"/>
      <c r="AB8277" s="1"/>
      <c r="AC8277" s="1"/>
      <c r="AJ8277" s="1"/>
      <c r="AK8277" s="1"/>
      <c r="AL8277" s="1"/>
    </row>
    <row r="8278">
      <c r="I8278" s="1"/>
      <c r="J8278" s="1"/>
      <c r="K8278" s="1"/>
      <c r="AA8278" s="1"/>
      <c r="AB8278" s="1"/>
      <c r="AC8278" s="1"/>
      <c r="AJ8278" s="1"/>
      <c r="AK8278" s="1"/>
      <c r="AL8278" s="1"/>
    </row>
    <row r="8279">
      <c r="I8279" s="1"/>
      <c r="J8279" s="1"/>
      <c r="K8279" s="1"/>
      <c r="AA8279" s="1"/>
      <c r="AB8279" s="1"/>
      <c r="AC8279" s="1"/>
      <c r="AJ8279" s="1"/>
      <c r="AK8279" s="1"/>
      <c r="AL8279" s="1"/>
    </row>
    <row r="8280">
      <c r="I8280" s="1"/>
      <c r="J8280" s="1"/>
      <c r="K8280" s="1"/>
      <c r="AA8280" s="1"/>
      <c r="AB8280" s="1"/>
      <c r="AC8280" s="1"/>
      <c r="AJ8280" s="1"/>
      <c r="AK8280" s="1"/>
      <c r="AL8280" s="1"/>
    </row>
    <row r="8281">
      <c r="I8281" s="1"/>
      <c r="J8281" s="1"/>
      <c r="K8281" s="1"/>
      <c r="AA8281" s="1"/>
      <c r="AB8281" s="1"/>
      <c r="AC8281" s="1"/>
      <c r="AJ8281" s="1"/>
      <c r="AK8281" s="1"/>
      <c r="AL8281" s="1"/>
    </row>
    <row r="8282">
      <c r="I8282" s="1"/>
      <c r="J8282" s="1"/>
      <c r="K8282" s="1"/>
      <c r="AA8282" s="1"/>
      <c r="AB8282" s="1"/>
      <c r="AC8282" s="1"/>
      <c r="AJ8282" s="1"/>
      <c r="AK8282" s="1"/>
      <c r="AL8282" s="1"/>
    </row>
    <row r="8283">
      <c r="I8283" s="1"/>
      <c r="J8283" s="1"/>
      <c r="K8283" s="1"/>
      <c r="AA8283" s="1"/>
      <c r="AB8283" s="1"/>
      <c r="AC8283" s="1"/>
      <c r="AJ8283" s="1"/>
      <c r="AK8283" s="1"/>
      <c r="AL8283" s="1"/>
    </row>
    <row r="8284">
      <c r="I8284" s="1"/>
      <c r="J8284" s="1"/>
      <c r="K8284" s="1"/>
      <c r="AA8284" s="1"/>
      <c r="AB8284" s="1"/>
      <c r="AC8284" s="1"/>
      <c r="AJ8284" s="1"/>
      <c r="AK8284" s="1"/>
      <c r="AL8284" s="1"/>
    </row>
    <row r="8285">
      <c r="I8285" s="1"/>
      <c r="J8285" s="1"/>
      <c r="K8285" s="1"/>
      <c r="AA8285" s="1"/>
      <c r="AB8285" s="1"/>
      <c r="AC8285" s="1"/>
      <c r="AJ8285" s="1"/>
      <c r="AK8285" s="1"/>
      <c r="AL8285" s="1"/>
    </row>
    <row r="8286">
      <c r="I8286" s="1"/>
      <c r="J8286" s="1"/>
      <c r="K8286" s="1"/>
      <c r="AA8286" s="1"/>
      <c r="AB8286" s="1"/>
      <c r="AC8286" s="1"/>
      <c r="AJ8286" s="1"/>
      <c r="AK8286" s="1"/>
      <c r="AL8286" s="1"/>
    </row>
    <row r="8287">
      <c r="I8287" s="1"/>
      <c r="J8287" s="1"/>
      <c r="K8287" s="1"/>
      <c r="AA8287" s="1"/>
      <c r="AB8287" s="1"/>
      <c r="AC8287" s="1"/>
      <c r="AJ8287" s="1"/>
      <c r="AK8287" s="1"/>
      <c r="AL8287" s="1"/>
    </row>
    <row r="8288">
      <c r="I8288" s="1"/>
      <c r="J8288" s="1"/>
      <c r="K8288" s="1"/>
      <c r="AA8288" s="1"/>
      <c r="AB8288" s="1"/>
      <c r="AC8288" s="1"/>
      <c r="AJ8288" s="1"/>
      <c r="AK8288" s="1"/>
      <c r="AL8288" s="1"/>
    </row>
    <row r="8289">
      <c r="I8289" s="1"/>
      <c r="J8289" s="1"/>
      <c r="K8289" s="1"/>
      <c r="AA8289" s="1"/>
      <c r="AB8289" s="1"/>
      <c r="AC8289" s="1"/>
      <c r="AJ8289" s="1"/>
      <c r="AK8289" s="1"/>
      <c r="AL8289" s="1"/>
    </row>
    <row r="8290">
      <c r="I8290" s="1"/>
      <c r="J8290" s="1"/>
      <c r="K8290" s="1"/>
      <c r="AA8290" s="1"/>
      <c r="AB8290" s="1"/>
      <c r="AC8290" s="1"/>
      <c r="AJ8290" s="1"/>
      <c r="AK8290" s="1"/>
      <c r="AL8290" s="1"/>
    </row>
    <row r="8291">
      <c r="I8291" s="1"/>
      <c r="J8291" s="1"/>
      <c r="K8291" s="1"/>
      <c r="AA8291" s="1"/>
      <c r="AB8291" s="1"/>
      <c r="AC8291" s="1"/>
      <c r="AJ8291" s="1"/>
      <c r="AK8291" s="1"/>
      <c r="AL8291" s="1"/>
    </row>
    <row r="8292">
      <c r="I8292" s="1"/>
      <c r="J8292" s="1"/>
      <c r="K8292" s="1"/>
      <c r="AA8292" s="1"/>
      <c r="AB8292" s="1"/>
      <c r="AC8292" s="1"/>
      <c r="AJ8292" s="1"/>
      <c r="AK8292" s="1"/>
      <c r="AL8292" s="1"/>
    </row>
    <row r="8293">
      <c r="I8293" s="1"/>
      <c r="J8293" s="1"/>
      <c r="K8293" s="1"/>
      <c r="AA8293" s="1"/>
      <c r="AB8293" s="1"/>
      <c r="AC8293" s="1"/>
      <c r="AJ8293" s="1"/>
      <c r="AK8293" s="1"/>
      <c r="AL8293" s="1"/>
    </row>
    <row r="8294">
      <c r="I8294" s="1"/>
      <c r="J8294" s="1"/>
      <c r="K8294" s="1"/>
      <c r="AA8294" s="1"/>
      <c r="AB8294" s="1"/>
      <c r="AC8294" s="1"/>
      <c r="AJ8294" s="1"/>
      <c r="AK8294" s="1"/>
      <c r="AL8294" s="1"/>
    </row>
    <row r="8295">
      <c r="I8295" s="1"/>
      <c r="J8295" s="1"/>
      <c r="K8295" s="1"/>
      <c r="AA8295" s="1"/>
      <c r="AB8295" s="1"/>
      <c r="AC8295" s="1"/>
      <c r="AJ8295" s="1"/>
      <c r="AK8295" s="1"/>
      <c r="AL8295" s="1"/>
    </row>
    <row r="8296">
      <c r="I8296" s="1"/>
      <c r="J8296" s="1"/>
      <c r="K8296" s="1"/>
      <c r="AA8296" s="1"/>
      <c r="AB8296" s="1"/>
      <c r="AC8296" s="1"/>
      <c r="AJ8296" s="1"/>
      <c r="AK8296" s="1"/>
      <c r="AL8296" s="1"/>
    </row>
    <row r="8297">
      <c r="I8297" s="1"/>
      <c r="J8297" s="1"/>
      <c r="K8297" s="1"/>
      <c r="AA8297" s="1"/>
      <c r="AB8297" s="1"/>
      <c r="AC8297" s="1"/>
      <c r="AJ8297" s="1"/>
      <c r="AK8297" s="1"/>
      <c r="AL8297" s="1"/>
    </row>
    <row r="8298">
      <c r="I8298" s="1"/>
      <c r="J8298" s="1"/>
      <c r="K8298" s="1"/>
      <c r="AA8298" s="1"/>
      <c r="AB8298" s="1"/>
      <c r="AC8298" s="1"/>
      <c r="AJ8298" s="1"/>
      <c r="AK8298" s="1"/>
      <c r="AL8298" s="1"/>
    </row>
    <row r="8299">
      <c r="I8299" s="1"/>
      <c r="J8299" s="1"/>
      <c r="K8299" s="1"/>
      <c r="AA8299" s="1"/>
      <c r="AB8299" s="1"/>
      <c r="AC8299" s="1"/>
      <c r="AJ8299" s="1"/>
      <c r="AK8299" s="1"/>
      <c r="AL8299" s="1"/>
    </row>
    <row r="8300">
      <c r="I8300" s="1"/>
      <c r="J8300" s="1"/>
      <c r="K8300" s="1"/>
      <c r="AA8300" s="1"/>
      <c r="AB8300" s="1"/>
      <c r="AC8300" s="1"/>
      <c r="AJ8300" s="1"/>
      <c r="AK8300" s="1"/>
      <c r="AL8300" s="1"/>
    </row>
    <row r="8301">
      <c r="I8301" s="1"/>
      <c r="J8301" s="1"/>
      <c r="K8301" s="1"/>
      <c r="AA8301" s="1"/>
      <c r="AB8301" s="1"/>
      <c r="AC8301" s="1"/>
      <c r="AJ8301" s="1"/>
      <c r="AK8301" s="1"/>
      <c r="AL8301" s="1"/>
    </row>
    <row r="8302">
      <c r="I8302" s="1"/>
      <c r="J8302" s="1"/>
      <c r="K8302" s="1"/>
      <c r="AA8302" s="1"/>
      <c r="AB8302" s="1"/>
      <c r="AC8302" s="1"/>
      <c r="AJ8302" s="1"/>
      <c r="AK8302" s="1"/>
      <c r="AL8302" s="1"/>
    </row>
    <row r="8303">
      <c r="I8303" s="1"/>
      <c r="J8303" s="1"/>
      <c r="K8303" s="1"/>
      <c r="AA8303" s="1"/>
      <c r="AB8303" s="1"/>
      <c r="AC8303" s="1"/>
      <c r="AJ8303" s="1"/>
      <c r="AK8303" s="1"/>
      <c r="AL8303" s="1"/>
    </row>
    <row r="8304">
      <c r="I8304" s="1"/>
      <c r="J8304" s="1"/>
      <c r="K8304" s="1"/>
      <c r="AA8304" s="1"/>
      <c r="AB8304" s="1"/>
      <c r="AC8304" s="1"/>
      <c r="AJ8304" s="1"/>
      <c r="AK8304" s="1"/>
      <c r="AL8304" s="1"/>
    </row>
    <row r="8305">
      <c r="I8305" s="1"/>
      <c r="J8305" s="1"/>
      <c r="K8305" s="1"/>
      <c r="AA8305" s="1"/>
      <c r="AB8305" s="1"/>
      <c r="AC8305" s="1"/>
      <c r="AJ8305" s="1"/>
      <c r="AK8305" s="1"/>
      <c r="AL8305" s="1"/>
    </row>
    <row r="8306">
      <c r="I8306" s="1"/>
      <c r="J8306" s="1"/>
      <c r="K8306" s="1"/>
      <c r="AA8306" s="1"/>
      <c r="AB8306" s="1"/>
      <c r="AC8306" s="1"/>
      <c r="AJ8306" s="1"/>
      <c r="AK8306" s="1"/>
      <c r="AL8306" s="1"/>
    </row>
    <row r="8307">
      <c r="I8307" s="1"/>
      <c r="J8307" s="1"/>
      <c r="K8307" s="1"/>
      <c r="AA8307" s="1"/>
      <c r="AB8307" s="1"/>
      <c r="AC8307" s="1"/>
      <c r="AJ8307" s="1"/>
      <c r="AK8307" s="1"/>
      <c r="AL8307" s="1"/>
    </row>
    <row r="8308">
      <c r="I8308" s="1"/>
      <c r="J8308" s="1"/>
      <c r="K8308" s="1"/>
      <c r="AA8308" s="1"/>
      <c r="AB8308" s="1"/>
      <c r="AC8308" s="1"/>
      <c r="AJ8308" s="1"/>
      <c r="AK8308" s="1"/>
      <c r="AL8308" s="1"/>
    </row>
    <row r="8309">
      <c r="I8309" s="1"/>
      <c r="J8309" s="1"/>
      <c r="K8309" s="1"/>
      <c r="AA8309" s="1"/>
      <c r="AB8309" s="1"/>
      <c r="AC8309" s="1"/>
      <c r="AJ8309" s="1"/>
      <c r="AK8309" s="1"/>
      <c r="AL8309" s="1"/>
    </row>
    <row r="8310">
      <c r="I8310" s="1"/>
      <c r="J8310" s="1"/>
      <c r="K8310" s="1"/>
      <c r="AA8310" s="1"/>
      <c r="AB8310" s="1"/>
      <c r="AC8310" s="1"/>
      <c r="AJ8310" s="1"/>
      <c r="AK8310" s="1"/>
      <c r="AL8310" s="1"/>
    </row>
    <row r="8311">
      <c r="I8311" s="1"/>
      <c r="J8311" s="1"/>
      <c r="K8311" s="1"/>
      <c r="AA8311" s="1"/>
      <c r="AB8311" s="1"/>
      <c r="AC8311" s="1"/>
      <c r="AJ8311" s="1"/>
      <c r="AK8311" s="1"/>
      <c r="AL8311" s="1"/>
    </row>
    <row r="8312">
      <c r="I8312" s="1"/>
      <c r="J8312" s="1"/>
      <c r="K8312" s="1"/>
      <c r="AA8312" s="1"/>
      <c r="AB8312" s="1"/>
      <c r="AC8312" s="1"/>
      <c r="AJ8312" s="1"/>
      <c r="AK8312" s="1"/>
      <c r="AL8312" s="1"/>
    </row>
    <row r="8313">
      <c r="I8313" s="1"/>
      <c r="J8313" s="1"/>
      <c r="K8313" s="1"/>
      <c r="AA8313" s="1"/>
      <c r="AB8313" s="1"/>
      <c r="AC8313" s="1"/>
      <c r="AJ8313" s="1"/>
      <c r="AK8313" s="1"/>
      <c r="AL8313" s="1"/>
    </row>
    <row r="8314">
      <c r="I8314" s="1"/>
      <c r="J8314" s="1"/>
      <c r="K8314" s="1"/>
      <c r="AA8314" s="1"/>
      <c r="AB8314" s="1"/>
      <c r="AC8314" s="1"/>
      <c r="AJ8314" s="1"/>
      <c r="AK8314" s="1"/>
      <c r="AL8314" s="1"/>
    </row>
    <row r="8315">
      <c r="I8315" s="1"/>
      <c r="J8315" s="1"/>
      <c r="K8315" s="1"/>
      <c r="AA8315" s="1"/>
      <c r="AB8315" s="1"/>
      <c r="AC8315" s="1"/>
      <c r="AJ8315" s="1"/>
      <c r="AK8315" s="1"/>
      <c r="AL8315" s="1"/>
    </row>
    <row r="8316">
      <c r="I8316" s="1"/>
      <c r="J8316" s="1"/>
      <c r="K8316" s="1"/>
      <c r="AA8316" s="1"/>
      <c r="AB8316" s="1"/>
      <c r="AC8316" s="1"/>
      <c r="AJ8316" s="1"/>
      <c r="AK8316" s="1"/>
      <c r="AL8316" s="1"/>
    </row>
    <row r="8317">
      <c r="I8317" s="1"/>
      <c r="J8317" s="1"/>
      <c r="K8317" s="1"/>
      <c r="AA8317" s="1"/>
      <c r="AB8317" s="1"/>
      <c r="AC8317" s="1"/>
      <c r="AJ8317" s="1"/>
      <c r="AK8317" s="1"/>
      <c r="AL8317" s="1"/>
    </row>
    <row r="8318">
      <c r="I8318" s="1"/>
      <c r="J8318" s="1"/>
      <c r="K8318" s="1"/>
      <c r="AA8318" s="1"/>
      <c r="AB8318" s="1"/>
      <c r="AC8318" s="1"/>
      <c r="AJ8318" s="1"/>
      <c r="AK8318" s="1"/>
      <c r="AL8318" s="1"/>
    </row>
    <row r="8319">
      <c r="I8319" s="1"/>
      <c r="J8319" s="1"/>
      <c r="K8319" s="1"/>
      <c r="AA8319" s="1"/>
      <c r="AB8319" s="1"/>
      <c r="AC8319" s="1"/>
      <c r="AJ8319" s="1"/>
      <c r="AK8319" s="1"/>
      <c r="AL8319" s="1"/>
    </row>
    <row r="8320">
      <c r="I8320" s="1"/>
      <c r="J8320" s="1"/>
      <c r="K8320" s="1"/>
      <c r="AA8320" s="1"/>
      <c r="AB8320" s="1"/>
      <c r="AC8320" s="1"/>
      <c r="AJ8320" s="1"/>
      <c r="AK8320" s="1"/>
      <c r="AL8320" s="1"/>
    </row>
    <row r="8321">
      <c r="I8321" s="1"/>
      <c r="J8321" s="1"/>
      <c r="K8321" s="1"/>
      <c r="AA8321" s="1"/>
      <c r="AB8321" s="1"/>
      <c r="AC8321" s="1"/>
      <c r="AJ8321" s="1"/>
      <c r="AK8321" s="1"/>
      <c r="AL8321" s="1"/>
    </row>
    <row r="8322">
      <c r="I8322" s="1"/>
      <c r="J8322" s="1"/>
      <c r="K8322" s="1"/>
      <c r="AA8322" s="1"/>
      <c r="AB8322" s="1"/>
      <c r="AC8322" s="1"/>
      <c r="AJ8322" s="1"/>
      <c r="AK8322" s="1"/>
      <c r="AL8322" s="1"/>
    </row>
    <row r="8323">
      <c r="I8323" s="1"/>
      <c r="J8323" s="1"/>
      <c r="K8323" s="1"/>
      <c r="AA8323" s="1"/>
      <c r="AB8323" s="1"/>
      <c r="AC8323" s="1"/>
      <c r="AJ8323" s="1"/>
      <c r="AK8323" s="1"/>
      <c r="AL8323" s="1"/>
    </row>
    <row r="8324">
      <c r="I8324" s="1"/>
      <c r="J8324" s="1"/>
      <c r="K8324" s="1"/>
      <c r="AA8324" s="1"/>
      <c r="AB8324" s="1"/>
      <c r="AC8324" s="1"/>
      <c r="AJ8324" s="1"/>
      <c r="AK8324" s="1"/>
      <c r="AL8324" s="1"/>
    </row>
    <row r="8325">
      <c r="I8325" s="1"/>
      <c r="J8325" s="1"/>
      <c r="K8325" s="1"/>
      <c r="AA8325" s="1"/>
      <c r="AB8325" s="1"/>
      <c r="AC8325" s="1"/>
      <c r="AJ8325" s="1"/>
      <c r="AK8325" s="1"/>
      <c r="AL8325" s="1"/>
    </row>
    <row r="8326">
      <c r="I8326" s="1"/>
      <c r="J8326" s="1"/>
      <c r="K8326" s="1"/>
      <c r="AA8326" s="1"/>
      <c r="AB8326" s="1"/>
      <c r="AC8326" s="1"/>
      <c r="AJ8326" s="1"/>
      <c r="AK8326" s="1"/>
      <c r="AL8326" s="1"/>
    </row>
    <row r="8327">
      <c r="I8327" s="1"/>
      <c r="J8327" s="1"/>
      <c r="K8327" s="1"/>
      <c r="AA8327" s="1"/>
      <c r="AB8327" s="1"/>
      <c r="AC8327" s="1"/>
      <c r="AJ8327" s="1"/>
      <c r="AK8327" s="1"/>
      <c r="AL8327" s="1"/>
    </row>
    <row r="8328">
      <c r="I8328" s="1"/>
      <c r="J8328" s="1"/>
      <c r="K8328" s="1"/>
      <c r="AA8328" s="1"/>
      <c r="AB8328" s="1"/>
      <c r="AC8328" s="1"/>
      <c r="AJ8328" s="1"/>
      <c r="AK8328" s="1"/>
      <c r="AL8328" s="1"/>
    </row>
    <row r="8329">
      <c r="I8329" s="1"/>
      <c r="J8329" s="1"/>
      <c r="K8329" s="1"/>
      <c r="AA8329" s="1"/>
      <c r="AB8329" s="1"/>
      <c r="AC8329" s="1"/>
      <c r="AJ8329" s="1"/>
      <c r="AK8329" s="1"/>
      <c r="AL8329" s="1"/>
    </row>
    <row r="8330">
      <c r="I8330" s="1"/>
      <c r="J8330" s="1"/>
      <c r="K8330" s="1"/>
      <c r="AA8330" s="1"/>
      <c r="AB8330" s="1"/>
      <c r="AC8330" s="1"/>
      <c r="AJ8330" s="1"/>
      <c r="AK8330" s="1"/>
      <c r="AL8330" s="1"/>
    </row>
    <row r="8331">
      <c r="I8331" s="1"/>
      <c r="J8331" s="1"/>
      <c r="K8331" s="1"/>
      <c r="AA8331" s="1"/>
      <c r="AB8331" s="1"/>
      <c r="AC8331" s="1"/>
      <c r="AJ8331" s="1"/>
      <c r="AK8331" s="1"/>
      <c r="AL8331" s="1"/>
    </row>
    <row r="8332">
      <c r="I8332" s="1"/>
      <c r="J8332" s="1"/>
      <c r="K8332" s="1"/>
      <c r="AA8332" s="1"/>
      <c r="AB8332" s="1"/>
      <c r="AC8332" s="1"/>
      <c r="AJ8332" s="1"/>
      <c r="AK8332" s="1"/>
      <c r="AL8332" s="1"/>
    </row>
    <row r="8333">
      <c r="I8333" s="1"/>
      <c r="J8333" s="1"/>
      <c r="K8333" s="1"/>
      <c r="AA8333" s="1"/>
      <c r="AB8333" s="1"/>
      <c r="AC8333" s="1"/>
      <c r="AJ8333" s="1"/>
      <c r="AK8333" s="1"/>
      <c r="AL8333" s="1"/>
    </row>
    <row r="8334">
      <c r="I8334" s="1"/>
      <c r="J8334" s="1"/>
      <c r="K8334" s="1"/>
      <c r="AA8334" s="1"/>
      <c r="AB8334" s="1"/>
      <c r="AC8334" s="1"/>
      <c r="AJ8334" s="1"/>
      <c r="AK8334" s="1"/>
      <c r="AL8334" s="1"/>
    </row>
    <row r="8335">
      <c r="I8335" s="1"/>
      <c r="J8335" s="1"/>
      <c r="K8335" s="1"/>
      <c r="AA8335" s="1"/>
      <c r="AB8335" s="1"/>
      <c r="AC8335" s="1"/>
      <c r="AJ8335" s="1"/>
      <c r="AK8335" s="1"/>
      <c r="AL8335" s="1"/>
    </row>
    <row r="8336">
      <c r="I8336" s="1"/>
      <c r="J8336" s="1"/>
      <c r="K8336" s="1"/>
      <c r="AA8336" s="1"/>
      <c r="AB8336" s="1"/>
      <c r="AC8336" s="1"/>
      <c r="AJ8336" s="1"/>
      <c r="AK8336" s="1"/>
      <c r="AL8336" s="1"/>
    </row>
    <row r="8337">
      <c r="I8337" s="1"/>
      <c r="J8337" s="1"/>
      <c r="K8337" s="1"/>
      <c r="AA8337" s="1"/>
      <c r="AB8337" s="1"/>
      <c r="AC8337" s="1"/>
      <c r="AJ8337" s="1"/>
      <c r="AK8337" s="1"/>
      <c r="AL8337" s="1"/>
    </row>
    <row r="8338">
      <c r="I8338" s="1"/>
      <c r="J8338" s="1"/>
      <c r="K8338" s="1"/>
      <c r="AA8338" s="1"/>
      <c r="AB8338" s="1"/>
      <c r="AC8338" s="1"/>
      <c r="AJ8338" s="1"/>
      <c r="AK8338" s="1"/>
      <c r="AL8338" s="1"/>
    </row>
    <row r="8339">
      <c r="I8339" s="1"/>
      <c r="J8339" s="1"/>
      <c r="K8339" s="1"/>
      <c r="AA8339" s="1"/>
      <c r="AB8339" s="1"/>
      <c r="AC8339" s="1"/>
      <c r="AJ8339" s="1"/>
      <c r="AK8339" s="1"/>
      <c r="AL8339" s="1"/>
    </row>
    <row r="8340">
      <c r="I8340" s="1"/>
      <c r="J8340" s="1"/>
      <c r="K8340" s="1"/>
      <c r="AA8340" s="1"/>
      <c r="AB8340" s="1"/>
      <c r="AC8340" s="1"/>
      <c r="AJ8340" s="1"/>
      <c r="AK8340" s="1"/>
      <c r="AL8340" s="1"/>
    </row>
    <row r="8341">
      <c r="I8341" s="1"/>
      <c r="J8341" s="1"/>
      <c r="K8341" s="1"/>
      <c r="AA8341" s="1"/>
      <c r="AB8341" s="1"/>
      <c r="AC8341" s="1"/>
      <c r="AJ8341" s="1"/>
      <c r="AK8341" s="1"/>
      <c r="AL8341" s="1"/>
    </row>
    <row r="8342">
      <c r="I8342" s="1"/>
      <c r="J8342" s="1"/>
      <c r="K8342" s="1"/>
      <c r="AA8342" s="1"/>
      <c r="AB8342" s="1"/>
      <c r="AC8342" s="1"/>
      <c r="AJ8342" s="1"/>
      <c r="AK8342" s="1"/>
      <c r="AL8342" s="1"/>
    </row>
    <row r="8343">
      <c r="I8343" s="1"/>
      <c r="J8343" s="1"/>
      <c r="K8343" s="1"/>
      <c r="AA8343" s="1"/>
      <c r="AB8343" s="1"/>
      <c r="AC8343" s="1"/>
      <c r="AJ8343" s="1"/>
      <c r="AK8343" s="1"/>
      <c r="AL8343" s="1"/>
    </row>
    <row r="8344">
      <c r="I8344" s="1"/>
      <c r="J8344" s="1"/>
      <c r="K8344" s="1"/>
      <c r="AA8344" s="1"/>
      <c r="AB8344" s="1"/>
      <c r="AC8344" s="1"/>
      <c r="AJ8344" s="1"/>
      <c r="AK8344" s="1"/>
      <c r="AL8344" s="1"/>
    </row>
    <row r="8345">
      <c r="I8345" s="1"/>
      <c r="J8345" s="1"/>
      <c r="K8345" s="1"/>
      <c r="AA8345" s="1"/>
      <c r="AB8345" s="1"/>
      <c r="AC8345" s="1"/>
      <c r="AJ8345" s="1"/>
      <c r="AK8345" s="1"/>
      <c r="AL8345" s="1"/>
    </row>
    <row r="8346">
      <c r="I8346" s="1"/>
      <c r="J8346" s="1"/>
      <c r="K8346" s="1"/>
      <c r="AA8346" s="1"/>
      <c r="AB8346" s="1"/>
      <c r="AC8346" s="1"/>
      <c r="AJ8346" s="1"/>
      <c r="AK8346" s="1"/>
      <c r="AL8346" s="1"/>
    </row>
    <row r="8347">
      <c r="I8347" s="1"/>
      <c r="J8347" s="1"/>
      <c r="K8347" s="1"/>
      <c r="AA8347" s="1"/>
      <c r="AB8347" s="1"/>
      <c r="AC8347" s="1"/>
      <c r="AJ8347" s="1"/>
      <c r="AK8347" s="1"/>
      <c r="AL8347" s="1"/>
    </row>
    <row r="8348">
      <c r="I8348" s="1"/>
      <c r="J8348" s="1"/>
      <c r="K8348" s="1"/>
      <c r="AA8348" s="1"/>
      <c r="AB8348" s="1"/>
      <c r="AC8348" s="1"/>
      <c r="AJ8348" s="1"/>
      <c r="AK8348" s="1"/>
      <c r="AL8348" s="1"/>
    </row>
    <row r="8349">
      <c r="I8349" s="1"/>
      <c r="J8349" s="1"/>
      <c r="K8349" s="1"/>
      <c r="AA8349" s="1"/>
      <c r="AB8349" s="1"/>
      <c r="AC8349" s="1"/>
      <c r="AJ8349" s="1"/>
      <c r="AK8349" s="1"/>
      <c r="AL8349" s="1"/>
    </row>
    <row r="8350">
      <c r="I8350" s="1"/>
      <c r="J8350" s="1"/>
      <c r="K8350" s="1"/>
      <c r="AA8350" s="1"/>
      <c r="AB8350" s="1"/>
      <c r="AC8350" s="1"/>
      <c r="AJ8350" s="1"/>
      <c r="AK8350" s="1"/>
      <c r="AL8350" s="1"/>
    </row>
    <row r="8351">
      <c r="I8351" s="1"/>
      <c r="J8351" s="1"/>
      <c r="K8351" s="1"/>
      <c r="AA8351" s="1"/>
      <c r="AB8351" s="1"/>
      <c r="AC8351" s="1"/>
      <c r="AJ8351" s="1"/>
      <c r="AK8351" s="1"/>
      <c r="AL8351" s="1"/>
    </row>
    <row r="8352">
      <c r="I8352" s="1"/>
      <c r="J8352" s="1"/>
      <c r="K8352" s="1"/>
      <c r="AA8352" s="1"/>
      <c r="AB8352" s="1"/>
      <c r="AC8352" s="1"/>
      <c r="AJ8352" s="1"/>
      <c r="AK8352" s="1"/>
      <c r="AL8352" s="1"/>
    </row>
    <row r="8353">
      <c r="I8353" s="1"/>
      <c r="J8353" s="1"/>
      <c r="K8353" s="1"/>
      <c r="AA8353" s="1"/>
      <c r="AB8353" s="1"/>
      <c r="AC8353" s="1"/>
      <c r="AJ8353" s="1"/>
      <c r="AK8353" s="1"/>
      <c r="AL8353" s="1"/>
    </row>
    <row r="8354">
      <c r="I8354" s="1"/>
      <c r="J8354" s="1"/>
      <c r="K8354" s="1"/>
      <c r="AA8354" s="1"/>
      <c r="AB8354" s="1"/>
      <c r="AC8354" s="1"/>
      <c r="AJ8354" s="1"/>
      <c r="AK8354" s="1"/>
      <c r="AL8354" s="1"/>
    </row>
    <row r="8355">
      <c r="I8355" s="1"/>
      <c r="J8355" s="1"/>
      <c r="K8355" s="1"/>
      <c r="AA8355" s="1"/>
      <c r="AB8355" s="1"/>
      <c r="AC8355" s="1"/>
      <c r="AJ8355" s="1"/>
      <c r="AK8355" s="1"/>
      <c r="AL8355" s="1"/>
    </row>
    <row r="8356">
      <c r="I8356" s="1"/>
      <c r="J8356" s="1"/>
      <c r="K8356" s="1"/>
      <c r="AA8356" s="1"/>
      <c r="AB8356" s="1"/>
      <c r="AC8356" s="1"/>
      <c r="AJ8356" s="1"/>
      <c r="AK8356" s="1"/>
      <c r="AL8356" s="1"/>
    </row>
    <row r="8357">
      <c r="I8357" s="1"/>
      <c r="J8357" s="1"/>
      <c r="K8357" s="1"/>
      <c r="AA8357" s="1"/>
      <c r="AB8357" s="1"/>
      <c r="AC8357" s="1"/>
      <c r="AJ8357" s="1"/>
      <c r="AK8357" s="1"/>
      <c r="AL8357" s="1"/>
    </row>
    <row r="8358">
      <c r="I8358" s="1"/>
      <c r="J8358" s="1"/>
      <c r="K8358" s="1"/>
      <c r="AA8358" s="1"/>
      <c r="AB8358" s="1"/>
      <c r="AC8358" s="1"/>
      <c r="AJ8358" s="1"/>
      <c r="AK8358" s="1"/>
      <c r="AL8358" s="1"/>
    </row>
    <row r="8359">
      <c r="I8359" s="1"/>
      <c r="J8359" s="1"/>
      <c r="K8359" s="1"/>
      <c r="AA8359" s="1"/>
      <c r="AB8359" s="1"/>
      <c r="AC8359" s="1"/>
      <c r="AJ8359" s="1"/>
      <c r="AK8359" s="1"/>
      <c r="AL8359" s="1"/>
    </row>
    <row r="8360">
      <c r="I8360" s="1"/>
      <c r="J8360" s="1"/>
      <c r="K8360" s="1"/>
      <c r="AA8360" s="1"/>
      <c r="AB8360" s="1"/>
      <c r="AC8360" s="1"/>
      <c r="AJ8360" s="1"/>
      <c r="AK8360" s="1"/>
      <c r="AL8360" s="1"/>
    </row>
    <row r="8361">
      <c r="I8361" s="1"/>
      <c r="J8361" s="1"/>
      <c r="K8361" s="1"/>
      <c r="AA8361" s="1"/>
      <c r="AB8361" s="1"/>
      <c r="AC8361" s="1"/>
      <c r="AJ8361" s="1"/>
      <c r="AK8361" s="1"/>
      <c r="AL8361" s="1"/>
    </row>
    <row r="8362">
      <c r="I8362" s="1"/>
      <c r="J8362" s="1"/>
      <c r="K8362" s="1"/>
      <c r="AA8362" s="1"/>
      <c r="AB8362" s="1"/>
      <c r="AC8362" s="1"/>
      <c r="AJ8362" s="1"/>
      <c r="AK8362" s="1"/>
      <c r="AL8362" s="1"/>
    </row>
    <row r="8363">
      <c r="I8363" s="1"/>
      <c r="J8363" s="1"/>
      <c r="K8363" s="1"/>
      <c r="AA8363" s="1"/>
      <c r="AB8363" s="1"/>
      <c r="AC8363" s="1"/>
      <c r="AJ8363" s="1"/>
      <c r="AK8363" s="1"/>
      <c r="AL8363" s="1"/>
    </row>
    <row r="8364">
      <c r="I8364" s="1"/>
      <c r="J8364" s="1"/>
      <c r="K8364" s="1"/>
      <c r="AA8364" s="1"/>
      <c r="AB8364" s="1"/>
      <c r="AC8364" s="1"/>
      <c r="AJ8364" s="1"/>
      <c r="AK8364" s="1"/>
      <c r="AL8364" s="1"/>
    </row>
    <row r="8365">
      <c r="I8365" s="1"/>
      <c r="J8365" s="1"/>
      <c r="K8365" s="1"/>
      <c r="AA8365" s="1"/>
      <c r="AB8365" s="1"/>
      <c r="AC8365" s="1"/>
      <c r="AJ8365" s="1"/>
      <c r="AK8365" s="1"/>
      <c r="AL8365" s="1"/>
    </row>
    <row r="8366">
      <c r="I8366" s="1"/>
      <c r="J8366" s="1"/>
      <c r="K8366" s="1"/>
      <c r="AA8366" s="1"/>
      <c r="AB8366" s="1"/>
      <c r="AC8366" s="1"/>
      <c r="AJ8366" s="1"/>
      <c r="AK8366" s="1"/>
      <c r="AL8366" s="1"/>
    </row>
    <row r="8367">
      <c r="I8367" s="1"/>
      <c r="J8367" s="1"/>
      <c r="K8367" s="1"/>
      <c r="AA8367" s="1"/>
      <c r="AB8367" s="1"/>
      <c r="AC8367" s="1"/>
      <c r="AJ8367" s="1"/>
      <c r="AK8367" s="1"/>
      <c r="AL8367" s="1"/>
    </row>
    <row r="8368">
      <c r="I8368" s="1"/>
      <c r="J8368" s="1"/>
      <c r="K8368" s="1"/>
      <c r="AA8368" s="1"/>
      <c r="AB8368" s="1"/>
      <c r="AC8368" s="1"/>
      <c r="AJ8368" s="1"/>
      <c r="AK8368" s="1"/>
      <c r="AL8368" s="1"/>
    </row>
    <row r="8369">
      <c r="I8369" s="1"/>
      <c r="J8369" s="1"/>
      <c r="K8369" s="1"/>
      <c r="AA8369" s="1"/>
      <c r="AB8369" s="1"/>
      <c r="AC8369" s="1"/>
      <c r="AJ8369" s="1"/>
      <c r="AK8369" s="1"/>
      <c r="AL8369" s="1"/>
    </row>
    <row r="8370">
      <c r="I8370" s="1"/>
      <c r="J8370" s="1"/>
      <c r="K8370" s="1"/>
      <c r="AA8370" s="1"/>
      <c r="AB8370" s="1"/>
      <c r="AC8370" s="1"/>
      <c r="AJ8370" s="1"/>
      <c r="AK8370" s="1"/>
      <c r="AL8370" s="1"/>
    </row>
    <row r="8371">
      <c r="I8371" s="1"/>
      <c r="J8371" s="1"/>
      <c r="K8371" s="1"/>
      <c r="AA8371" s="1"/>
      <c r="AB8371" s="1"/>
      <c r="AC8371" s="1"/>
      <c r="AJ8371" s="1"/>
      <c r="AK8371" s="1"/>
      <c r="AL8371" s="1"/>
    </row>
    <row r="8372">
      <c r="I8372" s="1"/>
      <c r="J8372" s="1"/>
      <c r="K8372" s="1"/>
      <c r="AA8372" s="1"/>
      <c r="AB8372" s="1"/>
      <c r="AC8372" s="1"/>
      <c r="AJ8372" s="1"/>
      <c r="AK8372" s="1"/>
      <c r="AL8372" s="1"/>
    </row>
    <row r="8373">
      <c r="I8373" s="1"/>
      <c r="J8373" s="1"/>
      <c r="K8373" s="1"/>
      <c r="AA8373" s="1"/>
      <c r="AB8373" s="1"/>
      <c r="AC8373" s="1"/>
      <c r="AJ8373" s="1"/>
      <c r="AK8373" s="1"/>
      <c r="AL8373" s="1"/>
    </row>
    <row r="8374">
      <c r="I8374" s="1"/>
      <c r="J8374" s="1"/>
      <c r="K8374" s="1"/>
      <c r="AA8374" s="1"/>
      <c r="AB8374" s="1"/>
      <c r="AC8374" s="1"/>
      <c r="AJ8374" s="1"/>
      <c r="AK8374" s="1"/>
      <c r="AL8374" s="1"/>
    </row>
    <row r="8375">
      <c r="I8375" s="1"/>
      <c r="J8375" s="1"/>
      <c r="K8375" s="1"/>
      <c r="AA8375" s="1"/>
      <c r="AB8375" s="1"/>
      <c r="AC8375" s="1"/>
      <c r="AJ8375" s="1"/>
      <c r="AK8375" s="1"/>
      <c r="AL8375" s="1"/>
    </row>
    <row r="8376">
      <c r="I8376" s="1"/>
      <c r="J8376" s="1"/>
      <c r="K8376" s="1"/>
      <c r="AA8376" s="1"/>
      <c r="AB8376" s="1"/>
      <c r="AC8376" s="1"/>
      <c r="AJ8376" s="1"/>
      <c r="AK8376" s="1"/>
      <c r="AL8376" s="1"/>
    </row>
    <row r="8377">
      <c r="I8377" s="1"/>
      <c r="J8377" s="1"/>
      <c r="K8377" s="1"/>
      <c r="AA8377" s="1"/>
      <c r="AB8377" s="1"/>
      <c r="AC8377" s="1"/>
      <c r="AJ8377" s="1"/>
      <c r="AK8377" s="1"/>
      <c r="AL8377" s="1"/>
    </row>
    <row r="8378">
      <c r="I8378" s="1"/>
      <c r="J8378" s="1"/>
      <c r="K8378" s="1"/>
      <c r="AA8378" s="1"/>
      <c r="AB8378" s="1"/>
      <c r="AC8378" s="1"/>
      <c r="AJ8378" s="1"/>
      <c r="AK8378" s="1"/>
      <c r="AL8378" s="1"/>
    </row>
    <row r="8379">
      <c r="I8379" s="1"/>
      <c r="J8379" s="1"/>
      <c r="K8379" s="1"/>
      <c r="AA8379" s="1"/>
      <c r="AB8379" s="1"/>
      <c r="AC8379" s="1"/>
      <c r="AJ8379" s="1"/>
      <c r="AK8379" s="1"/>
      <c r="AL8379" s="1"/>
    </row>
    <row r="8380">
      <c r="I8380" s="1"/>
      <c r="J8380" s="1"/>
      <c r="K8380" s="1"/>
      <c r="AA8380" s="1"/>
      <c r="AB8380" s="1"/>
      <c r="AC8380" s="1"/>
      <c r="AJ8380" s="1"/>
      <c r="AK8380" s="1"/>
      <c r="AL8380" s="1"/>
    </row>
    <row r="8381">
      <c r="I8381" s="1"/>
      <c r="J8381" s="1"/>
      <c r="K8381" s="1"/>
      <c r="AA8381" s="1"/>
      <c r="AB8381" s="1"/>
      <c r="AC8381" s="1"/>
      <c r="AJ8381" s="1"/>
      <c r="AK8381" s="1"/>
      <c r="AL8381" s="1"/>
    </row>
    <row r="8382">
      <c r="I8382" s="1"/>
      <c r="J8382" s="1"/>
      <c r="K8382" s="1"/>
      <c r="AA8382" s="1"/>
      <c r="AB8382" s="1"/>
      <c r="AC8382" s="1"/>
      <c r="AJ8382" s="1"/>
      <c r="AK8382" s="1"/>
      <c r="AL8382" s="1"/>
    </row>
    <row r="8383">
      <c r="I8383" s="1"/>
      <c r="J8383" s="1"/>
      <c r="K8383" s="1"/>
      <c r="AA8383" s="1"/>
      <c r="AB8383" s="1"/>
      <c r="AC8383" s="1"/>
      <c r="AJ8383" s="1"/>
      <c r="AK8383" s="1"/>
      <c r="AL8383" s="1"/>
    </row>
    <row r="8384">
      <c r="I8384" s="1"/>
      <c r="J8384" s="1"/>
      <c r="K8384" s="1"/>
      <c r="AA8384" s="1"/>
      <c r="AB8384" s="1"/>
      <c r="AC8384" s="1"/>
      <c r="AJ8384" s="1"/>
      <c r="AK8384" s="1"/>
      <c r="AL8384" s="1"/>
    </row>
    <row r="8385">
      <c r="I8385" s="1"/>
      <c r="J8385" s="1"/>
      <c r="K8385" s="1"/>
      <c r="AA8385" s="1"/>
      <c r="AB8385" s="1"/>
      <c r="AC8385" s="1"/>
      <c r="AJ8385" s="1"/>
      <c r="AK8385" s="1"/>
      <c r="AL8385" s="1"/>
    </row>
    <row r="8386">
      <c r="I8386" s="1"/>
      <c r="J8386" s="1"/>
      <c r="K8386" s="1"/>
      <c r="AA8386" s="1"/>
      <c r="AB8386" s="1"/>
      <c r="AC8386" s="1"/>
      <c r="AJ8386" s="1"/>
      <c r="AK8386" s="1"/>
      <c r="AL8386" s="1"/>
    </row>
    <row r="8387">
      <c r="I8387" s="1"/>
      <c r="J8387" s="1"/>
      <c r="K8387" s="1"/>
      <c r="AA8387" s="1"/>
      <c r="AB8387" s="1"/>
      <c r="AC8387" s="1"/>
      <c r="AJ8387" s="1"/>
      <c r="AK8387" s="1"/>
      <c r="AL8387" s="1"/>
    </row>
    <row r="8388">
      <c r="I8388" s="1"/>
      <c r="J8388" s="1"/>
      <c r="K8388" s="1"/>
      <c r="AA8388" s="1"/>
      <c r="AB8388" s="1"/>
      <c r="AC8388" s="1"/>
      <c r="AJ8388" s="1"/>
      <c r="AK8388" s="1"/>
      <c r="AL8388" s="1"/>
    </row>
    <row r="8389">
      <c r="I8389" s="1"/>
      <c r="J8389" s="1"/>
      <c r="K8389" s="1"/>
      <c r="AA8389" s="1"/>
      <c r="AB8389" s="1"/>
      <c r="AC8389" s="1"/>
      <c r="AJ8389" s="1"/>
      <c r="AK8389" s="1"/>
      <c r="AL8389" s="1"/>
    </row>
    <row r="8390">
      <c r="I8390" s="1"/>
      <c r="J8390" s="1"/>
      <c r="K8390" s="1"/>
      <c r="AA8390" s="1"/>
      <c r="AB8390" s="1"/>
      <c r="AC8390" s="1"/>
      <c r="AJ8390" s="1"/>
      <c r="AK8390" s="1"/>
      <c r="AL8390" s="1"/>
    </row>
    <row r="8391">
      <c r="I8391" s="1"/>
      <c r="J8391" s="1"/>
      <c r="K8391" s="1"/>
      <c r="AA8391" s="1"/>
      <c r="AB8391" s="1"/>
      <c r="AC8391" s="1"/>
      <c r="AJ8391" s="1"/>
      <c r="AK8391" s="1"/>
      <c r="AL8391" s="1"/>
    </row>
    <row r="8392">
      <c r="I8392" s="1"/>
      <c r="J8392" s="1"/>
      <c r="K8392" s="1"/>
      <c r="AA8392" s="1"/>
      <c r="AB8392" s="1"/>
      <c r="AC8392" s="1"/>
      <c r="AJ8392" s="1"/>
      <c r="AK8392" s="1"/>
      <c r="AL8392" s="1"/>
    </row>
    <row r="8393">
      <c r="I8393" s="1"/>
      <c r="J8393" s="1"/>
      <c r="K8393" s="1"/>
      <c r="AA8393" s="1"/>
      <c r="AB8393" s="1"/>
      <c r="AC8393" s="1"/>
      <c r="AJ8393" s="1"/>
      <c r="AK8393" s="1"/>
      <c r="AL8393" s="1"/>
    </row>
    <row r="8394">
      <c r="I8394" s="1"/>
      <c r="J8394" s="1"/>
      <c r="K8394" s="1"/>
      <c r="AA8394" s="1"/>
      <c r="AB8394" s="1"/>
      <c r="AC8394" s="1"/>
      <c r="AJ8394" s="1"/>
      <c r="AK8394" s="1"/>
      <c r="AL8394" s="1"/>
    </row>
    <row r="8395">
      <c r="I8395" s="1"/>
      <c r="J8395" s="1"/>
      <c r="K8395" s="1"/>
      <c r="AA8395" s="1"/>
      <c r="AB8395" s="1"/>
      <c r="AC8395" s="1"/>
      <c r="AJ8395" s="1"/>
      <c r="AK8395" s="1"/>
      <c r="AL8395" s="1"/>
    </row>
    <row r="8396">
      <c r="I8396" s="1"/>
      <c r="J8396" s="1"/>
      <c r="K8396" s="1"/>
      <c r="AA8396" s="1"/>
      <c r="AB8396" s="1"/>
      <c r="AC8396" s="1"/>
      <c r="AJ8396" s="1"/>
      <c r="AK8396" s="1"/>
      <c r="AL8396" s="1"/>
    </row>
    <row r="8397">
      <c r="I8397" s="1"/>
      <c r="J8397" s="1"/>
      <c r="K8397" s="1"/>
      <c r="AA8397" s="1"/>
      <c r="AB8397" s="1"/>
      <c r="AC8397" s="1"/>
      <c r="AJ8397" s="1"/>
      <c r="AK8397" s="1"/>
      <c r="AL8397" s="1"/>
    </row>
    <row r="8398">
      <c r="I8398" s="1"/>
      <c r="J8398" s="1"/>
      <c r="K8398" s="1"/>
      <c r="AA8398" s="1"/>
      <c r="AB8398" s="1"/>
      <c r="AC8398" s="1"/>
      <c r="AJ8398" s="1"/>
      <c r="AK8398" s="1"/>
      <c r="AL8398" s="1"/>
    </row>
    <row r="8399">
      <c r="I8399" s="1"/>
      <c r="J8399" s="1"/>
      <c r="K8399" s="1"/>
      <c r="AA8399" s="1"/>
      <c r="AB8399" s="1"/>
      <c r="AC8399" s="1"/>
      <c r="AJ8399" s="1"/>
      <c r="AK8399" s="1"/>
      <c r="AL8399" s="1"/>
    </row>
    <row r="8400">
      <c r="I8400" s="1"/>
      <c r="J8400" s="1"/>
      <c r="K8400" s="1"/>
      <c r="AA8400" s="1"/>
      <c r="AB8400" s="1"/>
      <c r="AC8400" s="1"/>
      <c r="AJ8400" s="1"/>
      <c r="AK8400" s="1"/>
      <c r="AL8400" s="1"/>
    </row>
    <row r="8401">
      <c r="I8401" s="1"/>
      <c r="J8401" s="1"/>
      <c r="K8401" s="1"/>
      <c r="AA8401" s="1"/>
      <c r="AB8401" s="1"/>
      <c r="AC8401" s="1"/>
      <c r="AJ8401" s="1"/>
      <c r="AK8401" s="1"/>
      <c r="AL8401" s="1"/>
    </row>
    <row r="8402">
      <c r="I8402" s="1"/>
      <c r="J8402" s="1"/>
      <c r="K8402" s="1"/>
      <c r="AA8402" s="1"/>
      <c r="AB8402" s="1"/>
      <c r="AC8402" s="1"/>
      <c r="AJ8402" s="1"/>
      <c r="AK8402" s="1"/>
      <c r="AL8402" s="1"/>
    </row>
    <row r="8403">
      <c r="I8403" s="1"/>
      <c r="J8403" s="1"/>
      <c r="K8403" s="1"/>
      <c r="AA8403" s="1"/>
      <c r="AB8403" s="1"/>
      <c r="AC8403" s="1"/>
      <c r="AJ8403" s="1"/>
      <c r="AK8403" s="1"/>
      <c r="AL8403" s="1"/>
    </row>
    <row r="8404">
      <c r="I8404" s="1"/>
      <c r="J8404" s="1"/>
      <c r="K8404" s="1"/>
      <c r="AA8404" s="1"/>
      <c r="AB8404" s="1"/>
      <c r="AC8404" s="1"/>
      <c r="AJ8404" s="1"/>
      <c r="AK8404" s="1"/>
      <c r="AL8404" s="1"/>
    </row>
    <row r="8405">
      <c r="I8405" s="1"/>
      <c r="J8405" s="1"/>
      <c r="K8405" s="1"/>
      <c r="AA8405" s="1"/>
      <c r="AB8405" s="1"/>
      <c r="AC8405" s="1"/>
      <c r="AJ8405" s="1"/>
      <c r="AK8405" s="1"/>
      <c r="AL8405" s="1"/>
    </row>
    <row r="8406">
      <c r="I8406" s="1"/>
      <c r="J8406" s="1"/>
      <c r="K8406" s="1"/>
      <c r="AA8406" s="1"/>
      <c r="AB8406" s="1"/>
      <c r="AC8406" s="1"/>
      <c r="AJ8406" s="1"/>
      <c r="AK8406" s="1"/>
      <c r="AL8406" s="1"/>
    </row>
    <row r="8407">
      <c r="I8407" s="1"/>
      <c r="J8407" s="1"/>
      <c r="K8407" s="1"/>
      <c r="AA8407" s="1"/>
      <c r="AB8407" s="1"/>
      <c r="AC8407" s="1"/>
      <c r="AJ8407" s="1"/>
      <c r="AK8407" s="1"/>
      <c r="AL8407" s="1"/>
    </row>
    <row r="8408">
      <c r="I8408" s="1"/>
      <c r="J8408" s="1"/>
      <c r="K8408" s="1"/>
      <c r="AA8408" s="1"/>
      <c r="AB8408" s="1"/>
      <c r="AC8408" s="1"/>
      <c r="AJ8408" s="1"/>
      <c r="AK8408" s="1"/>
      <c r="AL8408" s="1"/>
    </row>
    <row r="8409">
      <c r="I8409" s="1"/>
      <c r="J8409" s="1"/>
      <c r="K8409" s="1"/>
      <c r="AA8409" s="1"/>
      <c r="AB8409" s="1"/>
      <c r="AC8409" s="1"/>
      <c r="AJ8409" s="1"/>
      <c r="AK8409" s="1"/>
      <c r="AL8409" s="1"/>
    </row>
    <row r="8410">
      <c r="I8410" s="1"/>
      <c r="J8410" s="1"/>
      <c r="K8410" s="1"/>
      <c r="AA8410" s="1"/>
      <c r="AB8410" s="1"/>
      <c r="AC8410" s="1"/>
      <c r="AJ8410" s="1"/>
      <c r="AK8410" s="1"/>
      <c r="AL8410" s="1"/>
    </row>
    <row r="8411">
      <c r="I8411" s="1"/>
      <c r="J8411" s="1"/>
      <c r="K8411" s="1"/>
      <c r="AA8411" s="1"/>
      <c r="AB8411" s="1"/>
      <c r="AC8411" s="1"/>
      <c r="AJ8411" s="1"/>
      <c r="AK8411" s="1"/>
      <c r="AL8411" s="1"/>
    </row>
    <row r="8412">
      <c r="I8412" s="1"/>
      <c r="J8412" s="1"/>
      <c r="K8412" s="1"/>
      <c r="AA8412" s="1"/>
      <c r="AB8412" s="1"/>
      <c r="AC8412" s="1"/>
      <c r="AJ8412" s="1"/>
      <c r="AK8412" s="1"/>
      <c r="AL8412" s="1"/>
    </row>
    <row r="8413">
      <c r="I8413" s="1"/>
      <c r="J8413" s="1"/>
      <c r="K8413" s="1"/>
      <c r="AA8413" s="1"/>
      <c r="AB8413" s="1"/>
      <c r="AC8413" s="1"/>
      <c r="AJ8413" s="1"/>
      <c r="AK8413" s="1"/>
      <c r="AL8413" s="1"/>
    </row>
    <row r="8414">
      <c r="I8414" s="1"/>
      <c r="J8414" s="1"/>
      <c r="K8414" s="1"/>
      <c r="AA8414" s="1"/>
      <c r="AB8414" s="1"/>
      <c r="AC8414" s="1"/>
      <c r="AJ8414" s="1"/>
      <c r="AK8414" s="1"/>
      <c r="AL8414" s="1"/>
    </row>
    <row r="8415">
      <c r="I8415" s="1"/>
      <c r="J8415" s="1"/>
      <c r="K8415" s="1"/>
      <c r="AA8415" s="1"/>
      <c r="AB8415" s="1"/>
      <c r="AC8415" s="1"/>
      <c r="AJ8415" s="1"/>
      <c r="AK8415" s="1"/>
      <c r="AL8415" s="1"/>
    </row>
    <row r="8416">
      <c r="I8416" s="1"/>
      <c r="J8416" s="1"/>
      <c r="K8416" s="1"/>
      <c r="AA8416" s="1"/>
      <c r="AB8416" s="1"/>
      <c r="AC8416" s="1"/>
      <c r="AJ8416" s="1"/>
      <c r="AK8416" s="1"/>
      <c r="AL8416" s="1"/>
    </row>
    <row r="8417">
      <c r="I8417" s="1"/>
      <c r="J8417" s="1"/>
      <c r="K8417" s="1"/>
      <c r="AA8417" s="1"/>
      <c r="AB8417" s="1"/>
      <c r="AC8417" s="1"/>
      <c r="AJ8417" s="1"/>
      <c r="AK8417" s="1"/>
      <c r="AL8417" s="1"/>
    </row>
    <row r="8418">
      <c r="I8418" s="1"/>
      <c r="J8418" s="1"/>
      <c r="K8418" s="1"/>
      <c r="AA8418" s="1"/>
      <c r="AB8418" s="1"/>
      <c r="AC8418" s="1"/>
      <c r="AJ8418" s="1"/>
      <c r="AK8418" s="1"/>
      <c r="AL8418" s="1"/>
    </row>
    <row r="8419">
      <c r="I8419" s="1"/>
      <c r="J8419" s="1"/>
      <c r="K8419" s="1"/>
      <c r="AA8419" s="1"/>
      <c r="AB8419" s="1"/>
      <c r="AC8419" s="1"/>
      <c r="AJ8419" s="1"/>
      <c r="AK8419" s="1"/>
      <c r="AL8419" s="1"/>
    </row>
    <row r="8420">
      <c r="I8420" s="1"/>
      <c r="J8420" s="1"/>
      <c r="K8420" s="1"/>
      <c r="AA8420" s="1"/>
      <c r="AB8420" s="1"/>
      <c r="AC8420" s="1"/>
      <c r="AJ8420" s="1"/>
      <c r="AK8420" s="1"/>
      <c r="AL8420" s="1"/>
    </row>
    <row r="8421">
      <c r="I8421" s="1"/>
      <c r="J8421" s="1"/>
      <c r="K8421" s="1"/>
      <c r="AA8421" s="1"/>
      <c r="AB8421" s="1"/>
      <c r="AC8421" s="1"/>
      <c r="AJ8421" s="1"/>
      <c r="AK8421" s="1"/>
      <c r="AL8421" s="1"/>
    </row>
    <row r="8422">
      <c r="I8422" s="1"/>
      <c r="J8422" s="1"/>
      <c r="K8422" s="1"/>
      <c r="AA8422" s="1"/>
      <c r="AB8422" s="1"/>
      <c r="AC8422" s="1"/>
      <c r="AJ8422" s="1"/>
      <c r="AK8422" s="1"/>
      <c r="AL8422" s="1"/>
    </row>
    <row r="8423">
      <c r="I8423" s="1"/>
      <c r="J8423" s="1"/>
      <c r="K8423" s="1"/>
      <c r="AA8423" s="1"/>
      <c r="AB8423" s="1"/>
      <c r="AC8423" s="1"/>
      <c r="AJ8423" s="1"/>
      <c r="AK8423" s="1"/>
      <c r="AL8423" s="1"/>
    </row>
    <row r="8424">
      <c r="I8424" s="1"/>
      <c r="J8424" s="1"/>
      <c r="K8424" s="1"/>
      <c r="AA8424" s="1"/>
      <c r="AB8424" s="1"/>
      <c r="AC8424" s="1"/>
      <c r="AJ8424" s="1"/>
      <c r="AK8424" s="1"/>
      <c r="AL8424" s="1"/>
    </row>
    <row r="8425">
      <c r="I8425" s="1"/>
      <c r="J8425" s="1"/>
      <c r="K8425" s="1"/>
      <c r="AA8425" s="1"/>
      <c r="AB8425" s="1"/>
      <c r="AC8425" s="1"/>
      <c r="AJ8425" s="1"/>
      <c r="AK8425" s="1"/>
      <c r="AL8425" s="1"/>
    </row>
    <row r="8426">
      <c r="I8426" s="1"/>
      <c r="J8426" s="1"/>
      <c r="K8426" s="1"/>
      <c r="AA8426" s="1"/>
      <c r="AB8426" s="1"/>
      <c r="AC8426" s="1"/>
      <c r="AJ8426" s="1"/>
      <c r="AK8426" s="1"/>
      <c r="AL8426" s="1"/>
    </row>
    <row r="8427">
      <c r="I8427" s="1"/>
      <c r="J8427" s="1"/>
      <c r="K8427" s="1"/>
      <c r="AA8427" s="1"/>
      <c r="AB8427" s="1"/>
      <c r="AC8427" s="1"/>
      <c r="AJ8427" s="1"/>
      <c r="AK8427" s="1"/>
      <c r="AL8427" s="1"/>
    </row>
    <row r="8428">
      <c r="I8428" s="1"/>
      <c r="J8428" s="1"/>
      <c r="K8428" s="1"/>
      <c r="AA8428" s="1"/>
      <c r="AB8428" s="1"/>
      <c r="AC8428" s="1"/>
      <c r="AJ8428" s="1"/>
      <c r="AK8428" s="1"/>
      <c r="AL8428" s="1"/>
    </row>
    <row r="8429">
      <c r="I8429" s="1"/>
      <c r="J8429" s="1"/>
      <c r="K8429" s="1"/>
      <c r="AA8429" s="1"/>
      <c r="AB8429" s="1"/>
      <c r="AC8429" s="1"/>
      <c r="AJ8429" s="1"/>
      <c r="AK8429" s="1"/>
      <c r="AL8429" s="1"/>
    </row>
    <row r="8430">
      <c r="I8430" s="1"/>
      <c r="J8430" s="1"/>
      <c r="K8430" s="1"/>
      <c r="AA8430" s="1"/>
      <c r="AB8430" s="1"/>
      <c r="AC8430" s="1"/>
      <c r="AJ8430" s="1"/>
      <c r="AK8430" s="1"/>
      <c r="AL8430" s="1"/>
    </row>
    <row r="8431">
      <c r="I8431" s="1"/>
      <c r="J8431" s="1"/>
      <c r="K8431" s="1"/>
      <c r="AA8431" s="1"/>
      <c r="AB8431" s="1"/>
      <c r="AC8431" s="1"/>
      <c r="AJ8431" s="1"/>
      <c r="AK8431" s="1"/>
      <c r="AL8431" s="1"/>
    </row>
    <row r="8432">
      <c r="I8432" s="1"/>
      <c r="J8432" s="1"/>
      <c r="K8432" s="1"/>
      <c r="AA8432" s="1"/>
      <c r="AB8432" s="1"/>
      <c r="AC8432" s="1"/>
      <c r="AJ8432" s="1"/>
      <c r="AK8432" s="1"/>
      <c r="AL8432" s="1"/>
    </row>
    <row r="8433">
      <c r="I8433" s="1"/>
      <c r="J8433" s="1"/>
      <c r="K8433" s="1"/>
      <c r="AA8433" s="1"/>
      <c r="AB8433" s="1"/>
      <c r="AC8433" s="1"/>
      <c r="AJ8433" s="1"/>
      <c r="AK8433" s="1"/>
      <c r="AL8433" s="1"/>
    </row>
    <row r="8434">
      <c r="I8434" s="1"/>
      <c r="J8434" s="1"/>
      <c r="K8434" s="1"/>
      <c r="AA8434" s="1"/>
      <c r="AB8434" s="1"/>
      <c r="AC8434" s="1"/>
      <c r="AJ8434" s="1"/>
      <c r="AK8434" s="1"/>
      <c r="AL8434" s="1"/>
    </row>
    <row r="8435">
      <c r="I8435" s="1"/>
      <c r="J8435" s="1"/>
      <c r="K8435" s="1"/>
      <c r="AA8435" s="1"/>
      <c r="AB8435" s="1"/>
      <c r="AC8435" s="1"/>
      <c r="AJ8435" s="1"/>
      <c r="AK8435" s="1"/>
      <c r="AL8435" s="1"/>
    </row>
    <row r="8436">
      <c r="I8436" s="1"/>
      <c r="J8436" s="1"/>
      <c r="K8436" s="1"/>
      <c r="AA8436" s="1"/>
      <c r="AB8436" s="1"/>
      <c r="AC8436" s="1"/>
      <c r="AJ8436" s="1"/>
      <c r="AK8436" s="1"/>
      <c r="AL8436" s="1"/>
    </row>
    <row r="8437">
      <c r="I8437" s="1"/>
      <c r="J8437" s="1"/>
      <c r="K8437" s="1"/>
      <c r="AA8437" s="1"/>
      <c r="AB8437" s="1"/>
      <c r="AC8437" s="1"/>
      <c r="AJ8437" s="1"/>
      <c r="AK8437" s="1"/>
      <c r="AL8437" s="1"/>
    </row>
    <row r="8438">
      <c r="I8438" s="1"/>
      <c r="J8438" s="1"/>
      <c r="K8438" s="1"/>
      <c r="AA8438" s="1"/>
      <c r="AB8438" s="1"/>
      <c r="AC8438" s="1"/>
      <c r="AJ8438" s="1"/>
      <c r="AK8438" s="1"/>
      <c r="AL8438" s="1"/>
    </row>
    <row r="8439">
      <c r="I8439" s="1"/>
      <c r="J8439" s="1"/>
      <c r="K8439" s="1"/>
      <c r="AA8439" s="1"/>
      <c r="AB8439" s="1"/>
      <c r="AC8439" s="1"/>
      <c r="AJ8439" s="1"/>
      <c r="AK8439" s="1"/>
      <c r="AL8439" s="1"/>
    </row>
    <row r="8440">
      <c r="I8440" s="1"/>
      <c r="J8440" s="1"/>
      <c r="K8440" s="1"/>
      <c r="AA8440" s="1"/>
      <c r="AB8440" s="1"/>
      <c r="AC8440" s="1"/>
      <c r="AJ8440" s="1"/>
      <c r="AK8440" s="1"/>
      <c r="AL8440" s="1"/>
    </row>
    <row r="8441">
      <c r="I8441" s="1"/>
      <c r="J8441" s="1"/>
      <c r="K8441" s="1"/>
      <c r="AA8441" s="1"/>
      <c r="AB8441" s="1"/>
      <c r="AC8441" s="1"/>
      <c r="AJ8441" s="1"/>
      <c r="AK8441" s="1"/>
      <c r="AL8441" s="1"/>
    </row>
    <row r="8442">
      <c r="I8442" s="1"/>
      <c r="J8442" s="1"/>
      <c r="K8442" s="1"/>
      <c r="AA8442" s="1"/>
      <c r="AB8442" s="1"/>
      <c r="AC8442" s="1"/>
      <c r="AJ8442" s="1"/>
      <c r="AK8442" s="1"/>
      <c r="AL8442" s="1"/>
    </row>
    <row r="8443">
      <c r="I8443" s="1"/>
      <c r="J8443" s="1"/>
      <c r="K8443" s="1"/>
      <c r="AA8443" s="1"/>
      <c r="AB8443" s="1"/>
      <c r="AC8443" s="1"/>
      <c r="AJ8443" s="1"/>
      <c r="AK8443" s="1"/>
      <c r="AL8443" s="1"/>
    </row>
    <row r="8444">
      <c r="I8444" s="1"/>
      <c r="J8444" s="1"/>
      <c r="K8444" s="1"/>
      <c r="AA8444" s="1"/>
      <c r="AB8444" s="1"/>
      <c r="AC8444" s="1"/>
      <c r="AJ8444" s="1"/>
      <c r="AK8444" s="1"/>
      <c r="AL8444" s="1"/>
    </row>
    <row r="8445">
      <c r="I8445" s="1"/>
      <c r="J8445" s="1"/>
      <c r="K8445" s="1"/>
      <c r="AA8445" s="1"/>
      <c r="AB8445" s="1"/>
      <c r="AC8445" s="1"/>
      <c r="AJ8445" s="1"/>
      <c r="AK8445" s="1"/>
      <c r="AL8445" s="1"/>
    </row>
    <row r="8446">
      <c r="I8446" s="1"/>
      <c r="J8446" s="1"/>
      <c r="K8446" s="1"/>
      <c r="AA8446" s="1"/>
      <c r="AB8446" s="1"/>
      <c r="AC8446" s="1"/>
      <c r="AJ8446" s="1"/>
      <c r="AK8446" s="1"/>
      <c r="AL8446" s="1"/>
    </row>
    <row r="8447">
      <c r="I8447" s="1"/>
      <c r="J8447" s="1"/>
      <c r="K8447" s="1"/>
      <c r="AA8447" s="1"/>
      <c r="AB8447" s="1"/>
      <c r="AC8447" s="1"/>
      <c r="AJ8447" s="1"/>
      <c r="AK8447" s="1"/>
      <c r="AL8447" s="1"/>
    </row>
    <row r="8448">
      <c r="I8448" s="1"/>
      <c r="J8448" s="1"/>
      <c r="K8448" s="1"/>
      <c r="AA8448" s="1"/>
      <c r="AB8448" s="1"/>
      <c r="AC8448" s="1"/>
      <c r="AJ8448" s="1"/>
      <c r="AK8448" s="1"/>
      <c r="AL8448" s="1"/>
    </row>
    <row r="8449">
      <c r="I8449" s="1"/>
      <c r="J8449" s="1"/>
      <c r="K8449" s="1"/>
      <c r="AA8449" s="1"/>
      <c r="AB8449" s="1"/>
      <c r="AC8449" s="1"/>
      <c r="AJ8449" s="1"/>
      <c r="AK8449" s="1"/>
      <c r="AL8449" s="1"/>
    </row>
    <row r="8450">
      <c r="I8450" s="1"/>
      <c r="J8450" s="1"/>
      <c r="K8450" s="1"/>
      <c r="AA8450" s="1"/>
      <c r="AB8450" s="1"/>
      <c r="AC8450" s="1"/>
      <c r="AJ8450" s="1"/>
      <c r="AK8450" s="1"/>
      <c r="AL8450" s="1"/>
    </row>
    <row r="8451">
      <c r="I8451" s="1"/>
      <c r="J8451" s="1"/>
      <c r="K8451" s="1"/>
      <c r="AA8451" s="1"/>
      <c r="AB8451" s="1"/>
      <c r="AC8451" s="1"/>
      <c r="AJ8451" s="1"/>
      <c r="AK8451" s="1"/>
      <c r="AL8451" s="1"/>
    </row>
    <row r="8452">
      <c r="I8452" s="1"/>
      <c r="J8452" s="1"/>
      <c r="K8452" s="1"/>
      <c r="AA8452" s="1"/>
      <c r="AB8452" s="1"/>
      <c r="AC8452" s="1"/>
      <c r="AJ8452" s="1"/>
      <c r="AK8452" s="1"/>
      <c r="AL8452" s="1"/>
    </row>
    <row r="8453">
      <c r="I8453" s="1"/>
      <c r="J8453" s="1"/>
      <c r="K8453" s="1"/>
      <c r="AA8453" s="1"/>
      <c r="AB8453" s="1"/>
      <c r="AC8453" s="1"/>
      <c r="AJ8453" s="1"/>
      <c r="AK8453" s="1"/>
      <c r="AL8453" s="1"/>
    </row>
    <row r="8454">
      <c r="I8454" s="1"/>
      <c r="J8454" s="1"/>
      <c r="K8454" s="1"/>
      <c r="AA8454" s="1"/>
      <c r="AB8454" s="1"/>
      <c r="AC8454" s="1"/>
      <c r="AJ8454" s="1"/>
      <c r="AK8454" s="1"/>
      <c r="AL8454" s="1"/>
    </row>
    <row r="8455">
      <c r="I8455" s="1"/>
      <c r="J8455" s="1"/>
      <c r="K8455" s="1"/>
      <c r="AA8455" s="1"/>
      <c r="AB8455" s="1"/>
      <c r="AC8455" s="1"/>
      <c r="AJ8455" s="1"/>
      <c r="AK8455" s="1"/>
      <c r="AL8455" s="1"/>
    </row>
    <row r="8456">
      <c r="I8456" s="1"/>
      <c r="J8456" s="1"/>
      <c r="K8456" s="1"/>
      <c r="AA8456" s="1"/>
      <c r="AB8456" s="1"/>
      <c r="AC8456" s="1"/>
      <c r="AJ8456" s="1"/>
      <c r="AK8456" s="1"/>
      <c r="AL8456" s="1"/>
    </row>
    <row r="8457">
      <c r="I8457" s="1"/>
      <c r="J8457" s="1"/>
      <c r="K8457" s="1"/>
      <c r="AA8457" s="1"/>
      <c r="AB8457" s="1"/>
      <c r="AC8457" s="1"/>
      <c r="AJ8457" s="1"/>
      <c r="AK8457" s="1"/>
      <c r="AL8457" s="1"/>
    </row>
    <row r="8458">
      <c r="I8458" s="1"/>
      <c r="J8458" s="1"/>
      <c r="K8458" s="1"/>
      <c r="AA8458" s="1"/>
      <c r="AB8458" s="1"/>
      <c r="AC8458" s="1"/>
      <c r="AJ8458" s="1"/>
      <c r="AK8458" s="1"/>
      <c r="AL8458" s="1"/>
    </row>
    <row r="8459">
      <c r="I8459" s="1"/>
      <c r="J8459" s="1"/>
      <c r="K8459" s="1"/>
      <c r="AA8459" s="1"/>
      <c r="AB8459" s="1"/>
      <c r="AC8459" s="1"/>
      <c r="AJ8459" s="1"/>
      <c r="AK8459" s="1"/>
      <c r="AL8459" s="1"/>
    </row>
    <row r="8460">
      <c r="I8460" s="1"/>
      <c r="J8460" s="1"/>
      <c r="K8460" s="1"/>
      <c r="AA8460" s="1"/>
      <c r="AB8460" s="1"/>
      <c r="AC8460" s="1"/>
      <c r="AJ8460" s="1"/>
      <c r="AK8460" s="1"/>
      <c r="AL8460" s="1"/>
    </row>
    <row r="8461">
      <c r="I8461" s="1"/>
      <c r="J8461" s="1"/>
      <c r="K8461" s="1"/>
      <c r="AA8461" s="1"/>
      <c r="AB8461" s="1"/>
      <c r="AC8461" s="1"/>
      <c r="AJ8461" s="1"/>
      <c r="AK8461" s="1"/>
      <c r="AL8461" s="1"/>
    </row>
    <row r="8462">
      <c r="I8462" s="1"/>
      <c r="J8462" s="1"/>
      <c r="K8462" s="1"/>
      <c r="AA8462" s="1"/>
      <c r="AB8462" s="1"/>
      <c r="AC8462" s="1"/>
      <c r="AJ8462" s="1"/>
      <c r="AK8462" s="1"/>
      <c r="AL8462" s="1"/>
    </row>
    <row r="8463">
      <c r="I8463" s="1"/>
      <c r="J8463" s="1"/>
      <c r="K8463" s="1"/>
      <c r="AA8463" s="1"/>
      <c r="AB8463" s="1"/>
      <c r="AC8463" s="1"/>
      <c r="AJ8463" s="1"/>
      <c r="AK8463" s="1"/>
      <c r="AL8463" s="1"/>
    </row>
    <row r="8464">
      <c r="I8464" s="1"/>
      <c r="J8464" s="1"/>
      <c r="K8464" s="1"/>
      <c r="AA8464" s="1"/>
      <c r="AB8464" s="1"/>
      <c r="AC8464" s="1"/>
      <c r="AJ8464" s="1"/>
      <c r="AK8464" s="1"/>
      <c r="AL8464" s="1"/>
    </row>
    <row r="8465">
      <c r="I8465" s="1"/>
      <c r="J8465" s="1"/>
      <c r="K8465" s="1"/>
      <c r="AA8465" s="1"/>
      <c r="AB8465" s="1"/>
      <c r="AC8465" s="1"/>
      <c r="AJ8465" s="1"/>
      <c r="AK8465" s="1"/>
      <c r="AL8465" s="1"/>
    </row>
    <row r="8466">
      <c r="I8466" s="1"/>
      <c r="J8466" s="1"/>
      <c r="K8466" s="1"/>
      <c r="AA8466" s="1"/>
      <c r="AB8466" s="1"/>
      <c r="AC8466" s="1"/>
      <c r="AJ8466" s="1"/>
      <c r="AK8466" s="1"/>
      <c r="AL8466" s="1"/>
    </row>
    <row r="8467">
      <c r="I8467" s="1"/>
      <c r="J8467" s="1"/>
      <c r="K8467" s="1"/>
      <c r="AA8467" s="1"/>
      <c r="AB8467" s="1"/>
      <c r="AC8467" s="1"/>
      <c r="AJ8467" s="1"/>
      <c r="AK8467" s="1"/>
      <c r="AL8467" s="1"/>
    </row>
    <row r="8468">
      <c r="I8468" s="1"/>
      <c r="J8468" s="1"/>
      <c r="K8468" s="1"/>
      <c r="AA8468" s="1"/>
      <c r="AB8468" s="1"/>
      <c r="AC8468" s="1"/>
      <c r="AJ8468" s="1"/>
      <c r="AK8468" s="1"/>
      <c r="AL8468" s="1"/>
    </row>
    <row r="8469">
      <c r="I8469" s="1"/>
      <c r="J8469" s="1"/>
      <c r="K8469" s="1"/>
      <c r="AA8469" s="1"/>
      <c r="AB8469" s="1"/>
      <c r="AC8469" s="1"/>
      <c r="AJ8469" s="1"/>
      <c r="AK8469" s="1"/>
      <c r="AL8469" s="1"/>
    </row>
    <row r="8470">
      <c r="I8470" s="1"/>
      <c r="J8470" s="1"/>
      <c r="K8470" s="1"/>
      <c r="AA8470" s="1"/>
      <c r="AB8470" s="1"/>
      <c r="AC8470" s="1"/>
      <c r="AJ8470" s="1"/>
      <c r="AK8470" s="1"/>
      <c r="AL8470" s="1"/>
    </row>
    <row r="8471">
      <c r="I8471" s="1"/>
      <c r="J8471" s="1"/>
      <c r="K8471" s="1"/>
      <c r="AA8471" s="1"/>
      <c r="AB8471" s="1"/>
      <c r="AC8471" s="1"/>
      <c r="AJ8471" s="1"/>
      <c r="AK8471" s="1"/>
      <c r="AL8471" s="1"/>
    </row>
    <row r="8472">
      <c r="I8472" s="1"/>
      <c r="J8472" s="1"/>
      <c r="K8472" s="1"/>
      <c r="AA8472" s="1"/>
      <c r="AB8472" s="1"/>
      <c r="AC8472" s="1"/>
      <c r="AJ8472" s="1"/>
      <c r="AK8472" s="1"/>
      <c r="AL8472" s="1"/>
    </row>
    <row r="8473">
      <c r="I8473" s="1"/>
      <c r="J8473" s="1"/>
      <c r="K8473" s="1"/>
      <c r="AA8473" s="1"/>
      <c r="AB8473" s="1"/>
      <c r="AC8473" s="1"/>
      <c r="AJ8473" s="1"/>
      <c r="AK8473" s="1"/>
      <c r="AL8473" s="1"/>
    </row>
    <row r="8474">
      <c r="I8474" s="1"/>
      <c r="J8474" s="1"/>
      <c r="K8474" s="1"/>
      <c r="AA8474" s="1"/>
      <c r="AB8474" s="1"/>
      <c r="AC8474" s="1"/>
      <c r="AJ8474" s="1"/>
      <c r="AK8474" s="1"/>
      <c r="AL8474" s="1"/>
    </row>
    <row r="8475">
      <c r="I8475" s="1"/>
      <c r="J8475" s="1"/>
      <c r="K8475" s="1"/>
      <c r="AA8475" s="1"/>
      <c r="AB8475" s="1"/>
      <c r="AC8475" s="1"/>
      <c r="AJ8475" s="1"/>
      <c r="AK8475" s="1"/>
      <c r="AL8475" s="1"/>
    </row>
    <row r="8476">
      <c r="I8476" s="1"/>
      <c r="J8476" s="1"/>
      <c r="K8476" s="1"/>
      <c r="AA8476" s="1"/>
      <c r="AB8476" s="1"/>
      <c r="AC8476" s="1"/>
      <c r="AJ8476" s="1"/>
      <c r="AK8476" s="1"/>
      <c r="AL8476" s="1"/>
    </row>
    <row r="8477">
      <c r="I8477" s="1"/>
      <c r="J8477" s="1"/>
      <c r="K8477" s="1"/>
      <c r="AA8477" s="1"/>
      <c r="AB8477" s="1"/>
      <c r="AC8477" s="1"/>
      <c r="AJ8477" s="1"/>
      <c r="AK8477" s="1"/>
      <c r="AL8477" s="1"/>
    </row>
    <row r="8478">
      <c r="I8478" s="1"/>
      <c r="J8478" s="1"/>
      <c r="K8478" s="1"/>
      <c r="AA8478" s="1"/>
      <c r="AB8478" s="1"/>
      <c r="AC8478" s="1"/>
      <c r="AJ8478" s="1"/>
      <c r="AK8478" s="1"/>
      <c r="AL8478" s="1"/>
    </row>
    <row r="8479">
      <c r="I8479" s="1"/>
      <c r="J8479" s="1"/>
      <c r="K8479" s="1"/>
      <c r="AA8479" s="1"/>
      <c r="AB8479" s="1"/>
      <c r="AC8479" s="1"/>
      <c r="AJ8479" s="1"/>
      <c r="AK8479" s="1"/>
      <c r="AL8479" s="1"/>
    </row>
    <row r="8480">
      <c r="I8480" s="1"/>
      <c r="J8480" s="1"/>
      <c r="K8480" s="1"/>
      <c r="AA8480" s="1"/>
      <c r="AB8480" s="1"/>
      <c r="AC8480" s="1"/>
      <c r="AJ8480" s="1"/>
      <c r="AK8480" s="1"/>
      <c r="AL8480" s="1"/>
    </row>
    <row r="8481">
      <c r="I8481" s="1"/>
      <c r="J8481" s="1"/>
      <c r="K8481" s="1"/>
      <c r="AA8481" s="1"/>
      <c r="AB8481" s="1"/>
      <c r="AC8481" s="1"/>
      <c r="AJ8481" s="1"/>
      <c r="AK8481" s="1"/>
      <c r="AL8481" s="1"/>
    </row>
    <row r="8482">
      <c r="I8482" s="1"/>
      <c r="J8482" s="1"/>
      <c r="K8482" s="1"/>
      <c r="AA8482" s="1"/>
      <c r="AB8482" s="1"/>
      <c r="AC8482" s="1"/>
      <c r="AJ8482" s="1"/>
      <c r="AK8482" s="1"/>
      <c r="AL8482" s="1"/>
    </row>
    <row r="8483">
      <c r="I8483" s="1"/>
      <c r="J8483" s="1"/>
      <c r="K8483" s="1"/>
      <c r="AA8483" s="1"/>
      <c r="AB8483" s="1"/>
      <c r="AC8483" s="1"/>
      <c r="AJ8483" s="1"/>
      <c r="AK8483" s="1"/>
      <c r="AL8483" s="1"/>
    </row>
    <row r="8484">
      <c r="I8484" s="1"/>
      <c r="J8484" s="1"/>
      <c r="K8484" s="1"/>
      <c r="AA8484" s="1"/>
      <c r="AB8484" s="1"/>
      <c r="AC8484" s="1"/>
      <c r="AJ8484" s="1"/>
      <c r="AK8484" s="1"/>
      <c r="AL8484" s="1"/>
    </row>
    <row r="8485">
      <c r="I8485" s="1"/>
      <c r="J8485" s="1"/>
      <c r="K8485" s="1"/>
      <c r="AA8485" s="1"/>
      <c r="AB8485" s="1"/>
      <c r="AC8485" s="1"/>
      <c r="AJ8485" s="1"/>
      <c r="AK8485" s="1"/>
      <c r="AL8485" s="1"/>
    </row>
    <row r="8486">
      <c r="I8486" s="1"/>
      <c r="J8486" s="1"/>
      <c r="K8486" s="1"/>
      <c r="AA8486" s="1"/>
      <c r="AB8486" s="1"/>
      <c r="AC8486" s="1"/>
      <c r="AJ8486" s="1"/>
      <c r="AK8486" s="1"/>
      <c r="AL8486" s="1"/>
    </row>
    <row r="8487">
      <c r="I8487" s="1"/>
      <c r="J8487" s="1"/>
      <c r="K8487" s="1"/>
      <c r="AA8487" s="1"/>
      <c r="AB8487" s="1"/>
      <c r="AC8487" s="1"/>
      <c r="AJ8487" s="1"/>
      <c r="AK8487" s="1"/>
      <c r="AL8487" s="1"/>
    </row>
    <row r="8488">
      <c r="I8488" s="1"/>
      <c r="J8488" s="1"/>
      <c r="K8488" s="1"/>
      <c r="AA8488" s="1"/>
      <c r="AB8488" s="1"/>
      <c r="AC8488" s="1"/>
      <c r="AJ8488" s="1"/>
      <c r="AK8488" s="1"/>
      <c r="AL8488" s="1"/>
    </row>
    <row r="8489">
      <c r="I8489" s="1"/>
      <c r="J8489" s="1"/>
      <c r="K8489" s="1"/>
      <c r="AA8489" s="1"/>
      <c r="AB8489" s="1"/>
      <c r="AC8489" s="1"/>
      <c r="AJ8489" s="1"/>
      <c r="AK8489" s="1"/>
      <c r="AL8489" s="1"/>
    </row>
    <row r="8490">
      <c r="I8490" s="1"/>
      <c r="J8490" s="1"/>
      <c r="K8490" s="1"/>
      <c r="AA8490" s="1"/>
      <c r="AB8490" s="1"/>
      <c r="AC8490" s="1"/>
      <c r="AJ8490" s="1"/>
      <c r="AK8490" s="1"/>
      <c r="AL8490" s="1"/>
    </row>
    <row r="8491">
      <c r="I8491" s="1"/>
      <c r="J8491" s="1"/>
      <c r="K8491" s="1"/>
      <c r="AA8491" s="1"/>
      <c r="AB8491" s="1"/>
      <c r="AC8491" s="1"/>
      <c r="AJ8491" s="1"/>
      <c r="AK8491" s="1"/>
      <c r="AL8491" s="1"/>
    </row>
    <row r="8492">
      <c r="I8492" s="1"/>
      <c r="J8492" s="1"/>
      <c r="K8492" s="1"/>
      <c r="AA8492" s="1"/>
      <c r="AB8492" s="1"/>
      <c r="AC8492" s="1"/>
      <c r="AJ8492" s="1"/>
      <c r="AK8492" s="1"/>
      <c r="AL8492" s="1"/>
    </row>
    <row r="8493">
      <c r="I8493" s="1"/>
      <c r="J8493" s="1"/>
      <c r="K8493" s="1"/>
      <c r="AA8493" s="1"/>
      <c r="AB8493" s="1"/>
      <c r="AC8493" s="1"/>
      <c r="AJ8493" s="1"/>
      <c r="AK8493" s="1"/>
      <c r="AL8493" s="1"/>
    </row>
    <row r="8494">
      <c r="I8494" s="1"/>
      <c r="J8494" s="1"/>
      <c r="K8494" s="1"/>
      <c r="AA8494" s="1"/>
      <c r="AB8494" s="1"/>
      <c r="AC8494" s="1"/>
      <c r="AJ8494" s="1"/>
      <c r="AK8494" s="1"/>
      <c r="AL8494" s="1"/>
    </row>
    <row r="8495">
      <c r="I8495" s="1"/>
      <c r="J8495" s="1"/>
      <c r="K8495" s="1"/>
      <c r="AA8495" s="1"/>
      <c r="AB8495" s="1"/>
      <c r="AC8495" s="1"/>
      <c r="AJ8495" s="1"/>
      <c r="AK8495" s="1"/>
      <c r="AL8495" s="1"/>
    </row>
    <row r="8496">
      <c r="I8496" s="1"/>
      <c r="J8496" s="1"/>
      <c r="K8496" s="1"/>
      <c r="AA8496" s="1"/>
      <c r="AB8496" s="1"/>
      <c r="AC8496" s="1"/>
      <c r="AJ8496" s="1"/>
      <c r="AK8496" s="1"/>
      <c r="AL8496" s="1"/>
    </row>
    <row r="8497">
      <c r="I8497" s="1"/>
      <c r="J8497" s="1"/>
      <c r="K8497" s="1"/>
      <c r="AA8497" s="1"/>
      <c r="AB8497" s="1"/>
      <c r="AC8497" s="1"/>
      <c r="AJ8497" s="1"/>
      <c r="AK8497" s="1"/>
      <c r="AL8497" s="1"/>
    </row>
    <row r="8498">
      <c r="I8498" s="1"/>
      <c r="J8498" s="1"/>
      <c r="K8498" s="1"/>
      <c r="AA8498" s="1"/>
      <c r="AB8498" s="1"/>
      <c r="AC8498" s="1"/>
      <c r="AJ8498" s="1"/>
      <c r="AK8498" s="1"/>
      <c r="AL8498" s="1"/>
    </row>
    <row r="8499">
      <c r="I8499" s="1"/>
      <c r="J8499" s="1"/>
      <c r="K8499" s="1"/>
      <c r="AA8499" s="1"/>
      <c r="AB8499" s="1"/>
      <c r="AC8499" s="1"/>
      <c r="AJ8499" s="1"/>
      <c r="AK8499" s="1"/>
      <c r="AL8499" s="1"/>
    </row>
    <row r="8500">
      <c r="I8500" s="1"/>
      <c r="J8500" s="1"/>
      <c r="K8500" s="1"/>
      <c r="AA8500" s="1"/>
      <c r="AB8500" s="1"/>
      <c r="AC8500" s="1"/>
      <c r="AJ8500" s="1"/>
      <c r="AK8500" s="1"/>
      <c r="AL8500" s="1"/>
    </row>
    <row r="8501">
      <c r="I8501" s="1"/>
      <c r="J8501" s="1"/>
      <c r="K8501" s="1"/>
      <c r="AA8501" s="1"/>
      <c r="AB8501" s="1"/>
      <c r="AC8501" s="1"/>
      <c r="AJ8501" s="1"/>
      <c r="AK8501" s="1"/>
      <c r="AL8501" s="1"/>
    </row>
    <row r="8502">
      <c r="I8502" s="1"/>
      <c r="J8502" s="1"/>
      <c r="K8502" s="1"/>
      <c r="AA8502" s="1"/>
      <c r="AB8502" s="1"/>
      <c r="AC8502" s="1"/>
      <c r="AJ8502" s="1"/>
      <c r="AK8502" s="1"/>
      <c r="AL8502" s="1"/>
    </row>
    <row r="8503">
      <c r="I8503" s="1"/>
      <c r="J8503" s="1"/>
      <c r="K8503" s="1"/>
      <c r="AA8503" s="1"/>
      <c r="AB8503" s="1"/>
      <c r="AC8503" s="1"/>
      <c r="AJ8503" s="1"/>
      <c r="AK8503" s="1"/>
      <c r="AL8503" s="1"/>
    </row>
    <row r="8504">
      <c r="I8504" s="1"/>
      <c r="J8504" s="1"/>
      <c r="K8504" s="1"/>
      <c r="AA8504" s="1"/>
      <c r="AB8504" s="1"/>
      <c r="AC8504" s="1"/>
      <c r="AJ8504" s="1"/>
      <c r="AK8504" s="1"/>
      <c r="AL8504" s="1"/>
    </row>
    <row r="8505">
      <c r="I8505" s="1"/>
      <c r="J8505" s="1"/>
      <c r="K8505" s="1"/>
      <c r="AA8505" s="1"/>
      <c r="AB8505" s="1"/>
      <c r="AC8505" s="1"/>
      <c r="AJ8505" s="1"/>
      <c r="AK8505" s="1"/>
      <c r="AL8505" s="1"/>
    </row>
    <row r="8506">
      <c r="I8506" s="1"/>
      <c r="J8506" s="1"/>
      <c r="K8506" s="1"/>
      <c r="AA8506" s="1"/>
      <c r="AB8506" s="1"/>
      <c r="AC8506" s="1"/>
      <c r="AJ8506" s="1"/>
      <c r="AK8506" s="1"/>
      <c r="AL8506" s="1"/>
    </row>
    <row r="8507">
      <c r="I8507" s="1"/>
      <c r="J8507" s="1"/>
      <c r="K8507" s="1"/>
      <c r="AA8507" s="1"/>
      <c r="AB8507" s="1"/>
      <c r="AC8507" s="1"/>
      <c r="AJ8507" s="1"/>
      <c r="AK8507" s="1"/>
      <c r="AL8507" s="1"/>
    </row>
    <row r="8508">
      <c r="I8508" s="1"/>
      <c r="J8508" s="1"/>
      <c r="K8508" s="1"/>
      <c r="AA8508" s="1"/>
      <c r="AB8508" s="1"/>
      <c r="AC8508" s="1"/>
      <c r="AJ8508" s="1"/>
      <c r="AK8508" s="1"/>
      <c r="AL8508" s="1"/>
    </row>
    <row r="8509">
      <c r="I8509" s="1"/>
      <c r="J8509" s="1"/>
      <c r="K8509" s="1"/>
      <c r="AA8509" s="1"/>
      <c r="AB8509" s="1"/>
      <c r="AC8509" s="1"/>
      <c r="AJ8509" s="1"/>
      <c r="AK8509" s="1"/>
      <c r="AL8509" s="1"/>
    </row>
    <row r="8510">
      <c r="I8510" s="1"/>
      <c r="J8510" s="1"/>
      <c r="K8510" s="1"/>
      <c r="AA8510" s="1"/>
      <c r="AB8510" s="1"/>
      <c r="AC8510" s="1"/>
      <c r="AJ8510" s="1"/>
      <c r="AK8510" s="1"/>
      <c r="AL8510" s="1"/>
    </row>
    <row r="8511">
      <c r="I8511" s="1"/>
      <c r="J8511" s="1"/>
      <c r="K8511" s="1"/>
      <c r="AA8511" s="1"/>
      <c r="AB8511" s="1"/>
      <c r="AC8511" s="1"/>
      <c r="AJ8511" s="1"/>
      <c r="AK8511" s="1"/>
      <c r="AL8511" s="1"/>
    </row>
    <row r="8512">
      <c r="I8512" s="1"/>
      <c r="J8512" s="1"/>
      <c r="K8512" s="1"/>
      <c r="AA8512" s="1"/>
      <c r="AB8512" s="1"/>
      <c r="AC8512" s="1"/>
      <c r="AJ8512" s="1"/>
      <c r="AK8512" s="1"/>
      <c r="AL8512" s="1"/>
    </row>
    <row r="8513">
      <c r="I8513" s="1"/>
      <c r="J8513" s="1"/>
      <c r="K8513" s="1"/>
      <c r="AA8513" s="1"/>
      <c r="AB8513" s="1"/>
      <c r="AC8513" s="1"/>
      <c r="AJ8513" s="1"/>
      <c r="AK8513" s="1"/>
      <c r="AL8513" s="1"/>
    </row>
    <row r="8514">
      <c r="I8514" s="1"/>
      <c r="J8514" s="1"/>
      <c r="K8514" s="1"/>
      <c r="AA8514" s="1"/>
      <c r="AB8514" s="1"/>
      <c r="AC8514" s="1"/>
      <c r="AJ8514" s="1"/>
      <c r="AK8514" s="1"/>
      <c r="AL8514" s="1"/>
    </row>
    <row r="8515">
      <c r="I8515" s="1"/>
      <c r="J8515" s="1"/>
      <c r="K8515" s="1"/>
      <c r="AA8515" s="1"/>
      <c r="AB8515" s="1"/>
      <c r="AC8515" s="1"/>
      <c r="AJ8515" s="1"/>
      <c r="AK8515" s="1"/>
      <c r="AL8515" s="1"/>
    </row>
    <row r="8516">
      <c r="I8516" s="1"/>
      <c r="J8516" s="1"/>
      <c r="K8516" s="1"/>
      <c r="AA8516" s="1"/>
      <c r="AB8516" s="1"/>
      <c r="AC8516" s="1"/>
      <c r="AJ8516" s="1"/>
      <c r="AK8516" s="1"/>
      <c r="AL8516" s="1"/>
    </row>
    <row r="8517">
      <c r="I8517" s="1"/>
      <c r="J8517" s="1"/>
      <c r="K8517" s="1"/>
      <c r="AA8517" s="1"/>
      <c r="AB8517" s="1"/>
      <c r="AC8517" s="1"/>
      <c r="AJ8517" s="1"/>
      <c r="AK8517" s="1"/>
      <c r="AL8517" s="1"/>
    </row>
    <row r="8518">
      <c r="I8518" s="1"/>
      <c r="J8518" s="1"/>
      <c r="K8518" s="1"/>
      <c r="AA8518" s="1"/>
      <c r="AB8518" s="1"/>
      <c r="AC8518" s="1"/>
      <c r="AJ8518" s="1"/>
      <c r="AK8518" s="1"/>
      <c r="AL8518" s="1"/>
    </row>
    <row r="8519">
      <c r="I8519" s="1"/>
      <c r="J8519" s="1"/>
      <c r="K8519" s="1"/>
      <c r="AA8519" s="1"/>
      <c r="AB8519" s="1"/>
      <c r="AC8519" s="1"/>
      <c r="AJ8519" s="1"/>
      <c r="AK8519" s="1"/>
      <c r="AL8519" s="1"/>
    </row>
    <row r="8520">
      <c r="I8520" s="1"/>
      <c r="J8520" s="1"/>
      <c r="K8520" s="1"/>
      <c r="AA8520" s="1"/>
      <c r="AB8520" s="1"/>
      <c r="AC8520" s="1"/>
      <c r="AJ8520" s="1"/>
      <c r="AK8520" s="1"/>
      <c r="AL8520" s="1"/>
    </row>
    <row r="8521">
      <c r="I8521" s="1"/>
      <c r="J8521" s="1"/>
      <c r="K8521" s="1"/>
      <c r="AA8521" s="1"/>
      <c r="AB8521" s="1"/>
      <c r="AC8521" s="1"/>
      <c r="AJ8521" s="1"/>
      <c r="AK8521" s="1"/>
      <c r="AL8521" s="1"/>
    </row>
    <row r="8522">
      <c r="I8522" s="1"/>
      <c r="J8522" s="1"/>
      <c r="K8522" s="1"/>
      <c r="AA8522" s="1"/>
      <c r="AB8522" s="1"/>
      <c r="AC8522" s="1"/>
      <c r="AJ8522" s="1"/>
      <c r="AK8522" s="1"/>
      <c r="AL8522" s="1"/>
    </row>
    <row r="8523">
      <c r="I8523" s="1"/>
      <c r="J8523" s="1"/>
      <c r="K8523" s="1"/>
      <c r="AA8523" s="1"/>
      <c r="AB8523" s="1"/>
      <c r="AC8523" s="1"/>
      <c r="AJ8523" s="1"/>
      <c r="AK8523" s="1"/>
      <c r="AL8523" s="1"/>
    </row>
    <row r="8524">
      <c r="I8524" s="1"/>
      <c r="J8524" s="1"/>
      <c r="K8524" s="1"/>
      <c r="AA8524" s="1"/>
      <c r="AB8524" s="1"/>
      <c r="AC8524" s="1"/>
      <c r="AJ8524" s="1"/>
      <c r="AK8524" s="1"/>
      <c r="AL8524" s="1"/>
    </row>
    <row r="8525">
      <c r="I8525" s="1"/>
      <c r="J8525" s="1"/>
      <c r="K8525" s="1"/>
      <c r="AA8525" s="1"/>
      <c r="AB8525" s="1"/>
      <c r="AC8525" s="1"/>
      <c r="AJ8525" s="1"/>
      <c r="AK8525" s="1"/>
      <c r="AL8525" s="1"/>
    </row>
    <row r="8526">
      <c r="I8526" s="1"/>
      <c r="J8526" s="1"/>
      <c r="K8526" s="1"/>
      <c r="AA8526" s="1"/>
      <c r="AB8526" s="1"/>
      <c r="AC8526" s="1"/>
      <c r="AJ8526" s="1"/>
      <c r="AK8526" s="1"/>
      <c r="AL8526" s="1"/>
    </row>
    <row r="8527">
      <c r="I8527" s="1"/>
      <c r="J8527" s="1"/>
      <c r="K8527" s="1"/>
      <c r="AA8527" s="1"/>
      <c r="AB8527" s="1"/>
      <c r="AC8527" s="1"/>
      <c r="AJ8527" s="1"/>
      <c r="AK8527" s="1"/>
      <c r="AL8527" s="1"/>
    </row>
    <row r="8528">
      <c r="I8528" s="1"/>
      <c r="J8528" s="1"/>
      <c r="K8528" s="1"/>
      <c r="AA8528" s="1"/>
      <c r="AB8528" s="1"/>
      <c r="AC8528" s="1"/>
      <c r="AJ8528" s="1"/>
      <c r="AK8528" s="1"/>
      <c r="AL8528" s="1"/>
    </row>
    <row r="8529">
      <c r="I8529" s="1"/>
      <c r="J8529" s="1"/>
      <c r="K8529" s="1"/>
      <c r="AA8529" s="1"/>
      <c r="AB8529" s="1"/>
      <c r="AC8529" s="1"/>
      <c r="AJ8529" s="1"/>
      <c r="AK8529" s="1"/>
      <c r="AL8529" s="1"/>
    </row>
    <row r="8530">
      <c r="I8530" s="1"/>
      <c r="J8530" s="1"/>
      <c r="K8530" s="1"/>
      <c r="AA8530" s="1"/>
      <c r="AB8530" s="1"/>
      <c r="AC8530" s="1"/>
      <c r="AJ8530" s="1"/>
      <c r="AK8530" s="1"/>
      <c r="AL8530" s="1"/>
    </row>
    <row r="8531">
      <c r="I8531" s="1"/>
      <c r="J8531" s="1"/>
      <c r="K8531" s="1"/>
      <c r="AA8531" s="1"/>
      <c r="AB8531" s="1"/>
      <c r="AC8531" s="1"/>
      <c r="AJ8531" s="1"/>
      <c r="AK8531" s="1"/>
      <c r="AL8531" s="1"/>
    </row>
    <row r="8532">
      <c r="I8532" s="1"/>
      <c r="J8532" s="1"/>
      <c r="K8532" s="1"/>
      <c r="AA8532" s="1"/>
      <c r="AB8532" s="1"/>
      <c r="AC8532" s="1"/>
      <c r="AJ8532" s="1"/>
      <c r="AK8532" s="1"/>
      <c r="AL8532" s="1"/>
    </row>
    <row r="8533">
      <c r="I8533" s="1"/>
      <c r="J8533" s="1"/>
      <c r="K8533" s="1"/>
      <c r="AA8533" s="1"/>
      <c r="AB8533" s="1"/>
      <c r="AC8533" s="1"/>
      <c r="AJ8533" s="1"/>
      <c r="AK8533" s="1"/>
      <c r="AL8533" s="1"/>
    </row>
    <row r="8534">
      <c r="I8534" s="1"/>
      <c r="J8534" s="1"/>
      <c r="K8534" s="1"/>
      <c r="AA8534" s="1"/>
      <c r="AB8534" s="1"/>
      <c r="AC8534" s="1"/>
      <c r="AJ8534" s="1"/>
      <c r="AK8534" s="1"/>
      <c r="AL8534" s="1"/>
    </row>
    <row r="8535">
      <c r="I8535" s="1"/>
      <c r="J8535" s="1"/>
      <c r="K8535" s="1"/>
      <c r="AA8535" s="1"/>
      <c r="AB8535" s="1"/>
      <c r="AC8535" s="1"/>
      <c r="AJ8535" s="1"/>
      <c r="AK8535" s="1"/>
      <c r="AL8535" s="1"/>
    </row>
    <row r="8536">
      <c r="I8536" s="1"/>
      <c r="J8536" s="1"/>
      <c r="K8536" s="1"/>
      <c r="AA8536" s="1"/>
      <c r="AB8536" s="1"/>
      <c r="AC8536" s="1"/>
      <c r="AJ8536" s="1"/>
      <c r="AK8536" s="1"/>
      <c r="AL8536" s="1"/>
    </row>
    <row r="8537">
      <c r="I8537" s="1"/>
      <c r="J8537" s="1"/>
      <c r="K8537" s="1"/>
      <c r="AA8537" s="1"/>
      <c r="AB8537" s="1"/>
      <c r="AC8537" s="1"/>
      <c r="AJ8537" s="1"/>
      <c r="AK8537" s="1"/>
      <c r="AL8537" s="1"/>
    </row>
    <row r="8538">
      <c r="I8538" s="1"/>
      <c r="J8538" s="1"/>
      <c r="K8538" s="1"/>
      <c r="AA8538" s="1"/>
      <c r="AB8538" s="1"/>
      <c r="AC8538" s="1"/>
      <c r="AJ8538" s="1"/>
      <c r="AK8538" s="1"/>
      <c r="AL8538" s="1"/>
    </row>
    <row r="8539">
      <c r="I8539" s="1"/>
      <c r="J8539" s="1"/>
      <c r="K8539" s="1"/>
      <c r="AA8539" s="1"/>
      <c r="AB8539" s="1"/>
      <c r="AC8539" s="1"/>
      <c r="AJ8539" s="1"/>
      <c r="AK8539" s="1"/>
      <c r="AL8539" s="1"/>
    </row>
    <row r="8540">
      <c r="I8540" s="1"/>
      <c r="J8540" s="1"/>
      <c r="K8540" s="1"/>
      <c r="AA8540" s="1"/>
      <c r="AB8540" s="1"/>
      <c r="AC8540" s="1"/>
      <c r="AJ8540" s="1"/>
      <c r="AK8540" s="1"/>
      <c r="AL8540" s="1"/>
    </row>
    <row r="8541">
      <c r="I8541" s="1"/>
      <c r="J8541" s="1"/>
      <c r="K8541" s="1"/>
      <c r="AA8541" s="1"/>
      <c r="AB8541" s="1"/>
      <c r="AC8541" s="1"/>
      <c r="AJ8541" s="1"/>
      <c r="AK8541" s="1"/>
      <c r="AL8541" s="1"/>
    </row>
    <row r="8542">
      <c r="I8542" s="1"/>
      <c r="J8542" s="1"/>
      <c r="K8542" s="1"/>
      <c r="AA8542" s="1"/>
      <c r="AB8542" s="1"/>
      <c r="AC8542" s="1"/>
      <c r="AJ8542" s="1"/>
      <c r="AK8542" s="1"/>
      <c r="AL8542" s="1"/>
    </row>
    <row r="8543">
      <c r="I8543" s="1"/>
      <c r="J8543" s="1"/>
      <c r="K8543" s="1"/>
      <c r="AA8543" s="1"/>
      <c r="AB8543" s="1"/>
      <c r="AC8543" s="1"/>
      <c r="AJ8543" s="1"/>
      <c r="AK8543" s="1"/>
      <c r="AL8543" s="1"/>
    </row>
    <row r="8544">
      <c r="I8544" s="1"/>
      <c r="J8544" s="1"/>
      <c r="K8544" s="1"/>
      <c r="AA8544" s="1"/>
      <c r="AB8544" s="1"/>
      <c r="AC8544" s="1"/>
      <c r="AJ8544" s="1"/>
      <c r="AK8544" s="1"/>
      <c r="AL8544" s="1"/>
    </row>
    <row r="8545">
      <c r="I8545" s="1"/>
      <c r="J8545" s="1"/>
      <c r="K8545" s="1"/>
      <c r="AA8545" s="1"/>
      <c r="AB8545" s="1"/>
      <c r="AC8545" s="1"/>
      <c r="AJ8545" s="1"/>
      <c r="AK8545" s="1"/>
      <c r="AL8545" s="1"/>
    </row>
    <row r="8546">
      <c r="I8546" s="1"/>
      <c r="J8546" s="1"/>
      <c r="K8546" s="1"/>
      <c r="AA8546" s="1"/>
      <c r="AB8546" s="1"/>
      <c r="AC8546" s="1"/>
      <c r="AJ8546" s="1"/>
      <c r="AK8546" s="1"/>
      <c r="AL8546" s="1"/>
    </row>
    <row r="8547">
      <c r="I8547" s="1"/>
      <c r="J8547" s="1"/>
      <c r="K8547" s="1"/>
      <c r="AA8547" s="1"/>
      <c r="AB8547" s="1"/>
      <c r="AC8547" s="1"/>
      <c r="AJ8547" s="1"/>
      <c r="AK8547" s="1"/>
      <c r="AL8547" s="1"/>
    </row>
    <row r="8548">
      <c r="I8548" s="1"/>
      <c r="J8548" s="1"/>
      <c r="K8548" s="1"/>
      <c r="AA8548" s="1"/>
      <c r="AB8548" s="1"/>
      <c r="AC8548" s="1"/>
      <c r="AJ8548" s="1"/>
      <c r="AK8548" s="1"/>
      <c r="AL8548" s="1"/>
    </row>
    <row r="8549">
      <c r="I8549" s="1"/>
      <c r="J8549" s="1"/>
      <c r="K8549" s="1"/>
      <c r="AA8549" s="1"/>
      <c r="AB8549" s="1"/>
      <c r="AC8549" s="1"/>
      <c r="AJ8549" s="1"/>
      <c r="AK8549" s="1"/>
      <c r="AL8549" s="1"/>
    </row>
    <row r="8550">
      <c r="I8550" s="1"/>
      <c r="J8550" s="1"/>
      <c r="K8550" s="1"/>
      <c r="AA8550" s="1"/>
      <c r="AB8550" s="1"/>
      <c r="AC8550" s="1"/>
      <c r="AJ8550" s="1"/>
      <c r="AK8550" s="1"/>
      <c r="AL8550" s="1"/>
    </row>
    <row r="8551">
      <c r="I8551" s="1"/>
      <c r="J8551" s="1"/>
      <c r="K8551" s="1"/>
      <c r="AA8551" s="1"/>
      <c r="AB8551" s="1"/>
      <c r="AC8551" s="1"/>
      <c r="AJ8551" s="1"/>
      <c r="AK8551" s="1"/>
      <c r="AL8551" s="1"/>
    </row>
    <row r="8552">
      <c r="I8552" s="1"/>
      <c r="J8552" s="1"/>
      <c r="K8552" s="1"/>
      <c r="AA8552" s="1"/>
      <c r="AB8552" s="1"/>
      <c r="AC8552" s="1"/>
      <c r="AJ8552" s="1"/>
      <c r="AK8552" s="1"/>
      <c r="AL8552" s="1"/>
    </row>
    <row r="8553">
      <c r="I8553" s="1"/>
      <c r="J8553" s="1"/>
      <c r="K8553" s="1"/>
      <c r="AA8553" s="1"/>
      <c r="AB8553" s="1"/>
      <c r="AC8553" s="1"/>
      <c r="AJ8553" s="1"/>
      <c r="AK8553" s="1"/>
      <c r="AL8553" s="1"/>
    </row>
    <row r="8554">
      <c r="I8554" s="1"/>
      <c r="J8554" s="1"/>
      <c r="K8554" s="1"/>
      <c r="AA8554" s="1"/>
      <c r="AB8554" s="1"/>
      <c r="AC8554" s="1"/>
      <c r="AJ8554" s="1"/>
      <c r="AK8554" s="1"/>
      <c r="AL8554" s="1"/>
    </row>
    <row r="8555">
      <c r="I8555" s="1"/>
      <c r="J8555" s="1"/>
      <c r="K8555" s="1"/>
      <c r="AA8555" s="1"/>
      <c r="AB8555" s="1"/>
      <c r="AC8555" s="1"/>
      <c r="AJ8555" s="1"/>
      <c r="AK8555" s="1"/>
      <c r="AL8555" s="1"/>
    </row>
    <row r="8556">
      <c r="I8556" s="1"/>
      <c r="J8556" s="1"/>
      <c r="K8556" s="1"/>
      <c r="AA8556" s="1"/>
      <c r="AB8556" s="1"/>
      <c r="AC8556" s="1"/>
      <c r="AJ8556" s="1"/>
      <c r="AK8556" s="1"/>
      <c r="AL8556" s="1"/>
    </row>
    <row r="8557">
      <c r="I8557" s="1"/>
      <c r="J8557" s="1"/>
      <c r="K8557" s="1"/>
      <c r="AA8557" s="1"/>
      <c r="AB8557" s="1"/>
      <c r="AC8557" s="1"/>
      <c r="AJ8557" s="1"/>
      <c r="AK8557" s="1"/>
      <c r="AL8557" s="1"/>
    </row>
    <row r="8558">
      <c r="I8558" s="1"/>
      <c r="J8558" s="1"/>
      <c r="K8558" s="1"/>
      <c r="AA8558" s="1"/>
      <c r="AB8558" s="1"/>
      <c r="AC8558" s="1"/>
      <c r="AJ8558" s="1"/>
      <c r="AK8558" s="1"/>
      <c r="AL8558" s="1"/>
    </row>
    <row r="8559">
      <c r="I8559" s="1"/>
      <c r="J8559" s="1"/>
      <c r="K8559" s="1"/>
      <c r="AA8559" s="1"/>
      <c r="AB8559" s="1"/>
      <c r="AC8559" s="1"/>
      <c r="AJ8559" s="1"/>
      <c r="AK8559" s="1"/>
      <c r="AL8559" s="1"/>
    </row>
    <row r="8560">
      <c r="I8560" s="1"/>
      <c r="J8560" s="1"/>
      <c r="K8560" s="1"/>
      <c r="AA8560" s="1"/>
      <c r="AB8560" s="1"/>
      <c r="AC8560" s="1"/>
      <c r="AJ8560" s="1"/>
      <c r="AK8560" s="1"/>
      <c r="AL8560" s="1"/>
    </row>
    <row r="8561">
      <c r="I8561" s="1"/>
      <c r="J8561" s="1"/>
      <c r="K8561" s="1"/>
      <c r="AA8561" s="1"/>
      <c r="AB8561" s="1"/>
      <c r="AC8561" s="1"/>
      <c r="AJ8561" s="1"/>
      <c r="AK8561" s="1"/>
      <c r="AL8561" s="1"/>
    </row>
    <row r="8562">
      <c r="I8562" s="1"/>
      <c r="J8562" s="1"/>
      <c r="K8562" s="1"/>
      <c r="AA8562" s="1"/>
      <c r="AB8562" s="1"/>
      <c r="AC8562" s="1"/>
      <c r="AJ8562" s="1"/>
      <c r="AK8562" s="1"/>
      <c r="AL8562" s="1"/>
    </row>
    <row r="8563">
      <c r="I8563" s="1"/>
      <c r="J8563" s="1"/>
      <c r="K8563" s="1"/>
      <c r="AA8563" s="1"/>
      <c r="AB8563" s="1"/>
      <c r="AC8563" s="1"/>
      <c r="AJ8563" s="1"/>
      <c r="AK8563" s="1"/>
      <c r="AL8563" s="1"/>
    </row>
    <row r="8564">
      <c r="I8564" s="1"/>
      <c r="J8564" s="1"/>
      <c r="K8564" s="1"/>
      <c r="AA8564" s="1"/>
      <c r="AB8564" s="1"/>
      <c r="AC8564" s="1"/>
      <c r="AJ8564" s="1"/>
      <c r="AK8564" s="1"/>
      <c r="AL8564" s="1"/>
    </row>
    <row r="8565">
      <c r="I8565" s="1"/>
      <c r="J8565" s="1"/>
      <c r="K8565" s="1"/>
      <c r="AA8565" s="1"/>
      <c r="AB8565" s="1"/>
      <c r="AC8565" s="1"/>
      <c r="AJ8565" s="1"/>
      <c r="AK8565" s="1"/>
      <c r="AL8565" s="1"/>
    </row>
    <row r="8566">
      <c r="I8566" s="1"/>
      <c r="J8566" s="1"/>
      <c r="K8566" s="1"/>
      <c r="AA8566" s="1"/>
      <c r="AB8566" s="1"/>
      <c r="AC8566" s="1"/>
      <c r="AJ8566" s="1"/>
      <c r="AK8566" s="1"/>
      <c r="AL8566" s="1"/>
    </row>
    <row r="8567">
      <c r="I8567" s="1"/>
      <c r="J8567" s="1"/>
      <c r="K8567" s="1"/>
      <c r="AA8567" s="1"/>
      <c r="AB8567" s="1"/>
      <c r="AC8567" s="1"/>
      <c r="AJ8567" s="1"/>
      <c r="AK8567" s="1"/>
      <c r="AL8567" s="1"/>
    </row>
    <row r="8568">
      <c r="I8568" s="1"/>
      <c r="J8568" s="1"/>
      <c r="K8568" s="1"/>
      <c r="AA8568" s="1"/>
      <c r="AB8568" s="1"/>
      <c r="AC8568" s="1"/>
      <c r="AJ8568" s="1"/>
      <c r="AK8568" s="1"/>
      <c r="AL8568" s="1"/>
    </row>
    <row r="8569">
      <c r="I8569" s="1"/>
      <c r="J8569" s="1"/>
      <c r="K8569" s="1"/>
      <c r="AA8569" s="1"/>
      <c r="AB8569" s="1"/>
      <c r="AC8569" s="1"/>
      <c r="AJ8569" s="1"/>
      <c r="AK8569" s="1"/>
      <c r="AL8569" s="1"/>
    </row>
    <row r="8570">
      <c r="I8570" s="1"/>
      <c r="J8570" s="1"/>
      <c r="K8570" s="1"/>
      <c r="AA8570" s="1"/>
      <c r="AB8570" s="1"/>
      <c r="AC8570" s="1"/>
      <c r="AJ8570" s="1"/>
      <c r="AK8570" s="1"/>
      <c r="AL8570" s="1"/>
    </row>
    <row r="8571">
      <c r="I8571" s="1"/>
      <c r="J8571" s="1"/>
      <c r="K8571" s="1"/>
      <c r="AA8571" s="1"/>
      <c r="AB8571" s="1"/>
      <c r="AC8571" s="1"/>
      <c r="AJ8571" s="1"/>
      <c r="AK8571" s="1"/>
      <c r="AL8571" s="1"/>
    </row>
    <row r="8572">
      <c r="I8572" s="1"/>
      <c r="J8572" s="1"/>
      <c r="K8572" s="1"/>
      <c r="AA8572" s="1"/>
      <c r="AB8572" s="1"/>
      <c r="AC8572" s="1"/>
      <c r="AJ8572" s="1"/>
      <c r="AK8572" s="1"/>
      <c r="AL8572" s="1"/>
    </row>
    <row r="8573">
      <c r="I8573" s="1"/>
      <c r="J8573" s="1"/>
      <c r="K8573" s="1"/>
      <c r="AA8573" s="1"/>
      <c r="AB8573" s="1"/>
      <c r="AC8573" s="1"/>
      <c r="AJ8573" s="1"/>
      <c r="AK8573" s="1"/>
      <c r="AL8573" s="1"/>
    </row>
    <row r="8574">
      <c r="I8574" s="1"/>
      <c r="J8574" s="1"/>
      <c r="K8574" s="1"/>
      <c r="AA8574" s="1"/>
      <c r="AB8574" s="1"/>
      <c r="AC8574" s="1"/>
      <c r="AJ8574" s="1"/>
      <c r="AK8574" s="1"/>
      <c r="AL8574" s="1"/>
    </row>
    <row r="8575">
      <c r="I8575" s="1"/>
      <c r="J8575" s="1"/>
      <c r="K8575" s="1"/>
      <c r="AA8575" s="1"/>
      <c r="AB8575" s="1"/>
      <c r="AC8575" s="1"/>
      <c r="AJ8575" s="1"/>
      <c r="AK8575" s="1"/>
      <c r="AL8575" s="1"/>
    </row>
    <row r="8576">
      <c r="I8576" s="1"/>
      <c r="J8576" s="1"/>
      <c r="K8576" s="1"/>
      <c r="AA8576" s="1"/>
      <c r="AB8576" s="1"/>
      <c r="AC8576" s="1"/>
      <c r="AJ8576" s="1"/>
      <c r="AK8576" s="1"/>
      <c r="AL8576" s="1"/>
    </row>
    <row r="8577">
      <c r="I8577" s="1"/>
      <c r="J8577" s="1"/>
      <c r="K8577" s="1"/>
      <c r="AA8577" s="1"/>
      <c r="AB8577" s="1"/>
      <c r="AC8577" s="1"/>
      <c r="AJ8577" s="1"/>
      <c r="AK8577" s="1"/>
      <c r="AL8577" s="1"/>
    </row>
    <row r="8578">
      <c r="I8578" s="1"/>
      <c r="J8578" s="1"/>
      <c r="K8578" s="1"/>
      <c r="AA8578" s="1"/>
      <c r="AB8578" s="1"/>
      <c r="AC8578" s="1"/>
      <c r="AJ8578" s="1"/>
      <c r="AK8578" s="1"/>
      <c r="AL8578" s="1"/>
    </row>
    <row r="8579">
      <c r="I8579" s="1"/>
      <c r="J8579" s="1"/>
      <c r="K8579" s="1"/>
      <c r="AA8579" s="1"/>
      <c r="AB8579" s="1"/>
      <c r="AC8579" s="1"/>
      <c r="AJ8579" s="1"/>
      <c r="AK8579" s="1"/>
      <c r="AL8579" s="1"/>
    </row>
    <row r="8580">
      <c r="I8580" s="1"/>
      <c r="J8580" s="1"/>
      <c r="K8580" s="1"/>
      <c r="AA8580" s="1"/>
      <c r="AB8580" s="1"/>
      <c r="AC8580" s="1"/>
      <c r="AJ8580" s="1"/>
      <c r="AK8580" s="1"/>
      <c r="AL8580" s="1"/>
    </row>
    <row r="8581">
      <c r="I8581" s="1"/>
      <c r="J8581" s="1"/>
      <c r="K8581" s="1"/>
      <c r="AA8581" s="1"/>
      <c r="AB8581" s="1"/>
      <c r="AC8581" s="1"/>
      <c r="AJ8581" s="1"/>
      <c r="AK8581" s="1"/>
      <c r="AL8581" s="1"/>
    </row>
    <row r="8582">
      <c r="I8582" s="1"/>
      <c r="J8582" s="1"/>
      <c r="K8582" s="1"/>
      <c r="AA8582" s="1"/>
      <c r="AB8582" s="1"/>
      <c r="AC8582" s="1"/>
      <c r="AJ8582" s="1"/>
      <c r="AK8582" s="1"/>
      <c r="AL8582" s="1"/>
    </row>
    <row r="8583">
      <c r="I8583" s="1"/>
      <c r="J8583" s="1"/>
      <c r="K8583" s="1"/>
      <c r="AA8583" s="1"/>
      <c r="AB8583" s="1"/>
      <c r="AC8583" s="1"/>
      <c r="AJ8583" s="1"/>
      <c r="AK8583" s="1"/>
      <c r="AL8583" s="1"/>
    </row>
    <row r="8584">
      <c r="I8584" s="1"/>
      <c r="J8584" s="1"/>
      <c r="K8584" s="1"/>
      <c r="AA8584" s="1"/>
      <c r="AB8584" s="1"/>
      <c r="AC8584" s="1"/>
      <c r="AJ8584" s="1"/>
      <c r="AK8584" s="1"/>
      <c r="AL8584" s="1"/>
    </row>
    <row r="8585">
      <c r="I8585" s="1"/>
      <c r="J8585" s="1"/>
      <c r="K8585" s="1"/>
      <c r="AA8585" s="1"/>
      <c r="AB8585" s="1"/>
      <c r="AC8585" s="1"/>
      <c r="AJ8585" s="1"/>
      <c r="AK8585" s="1"/>
      <c r="AL8585" s="1"/>
    </row>
    <row r="8586">
      <c r="I8586" s="1"/>
      <c r="J8586" s="1"/>
      <c r="K8586" s="1"/>
      <c r="AA8586" s="1"/>
      <c r="AB8586" s="1"/>
      <c r="AC8586" s="1"/>
      <c r="AJ8586" s="1"/>
      <c r="AK8586" s="1"/>
      <c r="AL8586" s="1"/>
    </row>
    <row r="8587">
      <c r="I8587" s="1"/>
      <c r="J8587" s="1"/>
      <c r="K8587" s="1"/>
      <c r="AA8587" s="1"/>
      <c r="AB8587" s="1"/>
      <c r="AC8587" s="1"/>
      <c r="AJ8587" s="1"/>
      <c r="AK8587" s="1"/>
      <c r="AL8587" s="1"/>
    </row>
    <row r="8588">
      <c r="I8588" s="1"/>
      <c r="J8588" s="1"/>
      <c r="K8588" s="1"/>
      <c r="AA8588" s="1"/>
      <c r="AB8588" s="1"/>
      <c r="AC8588" s="1"/>
      <c r="AJ8588" s="1"/>
      <c r="AK8588" s="1"/>
      <c r="AL8588" s="1"/>
    </row>
    <row r="8589">
      <c r="I8589" s="1"/>
      <c r="J8589" s="1"/>
      <c r="K8589" s="1"/>
      <c r="AA8589" s="1"/>
      <c r="AB8589" s="1"/>
      <c r="AC8589" s="1"/>
      <c r="AJ8589" s="1"/>
      <c r="AK8589" s="1"/>
      <c r="AL8589" s="1"/>
    </row>
    <row r="8590">
      <c r="I8590" s="1"/>
      <c r="J8590" s="1"/>
      <c r="K8590" s="1"/>
      <c r="AA8590" s="1"/>
      <c r="AB8590" s="1"/>
      <c r="AC8590" s="1"/>
      <c r="AJ8590" s="1"/>
      <c r="AK8590" s="1"/>
      <c r="AL8590" s="1"/>
    </row>
    <row r="8591">
      <c r="I8591" s="1"/>
      <c r="J8591" s="1"/>
      <c r="K8591" s="1"/>
      <c r="AA8591" s="1"/>
      <c r="AB8591" s="1"/>
      <c r="AC8591" s="1"/>
      <c r="AJ8591" s="1"/>
      <c r="AK8591" s="1"/>
      <c r="AL8591" s="1"/>
    </row>
    <row r="8592">
      <c r="I8592" s="1"/>
      <c r="J8592" s="1"/>
      <c r="K8592" s="1"/>
      <c r="AA8592" s="1"/>
      <c r="AB8592" s="1"/>
      <c r="AC8592" s="1"/>
      <c r="AJ8592" s="1"/>
      <c r="AK8592" s="1"/>
      <c r="AL8592" s="1"/>
    </row>
    <row r="8593">
      <c r="I8593" s="1"/>
      <c r="J8593" s="1"/>
      <c r="K8593" s="1"/>
      <c r="AA8593" s="1"/>
      <c r="AB8593" s="1"/>
      <c r="AC8593" s="1"/>
      <c r="AJ8593" s="1"/>
      <c r="AK8593" s="1"/>
      <c r="AL8593" s="1"/>
    </row>
    <row r="8594">
      <c r="I8594" s="1"/>
      <c r="J8594" s="1"/>
      <c r="K8594" s="1"/>
      <c r="AA8594" s="1"/>
      <c r="AB8594" s="1"/>
      <c r="AC8594" s="1"/>
      <c r="AJ8594" s="1"/>
      <c r="AK8594" s="1"/>
      <c r="AL8594" s="1"/>
    </row>
    <row r="8595">
      <c r="I8595" s="1"/>
      <c r="J8595" s="1"/>
      <c r="K8595" s="1"/>
      <c r="AA8595" s="1"/>
      <c r="AB8595" s="1"/>
      <c r="AC8595" s="1"/>
      <c r="AJ8595" s="1"/>
      <c r="AK8595" s="1"/>
      <c r="AL8595" s="1"/>
    </row>
    <row r="8596">
      <c r="I8596" s="1"/>
      <c r="J8596" s="1"/>
      <c r="K8596" s="1"/>
      <c r="AA8596" s="1"/>
      <c r="AB8596" s="1"/>
      <c r="AC8596" s="1"/>
      <c r="AJ8596" s="1"/>
      <c r="AK8596" s="1"/>
      <c r="AL8596" s="1"/>
    </row>
    <row r="8597">
      <c r="I8597" s="1"/>
      <c r="J8597" s="1"/>
      <c r="K8597" s="1"/>
      <c r="AA8597" s="1"/>
      <c r="AB8597" s="1"/>
      <c r="AC8597" s="1"/>
      <c r="AJ8597" s="1"/>
      <c r="AK8597" s="1"/>
      <c r="AL8597" s="1"/>
    </row>
    <row r="8598">
      <c r="I8598" s="1"/>
      <c r="J8598" s="1"/>
      <c r="K8598" s="1"/>
      <c r="AA8598" s="1"/>
      <c r="AB8598" s="1"/>
      <c r="AC8598" s="1"/>
      <c r="AJ8598" s="1"/>
      <c r="AK8598" s="1"/>
      <c r="AL8598" s="1"/>
    </row>
    <row r="8599">
      <c r="I8599" s="1"/>
      <c r="J8599" s="1"/>
      <c r="K8599" s="1"/>
      <c r="AA8599" s="1"/>
      <c r="AB8599" s="1"/>
      <c r="AC8599" s="1"/>
      <c r="AJ8599" s="1"/>
      <c r="AK8599" s="1"/>
      <c r="AL8599" s="1"/>
    </row>
    <row r="8600">
      <c r="I8600" s="1"/>
      <c r="J8600" s="1"/>
      <c r="K8600" s="1"/>
      <c r="AA8600" s="1"/>
      <c r="AB8600" s="1"/>
      <c r="AC8600" s="1"/>
      <c r="AJ8600" s="1"/>
      <c r="AK8600" s="1"/>
      <c r="AL8600" s="1"/>
    </row>
    <row r="8601">
      <c r="I8601" s="1"/>
      <c r="J8601" s="1"/>
      <c r="K8601" s="1"/>
      <c r="AA8601" s="1"/>
      <c r="AB8601" s="1"/>
      <c r="AC8601" s="1"/>
      <c r="AJ8601" s="1"/>
      <c r="AK8601" s="1"/>
      <c r="AL8601" s="1"/>
    </row>
    <row r="8602">
      <c r="I8602" s="1"/>
      <c r="J8602" s="1"/>
      <c r="K8602" s="1"/>
      <c r="AA8602" s="1"/>
      <c r="AB8602" s="1"/>
      <c r="AC8602" s="1"/>
      <c r="AJ8602" s="1"/>
      <c r="AK8602" s="1"/>
      <c r="AL8602" s="1"/>
    </row>
    <row r="8603">
      <c r="I8603" s="1"/>
      <c r="J8603" s="1"/>
      <c r="K8603" s="1"/>
      <c r="AA8603" s="1"/>
      <c r="AB8603" s="1"/>
      <c r="AC8603" s="1"/>
      <c r="AJ8603" s="1"/>
      <c r="AK8603" s="1"/>
      <c r="AL8603" s="1"/>
    </row>
    <row r="8604">
      <c r="I8604" s="1"/>
      <c r="J8604" s="1"/>
      <c r="K8604" s="1"/>
      <c r="AA8604" s="1"/>
      <c r="AB8604" s="1"/>
      <c r="AC8604" s="1"/>
      <c r="AJ8604" s="1"/>
      <c r="AK8604" s="1"/>
      <c r="AL8604" s="1"/>
    </row>
    <row r="8605">
      <c r="I8605" s="1"/>
      <c r="J8605" s="1"/>
      <c r="K8605" s="1"/>
      <c r="AA8605" s="1"/>
      <c r="AB8605" s="1"/>
      <c r="AC8605" s="1"/>
      <c r="AJ8605" s="1"/>
      <c r="AK8605" s="1"/>
      <c r="AL8605" s="1"/>
    </row>
    <row r="8606">
      <c r="I8606" s="1"/>
      <c r="J8606" s="1"/>
      <c r="K8606" s="1"/>
      <c r="AA8606" s="1"/>
      <c r="AB8606" s="1"/>
      <c r="AC8606" s="1"/>
      <c r="AJ8606" s="1"/>
      <c r="AK8606" s="1"/>
      <c r="AL8606" s="1"/>
    </row>
    <row r="8607">
      <c r="I8607" s="1"/>
      <c r="J8607" s="1"/>
      <c r="K8607" s="1"/>
      <c r="AA8607" s="1"/>
      <c r="AB8607" s="1"/>
      <c r="AC8607" s="1"/>
      <c r="AJ8607" s="1"/>
      <c r="AK8607" s="1"/>
      <c r="AL8607" s="1"/>
    </row>
    <row r="8608">
      <c r="I8608" s="1"/>
      <c r="J8608" s="1"/>
      <c r="K8608" s="1"/>
      <c r="AA8608" s="1"/>
      <c r="AB8608" s="1"/>
      <c r="AC8608" s="1"/>
      <c r="AJ8608" s="1"/>
      <c r="AK8608" s="1"/>
      <c r="AL8608" s="1"/>
    </row>
    <row r="8609">
      <c r="I8609" s="1"/>
      <c r="J8609" s="1"/>
      <c r="K8609" s="1"/>
      <c r="AA8609" s="1"/>
      <c r="AB8609" s="1"/>
      <c r="AC8609" s="1"/>
      <c r="AJ8609" s="1"/>
      <c r="AK8609" s="1"/>
      <c r="AL8609" s="1"/>
    </row>
    <row r="8610">
      <c r="I8610" s="1"/>
      <c r="J8610" s="1"/>
      <c r="K8610" s="1"/>
      <c r="AA8610" s="1"/>
      <c r="AB8610" s="1"/>
      <c r="AC8610" s="1"/>
      <c r="AJ8610" s="1"/>
      <c r="AK8610" s="1"/>
      <c r="AL8610" s="1"/>
    </row>
    <row r="8611">
      <c r="I8611" s="1"/>
      <c r="J8611" s="1"/>
      <c r="K8611" s="1"/>
      <c r="AA8611" s="1"/>
      <c r="AB8611" s="1"/>
      <c r="AC8611" s="1"/>
      <c r="AJ8611" s="1"/>
      <c r="AK8611" s="1"/>
      <c r="AL8611" s="1"/>
    </row>
    <row r="8612">
      <c r="I8612" s="1"/>
      <c r="J8612" s="1"/>
      <c r="K8612" s="1"/>
      <c r="AA8612" s="1"/>
      <c r="AB8612" s="1"/>
      <c r="AC8612" s="1"/>
      <c r="AJ8612" s="1"/>
      <c r="AK8612" s="1"/>
      <c r="AL8612" s="1"/>
    </row>
    <row r="8613">
      <c r="I8613" s="1"/>
      <c r="J8613" s="1"/>
      <c r="K8613" s="1"/>
      <c r="AA8613" s="1"/>
      <c r="AB8613" s="1"/>
      <c r="AC8613" s="1"/>
      <c r="AJ8613" s="1"/>
      <c r="AK8613" s="1"/>
      <c r="AL8613" s="1"/>
    </row>
    <row r="8614">
      <c r="I8614" s="1"/>
      <c r="J8614" s="1"/>
      <c r="K8614" s="1"/>
      <c r="AA8614" s="1"/>
      <c r="AB8614" s="1"/>
      <c r="AC8614" s="1"/>
      <c r="AJ8614" s="1"/>
      <c r="AK8614" s="1"/>
      <c r="AL8614" s="1"/>
    </row>
    <row r="8615">
      <c r="I8615" s="1"/>
      <c r="J8615" s="1"/>
      <c r="K8615" s="1"/>
      <c r="AA8615" s="1"/>
      <c r="AB8615" s="1"/>
      <c r="AC8615" s="1"/>
      <c r="AJ8615" s="1"/>
      <c r="AK8615" s="1"/>
      <c r="AL8615" s="1"/>
    </row>
    <row r="8616">
      <c r="I8616" s="1"/>
      <c r="J8616" s="1"/>
      <c r="K8616" s="1"/>
      <c r="AA8616" s="1"/>
      <c r="AB8616" s="1"/>
      <c r="AC8616" s="1"/>
      <c r="AJ8616" s="1"/>
      <c r="AK8616" s="1"/>
      <c r="AL8616" s="1"/>
    </row>
    <row r="8617">
      <c r="I8617" s="1"/>
      <c r="J8617" s="1"/>
      <c r="K8617" s="1"/>
      <c r="AA8617" s="1"/>
      <c r="AB8617" s="1"/>
      <c r="AC8617" s="1"/>
      <c r="AJ8617" s="1"/>
      <c r="AK8617" s="1"/>
      <c r="AL8617" s="1"/>
    </row>
    <row r="8618">
      <c r="I8618" s="1"/>
      <c r="J8618" s="1"/>
      <c r="K8618" s="1"/>
      <c r="AA8618" s="1"/>
      <c r="AB8618" s="1"/>
      <c r="AC8618" s="1"/>
      <c r="AJ8618" s="1"/>
      <c r="AK8618" s="1"/>
      <c r="AL8618" s="1"/>
    </row>
    <row r="8619">
      <c r="I8619" s="1"/>
      <c r="J8619" s="1"/>
      <c r="K8619" s="1"/>
      <c r="AA8619" s="1"/>
      <c r="AB8619" s="1"/>
      <c r="AC8619" s="1"/>
      <c r="AJ8619" s="1"/>
      <c r="AK8619" s="1"/>
      <c r="AL8619" s="1"/>
    </row>
    <row r="8620">
      <c r="I8620" s="1"/>
      <c r="J8620" s="1"/>
      <c r="K8620" s="1"/>
      <c r="AA8620" s="1"/>
      <c r="AB8620" s="1"/>
      <c r="AC8620" s="1"/>
      <c r="AJ8620" s="1"/>
      <c r="AK8620" s="1"/>
      <c r="AL8620" s="1"/>
    </row>
    <row r="8621">
      <c r="I8621" s="1"/>
      <c r="J8621" s="1"/>
      <c r="K8621" s="1"/>
      <c r="AA8621" s="1"/>
      <c r="AB8621" s="1"/>
      <c r="AC8621" s="1"/>
      <c r="AJ8621" s="1"/>
      <c r="AK8621" s="1"/>
      <c r="AL8621" s="1"/>
    </row>
    <row r="8622">
      <c r="I8622" s="1"/>
      <c r="J8622" s="1"/>
      <c r="K8622" s="1"/>
      <c r="AA8622" s="1"/>
      <c r="AB8622" s="1"/>
      <c r="AC8622" s="1"/>
      <c r="AJ8622" s="1"/>
      <c r="AK8622" s="1"/>
      <c r="AL8622" s="1"/>
    </row>
    <row r="8623">
      <c r="I8623" s="1"/>
      <c r="J8623" s="1"/>
      <c r="K8623" s="1"/>
      <c r="AA8623" s="1"/>
      <c r="AB8623" s="1"/>
      <c r="AC8623" s="1"/>
      <c r="AJ8623" s="1"/>
      <c r="AK8623" s="1"/>
      <c r="AL8623" s="1"/>
    </row>
    <row r="8624">
      <c r="I8624" s="1"/>
      <c r="J8624" s="1"/>
      <c r="K8624" s="1"/>
      <c r="AA8624" s="1"/>
      <c r="AB8624" s="1"/>
      <c r="AC8624" s="1"/>
      <c r="AJ8624" s="1"/>
      <c r="AK8624" s="1"/>
      <c r="AL8624" s="1"/>
    </row>
    <row r="8625">
      <c r="I8625" s="1"/>
      <c r="J8625" s="1"/>
      <c r="K8625" s="1"/>
      <c r="AA8625" s="1"/>
      <c r="AB8625" s="1"/>
      <c r="AC8625" s="1"/>
      <c r="AJ8625" s="1"/>
      <c r="AK8625" s="1"/>
      <c r="AL8625" s="1"/>
    </row>
    <row r="8626">
      <c r="I8626" s="1"/>
      <c r="J8626" s="1"/>
      <c r="K8626" s="1"/>
      <c r="AA8626" s="1"/>
      <c r="AB8626" s="1"/>
      <c r="AC8626" s="1"/>
      <c r="AJ8626" s="1"/>
      <c r="AK8626" s="1"/>
      <c r="AL8626" s="1"/>
    </row>
    <row r="8627">
      <c r="I8627" s="1"/>
      <c r="J8627" s="1"/>
      <c r="K8627" s="1"/>
      <c r="AA8627" s="1"/>
      <c r="AB8627" s="1"/>
      <c r="AC8627" s="1"/>
      <c r="AJ8627" s="1"/>
      <c r="AK8627" s="1"/>
      <c r="AL8627" s="1"/>
    </row>
    <row r="8628">
      <c r="I8628" s="1"/>
      <c r="J8628" s="1"/>
      <c r="K8628" s="1"/>
      <c r="AA8628" s="1"/>
      <c r="AB8628" s="1"/>
      <c r="AC8628" s="1"/>
      <c r="AJ8628" s="1"/>
      <c r="AK8628" s="1"/>
      <c r="AL8628" s="1"/>
    </row>
    <row r="8629">
      <c r="I8629" s="1"/>
      <c r="J8629" s="1"/>
      <c r="K8629" s="1"/>
      <c r="AA8629" s="1"/>
      <c r="AB8629" s="1"/>
      <c r="AC8629" s="1"/>
      <c r="AJ8629" s="1"/>
      <c r="AK8629" s="1"/>
      <c r="AL8629" s="1"/>
    </row>
    <row r="8630">
      <c r="I8630" s="1"/>
      <c r="J8630" s="1"/>
      <c r="K8630" s="1"/>
      <c r="AA8630" s="1"/>
      <c r="AB8630" s="1"/>
      <c r="AC8630" s="1"/>
      <c r="AJ8630" s="1"/>
      <c r="AK8630" s="1"/>
      <c r="AL8630" s="1"/>
    </row>
    <row r="8631">
      <c r="I8631" s="1"/>
      <c r="J8631" s="1"/>
      <c r="K8631" s="1"/>
      <c r="AA8631" s="1"/>
      <c r="AB8631" s="1"/>
      <c r="AC8631" s="1"/>
      <c r="AJ8631" s="1"/>
      <c r="AK8631" s="1"/>
      <c r="AL8631" s="1"/>
    </row>
    <row r="8632">
      <c r="I8632" s="1"/>
      <c r="J8632" s="1"/>
      <c r="K8632" s="1"/>
      <c r="AA8632" s="1"/>
      <c r="AB8632" s="1"/>
      <c r="AC8632" s="1"/>
      <c r="AJ8632" s="1"/>
      <c r="AK8632" s="1"/>
      <c r="AL8632" s="1"/>
    </row>
    <row r="8633">
      <c r="I8633" s="1"/>
      <c r="J8633" s="1"/>
      <c r="K8633" s="1"/>
      <c r="AA8633" s="1"/>
      <c r="AB8633" s="1"/>
      <c r="AC8633" s="1"/>
      <c r="AJ8633" s="1"/>
      <c r="AK8633" s="1"/>
      <c r="AL8633" s="1"/>
    </row>
    <row r="8634">
      <c r="I8634" s="1"/>
      <c r="J8634" s="1"/>
      <c r="K8634" s="1"/>
      <c r="AA8634" s="1"/>
      <c r="AB8634" s="1"/>
      <c r="AC8634" s="1"/>
      <c r="AJ8634" s="1"/>
      <c r="AK8634" s="1"/>
      <c r="AL8634" s="1"/>
    </row>
    <row r="8635">
      <c r="I8635" s="1"/>
      <c r="J8635" s="1"/>
      <c r="K8635" s="1"/>
      <c r="AA8635" s="1"/>
      <c r="AB8635" s="1"/>
      <c r="AC8635" s="1"/>
      <c r="AJ8635" s="1"/>
      <c r="AK8635" s="1"/>
      <c r="AL8635" s="1"/>
    </row>
    <row r="8636">
      <c r="I8636" s="1"/>
      <c r="J8636" s="1"/>
      <c r="K8636" s="1"/>
      <c r="AA8636" s="1"/>
      <c r="AB8636" s="1"/>
      <c r="AC8636" s="1"/>
      <c r="AJ8636" s="1"/>
      <c r="AK8636" s="1"/>
      <c r="AL8636" s="1"/>
    </row>
    <row r="8637">
      <c r="I8637" s="1"/>
      <c r="J8637" s="1"/>
      <c r="K8637" s="1"/>
      <c r="AA8637" s="1"/>
      <c r="AB8637" s="1"/>
      <c r="AC8637" s="1"/>
      <c r="AJ8637" s="1"/>
      <c r="AK8637" s="1"/>
      <c r="AL8637" s="1"/>
    </row>
    <row r="8638">
      <c r="I8638" s="1"/>
      <c r="J8638" s="1"/>
      <c r="K8638" s="1"/>
      <c r="AA8638" s="1"/>
      <c r="AB8638" s="1"/>
      <c r="AC8638" s="1"/>
      <c r="AJ8638" s="1"/>
      <c r="AK8638" s="1"/>
      <c r="AL8638" s="1"/>
    </row>
    <row r="8639">
      <c r="I8639" s="1"/>
      <c r="J8639" s="1"/>
      <c r="K8639" s="1"/>
      <c r="AA8639" s="1"/>
      <c r="AB8639" s="1"/>
      <c r="AC8639" s="1"/>
      <c r="AJ8639" s="1"/>
      <c r="AK8639" s="1"/>
      <c r="AL8639" s="1"/>
    </row>
    <row r="8640">
      <c r="I8640" s="1"/>
      <c r="J8640" s="1"/>
      <c r="K8640" s="1"/>
      <c r="AA8640" s="1"/>
      <c r="AB8640" s="1"/>
      <c r="AC8640" s="1"/>
      <c r="AJ8640" s="1"/>
      <c r="AK8640" s="1"/>
      <c r="AL8640" s="1"/>
    </row>
    <row r="8641">
      <c r="I8641" s="1"/>
      <c r="J8641" s="1"/>
      <c r="K8641" s="1"/>
      <c r="AA8641" s="1"/>
      <c r="AB8641" s="1"/>
      <c r="AC8641" s="1"/>
      <c r="AJ8641" s="1"/>
      <c r="AK8641" s="1"/>
      <c r="AL8641" s="1"/>
    </row>
    <row r="8642">
      <c r="I8642" s="1"/>
      <c r="J8642" s="1"/>
      <c r="K8642" s="1"/>
      <c r="AA8642" s="1"/>
      <c r="AB8642" s="1"/>
      <c r="AC8642" s="1"/>
      <c r="AJ8642" s="1"/>
      <c r="AK8642" s="1"/>
      <c r="AL8642" s="1"/>
    </row>
    <row r="8643">
      <c r="I8643" s="1"/>
      <c r="J8643" s="1"/>
      <c r="K8643" s="1"/>
      <c r="AA8643" s="1"/>
      <c r="AB8643" s="1"/>
      <c r="AC8643" s="1"/>
      <c r="AJ8643" s="1"/>
      <c r="AK8643" s="1"/>
      <c r="AL8643" s="1"/>
    </row>
    <row r="8644">
      <c r="I8644" s="1"/>
      <c r="J8644" s="1"/>
      <c r="K8644" s="1"/>
      <c r="AA8644" s="1"/>
      <c r="AB8644" s="1"/>
      <c r="AC8644" s="1"/>
      <c r="AJ8644" s="1"/>
      <c r="AK8644" s="1"/>
      <c r="AL8644" s="1"/>
    </row>
    <row r="8645">
      <c r="I8645" s="1"/>
      <c r="J8645" s="1"/>
      <c r="K8645" s="1"/>
      <c r="AA8645" s="1"/>
      <c r="AB8645" s="1"/>
      <c r="AC8645" s="1"/>
      <c r="AJ8645" s="1"/>
      <c r="AK8645" s="1"/>
      <c r="AL8645" s="1"/>
    </row>
    <row r="8646">
      <c r="I8646" s="1"/>
      <c r="J8646" s="1"/>
      <c r="K8646" s="1"/>
      <c r="AA8646" s="1"/>
      <c r="AB8646" s="1"/>
      <c r="AC8646" s="1"/>
      <c r="AJ8646" s="1"/>
      <c r="AK8646" s="1"/>
      <c r="AL8646" s="1"/>
    </row>
    <row r="8647">
      <c r="I8647" s="1"/>
      <c r="J8647" s="1"/>
      <c r="K8647" s="1"/>
      <c r="AA8647" s="1"/>
      <c r="AB8647" s="1"/>
      <c r="AC8647" s="1"/>
      <c r="AJ8647" s="1"/>
      <c r="AK8647" s="1"/>
      <c r="AL8647" s="1"/>
    </row>
    <row r="8648">
      <c r="I8648" s="1"/>
      <c r="J8648" s="1"/>
      <c r="K8648" s="1"/>
      <c r="AA8648" s="1"/>
      <c r="AB8648" s="1"/>
      <c r="AC8648" s="1"/>
      <c r="AJ8648" s="1"/>
      <c r="AK8648" s="1"/>
      <c r="AL8648" s="1"/>
    </row>
    <row r="8649">
      <c r="I8649" s="1"/>
      <c r="J8649" s="1"/>
      <c r="K8649" s="1"/>
      <c r="AA8649" s="1"/>
      <c r="AB8649" s="1"/>
      <c r="AC8649" s="1"/>
      <c r="AJ8649" s="1"/>
      <c r="AK8649" s="1"/>
      <c r="AL8649" s="1"/>
    </row>
    <row r="8650">
      <c r="I8650" s="1"/>
      <c r="J8650" s="1"/>
      <c r="K8650" s="1"/>
      <c r="AA8650" s="1"/>
      <c r="AB8650" s="1"/>
      <c r="AC8650" s="1"/>
      <c r="AJ8650" s="1"/>
      <c r="AK8650" s="1"/>
      <c r="AL8650" s="1"/>
    </row>
    <row r="8651">
      <c r="I8651" s="1"/>
      <c r="J8651" s="1"/>
      <c r="K8651" s="1"/>
      <c r="AA8651" s="1"/>
      <c r="AB8651" s="1"/>
      <c r="AC8651" s="1"/>
      <c r="AJ8651" s="1"/>
      <c r="AK8651" s="1"/>
      <c r="AL8651" s="1"/>
    </row>
    <row r="8652">
      <c r="I8652" s="1"/>
      <c r="J8652" s="1"/>
      <c r="K8652" s="1"/>
      <c r="AA8652" s="1"/>
      <c r="AB8652" s="1"/>
      <c r="AC8652" s="1"/>
      <c r="AJ8652" s="1"/>
      <c r="AK8652" s="1"/>
      <c r="AL8652" s="1"/>
    </row>
    <row r="8653">
      <c r="I8653" s="1"/>
      <c r="J8653" s="1"/>
      <c r="K8653" s="1"/>
      <c r="AA8653" s="1"/>
      <c r="AB8653" s="1"/>
      <c r="AC8653" s="1"/>
      <c r="AJ8653" s="1"/>
      <c r="AK8653" s="1"/>
      <c r="AL8653" s="1"/>
    </row>
    <row r="8654">
      <c r="I8654" s="1"/>
      <c r="J8654" s="1"/>
      <c r="K8654" s="1"/>
      <c r="AA8654" s="1"/>
      <c r="AB8654" s="1"/>
      <c r="AC8654" s="1"/>
      <c r="AJ8654" s="1"/>
      <c r="AK8654" s="1"/>
      <c r="AL8654" s="1"/>
    </row>
    <row r="8655">
      <c r="I8655" s="1"/>
      <c r="J8655" s="1"/>
      <c r="K8655" s="1"/>
      <c r="AA8655" s="1"/>
      <c r="AB8655" s="1"/>
      <c r="AC8655" s="1"/>
      <c r="AJ8655" s="1"/>
      <c r="AK8655" s="1"/>
      <c r="AL8655" s="1"/>
    </row>
    <row r="8656">
      <c r="I8656" s="1"/>
      <c r="J8656" s="1"/>
      <c r="K8656" s="1"/>
      <c r="AA8656" s="1"/>
      <c r="AB8656" s="1"/>
      <c r="AC8656" s="1"/>
      <c r="AJ8656" s="1"/>
      <c r="AK8656" s="1"/>
      <c r="AL8656" s="1"/>
    </row>
    <row r="8657">
      <c r="I8657" s="1"/>
      <c r="J8657" s="1"/>
      <c r="K8657" s="1"/>
      <c r="AA8657" s="1"/>
      <c r="AB8657" s="1"/>
      <c r="AC8657" s="1"/>
      <c r="AJ8657" s="1"/>
      <c r="AK8657" s="1"/>
      <c r="AL8657" s="1"/>
    </row>
    <row r="8658">
      <c r="I8658" s="1"/>
      <c r="J8658" s="1"/>
      <c r="K8658" s="1"/>
      <c r="AA8658" s="1"/>
      <c r="AB8658" s="1"/>
      <c r="AC8658" s="1"/>
      <c r="AJ8658" s="1"/>
      <c r="AK8658" s="1"/>
      <c r="AL8658" s="1"/>
    </row>
    <row r="8659">
      <c r="I8659" s="1"/>
      <c r="J8659" s="1"/>
      <c r="K8659" s="1"/>
      <c r="AA8659" s="1"/>
      <c r="AB8659" s="1"/>
      <c r="AC8659" s="1"/>
      <c r="AJ8659" s="1"/>
      <c r="AK8659" s="1"/>
      <c r="AL8659" s="1"/>
    </row>
    <row r="8660">
      <c r="I8660" s="1"/>
      <c r="J8660" s="1"/>
      <c r="K8660" s="1"/>
      <c r="AA8660" s="1"/>
      <c r="AB8660" s="1"/>
      <c r="AC8660" s="1"/>
      <c r="AJ8660" s="1"/>
      <c r="AK8660" s="1"/>
      <c r="AL8660" s="1"/>
    </row>
    <row r="8661">
      <c r="I8661" s="1"/>
      <c r="J8661" s="1"/>
      <c r="K8661" s="1"/>
      <c r="AA8661" s="1"/>
      <c r="AB8661" s="1"/>
      <c r="AC8661" s="1"/>
      <c r="AJ8661" s="1"/>
      <c r="AK8661" s="1"/>
      <c r="AL8661" s="1"/>
    </row>
    <row r="8662">
      <c r="I8662" s="1"/>
      <c r="J8662" s="1"/>
      <c r="K8662" s="1"/>
      <c r="AA8662" s="1"/>
      <c r="AB8662" s="1"/>
      <c r="AC8662" s="1"/>
      <c r="AJ8662" s="1"/>
      <c r="AK8662" s="1"/>
      <c r="AL8662" s="1"/>
    </row>
    <row r="8663">
      <c r="I8663" s="1"/>
      <c r="J8663" s="1"/>
      <c r="K8663" s="1"/>
      <c r="AA8663" s="1"/>
      <c r="AB8663" s="1"/>
      <c r="AC8663" s="1"/>
      <c r="AJ8663" s="1"/>
      <c r="AK8663" s="1"/>
      <c r="AL8663" s="1"/>
    </row>
    <row r="8664">
      <c r="I8664" s="1"/>
      <c r="J8664" s="1"/>
      <c r="K8664" s="1"/>
      <c r="AA8664" s="1"/>
      <c r="AB8664" s="1"/>
      <c r="AC8664" s="1"/>
      <c r="AJ8664" s="1"/>
      <c r="AK8664" s="1"/>
      <c r="AL8664" s="1"/>
    </row>
    <row r="8665">
      <c r="I8665" s="1"/>
      <c r="J8665" s="1"/>
      <c r="K8665" s="1"/>
      <c r="AA8665" s="1"/>
      <c r="AB8665" s="1"/>
      <c r="AC8665" s="1"/>
      <c r="AJ8665" s="1"/>
      <c r="AK8665" s="1"/>
      <c r="AL8665" s="1"/>
    </row>
    <row r="8666">
      <c r="I8666" s="1"/>
      <c r="J8666" s="1"/>
      <c r="K8666" s="1"/>
      <c r="AA8666" s="1"/>
      <c r="AB8666" s="1"/>
      <c r="AC8666" s="1"/>
      <c r="AJ8666" s="1"/>
      <c r="AK8666" s="1"/>
      <c r="AL8666" s="1"/>
    </row>
    <row r="8667">
      <c r="I8667" s="1"/>
      <c r="J8667" s="1"/>
      <c r="K8667" s="1"/>
      <c r="AA8667" s="1"/>
      <c r="AB8667" s="1"/>
      <c r="AC8667" s="1"/>
      <c r="AJ8667" s="1"/>
      <c r="AK8667" s="1"/>
      <c r="AL8667" s="1"/>
    </row>
    <row r="8668">
      <c r="I8668" s="1"/>
      <c r="J8668" s="1"/>
      <c r="K8668" s="1"/>
      <c r="AA8668" s="1"/>
      <c r="AB8668" s="1"/>
      <c r="AC8668" s="1"/>
      <c r="AJ8668" s="1"/>
      <c r="AK8668" s="1"/>
      <c r="AL8668" s="1"/>
    </row>
    <row r="8669">
      <c r="I8669" s="1"/>
      <c r="J8669" s="1"/>
      <c r="K8669" s="1"/>
      <c r="AA8669" s="1"/>
      <c r="AB8669" s="1"/>
      <c r="AC8669" s="1"/>
      <c r="AJ8669" s="1"/>
      <c r="AK8669" s="1"/>
      <c r="AL8669" s="1"/>
    </row>
    <row r="8670">
      <c r="I8670" s="1"/>
      <c r="J8670" s="1"/>
      <c r="K8670" s="1"/>
      <c r="AA8670" s="1"/>
      <c r="AB8670" s="1"/>
      <c r="AC8670" s="1"/>
      <c r="AJ8670" s="1"/>
      <c r="AK8670" s="1"/>
      <c r="AL8670" s="1"/>
    </row>
    <row r="8671">
      <c r="I8671" s="1"/>
      <c r="J8671" s="1"/>
      <c r="K8671" s="1"/>
      <c r="AA8671" s="1"/>
      <c r="AB8671" s="1"/>
      <c r="AC8671" s="1"/>
      <c r="AJ8671" s="1"/>
      <c r="AK8671" s="1"/>
      <c r="AL8671" s="1"/>
    </row>
    <row r="8672">
      <c r="I8672" s="1"/>
      <c r="J8672" s="1"/>
      <c r="K8672" s="1"/>
      <c r="AA8672" s="1"/>
      <c r="AB8672" s="1"/>
      <c r="AC8672" s="1"/>
      <c r="AJ8672" s="1"/>
      <c r="AK8672" s="1"/>
      <c r="AL8672" s="1"/>
    </row>
    <row r="8673">
      <c r="I8673" s="1"/>
      <c r="J8673" s="1"/>
      <c r="K8673" s="1"/>
      <c r="AA8673" s="1"/>
      <c r="AB8673" s="1"/>
      <c r="AC8673" s="1"/>
      <c r="AJ8673" s="1"/>
      <c r="AK8673" s="1"/>
      <c r="AL8673" s="1"/>
    </row>
    <row r="8674">
      <c r="I8674" s="1"/>
      <c r="J8674" s="1"/>
      <c r="K8674" s="1"/>
      <c r="AA8674" s="1"/>
      <c r="AB8674" s="1"/>
      <c r="AC8674" s="1"/>
      <c r="AJ8674" s="1"/>
      <c r="AK8674" s="1"/>
      <c r="AL8674" s="1"/>
    </row>
    <row r="8675">
      <c r="I8675" s="1"/>
      <c r="J8675" s="1"/>
      <c r="K8675" s="1"/>
      <c r="AA8675" s="1"/>
      <c r="AB8675" s="1"/>
      <c r="AC8675" s="1"/>
      <c r="AJ8675" s="1"/>
      <c r="AK8675" s="1"/>
      <c r="AL8675" s="1"/>
    </row>
    <row r="8676">
      <c r="I8676" s="1"/>
      <c r="J8676" s="1"/>
      <c r="K8676" s="1"/>
      <c r="AA8676" s="1"/>
      <c r="AB8676" s="1"/>
      <c r="AC8676" s="1"/>
      <c r="AJ8676" s="1"/>
      <c r="AK8676" s="1"/>
      <c r="AL8676" s="1"/>
    </row>
    <row r="8677">
      <c r="I8677" s="1"/>
      <c r="J8677" s="1"/>
      <c r="K8677" s="1"/>
      <c r="AA8677" s="1"/>
      <c r="AB8677" s="1"/>
      <c r="AC8677" s="1"/>
      <c r="AJ8677" s="1"/>
      <c r="AK8677" s="1"/>
      <c r="AL8677" s="1"/>
    </row>
    <row r="8678">
      <c r="I8678" s="1"/>
      <c r="J8678" s="1"/>
      <c r="K8678" s="1"/>
      <c r="AA8678" s="1"/>
      <c r="AB8678" s="1"/>
      <c r="AC8678" s="1"/>
      <c r="AJ8678" s="1"/>
      <c r="AK8678" s="1"/>
      <c r="AL8678" s="1"/>
    </row>
    <row r="8679">
      <c r="I8679" s="1"/>
      <c r="J8679" s="1"/>
      <c r="K8679" s="1"/>
      <c r="AA8679" s="1"/>
      <c r="AB8679" s="1"/>
      <c r="AC8679" s="1"/>
      <c r="AJ8679" s="1"/>
      <c r="AK8679" s="1"/>
      <c r="AL8679" s="1"/>
    </row>
    <row r="8680">
      <c r="I8680" s="1"/>
      <c r="J8680" s="1"/>
      <c r="K8680" s="1"/>
      <c r="AA8680" s="1"/>
      <c r="AB8680" s="1"/>
      <c r="AC8680" s="1"/>
      <c r="AJ8680" s="1"/>
      <c r="AK8680" s="1"/>
      <c r="AL8680" s="1"/>
    </row>
    <row r="8681">
      <c r="I8681" s="1"/>
      <c r="J8681" s="1"/>
      <c r="K8681" s="1"/>
      <c r="AA8681" s="1"/>
      <c r="AB8681" s="1"/>
      <c r="AC8681" s="1"/>
      <c r="AJ8681" s="1"/>
      <c r="AK8681" s="1"/>
      <c r="AL8681" s="1"/>
    </row>
    <row r="8682">
      <c r="I8682" s="1"/>
      <c r="J8682" s="1"/>
      <c r="K8682" s="1"/>
      <c r="AA8682" s="1"/>
      <c r="AB8682" s="1"/>
      <c r="AC8682" s="1"/>
      <c r="AJ8682" s="1"/>
      <c r="AK8682" s="1"/>
      <c r="AL8682" s="1"/>
    </row>
    <row r="8683">
      <c r="I8683" s="1"/>
      <c r="J8683" s="1"/>
      <c r="K8683" s="1"/>
      <c r="AA8683" s="1"/>
      <c r="AB8683" s="1"/>
      <c r="AC8683" s="1"/>
      <c r="AJ8683" s="1"/>
      <c r="AK8683" s="1"/>
      <c r="AL8683" s="1"/>
    </row>
    <row r="8684">
      <c r="I8684" s="1"/>
      <c r="J8684" s="1"/>
      <c r="K8684" s="1"/>
      <c r="AA8684" s="1"/>
      <c r="AB8684" s="1"/>
      <c r="AC8684" s="1"/>
      <c r="AJ8684" s="1"/>
      <c r="AK8684" s="1"/>
      <c r="AL8684" s="1"/>
    </row>
    <row r="8685">
      <c r="I8685" s="1"/>
      <c r="J8685" s="1"/>
      <c r="K8685" s="1"/>
      <c r="AA8685" s="1"/>
      <c r="AB8685" s="1"/>
      <c r="AC8685" s="1"/>
      <c r="AJ8685" s="1"/>
      <c r="AK8685" s="1"/>
      <c r="AL8685" s="1"/>
    </row>
    <row r="8686">
      <c r="I8686" s="1"/>
      <c r="J8686" s="1"/>
      <c r="K8686" s="1"/>
      <c r="AA8686" s="1"/>
      <c r="AB8686" s="1"/>
      <c r="AC8686" s="1"/>
      <c r="AJ8686" s="1"/>
      <c r="AK8686" s="1"/>
      <c r="AL8686" s="1"/>
    </row>
    <row r="8687">
      <c r="I8687" s="1"/>
      <c r="J8687" s="1"/>
      <c r="K8687" s="1"/>
      <c r="AA8687" s="1"/>
      <c r="AB8687" s="1"/>
      <c r="AC8687" s="1"/>
      <c r="AJ8687" s="1"/>
      <c r="AK8687" s="1"/>
      <c r="AL8687" s="1"/>
    </row>
    <row r="8688">
      <c r="I8688" s="1"/>
      <c r="J8688" s="1"/>
      <c r="K8688" s="1"/>
      <c r="AA8688" s="1"/>
      <c r="AB8688" s="1"/>
      <c r="AC8688" s="1"/>
      <c r="AJ8688" s="1"/>
      <c r="AK8688" s="1"/>
      <c r="AL8688" s="1"/>
    </row>
    <row r="8689">
      <c r="I8689" s="1"/>
      <c r="J8689" s="1"/>
      <c r="K8689" s="1"/>
      <c r="AA8689" s="1"/>
      <c r="AB8689" s="1"/>
      <c r="AC8689" s="1"/>
      <c r="AJ8689" s="1"/>
      <c r="AK8689" s="1"/>
      <c r="AL8689" s="1"/>
    </row>
    <row r="8690">
      <c r="I8690" s="1"/>
      <c r="J8690" s="1"/>
      <c r="K8690" s="1"/>
      <c r="AA8690" s="1"/>
      <c r="AB8690" s="1"/>
      <c r="AC8690" s="1"/>
      <c r="AJ8690" s="1"/>
      <c r="AK8690" s="1"/>
      <c r="AL8690" s="1"/>
    </row>
    <row r="8691">
      <c r="I8691" s="1"/>
      <c r="J8691" s="1"/>
      <c r="K8691" s="1"/>
      <c r="AA8691" s="1"/>
      <c r="AB8691" s="1"/>
      <c r="AC8691" s="1"/>
      <c r="AJ8691" s="1"/>
      <c r="AK8691" s="1"/>
      <c r="AL8691" s="1"/>
    </row>
    <row r="8692">
      <c r="I8692" s="1"/>
      <c r="J8692" s="1"/>
      <c r="K8692" s="1"/>
      <c r="AA8692" s="1"/>
      <c r="AB8692" s="1"/>
      <c r="AC8692" s="1"/>
      <c r="AJ8692" s="1"/>
      <c r="AK8692" s="1"/>
      <c r="AL8692" s="1"/>
    </row>
    <row r="8693">
      <c r="I8693" s="1"/>
      <c r="J8693" s="1"/>
      <c r="K8693" s="1"/>
      <c r="AA8693" s="1"/>
      <c r="AB8693" s="1"/>
      <c r="AC8693" s="1"/>
      <c r="AJ8693" s="1"/>
      <c r="AK8693" s="1"/>
      <c r="AL8693" s="1"/>
    </row>
    <row r="8694">
      <c r="I8694" s="1"/>
      <c r="J8694" s="1"/>
      <c r="K8694" s="1"/>
      <c r="AA8694" s="1"/>
      <c r="AB8694" s="1"/>
      <c r="AC8694" s="1"/>
      <c r="AJ8694" s="1"/>
      <c r="AK8694" s="1"/>
      <c r="AL8694" s="1"/>
    </row>
    <row r="8695">
      <c r="I8695" s="1"/>
      <c r="J8695" s="1"/>
      <c r="K8695" s="1"/>
      <c r="AA8695" s="1"/>
      <c r="AB8695" s="1"/>
      <c r="AC8695" s="1"/>
      <c r="AJ8695" s="1"/>
      <c r="AK8695" s="1"/>
      <c r="AL8695" s="1"/>
    </row>
    <row r="8696">
      <c r="I8696" s="1"/>
      <c r="J8696" s="1"/>
      <c r="K8696" s="1"/>
      <c r="AA8696" s="1"/>
      <c r="AB8696" s="1"/>
      <c r="AC8696" s="1"/>
      <c r="AJ8696" s="1"/>
      <c r="AK8696" s="1"/>
      <c r="AL8696" s="1"/>
    </row>
    <row r="8697">
      <c r="I8697" s="1"/>
      <c r="J8697" s="1"/>
      <c r="K8697" s="1"/>
      <c r="AA8697" s="1"/>
      <c r="AB8697" s="1"/>
      <c r="AC8697" s="1"/>
      <c r="AJ8697" s="1"/>
      <c r="AK8697" s="1"/>
      <c r="AL8697" s="1"/>
    </row>
    <row r="8698">
      <c r="I8698" s="1"/>
      <c r="J8698" s="1"/>
      <c r="K8698" s="1"/>
      <c r="AA8698" s="1"/>
      <c r="AB8698" s="1"/>
      <c r="AC8698" s="1"/>
      <c r="AJ8698" s="1"/>
      <c r="AK8698" s="1"/>
      <c r="AL8698" s="1"/>
    </row>
    <row r="8699">
      <c r="I8699" s="1"/>
      <c r="J8699" s="1"/>
      <c r="K8699" s="1"/>
      <c r="AA8699" s="1"/>
      <c r="AB8699" s="1"/>
      <c r="AC8699" s="1"/>
      <c r="AJ8699" s="1"/>
      <c r="AK8699" s="1"/>
      <c r="AL8699" s="1"/>
    </row>
    <row r="8700">
      <c r="I8700" s="1"/>
      <c r="J8700" s="1"/>
      <c r="K8700" s="1"/>
      <c r="AA8700" s="1"/>
      <c r="AB8700" s="1"/>
      <c r="AC8700" s="1"/>
      <c r="AJ8700" s="1"/>
      <c r="AK8700" s="1"/>
      <c r="AL8700" s="1"/>
    </row>
    <row r="8701">
      <c r="I8701" s="1"/>
      <c r="J8701" s="1"/>
      <c r="K8701" s="1"/>
      <c r="AA8701" s="1"/>
      <c r="AB8701" s="1"/>
      <c r="AC8701" s="1"/>
      <c r="AJ8701" s="1"/>
      <c r="AK8701" s="1"/>
      <c r="AL8701" s="1"/>
    </row>
    <row r="8702">
      <c r="I8702" s="1"/>
      <c r="J8702" s="1"/>
      <c r="K8702" s="1"/>
      <c r="AA8702" s="1"/>
      <c r="AB8702" s="1"/>
      <c r="AC8702" s="1"/>
      <c r="AJ8702" s="1"/>
      <c r="AK8702" s="1"/>
      <c r="AL8702" s="1"/>
    </row>
    <row r="8703">
      <c r="I8703" s="1"/>
      <c r="J8703" s="1"/>
      <c r="K8703" s="1"/>
      <c r="AA8703" s="1"/>
      <c r="AB8703" s="1"/>
      <c r="AC8703" s="1"/>
      <c r="AJ8703" s="1"/>
      <c r="AK8703" s="1"/>
      <c r="AL8703" s="1"/>
    </row>
    <row r="8704">
      <c r="I8704" s="1"/>
      <c r="J8704" s="1"/>
      <c r="K8704" s="1"/>
      <c r="AA8704" s="1"/>
      <c r="AB8704" s="1"/>
      <c r="AC8704" s="1"/>
      <c r="AJ8704" s="1"/>
      <c r="AK8704" s="1"/>
      <c r="AL8704" s="1"/>
    </row>
    <row r="8705">
      <c r="I8705" s="1"/>
      <c r="J8705" s="1"/>
      <c r="K8705" s="1"/>
      <c r="AA8705" s="1"/>
      <c r="AB8705" s="1"/>
      <c r="AC8705" s="1"/>
      <c r="AJ8705" s="1"/>
      <c r="AK8705" s="1"/>
      <c r="AL8705" s="1"/>
    </row>
    <row r="8706">
      <c r="I8706" s="1"/>
      <c r="J8706" s="1"/>
      <c r="K8706" s="1"/>
      <c r="AA8706" s="1"/>
      <c r="AB8706" s="1"/>
      <c r="AC8706" s="1"/>
      <c r="AJ8706" s="1"/>
      <c r="AK8706" s="1"/>
      <c r="AL8706" s="1"/>
    </row>
    <row r="8707">
      <c r="I8707" s="1"/>
      <c r="J8707" s="1"/>
      <c r="K8707" s="1"/>
      <c r="AA8707" s="1"/>
      <c r="AB8707" s="1"/>
      <c r="AC8707" s="1"/>
      <c r="AJ8707" s="1"/>
      <c r="AK8707" s="1"/>
      <c r="AL8707" s="1"/>
    </row>
    <row r="8708">
      <c r="I8708" s="1"/>
      <c r="J8708" s="1"/>
      <c r="K8708" s="1"/>
      <c r="AA8708" s="1"/>
      <c r="AB8708" s="1"/>
      <c r="AC8708" s="1"/>
      <c r="AJ8708" s="1"/>
      <c r="AK8708" s="1"/>
      <c r="AL8708" s="1"/>
    </row>
    <row r="8709">
      <c r="I8709" s="1"/>
      <c r="J8709" s="1"/>
      <c r="K8709" s="1"/>
      <c r="AA8709" s="1"/>
      <c r="AB8709" s="1"/>
      <c r="AC8709" s="1"/>
      <c r="AJ8709" s="1"/>
      <c r="AK8709" s="1"/>
      <c r="AL8709" s="1"/>
    </row>
    <row r="8710">
      <c r="I8710" s="1"/>
      <c r="J8710" s="1"/>
      <c r="K8710" s="1"/>
      <c r="AA8710" s="1"/>
      <c r="AB8710" s="1"/>
      <c r="AC8710" s="1"/>
      <c r="AJ8710" s="1"/>
      <c r="AK8710" s="1"/>
      <c r="AL8710" s="1"/>
    </row>
    <row r="8711">
      <c r="I8711" s="1"/>
      <c r="J8711" s="1"/>
      <c r="K8711" s="1"/>
      <c r="AA8711" s="1"/>
      <c r="AB8711" s="1"/>
      <c r="AC8711" s="1"/>
      <c r="AJ8711" s="1"/>
      <c r="AK8711" s="1"/>
      <c r="AL8711" s="1"/>
    </row>
    <row r="8712">
      <c r="I8712" s="1"/>
      <c r="J8712" s="1"/>
      <c r="K8712" s="1"/>
      <c r="AA8712" s="1"/>
      <c r="AB8712" s="1"/>
      <c r="AC8712" s="1"/>
      <c r="AJ8712" s="1"/>
      <c r="AK8712" s="1"/>
      <c r="AL8712" s="1"/>
    </row>
    <row r="8713">
      <c r="I8713" s="1"/>
      <c r="J8713" s="1"/>
      <c r="K8713" s="1"/>
      <c r="AA8713" s="1"/>
      <c r="AB8713" s="1"/>
      <c r="AC8713" s="1"/>
      <c r="AJ8713" s="1"/>
      <c r="AK8713" s="1"/>
      <c r="AL8713" s="1"/>
    </row>
    <row r="8714">
      <c r="I8714" s="1"/>
      <c r="J8714" s="1"/>
      <c r="K8714" s="1"/>
      <c r="AA8714" s="1"/>
      <c r="AB8714" s="1"/>
      <c r="AC8714" s="1"/>
      <c r="AJ8714" s="1"/>
      <c r="AK8714" s="1"/>
      <c r="AL8714" s="1"/>
    </row>
    <row r="8715">
      <c r="I8715" s="1"/>
      <c r="J8715" s="1"/>
      <c r="K8715" s="1"/>
      <c r="AA8715" s="1"/>
      <c r="AB8715" s="1"/>
      <c r="AC8715" s="1"/>
      <c r="AJ8715" s="1"/>
      <c r="AK8715" s="1"/>
      <c r="AL8715" s="1"/>
    </row>
    <row r="8716">
      <c r="I8716" s="1"/>
      <c r="J8716" s="1"/>
      <c r="K8716" s="1"/>
      <c r="AA8716" s="1"/>
      <c r="AB8716" s="1"/>
      <c r="AC8716" s="1"/>
      <c r="AJ8716" s="1"/>
      <c r="AK8716" s="1"/>
      <c r="AL8716" s="1"/>
    </row>
    <row r="8717">
      <c r="I8717" s="1"/>
      <c r="J8717" s="1"/>
      <c r="K8717" s="1"/>
      <c r="AA8717" s="1"/>
      <c r="AB8717" s="1"/>
      <c r="AC8717" s="1"/>
      <c r="AJ8717" s="1"/>
      <c r="AK8717" s="1"/>
      <c r="AL8717" s="1"/>
    </row>
    <row r="8718">
      <c r="I8718" s="1"/>
      <c r="J8718" s="1"/>
      <c r="K8718" s="1"/>
      <c r="AA8718" s="1"/>
      <c r="AB8718" s="1"/>
      <c r="AC8718" s="1"/>
      <c r="AJ8718" s="1"/>
      <c r="AK8718" s="1"/>
      <c r="AL8718" s="1"/>
    </row>
    <row r="8719">
      <c r="I8719" s="1"/>
      <c r="J8719" s="1"/>
      <c r="K8719" s="1"/>
      <c r="AA8719" s="1"/>
      <c r="AB8719" s="1"/>
      <c r="AC8719" s="1"/>
      <c r="AJ8719" s="1"/>
      <c r="AK8719" s="1"/>
      <c r="AL8719" s="1"/>
    </row>
    <row r="8720">
      <c r="I8720" s="1"/>
      <c r="J8720" s="1"/>
      <c r="K8720" s="1"/>
      <c r="AA8720" s="1"/>
      <c r="AB8720" s="1"/>
      <c r="AC8720" s="1"/>
      <c r="AJ8720" s="1"/>
      <c r="AK8720" s="1"/>
      <c r="AL8720" s="1"/>
    </row>
    <row r="8721">
      <c r="I8721" s="1"/>
      <c r="J8721" s="1"/>
      <c r="K8721" s="1"/>
      <c r="AA8721" s="1"/>
      <c r="AB8721" s="1"/>
      <c r="AC8721" s="1"/>
      <c r="AJ8721" s="1"/>
      <c r="AK8721" s="1"/>
      <c r="AL8721" s="1"/>
    </row>
    <row r="8722">
      <c r="I8722" s="1"/>
      <c r="J8722" s="1"/>
      <c r="K8722" s="1"/>
      <c r="AA8722" s="1"/>
      <c r="AB8722" s="1"/>
      <c r="AC8722" s="1"/>
      <c r="AJ8722" s="1"/>
      <c r="AK8722" s="1"/>
      <c r="AL8722" s="1"/>
    </row>
    <row r="8723">
      <c r="I8723" s="1"/>
      <c r="J8723" s="1"/>
      <c r="K8723" s="1"/>
      <c r="AA8723" s="1"/>
      <c r="AB8723" s="1"/>
      <c r="AC8723" s="1"/>
      <c r="AJ8723" s="1"/>
      <c r="AK8723" s="1"/>
      <c r="AL8723" s="1"/>
    </row>
    <row r="8724">
      <c r="I8724" s="1"/>
      <c r="J8724" s="1"/>
      <c r="K8724" s="1"/>
      <c r="AA8724" s="1"/>
      <c r="AB8724" s="1"/>
      <c r="AC8724" s="1"/>
      <c r="AJ8724" s="1"/>
      <c r="AK8724" s="1"/>
      <c r="AL8724" s="1"/>
    </row>
    <row r="8725">
      <c r="I8725" s="1"/>
      <c r="J8725" s="1"/>
      <c r="K8725" s="1"/>
      <c r="AA8725" s="1"/>
      <c r="AB8725" s="1"/>
      <c r="AC8725" s="1"/>
      <c r="AJ8725" s="1"/>
      <c r="AK8725" s="1"/>
      <c r="AL8725" s="1"/>
    </row>
    <row r="8726">
      <c r="I8726" s="1"/>
      <c r="J8726" s="1"/>
      <c r="K8726" s="1"/>
      <c r="AA8726" s="1"/>
      <c r="AB8726" s="1"/>
      <c r="AC8726" s="1"/>
      <c r="AJ8726" s="1"/>
      <c r="AK8726" s="1"/>
      <c r="AL8726" s="1"/>
    </row>
    <row r="8727">
      <c r="I8727" s="1"/>
      <c r="J8727" s="1"/>
      <c r="K8727" s="1"/>
      <c r="AA8727" s="1"/>
      <c r="AB8727" s="1"/>
      <c r="AC8727" s="1"/>
      <c r="AJ8727" s="1"/>
      <c r="AK8727" s="1"/>
      <c r="AL8727" s="1"/>
    </row>
    <row r="8728">
      <c r="I8728" s="1"/>
      <c r="J8728" s="1"/>
      <c r="K8728" s="1"/>
      <c r="AA8728" s="1"/>
      <c r="AB8728" s="1"/>
      <c r="AC8728" s="1"/>
      <c r="AJ8728" s="1"/>
      <c r="AK8728" s="1"/>
      <c r="AL8728" s="1"/>
    </row>
    <row r="8729">
      <c r="I8729" s="1"/>
      <c r="J8729" s="1"/>
      <c r="K8729" s="1"/>
      <c r="AA8729" s="1"/>
      <c r="AB8729" s="1"/>
      <c r="AC8729" s="1"/>
      <c r="AJ8729" s="1"/>
      <c r="AK8729" s="1"/>
      <c r="AL8729" s="1"/>
    </row>
    <row r="8730">
      <c r="I8730" s="1"/>
      <c r="J8730" s="1"/>
      <c r="K8730" s="1"/>
      <c r="AA8730" s="1"/>
      <c r="AB8730" s="1"/>
      <c r="AC8730" s="1"/>
      <c r="AJ8730" s="1"/>
      <c r="AK8730" s="1"/>
      <c r="AL8730" s="1"/>
    </row>
    <row r="8731">
      <c r="I8731" s="1"/>
      <c r="J8731" s="1"/>
      <c r="K8731" s="1"/>
      <c r="AA8731" s="1"/>
      <c r="AB8731" s="1"/>
      <c r="AC8731" s="1"/>
      <c r="AJ8731" s="1"/>
      <c r="AK8731" s="1"/>
      <c r="AL8731" s="1"/>
    </row>
    <row r="8732">
      <c r="I8732" s="1"/>
      <c r="J8732" s="1"/>
      <c r="K8732" s="1"/>
      <c r="AA8732" s="1"/>
      <c r="AB8732" s="1"/>
      <c r="AC8732" s="1"/>
      <c r="AJ8732" s="1"/>
      <c r="AK8732" s="1"/>
      <c r="AL8732" s="1"/>
    </row>
    <row r="8733">
      <c r="I8733" s="1"/>
      <c r="J8733" s="1"/>
      <c r="K8733" s="1"/>
      <c r="AA8733" s="1"/>
      <c r="AB8733" s="1"/>
      <c r="AC8733" s="1"/>
      <c r="AJ8733" s="1"/>
      <c r="AK8733" s="1"/>
      <c r="AL8733" s="1"/>
    </row>
    <row r="8734">
      <c r="I8734" s="1"/>
      <c r="J8734" s="1"/>
      <c r="K8734" s="1"/>
      <c r="AA8734" s="1"/>
      <c r="AB8734" s="1"/>
      <c r="AC8734" s="1"/>
      <c r="AJ8734" s="1"/>
      <c r="AK8734" s="1"/>
      <c r="AL8734" s="1"/>
    </row>
    <row r="8735">
      <c r="I8735" s="1"/>
      <c r="J8735" s="1"/>
      <c r="K8735" s="1"/>
      <c r="AA8735" s="1"/>
      <c r="AB8735" s="1"/>
      <c r="AC8735" s="1"/>
      <c r="AJ8735" s="1"/>
      <c r="AK8735" s="1"/>
      <c r="AL8735" s="1"/>
    </row>
    <row r="8736">
      <c r="I8736" s="1"/>
      <c r="J8736" s="1"/>
      <c r="K8736" s="1"/>
      <c r="AA8736" s="1"/>
      <c r="AB8736" s="1"/>
      <c r="AC8736" s="1"/>
      <c r="AJ8736" s="1"/>
      <c r="AK8736" s="1"/>
      <c r="AL8736" s="1"/>
    </row>
    <row r="8737">
      <c r="I8737" s="1"/>
      <c r="J8737" s="1"/>
      <c r="K8737" s="1"/>
      <c r="AA8737" s="1"/>
      <c r="AB8737" s="1"/>
      <c r="AC8737" s="1"/>
      <c r="AJ8737" s="1"/>
      <c r="AK8737" s="1"/>
      <c r="AL8737" s="1"/>
    </row>
    <row r="8738">
      <c r="I8738" s="1"/>
      <c r="J8738" s="1"/>
      <c r="K8738" s="1"/>
      <c r="AA8738" s="1"/>
      <c r="AB8738" s="1"/>
      <c r="AC8738" s="1"/>
      <c r="AJ8738" s="1"/>
      <c r="AK8738" s="1"/>
      <c r="AL8738" s="1"/>
    </row>
    <row r="8739">
      <c r="I8739" s="1"/>
      <c r="J8739" s="1"/>
      <c r="K8739" s="1"/>
      <c r="AA8739" s="1"/>
      <c r="AB8739" s="1"/>
      <c r="AC8739" s="1"/>
      <c r="AJ8739" s="1"/>
      <c r="AK8739" s="1"/>
      <c r="AL8739" s="1"/>
    </row>
    <row r="8740">
      <c r="I8740" s="1"/>
      <c r="J8740" s="1"/>
      <c r="K8740" s="1"/>
      <c r="AA8740" s="1"/>
      <c r="AB8740" s="1"/>
      <c r="AC8740" s="1"/>
      <c r="AJ8740" s="1"/>
      <c r="AK8740" s="1"/>
      <c r="AL8740" s="1"/>
    </row>
    <row r="8741">
      <c r="I8741" s="1"/>
      <c r="J8741" s="1"/>
      <c r="K8741" s="1"/>
      <c r="AA8741" s="1"/>
      <c r="AB8741" s="1"/>
      <c r="AC8741" s="1"/>
      <c r="AJ8741" s="1"/>
      <c r="AK8741" s="1"/>
      <c r="AL8741" s="1"/>
    </row>
    <row r="8742">
      <c r="I8742" s="1"/>
      <c r="J8742" s="1"/>
      <c r="K8742" s="1"/>
      <c r="AA8742" s="1"/>
      <c r="AB8742" s="1"/>
      <c r="AC8742" s="1"/>
      <c r="AJ8742" s="1"/>
      <c r="AK8742" s="1"/>
      <c r="AL8742" s="1"/>
    </row>
    <row r="8743">
      <c r="I8743" s="1"/>
      <c r="J8743" s="1"/>
      <c r="K8743" s="1"/>
      <c r="AA8743" s="1"/>
      <c r="AB8743" s="1"/>
      <c r="AC8743" s="1"/>
      <c r="AJ8743" s="1"/>
      <c r="AK8743" s="1"/>
      <c r="AL8743" s="1"/>
    </row>
    <row r="8744">
      <c r="I8744" s="1"/>
      <c r="J8744" s="1"/>
      <c r="K8744" s="1"/>
      <c r="AA8744" s="1"/>
      <c r="AB8744" s="1"/>
      <c r="AC8744" s="1"/>
      <c r="AJ8744" s="1"/>
      <c r="AK8744" s="1"/>
      <c r="AL8744" s="1"/>
    </row>
    <row r="8745">
      <c r="I8745" s="1"/>
      <c r="J8745" s="1"/>
      <c r="K8745" s="1"/>
      <c r="AA8745" s="1"/>
      <c r="AB8745" s="1"/>
      <c r="AC8745" s="1"/>
      <c r="AJ8745" s="1"/>
      <c r="AK8745" s="1"/>
      <c r="AL8745" s="1"/>
    </row>
    <row r="8746">
      <c r="I8746" s="1"/>
      <c r="J8746" s="1"/>
      <c r="K8746" s="1"/>
      <c r="AA8746" s="1"/>
      <c r="AB8746" s="1"/>
      <c r="AC8746" s="1"/>
      <c r="AJ8746" s="1"/>
      <c r="AK8746" s="1"/>
      <c r="AL8746" s="1"/>
    </row>
    <row r="8747">
      <c r="I8747" s="1"/>
      <c r="J8747" s="1"/>
      <c r="K8747" s="1"/>
      <c r="AA8747" s="1"/>
      <c r="AB8747" s="1"/>
      <c r="AC8747" s="1"/>
      <c r="AJ8747" s="1"/>
      <c r="AK8747" s="1"/>
      <c r="AL8747" s="1"/>
    </row>
    <row r="8748">
      <c r="I8748" s="1"/>
      <c r="J8748" s="1"/>
      <c r="K8748" s="1"/>
      <c r="AA8748" s="1"/>
      <c r="AB8748" s="1"/>
      <c r="AC8748" s="1"/>
      <c r="AJ8748" s="1"/>
      <c r="AK8748" s="1"/>
      <c r="AL8748" s="1"/>
    </row>
    <row r="8749">
      <c r="I8749" s="1"/>
      <c r="J8749" s="1"/>
      <c r="K8749" s="1"/>
      <c r="AA8749" s="1"/>
      <c r="AB8749" s="1"/>
      <c r="AC8749" s="1"/>
      <c r="AJ8749" s="1"/>
      <c r="AK8749" s="1"/>
      <c r="AL8749" s="1"/>
    </row>
    <row r="8750">
      <c r="I8750" s="1"/>
      <c r="J8750" s="1"/>
      <c r="K8750" s="1"/>
      <c r="AA8750" s="1"/>
      <c r="AB8750" s="1"/>
      <c r="AC8750" s="1"/>
      <c r="AJ8750" s="1"/>
      <c r="AK8750" s="1"/>
      <c r="AL8750" s="1"/>
    </row>
    <row r="8751">
      <c r="I8751" s="1"/>
      <c r="J8751" s="1"/>
      <c r="K8751" s="1"/>
      <c r="AA8751" s="1"/>
      <c r="AB8751" s="1"/>
      <c r="AC8751" s="1"/>
      <c r="AJ8751" s="1"/>
      <c r="AK8751" s="1"/>
      <c r="AL8751" s="1"/>
    </row>
    <row r="8752">
      <c r="I8752" s="1"/>
      <c r="J8752" s="1"/>
      <c r="K8752" s="1"/>
      <c r="AA8752" s="1"/>
      <c r="AB8752" s="1"/>
      <c r="AC8752" s="1"/>
      <c r="AJ8752" s="1"/>
      <c r="AK8752" s="1"/>
      <c r="AL8752" s="1"/>
    </row>
    <row r="8753">
      <c r="I8753" s="1"/>
      <c r="J8753" s="1"/>
      <c r="K8753" s="1"/>
      <c r="AA8753" s="1"/>
      <c r="AB8753" s="1"/>
      <c r="AC8753" s="1"/>
      <c r="AJ8753" s="1"/>
      <c r="AK8753" s="1"/>
      <c r="AL8753" s="1"/>
    </row>
    <row r="8754">
      <c r="I8754" s="1"/>
      <c r="J8754" s="1"/>
      <c r="K8754" s="1"/>
      <c r="AA8754" s="1"/>
      <c r="AB8754" s="1"/>
      <c r="AC8754" s="1"/>
      <c r="AJ8754" s="1"/>
      <c r="AK8754" s="1"/>
      <c r="AL8754" s="1"/>
    </row>
    <row r="8755">
      <c r="I8755" s="1"/>
      <c r="J8755" s="1"/>
      <c r="K8755" s="1"/>
      <c r="AA8755" s="1"/>
      <c r="AB8755" s="1"/>
      <c r="AC8755" s="1"/>
      <c r="AJ8755" s="1"/>
      <c r="AK8755" s="1"/>
      <c r="AL8755" s="1"/>
    </row>
    <row r="8756">
      <c r="I8756" s="1"/>
      <c r="J8756" s="1"/>
      <c r="K8756" s="1"/>
      <c r="AA8756" s="1"/>
      <c r="AB8756" s="1"/>
      <c r="AC8756" s="1"/>
      <c r="AJ8756" s="1"/>
      <c r="AK8756" s="1"/>
      <c r="AL8756" s="1"/>
    </row>
    <row r="8757">
      <c r="I8757" s="1"/>
      <c r="J8757" s="1"/>
      <c r="K8757" s="1"/>
      <c r="AA8757" s="1"/>
      <c r="AB8757" s="1"/>
      <c r="AC8757" s="1"/>
      <c r="AJ8757" s="1"/>
      <c r="AK8757" s="1"/>
      <c r="AL8757" s="1"/>
    </row>
    <row r="8758">
      <c r="I8758" s="1"/>
      <c r="J8758" s="1"/>
      <c r="K8758" s="1"/>
      <c r="AA8758" s="1"/>
      <c r="AB8758" s="1"/>
      <c r="AC8758" s="1"/>
      <c r="AJ8758" s="1"/>
      <c r="AK8758" s="1"/>
      <c r="AL8758" s="1"/>
    </row>
    <row r="8759">
      <c r="I8759" s="1"/>
      <c r="J8759" s="1"/>
      <c r="K8759" s="1"/>
      <c r="AA8759" s="1"/>
      <c r="AB8759" s="1"/>
      <c r="AC8759" s="1"/>
      <c r="AJ8759" s="1"/>
      <c r="AK8759" s="1"/>
      <c r="AL8759" s="1"/>
    </row>
    <row r="8760">
      <c r="I8760" s="1"/>
      <c r="J8760" s="1"/>
      <c r="K8760" s="1"/>
      <c r="AA8760" s="1"/>
      <c r="AB8760" s="1"/>
      <c r="AC8760" s="1"/>
      <c r="AJ8760" s="1"/>
      <c r="AK8760" s="1"/>
      <c r="AL8760" s="1"/>
    </row>
    <row r="8761">
      <c r="I8761" s="1"/>
      <c r="J8761" s="1"/>
      <c r="K8761" s="1"/>
      <c r="AA8761" s="1"/>
      <c r="AB8761" s="1"/>
      <c r="AC8761" s="1"/>
      <c r="AJ8761" s="1"/>
      <c r="AK8761" s="1"/>
      <c r="AL8761" s="1"/>
    </row>
    <row r="8762">
      <c r="I8762" s="1"/>
      <c r="J8762" s="1"/>
      <c r="K8762" s="1"/>
      <c r="AA8762" s="1"/>
      <c r="AB8762" s="1"/>
      <c r="AC8762" s="1"/>
      <c r="AJ8762" s="1"/>
      <c r="AK8762" s="1"/>
      <c r="AL8762" s="1"/>
    </row>
    <row r="8763">
      <c r="I8763" s="1"/>
      <c r="J8763" s="1"/>
      <c r="K8763" s="1"/>
      <c r="AA8763" s="1"/>
      <c r="AB8763" s="1"/>
      <c r="AC8763" s="1"/>
      <c r="AJ8763" s="1"/>
      <c r="AK8763" s="1"/>
      <c r="AL8763" s="1"/>
    </row>
    <row r="8764">
      <c r="I8764" s="1"/>
      <c r="J8764" s="1"/>
      <c r="K8764" s="1"/>
      <c r="AA8764" s="1"/>
      <c r="AB8764" s="1"/>
      <c r="AC8764" s="1"/>
      <c r="AJ8764" s="1"/>
      <c r="AK8764" s="1"/>
      <c r="AL8764" s="1"/>
    </row>
    <row r="8765">
      <c r="I8765" s="1"/>
      <c r="J8765" s="1"/>
      <c r="K8765" s="1"/>
      <c r="AA8765" s="1"/>
      <c r="AB8765" s="1"/>
      <c r="AC8765" s="1"/>
      <c r="AJ8765" s="1"/>
      <c r="AK8765" s="1"/>
      <c r="AL8765" s="1"/>
    </row>
    <row r="8766">
      <c r="I8766" s="1"/>
      <c r="J8766" s="1"/>
      <c r="K8766" s="1"/>
      <c r="AA8766" s="1"/>
      <c r="AB8766" s="1"/>
      <c r="AC8766" s="1"/>
      <c r="AJ8766" s="1"/>
      <c r="AK8766" s="1"/>
      <c r="AL8766" s="1"/>
    </row>
    <row r="8767">
      <c r="I8767" s="1"/>
      <c r="J8767" s="1"/>
      <c r="K8767" s="1"/>
      <c r="AA8767" s="1"/>
      <c r="AB8767" s="1"/>
      <c r="AC8767" s="1"/>
      <c r="AJ8767" s="1"/>
      <c r="AK8767" s="1"/>
      <c r="AL8767" s="1"/>
    </row>
    <row r="8768">
      <c r="I8768" s="1"/>
      <c r="J8768" s="1"/>
      <c r="K8768" s="1"/>
      <c r="AA8768" s="1"/>
      <c r="AB8768" s="1"/>
      <c r="AC8768" s="1"/>
      <c r="AJ8768" s="1"/>
      <c r="AK8768" s="1"/>
      <c r="AL8768" s="1"/>
    </row>
    <row r="8769">
      <c r="I8769" s="1"/>
      <c r="J8769" s="1"/>
      <c r="K8769" s="1"/>
      <c r="AA8769" s="1"/>
      <c r="AB8769" s="1"/>
      <c r="AC8769" s="1"/>
      <c r="AJ8769" s="1"/>
      <c r="AK8769" s="1"/>
      <c r="AL8769" s="1"/>
    </row>
    <row r="8770">
      <c r="I8770" s="1"/>
      <c r="J8770" s="1"/>
      <c r="K8770" s="1"/>
      <c r="AA8770" s="1"/>
      <c r="AB8770" s="1"/>
      <c r="AC8770" s="1"/>
      <c r="AJ8770" s="1"/>
      <c r="AK8770" s="1"/>
      <c r="AL8770" s="1"/>
    </row>
    <row r="8771">
      <c r="I8771" s="1"/>
      <c r="J8771" s="1"/>
      <c r="K8771" s="1"/>
      <c r="AA8771" s="1"/>
      <c r="AB8771" s="1"/>
      <c r="AC8771" s="1"/>
      <c r="AJ8771" s="1"/>
      <c r="AK8771" s="1"/>
      <c r="AL8771" s="1"/>
    </row>
    <row r="8772">
      <c r="I8772" s="1"/>
      <c r="J8772" s="1"/>
      <c r="K8772" s="1"/>
      <c r="AA8772" s="1"/>
      <c r="AB8772" s="1"/>
      <c r="AC8772" s="1"/>
      <c r="AJ8772" s="1"/>
      <c r="AK8772" s="1"/>
      <c r="AL8772" s="1"/>
    </row>
    <row r="8773">
      <c r="I8773" s="1"/>
      <c r="J8773" s="1"/>
      <c r="K8773" s="1"/>
      <c r="AA8773" s="1"/>
      <c r="AB8773" s="1"/>
      <c r="AC8773" s="1"/>
      <c r="AJ8773" s="1"/>
      <c r="AK8773" s="1"/>
      <c r="AL8773" s="1"/>
    </row>
    <row r="8774">
      <c r="I8774" s="1"/>
      <c r="J8774" s="1"/>
      <c r="K8774" s="1"/>
      <c r="AA8774" s="1"/>
      <c r="AB8774" s="1"/>
      <c r="AC8774" s="1"/>
      <c r="AJ8774" s="1"/>
      <c r="AK8774" s="1"/>
      <c r="AL8774" s="1"/>
    </row>
    <row r="8775">
      <c r="I8775" s="1"/>
      <c r="J8775" s="1"/>
      <c r="K8775" s="1"/>
      <c r="AA8775" s="1"/>
      <c r="AB8775" s="1"/>
      <c r="AC8775" s="1"/>
      <c r="AJ8775" s="1"/>
      <c r="AK8775" s="1"/>
      <c r="AL8775" s="1"/>
    </row>
    <row r="8776">
      <c r="I8776" s="1"/>
      <c r="J8776" s="1"/>
      <c r="K8776" s="1"/>
      <c r="AA8776" s="1"/>
      <c r="AB8776" s="1"/>
      <c r="AC8776" s="1"/>
      <c r="AJ8776" s="1"/>
      <c r="AK8776" s="1"/>
      <c r="AL8776" s="1"/>
    </row>
    <row r="8777">
      <c r="I8777" s="1"/>
      <c r="J8777" s="1"/>
      <c r="K8777" s="1"/>
      <c r="AA8777" s="1"/>
      <c r="AB8777" s="1"/>
      <c r="AC8777" s="1"/>
      <c r="AJ8777" s="1"/>
      <c r="AK8777" s="1"/>
      <c r="AL8777" s="1"/>
    </row>
    <row r="8778">
      <c r="I8778" s="1"/>
      <c r="J8778" s="1"/>
      <c r="K8778" s="1"/>
      <c r="AA8778" s="1"/>
      <c r="AB8778" s="1"/>
      <c r="AC8778" s="1"/>
      <c r="AJ8778" s="1"/>
      <c r="AK8778" s="1"/>
      <c r="AL8778" s="1"/>
    </row>
    <row r="8779">
      <c r="I8779" s="1"/>
      <c r="J8779" s="1"/>
      <c r="K8779" s="1"/>
      <c r="AA8779" s="1"/>
      <c r="AB8779" s="1"/>
      <c r="AC8779" s="1"/>
      <c r="AJ8779" s="1"/>
      <c r="AK8779" s="1"/>
      <c r="AL8779" s="1"/>
    </row>
    <row r="8780">
      <c r="I8780" s="1"/>
      <c r="J8780" s="1"/>
      <c r="K8780" s="1"/>
      <c r="AA8780" s="1"/>
      <c r="AB8780" s="1"/>
      <c r="AC8780" s="1"/>
      <c r="AJ8780" s="1"/>
      <c r="AK8780" s="1"/>
      <c r="AL8780" s="1"/>
    </row>
    <row r="8781">
      <c r="I8781" s="1"/>
      <c r="J8781" s="1"/>
      <c r="K8781" s="1"/>
      <c r="AA8781" s="1"/>
      <c r="AB8781" s="1"/>
      <c r="AC8781" s="1"/>
      <c r="AJ8781" s="1"/>
      <c r="AK8781" s="1"/>
      <c r="AL8781" s="1"/>
    </row>
    <row r="8782">
      <c r="I8782" s="1"/>
      <c r="J8782" s="1"/>
      <c r="K8782" s="1"/>
      <c r="AA8782" s="1"/>
      <c r="AB8782" s="1"/>
      <c r="AC8782" s="1"/>
      <c r="AJ8782" s="1"/>
      <c r="AK8782" s="1"/>
      <c r="AL8782" s="1"/>
    </row>
    <row r="8783">
      <c r="I8783" s="1"/>
      <c r="J8783" s="1"/>
      <c r="K8783" s="1"/>
      <c r="AA8783" s="1"/>
      <c r="AB8783" s="1"/>
      <c r="AC8783" s="1"/>
      <c r="AJ8783" s="1"/>
      <c r="AK8783" s="1"/>
      <c r="AL8783" s="1"/>
    </row>
    <row r="8784">
      <c r="I8784" s="1"/>
      <c r="J8784" s="1"/>
      <c r="K8784" s="1"/>
      <c r="AA8784" s="1"/>
      <c r="AB8784" s="1"/>
      <c r="AC8784" s="1"/>
      <c r="AJ8784" s="1"/>
      <c r="AK8784" s="1"/>
      <c r="AL8784" s="1"/>
    </row>
    <row r="8785">
      <c r="I8785" s="1"/>
      <c r="J8785" s="1"/>
      <c r="K8785" s="1"/>
      <c r="AA8785" s="1"/>
      <c r="AB8785" s="1"/>
      <c r="AC8785" s="1"/>
      <c r="AJ8785" s="1"/>
      <c r="AK8785" s="1"/>
      <c r="AL8785" s="1"/>
    </row>
    <row r="8786">
      <c r="I8786" s="1"/>
      <c r="J8786" s="1"/>
      <c r="K8786" s="1"/>
      <c r="AA8786" s="1"/>
      <c r="AB8786" s="1"/>
      <c r="AC8786" s="1"/>
      <c r="AJ8786" s="1"/>
      <c r="AK8786" s="1"/>
      <c r="AL8786" s="1"/>
    </row>
    <row r="8787">
      <c r="I8787" s="1"/>
      <c r="J8787" s="1"/>
      <c r="K8787" s="1"/>
      <c r="AA8787" s="1"/>
      <c r="AB8787" s="1"/>
      <c r="AC8787" s="1"/>
      <c r="AJ8787" s="1"/>
      <c r="AK8787" s="1"/>
      <c r="AL8787" s="1"/>
    </row>
    <row r="8788">
      <c r="I8788" s="1"/>
      <c r="J8788" s="1"/>
      <c r="K8788" s="1"/>
      <c r="AA8788" s="1"/>
      <c r="AB8788" s="1"/>
      <c r="AC8788" s="1"/>
      <c r="AJ8788" s="1"/>
      <c r="AK8788" s="1"/>
      <c r="AL8788" s="1"/>
    </row>
    <row r="8789">
      <c r="I8789" s="1"/>
      <c r="J8789" s="1"/>
      <c r="K8789" s="1"/>
      <c r="AA8789" s="1"/>
      <c r="AB8789" s="1"/>
      <c r="AC8789" s="1"/>
      <c r="AJ8789" s="1"/>
      <c r="AK8789" s="1"/>
      <c r="AL8789" s="1"/>
    </row>
    <row r="8790">
      <c r="I8790" s="1"/>
      <c r="J8790" s="1"/>
      <c r="K8790" s="1"/>
      <c r="AA8790" s="1"/>
      <c r="AB8790" s="1"/>
      <c r="AC8790" s="1"/>
      <c r="AJ8790" s="1"/>
      <c r="AK8790" s="1"/>
      <c r="AL8790" s="1"/>
    </row>
    <row r="8791">
      <c r="I8791" s="1"/>
      <c r="J8791" s="1"/>
      <c r="K8791" s="1"/>
      <c r="AA8791" s="1"/>
      <c r="AB8791" s="1"/>
      <c r="AC8791" s="1"/>
      <c r="AJ8791" s="1"/>
      <c r="AK8791" s="1"/>
      <c r="AL8791" s="1"/>
    </row>
    <row r="8792">
      <c r="I8792" s="1"/>
      <c r="J8792" s="1"/>
      <c r="K8792" s="1"/>
      <c r="AA8792" s="1"/>
      <c r="AB8792" s="1"/>
      <c r="AC8792" s="1"/>
      <c r="AJ8792" s="1"/>
      <c r="AK8792" s="1"/>
      <c r="AL8792" s="1"/>
    </row>
    <row r="8793">
      <c r="I8793" s="1"/>
      <c r="J8793" s="1"/>
      <c r="K8793" s="1"/>
      <c r="AA8793" s="1"/>
      <c r="AB8793" s="1"/>
      <c r="AC8793" s="1"/>
      <c r="AJ8793" s="1"/>
      <c r="AK8793" s="1"/>
      <c r="AL8793" s="1"/>
    </row>
    <row r="8794">
      <c r="I8794" s="1"/>
      <c r="J8794" s="1"/>
      <c r="K8794" s="1"/>
      <c r="AA8794" s="1"/>
      <c r="AB8794" s="1"/>
      <c r="AC8794" s="1"/>
      <c r="AJ8794" s="1"/>
      <c r="AK8794" s="1"/>
      <c r="AL8794" s="1"/>
    </row>
    <row r="8795">
      <c r="I8795" s="1"/>
      <c r="J8795" s="1"/>
      <c r="K8795" s="1"/>
      <c r="AA8795" s="1"/>
      <c r="AB8795" s="1"/>
      <c r="AC8795" s="1"/>
      <c r="AJ8795" s="1"/>
      <c r="AK8795" s="1"/>
      <c r="AL8795" s="1"/>
    </row>
    <row r="8796">
      <c r="I8796" s="1"/>
      <c r="J8796" s="1"/>
      <c r="K8796" s="1"/>
      <c r="AA8796" s="1"/>
      <c r="AB8796" s="1"/>
      <c r="AC8796" s="1"/>
      <c r="AJ8796" s="1"/>
      <c r="AK8796" s="1"/>
      <c r="AL8796" s="1"/>
    </row>
    <row r="8797">
      <c r="I8797" s="1"/>
      <c r="J8797" s="1"/>
      <c r="K8797" s="1"/>
      <c r="AA8797" s="1"/>
      <c r="AB8797" s="1"/>
      <c r="AC8797" s="1"/>
      <c r="AJ8797" s="1"/>
      <c r="AK8797" s="1"/>
      <c r="AL8797" s="1"/>
    </row>
    <row r="8798">
      <c r="I8798" s="1"/>
      <c r="J8798" s="1"/>
      <c r="K8798" s="1"/>
      <c r="AA8798" s="1"/>
      <c r="AB8798" s="1"/>
      <c r="AC8798" s="1"/>
      <c r="AJ8798" s="1"/>
      <c r="AK8798" s="1"/>
      <c r="AL8798" s="1"/>
    </row>
    <row r="8799">
      <c r="I8799" s="1"/>
      <c r="J8799" s="1"/>
      <c r="K8799" s="1"/>
      <c r="AA8799" s="1"/>
      <c r="AB8799" s="1"/>
      <c r="AC8799" s="1"/>
      <c r="AJ8799" s="1"/>
      <c r="AK8799" s="1"/>
      <c r="AL8799" s="1"/>
    </row>
    <row r="8800">
      <c r="I8800" s="1"/>
      <c r="J8800" s="1"/>
      <c r="K8800" s="1"/>
      <c r="AA8800" s="1"/>
      <c r="AB8800" s="1"/>
      <c r="AC8800" s="1"/>
      <c r="AJ8800" s="1"/>
      <c r="AK8800" s="1"/>
      <c r="AL8800" s="1"/>
    </row>
    <row r="8801">
      <c r="I8801" s="1"/>
      <c r="J8801" s="1"/>
      <c r="K8801" s="1"/>
      <c r="AA8801" s="1"/>
      <c r="AB8801" s="1"/>
      <c r="AC8801" s="1"/>
      <c r="AJ8801" s="1"/>
      <c r="AK8801" s="1"/>
      <c r="AL8801" s="1"/>
    </row>
    <row r="8802">
      <c r="I8802" s="1"/>
      <c r="J8802" s="1"/>
      <c r="K8802" s="1"/>
      <c r="AA8802" s="1"/>
      <c r="AB8802" s="1"/>
      <c r="AC8802" s="1"/>
      <c r="AJ8802" s="1"/>
      <c r="AK8802" s="1"/>
      <c r="AL8802" s="1"/>
    </row>
    <row r="8803">
      <c r="I8803" s="1"/>
      <c r="J8803" s="1"/>
      <c r="K8803" s="1"/>
      <c r="AA8803" s="1"/>
      <c r="AB8803" s="1"/>
      <c r="AC8803" s="1"/>
      <c r="AJ8803" s="1"/>
      <c r="AK8803" s="1"/>
      <c r="AL8803" s="1"/>
    </row>
    <row r="8804">
      <c r="I8804" s="1"/>
      <c r="J8804" s="1"/>
      <c r="K8804" s="1"/>
      <c r="AA8804" s="1"/>
      <c r="AB8804" s="1"/>
      <c r="AC8804" s="1"/>
      <c r="AJ8804" s="1"/>
      <c r="AK8804" s="1"/>
      <c r="AL8804" s="1"/>
    </row>
    <row r="8805">
      <c r="I8805" s="1"/>
      <c r="J8805" s="1"/>
      <c r="K8805" s="1"/>
      <c r="AA8805" s="1"/>
      <c r="AB8805" s="1"/>
      <c r="AC8805" s="1"/>
      <c r="AJ8805" s="1"/>
      <c r="AK8805" s="1"/>
      <c r="AL8805" s="1"/>
    </row>
    <row r="8806">
      <c r="I8806" s="1"/>
      <c r="J8806" s="1"/>
      <c r="K8806" s="1"/>
      <c r="AA8806" s="1"/>
      <c r="AB8806" s="1"/>
      <c r="AC8806" s="1"/>
      <c r="AJ8806" s="1"/>
      <c r="AK8806" s="1"/>
      <c r="AL8806" s="1"/>
    </row>
    <row r="8807">
      <c r="I8807" s="1"/>
      <c r="J8807" s="1"/>
      <c r="K8807" s="1"/>
      <c r="AA8807" s="1"/>
      <c r="AB8807" s="1"/>
      <c r="AC8807" s="1"/>
      <c r="AJ8807" s="1"/>
      <c r="AK8807" s="1"/>
      <c r="AL8807" s="1"/>
    </row>
    <row r="8808">
      <c r="I8808" s="1"/>
      <c r="J8808" s="1"/>
      <c r="K8808" s="1"/>
      <c r="AA8808" s="1"/>
      <c r="AB8808" s="1"/>
      <c r="AC8808" s="1"/>
      <c r="AJ8808" s="1"/>
      <c r="AK8808" s="1"/>
      <c r="AL8808" s="1"/>
    </row>
    <row r="8809">
      <c r="I8809" s="1"/>
      <c r="J8809" s="1"/>
      <c r="K8809" s="1"/>
      <c r="AA8809" s="1"/>
      <c r="AB8809" s="1"/>
      <c r="AC8809" s="1"/>
      <c r="AJ8809" s="1"/>
      <c r="AK8809" s="1"/>
      <c r="AL8809" s="1"/>
    </row>
    <row r="8810">
      <c r="I8810" s="1"/>
      <c r="J8810" s="1"/>
      <c r="K8810" s="1"/>
      <c r="AA8810" s="1"/>
      <c r="AB8810" s="1"/>
      <c r="AC8810" s="1"/>
      <c r="AJ8810" s="1"/>
      <c r="AK8810" s="1"/>
      <c r="AL8810" s="1"/>
    </row>
    <row r="8811">
      <c r="I8811" s="1"/>
      <c r="J8811" s="1"/>
      <c r="K8811" s="1"/>
      <c r="AA8811" s="1"/>
      <c r="AB8811" s="1"/>
      <c r="AC8811" s="1"/>
      <c r="AJ8811" s="1"/>
      <c r="AK8811" s="1"/>
      <c r="AL8811" s="1"/>
    </row>
    <row r="8812">
      <c r="I8812" s="1"/>
      <c r="J8812" s="1"/>
      <c r="K8812" s="1"/>
      <c r="AA8812" s="1"/>
      <c r="AB8812" s="1"/>
      <c r="AC8812" s="1"/>
      <c r="AJ8812" s="1"/>
      <c r="AK8812" s="1"/>
      <c r="AL8812" s="1"/>
    </row>
    <row r="8813">
      <c r="I8813" s="1"/>
      <c r="J8813" s="1"/>
      <c r="K8813" s="1"/>
      <c r="AA8813" s="1"/>
      <c r="AB8813" s="1"/>
      <c r="AC8813" s="1"/>
      <c r="AJ8813" s="1"/>
      <c r="AK8813" s="1"/>
      <c r="AL8813" s="1"/>
    </row>
    <row r="8814">
      <c r="I8814" s="1"/>
      <c r="J8814" s="1"/>
      <c r="K8814" s="1"/>
      <c r="AA8814" s="1"/>
      <c r="AB8814" s="1"/>
      <c r="AC8814" s="1"/>
      <c r="AJ8814" s="1"/>
      <c r="AK8814" s="1"/>
      <c r="AL8814" s="1"/>
    </row>
    <row r="8815">
      <c r="I8815" s="1"/>
      <c r="J8815" s="1"/>
      <c r="K8815" s="1"/>
      <c r="AA8815" s="1"/>
      <c r="AB8815" s="1"/>
      <c r="AC8815" s="1"/>
      <c r="AJ8815" s="1"/>
      <c r="AK8815" s="1"/>
      <c r="AL8815" s="1"/>
    </row>
    <row r="8816">
      <c r="I8816" s="1"/>
      <c r="J8816" s="1"/>
      <c r="K8816" s="1"/>
      <c r="AA8816" s="1"/>
      <c r="AB8816" s="1"/>
      <c r="AC8816" s="1"/>
      <c r="AJ8816" s="1"/>
      <c r="AK8816" s="1"/>
      <c r="AL8816" s="1"/>
    </row>
    <row r="8817">
      <c r="I8817" s="1"/>
      <c r="J8817" s="1"/>
      <c r="K8817" s="1"/>
      <c r="AA8817" s="1"/>
      <c r="AB8817" s="1"/>
      <c r="AC8817" s="1"/>
      <c r="AJ8817" s="1"/>
      <c r="AK8817" s="1"/>
      <c r="AL8817" s="1"/>
    </row>
    <row r="8818">
      <c r="I8818" s="1"/>
      <c r="J8818" s="1"/>
      <c r="K8818" s="1"/>
      <c r="AA8818" s="1"/>
      <c r="AB8818" s="1"/>
      <c r="AC8818" s="1"/>
      <c r="AJ8818" s="1"/>
      <c r="AK8818" s="1"/>
      <c r="AL8818" s="1"/>
    </row>
    <row r="8819">
      <c r="I8819" s="1"/>
      <c r="J8819" s="1"/>
      <c r="K8819" s="1"/>
      <c r="AA8819" s="1"/>
      <c r="AB8819" s="1"/>
      <c r="AC8819" s="1"/>
      <c r="AJ8819" s="1"/>
      <c r="AK8819" s="1"/>
      <c r="AL8819" s="1"/>
    </row>
    <row r="8820">
      <c r="I8820" s="1"/>
      <c r="J8820" s="1"/>
      <c r="K8820" s="1"/>
      <c r="AA8820" s="1"/>
      <c r="AB8820" s="1"/>
      <c r="AC8820" s="1"/>
      <c r="AJ8820" s="1"/>
      <c r="AK8820" s="1"/>
      <c r="AL8820" s="1"/>
    </row>
    <row r="8821">
      <c r="I8821" s="1"/>
      <c r="J8821" s="1"/>
      <c r="K8821" s="1"/>
      <c r="AA8821" s="1"/>
      <c r="AB8821" s="1"/>
      <c r="AC8821" s="1"/>
      <c r="AJ8821" s="1"/>
      <c r="AK8821" s="1"/>
      <c r="AL8821" s="1"/>
    </row>
    <row r="8822">
      <c r="I8822" s="1"/>
      <c r="J8822" s="1"/>
      <c r="K8822" s="1"/>
      <c r="AA8822" s="1"/>
      <c r="AB8822" s="1"/>
      <c r="AC8822" s="1"/>
      <c r="AJ8822" s="1"/>
      <c r="AK8822" s="1"/>
      <c r="AL8822" s="1"/>
    </row>
    <row r="8823">
      <c r="I8823" s="1"/>
      <c r="J8823" s="1"/>
      <c r="K8823" s="1"/>
      <c r="AA8823" s="1"/>
      <c r="AB8823" s="1"/>
      <c r="AC8823" s="1"/>
      <c r="AJ8823" s="1"/>
      <c r="AK8823" s="1"/>
      <c r="AL8823" s="1"/>
    </row>
    <row r="8824">
      <c r="I8824" s="1"/>
      <c r="J8824" s="1"/>
      <c r="K8824" s="1"/>
      <c r="AA8824" s="1"/>
      <c r="AB8824" s="1"/>
      <c r="AC8824" s="1"/>
      <c r="AJ8824" s="1"/>
      <c r="AK8824" s="1"/>
      <c r="AL8824" s="1"/>
    </row>
    <row r="8825">
      <c r="I8825" s="1"/>
      <c r="J8825" s="1"/>
      <c r="K8825" s="1"/>
      <c r="AA8825" s="1"/>
      <c r="AB8825" s="1"/>
      <c r="AC8825" s="1"/>
      <c r="AJ8825" s="1"/>
      <c r="AK8825" s="1"/>
      <c r="AL8825" s="1"/>
    </row>
    <row r="8826">
      <c r="I8826" s="1"/>
      <c r="J8826" s="1"/>
      <c r="K8826" s="1"/>
      <c r="AA8826" s="1"/>
      <c r="AB8826" s="1"/>
      <c r="AC8826" s="1"/>
      <c r="AJ8826" s="1"/>
      <c r="AK8826" s="1"/>
      <c r="AL8826" s="1"/>
    </row>
    <row r="8827">
      <c r="I8827" s="1"/>
      <c r="J8827" s="1"/>
      <c r="K8827" s="1"/>
      <c r="AA8827" s="1"/>
      <c r="AB8827" s="1"/>
      <c r="AC8827" s="1"/>
      <c r="AJ8827" s="1"/>
      <c r="AK8827" s="1"/>
      <c r="AL8827" s="1"/>
    </row>
    <row r="8828">
      <c r="I8828" s="1"/>
      <c r="J8828" s="1"/>
      <c r="K8828" s="1"/>
      <c r="AA8828" s="1"/>
      <c r="AB8828" s="1"/>
      <c r="AC8828" s="1"/>
      <c r="AJ8828" s="1"/>
      <c r="AK8828" s="1"/>
      <c r="AL8828" s="1"/>
    </row>
    <row r="8829">
      <c r="I8829" s="1"/>
      <c r="J8829" s="1"/>
      <c r="K8829" s="1"/>
      <c r="AA8829" s="1"/>
      <c r="AB8829" s="1"/>
      <c r="AC8829" s="1"/>
      <c r="AJ8829" s="1"/>
      <c r="AK8829" s="1"/>
      <c r="AL8829" s="1"/>
    </row>
    <row r="8830">
      <c r="I8830" s="1"/>
      <c r="J8830" s="1"/>
      <c r="K8830" s="1"/>
      <c r="AA8830" s="1"/>
      <c r="AB8830" s="1"/>
      <c r="AC8830" s="1"/>
      <c r="AJ8830" s="1"/>
      <c r="AK8830" s="1"/>
      <c r="AL8830" s="1"/>
    </row>
    <row r="8831">
      <c r="I8831" s="1"/>
      <c r="J8831" s="1"/>
      <c r="K8831" s="1"/>
      <c r="AA8831" s="1"/>
      <c r="AB8831" s="1"/>
      <c r="AC8831" s="1"/>
      <c r="AJ8831" s="1"/>
      <c r="AK8831" s="1"/>
      <c r="AL8831" s="1"/>
    </row>
    <row r="8832">
      <c r="I8832" s="1"/>
      <c r="J8832" s="1"/>
      <c r="K8832" s="1"/>
      <c r="AA8832" s="1"/>
      <c r="AB8832" s="1"/>
      <c r="AC8832" s="1"/>
      <c r="AJ8832" s="1"/>
      <c r="AK8832" s="1"/>
      <c r="AL8832" s="1"/>
    </row>
    <row r="8833">
      <c r="I8833" s="1"/>
      <c r="J8833" s="1"/>
      <c r="K8833" s="1"/>
      <c r="AA8833" s="1"/>
      <c r="AB8833" s="1"/>
      <c r="AC8833" s="1"/>
      <c r="AJ8833" s="1"/>
      <c r="AK8833" s="1"/>
      <c r="AL8833" s="1"/>
    </row>
    <row r="8834">
      <c r="I8834" s="1"/>
      <c r="J8834" s="1"/>
      <c r="K8834" s="1"/>
      <c r="AA8834" s="1"/>
      <c r="AB8834" s="1"/>
      <c r="AC8834" s="1"/>
      <c r="AJ8834" s="1"/>
      <c r="AK8834" s="1"/>
      <c r="AL8834" s="1"/>
    </row>
    <row r="8835">
      <c r="I8835" s="1"/>
      <c r="J8835" s="1"/>
      <c r="K8835" s="1"/>
      <c r="AA8835" s="1"/>
      <c r="AB8835" s="1"/>
      <c r="AC8835" s="1"/>
      <c r="AJ8835" s="1"/>
      <c r="AK8835" s="1"/>
      <c r="AL8835" s="1"/>
    </row>
    <row r="8836">
      <c r="I8836" s="1"/>
      <c r="J8836" s="1"/>
      <c r="K8836" s="1"/>
      <c r="AA8836" s="1"/>
      <c r="AB8836" s="1"/>
      <c r="AC8836" s="1"/>
      <c r="AJ8836" s="1"/>
      <c r="AK8836" s="1"/>
      <c r="AL8836" s="1"/>
    </row>
    <row r="8837">
      <c r="I8837" s="1"/>
      <c r="J8837" s="1"/>
      <c r="K8837" s="1"/>
      <c r="AA8837" s="1"/>
      <c r="AB8837" s="1"/>
      <c r="AC8837" s="1"/>
      <c r="AJ8837" s="1"/>
      <c r="AK8837" s="1"/>
      <c r="AL8837" s="1"/>
    </row>
    <row r="8838">
      <c r="I8838" s="1"/>
      <c r="J8838" s="1"/>
      <c r="K8838" s="1"/>
      <c r="AA8838" s="1"/>
      <c r="AB8838" s="1"/>
      <c r="AC8838" s="1"/>
      <c r="AJ8838" s="1"/>
      <c r="AK8838" s="1"/>
      <c r="AL8838" s="1"/>
    </row>
    <row r="8839">
      <c r="I8839" s="1"/>
      <c r="J8839" s="1"/>
      <c r="K8839" s="1"/>
      <c r="AA8839" s="1"/>
      <c r="AB8839" s="1"/>
      <c r="AC8839" s="1"/>
      <c r="AJ8839" s="1"/>
      <c r="AK8839" s="1"/>
      <c r="AL8839" s="1"/>
    </row>
    <row r="8840">
      <c r="I8840" s="1"/>
      <c r="J8840" s="1"/>
      <c r="K8840" s="1"/>
      <c r="AA8840" s="1"/>
      <c r="AB8840" s="1"/>
      <c r="AC8840" s="1"/>
      <c r="AJ8840" s="1"/>
      <c r="AK8840" s="1"/>
      <c r="AL8840" s="1"/>
    </row>
    <row r="8841">
      <c r="I8841" s="1"/>
      <c r="J8841" s="1"/>
      <c r="K8841" s="1"/>
      <c r="AA8841" s="1"/>
      <c r="AB8841" s="1"/>
      <c r="AC8841" s="1"/>
      <c r="AJ8841" s="1"/>
      <c r="AK8841" s="1"/>
      <c r="AL8841" s="1"/>
    </row>
    <row r="8842">
      <c r="I8842" s="1"/>
      <c r="J8842" s="1"/>
      <c r="K8842" s="1"/>
      <c r="AA8842" s="1"/>
      <c r="AB8842" s="1"/>
      <c r="AC8842" s="1"/>
      <c r="AJ8842" s="1"/>
      <c r="AK8842" s="1"/>
      <c r="AL8842" s="1"/>
    </row>
    <row r="8843">
      <c r="I8843" s="1"/>
      <c r="J8843" s="1"/>
      <c r="K8843" s="1"/>
      <c r="AA8843" s="1"/>
      <c r="AB8843" s="1"/>
      <c r="AC8843" s="1"/>
      <c r="AJ8843" s="1"/>
      <c r="AK8843" s="1"/>
      <c r="AL8843" s="1"/>
    </row>
    <row r="8844">
      <c r="I8844" s="1"/>
      <c r="J8844" s="1"/>
      <c r="K8844" s="1"/>
      <c r="AA8844" s="1"/>
      <c r="AB8844" s="1"/>
      <c r="AC8844" s="1"/>
      <c r="AJ8844" s="1"/>
      <c r="AK8844" s="1"/>
      <c r="AL8844" s="1"/>
    </row>
    <row r="8845">
      <c r="I8845" s="1"/>
      <c r="J8845" s="1"/>
      <c r="K8845" s="1"/>
      <c r="AA8845" s="1"/>
      <c r="AB8845" s="1"/>
      <c r="AC8845" s="1"/>
      <c r="AJ8845" s="1"/>
      <c r="AK8845" s="1"/>
      <c r="AL8845" s="1"/>
    </row>
    <row r="8846">
      <c r="I8846" s="1"/>
      <c r="J8846" s="1"/>
      <c r="K8846" s="1"/>
      <c r="AA8846" s="1"/>
      <c r="AB8846" s="1"/>
      <c r="AC8846" s="1"/>
      <c r="AJ8846" s="1"/>
      <c r="AK8846" s="1"/>
      <c r="AL8846" s="1"/>
    </row>
    <row r="8847">
      <c r="I8847" s="1"/>
      <c r="J8847" s="1"/>
      <c r="K8847" s="1"/>
      <c r="AA8847" s="1"/>
      <c r="AB8847" s="1"/>
      <c r="AC8847" s="1"/>
      <c r="AJ8847" s="1"/>
      <c r="AK8847" s="1"/>
      <c r="AL8847" s="1"/>
    </row>
    <row r="8848">
      <c r="I8848" s="1"/>
      <c r="J8848" s="1"/>
      <c r="K8848" s="1"/>
      <c r="AA8848" s="1"/>
      <c r="AB8848" s="1"/>
      <c r="AC8848" s="1"/>
      <c r="AJ8848" s="1"/>
      <c r="AK8848" s="1"/>
      <c r="AL8848" s="1"/>
    </row>
    <row r="8849">
      <c r="I8849" s="1"/>
      <c r="J8849" s="1"/>
      <c r="K8849" s="1"/>
      <c r="AA8849" s="1"/>
      <c r="AB8849" s="1"/>
      <c r="AC8849" s="1"/>
      <c r="AJ8849" s="1"/>
      <c r="AK8849" s="1"/>
      <c r="AL8849" s="1"/>
    </row>
    <row r="8850">
      <c r="I8850" s="1"/>
      <c r="J8850" s="1"/>
      <c r="K8850" s="1"/>
      <c r="AA8850" s="1"/>
      <c r="AB8850" s="1"/>
      <c r="AC8850" s="1"/>
      <c r="AJ8850" s="1"/>
      <c r="AK8850" s="1"/>
      <c r="AL8850" s="1"/>
    </row>
    <row r="8851">
      <c r="I8851" s="1"/>
      <c r="J8851" s="1"/>
      <c r="K8851" s="1"/>
      <c r="AA8851" s="1"/>
      <c r="AB8851" s="1"/>
      <c r="AC8851" s="1"/>
      <c r="AJ8851" s="1"/>
      <c r="AK8851" s="1"/>
      <c r="AL8851" s="1"/>
    </row>
    <row r="8852">
      <c r="I8852" s="1"/>
      <c r="J8852" s="1"/>
      <c r="K8852" s="1"/>
      <c r="AA8852" s="1"/>
      <c r="AB8852" s="1"/>
      <c r="AC8852" s="1"/>
      <c r="AJ8852" s="1"/>
      <c r="AK8852" s="1"/>
      <c r="AL8852" s="1"/>
    </row>
    <row r="8853">
      <c r="I8853" s="1"/>
      <c r="J8853" s="1"/>
      <c r="K8853" s="1"/>
      <c r="AA8853" s="1"/>
      <c r="AB8853" s="1"/>
      <c r="AC8853" s="1"/>
      <c r="AJ8853" s="1"/>
      <c r="AK8853" s="1"/>
      <c r="AL8853" s="1"/>
    </row>
    <row r="8854">
      <c r="I8854" s="1"/>
      <c r="J8854" s="1"/>
      <c r="K8854" s="1"/>
      <c r="AA8854" s="1"/>
      <c r="AB8854" s="1"/>
      <c r="AC8854" s="1"/>
      <c r="AJ8854" s="1"/>
      <c r="AK8854" s="1"/>
      <c r="AL8854" s="1"/>
    </row>
    <row r="8855">
      <c r="I8855" s="1"/>
      <c r="J8855" s="1"/>
      <c r="K8855" s="1"/>
      <c r="AA8855" s="1"/>
      <c r="AB8855" s="1"/>
      <c r="AC8855" s="1"/>
      <c r="AJ8855" s="1"/>
      <c r="AK8855" s="1"/>
      <c r="AL8855" s="1"/>
    </row>
    <row r="8856">
      <c r="I8856" s="1"/>
      <c r="J8856" s="1"/>
      <c r="K8856" s="1"/>
      <c r="AA8856" s="1"/>
      <c r="AB8856" s="1"/>
      <c r="AC8856" s="1"/>
      <c r="AJ8856" s="1"/>
      <c r="AK8856" s="1"/>
      <c r="AL8856" s="1"/>
    </row>
    <row r="8857">
      <c r="I8857" s="1"/>
      <c r="J8857" s="1"/>
      <c r="K8857" s="1"/>
      <c r="AA8857" s="1"/>
      <c r="AB8857" s="1"/>
      <c r="AC8857" s="1"/>
      <c r="AJ8857" s="1"/>
      <c r="AK8857" s="1"/>
      <c r="AL8857" s="1"/>
    </row>
    <row r="8858">
      <c r="I8858" s="1"/>
      <c r="J8858" s="1"/>
      <c r="K8858" s="1"/>
      <c r="AA8858" s="1"/>
      <c r="AB8858" s="1"/>
      <c r="AC8858" s="1"/>
      <c r="AJ8858" s="1"/>
      <c r="AK8858" s="1"/>
      <c r="AL8858" s="1"/>
    </row>
    <row r="8859">
      <c r="I8859" s="1"/>
      <c r="J8859" s="1"/>
      <c r="K8859" s="1"/>
      <c r="AA8859" s="1"/>
      <c r="AB8859" s="1"/>
      <c r="AC8859" s="1"/>
      <c r="AJ8859" s="1"/>
      <c r="AK8859" s="1"/>
      <c r="AL8859" s="1"/>
    </row>
    <row r="8860">
      <c r="I8860" s="1"/>
      <c r="J8860" s="1"/>
      <c r="K8860" s="1"/>
      <c r="AA8860" s="1"/>
      <c r="AB8860" s="1"/>
      <c r="AC8860" s="1"/>
      <c r="AJ8860" s="1"/>
      <c r="AK8860" s="1"/>
      <c r="AL8860" s="1"/>
    </row>
    <row r="8861">
      <c r="I8861" s="1"/>
      <c r="J8861" s="1"/>
      <c r="K8861" s="1"/>
      <c r="AA8861" s="1"/>
      <c r="AB8861" s="1"/>
      <c r="AC8861" s="1"/>
      <c r="AJ8861" s="1"/>
      <c r="AK8861" s="1"/>
      <c r="AL8861" s="1"/>
    </row>
    <row r="8862">
      <c r="I8862" s="1"/>
      <c r="J8862" s="1"/>
      <c r="K8862" s="1"/>
      <c r="AA8862" s="1"/>
      <c r="AB8862" s="1"/>
      <c r="AC8862" s="1"/>
      <c r="AJ8862" s="1"/>
      <c r="AK8862" s="1"/>
      <c r="AL8862" s="1"/>
    </row>
    <row r="8863">
      <c r="I8863" s="1"/>
      <c r="J8863" s="1"/>
      <c r="K8863" s="1"/>
      <c r="AA8863" s="1"/>
      <c r="AB8863" s="1"/>
      <c r="AC8863" s="1"/>
      <c r="AJ8863" s="1"/>
      <c r="AK8863" s="1"/>
      <c r="AL8863" s="1"/>
    </row>
    <row r="8864">
      <c r="I8864" s="1"/>
      <c r="J8864" s="1"/>
      <c r="K8864" s="1"/>
      <c r="AA8864" s="1"/>
      <c r="AB8864" s="1"/>
      <c r="AC8864" s="1"/>
      <c r="AJ8864" s="1"/>
      <c r="AK8864" s="1"/>
      <c r="AL8864" s="1"/>
    </row>
    <row r="8865">
      <c r="I8865" s="1"/>
      <c r="J8865" s="1"/>
      <c r="K8865" s="1"/>
      <c r="AA8865" s="1"/>
      <c r="AB8865" s="1"/>
      <c r="AC8865" s="1"/>
      <c r="AJ8865" s="1"/>
      <c r="AK8865" s="1"/>
      <c r="AL8865" s="1"/>
    </row>
    <row r="8866">
      <c r="I8866" s="1"/>
      <c r="J8866" s="1"/>
      <c r="K8866" s="1"/>
      <c r="AA8866" s="1"/>
      <c r="AB8866" s="1"/>
      <c r="AC8866" s="1"/>
      <c r="AJ8866" s="1"/>
      <c r="AK8866" s="1"/>
      <c r="AL8866" s="1"/>
    </row>
    <row r="8867">
      <c r="I8867" s="1"/>
      <c r="J8867" s="1"/>
      <c r="K8867" s="1"/>
      <c r="AA8867" s="1"/>
      <c r="AB8867" s="1"/>
      <c r="AC8867" s="1"/>
      <c r="AJ8867" s="1"/>
      <c r="AK8867" s="1"/>
      <c r="AL8867" s="1"/>
    </row>
    <row r="8868">
      <c r="I8868" s="1"/>
      <c r="J8868" s="1"/>
      <c r="K8868" s="1"/>
      <c r="AA8868" s="1"/>
      <c r="AB8868" s="1"/>
      <c r="AC8868" s="1"/>
      <c r="AJ8868" s="1"/>
      <c r="AK8868" s="1"/>
      <c r="AL8868" s="1"/>
    </row>
    <row r="8869">
      <c r="I8869" s="1"/>
      <c r="J8869" s="1"/>
      <c r="K8869" s="1"/>
      <c r="AA8869" s="1"/>
      <c r="AB8869" s="1"/>
      <c r="AC8869" s="1"/>
      <c r="AJ8869" s="1"/>
      <c r="AK8869" s="1"/>
      <c r="AL8869" s="1"/>
    </row>
    <row r="8870">
      <c r="I8870" s="1"/>
      <c r="J8870" s="1"/>
      <c r="K8870" s="1"/>
      <c r="AA8870" s="1"/>
      <c r="AB8870" s="1"/>
      <c r="AC8870" s="1"/>
      <c r="AJ8870" s="1"/>
      <c r="AK8870" s="1"/>
      <c r="AL8870" s="1"/>
    </row>
    <row r="8871">
      <c r="I8871" s="1"/>
      <c r="J8871" s="1"/>
      <c r="K8871" s="1"/>
      <c r="AA8871" s="1"/>
      <c r="AB8871" s="1"/>
      <c r="AC8871" s="1"/>
      <c r="AJ8871" s="1"/>
      <c r="AK8871" s="1"/>
      <c r="AL8871" s="1"/>
    </row>
    <row r="8872">
      <c r="I8872" s="1"/>
      <c r="J8872" s="1"/>
      <c r="K8872" s="1"/>
      <c r="AA8872" s="1"/>
      <c r="AB8872" s="1"/>
      <c r="AC8872" s="1"/>
      <c r="AJ8872" s="1"/>
      <c r="AK8872" s="1"/>
      <c r="AL8872" s="1"/>
    </row>
    <row r="8873">
      <c r="I8873" s="1"/>
      <c r="J8873" s="1"/>
      <c r="K8873" s="1"/>
      <c r="AA8873" s="1"/>
      <c r="AB8873" s="1"/>
      <c r="AC8873" s="1"/>
      <c r="AJ8873" s="1"/>
      <c r="AK8873" s="1"/>
      <c r="AL8873" s="1"/>
    </row>
    <row r="8874">
      <c r="I8874" s="1"/>
      <c r="J8874" s="1"/>
      <c r="K8874" s="1"/>
      <c r="AA8874" s="1"/>
      <c r="AB8874" s="1"/>
      <c r="AC8874" s="1"/>
      <c r="AJ8874" s="1"/>
      <c r="AK8874" s="1"/>
      <c r="AL8874" s="1"/>
    </row>
    <row r="8875">
      <c r="I8875" s="1"/>
      <c r="J8875" s="1"/>
      <c r="K8875" s="1"/>
      <c r="AA8875" s="1"/>
      <c r="AB8875" s="1"/>
      <c r="AC8875" s="1"/>
      <c r="AJ8875" s="1"/>
      <c r="AK8875" s="1"/>
      <c r="AL8875" s="1"/>
    </row>
    <row r="8876">
      <c r="I8876" s="1"/>
      <c r="J8876" s="1"/>
      <c r="K8876" s="1"/>
      <c r="AA8876" s="1"/>
      <c r="AB8876" s="1"/>
      <c r="AC8876" s="1"/>
      <c r="AJ8876" s="1"/>
      <c r="AK8876" s="1"/>
      <c r="AL8876" s="1"/>
    </row>
    <row r="8877">
      <c r="I8877" s="1"/>
      <c r="J8877" s="1"/>
      <c r="K8877" s="1"/>
      <c r="AA8877" s="1"/>
      <c r="AB8877" s="1"/>
      <c r="AC8877" s="1"/>
      <c r="AJ8877" s="1"/>
      <c r="AK8877" s="1"/>
      <c r="AL8877" s="1"/>
    </row>
    <row r="8878">
      <c r="I8878" s="1"/>
      <c r="J8878" s="1"/>
      <c r="K8878" s="1"/>
      <c r="AA8878" s="1"/>
      <c r="AB8878" s="1"/>
      <c r="AC8878" s="1"/>
      <c r="AJ8878" s="1"/>
      <c r="AK8878" s="1"/>
      <c r="AL8878" s="1"/>
    </row>
    <row r="8879">
      <c r="I8879" s="1"/>
      <c r="J8879" s="1"/>
      <c r="K8879" s="1"/>
      <c r="AA8879" s="1"/>
      <c r="AB8879" s="1"/>
      <c r="AC8879" s="1"/>
      <c r="AJ8879" s="1"/>
      <c r="AK8879" s="1"/>
      <c r="AL8879" s="1"/>
    </row>
    <row r="8880">
      <c r="I8880" s="1"/>
      <c r="J8880" s="1"/>
      <c r="K8880" s="1"/>
      <c r="AA8880" s="1"/>
      <c r="AB8880" s="1"/>
      <c r="AC8880" s="1"/>
      <c r="AJ8880" s="1"/>
      <c r="AK8880" s="1"/>
      <c r="AL8880" s="1"/>
    </row>
    <row r="8881">
      <c r="I8881" s="1"/>
      <c r="J8881" s="1"/>
      <c r="K8881" s="1"/>
      <c r="AA8881" s="1"/>
      <c r="AB8881" s="1"/>
      <c r="AC8881" s="1"/>
      <c r="AJ8881" s="1"/>
      <c r="AK8881" s="1"/>
      <c r="AL8881" s="1"/>
    </row>
    <row r="8882">
      <c r="I8882" s="1"/>
      <c r="J8882" s="1"/>
      <c r="K8882" s="1"/>
      <c r="AA8882" s="1"/>
      <c r="AB8882" s="1"/>
      <c r="AC8882" s="1"/>
      <c r="AJ8882" s="1"/>
      <c r="AK8882" s="1"/>
      <c r="AL8882" s="1"/>
    </row>
    <row r="8883">
      <c r="I8883" s="1"/>
      <c r="J8883" s="1"/>
      <c r="K8883" s="1"/>
      <c r="AA8883" s="1"/>
      <c r="AB8883" s="1"/>
      <c r="AC8883" s="1"/>
      <c r="AJ8883" s="1"/>
      <c r="AK8883" s="1"/>
      <c r="AL8883" s="1"/>
    </row>
    <row r="8884">
      <c r="I8884" s="1"/>
      <c r="J8884" s="1"/>
      <c r="K8884" s="1"/>
      <c r="AA8884" s="1"/>
      <c r="AB8884" s="1"/>
      <c r="AC8884" s="1"/>
      <c r="AJ8884" s="1"/>
      <c r="AK8884" s="1"/>
      <c r="AL8884" s="1"/>
    </row>
    <row r="8885">
      <c r="I8885" s="1"/>
      <c r="J8885" s="1"/>
      <c r="K8885" s="1"/>
      <c r="AA8885" s="1"/>
      <c r="AB8885" s="1"/>
      <c r="AC8885" s="1"/>
      <c r="AJ8885" s="1"/>
      <c r="AK8885" s="1"/>
      <c r="AL8885" s="1"/>
    </row>
    <row r="8886">
      <c r="I8886" s="1"/>
      <c r="J8886" s="1"/>
      <c r="K8886" s="1"/>
      <c r="AA8886" s="1"/>
      <c r="AB8886" s="1"/>
      <c r="AC8886" s="1"/>
      <c r="AJ8886" s="1"/>
      <c r="AK8886" s="1"/>
      <c r="AL8886" s="1"/>
    </row>
    <row r="8887">
      <c r="I8887" s="1"/>
      <c r="J8887" s="1"/>
      <c r="K8887" s="1"/>
      <c r="AA8887" s="1"/>
      <c r="AB8887" s="1"/>
      <c r="AC8887" s="1"/>
      <c r="AJ8887" s="1"/>
      <c r="AK8887" s="1"/>
      <c r="AL8887" s="1"/>
    </row>
    <row r="8888">
      <c r="I8888" s="1"/>
      <c r="J8888" s="1"/>
      <c r="K8888" s="1"/>
      <c r="AA8888" s="1"/>
      <c r="AB8888" s="1"/>
      <c r="AC8888" s="1"/>
      <c r="AJ8888" s="1"/>
      <c r="AK8888" s="1"/>
      <c r="AL8888" s="1"/>
    </row>
    <row r="8889">
      <c r="I8889" s="1"/>
      <c r="J8889" s="1"/>
      <c r="K8889" s="1"/>
      <c r="AA8889" s="1"/>
      <c r="AB8889" s="1"/>
      <c r="AC8889" s="1"/>
      <c r="AJ8889" s="1"/>
      <c r="AK8889" s="1"/>
      <c r="AL8889" s="1"/>
    </row>
    <row r="8890">
      <c r="I8890" s="1"/>
      <c r="J8890" s="1"/>
      <c r="K8890" s="1"/>
      <c r="AA8890" s="1"/>
      <c r="AB8890" s="1"/>
      <c r="AC8890" s="1"/>
      <c r="AJ8890" s="1"/>
      <c r="AK8890" s="1"/>
      <c r="AL8890" s="1"/>
    </row>
    <row r="8891">
      <c r="I8891" s="1"/>
      <c r="J8891" s="1"/>
      <c r="K8891" s="1"/>
      <c r="AA8891" s="1"/>
      <c r="AB8891" s="1"/>
      <c r="AC8891" s="1"/>
      <c r="AJ8891" s="1"/>
      <c r="AK8891" s="1"/>
      <c r="AL8891" s="1"/>
    </row>
    <row r="8892">
      <c r="I8892" s="1"/>
      <c r="J8892" s="1"/>
      <c r="K8892" s="1"/>
      <c r="AA8892" s="1"/>
      <c r="AB8892" s="1"/>
      <c r="AC8892" s="1"/>
      <c r="AJ8892" s="1"/>
      <c r="AK8892" s="1"/>
      <c r="AL8892" s="1"/>
    </row>
    <row r="8893">
      <c r="I8893" s="1"/>
      <c r="J8893" s="1"/>
      <c r="K8893" s="1"/>
      <c r="AA8893" s="1"/>
      <c r="AB8893" s="1"/>
      <c r="AC8893" s="1"/>
      <c r="AJ8893" s="1"/>
      <c r="AK8893" s="1"/>
      <c r="AL8893" s="1"/>
    </row>
    <row r="8894">
      <c r="I8894" s="1"/>
      <c r="J8894" s="1"/>
      <c r="K8894" s="1"/>
      <c r="AA8894" s="1"/>
      <c r="AB8894" s="1"/>
      <c r="AC8894" s="1"/>
      <c r="AJ8894" s="1"/>
      <c r="AK8894" s="1"/>
      <c r="AL8894" s="1"/>
    </row>
    <row r="8895">
      <c r="I8895" s="1"/>
      <c r="J8895" s="1"/>
      <c r="K8895" s="1"/>
      <c r="AA8895" s="1"/>
      <c r="AB8895" s="1"/>
      <c r="AC8895" s="1"/>
      <c r="AJ8895" s="1"/>
      <c r="AK8895" s="1"/>
      <c r="AL8895" s="1"/>
    </row>
    <row r="8896">
      <c r="I8896" s="1"/>
      <c r="J8896" s="1"/>
      <c r="K8896" s="1"/>
      <c r="AA8896" s="1"/>
      <c r="AB8896" s="1"/>
      <c r="AC8896" s="1"/>
      <c r="AJ8896" s="1"/>
      <c r="AK8896" s="1"/>
      <c r="AL8896" s="1"/>
    </row>
    <row r="8897">
      <c r="I8897" s="1"/>
      <c r="J8897" s="1"/>
      <c r="K8897" s="1"/>
      <c r="AA8897" s="1"/>
      <c r="AB8897" s="1"/>
      <c r="AC8897" s="1"/>
      <c r="AJ8897" s="1"/>
      <c r="AK8897" s="1"/>
      <c r="AL8897" s="1"/>
    </row>
    <row r="8898">
      <c r="I8898" s="1"/>
      <c r="J8898" s="1"/>
      <c r="K8898" s="1"/>
      <c r="AA8898" s="1"/>
      <c r="AB8898" s="1"/>
      <c r="AC8898" s="1"/>
      <c r="AJ8898" s="1"/>
      <c r="AK8898" s="1"/>
      <c r="AL8898" s="1"/>
    </row>
    <row r="8899">
      <c r="I8899" s="1"/>
      <c r="J8899" s="1"/>
      <c r="K8899" s="1"/>
      <c r="AA8899" s="1"/>
      <c r="AB8899" s="1"/>
      <c r="AC8899" s="1"/>
      <c r="AJ8899" s="1"/>
      <c r="AK8899" s="1"/>
      <c r="AL8899" s="1"/>
    </row>
    <row r="8900">
      <c r="I8900" s="1"/>
      <c r="J8900" s="1"/>
      <c r="K8900" s="1"/>
      <c r="AA8900" s="1"/>
      <c r="AB8900" s="1"/>
      <c r="AC8900" s="1"/>
      <c r="AJ8900" s="1"/>
      <c r="AK8900" s="1"/>
      <c r="AL8900" s="1"/>
    </row>
    <row r="8901">
      <c r="I8901" s="1"/>
      <c r="J8901" s="1"/>
      <c r="K8901" s="1"/>
      <c r="AA8901" s="1"/>
      <c r="AB8901" s="1"/>
      <c r="AC8901" s="1"/>
      <c r="AJ8901" s="1"/>
      <c r="AK8901" s="1"/>
      <c r="AL8901" s="1"/>
    </row>
    <row r="8902">
      <c r="I8902" s="1"/>
      <c r="J8902" s="1"/>
      <c r="K8902" s="1"/>
      <c r="AA8902" s="1"/>
      <c r="AB8902" s="1"/>
      <c r="AC8902" s="1"/>
      <c r="AJ8902" s="1"/>
      <c r="AK8902" s="1"/>
      <c r="AL8902" s="1"/>
    </row>
    <row r="8903">
      <c r="I8903" s="1"/>
      <c r="J8903" s="1"/>
      <c r="K8903" s="1"/>
      <c r="AA8903" s="1"/>
      <c r="AB8903" s="1"/>
      <c r="AC8903" s="1"/>
      <c r="AJ8903" s="1"/>
      <c r="AK8903" s="1"/>
      <c r="AL8903" s="1"/>
    </row>
    <row r="8904">
      <c r="I8904" s="1"/>
      <c r="J8904" s="1"/>
      <c r="K8904" s="1"/>
      <c r="AA8904" s="1"/>
      <c r="AB8904" s="1"/>
      <c r="AC8904" s="1"/>
      <c r="AJ8904" s="1"/>
      <c r="AK8904" s="1"/>
      <c r="AL8904" s="1"/>
    </row>
    <row r="8905">
      <c r="I8905" s="1"/>
      <c r="J8905" s="1"/>
      <c r="K8905" s="1"/>
      <c r="AA8905" s="1"/>
      <c r="AB8905" s="1"/>
      <c r="AC8905" s="1"/>
      <c r="AJ8905" s="1"/>
      <c r="AK8905" s="1"/>
      <c r="AL8905" s="1"/>
    </row>
    <row r="8906">
      <c r="I8906" s="1"/>
      <c r="J8906" s="1"/>
      <c r="K8906" s="1"/>
      <c r="AA8906" s="1"/>
      <c r="AB8906" s="1"/>
      <c r="AC8906" s="1"/>
      <c r="AJ8906" s="1"/>
      <c r="AK8906" s="1"/>
      <c r="AL8906" s="1"/>
    </row>
    <row r="8907">
      <c r="I8907" s="1"/>
      <c r="J8907" s="1"/>
      <c r="K8907" s="1"/>
      <c r="AA8907" s="1"/>
      <c r="AB8907" s="1"/>
      <c r="AC8907" s="1"/>
      <c r="AJ8907" s="1"/>
      <c r="AK8907" s="1"/>
      <c r="AL8907" s="1"/>
    </row>
    <row r="8908">
      <c r="I8908" s="1"/>
      <c r="J8908" s="1"/>
      <c r="K8908" s="1"/>
      <c r="AA8908" s="1"/>
      <c r="AB8908" s="1"/>
      <c r="AC8908" s="1"/>
      <c r="AJ8908" s="1"/>
      <c r="AK8908" s="1"/>
      <c r="AL8908" s="1"/>
    </row>
    <row r="8909">
      <c r="I8909" s="1"/>
      <c r="J8909" s="1"/>
      <c r="K8909" s="1"/>
      <c r="AA8909" s="1"/>
      <c r="AB8909" s="1"/>
      <c r="AC8909" s="1"/>
      <c r="AJ8909" s="1"/>
      <c r="AK8909" s="1"/>
      <c r="AL8909" s="1"/>
    </row>
    <row r="8910">
      <c r="I8910" s="1"/>
      <c r="J8910" s="1"/>
      <c r="K8910" s="1"/>
      <c r="AA8910" s="1"/>
      <c r="AB8910" s="1"/>
      <c r="AC8910" s="1"/>
      <c r="AJ8910" s="1"/>
      <c r="AK8910" s="1"/>
      <c r="AL8910" s="1"/>
    </row>
    <row r="8911">
      <c r="I8911" s="1"/>
      <c r="J8911" s="1"/>
      <c r="K8911" s="1"/>
      <c r="AA8911" s="1"/>
      <c r="AB8911" s="1"/>
      <c r="AC8911" s="1"/>
      <c r="AJ8911" s="1"/>
      <c r="AK8911" s="1"/>
      <c r="AL8911" s="1"/>
    </row>
    <row r="8912">
      <c r="I8912" s="1"/>
      <c r="J8912" s="1"/>
      <c r="K8912" s="1"/>
      <c r="AA8912" s="1"/>
      <c r="AB8912" s="1"/>
      <c r="AC8912" s="1"/>
      <c r="AJ8912" s="1"/>
      <c r="AK8912" s="1"/>
      <c r="AL8912" s="1"/>
    </row>
    <row r="8913">
      <c r="I8913" s="1"/>
      <c r="J8913" s="1"/>
      <c r="K8913" s="1"/>
      <c r="AA8913" s="1"/>
      <c r="AB8913" s="1"/>
      <c r="AC8913" s="1"/>
      <c r="AJ8913" s="1"/>
      <c r="AK8913" s="1"/>
      <c r="AL8913" s="1"/>
    </row>
    <row r="8914">
      <c r="I8914" s="1"/>
      <c r="J8914" s="1"/>
      <c r="K8914" s="1"/>
      <c r="AA8914" s="1"/>
      <c r="AB8914" s="1"/>
      <c r="AC8914" s="1"/>
      <c r="AJ8914" s="1"/>
      <c r="AK8914" s="1"/>
      <c r="AL8914" s="1"/>
    </row>
    <row r="8915">
      <c r="I8915" s="1"/>
      <c r="J8915" s="1"/>
      <c r="K8915" s="1"/>
      <c r="AA8915" s="1"/>
      <c r="AB8915" s="1"/>
      <c r="AC8915" s="1"/>
      <c r="AJ8915" s="1"/>
      <c r="AK8915" s="1"/>
      <c r="AL8915" s="1"/>
    </row>
    <row r="8916">
      <c r="I8916" s="1"/>
      <c r="J8916" s="1"/>
      <c r="K8916" s="1"/>
      <c r="AA8916" s="1"/>
      <c r="AB8916" s="1"/>
      <c r="AC8916" s="1"/>
      <c r="AJ8916" s="1"/>
      <c r="AK8916" s="1"/>
      <c r="AL8916" s="1"/>
    </row>
    <row r="8917">
      <c r="I8917" s="1"/>
      <c r="J8917" s="1"/>
      <c r="K8917" s="1"/>
      <c r="AA8917" s="1"/>
      <c r="AB8917" s="1"/>
      <c r="AC8917" s="1"/>
      <c r="AJ8917" s="1"/>
      <c r="AK8917" s="1"/>
      <c r="AL8917" s="1"/>
    </row>
    <row r="8918">
      <c r="I8918" s="1"/>
      <c r="J8918" s="1"/>
      <c r="K8918" s="1"/>
      <c r="AA8918" s="1"/>
      <c r="AB8918" s="1"/>
      <c r="AC8918" s="1"/>
      <c r="AJ8918" s="1"/>
      <c r="AK8918" s="1"/>
      <c r="AL8918" s="1"/>
    </row>
    <row r="8919">
      <c r="I8919" s="1"/>
      <c r="J8919" s="1"/>
      <c r="K8919" s="1"/>
      <c r="AA8919" s="1"/>
      <c r="AB8919" s="1"/>
      <c r="AC8919" s="1"/>
      <c r="AJ8919" s="1"/>
      <c r="AK8919" s="1"/>
      <c r="AL8919" s="1"/>
    </row>
    <row r="8920">
      <c r="I8920" s="1"/>
      <c r="J8920" s="1"/>
      <c r="K8920" s="1"/>
      <c r="AA8920" s="1"/>
      <c r="AB8920" s="1"/>
      <c r="AC8920" s="1"/>
      <c r="AJ8920" s="1"/>
      <c r="AK8920" s="1"/>
      <c r="AL8920" s="1"/>
    </row>
    <row r="8921">
      <c r="I8921" s="1"/>
      <c r="J8921" s="1"/>
      <c r="K8921" s="1"/>
      <c r="AA8921" s="1"/>
      <c r="AB8921" s="1"/>
      <c r="AC8921" s="1"/>
      <c r="AJ8921" s="1"/>
      <c r="AK8921" s="1"/>
      <c r="AL8921" s="1"/>
    </row>
    <row r="8922">
      <c r="I8922" s="1"/>
      <c r="J8922" s="1"/>
      <c r="K8922" s="1"/>
      <c r="AA8922" s="1"/>
      <c r="AB8922" s="1"/>
      <c r="AC8922" s="1"/>
      <c r="AJ8922" s="1"/>
      <c r="AK8922" s="1"/>
      <c r="AL8922" s="1"/>
    </row>
    <row r="8923">
      <c r="I8923" s="1"/>
      <c r="J8923" s="1"/>
      <c r="K8923" s="1"/>
      <c r="AA8923" s="1"/>
      <c r="AB8923" s="1"/>
      <c r="AC8923" s="1"/>
      <c r="AJ8923" s="1"/>
      <c r="AK8923" s="1"/>
      <c r="AL8923" s="1"/>
    </row>
    <row r="8924">
      <c r="I8924" s="1"/>
      <c r="J8924" s="1"/>
      <c r="K8924" s="1"/>
      <c r="AA8924" s="1"/>
      <c r="AB8924" s="1"/>
      <c r="AC8924" s="1"/>
      <c r="AJ8924" s="1"/>
      <c r="AK8924" s="1"/>
      <c r="AL8924" s="1"/>
    </row>
    <row r="8925">
      <c r="I8925" s="1"/>
      <c r="J8925" s="1"/>
      <c r="K8925" s="1"/>
      <c r="AA8925" s="1"/>
      <c r="AB8925" s="1"/>
      <c r="AC8925" s="1"/>
      <c r="AJ8925" s="1"/>
      <c r="AK8925" s="1"/>
      <c r="AL8925" s="1"/>
    </row>
    <row r="8926">
      <c r="I8926" s="1"/>
      <c r="J8926" s="1"/>
      <c r="K8926" s="1"/>
      <c r="AA8926" s="1"/>
      <c r="AB8926" s="1"/>
      <c r="AC8926" s="1"/>
      <c r="AJ8926" s="1"/>
      <c r="AK8926" s="1"/>
      <c r="AL8926" s="1"/>
    </row>
    <row r="8927">
      <c r="I8927" s="1"/>
      <c r="J8927" s="1"/>
      <c r="K8927" s="1"/>
      <c r="AA8927" s="1"/>
      <c r="AB8927" s="1"/>
      <c r="AC8927" s="1"/>
      <c r="AJ8927" s="1"/>
      <c r="AK8927" s="1"/>
      <c r="AL8927" s="1"/>
    </row>
    <row r="8928">
      <c r="I8928" s="1"/>
      <c r="J8928" s="1"/>
      <c r="K8928" s="1"/>
      <c r="AA8928" s="1"/>
      <c r="AB8928" s="1"/>
      <c r="AC8928" s="1"/>
      <c r="AJ8928" s="1"/>
      <c r="AK8928" s="1"/>
      <c r="AL8928" s="1"/>
    </row>
    <row r="8929">
      <c r="I8929" s="1"/>
      <c r="J8929" s="1"/>
      <c r="K8929" s="1"/>
      <c r="AA8929" s="1"/>
      <c r="AB8929" s="1"/>
      <c r="AC8929" s="1"/>
      <c r="AJ8929" s="1"/>
      <c r="AK8929" s="1"/>
      <c r="AL8929" s="1"/>
    </row>
    <row r="8930">
      <c r="I8930" s="1"/>
      <c r="J8930" s="1"/>
      <c r="K8930" s="1"/>
      <c r="AA8930" s="1"/>
      <c r="AB8930" s="1"/>
      <c r="AC8930" s="1"/>
      <c r="AJ8930" s="1"/>
      <c r="AK8930" s="1"/>
      <c r="AL8930" s="1"/>
    </row>
    <row r="8931">
      <c r="I8931" s="1"/>
      <c r="J8931" s="1"/>
      <c r="K8931" s="1"/>
      <c r="AA8931" s="1"/>
      <c r="AB8931" s="1"/>
      <c r="AC8931" s="1"/>
      <c r="AJ8931" s="1"/>
      <c r="AK8931" s="1"/>
      <c r="AL8931" s="1"/>
    </row>
    <row r="8932">
      <c r="I8932" s="1"/>
      <c r="J8932" s="1"/>
      <c r="K8932" s="1"/>
      <c r="AA8932" s="1"/>
      <c r="AB8932" s="1"/>
      <c r="AC8932" s="1"/>
      <c r="AJ8932" s="1"/>
      <c r="AK8932" s="1"/>
      <c r="AL8932" s="1"/>
    </row>
    <row r="8933">
      <c r="I8933" s="1"/>
      <c r="J8933" s="1"/>
      <c r="K8933" s="1"/>
      <c r="AA8933" s="1"/>
      <c r="AB8933" s="1"/>
      <c r="AC8933" s="1"/>
      <c r="AJ8933" s="1"/>
      <c r="AK8933" s="1"/>
      <c r="AL8933" s="1"/>
    </row>
    <row r="8934">
      <c r="I8934" s="1"/>
      <c r="J8934" s="1"/>
      <c r="K8934" s="1"/>
      <c r="AA8934" s="1"/>
      <c r="AB8934" s="1"/>
      <c r="AC8934" s="1"/>
      <c r="AJ8934" s="1"/>
      <c r="AK8934" s="1"/>
      <c r="AL8934" s="1"/>
    </row>
    <row r="8935">
      <c r="I8935" s="1"/>
      <c r="J8935" s="1"/>
      <c r="K8935" s="1"/>
      <c r="AA8935" s="1"/>
      <c r="AB8935" s="1"/>
      <c r="AC8935" s="1"/>
      <c r="AJ8935" s="1"/>
      <c r="AK8935" s="1"/>
      <c r="AL8935" s="1"/>
    </row>
    <row r="8936">
      <c r="I8936" s="1"/>
      <c r="J8936" s="1"/>
      <c r="K8936" s="1"/>
      <c r="AA8936" s="1"/>
      <c r="AB8936" s="1"/>
      <c r="AC8936" s="1"/>
      <c r="AJ8936" s="1"/>
      <c r="AK8936" s="1"/>
      <c r="AL8936" s="1"/>
    </row>
    <row r="8937">
      <c r="I8937" s="1"/>
      <c r="J8937" s="1"/>
      <c r="K8937" s="1"/>
      <c r="AA8937" s="1"/>
      <c r="AB8937" s="1"/>
      <c r="AC8937" s="1"/>
      <c r="AJ8937" s="1"/>
      <c r="AK8937" s="1"/>
      <c r="AL8937" s="1"/>
    </row>
    <row r="8938">
      <c r="I8938" s="1"/>
      <c r="J8938" s="1"/>
      <c r="K8938" s="1"/>
      <c r="AA8938" s="1"/>
      <c r="AB8938" s="1"/>
      <c r="AC8938" s="1"/>
      <c r="AJ8938" s="1"/>
      <c r="AK8938" s="1"/>
      <c r="AL8938" s="1"/>
    </row>
    <row r="8939">
      <c r="I8939" s="1"/>
      <c r="J8939" s="1"/>
      <c r="K8939" s="1"/>
      <c r="AA8939" s="1"/>
      <c r="AB8939" s="1"/>
      <c r="AC8939" s="1"/>
      <c r="AJ8939" s="1"/>
      <c r="AK8939" s="1"/>
      <c r="AL8939" s="1"/>
    </row>
    <row r="8940">
      <c r="I8940" s="1"/>
      <c r="J8940" s="1"/>
      <c r="K8940" s="1"/>
      <c r="AA8940" s="1"/>
      <c r="AB8940" s="1"/>
      <c r="AC8940" s="1"/>
      <c r="AJ8940" s="1"/>
      <c r="AK8940" s="1"/>
      <c r="AL8940" s="1"/>
    </row>
    <row r="8941">
      <c r="I8941" s="1"/>
      <c r="J8941" s="1"/>
      <c r="K8941" s="1"/>
      <c r="AA8941" s="1"/>
      <c r="AB8941" s="1"/>
      <c r="AC8941" s="1"/>
      <c r="AJ8941" s="1"/>
      <c r="AK8941" s="1"/>
      <c r="AL8941" s="1"/>
    </row>
    <row r="8942">
      <c r="I8942" s="1"/>
      <c r="J8942" s="1"/>
      <c r="K8942" s="1"/>
      <c r="AA8942" s="1"/>
      <c r="AB8942" s="1"/>
      <c r="AC8942" s="1"/>
      <c r="AJ8942" s="1"/>
      <c r="AK8942" s="1"/>
      <c r="AL8942" s="1"/>
    </row>
    <row r="8943">
      <c r="I8943" s="1"/>
      <c r="J8943" s="1"/>
      <c r="K8943" s="1"/>
      <c r="AA8943" s="1"/>
      <c r="AB8943" s="1"/>
      <c r="AC8943" s="1"/>
      <c r="AJ8943" s="1"/>
      <c r="AK8943" s="1"/>
      <c r="AL8943" s="1"/>
    </row>
    <row r="8944">
      <c r="I8944" s="1"/>
      <c r="J8944" s="1"/>
      <c r="K8944" s="1"/>
      <c r="AA8944" s="1"/>
      <c r="AB8944" s="1"/>
      <c r="AC8944" s="1"/>
      <c r="AJ8944" s="1"/>
      <c r="AK8944" s="1"/>
      <c r="AL8944" s="1"/>
    </row>
    <row r="8945">
      <c r="I8945" s="1"/>
      <c r="J8945" s="1"/>
      <c r="K8945" s="1"/>
      <c r="AA8945" s="1"/>
      <c r="AB8945" s="1"/>
      <c r="AC8945" s="1"/>
      <c r="AJ8945" s="1"/>
      <c r="AK8945" s="1"/>
      <c r="AL8945" s="1"/>
    </row>
    <row r="8946">
      <c r="I8946" s="1"/>
      <c r="J8946" s="1"/>
      <c r="K8946" s="1"/>
      <c r="AA8946" s="1"/>
      <c r="AB8946" s="1"/>
      <c r="AC8946" s="1"/>
      <c r="AJ8946" s="1"/>
      <c r="AK8946" s="1"/>
      <c r="AL8946" s="1"/>
    </row>
    <row r="8947">
      <c r="I8947" s="1"/>
      <c r="J8947" s="1"/>
      <c r="K8947" s="1"/>
      <c r="AA8947" s="1"/>
      <c r="AB8947" s="1"/>
      <c r="AC8947" s="1"/>
      <c r="AJ8947" s="1"/>
      <c r="AK8947" s="1"/>
      <c r="AL8947" s="1"/>
    </row>
    <row r="8948">
      <c r="I8948" s="1"/>
      <c r="J8948" s="1"/>
      <c r="K8948" s="1"/>
      <c r="AA8948" s="1"/>
      <c r="AB8948" s="1"/>
      <c r="AC8948" s="1"/>
      <c r="AJ8948" s="1"/>
      <c r="AK8948" s="1"/>
      <c r="AL8948" s="1"/>
    </row>
    <row r="8949">
      <c r="I8949" s="1"/>
      <c r="J8949" s="1"/>
      <c r="K8949" s="1"/>
      <c r="AA8949" s="1"/>
      <c r="AB8949" s="1"/>
      <c r="AC8949" s="1"/>
      <c r="AJ8949" s="1"/>
      <c r="AK8949" s="1"/>
      <c r="AL8949" s="1"/>
    </row>
    <row r="8950">
      <c r="I8950" s="1"/>
      <c r="J8950" s="1"/>
      <c r="K8950" s="1"/>
      <c r="AA8950" s="1"/>
      <c r="AB8950" s="1"/>
      <c r="AC8950" s="1"/>
      <c r="AJ8950" s="1"/>
      <c r="AK8950" s="1"/>
      <c r="AL8950" s="1"/>
    </row>
    <row r="8951">
      <c r="I8951" s="1"/>
      <c r="J8951" s="1"/>
      <c r="K8951" s="1"/>
      <c r="AA8951" s="1"/>
      <c r="AB8951" s="1"/>
      <c r="AC8951" s="1"/>
      <c r="AJ8951" s="1"/>
      <c r="AK8951" s="1"/>
      <c r="AL8951" s="1"/>
    </row>
    <row r="8952">
      <c r="I8952" s="1"/>
      <c r="J8952" s="1"/>
      <c r="K8952" s="1"/>
      <c r="AA8952" s="1"/>
      <c r="AB8952" s="1"/>
      <c r="AC8952" s="1"/>
      <c r="AJ8952" s="1"/>
      <c r="AK8952" s="1"/>
      <c r="AL8952" s="1"/>
    </row>
    <row r="8953">
      <c r="I8953" s="1"/>
      <c r="J8953" s="1"/>
      <c r="K8953" s="1"/>
      <c r="AA8953" s="1"/>
      <c r="AB8953" s="1"/>
      <c r="AC8953" s="1"/>
      <c r="AJ8953" s="1"/>
      <c r="AK8953" s="1"/>
      <c r="AL8953" s="1"/>
    </row>
    <row r="8954">
      <c r="I8954" s="1"/>
      <c r="J8954" s="1"/>
      <c r="K8954" s="1"/>
      <c r="AA8954" s="1"/>
      <c r="AB8954" s="1"/>
      <c r="AC8954" s="1"/>
      <c r="AJ8954" s="1"/>
      <c r="AK8954" s="1"/>
      <c r="AL8954" s="1"/>
    </row>
    <row r="8955">
      <c r="I8955" s="1"/>
      <c r="J8955" s="1"/>
      <c r="K8955" s="1"/>
      <c r="AA8955" s="1"/>
      <c r="AB8955" s="1"/>
      <c r="AC8955" s="1"/>
      <c r="AJ8955" s="1"/>
      <c r="AK8955" s="1"/>
      <c r="AL8955" s="1"/>
    </row>
    <row r="8956">
      <c r="I8956" s="1"/>
      <c r="J8956" s="1"/>
      <c r="K8956" s="1"/>
      <c r="AA8956" s="1"/>
      <c r="AB8956" s="1"/>
      <c r="AC8956" s="1"/>
      <c r="AJ8956" s="1"/>
      <c r="AK8956" s="1"/>
      <c r="AL8956" s="1"/>
    </row>
    <row r="8957">
      <c r="I8957" s="1"/>
      <c r="J8957" s="1"/>
      <c r="K8957" s="1"/>
      <c r="AA8957" s="1"/>
      <c r="AB8957" s="1"/>
      <c r="AC8957" s="1"/>
      <c r="AJ8957" s="1"/>
      <c r="AK8957" s="1"/>
      <c r="AL8957" s="1"/>
    </row>
    <row r="8958">
      <c r="I8958" s="1"/>
      <c r="J8958" s="1"/>
      <c r="K8958" s="1"/>
      <c r="AA8958" s="1"/>
      <c r="AB8958" s="1"/>
      <c r="AC8958" s="1"/>
      <c r="AJ8958" s="1"/>
      <c r="AK8958" s="1"/>
      <c r="AL8958" s="1"/>
    </row>
    <row r="8959">
      <c r="I8959" s="1"/>
      <c r="J8959" s="1"/>
      <c r="K8959" s="1"/>
      <c r="AA8959" s="1"/>
      <c r="AB8959" s="1"/>
      <c r="AC8959" s="1"/>
      <c r="AJ8959" s="1"/>
      <c r="AK8959" s="1"/>
      <c r="AL8959" s="1"/>
    </row>
    <row r="8960">
      <c r="I8960" s="1"/>
      <c r="J8960" s="1"/>
      <c r="K8960" s="1"/>
      <c r="AA8960" s="1"/>
      <c r="AB8960" s="1"/>
      <c r="AC8960" s="1"/>
      <c r="AJ8960" s="1"/>
      <c r="AK8960" s="1"/>
      <c r="AL8960" s="1"/>
    </row>
    <row r="8961">
      <c r="I8961" s="1"/>
      <c r="J8961" s="1"/>
      <c r="K8961" s="1"/>
      <c r="AA8961" s="1"/>
      <c r="AB8961" s="1"/>
      <c r="AC8961" s="1"/>
      <c r="AJ8961" s="1"/>
      <c r="AK8961" s="1"/>
      <c r="AL8961" s="1"/>
    </row>
    <row r="8962">
      <c r="I8962" s="1"/>
      <c r="J8962" s="1"/>
      <c r="K8962" s="1"/>
      <c r="AA8962" s="1"/>
      <c r="AB8962" s="1"/>
      <c r="AC8962" s="1"/>
      <c r="AJ8962" s="1"/>
      <c r="AK8962" s="1"/>
      <c r="AL8962" s="1"/>
    </row>
    <row r="8963">
      <c r="I8963" s="1"/>
      <c r="J8963" s="1"/>
      <c r="K8963" s="1"/>
      <c r="AA8963" s="1"/>
      <c r="AB8963" s="1"/>
      <c r="AC8963" s="1"/>
      <c r="AJ8963" s="1"/>
      <c r="AK8963" s="1"/>
      <c r="AL8963" s="1"/>
    </row>
    <row r="8964">
      <c r="I8964" s="1"/>
      <c r="J8964" s="1"/>
      <c r="K8964" s="1"/>
      <c r="AA8964" s="1"/>
      <c r="AB8964" s="1"/>
      <c r="AC8964" s="1"/>
      <c r="AJ8964" s="1"/>
      <c r="AK8964" s="1"/>
      <c r="AL8964" s="1"/>
    </row>
    <row r="8965">
      <c r="I8965" s="1"/>
      <c r="J8965" s="1"/>
      <c r="K8965" s="1"/>
      <c r="AA8965" s="1"/>
      <c r="AB8965" s="1"/>
      <c r="AC8965" s="1"/>
      <c r="AJ8965" s="1"/>
      <c r="AK8965" s="1"/>
      <c r="AL8965" s="1"/>
    </row>
    <row r="8966">
      <c r="I8966" s="1"/>
      <c r="J8966" s="1"/>
      <c r="K8966" s="1"/>
      <c r="AA8966" s="1"/>
      <c r="AB8966" s="1"/>
      <c r="AC8966" s="1"/>
      <c r="AJ8966" s="1"/>
      <c r="AK8966" s="1"/>
      <c r="AL8966" s="1"/>
    </row>
    <row r="8967">
      <c r="I8967" s="1"/>
      <c r="J8967" s="1"/>
      <c r="K8967" s="1"/>
      <c r="AA8967" s="1"/>
      <c r="AB8967" s="1"/>
      <c r="AC8967" s="1"/>
      <c r="AJ8967" s="1"/>
      <c r="AK8967" s="1"/>
      <c r="AL8967" s="1"/>
    </row>
    <row r="8968">
      <c r="I8968" s="1"/>
      <c r="J8968" s="1"/>
      <c r="K8968" s="1"/>
      <c r="AA8968" s="1"/>
      <c r="AB8968" s="1"/>
      <c r="AC8968" s="1"/>
      <c r="AJ8968" s="1"/>
      <c r="AK8968" s="1"/>
      <c r="AL8968" s="1"/>
    </row>
    <row r="8969">
      <c r="I8969" s="1"/>
      <c r="J8969" s="1"/>
      <c r="K8969" s="1"/>
      <c r="AA8969" s="1"/>
      <c r="AB8969" s="1"/>
      <c r="AC8969" s="1"/>
      <c r="AJ8969" s="1"/>
      <c r="AK8969" s="1"/>
      <c r="AL8969" s="1"/>
    </row>
    <row r="8970">
      <c r="I8970" s="1"/>
      <c r="J8970" s="1"/>
      <c r="K8970" s="1"/>
      <c r="AA8970" s="1"/>
      <c r="AB8970" s="1"/>
      <c r="AC8970" s="1"/>
      <c r="AJ8970" s="1"/>
      <c r="AK8970" s="1"/>
      <c r="AL8970" s="1"/>
    </row>
    <row r="8971">
      <c r="I8971" s="1"/>
      <c r="J8971" s="1"/>
      <c r="K8971" s="1"/>
      <c r="AA8971" s="1"/>
      <c r="AB8971" s="1"/>
      <c r="AC8971" s="1"/>
      <c r="AJ8971" s="1"/>
      <c r="AK8971" s="1"/>
      <c r="AL8971" s="1"/>
    </row>
    <row r="8972">
      <c r="I8972" s="1"/>
      <c r="J8972" s="1"/>
      <c r="K8972" s="1"/>
      <c r="AA8972" s="1"/>
      <c r="AB8972" s="1"/>
      <c r="AC8972" s="1"/>
      <c r="AJ8972" s="1"/>
      <c r="AK8972" s="1"/>
      <c r="AL8972" s="1"/>
    </row>
    <row r="8973">
      <c r="I8973" s="1"/>
      <c r="J8973" s="1"/>
      <c r="K8973" s="1"/>
      <c r="AA8973" s="1"/>
      <c r="AB8973" s="1"/>
      <c r="AC8973" s="1"/>
      <c r="AJ8973" s="1"/>
      <c r="AK8973" s="1"/>
      <c r="AL8973" s="1"/>
    </row>
    <row r="8974">
      <c r="I8974" s="1"/>
      <c r="J8974" s="1"/>
      <c r="K8974" s="1"/>
      <c r="AA8974" s="1"/>
      <c r="AB8974" s="1"/>
      <c r="AC8974" s="1"/>
      <c r="AJ8974" s="1"/>
      <c r="AK8974" s="1"/>
      <c r="AL8974" s="1"/>
    </row>
    <row r="8975">
      <c r="I8975" s="1"/>
      <c r="J8975" s="1"/>
      <c r="K8975" s="1"/>
      <c r="AA8975" s="1"/>
      <c r="AB8975" s="1"/>
      <c r="AC8975" s="1"/>
      <c r="AJ8975" s="1"/>
      <c r="AK8975" s="1"/>
      <c r="AL8975" s="1"/>
    </row>
    <row r="8976">
      <c r="I8976" s="1"/>
      <c r="J8976" s="1"/>
      <c r="K8976" s="1"/>
      <c r="AA8976" s="1"/>
      <c r="AB8976" s="1"/>
      <c r="AC8976" s="1"/>
      <c r="AJ8976" s="1"/>
      <c r="AK8976" s="1"/>
      <c r="AL8976" s="1"/>
    </row>
    <row r="8977">
      <c r="I8977" s="1"/>
      <c r="J8977" s="1"/>
      <c r="K8977" s="1"/>
      <c r="AA8977" s="1"/>
      <c r="AB8977" s="1"/>
      <c r="AC8977" s="1"/>
      <c r="AJ8977" s="1"/>
      <c r="AK8977" s="1"/>
      <c r="AL8977" s="1"/>
    </row>
    <row r="8978">
      <c r="I8978" s="1"/>
      <c r="J8978" s="1"/>
      <c r="K8978" s="1"/>
      <c r="AA8978" s="1"/>
      <c r="AB8978" s="1"/>
      <c r="AC8978" s="1"/>
      <c r="AJ8978" s="1"/>
      <c r="AK8978" s="1"/>
      <c r="AL8978" s="1"/>
    </row>
    <row r="8979">
      <c r="I8979" s="1"/>
      <c r="J8979" s="1"/>
      <c r="K8979" s="1"/>
      <c r="AA8979" s="1"/>
      <c r="AB8979" s="1"/>
      <c r="AC8979" s="1"/>
      <c r="AJ8979" s="1"/>
      <c r="AK8979" s="1"/>
      <c r="AL8979" s="1"/>
    </row>
    <row r="8980">
      <c r="I8980" s="1"/>
      <c r="J8980" s="1"/>
      <c r="K8980" s="1"/>
      <c r="AA8980" s="1"/>
      <c r="AB8980" s="1"/>
      <c r="AC8980" s="1"/>
      <c r="AJ8980" s="1"/>
      <c r="AK8980" s="1"/>
      <c r="AL8980" s="1"/>
    </row>
    <row r="8981">
      <c r="I8981" s="1"/>
      <c r="J8981" s="1"/>
      <c r="K8981" s="1"/>
      <c r="AA8981" s="1"/>
      <c r="AB8981" s="1"/>
      <c r="AC8981" s="1"/>
      <c r="AJ8981" s="1"/>
      <c r="AK8981" s="1"/>
      <c r="AL8981" s="1"/>
    </row>
    <row r="8982">
      <c r="I8982" s="1"/>
      <c r="J8982" s="1"/>
      <c r="K8982" s="1"/>
      <c r="AA8982" s="1"/>
      <c r="AB8982" s="1"/>
      <c r="AC8982" s="1"/>
      <c r="AJ8982" s="1"/>
      <c r="AK8982" s="1"/>
      <c r="AL8982" s="1"/>
    </row>
    <row r="8983">
      <c r="I8983" s="1"/>
      <c r="J8983" s="1"/>
      <c r="K8983" s="1"/>
      <c r="AA8983" s="1"/>
      <c r="AB8983" s="1"/>
      <c r="AC8983" s="1"/>
      <c r="AJ8983" s="1"/>
      <c r="AK8983" s="1"/>
      <c r="AL8983" s="1"/>
    </row>
    <row r="8984">
      <c r="I8984" s="1"/>
      <c r="J8984" s="1"/>
      <c r="K8984" s="1"/>
      <c r="AA8984" s="1"/>
      <c r="AB8984" s="1"/>
      <c r="AC8984" s="1"/>
      <c r="AJ8984" s="1"/>
      <c r="AK8984" s="1"/>
      <c r="AL8984" s="1"/>
    </row>
    <row r="8985">
      <c r="I8985" s="1"/>
      <c r="J8985" s="1"/>
      <c r="K8985" s="1"/>
      <c r="AA8985" s="1"/>
      <c r="AB8985" s="1"/>
      <c r="AC8985" s="1"/>
      <c r="AJ8985" s="1"/>
      <c r="AK8985" s="1"/>
      <c r="AL8985" s="1"/>
    </row>
    <row r="8986">
      <c r="I8986" s="1"/>
      <c r="J8986" s="1"/>
      <c r="K8986" s="1"/>
      <c r="AA8986" s="1"/>
      <c r="AB8986" s="1"/>
      <c r="AC8986" s="1"/>
      <c r="AJ8986" s="1"/>
      <c r="AK8986" s="1"/>
      <c r="AL8986" s="1"/>
    </row>
    <row r="8987">
      <c r="I8987" s="1"/>
      <c r="J8987" s="1"/>
      <c r="K8987" s="1"/>
      <c r="AA8987" s="1"/>
      <c r="AB8987" s="1"/>
      <c r="AC8987" s="1"/>
      <c r="AJ8987" s="1"/>
      <c r="AK8987" s="1"/>
      <c r="AL8987" s="1"/>
    </row>
    <row r="8988">
      <c r="I8988" s="1"/>
      <c r="J8988" s="1"/>
      <c r="K8988" s="1"/>
      <c r="AA8988" s="1"/>
      <c r="AB8988" s="1"/>
      <c r="AC8988" s="1"/>
      <c r="AJ8988" s="1"/>
      <c r="AK8988" s="1"/>
      <c r="AL8988" s="1"/>
    </row>
    <row r="8989">
      <c r="I8989" s="1"/>
      <c r="J8989" s="1"/>
      <c r="K8989" s="1"/>
      <c r="AA8989" s="1"/>
      <c r="AB8989" s="1"/>
      <c r="AC8989" s="1"/>
      <c r="AJ8989" s="1"/>
      <c r="AK8989" s="1"/>
      <c r="AL8989" s="1"/>
    </row>
    <row r="8990">
      <c r="I8990" s="1"/>
      <c r="J8990" s="1"/>
      <c r="K8990" s="1"/>
      <c r="AA8990" s="1"/>
      <c r="AB8990" s="1"/>
      <c r="AC8990" s="1"/>
      <c r="AJ8990" s="1"/>
      <c r="AK8990" s="1"/>
      <c r="AL8990" s="1"/>
    </row>
    <row r="8991">
      <c r="I8991" s="1"/>
      <c r="J8991" s="1"/>
      <c r="K8991" s="1"/>
      <c r="AA8991" s="1"/>
      <c r="AB8991" s="1"/>
      <c r="AC8991" s="1"/>
      <c r="AJ8991" s="1"/>
      <c r="AK8991" s="1"/>
      <c r="AL8991" s="1"/>
    </row>
    <row r="8992">
      <c r="I8992" s="1"/>
      <c r="J8992" s="1"/>
      <c r="K8992" s="1"/>
      <c r="AA8992" s="1"/>
      <c r="AB8992" s="1"/>
      <c r="AC8992" s="1"/>
      <c r="AJ8992" s="1"/>
      <c r="AK8992" s="1"/>
      <c r="AL8992" s="1"/>
    </row>
    <row r="8993">
      <c r="I8993" s="1"/>
      <c r="J8993" s="1"/>
      <c r="K8993" s="1"/>
      <c r="AA8993" s="1"/>
      <c r="AB8993" s="1"/>
      <c r="AC8993" s="1"/>
      <c r="AJ8993" s="1"/>
      <c r="AK8993" s="1"/>
      <c r="AL8993" s="1"/>
    </row>
    <row r="8994">
      <c r="I8994" s="1"/>
      <c r="J8994" s="1"/>
      <c r="K8994" s="1"/>
      <c r="AA8994" s="1"/>
      <c r="AB8994" s="1"/>
      <c r="AC8994" s="1"/>
      <c r="AJ8994" s="1"/>
      <c r="AK8994" s="1"/>
      <c r="AL8994" s="1"/>
    </row>
    <row r="8995">
      <c r="I8995" s="1"/>
      <c r="J8995" s="1"/>
      <c r="K8995" s="1"/>
      <c r="AA8995" s="1"/>
      <c r="AB8995" s="1"/>
      <c r="AC8995" s="1"/>
      <c r="AJ8995" s="1"/>
      <c r="AK8995" s="1"/>
      <c r="AL8995" s="1"/>
    </row>
    <row r="8996">
      <c r="I8996" s="1"/>
      <c r="J8996" s="1"/>
      <c r="K8996" s="1"/>
      <c r="AA8996" s="1"/>
      <c r="AB8996" s="1"/>
      <c r="AC8996" s="1"/>
      <c r="AJ8996" s="1"/>
      <c r="AK8996" s="1"/>
      <c r="AL8996" s="1"/>
    </row>
    <row r="8997">
      <c r="I8997" s="1"/>
      <c r="J8997" s="1"/>
      <c r="K8997" s="1"/>
      <c r="AA8997" s="1"/>
      <c r="AB8997" s="1"/>
      <c r="AC8997" s="1"/>
      <c r="AJ8997" s="1"/>
      <c r="AK8997" s="1"/>
      <c r="AL8997" s="1"/>
    </row>
    <row r="8998">
      <c r="I8998" s="1"/>
      <c r="J8998" s="1"/>
      <c r="K8998" s="1"/>
      <c r="AA8998" s="1"/>
      <c r="AB8998" s="1"/>
      <c r="AC8998" s="1"/>
      <c r="AJ8998" s="1"/>
      <c r="AK8998" s="1"/>
      <c r="AL8998" s="1"/>
    </row>
    <row r="8999">
      <c r="I8999" s="1"/>
      <c r="J8999" s="1"/>
      <c r="K8999" s="1"/>
      <c r="AA8999" s="1"/>
      <c r="AB8999" s="1"/>
      <c r="AC8999" s="1"/>
      <c r="AJ8999" s="1"/>
      <c r="AK8999" s="1"/>
      <c r="AL8999" s="1"/>
    </row>
    <row r="9000">
      <c r="I9000" s="1"/>
      <c r="J9000" s="1"/>
      <c r="K9000" s="1"/>
      <c r="AA9000" s="1"/>
      <c r="AB9000" s="1"/>
      <c r="AC9000" s="1"/>
      <c r="AJ9000" s="1"/>
      <c r="AK9000" s="1"/>
      <c r="AL9000" s="1"/>
    </row>
    <row r="9001">
      <c r="I9001" s="1"/>
      <c r="J9001" s="1"/>
      <c r="K9001" s="1"/>
      <c r="AA9001" s="1"/>
      <c r="AB9001" s="1"/>
      <c r="AC9001" s="1"/>
      <c r="AJ9001" s="1"/>
      <c r="AK9001" s="1"/>
      <c r="AL9001" s="1"/>
    </row>
    <row r="9002">
      <c r="I9002" s="1"/>
      <c r="J9002" s="1"/>
      <c r="K9002" s="1"/>
      <c r="AA9002" s="1"/>
      <c r="AB9002" s="1"/>
      <c r="AC9002" s="1"/>
      <c r="AJ9002" s="1"/>
      <c r="AK9002" s="1"/>
      <c r="AL9002" s="1"/>
    </row>
    <row r="9003">
      <c r="I9003" s="1"/>
      <c r="J9003" s="1"/>
      <c r="K9003" s="1"/>
      <c r="AA9003" s="1"/>
      <c r="AB9003" s="1"/>
      <c r="AC9003" s="1"/>
      <c r="AJ9003" s="1"/>
      <c r="AK9003" s="1"/>
      <c r="AL9003" s="1"/>
    </row>
    <row r="9004">
      <c r="I9004" s="1"/>
      <c r="J9004" s="1"/>
      <c r="K9004" s="1"/>
      <c r="AA9004" s="1"/>
      <c r="AB9004" s="1"/>
      <c r="AC9004" s="1"/>
      <c r="AJ9004" s="1"/>
      <c r="AK9004" s="1"/>
      <c r="AL9004" s="1"/>
    </row>
    <row r="9005">
      <c r="I9005" s="1"/>
      <c r="J9005" s="1"/>
      <c r="K9005" s="1"/>
      <c r="AA9005" s="1"/>
      <c r="AB9005" s="1"/>
      <c r="AC9005" s="1"/>
      <c r="AJ9005" s="1"/>
      <c r="AK9005" s="1"/>
      <c r="AL9005" s="1"/>
    </row>
    <row r="9006">
      <c r="I9006" s="1"/>
      <c r="J9006" s="1"/>
      <c r="K9006" s="1"/>
      <c r="AA9006" s="1"/>
      <c r="AB9006" s="1"/>
      <c r="AC9006" s="1"/>
      <c r="AJ9006" s="1"/>
      <c r="AK9006" s="1"/>
      <c r="AL9006" s="1"/>
    </row>
    <row r="9007">
      <c r="I9007" s="1"/>
      <c r="J9007" s="1"/>
      <c r="K9007" s="1"/>
      <c r="AA9007" s="1"/>
      <c r="AB9007" s="1"/>
      <c r="AC9007" s="1"/>
      <c r="AJ9007" s="1"/>
      <c r="AK9007" s="1"/>
      <c r="AL9007" s="1"/>
    </row>
    <row r="9008">
      <c r="I9008" s="1"/>
      <c r="J9008" s="1"/>
      <c r="K9008" s="1"/>
      <c r="AA9008" s="1"/>
      <c r="AB9008" s="1"/>
      <c r="AC9008" s="1"/>
      <c r="AJ9008" s="1"/>
      <c r="AK9008" s="1"/>
      <c r="AL9008" s="1"/>
    </row>
    <row r="9009">
      <c r="I9009" s="1"/>
      <c r="J9009" s="1"/>
      <c r="K9009" s="1"/>
      <c r="AA9009" s="1"/>
      <c r="AB9009" s="1"/>
      <c r="AC9009" s="1"/>
      <c r="AJ9009" s="1"/>
      <c r="AK9009" s="1"/>
      <c r="AL9009" s="1"/>
    </row>
    <row r="9010">
      <c r="I9010" s="1"/>
      <c r="J9010" s="1"/>
      <c r="K9010" s="1"/>
      <c r="AA9010" s="1"/>
      <c r="AB9010" s="1"/>
      <c r="AC9010" s="1"/>
      <c r="AJ9010" s="1"/>
      <c r="AK9010" s="1"/>
      <c r="AL9010" s="1"/>
    </row>
    <row r="9011">
      <c r="I9011" s="1"/>
      <c r="J9011" s="1"/>
      <c r="K9011" s="1"/>
      <c r="AA9011" s="1"/>
      <c r="AB9011" s="1"/>
      <c r="AC9011" s="1"/>
      <c r="AJ9011" s="1"/>
      <c r="AK9011" s="1"/>
      <c r="AL9011" s="1"/>
    </row>
    <row r="9012">
      <c r="I9012" s="1"/>
      <c r="J9012" s="1"/>
      <c r="K9012" s="1"/>
      <c r="AA9012" s="1"/>
      <c r="AB9012" s="1"/>
      <c r="AC9012" s="1"/>
      <c r="AJ9012" s="1"/>
      <c r="AK9012" s="1"/>
      <c r="AL9012" s="1"/>
    </row>
    <row r="9013">
      <c r="I9013" s="1"/>
      <c r="J9013" s="1"/>
      <c r="K9013" s="1"/>
      <c r="AA9013" s="1"/>
      <c r="AB9013" s="1"/>
      <c r="AC9013" s="1"/>
      <c r="AJ9013" s="1"/>
      <c r="AK9013" s="1"/>
      <c r="AL9013" s="1"/>
    </row>
    <row r="9014">
      <c r="I9014" s="1"/>
      <c r="J9014" s="1"/>
      <c r="K9014" s="1"/>
      <c r="AA9014" s="1"/>
      <c r="AB9014" s="1"/>
      <c r="AC9014" s="1"/>
      <c r="AJ9014" s="1"/>
      <c r="AK9014" s="1"/>
      <c r="AL9014" s="1"/>
    </row>
    <row r="9015">
      <c r="I9015" s="1"/>
      <c r="J9015" s="1"/>
      <c r="K9015" s="1"/>
      <c r="AA9015" s="1"/>
      <c r="AB9015" s="1"/>
      <c r="AC9015" s="1"/>
      <c r="AJ9015" s="1"/>
      <c r="AK9015" s="1"/>
      <c r="AL9015" s="1"/>
    </row>
    <row r="9016">
      <c r="I9016" s="1"/>
      <c r="J9016" s="1"/>
      <c r="K9016" s="1"/>
      <c r="AA9016" s="1"/>
      <c r="AB9016" s="1"/>
      <c r="AC9016" s="1"/>
      <c r="AJ9016" s="1"/>
      <c r="AK9016" s="1"/>
      <c r="AL9016" s="1"/>
    </row>
    <row r="9017">
      <c r="I9017" s="1"/>
      <c r="J9017" s="1"/>
      <c r="K9017" s="1"/>
      <c r="AA9017" s="1"/>
      <c r="AB9017" s="1"/>
      <c r="AC9017" s="1"/>
      <c r="AJ9017" s="1"/>
      <c r="AK9017" s="1"/>
      <c r="AL9017" s="1"/>
    </row>
    <row r="9018">
      <c r="I9018" s="1"/>
      <c r="J9018" s="1"/>
      <c r="K9018" s="1"/>
      <c r="AA9018" s="1"/>
      <c r="AB9018" s="1"/>
      <c r="AC9018" s="1"/>
      <c r="AJ9018" s="1"/>
      <c r="AK9018" s="1"/>
      <c r="AL9018" s="1"/>
    </row>
    <row r="9019">
      <c r="I9019" s="1"/>
      <c r="J9019" s="1"/>
      <c r="K9019" s="1"/>
      <c r="AA9019" s="1"/>
      <c r="AB9019" s="1"/>
      <c r="AC9019" s="1"/>
      <c r="AJ9019" s="1"/>
      <c r="AK9019" s="1"/>
      <c r="AL9019" s="1"/>
    </row>
    <row r="9020">
      <c r="I9020" s="1"/>
      <c r="J9020" s="1"/>
      <c r="K9020" s="1"/>
      <c r="AA9020" s="1"/>
      <c r="AB9020" s="1"/>
      <c r="AC9020" s="1"/>
      <c r="AJ9020" s="1"/>
      <c r="AK9020" s="1"/>
      <c r="AL9020" s="1"/>
    </row>
    <row r="9021">
      <c r="I9021" s="1"/>
      <c r="J9021" s="1"/>
      <c r="K9021" s="1"/>
      <c r="AA9021" s="1"/>
      <c r="AB9021" s="1"/>
      <c r="AC9021" s="1"/>
      <c r="AJ9021" s="1"/>
      <c r="AK9021" s="1"/>
      <c r="AL9021" s="1"/>
    </row>
    <row r="9022">
      <c r="I9022" s="1"/>
      <c r="J9022" s="1"/>
      <c r="K9022" s="1"/>
      <c r="AA9022" s="1"/>
      <c r="AB9022" s="1"/>
      <c r="AC9022" s="1"/>
      <c r="AJ9022" s="1"/>
      <c r="AK9022" s="1"/>
      <c r="AL9022" s="1"/>
    </row>
    <row r="9023">
      <c r="I9023" s="1"/>
      <c r="J9023" s="1"/>
      <c r="K9023" s="1"/>
      <c r="AA9023" s="1"/>
      <c r="AB9023" s="1"/>
      <c r="AC9023" s="1"/>
      <c r="AJ9023" s="1"/>
      <c r="AK9023" s="1"/>
      <c r="AL9023" s="1"/>
    </row>
    <row r="9024">
      <c r="I9024" s="1"/>
      <c r="J9024" s="1"/>
      <c r="K9024" s="1"/>
      <c r="AA9024" s="1"/>
      <c r="AB9024" s="1"/>
      <c r="AC9024" s="1"/>
      <c r="AJ9024" s="1"/>
      <c r="AK9024" s="1"/>
      <c r="AL9024" s="1"/>
    </row>
    <row r="9025">
      <c r="I9025" s="1"/>
      <c r="J9025" s="1"/>
      <c r="K9025" s="1"/>
      <c r="AA9025" s="1"/>
      <c r="AB9025" s="1"/>
      <c r="AC9025" s="1"/>
      <c r="AJ9025" s="1"/>
      <c r="AK9025" s="1"/>
      <c r="AL9025" s="1"/>
    </row>
    <row r="9026">
      <c r="I9026" s="1"/>
      <c r="J9026" s="1"/>
      <c r="K9026" s="1"/>
      <c r="AA9026" s="1"/>
      <c r="AB9026" s="1"/>
      <c r="AC9026" s="1"/>
      <c r="AJ9026" s="1"/>
      <c r="AK9026" s="1"/>
      <c r="AL9026" s="1"/>
    </row>
    <row r="9027">
      <c r="I9027" s="1"/>
      <c r="J9027" s="1"/>
      <c r="K9027" s="1"/>
      <c r="AA9027" s="1"/>
      <c r="AB9027" s="1"/>
      <c r="AC9027" s="1"/>
      <c r="AJ9027" s="1"/>
      <c r="AK9027" s="1"/>
      <c r="AL9027" s="1"/>
    </row>
    <row r="9028">
      <c r="I9028" s="1"/>
      <c r="J9028" s="1"/>
      <c r="K9028" s="1"/>
      <c r="AA9028" s="1"/>
      <c r="AB9028" s="1"/>
      <c r="AC9028" s="1"/>
      <c r="AJ9028" s="1"/>
      <c r="AK9028" s="1"/>
      <c r="AL9028" s="1"/>
    </row>
    <row r="9029">
      <c r="I9029" s="1"/>
      <c r="J9029" s="1"/>
      <c r="K9029" s="1"/>
      <c r="AA9029" s="1"/>
      <c r="AB9029" s="1"/>
      <c r="AC9029" s="1"/>
      <c r="AJ9029" s="1"/>
      <c r="AK9029" s="1"/>
      <c r="AL9029" s="1"/>
    </row>
    <row r="9030">
      <c r="I9030" s="1"/>
      <c r="J9030" s="1"/>
      <c r="K9030" s="1"/>
      <c r="AA9030" s="1"/>
      <c r="AB9030" s="1"/>
      <c r="AC9030" s="1"/>
      <c r="AJ9030" s="1"/>
      <c r="AK9030" s="1"/>
      <c r="AL9030" s="1"/>
    </row>
    <row r="9031">
      <c r="I9031" s="1"/>
      <c r="J9031" s="1"/>
      <c r="K9031" s="1"/>
      <c r="AA9031" s="1"/>
      <c r="AB9031" s="1"/>
      <c r="AC9031" s="1"/>
      <c r="AJ9031" s="1"/>
      <c r="AK9031" s="1"/>
      <c r="AL9031" s="1"/>
    </row>
    <row r="9032">
      <c r="I9032" s="1"/>
      <c r="J9032" s="1"/>
      <c r="K9032" s="1"/>
      <c r="AA9032" s="1"/>
      <c r="AB9032" s="1"/>
      <c r="AC9032" s="1"/>
      <c r="AJ9032" s="1"/>
      <c r="AK9032" s="1"/>
      <c r="AL9032" s="1"/>
    </row>
    <row r="9033">
      <c r="I9033" s="1"/>
      <c r="J9033" s="1"/>
      <c r="K9033" s="1"/>
      <c r="AA9033" s="1"/>
      <c r="AB9033" s="1"/>
      <c r="AC9033" s="1"/>
      <c r="AJ9033" s="1"/>
      <c r="AK9033" s="1"/>
      <c r="AL9033" s="1"/>
    </row>
    <row r="9034">
      <c r="I9034" s="1"/>
      <c r="J9034" s="1"/>
      <c r="K9034" s="1"/>
      <c r="AA9034" s="1"/>
      <c r="AB9034" s="1"/>
      <c r="AC9034" s="1"/>
      <c r="AJ9034" s="1"/>
      <c r="AK9034" s="1"/>
      <c r="AL9034" s="1"/>
    </row>
    <row r="9035">
      <c r="I9035" s="1"/>
      <c r="J9035" s="1"/>
      <c r="K9035" s="1"/>
      <c r="AA9035" s="1"/>
      <c r="AB9035" s="1"/>
      <c r="AC9035" s="1"/>
      <c r="AJ9035" s="1"/>
      <c r="AK9035" s="1"/>
      <c r="AL9035" s="1"/>
    </row>
    <row r="9036">
      <c r="I9036" s="1"/>
      <c r="J9036" s="1"/>
      <c r="K9036" s="1"/>
      <c r="AA9036" s="1"/>
      <c r="AB9036" s="1"/>
      <c r="AC9036" s="1"/>
      <c r="AJ9036" s="1"/>
      <c r="AK9036" s="1"/>
      <c r="AL9036" s="1"/>
    </row>
    <row r="9037">
      <c r="I9037" s="1"/>
      <c r="J9037" s="1"/>
      <c r="K9037" s="1"/>
      <c r="AA9037" s="1"/>
      <c r="AB9037" s="1"/>
      <c r="AC9037" s="1"/>
      <c r="AJ9037" s="1"/>
      <c r="AK9037" s="1"/>
      <c r="AL9037" s="1"/>
    </row>
    <row r="9038">
      <c r="I9038" s="1"/>
      <c r="J9038" s="1"/>
      <c r="K9038" s="1"/>
      <c r="AA9038" s="1"/>
      <c r="AB9038" s="1"/>
      <c r="AC9038" s="1"/>
      <c r="AJ9038" s="1"/>
      <c r="AK9038" s="1"/>
      <c r="AL9038" s="1"/>
    </row>
    <row r="9039">
      <c r="I9039" s="1"/>
      <c r="J9039" s="1"/>
      <c r="K9039" s="1"/>
      <c r="AA9039" s="1"/>
      <c r="AB9039" s="1"/>
      <c r="AC9039" s="1"/>
      <c r="AJ9039" s="1"/>
      <c r="AK9039" s="1"/>
      <c r="AL9039" s="1"/>
    </row>
    <row r="9040">
      <c r="I9040" s="1"/>
      <c r="J9040" s="1"/>
      <c r="K9040" s="1"/>
      <c r="AA9040" s="1"/>
      <c r="AB9040" s="1"/>
      <c r="AC9040" s="1"/>
      <c r="AJ9040" s="1"/>
      <c r="AK9040" s="1"/>
      <c r="AL9040" s="1"/>
    </row>
    <row r="9041">
      <c r="I9041" s="1"/>
      <c r="J9041" s="1"/>
      <c r="K9041" s="1"/>
      <c r="AA9041" s="1"/>
      <c r="AB9041" s="1"/>
      <c r="AC9041" s="1"/>
      <c r="AJ9041" s="1"/>
      <c r="AK9041" s="1"/>
      <c r="AL9041" s="1"/>
    </row>
    <row r="9042">
      <c r="I9042" s="1"/>
      <c r="J9042" s="1"/>
      <c r="K9042" s="1"/>
      <c r="AA9042" s="1"/>
      <c r="AB9042" s="1"/>
      <c r="AC9042" s="1"/>
      <c r="AJ9042" s="1"/>
      <c r="AK9042" s="1"/>
      <c r="AL9042" s="1"/>
    </row>
    <row r="9043">
      <c r="I9043" s="1"/>
      <c r="J9043" s="1"/>
      <c r="K9043" s="1"/>
      <c r="AA9043" s="1"/>
      <c r="AB9043" s="1"/>
      <c r="AC9043" s="1"/>
      <c r="AJ9043" s="1"/>
      <c r="AK9043" s="1"/>
      <c r="AL9043" s="1"/>
    </row>
    <row r="9044">
      <c r="I9044" s="1"/>
      <c r="J9044" s="1"/>
      <c r="K9044" s="1"/>
      <c r="AA9044" s="1"/>
      <c r="AB9044" s="1"/>
      <c r="AC9044" s="1"/>
      <c r="AJ9044" s="1"/>
      <c r="AK9044" s="1"/>
      <c r="AL9044" s="1"/>
    </row>
    <row r="9045">
      <c r="I9045" s="1"/>
      <c r="J9045" s="1"/>
      <c r="K9045" s="1"/>
      <c r="AA9045" s="1"/>
      <c r="AB9045" s="1"/>
      <c r="AC9045" s="1"/>
      <c r="AJ9045" s="1"/>
      <c r="AK9045" s="1"/>
      <c r="AL9045" s="1"/>
    </row>
    <row r="9046">
      <c r="I9046" s="1"/>
      <c r="J9046" s="1"/>
      <c r="K9046" s="1"/>
      <c r="AA9046" s="1"/>
      <c r="AB9046" s="1"/>
      <c r="AC9046" s="1"/>
      <c r="AJ9046" s="1"/>
      <c r="AK9046" s="1"/>
      <c r="AL9046" s="1"/>
    </row>
    <row r="9047">
      <c r="I9047" s="1"/>
      <c r="J9047" s="1"/>
      <c r="K9047" s="1"/>
      <c r="AA9047" s="1"/>
      <c r="AB9047" s="1"/>
      <c r="AC9047" s="1"/>
      <c r="AJ9047" s="1"/>
      <c r="AK9047" s="1"/>
      <c r="AL9047" s="1"/>
    </row>
    <row r="9048">
      <c r="I9048" s="1"/>
      <c r="J9048" s="1"/>
      <c r="K9048" s="1"/>
      <c r="AA9048" s="1"/>
      <c r="AB9048" s="1"/>
      <c r="AC9048" s="1"/>
      <c r="AJ9048" s="1"/>
      <c r="AK9048" s="1"/>
      <c r="AL9048" s="1"/>
    </row>
    <row r="9049">
      <c r="I9049" s="1"/>
      <c r="J9049" s="1"/>
      <c r="K9049" s="1"/>
      <c r="AA9049" s="1"/>
      <c r="AB9049" s="1"/>
      <c r="AC9049" s="1"/>
      <c r="AJ9049" s="1"/>
      <c r="AK9049" s="1"/>
      <c r="AL9049" s="1"/>
    </row>
    <row r="9050">
      <c r="I9050" s="1"/>
      <c r="J9050" s="1"/>
      <c r="K9050" s="1"/>
      <c r="AA9050" s="1"/>
      <c r="AB9050" s="1"/>
      <c r="AC9050" s="1"/>
      <c r="AJ9050" s="1"/>
      <c r="AK9050" s="1"/>
      <c r="AL9050" s="1"/>
    </row>
    <row r="9051">
      <c r="I9051" s="1"/>
      <c r="J9051" s="1"/>
      <c r="K9051" s="1"/>
      <c r="AA9051" s="1"/>
      <c r="AB9051" s="1"/>
      <c r="AC9051" s="1"/>
      <c r="AJ9051" s="1"/>
      <c r="AK9051" s="1"/>
      <c r="AL9051" s="1"/>
    </row>
    <row r="9052">
      <c r="I9052" s="1"/>
      <c r="J9052" s="1"/>
      <c r="K9052" s="1"/>
      <c r="AA9052" s="1"/>
      <c r="AB9052" s="1"/>
      <c r="AC9052" s="1"/>
      <c r="AJ9052" s="1"/>
      <c r="AK9052" s="1"/>
      <c r="AL9052" s="1"/>
    </row>
    <row r="9053">
      <c r="I9053" s="1"/>
      <c r="J9053" s="1"/>
      <c r="K9053" s="1"/>
      <c r="AA9053" s="1"/>
      <c r="AB9053" s="1"/>
      <c r="AC9053" s="1"/>
      <c r="AJ9053" s="1"/>
      <c r="AK9053" s="1"/>
      <c r="AL9053" s="1"/>
    </row>
    <row r="9054">
      <c r="I9054" s="1"/>
      <c r="J9054" s="1"/>
      <c r="K9054" s="1"/>
      <c r="AA9054" s="1"/>
      <c r="AB9054" s="1"/>
      <c r="AC9054" s="1"/>
      <c r="AJ9054" s="1"/>
      <c r="AK9054" s="1"/>
      <c r="AL9054" s="1"/>
    </row>
    <row r="9055">
      <c r="I9055" s="1"/>
      <c r="J9055" s="1"/>
      <c r="K9055" s="1"/>
      <c r="AA9055" s="1"/>
      <c r="AB9055" s="1"/>
      <c r="AC9055" s="1"/>
      <c r="AJ9055" s="1"/>
      <c r="AK9055" s="1"/>
      <c r="AL9055" s="1"/>
    </row>
    <row r="9056">
      <c r="I9056" s="1"/>
      <c r="J9056" s="1"/>
      <c r="K9056" s="1"/>
      <c r="AA9056" s="1"/>
      <c r="AB9056" s="1"/>
      <c r="AC9056" s="1"/>
      <c r="AJ9056" s="1"/>
      <c r="AK9056" s="1"/>
      <c r="AL9056" s="1"/>
    </row>
    <row r="9057">
      <c r="I9057" s="1"/>
      <c r="J9057" s="1"/>
      <c r="K9057" s="1"/>
      <c r="AA9057" s="1"/>
      <c r="AB9057" s="1"/>
      <c r="AC9057" s="1"/>
      <c r="AJ9057" s="1"/>
      <c r="AK9057" s="1"/>
      <c r="AL9057" s="1"/>
    </row>
    <row r="9058">
      <c r="I9058" s="1"/>
      <c r="J9058" s="1"/>
      <c r="K9058" s="1"/>
      <c r="AA9058" s="1"/>
      <c r="AB9058" s="1"/>
      <c r="AC9058" s="1"/>
      <c r="AJ9058" s="1"/>
      <c r="AK9058" s="1"/>
      <c r="AL9058" s="1"/>
    </row>
    <row r="9059">
      <c r="I9059" s="1"/>
      <c r="J9059" s="1"/>
      <c r="K9059" s="1"/>
      <c r="AA9059" s="1"/>
      <c r="AB9059" s="1"/>
      <c r="AC9059" s="1"/>
      <c r="AJ9059" s="1"/>
      <c r="AK9059" s="1"/>
      <c r="AL9059" s="1"/>
    </row>
    <row r="9060">
      <c r="I9060" s="1"/>
      <c r="J9060" s="1"/>
      <c r="K9060" s="1"/>
      <c r="AA9060" s="1"/>
      <c r="AB9060" s="1"/>
      <c r="AC9060" s="1"/>
      <c r="AJ9060" s="1"/>
      <c r="AK9060" s="1"/>
      <c r="AL9060" s="1"/>
    </row>
    <row r="9061">
      <c r="I9061" s="1"/>
      <c r="J9061" s="1"/>
      <c r="K9061" s="1"/>
      <c r="AA9061" s="1"/>
      <c r="AB9061" s="1"/>
      <c r="AC9061" s="1"/>
      <c r="AJ9061" s="1"/>
      <c r="AK9061" s="1"/>
      <c r="AL9061" s="1"/>
    </row>
    <row r="9062">
      <c r="I9062" s="1"/>
      <c r="J9062" s="1"/>
      <c r="K9062" s="1"/>
      <c r="AA9062" s="1"/>
      <c r="AB9062" s="1"/>
      <c r="AC9062" s="1"/>
      <c r="AJ9062" s="1"/>
      <c r="AK9062" s="1"/>
      <c r="AL9062" s="1"/>
    </row>
    <row r="9063">
      <c r="I9063" s="1"/>
      <c r="J9063" s="1"/>
      <c r="K9063" s="1"/>
      <c r="AA9063" s="1"/>
      <c r="AB9063" s="1"/>
      <c r="AC9063" s="1"/>
      <c r="AJ9063" s="1"/>
      <c r="AK9063" s="1"/>
      <c r="AL9063" s="1"/>
    </row>
    <row r="9064">
      <c r="I9064" s="1"/>
      <c r="J9064" s="1"/>
      <c r="K9064" s="1"/>
      <c r="AA9064" s="1"/>
      <c r="AB9064" s="1"/>
      <c r="AC9064" s="1"/>
      <c r="AJ9064" s="1"/>
      <c r="AK9064" s="1"/>
      <c r="AL9064" s="1"/>
    </row>
    <row r="9065">
      <c r="I9065" s="1"/>
      <c r="J9065" s="1"/>
      <c r="K9065" s="1"/>
      <c r="AA9065" s="1"/>
      <c r="AB9065" s="1"/>
      <c r="AC9065" s="1"/>
      <c r="AJ9065" s="1"/>
      <c r="AK9065" s="1"/>
      <c r="AL9065" s="1"/>
    </row>
    <row r="9066">
      <c r="I9066" s="1"/>
      <c r="J9066" s="1"/>
      <c r="K9066" s="1"/>
      <c r="AA9066" s="1"/>
      <c r="AB9066" s="1"/>
      <c r="AC9066" s="1"/>
      <c r="AJ9066" s="1"/>
      <c r="AK9066" s="1"/>
      <c r="AL9066" s="1"/>
    </row>
    <row r="9067">
      <c r="I9067" s="1"/>
      <c r="J9067" s="1"/>
      <c r="K9067" s="1"/>
      <c r="AA9067" s="1"/>
      <c r="AB9067" s="1"/>
      <c r="AC9067" s="1"/>
      <c r="AJ9067" s="1"/>
      <c r="AK9067" s="1"/>
      <c r="AL9067" s="1"/>
    </row>
    <row r="9068">
      <c r="I9068" s="1"/>
      <c r="J9068" s="1"/>
      <c r="K9068" s="1"/>
      <c r="AA9068" s="1"/>
      <c r="AB9068" s="1"/>
      <c r="AC9068" s="1"/>
      <c r="AJ9068" s="1"/>
      <c r="AK9068" s="1"/>
      <c r="AL9068" s="1"/>
    </row>
    <row r="9069">
      <c r="I9069" s="1"/>
      <c r="J9069" s="1"/>
      <c r="K9069" s="1"/>
      <c r="AA9069" s="1"/>
      <c r="AB9069" s="1"/>
      <c r="AC9069" s="1"/>
      <c r="AJ9069" s="1"/>
      <c r="AK9069" s="1"/>
      <c r="AL9069" s="1"/>
    </row>
    <row r="9070">
      <c r="I9070" s="1"/>
      <c r="J9070" s="1"/>
      <c r="K9070" s="1"/>
      <c r="AA9070" s="1"/>
      <c r="AB9070" s="1"/>
      <c r="AC9070" s="1"/>
      <c r="AJ9070" s="1"/>
      <c r="AK9070" s="1"/>
      <c r="AL9070" s="1"/>
    </row>
    <row r="9071">
      <c r="I9071" s="1"/>
      <c r="J9071" s="1"/>
      <c r="K9071" s="1"/>
      <c r="AA9071" s="1"/>
      <c r="AB9071" s="1"/>
      <c r="AC9071" s="1"/>
      <c r="AJ9071" s="1"/>
      <c r="AK9071" s="1"/>
      <c r="AL9071" s="1"/>
    </row>
    <row r="9072">
      <c r="I9072" s="1"/>
      <c r="J9072" s="1"/>
      <c r="K9072" s="1"/>
      <c r="AA9072" s="1"/>
      <c r="AB9072" s="1"/>
      <c r="AC9072" s="1"/>
      <c r="AJ9072" s="1"/>
      <c r="AK9072" s="1"/>
      <c r="AL9072" s="1"/>
    </row>
    <row r="9073">
      <c r="I9073" s="1"/>
      <c r="J9073" s="1"/>
      <c r="K9073" s="1"/>
      <c r="AA9073" s="1"/>
      <c r="AB9073" s="1"/>
      <c r="AC9073" s="1"/>
      <c r="AJ9073" s="1"/>
      <c r="AK9073" s="1"/>
      <c r="AL9073" s="1"/>
    </row>
    <row r="9074">
      <c r="I9074" s="1"/>
      <c r="J9074" s="1"/>
      <c r="K9074" s="1"/>
      <c r="AA9074" s="1"/>
      <c r="AB9074" s="1"/>
      <c r="AC9074" s="1"/>
      <c r="AJ9074" s="1"/>
      <c r="AK9074" s="1"/>
      <c r="AL9074" s="1"/>
    </row>
    <row r="9075">
      <c r="I9075" s="1"/>
      <c r="J9075" s="1"/>
      <c r="K9075" s="1"/>
      <c r="AA9075" s="1"/>
      <c r="AB9075" s="1"/>
      <c r="AC9075" s="1"/>
      <c r="AJ9075" s="1"/>
      <c r="AK9075" s="1"/>
      <c r="AL9075" s="1"/>
    </row>
    <row r="9076">
      <c r="I9076" s="1"/>
      <c r="J9076" s="1"/>
      <c r="K9076" s="1"/>
      <c r="AA9076" s="1"/>
      <c r="AB9076" s="1"/>
      <c r="AC9076" s="1"/>
      <c r="AJ9076" s="1"/>
      <c r="AK9076" s="1"/>
      <c r="AL9076" s="1"/>
    </row>
    <row r="9077">
      <c r="I9077" s="1"/>
      <c r="J9077" s="1"/>
      <c r="K9077" s="1"/>
      <c r="AA9077" s="1"/>
      <c r="AB9077" s="1"/>
      <c r="AC9077" s="1"/>
      <c r="AJ9077" s="1"/>
      <c r="AK9077" s="1"/>
      <c r="AL9077" s="1"/>
    </row>
    <row r="9078">
      <c r="I9078" s="1"/>
      <c r="J9078" s="1"/>
      <c r="K9078" s="1"/>
      <c r="AA9078" s="1"/>
      <c r="AB9078" s="1"/>
      <c r="AC9078" s="1"/>
      <c r="AJ9078" s="1"/>
      <c r="AK9078" s="1"/>
      <c r="AL9078" s="1"/>
    </row>
    <row r="9079">
      <c r="I9079" s="1"/>
      <c r="J9079" s="1"/>
      <c r="K9079" s="1"/>
      <c r="AA9079" s="1"/>
      <c r="AB9079" s="1"/>
      <c r="AC9079" s="1"/>
      <c r="AJ9079" s="1"/>
      <c r="AK9079" s="1"/>
      <c r="AL9079" s="1"/>
    </row>
    <row r="9080">
      <c r="I9080" s="1"/>
      <c r="J9080" s="1"/>
      <c r="K9080" s="1"/>
      <c r="AA9080" s="1"/>
      <c r="AB9080" s="1"/>
      <c r="AC9080" s="1"/>
      <c r="AJ9080" s="1"/>
      <c r="AK9080" s="1"/>
      <c r="AL9080" s="1"/>
    </row>
    <row r="9081">
      <c r="I9081" s="1"/>
      <c r="J9081" s="1"/>
      <c r="K9081" s="1"/>
      <c r="AA9081" s="1"/>
      <c r="AB9081" s="1"/>
      <c r="AC9081" s="1"/>
      <c r="AJ9081" s="1"/>
      <c r="AK9081" s="1"/>
      <c r="AL9081" s="1"/>
    </row>
    <row r="9082">
      <c r="I9082" s="1"/>
      <c r="J9082" s="1"/>
      <c r="K9082" s="1"/>
      <c r="AA9082" s="1"/>
      <c r="AB9082" s="1"/>
      <c r="AC9082" s="1"/>
      <c r="AJ9082" s="1"/>
      <c r="AK9082" s="1"/>
      <c r="AL9082" s="1"/>
    </row>
    <row r="9083">
      <c r="I9083" s="1"/>
      <c r="J9083" s="1"/>
      <c r="K9083" s="1"/>
      <c r="AA9083" s="1"/>
      <c r="AB9083" s="1"/>
      <c r="AC9083" s="1"/>
      <c r="AJ9083" s="1"/>
      <c r="AK9083" s="1"/>
      <c r="AL9083" s="1"/>
    </row>
    <row r="9084">
      <c r="I9084" s="1"/>
      <c r="J9084" s="1"/>
      <c r="K9084" s="1"/>
      <c r="AA9084" s="1"/>
      <c r="AB9084" s="1"/>
      <c r="AC9084" s="1"/>
      <c r="AJ9084" s="1"/>
      <c r="AK9084" s="1"/>
      <c r="AL9084" s="1"/>
    </row>
    <row r="9085">
      <c r="I9085" s="1"/>
      <c r="J9085" s="1"/>
      <c r="K9085" s="1"/>
      <c r="AA9085" s="1"/>
      <c r="AB9085" s="1"/>
      <c r="AC9085" s="1"/>
      <c r="AJ9085" s="1"/>
      <c r="AK9085" s="1"/>
      <c r="AL9085" s="1"/>
    </row>
    <row r="9086">
      <c r="I9086" s="1"/>
      <c r="J9086" s="1"/>
      <c r="K9086" s="1"/>
      <c r="AA9086" s="1"/>
      <c r="AB9086" s="1"/>
      <c r="AC9086" s="1"/>
      <c r="AJ9086" s="1"/>
      <c r="AK9086" s="1"/>
      <c r="AL9086" s="1"/>
    </row>
    <row r="9087">
      <c r="I9087" s="1"/>
      <c r="J9087" s="1"/>
      <c r="K9087" s="1"/>
      <c r="AA9087" s="1"/>
      <c r="AB9087" s="1"/>
      <c r="AC9087" s="1"/>
      <c r="AJ9087" s="1"/>
      <c r="AK9087" s="1"/>
      <c r="AL9087" s="1"/>
    </row>
    <row r="9088">
      <c r="I9088" s="1"/>
      <c r="J9088" s="1"/>
      <c r="K9088" s="1"/>
      <c r="AA9088" s="1"/>
      <c r="AB9088" s="1"/>
      <c r="AC9088" s="1"/>
      <c r="AJ9088" s="1"/>
      <c r="AK9088" s="1"/>
      <c r="AL9088" s="1"/>
    </row>
    <row r="9089">
      <c r="I9089" s="1"/>
      <c r="J9089" s="1"/>
      <c r="K9089" s="1"/>
      <c r="AA9089" s="1"/>
      <c r="AB9089" s="1"/>
      <c r="AC9089" s="1"/>
      <c r="AJ9089" s="1"/>
      <c r="AK9089" s="1"/>
      <c r="AL9089" s="1"/>
    </row>
    <row r="9090">
      <c r="I9090" s="1"/>
      <c r="J9090" s="1"/>
      <c r="K9090" s="1"/>
      <c r="AA9090" s="1"/>
      <c r="AB9090" s="1"/>
      <c r="AC9090" s="1"/>
      <c r="AJ9090" s="1"/>
      <c r="AK9090" s="1"/>
      <c r="AL9090" s="1"/>
    </row>
    <row r="9091">
      <c r="I9091" s="1"/>
      <c r="J9091" s="1"/>
      <c r="K9091" s="1"/>
      <c r="AA9091" s="1"/>
      <c r="AB9091" s="1"/>
      <c r="AC9091" s="1"/>
      <c r="AJ9091" s="1"/>
      <c r="AK9091" s="1"/>
      <c r="AL9091" s="1"/>
    </row>
    <row r="9092">
      <c r="I9092" s="1"/>
      <c r="J9092" s="1"/>
      <c r="K9092" s="1"/>
      <c r="AA9092" s="1"/>
      <c r="AB9092" s="1"/>
      <c r="AC9092" s="1"/>
      <c r="AJ9092" s="1"/>
      <c r="AK9092" s="1"/>
      <c r="AL9092" s="1"/>
    </row>
    <row r="9093">
      <c r="I9093" s="1"/>
      <c r="J9093" s="1"/>
      <c r="K9093" s="1"/>
      <c r="AA9093" s="1"/>
      <c r="AB9093" s="1"/>
      <c r="AC9093" s="1"/>
      <c r="AJ9093" s="1"/>
      <c r="AK9093" s="1"/>
      <c r="AL9093" s="1"/>
    </row>
    <row r="9094">
      <c r="I9094" s="1"/>
      <c r="J9094" s="1"/>
      <c r="K9094" s="1"/>
      <c r="AA9094" s="1"/>
      <c r="AB9094" s="1"/>
      <c r="AC9094" s="1"/>
      <c r="AJ9094" s="1"/>
      <c r="AK9094" s="1"/>
      <c r="AL9094" s="1"/>
    </row>
    <row r="9095">
      <c r="I9095" s="1"/>
      <c r="J9095" s="1"/>
      <c r="K9095" s="1"/>
      <c r="AA9095" s="1"/>
      <c r="AB9095" s="1"/>
      <c r="AC9095" s="1"/>
      <c r="AJ9095" s="1"/>
      <c r="AK9095" s="1"/>
      <c r="AL9095" s="1"/>
    </row>
    <row r="9096">
      <c r="I9096" s="1"/>
      <c r="J9096" s="1"/>
      <c r="K9096" s="1"/>
      <c r="AA9096" s="1"/>
      <c r="AB9096" s="1"/>
      <c r="AC9096" s="1"/>
      <c r="AJ9096" s="1"/>
      <c r="AK9096" s="1"/>
      <c r="AL9096" s="1"/>
    </row>
    <row r="9097">
      <c r="I9097" s="1"/>
      <c r="J9097" s="1"/>
      <c r="K9097" s="1"/>
      <c r="AA9097" s="1"/>
      <c r="AB9097" s="1"/>
      <c r="AC9097" s="1"/>
      <c r="AJ9097" s="1"/>
      <c r="AK9097" s="1"/>
      <c r="AL9097" s="1"/>
    </row>
    <row r="9098">
      <c r="I9098" s="1"/>
      <c r="J9098" s="1"/>
      <c r="K9098" s="1"/>
      <c r="AA9098" s="1"/>
      <c r="AB9098" s="1"/>
      <c r="AC9098" s="1"/>
      <c r="AJ9098" s="1"/>
      <c r="AK9098" s="1"/>
      <c r="AL9098" s="1"/>
    </row>
    <row r="9099">
      <c r="I9099" s="1"/>
      <c r="J9099" s="1"/>
      <c r="K9099" s="1"/>
      <c r="AA9099" s="1"/>
      <c r="AB9099" s="1"/>
      <c r="AC9099" s="1"/>
      <c r="AJ9099" s="1"/>
      <c r="AK9099" s="1"/>
      <c r="AL9099" s="1"/>
    </row>
    <row r="9100">
      <c r="I9100" s="1"/>
      <c r="J9100" s="1"/>
      <c r="K9100" s="1"/>
      <c r="AA9100" s="1"/>
      <c r="AB9100" s="1"/>
      <c r="AC9100" s="1"/>
      <c r="AJ9100" s="1"/>
      <c r="AK9100" s="1"/>
      <c r="AL9100" s="1"/>
    </row>
    <row r="9101">
      <c r="I9101" s="1"/>
      <c r="J9101" s="1"/>
      <c r="K9101" s="1"/>
      <c r="AA9101" s="1"/>
      <c r="AB9101" s="1"/>
      <c r="AC9101" s="1"/>
      <c r="AJ9101" s="1"/>
      <c r="AK9101" s="1"/>
      <c r="AL9101" s="1"/>
    </row>
    <row r="9102">
      <c r="I9102" s="1"/>
      <c r="J9102" s="1"/>
      <c r="K9102" s="1"/>
      <c r="AA9102" s="1"/>
      <c r="AB9102" s="1"/>
      <c r="AC9102" s="1"/>
      <c r="AJ9102" s="1"/>
      <c r="AK9102" s="1"/>
      <c r="AL9102" s="1"/>
    </row>
    <row r="9103">
      <c r="I9103" s="1"/>
      <c r="J9103" s="1"/>
      <c r="K9103" s="1"/>
      <c r="AA9103" s="1"/>
      <c r="AB9103" s="1"/>
      <c r="AC9103" s="1"/>
      <c r="AJ9103" s="1"/>
      <c r="AK9103" s="1"/>
      <c r="AL9103" s="1"/>
    </row>
    <row r="9104">
      <c r="I9104" s="1"/>
      <c r="J9104" s="1"/>
      <c r="K9104" s="1"/>
      <c r="AA9104" s="1"/>
      <c r="AB9104" s="1"/>
      <c r="AC9104" s="1"/>
      <c r="AJ9104" s="1"/>
      <c r="AK9104" s="1"/>
      <c r="AL9104" s="1"/>
    </row>
    <row r="9105">
      <c r="I9105" s="1"/>
      <c r="J9105" s="1"/>
      <c r="K9105" s="1"/>
      <c r="AA9105" s="1"/>
      <c r="AB9105" s="1"/>
      <c r="AC9105" s="1"/>
      <c r="AJ9105" s="1"/>
      <c r="AK9105" s="1"/>
      <c r="AL9105" s="1"/>
    </row>
    <row r="9106">
      <c r="I9106" s="1"/>
      <c r="J9106" s="1"/>
      <c r="K9106" s="1"/>
      <c r="AA9106" s="1"/>
      <c r="AB9106" s="1"/>
      <c r="AC9106" s="1"/>
      <c r="AJ9106" s="1"/>
      <c r="AK9106" s="1"/>
      <c r="AL9106" s="1"/>
    </row>
    <row r="9107">
      <c r="I9107" s="1"/>
      <c r="J9107" s="1"/>
      <c r="K9107" s="1"/>
      <c r="AA9107" s="1"/>
      <c r="AB9107" s="1"/>
      <c r="AC9107" s="1"/>
      <c r="AJ9107" s="1"/>
      <c r="AK9107" s="1"/>
      <c r="AL9107" s="1"/>
    </row>
    <row r="9108">
      <c r="I9108" s="1"/>
      <c r="J9108" s="1"/>
      <c r="K9108" s="1"/>
      <c r="AA9108" s="1"/>
      <c r="AB9108" s="1"/>
      <c r="AC9108" s="1"/>
      <c r="AJ9108" s="1"/>
      <c r="AK9108" s="1"/>
      <c r="AL9108" s="1"/>
    </row>
    <row r="9109">
      <c r="I9109" s="1"/>
      <c r="J9109" s="1"/>
      <c r="K9109" s="1"/>
      <c r="AA9109" s="1"/>
      <c r="AB9109" s="1"/>
      <c r="AC9109" s="1"/>
      <c r="AJ9109" s="1"/>
      <c r="AK9109" s="1"/>
      <c r="AL9109" s="1"/>
    </row>
    <row r="9110">
      <c r="I9110" s="1"/>
      <c r="J9110" s="1"/>
      <c r="K9110" s="1"/>
      <c r="AA9110" s="1"/>
      <c r="AB9110" s="1"/>
      <c r="AC9110" s="1"/>
      <c r="AJ9110" s="1"/>
      <c r="AK9110" s="1"/>
      <c r="AL9110" s="1"/>
    </row>
    <row r="9111">
      <c r="I9111" s="1"/>
      <c r="J9111" s="1"/>
      <c r="K9111" s="1"/>
      <c r="AA9111" s="1"/>
      <c r="AB9111" s="1"/>
      <c r="AC9111" s="1"/>
      <c r="AJ9111" s="1"/>
      <c r="AK9111" s="1"/>
      <c r="AL9111" s="1"/>
    </row>
    <row r="9112">
      <c r="I9112" s="1"/>
      <c r="J9112" s="1"/>
      <c r="K9112" s="1"/>
      <c r="AA9112" s="1"/>
      <c r="AB9112" s="1"/>
      <c r="AC9112" s="1"/>
      <c r="AJ9112" s="1"/>
      <c r="AK9112" s="1"/>
      <c r="AL9112" s="1"/>
    </row>
    <row r="9113">
      <c r="I9113" s="1"/>
      <c r="J9113" s="1"/>
      <c r="K9113" s="1"/>
      <c r="AA9113" s="1"/>
      <c r="AB9113" s="1"/>
      <c r="AC9113" s="1"/>
      <c r="AJ9113" s="1"/>
      <c r="AK9113" s="1"/>
      <c r="AL9113" s="1"/>
    </row>
    <row r="9114">
      <c r="I9114" s="1"/>
      <c r="J9114" s="1"/>
      <c r="K9114" s="1"/>
      <c r="AA9114" s="1"/>
      <c r="AB9114" s="1"/>
      <c r="AC9114" s="1"/>
      <c r="AJ9114" s="1"/>
      <c r="AK9114" s="1"/>
      <c r="AL9114" s="1"/>
    </row>
    <row r="9115">
      <c r="I9115" s="1"/>
      <c r="J9115" s="1"/>
      <c r="K9115" s="1"/>
      <c r="AA9115" s="1"/>
      <c r="AB9115" s="1"/>
      <c r="AC9115" s="1"/>
      <c r="AJ9115" s="1"/>
      <c r="AK9115" s="1"/>
      <c r="AL9115" s="1"/>
    </row>
    <row r="9116">
      <c r="I9116" s="1"/>
      <c r="J9116" s="1"/>
      <c r="K9116" s="1"/>
      <c r="AA9116" s="1"/>
      <c r="AB9116" s="1"/>
      <c r="AC9116" s="1"/>
      <c r="AJ9116" s="1"/>
      <c r="AK9116" s="1"/>
      <c r="AL9116" s="1"/>
    </row>
    <row r="9117">
      <c r="I9117" s="1"/>
      <c r="J9117" s="1"/>
      <c r="K9117" s="1"/>
      <c r="AA9117" s="1"/>
      <c r="AB9117" s="1"/>
      <c r="AC9117" s="1"/>
      <c r="AJ9117" s="1"/>
      <c r="AK9117" s="1"/>
      <c r="AL9117" s="1"/>
    </row>
    <row r="9118">
      <c r="I9118" s="1"/>
      <c r="J9118" s="1"/>
      <c r="K9118" s="1"/>
      <c r="AA9118" s="1"/>
      <c r="AB9118" s="1"/>
      <c r="AC9118" s="1"/>
      <c r="AJ9118" s="1"/>
      <c r="AK9118" s="1"/>
      <c r="AL9118" s="1"/>
    </row>
    <row r="9119">
      <c r="I9119" s="1"/>
      <c r="J9119" s="1"/>
      <c r="K9119" s="1"/>
      <c r="AA9119" s="1"/>
      <c r="AB9119" s="1"/>
      <c r="AC9119" s="1"/>
      <c r="AJ9119" s="1"/>
      <c r="AK9119" s="1"/>
      <c r="AL9119" s="1"/>
    </row>
    <row r="9120">
      <c r="I9120" s="1"/>
      <c r="J9120" s="1"/>
      <c r="K9120" s="1"/>
      <c r="AA9120" s="1"/>
      <c r="AB9120" s="1"/>
      <c r="AC9120" s="1"/>
      <c r="AJ9120" s="1"/>
      <c r="AK9120" s="1"/>
      <c r="AL9120" s="1"/>
    </row>
    <row r="9121">
      <c r="I9121" s="1"/>
      <c r="J9121" s="1"/>
      <c r="K9121" s="1"/>
      <c r="AA9121" s="1"/>
      <c r="AB9121" s="1"/>
      <c r="AC9121" s="1"/>
      <c r="AJ9121" s="1"/>
      <c r="AK9121" s="1"/>
      <c r="AL9121" s="1"/>
    </row>
    <row r="9122">
      <c r="I9122" s="1"/>
      <c r="J9122" s="1"/>
      <c r="K9122" s="1"/>
      <c r="AA9122" s="1"/>
      <c r="AB9122" s="1"/>
      <c r="AC9122" s="1"/>
      <c r="AJ9122" s="1"/>
      <c r="AK9122" s="1"/>
      <c r="AL9122" s="1"/>
    </row>
    <row r="9123">
      <c r="I9123" s="1"/>
      <c r="J9123" s="1"/>
      <c r="K9123" s="1"/>
      <c r="AA9123" s="1"/>
      <c r="AB9123" s="1"/>
      <c r="AC9123" s="1"/>
      <c r="AJ9123" s="1"/>
      <c r="AK9123" s="1"/>
      <c r="AL9123" s="1"/>
    </row>
    <row r="9124">
      <c r="I9124" s="1"/>
      <c r="J9124" s="1"/>
      <c r="K9124" s="1"/>
      <c r="AA9124" s="1"/>
      <c r="AB9124" s="1"/>
      <c r="AC9124" s="1"/>
      <c r="AJ9124" s="1"/>
      <c r="AK9124" s="1"/>
      <c r="AL9124" s="1"/>
    </row>
    <row r="9125">
      <c r="I9125" s="1"/>
      <c r="J9125" s="1"/>
      <c r="K9125" s="1"/>
      <c r="AA9125" s="1"/>
      <c r="AB9125" s="1"/>
      <c r="AC9125" s="1"/>
      <c r="AJ9125" s="1"/>
      <c r="AK9125" s="1"/>
      <c r="AL9125" s="1"/>
    </row>
    <row r="9126">
      <c r="I9126" s="1"/>
      <c r="J9126" s="1"/>
      <c r="K9126" s="1"/>
      <c r="AA9126" s="1"/>
      <c r="AB9126" s="1"/>
      <c r="AC9126" s="1"/>
      <c r="AJ9126" s="1"/>
      <c r="AK9126" s="1"/>
      <c r="AL9126" s="1"/>
    </row>
    <row r="9127">
      <c r="I9127" s="1"/>
      <c r="J9127" s="1"/>
      <c r="K9127" s="1"/>
      <c r="AA9127" s="1"/>
      <c r="AB9127" s="1"/>
      <c r="AC9127" s="1"/>
      <c r="AJ9127" s="1"/>
      <c r="AK9127" s="1"/>
      <c r="AL9127" s="1"/>
    </row>
    <row r="9128">
      <c r="I9128" s="1"/>
      <c r="J9128" s="1"/>
      <c r="K9128" s="1"/>
      <c r="AA9128" s="1"/>
      <c r="AB9128" s="1"/>
      <c r="AC9128" s="1"/>
      <c r="AJ9128" s="1"/>
      <c r="AK9128" s="1"/>
      <c r="AL9128" s="1"/>
    </row>
    <row r="9129">
      <c r="I9129" s="1"/>
      <c r="J9129" s="1"/>
      <c r="K9129" s="1"/>
      <c r="AA9129" s="1"/>
      <c r="AB9129" s="1"/>
      <c r="AC9129" s="1"/>
      <c r="AJ9129" s="1"/>
      <c r="AK9129" s="1"/>
      <c r="AL9129" s="1"/>
    </row>
    <row r="9130">
      <c r="I9130" s="1"/>
      <c r="J9130" s="1"/>
      <c r="K9130" s="1"/>
      <c r="AA9130" s="1"/>
      <c r="AB9130" s="1"/>
      <c r="AC9130" s="1"/>
      <c r="AJ9130" s="1"/>
      <c r="AK9130" s="1"/>
      <c r="AL9130" s="1"/>
    </row>
    <row r="9131">
      <c r="I9131" s="1"/>
      <c r="J9131" s="1"/>
      <c r="K9131" s="1"/>
      <c r="AA9131" s="1"/>
      <c r="AB9131" s="1"/>
      <c r="AC9131" s="1"/>
      <c r="AJ9131" s="1"/>
      <c r="AK9131" s="1"/>
      <c r="AL9131" s="1"/>
    </row>
    <row r="9132">
      <c r="I9132" s="1"/>
      <c r="J9132" s="1"/>
      <c r="K9132" s="1"/>
      <c r="AA9132" s="1"/>
      <c r="AB9132" s="1"/>
      <c r="AC9132" s="1"/>
      <c r="AJ9132" s="1"/>
      <c r="AK9132" s="1"/>
      <c r="AL9132" s="1"/>
    </row>
    <row r="9133">
      <c r="I9133" s="1"/>
      <c r="J9133" s="1"/>
      <c r="K9133" s="1"/>
      <c r="AA9133" s="1"/>
      <c r="AB9133" s="1"/>
      <c r="AC9133" s="1"/>
      <c r="AJ9133" s="1"/>
      <c r="AK9133" s="1"/>
      <c r="AL9133" s="1"/>
    </row>
    <row r="9134">
      <c r="I9134" s="1"/>
      <c r="J9134" s="1"/>
      <c r="K9134" s="1"/>
      <c r="AA9134" s="1"/>
      <c r="AB9134" s="1"/>
      <c r="AC9134" s="1"/>
      <c r="AJ9134" s="1"/>
      <c r="AK9134" s="1"/>
      <c r="AL9134" s="1"/>
    </row>
    <row r="9135">
      <c r="I9135" s="1"/>
      <c r="J9135" s="1"/>
      <c r="K9135" s="1"/>
      <c r="AA9135" s="1"/>
      <c r="AB9135" s="1"/>
      <c r="AC9135" s="1"/>
      <c r="AJ9135" s="1"/>
      <c r="AK9135" s="1"/>
      <c r="AL9135" s="1"/>
    </row>
    <row r="9136">
      <c r="I9136" s="1"/>
      <c r="J9136" s="1"/>
      <c r="K9136" s="1"/>
      <c r="AA9136" s="1"/>
      <c r="AB9136" s="1"/>
      <c r="AC9136" s="1"/>
      <c r="AJ9136" s="1"/>
      <c r="AK9136" s="1"/>
      <c r="AL9136" s="1"/>
    </row>
    <row r="9137">
      <c r="I9137" s="1"/>
      <c r="J9137" s="1"/>
      <c r="K9137" s="1"/>
      <c r="AA9137" s="1"/>
      <c r="AB9137" s="1"/>
      <c r="AC9137" s="1"/>
      <c r="AJ9137" s="1"/>
      <c r="AK9137" s="1"/>
      <c r="AL9137" s="1"/>
    </row>
    <row r="9138">
      <c r="I9138" s="1"/>
      <c r="J9138" s="1"/>
      <c r="K9138" s="1"/>
      <c r="AA9138" s="1"/>
      <c r="AB9138" s="1"/>
      <c r="AC9138" s="1"/>
      <c r="AJ9138" s="1"/>
      <c r="AK9138" s="1"/>
      <c r="AL9138" s="1"/>
    </row>
    <row r="9139">
      <c r="I9139" s="1"/>
      <c r="J9139" s="1"/>
      <c r="K9139" s="1"/>
      <c r="AA9139" s="1"/>
      <c r="AB9139" s="1"/>
      <c r="AC9139" s="1"/>
      <c r="AJ9139" s="1"/>
      <c r="AK9139" s="1"/>
      <c r="AL9139" s="1"/>
    </row>
    <row r="9140">
      <c r="I9140" s="1"/>
      <c r="J9140" s="1"/>
      <c r="K9140" s="1"/>
      <c r="AA9140" s="1"/>
      <c r="AB9140" s="1"/>
      <c r="AC9140" s="1"/>
      <c r="AJ9140" s="1"/>
      <c r="AK9140" s="1"/>
      <c r="AL9140" s="1"/>
    </row>
    <row r="9141">
      <c r="I9141" s="1"/>
      <c r="J9141" s="1"/>
      <c r="K9141" s="1"/>
      <c r="AA9141" s="1"/>
      <c r="AB9141" s="1"/>
      <c r="AC9141" s="1"/>
      <c r="AJ9141" s="1"/>
      <c r="AK9141" s="1"/>
      <c r="AL9141" s="1"/>
    </row>
    <row r="9142">
      <c r="I9142" s="1"/>
      <c r="J9142" s="1"/>
      <c r="K9142" s="1"/>
      <c r="AA9142" s="1"/>
      <c r="AB9142" s="1"/>
      <c r="AC9142" s="1"/>
      <c r="AJ9142" s="1"/>
      <c r="AK9142" s="1"/>
      <c r="AL9142" s="1"/>
    </row>
    <row r="9143">
      <c r="I9143" s="1"/>
      <c r="J9143" s="1"/>
      <c r="K9143" s="1"/>
      <c r="AA9143" s="1"/>
      <c r="AB9143" s="1"/>
      <c r="AC9143" s="1"/>
      <c r="AJ9143" s="1"/>
      <c r="AK9143" s="1"/>
      <c r="AL9143" s="1"/>
    </row>
    <row r="9144">
      <c r="I9144" s="1"/>
      <c r="J9144" s="1"/>
      <c r="K9144" s="1"/>
      <c r="AA9144" s="1"/>
      <c r="AB9144" s="1"/>
      <c r="AC9144" s="1"/>
      <c r="AJ9144" s="1"/>
      <c r="AK9144" s="1"/>
      <c r="AL9144" s="1"/>
    </row>
    <row r="9145">
      <c r="I9145" s="1"/>
      <c r="J9145" s="1"/>
      <c r="K9145" s="1"/>
      <c r="AA9145" s="1"/>
      <c r="AB9145" s="1"/>
      <c r="AC9145" s="1"/>
      <c r="AJ9145" s="1"/>
      <c r="AK9145" s="1"/>
      <c r="AL9145" s="1"/>
    </row>
    <row r="9146">
      <c r="I9146" s="1"/>
      <c r="J9146" s="1"/>
      <c r="K9146" s="1"/>
      <c r="AA9146" s="1"/>
      <c r="AB9146" s="1"/>
      <c r="AC9146" s="1"/>
      <c r="AJ9146" s="1"/>
      <c r="AK9146" s="1"/>
      <c r="AL9146" s="1"/>
    </row>
    <row r="9147">
      <c r="I9147" s="1"/>
      <c r="J9147" s="1"/>
      <c r="K9147" s="1"/>
      <c r="AA9147" s="1"/>
      <c r="AB9147" s="1"/>
      <c r="AC9147" s="1"/>
      <c r="AJ9147" s="1"/>
      <c r="AK9147" s="1"/>
      <c r="AL9147" s="1"/>
    </row>
    <row r="9148">
      <c r="I9148" s="1"/>
      <c r="J9148" s="1"/>
      <c r="K9148" s="1"/>
      <c r="AA9148" s="1"/>
      <c r="AB9148" s="1"/>
      <c r="AC9148" s="1"/>
      <c r="AJ9148" s="1"/>
      <c r="AK9148" s="1"/>
      <c r="AL9148" s="1"/>
    </row>
    <row r="9149">
      <c r="I9149" s="1"/>
      <c r="J9149" s="1"/>
      <c r="K9149" s="1"/>
      <c r="AA9149" s="1"/>
      <c r="AB9149" s="1"/>
      <c r="AC9149" s="1"/>
      <c r="AJ9149" s="1"/>
      <c r="AK9149" s="1"/>
      <c r="AL9149" s="1"/>
    </row>
    <row r="9150">
      <c r="I9150" s="1"/>
      <c r="J9150" s="1"/>
      <c r="K9150" s="1"/>
      <c r="AA9150" s="1"/>
      <c r="AB9150" s="1"/>
      <c r="AC9150" s="1"/>
      <c r="AJ9150" s="1"/>
      <c r="AK9150" s="1"/>
      <c r="AL9150" s="1"/>
    </row>
    <row r="9151">
      <c r="I9151" s="1"/>
      <c r="J9151" s="1"/>
      <c r="K9151" s="1"/>
      <c r="AA9151" s="1"/>
      <c r="AB9151" s="1"/>
      <c r="AC9151" s="1"/>
      <c r="AJ9151" s="1"/>
      <c r="AK9151" s="1"/>
      <c r="AL9151" s="1"/>
    </row>
    <row r="9152">
      <c r="I9152" s="1"/>
      <c r="J9152" s="1"/>
      <c r="K9152" s="1"/>
      <c r="AA9152" s="1"/>
      <c r="AB9152" s="1"/>
      <c r="AC9152" s="1"/>
      <c r="AJ9152" s="1"/>
      <c r="AK9152" s="1"/>
      <c r="AL9152" s="1"/>
    </row>
    <row r="9153">
      <c r="I9153" s="1"/>
      <c r="J9153" s="1"/>
      <c r="K9153" s="1"/>
      <c r="AA9153" s="1"/>
      <c r="AB9153" s="1"/>
      <c r="AC9153" s="1"/>
      <c r="AJ9153" s="1"/>
      <c r="AK9153" s="1"/>
      <c r="AL9153" s="1"/>
    </row>
    <row r="9154">
      <c r="I9154" s="1"/>
      <c r="J9154" s="1"/>
      <c r="K9154" s="1"/>
      <c r="AA9154" s="1"/>
      <c r="AB9154" s="1"/>
      <c r="AC9154" s="1"/>
      <c r="AJ9154" s="1"/>
      <c r="AK9154" s="1"/>
      <c r="AL9154" s="1"/>
    </row>
    <row r="9155">
      <c r="I9155" s="1"/>
      <c r="J9155" s="1"/>
      <c r="K9155" s="1"/>
      <c r="AA9155" s="1"/>
      <c r="AB9155" s="1"/>
      <c r="AC9155" s="1"/>
      <c r="AJ9155" s="1"/>
      <c r="AK9155" s="1"/>
      <c r="AL9155" s="1"/>
    </row>
    <row r="9156">
      <c r="I9156" s="1"/>
      <c r="J9156" s="1"/>
      <c r="K9156" s="1"/>
      <c r="AA9156" s="1"/>
      <c r="AB9156" s="1"/>
      <c r="AC9156" s="1"/>
      <c r="AJ9156" s="1"/>
      <c r="AK9156" s="1"/>
      <c r="AL9156" s="1"/>
    </row>
    <row r="9157">
      <c r="I9157" s="1"/>
      <c r="J9157" s="1"/>
      <c r="K9157" s="1"/>
      <c r="AA9157" s="1"/>
      <c r="AB9157" s="1"/>
      <c r="AC9157" s="1"/>
      <c r="AJ9157" s="1"/>
      <c r="AK9157" s="1"/>
      <c r="AL9157" s="1"/>
    </row>
    <row r="9158">
      <c r="I9158" s="1"/>
      <c r="J9158" s="1"/>
      <c r="K9158" s="1"/>
      <c r="AA9158" s="1"/>
      <c r="AB9158" s="1"/>
      <c r="AC9158" s="1"/>
      <c r="AJ9158" s="1"/>
      <c r="AK9158" s="1"/>
      <c r="AL9158" s="1"/>
    </row>
    <row r="9159">
      <c r="I9159" s="1"/>
      <c r="J9159" s="1"/>
      <c r="K9159" s="1"/>
      <c r="AA9159" s="1"/>
      <c r="AB9159" s="1"/>
      <c r="AC9159" s="1"/>
      <c r="AJ9159" s="1"/>
      <c r="AK9159" s="1"/>
      <c r="AL9159" s="1"/>
    </row>
    <row r="9160">
      <c r="I9160" s="1"/>
      <c r="J9160" s="1"/>
      <c r="K9160" s="1"/>
      <c r="AA9160" s="1"/>
      <c r="AB9160" s="1"/>
      <c r="AC9160" s="1"/>
      <c r="AJ9160" s="1"/>
      <c r="AK9160" s="1"/>
      <c r="AL9160" s="1"/>
    </row>
    <row r="9161">
      <c r="I9161" s="1"/>
      <c r="J9161" s="1"/>
      <c r="K9161" s="1"/>
      <c r="AA9161" s="1"/>
      <c r="AB9161" s="1"/>
      <c r="AC9161" s="1"/>
      <c r="AJ9161" s="1"/>
      <c r="AK9161" s="1"/>
      <c r="AL9161" s="1"/>
    </row>
    <row r="9162">
      <c r="I9162" s="1"/>
      <c r="J9162" s="1"/>
      <c r="K9162" s="1"/>
      <c r="AA9162" s="1"/>
      <c r="AB9162" s="1"/>
      <c r="AC9162" s="1"/>
      <c r="AJ9162" s="1"/>
      <c r="AK9162" s="1"/>
      <c r="AL9162" s="1"/>
    </row>
    <row r="9163">
      <c r="I9163" s="1"/>
      <c r="J9163" s="1"/>
      <c r="K9163" s="1"/>
      <c r="AA9163" s="1"/>
      <c r="AB9163" s="1"/>
      <c r="AC9163" s="1"/>
      <c r="AJ9163" s="1"/>
      <c r="AK9163" s="1"/>
      <c r="AL9163" s="1"/>
    </row>
    <row r="9164">
      <c r="I9164" s="1"/>
      <c r="J9164" s="1"/>
      <c r="K9164" s="1"/>
      <c r="AA9164" s="1"/>
      <c r="AB9164" s="1"/>
      <c r="AC9164" s="1"/>
      <c r="AJ9164" s="1"/>
      <c r="AK9164" s="1"/>
      <c r="AL9164" s="1"/>
    </row>
    <row r="9165">
      <c r="I9165" s="1"/>
      <c r="J9165" s="1"/>
      <c r="K9165" s="1"/>
      <c r="AA9165" s="1"/>
      <c r="AB9165" s="1"/>
      <c r="AC9165" s="1"/>
      <c r="AJ9165" s="1"/>
      <c r="AK9165" s="1"/>
      <c r="AL9165" s="1"/>
    </row>
    <row r="9166">
      <c r="I9166" s="1"/>
      <c r="J9166" s="1"/>
      <c r="K9166" s="1"/>
      <c r="AA9166" s="1"/>
      <c r="AB9166" s="1"/>
      <c r="AC9166" s="1"/>
      <c r="AJ9166" s="1"/>
      <c r="AK9166" s="1"/>
      <c r="AL9166" s="1"/>
    </row>
    <row r="9167">
      <c r="I9167" s="1"/>
      <c r="J9167" s="1"/>
      <c r="K9167" s="1"/>
      <c r="AA9167" s="1"/>
      <c r="AB9167" s="1"/>
      <c r="AC9167" s="1"/>
      <c r="AJ9167" s="1"/>
      <c r="AK9167" s="1"/>
      <c r="AL9167" s="1"/>
    </row>
    <row r="9168">
      <c r="I9168" s="1"/>
      <c r="J9168" s="1"/>
      <c r="K9168" s="1"/>
      <c r="AA9168" s="1"/>
      <c r="AB9168" s="1"/>
      <c r="AC9168" s="1"/>
      <c r="AJ9168" s="1"/>
      <c r="AK9168" s="1"/>
      <c r="AL9168" s="1"/>
    </row>
    <row r="9169">
      <c r="I9169" s="1"/>
      <c r="J9169" s="1"/>
      <c r="K9169" s="1"/>
      <c r="AA9169" s="1"/>
      <c r="AB9169" s="1"/>
      <c r="AC9169" s="1"/>
      <c r="AJ9169" s="1"/>
      <c r="AK9169" s="1"/>
      <c r="AL9169" s="1"/>
    </row>
    <row r="9170">
      <c r="I9170" s="1"/>
      <c r="J9170" s="1"/>
      <c r="K9170" s="1"/>
      <c r="AA9170" s="1"/>
      <c r="AB9170" s="1"/>
      <c r="AC9170" s="1"/>
      <c r="AJ9170" s="1"/>
      <c r="AK9170" s="1"/>
      <c r="AL9170" s="1"/>
    </row>
    <row r="9171">
      <c r="I9171" s="1"/>
      <c r="J9171" s="1"/>
      <c r="K9171" s="1"/>
      <c r="AA9171" s="1"/>
      <c r="AB9171" s="1"/>
      <c r="AC9171" s="1"/>
      <c r="AJ9171" s="1"/>
      <c r="AK9171" s="1"/>
      <c r="AL9171" s="1"/>
    </row>
    <row r="9172">
      <c r="I9172" s="1"/>
      <c r="J9172" s="1"/>
      <c r="K9172" s="1"/>
      <c r="AA9172" s="1"/>
      <c r="AB9172" s="1"/>
      <c r="AC9172" s="1"/>
      <c r="AJ9172" s="1"/>
      <c r="AK9172" s="1"/>
      <c r="AL9172" s="1"/>
    </row>
    <row r="9173">
      <c r="I9173" s="1"/>
      <c r="J9173" s="1"/>
      <c r="K9173" s="1"/>
      <c r="AA9173" s="1"/>
      <c r="AB9173" s="1"/>
      <c r="AC9173" s="1"/>
      <c r="AJ9173" s="1"/>
      <c r="AK9173" s="1"/>
      <c r="AL9173" s="1"/>
    </row>
    <row r="9174">
      <c r="I9174" s="1"/>
      <c r="J9174" s="1"/>
      <c r="K9174" s="1"/>
      <c r="AA9174" s="1"/>
      <c r="AB9174" s="1"/>
      <c r="AC9174" s="1"/>
      <c r="AJ9174" s="1"/>
      <c r="AK9174" s="1"/>
      <c r="AL9174" s="1"/>
    </row>
    <row r="9175">
      <c r="I9175" s="1"/>
      <c r="J9175" s="1"/>
      <c r="K9175" s="1"/>
      <c r="AA9175" s="1"/>
      <c r="AB9175" s="1"/>
      <c r="AC9175" s="1"/>
      <c r="AJ9175" s="1"/>
      <c r="AK9175" s="1"/>
      <c r="AL9175" s="1"/>
    </row>
    <row r="9176">
      <c r="I9176" s="1"/>
      <c r="J9176" s="1"/>
      <c r="K9176" s="1"/>
      <c r="AA9176" s="1"/>
      <c r="AB9176" s="1"/>
      <c r="AC9176" s="1"/>
      <c r="AJ9176" s="1"/>
      <c r="AK9176" s="1"/>
      <c r="AL9176" s="1"/>
    </row>
    <row r="9177">
      <c r="I9177" s="1"/>
      <c r="J9177" s="1"/>
      <c r="K9177" s="1"/>
      <c r="AA9177" s="1"/>
      <c r="AB9177" s="1"/>
      <c r="AC9177" s="1"/>
      <c r="AJ9177" s="1"/>
      <c r="AK9177" s="1"/>
      <c r="AL9177" s="1"/>
    </row>
    <row r="9178">
      <c r="I9178" s="1"/>
      <c r="J9178" s="1"/>
      <c r="K9178" s="1"/>
      <c r="AA9178" s="1"/>
      <c r="AB9178" s="1"/>
      <c r="AC9178" s="1"/>
      <c r="AJ9178" s="1"/>
      <c r="AK9178" s="1"/>
      <c r="AL9178" s="1"/>
    </row>
    <row r="9179">
      <c r="I9179" s="1"/>
      <c r="J9179" s="1"/>
      <c r="K9179" s="1"/>
      <c r="AA9179" s="1"/>
      <c r="AB9179" s="1"/>
      <c r="AC9179" s="1"/>
      <c r="AJ9179" s="1"/>
      <c r="AK9179" s="1"/>
      <c r="AL9179" s="1"/>
    </row>
    <row r="9180">
      <c r="I9180" s="1"/>
      <c r="J9180" s="1"/>
      <c r="K9180" s="1"/>
      <c r="AA9180" s="1"/>
      <c r="AB9180" s="1"/>
      <c r="AC9180" s="1"/>
      <c r="AJ9180" s="1"/>
      <c r="AK9180" s="1"/>
      <c r="AL9180" s="1"/>
    </row>
    <row r="9181">
      <c r="I9181" s="1"/>
      <c r="J9181" s="1"/>
      <c r="K9181" s="1"/>
      <c r="AA9181" s="1"/>
      <c r="AB9181" s="1"/>
      <c r="AC9181" s="1"/>
      <c r="AJ9181" s="1"/>
      <c r="AK9181" s="1"/>
      <c r="AL9181" s="1"/>
    </row>
    <row r="9182">
      <c r="I9182" s="1"/>
      <c r="J9182" s="1"/>
      <c r="K9182" s="1"/>
      <c r="AA9182" s="1"/>
      <c r="AB9182" s="1"/>
      <c r="AC9182" s="1"/>
      <c r="AJ9182" s="1"/>
      <c r="AK9182" s="1"/>
      <c r="AL9182" s="1"/>
    </row>
    <row r="9183">
      <c r="I9183" s="1"/>
      <c r="J9183" s="1"/>
      <c r="K9183" s="1"/>
      <c r="AA9183" s="1"/>
      <c r="AB9183" s="1"/>
      <c r="AC9183" s="1"/>
      <c r="AJ9183" s="1"/>
      <c r="AK9183" s="1"/>
      <c r="AL9183" s="1"/>
    </row>
    <row r="9184">
      <c r="I9184" s="1"/>
      <c r="J9184" s="1"/>
      <c r="K9184" s="1"/>
      <c r="AA9184" s="1"/>
      <c r="AB9184" s="1"/>
      <c r="AC9184" s="1"/>
      <c r="AJ9184" s="1"/>
      <c r="AK9184" s="1"/>
      <c r="AL9184" s="1"/>
    </row>
    <row r="9185">
      <c r="I9185" s="1"/>
      <c r="J9185" s="1"/>
      <c r="K9185" s="1"/>
      <c r="AA9185" s="1"/>
      <c r="AB9185" s="1"/>
      <c r="AC9185" s="1"/>
      <c r="AJ9185" s="1"/>
      <c r="AK9185" s="1"/>
      <c r="AL9185" s="1"/>
    </row>
    <row r="9186">
      <c r="I9186" s="1"/>
      <c r="J9186" s="1"/>
      <c r="K9186" s="1"/>
      <c r="AA9186" s="1"/>
      <c r="AB9186" s="1"/>
      <c r="AC9186" s="1"/>
      <c r="AJ9186" s="1"/>
      <c r="AK9186" s="1"/>
      <c r="AL9186" s="1"/>
    </row>
    <row r="9187">
      <c r="I9187" s="1"/>
      <c r="J9187" s="1"/>
      <c r="K9187" s="1"/>
      <c r="AA9187" s="1"/>
      <c r="AB9187" s="1"/>
      <c r="AC9187" s="1"/>
      <c r="AJ9187" s="1"/>
      <c r="AK9187" s="1"/>
      <c r="AL9187" s="1"/>
    </row>
    <row r="9188">
      <c r="I9188" s="1"/>
      <c r="J9188" s="1"/>
      <c r="K9188" s="1"/>
      <c r="AA9188" s="1"/>
      <c r="AB9188" s="1"/>
      <c r="AC9188" s="1"/>
      <c r="AJ9188" s="1"/>
      <c r="AK9188" s="1"/>
      <c r="AL9188" s="1"/>
    </row>
    <row r="9189">
      <c r="I9189" s="1"/>
      <c r="J9189" s="1"/>
      <c r="K9189" s="1"/>
      <c r="AA9189" s="1"/>
      <c r="AB9189" s="1"/>
      <c r="AC9189" s="1"/>
      <c r="AJ9189" s="1"/>
      <c r="AK9189" s="1"/>
      <c r="AL9189" s="1"/>
    </row>
    <row r="9190">
      <c r="I9190" s="1"/>
      <c r="J9190" s="1"/>
      <c r="K9190" s="1"/>
      <c r="AA9190" s="1"/>
      <c r="AB9190" s="1"/>
      <c r="AC9190" s="1"/>
      <c r="AJ9190" s="1"/>
      <c r="AK9190" s="1"/>
      <c r="AL9190" s="1"/>
    </row>
    <row r="9191">
      <c r="I9191" s="1"/>
      <c r="J9191" s="1"/>
      <c r="K9191" s="1"/>
      <c r="AA9191" s="1"/>
      <c r="AB9191" s="1"/>
      <c r="AC9191" s="1"/>
      <c r="AJ9191" s="1"/>
      <c r="AK9191" s="1"/>
      <c r="AL9191" s="1"/>
    </row>
    <row r="9192">
      <c r="I9192" s="1"/>
      <c r="J9192" s="1"/>
      <c r="K9192" s="1"/>
      <c r="AA9192" s="1"/>
      <c r="AB9192" s="1"/>
      <c r="AC9192" s="1"/>
      <c r="AJ9192" s="1"/>
      <c r="AK9192" s="1"/>
      <c r="AL9192" s="1"/>
    </row>
    <row r="9193">
      <c r="I9193" s="1"/>
      <c r="J9193" s="1"/>
      <c r="K9193" s="1"/>
      <c r="AA9193" s="1"/>
      <c r="AB9193" s="1"/>
      <c r="AC9193" s="1"/>
      <c r="AJ9193" s="1"/>
      <c r="AK9193" s="1"/>
      <c r="AL9193" s="1"/>
    </row>
    <row r="9194">
      <c r="I9194" s="1"/>
      <c r="J9194" s="1"/>
      <c r="K9194" s="1"/>
      <c r="AA9194" s="1"/>
      <c r="AB9194" s="1"/>
      <c r="AC9194" s="1"/>
      <c r="AJ9194" s="1"/>
      <c r="AK9194" s="1"/>
      <c r="AL9194" s="1"/>
    </row>
    <row r="9195">
      <c r="I9195" s="1"/>
      <c r="J9195" s="1"/>
      <c r="K9195" s="1"/>
      <c r="AA9195" s="1"/>
      <c r="AB9195" s="1"/>
      <c r="AC9195" s="1"/>
      <c r="AJ9195" s="1"/>
      <c r="AK9195" s="1"/>
      <c r="AL9195" s="1"/>
    </row>
    <row r="9196">
      <c r="I9196" s="1"/>
      <c r="J9196" s="1"/>
      <c r="K9196" s="1"/>
      <c r="AA9196" s="1"/>
      <c r="AB9196" s="1"/>
      <c r="AC9196" s="1"/>
      <c r="AJ9196" s="1"/>
      <c r="AK9196" s="1"/>
      <c r="AL9196" s="1"/>
    </row>
    <row r="9197">
      <c r="I9197" s="1"/>
      <c r="J9197" s="1"/>
      <c r="K9197" s="1"/>
      <c r="AA9197" s="1"/>
      <c r="AB9197" s="1"/>
      <c r="AC9197" s="1"/>
      <c r="AJ9197" s="1"/>
      <c r="AK9197" s="1"/>
      <c r="AL9197" s="1"/>
    </row>
    <row r="9198">
      <c r="I9198" s="1"/>
      <c r="J9198" s="1"/>
      <c r="K9198" s="1"/>
      <c r="AA9198" s="1"/>
      <c r="AB9198" s="1"/>
      <c r="AC9198" s="1"/>
      <c r="AJ9198" s="1"/>
      <c r="AK9198" s="1"/>
      <c r="AL9198" s="1"/>
    </row>
    <row r="9199">
      <c r="I9199" s="1"/>
      <c r="J9199" s="1"/>
      <c r="K9199" s="1"/>
      <c r="AA9199" s="1"/>
      <c r="AB9199" s="1"/>
      <c r="AC9199" s="1"/>
      <c r="AJ9199" s="1"/>
      <c r="AK9199" s="1"/>
      <c r="AL9199" s="1"/>
    </row>
    <row r="9200">
      <c r="I9200" s="1"/>
      <c r="J9200" s="1"/>
      <c r="K9200" s="1"/>
      <c r="AA9200" s="1"/>
      <c r="AB9200" s="1"/>
      <c r="AC9200" s="1"/>
      <c r="AJ9200" s="1"/>
      <c r="AK9200" s="1"/>
      <c r="AL9200" s="1"/>
    </row>
    <row r="9201">
      <c r="I9201" s="1"/>
      <c r="J9201" s="1"/>
      <c r="K9201" s="1"/>
      <c r="AA9201" s="1"/>
      <c r="AB9201" s="1"/>
      <c r="AC9201" s="1"/>
      <c r="AJ9201" s="1"/>
      <c r="AK9201" s="1"/>
      <c r="AL9201" s="1"/>
    </row>
    <row r="9202">
      <c r="I9202" s="1"/>
      <c r="J9202" s="1"/>
      <c r="K9202" s="1"/>
      <c r="AA9202" s="1"/>
      <c r="AB9202" s="1"/>
      <c r="AC9202" s="1"/>
      <c r="AJ9202" s="1"/>
      <c r="AK9202" s="1"/>
      <c r="AL9202" s="1"/>
    </row>
    <row r="9203">
      <c r="I9203" s="1"/>
      <c r="J9203" s="1"/>
      <c r="K9203" s="1"/>
      <c r="AA9203" s="1"/>
      <c r="AB9203" s="1"/>
      <c r="AC9203" s="1"/>
      <c r="AJ9203" s="1"/>
      <c r="AK9203" s="1"/>
      <c r="AL9203" s="1"/>
    </row>
    <row r="9204">
      <c r="I9204" s="1"/>
      <c r="J9204" s="1"/>
      <c r="K9204" s="1"/>
      <c r="AA9204" s="1"/>
      <c r="AB9204" s="1"/>
      <c r="AC9204" s="1"/>
      <c r="AJ9204" s="1"/>
      <c r="AK9204" s="1"/>
      <c r="AL9204" s="1"/>
    </row>
    <row r="9205">
      <c r="I9205" s="1"/>
      <c r="J9205" s="1"/>
      <c r="K9205" s="1"/>
      <c r="AA9205" s="1"/>
      <c r="AB9205" s="1"/>
      <c r="AC9205" s="1"/>
      <c r="AJ9205" s="1"/>
      <c r="AK9205" s="1"/>
      <c r="AL9205" s="1"/>
    </row>
    <row r="9206">
      <c r="I9206" s="1"/>
      <c r="J9206" s="1"/>
      <c r="K9206" s="1"/>
      <c r="AA9206" s="1"/>
      <c r="AB9206" s="1"/>
      <c r="AC9206" s="1"/>
      <c r="AJ9206" s="1"/>
      <c r="AK9206" s="1"/>
      <c r="AL9206" s="1"/>
    </row>
    <row r="9207">
      <c r="I9207" s="1"/>
      <c r="J9207" s="1"/>
      <c r="K9207" s="1"/>
      <c r="AA9207" s="1"/>
      <c r="AB9207" s="1"/>
      <c r="AC9207" s="1"/>
      <c r="AJ9207" s="1"/>
      <c r="AK9207" s="1"/>
      <c r="AL9207" s="1"/>
    </row>
    <row r="9208">
      <c r="I9208" s="1"/>
      <c r="J9208" s="1"/>
      <c r="K9208" s="1"/>
      <c r="AA9208" s="1"/>
      <c r="AB9208" s="1"/>
      <c r="AC9208" s="1"/>
      <c r="AJ9208" s="1"/>
      <c r="AK9208" s="1"/>
      <c r="AL9208" s="1"/>
    </row>
    <row r="9209">
      <c r="I9209" s="1"/>
      <c r="J9209" s="1"/>
      <c r="K9209" s="1"/>
      <c r="AA9209" s="1"/>
      <c r="AB9209" s="1"/>
      <c r="AC9209" s="1"/>
      <c r="AJ9209" s="1"/>
      <c r="AK9209" s="1"/>
      <c r="AL9209" s="1"/>
    </row>
    <row r="9210">
      <c r="I9210" s="1"/>
      <c r="J9210" s="1"/>
      <c r="K9210" s="1"/>
      <c r="AA9210" s="1"/>
      <c r="AB9210" s="1"/>
      <c r="AC9210" s="1"/>
      <c r="AJ9210" s="1"/>
      <c r="AK9210" s="1"/>
      <c r="AL9210" s="1"/>
    </row>
    <row r="9211">
      <c r="I9211" s="1"/>
      <c r="J9211" s="1"/>
      <c r="K9211" s="1"/>
      <c r="AA9211" s="1"/>
      <c r="AB9211" s="1"/>
      <c r="AC9211" s="1"/>
      <c r="AJ9211" s="1"/>
      <c r="AK9211" s="1"/>
      <c r="AL9211" s="1"/>
    </row>
    <row r="9212">
      <c r="I9212" s="1"/>
      <c r="J9212" s="1"/>
      <c r="K9212" s="1"/>
      <c r="AA9212" s="1"/>
      <c r="AB9212" s="1"/>
      <c r="AC9212" s="1"/>
      <c r="AJ9212" s="1"/>
      <c r="AK9212" s="1"/>
      <c r="AL9212" s="1"/>
    </row>
    <row r="9213">
      <c r="I9213" s="1"/>
      <c r="J9213" s="1"/>
      <c r="K9213" s="1"/>
      <c r="AA9213" s="1"/>
      <c r="AB9213" s="1"/>
      <c r="AC9213" s="1"/>
      <c r="AJ9213" s="1"/>
      <c r="AK9213" s="1"/>
      <c r="AL9213" s="1"/>
    </row>
    <row r="9214">
      <c r="I9214" s="1"/>
      <c r="J9214" s="1"/>
      <c r="K9214" s="1"/>
      <c r="AA9214" s="1"/>
      <c r="AB9214" s="1"/>
      <c r="AC9214" s="1"/>
      <c r="AJ9214" s="1"/>
      <c r="AK9214" s="1"/>
      <c r="AL9214" s="1"/>
    </row>
    <row r="9215">
      <c r="I9215" s="1"/>
      <c r="J9215" s="1"/>
      <c r="K9215" s="1"/>
      <c r="AA9215" s="1"/>
      <c r="AB9215" s="1"/>
      <c r="AC9215" s="1"/>
      <c r="AJ9215" s="1"/>
      <c r="AK9215" s="1"/>
      <c r="AL9215" s="1"/>
    </row>
    <row r="9216">
      <c r="I9216" s="1"/>
      <c r="J9216" s="1"/>
      <c r="K9216" s="1"/>
      <c r="AA9216" s="1"/>
      <c r="AB9216" s="1"/>
      <c r="AC9216" s="1"/>
      <c r="AJ9216" s="1"/>
      <c r="AK9216" s="1"/>
      <c r="AL9216" s="1"/>
    </row>
    <row r="9217">
      <c r="I9217" s="1"/>
      <c r="J9217" s="1"/>
      <c r="K9217" s="1"/>
      <c r="AA9217" s="1"/>
      <c r="AB9217" s="1"/>
      <c r="AC9217" s="1"/>
      <c r="AJ9217" s="1"/>
      <c r="AK9217" s="1"/>
      <c r="AL9217" s="1"/>
    </row>
    <row r="9218">
      <c r="I9218" s="1"/>
      <c r="J9218" s="1"/>
      <c r="K9218" s="1"/>
      <c r="AA9218" s="1"/>
      <c r="AB9218" s="1"/>
      <c r="AC9218" s="1"/>
      <c r="AJ9218" s="1"/>
      <c r="AK9218" s="1"/>
      <c r="AL9218" s="1"/>
    </row>
    <row r="9219">
      <c r="I9219" s="1"/>
      <c r="J9219" s="1"/>
      <c r="K9219" s="1"/>
      <c r="AA9219" s="1"/>
      <c r="AB9219" s="1"/>
      <c r="AC9219" s="1"/>
      <c r="AJ9219" s="1"/>
      <c r="AK9219" s="1"/>
      <c r="AL9219" s="1"/>
    </row>
    <row r="9220">
      <c r="I9220" s="1"/>
      <c r="J9220" s="1"/>
      <c r="K9220" s="1"/>
      <c r="AA9220" s="1"/>
      <c r="AB9220" s="1"/>
      <c r="AC9220" s="1"/>
      <c r="AJ9220" s="1"/>
      <c r="AK9220" s="1"/>
      <c r="AL9220" s="1"/>
    </row>
    <row r="9221">
      <c r="I9221" s="1"/>
      <c r="J9221" s="1"/>
      <c r="K9221" s="1"/>
      <c r="AA9221" s="1"/>
      <c r="AB9221" s="1"/>
      <c r="AC9221" s="1"/>
      <c r="AJ9221" s="1"/>
      <c r="AK9221" s="1"/>
      <c r="AL9221" s="1"/>
    </row>
    <row r="9222">
      <c r="I9222" s="1"/>
      <c r="J9222" s="1"/>
      <c r="K9222" s="1"/>
      <c r="AA9222" s="1"/>
      <c r="AB9222" s="1"/>
      <c r="AC9222" s="1"/>
      <c r="AJ9222" s="1"/>
      <c r="AK9222" s="1"/>
      <c r="AL9222" s="1"/>
    </row>
    <row r="9223">
      <c r="I9223" s="1"/>
      <c r="J9223" s="1"/>
      <c r="K9223" s="1"/>
      <c r="AA9223" s="1"/>
      <c r="AB9223" s="1"/>
      <c r="AC9223" s="1"/>
      <c r="AJ9223" s="1"/>
      <c r="AK9223" s="1"/>
      <c r="AL9223" s="1"/>
    </row>
    <row r="9224">
      <c r="I9224" s="1"/>
      <c r="J9224" s="1"/>
      <c r="K9224" s="1"/>
      <c r="AA9224" s="1"/>
      <c r="AB9224" s="1"/>
      <c r="AC9224" s="1"/>
      <c r="AJ9224" s="1"/>
      <c r="AK9224" s="1"/>
      <c r="AL9224" s="1"/>
    </row>
    <row r="9225">
      <c r="I9225" s="1"/>
      <c r="J9225" s="1"/>
      <c r="K9225" s="1"/>
      <c r="AA9225" s="1"/>
      <c r="AB9225" s="1"/>
      <c r="AC9225" s="1"/>
      <c r="AJ9225" s="1"/>
      <c r="AK9225" s="1"/>
      <c r="AL9225" s="1"/>
    </row>
    <row r="9226">
      <c r="I9226" s="1"/>
      <c r="J9226" s="1"/>
      <c r="K9226" s="1"/>
      <c r="AA9226" s="1"/>
      <c r="AB9226" s="1"/>
      <c r="AC9226" s="1"/>
      <c r="AJ9226" s="1"/>
      <c r="AK9226" s="1"/>
      <c r="AL9226" s="1"/>
    </row>
    <row r="9227">
      <c r="I9227" s="1"/>
      <c r="J9227" s="1"/>
      <c r="K9227" s="1"/>
      <c r="AA9227" s="1"/>
      <c r="AB9227" s="1"/>
      <c r="AC9227" s="1"/>
      <c r="AJ9227" s="1"/>
      <c r="AK9227" s="1"/>
      <c r="AL9227" s="1"/>
    </row>
    <row r="9228">
      <c r="I9228" s="1"/>
      <c r="J9228" s="1"/>
      <c r="K9228" s="1"/>
      <c r="AA9228" s="1"/>
      <c r="AB9228" s="1"/>
      <c r="AC9228" s="1"/>
      <c r="AJ9228" s="1"/>
      <c r="AK9228" s="1"/>
      <c r="AL9228" s="1"/>
    </row>
    <row r="9229">
      <c r="I9229" s="1"/>
      <c r="J9229" s="1"/>
      <c r="K9229" s="1"/>
      <c r="AA9229" s="1"/>
      <c r="AB9229" s="1"/>
      <c r="AC9229" s="1"/>
      <c r="AJ9229" s="1"/>
      <c r="AK9229" s="1"/>
      <c r="AL9229" s="1"/>
    </row>
    <row r="9230">
      <c r="I9230" s="1"/>
      <c r="J9230" s="1"/>
      <c r="K9230" s="1"/>
      <c r="AA9230" s="1"/>
      <c r="AB9230" s="1"/>
      <c r="AC9230" s="1"/>
      <c r="AJ9230" s="1"/>
      <c r="AK9230" s="1"/>
      <c r="AL9230" s="1"/>
    </row>
    <row r="9231">
      <c r="I9231" s="1"/>
      <c r="J9231" s="1"/>
      <c r="K9231" s="1"/>
      <c r="AA9231" s="1"/>
      <c r="AB9231" s="1"/>
      <c r="AC9231" s="1"/>
      <c r="AJ9231" s="1"/>
      <c r="AK9231" s="1"/>
      <c r="AL9231" s="1"/>
    </row>
    <row r="9232">
      <c r="I9232" s="1"/>
      <c r="J9232" s="1"/>
      <c r="K9232" s="1"/>
      <c r="AA9232" s="1"/>
      <c r="AB9232" s="1"/>
      <c r="AC9232" s="1"/>
      <c r="AJ9232" s="1"/>
      <c r="AK9232" s="1"/>
      <c r="AL9232" s="1"/>
    </row>
    <row r="9233">
      <c r="I9233" s="1"/>
      <c r="J9233" s="1"/>
      <c r="K9233" s="1"/>
      <c r="AA9233" s="1"/>
      <c r="AB9233" s="1"/>
      <c r="AC9233" s="1"/>
      <c r="AJ9233" s="1"/>
      <c r="AK9233" s="1"/>
      <c r="AL9233" s="1"/>
    </row>
    <row r="9234">
      <c r="I9234" s="1"/>
      <c r="J9234" s="1"/>
      <c r="K9234" s="1"/>
      <c r="AA9234" s="1"/>
      <c r="AB9234" s="1"/>
      <c r="AC9234" s="1"/>
      <c r="AJ9234" s="1"/>
      <c r="AK9234" s="1"/>
      <c r="AL9234" s="1"/>
    </row>
    <row r="9235">
      <c r="I9235" s="1"/>
      <c r="J9235" s="1"/>
      <c r="K9235" s="1"/>
      <c r="AA9235" s="1"/>
      <c r="AB9235" s="1"/>
      <c r="AC9235" s="1"/>
      <c r="AJ9235" s="1"/>
      <c r="AK9235" s="1"/>
      <c r="AL9235" s="1"/>
    </row>
    <row r="9236">
      <c r="I9236" s="1"/>
      <c r="J9236" s="1"/>
      <c r="K9236" s="1"/>
      <c r="AA9236" s="1"/>
      <c r="AB9236" s="1"/>
      <c r="AC9236" s="1"/>
      <c r="AJ9236" s="1"/>
      <c r="AK9236" s="1"/>
      <c r="AL9236" s="1"/>
    </row>
    <row r="9237">
      <c r="I9237" s="1"/>
      <c r="J9237" s="1"/>
      <c r="K9237" s="1"/>
      <c r="AA9237" s="1"/>
      <c r="AB9237" s="1"/>
      <c r="AC9237" s="1"/>
      <c r="AJ9237" s="1"/>
      <c r="AK9237" s="1"/>
      <c r="AL9237" s="1"/>
    </row>
    <row r="9238">
      <c r="I9238" s="1"/>
      <c r="J9238" s="1"/>
      <c r="K9238" s="1"/>
      <c r="AA9238" s="1"/>
      <c r="AB9238" s="1"/>
      <c r="AC9238" s="1"/>
      <c r="AJ9238" s="1"/>
      <c r="AK9238" s="1"/>
      <c r="AL9238" s="1"/>
    </row>
    <row r="9239">
      <c r="I9239" s="1"/>
      <c r="J9239" s="1"/>
      <c r="K9239" s="1"/>
      <c r="AA9239" s="1"/>
      <c r="AB9239" s="1"/>
      <c r="AC9239" s="1"/>
      <c r="AJ9239" s="1"/>
      <c r="AK9239" s="1"/>
      <c r="AL9239" s="1"/>
    </row>
    <row r="9240">
      <c r="I9240" s="1"/>
      <c r="J9240" s="1"/>
      <c r="K9240" s="1"/>
      <c r="AA9240" s="1"/>
      <c r="AB9240" s="1"/>
      <c r="AC9240" s="1"/>
      <c r="AJ9240" s="1"/>
      <c r="AK9240" s="1"/>
      <c r="AL9240" s="1"/>
    </row>
    <row r="9241">
      <c r="I9241" s="1"/>
      <c r="J9241" s="1"/>
      <c r="K9241" s="1"/>
      <c r="AA9241" s="1"/>
      <c r="AB9241" s="1"/>
      <c r="AC9241" s="1"/>
      <c r="AJ9241" s="1"/>
      <c r="AK9241" s="1"/>
      <c r="AL9241" s="1"/>
    </row>
    <row r="9242">
      <c r="I9242" s="1"/>
      <c r="J9242" s="1"/>
      <c r="K9242" s="1"/>
      <c r="AA9242" s="1"/>
      <c r="AB9242" s="1"/>
      <c r="AC9242" s="1"/>
      <c r="AJ9242" s="1"/>
      <c r="AK9242" s="1"/>
      <c r="AL9242" s="1"/>
    </row>
    <row r="9243">
      <c r="I9243" s="1"/>
      <c r="J9243" s="1"/>
      <c r="K9243" s="1"/>
      <c r="AA9243" s="1"/>
      <c r="AB9243" s="1"/>
      <c r="AC9243" s="1"/>
      <c r="AJ9243" s="1"/>
      <c r="AK9243" s="1"/>
      <c r="AL9243" s="1"/>
    </row>
    <row r="9244">
      <c r="I9244" s="1"/>
      <c r="J9244" s="1"/>
      <c r="K9244" s="1"/>
      <c r="AA9244" s="1"/>
      <c r="AB9244" s="1"/>
      <c r="AC9244" s="1"/>
      <c r="AJ9244" s="1"/>
      <c r="AK9244" s="1"/>
      <c r="AL9244" s="1"/>
    </row>
    <row r="9245">
      <c r="I9245" s="1"/>
      <c r="J9245" s="1"/>
      <c r="K9245" s="1"/>
      <c r="AA9245" s="1"/>
      <c r="AB9245" s="1"/>
      <c r="AC9245" s="1"/>
      <c r="AJ9245" s="1"/>
      <c r="AK9245" s="1"/>
      <c r="AL9245" s="1"/>
    </row>
    <row r="9246">
      <c r="I9246" s="1"/>
      <c r="J9246" s="1"/>
      <c r="K9246" s="1"/>
      <c r="AA9246" s="1"/>
      <c r="AB9246" s="1"/>
      <c r="AC9246" s="1"/>
      <c r="AJ9246" s="1"/>
      <c r="AK9246" s="1"/>
      <c r="AL9246" s="1"/>
    </row>
    <row r="9247">
      <c r="I9247" s="1"/>
      <c r="J9247" s="1"/>
      <c r="K9247" s="1"/>
      <c r="AA9247" s="1"/>
      <c r="AB9247" s="1"/>
      <c r="AC9247" s="1"/>
      <c r="AJ9247" s="1"/>
      <c r="AK9247" s="1"/>
      <c r="AL9247" s="1"/>
    </row>
    <row r="9248">
      <c r="I9248" s="1"/>
      <c r="J9248" s="1"/>
      <c r="K9248" s="1"/>
      <c r="AA9248" s="1"/>
      <c r="AB9248" s="1"/>
      <c r="AC9248" s="1"/>
      <c r="AJ9248" s="1"/>
      <c r="AK9248" s="1"/>
      <c r="AL9248" s="1"/>
    </row>
    <row r="9249">
      <c r="I9249" s="1"/>
      <c r="J9249" s="1"/>
      <c r="K9249" s="1"/>
      <c r="AA9249" s="1"/>
      <c r="AB9249" s="1"/>
      <c r="AC9249" s="1"/>
      <c r="AJ9249" s="1"/>
      <c r="AK9249" s="1"/>
      <c r="AL9249" s="1"/>
    </row>
    <row r="9250">
      <c r="I9250" s="1"/>
      <c r="J9250" s="1"/>
      <c r="K9250" s="1"/>
      <c r="AA9250" s="1"/>
      <c r="AB9250" s="1"/>
      <c r="AC9250" s="1"/>
      <c r="AJ9250" s="1"/>
      <c r="AK9250" s="1"/>
      <c r="AL9250" s="1"/>
    </row>
    <row r="9251">
      <c r="I9251" s="1"/>
      <c r="J9251" s="1"/>
      <c r="K9251" s="1"/>
      <c r="AA9251" s="1"/>
      <c r="AB9251" s="1"/>
      <c r="AC9251" s="1"/>
      <c r="AJ9251" s="1"/>
      <c r="AK9251" s="1"/>
      <c r="AL9251" s="1"/>
    </row>
    <row r="9252">
      <c r="I9252" s="1"/>
      <c r="J9252" s="1"/>
      <c r="K9252" s="1"/>
      <c r="AA9252" s="1"/>
      <c r="AB9252" s="1"/>
      <c r="AC9252" s="1"/>
      <c r="AJ9252" s="1"/>
      <c r="AK9252" s="1"/>
      <c r="AL9252" s="1"/>
    </row>
    <row r="9253">
      <c r="I9253" s="1"/>
      <c r="J9253" s="1"/>
      <c r="K9253" s="1"/>
      <c r="AA9253" s="1"/>
      <c r="AB9253" s="1"/>
      <c r="AC9253" s="1"/>
      <c r="AJ9253" s="1"/>
      <c r="AK9253" s="1"/>
      <c r="AL9253" s="1"/>
    </row>
    <row r="9254">
      <c r="I9254" s="1"/>
      <c r="J9254" s="1"/>
      <c r="K9254" s="1"/>
      <c r="AA9254" s="1"/>
      <c r="AB9254" s="1"/>
      <c r="AC9254" s="1"/>
      <c r="AJ9254" s="1"/>
      <c r="AK9254" s="1"/>
      <c r="AL9254" s="1"/>
    </row>
    <row r="9255">
      <c r="I9255" s="1"/>
      <c r="J9255" s="1"/>
      <c r="K9255" s="1"/>
      <c r="AA9255" s="1"/>
      <c r="AB9255" s="1"/>
      <c r="AC9255" s="1"/>
      <c r="AJ9255" s="1"/>
      <c r="AK9255" s="1"/>
      <c r="AL9255" s="1"/>
    </row>
    <row r="9256">
      <c r="I9256" s="1"/>
      <c r="J9256" s="1"/>
      <c r="K9256" s="1"/>
      <c r="AA9256" s="1"/>
      <c r="AB9256" s="1"/>
      <c r="AC9256" s="1"/>
      <c r="AJ9256" s="1"/>
      <c r="AK9256" s="1"/>
      <c r="AL9256" s="1"/>
    </row>
    <row r="9257">
      <c r="I9257" s="1"/>
      <c r="J9257" s="1"/>
      <c r="K9257" s="1"/>
      <c r="AA9257" s="1"/>
      <c r="AB9257" s="1"/>
      <c r="AC9257" s="1"/>
      <c r="AJ9257" s="1"/>
      <c r="AK9257" s="1"/>
      <c r="AL9257" s="1"/>
    </row>
    <row r="9258">
      <c r="I9258" s="1"/>
      <c r="J9258" s="1"/>
      <c r="K9258" s="1"/>
      <c r="AA9258" s="1"/>
      <c r="AB9258" s="1"/>
      <c r="AC9258" s="1"/>
      <c r="AJ9258" s="1"/>
      <c r="AK9258" s="1"/>
      <c r="AL9258" s="1"/>
    </row>
    <row r="9259">
      <c r="I9259" s="1"/>
      <c r="J9259" s="1"/>
      <c r="K9259" s="1"/>
      <c r="AA9259" s="1"/>
      <c r="AB9259" s="1"/>
      <c r="AC9259" s="1"/>
      <c r="AJ9259" s="1"/>
      <c r="AK9259" s="1"/>
      <c r="AL9259" s="1"/>
    </row>
    <row r="9260">
      <c r="I9260" s="1"/>
      <c r="J9260" s="1"/>
      <c r="K9260" s="1"/>
      <c r="AA9260" s="1"/>
      <c r="AB9260" s="1"/>
      <c r="AC9260" s="1"/>
      <c r="AJ9260" s="1"/>
      <c r="AK9260" s="1"/>
      <c r="AL9260" s="1"/>
    </row>
    <row r="9261">
      <c r="I9261" s="1"/>
      <c r="J9261" s="1"/>
      <c r="K9261" s="1"/>
      <c r="AA9261" s="1"/>
      <c r="AB9261" s="1"/>
      <c r="AC9261" s="1"/>
      <c r="AJ9261" s="1"/>
      <c r="AK9261" s="1"/>
      <c r="AL9261" s="1"/>
    </row>
    <row r="9262">
      <c r="I9262" s="1"/>
      <c r="J9262" s="1"/>
      <c r="K9262" s="1"/>
      <c r="AA9262" s="1"/>
      <c r="AB9262" s="1"/>
      <c r="AC9262" s="1"/>
      <c r="AJ9262" s="1"/>
      <c r="AK9262" s="1"/>
      <c r="AL9262" s="1"/>
    </row>
    <row r="9263">
      <c r="I9263" s="1"/>
      <c r="J9263" s="1"/>
      <c r="K9263" s="1"/>
      <c r="AA9263" s="1"/>
      <c r="AB9263" s="1"/>
      <c r="AC9263" s="1"/>
      <c r="AJ9263" s="1"/>
      <c r="AK9263" s="1"/>
      <c r="AL9263" s="1"/>
    </row>
    <row r="9264">
      <c r="I9264" s="1"/>
      <c r="J9264" s="1"/>
      <c r="K9264" s="1"/>
      <c r="AA9264" s="1"/>
      <c r="AB9264" s="1"/>
      <c r="AC9264" s="1"/>
      <c r="AJ9264" s="1"/>
      <c r="AK9264" s="1"/>
      <c r="AL9264" s="1"/>
    </row>
    <row r="9265">
      <c r="I9265" s="1"/>
      <c r="J9265" s="1"/>
      <c r="K9265" s="1"/>
      <c r="AA9265" s="1"/>
      <c r="AB9265" s="1"/>
      <c r="AC9265" s="1"/>
      <c r="AJ9265" s="1"/>
      <c r="AK9265" s="1"/>
      <c r="AL9265" s="1"/>
    </row>
    <row r="9266">
      <c r="I9266" s="1"/>
      <c r="J9266" s="1"/>
      <c r="K9266" s="1"/>
      <c r="AA9266" s="1"/>
      <c r="AB9266" s="1"/>
      <c r="AC9266" s="1"/>
      <c r="AJ9266" s="1"/>
      <c r="AK9266" s="1"/>
      <c r="AL9266" s="1"/>
    </row>
    <row r="9267">
      <c r="I9267" s="1"/>
      <c r="J9267" s="1"/>
      <c r="K9267" s="1"/>
      <c r="AA9267" s="1"/>
      <c r="AB9267" s="1"/>
      <c r="AC9267" s="1"/>
      <c r="AJ9267" s="1"/>
      <c r="AK9267" s="1"/>
      <c r="AL9267" s="1"/>
    </row>
    <row r="9268">
      <c r="I9268" s="1"/>
      <c r="J9268" s="1"/>
      <c r="K9268" s="1"/>
      <c r="AA9268" s="1"/>
      <c r="AB9268" s="1"/>
      <c r="AC9268" s="1"/>
      <c r="AJ9268" s="1"/>
      <c r="AK9268" s="1"/>
      <c r="AL9268" s="1"/>
    </row>
    <row r="9269">
      <c r="I9269" s="1"/>
      <c r="J9269" s="1"/>
      <c r="K9269" s="1"/>
      <c r="AA9269" s="1"/>
      <c r="AB9269" s="1"/>
      <c r="AC9269" s="1"/>
      <c r="AJ9269" s="1"/>
      <c r="AK9269" s="1"/>
      <c r="AL9269" s="1"/>
    </row>
    <row r="9270">
      <c r="I9270" s="1"/>
      <c r="J9270" s="1"/>
      <c r="K9270" s="1"/>
      <c r="AA9270" s="1"/>
      <c r="AB9270" s="1"/>
      <c r="AC9270" s="1"/>
      <c r="AJ9270" s="1"/>
      <c r="AK9270" s="1"/>
      <c r="AL9270" s="1"/>
    </row>
    <row r="9271">
      <c r="I9271" s="1"/>
      <c r="J9271" s="1"/>
      <c r="K9271" s="1"/>
      <c r="AA9271" s="1"/>
      <c r="AB9271" s="1"/>
      <c r="AC9271" s="1"/>
      <c r="AJ9271" s="1"/>
      <c r="AK9271" s="1"/>
      <c r="AL9271" s="1"/>
    </row>
    <row r="9272">
      <c r="I9272" s="1"/>
      <c r="J9272" s="1"/>
      <c r="K9272" s="1"/>
      <c r="AA9272" s="1"/>
      <c r="AB9272" s="1"/>
      <c r="AC9272" s="1"/>
      <c r="AJ9272" s="1"/>
      <c r="AK9272" s="1"/>
      <c r="AL9272" s="1"/>
    </row>
    <row r="9273">
      <c r="I9273" s="1"/>
      <c r="J9273" s="1"/>
      <c r="K9273" s="1"/>
      <c r="AA9273" s="1"/>
      <c r="AB9273" s="1"/>
      <c r="AC9273" s="1"/>
      <c r="AJ9273" s="1"/>
      <c r="AK9273" s="1"/>
      <c r="AL9273" s="1"/>
    </row>
    <row r="9274">
      <c r="I9274" s="1"/>
      <c r="J9274" s="1"/>
      <c r="K9274" s="1"/>
      <c r="AA9274" s="1"/>
      <c r="AB9274" s="1"/>
      <c r="AC9274" s="1"/>
      <c r="AJ9274" s="1"/>
      <c r="AK9274" s="1"/>
      <c r="AL9274" s="1"/>
    </row>
    <row r="9275">
      <c r="I9275" s="1"/>
      <c r="J9275" s="1"/>
      <c r="K9275" s="1"/>
      <c r="AA9275" s="1"/>
      <c r="AB9275" s="1"/>
      <c r="AC9275" s="1"/>
      <c r="AJ9275" s="1"/>
      <c r="AK9275" s="1"/>
      <c r="AL9275" s="1"/>
    </row>
    <row r="9276">
      <c r="I9276" s="1"/>
      <c r="J9276" s="1"/>
      <c r="K9276" s="1"/>
      <c r="AA9276" s="1"/>
      <c r="AB9276" s="1"/>
      <c r="AC9276" s="1"/>
      <c r="AJ9276" s="1"/>
      <c r="AK9276" s="1"/>
      <c r="AL9276" s="1"/>
    </row>
    <row r="9277">
      <c r="I9277" s="1"/>
      <c r="J9277" s="1"/>
      <c r="K9277" s="1"/>
      <c r="AA9277" s="1"/>
      <c r="AB9277" s="1"/>
      <c r="AC9277" s="1"/>
      <c r="AJ9277" s="1"/>
      <c r="AK9277" s="1"/>
      <c r="AL9277" s="1"/>
    </row>
    <row r="9278">
      <c r="I9278" s="1"/>
      <c r="J9278" s="1"/>
      <c r="K9278" s="1"/>
      <c r="AA9278" s="1"/>
      <c r="AB9278" s="1"/>
      <c r="AC9278" s="1"/>
      <c r="AJ9278" s="1"/>
      <c r="AK9278" s="1"/>
      <c r="AL9278" s="1"/>
    </row>
    <row r="9279">
      <c r="I9279" s="1"/>
      <c r="J9279" s="1"/>
      <c r="K9279" s="1"/>
      <c r="AA9279" s="1"/>
      <c r="AB9279" s="1"/>
      <c r="AC9279" s="1"/>
      <c r="AJ9279" s="1"/>
      <c r="AK9279" s="1"/>
      <c r="AL9279" s="1"/>
    </row>
    <row r="9280">
      <c r="I9280" s="1"/>
      <c r="J9280" s="1"/>
      <c r="K9280" s="1"/>
      <c r="AA9280" s="1"/>
      <c r="AB9280" s="1"/>
      <c r="AC9280" s="1"/>
      <c r="AJ9280" s="1"/>
      <c r="AK9280" s="1"/>
      <c r="AL9280" s="1"/>
    </row>
    <row r="9281">
      <c r="I9281" s="1"/>
      <c r="J9281" s="1"/>
      <c r="K9281" s="1"/>
      <c r="AA9281" s="1"/>
      <c r="AB9281" s="1"/>
      <c r="AC9281" s="1"/>
      <c r="AJ9281" s="1"/>
      <c r="AK9281" s="1"/>
      <c r="AL9281" s="1"/>
    </row>
    <row r="9282">
      <c r="I9282" s="1"/>
      <c r="J9282" s="1"/>
      <c r="K9282" s="1"/>
      <c r="AA9282" s="1"/>
      <c r="AB9282" s="1"/>
      <c r="AC9282" s="1"/>
      <c r="AJ9282" s="1"/>
      <c r="AK9282" s="1"/>
      <c r="AL9282" s="1"/>
    </row>
    <row r="9283">
      <c r="I9283" s="1"/>
      <c r="J9283" s="1"/>
      <c r="K9283" s="1"/>
      <c r="AA9283" s="1"/>
      <c r="AB9283" s="1"/>
      <c r="AC9283" s="1"/>
      <c r="AJ9283" s="1"/>
      <c r="AK9283" s="1"/>
      <c r="AL9283" s="1"/>
    </row>
    <row r="9284">
      <c r="I9284" s="1"/>
      <c r="J9284" s="1"/>
      <c r="K9284" s="1"/>
      <c r="AA9284" s="1"/>
      <c r="AB9284" s="1"/>
      <c r="AC9284" s="1"/>
      <c r="AJ9284" s="1"/>
      <c r="AK9284" s="1"/>
      <c r="AL9284" s="1"/>
    </row>
    <row r="9285">
      <c r="I9285" s="1"/>
      <c r="J9285" s="1"/>
      <c r="K9285" s="1"/>
      <c r="AA9285" s="1"/>
      <c r="AB9285" s="1"/>
      <c r="AC9285" s="1"/>
      <c r="AJ9285" s="1"/>
      <c r="AK9285" s="1"/>
      <c r="AL9285" s="1"/>
    </row>
    <row r="9286">
      <c r="I9286" s="1"/>
      <c r="J9286" s="1"/>
      <c r="K9286" s="1"/>
      <c r="AA9286" s="1"/>
      <c r="AB9286" s="1"/>
      <c r="AC9286" s="1"/>
      <c r="AJ9286" s="1"/>
      <c r="AK9286" s="1"/>
      <c r="AL9286" s="1"/>
    </row>
    <row r="9287">
      <c r="I9287" s="1"/>
      <c r="J9287" s="1"/>
      <c r="K9287" s="1"/>
      <c r="AA9287" s="1"/>
      <c r="AB9287" s="1"/>
      <c r="AC9287" s="1"/>
      <c r="AJ9287" s="1"/>
      <c r="AK9287" s="1"/>
      <c r="AL9287" s="1"/>
    </row>
    <row r="9288">
      <c r="I9288" s="1"/>
      <c r="J9288" s="1"/>
      <c r="K9288" s="1"/>
      <c r="AA9288" s="1"/>
      <c r="AB9288" s="1"/>
      <c r="AC9288" s="1"/>
      <c r="AJ9288" s="1"/>
      <c r="AK9288" s="1"/>
      <c r="AL9288" s="1"/>
    </row>
    <row r="9289">
      <c r="I9289" s="1"/>
      <c r="J9289" s="1"/>
      <c r="K9289" s="1"/>
      <c r="AA9289" s="1"/>
      <c r="AB9289" s="1"/>
      <c r="AC9289" s="1"/>
      <c r="AJ9289" s="1"/>
      <c r="AK9289" s="1"/>
      <c r="AL9289" s="1"/>
    </row>
    <row r="9290">
      <c r="I9290" s="1"/>
      <c r="J9290" s="1"/>
      <c r="K9290" s="1"/>
      <c r="AA9290" s="1"/>
      <c r="AB9290" s="1"/>
      <c r="AC9290" s="1"/>
      <c r="AJ9290" s="1"/>
      <c r="AK9290" s="1"/>
      <c r="AL9290" s="1"/>
    </row>
    <row r="9291">
      <c r="I9291" s="1"/>
      <c r="J9291" s="1"/>
      <c r="K9291" s="1"/>
      <c r="AA9291" s="1"/>
      <c r="AB9291" s="1"/>
      <c r="AC9291" s="1"/>
      <c r="AJ9291" s="1"/>
      <c r="AK9291" s="1"/>
      <c r="AL9291" s="1"/>
    </row>
    <row r="9292">
      <c r="I9292" s="1"/>
      <c r="J9292" s="1"/>
      <c r="K9292" s="1"/>
      <c r="AA9292" s="1"/>
      <c r="AB9292" s="1"/>
      <c r="AC9292" s="1"/>
      <c r="AJ9292" s="1"/>
      <c r="AK9292" s="1"/>
      <c r="AL9292" s="1"/>
    </row>
    <row r="9293">
      <c r="I9293" s="1"/>
      <c r="J9293" s="1"/>
      <c r="K9293" s="1"/>
      <c r="AA9293" s="1"/>
      <c r="AB9293" s="1"/>
      <c r="AC9293" s="1"/>
      <c r="AJ9293" s="1"/>
      <c r="AK9293" s="1"/>
      <c r="AL9293" s="1"/>
    </row>
    <row r="9294">
      <c r="I9294" s="1"/>
      <c r="J9294" s="1"/>
      <c r="K9294" s="1"/>
      <c r="AA9294" s="1"/>
      <c r="AB9294" s="1"/>
      <c r="AC9294" s="1"/>
      <c r="AJ9294" s="1"/>
      <c r="AK9294" s="1"/>
      <c r="AL9294" s="1"/>
    </row>
    <row r="9295">
      <c r="I9295" s="1"/>
      <c r="J9295" s="1"/>
      <c r="K9295" s="1"/>
      <c r="AA9295" s="1"/>
      <c r="AB9295" s="1"/>
      <c r="AC9295" s="1"/>
      <c r="AJ9295" s="1"/>
      <c r="AK9295" s="1"/>
      <c r="AL9295" s="1"/>
    </row>
    <row r="9296">
      <c r="I9296" s="1"/>
      <c r="J9296" s="1"/>
      <c r="K9296" s="1"/>
      <c r="AA9296" s="1"/>
      <c r="AB9296" s="1"/>
      <c r="AC9296" s="1"/>
      <c r="AJ9296" s="1"/>
      <c r="AK9296" s="1"/>
      <c r="AL9296" s="1"/>
    </row>
    <row r="9297">
      <c r="I9297" s="1"/>
      <c r="J9297" s="1"/>
      <c r="K9297" s="1"/>
      <c r="AA9297" s="1"/>
      <c r="AB9297" s="1"/>
      <c r="AC9297" s="1"/>
      <c r="AJ9297" s="1"/>
      <c r="AK9297" s="1"/>
      <c r="AL9297" s="1"/>
    </row>
    <row r="9298">
      <c r="I9298" s="1"/>
      <c r="J9298" s="1"/>
      <c r="K9298" s="1"/>
      <c r="AA9298" s="1"/>
      <c r="AB9298" s="1"/>
      <c r="AC9298" s="1"/>
      <c r="AJ9298" s="1"/>
      <c r="AK9298" s="1"/>
      <c r="AL9298" s="1"/>
    </row>
    <row r="9299">
      <c r="I9299" s="1"/>
      <c r="J9299" s="1"/>
      <c r="K9299" s="1"/>
      <c r="AA9299" s="1"/>
      <c r="AB9299" s="1"/>
      <c r="AC9299" s="1"/>
      <c r="AJ9299" s="1"/>
      <c r="AK9299" s="1"/>
      <c r="AL9299" s="1"/>
    </row>
    <row r="9300">
      <c r="I9300" s="1"/>
      <c r="J9300" s="1"/>
      <c r="K9300" s="1"/>
      <c r="AA9300" s="1"/>
      <c r="AB9300" s="1"/>
      <c r="AC9300" s="1"/>
      <c r="AJ9300" s="1"/>
      <c r="AK9300" s="1"/>
      <c r="AL9300" s="1"/>
    </row>
    <row r="9301">
      <c r="I9301" s="1"/>
      <c r="J9301" s="1"/>
      <c r="K9301" s="1"/>
      <c r="AA9301" s="1"/>
      <c r="AB9301" s="1"/>
      <c r="AC9301" s="1"/>
      <c r="AJ9301" s="1"/>
      <c r="AK9301" s="1"/>
      <c r="AL9301" s="1"/>
    </row>
    <row r="9302">
      <c r="I9302" s="1"/>
      <c r="J9302" s="1"/>
      <c r="K9302" s="1"/>
      <c r="AA9302" s="1"/>
      <c r="AB9302" s="1"/>
      <c r="AC9302" s="1"/>
      <c r="AJ9302" s="1"/>
      <c r="AK9302" s="1"/>
      <c r="AL9302" s="1"/>
    </row>
    <row r="9303">
      <c r="I9303" s="1"/>
      <c r="J9303" s="1"/>
      <c r="K9303" s="1"/>
      <c r="AA9303" s="1"/>
      <c r="AB9303" s="1"/>
      <c r="AC9303" s="1"/>
      <c r="AJ9303" s="1"/>
      <c r="AK9303" s="1"/>
      <c r="AL9303" s="1"/>
    </row>
    <row r="9304">
      <c r="I9304" s="1"/>
      <c r="J9304" s="1"/>
      <c r="K9304" s="1"/>
      <c r="AA9304" s="1"/>
      <c r="AB9304" s="1"/>
      <c r="AC9304" s="1"/>
      <c r="AJ9304" s="1"/>
      <c r="AK9304" s="1"/>
      <c r="AL9304" s="1"/>
    </row>
    <row r="9305">
      <c r="I9305" s="1"/>
      <c r="J9305" s="1"/>
      <c r="K9305" s="1"/>
      <c r="AA9305" s="1"/>
      <c r="AB9305" s="1"/>
      <c r="AC9305" s="1"/>
      <c r="AJ9305" s="1"/>
      <c r="AK9305" s="1"/>
      <c r="AL9305" s="1"/>
    </row>
    <row r="9306">
      <c r="I9306" s="1"/>
      <c r="J9306" s="1"/>
      <c r="K9306" s="1"/>
      <c r="AA9306" s="1"/>
      <c r="AB9306" s="1"/>
      <c r="AC9306" s="1"/>
      <c r="AJ9306" s="1"/>
      <c r="AK9306" s="1"/>
      <c r="AL9306" s="1"/>
    </row>
    <row r="9307">
      <c r="I9307" s="1"/>
      <c r="J9307" s="1"/>
      <c r="K9307" s="1"/>
      <c r="AA9307" s="1"/>
      <c r="AB9307" s="1"/>
      <c r="AC9307" s="1"/>
      <c r="AJ9307" s="1"/>
      <c r="AK9307" s="1"/>
      <c r="AL9307" s="1"/>
    </row>
    <row r="9308">
      <c r="I9308" s="1"/>
      <c r="J9308" s="1"/>
      <c r="K9308" s="1"/>
      <c r="AA9308" s="1"/>
      <c r="AB9308" s="1"/>
      <c r="AC9308" s="1"/>
      <c r="AJ9308" s="1"/>
      <c r="AK9308" s="1"/>
      <c r="AL9308" s="1"/>
    </row>
    <row r="9309">
      <c r="I9309" s="1"/>
      <c r="J9309" s="1"/>
      <c r="K9309" s="1"/>
      <c r="AA9309" s="1"/>
      <c r="AB9309" s="1"/>
      <c r="AC9309" s="1"/>
      <c r="AJ9309" s="1"/>
      <c r="AK9309" s="1"/>
      <c r="AL9309" s="1"/>
    </row>
    <row r="9310">
      <c r="I9310" s="1"/>
      <c r="J9310" s="1"/>
      <c r="K9310" s="1"/>
      <c r="AA9310" s="1"/>
      <c r="AB9310" s="1"/>
      <c r="AC9310" s="1"/>
      <c r="AJ9310" s="1"/>
      <c r="AK9310" s="1"/>
      <c r="AL9310" s="1"/>
    </row>
    <row r="9311">
      <c r="I9311" s="1"/>
      <c r="J9311" s="1"/>
      <c r="K9311" s="1"/>
      <c r="AA9311" s="1"/>
      <c r="AB9311" s="1"/>
      <c r="AC9311" s="1"/>
      <c r="AJ9311" s="1"/>
      <c r="AK9311" s="1"/>
      <c r="AL9311" s="1"/>
    </row>
    <row r="9312">
      <c r="I9312" s="1"/>
      <c r="J9312" s="1"/>
      <c r="K9312" s="1"/>
      <c r="AA9312" s="1"/>
      <c r="AB9312" s="1"/>
      <c r="AC9312" s="1"/>
      <c r="AJ9312" s="1"/>
      <c r="AK9312" s="1"/>
      <c r="AL9312" s="1"/>
    </row>
    <row r="9313">
      <c r="I9313" s="1"/>
      <c r="J9313" s="1"/>
      <c r="K9313" s="1"/>
      <c r="AA9313" s="1"/>
      <c r="AB9313" s="1"/>
      <c r="AC9313" s="1"/>
      <c r="AJ9313" s="1"/>
      <c r="AK9313" s="1"/>
      <c r="AL9313" s="1"/>
    </row>
    <row r="9314">
      <c r="I9314" s="1"/>
      <c r="J9314" s="1"/>
      <c r="K9314" s="1"/>
      <c r="AA9314" s="1"/>
      <c r="AB9314" s="1"/>
      <c r="AC9314" s="1"/>
      <c r="AJ9314" s="1"/>
      <c r="AK9314" s="1"/>
      <c r="AL9314" s="1"/>
    </row>
    <row r="9315">
      <c r="I9315" s="1"/>
      <c r="J9315" s="1"/>
      <c r="K9315" s="1"/>
      <c r="AA9315" s="1"/>
      <c r="AB9315" s="1"/>
      <c r="AC9315" s="1"/>
      <c r="AJ9315" s="1"/>
      <c r="AK9315" s="1"/>
      <c r="AL9315" s="1"/>
    </row>
    <row r="9316">
      <c r="I9316" s="1"/>
      <c r="J9316" s="1"/>
      <c r="K9316" s="1"/>
      <c r="AA9316" s="1"/>
      <c r="AB9316" s="1"/>
      <c r="AC9316" s="1"/>
      <c r="AJ9316" s="1"/>
      <c r="AK9316" s="1"/>
      <c r="AL9316" s="1"/>
    </row>
    <row r="9317">
      <c r="I9317" s="1"/>
      <c r="J9317" s="1"/>
      <c r="K9317" s="1"/>
      <c r="AA9317" s="1"/>
      <c r="AB9317" s="1"/>
      <c r="AC9317" s="1"/>
      <c r="AJ9317" s="1"/>
      <c r="AK9317" s="1"/>
      <c r="AL9317" s="1"/>
    </row>
    <row r="9318">
      <c r="I9318" s="1"/>
      <c r="J9318" s="1"/>
      <c r="K9318" s="1"/>
      <c r="AA9318" s="1"/>
      <c r="AB9318" s="1"/>
      <c r="AC9318" s="1"/>
      <c r="AJ9318" s="1"/>
      <c r="AK9318" s="1"/>
      <c r="AL9318" s="1"/>
    </row>
    <row r="9319">
      <c r="I9319" s="1"/>
      <c r="J9319" s="1"/>
      <c r="K9319" s="1"/>
      <c r="AA9319" s="1"/>
      <c r="AB9319" s="1"/>
      <c r="AC9319" s="1"/>
      <c r="AJ9319" s="1"/>
      <c r="AK9319" s="1"/>
      <c r="AL9319" s="1"/>
    </row>
    <row r="9320">
      <c r="I9320" s="1"/>
      <c r="J9320" s="1"/>
      <c r="K9320" s="1"/>
      <c r="AA9320" s="1"/>
      <c r="AB9320" s="1"/>
      <c r="AC9320" s="1"/>
      <c r="AJ9320" s="1"/>
      <c r="AK9320" s="1"/>
      <c r="AL9320" s="1"/>
    </row>
    <row r="9321">
      <c r="I9321" s="1"/>
      <c r="J9321" s="1"/>
      <c r="K9321" s="1"/>
      <c r="AA9321" s="1"/>
      <c r="AB9321" s="1"/>
      <c r="AC9321" s="1"/>
      <c r="AJ9321" s="1"/>
      <c r="AK9321" s="1"/>
      <c r="AL9321" s="1"/>
    </row>
    <row r="9322">
      <c r="I9322" s="1"/>
      <c r="J9322" s="1"/>
      <c r="K9322" s="1"/>
      <c r="AA9322" s="1"/>
      <c r="AB9322" s="1"/>
      <c r="AC9322" s="1"/>
      <c r="AJ9322" s="1"/>
      <c r="AK9322" s="1"/>
      <c r="AL9322" s="1"/>
    </row>
    <row r="9323">
      <c r="I9323" s="1"/>
      <c r="J9323" s="1"/>
      <c r="K9323" s="1"/>
      <c r="AA9323" s="1"/>
      <c r="AB9323" s="1"/>
      <c r="AC9323" s="1"/>
      <c r="AJ9323" s="1"/>
      <c r="AK9323" s="1"/>
      <c r="AL9323" s="1"/>
    </row>
    <row r="9324">
      <c r="I9324" s="1"/>
      <c r="J9324" s="1"/>
      <c r="K9324" s="1"/>
      <c r="AA9324" s="1"/>
      <c r="AB9324" s="1"/>
      <c r="AC9324" s="1"/>
      <c r="AJ9324" s="1"/>
      <c r="AK9324" s="1"/>
      <c r="AL9324" s="1"/>
    </row>
    <row r="9325">
      <c r="I9325" s="1"/>
      <c r="J9325" s="1"/>
      <c r="K9325" s="1"/>
      <c r="AA9325" s="1"/>
      <c r="AB9325" s="1"/>
      <c r="AC9325" s="1"/>
      <c r="AJ9325" s="1"/>
      <c r="AK9325" s="1"/>
      <c r="AL9325" s="1"/>
    </row>
    <row r="9326">
      <c r="I9326" s="1"/>
      <c r="J9326" s="1"/>
      <c r="K9326" s="1"/>
      <c r="AA9326" s="1"/>
      <c r="AB9326" s="1"/>
      <c r="AC9326" s="1"/>
      <c r="AJ9326" s="1"/>
      <c r="AK9326" s="1"/>
      <c r="AL9326" s="1"/>
    </row>
    <row r="9327">
      <c r="I9327" s="1"/>
      <c r="J9327" s="1"/>
      <c r="K9327" s="1"/>
      <c r="AA9327" s="1"/>
      <c r="AB9327" s="1"/>
      <c r="AC9327" s="1"/>
      <c r="AJ9327" s="1"/>
      <c r="AK9327" s="1"/>
      <c r="AL9327" s="1"/>
    </row>
    <row r="9328">
      <c r="I9328" s="1"/>
      <c r="J9328" s="1"/>
      <c r="K9328" s="1"/>
      <c r="AA9328" s="1"/>
      <c r="AB9328" s="1"/>
      <c r="AC9328" s="1"/>
      <c r="AJ9328" s="1"/>
      <c r="AK9328" s="1"/>
      <c r="AL9328" s="1"/>
    </row>
    <row r="9329">
      <c r="I9329" s="1"/>
      <c r="J9329" s="1"/>
      <c r="K9329" s="1"/>
      <c r="AA9329" s="1"/>
      <c r="AB9329" s="1"/>
      <c r="AC9329" s="1"/>
      <c r="AJ9329" s="1"/>
      <c r="AK9329" s="1"/>
      <c r="AL9329" s="1"/>
    </row>
    <row r="9330">
      <c r="I9330" s="1"/>
      <c r="J9330" s="1"/>
      <c r="K9330" s="1"/>
      <c r="AA9330" s="1"/>
      <c r="AB9330" s="1"/>
      <c r="AC9330" s="1"/>
      <c r="AJ9330" s="1"/>
      <c r="AK9330" s="1"/>
      <c r="AL9330" s="1"/>
    </row>
    <row r="9331">
      <c r="I9331" s="1"/>
      <c r="J9331" s="1"/>
      <c r="K9331" s="1"/>
      <c r="AA9331" s="1"/>
      <c r="AB9331" s="1"/>
      <c r="AC9331" s="1"/>
      <c r="AJ9331" s="1"/>
      <c r="AK9331" s="1"/>
      <c r="AL9331" s="1"/>
    </row>
    <row r="9332">
      <c r="I9332" s="1"/>
      <c r="J9332" s="1"/>
      <c r="K9332" s="1"/>
      <c r="AA9332" s="1"/>
      <c r="AB9332" s="1"/>
      <c r="AC9332" s="1"/>
      <c r="AJ9332" s="1"/>
      <c r="AK9332" s="1"/>
      <c r="AL9332" s="1"/>
    </row>
    <row r="9333">
      <c r="I9333" s="1"/>
      <c r="J9333" s="1"/>
      <c r="K9333" s="1"/>
      <c r="AA9333" s="1"/>
      <c r="AB9333" s="1"/>
      <c r="AC9333" s="1"/>
      <c r="AJ9333" s="1"/>
      <c r="AK9333" s="1"/>
      <c r="AL9333" s="1"/>
    </row>
    <row r="9334">
      <c r="I9334" s="1"/>
      <c r="J9334" s="1"/>
      <c r="K9334" s="1"/>
      <c r="AA9334" s="1"/>
      <c r="AB9334" s="1"/>
      <c r="AC9334" s="1"/>
      <c r="AJ9334" s="1"/>
      <c r="AK9334" s="1"/>
      <c r="AL9334" s="1"/>
    </row>
    <row r="9335">
      <c r="I9335" s="1"/>
      <c r="J9335" s="1"/>
      <c r="K9335" s="1"/>
      <c r="AA9335" s="1"/>
      <c r="AB9335" s="1"/>
      <c r="AC9335" s="1"/>
      <c r="AJ9335" s="1"/>
      <c r="AK9335" s="1"/>
      <c r="AL9335" s="1"/>
    </row>
    <row r="9336">
      <c r="I9336" s="1"/>
      <c r="J9336" s="1"/>
      <c r="K9336" s="1"/>
      <c r="AA9336" s="1"/>
      <c r="AB9336" s="1"/>
      <c r="AC9336" s="1"/>
      <c r="AJ9336" s="1"/>
      <c r="AK9336" s="1"/>
      <c r="AL9336" s="1"/>
    </row>
    <row r="9337">
      <c r="I9337" s="1"/>
      <c r="J9337" s="1"/>
      <c r="K9337" s="1"/>
      <c r="AA9337" s="1"/>
      <c r="AB9337" s="1"/>
      <c r="AC9337" s="1"/>
      <c r="AJ9337" s="1"/>
      <c r="AK9337" s="1"/>
      <c r="AL9337" s="1"/>
    </row>
    <row r="9338">
      <c r="I9338" s="1"/>
      <c r="J9338" s="1"/>
      <c r="K9338" s="1"/>
      <c r="AA9338" s="1"/>
      <c r="AB9338" s="1"/>
      <c r="AC9338" s="1"/>
      <c r="AJ9338" s="1"/>
      <c r="AK9338" s="1"/>
      <c r="AL9338" s="1"/>
    </row>
    <row r="9339">
      <c r="I9339" s="1"/>
      <c r="J9339" s="1"/>
      <c r="K9339" s="1"/>
      <c r="AA9339" s="1"/>
      <c r="AB9339" s="1"/>
      <c r="AC9339" s="1"/>
      <c r="AJ9339" s="1"/>
      <c r="AK9339" s="1"/>
      <c r="AL9339" s="1"/>
    </row>
    <row r="9340">
      <c r="I9340" s="1"/>
      <c r="J9340" s="1"/>
      <c r="K9340" s="1"/>
      <c r="AA9340" s="1"/>
      <c r="AB9340" s="1"/>
      <c r="AC9340" s="1"/>
      <c r="AJ9340" s="1"/>
      <c r="AK9340" s="1"/>
      <c r="AL9340" s="1"/>
    </row>
    <row r="9341">
      <c r="I9341" s="1"/>
      <c r="J9341" s="1"/>
      <c r="K9341" s="1"/>
      <c r="AA9341" s="1"/>
      <c r="AB9341" s="1"/>
      <c r="AC9341" s="1"/>
      <c r="AJ9341" s="1"/>
      <c r="AK9341" s="1"/>
      <c r="AL9341" s="1"/>
    </row>
    <row r="9342">
      <c r="I9342" s="1"/>
      <c r="J9342" s="1"/>
      <c r="K9342" s="1"/>
      <c r="AA9342" s="1"/>
      <c r="AB9342" s="1"/>
      <c r="AC9342" s="1"/>
      <c r="AJ9342" s="1"/>
      <c r="AK9342" s="1"/>
      <c r="AL9342" s="1"/>
    </row>
    <row r="9343">
      <c r="I9343" s="1"/>
      <c r="J9343" s="1"/>
      <c r="K9343" s="1"/>
      <c r="AA9343" s="1"/>
      <c r="AB9343" s="1"/>
      <c r="AC9343" s="1"/>
      <c r="AJ9343" s="1"/>
      <c r="AK9343" s="1"/>
      <c r="AL9343" s="1"/>
    </row>
    <row r="9344">
      <c r="I9344" s="1"/>
      <c r="J9344" s="1"/>
      <c r="K9344" s="1"/>
      <c r="AA9344" s="1"/>
      <c r="AB9344" s="1"/>
      <c r="AC9344" s="1"/>
      <c r="AJ9344" s="1"/>
      <c r="AK9344" s="1"/>
      <c r="AL9344" s="1"/>
    </row>
    <row r="9345">
      <c r="I9345" s="1"/>
      <c r="J9345" s="1"/>
      <c r="K9345" s="1"/>
      <c r="AA9345" s="1"/>
      <c r="AB9345" s="1"/>
      <c r="AC9345" s="1"/>
      <c r="AJ9345" s="1"/>
      <c r="AK9345" s="1"/>
      <c r="AL9345" s="1"/>
    </row>
    <row r="9346">
      <c r="I9346" s="1"/>
      <c r="J9346" s="1"/>
      <c r="K9346" s="1"/>
      <c r="AA9346" s="1"/>
      <c r="AB9346" s="1"/>
      <c r="AC9346" s="1"/>
      <c r="AJ9346" s="1"/>
      <c r="AK9346" s="1"/>
      <c r="AL9346" s="1"/>
    </row>
    <row r="9347">
      <c r="I9347" s="1"/>
      <c r="J9347" s="1"/>
      <c r="K9347" s="1"/>
      <c r="AA9347" s="1"/>
      <c r="AB9347" s="1"/>
      <c r="AC9347" s="1"/>
      <c r="AJ9347" s="1"/>
      <c r="AK9347" s="1"/>
      <c r="AL9347" s="1"/>
    </row>
    <row r="9348">
      <c r="I9348" s="1"/>
      <c r="J9348" s="1"/>
      <c r="K9348" s="1"/>
      <c r="AA9348" s="1"/>
      <c r="AB9348" s="1"/>
      <c r="AC9348" s="1"/>
      <c r="AJ9348" s="1"/>
      <c r="AK9348" s="1"/>
      <c r="AL9348" s="1"/>
    </row>
    <row r="9349">
      <c r="I9349" s="1"/>
      <c r="J9349" s="1"/>
      <c r="K9349" s="1"/>
      <c r="AA9349" s="1"/>
      <c r="AB9349" s="1"/>
      <c r="AC9349" s="1"/>
      <c r="AJ9349" s="1"/>
      <c r="AK9349" s="1"/>
      <c r="AL9349" s="1"/>
    </row>
    <row r="9350">
      <c r="I9350" s="1"/>
      <c r="J9350" s="1"/>
      <c r="K9350" s="1"/>
      <c r="AA9350" s="1"/>
      <c r="AB9350" s="1"/>
      <c r="AC9350" s="1"/>
      <c r="AJ9350" s="1"/>
      <c r="AK9350" s="1"/>
      <c r="AL9350" s="1"/>
    </row>
    <row r="9351">
      <c r="I9351" s="1"/>
      <c r="J9351" s="1"/>
      <c r="K9351" s="1"/>
      <c r="AA9351" s="1"/>
      <c r="AB9351" s="1"/>
      <c r="AC9351" s="1"/>
      <c r="AJ9351" s="1"/>
      <c r="AK9351" s="1"/>
      <c r="AL9351" s="1"/>
    </row>
    <row r="9352">
      <c r="I9352" s="1"/>
      <c r="J9352" s="1"/>
      <c r="K9352" s="1"/>
      <c r="AA9352" s="1"/>
      <c r="AB9352" s="1"/>
      <c r="AC9352" s="1"/>
      <c r="AJ9352" s="1"/>
      <c r="AK9352" s="1"/>
      <c r="AL9352" s="1"/>
    </row>
    <row r="9353">
      <c r="I9353" s="1"/>
      <c r="J9353" s="1"/>
      <c r="K9353" s="1"/>
      <c r="AA9353" s="1"/>
      <c r="AB9353" s="1"/>
      <c r="AC9353" s="1"/>
      <c r="AJ9353" s="1"/>
      <c r="AK9353" s="1"/>
      <c r="AL9353" s="1"/>
    </row>
    <row r="9354">
      <c r="I9354" s="1"/>
      <c r="J9354" s="1"/>
      <c r="K9354" s="1"/>
      <c r="AA9354" s="1"/>
      <c r="AB9354" s="1"/>
      <c r="AC9354" s="1"/>
      <c r="AJ9354" s="1"/>
      <c r="AK9354" s="1"/>
      <c r="AL9354" s="1"/>
    </row>
    <row r="9355">
      <c r="I9355" s="1"/>
      <c r="J9355" s="1"/>
      <c r="K9355" s="1"/>
      <c r="AA9355" s="1"/>
      <c r="AB9355" s="1"/>
      <c r="AC9355" s="1"/>
      <c r="AJ9355" s="1"/>
      <c r="AK9355" s="1"/>
      <c r="AL9355" s="1"/>
    </row>
    <row r="9356">
      <c r="I9356" s="1"/>
      <c r="J9356" s="1"/>
      <c r="K9356" s="1"/>
      <c r="AA9356" s="1"/>
      <c r="AB9356" s="1"/>
      <c r="AC9356" s="1"/>
      <c r="AJ9356" s="1"/>
      <c r="AK9356" s="1"/>
      <c r="AL9356" s="1"/>
    </row>
    <row r="9357">
      <c r="I9357" s="1"/>
      <c r="J9357" s="1"/>
      <c r="K9357" s="1"/>
      <c r="AA9357" s="1"/>
      <c r="AB9357" s="1"/>
      <c r="AC9357" s="1"/>
      <c r="AJ9357" s="1"/>
      <c r="AK9357" s="1"/>
      <c r="AL9357" s="1"/>
    </row>
    <row r="9358">
      <c r="I9358" s="1"/>
      <c r="J9358" s="1"/>
      <c r="K9358" s="1"/>
      <c r="AA9358" s="1"/>
      <c r="AB9358" s="1"/>
      <c r="AC9358" s="1"/>
      <c r="AJ9358" s="1"/>
      <c r="AK9358" s="1"/>
      <c r="AL9358" s="1"/>
    </row>
    <row r="9359">
      <c r="I9359" s="1"/>
      <c r="J9359" s="1"/>
      <c r="K9359" s="1"/>
      <c r="AA9359" s="1"/>
      <c r="AB9359" s="1"/>
      <c r="AC9359" s="1"/>
      <c r="AJ9359" s="1"/>
      <c r="AK9359" s="1"/>
      <c r="AL9359" s="1"/>
    </row>
    <row r="9360">
      <c r="I9360" s="1"/>
      <c r="J9360" s="1"/>
      <c r="K9360" s="1"/>
      <c r="AA9360" s="1"/>
      <c r="AB9360" s="1"/>
      <c r="AC9360" s="1"/>
      <c r="AJ9360" s="1"/>
      <c r="AK9360" s="1"/>
      <c r="AL9360" s="1"/>
    </row>
    <row r="9361">
      <c r="I9361" s="1"/>
      <c r="J9361" s="1"/>
      <c r="K9361" s="1"/>
      <c r="AA9361" s="1"/>
      <c r="AB9361" s="1"/>
      <c r="AC9361" s="1"/>
      <c r="AJ9361" s="1"/>
      <c r="AK9361" s="1"/>
      <c r="AL9361" s="1"/>
    </row>
    <row r="9362">
      <c r="I9362" s="1"/>
      <c r="J9362" s="1"/>
      <c r="K9362" s="1"/>
      <c r="AA9362" s="1"/>
      <c r="AB9362" s="1"/>
      <c r="AC9362" s="1"/>
      <c r="AJ9362" s="1"/>
      <c r="AK9362" s="1"/>
      <c r="AL9362" s="1"/>
    </row>
    <row r="9363">
      <c r="I9363" s="1"/>
      <c r="J9363" s="1"/>
      <c r="K9363" s="1"/>
      <c r="AA9363" s="1"/>
      <c r="AB9363" s="1"/>
      <c r="AC9363" s="1"/>
      <c r="AJ9363" s="1"/>
      <c r="AK9363" s="1"/>
      <c r="AL9363" s="1"/>
    </row>
    <row r="9364">
      <c r="I9364" s="1"/>
      <c r="J9364" s="1"/>
      <c r="K9364" s="1"/>
      <c r="AA9364" s="1"/>
      <c r="AB9364" s="1"/>
      <c r="AC9364" s="1"/>
      <c r="AJ9364" s="1"/>
      <c r="AK9364" s="1"/>
      <c r="AL9364" s="1"/>
    </row>
    <row r="9365">
      <c r="I9365" s="1"/>
      <c r="J9365" s="1"/>
      <c r="K9365" s="1"/>
      <c r="AA9365" s="1"/>
      <c r="AB9365" s="1"/>
      <c r="AC9365" s="1"/>
      <c r="AJ9365" s="1"/>
      <c r="AK9365" s="1"/>
      <c r="AL9365" s="1"/>
    </row>
    <row r="9366">
      <c r="I9366" s="1"/>
      <c r="J9366" s="1"/>
      <c r="K9366" s="1"/>
      <c r="AA9366" s="1"/>
      <c r="AB9366" s="1"/>
      <c r="AC9366" s="1"/>
      <c r="AJ9366" s="1"/>
      <c r="AK9366" s="1"/>
      <c r="AL9366" s="1"/>
    </row>
    <row r="9367">
      <c r="I9367" s="1"/>
      <c r="J9367" s="1"/>
      <c r="K9367" s="1"/>
      <c r="AA9367" s="1"/>
      <c r="AB9367" s="1"/>
      <c r="AC9367" s="1"/>
      <c r="AJ9367" s="1"/>
      <c r="AK9367" s="1"/>
      <c r="AL9367" s="1"/>
    </row>
    <row r="9368">
      <c r="I9368" s="1"/>
      <c r="J9368" s="1"/>
      <c r="K9368" s="1"/>
      <c r="AA9368" s="1"/>
      <c r="AB9368" s="1"/>
      <c r="AC9368" s="1"/>
      <c r="AJ9368" s="1"/>
      <c r="AK9368" s="1"/>
      <c r="AL9368" s="1"/>
    </row>
    <row r="9369">
      <c r="I9369" s="1"/>
      <c r="J9369" s="1"/>
      <c r="K9369" s="1"/>
      <c r="AA9369" s="1"/>
      <c r="AB9369" s="1"/>
      <c r="AC9369" s="1"/>
      <c r="AJ9369" s="1"/>
      <c r="AK9369" s="1"/>
      <c r="AL9369" s="1"/>
    </row>
    <row r="9370">
      <c r="I9370" s="1"/>
      <c r="J9370" s="1"/>
      <c r="K9370" s="1"/>
      <c r="AA9370" s="1"/>
      <c r="AB9370" s="1"/>
      <c r="AC9370" s="1"/>
      <c r="AJ9370" s="1"/>
      <c r="AK9370" s="1"/>
      <c r="AL9370" s="1"/>
    </row>
    <row r="9371">
      <c r="I9371" s="1"/>
      <c r="J9371" s="1"/>
      <c r="K9371" s="1"/>
      <c r="AA9371" s="1"/>
      <c r="AB9371" s="1"/>
      <c r="AC9371" s="1"/>
      <c r="AJ9371" s="1"/>
      <c r="AK9371" s="1"/>
      <c r="AL9371" s="1"/>
    </row>
    <row r="9372">
      <c r="I9372" s="1"/>
      <c r="J9372" s="1"/>
      <c r="K9372" s="1"/>
      <c r="AA9372" s="1"/>
      <c r="AB9372" s="1"/>
      <c r="AC9372" s="1"/>
      <c r="AJ9372" s="1"/>
      <c r="AK9372" s="1"/>
      <c r="AL9372" s="1"/>
    </row>
    <row r="9373">
      <c r="I9373" s="1"/>
      <c r="J9373" s="1"/>
      <c r="K9373" s="1"/>
      <c r="AA9373" s="1"/>
      <c r="AB9373" s="1"/>
      <c r="AC9373" s="1"/>
      <c r="AJ9373" s="1"/>
      <c r="AK9373" s="1"/>
      <c r="AL9373" s="1"/>
    </row>
    <row r="9374">
      <c r="I9374" s="1"/>
      <c r="J9374" s="1"/>
      <c r="K9374" s="1"/>
      <c r="AA9374" s="1"/>
      <c r="AB9374" s="1"/>
      <c r="AC9374" s="1"/>
      <c r="AJ9374" s="1"/>
      <c r="AK9374" s="1"/>
      <c r="AL9374" s="1"/>
    </row>
    <row r="9375">
      <c r="I9375" s="1"/>
      <c r="J9375" s="1"/>
      <c r="K9375" s="1"/>
      <c r="AA9375" s="1"/>
      <c r="AB9375" s="1"/>
      <c r="AC9375" s="1"/>
      <c r="AJ9375" s="1"/>
      <c r="AK9375" s="1"/>
      <c r="AL9375" s="1"/>
    </row>
    <row r="9376">
      <c r="I9376" s="1"/>
      <c r="J9376" s="1"/>
      <c r="K9376" s="1"/>
      <c r="AA9376" s="1"/>
      <c r="AB9376" s="1"/>
      <c r="AC9376" s="1"/>
      <c r="AJ9376" s="1"/>
      <c r="AK9376" s="1"/>
      <c r="AL9376" s="1"/>
    </row>
    <row r="9377">
      <c r="I9377" s="1"/>
      <c r="J9377" s="1"/>
      <c r="K9377" s="1"/>
      <c r="AA9377" s="1"/>
      <c r="AB9377" s="1"/>
      <c r="AC9377" s="1"/>
      <c r="AJ9377" s="1"/>
      <c r="AK9377" s="1"/>
      <c r="AL9377" s="1"/>
    </row>
    <row r="9378">
      <c r="I9378" s="1"/>
      <c r="J9378" s="1"/>
      <c r="K9378" s="1"/>
      <c r="AA9378" s="1"/>
      <c r="AB9378" s="1"/>
      <c r="AC9378" s="1"/>
      <c r="AJ9378" s="1"/>
      <c r="AK9378" s="1"/>
      <c r="AL9378" s="1"/>
    </row>
    <row r="9379">
      <c r="I9379" s="1"/>
      <c r="J9379" s="1"/>
      <c r="K9379" s="1"/>
      <c r="AA9379" s="1"/>
      <c r="AB9379" s="1"/>
      <c r="AC9379" s="1"/>
      <c r="AJ9379" s="1"/>
      <c r="AK9379" s="1"/>
      <c r="AL9379" s="1"/>
    </row>
    <row r="9380">
      <c r="I9380" s="1"/>
      <c r="J9380" s="1"/>
      <c r="K9380" s="1"/>
      <c r="AA9380" s="1"/>
      <c r="AB9380" s="1"/>
      <c r="AC9380" s="1"/>
      <c r="AJ9380" s="1"/>
      <c r="AK9380" s="1"/>
      <c r="AL9380" s="1"/>
    </row>
    <row r="9381">
      <c r="I9381" s="1"/>
      <c r="J9381" s="1"/>
      <c r="K9381" s="1"/>
      <c r="AA9381" s="1"/>
      <c r="AB9381" s="1"/>
      <c r="AC9381" s="1"/>
      <c r="AJ9381" s="1"/>
      <c r="AK9381" s="1"/>
      <c r="AL9381" s="1"/>
    </row>
    <row r="9382">
      <c r="I9382" s="1"/>
      <c r="J9382" s="1"/>
      <c r="K9382" s="1"/>
      <c r="AA9382" s="1"/>
      <c r="AB9382" s="1"/>
      <c r="AC9382" s="1"/>
      <c r="AJ9382" s="1"/>
      <c r="AK9382" s="1"/>
      <c r="AL9382" s="1"/>
    </row>
    <row r="9383">
      <c r="I9383" s="1"/>
      <c r="J9383" s="1"/>
      <c r="K9383" s="1"/>
      <c r="AA9383" s="1"/>
      <c r="AB9383" s="1"/>
      <c r="AC9383" s="1"/>
      <c r="AJ9383" s="1"/>
      <c r="AK9383" s="1"/>
      <c r="AL9383" s="1"/>
    </row>
    <row r="9384">
      <c r="I9384" s="1"/>
      <c r="J9384" s="1"/>
      <c r="K9384" s="1"/>
      <c r="AA9384" s="1"/>
      <c r="AB9384" s="1"/>
      <c r="AC9384" s="1"/>
      <c r="AJ9384" s="1"/>
      <c r="AK9384" s="1"/>
      <c r="AL9384" s="1"/>
    </row>
    <row r="9385">
      <c r="I9385" s="1"/>
      <c r="J9385" s="1"/>
      <c r="K9385" s="1"/>
      <c r="AA9385" s="1"/>
      <c r="AB9385" s="1"/>
      <c r="AC9385" s="1"/>
      <c r="AJ9385" s="1"/>
      <c r="AK9385" s="1"/>
      <c r="AL9385" s="1"/>
    </row>
    <row r="9386">
      <c r="I9386" s="1"/>
      <c r="J9386" s="1"/>
      <c r="K9386" s="1"/>
      <c r="AA9386" s="1"/>
      <c r="AB9386" s="1"/>
      <c r="AC9386" s="1"/>
      <c r="AJ9386" s="1"/>
      <c r="AK9386" s="1"/>
      <c r="AL9386" s="1"/>
    </row>
    <row r="9387">
      <c r="I9387" s="1"/>
      <c r="J9387" s="1"/>
      <c r="K9387" s="1"/>
      <c r="AA9387" s="1"/>
      <c r="AB9387" s="1"/>
      <c r="AC9387" s="1"/>
      <c r="AJ9387" s="1"/>
      <c r="AK9387" s="1"/>
      <c r="AL9387" s="1"/>
    </row>
    <row r="9388">
      <c r="I9388" s="1"/>
      <c r="J9388" s="1"/>
      <c r="K9388" s="1"/>
      <c r="AA9388" s="1"/>
      <c r="AB9388" s="1"/>
      <c r="AC9388" s="1"/>
      <c r="AJ9388" s="1"/>
      <c r="AK9388" s="1"/>
      <c r="AL9388" s="1"/>
    </row>
    <row r="9389">
      <c r="I9389" s="1"/>
      <c r="J9389" s="1"/>
      <c r="K9389" s="1"/>
      <c r="AA9389" s="1"/>
      <c r="AB9389" s="1"/>
      <c r="AC9389" s="1"/>
      <c r="AJ9389" s="1"/>
      <c r="AK9389" s="1"/>
      <c r="AL9389" s="1"/>
    </row>
    <row r="9390">
      <c r="I9390" s="1"/>
      <c r="J9390" s="1"/>
      <c r="K9390" s="1"/>
      <c r="AA9390" s="1"/>
      <c r="AB9390" s="1"/>
      <c r="AC9390" s="1"/>
      <c r="AJ9390" s="1"/>
      <c r="AK9390" s="1"/>
      <c r="AL9390" s="1"/>
    </row>
    <row r="9391">
      <c r="I9391" s="1"/>
      <c r="J9391" s="1"/>
      <c r="K9391" s="1"/>
      <c r="AA9391" s="1"/>
      <c r="AB9391" s="1"/>
      <c r="AC9391" s="1"/>
      <c r="AJ9391" s="1"/>
      <c r="AK9391" s="1"/>
      <c r="AL9391" s="1"/>
    </row>
    <row r="9392">
      <c r="I9392" s="1"/>
      <c r="J9392" s="1"/>
      <c r="K9392" s="1"/>
      <c r="AA9392" s="1"/>
      <c r="AB9392" s="1"/>
      <c r="AC9392" s="1"/>
      <c r="AJ9392" s="1"/>
      <c r="AK9392" s="1"/>
      <c r="AL9392" s="1"/>
    </row>
    <row r="9393">
      <c r="I9393" s="1"/>
      <c r="J9393" s="1"/>
      <c r="K9393" s="1"/>
      <c r="AA9393" s="1"/>
      <c r="AB9393" s="1"/>
      <c r="AC9393" s="1"/>
      <c r="AJ9393" s="1"/>
      <c r="AK9393" s="1"/>
      <c r="AL9393" s="1"/>
    </row>
    <row r="9394">
      <c r="I9394" s="1"/>
      <c r="J9394" s="1"/>
      <c r="K9394" s="1"/>
      <c r="AA9394" s="1"/>
      <c r="AB9394" s="1"/>
      <c r="AC9394" s="1"/>
      <c r="AJ9394" s="1"/>
      <c r="AK9394" s="1"/>
      <c r="AL9394" s="1"/>
    </row>
    <row r="9395">
      <c r="I9395" s="1"/>
      <c r="J9395" s="1"/>
      <c r="K9395" s="1"/>
      <c r="AA9395" s="1"/>
      <c r="AB9395" s="1"/>
      <c r="AC9395" s="1"/>
      <c r="AJ9395" s="1"/>
      <c r="AK9395" s="1"/>
      <c r="AL9395" s="1"/>
    </row>
    <row r="9396">
      <c r="I9396" s="1"/>
      <c r="J9396" s="1"/>
      <c r="K9396" s="1"/>
      <c r="AA9396" s="1"/>
      <c r="AB9396" s="1"/>
      <c r="AC9396" s="1"/>
      <c r="AJ9396" s="1"/>
      <c r="AK9396" s="1"/>
      <c r="AL9396" s="1"/>
    </row>
    <row r="9397">
      <c r="I9397" s="1"/>
      <c r="J9397" s="1"/>
      <c r="K9397" s="1"/>
      <c r="AA9397" s="1"/>
      <c r="AB9397" s="1"/>
      <c r="AC9397" s="1"/>
      <c r="AJ9397" s="1"/>
      <c r="AK9397" s="1"/>
      <c r="AL9397" s="1"/>
    </row>
    <row r="9398">
      <c r="I9398" s="1"/>
      <c r="J9398" s="1"/>
      <c r="K9398" s="1"/>
      <c r="AA9398" s="1"/>
      <c r="AB9398" s="1"/>
      <c r="AC9398" s="1"/>
      <c r="AJ9398" s="1"/>
      <c r="AK9398" s="1"/>
      <c r="AL9398" s="1"/>
    </row>
    <row r="9399">
      <c r="I9399" s="1"/>
      <c r="J9399" s="1"/>
      <c r="K9399" s="1"/>
      <c r="AA9399" s="1"/>
      <c r="AB9399" s="1"/>
      <c r="AC9399" s="1"/>
      <c r="AJ9399" s="1"/>
      <c r="AK9399" s="1"/>
      <c r="AL9399" s="1"/>
    </row>
    <row r="9400">
      <c r="I9400" s="1"/>
      <c r="J9400" s="1"/>
      <c r="K9400" s="1"/>
      <c r="AA9400" s="1"/>
      <c r="AB9400" s="1"/>
      <c r="AC9400" s="1"/>
      <c r="AJ9400" s="1"/>
      <c r="AK9400" s="1"/>
      <c r="AL9400" s="1"/>
    </row>
    <row r="9401">
      <c r="I9401" s="1"/>
      <c r="J9401" s="1"/>
      <c r="K9401" s="1"/>
      <c r="AA9401" s="1"/>
      <c r="AB9401" s="1"/>
      <c r="AC9401" s="1"/>
      <c r="AJ9401" s="1"/>
      <c r="AK9401" s="1"/>
      <c r="AL9401" s="1"/>
    </row>
    <row r="9402">
      <c r="I9402" s="1"/>
      <c r="J9402" s="1"/>
      <c r="K9402" s="1"/>
      <c r="AA9402" s="1"/>
      <c r="AB9402" s="1"/>
      <c r="AC9402" s="1"/>
      <c r="AJ9402" s="1"/>
      <c r="AK9402" s="1"/>
      <c r="AL9402" s="1"/>
    </row>
    <row r="9403">
      <c r="I9403" s="1"/>
      <c r="J9403" s="1"/>
      <c r="K9403" s="1"/>
      <c r="AA9403" s="1"/>
      <c r="AB9403" s="1"/>
      <c r="AC9403" s="1"/>
      <c r="AJ9403" s="1"/>
      <c r="AK9403" s="1"/>
      <c r="AL9403" s="1"/>
    </row>
    <row r="9404">
      <c r="I9404" s="1"/>
      <c r="J9404" s="1"/>
      <c r="K9404" s="1"/>
      <c r="AA9404" s="1"/>
      <c r="AB9404" s="1"/>
      <c r="AC9404" s="1"/>
      <c r="AJ9404" s="1"/>
      <c r="AK9404" s="1"/>
      <c r="AL9404" s="1"/>
    </row>
    <row r="9405">
      <c r="I9405" s="1"/>
      <c r="J9405" s="1"/>
      <c r="K9405" s="1"/>
      <c r="AA9405" s="1"/>
      <c r="AB9405" s="1"/>
      <c r="AC9405" s="1"/>
      <c r="AJ9405" s="1"/>
      <c r="AK9405" s="1"/>
      <c r="AL9405" s="1"/>
    </row>
    <row r="9406">
      <c r="I9406" s="1"/>
      <c r="J9406" s="1"/>
      <c r="K9406" s="1"/>
      <c r="AA9406" s="1"/>
      <c r="AB9406" s="1"/>
      <c r="AC9406" s="1"/>
      <c r="AJ9406" s="1"/>
      <c r="AK9406" s="1"/>
      <c r="AL9406" s="1"/>
    </row>
    <row r="9407">
      <c r="I9407" s="1"/>
      <c r="J9407" s="1"/>
      <c r="K9407" s="1"/>
      <c r="AA9407" s="1"/>
      <c r="AB9407" s="1"/>
      <c r="AC9407" s="1"/>
      <c r="AJ9407" s="1"/>
      <c r="AK9407" s="1"/>
      <c r="AL9407" s="1"/>
    </row>
    <row r="9408">
      <c r="I9408" s="1"/>
      <c r="J9408" s="1"/>
      <c r="K9408" s="1"/>
      <c r="AA9408" s="1"/>
      <c r="AB9408" s="1"/>
      <c r="AC9408" s="1"/>
      <c r="AJ9408" s="1"/>
      <c r="AK9408" s="1"/>
      <c r="AL9408" s="1"/>
    </row>
    <row r="9409">
      <c r="I9409" s="1"/>
      <c r="J9409" s="1"/>
      <c r="K9409" s="1"/>
      <c r="AA9409" s="1"/>
      <c r="AB9409" s="1"/>
      <c r="AC9409" s="1"/>
      <c r="AJ9409" s="1"/>
      <c r="AK9409" s="1"/>
      <c r="AL9409" s="1"/>
    </row>
    <row r="9410">
      <c r="I9410" s="1"/>
      <c r="J9410" s="1"/>
      <c r="K9410" s="1"/>
      <c r="AA9410" s="1"/>
      <c r="AB9410" s="1"/>
      <c r="AC9410" s="1"/>
      <c r="AJ9410" s="1"/>
      <c r="AK9410" s="1"/>
      <c r="AL9410" s="1"/>
    </row>
    <row r="9411">
      <c r="I9411" s="1"/>
      <c r="J9411" s="1"/>
      <c r="K9411" s="1"/>
      <c r="AA9411" s="1"/>
      <c r="AB9411" s="1"/>
      <c r="AC9411" s="1"/>
      <c r="AJ9411" s="1"/>
      <c r="AK9411" s="1"/>
      <c r="AL9411" s="1"/>
    </row>
    <row r="9412">
      <c r="I9412" s="1"/>
      <c r="J9412" s="1"/>
      <c r="K9412" s="1"/>
      <c r="AA9412" s="1"/>
      <c r="AB9412" s="1"/>
      <c r="AC9412" s="1"/>
      <c r="AJ9412" s="1"/>
      <c r="AK9412" s="1"/>
      <c r="AL9412" s="1"/>
    </row>
    <row r="9413">
      <c r="I9413" s="1"/>
      <c r="J9413" s="1"/>
      <c r="K9413" s="1"/>
      <c r="AA9413" s="1"/>
      <c r="AB9413" s="1"/>
      <c r="AC9413" s="1"/>
      <c r="AJ9413" s="1"/>
      <c r="AK9413" s="1"/>
      <c r="AL9413" s="1"/>
    </row>
    <row r="9414">
      <c r="I9414" s="1"/>
      <c r="J9414" s="1"/>
      <c r="K9414" s="1"/>
      <c r="AA9414" s="1"/>
      <c r="AB9414" s="1"/>
      <c r="AC9414" s="1"/>
      <c r="AJ9414" s="1"/>
      <c r="AK9414" s="1"/>
      <c r="AL9414" s="1"/>
    </row>
    <row r="9415">
      <c r="I9415" s="1"/>
      <c r="J9415" s="1"/>
      <c r="K9415" s="1"/>
      <c r="AA9415" s="1"/>
      <c r="AB9415" s="1"/>
      <c r="AC9415" s="1"/>
      <c r="AJ9415" s="1"/>
      <c r="AK9415" s="1"/>
      <c r="AL9415" s="1"/>
    </row>
    <row r="9416">
      <c r="I9416" s="1"/>
      <c r="J9416" s="1"/>
      <c r="K9416" s="1"/>
      <c r="AA9416" s="1"/>
      <c r="AB9416" s="1"/>
      <c r="AC9416" s="1"/>
      <c r="AJ9416" s="1"/>
      <c r="AK9416" s="1"/>
      <c r="AL9416" s="1"/>
    </row>
    <row r="9417">
      <c r="I9417" s="1"/>
      <c r="J9417" s="1"/>
      <c r="K9417" s="1"/>
      <c r="AA9417" s="1"/>
      <c r="AB9417" s="1"/>
      <c r="AC9417" s="1"/>
      <c r="AJ9417" s="1"/>
      <c r="AK9417" s="1"/>
      <c r="AL9417" s="1"/>
    </row>
    <row r="9418">
      <c r="I9418" s="1"/>
      <c r="J9418" s="1"/>
      <c r="K9418" s="1"/>
      <c r="AA9418" s="1"/>
      <c r="AB9418" s="1"/>
      <c r="AC9418" s="1"/>
      <c r="AJ9418" s="1"/>
      <c r="AK9418" s="1"/>
      <c r="AL9418" s="1"/>
    </row>
    <row r="9419">
      <c r="I9419" s="1"/>
      <c r="J9419" s="1"/>
      <c r="K9419" s="1"/>
      <c r="AA9419" s="1"/>
      <c r="AB9419" s="1"/>
      <c r="AC9419" s="1"/>
      <c r="AJ9419" s="1"/>
      <c r="AK9419" s="1"/>
      <c r="AL9419" s="1"/>
    </row>
    <row r="9420">
      <c r="I9420" s="1"/>
      <c r="J9420" s="1"/>
      <c r="K9420" s="1"/>
      <c r="AA9420" s="1"/>
      <c r="AB9420" s="1"/>
      <c r="AC9420" s="1"/>
      <c r="AJ9420" s="1"/>
      <c r="AK9420" s="1"/>
      <c r="AL9420" s="1"/>
    </row>
    <row r="9421">
      <c r="I9421" s="1"/>
      <c r="J9421" s="1"/>
      <c r="K9421" s="1"/>
      <c r="AA9421" s="1"/>
      <c r="AB9421" s="1"/>
      <c r="AC9421" s="1"/>
      <c r="AJ9421" s="1"/>
      <c r="AK9421" s="1"/>
      <c r="AL9421" s="1"/>
    </row>
    <row r="9422">
      <c r="I9422" s="1"/>
      <c r="J9422" s="1"/>
      <c r="K9422" s="1"/>
      <c r="AA9422" s="1"/>
      <c r="AB9422" s="1"/>
      <c r="AC9422" s="1"/>
      <c r="AJ9422" s="1"/>
      <c r="AK9422" s="1"/>
      <c r="AL9422" s="1"/>
    </row>
    <row r="9423">
      <c r="I9423" s="1"/>
      <c r="J9423" s="1"/>
      <c r="K9423" s="1"/>
      <c r="AA9423" s="1"/>
      <c r="AB9423" s="1"/>
      <c r="AC9423" s="1"/>
      <c r="AJ9423" s="1"/>
      <c r="AK9423" s="1"/>
      <c r="AL9423" s="1"/>
    </row>
    <row r="9424">
      <c r="I9424" s="1"/>
      <c r="J9424" s="1"/>
      <c r="K9424" s="1"/>
      <c r="AA9424" s="1"/>
      <c r="AB9424" s="1"/>
      <c r="AC9424" s="1"/>
      <c r="AJ9424" s="1"/>
      <c r="AK9424" s="1"/>
      <c r="AL9424" s="1"/>
    </row>
    <row r="9425">
      <c r="I9425" s="1"/>
      <c r="J9425" s="1"/>
      <c r="K9425" s="1"/>
      <c r="AA9425" s="1"/>
      <c r="AB9425" s="1"/>
      <c r="AC9425" s="1"/>
      <c r="AJ9425" s="1"/>
      <c r="AK9425" s="1"/>
      <c r="AL9425" s="1"/>
    </row>
    <row r="9426">
      <c r="I9426" s="1"/>
      <c r="J9426" s="1"/>
      <c r="K9426" s="1"/>
      <c r="AA9426" s="1"/>
      <c r="AB9426" s="1"/>
      <c r="AC9426" s="1"/>
      <c r="AJ9426" s="1"/>
      <c r="AK9426" s="1"/>
      <c r="AL9426" s="1"/>
    </row>
    <row r="9427">
      <c r="I9427" s="1"/>
      <c r="J9427" s="1"/>
      <c r="K9427" s="1"/>
      <c r="AA9427" s="1"/>
      <c r="AB9427" s="1"/>
      <c r="AC9427" s="1"/>
      <c r="AJ9427" s="1"/>
      <c r="AK9427" s="1"/>
      <c r="AL9427" s="1"/>
    </row>
    <row r="9428">
      <c r="I9428" s="1"/>
      <c r="J9428" s="1"/>
      <c r="K9428" s="1"/>
      <c r="AA9428" s="1"/>
      <c r="AB9428" s="1"/>
      <c r="AC9428" s="1"/>
      <c r="AJ9428" s="1"/>
      <c r="AK9428" s="1"/>
      <c r="AL9428" s="1"/>
    </row>
    <row r="9429">
      <c r="I9429" s="1"/>
      <c r="J9429" s="1"/>
      <c r="K9429" s="1"/>
      <c r="AA9429" s="1"/>
      <c r="AB9429" s="1"/>
      <c r="AC9429" s="1"/>
      <c r="AJ9429" s="1"/>
      <c r="AK9429" s="1"/>
      <c r="AL9429" s="1"/>
    </row>
    <row r="9430">
      <c r="I9430" s="1"/>
      <c r="J9430" s="1"/>
      <c r="K9430" s="1"/>
      <c r="AA9430" s="1"/>
      <c r="AB9430" s="1"/>
      <c r="AC9430" s="1"/>
      <c r="AJ9430" s="1"/>
      <c r="AK9430" s="1"/>
      <c r="AL9430" s="1"/>
    </row>
    <row r="9431">
      <c r="I9431" s="1"/>
      <c r="J9431" s="1"/>
      <c r="K9431" s="1"/>
      <c r="AA9431" s="1"/>
      <c r="AB9431" s="1"/>
      <c r="AC9431" s="1"/>
      <c r="AJ9431" s="1"/>
      <c r="AK9431" s="1"/>
      <c r="AL9431" s="1"/>
    </row>
    <row r="9432">
      <c r="I9432" s="1"/>
      <c r="J9432" s="1"/>
      <c r="K9432" s="1"/>
      <c r="AA9432" s="1"/>
      <c r="AB9432" s="1"/>
      <c r="AC9432" s="1"/>
      <c r="AJ9432" s="1"/>
      <c r="AK9432" s="1"/>
      <c r="AL9432" s="1"/>
    </row>
    <row r="9433">
      <c r="I9433" s="1"/>
      <c r="J9433" s="1"/>
      <c r="K9433" s="1"/>
      <c r="AA9433" s="1"/>
      <c r="AB9433" s="1"/>
      <c r="AC9433" s="1"/>
      <c r="AJ9433" s="1"/>
      <c r="AK9433" s="1"/>
      <c r="AL9433" s="1"/>
    </row>
    <row r="9434">
      <c r="I9434" s="1"/>
      <c r="J9434" s="1"/>
      <c r="K9434" s="1"/>
      <c r="AA9434" s="1"/>
      <c r="AB9434" s="1"/>
      <c r="AC9434" s="1"/>
      <c r="AJ9434" s="1"/>
      <c r="AK9434" s="1"/>
      <c r="AL9434" s="1"/>
    </row>
    <row r="9435">
      <c r="I9435" s="1"/>
      <c r="J9435" s="1"/>
      <c r="K9435" s="1"/>
      <c r="AA9435" s="1"/>
      <c r="AB9435" s="1"/>
      <c r="AC9435" s="1"/>
      <c r="AJ9435" s="1"/>
      <c r="AK9435" s="1"/>
      <c r="AL9435" s="1"/>
    </row>
    <row r="9436">
      <c r="I9436" s="1"/>
      <c r="J9436" s="1"/>
      <c r="K9436" s="1"/>
      <c r="AA9436" s="1"/>
      <c r="AB9436" s="1"/>
      <c r="AC9436" s="1"/>
      <c r="AJ9436" s="1"/>
      <c r="AK9436" s="1"/>
      <c r="AL9436" s="1"/>
    </row>
    <row r="9437">
      <c r="I9437" s="1"/>
      <c r="J9437" s="1"/>
      <c r="K9437" s="1"/>
      <c r="AA9437" s="1"/>
      <c r="AB9437" s="1"/>
      <c r="AC9437" s="1"/>
      <c r="AJ9437" s="1"/>
      <c r="AK9437" s="1"/>
      <c r="AL9437" s="1"/>
    </row>
    <row r="9438">
      <c r="I9438" s="1"/>
      <c r="J9438" s="1"/>
      <c r="K9438" s="1"/>
      <c r="AA9438" s="1"/>
      <c r="AB9438" s="1"/>
      <c r="AC9438" s="1"/>
      <c r="AJ9438" s="1"/>
      <c r="AK9438" s="1"/>
      <c r="AL9438" s="1"/>
    </row>
    <row r="9439">
      <c r="I9439" s="1"/>
      <c r="J9439" s="1"/>
      <c r="K9439" s="1"/>
      <c r="AA9439" s="1"/>
      <c r="AB9439" s="1"/>
      <c r="AC9439" s="1"/>
      <c r="AJ9439" s="1"/>
      <c r="AK9439" s="1"/>
      <c r="AL9439" s="1"/>
    </row>
    <row r="9440">
      <c r="I9440" s="1"/>
      <c r="J9440" s="1"/>
      <c r="K9440" s="1"/>
      <c r="AA9440" s="1"/>
      <c r="AB9440" s="1"/>
      <c r="AC9440" s="1"/>
      <c r="AJ9440" s="1"/>
      <c r="AK9440" s="1"/>
      <c r="AL9440" s="1"/>
    </row>
    <row r="9441">
      <c r="I9441" s="1"/>
      <c r="J9441" s="1"/>
      <c r="K9441" s="1"/>
      <c r="AA9441" s="1"/>
      <c r="AB9441" s="1"/>
      <c r="AC9441" s="1"/>
      <c r="AJ9441" s="1"/>
      <c r="AK9441" s="1"/>
      <c r="AL9441" s="1"/>
    </row>
    <row r="9442">
      <c r="I9442" s="1"/>
      <c r="J9442" s="1"/>
      <c r="K9442" s="1"/>
      <c r="AA9442" s="1"/>
      <c r="AB9442" s="1"/>
      <c r="AC9442" s="1"/>
      <c r="AJ9442" s="1"/>
      <c r="AK9442" s="1"/>
      <c r="AL9442" s="1"/>
    </row>
    <row r="9443">
      <c r="I9443" s="1"/>
      <c r="J9443" s="1"/>
      <c r="K9443" s="1"/>
      <c r="AA9443" s="1"/>
      <c r="AB9443" s="1"/>
      <c r="AC9443" s="1"/>
      <c r="AJ9443" s="1"/>
      <c r="AK9443" s="1"/>
      <c r="AL9443" s="1"/>
    </row>
    <row r="9444">
      <c r="I9444" s="1"/>
      <c r="J9444" s="1"/>
      <c r="K9444" s="1"/>
      <c r="AA9444" s="1"/>
      <c r="AB9444" s="1"/>
      <c r="AC9444" s="1"/>
      <c r="AJ9444" s="1"/>
      <c r="AK9444" s="1"/>
      <c r="AL9444" s="1"/>
    </row>
    <row r="9445">
      <c r="I9445" s="1"/>
      <c r="J9445" s="1"/>
      <c r="K9445" s="1"/>
      <c r="AA9445" s="1"/>
      <c r="AB9445" s="1"/>
      <c r="AC9445" s="1"/>
      <c r="AJ9445" s="1"/>
      <c r="AK9445" s="1"/>
      <c r="AL9445" s="1"/>
    </row>
    <row r="9446">
      <c r="I9446" s="1"/>
      <c r="J9446" s="1"/>
      <c r="K9446" s="1"/>
      <c r="AA9446" s="1"/>
      <c r="AB9446" s="1"/>
      <c r="AC9446" s="1"/>
      <c r="AJ9446" s="1"/>
      <c r="AK9446" s="1"/>
      <c r="AL9446" s="1"/>
    </row>
    <row r="9447">
      <c r="I9447" s="1"/>
      <c r="J9447" s="1"/>
      <c r="K9447" s="1"/>
      <c r="AA9447" s="1"/>
      <c r="AB9447" s="1"/>
      <c r="AC9447" s="1"/>
      <c r="AJ9447" s="1"/>
      <c r="AK9447" s="1"/>
      <c r="AL9447" s="1"/>
    </row>
    <row r="9448">
      <c r="I9448" s="1"/>
      <c r="J9448" s="1"/>
      <c r="K9448" s="1"/>
      <c r="AA9448" s="1"/>
      <c r="AB9448" s="1"/>
      <c r="AC9448" s="1"/>
      <c r="AJ9448" s="1"/>
      <c r="AK9448" s="1"/>
      <c r="AL9448" s="1"/>
    </row>
    <row r="9449">
      <c r="I9449" s="1"/>
      <c r="J9449" s="1"/>
      <c r="K9449" s="1"/>
      <c r="AA9449" s="1"/>
      <c r="AB9449" s="1"/>
      <c r="AC9449" s="1"/>
      <c r="AJ9449" s="1"/>
      <c r="AK9449" s="1"/>
      <c r="AL9449" s="1"/>
    </row>
    <row r="9450">
      <c r="I9450" s="1"/>
      <c r="J9450" s="1"/>
      <c r="K9450" s="1"/>
      <c r="AA9450" s="1"/>
      <c r="AB9450" s="1"/>
      <c r="AC9450" s="1"/>
      <c r="AJ9450" s="1"/>
      <c r="AK9450" s="1"/>
      <c r="AL9450" s="1"/>
    </row>
    <row r="9451">
      <c r="I9451" s="1"/>
      <c r="J9451" s="1"/>
      <c r="K9451" s="1"/>
      <c r="AA9451" s="1"/>
      <c r="AB9451" s="1"/>
      <c r="AC9451" s="1"/>
      <c r="AJ9451" s="1"/>
      <c r="AK9451" s="1"/>
      <c r="AL9451" s="1"/>
    </row>
    <row r="9452">
      <c r="I9452" s="1"/>
      <c r="J9452" s="1"/>
      <c r="K9452" s="1"/>
      <c r="AA9452" s="1"/>
      <c r="AB9452" s="1"/>
      <c r="AC9452" s="1"/>
      <c r="AJ9452" s="1"/>
      <c r="AK9452" s="1"/>
      <c r="AL9452" s="1"/>
    </row>
    <row r="9453">
      <c r="I9453" s="1"/>
      <c r="J9453" s="1"/>
      <c r="K9453" s="1"/>
      <c r="AA9453" s="1"/>
      <c r="AB9453" s="1"/>
      <c r="AC9453" s="1"/>
      <c r="AJ9453" s="1"/>
      <c r="AK9453" s="1"/>
      <c r="AL9453" s="1"/>
    </row>
    <row r="9454">
      <c r="I9454" s="1"/>
      <c r="J9454" s="1"/>
      <c r="K9454" s="1"/>
      <c r="AA9454" s="1"/>
      <c r="AB9454" s="1"/>
      <c r="AC9454" s="1"/>
      <c r="AJ9454" s="1"/>
      <c r="AK9454" s="1"/>
      <c r="AL9454" s="1"/>
    </row>
    <row r="9455">
      <c r="I9455" s="1"/>
      <c r="J9455" s="1"/>
      <c r="K9455" s="1"/>
      <c r="AA9455" s="1"/>
      <c r="AB9455" s="1"/>
      <c r="AC9455" s="1"/>
      <c r="AJ9455" s="1"/>
      <c r="AK9455" s="1"/>
      <c r="AL9455" s="1"/>
    </row>
    <row r="9456">
      <c r="I9456" s="1"/>
      <c r="J9456" s="1"/>
      <c r="K9456" s="1"/>
      <c r="AA9456" s="1"/>
      <c r="AB9456" s="1"/>
      <c r="AC9456" s="1"/>
      <c r="AJ9456" s="1"/>
      <c r="AK9456" s="1"/>
      <c r="AL9456" s="1"/>
    </row>
    <row r="9457">
      <c r="I9457" s="1"/>
      <c r="J9457" s="1"/>
      <c r="K9457" s="1"/>
      <c r="AA9457" s="1"/>
      <c r="AB9457" s="1"/>
      <c r="AC9457" s="1"/>
      <c r="AJ9457" s="1"/>
      <c r="AK9457" s="1"/>
      <c r="AL9457" s="1"/>
    </row>
    <row r="9458">
      <c r="I9458" s="1"/>
      <c r="J9458" s="1"/>
      <c r="K9458" s="1"/>
      <c r="AA9458" s="1"/>
      <c r="AB9458" s="1"/>
      <c r="AC9458" s="1"/>
      <c r="AJ9458" s="1"/>
      <c r="AK9458" s="1"/>
      <c r="AL9458" s="1"/>
    </row>
    <row r="9459">
      <c r="I9459" s="1"/>
      <c r="J9459" s="1"/>
      <c r="K9459" s="1"/>
      <c r="AA9459" s="1"/>
      <c r="AB9459" s="1"/>
      <c r="AC9459" s="1"/>
      <c r="AJ9459" s="1"/>
      <c r="AK9459" s="1"/>
      <c r="AL9459" s="1"/>
    </row>
    <row r="9460">
      <c r="I9460" s="1"/>
      <c r="J9460" s="1"/>
      <c r="K9460" s="1"/>
      <c r="AA9460" s="1"/>
      <c r="AB9460" s="1"/>
      <c r="AC9460" s="1"/>
      <c r="AJ9460" s="1"/>
      <c r="AK9460" s="1"/>
      <c r="AL9460" s="1"/>
    </row>
    <row r="9461">
      <c r="I9461" s="1"/>
      <c r="J9461" s="1"/>
      <c r="K9461" s="1"/>
      <c r="AA9461" s="1"/>
      <c r="AB9461" s="1"/>
      <c r="AC9461" s="1"/>
      <c r="AJ9461" s="1"/>
      <c r="AK9461" s="1"/>
      <c r="AL9461" s="1"/>
    </row>
    <row r="9462">
      <c r="I9462" s="1"/>
      <c r="J9462" s="1"/>
      <c r="K9462" s="1"/>
      <c r="AA9462" s="1"/>
      <c r="AB9462" s="1"/>
      <c r="AC9462" s="1"/>
      <c r="AJ9462" s="1"/>
      <c r="AK9462" s="1"/>
      <c r="AL9462" s="1"/>
    </row>
    <row r="9463">
      <c r="I9463" s="1"/>
      <c r="J9463" s="1"/>
      <c r="K9463" s="1"/>
      <c r="AA9463" s="1"/>
      <c r="AB9463" s="1"/>
      <c r="AC9463" s="1"/>
      <c r="AJ9463" s="1"/>
      <c r="AK9463" s="1"/>
      <c r="AL9463" s="1"/>
    </row>
    <row r="9464">
      <c r="I9464" s="1"/>
      <c r="J9464" s="1"/>
      <c r="K9464" s="1"/>
      <c r="AA9464" s="1"/>
      <c r="AB9464" s="1"/>
      <c r="AC9464" s="1"/>
      <c r="AJ9464" s="1"/>
      <c r="AK9464" s="1"/>
      <c r="AL9464" s="1"/>
    </row>
    <row r="9465">
      <c r="I9465" s="1"/>
      <c r="J9465" s="1"/>
      <c r="K9465" s="1"/>
      <c r="AA9465" s="1"/>
      <c r="AB9465" s="1"/>
      <c r="AC9465" s="1"/>
      <c r="AJ9465" s="1"/>
      <c r="AK9465" s="1"/>
      <c r="AL9465" s="1"/>
    </row>
    <row r="9466">
      <c r="I9466" s="1"/>
      <c r="J9466" s="1"/>
      <c r="K9466" s="1"/>
      <c r="AA9466" s="1"/>
      <c r="AB9466" s="1"/>
      <c r="AC9466" s="1"/>
      <c r="AJ9466" s="1"/>
      <c r="AK9466" s="1"/>
      <c r="AL9466" s="1"/>
    </row>
    <row r="9467">
      <c r="I9467" s="1"/>
      <c r="J9467" s="1"/>
      <c r="K9467" s="1"/>
      <c r="AA9467" s="1"/>
      <c r="AB9467" s="1"/>
      <c r="AC9467" s="1"/>
      <c r="AJ9467" s="1"/>
      <c r="AK9467" s="1"/>
      <c r="AL9467" s="1"/>
    </row>
    <row r="9468">
      <c r="I9468" s="1"/>
      <c r="J9468" s="1"/>
      <c r="K9468" s="1"/>
      <c r="AA9468" s="1"/>
      <c r="AB9468" s="1"/>
      <c r="AC9468" s="1"/>
      <c r="AJ9468" s="1"/>
      <c r="AK9468" s="1"/>
      <c r="AL9468" s="1"/>
    </row>
    <row r="9469">
      <c r="I9469" s="1"/>
      <c r="J9469" s="1"/>
      <c r="K9469" s="1"/>
      <c r="AA9469" s="1"/>
      <c r="AB9469" s="1"/>
      <c r="AC9469" s="1"/>
      <c r="AJ9469" s="1"/>
      <c r="AK9469" s="1"/>
      <c r="AL9469" s="1"/>
    </row>
    <row r="9470">
      <c r="I9470" s="1"/>
      <c r="J9470" s="1"/>
      <c r="K9470" s="1"/>
      <c r="AA9470" s="1"/>
      <c r="AB9470" s="1"/>
      <c r="AC9470" s="1"/>
      <c r="AJ9470" s="1"/>
      <c r="AK9470" s="1"/>
      <c r="AL9470" s="1"/>
    </row>
    <row r="9471">
      <c r="I9471" s="1"/>
      <c r="J9471" s="1"/>
      <c r="K9471" s="1"/>
      <c r="AA9471" s="1"/>
      <c r="AB9471" s="1"/>
      <c r="AC9471" s="1"/>
      <c r="AJ9471" s="1"/>
      <c r="AK9471" s="1"/>
      <c r="AL9471" s="1"/>
    </row>
    <row r="9472">
      <c r="I9472" s="1"/>
      <c r="J9472" s="1"/>
      <c r="K9472" s="1"/>
      <c r="AA9472" s="1"/>
      <c r="AB9472" s="1"/>
      <c r="AC9472" s="1"/>
      <c r="AJ9472" s="1"/>
      <c r="AK9472" s="1"/>
      <c r="AL9472" s="1"/>
    </row>
    <row r="9473">
      <c r="I9473" s="1"/>
      <c r="J9473" s="1"/>
      <c r="K9473" s="1"/>
      <c r="AA9473" s="1"/>
      <c r="AB9473" s="1"/>
      <c r="AC9473" s="1"/>
      <c r="AJ9473" s="1"/>
      <c r="AK9473" s="1"/>
      <c r="AL9473" s="1"/>
    </row>
    <row r="9474">
      <c r="I9474" s="1"/>
      <c r="J9474" s="1"/>
      <c r="K9474" s="1"/>
      <c r="AA9474" s="1"/>
      <c r="AB9474" s="1"/>
      <c r="AC9474" s="1"/>
      <c r="AJ9474" s="1"/>
      <c r="AK9474" s="1"/>
      <c r="AL9474" s="1"/>
    </row>
    <row r="9475">
      <c r="I9475" s="1"/>
      <c r="J9475" s="1"/>
      <c r="K9475" s="1"/>
      <c r="AA9475" s="1"/>
      <c r="AB9475" s="1"/>
      <c r="AC9475" s="1"/>
      <c r="AJ9475" s="1"/>
      <c r="AK9475" s="1"/>
      <c r="AL9475" s="1"/>
    </row>
    <row r="9476">
      <c r="I9476" s="1"/>
      <c r="J9476" s="1"/>
      <c r="K9476" s="1"/>
      <c r="AA9476" s="1"/>
      <c r="AB9476" s="1"/>
      <c r="AC9476" s="1"/>
      <c r="AJ9476" s="1"/>
      <c r="AK9476" s="1"/>
      <c r="AL9476" s="1"/>
    </row>
    <row r="9477">
      <c r="I9477" s="1"/>
      <c r="J9477" s="1"/>
      <c r="K9477" s="1"/>
      <c r="AA9477" s="1"/>
      <c r="AB9477" s="1"/>
      <c r="AC9477" s="1"/>
      <c r="AJ9477" s="1"/>
      <c r="AK9477" s="1"/>
      <c r="AL9477" s="1"/>
    </row>
    <row r="9478">
      <c r="I9478" s="1"/>
      <c r="J9478" s="1"/>
      <c r="K9478" s="1"/>
      <c r="AA9478" s="1"/>
      <c r="AB9478" s="1"/>
      <c r="AC9478" s="1"/>
      <c r="AJ9478" s="1"/>
      <c r="AK9478" s="1"/>
      <c r="AL9478" s="1"/>
    </row>
    <row r="9479">
      <c r="I9479" s="1"/>
      <c r="J9479" s="1"/>
      <c r="K9479" s="1"/>
      <c r="AA9479" s="1"/>
      <c r="AB9479" s="1"/>
      <c r="AC9479" s="1"/>
      <c r="AJ9479" s="1"/>
      <c r="AK9479" s="1"/>
      <c r="AL9479" s="1"/>
    </row>
    <row r="9480">
      <c r="I9480" s="1"/>
      <c r="J9480" s="1"/>
      <c r="K9480" s="1"/>
      <c r="AA9480" s="1"/>
      <c r="AB9480" s="1"/>
      <c r="AC9480" s="1"/>
      <c r="AJ9480" s="1"/>
      <c r="AK9480" s="1"/>
      <c r="AL9480" s="1"/>
    </row>
    <row r="9481">
      <c r="I9481" s="1"/>
      <c r="J9481" s="1"/>
      <c r="K9481" s="1"/>
      <c r="AA9481" s="1"/>
      <c r="AB9481" s="1"/>
      <c r="AC9481" s="1"/>
      <c r="AJ9481" s="1"/>
      <c r="AK9481" s="1"/>
      <c r="AL9481" s="1"/>
    </row>
    <row r="9482">
      <c r="I9482" s="1"/>
      <c r="J9482" s="1"/>
      <c r="K9482" s="1"/>
      <c r="AA9482" s="1"/>
      <c r="AB9482" s="1"/>
      <c r="AC9482" s="1"/>
      <c r="AJ9482" s="1"/>
      <c r="AK9482" s="1"/>
      <c r="AL9482" s="1"/>
    </row>
    <row r="9483">
      <c r="I9483" s="1"/>
      <c r="J9483" s="1"/>
      <c r="K9483" s="1"/>
      <c r="AA9483" s="1"/>
      <c r="AB9483" s="1"/>
      <c r="AC9483" s="1"/>
      <c r="AJ9483" s="1"/>
      <c r="AK9483" s="1"/>
      <c r="AL9483" s="1"/>
    </row>
    <row r="9484">
      <c r="I9484" s="1"/>
      <c r="J9484" s="1"/>
      <c r="K9484" s="1"/>
      <c r="AA9484" s="1"/>
      <c r="AB9484" s="1"/>
      <c r="AC9484" s="1"/>
      <c r="AJ9484" s="1"/>
      <c r="AK9484" s="1"/>
      <c r="AL9484" s="1"/>
    </row>
    <row r="9485">
      <c r="I9485" s="1"/>
      <c r="J9485" s="1"/>
      <c r="K9485" s="1"/>
      <c r="AA9485" s="1"/>
      <c r="AB9485" s="1"/>
      <c r="AC9485" s="1"/>
      <c r="AJ9485" s="1"/>
      <c r="AK9485" s="1"/>
      <c r="AL9485" s="1"/>
    </row>
    <row r="9486">
      <c r="I9486" s="1"/>
      <c r="J9486" s="1"/>
      <c r="K9486" s="1"/>
      <c r="AA9486" s="1"/>
      <c r="AB9486" s="1"/>
      <c r="AC9486" s="1"/>
      <c r="AJ9486" s="1"/>
      <c r="AK9486" s="1"/>
      <c r="AL9486" s="1"/>
    </row>
    <row r="9487">
      <c r="I9487" s="1"/>
      <c r="J9487" s="1"/>
      <c r="K9487" s="1"/>
      <c r="AA9487" s="1"/>
      <c r="AB9487" s="1"/>
      <c r="AC9487" s="1"/>
      <c r="AJ9487" s="1"/>
      <c r="AK9487" s="1"/>
      <c r="AL9487" s="1"/>
    </row>
    <row r="9488">
      <c r="I9488" s="1"/>
      <c r="J9488" s="1"/>
      <c r="K9488" s="1"/>
      <c r="AA9488" s="1"/>
      <c r="AB9488" s="1"/>
      <c r="AC9488" s="1"/>
      <c r="AJ9488" s="1"/>
      <c r="AK9488" s="1"/>
      <c r="AL9488" s="1"/>
    </row>
    <row r="9489">
      <c r="I9489" s="1"/>
      <c r="J9489" s="1"/>
      <c r="K9489" s="1"/>
      <c r="AA9489" s="1"/>
      <c r="AB9489" s="1"/>
      <c r="AC9489" s="1"/>
      <c r="AJ9489" s="1"/>
      <c r="AK9489" s="1"/>
      <c r="AL9489" s="1"/>
    </row>
    <row r="9490">
      <c r="I9490" s="1"/>
      <c r="J9490" s="1"/>
      <c r="K9490" s="1"/>
      <c r="AA9490" s="1"/>
      <c r="AB9490" s="1"/>
      <c r="AC9490" s="1"/>
      <c r="AJ9490" s="1"/>
      <c r="AK9490" s="1"/>
      <c r="AL9490" s="1"/>
    </row>
    <row r="9491">
      <c r="I9491" s="1"/>
      <c r="J9491" s="1"/>
      <c r="K9491" s="1"/>
      <c r="AA9491" s="1"/>
      <c r="AB9491" s="1"/>
      <c r="AC9491" s="1"/>
      <c r="AJ9491" s="1"/>
      <c r="AK9491" s="1"/>
      <c r="AL9491" s="1"/>
    </row>
    <row r="9492">
      <c r="I9492" s="1"/>
      <c r="J9492" s="1"/>
      <c r="K9492" s="1"/>
      <c r="AA9492" s="1"/>
      <c r="AB9492" s="1"/>
      <c r="AC9492" s="1"/>
      <c r="AJ9492" s="1"/>
      <c r="AK9492" s="1"/>
      <c r="AL9492" s="1"/>
    </row>
    <row r="9493">
      <c r="I9493" s="1"/>
      <c r="J9493" s="1"/>
      <c r="K9493" s="1"/>
      <c r="AA9493" s="1"/>
      <c r="AB9493" s="1"/>
      <c r="AC9493" s="1"/>
      <c r="AJ9493" s="1"/>
      <c r="AK9493" s="1"/>
      <c r="AL9493" s="1"/>
    </row>
    <row r="9494">
      <c r="I9494" s="1"/>
      <c r="J9494" s="1"/>
      <c r="K9494" s="1"/>
      <c r="AA9494" s="1"/>
      <c r="AB9494" s="1"/>
      <c r="AC9494" s="1"/>
      <c r="AJ9494" s="1"/>
      <c r="AK9494" s="1"/>
      <c r="AL9494" s="1"/>
    </row>
    <row r="9495">
      <c r="I9495" s="1"/>
      <c r="J9495" s="1"/>
      <c r="K9495" s="1"/>
      <c r="AA9495" s="1"/>
      <c r="AB9495" s="1"/>
      <c r="AC9495" s="1"/>
      <c r="AJ9495" s="1"/>
      <c r="AK9495" s="1"/>
      <c r="AL9495" s="1"/>
    </row>
    <row r="9496">
      <c r="I9496" s="1"/>
      <c r="J9496" s="1"/>
      <c r="K9496" s="1"/>
      <c r="AA9496" s="1"/>
      <c r="AB9496" s="1"/>
      <c r="AC9496" s="1"/>
      <c r="AJ9496" s="1"/>
      <c r="AK9496" s="1"/>
      <c r="AL9496" s="1"/>
    </row>
    <row r="9497">
      <c r="I9497" s="1"/>
      <c r="J9497" s="1"/>
      <c r="K9497" s="1"/>
      <c r="AA9497" s="1"/>
      <c r="AB9497" s="1"/>
      <c r="AC9497" s="1"/>
      <c r="AJ9497" s="1"/>
      <c r="AK9497" s="1"/>
      <c r="AL9497" s="1"/>
    </row>
    <row r="9498">
      <c r="I9498" s="1"/>
      <c r="J9498" s="1"/>
      <c r="K9498" s="1"/>
      <c r="AA9498" s="1"/>
      <c r="AB9498" s="1"/>
      <c r="AC9498" s="1"/>
      <c r="AJ9498" s="1"/>
      <c r="AK9498" s="1"/>
      <c r="AL9498" s="1"/>
    </row>
    <row r="9499">
      <c r="I9499" s="1"/>
      <c r="J9499" s="1"/>
      <c r="K9499" s="1"/>
      <c r="AA9499" s="1"/>
      <c r="AB9499" s="1"/>
      <c r="AC9499" s="1"/>
      <c r="AJ9499" s="1"/>
      <c r="AK9499" s="1"/>
      <c r="AL9499" s="1"/>
    </row>
    <row r="9500">
      <c r="I9500" s="1"/>
      <c r="J9500" s="1"/>
      <c r="K9500" s="1"/>
      <c r="AA9500" s="1"/>
      <c r="AB9500" s="1"/>
      <c r="AC9500" s="1"/>
      <c r="AJ9500" s="1"/>
      <c r="AK9500" s="1"/>
      <c r="AL9500" s="1"/>
    </row>
    <row r="9501">
      <c r="I9501" s="1"/>
      <c r="J9501" s="1"/>
      <c r="K9501" s="1"/>
      <c r="AA9501" s="1"/>
      <c r="AB9501" s="1"/>
      <c r="AC9501" s="1"/>
      <c r="AJ9501" s="1"/>
      <c r="AK9501" s="1"/>
      <c r="AL9501" s="1"/>
    </row>
    <row r="9502">
      <c r="I9502" s="1"/>
      <c r="J9502" s="1"/>
      <c r="K9502" s="1"/>
      <c r="AA9502" s="1"/>
      <c r="AB9502" s="1"/>
      <c r="AC9502" s="1"/>
      <c r="AJ9502" s="1"/>
      <c r="AK9502" s="1"/>
      <c r="AL9502" s="1"/>
    </row>
    <row r="9503">
      <c r="I9503" s="1"/>
      <c r="J9503" s="1"/>
      <c r="K9503" s="1"/>
      <c r="AA9503" s="1"/>
      <c r="AB9503" s="1"/>
      <c r="AC9503" s="1"/>
      <c r="AJ9503" s="1"/>
      <c r="AK9503" s="1"/>
      <c r="AL9503" s="1"/>
    </row>
    <row r="9504">
      <c r="I9504" s="1"/>
      <c r="J9504" s="1"/>
      <c r="K9504" s="1"/>
      <c r="AA9504" s="1"/>
      <c r="AB9504" s="1"/>
      <c r="AC9504" s="1"/>
      <c r="AJ9504" s="1"/>
      <c r="AK9504" s="1"/>
      <c r="AL9504" s="1"/>
    </row>
    <row r="9505">
      <c r="I9505" s="1"/>
      <c r="J9505" s="1"/>
      <c r="K9505" s="1"/>
      <c r="AA9505" s="1"/>
      <c r="AB9505" s="1"/>
      <c r="AC9505" s="1"/>
      <c r="AJ9505" s="1"/>
      <c r="AK9505" s="1"/>
      <c r="AL9505" s="1"/>
    </row>
    <row r="9506">
      <c r="I9506" s="1"/>
      <c r="J9506" s="1"/>
      <c r="K9506" s="1"/>
      <c r="AA9506" s="1"/>
      <c r="AB9506" s="1"/>
      <c r="AC9506" s="1"/>
      <c r="AJ9506" s="1"/>
      <c r="AK9506" s="1"/>
      <c r="AL9506" s="1"/>
    </row>
    <row r="9507">
      <c r="I9507" s="1"/>
      <c r="J9507" s="1"/>
      <c r="K9507" s="1"/>
      <c r="AA9507" s="1"/>
      <c r="AB9507" s="1"/>
      <c r="AC9507" s="1"/>
      <c r="AJ9507" s="1"/>
      <c r="AK9507" s="1"/>
      <c r="AL9507" s="1"/>
    </row>
    <row r="9508">
      <c r="I9508" s="1"/>
      <c r="J9508" s="1"/>
      <c r="K9508" s="1"/>
      <c r="AA9508" s="1"/>
      <c r="AB9508" s="1"/>
      <c r="AC9508" s="1"/>
      <c r="AJ9508" s="1"/>
      <c r="AK9508" s="1"/>
      <c r="AL9508" s="1"/>
    </row>
    <row r="9509">
      <c r="I9509" s="1"/>
      <c r="J9509" s="1"/>
      <c r="K9509" s="1"/>
      <c r="AA9509" s="1"/>
      <c r="AB9509" s="1"/>
      <c r="AC9509" s="1"/>
      <c r="AJ9509" s="1"/>
      <c r="AK9509" s="1"/>
      <c r="AL9509" s="1"/>
    </row>
    <row r="9510">
      <c r="I9510" s="1"/>
      <c r="J9510" s="1"/>
      <c r="K9510" s="1"/>
      <c r="AA9510" s="1"/>
      <c r="AB9510" s="1"/>
      <c r="AC9510" s="1"/>
      <c r="AJ9510" s="1"/>
      <c r="AK9510" s="1"/>
      <c r="AL9510" s="1"/>
    </row>
    <row r="9511">
      <c r="I9511" s="1"/>
      <c r="J9511" s="1"/>
      <c r="K9511" s="1"/>
      <c r="AA9511" s="1"/>
      <c r="AB9511" s="1"/>
      <c r="AC9511" s="1"/>
      <c r="AJ9511" s="1"/>
      <c r="AK9511" s="1"/>
      <c r="AL9511" s="1"/>
    </row>
    <row r="9512">
      <c r="I9512" s="1"/>
      <c r="J9512" s="1"/>
      <c r="K9512" s="1"/>
      <c r="AA9512" s="1"/>
      <c r="AB9512" s="1"/>
      <c r="AC9512" s="1"/>
      <c r="AJ9512" s="1"/>
      <c r="AK9512" s="1"/>
      <c r="AL9512" s="1"/>
    </row>
    <row r="9513">
      <c r="I9513" s="1"/>
      <c r="J9513" s="1"/>
      <c r="K9513" s="1"/>
      <c r="AA9513" s="1"/>
      <c r="AB9513" s="1"/>
      <c r="AC9513" s="1"/>
      <c r="AJ9513" s="1"/>
      <c r="AK9513" s="1"/>
      <c r="AL9513" s="1"/>
    </row>
    <row r="9514">
      <c r="I9514" s="1"/>
      <c r="J9514" s="1"/>
      <c r="K9514" s="1"/>
      <c r="AA9514" s="1"/>
      <c r="AB9514" s="1"/>
      <c r="AC9514" s="1"/>
      <c r="AJ9514" s="1"/>
      <c r="AK9514" s="1"/>
      <c r="AL9514" s="1"/>
    </row>
    <row r="9515">
      <c r="I9515" s="1"/>
      <c r="J9515" s="1"/>
      <c r="K9515" s="1"/>
      <c r="AA9515" s="1"/>
      <c r="AB9515" s="1"/>
      <c r="AC9515" s="1"/>
      <c r="AJ9515" s="1"/>
      <c r="AK9515" s="1"/>
      <c r="AL9515" s="1"/>
    </row>
    <row r="9516">
      <c r="I9516" s="1"/>
      <c r="J9516" s="1"/>
      <c r="K9516" s="1"/>
      <c r="AA9516" s="1"/>
      <c r="AB9516" s="1"/>
      <c r="AC9516" s="1"/>
      <c r="AJ9516" s="1"/>
      <c r="AK9516" s="1"/>
      <c r="AL9516" s="1"/>
    </row>
    <row r="9517">
      <c r="I9517" s="1"/>
      <c r="J9517" s="1"/>
      <c r="K9517" s="1"/>
      <c r="AA9517" s="1"/>
      <c r="AB9517" s="1"/>
      <c r="AC9517" s="1"/>
      <c r="AJ9517" s="1"/>
      <c r="AK9517" s="1"/>
      <c r="AL9517" s="1"/>
    </row>
    <row r="9518">
      <c r="I9518" s="1"/>
      <c r="J9518" s="1"/>
      <c r="K9518" s="1"/>
      <c r="AA9518" s="1"/>
      <c r="AB9518" s="1"/>
      <c r="AC9518" s="1"/>
      <c r="AJ9518" s="1"/>
      <c r="AK9518" s="1"/>
      <c r="AL9518" s="1"/>
    </row>
    <row r="9519">
      <c r="I9519" s="1"/>
      <c r="J9519" s="1"/>
      <c r="K9519" s="1"/>
      <c r="AA9519" s="1"/>
      <c r="AB9519" s="1"/>
      <c r="AC9519" s="1"/>
      <c r="AJ9519" s="1"/>
      <c r="AK9519" s="1"/>
      <c r="AL9519" s="1"/>
    </row>
    <row r="9520">
      <c r="I9520" s="1"/>
      <c r="J9520" s="1"/>
      <c r="K9520" s="1"/>
      <c r="AA9520" s="1"/>
      <c r="AB9520" s="1"/>
      <c r="AC9520" s="1"/>
      <c r="AJ9520" s="1"/>
      <c r="AK9520" s="1"/>
      <c r="AL9520" s="1"/>
    </row>
    <row r="9521">
      <c r="I9521" s="1"/>
      <c r="J9521" s="1"/>
      <c r="K9521" s="1"/>
      <c r="AA9521" s="1"/>
      <c r="AB9521" s="1"/>
      <c r="AC9521" s="1"/>
      <c r="AJ9521" s="1"/>
      <c r="AK9521" s="1"/>
      <c r="AL9521" s="1"/>
    </row>
    <row r="9522">
      <c r="I9522" s="1"/>
      <c r="J9522" s="1"/>
      <c r="K9522" s="1"/>
      <c r="AA9522" s="1"/>
      <c r="AB9522" s="1"/>
      <c r="AC9522" s="1"/>
      <c r="AJ9522" s="1"/>
      <c r="AK9522" s="1"/>
      <c r="AL9522" s="1"/>
    </row>
    <row r="9523">
      <c r="I9523" s="1"/>
      <c r="J9523" s="1"/>
      <c r="K9523" s="1"/>
      <c r="AA9523" s="1"/>
      <c r="AB9523" s="1"/>
      <c r="AC9523" s="1"/>
      <c r="AJ9523" s="1"/>
      <c r="AK9523" s="1"/>
      <c r="AL9523" s="1"/>
    </row>
    <row r="9524">
      <c r="I9524" s="1"/>
      <c r="J9524" s="1"/>
      <c r="K9524" s="1"/>
      <c r="AA9524" s="1"/>
      <c r="AB9524" s="1"/>
      <c r="AC9524" s="1"/>
      <c r="AJ9524" s="1"/>
      <c r="AK9524" s="1"/>
      <c r="AL9524" s="1"/>
    </row>
    <row r="9525">
      <c r="I9525" s="1"/>
      <c r="J9525" s="1"/>
      <c r="K9525" s="1"/>
      <c r="AA9525" s="1"/>
      <c r="AB9525" s="1"/>
      <c r="AC9525" s="1"/>
      <c r="AJ9525" s="1"/>
      <c r="AK9525" s="1"/>
      <c r="AL9525" s="1"/>
    </row>
    <row r="9526">
      <c r="I9526" s="1"/>
      <c r="J9526" s="1"/>
      <c r="K9526" s="1"/>
      <c r="AA9526" s="1"/>
      <c r="AB9526" s="1"/>
      <c r="AC9526" s="1"/>
      <c r="AJ9526" s="1"/>
      <c r="AK9526" s="1"/>
      <c r="AL9526" s="1"/>
    </row>
    <row r="9527">
      <c r="I9527" s="1"/>
      <c r="J9527" s="1"/>
      <c r="K9527" s="1"/>
      <c r="AA9527" s="1"/>
      <c r="AB9527" s="1"/>
      <c r="AC9527" s="1"/>
      <c r="AJ9527" s="1"/>
      <c r="AK9527" s="1"/>
      <c r="AL9527" s="1"/>
    </row>
    <row r="9528">
      <c r="I9528" s="1"/>
      <c r="J9528" s="1"/>
      <c r="K9528" s="1"/>
      <c r="AA9528" s="1"/>
      <c r="AB9528" s="1"/>
      <c r="AC9528" s="1"/>
      <c r="AJ9528" s="1"/>
      <c r="AK9528" s="1"/>
      <c r="AL9528" s="1"/>
    </row>
    <row r="9529">
      <c r="I9529" s="1"/>
      <c r="J9529" s="1"/>
      <c r="K9529" s="1"/>
      <c r="AA9529" s="1"/>
      <c r="AB9529" s="1"/>
      <c r="AC9529" s="1"/>
      <c r="AJ9529" s="1"/>
      <c r="AK9529" s="1"/>
      <c r="AL9529" s="1"/>
    </row>
    <row r="9530">
      <c r="I9530" s="1"/>
      <c r="J9530" s="1"/>
      <c r="K9530" s="1"/>
      <c r="AA9530" s="1"/>
      <c r="AB9530" s="1"/>
      <c r="AC9530" s="1"/>
      <c r="AJ9530" s="1"/>
      <c r="AK9530" s="1"/>
      <c r="AL9530" s="1"/>
    </row>
    <row r="9531">
      <c r="I9531" s="1"/>
      <c r="J9531" s="1"/>
      <c r="K9531" s="1"/>
      <c r="AA9531" s="1"/>
      <c r="AB9531" s="1"/>
      <c r="AC9531" s="1"/>
      <c r="AJ9531" s="1"/>
      <c r="AK9531" s="1"/>
      <c r="AL9531" s="1"/>
    </row>
    <row r="9532">
      <c r="I9532" s="1"/>
      <c r="J9532" s="1"/>
      <c r="K9532" s="1"/>
      <c r="AA9532" s="1"/>
      <c r="AB9532" s="1"/>
      <c r="AC9532" s="1"/>
      <c r="AJ9532" s="1"/>
      <c r="AK9532" s="1"/>
      <c r="AL9532" s="1"/>
    </row>
    <row r="9533">
      <c r="I9533" s="1"/>
      <c r="J9533" s="1"/>
      <c r="K9533" s="1"/>
      <c r="AA9533" s="1"/>
      <c r="AB9533" s="1"/>
      <c r="AC9533" s="1"/>
      <c r="AJ9533" s="1"/>
      <c r="AK9533" s="1"/>
      <c r="AL9533" s="1"/>
    </row>
    <row r="9534">
      <c r="I9534" s="1"/>
      <c r="J9534" s="1"/>
      <c r="K9534" s="1"/>
      <c r="AA9534" s="1"/>
      <c r="AB9534" s="1"/>
      <c r="AC9534" s="1"/>
      <c r="AJ9534" s="1"/>
      <c r="AK9534" s="1"/>
      <c r="AL9534" s="1"/>
    </row>
    <row r="9535">
      <c r="I9535" s="1"/>
      <c r="J9535" s="1"/>
      <c r="K9535" s="1"/>
      <c r="AA9535" s="1"/>
      <c r="AB9535" s="1"/>
      <c r="AC9535" s="1"/>
      <c r="AJ9535" s="1"/>
      <c r="AK9535" s="1"/>
      <c r="AL9535" s="1"/>
    </row>
    <row r="9536">
      <c r="I9536" s="1"/>
      <c r="J9536" s="1"/>
      <c r="K9536" s="1"/>
      <c r="AA9536" s="1"/>
      <c r="AB9536" s="1"/>
      <c r="AC9536" s="1"/>
      <c r="AJ9536" s="1"/>
      <c r="AK9536" s="1"/>
      <c r="AL9536" s="1"/>
    </row>
    <row r="9537">
      <c r="I9537" s="1"/>
      <c r="J9537" s="1"/>
      <c r="K9537" s="1"/>
      <c r="AA9537" s="1"/>
      <c r="AB9537" s="1"/>
      <c r="AC9537" s="1"/>
      <c r="AJ9537" s="1"/>
      <c r="AK9537" s="1"/>
      <c r="AL9537" s="1"/>
    </row>
    <row r="9538">
      <c r="I9538" s="1"/>
      <c r="J9538" s="1"/>
      <c r="K9538" s="1"/>
      <c r="AA9538" s="1"/>
      <c r="AB9538" s="1"/>
      <c r="AC9538" s="1"/>
      <c r="AJ9538" s="1"/>
      <c r="AK9538" s="1"/>
      <c r="AL9538" s="1"/>
    </row>
    <row r="9539">
      <c r="I9539" s="1"/>
      <c r="J9539" s="1"/>
      <c r="K9539" s="1"/>
      <c r="AA9539" s="1"/>
      <c r="AB9539" s="1"/>
      <c r="AC9539" s="1"/>
      <c r="AJ9539" s="1"/>
      <c r="AK9539" s="1"/>
      <c r="AL9539" s="1"/>
    </row>
    <row r="9540">
      <c r="I9540" s="1"/>
      <c r="J9540" s="1"/>
      <c r="K9540" s="1"/>
      <c r="AA9540" s="1"/>
      <c r="AB9540" s="1"/>
      <c r="AC9540" s="1"/>
      <c r="AJ9540" s="1"/>
      <c r="AK9540" s="1"/>
      <c r="AL9540" s="1"/>
    </row>
    <row r="9541">
      <c r="I9541" s="1"/>
      <c r="J9541" s="1"/>
      <c r="K9541" s="1"/>
      <c r="AA9541" s="1"/>
      <c r="AB9541" s="1"/>
      <c r="AC9541" s="1"/>
      <c r="AJ9541" s="1"/>
      <c r="AK9541" s="1"/>
      <c r="AL9541" s="1"/>
    </row>
    <row r="9542">
      <c r="I9542" s="1"/>
      <c r="J9542" s="1"/>
      <c r="K9542" s="1"/>
      <c r="AA9542" s="1"/>
      <c r="AB9542" s="1"/>
      <c r="AC9542" s="1"/>
      <c r="AJ9542" s="1"/>
      <c r="AK9542" s="1"/>
      <c r="AL9542" s="1"/>
    </row>
    <row r="9543">
      <c r="I9543" s="1"/>
      <c r="J9543" s="1"/>
      <c r="K9543" s="1"/>
      <c r="AA9543" s="1"/>
      <c r="AB9543" s="1"/>
      <c r="AC9543" s="1"/>
      <c r="AJ9543" s="1"/>
      <c r="AK9543" s="1"/>
      <c r="AL9543" s="1"/>
    </row>
    <row r="9544">
      <c r="I9544" s="1"/>
      <c r="J9544" s="1"/>
      <c r="K9544" s="1"/>
      <c r="AA9544" s="1"/>
      <c r="AB9544" s="1"/>
      <c r="AC9544" s="1"/>
      <c r="AJ9544" s="1"/>
      <c r="AK9544" s="1"/>
      <c r="AL9544" s="1"/>
    </row>
    <row r="9545">
      <c r="I9545" s="1"/>
      <c r="J9545" s="1"/>
      <c r="K9545" s="1"/>
      <c r="AA9545" s="1"/>
      <c r="AB9545" s="1"/>
      <c r="AC9545" s="1"/>
      <c r="AJ9545" s="1"/>
      <c r="AK9545" s="1"/>
      <c r="AL9545" s="1"/>
    </row>
    <row r="9546">
      <c r="I9546" s="1"/>
      <c r="J9546" s="1"/>
      <c r="K9546" s="1"/>
      <c r="AA9546" s="1"/>
      <c r="AB9546" s="1"/>
      <c r="AC9546" s="1"/>
      <c r="AJ9546" s="1"/>
      <c r="AK9546" s="1"/>
      <c r="AL9546" s="1"/>
    </row>
    <row r="9547">
      <c r="I9547" s="1"/>
      <c r="J9547" s="1"/>
      <c r="K9547" s="1"/>
      <c r="AA9547" s="1"/>
      <c r="AB9547" s="1"/>
      <c r="AC9547" s="1"/>
      <c r="AJ9547" s="1"/>
      <c r="AK9547" s="1"/>
      <c r="AL9547" s="1"/>
    </row>
    <row r="9548">
      <c r="I9548" s="1"/>
      <c r="J9548" s="1"/>
      <c r="K9548" s="1"/>
      <c r="AA9548" s="1"/>
      <c r="AB9548" s="1"/>
      <c r="AC9548" s="1"/>
      <c r="AJ9548" s="1"/>
      <c r="AK9548" s="1"/>
      <c r="AL9548" s="1"/>
    </row>
    <row r="9549">
      <c r="I9549" s="1"/>
      <c r="J9549" s="1"/>
      <c r="K9549" s="1"/>
      <c r="AA9549" s="1"/>
      <c r="AB9549" s="1"/>
      <c r="AC9549" s="1"/>
      <c r="AJ9549" s="1"/>
      <c r="AK9549" s="1"/>
      <c r="AL9549" s="1"/>
    </row>
    <row r="9550">
      <c r="I9550" s="1"/>
      <c r="J9550" s="1"/>
      <c r="K9550" s="1"/>
      <c r="AA9550" s="1"/>
      <c r="AB9550" s="1"/>
      <c r="AC9550" s="1"/>
      <c r="AJ9550" s="1"/>
      <c r="AK9550" s="1"/>
      <c r="AL9550" s="1"/>
    </row>
    <row r="9551">
      <c r="I9551" s="1"/>
      <c r="J9551" s="1"/>
      <c r="K9551" s="1"/>
      <c r="AA9551" s="1"/>
      <c r="AB9551" s="1"/>
      <c r="AC9551" s="1"/>
      <c r="AJ9551" s="1"/>
      <c r="AK9551" s="1"/>
      <c r="AL9551" s="1"/>
    </row>
    <row r="9552">
      <c r="I9552" s="1"/>
      <c r="J9552" s="1"/>
      <c r="K9552" s="1"/>
      <c r="AA9552" s="1"/>
      <c r="AB9552" s="1"/>
      <c r="AC9552" s="1"/>
      <c r="AJ9552" s="1"/>
      <c r="AK9552" s="1"/>
      <c r="AL9552" s="1"/>
    </row>
    <row r="9553">
      <c r="I9553" s="1"/>
      <c r="J9553" s="1"/>
      <c r="K9553" s="1"/>
      <c r="AA9553" s="1"/>
      <c r="AB9553" s="1"/>
      <c r="AC9553" s="1"/>
      <c r="AJ9553" s="1"/>
      <c r="AK9553" s="1"/>
      <c r="AL9553" s="1"/>
    </row>
    <row r="9554">
      <c r="I9554" s="1"/>
      <c r="J9554" s="1"/>
      <c r="K9554" s="1"/>
      <c r="AA9554" s="1"/>
      <c r="AB9554" s="1"/>
      <c r="AC9554" s="1"/>
      <c r="AJ9554" s="1"/>
      <c r="AK9554" s="1"/>
      <c r="AL9554" s="1"/>
    </row>
    <row r="9555">
      <c r="I9555" s="1"/>
      <c r="J9555" s="1"/>
      <c r="K9555" s="1"/>
      <c r="AA9555" s="1"/>
      <c r="AB9555" s="1"/>
      <c r="AC9555" s="1"/>
      <c r="AJ9555" s="1"/>
      <c r="AK9555" s="1"/>
      <c r="AL9555" s="1"/>
    </row>
    <row r="9556">
      <c r="I9556" s="1"/>
      <c r="J9556" s="1"/>
      <c r="K9556" s="1"/>
      <c r="AA9556" s="1"/>
      <c r="AB9556" s="1"/>
      <c r="AC9556" s="1"/>
      <c r="AJ9556" s="1"/>
      <c r="AK9556" s="1"/>
      <c r="AL9556" s="1"/>
    </row>
    <row r="9557">
      <c r="I9557" s="1"/>
      <c r="J9557" s="1"/>
      <c r="K9557" s="1"/>
      <c r="AA9557" s="1"/>
      <c r="AB9557" s="1"/>
      <c r="AC9557" s="1"/>
      <c r="AJ9557" s="1"/>
      <c r="AK9557" s="1"/>
      <c r="AL9557" s="1"/>
    </row>
    <row r="9558">
      <c r="I9558" s="1"/>
      <c r="J9558" s="1"/>
      <c r="K9558" s="1"/>
      <c r="AA9558" s="1"/>
      <c r="AB9558" s="1"/>
      <c r="AC9558" s="1"/>
      <c r="AJ9558" s="1"/>
      <c r="AK9558" s="1"/>
      <c r="AL9558" s="1"/>
    </row>
    <row r="9559">
      <c r="I9559" s="1"/>
      <c r="J9559" s="1"/>
      <c r="K9559" s="1"/>
      <c r="AA9559" s="1"/>
      <c r="AB9559" s="1"/>
      <c r="AC9559" s="1"/>
      <c r="AJ9559" s="1"/>
      <c r="AK9559" s="1"/>
      <c r="AL9559" s="1"/>
    </row>
    <row r="9560">
      <c r="I9560" s="1"/>
      <c r="J9560" s="1"/>
      <c r="K9560" s="1"/>
      <c r="AA9560" s="1"/>
      <c r="AB9560" s="1"/>
      <c r="AC9560" s="1"/>
      <c r="AJ9560" s="1"/>
      <c r="AK9560" s="1"/>
      <c r="AL9560" s="1"/>
    </row>
    <row r="9561">
      <c r="I9561" s="1"/>
      <c r="J9561" s="1"/>
      <c r="K9561" s="1"/>
      <c r="AA9561" s="1"/>
      <c r="AB9561" s="1"/>
      <c r="AC9561" s="1"/>
      <c r="AJ9561" s="1"/>
      <c r="AK9561" s="1"/>
      <c r="AL9561" s="1"/>
    </row>
    <row r="9562">
      <c r="I9562" s="1"/>
      <c r="J9562" s="1"/>
      <c r="K9562" s="1"/>
      <c r="AA9562" s="1"/>
      <c r="AB9562" s="1"/>
      <c r="AC9562" s="1"/>
      <c r="AJ9562" s="1"/>
      <c r="AK9562" s="1"/>
      <c r="AL9562" s="1"/>
    </row>
    <row r="9563">
      <c r="I9563" s="1"/>
      <c r="J9563" s="1"/>
      <c r="K9563" s="1"/>
      <c r="AA9563" s="1"/>
      <c r="AB9563" s="1"/>
      <c r="AC9563" s="1"/>
      <c r="AJ9563" s="1"/>
      <c r="AK9563" s="1"/>
      <c r="AL9563" s="1"/>
    </row>
    <row r="9564">
      <c r="I9564" s="1"/>
      <c r="J9564" s="1"/>
      <c r="K9564" s="1"/>
      <c r="AA9564" s="1"/>
      <c r="AB9564" s="1"/>
      <c r="AC9564" s="1"/>
      <c r="AJ9564" s="1"/>
      <c r="AK9564" s="1"/>
      <c r="AL9564" s="1"/>
    </row>
    <row r="9565">
      <c r="I9565" s="1"/>
      <c r="J9565" s="1"/>
      <c r="K9565" s="1"/>
      <c r="AA9565" s="1"/>
      <c r="AB9565" s="1"/>
      <c r="AC9565" s="1"/>
      <c r="AJ9565" s="1"/>
      <c r="AK9565" s="1"/>
      <c r="AL9565" s="1"/>
    </row>
    <row r="9566">
      <c r="I9566" s="1"/>
      <c r="J9566" s="1"/>
      <c r="K9566" s="1"/>
      <c r="AA9566" s="1"/>
      <c r="AB9566" s="1"/>
      <c r="AC9566" s="1"/>
      <c r="AJ9566" s="1"/>
      <c r="AK9566" s="1"/>
      <c r="AL9566" s="1"/>
    </row>
    <row r="9567">
      <c r="I9567" s="1"/>
      <c r="J9567" s="1"/>
      <c r="K9567" s="1"/>
      <c r="AA9567" s="1"/>
      <c r="AB9567" s="1"/>
      <c r="AC9567" s="1"/>
      <c r="AJ9567" s="1"/>
      <c r="AK9567" s="1"/>
      <c r="AL9567" s="1"/>
    </row>
    <row r="9568">
      <c r="I9568" s="1"/>
      <c r="J9568" s="1"/>
      <c r="K9568" s="1"/>
      <c r="AA9568" s="1"/>
      <c r="AB9568" s="1"/>
      <c r="AC9568" s="1"/>
      <c r="AJ9568" s="1"/>
      <c r="AK9568" s="1"/>
      <c r="AL9568" s="1"/>
    </row>
    <row r="9569">
      <c r="I9569" s="1"/>
      <c r="J9569" s="1"/>
      <c r="K9569" s="1"/>
      <c r="AA9569" s="1"/>
      <c r="AB9569" s="1"/>
      <c r="AC9569" s="1"/>
      <c r="AJ9569" s="1"/>
      <c r="AK9569" s="1"/>
      <c r="AL9569" s="1"/>
    </row>
    <row r="9570">
      <c r="I9570" s="1"/>
      <c r="J9570" s="1"/>
      <c r="K9570" s="1"/>
      <c r="AA9570" s="1"/>
      <c r="AB9570" s="1"/>
      <c r="AC9570" s="1"/>
      <c r="AJ9570" s="1"/>
      <c r="AK9570" s="1"/>
      <c r="AL9570" s="1"/>
    </row>
    <row r="9571">
      <c r="I9571" s="1"/>
      <c r="J9571" s="1"/>
      <c r="K9571" s="1"/>
      <c r="AA9571" s="1"/>
      <c r="AB9571" s="1"/>
      <c r="AC9571" s="1"/>
      <c r="AJ9571" s="1"/>
      <c r="AK9571" s="1"/>
      <c r="AL9571" s="1"/>
    </row>
    <row r="9572">
      <c r="I9572" s="1"/>
      <c r="J9572" s="1"/>
      <c r="K9572" s="1"/>
      <c r="AA9572" s="1"/>
      <c r="AB9572" s="1"/>
      <c r="AC9572" s="1"/>
      <c r="AJ9572" s="1"/>
      <c r="AK9572" s="1"/>
      <c r="AL9572" s="1"/>
    </row>
    <row r="9573">
      <c r="I9573" s="1"/>
      <c r="J9573" s="1"/>
      <c r="K9573" s="1"/>
      <c r="AA9573" s="1"/>
      <c r="AB9573" s="1"/>
      <c r="AC9573" s="1"/>
      <c r="AJ9573" s="1"/>
      <c r="AK9573" s="1"/>
      <c r="AL9573" s="1"/>
    </row>
    <row r="9574">
      <c r="I9574" s="1"/>
      <c r="J9574" s="1"/>
      <c r="K9574" s="1"/>
      <c r="AA9574" s="1"/>
      <c r="AB9574" s="1"/>
      <c r="AC9574" s="1"/>
      <c r="AJ9574" s="1"/>
      <c r="AK9574" s="1"/>
      <c r="AL9574" s="1"/>
    </row>
    <row r="9575">
      <c r="I9575" s="1"/>
      <c r="J9575" s="1"/>
      <c r="K9575" s="1"/>
      <c r="AA9575" s="1"/>
      <c r="AB9575" s="1"/>
      <c r="AC9575" s="1"/>
      <c r="AJ9575" s="1"/>
      <c r="AK9575" s="1"/>
      <c r="AL9575" s="1"/>
    </row>
    <row r="9576">
      <c r="I9576" s="1"/>
      <c r="J9576" s="1"/>
      <c r="K9576" s="1"/>
      <c r="AA9576" s="1"/>
      <c r="AB9576" s="1"/>
      <c r="AC9576" s="1"/>
      <c r="AJ9576" s="1"/>
      <c r="AK9576" s="1"/>
      <c r="AL9576" s="1"/>
    </row>
    <row r="9577">
      <c r="I9577" s="1"/>
      <c r="J9577" s="1"/>
      <c r="K9577" s="1"/>
      <c r="AA9577" s="1"/>
      <c r="AB9577" s="1"/>
      <c r="AC9577" s="1"/>
      <c r="AJ9577" s="1"/>
      <c r="AK9577" s="1"/>
      <c r="AL9577" s="1"/>
    </row>
    <row r="9578">
      <c r="I9578" s="1"/>
      <c r="J9578" s="1"/>
      <c r="K9578" s="1"/>
      <c r="AA9578" s="1"/>
      <c r="AB9578" s="1"/>
      <c r="AC9578" s="1"/>
      <c r="AJ9578" s="1"/>
      <c r="AK9578" s="1"/>
      <c r="AL9578" s="1"/>
    </row>
    <row r="9579">
      <c r="I9579" s="1"/>
      <c r="J9579" s="1"/>
      <c r="K9579" s="1"/>
      <c r="AA9579" s="1"/>
      <c r="AB9579" s="1"/>
      <c r="AC9579" s="1"/>
      <c r="AJ9579" s="1"/>
      <c r="AK9579" s="1"/>
      <c r="AL9579" s="1"/>
    </row>
    <row r="9580">
      <c r="I9580" s="1"/>
      <c r="J9580" s="1"/>
      <c r="K9580" s="1"/>
      <c r="AA9580" s="1"/>
      <c r="AB9580" s="1"/>
      <c r="AC9580" s="1"/>
      <c r="AJ9580" s="1"/>
      <c r="AK9580" s="1"/>
      <c r="AL9580" s="1"/>
    </row>
    <row r="9581">
      <c r="I9581" s="1"/>
      <c r="J9581" s="1"/>
      <c r="K9581" s="1"/>
      <c r="AA9581" s="1"/>
      <c r="AB9581" s="1"/>
      <c r="AC9581" s="1"/>
      <c r="AJ9581" s="1"/>
      <c r="AK9581" s="1"/>
      <c r="AL9581" s="1"/>
    </row>
    <row r="9582">
      <c r="I9582" s="1"/>
      <c r="J9582" s="1"/>
      <c r="K9582" s="1"/>
      <c r="AA9582" s="1"/>
      <c r="AB9582" s="1"/>
      <c r="AC9582" s="1"/>
      <c r="AJ9582" s="1"/>
      <c r="AK9582" s="1"/>
      <c r="AL9582" s="1"/>
    </row>
    <row r="9583">
      <c r="I9583" s="1"/>
      <c r="J9583" s="1"/>
      <c r="K9583" s="1"/>
      <c r="AA9583" s="1"/>
      <c r="AB9583" s="1"/>
      <c r="AC9583" s="1"/>
      <c r="AJ9583" s="1"/>
      <c r="AK9583" s="1"/>
      <c r="AL9583" s="1"/>
    </row>
    <row r="9584">
      <c r="I9584" s="1"/>
      <c r="J9584" s="1"/>
      <c r="K9584" s="1"/>
      <c r="AA9584" s="1"/>
      <c r="AB9584" s="1"/>
      <c r="AC9584" s="1"/>
      <c r="AJ9584" s="1"/>
      <c r="AK9584" s="1"/>
      <c r="AL9584" s="1"/>
    </row>
    <row r="9585">
      <c r="I9585" s="1"/>
      <c r="J9585" s="1"/>
      <c r="K9585" s="1"/>
      <c r="AA9585" s="1"/>
      <c r="AB9585" s="1"/>
      <c r="AC9585" s="1"/>
      <c r="AJ9585" s="1"/>
      <c r="AK9585" s="1"/>
      <c r="AL9585" s="1"/>
    </row>
    <row r="9586">
      <c r="I9586" s="1"/>
      <c r="J9586" s="1"/>
      <c r="K9586" s="1"/>
      <c r="AA9586" s="1"/>
      <c r="AB9586" s="1"/>
      <c r="AC9586" s="1"/>
      <c r="AJ9586" s="1"/>
      <c r="AK9586" s="1"/>
      <c r="AL9586" s="1"/>
    </row>
    <row r="9587">
      <c r="I9587" s="1"/>
      <c r="J9587" s="1"/>
      <c r="K9587" s="1"/>
      <c r="AA9587" s="1"/>
      <c r="AB9587" s="1"/>
      <c r="AC9587" s="1"/>
      <c r="AJ9587" s="1"/>
      <c r="AK9587" s="1"/>
      <c r="AL9587" s="1"/>
    </row>
    <row r="9588">
      <c r="I9588" s="1"/>
      <c r="J9588" s="1"/>
      <c r="K9588" s="1"/>
      <c r="AA9588" s="1"/>
      <c r="AB9588" s="1"/>
      <c r="AC9588" s="1"/>
      <c r="AJ9588" s="1"/>
      <c r="AK9588" s="1"/>
      <c r="AL9588" s="1"/>
    </row>
    <row r="9589">
      <c r="I9589" s="1"/>
      <c r="J9589" s="1"/>
      <c r="K9589" s="1"/>
      <c r="AA9589" s="1"/>
      <c r="AB9589" s="1"/>
      <c r="AC9589" s="1"/>
      <c r="AJ9589" s="1"/>
      <c r="AK9589" s="1"/>
      <c r="AL9589" s="1"/>
    </row>
    <row r="9590">
      <c r="I9590" s="1"/>
      <c r="J9590" s="1"/>
      <c r="K9590" s="1"/>
      <c r="AA9590" s="1"/>
      <c r="AB9590" s="1"/>
      <c r="AC9590" s="1"/>
      <c r="AJ9590" s="1"/>
      <c r="AK9590" s="1"/>
      <c r="AL9590" s="1"/>
    </row>
    <row r="9591">
      <c r="I9591" s="1"/>
      <c r="J9591" s="1"/>
      <c r="K9591" s="1"/>
      <c r="AA9591" s="1"/>
      <c r="AB9591" s="1"/>
      <c r="AC9591" s="1"/>
      <c r="AJ9591" s="1"/>
      <c r="AK9591" s="1"/>
      <c r="AL9591" s="1"/>
    </row>
    <row r="9592">
      <c r="I9592" s="1"/>
      <c r="J9592" s="1"/>
      <c r="K9592" s="1"/>
      <c r="AA9592" s="1"/>
      <c r="AB9592" s="1"/>
      <c r="AC9592" s="1"/>
      <c r="AJ9592" s="1"/>
      <c r="AK9592" s="1"/>
      <c r="AL9592" s="1"/>
    </row>
    <row r="9593">
      <c r="I9593" s="1"/>
      <c r="J9593" s="1"/>
      <c r="K9593" s="1"/>
      <c r="AA9593" s="1"/>
      <c r="AB9593" s="1"/>
      <c r="AC9593" s="1"/>
      <c r="AJ9593" s="1"/>
      <c r="AK9593" s="1"/>
      <c r="AL9593" s="1"/>
    </row>
    <row r="9594">
      <c r="I9594" s="1"/>
      <c r="J9594" s="1"/>
      <c r="K9594" s="1"/>
      <c r="AA9594" s="1"/>
      <c r="AB9594" s="1"/>
      <c r="AC9594" s="1"/>
      <c r="AJ9594" s="1"/>
      <c r="AK9594" s="1"/>
      <c r="AL9594" s="1"/>
    </row>
    <row r="9595">
      <c r="I9595" s="1"/>
      <c r="J9595" s="1"/>
      <c r="K9595" s="1"/>
      <c r="AA9595" s="1"/>
      <c r="AB9595" s="1"/>
      <c r="AC9595" s="1"/>
      <c r="AJ9595" s="1"/>
      <c r="AK9595" s="1"/>
      <c r="AL9595" s="1"/>
    </row>
    <row r="9596">
      <c r="I9596" s="1"/>
      <c r="J9596" s="1"/>
      <c r="K9596" s="1"/>
      <c r="AA9596" s="1"/>
      <c r="AB9596" s="1"/>
      <c r="AC9596" s="1"/>
      <c r="AJ9596" s="1"/>
      <c r="AK9596" s="1"/>
      <c r="AL9596" s="1"/>
    </row>
    <row r="9597">
      <c r="I9597" s="1"/>
      <c r="J9597" s="1"/>
      <c r="K9597" s="1"/>
      <c r="AA9597" s="1"/>
      <c r="AB9597" s="1"/>
      <c r="AC9597" s="1"/>
      <c r="AJ9597" s="1"/>
      <c r="AK9597" s="1"/>
      <c r="AL9597" s="1"/>
    </row>
    <row r="9598">
      <c r="I9598" s="1"/>
      <c r="J9598" s="1"/>
      <c r="K9598" s="1"/>
      <c r="AA9598" s="1"/>
      <c r="AB9598" s="1"/>
      <c r="AC9598" s="1"/>
      <c r="AJ9598" s="1"/>
      <c r="AK9598" s="1"/>
      <c r="AL9598" s="1"/>
    </row>
    <row r="9599">
      <c r="I9599" s="1"/>
      <c r="J9599" s="1"/>
      <c r="K9599" s="1"/>
      <c r="AA9599" s="1"/>
      <c r="AB9599" s="1"/>
      <c r="AC9599" s="1"/>
      <c r="AJ9599" s="1"/>
      <c r="AK9599" s="1"/>
      <c r="AL9599" s="1"/>
    </row>
    <row r="9600">
      <c r="I9600" s="1"/>
      <c r="J9600" s="1"/>
      <c r="K9600" s="1"/>
      <c r="AA9600" s="1"/>
      <c r="AB9600" s="1"/>
      <c r="AC9600" s="1"/>
      <c r="AJ9600" s="1"/>
      <c r="AK9600" s="1"/>
      <c r="AL9600" s="1"/>
    </row>
    <row r="9601">
      <c r="I9601" s="1"/>
      <c r="J9601" s="1"/>
      <c r="K9601" s="1"/>
      <c r="AA9601" s="1"/>
      <c r="AB9601" s="1"/>
      <c r="AC9601" s="1"/>
      <c r="AJ9601" s="1"/>
      <c r="AK9601" s="1"/>
      <c r="AL9601" s="1"/>
    </row>
    <row r="9602">
      <c r="I9602" s="1"/>
      <c r="J9602" s="1"/>
      <c r="K9602" s="1"/>
      <c r="AA9602" s="1"/>
      <c r="AB9602" s="1"/>
      <c r="AC9602" s="1"/>
      <c r="AJ9602" s="1"/>
      <c r="AK9602" s="1"/>
      <c r="AL9602" s="1"/>
    </row>
    <row r="9603">
      <c r="I9603" s="1"/>
      <c r="J9603" s="1"/>
      <c r="K9603" s="1"/>
      <c r="AA9603" s="1"/>
      <c r="AB9603" s="1"/>
      <c r="AC9603" s="1"/>
      <c r="AJ9603" s="1"/>
      <c r="AK9603" s="1"/>
      <c r="AL9603" s="1"/>
    </row>
    <row r="9604">
      <c r="I9604" s="1"/>
      <c r="J9604" s="1"/>
      <c r="K9604" s="1"/>
      <c r="AA9604" s="1"/>
      <c r="AB9604" s="1"/>
      <c r="AC9604" s="1"/>
      <c r="AJ9604" s="1"/>
      <c r="AK9604" s="1"/>
      <c r="AL9604" s="1"/>
    </row>
    <row r="9605">
      <c r="I9605" s="1"/>
      <c r="J9605" s="1"/>
      <c r="K9605" s="1"/>
      <c r="AA9605" s="1"/>
      <c r="AB9605" s="1"/>
      <c r="AC9605" s="1"/>
      <c r="AJ9605" s="1"/>
      <c r="AK9605" s="1"/>
      <c r="AL9605" s="1"/>
    </row>
    <row r="9606">
      <c r="I9606" s="1"/>
      <c r="J9606" s="1"/>
      <c r="K9606" s="1"/>
      <c r="AA9606" s="1"/>
      <c r="AB9606" s="1"/>
      <c r="AC9606" s="1"/>
      <c r="AJ9606" s="1"/>
      <c r="AK9606" s="1"/>
      <c r="AL9606" s="1"/>
    </row>
    <row r="9607">
      <c r="I9607" s="1"/>
      <c r="J9607" s="1"/>
      <c r="K9607" s="1"/>
      <c r="AA9607" s="1"/>
      <c r="AB9607" s="1"/>
      <c r="AC9607" s="1"/>
      <c r="AJ9607" s="1"/>
      <c r="AK9607" s="1"/>
      <c r="AL9607" s="1"/>
    </row>
    <row r="9608">
      <c r="I9608" s="1"/>
      <c r="J9608" s="1"/>
      <c r="K9608" s="1"/>
      <c r="AA9608" s="1"/>
      <c r="AB9608" s="1"/>
      <c r="AC9608" s="1"/>
      <c r="AJ9608" s="1"/>
      <c r="AK9608" s="1"/>
      <c r="AL9608" s="1"/>
    </row>
    <row r="9609">
      <c r="I9609" s="1"/>
      <c r="J9609" s="1"/>
      <c r="K9609" s="1"/>
      <c r="AA9609" s="1"/>
      <c r="AB9609" s="1"/>
      <c r="AC9609" s="1"/>
      <c r="AJ9609" s="1"/>
      <c r="AK9609" s="1"/>
      <c r="AL9609" s="1"/>
    </row>
    <row r="9610">
      <c r="I9610" s="1"/>
      <c r="J9610" s="1"/>
      <c r="K9610" s="1"/>
      <c r="AA9610" s="1"/>
      <c r="AB9610" s="1"/>
      <c r="AC9610" s="1"/>
      <c r="AJ9610" s="1"/>
      <c r="AK9610" s="1"/>
      <c r="AL9610" s="1"/>
    </row>
    <row r="9611">
      <c r="I9611" s="1"/>
      <c r="J9611" s="1"/>
      <c r="K9611" s="1"/>
      <c r="AA9611" s="1"/>
      <c r="AB9611" s="1"/>
      <c r="AC9611" s="1"/>
      <c r="AJ9611" s="1"/>
      <c r="AK9611" s="1"/>
      <c r="AL9611" s="1"/>
    </row>
    <row r="9612">
      <c r="I9612" s="1"/>
      <c r="J9612" s="1"/>
      <c r="K9612" s="1"/>
      <c r="AA9612" s="1"/>
      <c r="AB9612" s="1"/>
      <c r="AC9612" s="1"/>
      <c r="AJ9612" s="1"/>
      <c r="AK9612" s="1"/>
      <c r="AL9612" s="1"/>
    </row>
    <row r="9613">
      <c r="I9613" s="1"/>
      <c r="J9613" s="1"/>
      <c r="K9613" s="1"/>
      <c r="AA9613" s="1"/>
      <c r="AB9613" s="1"/>
      <c r="AC9613" s="1"/>
      <c r="AJ9613" s="1"/>
      <c r="AK9613" s="1"/>
      <c r="AL9613" s="1"/>
    </row>
    <row r="9614">
      <c r="I9614" s="1"/>
      <c r="J9614" s="1"/>
      <c r="K9614" s="1"/>
      <c r="AA9614" s="1"/>
      <c r="AB9614" s="1"/>
      <c r="AC9614" s="1"/>
      <c r="AJ9614" s="1"/>
      <c r="AK9614" s="1"/>
      <c r="AL9614" s="1"/>
    </row>
    <row r="9615">
      <c r="I9615" s="1"/>
      <c r="J9615" s="1"/>
      <c r="K9615" s="1"/>
      <c r="AA9615" s="1"/>
      <c r="AB9615" s="1"/>
      <c r="AC9615" s="1"/>
      <c r="AJ9615" s="1"/>
      <c r="AK9615" s="1"/>
      <c r="AL9615" s="1"/>
    </row>
    <row r="9616">
      <c r="I9616" s="1"/>
      <c r="J9616" s="1"/>
      <c r="K9616" s="1"/>
      <c r="AA9616" s="1"/>
      <c r="AB9616" s="1"/>
      <c r="AC9616" s="1"/>
      <c r="AJ9616" s="1"/>
      <c r="AK9616" s="1"/>
      <c r="AL9616" s="1"/>
    </row>
    <row r="9617">
      <c r="I9617" s="1"/>
      <c r="J9617" s="1"/>
      <c r="K9617" s="1"/>
      <c r="AA9617" s="1"/>
      <c r="AB9617" s="1"/>
      <c r="AC9617" s="1"/>
      <c r="AJ9617" s="1"/>
      <c r="AK9617" s="1"/>
      <c r="AL9617" s="1"/>
    </row>
    <row r="9618">
      <c r="I9618" s="1"/>
      <c r="J9618" s="1"/>
      <c r="K9618" s="1"/>
      <c r="AA9618" s="1"/>
      <c r="AB9618" s="1"/>
      <c r="AC9618" s="1"/>
      <c r="AJ9618" s="1"/>
      <c r="AK9618" s="1"/>
      <c r="AL9618" s="1"/>
    </row>
    <row r="9619">
      <c r="I9619" s="1"/>
      <c r="J9619" s="1"/>
      <c r="K9619" s="1"/>
      <c r="AA9619" s="1"/>
      <c r="AB9619" s="1"/>
      <c r="AC9619" s="1"/>
      <c r="AJ9619" s="1"/>
      <c r="AK9619" s="1"/>
      <c r="AL9619" s="1"/>
    </row>
    <row r="9620">
      <c r="I9620" s="1"/>
      <c r="J9620" s="1"/>
      <c r="K9620" s="1"/>
      <c r="AA9620" s="1"/>
      <c r="AB9620" s="1"/>
      <c r="AC9620" s="1"/>
      <c r="AJ9620" s="1"/>
      <c r="AK9620" s="1"/>
      <c r="AL9620" s="1"/>
    </row>
    <row r="9621">
      <c r="I9621" s="1"/>
      <c r="J9621" s="1"/>
      <c r="K9621" s="1"/>
      <c r="AA9621" s="1"/>
      <c r="AB9621" s="1"/>
      <c r="AC9621" s="1"/>
      <c r="AJ9621" s="1"/>
      <c r="AK9621" s="1"/>
      <c r="AL9621" s="1"/>
    </row>
    <row r="9622">
      <c r="I9622" s="1"/>
      <c r="J9622" s="1"/>
      <c r="K9622" s="1"/>
      <c r="AA9622" s="1"/>
      <c r="AB9622" s="1"/>
      <c r="AC9622" s="1"/>
      <c r="AJ9622" s="1"/>
      <c r="AK9622" s="1"/>
      <c r="AL9622" s="1"/>
    </row>
    <row r="9623">
      <c r="I9623" s="1"/>
      <c r="J9623" s="1"/>
      <c r="K9623" s="1"/>
      <c r="AA9623" s="1"/>
      <c r="AB9623" s="1"/>
      <c r="AC9623" s="1"/>
      <c r="AJ9623" s="1"/>
      <c r="AK9623" s="1"/>
      <c r="AL9623" s="1"/>
    </row>
    <row r="9624">
      <c r="I9624" s="1"/>
      <c r="J9624" s="1"/>
      <c r="K9624" s="1"/>
      <c r="AA9624" s="1"/>
      <c r="AB9624" s="1"/>
      <c r="AC9624" s="1"/>
      <c r="AJ9624" s="1"/>
      <c r="AK9624" s="1"/>
      <c r="AL9624" s="1"/>
    </row>
    <row r="9625">
      <c r="I9625" s="1"/>
      <c r="J9625" s="1"/>
      <c r="K9625" s="1"/>
      <c r="AA9625" s="1"/>
      <c r="AB9625" s="1"/>
      <c r="AC9625" s="1"/>
      <c r="AJ9625" s="1"/>
      <c r="AK9625" s="1"/>
      <c r="AL9625" s="1"/>
    </row>
    <row r="9626">
      <c r="I9626" s="1"/>
      <c r="J9626" s="1"/>
      <c r="K9626" s="1"/>
      <c r="AA9626" s="1"/>
      <c r="AB9626" s="1"/>
      <c r="AC9626" s="1"/>
      <c r="AJ9626" s="1"/>
      <c r="AK9626" s="1"/>
      <c r="AL9626" s="1"/>
    </row>
    <row r="9627">
      <c r="I9627" s="1"/>
      <c r="J9627" s="1"/>
      <c r="K9627" s="1"/>
      <c r="AA9627" s="1"/>
      <c r="AB9627" s="1"/>
      <c r="AC9627" s="1"/>
      <c r="AJ9627" s="1"/>
      <c r="AK9627" s="1"/>
      <c r="AL9627" s="1"/>
    </row>
    <row r="9628">
      <c r="I9628" s="1"/>
      <c r="J9628" s="1"/>
      <c r="K9628" s="1"/>
      <c r="AA9628" s="1"/>
      <c r="AB9628" s="1"/>
      <c r="AC9628" s="1"/>
      <c r="AJ9628" s="1"/>
      <c r="AK9628" s="1"/>
      <c r="AL9628" s="1"/>
    </row>
    <row r="9629">
      <c r="I9629" s="1"/>
      <c r="J9629" s="1"/>
      <c r="K9629" s="1"/>
      <c r="AA9629" s="1"/>
      <c r="AB9629" s="1"/>
      <c r="AC9629" s="1"/>
      <c r="AJ9629" s="1"/>
      <c r="AK9629" s="1"/>
      <c r="AL9629" s="1"/>
    </row>
    <row r="9630">
      <c r="I9630" s="1"/>
      <c r="J9630" s="1"/>
      <c r="K9630" s="1"/>
      <c r="AA9630" s="1"/>
      <c r="AB9630" s="1"/>
      <c r="AC9630" s="1"/>
      <c r="AJ9630" s="1"/>
      <c r="AK9630" s="1"/>
      <c r="AL9630" s="1"/>
    </row>
    <row r="9631">
      <c r="I9631" s="1"/>
      <c r="J9631" s="1"/>
      <c r="K9631" s="1"/>
      <c r="AA9631" s="1"/>
      <c r="AB9631" s="1"/>
      <c r="AC9631" s="1"/>
      <c r="AJ9631" s="1"/>
      <c r="AK9631" s="1"/>
      <c r="AL9631" s="1"/>
    </row>
    <row r="9632">
      <c r="I9632" s="1"/>
      <c r="J9632" s="1"/>
      <c r="K9632" s="1"/>
      <c r="AA9632" s="1"/>
      <c r="AB9632" s="1"/>
      <c r="AC9632" s="1"/>
      <c r="AJ9632" s="1"/>
      <c r="AK9632" s="1"/>
      <c r="AL9632" s="1"/>
    </row>
    <row r="9633">
      <c r="I9633" s="1"/>
      <c r="J9633" s="1"/>
      <c r="K9633" s="1"/>
      <c r="AA9633" s="1"/>
      <c r="AB9633" s="1"/>
      <c r="AC9633" s="1"/>
      <c r="AJ9633" s="1"/>
      <c r="AK9633" s="1"/>
      <c r="AL9633" s="1"/>
    </row>
    <row r="9634">
      <c r="I9634" s="1"/>
      <c r="J9634" s="1"/>
      <c r="K9634" s="1"/>
      <c r="AA9634" s="1"/>
      <c r="AB9634" s="1"/>
      <c r="AC9634" s="1"/>
      <c r="AJ9634" s="1"/>
      <c r="AK9634" s="1"/>
      <c r="AL9634" s="1"/>
    </row>
    <row r="9635">
      <c r="I9635" s="1"/>
      <c r="J9635" s="1"/>
      <c r="K9635" s="1"/>
      <c r="AA9635" s="1"/>
      <c r="AB9635" s="1"/>
      <c r="AC9635" s="1"/>
      <c r="AJ9635" s="1"/>
      <c r="AK9635" s="1"/>
      <c r="AL9635" s="1"/>
    </row>
    <row r="9636">
      <c r="I9636" s="1"/>
      <c r="J9636" s="1"/>
      <c r="K9636" s="1"/>
      <c r="AA9636" s="1"/>
      <c r="AB9636" s="1"/>
      <c r="AC9636" s="1"/>
      <c r="AJ9636" s="1"/>
      <c r="AK9636" s="1"/>
      <c r="AL9636" s="1"/>
    </row>
    <row r="9637">
      <c r="I9637" s="1"/>
      <c r="J9637" s="1"/>
      <c r="K9637" s="1"/>
      <c r="AA9637" s="1"/>
      <c r="AB9637" s="1"/>
      <c r="AC9637" s="1"/>
      <c r="AJ9637" s="1"/>
      <c r="AK9637" s="1"/>
      <c r="AL9637" s="1"/>
    </row>
    <row r="9638">
      <c r="I9638" s="1"/>
      <c r="J9638" s="1"/>
      <c r="K9638" s="1"/>
      <c r="AA9638" s="1"/>
      <c r="AB9638" s="1"/>
      <c r="AC9638" s="1"/>
      <c r="AJ9638" s="1"/>
      <c r="AK9638" s="1"/>
      <c r="AL9638" s="1"/>
    </row>
    <row r="9639">
      <c r="I9639" s="1"/>
      <c r="J9639" s="1"/>
      <c r="K9639" s="1"/>
      <c r="AA9639" s="1"/>
      <c r="AB9639" s="1"/>
      <c r="AC9639" s="1"/>
      <c r="AJ9639" s="1"/>
      <c r="AK9639" s="1"/>
      <c r="AL9639" s="1"/>
    </row>
    <row r="9640">
      <c r="I9640" s="1"/>
      <c r="J9640" s="1"/>
      <c r="K9640" s="1"/>
      <c r="AA9640" s="1"/>
      <c r="AB9640" s="1"/>
      <c r="AC9640" s="1"/>
      <c r="AJ9640" s="1"/>
      <c r="AK9640" s="1"/>
      <c r="AL9640" s="1"/>
    </row>
    <row r="9641">
      <c r="I9641" s="1"/>
      <c r="J9641" s="1"/>
      <c r="K9641" s="1"/>
      <c r="AA9641" s="1"/>
      <c r="AB9641" s="1"/>
      <c r="AC9641" s="1"/>
      <c r="AJ9641" s="1"/>
      <c r="AK9641" s="1"/>
      <c r="AL9641" s="1"/>
    </row>
    <row r="9642">
      <c r="I9642" s="1"/>
      <c r="J9642" s="1"/>
      <c r="K9642" s="1"/>
      <c r="AA9642" s="1"/>
      <c r="AB9642" s="1"/>
      <c r="AC9642" s="1"/>
      <c r="AJ9642" s="1"/>
      <c r="AK9642" s="1"/>
      <c r="AL9642" s="1"/>
    </row>
    <row r="9643">
      <c r="I9643" s="1"/>
      <c r="J9643" s="1"/>
      <c r="K9643" s="1"/>
      <c r="AA9643" s="1"/>
      <c r="AB9643" s="1"/>
      <c r="AC9643" s="1"/>
      <c r="AJ9643" s="1"/>
      <c r="AK9643" s="1"/>
      <c r="AL9643" s="1"/>
    </row>
    <row r="9644">
      <c r="I9644" s="1"/>
      <c r="J9644" s="1"/>
      <c r="K9644" s="1"/>
      <c r="AA9644" s="1"/>
      <c r="AB9644" s="1"/>
      <c r="AC9644" s="1"/>
      <c r="AJ9644" s="1"/>
      <c r="AK9644" s="1"/>
      <c r="AL9644" s="1"/>
    </row>
    <row r="9645">
      <c r="I9645" s="1"/>
      <c r="J9645" s="1"/>
      <c r="K9645" s="1"/>
      <c r="AA9645" s="1"/>
      <c r="AB9645" s="1"/>
      <c r="AC9645" s="1"/>
      <c r="AJ9645" s="1"/>
      <c r="AK9645" s="1"/>
      <c r="AL9645" s="1"/>
    </row>
    <row r="9646">
      <c r="I9646" s="1"/>
      <c r="J9646" s="1"/>
      <c r="K9646" s="1"/>
      <c r="AA9646" s="1"/>
      <c r="AB9646" s="1"/>
      <c r="AC9646" s="1"/>
      <c r="AJ9646" s="1"/>
      <c r="AK9646" s="1"/>
      <c r="AL9646" s="1"/>
    </row>
    <row r="9647">
      <c r="I9647" s="1"/>
      <c r="J9647" s="1"/>
      <c r="K9647" s="1"/>
      <c r="AA9647" s="1"/>
      <c r="AB9647" s="1"/>
      <c r="AC9647" s="1"/>
      <c r="AJ9647" s="1"/>
      <c r="AK9647" s="1"/>
      <c r="AL9647" s="1"/>
    </row>
    <row r="9648">
      <c r="I9648" s="1"/>
      <c r="J9648" s="1"/>
      <c r="K9648" s="1"/>
      <c r="AA9648" s="1"/>
      <c r="AB9648" s="1"/>
      <c r="AC9648" s="1"/>
      <c r="AJ9648" s="1"/>
      <c r="AK9648" s="1"/>
      <c r="AL9648" s="1"/>
    </row>
    <row r="9649">
      <c r="I9649" s="1"/>
      <c r="J9649" s="1"/>
      <c r="K9649" s="1"/>
      <c r="AA9649" s="1"/>
      <c r="AB9649" s="1"/>
      <c r="AC9649" s="1"/>
      <c r="AJ9649" s="1"/>
      <c r="AK9649" s="1"/>
      <c r="AL9649" s="1"/>
    </row>
    <row r="9650">
      <c r="I9650" s="1"/>
      <c r="J9650" s="1"/>
      <c r="K9650" s="1"/>
      <c r="AA9650" s="1"/>
      <c r="AB9650" s="1"/>
      <c r="AC9650" s="1"/>
      <c r="AJ9650" s="1"/>
      <c r="AK9650" s="1"/>
      <c r="AL9650" s="1"/>
    </row>
    <row r="9651">
      <c r="I9651" s="1"/>
      <c r="J9651" s="1"/>
      <c r="K9651" s="1"/>
      <c r="AA9651" s="1"/>
      <c r="AB9651" s="1"/>
      <c r="AC9651" s="1"/>
      <c r="AJ9651" s="1"/>
      <c r="AK9651" s="1"/>
      <c r="AL9651" s="1"/>
    </row>
    <row r="9652">
      <c r="I9652" s="1"/>
      <c r="J9652" s="1"/>
      <c r="K9652" s="1"/>
      <c r="AA9652" s="1"/>
      <c r="AB9652" s="1"/>
      <c r="AC9652" s="1"/>
      <c r="AJ9652" s="1"/>
      <c r="AK9652" s="1"/>
      <c r="AL9652" s="1"/>
    </row>
    <row r="9653">
      <c r="I9653" s="1"/>
      <c r="J9653" s="1"/>
      <c r="K9653" s="1"/>
      <c r="AA9653" s="1"/>
      <c r="AB9653" s="1"/>
      <c r="AC9653" s="1"/>
      <c r="AJ9653" s="1"/>
      <c r="AK9653" s="1"/>
      <c r="AL9653" s="1"/>
    </row>
    <row r="9654">
      <c r="I9654" s="1"/>
      <c r="J9654" s="1"/>
      <c r="K9654" s="1"/>
      <c r="AA9654" s="1"/>
      <c r="AB9654" s="1"/>
      <c r="AC9654" s="1"/>
      <c r="AJ9654" s="1"/>
      <c r="AK9654" s="1"/>
      <c r="AL9654" s="1"/>
    </row>
    <row r="9655">
      <c r="I9655" s="1"/>
      <c r="J9655" s="1"/>
      <c r="K9655" s="1"/>
      <c r="AA9655" s="1"/>
      <c r="AB9655" s="1"/>
      <c r="AC9655" s="1"/>
      <c r="AJ9655" s="1"/>
      <c r="AK9655" s="1"/>
      <c r="AL9655" s="1"/>
    </row>
    <row r="9656">
      <c r="I9656" s="1"/>
      <c r="J9656" s="1"/>
      <c r="K9656" s="1"/>
      <c r="AA9656" s="1"/>
      <c r="AB9656" s="1"/>
      <c r="AC9656" s="1"/>
      <c r="AJ9656" s="1"/>
      <c r="AK9656" s="1"/>
      <c r="AL9656" s="1"/>
    </row>
    <row r="9657">
      <c r="I9657" s="1"/>
      <c r="J9657" s="1"/>
      <c r="K9657" s="1"/>
      <c r="AA9657" s="1"/>
      <c r="AB9657" s="1"/>
      <c r="AC9657" s="1"/>
      <c r="AJ9657" s="1"/>
      <c r="AK9657" s="1"/>
      <c r="AL9657" s="1"/>
    </row>
    <row r="9658">
      <c r="I9658" s="1"/>
      <c r="J9658" s="1"/>
      <c r="K9658" s="1"/>
      <c r="AA9658" s="1"/>
      <c r="AB9658" s="1"/>
      <c r="AC9658" s="1"/>
      <c r="AJ9658" s="1"/>
      <c r="AK9658" s="1"/>
      <c r="AL9658" s="1"/>
    </row>
    <row r="9659">
      <c r="I9659" s="1"/>
      <c r="J9659" s="1"/>
      <c r="K9659" s="1"/>
      <c r="AA9659" s="1"/>
      <c r="AB9659" s="1"/>
      <c r="AC9659" s="1"/>
      <c r="AJ9659" s="1"/>
      <c r="AK9659" s="1"/>
      <c r="AL9659" s="1"/>
    </row>
    <row r="9660">
      <c r="I9660" s="1"/>
      <c r="J9660" s="1"/>
      <c r="K9660" s="1"/>
      <c r="AA9660" s="1"/>
      <c r="AB9660" s="1"/>
      <c r="AC9660" s="1"/>
      <c r="AJ9660" s="1"/>
      <c r="AK9660" s="1"/>
      <c r="AL9660" s="1"/>
    </row>
    <row r="9661">
      <c r="I9661" s="1"/>
      <c r="J9661" s="1"/>
      <c r="K9661" s="1"/>
      <c r="AA9661" s="1"/>
      <c r="AB9661" s="1"/>
      <c r="AC9661" s="1"/>
      <c r="AJ9661" s="1"/>
      <c r="AK9661" s="1"/>
      <c r="AL9661" s="1"/>
    </row>
    <row r="9662">
      <c r="I9662" s="1"/>
      <c r="J9662" s="1"/>
      <c r="K9662" s="1"/>
      <c r="AA9662" s="1"/>
      <c r="AB9662" s="1"/>
      <c r="AC9662" s="1"/>
      <c r="AJ9662" s="1"/>
      <c r="AK9662" s="1"/>
      <c r="AL9662" s="1"/>
    </row>
    <row r="9663">
      <c r="I9663" s="1"/>
      <c r="J9663" s="1"/>
      <c r="K9663" s="1"/>
      <c r="AA9663" s="1"/>
      <c r="AB9663" s="1"/>
      <c r="AC9663" s="1"/>
      <c r="AJ9663" s="1"/>
      <c r="AK9663" s="1"/>
      <c r="AL9663" s="1"/>
    </row>
    <row r="9664">
      <c r="I9664" s="1"/>
      <c r="J9664" s="1"/>
      <c r="K9664" s="1"/>
      <c r="AA9664" s="1"/>
      <c r="AB9664" s="1"/>
      <c r="AC9664" s="1"/>
      <c r="AJ9664" s="1"/>
      <c r="AK9664" s="1"/>
      <c r="AL9664" s="1"/>
    </row>
    <row r="9665">
      <c r="I9665" s="1"/>
      <c r="J9665" s="1"/>
      <c r="K9665" s="1"/>
      <c r="AA9665" s="1"/>
      <c r="AB9665" s="1"/>
      <c r="AC9665" s="1"/>
      <c r="AJ9665" s="1"/>
      <c r="AK9665" s="1"/>
      <c r="AL9665" s="1"/>
    </row>
    <row r="9666">
      <c r="I9666" s="1"/>
      <c r="J9666" s="1"/>
      <c r="K9666" s="1"/>
      <c r="AA9666" s="1"/>
      <c r="AB9666" s="1"/>
      <c r="AC9666" s="1"/>
      <c r="AJ9666" s="1"/>
      <c r="AK9666" s="1"/>
      <c r="AL9666" s="1"/>
    </row>
    <row r="9667">
      <c r="I9667" s="1"/>
      <c r="J9667" s="1"/>
      <c r="K9667" s="1"/>
      <c r="AA9667" s="1"/>
      <c r="AB9667" s="1"/>
      <c r="AC9667" s="1"/>
      <c r="AJ9667" s="1"/>
      <c r="AK9667" s="1"/>
      <c r="AL9667" s="1"/>
    </row>
    <row r="9668">
      <c r="I9668" s="1"/>
      <c r="J9668" s="1"/>
      <c r="K9668" s="1"/>
      <c r="AA9668" s="1"/>
      <c r="AB9668" s="1"/>
      <c r="AC9668" s="1"/>
      <c r="AJ9668" s="1"/>
      <c r="AK9668" s="1"/>
      <c r="AL9668" s="1"/>
    </row>
    <row r="9669">
      <c r="I9669" s="1"/>
      <c r="J9669" s="1"/>
      <c r="K9669" s="1"/>
      <c r="AA9669" s="1"/>
      <c r="AB9669" s="1"/>
      <c r="AC9669" s="1"/>
      <c r="AJ9669" s="1"/>
      <c r="AK9669" s="1"/>
      <c r="AL9669" s="1"/>
    </row>
    <row r="9670">
      <c r="I9670" s="1"/>
      <c r="J9670" s="1"/>
      <c r="K9670" s="1"/>
      <c r="AA9670" s="1"/>
      <c r="AB9670" s="1"/>
      <c r="AC9670" s="1"/>
      <c r="AJ9670" s="1"/>
      <c r="AK9670" s="1"/>
      <c r="AL9670" s="1"/>
    </row>
    <row r="9671">
      <c r="I9671" s="1"/>
      <c r="J9671" s="1"/>
      <c r="K9671" s="1"/>
      <c r="AA9671" s="1"/>
      <c r="AB9671" s="1"/>
      <c r="AC9671" s="1"/>
      <c r="AJ9671" s="1"/>
      <c r="AK9671" s="1"/>
      <c r="AL9671" s="1"/>
    </row>
    <row r="9672">
      <c r="I9672" s="1"/>
      <c r="J9672" s="1"/>
      <c r="K9672" s="1"/>
      <c r="AA9672" s="1"/>
      <c r="AB9672" s="1"/>
      <c r="AC9672" s="1"/>
      <c r="AJ9672" s="1"/>
      <c r="AK9672" s="1"/>
      <c r="AL9672" s="1"/>
    </row>
    <row r="9673">
      <c r="I9673" s="1"/>
      <c r="J9673" s="1"/>
      <c r="K9673" s="1"/>
      <c r="AA9673" s="1"/>
      <c r="AB9673" s="1"/>
      <c r="AC9673" s="1"/>
      <c r="AJ9673" s="1"/>
      <c r="AK9673" s="1"/>
      <c r="AL9673" s="1"/>
    </row>
    <row r="9674">
      <c r="I9674" s="1"/>
      <c r="J9674" s="1"/>
      <c r="K9674" s="1"/>
      <c r="AA9674" s="1"/>
      <c r="AB9674" s="1"/>
      <c r="AC9674" s="1"/>
      <c r="AJ9674" s="1"/>
      <c r="AK9674" s="1"/>
      <c r="AL9674" s="1"/>
    </row>
    <row r="9675">
      <c r="I9675" s="1"/>
      <c r="J9675" s="1"/>
      <c r="K9675" s="1"/>
      <c r="AA9675" s="1"/>
      <c r="AB9675" s="1"/>
      <c r="AC9675" s="1"/>
      <c r="AJ9675" s="1"/>
      <c r="AK9675" s="1"/>
      <c r="AL9675" s="1"/>
    </row>
    <row r="9676">
      <c r="I9676" s="1"/>
      <c r="J9676" s="1"/>
      <c r="K9676" s="1"/>
      <c r="AA9676" s="1"/>
      <c r="AB9676" s="1"/>
      <c r="AC9676" s="1"/>
      <c r="AJ9676" s="1"/>
      <c r="AK9676" s="1"/>
      <c r="AL9676" s="1"/>
    </row>
    <row r="9677">
      <c r="I9677" s="1"/>
      <c r="J9677" s="1"/>
      <c r="K9677" s="1"/>
      <c r="AA9677" s="1"/>
      <c r="AB9677" s="1"/>
      <c r="AC9677" s="1"/>
      <c r="AJ9677" s="1"/>
      <c r="AK9677" s="1"/>
      <c r="AL9677" s="1"/>
    </row>
    <row r="9678">
      <c r="I9678" s="1"/>
      <c r="J9678" s="1"/>
      <c r="K9678" s="1"/>
      <c r="AA9678" s="1"/>
      <c r="AB9678" s="1"/>
      <c r="AC9678" s="1"/>
      <c r="AJ9678" s="1"/>
      <c r="AK9678" s="1"/>
      <c r="AL9678" s="1"/>
    </row>
    <row r="9679">
      <c r="I9679" s="1"/>
      <c r="J9679" s="1"/>
      <c r="K9679" s="1"/>
      <c r="AA9679" s="1"/>
      <c r="AB9679" s="1"/>
      <c r="AC9679" s="1"/>
      <c r="AJ9679" s="1"/>
      <c r="AK9679" s="1"/>
      <c r="AL9679" s="1"/>
    </row>
    <row r="9680">
      <c r="I9680" s="1"/>
      <c r="J9680" s="1"/>
      <c r="K9680" s="1"/>
      <c r="AA9680" s="1"/>
      <c r="AB9680" s="1"/>
      <c r="AC9680" s="1"/>
      <c r="AJ9680" s="1"/>
      <c r="AK9680" s="1"/>
      <c r="AL9680" s="1"/>
    </row>
    <row r="9681">
      <c r="I9681" s="1"/>
      <c r="J9681" s="1"/>
      <c r="K9681" s="1"/>
      <c r="AA9681" s="1"/>
      <c r="AB9681" s="1"/>
      <c r="AC9681" s="1"/>
      <c r="AJ9681" s="1"/>
      <c r="AK9681" s="1"/>
      <c r="AL9681" s="1"/>
    </row>
    <row r="9682">
      <c r="I9682" s="1"/>
      <c r="J9682" s="1"/>
      <c r="K9682" s="1"/>
      <c r="AA9682" s="1"/>
      <c r="AB9682" s="1"/>
      <c r="AC9682" s="1"/>
      <c r="AJ9682" s="1"/>
      <c r="AK9682" s="1"/>
      <c r="AL9682" s="1"/>
    </row>
    <row r="9683">
      <c r="I9683" s="1"/>
      <c r="J9683" s="1"/>
      <c r="K9683" s="1"/>
      <c r="AA9683" s="1"/>
      <c r="AB9683" s="1"/>
      <c r="AC9683" s="1"/>
      <c r="AJ9683" s="1"/>
      <c r="AK9683" s="1"/>
      <c r="AL9683" s="1"/>
    </row>
    <row r="9684">
      <c r="I9684" s="1"/>
      <c r="J9684" s="1"/>
      <c r="K9684" s="1"/>
      <c r="AA9684" s="1"/>
      <c r="AB9684" s="1"/>
      <c r="AC9684" s="1"/>
      <c r="AJ9684" s="1"/>
      <c r="AK9684" s="1"/>
      <c r="AL9684" s="1"/>
    </row>
    <row r="9685">
      <c r="I9685" s="1"/>
      <c r="J9685" s="1"/>
      <c r="K9685" s="1"/>
      <c r="AA9685" s="1"/>
      <c r="AB9685" s="1"/>
      <c r="AC9685" s="1"/>
      <c r="AJ9685" s="1"/>
      <c r="AK9685" s="1"/>
      <c r="AL9685" s="1"/>
    </row>
    <row r="9686">
      <c r="I9686" s="1"/>
      <c r="J9686" s="1"/>
      <c r="K9686" s="1"/>
      <c r="AA9686" s="1"/>
      <c r="AB9686" s="1"/>
      <c r="AC9686" s="1"/>
      <c r="AJ9686" s="1"/>
      <c r="AK9686" s="1"/>
      <c r="AL9686" s="1"/>
    </row>
    <row r="9687">
      <c r="I9687" s="1"/>
      <c r="J9687" s="1"/>
      <c r="K9687" s="1"/>
      <c r="AA9687" s="1"/>
      <c r="AB9687" s="1"/>
      <c r="AC9687" s="1"/>
      <c r="AJ9687" s="1"/>
      <c r="AK9687" s="1"/>
      <c r="AL9687" s="1"/>
    </row>
    <row r="9688">
      <c r="I9688" s="1"/>
      <c r="J9688" s="1"/>
      <c r="K9688" s="1"/>
      <c r="AA9688" s="1"/>
      <c r="AB9688" s="1"/>
      <c r="AC9688" s="1"/>
      <c r="AJ9688" s="1"/>
      <c r="AK9688" s="1"/>
      <c r="AL9688" s="1"/>
    </row>
    <row r="9689">
      <c r="I9689" s="1"/>
      <c r="J9689" s="1"/>
      <c r="K9689" s="1"/>
      <c r="AA9689" s="1"/>
      <c r="AB9689" s="1"/>
      <c r="AC9689" s="1"/>
      <c r="AJ9689" s="1"/>
      <c r="AK9689" s="1"/>
      <c r="AL9689" s="1"/>
    </row>
    <row r="9690">
      <c r="I9690" s="1"/>
      <c r="J9690" s="1"/>
      <c r="K9690" s="1"/>
      <c r="AA9690" s="1"/>
      <c r="AB9690" s="1"/>
      <c r="AC9690" s="1"/>
      <c r="AJ9690" s="1"/>
      <c r="AK9690" s="1"/>
      <c r="AL9690" s="1"/>
    </row>
    <row r="9691">
      <c r="I9691" s="1"/>
      <c r="J9691" s="1"/>
      <c r="K9691" s="1"/>
      <c r="AA9691" s="1"/>
      <c r="AB9691" s="1"/>
      <c r="AC9691" s="1"/>
      <c r="AJ9691" s="1"/>
      <c r="AK9691" s="1"/>
      <c r="AL9691" s="1"/>
    </row>
    <row r="9692">
      <c r="I9692" s="1"/>
      <c r="J9692" s="1"/>
      <c r="K9692" s="1"/>
      <c r="AA9692" s="1"/>
      <c r="AB9692" s="1"/>
      <c r="AC9692" s="1"/>
      <c r="AJ9692" s="1"/>
      <c r="AK9692" s="1"/>
      <c r="AL9692" s="1"/>
    </row>
    <row r="9693">
      <c r="I9693" s="1"/>
      <c r="J9693" s="1"/>
      <c r="K9693" s="1"/>
      <c r="AA9693" s="1"/>
      <c r="AB9693" s="1"/>
      <c r="AC9693" s="1"/>
      <c r="AJ9693" s="1"/>
      <c r="AK9693" s="1"/>
      <c r="AL9693" s="1"/>
    </row>
    <row r="9694">
      <c r="I9694" s="1"/>
      <c r="J9694" s="1"/>
      <c r="K9694" s="1"/>
      <c r="AA9694" s="1"/>
      <c r="AB9694" s="1"/>
      <c r="AC9694" s="1"/>
      <c r="AJ9694" s="1"/>
      <c r="AK9694" s="1"/>
      <c r="AL9694" s="1"/>
    </row>
    <row r="9695">
      <c r="I9695" s="1"/>
      <c r="J9695" s="1"/>
      <c r="K9695" s="1"/>
      <c r="AA9695" s="1"/>
      <c r="AB9695" s="1"/>
      <c r="AC9695" s="1"/>
      <c r="AJ9695" s="1"/>
      <c r="AK9695" s="1"/>
      <c r="AL9695" s="1"/>
    </row>
    <row r="9696">
      <c r="I9696" s="1"/>
      <c r="J9696" s="1"/>
      <c r="K9696" s="1"/>
      <c r="AA9696" s="1"/>
      <c r="AB9696" s="1"/>
      <c r="AC9696" s="1"/>
      <c r="AJ9696" s="1"/>
      <c r="AK9696" s="1"/>
      <c r="AL9696" s="1"/>
    </row>
    <row r="9697">
      <c r="I9697" s="1"/>
      <c r="J9697" s="1"/>
      <c r="K9697" s="1"/>
      <c r="AA9697" s="1"/>
      <c r="AB9697" s="1"/>
      <c r="AC9697" s="1"/>
      <c r="AJ9697" s="1"/>
      <c r="AK9697" s="1"/>
      <c r="AL9697" s="1"/>
    </row>
    <row r="9698">
      <c r="I9698" s="1"/>
      <c r="J9698" s="1"/>
      <c r="K9698" s="1"/>
      <c r="AA9698" s="1"/>
      <c r="AB9698" s="1"/>
      <c r="AC9698" s="1"/>
      <c r="AJ9698" s="1"/>
      <c r="AK9698" s="1"/>
      <c r="AL9698" s="1"/>
    </row>
    <row r="9699">
      <c r="I9699" s="1"/>
      <c r="J9699" s="1"/>
      <c r="K9699" s="1"/>
      <c r="AA9699" s="1"/>
      <c r="AB9699" s="1"/>
      <c r="AC9699" s="1"/>
      <c r="AJ9699" s="1"/>
      <c r="AK9699" s="1"/>
      <c r="AL9699" s="1"/>
    </row>
    <row r="9700">
      <c r="I9700" s="1"/>
      <c r="J9700" s="1"/>
      <c r="K9700" s="1"/>
      <c r="AA9700" s="1"/>
      <c r="AB9700" s="1"/>
      <c r="AC9700" s="1"/>
      <c r="AJ9700" s="1"/>
      <c r="AK9700" s="1"/>
      <c r="AL9700" s="1"/>
    </row>
    <row r="9701">
      <c r="I9701" s="1"/>
      <c r="J9701" s="1"/>
      <c r="K9701" s="1"/>
      <c r="AA9701" s="1"/>
      <c r="AB9701" s="1"/>
      <c r="AC9701" s="1"/>
      <c r="AJ9701" s="1"/>
      <c r="AK9701" s="1"/>
      <c r="AL9701" s="1"/>
    </row>
    <row r="9702">
      <c r="I9702" s="1"/>
      <c r="J9702" s="1"/>
      <c r="K9702" s="1"/>
      <c r="AA9702" s="1"/>
      <c r="AB9702" s="1"/>
      <c r="AC9702" s="1"/>
      <c r="AJ9702" s="1"/>
      <c r="AK9702" s="1"/>
      <c r="AL9702" s="1"/>
    </row>
    <row r="9703">
      <c r="I9703" s="1"/>
      <c r="J9703" s="1"/>
      <c r="K9703" s="1"/>
      <c r="AA9703" s="1"/>
      <c r="AB9703" s="1"/>
      <c r="AC9703" s="1"/>
      <c r="AJ9703" s="1"/>
      <c r="AK9703" s="1"/>
      <c r="AL9703" s="1"/>
    </row>
    <row r="9704">
      <c r="I9704" s="1"/>
      <c r="J9704" s="1"/>
      <c r="K9704" s="1"/>
      <c r="AA9704" s="1"/>
      <c r="AB9704" s="1"/>
      <c r="AC9704" s="1"/>
      <c r="AJ9704" s="1"/>
      <c r="AK9704" s="1"/>
      <c r="AL9704" s="1"/>
    </row>
    <row r="9705">
      <c r="I9705" s="1"/>
      <c r="J9705" s="1"/>
      <c r="K9705" s="1"/>
      <c r="AA9705" s="1"/>
      <c r="AB9705" s="1"/>
      <c r="AC9705" s="1"/>
      <c r="AJ9705" s="1"/>
      <c r="AK9705" s="1"/>
      <c r="AL9705" s="1"/>
    </row>
    <row r="9706">
      <c r="I9706" s="1"/>
      <c r="J9706" s="1"/>
      <c r="K9706" s="1"/>
      <c r="AA9706" s="1"/>
      <c r="AB9706" s="1"/>
      <c r="AC9706" s="1"/>
      <c r="AJ9706" s="1"/>
      <c r="AK9706" s="1"/>
      <c r="AL9706" s="1"/>
    </row>
    <row r="9707">
      <c r="I9707" s="1"/>
      <c r="J9707" s="1"/>
      <c r="K9707" s="1"/>
      <c r="AA9707" s="1"/>
      <c r="AB9707" s="1"/>
      <c r="AC9707" s="1"/>
      <c r="AJ9707" s="1"/>
      <c r="AK9707" s="1"/>
      <c r="AL9707" s="1"/>
    </row>
    <row r="9708">
      <c r="I9708" s="1"/>
      <c r="J9708" s="1"/>
      <c r="K9708" s="1"/>
      <c r="AA9708" s="1"/>
      <c r="AB9708" s="1"/>
      <c r="AC9708" s="1"/>
      <c r="AJ9708" s="1"/>
      <c r="AK9708" s="1"/>
      <c r="AL9708" s="1"/>
    </row>
    <row r="9709">
      <c r="I9709" s="1"/>
      <c r="J9709" s="1"/>
      <c r="K9709" s="1"/>
      <c r="AA9709" s="1"/>
      <c r="AB9709" s="1"/>
      <c r="AC9709" s="1"/>
      <c r="AJ9709" s="1"/>
      <c r="AK9709" s="1"/>
      <c r="AL9709" s="1"/>
    </row>
    <row r="9710">
      <c r="I9710" s="1"/>
      <c r="J9710" s="1"/>
      <c r="K9710" s="1"/>
      <c r="AA9710" s="1"/>
      <c r="AB9710" s="1"/>
      <c r="AC9710" s="1"/>
      <c r="AJ9710" s="1"/>
      <c r="AK9710" s="1"/>
      <c r="AL9710" s="1"/>
    </row>
    <row r="9711">
      <c r="I9711" s="1"/>
      <c r="J9711" s="1"/>
      <c r="K9711" s="1"/>
      <c r="AA9711" s="1"/>
      <c r="AB9711" s="1"/>
      <c r="AC9711" s="1"/>
      <c r="AJ9711" s="1"/>
      <c r="AK9711" s="1"/>
      <c r="AL9711" s="1"/>
    </row>
    <row r="9712">
      <c r="I9712" s="1"/>
      <c r="J9712" s="1"/>
      <c r="K9712" s="1"/>
      <c r="AA9712" s="1"/>
      <c r="AB9712" s="1"/>
      <c r="AC9712" s="1"/>
      <c r="AJ9712" s="1"/>
      <c r="AK9712" s="1"/>
      <c r="AL9712" s="1"/>
    </row>
    <row r="9713">
      <c r="I9713" s="1"/>
      <c r="J9713" s="1"/>
      <c r="K9713" s="1"/>
      <c r="AA9713" s="1"/>
      <c r="AB9713" s="1"/>
      <c r="AC9713" s="1"/>
      <c r="AJ9713" s="1"/>
      <c r="AK9713" s="1"/>
      <c r="AL9713" s="1"/>
    </row>
    <row r="9714">
      <c r="I9714" s="1"/>
      <c r="J9714" s="1"/>
      <c r="K9714" s="1"/>
      <c r="AA9714" s="1"/>
      <c r="AB9714" s="1"/>
      <c r="AC9714" s="1"/>
      <c r="AJ9714" s="1"/>
      <c r="AK9714" s="1"/>
      <c r="AL9714" s="1"/>
    </row>
    <row r="9715">
      <c r="I9715" s="1"/>
      <c r="J9715" s="1"/>
      <c r="K9715" s="1"/>
      <c r="AA9715" s="1"/>
      <c r="AB9715" s="1"/>
      <c r="AC9715" s="1"/>
      <c r="AJ9715" s="1"/>
      <c r="AK9715" s="1"/>
      <c r="AL9715" s="1"/>
    </row>
    <row r="9716">
      <c r="I9716" s="1"/>
      <c r="J9716" s="1"/>
      <c r="K9716" s="1"/>
      <c r="AA9716" s="1"/>
      <c r="AB9716" s="1"/>
      <c r="AC9716" s="1"/>
      <c r="AJ9716" s="1"/>
      <c r="AK9716" s="1"/>
      <c r="AL9716" s="1"/>
    </row>
    <row r="9717">
      <c r="I9717" s="1"/>
      <c r="J9717" s="1"/>
      <c r="K9717" s="1"/>
      <c r="AA9717" s="1"/>
      <c r="AB9717" s="1"/>
      <c r="AC9717" s="1"/>
      <c r="AJ9717" s="1"/>
      <c r="AK9717" s="1"/>
      <c r="AL9717" s="1"/>
    </row>
    <row r="9718">
      <c r="I9718" s="1"/>
      <c r="J9718" s="1"/>
      <c r="K9718" s="1"/>
      <c r="AA9718" s="1"/>
      <c r="AB9718" s="1"/>
      <c r="AC9718" s="1"/>
      <c r="AJ9718" s="1"/>
      <c r="AK9718" s="1"/>
      <c r="AL9718" s="1"/>
    </row>
    <row r="9719">
      <c r="I9719" s="1"/>
      <c r="J9719" s="1"/>
      <c r="K9719" s="1"/>
      <c r="AA9719" s="1"/>
      <c r="AB9719" s="1"/>
      <c r="AC9719" s="1"/>
      <c r="AJ9719" s="1"/>
      <c r="AK9719" s="1"/>
      <c r="AL9719" s="1"/>
    </row>
    <row r="9720">
      <c r="I9720" s="1"/>
      <c r="J9720" s="1"/>
      <c r="K9720" s="1"/>
      <c r="AA9720" s="1"/>
      <c r="AB9720" s="1"/>
      <c r="AC9720" s="1"/>
      <c r="AJ9720" s="1"/>
      <c r="AK9720" s="1"/>
      <c r="AL9720" s="1"/>
    </row>
    <row r="9721">
      <c r="I9721" s="1"/>
      <c r="J9721" s="1"/>
      <c r="K9721" s="1"/>
      <c r="AA9721" s="1"/>
      <c r="AB9721" s="1"/>
      <c r="AC9721" s="1"/>
      <c r="AJ9721" s="1"/>
      <c r="AK9721" s="1"/>
      <c r="AL9721" s="1"/>
    </row>
    <row r="9722">
      <c r="I9722" s="1"/>
      <c r="J9722" s="1"/>
      <c r="K9722" s="1"/>
      <c r="AA9722" s="1"/>
      <c r="AB9722" s="1"/>
      <c r="AC9722" s="1"/>
      <c r="AJ9722" s="1"/>
      <c r="AK9722" s="1"/>
      <c r="AL9722" s="1"/>
    </row>
    <row r="9723">
      <c r="I9723" s="1"/>
      <c r="J9723" s="1"/>
      <c r="K9723" s="1"/>
      <c r="AA9723" s="1"/>
      <c r="AB9723" s="1"/>
      <c r="AC9723" s="1"/>
      <c r="AJ9723" s="1"/>
      <c r="AK9723" s="1"/>
      <c r="AL9723" s="1"/>
    </row>
    <row r="9724">
      <c r="I9724" s="1"/>
      <c r="J9724" s="1"/>
      <c r="K9724" s="1"/>
      <c r="AA9724" s="1"/>
      <c r="AB9724" s="1"/>
      <c r="AC9724" s="1"/>
      <c r="AJ9724" s="1"/>
      <c r="AK9724" s="1"/>
      <c r="AL9724" s="1"/>
    </row>
    <row r="9725">
      <c r="I9725" s="1"/>
      <c r="J9725" s="1"/>
      <c r="K9725" s="1"/>
      <c r="AA9725" s="1"/>
      <c r="AB9725" s="1"/>
      <c r="AC9725" s="1"/>
      <c r="AJ9725" s="1"/>
      <c r="AK9725" s="1"/>
      <c r="AL9725" s="1"/>
    </row>
    <row r="9726">
      <c r="I9726" s="1"/>
      <c r="J9726" s="1"/>
      <c r="K9726" s="1"/>
      <c r="AA9726" s="1"/>
      <c r="AB9726" s="1"/>
      <c r="AC9726" s="1"/>
      <c r="AJ9726" s="1"/>
      <c r="AK9726" s="1"/>
      <c r="AL9726" s="1"/>
    </row>
    <row r="9727">
      <c r="I9727" s="1"/>
      <c r="J9727" s="1"/>
      <c r="K9727" s="1"/>
      <c r="AA9727" s="1"/>
      <c r="AB9727" s="1"/>
      <c r="AC9727" s="1"/>
      <c r="AJ9727" s="1"/>
      <c r="AK9727" s="1"/>
      <c r="AL9727" s="1"/>
    </row>
    <row r="9728">
      <c r="I9728" s="1"/>
      <c r="J9728" s="1"/>
      <c r="K9728" s="1"/>
      <c r="AA9728" s="1"/>
      <c r="AB9728" s="1"/>
      <c r="AC9728" s="1"/>
      <c r="AJ9728" s="1"/>
      <c r="AK9728" s="1"/>
      <c r="AL9728" s="1"/>
    </row>
    <row r="9729">
      <c r="I9729" s="1"/>
      <c r="J9729" s="1"/>
      <c r="K9729" s="1"/>
      <c r="AA9729" s="1"/>
      <c r="AB9729" s="1"/>
      <c r="AC9729" s="1"/>
      <c r="AJ9729" s="1"/>
      <c r="AK9729" s="1"/>
      <c r="AL9729" s="1"/>
    </row>
    <row r="9730">
      <c r="I9730" s="1"/>
      <c r="J9730" s="1"/>
      <c r="K9730" s="1"/>
      <c r="AA9730" s="1"/>
      <c r="AB9730" s="1"/>
      <c r="AC9730" s="1"/>
      <c r="AJ9730" s="1"/>
      <c r="AK9730" s="1"/>
      <c r="AL9730" s="1"/>
    </row>
    <row r="9731">
      <c r="I9731" s="1"/>
      <c r="J9731" s="1"/>
      <c r="K9731" s="1"/>
      <c r="AA9731" s="1"/>
      <c r="AB9731" s="1"/>
      <c r="AC9731" s="1"/>
      <c r="AJ9731" s="1"/>
      <c r="AK9731" s="1"/>
      <c r="AL9731" s="1"/>
    </row>
    <row r="9732">
      <c r="I9732" s="1"/>
      <c r="J9732" s="1"/>
      <c r="K9732" s="1"/>
      <c r="AA9732" s="1"/>
      <c r="AB9732" s="1"/>
      <c r="AC9732" s="1"/>
      <c r="AJ9732" s="1"/>
      <c r="AK9732" s="1"/>
      <c r="AL9732" s="1"/>
    </row>
    <row r="9733">
      <c r="I9733" s="1"/>
      <c r="J9733" s="1"/>
      <c r="K9733" s="1"/>
      <c r="AA9733" s="1"/>
      <c r="AB9733" s="1"/>
      <c r="AC9733" s="1"/>
      <c r="AJ9733" s="1"/>
      <c r="AK9733" s="1"/>
      <c r="AL9733" s="1"/>
    </row>
    <row r="9734">
      <c r="I9734" s="1"/>
      <c r="J9734" s="1"/>
      <c r="K9734" s="1"/>
      <c r="AA9734" s="1"/>
      <c r="AB9734" s="1"/>
      <c r="AC9734" s="1"/>
      <c r="AJ9734" s="1"/>
      <c r="AK9734" s="1"/>
      <c r="AL9734" s="1"/>
    </row>
    <row r="9735">
      <c r="I9735" s="1"/>
      <c r="J9735" s="1"/>
      <c r="K9735" s="1"/>
      <c r="AA9735" s="1"/>
      <c r="AB9735" s="1"/>
      <c r="AC9735" s="1"/>
      <c r="AJ9735" s="1"/>
      <c r="AK9735" s="1"/>
      <c r="AL9735" s="1"/>
    </row>
    <row r="9736">
      <c r="I9736" s="1"/>
      <c r="J9736" s="1"/>
      <c r="K9736" s="1"/>
      <c r="AA9736" s="1"/>
      <c r="AB9736" s="1"/>
      <c r="AC9736" s="1"/>
      <c r="AJ9736" s="1"/>
      <c r="AK9736" s="1"/>
      <c r="AL9736" s="1"/>
    </row>
    <row r="9737">
      <c r="I9737" s="1"/>
      <c r="J9737" s="1"/>
      <c r="K9737" s="1"/>
      <c r="AA9737" s="1"/>
      <c r="AB9737" s="1"/>
      <c r="AC9737" s="1"/>
      <c r="AJ9737" s="1"/>
      <c r="AK9737" s="1"/>
      <c r="AL9737" s="1"/>
    </row>
    <row r="9738">
      <c r="I9738" s="1"/>
      <c r="J9738" s="1"/>
      <c r="K9738" s="1"/>
      <c r="AA9738" s="1"/>
      <c r="AB9738" s="1"/>
      <c r="AC9738" s="1"/>
      <c r="AJ9738" s="1"/>
      <c r="AK9738" s="1"/>
      <c r="AL9738" s="1"/>
    </row>
    <row r="9739">
      <c r="I9739" s="1"/>
      <c r="J9739" s="1"/>
      <c r="K9739" s="1"/>
      <c r="AA9739" s="1"/>
      <c r="AB9739" s="1"/>
      <c r="AC9739" s="1"/>
      <c r="AJ9739" s="1"/>
      <c r="AK9739" s="1"/>
      <c r="AL9739" s="1"/>
    </row>
    <row r="9740">
      <c r="I9740" s="1"/>
      <c r="J9740" s="1"/>
      <c r="K9740" s="1"/>
      <c r="AA9740" s="1"/>
      <c r="AB9740" s="1"/>
      <c r="AC9740" s="1"/>
      <c r="AJ9740" s="1"/>
      <c r="AK9740" s="1"/>
      <c r="AL9740" s="1"/>
    </row>
    <row r="9741">
      <c r="I9741" s="1"/>
      <c r="J9741" s="1"/>
      <c r="K9741" s="1"/>
      <c r="AA9741" s="1"/>
      <c r="AB9741" s="1"/>
      <c r="AC9741" s="1"/>
      <c r="AJ9741" s="1"/>
      <c r="AK9741" s="1"/>
      <c r="AL9741" s="1"/>
    </row>
    <row r="9742">
      <c r="I9742" s="1"/>
      <c r="J9742" s="1"/>
      <c r="K9742" s="1"/>
      <c r="AA9742" s="1"/>
      <c r="AB9742" s="1"/>
      <c r="AC9742" s="1"/>
      <c r="AJ9742" s="1"/>
      <c r="AK9742" s="1"/>
      <c r="AL9742" s="1"/>
    </row>
    <row r="9743">
      <c r="I9743" s="1"/>
      <c r="J9743" s="1"/>
      <c r="K9743" s="1"/>
      <c r="AA9743" s="1"/>
      <c r="AB9743" s="1"/>
      <c r="AC9743" s="1"/>
      <c r="AJ9743" s="1"/>
      <c r="AK9743" s="1"/>
      <c r="AL9743" s="1"/>
    </row>
    <row r="9744">
      <c r="I9744" s="1"/>
      <c r="J9744" s="1"/>
      <c r="K9744" s="1"/>
      <c r="AA9744" s="1"/>
      <c r="AB9744" s="1"/>
      <c r="AC9744" s="1"/>
      <c r="AJ9744" s="1"/>
      <c r="AK9744" s="1"/>
      <c r="AL9744" s="1"/>
    </row>
    <row r="9745">
      <c r="I9745" s="1"/>
      <c r="J9745" s="1"/>
      <c r="K9745" s="1"/>
      <c r="AA9745" s="1"/>
      <c r="AB9745" s="1"/>
      <c r="AC9745" s="1"/>
      <c r="AJ9745" s="1"/>
      <c r="AK9745" s="1"/>
      <c r="AL9745" s="1"/>
    </row>
    <row r="9746">
      <c r="I9746" s="1"/>
      <c r="J9746" s="1"/>
      <c r="K9746" s="1"/>
      <c r="AA9746" s="1"/>
      <c r="AB9746" s="1"/>
      <c r="AC9746" s="1"/>
      <c r="AJ9746" s="1"/>
      <c r="AK9746" s="1"/>
      <c r="AL9746" s="1"/>
    </row>
    <row r="9747">
      <c r="I9747" s="1"/>
      <c r="J9747" s="1"/>
      <c r="K9747" s="1"/>
      <c r="AA9747" s="1"/>
      <c r="AB9747" s="1"/>
      <c r="AC9747" s="1"/>
      <c r="AJ9747" s="1"/>
      <c r="AK9747" s="1"/>
      <c r="AL9747" s="1"/>
    </row>
    <row r="9748">
      <c r="I9748" s="1"/>
      <c r="J9748" s="1"/>
      <c r="K9748" s="1"/>
      <c r="AA9748" s="1"/>
      <c r="AB9748" s="1"/>
      <c r="AC9748" s="1"/>
      <c r="AJ9748" s="1"/>
      <c r="AK9748" s="1"/>
      <c r="AL9748" s="1"/>
    </row>
    <row r="9749">
      <c r="I9749" s="1"/>
      <c r="J9749" s="1"/>
      <c r="K9749" s="1"/>
      <c r="AA9749" s="1"/>
      <c r="AB9749" s="1"/>
      <c r="AC9749" s="1"/>
      <c r="AJ9749" s="1"/>
      <c r="AK9749" s="1"/>
      <c r="AL9749" s="1"/>
    </row>
    <row r="9750">
      <c r="I9750" s="1"/>
      <c r="J9750" s="1"/>
      <c r="K9750" s="1"/>
      <c r="AA9750" s="1"/>
      <c r="AB9750" s="1"/>
      <c r="AC9750" s="1"/>
      <c r="AJ9750" s="1"/>
      <c r="AK9750" s="1"/>
      <c r="AL9750" s="1"/>
    </row>
    <row r="9751">
      <c r="I9751" s="1"/>
      <c r="J9751" s="1"/>
      <c r="K9751" s="1"/>
      <c r="AA9751" s="1"/>
      <c r="AB9751" s="1"/>
      <c r="AC9751" s="1"/>
      <c r="AJ9751" s="1"/>
      <c r="AK9751" s="1"/>
      <c r="AL9751" s="1"/>
    </row>
    <row r="9752">
      <c r="I9752" s="1"/>
      <c r="J9752" s="1"/>
      <c r="K9752" s="1"/>
      <c r="AA9752" s="1"/>
      <c r="AB9752" s="1"/>
      <c r="AC9752" s="1"/>
      <c r="AJ9752" s="1"/>
      <c r="AK9752" s="1"/>
      <c r="AL9752" s="1"/>
    </row>
    <row r="9753">
      <c r="I9753" s="1"/>
      <c r="J9753" s="1"/>
      <c r="K9753" s="1"/>
      <c r="AA9753" s="1"/>
      <c r="AB9753" s="1"/>
      <c r="AC9753" s="1"/>
      <c r="AJ9753" s="1"/>
      <c r="AK9753" s="1"/>
      <c r="AL9753" s="1"/>
    </row>
    <row r="9754">
      <c r="I9754" s="1"/>
      <c r="J9754" s="1"/>
      <c r="K9754" s="1"/>
      <c r="AA9754" s="1"/>
      <c r="AB9754" s="1"/>
      <c r="AC9754" s="1"/>
      <c r="AJ9754" s="1"/>
      <c r="AK9754" s="1"/>
      <c r="AL9754" s="1"/>
    </row>
    <row r="9755">
      <c r="I9755" s="1"/>
      <c r="J9755" s="1"/>
      <c r="K9755" s="1"/>
      <c r="AA9755" s="1"/>
      <c r="AB9755" s="1"/>
      <c r="AC9755" s="1"/>
      <c r="AJ9755" s="1"/>
      <c r="AK9755" s="1"/>
      <c r="AL9755" s="1"/>
    </row>
    <row r="9756">
      <c r="I9756" s="1"/>
      <c r="J9756" s="1"/>
      <c r="K9756" s="1"/>
      <c r="AA9756" s="1"/>
      <c r="AB9756" s="1"/>
      <c r="AC9756" s="1"/>
      <c r="AJ9756" s="1"/>
      <c r="AK9756" s="1"/>
      <c r="AL9756" s="1"/>
    </row>
    <row r="9757">
      <c r="I9757" s="1"/>
      <c r="J9757" s="1"/>
      <c r="K9757" s="1"/>
      <c r="AA9757" s="1"/>
      <c r="AB9757" s="1"/>
      <c r="AC9757" s="1"/>
      <c r="AJ9757" s="1"/>
      <c r="AK9757" s="1"/>
      <c r="AL9757" s="1"/>
    </row>
    <row r="9758">
      <c r="I9758" s="1"/>
      <c r="J9758" s="1"/>
      <c r="K9758" s="1"/>
      <c r="AA9758" s="1"/>
      <c r="AB9758" s="1"/>
      <c r="AC9758" s="1"/>
      <c r="AJ9758" s="1"/>
      <c r="AK9758" s="1"/>
      <c r="AL9758" s="1"/>
    </row>
    <row r="9759">
      <c r="I9759" s="1"/>
      <c r="J9759" s="1"/>
      <c r="K9759" s="1"/>
      <c r="AA9759" s="1"/>
      <c r="AB9759" s="1"/>
      <c r="AC9759" s="1"/>
      <c r="AJ9759" s="1"/>
      <c r="AK9759" s="1"/>
      <c r="AL9759" s="1"/>
    </row>
    <row r="9760">
      <c r="I9760" s="1"/>
      <c r="J9760" s="1"/>
      <c r="K9760" s="1"/>
      <c r="AA9760" s="1"/>
      <c r="AB9760" s="1"/>
      <c r="AC9760" s="1"/>
      <c r="AJ9760" s="1"/>
      <c r="AK9760" s="1"/>
      <c r="AL9760" s="1"/>
    </row>
    <row r="9761">
      <c r="I9761" s="1"/>
      <c r="J9761" s="1"/>
      <c r="K9761" s="1"/>
      <c r="AA9761" s="1"/>
      <c r="AB9761" s="1"/>
      <c r="AC9761" s="1"/>
      <c r="AJ9761" s="1"/>
      <c r="AK9761" s="1"/>
      <c r="AL9761" s="1"/>
    </row>
    <row r="9762">
      <c r="I9762" s="1"/>
      <c r="J9762" s="1"/>
      <c r="K9762" s="1"/>
      <c r="AA9762" s="1"/>
      <c r="AB9762" s="1"/>
      <c r="AC9762" s="1"/>
      <c r="AJ9762" s="1"/>
      <c r="AK9762" s="1"/>
      <c r="AL9762" s="1"/>
    </row>
    <row r="9763">
      <c r="I9763" s="1"/>
      <c r="J9763" s="1"/>
      <c r="K9763" s="1"/>
      <c r="AA9763" s="1"/>
      <c r="AB9763" s="1"/>
      <c r="AC9763" s="1"/>
      <c r="AJ9763" s="1"/>
      <c r="AK9763" s="1"/>
      <c r="AL9763" s="1"/>
    </row>
    <row r="9764">
      <c r="I9764" s="1"/>
      <c r="J9764" s="1"/>
      <c r="K9764" s="1"/>
      <c r="AA9764" s="1"/>
      <c r="AB9764" s="1"/>
      <c r="AC9764" s="1"/>
      <c r="AJ9764" s="1"/>
      <c r="AK9764" s="1"/>
      <c r="AL9764" s="1"/>
    </row>
    <row r="9765">
      <c r="I9765" s="1"/>
      <c r="J9765" s="1"/>
      <c r="K9765" s="1"/>
      <c r="AA9765" s="1"/>
      <c r="AB9765" s="1"/>
      <c r="AC9765" s="1"/>
      <c r="AJ9765" s="1"/>
      <c r="AK9765" s="1"/>
      <c r="AL9765" s="1"/>
    </row>
    <row r="9766">
      <c r="I9766" s="1"/>
      <c r="J9766" s="1"/>
      <c r="K9766" s="1"/>
      <c r="AA9766" s="1"/>
      <c r="AB9766" s="1"/>
      <c r="AC9766" s="1"/>
      <c r="AJ9766" s="1"/>
      <c r="AK9766" s="1"/>
      <c r="AL9766" s="1"/>
    </row>
    <row r="9767">
      <c r="I9767" s="1"/>
      <c r="J9767" s="1"/>
      <c r="K9767" s="1"/>
      <c r="AA9767" s="1"/>
      <c r="AB9767" s="1"/>
      <c r="AC9767" s="1"/>
      <c r="AJ9767" s="1"/>
      <c r="AK9767" s="1"/>
      <c r="AL9767" s="1"/>
    </row>
    <row r="9768">
      <c r="I9768" s="1"/>
      <c r="J9768" s="1"/>
      <c r="K9768" s="1"/>
      <c r="AA9768" s="1"/>
      <c r="AB9768" s="1"/>
      <c r="AC9768" s="1"/>
      <c r="AJ9768" s="1"/>
      <c r="AK9768" s="1"/>
      <c r="AL9768" s="1"/>
    </row>
    <row r="9769">
      <c r="I9769" s="1"/>
      <c r="J9769" s="1"/>
      <c r="K9769" s="1"/>
      <c r="AA9769" s="1"/>
      <c r="AB9769" s="1"/>
      <c r="AC9769" s="1"/>
      <c r="AJ9769" s="1"/>
      <c r="AK9769" s="1"/>
      <c r="AL9769" s="1"/>
    </row>
    <row r="9770">
      <c r="I9770" s="1"/>
      <c r="J9770" s="1"/>
      <c r="K9770" s="1"/>
      <c r="AA9770" s="1"/>
      <c r="AB9770" s="1"/>
      <c r="AC9770" s="1"/>
      <c r="AJ9770" s="1"/>
      <c r="AK9770" s="1"/>
      <c r="AL9770" s="1"/>
    </row>
    <row r="9771">
      <c r="I9771" s="1"/>
      <c r="J9771" s="1"/>
      <c r="K9771" s="1"/>
      <c r="AA9771" s="1"/>
      <c r="AB9771" s="1"/>
      <c r="AC9771" s="1"/>
      <c r="AJ9771" s="1"/>
      <c r="AK9771" s="1"/>
      <c r="AL9771" s="1"/>
    </row>
    <row r="9772">
      <c r="I9772" s="1"/>
      <c r="J9772" s="1"/>
      <c r="K9772" s="1"/>
      <c r="AA9772" s="1"/>
      <c r="AB9772" s="1"/>
      <c r="AC9772" s="1"/>
      <c r="AJ9772" s="1"/>
      <c r="AK9772" s="1"/>
      <c r="AL9772" s="1"/>
    </row>
    <row r="9773">
      <c r="I9773" s="1"/>
      <c r="J9773" s="1"/>
      <c r="K9773" s="1"/>
      <c r="AA9773" s="1"/>
      <c r="AB9773" s="1"/>
      <c r="AC9773" s="1"/>
      <c r="AJ9773" s="1"/>
      <c r="AK9773" s="1"/>
      <c r="AL9773" s="1"/>
    </row>
    <row r="9774">
      <c r="I9774" s="1"/>
      <c r="J9774" s="1"/>
      <c r="K9774" s="1"/>
      <c r="AA9774" s="1"/>
      <c r="AB9774" s="1"/>
      <c r="AC9774" s="1"/>
      <c r="AJ9774" s="1"/>
      <c r="AK9774" s="1"/>
      <c r="AL9774" s="1"/>
    </row>
    <row r="9775">
      <c r="I9775" s="1"/>
      <c r="J9775" s="1"/>
      <c r="K9775" s="1"/>
      <c r="AA9775" s="1"/>
      <c r="AB9775" s="1"/>
      <c r="AC9775" s="1"/>
      <c r="AJ9775" s="1"/>
      <c r="AK9775" s="1"/>
      <c r="AL9775" s="1"/>
    </row>
    <row r="9776">
      <c r="I9776" s="1"/>
      <c r="J9776" s="1"/>
      <c r="K9776" s="1"/>
      <c r="AA9776" s="1"/>
      <c r="AB9776" s="1"/>
      <c r="AC9776" s="1"/>
      <c r="AJ9776" s="1"/>
      <c r="AK9776" s="1"/>
      <c r="AL9776" s="1"/>
    </row>
    <row r="9777">
      <c r="I9777" s="1"/>
      <c r="J9777" s="1"/>
      <c r="K9777" s="1"/>
      <c r="AA9777" s="1"/>
      <c r="AB9777" s="1"/>
      <c r="AC9777" s="1"/>
      <c r="AJ9777" s="1"/>
      <c r="AK9777" s="1"/>
      <c r="AL9777" s="1"/>
    </row>
    <row r="9778">
      <c r="I9778" s="1"/>
      <c r="J9778" s="1"/>
      <c r="K9778" s="1"/>
      <c r="AA9778" s="1"/>
      <c r="AB9778" s="1"/>
      <c r="AC9778" s="1"/>
      <c r="AJ9778" s="1"/>
      <c r="AK9778" s="1"/>
      <c r="AL9778" s="1"/>
    </row>
    <row r="9779">
      <c r="I9779" s="1"/>
      <c r="J9779" s="1"/>
      <c r="K9779" s="1"/>
      <c r="AA9779" s="1"/>
      <c r="AB9779" s="1"/>
      <c r="AC9779" s="1"/>
      <c r="AJ9779" s="1"/>
      <c r="AK9779" s="1"/>
      <c r="AL9779" s="1"/>
    </row>
    <row r="9780">
      <c r="I9780" s="1"/>
      <c r="J9780" s="1"/>
      <c r="K9780" s="1"/>
      <c r="AA9780" s="1"/>
      <c r="AB9780" s="1"/>
      <c r="AC9780" s="1"/>
      <c r="AJ9780" s="1"/>
      <c r="AK9780" s="1"/>
      <c r="AL9780" s="1"/>
    </row>
    <row r="9781">
      <c r="I9781" s="1"/>
      <c r="J9781" s="1"/>
      <c r="K9781" s="1"/>
      <c r="AA9781" s="1"/>
      <c r="AB9781" s="1"/>
      <c r="AC9781" s="1"/>
      <c r="AJ9781" s="1"/>
      <c r="AK9781" s="1"/>
      <c r="AL9781" s="1"/>
    </row>
    <row r="9782">
      <c r="I9782" s="1"/>
      <c r="J9782" s="1"/>
      <c r="K9782" s="1"/>
      <c r="AA9782" s="1"/>
      <c r="AB9782" s="1"/>
      <c r="AC9782" s="1"/>
      <c r="AJ9782" s="1"/>
      <c r="AK9782" s="1"/>
      <c r="AL9782" s="1"/>
    </row>
    <row r="9783">
      <c r="I9783" s="1"/>
      <c r="J9783" s="1"/>
      <c r="K9783" s="1"/>
      <c r="AA9783" s="1"/>
      <c r="AB9783" s="1"/>
      <c r="AC9783" s="1"/>
      <c r="AJ9783" s="1"/>
      <c r="AK9783" s="1"/>
      <c r="AL9783" s="1"/>
    </row>
    <row r="9784">
      <c r="I9784" s="1"/>
      <c r="J9784" s="1"/>
      <c r="K9784" s="1"/>
      <c r="AA9784" s="1"/>
      <c r="AB9784" s="1"/>
      <c r="AC9784" s="1"/>
      <c r="AJ9784" s="1"/>
      <c r="AK9784" s="1"/>
      <c r="AL9784" s="1"/>
    </row>
    <row r="9785">
      <c r="I9785" s="1"/>
      <c r="J9785" s="1"/>
      <c r="K9785" s="1"/>
      <c r="AA9785" s="1"/>
      <c r="AB9785" s="1"/>
      <c r="AC9785" s="1"/>
      <c r="AJ9785" s="1"/>
      <c r="AK9785" s="1"/>
      <c r="AL9785" s="1"/>
    </row>
    <row r="9786">
      <c r="I9786" s="1"/>
      <c r="J9786" s="1"/>
      <c r="K9786" s="1"/>
      <c r="AA9786" s="1"/>
      <c r="AB9786" s="1"/>
      <c r="AC9786" s="1"/>
      <c r="AJ9786" s="1"/>
      <c r="AK9786" s="1"/>
      <c r="AL9786" s="1"/>
    </row>
    <row r="9787">
      <c r="I9787" s="1"/>
      <c r="J9787" s="1"/>
      <c r="K9787" s="1"/>
      <c r="AA9787" s="1"/>
      <c r="AB9787" s="1"/>
      <c r="AC9787" s="1"/>
      <c r="AJ9787" s="1"/>
      <c r="AK9787" s="1"/>
      <c r="AL9787" s="1"/>
    </row>
    <row r="9788">
      <c r="I9788" s="1"/>
      <c r="J9788" s="1"/>
      <c r="K9788" s="1"/>
      <c r="AA9788" s="1"/>
      <c r="AB9788" s="1"/>
      <c r="AC9788" s="1"/>
      <c r="AJ9788" s="1"/>
      <c r="AK9788" s="1"/>
      <c r="AL9788" s="1"/>
    </row>
    <row r="9789">
      <c r="I9789" s="1"/>
      <c r="J9789" s="1"/>
      <c r="K9789" s="1"/>
      <c r="AA9789" s="1"/>
      <c r="AB9789" s="1"/>
      <c r="AC9789" s="1"/>
      <c r="AJ9789" s="1"/>
      <c r="AK9789" s="1"/>
      <c r="AL9789" s="1"/>
    </row>
    <row r="9790">
      <c r="I9790" s="1"/>
      <c r="J9790" s="1"/>
      <c r="K9790" s="1"/>
      <c r="AA9790" s="1"/>
      <c r="AB9790" s="1"/>
      <c r="AC9790" s="1"/>
      <c r="AJ9790" s="1"/>
      <c r="AK9790" s="1"/>
      <c r="AL9790" s="1"/>
    </row>
    <row r="9791">
      <c r="I9791" s="1"/>
      <c r="J9791" s="1"/>
      <c r="K9791" s="1"/>
      <c r="AA9791" s="1"/>
      <c r="AB9791" s="1"/>
      <c r="AC9791" s="1"/>
      <c r="AJ9791" s="1"/>
      <c r="AK9791" s="1"/>
      <c r="AL9791" s="1"/>
    </row>
    <row r="9792">
      <c r="I9792" s="1"/>
      <c r="J9792" s="1"/>
      <c r="K9792" s="1"/>
      <c r="AA9792" s="1"/>
      <c r="AB9792" s="1"/>
      <c r="AC9792" s="1"/>
      <c r="AJ9792" s="1"/>
      <c r="AK9792" s="1"/>
      <c r="AL9792" s="1"/>
    </row>
    <row r="9793">
      <c r="I9793" s="1"/>
      <c r="J9793" s="1"/>
      <c r="K9793" s="1"/>
      <c r="AA9793" s="1"/>
      <c r="AB9793" s="1"/>
      <c r="AC9793" s="1"/>
      <c r="AJ9793" s="1"/>
      <c r="AK9793" s="1"/>
      <c r="AL9793" s="1"/>
    </row>
    <row r="9794">
      <c r="I9794" s="1"/>
      <c r="J9794" s="1"/>
      <c r="K9794" s="1"/>
      <c r="AA9794" s="1"/>
      <c r="AB9794" s="1"/>
      <c r="AC9794" s="1"/>
      <c r="AJ9794" s="1"/>
      <c r="AK9794" s="1"/>
      <c r="AL9794" s="1"/>
    </row>
    <row r="9795">
      <c r="I9795" s="1"/>
      <c r="J9795" s="1"/>
      <c r="K9795" s="1"/>
      <c r="AA9795" s="1"/>
      <c r="AB9795" s="1"/>
      <c r="AC9795" s="1"/>
      <c r="AJ9795" s="1"/>
      <c r="AK9795" s="1"/>
      <c r="AL9795" s="1"/>
    </row>
    <row r="9796">
      <c r="I9796" s="1"/>
      <c r="J9796" s="1"/>
      <c r="K9796" s="1"/>
      <c r="AA9796" s="1"/>
      <c r="AB9796" s="1"/>
      <c r="AC9796" s="1"/>
      <c r="AJ9796" s="1"/>
      <c r="AK9796" s="1"/>
      <c r="AL9796" s="1"/>
    </row>
    <row r="9797">
      <c r="I9797" s="1"/>
      <c r="J9797" s="1"/>
      <c r="K9797" s="1"/>
      <c r="AA9797" s="1"/>
      <c r="AB9797" s="1"/>
      <c r="AC9797" s="1"/>
      <c r="AJ9797" s="1"/>
      <c r="AK9797" s="1"/>
      <c r="AL9797" s="1"/>
    </row>
    <row r="9798">
      <c r="I9798" s="1"/>
      <c r="J9798" s="1"/>
      <c r="K9798" s="1"/>
      <c r="AA9798" s="1"/>
      <c r="AB9798" s="1"/>
      <c r="AC9798" s="1"/>
      <c r="AJ9798" s="1"/>
      <c r="AK9798" s="1"/>
      <c r="AL9798" s="1"/>
    </row>
    <row r="9799">
      <c r="I9799" s="1"/>
      <c r="J9799" s="1"/>
      <c r="K9799" s="1"/>
      <c r="AA9799" s="1"/>
      <c r="AB9799" s="1"/>
      <c r="AC9799" s="1"/>
      <c r="AJ9799" s="1"/>
      <c r="AK9799" s="1"/>
      <c r="AL9799" s="1"/>
    </row>
    <row r="9800">
      <c r="I9800" s="1"/>
      <c r="J9800" s="1"/>
      <c r="K9800" s="1"/>
      <c r="AA9800" s="1"/>
      <c r="AB9800" s="1"/>
      <c r="AC9800" s="1"/>
      <c r="AJ9800" s="1"/>
      <c r="AK9800" s="1"/>
      <c r="AL9800" s="1"/>
    </row>
    <row r="9801">
      <c r="I9801" s="1"/>
      <c r="J9801" s="1"/>
      <c r="K9801" s="1"/>
      <c r="AA9801" s="1"/>
      <c r="AB9801" s="1"/>
      <c r="AC9801" s="1"/>
      <c r="AJ9801" s="1"/>
      <c r="AK9801" s="1"/>
      <c r="AL9801" s="1"/>
    </row>
    <row r="9802">
      <c r="I9802" s="1"/>
      <c r="J9802" s="1"/>
      <c r="K9802" s="1"/>
      <c r="AA9802" s="1"/>
      <c r="AB9802" s="1"/>
      <c r="AC9802" s="1"/>
      <c r="AJ9802" s="1"/>
      <c r="AK9802" s="1"/>
      <c r="AL9802" s="1"/>
    </row>
    <row r="9803">
      <c r="I9803" s="1"/>
      <c r="J9803" s="1"/>
      <c r="K9803" s="1"/>
      <c r="AA9803" s="1"/>
      <c r="AB9803" s="1"/>
      <c r="AC9803" s="1"/>
      <c r="AJ9803" s="1"/>
      <c r="AK9803" s="1"/>
      <c r="AL9803" s="1"/>
    </row>
    <row r="9804">
      <c r="I9804" s="1"/>
      <c r="J9804" s="1"/>
      <c r="K9804" s="1"/>
      <c r="AA9804" s="1"/>
      <c r="AB9804" s="1"/>
      <c r="AC9804" s="1"/>
      <c r="AJ9804" s="1"/>
      <c r="AK9804" s="1"/>
      <c r="AL9804" s="1"/>
    </row>
    <row r="9805">
      <c r="I9805" s="1"/>
      <c r="J9805" s="1"/>
      <c r="K9805" s="1"/>
      <c r="AA9805" s="1"/>
      <c r="AB9805" s="1"/>
      <c r="AC9805" s="1"/>
      <c r="AJ9805" s="1"/>
      <c r="AK9805" s="1"/>
      <c r="AL9805" s="1"/>
    </row>
    <row r="9806">
      <c r="I9806" s="1"/>
      <c r="J9806" s="1"/>
      <c r="K9806" s="1"/>
      <c r="AA9806" s="1"/>
      <c r="AB9806" s="1"/>
      <c r="AC9806" s="1"/>
      <c r="AJ9806" s="1"/>
      <c r="AK9806" s="1"/>
      <c r="AL9806" s="1"/>
    </row>
    <row r="9807">
      <c r="I9807" s="1"/>
      <c r="J9807" s="1"/>
      <c r="K9807" s="1"/>
      <c r="AA9807" s="1"/>
      <c r="AB9807" s="1"/>
      <c r="AC9807" s="1"/>
      <c r="AJ9807" s="1"/>
      <c r="AK9807" s="1"/>
      <c r="AL9807" s="1"/>
    </row>
    <row r="9808">
      <c r="I9808" s="1"/>
      <c r="J9808" s="1"/>
      <c r="K9808" s="1"/>
      <c r="AA9808" s="1"/>
      <c r="AB9808" s="1"/>
      <c r="AC9808" s="1"/>
      <c r="AJ9808" s="1"/>
      <c r="AK9808" s="1"/>
      <c r="AL9808" s="1"/>
    </row>
    <row r="9809">
      <c r="I9809" s="1"/>
      <c r="J9809" s="1"/>
      <c r="K9809" s="1"/>
      <c r="AA9809" s="1"/>
      <c r="AB9809" s="1"/>
      <c r="AC9809" s="1"/>
      <c r="AJ9809" s="1"/>
      <c r="AK9809" s="1"/>
      <c r="AL9809" s="1"/>
    </row>
    <row r="9810">
      <c r="I9810" s="1"/>
      <c r="J9810" s="1"/>
      <c r="K9810" s="1"/>
      <c r="AA9810" s="1"/>
      <c r="AB9810" s="1"/>
      <c r="AC9810" s="1"/>
      <c r="AJ9810" s="1"/>
      <c r="AK9810" s="1"/>
      <c r="AL9810" s="1"/>
    </row>
    <row r="9811">
      <c r="I9811" s="1"/>
      <c r="J9811" s="1"/>
      <c r="K9811" s="1"/>
      <c r="AA9811" s="1"/>
      <c r="AB9811" s="1"/>
      <c r="AC9811" s="1"/>
      <c r="AJ9811" s="1"/>
      <c r="AK9811" s="1"/>
      <c r="AL9811" s="1"/>
    </row>
    <row r="9812">
      <c r="I9812" s="1"/>
      <c r="J9812" s="1"/>
      <c r="K9812" s="1"/>
      <c r="AA9812" s="1"/>
      <c r="AB9812" s="1"/>
      <c r="AC9812" s="1"/>
      <c r="AJ9812" s="1"/>
      <c r="AK9812" s="1"/>
      <c r="AL9812" s="1"/>
    </row>
    <row r="9813">
      <c r="I9813" s="1"/>
      <c r="J9813" s="1"/>
      <c r="K9813" s="1"/>
      <c r="AA9813" s="1"/>
      <c r="AB9813" s="1"/>
      <c r="AC9813" s="1"/>
      <c r="AJ9813" s="1"/>
      <c r="AK9813" s="1"/>
      <c r="AL9813" s="1"/>
    </row>
    <row r="9814">
      <c r="I9814" s="1"/>
      <c r="J9814" s="1"/>
      <c r="K9814" s="1"/>
      <c r="AA9814" s="1"/>
      <c r="AB9814" s="1"/>
      <c r="AC9814" s="1"/>
      <c r="AJ9814" s="1"/>
      <c r="AK9814" s="1"/>
      <c r="AL9814" s="1"/>
    </row>
    <row r="9815">
      <c r="I9815" s="1"/>
      <c r="J9815" s="1"/>
      <c r="K9815" s="1"/>
      <c r="AA9815" s="1"/>
      <c r="AB9815" s="1"/>
      <c r="AC9815" s="1"/>
      <c r="AJ9815" s="1"/>
      <c r="AK9815" s="1"/>
      <c r="AL9815" s="1"/>
    </row>
    <row r="9816">
      <c r="I9816" s="1"/>
      <c r="J9816" s="1"/>
      <c r="K9816" s="1"/>
      <c r="AA9816" s="1"/>
      <c r="AB9816" s="1"/>
      <c r="AC9816" s="1"/>
      <c r="AJ9816" s="1"/>
      <c r="AK9816" s="1"/>
      <c r="AL9816" s="1"/>
    </row>
    <row r="9817">
      <c r="I9817" s="1"/>
      <c r="J9817" s="1"/>
      <c r="K9817" s="1"/>
      <c r="AA9817" s="1"/>
      <c r="AB9817" s="1"/>
      <c r="AC9817" s="1"/>
      <c r="AJ9817" s="1"/>
      <c r="AK9817" s="1"/>
      <c r="AL9817" s="1"/>
    </row>
    <row r="9818">
      <c r="I9818" s="1"/>
      <c r="J9818" s="1"/>
      <c r="K9818" s="1"/>
      <c r="AA9818" s="1"/>
      <c r="AB9818" s="1"/>
      <c r="AC9818" s="1"/>
      <c r="AJ9818" s="1"/>
      <c r="AK9818" s="1"/>
      <c r="AL9818" s="1"/>
    </row>
    <row r="9819">
      <c r="I9819" s="1"/>
      <c r="J9819" s="1"/>
      <c r="K9819" s="1"/>
      <c r="AA9819" s="1"/>
      <c r="AB9819" s="1"/>
      <c r="AC9819" s="1"/>
      <c r="AJ9819" s="1"/>
      <c r="AK9819" s="1"/>
      <c r="AL9819" s="1"/>
    </row>
    <row r="9820">
      <c r="I9820" s="1"/>
      <c r="J9820" s="1"/>
      <c r="K9820" s="1"/>
      <c r="AA9820" s="1"/>
      <c r="AB9820" s="1"/>
      <c r="AC9820" s="1"/>
      <c r="AJ9820" s="1"/>
      <c r="AK9820" s="1"/>
      <c r="AL9820" s="1"/>
    </row>
    <row r="9821">
      <c r="I9821" s="1"/>
      <c r="J9821" s="1"/>
      <c r="K9821" s="1"/>
      <c r="AA9821" s="1"/>
      <c r="AB9821" s="1"/>
      <c r="AC9821" s="1"/>
      <c r="AJ9821" s="1"/>
      <c r="AK9821" s="1"/>
      <c r="AL9821" s="1"/>
    </row>
    <row r="9822">
      <c r="I9822" s="1"/>
      <c r="J9822" s="1"/>
      <c r="K9822" s="1"/>
      <c r="AA9822" s="1"/>
      <c r="AB9822" s="1"/>
      <c r="AC9822" s="1"/>
      <c r="AJ9822" s="1"/>
      <c r="AK9822" s="1"/>
      <c r="AL9822" s="1"/>
    </row>
    <row r="9823">
      <c r="I9823" s="1"/>
      <c r="J9823" s="1"/>
      <c r="K9823" s="1"/>
      <c r="AA9823" s="1"/>
      <c r="AB9823" s="1"/>
      <c r="AC9823" s="1"/>
      <c r="AJ9823" s="1"/>
      <c r="AK9823" s="1"/>
      <c r="AL9823" s="1"/>
    </row>
    <row r="9824">
      <c r="I9824" s="1"/>
      <c r="J9824" s="1"/>
      <c r="K9824" s="1"/>
      <c r="AA9824" s="1"/>
      <c r="AB9824" s="1"/>
      <c r="AC9824" s="1"/>
      <c r="AJ9824" s="1"/>
      <c r="AK9824" s="1"/>
      <c r="AL9824" s="1"/>
    </row>
    <row r="9825">
      <c r="I9825" s="1"/>
      <c r="J9825" s="1"/>
      <c r="K9825" s="1"/>
      <c r="AA9825" s="1"/>
      <c r="AB9825" s="1"/>
      <c r="AC9825" s="1"/>
      <c r="AJ9825" s="1"/>
      <c r="AK9825" s="1"/>
      <c r="AL9825" s="1"/>
    </row>
    <row r="9826">
      <c r="I9826" s="1"/>
      <c r="J9826" s="1"/>
      <c r="K9826" s="1"/>
      <c r="AA9826" s="1"/>
      <c r="AB9826" s="1"/>
      <c r="AC9826" s="1"/>
      <c r="AJ9826" s="1"/>
      <c r="AK9826" s="1"/>
      <c r="AL9826" s="1"/>
    </row>
    <row r="9827">
      <c r="I9827" s="1"/>
      <c r="J9827" s="1"/>
      <c r="K9827" s="1"/>
      <c r="AA9827" s="1"/>
      <c r="AB9827" s="1"/>
      <c r="AC9827" s="1"/>
      <c r="AJ9827" s="1"/>
      <c r="AK9827" s="1"/>
      <c r="AL9827" s="1"/>
    </row>
    <row r="9828">
      <c r="I9828" s="1"/>
      <c r="J9828" s="1"/>
      <c r="K9828" s="1"/>
      <c r="AA9828" s="1"/>
      <c r="AB9828" s="1"/>
      <c r="AC9828" s="1"/>
      <c r="AJ9828" s="1"/>
      <c r="AK9828" s="1"/>
      <c r="AL9828" s="1"/>
    </row>
    <row r="9829">
      <c r="I9829" s="1"/>
      <c r="J9829" s="1"/>
      <c r="K9829" s="1"/>
      <c r="AA9829" s="1"/>
      <c r="AB9829" s="1"/>
      <c r="AC9829" s="1"/>
      <c r="AJ9829" s="1"/>
      <c r="AK9829" s="1"/>
      <c r="AL9829" s="1"/>
    </row>
    <row r="9830">
      <c r="I9830" s="1"/>
      <c r="J9830" s="1"/>
      <c r="K9830" s="1"/>
      <c r="AA9830" s="1"/>
      <c r="AB9830" s="1"/>
      <c r="AC9830" s="1"/>
      <c r="AJ9830" s="1"/>
      <c r="AK9830" s="1"/>
      <c r="AL9830" s="1"/>
    </row>
    <row r="9831">
      <c r="I9831" s="1"/>
      <c r="J9831" s="1"/>
      <c r="K9831" s="1"/>
      <c r="AA9831" s="1"/>
      <c r="AB9831" s="1"/>
      <c r="AC9831" s="1"/>
      <c r="AJ9831" s="1"/>
      <c r="AK9831" s="1"/>
      <c r="AL9831" s="1"/>
    </row>
    <row r="9832">
      <c r="I9832" s="1"/>
      <c r="J9832" s="1"/>
      <c r="K9832" s="1"/>
      <c r="AA9832" s="1"/>
      <c r="AB9832" s="1"/>
      <c r="AC9832" s="1"/>
      <c r="AJ9832" s="1"/>
      <c r="AK9832" s="1"/>
      <c r="AL9832" s="1"/>
    </row>
    <row r="9833">
      <c r="I9833" s="1"/>
      <c r="J9833" s="1"/>
      <c r="K9833" s="1"/>
      <c r="AA9833" s="1"/>
      <c r="AB9833" s="1"/>
      <c r="AC9833" s="1"/>
      <c r="AJ9833" s="1"/>
      <c r="AK9833" s="1"/>
      <c r="AL9833" s="1"/>
    </row>
    <row r="9834">
      <c r="I9834" s="1"/>
      <c r="J9834" s="1"/>
      <c r="K9834" s="1"/>
      <c r="AA9834" s="1"/>
      <c r="AB9834" s="1"/>
      <c r="AC9834" s="1"/>
      <c r="AJ9834" s="1"/>
      <c r="AK9834" s="1"/>
      <c r="AL9834" s="1"/>
    </row>
    <row r="9835">
      <c r="I9835" s="1"/>
      <c r="J9835" s="1"/>
      <c r="K9835" s="1"/>
      <c r="AA9835" s="1"/>
      <c r="AB9835" s="1"/>
      <c r="AC9835" s="1"/>
      <c r="AJ9835" s="1"/>
      <c r="AK9835" s="1"/>
      <c r="AL9835" s="1"/>
    </row>
    <row r="9836">
      <c r="I9836" s="1"/>
      <c r="J9836" s="1"/>
      <c r="K9836" s="1"/>
      <c r="AA9836" s="1"/>
      <c r="AB9836" s="1"/>
      <c r="AC9836" s="1"/>
      <c r="AJ9836" s="1"/>
      <c r="AK9836" s="1"/>
      <c r="AL9836" s="1"/>
    </row>
    <row r="9837">
      <c r="I9837" s="1"/>
      <c r="J9837" s="1"/>
      <c r="K9837" s="1"/>
      <c r="AA9837" s="1"/>
      <c r="AB9837" s="1"/>
      <c r="AC9837" s="1"/>
      <c r="AJ9837" s="1"/>
      <c r="AK9837" s="1"/>
      <c r="AL9837" s="1"/>
    </row>
    <row r="9838">
      <c r="I9838" s="1"/>
      <c r="J9838" s="1"/>
      <c r="K9838" s="1"/>
      <c r="AA9838" s="1"/>
      <c r="AB9838" s="1"/>
      <c r="AC9838" s="1"/>
      <c r="AJ9838" s="1"/>
      <c r="AK9838" s="1"/>
      <c r="AL9838" s="1"/>
    </row>
    <row r="9839">
      <c r="I9839" s="1"/>
      <c r="J9839" s="1"/>
      <c r="K9839" s="1"/>
      <c r="AA9839" s="1"/>
      <c r="AB9839" s="1"/>
      <c r="AC9839" s="1"/>
      <c r="AJ9839" s="1"/>
      <c r="AK9839" s="1"/>
      <c r="AL9839" s="1"/>
    </row>
    <row r="9840">
      <c r="I9840" s="1"/>
      <c r="J9840" s="1"/>
      <c r="K9840" s="1"/>
      <c r="AA9840" s="1"/>
      <c r="AB9840" s="1"/>
      <c r="AC9840" s="1"/>
      <c r="AJ9840" s="1"/>
      <c r="AK9840" s="1"/>
      <c r="AL9840" s="1"/>
    </row>
    <row r="9841">
      <c r="I9841" s="1"/>
      <c r="J9841" s="1"/>
      <c r="K9841" s="1"/>
      <c r="AA9841" s="1"/>
      <c r="AB9841" s="1"/>
      <c r="AC9841" s="1"/>
      <c r="AJ9841" s="1"/>
      <c r="AK9841" s="1"/>
      <c r="AL9841" s="1"/>
    </row>
    <row r="9842">
      <c r="I9842" s="1"/>
      <c r="J9842" s="1"/>
      <c r="K9842" s="1"/>
      <c r="AA9842" s="1"/>
      <c r="AB9842" s="1"/>
      <c r="AC9842" s="1"/>
      <c r="AJ9842" s="1"/>
      <c r="AK9842" s="1"/>
      <c r="AL9842" s="1"/>
    </row>
    <row r="9843">
      <c r="I9843" s="1"/>
      <c r="J9843" s="1"/>
      <c r="K9843" s="1"/>
      <c r="AA9843" s="1"/>
      <c r="AB9843" s="1"/>
      <c r="AC9843" s="1"/>
      <c r="AJ9843" s="1"/>
      <c r="AK9843" s="1"/>
      <c r="AL9843" s="1"/>
    </row>
    <row r="9844">
      <c r="I9844" s="1"/>
      <c r="J9844" s="1"/>
      <c r="K9844" s="1"/>
      <c r="AA9844" s="1"/>
      <c r="AB9844" s="1"/>
      <c r="AC9844" s="1"/>
      <c r="AJ9844" s="1"/>
      <c r="AK9844" s="1"/>
      <c r="AL9844" s="1"/>
    </row>
    <row r="9845">
      <c r="I9845" s="1"/>
      <c r="J9845" s="1"/>
      <c r="K9845" s="1"/>
      <c r="AA9845" s="1"/>
      <c r="AB9845" s="1"/>
      <c r="AC9845" s="1"/>
      <c r="AJ9845" s="1"/>
      <c r="AK9845" s="1"/>
      <c r="AL9845" s="1"/>
    </row>
    <row r="9846">
      <c r="I9846" s="1"/>
      <c r="J9846" s="1"/>
      <c r="K9846" s="1"/>
      <c r="AA9846" s="1"/>
      <c r="AB9846" s="1"/>
      <c r="AC9846" s="1"/>
      <c r="AJ9846" s="1"/>
      <c r="AK9846" s="1"/>
      <c r="AL9846" s="1"/>
    </row>
    <row r="9847">
      <c r="I9847" s="1"/>
      <c r="J9847" s="1"/>
      <c r="K9847" s="1"/>
      <c r="AA9847" s="1"/>
      <c r="AB9847" s="1"/>
      <c r="AC9847" s="1"/>
      <c r="AJ9847" s="1"/>
      <c r="AK9847" s="1"/>
      <c r="AL9847" s="1"/>
    </row>
    <row r="9848">
      <c r="I9848" s="1"/>
      <c r="J9848" s="1"/>
      <c r="K9848" s="1"/>
      <c r="AA9848" s="1"/>
      <c r="AB9848" s="1"/>
      <c r="AC9848" s="1"/>
      <c r="AJ9848" s="1"/>
      <c r="AK9848" s="1"/>
      <c r="AL9848" s="1"/>
    </row>
    <row r="9849">
      <c r="I9849" s="1"/>
      <c r="J9849" s="1"/>
      <c r="K9849" s="1"/>
      <c r="AA9849" s="1"/>
      <c r="AB9849" s="1"/>
      <c r="AC9849" s="1"/>
      <c r="AJ9849" s="1"/>
      <c r="AK9849" s="1"/>
      <c r="AL9849" s="1"/>
    </row>
    <row r="9850">
      <c r="I9850" s="1"/>
      <c r="J9850" s="1"/>
      <c r="K9850" s="1"/>
      <c r="AA9850" s="1"/>
      <c r="AB9850" s="1"/>
      <c r="AC9850" s="1"/>
      <c r="AJ9850" s="1"/>
      <c r="AK9850" s="1"/>
      <c r="AL9850" s="1"/>
    </row>
    <row r="9851">
      <c r="I9851" s="1"/>
      <c r="J9851" s="1"/>
      <c r="K9851" s="1"/>
      <c r="AA9851" s="1"/>
      <c r="AB9851" s="1"/>
      <c r="AC9851" s="1"/>
      <c r="AJ9851" s="1"/>
      <c r="AK9851" s="1"/>
      <c r="AL9851" s="1"/>
    </row>
    <row r="9852">
      <c r="I9852" s="1"/>
      <c r="J9852" s="1"/>
      <c r="K9852" s="1"/>
      <c r="AA9852" s="1"/>
      <c r="AB9852" s="1"/>
      <c r="AC9852" s="1"/>
      <c r="AJ9852" s="1"/>
      <c r="AK9852" s="1"/>
      <c r="AL9852" s="1"/>
    </row>
    <row r="9853">
      <c r="I9853" s="1"/>
      <c r="J9853" s="1"/>
      <c r="K9853" s="1"/>
      <c r="AA9853" s="1"/>
      <c r="AB9853" s="1"/>
      <c r="AC9853" s="1"/>
      <c r="AJ9853" s="1"/>
      <c r="AK9853" s="1"/>
      <c r="AL9853" s="1"/>
    </row>
    <row r="9854">
      <c r="I9854" s="1"/>
      <c r="J9854" s="1"/>
      <c r="K9854" s="1"/>
      <c r="AA9854" s="1"/>
      <c r="AB9854" s="1"/>
      <c r="AC9854" s="1"/>
      <c r="AJ9854" s="1"/>
      <c r="AK9854" s="1"/>
      <c r="AL9854" s="1"/>
    </row>
    <row r="9855">
      <c r="I9855" s="1"/>
      <c r="J9855" s="1"/>
      <c r="K9855" s="1"/>
      <c r="AA9855" s="1"/>
      <c r="AB9855" s="1"/>
      <c r="AC9855" s="1"/>
      <c r="AJ9855" s="1"/>
      <c r="AK9855" s="1"/>
      <c r="AL9855" s="1"/>
    </row>
    <row r="9856">
      <c r="I9856" s="1"/>
      <c r="J9856" s="1"/>
      <c r="K9856" s="1"/>
      <c r="AA9856" s="1"/>
      <c r="AB9856" s="1"/>
      <c r="AC9856" s="1"/>
      <c r="AJ9856" s="1"/>
      <c r="AK9856" s="1"/>
      <c r="AL9856" s="1"/>
    </row>
    <row r="9857">
      <c r="I9857" s="1"/>
      <c r="J9857" s="1"/>
      <c r="K9857" s="1"/>
      <c r="AA9857" s="1"/>
      <c r="AB9857" s="1"/>
      <c r="AC9857" s="1"/>
      <c r="AJ9857" s="1"/>
      <c r="AK9857" s="1"/>
      <c r="AL9857" s="1"/>
    </row>
    <row r="9858">
      <c r="I9858" s="1"/>
      <c r="J9858" s="1"/>
      <c r="K9858" s="1"/>
      <c r="AA9858" s="1"/>
      <c r="AB9858" s="1"/>
      <c r="AC9858" s="1"/>
      <c r="AJ9858" s="1"/>
      <c r="AK9858" s="1"/>
      <c r="AL9858" s="1"/>
    </row>
    <row r="9859">
      <c r="I9859" s="1"/>
      <c r="J9859" s="1"/>
      <c r="K9859" s="1"/>
      <c r="AA9859" s="1"/>
      <c r="AB9859" s="1"/>
      <c r="AC9859" s="1"/>
      <c r="AJ9859" s="1"/>
      <c r="AK9859" s="1"/>
      <c r="AL9859" s="1"/>
    </row>
    <row r="9860">
      <c r="I9860" s="1"/>
      <c r="J9860" s="1"/>
      <c r="K9860" s="1"/>
      <c r="AA9860" s="1"/>
      <c r="AB9860" s="1"/>
      <c r="AC9860" s="1"/>
      <c r="AJ9860" s="1"/>
      <c r="AK9860" s="1"/>
      <c r="AL9860" s="1"/>
    </row>
    <row r="9861">
      <c r="I9861" s="1"/>
      <c r="J9861" s="1"/>
      <c r="K9861" s="1"/>
      <c r="AA9861" s="1"/>
      <c r="AB9861" s="1"/>
      <c r="AC9861" s="1"/>
      <c r="AJ9861" s="1"/>
      <c r="AK9861" s="1"/>
      <c r="AL9861" s="1"/>
    </row>
    <row r="9862">
      <c r="I9862" s="1"/>
      <c r="J9862" s="1"/>
      <c r="K9862" s="1"/>
      <c r="AA9862" s="1"/>
      <c r="AB9862" s="1"/>
      <c r="AC9862" s="1"/>
      <c r="AJ9862" s="1"/>
      <c r="AK9862" s="1"/>
      <c r="AL9862" s="1"/>
    </row>
    <row r="9863">
      <c r="I9863" s="1"/>
      <c r="J9863" s="1"/>
      <c r="K9863" s="1"/>
      <c r="AA9863" s="1"/>
      <c r="AB9863" s="1"/>
      <c r="AC9863" s="1"/>
      <c r="AJ9863" s="1"/>
      <c r="AK9863" s="1"/>
      <c r="AL9863" s="1"/>
    </row>
    <row r="9864">
      <c r="I9864" s="1"/>
      <c r="J9864" s="1"/>
      <c r="K9864" s="1"/>
      <c r="AA9864" s="1"/>
      <c r="AB9864" s="1"/>
      <c r="AC9864" s="1"/>
      <c r="AJ9864" s="1"/>
      <c r="AK9864" s="1"/>
      <c r="AL9864" s="1"/>
    </row>
    <row r="9865">
      <c r="I9865" s="1"/>
      <c r="J9865" s="1"/>
      <c r="K9865" s="1"/>
      <c r="AA9865" s="1"/>
      <c r="AB9865" s="1"/>
      <c r="AC9865" s="1"/>
      <c r="AJ9865" s="1"/>
      <c r="AK9865" s="1"/>
      <c r="AL9865" s="1"/>
    </row>
    <row r="9866">
      <c r="I9866" s="1"/>
      <c r="J9866" s="1"/>
      <c r="K9866" s="1"/>
      <c r="AA9866" s="1"/>
      <c r="AB9866" s="1"/>
      <c r="AC9866" s="1"/>
      <c r="AJ9866" s="1"/>
      <c r="AK9866" s="1"/>
      <c r="AL9866" s="1"/>
    </row>
    <row r="9867">
      <c r="I9867" s="1"/>
      <c r="J9867" s="1"/>
      <c r="K9867" s="1"/>
      <c r="AA9867" s="1"/>
      <c r="AB9867" s="1"/>
      <c r="AC9867" s="1"/>
      <c r="AJ9867" s="1"/>
      <c r="AK9867" s="1"/>
      <c r="AL9867" s="1"/>
    </row>
    <row r="9868">
      <c r="I9868" s="1"/>
      <c r="J9868" s="1"/>
      <c r="K9868" s="1"/>
      <c r="AA9868" s="1"/>
      <c r="AB9868" s="1"/>
      <c r="AC9868" s="1"/>
      <c r="AJ9868" s="1"/>
      <c r="AK9868" s="1"/>
      <c r="AL9868" s="1"/>
    </row>
    <row r="9869">
      <c r="I9869" s="1"/>
      <c r="J9869" s="1"/>
      <c r="K9869" s="1"/>
      <c r="AA9869" s="1"/>
      <c r="AB9869" s="1"/>
      <c r="AC9869" s="1"/>
      <c r="AJ9869" s="1"/>
      <c r="AK9869" s="1"/>
      <c r="AL9869" s="1"/>
    </row>
    <row r="9870">
      <c r="I9870" s="1"/>
      <c r="J9870" s="1"/>
      <c r="K9870" s="1"/>
      <c r="AA9870" s="1"/>
      <c r="AB9870" s="1"/>
      <c r="AC9870" s="1"/>
      <c r="AJ9870" s="1"/>
      <c r="AK9870" s="1"/>
      <c r="AL9870" s="1"/>
    </row>
    <row r="9871">
      <c r="I9871" s="1"/>
      <c r="J9871" s="1"/>
      <c r="K9871" s="1"/>
      <c r="AA9871" s="1"/>
      <c r="AB9871" s="1"/>
      <c r="AC9871" s="1"/>
      <c r="AJ9871" s="1"/>
      <c r="AK9871" s="1"/>
      <c r="AL9871" s="1"/>
    </row>
    <row r="9872">
      <c r="I9872" s="1"/>
      <c r="J9872" s="1"/>
      <c r="K9872" s="1"/>
      <c r="AA9872" s="1"/>
      <c r="AB9872" s="1"/>
      <c r="AC9872" s="1"/>
      <c r="AJ9872" s="1"/>
      <c r="AK9872" s="1"/>
      <c r="AL9872" s="1"/>
    </row>
    <row r="9873">
      <c r="I9873" s="1"/>
      <c r="J9873" s="1"/>
      <c r="K9873" s="1"/>
      <c r="AA9873" s="1"/>
      <c r="AB9873" s="1"/>
      <c r="AC9873" s="1"/>
      <c r="AJ9873" s="1"/>
      <c r="AK9873" s="1"/>
      <c r="AL9873" s="1"/>
    </row>
    <row r="9874">
      <c r="I9874" s="1"/>
      <c r="J9874" s="1"/>
      <c r="K9874" s="1"/>
      <c r="AA9874" s="1"/>
      <c r="AB9874" s="1"/>
      <c r="AC9874" s="1"/>
      <c r="AJ9874" s="1"/>
      <c r="AK9874" s="1"/>
      <c r="AL9874" s="1"/>
    </row>
    <row r="9875">
      <c r="I9875" s="1"/>
      <c r="J9875" s="1"/>
      <c r="K9875" s="1"/>
      <c r="AA9875" s="1"/>
      <c r="AB9875" s="1"/>
      <c r="AC9875" s="1"/>
      <c r="AJ9875" s="1"/>
      <c r="AK9875" s="1"/>
      <c r="AL9875" s="1"/>
    </row>
    <row r="9876">
      <c r="I9876" s="1"/>
      <c r="J9876" s="1"/>
      <c r="K9876" s="1"/>
      <c r="AA9876" s="1"/>
      <c r="AB9876" s="1"/>
      <c r="AC9876" s="1"/>
      <c r="AJ9876" s="1"/>
      <c r="AK9876" s="1"/>
      <c r="AL9876" s="1"/>
    </row>
    <row r="9877">
      <c r="I9877" s="1"/>
      <c r="J9877" s="1"/>
      <c r="K9877" s="1"/>
      <c r="AA9877" s="1"/>
      <c r="AB9877" s="1"/>
      <c r="AC9877" s="1"/>
      <c r="AJ9877" s="1"/>
      <c r="AK9877" s="1"/>
      <c r="AL9877" s="1"/>
    </row>
    <row r="9878">
      <c r="I9878" s="1"/>
      <c r="J9878" s="1"/>
      <c r="K9878" s="1"/>
      <c r="AA9878" s="1"/>
      <c r="AB9878" s="1"/>
      <c r="AC9878" s="1"/>
      <c r="AJ9878" s="1"/>
      <c r="AK9878" s="1"/>
      <c r="AL9878" s="1"/>
    </row>
    <row r="9879">
      <c r="I9879" s="1"/>
      <c r="J9879" s="1"/>
      <c r="K9879" s="1"/>
      <c r="AA9879" s="1"/>
      <c r="AB9879" s="1"/>
      <c r="AC9879" s="1"/>
      <c r="AJ9879" s="1"/>
      <c r="AK9879" s="1"/>
      <c r="AL9879" s="1"/>
    </row>
    <row r="9880">
      <c r="I9880" s="1"/>
      <c r="J9880" s="1"/>
      <c r="K9880" s="1"/>
      <c r="AA9880" s="1"/>
      <c r="AB9880" s="1"/>
      <c r="AC9880" s="1"/>
      <c r="AJ9880" s="1"/>
      <c r="AK9880" s="1"/>
      <c r="AL9880" s="1"/>
    </row>
    <row r="9881">
      <c r="I9881" s="1"/>
      <c r="J9881" s="1"/>
      <c r="K9881" s="1"/>
      <c r="AA9881" s="1"/>
      <c r="AB9881" s="1"/>
      <c r="AC9881" s="1"/>
      <c r="AJ9881" s="1"/>
      <c r="AK9881" s="1"/>
      <c r="AL9881" s="1"/>
    </row>
    <row r="9882">
      <c r="I9882" s="1"/>
      <c r="J9882" s="1"/>
      <c r="K9882" s="1"/>
      <c r="AA9882" s="1"/>
      <c r="AB9882" s="1"/>
      <c r="AC9882" s="1"/>
      <c r="AJ9882" s="1"/>
      <c r="AK9882" s="1"/>
      <c r="AL9882" s="1"/>
    </row>
    <row r="9883">
      <c r="I9883" s="1"/>
      <c r="J9883" s="1"/>
      <c r="K9883" s="1"/>
      <c r="AA9883" s="1"/>
      <c r="AB9883" s="1"/>
      <c r="AC9883" s="1"/>
      <c r="AJ9883" s="1"/>
      <c r="AK9883" s="1"/>
      <c r="AL9883" s="1"/>
    </row>
    <row r="9884">
      <c r="I9884" s="1"/>
      <c r="J9884" s="1"/>
      <c r="K9884" s="1"/>
      <c r="AA9884" s="1"/>
      <c r="AB9884" s="1"/>
      <c r="AC9884" s="1"/>
      <c r="AJ9884" s="1"/>
      <c r="AK9884" s="1"/>
      <c r="AL9884" s="1"/>
    </row>
    <row r="9885">
      <c r="I9885" s="1"/>
      <c r="J9885" s="1"/>
      <c r="K9885" s="1"/>
      <c r="AA9885" s="1"/>
      <c r="AB9885" s="1"/>
      <c r="AC9885" s="1"/>
      <c r="AJ9885" s="1"/>
      <c r="AK9885" s="1"/>
      <c r="AL9885" s="1"/>
    </row>
    <row r="9886">
      <c r="I9886" s="1"/>
      <c r="J9886" s="1"/>
      <c r="K9886" s="1"/>
      <c r="AA9886" s="1"/>
      <c r="AB9886" s="1"/>
      <c r="AC9886" s="1"/>
      <c r="AJ9886" s="1"/>
      <c r="AK9886" s="1"/>
      <c r="AL9886" s="1"/>
    </row>
    <row r="9887">
      <c r="I9887" s="1"/>
      <c r="J9887" s="1"/>
      <c r="K9887" s="1"/>
      <c r="AA9887" s="1"/>
      <c r="AB9887" s="1"/>
      <c r="AC9887" s="1"/>
      <c r="AJ9887" s="1"/>
      <c r="AK9887" s="1"/>
      <c r="AL9887" s="1"/>
    </row>
    <row r="9888">
      <c r="I9888" s="1"/>
      <c r="J9888" s="1"/>
      <c r="K9888" s="1"/>
      <c r="AA9888" s="1"/>
      <c r="AB9888" s="1"/>
      <c r="AC9888" s="1"/>
      <c r="AJ9888" s="1"/>
      <c r="AK9888" s="1"/>
      <c r="AL9888" s="1"/>
    </row>
    <row r="9889">
      <c r="I9889" s="1"/>
      <c r="J9889" s="1"/>
      <c r="K9889" s="1"/>
      <c r="AA9889" s="1"/>
      <c r="AB9889" s="1"/>
      <c r="AC9889" s="1"/>
      <c r="AJ9889" s="1"/>
      <c r="AK9889" s="1"/>
      <c r="AL9889" s="1"/>
    </row>
    <row r="9890">
      <c r="I9890" s="1"/>
      <c r="J9890" s="1"/>
      <c r="K9890" s="1"/>
      <c r="AA9890" s="1"/>
      <c r="AB9890" s="1"/>
      <c r="AC9890" s="1"/>
      <c r="AJ9890" s="1"/>
      <c r="AK9890" s="1"/>
      <c r="AL9890" s="1"/>
    </row>
    <row r="9891">
      <c r="I9891" s="1"/>
      <c r="J9891" s="1"/>
      <c r="K9891" s="1"/>
      <c r="AA9891" s="1"/>
      <c r="AB9891" s="1"/>
      <c r="AC9891" s="1"/>
      <c r="AJ9891" s="1"/>
      <c r="AK9891" s="1"/>
      <c r="AL9891" s="1"/>
    </row>
    <row r="9892">
      <c r="I9892" s="1"/>
      <c r="J9892" s="1"/>
      <c r="K9892" s="1"/>
      <c r="AA9892" s="1"/>
      <c r="AB9892" s="1"/>
      <c r="AC9892" s="1"/>
      <c r="AJ9892" s="1"/>
      <c r="AK9892" s="1"/>
      <c r="AL9892" s="1"/>
    </row>
    <row r="9893">
      <c r="I9893" s="1"/>
      <c r="J9893" s="1"/>
      <c r="K9893" s="1"/>
      <c r="AA9893" s="1"/>
      <c r="AB9893" s="1"/>
      <c r="AC9893" s="1"/>
      <c r="AJ9893" s="1"/>
      <c r="AK9893" s="1"/>
      <c r="AL9893" s="1"/>
    </row>
    <row r="9894">
      <c r="I9894" s="1"/>
      <c r="J9894" s="1"/>
      <c r="K9894" s="1"/>
      <c r="AA9894" s="1"/>
      <c r="AB9894" s="1"/>
      <c r="AC9894" s="1"/>
      <c r="AJ9894" s="1"/>
      <c r="AK9894" s="1"/>
      <c r="AL9894" s="1"/>
    </row>
    <row r="9895">
      <c r="I9895" s="1"/>
      <c r="J9895" s="1"/>
      <c r="K9895" s="1"/>
      <c r="AA9895" s="1"/>
      <c r="AB9895" s="1"/>
      <c r="AC9895" s="1"/>
      <c r="AJ9895" s="1"/>
      <c r="AK9895" s="1"/>
      <c r="AL9895" s="1"/>
    </row>
    <row r="9896">
      <c r="I9896" s="1"/>
      <c r="J9896" s="1"/>
      <c r="K9896" s="1"/>
      <c r="AA9896" s="1"/>
      <c r="AB9896" s="1"/>
      <c r="AC9896" s="1"/>
      <c r="AJ9896" s="1"/>
      <c r="AK9896" s="1"/>
      <c r="AL9896" s="1"/>
    </row>
    <row r="9897">
      <c r="I9897" s="1"/>
      <c r="J9897" s="1"/>
      <c r="K9897" s="1"/>
      <c r="AA9897" s="1"/>
      <c r="AB9897" s="1"/>
      <c r="AC9897" s="1"/>
      <c r="AJ9897" s="1"/>
      <c r="AK9897" s="1"/>
      <c r="AL9897" s="1"/>
    </row>
    <row r="9898">
      <c r="I9898" s="1"/>
      <c r="J9898" s="1"/>
      <c r="K9898" s="1"/>
      <c r="AA9898" s="1"/>
      <c r="AB9898" s="1"/>
      <c r="AC9898" s="1"/>
      <c r="AJ9898" s="1"/>
      <c r="AK9898" s="1"/>
      <c r="AL9898" s="1"/>
    </row>
    <row r="9899">
      <c r="I9899" s="1"/>
      <c r="J9899" s="1"/>
      <c r="K9899" s="1"/>
      <c r="AA9899" s="1"/>
      <c r="AB9899" s="1"/>
      <c r="AC9899" s="1"/>
      <c r="AJ9899" s="1"/>
      <c r="AK9899" s="1"/>
      <c r="AL9899" s="1"/>
    </row>
    <row r="9900">
      <c r="I9900" s="1"/>
      <c r="J9900" s="1"/>
      <c r="K9900" s="1"/>
      <c r="AA9900" s="1"/>
      <c r="AB9900" s="1"/>
      <c r="AC9900" s="1"/>
      <c r="AJ9900" s="1"/>
      <c r="AK9900" s="1"/>
      <c r="AL9900" s="1"/>
    </row>
    <row r="9901">
      <c r="I9901" s="1"/>
      <c r="J9901" s="1"/>
      <c r="K9901" s="1"/>
      <c r="AA9901" s="1"/>
      <c r="AB9901" s="1"/>
      <c r="AC9901" s="1"/>
      <c r="AJ9901" s="1"/>
      <c r="AK9901" s="1"/>
      <c r="AL9901" s="1"/>
    </row>
    <row r="9902">
      <c r="I9902" s="1"/>
      <c r="J9902" s="1"/>
      <c r="K9902" s="1"/>
      <c r="AA9902" s="1"/>
      <c r="AB9902" s="1"/>
      <c r="AC9902" s="1"/>
      <c r="AJ9902" s="1"/>
      <c r="AK9902" s="1"/>
      <c r="AL9902" s="1"/>
    </row>
    <row r="9903">
      <c r="I9903" s="1"/>
      <c r="J9903" s="1"/>
      <c r="K9903" s="1"/>
      <c r="AA9903" s="1"/>
      <c r="AB9903" s="1"/>
      <c r="AC9903" s="1"/>
      <c r="AJ9903" s="1"/>
      <c r="AK9903" s="1"/>
      <c r="AL9903" s="1"/>
    </row>
    <row r="9904">
      <c r="I9904" s="1"/>
      <c r="J9904" s="1"/>
      <c r="K9904" s="1"/>
      <c r="AA9904" s="1"/>
      <c r="AB9904" s="1"/>
      <c r="AC9904" s="1"/>
      <c r="AJ9904" s="1"/>
      <c r="AK9904" s="1"/>
      <c r="AL9904" s="1"/>
    </row>
    <row r="9905">
      <c r="I9905" s="1"/>
      <c r="J9905" s="1"/>
      <c r="K9905" s="1"/>
      <c r="AA9905" s="1"/>
      <c r="AB9905" s="1"/>
      <c r="AC9905" s="1"/>
      <c r="AJ9905" s="1"/>
      <c r="AK9905" s="1"/>
      <c r="AL9905" s="1"/>
    </row>
    <row r="9906">
      <c r="I9906" s="1"/>
      <c r="J9906" s="1"/>
      <c r="K9906" s="1"/>
      <c r="AA9906" s="1"/>
      <c r="AB9906" s="1"/>
      <c r="AC9906" s="1"/>
      <c r="AJ9906" s="1"/>
      <c r="AK9906" s="1"/>
      <c r="AL9906" s="1"/>
    </row>
    <row r="9907">
      <c r="I9907" s="1"/>
      <c r="J9907" s="1"/>
      <c r="K9907" s="1"/>
      <c r="AA9907" s="1"/>
      <c r="AB9907" s="1"/>
      <c r="AC9907" s="1"/>
      <c r="AJ9907" s="1"/>
      <c r="AK9907" s="1"/>
      <c r="AL9907" s="1"/>
    </row>
    <row r="9908">
      <c r="I9908" s="1"/>
      <c r="J9908" s="1"/>
      <c r="K9908" s="1"/>
      <c r="AA9908" s="1"/>
      <c r="AB9908" s="1"/>
      <c r="AC9908" s="1"/>
      <c r="AJ9908" s="1"/>
      <c r="AK9908" s="1"/>
      <c r="AL9908" s="1"/>
    </row>
    <row r="9909">
      <c r="I9909" s="1"/>
      <c r="J9909" s="1"/>
      <c r="K9909" s="1"/>
      <c r="AA9909" s="1"/>
      <c r="AB9909" s="1"/>
      <c r="AC9909" s="1"/>
      <c r="AJ9909" s="1"/>
      <c r="AK9909" s="1"/>
      <c r="AL9909" s="1"/>
    </row>
    <row r="9910">
      <c r="I9910" s="1"/>
      <c r="J9910" s="1"/>
      <c r="K9910" s="1"/>
      <c r="AA9910" s="1"/>
      <c r="AB9910" s="1"/>
      <c r="AC9910" s="1"/>
      <c r="AJ9910" s="1"/>
      <c r="AK9910" s="1"/>
      <c r="AL9910" s="1"/>
    </row>
    <row r="9911">
      <c r="I9911" s="1"/>
      <c r="J9911" s="1"/>
      <c r="K9911" s="1"/>
      <c r="AA9911" s="1"/>
      <c r="AB9911" s="1"/>
      <c r="AC9911" s="1"/>
      <c r="AJ9911" s="1"/>
      <c r="AK9911" s="1"/>
      <c r="AL9911" s="1"/>
    </row>
    <row r="9912">
      <c r="I9912" s="1"/>
      <c r="J9912" s="1"/>
      <c r="K9912" s="1"/>
      <c r="AA9912" s="1"/>
      <c r="AB9912" s="1"/>
      <c r="AC9912" s="1"/>
      <c r="AJ9912" s="1"/>
      <c r="AK9912" s="1"/>
      <c r="AL9912" s="1"/>
    </row>
    <row r="9913">
      <c r="I9913" s="1"/>
      <c r="J9913" s="1"/>
      <c r="K9913" s="1"/>
      <c r="AA9913" s="1"/>
      <c r="AB9913" s="1"/>
      <c r="AC9913" s="1"/>
      <c r="AJ9913" s="1"/>
      <c r="AK9913" s="1"/>
      <c r="AL9913" s="1"/>
    </row>
    <row r="9914">
      <c r="I9914" s="1"/>
      <c r="J9914" s="1"/>
      <c r="K9914" s="1"/>
      <c r="AA9914" s="1"/>
      <c r="AB9914" s="1"/>
      <c r="AC9914" s="1"/>
      <c r="AJ9914" s="1"/>
      <c r="AK9914" s="1"/>
      <c r="AL9914" s="1"/>
    </row>
    <row r="9915">
      <c r="I9915" s="1"/>
      <c r="J9915" s="1"/>
      <c r="K9915" s="1"/>
      <c r="AA9915" s="1"/>
      <c r="AB9915" s="1"/>
      <c r="AC9915" s="1"/>
      <c r="AJ9915" s="1"/>
      <c r="AK9915" s="1"/>
      <c r="AL9915" s="1"/>
    </row>
    <row r="9916">
      <c r="I9916" s="1"/>
      <c r="J9916" s="1"/>
      <c r="K9916" s="1"/>
      <c r="AA9916" s="1"/>
      <c r="AB9916" s="1"/>
      <c r="AC9916" s="1"/>
      <c r="AJ9916" s="1"/>
      <c r="AK9916" s="1"/>
      <c r="AL9916" s="1"/>
    </row>
    <row r="9917">
      <c r="I9917" s="1"/>
      <c r="J9917" s="1"/>
      <c r="K9917" s="1"/>
      <c r="AA9917" s="1"/>
      <c r="AB9917" s="1"/>
      <c r="AC9917" s="1"/>
      <c r="AJ9917" s="1"/>
      <c r="AK9917" s="1"/>
      <c r="AL9917" s="1"/>
    </row>
    <row r="9918">
      <c r="I9918" s="1"/>
      <c r="J9918" s="1"/>
      <c r="K9918" s="1"/>
      <c r="AA9918" s="1"/>
      <c r="AB9918" s="1"/>
      <c r="AC9918" s="1"/>
      <c r="AJ9918" s="1"/>
      <c r="AK9918" s="1"/>
      <c r="AL9918" s="1"/>
    </row>
    <row r="9919">
      <c r="I9919" s="1"/>
      <c r="J9919" s="1"/>
      <c r="K9919" s="1"/>
      <c r="AA9919" s="1"/>
      <c r="AB9919" s="1"/>
      <c r="AC9919" s="1"/>
      <c r="AJ9919" s="1"/>
      <c r="AK9919" s="1"/>
      <c r="AL9919" s="1"/>
    </row>
    <row r="9920">
      <c r="I9920" s="1"/>
      <c r="J9920" s="1"/>
      <c r="K9920" s="1"/>
      <c r="AA9920" s="1"/>
      <c r="AB9920" s="1"/>
      <c r="AC9920" s="1"/>
      <c r="AJ9920" s="1"/>
      <c r="AK9920" s="1"/>
      <c r="AL9920" s="1"/>
    </row>
    <row r="9921">
      <c r="I9921" s="1"/>
      <c r="J9921" s="1"/>
      <c r="K9921" s="1"/>
      <c r="AA9921" s="1"/>
      <c r="AB9921" s="1"/>
      <c r="AC9921" s="1"/>
      <c r="AJ9921" s="1"/>
      <c r="AK9921" s="1"/>
      <c r="AL9921" s="1"/>
    </row>
    <row r="9922">
      <c r="I9922" s="1"/>
      <c r="J9922" s="1"/>
      <c r="K9922" s="1"/>
      <c r="AA9922" s="1"/>
      <c r="AB9922" s="1"/>
      <c r="AC9922" s="1"/>
      <c r="AJ9922" s="1"/>
      <c r="AK9922" s="1"/>
      <c r="AL9922" s="1"/>
    </row>
    <row r="9923">
      <c r="I9923" s="1"/>
      <c r="J9923" s="1"/>
      <c r="K9923" s="1"/>
      <c r="AA9923" s="1"/>
      <c r="AB9923" s="1"/>
      <c r="AC9923" s="1"/>
      <c r="AJ9923" s="1"/>
      <c r="AK9923" s="1"/>
      <c r="AL9923" s="1"/>
    </row>
    <row r="9924">
      <c r="I9924" s="1"/>
      <c r="J9924" s="1"/>
      <c r="K9924" s="1"/>
      <c r="AA9924" s="1"/>
      <c r="AB9924" s="1"/>
      <c r="AC9924" s="1"/>
      <c r="AJ9924" s="1"/>
      <c r="AK9924" s="1"/>
      <c r="AL9924" s="1"/>
    </row>
    <row r="9925">
      <c r="I9925" s="1"/>
      <c r="J9925" s="1"/>
      <c r="K9925" s="1"/>
      <c r="AA9925" s="1"/>
      <c r="AB9925" s="1"/>
      <c r="AC9925" s="1"/>
      <c r="AJ9925" s="1"/>
      <c r="AK9925" s="1"/>
      <c r="AL9925" s="1"/>
    </row>
    <row r="9926">
      <c r="I9926" s="1"/>
      <c r="J9926" s="1"/>
      <c r="K9926" s="1"/>
      <c r="AA9926" s="1"/>
      <c r="AB9926" s="1"/>
      <c r="AC9926" s="1"/>
      <c r="AJ9926" s="1"/>
      <c r="AK9926" s="1"/>
      <c r="AL9926" s="1"/>
    </row>
    <row r="9927">
      <c r="I9927" s="1"/>
      <c r="J9927" s="1"/>
      <c r="K9927" s="1"/>
      <c r="AA9927" s="1"/>
      <c r="AB9927" s="1"/>
      <c r="AC9927" s="1"/>
      <c r="AJ9927" s="1"/>
      <c r="AK9927" s="1"/>
      <c r="AL9927" s="1"/>
    </row>
    <row r="9928">
      <c r="I9928" s="1"/>
      <c r="J9928" s="1"/>
      <c r="K9928" s="1"/>
      <c r="AA9928" s="1"/>
      <c r="AB9928" s="1"/>
      <c r="AC9928" s="1"/>
      <c r="AJ9928" s="1"/>
      <c r="AK9928" s="1"/>
      <c r="AL9928" s="1"/>
    </row>
    <row r="9929">
      <c r="I9929" s="1"/>
      <c r="J9929" s="1"/>
      <c r="K9929" s="1"/>
      <c r="AA9929" s="1"/>
      <c r="AB9929" s="1"/>
      <c r="AC9929" s="1"/>
      <c r="AJ9929" s="1"/>
      <c r="AK9929" s="1"/>
      <c r="AL9929" s="1"/>
    </row>
    <row r="9930">
      <c r="I9930" s="1"/>
      <c r="J9930" s="1"/>
      <c r="K9930" s="1"/>
      <c r="AA9930" s="1"/>
      <c r="AB9930" s="1"/>
      <c r="AC9930" s="1"/>
      <c r="AJ9930" s="1"/>
      <c r="AK9930" s="1"/>
      <c r="AL9930" s="1"/>
    </row>
    <row r="9931">
      <c r="I9931" s="1"/>
      <c r="J9931" s="1"/>
      <c r="K9931" s="1"/>
      <c r="AA9931" s="1"/>
      <c r="AB9931" s="1"/>
      <c r="AC9931" s="1"/>
      <c r="AJ9931" s="1"/>
      <c r="AK9931" s="1"/>
      <c r="AL9931" s="1"/>
    </row>
    <row r="9932">
      <c r="I9932" s="1"/>
      <c r="J9932" s="1"/>
      <c r="K9932" s="1"/>
      <c r="AA9932" s="1"/>
      <c r="AB9932" s="1"/>
      <c r="AC9932" s="1"/>
      <c r="AJ9932" s="1"/>
      <c r="AK9932" s="1"/>
      <c r="AL9932" s="1"/>
    </row>
    <row r="9933">
      <c r="I9933" s="1"/>
      <c r="J9933" s="1"/>
      <c r="K9933" s="1"/>
      <c r="AA9933" s="1"/>
      <c r="AB9933" s="1"/>
      <c r="AC9933" s="1"/>
      <c r="AJ9933" s="1"/>
      <c r="AK9933" s="1"/>
      <c r="AL9933" s="1"/>
    </row>
    <row r="9934">
      <c r="I9934" s="1"/>
      <c r="J9934" s="1"/>
      <c r="K9934" s="1"/>
      <c r="AA9934" s="1"/>
      <c r="AB9934" s="1"/>
      <c r="AC9934" s="1"/>
      <c r="AJ9934" s="1"/>
      <c r="AK9934" s="1"/>
      <c r="AL9934" s="1"/>
    </row>
    <row r="9935">
      <c r="I9935" s="1"/>
      <c r="J9935" s="1"/>
      <c r="K9935" s="1"/>
      <c r="AA9935" s="1"/>
      <c r="AB9935" s="1"/>
      <c r="AC9935" s="1"/>
      <c r="AJ9935" s="1"/>
      <c r="AK9935" s="1"/>
      <c r="AL9935" s="1"/>
    </row>
    <row r="9936">
      <c r="I9936" s="1"/>
      <c r="J9936" s="1"/>
      <c r="K9936" s="1"/>
      <c r="AA9936" s="1"/>
      <c r="AB9936" s="1"/>
      <c r="AC9936" s="1"/>
      <c r="AJ9936" s="1"/>
      <c r="AK9936" s="1"/>
      <c r="AL9936" s="1"/>
    </row>
    <row r="9937">
      <c r="I9937" s="1"/>
      <c r="J9937" s="1"/>
      <c r="K9937" s="1"/>
      <c r="AA9937" s="1"/>
      <c r="AB9937" s="1"/>
      <c r="AC9937" s="1"/>
      <c r="AJ9937" s="1"/>
      <c r="AK9937" s="1"/>
      <c r="AL9937" s="1"/>
    </row>
    <row r="9938">
      <c r="I9938" s="1"/>
      <c r="J9938" s="1"/>
      <c r="K9938" s="1"/>
      <c r="AA9938" s="1"/>
      <c r="AB9938" s="1"/>
      <c r="AC9938" s="1"/>
      <c r="AJ9938" s="1"/>
      <c r="AK9938" s="1"/>
      <c r="AL9938" s="1"/>
    </row>
    <row r="9939">
      <c r="I9939" s="1"/>
      <c r="J9939" s="1"/>
      <c r="K9939" s="1"/>
      <c r="AA9939" s="1"/>
      <c r="AB9939" s="1"/>
      <c r="AC9939" s="1"/>
      <c r="AJ9939" s="1"/>
      <c r="AK9939" s="1"/>
      <c r="AL9939" s="1"/>
    </row>
    <row r="9940">
      <c r="I9940" s="1"/>
      <c r="J9940" s="1"/>
      <c r="K9940" s="1"/>
      <c r="AA9940" s="1"/>
      <c r="AB9940" s="1"/>
      <c r="AC9940" s="1"/>
      <c r="AJ9940" s="1"/>
      <c r="AK9940" s="1"/>
      <c r="AL9940" s="1"/>
    </row>
    <row r="9941">
      <c r="I9941" s="1"/>
      <c r="J9941" s="1"/>
      <c r="K9941" s="1"/>
      <c r="AA9941" s="1"/>
      <c r="AB9941" s="1"/>
      <c r="AC9941" s="1"/>
      <c r="AJ9941" s="1"/>
      <c r="AK9941" s="1"/>
      <c r="AL9941" s="1"/>
    </row>
    <row r="9942">
      <c r="I9942" s="1"/>
      <c r="J9942" s="1"/>
      <c r="K9942" s="1"/>
      <c r="AA9942" s="1"/>
      <c r="AB9942" s="1"/>
      <c r="AC9942" s="1"/>
      <c r="AJ9942" s="1"/>
      <c r="AK9942" s="1"/>
      <c r="AL9942" s="1"/>
    </row>
    <row r="9943">
      <c r="I9943" s="1"/>
      <c r="J9943" s="1"/>
      <c r="K9943" s="1"/>
      <c r="AA9943" s="1"/>
      <c r="AB9943" s="1"/>
      <c r="AC9943" s="1"/>
      <c r="AJ9943" s="1"/>
      <c r="AK9943" s="1"/>
      <c r="AL9943" s="1"/>
    </row>
    <row r="9944">
      <c r="I9944" s="1"/>
      <c r="J9944" s="1"/>
      <c r="K9944" s="1"/>
      <c r="AA9944" s="1"/>
      <c r="AB9944" s="1"/>
      <c r="AC9944" s="1"/>
      <c r="AJ9944" s="1"/>
      <c r="AK9944" s="1"/>
      <c r="AL9944" s="1"/>
    </row>
    <row r="9945">
      <c r="I9945" s="1"/>
      <c r="J9945" s="1"/>
      <c r="K9945" s="1"/>
      <c r="AA9945" s="1"/>
      <c r="AB9945" s="1"/>
      <c r="AC9945" s="1"/>
      <c r="AJ9945" s="1"/>
      <c r="AK9945" s="1"/>
      <c r="AL9945" s="1"/>
    </row>
    <row r="9946">
      <c r="I9946" s="1"/>
      <c r="J9946" s="1"/>
      <c r="K9946" s="1"/>
      <c r="AA9946" s="1"/>
      <c r="AB9946" s="1"/>
      <c r="AC9946" s="1"/>
      <c r="AJ9946" s="1"/>
      <c r="AK9946" s="1"/>
      <c r="AL9946" s="1"/>
    </row>
    <row r="9947">
      <c r="I9947" s="1"/>
      <c r="J9947" s="1"/>
      <c r="K9947" s="1"/>
      <c r="AA9947" s="1"/>
      <c r="AB9947" s="1"/>
      <c r="AC9947" s="1"/>
      <c r="AJ9947" s="1"/>
      <c r="AK9947" s="1"/>
      <c r="AL9947" s="1"/>
    </row>
    <row r="9948">
      <c r="I9948" s="1"/>
      <c r="J9948" s="1"/>
      <c r="K9948" s="1"/>
      <c r="AA9948" s="1"/>
      <c r="AB9948" s="1"/>
      <c r="AC9948" s="1"/>
      <c r="AJ9948" s="1"/>
      <c r="AK9948" s="1"/>
      <c r="AL9948" s="1"/>
    </row>
    <row r="9949">
      <c r="I9949" s="1"/>
      <c r="J9949" s="1"/>
      <c r="K9949" s="1"/>
      <c r="AA9949" s="1"/>
      <c r="AB9949" s="1"/>
      <c r="AC9949" s="1"/>
      <c r="AJ9949" s="1"/>
      <c r="AK9949" s="1"/>
      <c r="AL9949" s="1"/>
    </row>
    <row r="9950">
      <c r="I9950" s="1"/>
      <c r="J9950" s="1"/>
      <c r="K9950" s="1"/>
      <c r="AA9950" s="1"/>
      <c r="AB9950" s="1"/>
      <c r="AC9950" s="1"/>
      <c r="AJ9950" s="1"/>
      <c r="AK9950" s="1"/>
      <c r="AL9950" s="1"/>
    </row>
    <row r="9951">
      <c r="I9951" s="1"/>
      <c r="J9951" s="1"/>
      <c r="K9951" s="1"/>
      <c r="AA9951" s="1"/>
      <c r="AB9951" s="1"/>
      <c r="AC9951" s="1"/>
      <c r="AJ9951" s="1"/>
      <c r="AK9951" s="1"/>
      <c r="AL9951" s="1"/>
    </row>
    <row r="9952">
      <c r="I9952" s="1"/>
      <c r="J9952" s="1"/>
      <c r="K9952" s="1"/>
      <c r="AA9952" s="1"/>
      <c r="AB9952" s="1"/>
      <c r="AC9952" s="1"/>
      <c r="AJ9952" s="1"/>
      <c r="AK9952" s="1"/>
      <c r="AL9952" s="1"/>
    </row>
    <row r="9953">
      <c r="I9953" s="1"/>
      <c r="J9953" s="1"/>
      <c r="K9953" s="1"/>
      <c r="AA9953" s="1"/>
      <c r="AB9953" s="1"/>
      <c r="AC9953" s="1"/>
      <c r="AJ9953" s="1"/>
      <c r="AK9953" s="1"/>
      <c r="AL9953" s="1"/>
    </row>
    <row r="9954">
      <c r="I9954" s="1"/>
      <c r="J9954" s="1"/>
      <c r="K9954" s="1"/>
      <c r="AA9954" s="1"/>
      <c r="AB9954" s="1"/>
      <c r="AC9954" s="1"/>
      <c r="AJ9954" s="1"/>
      <c r="AK9954" s="1"/>
      <c r="AL9954" s="1"/>
    </row>
    <row r="9955">
      <c r="I9955" s="1"/>
      <c r="J9955" s="1"/>
      <c r="K9955" s="1"/>
      <c r="AA9955" s="1"/>
      <c r="AB9955" s="1"/>
      <c r="AC9955" s="1"/>
      <c r="AJ9955" s="1"/>
      <c r="AK9955" s="1"/>
      <c r="AL9955" s="1"/>
    </row>
    <row r="9956">
      <c r="I9956" s="1"/>
      <c r="J9956" s="1"/>
      <c r="K9956" s="1"/>
      <c r="AA9956" s="1"/>
      <c r="AB9956" s="1"/>
      <c r="AC9956" s="1"/>
      <c r="AJ9956" s="1"/>
      <c r="AK9956" s="1"/>
      <c r="AL9956" s="1"/>
    </row>
    <row r="9957">
      <c r="I9957" s="1"/>
      <c r="J9957" s="1"/>
      <c r="K9957" s="1"/>
      <c r="AA9957" s="1"/>
      <c r="AB9957" s="1"/>
      <c r="AC9957" s="1"/>
      <c r="AJ9957" s="1"/>
      <c r="AK9957" s="1"/>
      <c r="AL9957" s="1"/>
    </row>
    <row r="9958">
      <c r="I9958" s="1"/>
      <c r="J9958" s="1"/>
      <c r="K9958" s="1"/>
      <c r="AA9958" s="1"/>
      <c r="AB9958" s="1"/>
      <c r="AC9958" s="1"/>
      <c r="AJ9958" s="1"/>
      <c r="AK9958" s="1"/>
      <c r="AL9958" s="1"/>
    </row>
    <row r="9959">
      <c r="I9959" s="1"/>
      <c r="J9959" s="1"/>
      <c r="K9959" s="1"/>
      <c r="AA9959" s="1"/>
      <c r="AB9959" s="1"/>
      <c r="AC9959" s="1"/>
      <c r="AJ9959" s="1"/>
      <c r="AK9959" s="1"/>
      <c r="AL9959" s="1"/>
    </row>
    <row r="9960">
      <c r="I9960" s="1"/>
      <c r="J9960" s="1"/>
      <c r="K9960" s="1"/>
      <c r="AA9960" s="1"/>
      <c r="AB9960" s="1"/>
      <c r="AC9960" s="1"/>
      <c r="AJ9960" s="1"/>
      <c r="AK9960" s="1"/>
      <c r="AL9960" s="1"/>
    </row>
    <row r="9961">
      <c r="I9961" s="1"/>
      <c r="J9961" s="1"/>
      <c r="K9961" s="1"/>
      <c r="AA9961" s="1"/>
      <c r="AB9961" s="1"/>
      <c r="AC9961" s="1"/>
      <c r="AJ9961" s="1"/>
      <c r="AK9961" s="1"/>
      <c r="AL9961" s="1"/>
    </row>
    <row r="9962">
      <c r="I9962" s="1"/>
      <c r="J9962" s="1"/>
      <c r="K9962" s="1"/>
      <c r="AA9962" s="1"/>
      <c r="AB9962" s="1"/>
      <c r="AC9962" s="1"/>
      <c r="AJ9962" s="1"/>
      <c r="AK9962" s="1"/>
      <c r="AL9962" s="1"/>
    </row>
    <row r="9963">
      <c r="I9963" s="1"/>
      <c r="J9963" s="1"/>
      <c r="K9963" s="1"/>
      <c r="AA9963" s="1"/>
      <c r="AB9963" s="1"/>
      <c r="AC9963" s="1"/>
      <c r="AJ9963" s="1"/>
      <c r="AK9963" s="1"/>
      <c r="AL9963" s="1"/>
    </row>
    <row r="9964">
      <c r="I9964" s="1"/>
      <c r="J9964" s="1"/>
      <c r="K9964" s="1"/>
      <c r="AA9964" s="1"/>
      <c r="AB9964" s="1"/>
      <c r="AC9964" s="1"/>
      <c r="AJ9964" s="1"/>
      <c r="AK9964" s="1"/>
      <c r="AL9964" s="1"/>
    </row>
    <row r="9965">
      <c r="I9965" s="1"/>
      <c r="J9965" s="1"/>
      <c r="K9965" s="1"/>
      <c r="AA9965" s="1"/>
      <c r="AB9965" s="1"/>
      <c r="AC9965" s="1"/>
      <c r="AJ9965" s="1"/>
      <c r="AK9965" s="1"/>
      <c r="AL9965" s="1"/>
    </row>
    <row r="9966">
      <c r="I9966" s="1"/>
      <c r="J9966" s="1"/>
      <c r="K9966" s="1"/>
      <c r="AA9966" s="1"/>
      <c r="AB9966" s="1"/>
      <c r="AC9966" s="1"/>
      <c r="AJ9966" s="1"/>
      <c r="AK9966" s="1"/>
      <c r="AL9966" s="1"/>
    </row>
    <row r="9967">
      <c r="I9967" s="1"/>
      <c r="J9967" s="1"/>
      <c r="K9967" s="1"/>
      <c r="AA9967" s="1"/>
      <c r="AB9967" s="1"/>
      <c r="AC9967" s="1"/>
      <c r="AJ9967" s="1"/>
      <c r="AK9967" s="1"/>
      <c r="AL9967" s="1"/>
    </row>
    <row r="9968">
      <c r="I9968" s="1"/>
      <c r="J9968" s="1"/>
      <c r="K9968" s="1"/>
      <c r="AA9968" s="1"/>
      <c r="AB9968" s="1"/>
      <c r="AC9968" s="1"/>
      <c r="AJ9968" s="1"/>
      <c r="AK9968" s="1"/>
      <c r="AL9968" s="1"/>
    </row>
    <row r="9969">
      <c r="I9969" s="1"/>
      <c r="J9969" s="1"/>
      <c r="K9969" s="1"/>
      <c r="AA9969" s="1"/>
      <c r="AB9969" s="1"/>
      <c r="AC9969" s="1"/>
      <c r="AJ9969" s="1"/>
      <c r="AK9969" s="1"/>
      <c r="AL9969" s="1"/>
    </row>
    <row r="9970">
      <c r="I9970" s="1"/>
      <c r="J9970" s="1"/>
      <c r="K9970" s="1"/>
      <c r="AA9970" s="1"/>
      <c r="AB9970" s="1"/>
      <c r="AC9970" s="1"/>
      <c r="AJ9970" s="1"/>
      <c r="AK9970" s="1"/>
      <c r="AL9970" s="1"/>
    </row>
    <row r="9971">
      <c r="I9971" s="1"/>
      <c r="J9971" s="1"/>
      <c r="K9971" s="1"/>
      <c r="AA9971" s="1"/>
      <c r="AB9971" s="1"/>
      <c r="AC9971" s="1"/>
      <c r="AJ9971" s="1"/>
      <c r="AK9971" s="1"/>
      <c r="AL9971" s="1"/>
    </row>
    <row r="9972">
      <c r="I9972" s="1"/>
      <c r="J9972" s="1"/>
      <c r="K9972" s="1"/>
      <c r="AA9972" s="1"/>
      <c r="AB9972" s="1"/>
      <c r="AC9972" s="1"/>
      <c r="AJ9972" s="1"/>
      <c r="AK9972" s="1"/>
      <c r="AL9972" s="1"/>
    </row>
    <row r="9973">
      <c r="I9973" s="1"/>
      <c r="J9973" s="1"/>
      <c r="K9973" s="1"/>
      <c r="AA9973" s="1"/>
      <c r="AB9973" s="1"/>
      <c r="AC9973" s="1"/>
      <c r="AJ9973" s="1"/>
      <c r="AK9973" s="1"/>
      <c r="AL9973" s="1"/>
    </row>
    <row r="9974">
      <c r="I9974" s="1"/>
      <c r="J9974" s="1"/>
      <c r="K9974" s="1"/>
      <c r="AA9974" s="1"/>
      <c r="AB9974" s="1"/>
      <c r="AC9974" s="1"/>
      <c r="AJ9974" s="1"/>
      <c r="AK9974" s="1"/>
      <c r="AL9974" s="1"/>
    </row>
    <row r="9975">
      <c r="I9975" s="1"/>
      <c r="J9975" s="1"/>
      <c r="K9975" s="1"/>
      <c r="AA9975" s="1"/>
      <c r="AB9975" s="1"/>
      <c r="AC9975" s="1"/>
      <c r="AJ9975" s="1"/>
      <c r="AK9975" s="1"/>
      <c r="AL9975" s="1"/>
    </row>
    <row r="9976">
      <c r="I9976" s="1"/>
      <c r="J9976" s="1"/>
      <c r="K9976" s="1"/>
      <c r="AA9976" s="1"/>
      <c r="AB9976" s="1"/>
      <c r="AC9976" s="1"/>
      <c r="AJ9976" s="1"/>
      <c r="AK9976" s="1"/>
      <c r="AL9976" s="1"/>
    </row>
    <row r="9977">
      <c r="I9977" s="1"/>
      <c r="J9977" s="1"/>
      <c r="K9977" s="1"/>
      <c r="AA9977" s="1"/>
      <c r="AB9977" s="1"/>
      <c r="AC9977" s="1"/>
      <c r="AJ9977" s="1"/>
      <c r="AK9977" s="1"/>
      <c r="AL9977" s="1"/>
    </row>
    <row r="9978">
      <c r="I9978" s="1"/>
      <c r="J9978" s="1"/>
      <c r="K9978" s="1"/>
      <c r="AA9978" s="1"/>
      <c r="AB9978" s="1"/>
      <c r="AC9978" s="1"/>
      <c r="AJ9978" s="1"/>
      <c r="AK9978" s="1"/>
      <c r="AL9978" s="1"/>
    </row>
    <row r="9979">
      <c r="I9979" s="1"/>
      <c r="J9979" s="1"/>
      <c r="K9979" s="1"/>
      <c r="AA9979" s="1"/>
      <c r="AB9979" s="1"/>
      <c r="AC9979" s="1"/>
      <c r="AJ9979" s="1"/>
      <c r="AK9979" s="1"/>
      <c r="AL9979" s="1"/>
    </row>
    <row r="9980">
      <c r="I9980" s="1"/>
      <c r="J9980" s="1"/>
      <c r="K9980" s="1"/>
      <c r="AA9980" s="1"/>
      <c r="AB9980" s="1"/>
      <c r="AC9980" s="1"/>
      <c r="AJ9980" s="1"/>
      <c r="AK9980" s="1"/>
      <c r="AL9980" s="1"/>
    </row>
    <row r="9981">
      <c r="I9981" s="1"/>
      <c r="J9981" s="1"/>
      <c r="K9981" s="1"/>
      <c r="AA9981" s="1"/>
      <c r="AB9981" s="1"/>
      <c r="AC9981" s="1"/>
      <c r="AJ9981" s="1"/>
      <c r="AK9981" s="1"/>
      <c r="AL9981" s="1"/>
    </row>
    <row r="9982">
      <c r="I9982" s="1"/>
      <c r="J9982" s="1"/>
      <c r="K9982" s="1"/>
      <c r="AA9982" s="1"/>
      <c r="AB9982" s="1"/>
      <c r="AC9982" s="1"/>
      <c r="AJ9982" s="1"/>
      <c r="AK9982" s="1"/>
      <c r="AL9982" s="1"/>
    </row>
    <row r="9983">
      <c r="I9983" s="1"/>
      <c r="J9983" s="1"/>
      <c r="K9983" s="1"/>
      <c r="AA9983" s="1"/>
      <c r="AB9983" s="1"/>
      <c r="AC9983" s="1"/>
      <c r="AJ9983" s="1"/>
      <c r="AK9983" s="1"/>
      <c r="AL9983" s="1"/>
    </row>
    <row r="9984">
      <c r="I9984" s="1"/>
      <c r="J9984" s="1"/>
      <c r="K9984" s="1"/>
      <c r="AA9984" s="1"/>
      <c r="AB9984" s="1"/>
      <c r="AC9984" s="1"/>
      <c r="AJ9984" s="1"/>
      <c r="AK9984" s="1"/>
      <c r="AL9984" s="1"/>
    </row>
    <row r="9985">
      <c r="I9985" s="1"/>
      <c r="J9985" s="1"/>
      <c r="K9985" s="1"/>
      <c r="AA9985" s="1"/>
      <c r="AB9985" s="1"/>
      <c r="AC9985" s="1"/>
      <c r="AJ9985" s="1"/>
      <c r="AK9985" s="1"/>
      <c r="AL9985" s="1"/>
    </row>
    <row r="9986">
      <c r="I9986" s="1"/>
      <c r="J9986" s="1"/>
      <c r="K9986" s="1"/>
      <c r="AA9986" s="1"/>
      <c r="AB9986" s="1"/>
      <c r="AC9986" s="1"/>
      <c r="AJ9986" s="1"/>
      <c r="AK9986" s="1"/>
      <c r="AL9986" s="1"/>
    </row>
    <row r="9987">
      <c r="I9987" s="1"/>
      <c r="J9987" s="1"/>
      <c r="K9987" s="1"/>
      <c r="AA9987" s="1"/>
      <c r="AB9987" s="1"/>
      <c r="AC9987" s="1"/>
      <c r="AJ9987" s="1"/>
      <c r="AK9987" s="1"/>
      <c r="AL9987" s="1"/>
    </row>
    <row r="9988">
      <c r="I9988" s="1"/>
      <c r="J9988" s="1"/>
      <c r="K9988" s="1"/>
      <c r="AA9988" s="1"/>
      <c r="AB9988" s="1"/>
      <c r="AC9988" s="1"/>
      <c r="AJ9988" s="1"/>
      <c r="AK9988" s="1"/>
      <c r="AL9988" s="1"/>
    </row>
    <row r="9989">
      <c r="I9989" s="1"/>
      <c r="J9989" s="1"/>
      <c r="K9989" s="1"/>
      <c r="AA9989" s="1"/>
      <c r="AB9989" s="1"/>
      <c r="AC9989" s="1"/>
      <c r="AJ9989" s="1"/>
      <c r="AK9989" s="1"/>
      <c r="AL9989" s="1"/>
    </row>
    <row r="9990">
      <c r="I9990" s="1"/>
      <c r="J9990" s="1"/>
      <c r="K9990" s="1"/>
      <c r="AA9990" s="1"/>
      <c r="AB9990" s="1"/>
      <c r="AC9990" s="1"/>
      <c r="AJ9990" s="1"/>
      <c r="AK9990" s="1"/>
      <c r="AL9990" s="1"/>
    </row>
    <row r="9991">
      <c r="I9991" s="1"/>
      <c r="J9991" s="1"/>
      <c r="K9991" s="1"/>
      <c r="AA9991" s="1"/>
      <c r="AB9991" s="1"/>
      <c r="AC9991" s="1"/>
      <c r="AJ9991" s="1"/>
      <c r="AK9991" s="1"/>
      <c r="AL9991" s="1"/>
    </row>
    <row r="9992">
      <c r="I9992" s="1"/>
      <c r="J9992" s="1"/>
      <c r="K9992" s="1"/>
      <c r="AA9992" s="1"/>
      <c r="AB9992" s="1"/>
      <c r="AC9992" s="1"/>
      <c r="AJ9992" s="1"/>
      <c r="AK9992" s="1"/>
      <c r="AL9992" s="1"/>
    </row>
    <row r="9993">
      <c r="I9993" s="1"/>
      <c r="J9993" s="1"/>
      <c r="K9993" s="1"/>
      <c r="AA9993" s="1"/>
      <c r="AB9993" s="1"/>
      <c r="AC9993" s="1"/>
      <c r="AJ9993" s="1"/>
      <c r="AK9993" s="1"/>
      <c r="AL9993" s="1"/>
    </row>
    <row r="9994">
      <c r="I9994" s="1"/>
      <c r="J9994" s="1"/>
      <c r="K9994" s="1"/>
      <c r="AA9994" s="1"/>
      <c r="AB9994" s="1"/>
      <c r="AC9994" s="1"/>
      <c r="AJ9994" s="1"/>
      <c r="AK9994" s="1"/>
      <c r="AL9994" s="1"/>
    </row>
    <row r="9995">
      <c r="I9995" s="1"/>
      <c r="J9995" s="1"/>
      <c r="K9995" s="1"/>
      <c r="AA9995" s="1"/>
      <c r="AB9995" s="1"/>
      <c r="AC9995" s="1"/>
      <c r="AJ9995" s="1"/>
      <c r="AK9995" s="1"/>
      <c r="AL9995" s="1"/>
    </row>
    <row r="9996">
      <c r="I9996" s="1"/>
      <c r="J9996" s="1"/>
      <c r="K9996" s="1"/>
      <c r="AA9996" s="1"/>
      <c r="AB9996" s="1"/>
      <c r="AC9996" s="1"/>
      <c r="AJ9996" s="1"/>
      <c r="AK9996" s="1"/>
      <c r="AL9996" s="1"/>
    </row>
    <row r="9997">
      <c r="I9997" s="1"/>
      <c r="J9997" s="1"/>
      <c r="K9997" s="1"/>
      <c r="AA9997" s="1"/>
      <c r="AB9997" s="1"/>
      <c r="AC9997" s="1"/>
      <c r="AJ9997" s="1"/>
      <c r="AK9997" s="1"/>
      <c r="AL9997" s="1"/>
    </row>
    <row r="9998">
      <c r="I9998" s="1"/>
      <c r="J9998" s="1"/>
      <c r="K9998" s="1"/>
      <c r="AA9998" s="1"/>
      <c r="AB9998" s="1"/>
      <c r="AC9998" s="1"/>
      <c r="AJ9998" s="1"/>
      <c r="AK9998" s="1"/>
      <c r="AL9998" s="1"/>
    </row>
    <row r="9999">
      <c r="I9999" s="1"/>
      <c r="J9999" s="1"/>
      <c r="K9999" s="1"/>
      <c r="AA9999" s="1"/>
      <c r="AB9999" s="1"/>
      <c r="AC9999" s="1"/>
      <c r="AJ9999" s="1"/>
      <c r="AK9999" s="1"/>
      <c r="AL9999" s="1"/>
    </row>
    <row r="10000">
      <c r="I10000" s="1"/>
      <c r="J10000" s="1"/>
      <c r="K10000" s="1"/>
      <c r="AA10000" s="1"/>
      <c r="AB10000" s="1"/>
      <c r="AC10000" s="1"/>
      <c r="AJ10000" s="1"/>
      <c r="AK10000" s="1"/>
      <c r="AL10000" s="1"/>
    </row>
    <row r="10001">
      <c r="I10001" s="1"/>
      <c r="J10001" s="1"/>
      <c r="K10001" s="1"/>
      <c r="AA10001" s="1"/>
      <c r="AB10001" s="1"/>
      <c r="AC10001" s="1"/>
      <c r="AJ10001" s="1"/>
      <c r="AK10001" s="1"/>
      <c r="AL10001" s="1"/>
    </row>
    <row r="10002">
      <c r="I10002" s="1"/>
      <c r="J10002" s="1"/>
      <c r="K10002" s="1"/>
      <c r="AA10002" s="1"/>
      <c r="AB10002" s="1"/>
      <c r="AC10002" s="1"/>
      <c r="AJ10002" s="1"/>
      <c r="AK10002" s="1"/>
      <c r="AL10002" s="1"/>
    </row>
    <row r="10003">
      <c r="I10003" s="1"/>
      <c r="J10003" s="1"/>
      <c r="K10003" s="1"/>
      <c r="AA10003" s="1"/>
      <c r="AB10003" s="1"/>
      <c r="AC10003" s="1"/>
      <c r="AJ10003" s="1"/>
      <c r="AK10003" s="1"/>
      <c r="AL10003" s="1"/>
    </row>
    <row r="10004">
      <c r="I10004" s="1"/>
      <c r="J10004" s="1"/>
      <c r="K10004" s="1"/>
      <c r="AA10004" s="1"/>
      <c r="AB10004" s="1"/>
      <c r="AC10004" s="1"/>
      <c r="AJ10004" s="1"/>
      <c r="AK10004" s="1"/>
      <c r="AL10004" s="1"/>
    </row>
    <row r="10005">
      <c r="I10005" s="1"/>
      <c r="J10005" s="1"/>
      <c r="K10005" s="1"/>
      <c r="AA10005" s="1"/>
      <c r="AB10005" s="1"/>
      <c r="AC10005" s="1"/>
      <c r="AJ10005" s="1"/>
      <c r="AK10005" s="1"/>
      <c r="AL10005" s="1"/>
    </row>
    <row r="10006">
      <c r="I10006" s="1"/>
      <c r="J10006" s="1"/>
      <c r="K10006" s="1"/>
      <c r="AA10006" s="1"/>
      <c r="AB10006" s="1"/>
      <c r="AC10006" s="1"/>
      <c r="AJ10006" s="1"/>
      <c r="AK10006" s="1"/>
      <c r="AL10006" s="1"/>
    </row>
    <row r="10007">
      <c r="I10007" s="1"/>
      <c r="J10007" s="1"/>
      <c r="K10007" s="1"/>
      <c r="AA10007" s="1"/>
      <c r="AB10007" s="1"/>
      <c r="AC10007" s="1"/>
      <c r="AJ10007" s="1"/>
      <c r="AK10007" s="1"/>
      <c r="AL10007" s="1"/>
    </row>
    <row r="10008">
      <c r="I10008" s="1"/>
      <c r="J10008" s="1"/>
      <c r="K10008" s="1"/>
      <c r="AA10008" s="1"/>
      <c r="AB10008" s="1"/>
      <c r="AC10008" s="1"/>
      <c r="AJ10008" s="1"/>
      <c r="AK10008" s="1"/>
      <c r="AL10008" s="1"/>
    </row>
    <row r="10009">
      <c r="I10009" s="1"/>
      <c r="J10009" s="1"/>
      <c r="K10009" s="1"/>
      <c r="AA10009" s="1"/>
      <c r="AB10009" s="1"/>
      <c r="AC10009" s="1"/>
      <c r="AJ10009" s="1"/>
      <c r="AK10009" s="1"/>
      <c r="AL10009" s="1"/>
    </row>
    <row r="10010">
      <c r="I10010" s="1"/>
      <c r="J10010" s="1"/>
      <c r="K10010" s="1"/>
      <c r="AA10010" s="1"/>
      <c r="AB10010" s="1"/>
      <c r="AC10010" s="1"/>
      <c r="AJ10010" s="1"/>
      <c r="AK10010" s="1"/>
      <c r="AL10010" s="1"/>
    </row>
    <row r="10011">
      <c r="I10011" s="1"/>
      <c r="J10011" s="1"/>
      <c r="K10011" s="1"/>
      <c r="AA10011" s="1"/>
      <c r="AB10011" s="1"/>
      <c r="AC10011" s="1"/>
      <c r="AJ10011" s="1"/>
      <c r="AK10011" s="1"/>
      <c r="AL10011" s="1"/>
    </row>
    <row r="10012">
      <c r="I10012" s="1"/>
      <c r="J10012" s="1"/>
      <c r="K10012" s="1"/>
      <c r="AA10012" s="1"/>
      <c r="AB10012" s="1"/>
      <c r="AC10012" s="1"/>
      <c r="AJ10012" s="1"/>
      <c r="AK10012" s="1"/>
      <c r="AL10012" s="1"/>
    </row>
    <row r="10013">
      <c r="I10013" s="1"/>
      <c r="J10013" s="1"/>
      <c r="K10013" s="1"/>
      <c r="AA10013" s="1"/>
      <c r="AB10013" s="1"/>
      <c r="AC10013" s="1"/>
      <c r="AJ10013" s="1"/>
      <c r="AK10013" s="1"/>
      <c r="AL10013" s="1"/>
    </row>
    <row r="10014">
      <c r="I10014" s="1"/>
      <c r="J10014" s="1"/>
      <c r="K10014" s="1"/>
      <c r="AA10014" s="1"/>
      <c r="AB10014" s="1"/>
      <c r="AC10014" s="1"/>
      <c r="AJ10014" s="1"/>
      <c r="AK10014" s="1"/>
      <c r="AL10014" s="1"/>
    </row>
    <row r="10015">
      <c r="I10015" s="1"/>
      <c r="J10015" s="1"/>
      <c r="K10015" s="1"/>
      <c r="AA10015" s="1"/>
      <c r="AB10015" s="1"/>
      <c r="AC10015" s="1"/>
      <c r="AJ10015" s="1"/>
      <c r="AK10015" s="1"/>
      <c r="AL10015" s="1"/>
    </row>
    <row r="10016">
      <c r="I10016" s="1"/>
      <c r="J10016" s="1"/>
      <c r="K10016" s="1"/>
      <c r="AA10016" s="1"/>
      <c r="AB10016" s="1"/>
      <c r="AC10016" s="1"/>
      <c r="AJ10016" s="1"/>
      <c r="AK10016" s="1"/>
      <c r="AL10016" s="1"/>
    </row>
    <row r="10017">
      <c r="I10017" s="1"/>
      <c r="J10017" s="1"/>
      <c r="K10017" s="1"/>
      <c r="AA10017" s="1"/>
      <c r="AB10017" s="1"/>
      <c r="AC10017" s="1"/>
      <c r="AJ10017" s="1"/>
      <c r="AK10017" s="1"/>
      <c r="AL10017" s="1"/>
    </row>
    <row r="10018">
      <c r="I10018" s="1"/>
      <c r="J10018" s="1"/>
      <c r="K10018" s="1"/>
      <c r="AA10018" s="1"/>
      <c r="AB10018" s="1"/>
      <c r="AC10018" s="1"/>
      <c r="AJ10018" s="1"/>
      <c r="AK10018" s="1"/>
      <c r="AL10018" s="1"/>
    </row>
    <row r="10019">
      <c r="I10019" s="1"/>
      <c r="J10019" s="1"/>
      <c r="K10019" s="1"/>
      <c r="AA10019" s="1"/>
      <c r="AB10019" s="1"/>
      <c r="AC10019" s="1"/>
      <c r="AJ10019" s="1"/>
      <c r="AK10019" s="1"/>
      <c r="AL10019" s="1"/>
    </row>
    <row r="10020">
      <c r="I10020" s="1"/>
      <c r="J10020" s="1"/>
      <c r="K10020" s="1"/>
      <c r="AA10020" s="1"/>
      <c r="AB10020" s="1"/>
      <c r="AC10020" s="1"/>
      <c r="AJ10020" s="1"/>
      <c r="AK10020" s="1"/>
      <c r="AL10020" s="1"/>
    </row>
    <row r="10021">
      <c r="I10021" s="1"/>
      <c r="J10021" s="1"/>
      <c r="K10021" s="1"/>
      <c r="AA10021" s="1"/>
      <c r="AB10021" s="1"/>
      <c r="AC10021" s="1"/>
      <c r="AJ10021" s="1"/>
      <c r="AK10021" s="1"/>
      <c r="AL10021" s="1"/>
    </row>
    <row r="10022">
      <c r="I10022" s="1"/>
      <c r="J10022" s="1"/>
      <c r="K10022" s="1"/>
      <c r="AA10022" s="1"/>
      <c r="AB10022" s="1"/>
      <c r="AC10022" s="1"/>
      <c r="AJ10022" s="1"/>
      <c r="AK10022" s="1"/>
      <c r="AL10022" s="1"/>
    </row>
    <row r="10023">
      <c r="I10023" s="1"/>
      <c r="J10023" s="1"/>
      <c r="K10023" s="1"/>
      <c r="AA10023" s="1"/>
      <c r="AB10023" s="1"/>
      <c r="AC10023" s="1"/>
      <c r="AJ10023" s="1"/>
      <c r="AK10023" s="1"/>
      <c r="AL10023" s="1"/>
    </row>
    <row r="10024">
      <c r="I10024" s="1"/>
      <c r="J10024" s="1"/>
      <c r="K10024" s="1"/>
      <c r="AA10024" s="1"/>
      <c r="AB10024" s="1"/>
      <c r="AC10024" s="1"/>
      <c r="AJ10024" s="1"/>
      <c r="AK10024" s="1"/>
      <c r="AL10024" s="1"/>
    </row>
    <row r="10025">
      <c r="I10025" s="1"/>
      <c r="J10025" s="1"/>
      <c r="K10025" s="1"/>
      <c r="AA10025" s="1"/>
      <c r="AB10025" s="1"/>
      <c r="AC10025" s="1"/>
      <c r="AJ10025" s="1"/>
      <c r="AK10025" s="1"/>
      <c r="AL10025" s="1"/>
    </row>
    <row r="10026">
      <c r="I10026" s="1"/>
      <c r="J10026" s="1"/>
      <c r="K10026" s="1"/>
      <c r="AA10026" s="1"/>
      <c r="AB10026" s="1"/>
      <c r="AC10026" s="1"/>
      <c r="AJ10026" s="1"/>
      <c r="AK10026" s="1"/>
      <c r="AL10026" s="1"/>
    </row>
    <row r="10027">
      <c r="I10027" s="1"/>
      <c r="J10027" s="1"/>
      <c r="K10027" s="1"/>
      <c r="AA10027" s="1"/>
      <c r="AB10027" s="1"/>
      <c r="AC10027" s="1"/>
      <c r="AJ10027" s="1"/>
      <c r="AK10027" s="1"/>
      <c r="AL10027" s="1"/>
    </row>
    <row r="10028">
      <c r="I10028" s="1"/>
      <c r="J10028" s="1"/>
      <c r="K10028" s="1"/>
      <c r="AA10028" s="1"/>
      <c r="AB10028" s="1"/>
      <c r="AC10028" s="1"/>
      <c r="AJ10028" s="1"/>
      <c r="AK10028" s="1"/>
      <c r="AL10028" s="1"/>
    </row>
    <row r="10029">
      <c r="I10029" s="1"/>
      <c r="J10029" s="1"/>
      <c r="K10029" s="1"/>
      <c r="AA10029" s="1"/>
      <c r="AB10029" s="1"/>
      <c r="AC10029" s="1"/>
      <c r="AJ10029" s="1"/>
      <c r="AK10029" s="1"/>
      <c r="AL10029" s="1"/>
    </row>
    <row r="10030">
      <c r="I10030" s="1"/>
      <c r="J10030" s="1"/>
      <c r="K10030" s="1"/>
      <c r="AA10030" s="1"/>
      <c r="AB10030" s="1"/>
      <c r="AC10030" s="1"/>
      <c r="AJ10030" s="1"/>
      <c r="AK10030" s="1"/>
      <c r="AL10030" s="1"/>
    </row>
    <row r="10031">
      <c r="I10031" s="1"/>
      <c r="J10031" s="1"/>
      <c r="K10031" s="1"/>
      <c r="AA10031" s="1"/>
      <c r="AB10031" s="1"/>
      <c r="AC10031" s="1"/>
      <c r="AJ10031" s="1"/>
      <c r="AK10031" s="1"/>
      <c r="AL10031" s="1"/>
    </row>
    <row r="10032">
      <c r="I10032" s="1"/>
      <c r="J10032" s="1"/>
      <c r="K10032" s="1"/>
      <c r="AA10032" s="1"/>
      <c r="AB10032" s="1"/>
      <c r="AC10032" s="1"/>
      <c r="AJ10032" s="1"/>
      <c r="AK10032" s="1"/>
      <c r="AL10032" s="1"/>
    </row>
    <row r="10033">
      <c r="I10033" s="1"/>
      <c r="J10033" s="1"/>
      <c r="K10033" s="1"/>
      <c r="AA10033" s="1"/>
      <c r="AB10033" s="1"/>
      <c r="AC10033" s="1"/>
      <c r="AJ10033" s="1"/>
      <c r="AK10033" s="1"/>
      <c r="AL10033" s="1"/>
    </row>
    <row r="10034">
      <c r="I10034" s="1"/>
      <c r="J10034" s="1"/>
      <c r="K10034" s="1"/>
      <c r="AA10034" s="1"/>
      <c r="AB10034" s="1"/>
      <c r="AC10034" s="1"/>
      <c r="AJ10034" s="1"/>
      <c r="AK10034" s="1"/>
      <c r="AL10034" s="1"/>
    </row>
    <row r="10035">
      <c r="I10035" s="1"/>
      <c r="J10035" s="1"/>
      <c r="K10035" s="1"/>
      <c r="AA10035" s="1"/>
      <c r="AB10035" s="1"/>
      <c r="AC10035" s="1"/>
      <c r="AJ10035" s="1"/>
      <c r="AK10035" s="1"/>
      <c r="AL10035" s="1"/>
    </row>
    <row r="10036">
      <c r="I10036" s="1"/>
      <c r="J10036" s="1"/>
      <c r="K10036" s="1"/>
      <c r="AA10036" s="1"/>
      <c r="AB10036" s="1"/>
      <c r="AC10036" s="1"/>
      <c r="AJ10036" s="1"/>
      <c r="AK10036" s="1"/>
      <c r="AL10036" s="1"/>
    </row>
    <row r="10037">
      <c r="I10037" s="1"/>
      <c r="J10037" s="1"/>
      <c r="K10037" s="1"/>
      <c r="AA10037" s="1"/>
      <c r="AB10037" s="1"/>
      <c r="AC10037" s="1"/>
      <c r="AJ10037" s="1"/>
      <c r="AK10037" s="1"/>
      <c r="AL10037" s="1"/>
    </row>
    <row r="10038">
      <c r="I10038" s="1"/>
      <c r="J10038" s="1"/>
      <c r="K10038" s="1"/>
      <c r="AA10038" s="1"/>
      <c r="AB10038" s="1"/>
      <c r="AC10038" s="1"/>
      <c r="AJ10038" s="1"/>
      <c r="AK10038" s="1"/>
      <c r="AL10038" s="1"/>
    </row>
    <row r="10039">
      <c r="I10039" s="1"/>
      <c r="J10039" s="1"/>
      <c r="K10039" s="1"/>
      <c r="AA10039" s="1"/>
      <c r="AB10039" s="1"/>
      <c r="AC10039" s="1"/>
      <c r="AJ10039" s="1"/>
      <c r="AK10039" s="1"/>
      <c r="AL10039" s="1"/>
    </row>
    <row r="10040">
      <c r="I10040" s="1"/>
      <c r="J10040" s="1"/>
      <c r="K10040" s="1"/>
      <c r="AA10040" s="1"/>
      <c r="AB10040" s="1"/>
      <c r="AC10040" s="1"/>
      <c r="AJ10040" s="1"/>
      <c r="AK10040" s="1"/>
      <c r="AL10040" s="1"/>
    </row>
    <row r="10041">
      <c r="I10041" s="1"/>
      <c r="J10041" s="1"/>
      <c r="K10041" s="1"/>
      <c r="AA10041" s="1"/>
      <c r="AB10041" s="1"/>
      <c r="AC10041" s="1"/>
      <c r="AJ10041" s="1"/>
      <c r="AK10041" s="1"/>
      <c r="AL10041" s="1"/>
    </row>
    <row r="10042">
      <c r="I10042" s="1"/>
      <c r="J10042" s="1"/>
      <c r="K10042" s="1"/>
      <c r="AA10042" s="1"/>
      <c r="AB10042" s="1"/>
      <c r="AC10042" s="1"/>
      <c r="AJ10042" s="1"/>
      <c r="AK10042" s="1"/>
      <c r="AL10042" s="1"/>
    </row>
    <row r="10043">
      <c r="I10043" s="1"/>
      <c r="J10043" s="1"/>
      <c r="K10043" s="1"/>
      <c r="AA10043" s="1"/>
      <c r="AB10043" s="1"/>
      <c r="AC10043" s="1"/>
      <c r="AJ10043" s="1"/>
      <c r="AK10043" s="1"/>
      <c r="AL10043" s="1"/>
    </row>
    <row r="10044">
      <c r="I10044" s="1"/>
      <c r="J10044" s="1"/>
      <c r="K10044" s="1"/>
      <c r="AA10044" s="1"/>
      <c r="AB10044" s="1"/>
      <c r="AC10044" s="1"/>
      <c r="AJ10044" s="1"/>
      <c r="AK10044" s="1"/>
      <c r="AL10044" s="1"/>
    </row>
    <row r="10045">
      <c r="I10045" s="1"/>
      <c r="J10045" s="1"/>
      <c r="K10045" s="1"/>
      <c r="AA10045" s="1"/>
      <c r="AB10045" s="1"/>
      <c r="AC10045" s="1"/>
      <c r="AJ10045" s="1"/>
      <c r="AK10045" s="1"/>
      <c r="AL10045" s="1"/>
    </row>
    <row r="10046">
      <c r="I10046" s="1"/>
      <c r="J10046" s="1"/>
      <c r="K10046" s="1"/>
      <c r="AA10046" s="1"/>
      <c r="AB10046" s="1"/>
      <c r="AC10046" s="1"/>
      <c r="AJ10046" s="1"/>
      <c r="AK10046" s="1"/>
      <c r="AL10046" s="1"/>
    </row>
    <row r="10047">
      <c r="I10047" s="1"/>
      <c r="J10047" s="1"/>
      <c r="K10047" s="1"/>
      <c r="AA10047" s="1"/>
      <c r="AB10047" s="1"/>
      <c r="AC10047" s="1"/>
      <c r="AJ10047" s="1"/>
      <c r="AK10047" s="1"/>
      <c r="AL10047" s="1"/>
    </row>
    <row r="10048">
      <c r="I10048" s="1"/>
      <c r="J10048" s="1"/>
      <c r="K10048" s="1"/>
      <c r="AA10048" s="1"/>
      <c r="AB10048" s="1"/>
      <c r="AC10048" s="1"/>
      <c r="AJ10048" s="1"/>
      <c r="AK10048" s="1"/>
      <c r="AL10048" s="1"/>
    </row>
    <row r="10049">
      <c r="I10049" s="1"/>
      <c r="J10049" s="1"/>
      <c r="K10049" s="1"/>
      <c r="AA10049" s="1"/>
      <c r="AB10049" s="1"/>
      <c r="AC10049" s="1"/>
      <c r="AJ10049" s="1"/>
      <c r="AK10049" s="1"/>
      <c r="AL10049" s="1"/>
    </row>
    <row r="10050">
      <c r="I10050" s="1"/>
      <c r="J10050" s="1"/>
      <c r="K10050" s="1"/>
      <c r="AA10050" s="1"/>
      <c r="AB10050" s="1"/>
      <c r="AC10050" s="1"/>
      <c r="AJ10050" s="1"/>
      <c r="AK10050" s="1"/>
      <c r="AL10050" s="1"/>
    </row>
    <row r="10051">
      <c r="I10051" s="1"/>
      <c r="J10051" s="1"/>
      <c r="K10051" s="1"/>
      <c r="AA10051" s="1"/>
      <c r="AB10051" s="1"/>
      <c r="AC10051" s="1"/>
      <c r="AJ10051" s="1"/>
      <c r="AK10051" s="1"/>
      <c r="AL10051" s="1"/>
    </row>
    <row r="10052">
      <c r="I10052" s="1"/>
      <c r="J10052" s="1"/>
      <c r="K10052" s="1"/>
      <c r="AA10052" s="1"/>
      <c r="AB10052" s="1"/>
      <c r="AC10052" s="1"/>
      <c r="AJ10052" s="1"/>
      <c r="AK10052" s="1"/>
      <c r="AL10052" s="1"/>
    </row>
    <row r="10053">
      <c r="I10053" s="1"/>
      <c r="J10053" s="1"/>
      <c r="K10053" s="1"/>
      <c r="AA10053" s="1"/>
      <c r="AB10053" s="1"/>
      <c r="AC10053" s="1"/>
      <c r="AJ10053" s="1"/>
      <c r="AK10053" s="1"/>
      <c r="AL10053" s="1"/>
    </row>
    <row r="10054">
      <c r="I10054" s="1"/>
      <c r="J10054" s="1"/>
      <c r="K10054" s="1"/>
      <c r="AA10054" s="1"/>
      <c r="AB10054" s="1"/>
      <c r="AC10054" s="1"/>
      <c r="AJ10054" s="1"/>
      <c r="AK10054" s="1"/>
      <c r="AL10054" s="1"/>
    </row>
    <row r="10055">
      <c r="I10055" s="1"/>
      <c r="J10055" s="1"/>
      <c r="K10055" s="1"/>
      <c r="AA10055" s="1"/>
      <c r="AB10055" s="1"/>
      <c r="AC10055" s="1"/>
      <c r="AJ10055" s="1"/>
      <c r="AK10055" s="1"/>
      <c r="AL10055" s="1"/>
    </row>
    <row r="10056">
      <c r="I10056" s="1"/>
      <c r="J10056" s="1"/>
      <c r="K10056" s="1"/>
      <c r="AA10056" s="1"/>
      <c r="AB10056" s="1"/>
      <c r="AC10056" s="1"/>
      <c r="AJ10056" s="1"/>
      <c r="AK10056" s="1"/>
      <c r="AL10056" s="1"/>
    </row>
    <row r="10057">
      <c r="I10057" s="1"/>
      <c r="J10057" s="1"/>
      <c r="K10057" s="1"/>
      <c r="AA10057" s="1"/>
      <c r="AB10057" s="1"/>
      <c r="AC10057" s="1"/>
      <c r="AJ10057" s="1"/>
      <c r="AK10057" s="1"/>
      <c r="AL10057" s="1"/>
    </row>
    <row r="10058">
      <c r="I10058" s="1"/>
      <c r="J10058" s="1"/>
      <c r="K10058" s="1"/>
      <c r="AA10058" s="1"/>
      <c r="AB10058" s="1"/>
      <c r="AC10058" s="1"/>
      <c r="AJ10058" s="1"/>
      <c r="AK10058" s="1"/>
      <c r="AL10058" s="1"/>
    </row>
    <row r="10059">
      <c r="I10059" s="1"/>
      <c r="J10059" s="1"/>
      <c r="K10059" s="1"/>
      <c r="AA10059" s="1"/>
      <c r="AB10059" s="1"/>
      <c r="AC10059" s="1"/>
      <c r="AJ10059" s="1"/>
      <c r="AK10059" s="1"/>
      <c r="AL10059" s="1"/>
    </row>
    <row r="10060">
      <c r="I10060" s="1"/>
      <c r="J10060" s="1"/>
      <c r="K10060" s="1"/>
      <c r="AA10060" s="1"/>
      <c r="AB10060" s="1"/>
      <c r="AC10060" s="1"/>
      <c r="AJ10060" s="1"/>
      <c r="AK10060" s="1"/>
      <c r="AL10060" s="1"/>
    </row>
    <row r="10061">
      <c r="I10061" s="1"/>
      <c r="J10061" s="1"/>
      <c r="K10061" s="1"/>
      <c r="AA10061" s="1"/>
      <c r="AB10061" s="1"/>
      <c r="AC10061" s="1"/>
      <c r="AJ10061" s="1"/>
      <c r="AK10061" s="1"/>
      <c r="AL10061" s="1"/>
    </row>
    <row r="10062">
      <c r="I10062" s="1"/>
      <c r="J10062" s="1"/>
      <c r="K10062" s="1"/>
      <c r="AA10062" s="1"/>
      <c r="AB10062" s="1"/>
      <c r="AC10062" s="1"/>
      <c r="AJ10062" s="1"/>
      <c r="AK10062" s="1"/>
      <c r="AL10062" s="1"/>
    </row>
    <row r="10063">
      <c r="I10063" s="1"/>
      <c r="J10063" s="1"/>
      <c r="K10063" s="1"/>
      <c r="AA10063" s="1"/>
      <c r="AB10063" s="1"/>
      <c r="AC10063" s="1"/>
      <c r="AJ10063" s="1"/>
      <c r="AK10063" s="1"/>
      <c r="AL10063" s="1"/>
    </row>
    <row r="10064">
      <c r="I10064" s="1"/>
      <c r="J10064" s="1"/>
      <c r="K10064" s="1"/>
      <c r="AA10064" s="1"/>
      <c r="AB10064" s="1"/>
      <c r="AC10064" s="1"/>
      <c r="AJ10064" s="1"/>
      <c r="AK10064" s="1"/>
      <c r="AL10064" s="1"/>
    </row>
    <row r="10065">
      <c r="I10065" s="1"/>
      <c r="J10065" s="1"/>
      <c r="K10065" s="1"/>
      <c r="AA10065" s="1"/>
      <c r="AB10065" s="1"/>
      <c r="AC10065" s="1"/>
      <c r="AJ10065" s="1"/>
      <c r="AK10065" s="1"/>
      <c r="AL10065" s="1"/>
    </row>
    <row r="10066">
      <c r="I10066" s="1"/>
      <c r="J10066" s="1"/>
      <c r="K10066" s="1"/>
      <c r="AA10066" s="1"/>
      <c r="AB10066" s="1"/>
      <c r="AC10066" s="1"/>
      <c r="AJ10066" s="1"/>
      <c r="AK10066" s="1"/>
      <c r="AL10066" s="1"/>
    </row>
    <row r="10067">
      <c r="I10067" s="1"/>
      <c r="J10067" s="1"/>
      <c r="K10067" s="1"/>
      <c r="AA10067" s="1"/>
      <c r="AB10067" s="1"/>
      <c r="AC10067" s="1"/>
      <c r="AJ10067" s="1"/>
      <c r="AK10067" s="1"/>
      <c r="AL10067" s="1"/>
    </row>
    <row r="10068">
      <c r="I10068" s="1"/>
      <c r="J10068" s="1"/>
      <c r="K10068" s="1"/>
      <c r="AA10068" s="1"/>
      <c r="AB10068" s="1"/>
      <c r="AC10068" s="1"/>
      <c r="AJ10068" s="1"/>
      <c r="AK10068" s="1"/>
      <c r="AL10068" s="1"/>
    </row>
    <row r="10069">
      <c r="I10069" s="1"/>
      <c r="J10069" s="1"/>
      <c r="K10069" s="1"/>
      <c r="AA10069" s="1"/>
      <c r="AB10069" s="1"/>
      <c r="AC10069" s="1"/>
      <c r="AJ10069" s="1"/>
      <c r="AK10069" s="1"/>
      <c r="AL10069" s="1"/>
    </row>
    <row r="10070">
      <c r="I10070" s="1"/>
      <c r="J10070" s="1"/>
      <c r="K10070" s="1"/>
      <c r="AA10070" s="1"/>
      <c r="AB10070" s="1"/>
      <c r="AC10070" s="1"/>
      <c r="AJ10070" s="1"/>
      <c r="AK10070" s="1"/>
      <c r="AL10070" s="1"/>
    </row>
    <row r="10071">
      <c r="I10071" s="1"/>
      <c r="J10071" s="1"/>
      <c r="K10071" s="1"/>
      <c r="AA10071" s="1"/>
      <c r="AB10071" s="1"/>
      <c r="AC10071" s="1"/>
      <c r="AJ10071" s="1"/>
      <c r="AK10071" s="1"/>
      <c r="AL10071" s="1"/>
    </row>
    <row r="10072">
      <c r="I10072" s="1"/>
      <c r="J10072" s="1"/>
      <c r="K10072" s="1"/>
      <c r="AA10072" s="1"/>
      <c r="AB10072" s="1"/>
      <c r="AC10072" s="1"/>
      <c r="AJ10072" s="1"/>
      <c r="AK10072" s="1"/>
      <c r="AL10072" s="1"/>
    </row>
    <row r="10073">
      <c r="I10073" s="1"/>
      <c r="J10073" s="1"/>
      <c r="K10073" s="1"/>
      <c r="AA10073" s="1"/>
      <c r="AB10073" s="1"/>
      <c r="AC10073" s="1"/>
      <c r="AJ10073" s="1"/>
      <c r="AK10073" s="1"/>
      <c r="AL10073" s="1"/>
    </row>
    <row r="10074">
      <c r="I10074" s="1"/>
      <c r="J10074" s="1"/>
      <c r="K10074" s="1"/>
      <c r="AA10074" s="1"/>
      <c r="AB10074" s="1"/>
      <c r="AC10074" s="1"/>
      <c r="AJ10074" s="1"/>
      <c r="AK10074" s="1"/>
      <c r="AL10074" s="1"/>
    </row>
    <row r="10075">
      <c r="I10075" s="1"/>
      <c r="J10075" s="1"/>
      <c r="K10075" s="1"/>
      <c r="AA10075" s="1"/>
      <c r="AB10075" s="1"/>
      <c r="AC10075" s="1"/>
      <c r="AJ10075" s="1"/>
      <c r="AK10075" s="1"/>
      <c r="AL10075" s="1"/>
    </row>
    <row r="10076">
      <c r="I10076" s="1"/>
      <c r="J10076" s="1"/>
      <c r="K10076" s="1"/>
      <c r="AA10076" s="1"/>
      <c r="AB10076" s="1"/>
      <c r="AC10076" s="1"/>
      <c r="AJ10076" s="1"/>
      <c r="AK10076" s="1"/>
      <c r="AL10076" s="1"/>
    </row>
    <row r="10077">
      <c r="I10077" s="1"/>
      <c r="J10077" s="1"/>
      <c r="K10077" s="1"/>
      <c r="AA10077" s="1"/>
      <c r="AB10077" s="1"/>
      <c r="AC10077" s="1"/>
      <c r="AJ10077" s="1"/>
      <c r="AK10077" s="1"/>
      <c r="AL10077" s="1"/>
    </row>
    <row r="10078">
      <c r="I10078" s="1"/>
      <c r="J10078" s="1"/>
      <c r="K10078" s="1"/>
      <c r="AA10078" s="1"/>
      <c r="AB10078" s="1"/>
      <c r="AC10078" s="1"/>
      <c r="AJ10078" s="1"/>
      <c r="AK10078" s="1"/>
      <c r="AL10078" s="1"/>
    </row>
    <row r="10079">
      <c r="I10079" s="1"/>
      <c r="J10079" s="1"/>
      <c r="K10079" s="1"/>
      <c r="AA10079" s="1"/>
      <c r="AB10079" s="1"/>
      <c r="AC10079" s="1"/>
      <c r="AJ10079" s="1"/>
      <c r="AK10079" s="1"/>
      <c r="AL10079" s="1"/>
    </row>
    <row r="10080">
      <c r="I10080" s="1"/>
      <c r="J10080" s="1"/>
      <c r="K10080" s="1"/>
      <c r="AA10080" s="1"/>
      <c r="AB10080" s="1"/>
      <c r="AC10080" s="1"/>
      <c r="AJ10080" s="1"/>
      <c r="AK10080" s="1"/>
      <c r="AL10080" s="1"/>
    </row>
    <row r="10081">
      <c r="I10081" s="1"/>
      <c r="J10081" s="1"/>
      <c r="K10081" s="1"/>
      <c r="AA10081" s="1"/>
      <c r="AB10081" s="1"/>
      <c r="AC10081" s="1"/>
      <c r="AJ10081" s="1"/>
      <c r="AK10081" s="1"/>
      <c r="AL10081" s="1"/>
    </row>
    <row r="10082">
      <c r="I10082" s="1"/>
      <c r="J10082" s="1"/>
      <c r="K10082" s="1"/>
      <c r="AA10082" s="1"/>
      <c r="AB10082" s="1"/>
      <c r="AC10082" s="1"/>
      <c r="AJ10082" s="1"/>
      <c r="AK10082" s="1"/>
      <c r="AL10082" s="1"/>
    </row>
    <row r="10083">
      <c r="I10083" s="1"/>
      <c r="J10083" s="1"/>
      <c r="K10083" s="1"/>
      <c r="AA10083" s="1"/>
      <c r="AB10083" s="1"/>
      <c r="AC10083" s="1"/>
      <c r="AJ10083" s="1"/>
      <c r="AK10083" s="1"/>
      <c r="AL10083" s="1"/>
    </row>
    <row r="10084">
      <c r="I10084" s="1"/>
      <c r="J10084" s="1"/>
      <c r="K10084" s="1"/>
      <c r="AA10084" s="1"/>
      <c r="AB10084" s="1"/>
      <c r="AC10084" s="1"/>
      <c r="AJ10084" s="1"/>
      <c r="AK10084" s="1"/>
      <c r="AL10084" s="1"/>
    </row>
    <row r="10085">
      <c r="I10085" s="1"/>
      <c r="J10085" s="1"/>
      <c r="K10085" s="1"/>
      <c r="AA10085" s="1"/>
      <c r="AB10085" s="1"/>
      <c r="AC10085" s="1"/>
      <c r="AJ10085" s="1"/>
      <c r="AK10085" s="1"/>
      <c r="AL10085" s="1"/>
    </row>
    <row r="10086">
      <c r="I10086" s="1"/>
      <c r="J10086" s="1"/>
      <c r="K10086" s="1"/>
      <c r="AA10086" s="1"/>
      <c r="AB10086" s="1"/>
      <c r="AC10086" s="1"/>
      <c r="AJ10086" s="1"/>
      <c r="AK10086" s="1"/>
      <c r="AL10086" s="1"/>
    </row>
    <row r="10087">
      <c r="I10087" s="1"/>
      <c r="J10087" s="1"/>
      <c r="K10087" s="1"/>
      <c r="AA10087" s="1"/>
      <c r="AB10087" s="1"/>
      <c r="AC10087" s="1"/>
      <c r="AJ10087" s="1"/>
      <c r="AK10087" s="1"/>
      <c r="AL10087" s="1"/>
    </row>
    <row r="10088">
      <c r="I10088" s="1"/>
      <c r="J10088" s="1"/>
      <c r="K10088" s="1"/>
      <c r="AA10088" s="1"/>
      <c r="AB10088" s="1"/>
      <c r="AC10088" s="1"/>
      <c r="AJ10088" s="1"/>
      <c r="AK10088" s="1"/>
      <c r="AL10088" s="1"/>
    </row>
    <row r="10089">
      <c r="I10089" s="1"/>
      <c r="J10089" s="1"/>
      <c r="K10089" s="1"/>
      <c r="AA10089" s="1"/>
      <c r="AB10089" s="1"/>
      <c r="AC10089" s="1"/>
      <c r="AJ10089" s="1"/>
      <c r="AK10089" s="1"/>
      <c r="AL10089" s="1"/>
    </row>
    <row r="10090">
      <c r="I10090" s="1"/>
      <c r="J10090" s="1"/>
      <c r="K10090" s="1"/>
      <c r="AA10090" s="1"/>
      <c r="AB10090" s="1"/>
      <c r="AC10090" s="1"/>
      <c r="AJ10090" s="1"/>
      <c r="AK10090" s="1"/>
      <c r="AL10090" s="1"/>
    </row>
    <row r="10091">
      <c r="I10091" s="1"/>
      <c r="J10091" s="1"/>
      <c r="K10091" s="1"/>
      <c r="AA10091" s="1"/>
      <c r="AB10091" s="1"/>
      <c r="AC10091" s="1"/>
      <c r="AJ10091" s="1"/>
      <c r="AK10091" s="1"/>
      <c r="AL10091" s="1"/>
    </row>
    <row r="10092">
      <c r="I10092" s="1"/>
      <c r="J10092" s="1"/>
      <c r="K10092" s="1"/>
      <c r="AA10092" s="1"/>
      <c r="AB10092" s="1"/>
      <c r="AC10092" s="1"/>
      <c r="AJ10092" s="1"/>
      <c r="AK10092" s="1"/>
      <c r="AL10092" s="1"/>
    </row>
    <row r="10093">
      <c r="I10093" s="1"/>
      <c r="J10093" s="1"/>
      <c r="K10093" s="1"/>
      <c r="AA10093" s="1"/>
      <c r="AB10093" s="1"/>
      <c r="AC10093" s="1"/>
      <c r="AJ10093" s="1"/>
      <c r="AK10093" s="1"/>
      <c r="AL10093" s="1"/>
    </row>
    <row r="10094">
      <c r="I10094" s="1"/>
      <c r="J10094" s="1"/>
      <c r="K10094" s="1"/>
      <c r="AA10094" s="1"/>
      <c r="AB10094" s="1"/>
      <c r="AC10094" s="1"/>
      <c r="AJ10094" s="1"/>
      <c r="AK10094" s="1"/>
      <c r="AL10094" s="1"/>
    </row>
    <row r="10095">
      <c r="I10095" s="1"/>
      <c r="J10095" s="1"/>
      <c r="K10095" s="1"/>
      <c r="AA10095" s="1"/>
      <c r="AB10095" s="1"/>
      <c r="AC10095" s="1"/>
      <c r="AJ10095" s="1"/>
      <c r="AK10095" s="1"/>
      <c r="AL10095" s="1"/>
    </row>
    <row r="10096">
      <c r="I10096" s="1"/>
      <c r="J10096" s="1"/>
      <c r="K10096" s="1"/>
      <c r="AA10096" s="1"/>
      <c r="AB10096" s="1"/>
      <c r="AC10096" s="1"/>
      <c r="AJ10096" s="1"/>
      <c r="AK10096" s="1"/>
      <c r="AL10096" s="1"/>
    </row>
    <row r="10097">
      <c r="I10097" s="1"/>
      <c r="J10097" s="1"/>
      <c r="K10097" s="1"/>
      <c r="AA10097" s="1"/>
      <c r="AB10097" s="1"/>
      <c r="AC10097" s="1"/>
      <c r="AJ10097" s="1"/>
      <c r="AK10097" s="1"/>
      <c r="AL10097" s="1"/>
    </row>
    <row r="10098">
      <c r="I10098" s="1"/>
      <c r="J10098" s="1"/>
      <c r="K10098" s="1"/>
      <c r="AA10098" s="1"/>
      <c r="AB10098" s="1"/>
      <c r="AC10098" s="1"/>
      <c r="AJ10098" s="1"/>
      <c r="AK10098" s="1"/>
      <c r="AL10098" s="1"/>
    </row>
    <row r="10099">
      <c r="I10099" s="1"/>
      <c r="J10099" s="1"/>
      <c r="K10099" s="1"/>
      <c r="AA10099" s="1"/>
      <c r="AB10099" s="1"/>
      <c r="AC10099" s="1"/>
      <c r="AJ10099" s="1"/>
      <c r="AK10099" s="1"/>
      <c r="AL10099" s="1"/>
    </row>
    <row r="10100">
      <c r="I10100" s="1"/>
      <c r="J10100" s="1"/>
      <c r="K10100" s="1"/>
      <c r="AA10100" s="1"/>
      <c r="AB10100" s="1"/>
      <c r="AC10100" s="1"/>
      <c r="AJ10100" s="1"/>
      <c r="AK10100" s="1"/>
      <c r="AL10100" s="1"/>
    </row>
    <row r="10101">
      <c r="I10101" s="1"/>
      <c r="J10101" s="1"/>
      <c r="K10101" s="1"/>
      <c r="AA10101" s="1"/>
      <c r="AB10101" s="1"/>
      <c r="AC10101" s="1"/>
      <c r="AJ10101" s="1"/>
      <c r="AK10101" s="1"/>
      <c r="AL10101" s="1"/>
    </row>
    <row r="10102">
      <c r="I10102" s="1"/>
      <c r="J10102" s="1"/>
      <c r="K10102" s="1"/>
      <c r="AA10102" s="1"/>
      <c r="AB10102" s="1"/>
      <c r="AC10102" s="1"/>
      <c r="AJ10102" s="1"/>
      <c r="AK10102" s="1"/>
      <c r="AL10102" s="1"/>
    </row>
    <row r="10103">
      <c r="I10103" s="1"/>
      <c r="J10103" s="1"/>
      <c r="K10103" s="1"/>
      <c r="AA10103" s="1"/>
      <c r="AB10103" s="1"/>
      <c r="AC10103" s="1"/>
      <c r="AJ10103" s="1"/>
      <c r="AK10103" s="1"/>
      <c r="AL10103" s="1"/>
    </row>
    <row r="10104">
      <c r="I10104" s="1"/>
      <c r="J10104" s="1"/>
      <c r="K10104" s="1"/>
      <c r="AA10104" s="1"/>
      <c r="AB10104" s="1"/>
      <c r="AC10104" s="1"/>
      <c r="AJ10104" s="1"/>
      <c r="AK10104" s="1"/>
      <c r="AL10104" s="1"/>
    </row>
    <row r="10105">
      <c r="I10105" s="1"/>
      <c r="J10105" s="1"/>
      <c r="K10105" s="1"/>
      <c r="AA10105" s="1"/>
      <c r="AB10105" s="1"/>
      <c r="AC10105" s="1"/>
      <c r="AJ10105" s="1"/>
      <c r="AK10105" s="1"/>
      <c r="AL10105" s="1"/>
    </row>
    <row r="10106">
      <c r="I10106" s="1"/>
      <c r="J10106" s="1"/>
      <c r="K10106" s="1"/>
      <c r="AA10106" s="1"/>
      <c r="AB10106" s="1"/>
      <c r="AC10106" s="1"/>
      <c r="AJ10106" s="1"/>
      <c r="AK10106" s="1"/>
      <c r="AL10106" s="1"/>
    </row>
    <row r="10107">
      <c r="I10107" s="1"/>
      <c r="J10107" s="1"/>
      <c r="K10107" s="1"/>
      <c r="AA10107" s="1"/>
      <c r="AB10107" s="1"/>
      <c r="AC10107" s="1"/>
      <c r="AJ10107" s="1"/>
      <c r="AK10107" s="1"/>
      <c r="AL10107" s="1"/>
    </row>
    <row r="10108">
      <c r="I10108" s="1"/>
      <c r="J10108" s="1"/>
      <c r="K10108" s="1"/>
      <c r="AA10108" s="1"/>
      <c r="AB10108" s="1"/>
      <c r="AC10108" s="1"/>
      <c r="AJ10108" s="1"/>
      <c r="AK10108" s="1"/>
      <c r="AL10108" s="1"/>
    </row>
    <row r="10109">
      <c r="I10109" s="1"/>
      <c r="J10109" s="1"/>
      <c r="K10109" s="1"/>
      <c r="AA10109" s="1"/>
      <c r="AB10109" s="1"/>
      <c r="AC10109" s="1"/>
      <c r="AJ10109" s="1"/>
      <c r="AK10109" s="1"/>
      <c r="AL10109" s="1"/>
    </row>
    <row r="10110">
      <c r="I10110" s="1"/>
      <c r="J10110" s="1"/>
      <c r="K10110" s="1"/>
      <c r="AA10110" s="1"/>
      <c r="AB10110" s="1"/>
      <c r="AC10110" s="1"/>
      <c r="AJ10110" s="1"/>
      <c r="AK10110" s="1"/>
      <c r="AL10110" s="1"/>
    </row>
    <row r="10111">
      <c r="I10111" s="1"/>
      <c r="J10111" s="1"/>
      <c r="K10111" s="1"/>
      <c r="AA10111" s="1"/>
      <c r="AB10111" s="1"/>
      <c r="AC10111" s="1"/>
      <c r="AJ10111" s="1"/>
      <c r="AK10111" s="1"/>
      <c r="AL10111" s="1"/>
    </row>
    <row r="10112">
      <c r="I10112" s="1"/>
      <c r="J10112" s="1"/>
      <c r="K10112" s="1"/>
      <c r="AA10112" s="1"/>
      <c r="AB10112" s="1"/>
      <c r="AC10112" s="1"/>
      <c r="AJ10112" s="1"/>
      <c r="AK10112" s="1"/>
      <c r="AL10112" s="1"/>
    </row>
    <row r="10113">
      <c r="I10113" s="1"/>
      <c r="J10113" s="1"/>
      <c r="K10113" s="1"/>
      <c r="AA10113" s="1"/>
      <c r="AB10113" s="1"/>
      <c r="AC10113" s="1"/>
      <c r="AJ10113" s="1"/>
      <c r="AK10113" s="1"/>
      <c r="AL10113" s="1"/>
    </row>
    <row r="10114">
      <c r="I10114" s="1"/>
      <c r="J10114" s="1"/>
      <c r="K10114" s="1"/>
      <c r="AA10114" s="1"/>
      <c r="AB10114" s="1"/>
      <c r="AC10114" s="1"/>
      <c r="AJ10114" s="1"/>
      <c r="AK10114" s="1"/>
      <c r="AL10114" s="1"/>
    </row>
    <row r="10115">
      <c r="I10115" s="1"/>
      <c r="J10115" s="1"/>
      <c r="K10115" s="1"/>
      <c r="AA10115" s="1"/>
      <c r="AB10115" s="1"/>
      <c r="AC10115" s="1"/>
      <c r="AJ10115" s="1"/>
      <c r="AK10115" s="1"/>
      <c r="AL10115" s="1"/>
    </row>
    <row r="10116">
      <c r="I10116" s="1"/>
      <c r="J10116" s="1"/>
      <c r="K10116" s="1"/>
      <c r="AA10116" s="1"/>
      <c r="AB10116" s="1"/>
      <c r="AC10116" s="1"/>
      <c r="AJ10116" s="1"/>
      <c r="AK10116" s="1"/>
      <c r="AL10116" s="1"/>
    </row>
    <row r="10117">
      <c r="I10117" s="1"/>
      <c r="J10117" s="1"/>
      <c r="K10117" s="1"/>
      <c r="AA10117" s="1"/>
      <c r="AB10117" s="1"/>
      <c r="AC10117" s="1"/>
      <c r="AJ10117" s="1"/>
      <c r="AK10117" s="1"/>
      <c r="AL10117" s="1"/>
    </row>
    <row r="10118">
      <c r="I10118" s="1"/>
      <c r="J10118" s="1"/>
      <c r="K10118" s="1"/>
      <c r="AA10118" s="1"/>
      <c r="AB10118" s="1"/>
      <c r="AC10118" s="1"/>
      <c r="AJ10118" s="1"/>
      <c r="AK10118" s="1"/>
      <c r="AL10118" s="1"/>
    </row>
    <row r="10119">
      <c r="I10119" s="1"/>
      <c r="J10119" s="1"/>
      <c r="K10119" s="1"/>
      <c r="AA10119" s="1"/>
      <c r="AB10119" s="1"/>
      <c r="AC10119" s="1"/>
      <c r="AJ10119" s="1"/>
      <c r="AK10119" s="1"/>
      <c r="AL10119" s="1"/>
    </row>
    <row r="10120">
      <c r="I10120" s="1"/>
      <c r="J10120" s="1"/>
      <c r="K10120" s="1"/>
      <c r="AA10120" s="1"/>
      <c r="AB10120" s="1"/>
      <c r="AC10120" s="1"/>
      <c r="AJ10120" s="1"/>
      <c r="AK10120" s="1"/>
      <c r="AL10120" s="1"/>
    </row>
    <row r="10121">
      <c r="I10121" s="1"/>
      <c r="J10121" s="1"/>
      <c r="K10121" s="1"/>
      <c r="AA10121" s="1"/>
      <c r="AB10121" s="1"/>
      <c r="AC10121" s="1"/>
      <c r="AJ10121" s="1"/>
      <c r="AK10121" s="1"/>
      <c r="AL10121" s="1"/>
    </row>
    <row r="10122">
      <c r="I10122" s="1"/>
      <c r="J10122" s="1"/>
      <c r="K10122" s="1"/>
      <c r="AA10122" s="1"/>
      <c r="AB10122" s="1"/>
      <c r="AC10122" s="1"/>
      <c r="AJ10122" s="1"/>
      <c r="AK10122" s="1"/>
      <c r="AL10122" s="1"/>
    </row>
    <row r="10123">
      <c r="I10123" s="1"/>
      <c r="J10123" s="1"/>
      <c r="K10123" s="1"/>
      <c r="AA10123" s="1"/>
      <c r="AB10123" s="1"/>
      <c r="AC10123" s="1"/>
      <c r="AJ10123" s="1"/>
      <c r="AK10123" s="1"/>
      <c r="AL10123" s="1"/>
    </row>
    <row r="10124">
      <c r="I10124" s="1"/>
      <c r="J10124" s="1"/>
      <c r="K10124" s="1"/>
      <c r="AA10124" s="1"/>
      <c r="AB10124" s="1"/>
      <c r="AC10124" s="1"/>
      <c r="AJ10124" s="1"/>
      <c r="AK10124" s="1"/>
      <c r="AL10124" s="1"/>
    </row>
    <row r="10125">
      <c r="I10125" s="1"/>
      <c r="J10125" s="1"/>
      <c r="K10125" s="1"/>
      <c r="AA10125" s="1"/>
      <c r="AB10125" s="1"/>
      <c r="AC10125" s="1"/>
      <c r="AJ10125" s="1"/>
      <c r="AK10125" s="1"/>
      <c r="AL10125" s="1"/>
    </row>
    <row r="10126">
      <c r="I10126" s="1"/>
      <c r="J10126" s="1"/>
      <c r="K10126" s="1"/>
      <c r="AA10126" s="1"/>
      <c r="AB10126" s="1"/>
      <c r="AC10126" s="1"/>
      <c r="AJ10126" s="1"/>
      <c r="AK10126" s="1"/>
      <c r="AL10126" s="1"/>
    </row>
    <row r="10127">
      <c r="I10127" s="1"/>
      <c r="J10127" s="1"/>
      <c r="K10127" s="1"/>
      <c r="AA10127" s="1"/>
      <c r="AB10127" s="1"/>
      <c r="AC10127" s="1"/>
      <c r="AJ10127" s="1"/>
      <c r="AK10127" s="1"/>
      <c r="AL10127" s="1"/>
    </row>
    <row r="10128">
      <c r="I10128" s="1"/>
      <c r="J10128" s="1"/>
      <c r="K10128" s="1"/>
      <c r="AA10128" s="1"/>
      <c r="AB10128" s="1"/>
      <c r="AC10128" s="1"/>
      <c r="AJ10128" s="1"/>
      <c r="AK10128" s="1"/>
      <c r="AL10128" s="1"/>
    </row>
    <row r="10129">
      <c r="I10129" s="1"/>
      <c r="J10129" s="1"/>
      <c r="K10129" s="1"/>
      <c r="AA10129" s="1"/>
      <c r="AB10129" s="1"/>
      <c r="AC10129" s="1"/>
      <c r="AJ10129" s="1"/>
      <c r="AK10129" s="1"/>
      <c r="AL10129" s="1"/>
    </row>
    <row r="10130">
      <c r="I10130" s="1"/>
      <c r="J10130" s="1"/>
      <c r="K10130" s="1"/>
      <c r="AA10130" s="1"/>
      <c r="AB10130" s="1"/>
      <c r="AC10130" s="1"/>
      <c r="AJ10130" s="1"/>
      <c r="AK10130" s="1"/>
      <c r="AL10130" s="1"/>
    </row>
    <row r="10131">
      <c r="I10131" s="1"/>
      <c r="J10131" s="1"/>
      <c r="K10131" s="1"/>
      <c r="AA10131" s="1"/>
      <c r="AB10131" s="1"/>
      <c r="AC10131" s="1"/>
      <c r="AJ10131" s="1"/>
      <c r="AK10131" s="1"/>
      <c r="AL10131" s="1"/>
    </row>
    <row r="10132">
      <c r="I10132" s="1"/>
      <c r="J10132" s="1"/>
      <c r="K10132" s="1"/>
      <c r="AA10132" s="1"/>
      <c r="AB10132" s="1"/>
      <c r="AC10132" s="1"/>
      <c r="AJ10132" s="1"/>
      <c r="AK10132" s="1"/>
      <c r="AL10132" s="1"/>
    </row>
    <row r="10133">
      <c r="I10133" s="1"/>
      <c r="J10133" s="1"/>
      <c r="K10133" s="1"/>
      <c r="AA10133" s="1"/>
      <c r="AB10133" s="1"/>
      <c r="AC10133" s="1"/>
      <c r="AJ10133" s="1"/>
      <c r="AK10133" s="1"/>
      <c r="AL10133" s="1"/>
    </row>
    <row r="10134">
      <c r="I10134" s="1"/>
      <c r="J10134" s="1"/>
      <c r="K10134" s="1"/>
      <c r="AA10134" s="1"/>
      <c r="AB10134" s="1"/>
      <c r="AC10134" s="1"/>
      <c r="AJ10134" s="1"/>
      <c r="AK10134" s="1"/>
      <c r="AL10134" s="1"/>
    </row>
    <row r="10135">
      <c r="I10135" s="1"/>
      <c r="J10135" s="1"/>
      <c r="K10135" s="1"/>
      <c r="AA10135" s="1"/>
      <c r="AB10135" s="1"/>
      <c r="AC10135" s="1"/>
      <c r="AJ10135" s="1"/>
      <c r="AK10135" s="1"/>
      <c r="AL10135" s="1"/>
    </row>
    <row r="10136">
      <c r="I10136" s="1"/>
      <c r="J10136" s="1"/>
      <c r="K10136" s="1"/>
      <c r="AA10136" s="1"/>
      <c r="AB10136" s="1"/>
      <c r="AC10136" s="1"/>
      <c r="AJ10136" s="1"/>
      <c r="AK10136" s="1"/>
      <c r="AL10136" s="1"/>
    </row>
    <row r="10137">
      <c r="I10137" s="1"/>
      <c r="J10137" s="1"/>
      <c r="K10137" s="1"/>
      <c r="AA10137" s="1"/>
      <c r="AB10137" s="1"/>
      <c r="AC10137" s="1"/>
      <c r="AJ10137" s="1"/>
      <c r="AK10137" s="1"/>
      <c r="AL10137" s="1"/>
    </row>
    <row r="10138">
      <c r="I10138" s="1"/>
      <c r="J10138" s="1"/>
      <c r="K10138" s="1"/>
      <c r="AA10138" s="1"/>
      <c r="AB10138" s="1"/>
      <c r="AC10138" s="1"/>
      <c r="AJ10138" s="1"/>
      <c r="AK10138" s="1"/>
      <c r="AL10138" s="1"/>
    </row>
    <row r="10139">
      <c r="I10139" s="1"/>
      <c r="J10139" s="1"/>
      <c r="K10139" s="1"/>
      <c r="AA10139" s="1"/>
      <c r="AB10139" s="1"/>
      <c r="AC10139" s="1"/>
      <c r="AJ10139" s="1"/>
      <c r="AK10139" s="1"/>
      <c r="AL10139" s="1"/>
    </row>
    <row r="10140">
      <c r="I10140" s="1"/>
      <c r="J10140" s="1"/>
      <c r="K10140" s="1"/>
      <c r="AA10140" s="1"/>
      <c r="AB10140" s="1"/>
      <c r="AC10140" s="1"/>
      <c r="AJ10140" s="1"/>
      <c r="AK10140" s="1"/>
      <c r="AL10140" s="1"/>
    </row>
    <row r="10141">
      <c r="I10141" s="1"/>
      <c r="J10141" s="1"/>
      <c r="K10141" s="1"/>
      <c r="AA10141" s="1"/>
      <c r="AB10141" s="1"/>
      <c r="AC10141" s="1"/>
      <c r="AJ10141" s="1"/>
      <c r="AK10141" s="1"/>
      <c r="AL10141" s="1"/>
    </row>
    <row r="10142">
      <c r="I10142" s="1"/>
      <c r="J10142" s="1"/>
      <c r="K10142" s="1"/>
      <c r="AA10142" s="1"/>
      <c r="AB10142" s="1"/>
      <c r="AC10142" s="1"/>
      <c r="AJ10142" s="1"/>
      <c r="AK10142" s="1"/>
      <c r="AL10142" s="1"/>
    </row>
    <row r="10143">
      <c r="I10143" s="1"/>
      <c r="J10143" s="1"/>
      <c r="K10143" s="1"/>
      <c r="AA10143" s="1"/>
      <c r="AB10143" s="1"/>
      <c r="AC10143" s="1"/>
      <c r="AJ10143" s="1"/>
      <c r="AK10143" s="1"/>
      <c r="AL10143" s="1"/>
    </row>
    <row r="10144">
      <c r="I10144" s="1"/>
      <c r="J10144" s="1"/>
      <c r="K10144" s="1"/>
      <c r="AA10144" s="1"/>
      <c r="AB10144" s="1"/>
      <c r="AC10144" s="1"/>
      <c r="AJ10144" s="1"/>
      <c r="AK10144" s="1"/>
      <c r="AL10144" s="1"/>
    </row>
    <row r="10145">
      <c r="I10145" s="1"/>
      <c r="J10145" s="1"/>
      <c r="K10145" s="1"/>
      <c r="AA10145" s="1"/>
      <c r="AB10145" s="1"/>
      <c r="AC10145" s="1"/>
      <c r="AJ10145" s="1"/>
      <c r="AK10145" s="1"/>
      <c r="AL10145" s="1"/>
    </row>
    <row r="10146">
      <c r="I10146" s="1"/>
      <c r="J10146" s="1"/>
      <c r="K10146" s="1"/>
      <c r="AA10146" s="1"/>
      <c r="AB10146" s="1"/>
      <c r="AC10146" s="1"/>
      <c r="AJ10146" s="1"/>
      <c r="AK10146" s="1"/>
      <c r="AL10146" s="1"/>
    </row>
    <row r="10147">
      <c r="I10147" s="1"/>
      <c r="J10147" s="1"/>
      <c r="K10147" s="1"/>
      <c r="AA10147" s="1"/>
      <c r="AB10147" s="1"/>
      <c r="AC10147" s="1"/>
      <c r="AJ10147" s="1"/>
      <c r="AK10147" s="1"/>
      <c r="AL10147" s="1"/>
    </row>
    <row r="10148">
      <c r="I10148" s="1"/>
      <c r="J10148" s="1"/>
      <c r="K10148" s="1"/>
      <c r="AA10148" s="1"/>
      <c r="AB10148" s="1"/>
      <c r="AC10148" s="1"/>
      <c r="AJ10148" s="1"/>
      <c r="AK10148" s="1"/>
      <c r="AL10148" s="1"/>
    </row>
    <row r="10149">
      <c r="I10149" s="1"/>
      <c r="J10149" s="1"/>
      <c r="K10149" s="1"/>
      <c r="AA10149" s="1"/>
      <c r="AB10149" s="1"/>
      <c r="AC10149" s="1"/>
      <c r="AJ10149" s="1"/>
      <c r="AK10149" s="1"/>
      <c r="AL10149" s="1"/>
    </row>
    <row r="10150">
      <c r="I10150" s="1"/>
      <c r="J10150" s="1"/>
      <c r="K10150" s="1"/>
      <c r="AA10150" s="1"/>
      <c r="AB10150" s="1"/>
      <c r="AC10150" s="1"/>
      <c r="AJ10150" s="1"/>
      <c r="AK10150" s="1"/>
      <c r="AL10150" s="1"/>
    </row>
    <row r="10151">
      <c r="I10151" s="1"/>
      <c r="J10151" s="1"/>
      <c r="K10151" s="1"/>
      <c r="AA10151" s="1"/>
      <c r="AB10151" s="1"/>
      <c r="AC10151" s="1"/>
      <c r="AJ10151" s="1"/>
      <c r="AK10151" s="1"/>
      <c r="AL10151" s="1"/>
    </row>
    <row r="10152">
      <c r="I10152" s="1"/>
      <c r="J10152" s="1"/>
      <c r="K10152" s="1"/>
      <c r="AA10152" s="1"/>
      <c r="AB10152" s="1"/>
      <c r="AC10152" s="1"/>
      <c r="AJ10152" s="1"/>
      <c r="AK10152" s="1"/>
      <c r="AL10152" s="1"/>
    </row>
    <row r="10153">
      <c r="I10153" s="1"/>
      <c r="J10153" s="1"/>
      <c r="K10153" s="1"/>
      <c r="AA10153" s="1"/>
      <c r="AB10153" s="1"/>
      <c r="AC10153" s="1"/>
      <c r="AJ10153" s="1"/>
      <c r="AK10153" s="1"/>
      <c r="AL10153" s="1"/>
    </row>
    <row r="10154">
      <c r="I10154" s="1"/>
      <c r="J10154" s="1"/>
      <c r="K10154" s="1"/>
      <c r="AA10154" s="1"/>
      <c r="AB10154" s="1"/>
      <c r="AC10154" s="1"/>
      <c r="AJ10154" s="1"/>
      <c r="AK10154" s="1"/>
      <c r="AL10154" s="1"/>
    </row>
    <row r="10155">
      <c r="I10155" s="1"/>
      <c r="J10155" s="1"/>
      <c r="K10155" s="1"/>
      <c r="AA10155" s="1"/>
      <c r="AB10155" s="1"/>
      <c r="AC10155" s="1"/>
      <c r="AJ10155" s="1"/>
      <c r="AK10155" s="1"/>
      <c r="AL10155" s="1"/>
    </row>
    <row r="10156">
      <c r="I10156" s="1"/>
      <c r="J10156" s="1"/>
      <c r="K10156" s="1"/>
      <c r="AA10156" s="1"/>
      <c r="AB10156" s="1"/>
      <c r="AC10156" s="1"/>
      <c r="AJ10156" s="1"/>
      <c r="AK10156" s="1"/>
      <c r="AL10156" s="1"/>
    </row>
    <row r="10157">
      <c r="I10157" s="1"/>
      <c r="J10157" s="1"/>
      <c r="K10157" s="1"/>
      <c r="AA10157" s="1"/>
      <c r="AB10157" s="1"/>
      <c r="AC10157" s="1"/>
      <c r="AJ10157" s="1"/>
      <c r="AK10157" s="1"/>
      <c r="AL10157" s="1"/>
    </row>
    <row r="10158">
      <c r="I10158" s="1"/>
      <c r="J10158" s="1"/>
      <c r="K10158" s="1"/>
      <c r="AA10158" s="1"/>
      <c r="AB10158" s="1"/>
      <c r="AC10158" s="1"/>
      <c r="AJ10158" s="1"/>
      <c r="AK10158" s="1"/>
      <c r="AL10158" s="1"/>
    </row>
    <row r="10159">
      <c r="I10159" s="1"/>
      <c r="J10159" s="1"/>
      <c r="K10159" s="1"/>
      <c r="AA10159" s="1"/>
      <c r="AB10159" s="1"/>
      <c r="AC10159" s="1"/>
      <c r="AJ10159" s="1"/>
      <c r="AK10159" s="1"/>
      <c r="AL10159" s="1"/>
    </row>
    <row r="10160">
      <c r="I10160" s="1"/>
      <c r="J10160" s="1"/>
      <c r="K10160" s="1"/>
      <c r="AA10160" s="1"/>
      <c r="AB10160" s="1"/>
      <c r="AC10160" s="1"/>
      <c r="AJ10160" s="1"/>
      <c r="AK10160" s="1"/>
      <c r="AL10160" s="1"/>
    </row>
    <row r="10161">
      <c r="I10161" s="1"/>
      <c r="J10161" s="1"/>
      <c r="K10161" s="1"/>
      <c r="AA10161" s="1"/>
      <c r="AB10161" s="1"/>
      <c r="AC10161" s="1"/>
      <c r="AJ10161" s="1"/>
      <c r="AK10161" s="1"/>
      <c r="AL10161" s="1"/>
    </row>
    <row r="10162">
      <c r="I10162" s="1"/>
      <c r="J10162" s="1"/>
      <c r="K10162" s="1"/>
      <c r="AA10162" s="1"/>
      <c r="AB10162" s="1"/>
      <c r="AC10162" s="1"/>
      <c r="AJ10162" s="1"/>
      <c r="AK10162" s="1"/>
      <c r="AL10162" s="1"/>
    </row>
    <row r="10163">
      <c r="I10163" s="1"/>
      <c r="J10163" s="1"/>
      <c r="K10163" s="1"/>
      <c r="AA10163" s="1"/>
      <c r="AB10163" s="1"/>
      <c r="AC10163" s="1"/>
      <c r="AJ10163" s="1"/>
      <c r="AK10163" s="1"/>
      <c r="AL10163" s="1"/>
    </row>
    <row r="10164">
      <c r="I10164" s="1"/>
      <c r="J10164" s="1"/>
      <c r="K10164" s="1"/>
      <c r="AA10164" s="1"/>
      <c r="AB10164" s="1"/>
      <c r="AC10164" s="1"/>
      <c r="AJ10164" s="1"/>
      <c r="AK10164" s="1"/>
      <c r="AL10164" s="1"/>
    </row>
    <row r="10165">
      <c r="I10165" s="1"/>
      <c r="J10165" s="1"/>
      <c r="K10165" s="1"/>
      <c r="AA10165" s="1"/>
      <c r="AB10165" s="1"/>
      <c r="AC10165" s="1"/>
      <c r="AJ10165" s="1"/>
      <c r="AK10165" s="1"/>
      <c r="AL10165" s="1"/>
    </row>
    <row r="10166">
      <c r="I10166" s="1"/>
      <c r="J10166" s="1"/>
      <c r="K10166" s="1"/>
      <c r="AA10166" s="1"/>
      <c r="AB10166" s="1"/>
      <c r="AC10166" s="1"/>
      <c r="AJ10166" s="1"/>
      <c r="AK10166" s="1"/>
      <c r="AL10166" s="1"/>
    </row>
    <row r="10167">
      <c r="I10167" s="1"/>
      <c r="J10167" s="1"/>
      <c r="K10167" s="1"/>
      <c r="AA10167" s="1"/>
      <c r="AB10167" s="1"/>
      <c r="AC10167" s="1"/>
      <c r="AJ10167" s="1"/>
      <c r="AK10167" s="1"/>
      <c r="AL10167" s="1"/>
    </row>
    <row r="10168">
      <c r="I10168" s="1"/>
      <c r="J10168" s="1"/>
      <c r="K10168" s="1"/>
      <c r="AA10168" s="1"/>
      <c r="AB10168" s="1"/>
      <c r="AC10168" s="1"/>
      <c r="AJ10168" s="1"/>
      <c r="AK10168" s="1"/>
      <c r="AL10168" s="1"/>
    </row>
    <row r="10169">
      <c r="I10169" s="1"/>
      <c r="J10169" s="1"/>
      <c r="K10169" s="1"/>
      <c r="AA10169" s="1"/>
      <c r="AB10169" s="1"/>
      <c r="AC10169" s="1"/>
      <c r="AJ10169" s="1"/>
      <c r="AK10169" s="1"/>
      <c r="AL10169" s="1"/>
    </row>
    <row r="10170">
      <c r="I10170" s="1"/>
      <c r="J10170" s="1"/>
      <c r="K10170" s="1"/>
      <c r="AA10170" s="1"/>
      <c r="AB10170" s="1"/>
      <c r="AC10170" s="1"/>
      <c r="AJ10170" s="1"/>
      <c r="AK10170" s="1"/>
      <c r="AL10170" s="1"/>
    </row>
    <row r="10171">
      <c r="I10171" s="1"/>
      <c r="J10171" s="1"/>
      <c r="K10171" s="1"/>
      <c r="AA10171" s="1"/>
      <c r="AB10171" s="1"/>
      <c r="AC10171" s="1"/>
      <c r="AJ10171" s="1"/>
      <c r="AK10171" s="1"/>
      <c r="AL10171" s="1"/>
    </row>
    <row r="10172">
      <c r="I10172" s="1"/>
      <c r="J10172" s="1"/>
      <c r="K10172" s="1"/>
      <c r="AA10172" s="1"/>
      <c r="AB10172" s="1"/>
      <c r="AC10172" s="1"/>
      <c r="AJ10172" s="1"/>
      <c r="AK10172" s="1"/>
      <c r="AL10172" s="1"/>
    </row>
    <row r="10173">
      <c r="I10173" s="1"/>
      <c r="J10173" s="1"/>
      <c r="K10173" s="1"/>
      <c r="AA10173" s="1"/>
      <c r="AB10173" s="1"/>
      <c r="AC10173" s="1"/>
      <c r="AJ10173" s="1"/>
      <c r="AK10173" s="1"/>
      <c r="AL10173" s="1"/>
    </row>
    <row r="10174">
      <c r="I10174" s="1"/>
      <c r="J10174" s="1"/>
      <c r="K10174" s="1"/>
      <c r="AA10174" s="1"/>
      <c r="AB10174" s="1"/>
      <c r="AC10174" s="1"/>
      <c r="AJ10174" s="1"/>
      <c r="AK10174" s="1"/>
      <c r="AL10174" s="1"/>
    </row>
    <row r="10175">
      <c r="I10175" s="1"/>
      <c r="J10175" s="1"/>
      <c r="K10175" s="1"/>
      <c r="AA10175" s="1"/>
      <c r="AB10175" s="1"/>
      <c r="AC10175" s="1"/>
      <c r="AJ10175" s="1"/>
      <c r="AK10175" s="1"/>
      <c r="AL10175" s="1"/>
    </row>
    <row r="10176">
      <c r="I10176" s="1"/>
      <c r="J10176" s="1"/>
      <c r="K10176" s="1"/>
      <c r="AA10176" s="1"/>
      <c r="AB10176" s="1"/>
      <c r="AC10176" s="1"/>
      <c r="AJ10176" s="1"/>
      <c r="AK10176" s="1"/>
      <c r="AL10176" s="1"/>
    </row>
    <row r="10177">
      <c r="I10177" s="1"/>
      <c r="J10177" s="1"/>
      <c r="K10177" s="1"/>
      <c r="AA10177" s="1"/>
      <c r="AB10177" s="1"/>
      <c r="AC10177" s="1"/>
      <c r="AJ10177" s="1"/>
      <c r="AK10177" s="1"/>
      <c r="AL10177" s="1"/>
    </row>
    <row r="10178">
      <c r="I10178" s="1"/>
      <c r="J10178" s="1"/>
      <c r="K10178" s="1"/>
      <c r="AA10178" s="1"/>
      <c r="AB10178" s="1"/>
      <c r="AC10178" s="1"/>
      <c r="AJ10178" s="1"/>
      <c r="AK10178" s="1"/>
      <c r="AL10178" s="1"/>
    </row>
    <row r="10179">
      <c r="I10179" s="1"/>
      <c r="J10179" s="1"/>
      <c r="K10179" s="1"/>
      <c r="AA10179" s="1"/>
      <c r="AB10179" s="1"/>
      <c r="AC10179" s="1"/>
      <c r="AJ10179" s="1"/>
      <c r="AK10179" s="1"/>
      <c r="AL10179" s="1"/>
    </row>
    <row r="10180">
      <c r="I10180" s="1"/>
      <c r="J10180" s="1"/>
      <c r="K10180" s="1"/>
      <c r="AA10180" s="1"/>
      <c r="AB10180" s="1"/>
      <c r="AC10180" s="1"/>
      <c r="AJ10180" s="1"/>
      <c r="AK10180" s="1"/>
      <c r="AL10180" s="1"/>
    </row>
    <row r="10181">
      <c r="I10181" s="1"/>
      <c r="J10181" s="1"/>
      <c r="K10181" s="1"/>
      <c r="AA10181" s="1"/>
      <c r="AB10181" s="1"/>
      <c r="AC10181" s="1"/>
      <c r="AJ10181" s="1"/>
      <c r="AK10181" s="1"/>
      <c r="AL10181" s="1"/>
    </row>
    <row r="10182">
      <c r="I10182" s="1"/>
      <c r="J10182" s="1"/>
      <c r="K10182" s="1"/>
      <c r="AA10182" s="1"/>
      <c r="AB10182" s="1"/>
      <c r="AC10182" s="1"/>
      <c r="AJ10182" s="1"/>
      <c r="AK10182" s="1"/>
      <c r="AL10182" s="1"/>
    </row>
    <row r="10183">
      <c r="I10183" s="1"/>
      <c r="J10183" s="1"/>
      <c r="K10183" s="1"/>
      <c r="AA10183" s="1"/>
      <c r="AB10183" s="1"/>
      <c r="AC10183" s="1"/>
      <c r="AJ10183" s="1"/>
      <c r="AK10183" s="1"/>
      <c r="AL10183" s="1"/>
    </row>
    <row r="10184">
      <c r="I10184" s="1"/>
      <c r="J10184" s="1"/>
      <c r="K10184" s="1"/>
      <c r="AA10184" s="1"/>
      <c r="AB10184" s="1"/>
      <c r="AC10184" s="1"/>
      <c r="AJ10184" s="1"/>
      <c r="AK10184" s="1"/>
      <c r="AL10184" s="1"/>
    </row>
    <row r="10185">
      <c r="I10185" s="1"/>
      <c r="J10185" s="1"/>
      <c r="K10185" s="1"/>
      <c r="AA10185" s="1"/>
      <c r="AB10185" s="1"/>
      <c r="AC10185" s="1"/>
      <c r="AJ10185" s="1"/>
      <c r="AK10185" s="1"/>
      <c r="AL10185" s="1"/>
    </row>
    <row r="10186">
      <c r="I10186" s="1"/>
      <c r="J10186" s="1"/>
      <c r="K10186" s="1"/>
      <c r="AA10186" s="1"/>
      <c r="AB10186" s="1"/>
      <c r="AC10186" s="1"/>
      <c r="AJ10186" s="1"/>
      <c r="AK10186" s="1"/>
      <c r="AL10186" s="1"/>
    </row>
    <row r="10187">
      <c r="I10187" s="1"/>
      <c r="J10187" s="1"/>
      <c r="K10187" s="1"/>
      <c r="AA10187" s="1"/>
      <c r="AB10187" s="1"/>
      <c r="AC10187" s="1"/>
      <c r="AJ10187" s="1"/>
      <c r="AK10187" s="1"/>
      <c r="AL10187" s="1"/>
    </row>
    <row r="10188">
      <c r="I10188" s="1"/>
      <c r="J10188" s="1"/>
      <c r="K10188" s="1"/>
      <c r="AA10188" s="1"/>
      <c r="AB10188" s="1"/>
      <c r="AC10188" s="1"/>
      <c r="AJ10188" s="1"/>
      <c r="AK10188" s="1"/>
      <c r="AL10188" s="1"/>
    </row>
    <row r="10189">
      <c r="I10189" s="1"/>
      <c r="J10189" s="1"/>
      <c r="K10189" s="1"/>
      <c r="AA10189" s="1"/>
      <c r="AB10189" s="1"/>
      <c r="AC10189" s="1"/>
      <c r="AJ10189" s="1"/>
      <c r="AK10189" s="1"/>
      <c r="AL10189" s="1"/>
    </row>
    <row r="10190">
      <c r="I10190" s="1"/>
      <c r="J10190" s="1"/>
      <c r="K10190" s="1"/>
      <c r="AA10190" s="1"/>
      <c r="AB10190" s="1"/>
      <c r="AC10190" s="1"/>
      <c r="AJ10190" s="1"/>
      <c r="AK10190" s="1"/>
      <c r="AL10190" s="1"/>
    </row>
    <row r="10191">
      <c r="I10191" s="1"/>
      <c r="J10191" s="1"/>
      <c r="K10191" s="1"/>
      <c r="AA10191" s="1"/>
      <c r="AB10191" s="1"/>
      <c r="AC10191" s="1"/>
      <c r="AJ10191" s="1"/>
      <c r="AK10191" s="1"/>
      <c r="AL10191" s="1"/>
    </row>
    <row r="10192">
      <c r="I10192" s="1"/>
      <c r="J10192" s="1"/>
      <c r="K10192" s="1"/>
      <c r="AA10192" s="1"/>
      <c r="AB10192" s="1"/>
      <c r="AC10192" s="1"/>
      <c r="AJ10192" s="1"/>
      <c r="AK10192" s="1"/>
      <c r="AL10192" s="1"/>
    </row>
    <row r="10193">
      <c r="I10193" s="1"/>
      <c r="J10193" s="1"/>
      <c r="K10193" s="1"/>
      <c r="AA10193" s="1"/>
      <c r="AB10193" s="1"/>
      <c r="AC10193" s="1"/>
      <c r="AJ10193" s="1"/>
      <c r="AK10193" s="1"/>
      <c r="AL10193" s="1"/>
    </row>
    <row r="10194">
      <c r="I10194" s="1"/>
      <c r="J10194" s="1"/>
      <c r="K10194" s="1"/>
      <c r="AA10194" s="1"/>
      <c r="AB10194" s="1"/>
      <c r="AC10194" s="1"/>
      <c r="AJ10194" s="1"/>
      <c r="AK10194" s="1"/>
      <c r="AL10194" s="1"/>
    </row>
    <row r="10195">
      <c r="I10195" s="1"/>
      <c r="J10195" s="1"/>
      <c r="K10195" s="1"/>
      <c r="AA10195" s="1"/>
      <c r="AB10195" s="1"/>
      <c r="AC10195" s="1"/>
      <c r="AJ10195" s="1"/>
      <c r="AK10195" s="1"/>
      <c r="AL10195" s="1"/>
    </row>
    <row r="10196">
      <c r="I10196" s="1"/>
      <c r="J10196" s="1"/>
      <c r="K10196" s="1"/>
      <c r="AA10196" s="1"/>
      <c r="AB10196" s="1"/>
      <c r="AC10196" s="1"/>
      <c r="AJ10196" s="1"/>
      <c r="AK10196" s="1"/>
      <c r="AL10196" s="1"/>
    </row>
    <row r="10197">
      <c r="I10197" s="1"/>
      <c r="J10197" s="1"/>
      <c r="K10197" s="1"/>
      <c r="AA10197" s="1"/>
      <c r="AB10197" s="1"/>
      <c r="AC10197" s="1"/>
      <c r="AJ10197" s="1"/>
      <c r="AK10197" s="1"/>
      <c r="AL10197" s="1"/>
    </row>
    <row r="10198">
      <c r="I10198" s="1"/>
      <c r="J10198" s="1"/>
      <c r="K10198" s="1"/>
      <c r="AA10198" s="1"/>
      <c r="AB10198" s="1"/>
      <c r="AC10198" s="1"/>
      <c r="AJ10198" s="1"/>
      <c r="AK10198" s="1"/>
      <c r="AL10198" s="1"/>
    </row>
    <row r="10199">
      <c r="I10199" s="1"/>
      <c r="J10199" s="1"/>
      <c r="K10199" s="1"/>
      <c r="AA10199" s="1"/>
      <c r="AB10199" s="1"/>
      <c r="AC10199" s="1"/>
      <c r="AJ10199" s="1"/>
      <c r="AK10199" s="1"/>
      <c r="AL10199" s="1"/>
    </row>
    <row r="10200">
      <c r="I10200" s="1"/>
      <c r="J10200" s="1"/>
      <c r="K10200" s="1"/>
      <c r="AA10200" s="1"/>
      <c r="AB10200" s="1"/>
      <c r="AC10200" s="1"/>
      <c r="AJ10200" s="1"/>
      <c r="AK10200" s="1"/>
      <c r="AL10200" s="1"/>
    </row>
    <row r="10201">
      <c r="I10201" s="1"/>
      <c r="J10201" s="1"/>
      <c r="K10201" s="1"/>
      <c r="AA10201" s="1"/>
      <c r="AB10201" s="1"/>
      <c r="AC10201" s="1"/>
      <c r="AJ10201" s="1"/>
      <c r="AK10201" s="1"/>
      <c r="AL10201" s="1"/>
    </row>
    <row r="10202">
      <c r="I10202" s="1"/>
      <c r="J10202" s="1"/>
      <c r="K10202" s="1"/>
      <c r="AA10202" s="1"/>
      <c r="AB10202" s="1"/>
      <c r="AC10202" s="1"/>
      <c r="AJ10202" s="1"/>
      <c r="AK10202" s="1"/>
      <c r="AL10202" s="1"/>
    </row>
    <row r="10203">
      <c r="I10203" s="1"/>
      <c r="J10203" s="1"/>
      <c r="K10203" s="1"/>
      <c r="AA10203" s="1"/>
      <c r="AB10203" s="1"/>
      <c r="AC10203" s="1"/>
      <c r="AJ10203" s="1"/>
      <c r="AK10203" s="1"/>
      <c r="AL10203" s="1"/>
    </row>
    <row r="10204">
      <c r="I10204" s="1"/>
      <c r="J10204" s="1"/>
      <c r="K10204" s="1"/>
      <c r="AA10204" s="1"/>
      <c r="AB10204" s="1"/>
      <c r="AC10204" s="1"/>
      <c r="AJ10204" s="1"/>
      <c r="AK10204" s="1"/>
      <c r="AL10204" s="1"/>
    </row>
    <row r="10205">
      <c r="I10205" s="1"/>
      <c r="J10205" s="1"/>
      <c r="K10205" s="1"/>
      <c r="AA10205" s="1"/>
      <c r="AB10205" s="1"/>
      <c r="AC10205" s="1"/>
      <c r="AJ10205" s="1"/>
      <c r="AK10205" s="1"/>
      <c r="AL10205" s="1"/>
    </row>
    <row r="10206">
      <c r="I10206" s="1"/>
      <c r="J10206" s="1"/>
      <c r="K10206" s="1"/>
      <c r="AA10206" s="1"/>
      <c r="AB10206" s="1"/>
      <c r="AC10206" s="1"/>
      <c r="AJ10206" s="1"/>
      <c r="AK10206" s="1"/>
      <c r="AL10206" s="1"/>
    </row>
    <row r="10207">
      <c r="I10207" s="1"/>
      <c r="J10207" s="1"/>
      <c r="K10207" s="1"/>
      <c r="AA10207" s="1"/>
      <c r="AB10207" s="1"/>
      <c r="AC10207" s="1"/>
      <c r="AJ10207" s="1"/>
      <c r="AK10207" s="1"/>
      <c r="AL10207" s="1"/>
    </row>
    <row r="10208">
      <c r="I10208" s="1"/>
      <c r="J10208" s="1"/>
      <c r="K10208" s="1"/>
      <c r="AA10208" s="1"/>
      <c r="AB10208" s="1"/>
      <c r="AC10208" s="1"/>
      <c r="AJ10208" s="1"/>
      <c r="AK10208" s="1"/>
      <c r="AL10208" s="1"/>
    </row>
    <row r="10209">
      <c r="I10209" s="1"/>
      <c r="J10209" s="1"/>
      <c r="K10209" s="1"/>
      <c r="AA10209" s="1"/>
      <c r="AB10209" s="1"/>
      <c r="AC10209" s="1"/>
      <c r="AJ10209" s="1"/>
      <c r="AK10209" s="1"/>
      <c r="AL10209" s="1"/>
    </row>
    <row r="10210">
      <c r="I10210" s="1"/>
      <c r="J10210" s="1"/>
      <c r="K10210" s="1"/>
      <c r="AA10210" s="1"/>
      <c r="AB10210" s="1"/>
      <c r="AC10210" s="1"/>
      <c r="AJ10210" s="1"/>
      <c r="AK10210" s="1"/>
      <c r="AL10210" s="1"/>
    </row>
    <row r="10211">
      <c r="I10211" s="1"/>
      <c r="J10211" s="1"/>
      <c r="K10211" s="1"/>
      <c r="AA10211" s="1"/>
      <c r="AB10211" s="1"/>
      <c r="AC10211" s="1"/>
      <c r="AJ10211" s="1"/>
      <c r="AK10211" s="1"/>
      <c r="AL10211" s="1"/>
    </row>
    <row r="10212">
      <c r="I10212" s="1"/>
      <c r="J10212" s="1"/>
      <c r="K10212" s="1"/>
      <c r="AA10212" s="1"/>
      <c r="AB10212" s="1"/>
      <c r="AC10212" s="1"/>
      <c r="AJ10212" s="1"/>
      <c r="AK10212" s="1"/>
      <c r="AL10212" s="1"/>
    </row>
    <row r="10213">
      <c r="I10213" s="1"/>
      <c r="J10213" s="1"/>
      <c r="K10213" s="1"/>
      <c r="AA10213" s="1"/>
      <c r="AB10213" s="1"/>
      <c r="AC10213" s="1"/>
      <c r="AJ10213" s="1"/>
      <c r="AK10213" s="1"/>
      <c r="AL10213" s="1"/>
    </row>
    <row r="10214">
      <c r="I10214" s="1"/>
      <c r="J10214" s="1"/>
      <c r="K10214" s="1"/>
      <c r="AA10214" s="1"/>
      <c r="AB10214" s="1"/>
      <c r="AC10214" s="1"/>
      <c r="AJ10214" s="1"/>
      <c r="AK10214" s="1"/>
      <c r="AL10214" s="1"/>
    </row>
    <row r="10215">
      <c r="I10215" s="1"/>
      <c r="J10215" s="1"/>
      <c r="K10215" s="1"/>
      <c r="AA10215" s="1"/>
      <c r="AB10215" s="1"/>
      <c r="AC10215" s="1"/>
      <c r="AJ10215" s="1"/>
      <c r="AK10215" s="1"/>
      <c r="AL10215" s="1"/>
    </row>
    <row r="10216">
      <c r="I10216" s="1"/>
      <c r="J10216" s="1"/>
      <c r="K10216" s="1"/>
      <c r="AA10216" s="1"/>
      <c r="AB10216" s="1"/>
      <c r="AC10216" s="1"/>
      <c r="AJ10216" s="1"/>
      <c r="AK10216" s="1"/>
      <c r="AL10216" s="1"/>
    </row>
    <row r="10217">
      <c r="I10217" s="1"/>
      <c r="J10217" s="1"/>
      <c r="K10217" s="1"/>
      <c r="AA10217" s="1"/>
      <c r="AB10217" s="1"/>
      <c r="AC10217" s="1"/>
      <c r="AJ10217" s="1"/>
      <c r="AK10217" s="1"/>
      <c r="AL10217" s="1"/>
    </row>
    <row r="10218">
      <c r="I10218" s="1"/>
      <c r="J10218" s="1"/>
      <c r="K10218" s="1"/>
      <c r="AA10218" s="1"/>
      <c r="AB10218" s="1"/>
      <c r="AC10218" s="1"/>
      <c r="AJ10218" s="1"/>
      <c r="AK10218" s="1"/>
      <c r="AL10218" s="1"/>
    </row>
    <row r="10219">
      <c r="I10219" s="1"/>
      <c r="J10219" s="1"/>
      <c r="K10219" s="1"/>
      <c r="AA10219" s="1"/>
      <c r="AB10219" s="1"/>
      <c r="AC10219" s="1"/>
      <c r="AJ10219" s="1"/>
      <c r="AK10219" s="1"/>
      <c r="AL10219" s="1"/>
    </row>
    <row r="10220">
      <c r="I10220" s="1"/>
      <c r="J10220" s="1"/>
      <c r="K10220" s="1"/>
      <c r="AA10220" s="1"/>
      <c r="AB10220" s="1"/>
      <c r="AC10220" s="1"/>
      <c r="AJ10220" s="1"/>
      <c r="AK10220" s="1"/>
      <c r="AL10220" s="1"/>
    </row>
    <row r="10221">
      <c r="I10221" s="1"/>
      <c r="J10221" s="1"/>
      <c r="K10221" s="1"/>
      <c r="AA10221" s="1"/>
      <c r="AB10221" s="1"/>
      <c r="AC10221" s="1"/>
      <c r="AJ10221" s="1"/>
      <c r="AK10221" s="1"/>
      <c r="AL10221" s="1"/>
    </row>
    <row r="10222">
      <c r="I10222" s="1"/>
      <c r="J10222" s="1"/>
      <c r="K10222" s="1"/>
      <c r="AA10222" s="1"/>
      <c r="AB10222" s="1"/>
      <c r="AC10222" s="1"/>
      <c r="AJ10222" s="1"/>
      <c r="AK10222" s="1"/>
      <c r="AL10222" s="1"/>
    </row>
    <row r="10223">
      <c r="I10223" s="1"/>
      <c r="J10223" s="1"/>
      <c r="K10223" s="1"/>
      <c r="AA10223" s="1"/>
      <c r="AB10223" s="1"/>
      <c r="AC10223" s="1"/>
      <c r="AJ10223" s="1"/>
      <c r="AK10223" s="1"/>
      <c r="AL10223" s="1"/>
    </row>
    <row r="10224">
      <c r="I10224" s="1"/>
      <c r="J10224" s="1"/>
      <c r="K10224" s="1"/>
      <c r="AA10224" s="1"/>
      <c r="AB10224" s="1"/>
      <c r="AC10224" s="1"/>
      <c r="AJ10224" s="1"/>
      <c r="AK10224" s="1"/>
      <c r="AL10224" s="1"/>
    </row>
    <row r="10225">
      <c r="I10225" s="1"/>
      <c r="J10225" s="1"/>
      <c r="K10225" s="1"/>
      <c r="AA10225" s="1"/>
      <c r="AB10225" s="1"/>
      <c r="AC10225" s="1"/>
      <c r="AJ10225" s="1"/>
      <c r="AK10225" s="1"/>
      <c r="AL10225" s="1"/>
    </row>
    <row r="10226">
      <c r="I10226" s="1"/>
      <c r="J10226" s="1"/>
      <c r="K10226" s="1"/>
      <c r="AA10226" s="1"/>
      <c r="AB10226" s="1"/>
      <c r="AC10226" s="1"/>
      <c r="AJ10226" s="1"/>
      <c r="AK10226" s="1"/>
      <c r="AL10226" s="1"/>
    </row>
    <row r="10227">
      <c r="I10227" s="1"/>
      <c r="J10227" s="1"/>
      <c r="K10227" s="1"/>
      <c r="AA10227" s="1"/>
      <c r="AB10227" s="1"/>
      <c r="AC10227" s="1"/>
      <c r="AJ10227" s="1"/>
      <c r="AK10227" s="1"/>
      <c r="AL10227" s="1"/>
    </row>
    <row r="10228">
      <c r="I10228" s="1"/>
      <c r="J10228" s="1"/>
      <c r="K10228" s="1"/>
      <c r="AA10228" s="1"/>
      <c r="AB10228" s="1"/>
      <c r="AC10228" s="1"/>
      <c r="AJ10228" s="1"/>
      <c r="AK10228" s="1"/>
      <c r="AL10228" s="1"/>
    </row>
    <row r="10229">
      <c r="I10229" s="1"/>
      <c r="J10229" s="1"/>
      <c r="K10229" s="1"/>
      <c r="AA10229" s="1"/>
      <c r="AB10229" s="1"/>
      <c r="AC10229" s="1"/>
      <c r="AJ10229" s="1"/>
      <c r="AK10229" s="1"/>
      <c r="AL10229" s="1"/>
    </row>
    <row r="10230">
      <c r="I10230" s="1"/>
      <c r="J10230" s="1"/>
      <c r="K10230" s="1"/>
      <c r="AA10230" s="1"/>
      <c r="AB10230" s="1"/>
      <c r="AC10230" s="1"/>
      <c r="AJ10230" s="1"/>
      <c r="AK10230" s="1"/>
      <c r="AL10230" s="1"/>
    </row>
    <row r="10231">
      <c r="I10231" s="1"/>
      <c r="J10231" s="1"/>
      <c r="K10231" s="1"/>
      <c r="AA10231" s="1"/>
      <c r="AB10231" s="1"/>
      <c r="AC10231" s="1"/>
      <c r="AJ10231" s="1"/>
      <c r="AK10231" s="1"/>
      <c r="AL10231" s="1"/>
    </row>
    <row r="10232">
      <c r="I10232" s="1"/>
      <c r="J10232" s="1"/>
      <c r="K10232" s="1"/>
      <c r="AA10232" s="1"/>
      <c r="AB10232" s="1"/>
      <c r="AC10232" s="1"/>
      <c r="AJ10232" s="1"/>
      <c r="AK10232" s="1"/>
      <c r="AL10232" s="1"/>
    </row>
    <row r="10233">
      <c r="I10233" s="1"/>
      <c r="J10233" s="1"/>
      <c r="K10233" s="1"/>
      <c r="AA10233" s="1"/>
      <c r="AB10233" s="1"/>
      <c r="AC10233" s="1"/>
      <c r="AJ10233" s="1"/>
      <c r="AK10233" s="1"/>
      <c r="AL10233" s="1"/>
    </row>
    <row r="10234">
      <c r="I10234" s="1"/>
      <c r="J10234" s="1"/>
      <c r="K10234" s="1"/>
      <c r="AA10234" s="1"/>
      <c r="AB10234" s="1"/>
      <c r="AC10234" s="1"/>
      <c r="AJ10234" s="1"/>
      <c r="AK10234" s="1"/>
      <c r="AL10234" s="1"/>
    </row>
    <row r="10235">
      <c r="I10235" s="1"/>
      <c r="J10235" s="1"/>
      <c r="K10235" s="1"/>
      <c r="AA10235" s="1"/>
      <c r="AB10235" s="1"/>
      <c r="AC10235" s="1"/>
      <c r="AJ10235" s="1"/>
      <c r="AK10235" s="1"/>
      <c r="AL10235" s="1"/>
    </row>
    <row r="10236">
      <c r="I10236" s="1"/>
      <c r="J10236" s="1"/>
      <c r="K10236" s="1"/>
      <c r="AA10236" s="1"/>
      <c r="AB10236" s="1"/>
      <c r="AC10236" s="1"/>
      <c r="AJ10236" s="1"/>
      <c r="AK10236" s="1"/>
      <c r="AL10236" s="1"/>
    </row>
    <row r="10237">
      <c r="I10237" s="1"/>
      <c r="J10237" s="1"/>
      <c r="K10237" s="1"/>
      <c r="AA10237" s="1"/>
      <c r="AB10237" s="1"/>
      <c r="AC10237" s="1"/>
      <c r="AJ10237" s="1"/>
      <c r="AK10237" s="1"/>
      <c r="AL10237" s="1"/>
    </row>
    <row r="10238">
      <c r="I10238" s="1"/>
      <c r="J10238" s="1"/>
      <c r="K10238" s="1"/>
      <c r="AA10238" s="1"/>
      <c r="AB10238" s="1"/>
      <c r="AC10238" s="1"/>
      <c r="AJ10238" s="1"/>
      <c r="AK10238" s="1"/>
      <c r="AL10238" s="1"/>
    </row>
    <row r="10239">
      <c r="I10239" s="1"/>
      <c r="J10239" s="1"/>
      <c r="K10239" s="1"/>
      <c r="AA10239" s="1"/>
      <c r="AB10239" s="1"/>
      <c r="AC10239" s="1"/>
      <c r="AJ10239" s="1"/>
      <c r="AK10239" s="1"/>
      <c r="AL10239" s="1"/>
    </row>
    <row r="10240">
      <c r="I10240" s="1"/>
      <c r="J10240" s="1"/>
      <c r="K10240" s="1"/>
      <c r="AA10240" s="1"/>
      <c r="AB10240" s="1"/>
      <c r="AC10240" s="1"/>
      <c r="AJ10240" s="1"/>
      <c r="AK10240" s="1"/>
      <c r="AL10240" s="1"/>
    </row>
    <row r="10241">
      <c r="I10241" s="1"/>
      <c r="J10241" s="1"/>
      <c r="K10241" s="1"/>
      <c r="AA10241" s="1"/>
      <c r="AB10241" s="1"/>
      <c r="AC10241" s="1"/>
      <c r="AJ10241" s="1"/>
      <c r="AK10241" s="1"/>
      <c r="AL10241" s="1"/>
    </row>
    <row r="10242">
      <c r="I10242" s="1"/>
      <c r="J10242" s="1"/>
      <c r="K10242" s="1"/>
      <c r="AA10242" s="1"/>
      <c r="AB10242" s="1"/>
      <c r="AC10242" s="1"/>
      <c r="AJ10242" s="1"/>
      <c r="AK10242" s="1"/>
      <c r="AL10242" s="1"/>
    </row>
    <row r="10243">
      <c r="I10243" s="1"/>
      <c r="J10243" s="1"/>
      <c r="K10243" s="1"/>
      <c r="AA10243" s="1"/>
      <c r="AB10243" s="1"/>
      <c r="AC10243" s="1"/>
      <c r="AJ10243" s="1"/>
      <c r="AK10243" s="1"/>
      <c r="AL10243" s="1"/>
    </row>
    <row r="10244">
      <c r="I10244" s="1"/>
      <c r="J10244" s="1"/>
      <c r="K10244" s="1"/>
      <c r="AA10244" s="1"/>
      <c r="AB10244" s="1"/>
      <c r="AC10244" s="1"/>
      <c r="AJ10244" s="1"/>
      <c r="AK10244" s="1"/>
      <c r="AL10244" s="1"/>
    </row>
    <row r="10245">
      <c r="I10245" s="1"/>
      <c r="J10245" s="1"/>
      <c r="K10245" s="1"/>
      <c r="AA10245" s="1"/>
      <c r="AB10245" s="1"/>
      <c r="AC10245" s="1"/>
      <c r="AJ10245" s="1"/>
      <c r="AK10245" s="1"/>
      <c r="AL10245" s="1"/>
    </row>
    <row r="10246">
      <c r="I10246" s="1"/>
      <c r="J10246" s="1"/>
      <c r="K10246" s="1"/>
      <c r="AA10246" s="1"/>
      <c r="AB10246" s="1"/>
      <c r="AC10246" s="1"/>
      <c r="AJ10246" s="1"/>
      <c r="AK10246" s="1"/>
      <c r="AL10246" s="1"/>
    </row>
    <row r="10247">
      <c r="I10247" s="1"/>
      <c r="J10247" s="1"/>
      <c r="K10247" s="1"/>
      <c r="AA10247" s="1"/>
      <c r="AB10247" s="1"/>
      <c r="AC10247" s="1"/>
      <c r="AJ10247" s="1"/>
      <c r="AK10247" s="1"/>
      <c r="AL10247" s="1"/>
    </row>
    <row r="10248">
      <c r="I10248" s="1"/>
      <c r="J10248" s="1"/>
      <c r="K10248" s="1"/>
      <c r="AA10248" s="1"/>
      <c r="AB10248" s="1"/>
      <c r="AC10248" s="1"/>
      <c r="AJ10248" s="1"/>
      <c r="AK10248" s="1"/>
      <c r="AL10248" s="1"/>
    </row>
    <row r="10249">
      <c r="I10249" s="1"/>
      <c r="J10249" s="1"/>
      <c r="K10249" s="1"/>
      <c r="AA10249" s="1"/>
      <c r="AB10249" s="1"/>
      <c r="AC10249" s="1"/>
      <c r="AJ10249" s="1"/>
      <c r="AK10249" s="1"/>
      <c r="AL10249" s="1"/>
    </row>
    <row r="10250">
      <c r="I10250" s="1"/>
      <c r="J10250" s="1"/>
      <c r="K10250" s="1"/>
      <c r="AA10250" s="1"/>
      <c r="AB10250" s="1"/>
      <c r="AC10250" s="1"/>
      <c r="AJ10250" s="1"/>
      <c r="AK10250" s="1"/>
      <c r="AL10250" s="1"/>
    </row>
    <row r="10251">
      <c r="I10251" s="1"/>
      <c r="J10251" s="1"/>
      <c r="K10251" s="1"/>
      <c r="AA10251" s="1"/>
      <c r="AB10251" s="1"/>
      <c r="AC10251" s="1"/>
      <c r="AJ10251" s="1"/>
      <c r="AK10251" s="1"/>
      <c r="AL10251" s="1"/>
    </row>
    <row r="10252">
      <c r="I10252" s="1"/>
      <c r="J10252" s="1"/>
      <c r="K10252" s="1"/>
      <c r="AA10252" s="1"/>
      <c r="AB10252" s="1"/>
      <c r="AC10252" s="1"/>
      <c r="AJ10252" s="1"/>
      <c r="AK10252" s="1"/>
      <c r="AL10252" s="1"/>
    </row>
    <row r="10253">
      <c r="I10253" s="1"/>
      <c r="J10253" s="1"/>
      <c r="K10253" s="1"/>
      <c r="AA10253" s="1"/>
      <c r="AB10253" s="1"/>
      <c r="AC10253" s="1"/>
      <c r="AJ10253" s="1"/>
      <c r="AK10253" s="1"/>
      <c r="AL10253" s="1"/>
    </row>
    <row r="10254">
      <c r="I10254" s="1"/>
      <c r="J10254" s="1"/>
      <c r="K10254" s="1"/>
      <c r="AA10254" s="1"/>
      <c r="AB10254" s="1"/>
      <c r="AC10254" s="1"/>
      <c r="AJ10254" s="1"/>
      <c r="AK10254" s="1"/>
      <c r="AL10254" s="1"/>
    </row>
    <row r="10255">
      <c r="I10255" s="1"/>
      <c r="J10255" s="1"/>
      <c r="K10255" s="1"/>
      <c r="AA10255" s="1"/>
      <c r="AB10255" s="1"/>
      <c r="AC10255" s="1"/>
      <c r="AJ10255" s="1"/>
      <c r="AK10255" s="1"/>
      <c r="AL10255" s="1"/>
    </row>
    <row r="10256">
      <c r="I10256" s="1"/>
      <c r="J10256" s="1"/>
      <c r="K10256" s="1"/>
      <c r="AA10256" s="1"/>
      <c r="AB10256" s="1"/>
      <c r="AC10256" s="1"/>
      <c r="AJ10256" s="1"/>
      <c r="AK10256" s="1"/>
      <c r="AL10256" s="1"/>
    </row>
    <row r="10257">
      <c r="I10257" s="1"/>
      <c r="J10257" s="1"/>
      <c r="K10257" s="1"/>
      <c r="AA10257" s="1"/>
      <c r="AB10257" s="1"/>
      <c r="AC10257" s="1"/>
      <c r="AJ10257" s="1"/>
      <c r="AK10257" s="1"/>
      <c r="AL10257" s="1"/>
    </row>
    <row r="10258">
      <c r="I10258" s="1"/>
      <c r="J10258" s="1"/>
      <c r="K10258" s="1"/>
      <c r="AA10258" s="1"/>
      <c r="AB10258" s="1"/>
      <c r="AC10258" s="1"/>
      <c r="AJ10258" s="1"/>
      <c r="AK10258" s="1"/>
      <c r="AL10258" s="1"/>
    </row>
    <row r="10259">
      <c r="I10259" s="1"/>
      <c r="J10259" s="1"/>
      <c r="K10259" s="1"/>
      <c r="AA10259" s="1"/>
      <c r="AB10259" s="1"/>
      <c r="AC10259" s="1"/>
      <c r="AJ10259" s="1"/>
      <c r="AK10259" s="1"/>
      <c r="AL10259" s="1"/>
    </row>
    <row r="10260">
      <c r="I10260" s="1"/>
      <c r="J10260" s="1"/>
      <c r="K10260" s="1"/>
      <c r="AA10260" s="1"/>
      <c r="AB10260" s="1"/>
      <c r="AC10260" s="1"/>
      <c r="AJ10260" s="1"/>
      <c r="AK10260" s="1"/>
      <c r="AL10260" s="1"/>
    </row>
    <row r="10261">
      <c r="I10261" s="1"/>
      <c r="J10261" s="1"/>
      <c r="K10261" s="1"/>
      <c r="AA10261" s="1"/>
      <c r="AB10261" s="1"/>
      <c r="AC10261" s="1"/>
      <c r="AJ10261" s="1"/>
      <c r="AK10261" s="1"/>
      <c r="AL10261" s="1"/>
    </row>
    <row r="10262">
      <c r="I10262" s="1"/>
      <c r="J10262" s="1"/>
      <c r="K10262" s="1"/>
      <c r="AA10262" s="1"/>
      <c r="AB10262" s="1"/>
      <c r="AC10262" s="1"/>
      <c r="AJ10262" s="1"/>
      <c r="AK10262" s="1"/>
      <c r="AL10262" s="1"/>
    </row>
    <row r="10263">
      <c r="I10263" s="1"/>
      <c r="J10263" s="1"/>
      <c r="K10263" s="1"/>
      <c r="AA10263" s="1"/>
      <c r="AB10263" s="1"/>
      <c r="AC10263" s="1"/>
      <c r="AJ10263" s="1"/>
      <c r="AK10263" s="1"/>
      <c r="AL10263" s="1"/>
    </row>
    <row r="10264">
      <c r="I10264" s="1"/>
      <c r="J10264" s="1"/>
      <c r="K10264" s="1"/>
      <c r="AA10264" s="1"/>
      <c r="AB10264" s="1"/>
      <c r="AC10264" s="1"/>
      <c r="AJ10264" s="1"/>
      <c r="AK10264" s="1"/>
      <c r="AL10264" s="1"/>
    </row>
    <row r="10265">
      <c r="I10265" s="1"/>
      <c r="J10265" s="1"/>
      <c r="K10265" s="1"/>
      <c r="AA10265" s="1"/>
      <c r="AB10265" s="1"/>
      <c r="AC10265" s="1"/>
      <c r="AJ10265" s="1"/>
      <c r="AK10265" s="1"/>
      <c r="AL10265" s="1"/>
    </row>
    <row r="10266">
      <c r="I10266" s="1"/>
      <c r="J10266" s="1"/>
      <c r="K10266" s="1"/>
      <c r="AA10266" s="1"/>
      <c r="AB10266" s="1"/>
      <c r="AC10266" s="1"/>
      <c r="AJ10266" s="1"/>
      <c r="AK10266" s="1"/>
      <c r="AL10266" s="1"/>
    </row>
    <row r="10267">
      <c r="I10267" s="1"/>
      <c r="J10267" s="1"/>
      <c r="K10267" s="1"/>
      <c r="AA10267" s="1"/>
      <c r="AB10267" s="1"/>
      <c r="AC10267" s="1"/>
      <c r="AJ10267" s="1"/>
      <c r="AK10267" s="1"/>
      <c r="AL10267" s="1"/>
    </row>
    <row r="10268">
      <c r="I10268" s="1"/>
      <c r="J10268" s="1"/>
      <c r="K10268" s="1"/>
      <c r="AA10268" s="1"/>
      <c r="AB10268" s="1"/>
      <c r="AC10268" s="1"/>
      <c r="AJ10268" s="1"/>
      <c r="AK10268" s="1"/>
      <c r="AL10268" s="1"/>
    </row>
    <row r="10269">
      <c r="I10269" s="1"/>
      <c r="J10269" s="1"/>
      <c r="K10269" s="1"/>
      <c r="AA10269" s="1"/>
      <c r="AB10269" s="1"/>
      <c r="AC10269" s="1"/>
      <c r="AJ10269" s="1"/>
      <c r="AK10269" s="1"/>
      <c r="AL10269" s="1"/>
    </row>
    <row r="10270">
      <c r="I10270" s="1"/>
      <c r="J10270" s="1"/>
      <c r="K10270" s="1"/>
      <c r="AA10270" s="1"/>
      <c r="AB10270" s="1"/>
      <c r="AC10270" s="1"/>
      <c r="AJ10270" s="1"/>
      <c r="AK10270" s="1"/>
      <c r="AL10270" s="1"/>
    </row>
    <row r="10271">
      <c r="I10271" s="1"/>
      <c r="J10271" s="1"/>
      <c r="K10271" s="1"/>
      <c r="AA10271" s="1"/>
      <c r="AB10271" s="1"/>
      <c r="AC10271" s="1"/>
      <c r="AJ10271" s="1"/>
      <c r="AK10271" s="1"/>
      <c r="AL10271" s="1"/>
    </row>
    <row r="10272">
      <c r="I10272" s="1"/>
      <c r="J10272" s="1"/>
      <c r="K10272" s="1"/>
      <c r="AA10272" s="1"/>
      <c r="AB10272" s="1"/>
      <c r="AC10272" s="1"/>
      <c r="AJ10272" s="1"/>
      <c r="AK10272" s="1"/>
      <c r="AL10272" s="1"/>
    </row>
    <row r="10273">
      <c r="I10273" s="1"/>
      <c r="J10273" s="1"/>
      <c r="K10273" s="1"/>
      <c r="AA10273" s="1"/>
      <c r="AB10273" s="1"/>
      <c r="AC10273" s="1"/>
      <c r="AJ10273" s="1"/>
      <c r="AK10273" s="1"/>
      <c r="AL10273" s="1"/>
    </row>
    <row r="10274">
      <c r="I10274" s="1"/>
      <c r="J10274" s="1"/>
      <c r="K10274" s="1"/>
      <c r="AA10274" s="1"/>
      <c r="AB10274" s="1"/>
      <c r="AC10274" s="1"/>
      <c r="AJ10274" s="1"/>
      <c r="AK10274" s="1"/>
      <c r="AL10274" s="1"/>
    </row>
    <row r="10275">
      <c r="I10275" s="1"/>
      <c r="J10275" s="1"/>
      <c r="K10275" s="1"/>
      <c r="AA10275" s="1"/>
      <c r="AB10275" s="1"/>
      <c r="AC10275" s="1"/>
      <c r="AJ10275" s="1"/>
      <c r="AK10275" s="1"/>
      <c r="AL10275" s="1"/>
    </row>
    <row r="10276">
      <c r="I10276" s="1"/>
      <c r="J10276" s="1"/>
      <c r="K10276" s="1"/>
      <c r="AA10276" s="1"/>
      <c r="AB10276" s="1"/>
      <c r="AC10276" s="1"/>
      <c r="AJ10276" s="1"/>
      <c r="AK10276" s="1"/>
      <c r="AL10276" s="1"/>
    </row>
    <row r="10277">
      <c r="I10277" s="1"/>
      <c r="J10277" s="1"/>
      <c r="K10277" s="1"/>
      <c r="AA10277" s="1"/>
      <c r="AB10277" s="1"/>
      <c r="AC10277" s="1"/>
      <c r="AJ10277" s="1"/>
      <c r="AK10277" s="1"/>
      <c r="AL10277" s="1"/>
    </row>
    <row r="10278">
      <c r="I10278" s="1"/>
      <c r="J10278" s="1"/>
      <c r="K10278" s="1"/>
      <c r="AA10278" s="1"/>
      <c r="AB10278" s="1"/>
      <c r="AC10278" s="1"/>
      <c r="AJ10278" s="1"/>
      <c r="AK10278" s="1"/>
      <c r="AL10278" s="1"/>
    </row>
    <row r="10279">
      <c r="I10279" s="1"/>
      <c r="J10279" s="1"/>
      <c r="K10279" s="1"/>
      <c r="AA10279" s="1"/>
      <c r="AB10279" s="1"/>
      <c r="AC10279" s="1"/>
      <c r="AJ10279" s="1"/>
      <c r="AK10279" s="1"/>
      <c r="AL10279" s="1"/>
    </row>
    <row r="10280">
      <c r="I10280" s="1"/>
      <c r="J10280" s="1"/>
      <c r="K10280" s="1"/>
      <c r="AA10280" s="1"/>
      <c r="AB10280" s="1"/>
      <c r="AC10280" s="1"/>
      <c r="AJ10280" s="1"/>
      <c r="AK10280" s="1"/>
      <c r="AL10280" s="1"/>
    </row>
    <row r="10281">
      <c r="I10281" s="1"/>
      <c r="J10281" s="1"/>
      <c r="K10281" s="1"/>
      <c r="AA10281" s="1"/>
      <c r="AB10281" s="1"/>
      <c r="AC10281" s="1"/>
      <c r="AJ10281" s="1"/>
      <c r="AK10281" s="1"/>
      <c r="AL10281" s="1"/>
    </row>
    <row r="10282">
      <c r="I10282" s="1"/>
      <c r="J10282" s="1"/>
      <c r="K10282" s="1"/>
      <c r="AA10282" s="1"/>
      <c r="AB10282" s="1"/>
      <c r="AC10282" s="1"/>
      <c r="AJ10282" s="1"/>
      <c r="AK10282" s="1"/>
      <c r="AL10282" s="1"/>
    </row>
    <row r="10283">
      <c r="I10283" s="1"/>
      <c r="J10283" s="1"/>
      <c r="K10283" s="1"/>
      <c r="AA10283" s="1"/>
      <c r="AB10283" s="1"/>
      <c r="AC10283" s="1"/>
      <c r="AJ10283" s="1"/>
      <c r="AK10283" s="1"/>
      <c r="AL10283" s="1"/>
    </row>
    <row r="10284">
      <c r="I10284" s="1"/>
      <c r="J10284" s="1"/>
      <c r="K10284" s="1"/>
      <c r="AA10284" s="1"/>
      <c r="AB10284" s="1"/>
      <c r="AC10284" s="1"/>
      <c r="AJ10284" s="1"/>
      <c r="AK10284" s="1"/>
      <c r="AL10284" s="1"/>
    </row>
    <row r="10285">
      <c r="I10285" s="1"/>
      <c r="J10285" s="1"/>
      <c r="K10285" s="1"/>
      <c r="AA10285" s="1"/>
      <c r="AB10285" s="1"/>
      <c r="AC10285" s="1"/>
      <c r="AJ10285" s="1"/>
      <c r="AK10285" s="1"/>
      <c r="AL10285" s="1"/>
    </row>
    <row r="10286">
      <c r="I10286" s="1"/>
      <c r="J10286" s="1"/>
      <c r="K10286" s="1"/>
      <c r="AA10286" s="1"/>
      <c r="AB10286" s="1"/>
      <c r="AC10286" s="1"/>
      <c r="AJ10286" s="1"/>
      <c r="AK10286" s="1"/>
      <c r="AL10286" s="1"/>
    </row>
    <row r="10287">
      <c r="I10287" s="1"/>
      <c r="J10287" s="1"/>
      <c r="K10287" s="1"/>
      <c r="AA10287" s="1"/>
      <c r="AB10287" s="1"/>
      <c r="AC10287" s="1"/>
      <c r="AJ10287" s="1"/>
      <c r="AK10287" s="1"/>
      <c r="AL10287" s="1"/>
    </row>
    <row r="10288">
      <c r="I10288" s="1"/>
      <c r="J10288" s="1"/>
      <c r="K10288" s="1"/>
      <c r="AA10288" s="1"/>
      <c r="AB10288" s="1"/>
      <c r="AC10288" s="1"/>
      <c r="AJ10288" s="1"/>
      <c r="AK10288" s="1"/>
      <c r="AL10288" s="1"/>
    </row>
    <row r="10289">
      <c r="I10289" s="1"/>
      <c r="J10289" s="1"/>
      <c r="K10289" s="1"/>
      <c r="AA10289" s="1"/>
      <c r="AB10289" s="1"/>
      <c r="AC10289" s="1"/>
      <c r="AJ10289" s="1"/>
      <c r="AK10289" s="1"/>
      <c r="AL10289" s="1"/>
    </row>
    <row r="10290">
      <c r="I10290" s="1"/>
      <c r="J10290" s="1"/>
      <c r="K10290" s="1"/>
      <c r="AA10290" s="1"/>
      <c r="AB10290" s="1"/>
      <c r="AC10290" s="1"/>
      <c r="AJ10290" s="1"/>
      <c r="AK10290" s="1"/>
      <c r="AL10290" s="1"/>
    </row>
    <row r="10291">
      <c r="I10291" s="1"/>
      <c r="J10291" s="1"/>
      <c r="K10291" s="1"/>
      <c r="AA10291" s="1"/>
      <c r="AB10291" s="1"/>
      <c r="AC10291" s="1"/>
      <c r="AJ10291" s="1"/>
      <c r="AK10291" s="1"/>
      <c r="AL10291" s="1"/>
    </row>
    <row r="10292">
      <c r="I10292" s="1"/>
      <c r="J10292" s="1"/>
      <c r="K10292" s="1"/>
      <c r="AA10292" s="1"/>
      <c r="AB10292" s="1"/>
      <c r="AC10292" s="1"/>
      <c r="AJ10292" s="1"/>
      <c r="AK10292" s="1"/>
      <c r="AL10292" s="1"/>
    </row>
    <row r="10293">
      <c r="I10293" s="1"/>
      <c r="J10293" s="1"/>
      <c r="K10293" s="1"/>
      <c r="AA10293" s="1"/>
      <c r="AB10293" s="1"/>
      <c r="AC10293" s="1"/>
      <c r="AJ10293" s="1"/>
      <c r="AK10293" s="1"/>
      <c r="AL10293" s="1"/>
    </row>
    <row r="10294">
      <c r="I10294" s="1"/>
      <c r="J10294" s="1"/>
      <c r="K10294" s="1"/>
      <c r="AA10294" s="1"/>
      <c r="AB10294" s="1"/>
      <c r="AC10294" s="1"/>
      <c r="AJ10294" s="1"/>
      <c r="AK10294" s="1"/>
      <c r="AL10294" s="1"/>
    </row>
    <row r="10295">
      <c r="I10295" s="1"/>
      <c r="J10295" s="1"/>
      <c r="K10295" s="1"/>
      <c r="AA10295" s="1"/>
      <c r="AB10295" s="1"/>
      <c r="AC10295" s="1"/>
      <c r="AJ10295" s="1"/>
      <c r="AK10295" s="1"/>
      <c r="AL10295" s="1"/>
    </row>
    <row r="10296">
      <c r="I10296" s="1"/>
      <c r="J10296" s="1"/>
      <c r="K10296" s="1"/>
      <c r="AA10296" s="1"/>
      <c r="AB10296" s="1"/>
      <c r="AC10296" s="1"/>
      <c r="AJ10296" s="1"/>
      <c r="AK10296" s="1"/>
      <c r="AL10296" s="1"/>
    </row>
    <row r="10297">
      <c r="I10297" s="1"/>
      <c r="J10297" s="1"/>
      <c r="K10297" s="1"/>
      <c r="AA10297" s="1"/>
      <c r="AB10297" s="1"/>
      <c r="AC10297" s="1"/>
      <c r="AJ10297" s="1"/>
      <c r="AK10297" s="1"/>
      <c r="AL10297" s="1"/>
    </row>
    <row r="10298">
      <c r="I10298" s="1"/>
      <c r="J10298" s="1"/>
      <c r="K10298" s="1"/>
      <c r="AA10298" s="1"/>
      <c r="AB10298" s="1"/>
      <c r="AC10298" s="1"/>
      <c r="AJ10298" s="1"/>
      <c r="AK10298" s="1"/>
      <c r="AL10298" s="1"/>
    </row>
    <row r="10299">
      <c r="I10299" s="1"/>
      <c r="J10299" s="1"/>
      <c r="K10299" s="1"/>
      <c r="AA10299" s="1"/>
      <c r="AB10299" s="1"/>
      <c r="AC10299" s="1"/>
      <c r="AJ10299" s="1"/>
      <c r="AK10299" s="1"/>
      <c r="AL10299" s="1"/>
    </row>
    <row r="10300">
      <c r="I10300" s="1"/>
      <c r="J10300" s="1"/>
      <c r="K10300" s="1"/>
      <c r="AA10300" s="1"/>
      <c r="AB10300" s="1"/>
      <c r="AC10300" s="1"/>
      <c r="AJ10300" s="1"/>
      <c r="AK10300" s="1"/>
      <c r="AL10300" s="1"/>
    </row>
    <row r="10301">
      <c r="I10301" s="1"/>
      <c r="J10301" s="1"/>
      <c r="K10301" s="1"/>
      <c r="AA10301" s="1"/>
      <c r="AB10301" s="1"/>
      <c r="AC10301" s="1"/>
      <c r="AJ10301" s="1"/>
      <c r="AK10301" s="1"/>
      <c r="AL10301" s="1"/>
    </row>
    <row r="10302">
      <c r="I10302" s="1"/>
      <c r="J10302" s="1"/>
      <c r="K10302" s="1"/>
      <c r="AA10302" s="1"/>
      <c r="AB10302" s="1"/>
      <c r="AC10302" s="1"/>
      <c r="AJ10302" s="1"/>
      <c r="AK10302" s="1"/>
      <c r="AL10302" s="1"/>
    </row>
    <row r="10303">
      <c r="I10303" s="1"/>
      <c r="J10303" s="1"/>
      <c r="K10303" s="1"/>
      <c r="AA10303" s="1"/>
      <c r="AB10303" s="1"/>
      <c r="AC10303" s="1"/>
      <c r="AJ10303" s="1"/>
      <c r="AK10303" s="1"/>
      <c r="AL10303" s="1"/>
    </row>
    <row r="10304">
      <c r="I10304" s="1"/>
      <c r="J10304" s="1"/>
      <c r="K10304" s="1"/>
      <c r="AA10304" s="1"/>
      <c r="AB10304" s="1"/>
      <c r="AC10304" s="1"/>
      <c r="AJ10304" s="1"/>
      <c r="AK10304" s="1"/>
      <c r="AL10304" s="1"/>
    </row>
    <row r="10305">
      <c r="I10305" s="1"/>
      <c r="J10305" s="1"/>
      <c r="K10305" s="1"/>
      <c r="AA10305" s="1"/>
      <c r="AB10305" s="1"/>
      <c r="AC10305" s="1"/>
      <c r="AJ10305" s="1"/>
      <c r="AK10305" s="1"/>
      <c r="AL10305" s="1"/>
    </row>
    <row r="10306">
      <c r="I10306" s="1"/>
      <c r="J10306" s="1"/>
      <c r="K10306" s="1"/>
      <c r="AA10306" s="1"/>
      <c r="AB10306" s="1"/>
      <c r="AC10306" s="1"/>
      <c r="AJ10306" s="1"/>
      <c r="AK10306" s="1"/>
      <c r="AL10306" s="1"/>
    </row>
    <row r="10307">
      <c r="I10307" s="1"/>
      <c r="J10307" s="1"/>
      <c r="K10307" s="1"/>
      <c r="AA10307" s="1"/>
      <c r="AB10307" s="1"/>
      <c r="AC10307" s="1"/>
      <c r="AJ10307" s="1"/>
      <c r="AK10307" s="1"/>
      <c r="AL10307" s="1"/>
    </row>
    <row r="10308">
      <c r="I10308" s="1"/>
      <c r="J10308" s="1"/>
      <c r="K10308" s="1"/>
      <c r="AA10308" s="1"/>
      <c r="AB10308" s="1"/>
      <c r="AC10308" s="1"/>
      <c r="AJ10308" s="1"/>
      <c r="AK10308" s="1"/>
      <c r="AL10308" s="1"/>
    </row>
    <row r="10309">
      <c r="I10309" s="1"/>
      <c r="J10309" s="1"/>
      <c r="K10309" s="1"/>
      <c r="AA10309" s="1"/>
      <c r="AB10309" s="1"/>
      <c r="AC10309" s="1"/>
      <c r="AJ10309" s="1"/>
      <c r="AK10309" s="1"/>
      <c r="AL10309" s="1"/>
    </row>
    <row r="10310">
      <c r="I10310" s="1"/>
      <c r="J10310" s="1"/>
      <c r="K10310" s="1"/>
      <c r="AA10310" s="1"/>
      <c r="AB10310" s="1"/>
      <c r="AC10310" s="1"/>
      <c r="AJ10310" s="1"/>
      <c r="AK10310" s="1"/>
      <c r="AL10310" s="1"/>
    </row>
    <row r="10311">
      <c r="I10311" s="1"/>
      <c r="J10311" s="1"/>
      <c r="K10311" s="1"/>
      <c r="AA10311" s="1"/>
      <c r="AB10311" s="1"/>
      <c r="AC10311" s="1"/>
      <c r="AJ10311" s="1"/>
      <c r="AK10311" s="1"/>
      <c r="AL10311" s="1"/>
    </row>
    <row r="10312">
      <c r="I10312" s="1"/>
      <c r="J10312" s="1"/>
      <c r="K10312" s="1"/>
      <c r="AA10312" s="1"/>
      <c r="AB10312" s="1"/>
      <c r="AC10312" s="1"/>
      <c r="AJ10312" s="1"/>
      <c r="AK10312" s="1"/>
      <c r="AL10312" s="1"/>
    </row>
    <row r="10313">
      <c r="I10313" s="1"/>
      <c r="J10313" s="1"/>
      <c r="K10313" s="1"/>
      <c r="AA10313" s="1"/>
      <c r="AB10313" s="1"/>
      <c r="AC10313" s="1"/>
      <c r="AJ10313" s="1"/>
      <c r="AK10313" s="1"/>
      <c r="AL10313" s="1"/>
    </row>
    <row r="10314">
      <c r="I10314" s="1"/>
      <c r="J10314" s="1"/>
      <c r="K10314" s="1"/>
      <c r="AA10314" s="1"/>
      <c r="AB10314" s="1"/>
      <c r="AC10314" s="1"/>
      <c r="AJ10314" s="1"/>
      <c r="AK10314" s="1"/>
      <c r="AL10314" s="1"/>
    </row>
    <row r="10315">
      <c r="I10315" s="1"/>
      <c r="J10315" s="1"/>
      <c r="K10315" s="1"/>
      <c r="AA10315" s="1"/>
      <c r="AB10315" s="1"/>
      <c r="AC10315" s="1"/>
      <c r="AJ10315" s="1"/>
      <c r="AK10315" s="1"/>
      <c r="AL10315" s="1"/>
    </row>
    <row r="10316">
      <c r="I10316" s="1"/>
      <c r="J10316" s="1"/>
      <c r="K10316" s="1"/>
      <c r="AA10316" s="1"/>
      <c r="AB10316" s="1"/>
      <c r="AC10316" s="1"/>
      <c r="AJ10316" s="1"/>
      <c r="AK10316" s="1"/>
      <c r="AL10316" s="1"/>
    </row>
    <row r="10317">
      <c r="I10317" s="1"/>
      <c r="J10317" s="1"/>
      <c r="K10317" s="1"/>
      <c r="AA10317" s="1"/>
      <c r="AB10317" s="1"/>
      <c r="AC10317" s="1"/>
      <c r="AJ10317" s="1"/>
      <c r="AK10317" s="1"/>
      <c r="AL10317" s="1"/>
    </row>
    <row r="10318">
      <c r="I10318" s="1"/>
      <c r="J10318" s="1"/>
      <c r="K10318" s="1"/>
      <c r="AA10318" s="1"/>
      <c r="AB10318" s="1"/>
      <c r="AC10318" s="1"/>
      <c r="AJ10318" s="1"/>
      <c r="AK10318" s="1"/>
      <c r="AL10318" s="1"/>
    </row>
    <row r="10319">
      <c r="I10319" s="1"/>
      <c r="J10319" s="1"/>
      <c r="K10319" s="1"/>
      <c r="AA10319" s="1"/>
      <c r="AB10319" s="1"/>
      <c r="AC10319" s="1"/>
      <c r="AJ10319" s="1"/>
      <c r="AK10319" s="1"/>
      <c r="AL10319" s="1"/>
    </row>
    <row r="10320">
      <c r="I10320" s="1"/>
      <c r="J10320" s="1"/>
      <c r="K10320" s="1"/>
      <c r="AA10320" s="1"/>
      <c r="AB10320" s="1"/>
      <c r="AC10320" s="1"/>
      <c r="AJ10320" s="1"/>
      <c r="AK10320" s="1"/>
      <c r="AL10320" s="1"/>
    </row>
    <row r="10321">
      <c r="I10321" s="1"/>
      <c r="J10321" s="1"/>
      <c r="K10321" s="1"/>
      <c r="AA10321" s="1"/>
      <c r="AB10321" s="1"/>
      <c r="AC10321" s="1"/>
      <c r="AJ10321" s="1"/>
      <c r="AK10321" s="1"/>
      <c r="AL10321" s="1"/>
    </row>
    <row r="10322">
      <c r="I10322" s="1"/>
      <c r="J10322" s="1"/>
      <c r="K10322" s="1"/>
      <c r="AA10322" s="1"/>
      <c r="AB10322" s="1"/>
      <c r="AC10322" s="1"/>
      <c r="AJ10322" s="1"/>
      <c r="AK10322" s="1"/>
      <c r="AL10322" s="1"/>
    </row>
    <row r="10323">
      <c r="I10323" s="1"/>
      <c r="J10323" s="1"/>
      <c r="K10323" s="1"/>
      <c r="AA10323" s="1"/>
      <c r="AB10323" s="1"/>
      <c r="AC10323" s="1"/>
      <c r="AJ10323" s="1"/>
      <c r="AK10323" s="1"/>
      <c r="AL10323" s="1"/>
    </row>
    <row r="10324">
      <c r="I10324" s="1"/>
      <c r="J10324" s="1"/>
      <c r="K10324" s="1"/>
      <c r="AA10324" s="1"/>
      <c r="AB10324" s="1"/>
      <c r="AC10324" s="1"/>
      <c r="AJ10324" s="1"/>
      <c r="AK10324" s="1"/>
      <c r="AL10324" s="1"/>
    </row>
    <row r="10325">
      <c r="I10325" s="1"/>
      <c r="J10325" s="1"/>
      <c r="K10325" s="1"/>
      <c r="AA10325" s="1"/>
      <c r="AB10325" s="1"/>
      <c r="AC10325" s="1"/>
      <c r="AJ10325" s="1"/>
      <c r="AK10325" s="1"/>
      <c r="AL10325" s="1"/>
    </row>
    <row r="10326">
      <c r="I10326" s="1"/>
      <c r="J10326" s="1"/>
      <c r="K10326" s="1"/>
      <c r="AA10326" s="1"/>
      <c r="AB10326" s="1"/>
      <c r="AC10326" s="1"/>
      <c r="AJ10326" s="1"/>
      <c r="AK10326" s="1"/>
      <c r="AL10326" s="1"/>
    </row>
    <row r="10327">
      <c r="I10327" s="1"/>
      <c r="J10327" s="1"/>
      <c r="K10327" s="1"/>
      <c r="AA10327" s="1"/>
      <c r="AB10327" s="1"/>
      <c r="AC10327" s="1"/>
      <c r="AJ10327" s="1"/>
      <c r="AK10327" s="1"/>
      <c r="AL10327" s="1"/>
    </row>
    <row r="10328">
      <c r="I10328" s="1"/>
      <c r="J10328" s="1"/>
      <c r="K10328" s="1"/>
      <c r="AA10328" s="1"/>
      <c r="AB10328" s="1"/>
      <c r="AC10328" s="1"/>
      <c r="AJ10328" s="1"/>
      <c r="AK10328" s="1"/>
      <c r="AL10328" s="1"/>
    </row>
    <row r="10329">
      <c r="I10329" s="1"/>
      <c r="J10329" s="1"/>
      <c r="K10329" s="1"/>
      <c r="AA10329" s="1"/>
      <c r="AB10329" s="1"/>
      <c r="AC10329" s="1"/>
      <c r="AJ10329" s="1"/>
      <c r="AK10329" s="1"/>
      <c r="AL10329" s="1"/>
    </row>
    <row r="10330">
      <c r="I10330" s="1"/>
      <c r="J10330" s="1"/>
      <c r="K10330" s="1"/>
      <c r="AA10330" s="1"/>
      <c r="AB10330" s="1"/>
      <c r="AC10330" s="1"/>
      <c r="AJ10330" s="1"/>
      <c r="AK10330" s="1"/>
      <c r="AL10330" s="1"/>
    </row>
    <row r="10331">
      <c r="I10331" s="1"/>
      <c r="J10331" s="1"/>
      <c r="K10331" s="1"/>
      <c r="AA10331" s="1"/>
      <c r="AB10331" s="1"/>
      <c r="AC10331" s="1"/>
      <c r="AJ10331" s="1"/>
      <c r="AK10331" s="1"/>
      <c r="AL10331" s="1"/>
    </row>
    <row r="10332">
      <c r="I10332" s="1"/>
      <c r="J10332" s="1"/>
      <c r="K10332" s="1"/>
      <c r="AA10332" s="1"/>
      <c r="AB10332" s="1"/>
      <c r="AC10332" s="1"/>
      <c r="AJ10332" s="1"/>
      <c r="AK10332" s="1"/>
      <c r="AL10332" s="1"/>
    </row>
    <row r="10333">
      <c r="I10333" s="1"/>
      <c r="J10333" s="1"/>
      <c r="K10333" s="1"/>
      <c r="AA10333" s="1"/>
      <c r="AB10333" s="1"/>
      <c r="AC10333" s="1"/>
      <c r="AJ10333" s="1"/>
      <c r="AK10333" s="1"/>
      <c r="AL10333" s="1"/>
    </row>
    <row r="10334">
      <c r="I10334" s="1"/>
      <c r="J10334" s="1"/>
      <c r="K10334" s="1"/>
      <c r="AA10334" s="1"/>
      <c r="AB10334" s="1"/>
      <c r="AC10334" s="1"/>
      <c r="AJ10334" s="1"/>
      <c r="AK10334" s="1"/>
      <c r="AL10334" s="1"/>
    </row>
    <row r="10335">
      <c r="I10335" s="1"/>
      <c r="J10335" s="1"/>
      <c r="K10335" s="1"/>
      <c r="AA10335" s="1"/>
      <c r="AB10335" s="1"/>
      <c r="AC10335" s="1"/>
      <c r="AJ10335" s="1"/>
      <c r="AK10335" s="1"/>
      <c r="AL10335" s="1"/>
    </row>
    <row r="10336">
      <c r="I10336" s="1"/>
      <c r="J10336" s="1"/>
      <c r="K10336" s="1"/>
      <c r="AA10336" s="1"/>
      <c r="AB10336" s="1"/>
      <c r="AC10336" s="1"/>
      <c r="AJ10336" s="1"/>
      <c r="AK10336" s="1"/>
      <c r="AL10336" s="1"/>
    </row>
    <row r="10337">
      <c r="I10337" s="1"/>
      <c r="J10337" s="1"/>
      <c r="K10337" s="1"/>
      <c r="AA10337" s="1"/>
      <c r="AB10337" s="1"/>
      <c r="AC10337" s="1"/>
      <c r="AJ10337" s="1"/>
      <c r="AK10337" s="1"/>
      <c r="AL10337" s="1"/>
    </row>
    <row r="10338">
      <c r="I10338" s="1"/>
      <c r="J10338" s="1"/>
      <c r="K10338" s="1"/>
      <c r="AA10338" s="1"/>
      <c r="AB10338" s="1"/>
      <c r="AC10338" s="1"/>
      <c r="AJ10338" s="1"/>
      <c r="AK10338" s="1"/>
      <c r="AL10338" s="1"/>
    </row>
    <row r="10339">
      <c r="I10339" s="1"/>
      <c r="J10339" s="1"/>
      <c r="K10339" s="1"/>
      <c r="AA10339" s="1"/>
      <c r="AB10339" s="1"/>
      <c r="AC10339" s="1"/>
      <c r="AJ10339" s="1"/>
      <c r="AK10339" s="1"/>
      <c r="AL10339" s="1"/>
    </row>
    <row r="10340">
      <c r="I10340" s="1"/>
      <c r="J10340" s="1"/>
      <c r="K10340" s="1"/>
      <c r="AA10340" s="1"/>
      <c r="AB10340" s="1"/>
      <c r="AC10340" s="1"/>
      <c r="AJ10340" s="1"/>
      <c r="AK10340" s="1"/>
      <c r="AL10340" s="1"/>
    </row>
    <row r="10341">
      <c r="I10341" s="1"/>
      <c r="J10341" s="1"/>
      <c r="K10341" s="1"/>
      <c r="AA10341" s="1"/>
      <c r="AB10341" s="1"/>
      <c r="AC10341" s="1"/>
      <c r="AJ10341" s="1"/>
      <c r="AK10341" s="1"/>
      <c r="AL10341" s="1"/>
    </row>
    <row r="10342">
      <c r="I10342" s="1"/>
      <c r="J10342" s="1"/>
      <c r="K10342" s="1"/>
      <c r="AA10342" s="1"/>
      <c r="AB10342" s="1"/>
      <c r="AC10342" s="1"/>
      <c r="AJ10342" s="1"/>
      <c r="AK10342" s="1"/>
      <c r="AL10342" s="1"/>
    </row>
    <row r="10343">
      <c r="I10343" s="1"/>
      <c r="J10343" s="1"/>
      <c r="K10343" s="1"/>
      <c r="AA10343" s="1"/>
      <c r="AB10343" s="1"/>
      <c r="AC10343" s="1"/>
      <c r="AJ10343" s="1"/>
      <c r="AK10343" s="1"/>
      <c r="AL10343" s="1"/>
    </row>
    <row r="10344">
      <c r="I10344" s="1"/>
      <c r="J10344" s="1"/>
      <c r="K10344" s="1"/>
      <c r="AA10344" s="1"/>
      <c r="AB10344" s="1"/>
      <c r="AC10344" s="1"/>
      <c r="AJ10344" s="1"/>
      <c r="AK10344" s="1"/>
      <c r="AL10344" s="1"/>
    </row>
    <row r="10345">
      <c r="I10345" s="1"/>
      <c r="J10345" s="1"/>
      <c r="K10345" s="1"/>
      <c r="AA10345" s="1"/>
      <c r="AB10345" s="1"/>
      <c r="AC10345" s="1"/>
      <c r="AJ10345" s="1"/>
      <c r="AK10345" s="1"/>
      <c r="AL10345" s="1"/>
    </row>
    <row r="10346">
      <c r="I10346" s="1"/>
      <c r="J10346" s="1"/>
      <c r="K10346" s="1"/>
      <c r="AA10346" s="1"/>
      <c r="AB10346" s="1"/>
      <c r="AC10346" s="1"/>
      <c r="AJ10346" s="1"/>
      <c r="AK10346" s="1"/>
      <c r="AL10346" s="1"/>
    </row>
    <row r="10347">
      <c r="I10347" s="1"/>
      <c r="J10347" s="1"/>
      <c r="K10347" s="1"/>
      <c r="AA10347" s="1"/>
      <c r="AB10347" s="1"/>
      <c r="AC10347" s="1"/>
      <c r="AJ10347" s="1"/>
      <c r="AK10347" s="1"/>
      <c r="AL10347" s="1"/>
    </row>
    <row r="10348">
      <c r="I10348" s="1"/>
      <c r="J10348" s="1"/>
      <c r="K10348" s="1"/>
      <c r="AA10348" s="1"/>
      <c r="AB10348" s="1"/>
      <c r="AC10348" s="1"/>
      <c r="AJ10348" s="1"/>
      <c r="AK10348" s="1"/>
      <c r="AL10348" s="1"/>
    </row>
    <row r="10349">
      <c r="I10349" s="1"/>
      <c r="J10349" s="1"/>
      <c r="K10349" s="1"/>
      <c r="AA10349" s="1"/>
      <c r="AB10349" s="1"/>
      <c r="AC10349" s="1"/>
      <c r="AJ10349" s="1"/>
      <c r="AK10349" s="1"/>
      <c r="AL10349" s="1"/>
    </row>
    <row r="10350">
      <c r="I10350" s="1"/>
      <c r="J10350" s="1"/>
      <c r="K10350" s="1"/>
      <c r="AA10350" s="1"/>
      <c r="AB10350" s="1"/>
      <c r="AC10350" s="1"/>
      <c r="AJ10350" s="1"/>
      <c r="AK10350" s="1"/>
      <c r="AL10350" s="1"/>
    </row>
    <row r="10351">
      <c r="I10351" s="1"/>
      <c r="J10351" s="1"/>
      <c r="K10351" s="1"/>
      <c r="AA10351" s="1"/>
      <c r="AB10351" s="1"/>
      <c r="AC10351" s="1"/>
      <c r="AJ10351" s="1"/>
      <c r="AK10351" s="1"/>
      <c r="AL10351" s="1"/>
    </row>
    <row r="10352">
      <c r="I10352" s="1"/>
      <c r="J10352" s="1"/>
      <c r="K10352" s="1"/>
      <c r="AA10352" s="1"/>
      <c r="AB10352" s="1"/>
      <c r="AC10352" s="1"/>
      <c r="AJ10352" s="1"/>
      <c r="AK10352" s="1"/>
      <c r="AL10352" s="1"/>
    </row>
    <row r="10353">
      <c r="I10353" s="1"/>
      <c r="J10353" s="1"/>
      <c r="K10353" s="1"/>
      <c r="AA10353" s="1"/>
      <c r="AB10353" s="1"/>
      <c r="AC10353" s="1"/>
      <c r="AJ10353" s="1"/>
      <c r="AK10353" s="1"/>
      <c r="AL10353" s="1"/>
    </row>
    <row r="10354">
      <c r="I10354" s="1"/>
      <c r="J10354" s="1"/>
      <c r="K10354" s="1"/>
      <c r="AA10354" s="1"/>
      <c r="AB10354" s="1"/>
      <c r="AC10354" s="1"/>
      <c r="AJ10354" s="1"/>
      <c r="AK10354" s="1"/>
      <c r="AL10354" s="1"/>
    </row>
    <row r="10355">
      <c r="I10355" s="1"/>
      <c r="J10355" s="1"/>
      <c r="K10355" s="1"/>
      <c r="AA10355" s="1"/>
      <c r="AB10355" s="1"/>
      <c r="AC10355" s="1"/>
      <c r="AJ10355" s="1"/>
      <c r="AK10355" s="1"/>
      <c r="AL10355" s="1"/>
    </row>
    <row r="10356">
      <c r="I10356" s="1"/>
      <c r="J10356" s="1"/>
      <c r="K10356" s="1"/>
      <c r="AA10356" s="1"/>
      <c r="AB10356" s="1"/>
      <c r="AC10356" s="1"/>
      <c r="AJ10356" s="1"/>
      <c r="AK10356" s="1"/>
      <c r="AL10356" s="1"/>
    </row>
    <row r="10357">
      <c r="I10357" s="1"/>
      <c r="J10357" s="1"/>
      <c r="K10357" s="1"/>
      <c r="AA10357" s="1"/>
      <c r="AB10357" s="1"/>
      <c r="AC10357" s="1"/>
      <c r="AJ10357" s="1"/>
      <c r="AK10357" s="1"/>
      <c r="AL10357" s="1"/>
    </row>
    <row r="10358">
      <c r="I10358" s="1"/>
      <c r="J10358" s="1"/>
      <c r="K10358" s="1"/>
      <c r="AA10358" s="1"/>
      <c r="AB10358" s="1"/>
      <c r="AC10358" s="1"/>
      <c r="AJ10358" s="1"/>
      <c r="AK10358" s="1"/>
      <c r="AL10358" s="1"/>
    </row>
    <row r="10359">
      <c r="I10359" s="1"/>
      <c r="J10359" s="1"/>
      <c r="K10359" s="1"/>
      <c r="AA10359" s="1"/>
      <c r="AB10359" s="1"/>
      <c r="AC10359" s="1"/>
      <c r="AJ10359" s="1"/>
      <c r="AK10359" s="1"/>
      <c r="AL10359" s="1"/>
    </row>
    <row r="10360">
      <c r="I10360" s="1"/>
      <c r="J10360" s="1"/>
      <c r="K10360" s="1"/>
      <c r="AA10360" s="1"/>
      <c r="AB10360" s="1"/>
      <c r="AC10360" s="1"/>
      <c r="AJ10360" s="1"/>
      <c r="AK10360" s="1"/>
      <c r="AL10360" s="1"/>
    </row>
    <row r="10361">
      <c r="I10361" s="1"/>
      <c r="J10361" s="1"/>
      <c r="K10361" s="1"/>
      <c r="AA10361" s="1"/>
      <c r="AB10361" s="1"/>
      <c r="AC10361" s="1"/>
      <c r="AJ10361" s="1"/>
      <c r="AK10361" s="1"/>
      <c r="AL10361" s="1"/>
    </row>
    <row r="10362">
      <c r="I10362" s="1"/>
      <c r="J10362" s="1"/>
      <c r="K10362" s="1"/>
      <c r="AA10362" s="1"/>
      <c r="AB10362" s="1"/>
      <c r="AC10362" s="1"/>
      <c r="AJ10362" s="1"/>
      <c r="AK10362" s="1"/>
      <c r="AL10362" s="1"/>
    </row>
    <row r="10363">
      <c r="I10363" s="1"/>
      <c r="J10363" s="1"/>
      <c r="K10363" s="1"/>
      <c r="AA10363" s="1"/>
      <c r="AB10363" s="1"/>
      <c r="AC10363" s="1"/>
      <c r="AJ10363" s="1"/>
      <c r="AK10363" s="1"/>
      <c r="AL10363" s="1"/>
    </row>
    <row r="10364">
      <c r="I10364" s="1"/>
      <c r="J10364" s="1"/>
      <c r="K10364" s="1"/>
      <c r="AA10364" s="1"/>
      <c r="AB10364" s="1"/>
      <c r="AC10364" s="1"/>
      <c r="AJ10364" s="1"/>
      <c r="AK10364" s="1"/>
      <c r="AL10364" s="1"/>
    </row>
    <row r="10365">
      <c r="I10365" s="1"/>
      <c r="J10365" s="1"/>
      <c r="K10365" s="1"/>
      <c r="AA10365" s="1"/>
      <c r="AB10365" s="1"/>
      <c r="AC10365" s="1"/>
      <c r="AJ10365" s="1"/>
      <c r="AK10365" s="1"/>
      <c r="AL10365" s="1"/>
    </row>
    <row r="10366">
      <c r="I10366" s="1"/>
      <c r="J10366" s="1"/>
      <c r="K10366" s="1"/>
      <c r="AA10366" s="1"/>
      <c r="AB10366" s="1"/>
      <c r="AC10366" s="1"/>
      <c r="AJ10366" s="1"/>
      <c r="AK10366" s="1"/>
      <c r="AL10366" s="1"/>
    </row>
    <row r="10367">
      <c r="I10367" s="1"/>
      <c r="J10367" s="1"/>
      <c r="K10367" s="1"/>
      <c r="AA10367" s="1"/>
      <c r="AB10367" s="1"/>
      <c r="AC10367" s="1"/>
      <c r="AJ10367" s="1"/>
      <c r="AK10367" s="1"/>
      <c r="AL10367" s="1"/>
    </row>
    <row r="10368">
      <c r="I10368" s="1"/>
      <c r="J10368" s="1"/>
      <c r="K10368" s="1"/>
      <c r="AA10368" s="1"/>
      <c r="AB10368" s="1"/>
      <c r="AC10368" s="1"/>
      <c r="AJ10368" s="1"/>
      <c r="AK10368" s="1"/>
      <c r="AL10368" s="1"/>
    </row>
    <row r="10369">
      <c r="I10369" s="1"/>
      <c r="J10369" s="1"/>
      <c r="K10369" s="1"/>
      <c r="AA10369" s="1"/>
      <c r="AB10369" s="1"/>
      <c r="AC10369" s="1"/>
      <c r="AJ10369" s="1"/>
      <c r="AK10369" s="1"/>
      <c r="AL10369" s="1"/>
    </row>
    <row r="10370">
      <c r="I10370" s="1"/>
      <c r="J10370" s="1"/>
      <c r="K10370" s="1"/>
      <c r="AA10370" s="1"/>
      <c r="AB10370" s="1"/>
      <c r="AC10370" s="1"/>
      <c r="AJ10370" s="1"/>
      <c r="AK10370" s="1"/>
      <c r="AL10370" s="1"/>
    </row>
    <row r="10371">
      <c r="I10371" s="1"/>
      <c r="J10371" s="1"/>
      <c r="K10371" s="1"/>
      <c r="AA10371" s="1"/>
      <c r="AB10371" s="1"/>
      <c r="AC10371" s="1"/>
      <c r="AJ10371" s="1"/>
      <c r="AK10371" s="1"/>
      <c r="AL10371" s="1"/>
    </row>
    <row r="10372">
      <c r="I10372" s="1"/>
      <c r="J10372" s="1"/>
      <c r="K10372" s="1"/>
      <c r="AA10372" s="1"/>
      <c r="AB10372" s="1"/>
      <c r="AC10372" s="1"/>
      <c r="AJ10372" s="1"/>
      <c r="AK10372" s="1"/>
      <c r="AL10372" s="1"/>
    </row>
    <row r="10373">
      <c r="I10373" s="1"/>
      <c r="J10373" s="1"/>
      <c r="K10373" s="1"/>
      <c r="AA10373" s="1"/>
      <c r="AB10373" s="1"/>
      <c r="AC10373" s="1"/>
      <c r="AJ10373" s="1"/>
      <c r="AK10373" s="1"/>
      <c r="AL10373" s="1"/>
    </row>
    <row r="10374">
      <c r="I10374" s="1"/>
      <c r="J10374" s="1"/>
      <c r="K10374" s="1"/>
      <c r="AA10374" s="1"/>
      <c r="AB10374" s="1"/>
      <c r="AC10374" s="1"/>
      <c r="AJ10374" s="1"/>
      <c r="AK10374" s="1"/>
      <c r="AL10374" s="1"/>
    </row>
    <row r="10375">
      <c r="I10375" s="1"/>
      <c r="J10375" s="1"/>
      <c r="K10375" s="1"/>
      <c r="AA10375" s="1"/>
      <c r="AB10375" s="1"/>
      <c r="AC10375" s="1"/>
      <c r="AJ10375" s="1"/>
      <c r="AK10375" s="1"/>
      <c r="AL10375" s="1"/>
    </row>
    <row r="10376">
      <c r="I10376" s="1"/>
      <c r="J10376" s="1"/>
      <c r="K10376" s="1"/>
      <c r="AA10376" s="1"/>
      <c r="AB10376" s="1"/>
      <c r="AC10376" s="1"/>
      <c r="AJ10376" s="1"/>
      <c r="AK10376" s="1"/>
      <c r="AL10376" s="1"/>
    </row>
    <row r="10377">
      <c r="I10377" s="1"/>
      <c r="J10377" s="1"/>
      <c r="K10377" s="1"/>
      <c r="AA10377" s="1"/>
      <c r="AB10377" s="1"/>
      <c r="AC10377" s="1"/>
      <c r="AJ10377" s="1"/>
      <c r="AK10377" s="1"/>
      <c r="AL10377" s="1"/>
    </row>
    <row r="10378">
      <c r="I10378" s="1"/>
      <c r="J10378" s="1"/>
      <c r="K10378" s="1"/>
      <c r="AA10378" s="1"/>
      <c r="AB10378" s="1"/>
      <c r="AC10378" s="1"/>
      <c r="AJ10378" s="1"/>
      <c r="AK10378" s="1"/>
      <c r="AL10378" s="1"/>
    </row>
    <row r="10379">
      <c r="I10379" s="1"/>
      <c r="J10379" s="1"/>
      <c r="K10379" s="1"/>
      <c r="AA10379" s="1"/>
      <c r="AB10379" s="1"/>
      <c r="AC10379" s="1"/>
      <c r="AJ10379" s="1"/>
      <c r="AK10379" s="1"/>
      <c r="AL10379" s="1"/>
    </row>
    <row r="10380">
      <c r="I10380" s="1"/>
      <c r="J10380" s="1"/>
      <c r="K10380" s="1"/>
      <c r="AA10380" s="1"/>
      <c r="AB10380" s="1"/>
      <c r="AC10380" s="1"/>
      <c r="AJ10380" s="1"/>
      <c r="AK10380" s="1"/>
      <c r="AL10380" s="1"/>
    </row>
    <row r="10381">
      <c r="I10381" s="1"/>
      <c r="J10381" s="1"/>
      <c r="K10381" s="1"/>
      <c r="AA10381" s="1"/>
      <c r="AB10381" s="1"/>
      <c r="AC10381" s="1"/>
      <c r="AJ10381" s="1"/>
      <c r="AK10381" s="1"/>
      <c r="AL10381" s="1"/>
    </row>
    <row r="10382">
      <c r="I10382" s="1"/>
      <c r="J10382" s="1"/>
      <c r="K10382" s="1"/>
      <c r="AA10382" s="1"/>
      <c r="AB10382" s="1"/>
      <c r="AC10382" s="1"/>
      <c r="AJ10382" s="1"/>
      <c r="AK10382" s="1"/>
      <c r="AL10382" s="1"/>
    </row>
    <row r="10383">
      <c r="I10383" s="1"/>
      <c r="J10383" s="1"/>
      <c r="K10383" s="1"/>
      <c r="AA10383" s="1"/>
      <c r="AB10383" s="1"/>
      <c r="AC10383" s="1"/>
      <c r="AJ10383" s="1"/>
      <c r="AK10383" s="1"/>
      <c r="AL10383" s="1"/>
    </row>
    <row r="10384">
      <c r="I10384" s="1"/>
      <c r="J10384" s="1"/>
      <c r="K10384" s="1"/>
      <c r="AA10384" s="1"/>
      <c r="AB10384" s="1"/>
      <c r="AC10384" s="1"/>
      <c r="AJ10384" s="1"/>
      <c r="AK10384" s="1"/>
      <c r="AL10384" s="1"/>
    </row>
    <row r="10385">
      <c r="I10385" s="1"/>
      <c r="J10385" s="1"/>
      <c r="K10385" s="1"/>
      <c r="AA10385" s="1"/>
      <c r="AB10385" s="1"/>
      <c r="AC10385" s="1"/>
      <c r="AJ10385" s="1"/>
      <c r="AK10385" s="1"/>
      <c r="AL10385" s="1"/>
    </row>
    <row r="10386">
      <c r="I10386" s="1"/>
      <c r="J10386" s="1"/>
      <c r="K10386" s="1"/>
      <c r="AA10386" s="1"/>
      <c r="AB10386" s="1"/>
      <c r="AC10386" s="1"/>
      <c r="AJ10386" s="1"/>
      <c r="AK10386" s="1"/>
      <c r="AL10386" s="1"/>
    </row>
    <row r="10387">
      <c r="I10387" s="1"/>
      <c r="J10387" s="1"/>
      <c r="K10387" s="1"/>
      <c r="AA10387" s="1"/>
      <c r="AB10387" s="1"/>
      <c r="AC10387" s="1"/>
      <c r="AJ10387" s="1"/>
      <c r="AK10387" s="1"/>
      <c r="AL10387" s="1"/>
    </row>
    <row r="10388">
      <c r="I10388" s="1"/>
      <c r="J10388" s="1"/>
      <c r="K10388" s="1"/>
      <c r="AA10388" s="1"/>
      <c r="AB10388" s="1"/>
      <c r="AC10388" s="1"/>
      <c r="AJ10388" s="1"/>
      <c r="AK10388" s="1"/>
      <c r="AL10388" s="1"/>
    </row>
    <row r="10389">
      <c r="I10389" s="1"/>
      <c r="J10389" s="1"/>
      <c r="K10389" s="1"/>
      <c r="AA10389" s="1"/>
      <c r="AB10389" s="1"/>
      <c r="AC10389" s="1"/>
      <c r="AJ10389" s="1"/>
      <c r="AK10389" s="1"/>
      <c r="AL10389" s="1"/>
    </row>
    <row r="10390">
      <c r="I10390" s="1"/>
      <c r="J10390" s="1"/>
      <c r="K10390" s="1"/>
      <c r="AA10390" s="1"/>
      <c r="AB10390" s="1"/>
      <c r="AC10390" s="1"/>
      <c r="AJ10390" s="1"/>
      <c r="AK10390" s="1"/>
      <c r="AL10390" s="1"/>
    </row>
    <row r="10391">
      <c r="I10391" s="1"/>
      <c r="J10391" s="1"/>
      <c r="K10391" s="1"/>
      <c r="AA10391" s="1"/>
      <c r="AB10391" s="1"/>
      <c r="AC10391" s="1"/>
      <c r="AJ10391" s="1"/>
      <c r="AK10391" s="1"/>
      <c r="AL10391" s="1"/>
    </row>
    <row r="10392">
      <c r="I10392" s="1"/>
      <c r="J10392" s="1"/>
      <c r="K10392" s="1"/>
      <c r="AA10392" s="1"/>
      <c r="AB10392" s="1"/>
      <c r="AC10392" s="1"/>
      <c r="AJ10392" s="1"/>
      <c r="AK10392" s="1"/>
      <c r="AL10392" s="1"/>
    </row>
    <row r="10393">
      <c r="I10393" s="1"/>
      <c r="J10393" s="1"/>
      <c r="K10393" s="1"/>
      <c r="AA10393" s="1"/>
      <c r="AB10393" s="1"/>
      <c r="AC10393" s="1"/>
      <c r="AJ10393" s="1"/>
      <c r="AK10393" s="1"/>
      <c r="AL10393" s="1"/>
    </row>
    <row r="10394">
      <c r="I10394" s="1"/>
      <c r="J10394" s="1"/>
      <c r="K10394" s="1"/>
      <c r="AA10394" s="1"/>
      <c r="AB10394" s="1"/>
      <c r="AC10394" s="1"/>
      <c r="AJ10394" s="1"/>
      <c r="AK10394" s="1"/>
      <c r="AL10394" s="1"/>
    </row>
    <row r="10395">
      <c r="I10395" s="1"/>
      <c r="J10395" s="1"/>
      <c r="K10395" s="1"/>
      <c r="AA10395" s="1"/>
      <c r="AB10395" s="1"/>
      <c r="AC10395" s="1"/>
      <c r="AJ10395" s="1"/>
      <c r="AK10395" s="1"/>
      <c r="AL10395" s="1"/>
    </row>
    <row r="10396">
      <c r="I10396" s="1"/>
      <c r="J10396" s="1"/>
      <c r="K10396" s="1"/>
      <c r="AA10396" s="1"/>
      <c r="AB10396" s="1"/>
      <c r="AC10396" s="1"/>
      <c r="AJ10396" s="1"/>
      <c r="AK10396" s="1"/>
      <c r="AL10396" s="1"/>
    </row>
    <row r="10397">
      <c r="I10397" s="1"/>
      <c r="J10397" s="1"/>
      <c r="K10397" s="1"/>
      <c r="AA10397" s="1"/>
      <c r="AB10397" s="1"/>
      <c r="AC10397" s="1"/>
      <c r="AJ10397" s="1"/>
      <c r="AK10397" s="1"/>
      <c r="AL10397" s="1"/>
    </row>
    <row r="10398">
      <c r="I10398" s="1"/>
      <c r="J10398" s="1"/>
      <c r="K10398" s="1"/>
      <c r="AA10398" s="1"/>
      <c r="AB10398" s="1"/>
      <c r="AC10398" s="1"/>
      <c r="AJ10398" s="1"/>
      <c r="AK10398" s="1"/>
      <c r="AL10398" s="1"/>
    </row>
    <row r="10399">
      <c r="I10399" s="1"/>
      <c r="J10399" s="1"/>
      <c r="K10399" s="1"/>
      <c r="AA10399" s="1"/>
      <c r="AB10399" s="1"/>
      <c r="AC10399" s="1"/>
      <c r="AJ10399" s="1"/>
      <c r="AK10399" s="1"/>
      <c r="AL10399" s="1"/>
    </row>
    <row r="10400">
      <c r="I10400" s="1"/>
      <c r="J10400" s="1"/>
      <c r="K10400" s="1"/>
      <c r="AA10400" s="1"/>
      <c r="AB10400" s="1"/>
      <c r="AC10400" s="1"/>
      <c r="AJ10400" s="1"/>
      <c r="AK10400" s="1"/>
      <c r="AL10400" s="1"/>
    </row>
    <row r="10401">
      <c r="I10401" s="1"/>
      <c r="J10401" s="1"/>
      <c r="K10401" s="1"/>
      <c r="AA10401" s="1"/>
      <c r="AB10401" s="1"/>
      <c r="AC10401" s="1"/>
      <c r="AJ10401" s="1"/>
      <c r="AK10401" s="1"/>
      <c r="AL10401" s="1"/>
    </row>
    <row r="10402">
      <c r="I10402" s="1"/>
      <c r="J10402" s="1"/>
      <c r="K10402" s="1"/>
      <c r="AA10402" s="1"/>
      <c r="AB10402" s="1"/>
      <c r="AC10402" s="1"/>
      <c r="AJ10402" s="1"/>
      <c r="AK10402" s="1"/>
      <c r="AL10402" s="1"/>
    </row>
    <row r="10403">
      <c r="I10403" s="1"/>
      <c r="J10403" s="1"/>
      <c r="K10403" s="1"/>
      <c r="AA10403" s="1"/>
      <c r="AB10403" s="1"/>
      <c r="AC10403" s="1"/>
      <c r="AJ10403" s="1"/>
      <c r="AK10403" s="1"/>
      <c r="AL10403" s="1"/>
    </row>
    <row r="10404">
      <c r="I10404" s="1"/>
      <c r="J10404" s="1"/>
      <c r="K10404" s="1"/>
      <c r="AA10404" s="1"/>
      <c r="AB10404" s="1"/>
      <c r="AC10404" s="1"/>
      <c r="AJ10404" s="1"/>
      <c r="AK10404" s="1"/>
      <c r="AL10404" s="1"/>
    </row>
    <row r="10405">
      <c r="I10405" s="1"/>
      <c r="J10405" s="1"/>
      <c r="K10405" s="1"/>
      <c r="AA10405" s="1"/>
      <c r="AB10405" s="1"/>
      <c r="AC10405" s="1"/>
      <c r="AJ10405" s="1"/>
      <c r="AK10405" s="1"/>
      <c r="AL10405" s="1"/>
    </row>
    <row r="10406">
      <c r="I10406" s="1"/>
      <c r="J10406" s="1"/>
      <c r="K10406" s="1"/>
      <c r="AA10406" s="1"/>
      <c r="AB10406" s="1"/>
      <c r="AC10406" s="1"/>
      <c r="AJ10406" s="1"/>
      <c r="AK10406" s="1"/>
      <c r="AL10406" s="1"/>
    </row>
    <row r="10407">
      <c r="I10407" s="1"/>
      <c r="J10407" s="1"/>
      <c r="K10407" s="1"/>
      <c r="AA10407" s="1"/>
      <c r="AB10407" s="1"/>
      <c r="AC10407" s="1"/>
      <c r="AJ10407" s="1"/>
      <c r="AK10407" s="1"/>
      <c r="AL10407" s="1"/>
    </row>
    <row r="10408">
      <c r="I10408" s="1"/>
      <c r="J10408" s="1"/>
      <c r="K10408" s="1"/>
      <c r="AA10408" s="1"/>
      <c r="AB10408" s="1"/>
      <c r="AC10408" s="1"/>
      <c r="AJ10408" s="1"/>
      <c r="AK10408" s="1"/>
      <c r="AL10408" s="1"/>
    </row>
    <row r="10409">
      <c r="I10409" s="1"/>
      <c r="J10409" s="1"/>
      <c r="K10409" s="1"/>
      <c r="AA10409" s="1"/>
      <c r="AB10409" s="1"/>
      <c r="AC10409" s="1"/>
      <c r="AJ10409" s="1"/>
      <c r="AK10409" s="1"/>
      <c r="AL10409" s="1"/>
    </row>
    <row r="10410">
      <c r="I10410" s="1"/>
      <c r="J10410" s="1"/>
      <c r="K10410" s="1"/>
      <c r="AA10410" s="1"/>
      <c r="AB10410" s="1"/>
      <c r="AC10410" s="1"/>
      <c r="AJ10410" s="1"/>
      <c r="AK10410" s="1"/>
      <c r="AL10410" s="1"/>
    </row>
    <row r="10411">
      <c r="I10411" s="1"/>
      <c r="J10411" s="1"/>
      <c r="K10411" s="1"/>
      <c r="AA10411" s="1"/>
      <c r="AB10411" s="1"/>
      <c r="AC10411" s="1"/>
      <c r="AJ10411" s="1"/>
      <c r="AK10411" s="1"/>
      <c r="AL10411" s="1"/>
    </row>
    <row r="10412">
      <c r="I10412" s="1"/>
      <c r="J10412" s="1"/>
      <c r="K10412" s="1"/>
      <c r="AA10412" s="1"/>
      <c r="AB10412" s="1"/>
      <c r="AC10412" s="1"/>
      <c r="AJ10412" s="1"/>
      <c r="AK10412" s="1"/>
      <c r="AL10412" s="1"/>
    </row>
    <row r="10413">
      <c r="I10413" s="1"/>
      <c r="J10413" s="1"/>
      <c r="K10413" s="1"/>
      <c r="AA10413" s="1"/>
      <c r="AB10413" s="1"/>
      <c r="AC10413" s="1"/>
      <c r="AJ10413" s="1"/>
      <c r="AK10413" s="1"/>
      <c r="AL10413" s="1"/>
    </row>
    <row r="10414">
      <c r="I10414" s="1"/>
      <c r="J10414" s="1"/>
      <c r="K10414" s="1"/>
      <c r="AA10414" s="1"/>
      <c r="AB10414" s="1"/>
      <c r="AC10414" s="1"/>
      <c r="AJ10414" s="1"/>
      <c r="AK10414" s="1"/>
      <c r="AL10414" s="1"/>
    </row>
    <row r="10415">
      <c r="I10415" s="1"/>
      <c r="J10415" s="1"/>
      <c r="K10415" s="1"/>
      <c r="AA10415" s="1"/>
      <c r="AB10415" s="1"/>
      <c r="AC10415" s="1"/>
      <c r="AJ10415" s="1"/>
      <c r="AK10415" s="1"/>
      <c r="AL10415" s="1"/>
    </row>
    <row r="10416">
      <c r="I10416" s="1"/>
      <c r="J10416" s="1"/>
      <c r="K10416" s="1"/>
      <c r="AA10416" s="1"/>
      <c r="AB10416" s="1"/>
      <c r="AC10416" s="1"/>
      <c r="AJ10416" s="1"/>
      <c r="AK10416" s="1"/>
      <c r="AL10416" s="1"/>
    </row>
    <row r="10417">
      <c r="I10417" s="1"/>
      <c r="J10417" s="1"/>
      <c r="K10417" s="1"/>
      <c r="AA10417" s="1"/>
      <c r="AB10417" s="1"/>
      <c r="AC10417" s="1"/>
      <c r="AJ10417" s="1"/>
      <c r="AK10417" s="1"/>
      <c r="AL10417" s="1"/>
    </row>
    <row r="10418">
      <c r="I10418" s="1"/>
      <c r="J10418" s="1"/>
      <c r="K10418" s="1"/>
      <c r="AA10418" s="1"/>
      <c r="AB10418" s="1"/>
      <c r="AC10418" s="1"/>
      <c r="AJ10418" s="1"/>
      <c r="AK10418" s="1"/>
      <c r="AL10418" s="1"/>
    </row>
    <row r="10419">
      <c r="I10419" s="1"/>
      <c r="J10419" s="1"/>
      <c r="K10419" s="1"/>
      <c r="AA10419" s="1"/>
      <c r="AB10419" s="1"/>
      <c r="AC10419" s="1"/>
      <c r="AJ10419" s="1"/>
      <c r="AK10419" s="1"/>
      <c r="AL10419" s="1"/>
    </row>
    <row r="10420">
      <c r="I10420" s="1"/>
      <c r="J10420" s="1"/>
      <c r="K10420" s="1"/>
      <c r="AA10420" s="1"/>
      <c r="AB10420" s="1"/>
      <c r="AC10420" s="1"/>
      <c r="AJ10420" s="1"/>
      <c r="AK10420" s="1"/>
      <c r="AL10420" s="1"/>
    </row>
    <row r="10421">
      <c r="I10421" s="1"/>
      <c r="J10421" s="1"/>
      <c r="K10421" s="1"/>
      <c r="AA10421" s="1"/>
      <c r="AB10421" s="1"/>
      <c r="AC10421" s="1"/>
      <c r="AJ10421" s="1"/>
      <c r="AK10421" s="1"/>
      <c r="AL10421" s="1"/>
    </row>
    <row r="10422">
      <c r="I10422" s="1"/>
      <c r="J10422" s="1"/>
      <c r="K10422" s="1"/>
      <c r="AA10422" s="1"/>
      <c r="AB10422" s="1"/>
      <c r="AC10422" s="1"/>
      <c r="AJ10422" s="1"/>
      <c r="AK10422" s="1"/>
      <c r="AL10422" s="1"/>
    </row>
    <row r="10423">
      <c r="I10423" s="1"/>
      <c r="J10423" s="1"/>
      <c r="K10423" s="1"/>
      <c r="AA10423" s="1"/>
      <c r="AB10423" s="1"/>
      <c r="AC10423" s="1"/>
      <c r="AJ10423" s="1"/>
      <c r="AK10423" s="1"/>
      <c r="AL10423" s="1"/>
    </row>
    <row r="10424">
      <c r="I10424" s="1"/>
      <c r="J10424" s="1"/>
      <c r="K10424" s="1"/>
      <c r="AA10424" s="1"/>
      <c r="AB10424" s="1"/>
      <c r="AC10424" s="1"/>
      <c r="AJ10424" s="1"/>
      <c r="AK10424" s="1"/>
      <c r="AL10424" s="1"/>
    </row>
    <row r="10425">
      <c r="I10425" s="1"/>
      <c r="J10425" s="1"/>
      <c r="K10425" s="1"/>
      <c r="AA10425" s="1"/>
      <c r="AB10425" s="1"/>
      <c r="AC10425" s="1"/>
      <c r="AJ10425" s="1"/>
      <c r="AK10425" s="1"/>
      <c r="AL10425" s="1"/>
    </row>
    <row r="10426">
      <c r="I10426" s="1"/>
      <c r="J10426" s="1"/>
      <c r="K10426" s="1"/>
      <c r="AA10426" s="1"/>
      <c r="AB10426" s="1"/>
      <c r="AC10426" s="1"/>
      <c r="AJ10426" s="1"/>
      <c r="AK10426" s="1"/>
      <c r="AL10426" s="1"/>
    </row>
    <row r="10427">
      <c r="I10427" s="1"/>
      <c r="J10427" s="1"/>
      <c r="K10427" s="1"/>
      <c r="AA10427" s="1"/>
      <c r="AB10427" s="1"/>
      <c r="AC10427" s="1"/>
      <c r="AJ10427" s="1"/>
      <c r="AK10427" s="1"/>
      <c r="AL10427" s="1"/>
    </row>
    <row r="10428">
      <c r="I10428" s="1"/>
      <c r="J10428" s="1"/>
      <c r="K10428" s="1"/>
      <c r="AA10428" s="1"/>
      <c r="AB10428" s="1"/>
      <c r="AC10428" s="1"/>
      <c r="AJ10428" s="1"/>
      <c r="AK10428" s="1"/>
      <c r="AL10428" s="1"/>
    </row>
    <row r="10429">
      <c r="I10429" s="1"/>
      <c r="J10429" s="1"/>
      <c r="K10429" s="1"/>
      <c r="AA10429" s="1"/>
      <c r="AB10429" s="1"/>
      <c r="AC10429" s="1"/>
      <c r="AJ10429" s="1"/>
      <c r="AK10429" s="1"/>
      <c r="AL10429" s="1"/>
    </row>
    <row r="10430">
      <c r="I10430" s="1"/>
      <c r="J10430" s="1"/>
      <c r="K10430" s="1"/>
      <c r="AA10430" s="1"/>
      <c r="AB10430" s="1"/>
      <c r="AC10430" s="1"/>
      <c r="AJ10430" s="1"/>
      <c r="AK10430" s="1"/>
      <c r="AL10430" s="1"/>
    </row>
    <row r="10431">
      <c r="I10431" s="1"/>
      <c r="J10431" s="1"/>
      <c r="K10431" s="1"/>
      <c r="AA10431" s="1"/>
      <c r="AB10431" s="1"/>
      <c r="AC10431" s="1"/>
      <c r="AJ10431" s="1"/>
      <c r="AK10431" s="1"/>
      <c r="AL10431" s="1"/>
    </row>
    <row r="10432">
      <c r="I10432" s="1"/>
      <c r="J10432" s="1"/>
      <c r="K10432" s="1"/>
      <c r="AA10432" s="1"/>
      <c r="AB10432" s="1"/>
      <c r="AC10432" s="1"/>
      <c r="AJ10432" s="1"/>
      <c r="AK10432" s="1"/>
      <c r="AL10432" s="1"/>
    </row>
    <row r="10433">
      <c r="I10433" s="1"/>
      <c r="J10433" s="1"/>
      <c r="K10433" s="1"/>
      <c r="AA10433" s="1"/>
      <c r="AB10433" s="1"/>
      <c r="AC10433" s="1"/>
      <c r="AJ10433" s="1"/>
      <c r="AK10433" s="1"/>
      <c r="AL10433" s="1"/>
    </row>
    <row r="10434">
      <c r="I10434" s="1"/>
      <c r="J10434" s="1"/>
      <c r="K10434" s="1"/>
      <c r="AA10434" s="1"/>
      <c r="AB10434" s="1"/>
      <c r="AC10434" s="1"/>
      <c r="AJ10434" s="1"/>
      <c r="AK10434" s="1"/>
      <c r="AL10434" s="1"/>
    </row>
    <row r="10435">
      <c r="I10435" s="1"/>
      <c r="J10435" s="1"/>
      <c r="K10435" s="1"/>
      <c r="AA10435" s="1"/>
      <c r="AB10435" s="1"/>
      <c r="AC10435" s="1"/>
      <c r="AJ10435" s="1"/>
      <c r="AK10435" s="1"/>
      <c r="AL10435" s="1"/>
    </row>
    <row r="10436">
      <c r="I10436" s="1"/>
      <c r="J10436" s="1"/>
      <c r="K10436" s="1"/>
      <c r="AA10436" s="1"/>
      <c r="AB10436" s="1"/>
      <c r="AC10436" s="1"/>
      <c r="AJ10436" s="1"/>
      <c r="AK10436" s="1"/>
      <c r="AL10436" s="1"/>
    </row>
    <row r="10437">
      <c r="I10437" s="1"/>
      <c r="J10437" s="1"/>
      <c r="K10437" s="1"/>
      <c r="AA10437" s="1"/>
      <c r="AB10437" s="1"/>
      <c r="AC10437" s="1"/>
      <c r="AJ10437" s="1"/>
      <c r="AK10437" s="1"/>
      <c r="AL10437" s="1"/>
    </row>
    <row r="10438">
      <c r="I10438" s="1"/>
      <c r="J10438" s="1"/>
      <c r="K10438" s="1"/>
      <c r="AA10438" s="1"/>
      <c r="AB10438" s="1"/>
      <c r="AC10438" s="1"/>
      <c r="AJ10438" s="1"/>
      <c r="AK10438" s="1"/>
      <c r="AL10438" s="1"/>
    </row>
    <row r="10439">
      <c r="I10439" s="1"/>
      <c r="J10439" s="1"/>
      <c r="K10439" s="1"/>
      <c r="AA10439" s="1"/>
      <c r="AB10439" s="1"/>
      <c r="AC10439" s="1"/>
      <c r="AJ10439" s="1"/>
      <c r="AK10439" s="1"/>
      <c r="AL10439" s="1"/>
    </row>
    <row r="10440">
      <c r="I10440" s="1"/>
      <c r="J10440" s="1"/>
      <c r="K10440" s="1"/>
      <c r="AA10440" s="1"/>
      <c r="AB10440" s="1"/>
      <c r="AC10440" s="1"/>
      <c r="AJ10440" s="1"/>
      <c r="AK10440" s="1"/>
      <c r="AL10440" s="1"/>
    </row>
    <row r="10441">
      <c r="I10441" s="1"/>
      <c r="J10441" s="1"/>
      <c r="K10441" s="1"/>
      <c r="AA10441" s="1"/>
      <c r="AB10441" s="1"/>
      <c r="AC10441" s="1"/>
      <c r="AJ10441" s="1"/>
      <c r="AK10441" s="1"/>
      <c r="AL10441" s="1"/>
    </row>
    <row r="10442">
      <c r="I10442" s="1"/>
      <c r="J10442" s="1"/>
      <c r="K10442" s="1"/>
      <c r="AA10442" s="1"/>
      <c r="AB10442" s="1"/>
      <c r="AC10442" s="1"/>
      <c r="AJ10442" s="1"/>
      <c r="AK10442" s="1"/>
      <c r="AL10442" s="1"/>
    </row>
    <row r="10443">
      <c r="I10443" s="1"/>
      <c r="J10443" s="1"/>
      <c r="K10443" s="1"/>
      <c r="AA10443" s="1"/>
      <c r="AB10443" s="1"/>
      <c r="AC10443" s="1"/>
      <c r="AJ10443" s="1"/>
      <c r="AK10443" s="1"/>
      <c r="AL10443" s="1"/>
    </row>
    <row r="10444">
      <c r="I10444" s="1"/>
      <c r="J10444" s="1"/>
      <c r="K10444" s="1"/>
      <c r="AA10444" s="1"/>
      <c r="AB10444" s="1"/>
      <c r="AC10444" s="1"/>
      <c r="AJ10444" s="1"/>
      <c r="AK10444" s="1"/>
      <c r="AL10444" s="1"/>
    </row>
    <row r="10445">
      <c r="I10445" s="1"/>
      <c r="J10445" s="1"/>
      <c r="K10445" s="1"/>
      <c r="AA10445" s="1"/>
      <c r="AB10445" s="1"/>
      <c r="AC10445" s="1"/>
      <c r="AJ10445" s="1"/>
      <c r="AK10445" s="1"/>
      <c r="AL10445" s="1"/>
    </row>
    <row r="10446">
      <c r="I10446" s="1"/>
      <c r="J10446" s="1"/>
      <c r="K10446" s="1"/>
      <c r="AA10446" s="1"/>
      <c r="AB10446" s="1"/>
      <c r="AC10446" s="1"/>
      <c r="AJ10446" s="1"/>
      <c r="AK10446" s="1"/>
      <c r="AL10446" s="1"/>
    </row>
    <row r="10447">
      <c r="I10447" s="1"/>
      <c r="J10447" s="1"/>
      <c r="K10447" s="1"/>
      <c r="AA10447" s="1"/>
      <c r="AB10447" s="1"/>
      <c r="AC10447" s="1"/>
      <c r="AJ10447" s="1"/>
      <c r="AK10447" s="1"/>
      <c r="AL10447" s="1"/>
    </row>
    <row r="10448">
      <c r="I10448" s="1"/>
      <c r="J10448" s="1"/>
      <c r="K10448" s="1"/>
      <c r="AA10448" s="1"/>
      <c r="AB10448" s="1"/>
      <c r="AC10448" s="1"/>
      <c r="AJ10448" s="1"/>
      <c r="AK10448" s="1"/>
      <c r="AL10448" s="1"/>
    </row>
    <row r="10449">
      <c r="I10449" s="1"/>
      <c r="J10449" s="1"/>
      <c r="K10449" s="1"/>
      <c r="AA10449" s="1"/>
      <c r="AB10449" s="1"/>
      <c r="AC10449" s="1"/>
      <c r="AJ10449" s="1"/>
      <c r="AK10449" s="1"/>
      <c r="AL10449" s="1"/>
    </row>
    <row r="10450">
      <c r="I10450" s="1"/>
      <c r="J10450" s="1"/>
      <c r="K10450" s="1"/>
      <c r="AA10450" s="1"/>
      <c r="AB10450" s="1"/>
      <c r="AC10450" s="1"/>
      <c r="AJ10450" s="1"/>
      <c r="AK10450" s="1"/>
      <c r="AL10450" s="1"/>
    </row>
    <row r="10451">
      <c r="I10451" s="1"/>
      <c r="J10451" s="1"/>
      <c r="K10451" s="1"/>
      <c r="AA10451" s="1"/>
      <c r="AB10451" s="1"/>
      <c r="AC10451" s="1"/>
      <c r="AJ10451" s="1"/>
      <c r="AK10451" s="1"/>
      <c r="AL10451" s="1"/>
    </row>
    <row r="10452">
      <c r="I10452" s="1"/>
      <c r="J10452" s="1"/>
      <c r="K10452" s="1"/>
      <c r="AA10452" s="1"/>
      <c r="AB10452" s="1"/>
      <c r="AC10452" s="1"/>
      <c r="AJ10452" s="1"/>
      <c r="AK10452" s="1"/>
      <c r="AL10452" s="1"/>
    </row>
    <row r="10453">
      <c r="I10453" s="1"/>
      <c r="J10453" s="1"/>
      <c r="K10453" s="1"/>
      <c r="AA10453" s="1"/>
      <c r="AB10453" s="1"/>
      <c r="AC10453" s="1"/>
      <c r="AJ10453" s="1"/>
      <c r="AK10453" s="1"/>
      <c r="AL10453" s="1"/>
    </row>
    <row r="10454">
      <c r="I10454" s="1"/>
      <c r="J10454" s="1"/>
      <c r="K10454" s="1"/>
      <c r="AA10454" s="1"/>
      <c r="AB10454" s="1"/>
      <c r="AC10454" s="1"/>
      <c r="AJ10454" s="1"/>
      <c r="AK10454" s="1"/>
      <c r="AL10454" s="1"/>
    </row>
    <row r="10455">
      <c r="I10455" s="1"/>
      <c r="J10455" s="1"/>
      <c r="K10455" s="1"/>
      <c r="AA10455" s="1"/>
      <c r="AB10455" s="1"/>
      <c r="AC10455" s="1"/>
      <c r="AJ10455" s="1"/>
      <c r="AK10455" s="1"/>
      <c r="AL10455" s="1"/>
    </row>
    <row r="10456">
      <c r="I10456" s="1"/>
      <c r="J10456" s="1"/>
      <c r="K10456" s="1"/>
      <c r="AA10456" s="1"/>
      <c r="AB10456" s="1"/>
      <c r="AC10456" s="1"/>
      <c r="AJ10456" s="1"/>
      <c r="AK10456" s="1"/>
      <c r="AL10456" s="1"/>
    </row>
    <row r="10457">
      <c r="I10457" s="1"/>
      <c r="J10457" s="1"/>
      <c r="K10457" s="1"/>
      <c r="AA10457" s="1"/>
      <c r="AB10457" s="1"/>
      <c r="AC10457" s="1"/>
      <c r="AJ10457" s="1"/>
      <c r="AK10457" s="1"/>
      <c r="AL10457" s="1"/>
    </row>
    <row r="10458">
      <c r="I10458" s="1"/>
      <c r="J10458" s="1"/>
      <c r="K10458" s="1"/>
      <c r="AA10458" s="1"/>
      <c r="AB10458" s="1"/>
      <c r="AC10458" s="1"/>
      <c r="AJ10458" s="1"/>
      <c r="AK10458" s="1"/>
      <c r="AL10458" s="1"/>
    </row>
    <row r="10459">
      <c r="I10459" s="1"/>
      <c r="J10459" s="1"/>
      <c r="K10459" s="1"/>
      <c r="AA10459" s="1"/>
      <c r="AB10459" s="1"/>
      <c r="AC10459" s="1"/>
      <c r="AJ10459" s="1"/>
      <c r="AK10459" s="1"/>
      <c r="AL10459" s="1"/>
    </row>
    <row r="10460">
      <c r="I10460" s="1"/>
      <c r="J10460" s="1"/>
      <c r="K10460" s="1"/>
      <c r="AA10460" s="1"/>
      <c r="AB10460" s="1"/>
      <c r="AC10460" s="1"/>
      <c r="AJ10460" s="1"/>
      <c r="AK10460" s="1"/>
      <c r="AL10460" s="1"/>
    </row>
    <row r="10461">
      <c r="I10461" s="1"/>
      <c r="J10461" s="1"/>
      <c r="K10461" s="1"/>
      <c r="AA10461" s="1"/>
      <c r="AB10461" s="1"/>
      <c r="AC10461" s="1"/>
      <c r="AJ10461" s="1"/>
      <c r="AK10461" s="1"/>
      <c r="AL10461" s="1"/>
    </row>
    <row r="10462">
      <c r="I10462" s="1"/>
      <c r="J10462" s="1"/>
      <c r="K10462" s="1"/>
      <c r="AA10462" s="1"/>
      <c r="AB10462" s="1"/>
      <c r="AC10462" s="1"/>
      <c r="AJ10462" s="1"/>
      <c r="AK10462" s="1"/>
      <c r="AL10462" s="1"/>
    </row>
    <row r="10463">
      <c r="I10463" s="1"/>
      <c r="J10463" s="1"/>
      <c r="K10463" s="1"/>
      <c r="AA10463" s="1"/>
      <c r="AB10463" s="1"/>
      <c r="AC10463" s="1"/>
      <c r="AJ10463" s="1"/>
      <c r="AK10463" s="1"/>
      <c r="AL10463" s="1"/>
    </row>
    <row r="10464">
      <c r="I10464" s="1"/>
      <c r="J10464" s="1"/>
      <c r="K10464" s="1"/>
      <c r="AA10464" s="1"/>
      <c r="AB10464" s="1"/>
      <c r="AC10464" s="1"/>
      <c r="AJ10464" s="1"/>
      <c r="AK10464" s="1"/>
      <c r="AL10464" s="1"/>
    </row>
    <row r="10465">
      <c r="I10465" s="1"/>
      <c r="J10465" s="1"/>
      <c r="K10465" s="1"/>
      <c r="AA10465" s="1"/>
      <c r="AB10465" s="1"/>
      <c r="AC10465" s="1"/>
      <c r="AJ10465" s="1"/>
      <c r="AK10465" s="1"/>
      <c r="AL10465" s="1"/>
    </row>
    <row r="10466">
      <c r="I10466" s="1"/>
      <c r="J10466" s="1"/>
      <c r="K10466" s="1"/>
      <c r="AA10466" s="1"/>
      <c r="AB10466" s="1"/>
      <c r="AC10466" s="1"/>
      <c r="AJ10466" s="1"/>
      <c r="AK10466" s="1"/>
      <c r="AL10466" s="1"/>
    </row>
    <row r="10467">
      <c r="I10467" s="1"/>
      <c r="J10467" s="1"/>
      <c r="K10467" s="1"/>
      <c r="AA10467" s="1"/>
      <c r="AB10467" s="1"/>
      <c r="AC10467" s="1"/>
      <c r="AJ10467" s="1"/>
      <c r="AK10467" s="1"/>
      <c r="AL10467" s="1"/>
    </row>
    <row r="10468">
      <c r="I10468" s="1"/>
      <c r="J10468" s="1"/>
      <c r="K10468" s="1"/>
      <c r="AA10468" s="1"/>
      <c r="AB10468" s="1"/>
      <c r="AC10468" s="1"/>
      <c r="AJ10468" s="1"/>
      <c r="AK10468" s="1"/>
      <c r="AL10468" s="1"/>
    </row>
    <row r="10469">
      <c r="I10469" s="1"/>
      <c r="J10469" s="1"/>
      <c r="K10469" s="1"/>
      <c r="AA10469" s="1"/>
      <c r="AB10469" s="1"/>
      <c r="AC10469" s="1"/>
      <c r="AJ10469" s="1"/>
      <c r="AK10469" s="1"/>
      <c r="AL10469" s="1"/>
    </row>
    <row r="10470">
      <c r="I10470" s="1"/>
      <c r="J10470" s="1"/>
      <c r="K10470" s="1"/>
      <c r="AA10470" s="1"/>
      <c r="AB10470" s="1"/>
      <c r="AC10470" s="1"/>
      <c r="AJ10470" s="1"/>
      <c r="AK10470" s="1"/>
      <c r="AL10470" s="1"/>
    </row>
    <row r="10471">
      <c r="I10471" s="1"/>
      <c r="J10471" s="1"/>
      <c r="K10471" s="1"/>
      <c r="AA10471" s="1"/>
      <c r="AB10471" s="1"/>
      <c r="AC10471" s="1"/>
      <c r="AJ10471" s="1"/>
      <c r="AK10471" s="1"/>
      <c r="AL10471" s="1"/>
    </row>
    <row r="10472">
      <c r="I10472" s="1"/>
      <c r="J10472" s="1"/>
      <c r="K10472" s="1"/>
      <c r="AA10472" s="1"/>
      <c r="AB10472" s="1"/>
      <c r="AC10472" s="1"/>
      <c r="AJ10472" s="1"/>
      <c r="AK10472" s="1"/>
      <c r="AL10472" s="1"/>
    </row>
    <row r="10473">
      <c r="I10473" s="1"/>
      <c r="J10473" s="1"/>
      <c r="K10473" s="1"/>
      <c r="AA10473" s="1"/>
      <c r="AB10473" s="1"/>
      <c r="AC10473" s="1"/>
      <c r="AJ10473" s="1"/>
      <c r="AK10473" s="1"/>
      <c r="AL10473" s="1"/>
    </row>
    <row r="10474">
      <c r="I10474" s="1"/>
      <c r="J10474" s="1"/>
      <c r="K10474" s="1"/>
      <c r="AA10474" s="1"/>
      <c r="AB10474" s="1"/>
      <c r="AC10474" s="1"/>
      <c r="AJ10474" s="1"/>
      <c r="AK10474" s="1"/>
      <c r="AL10474" s="1"/>
    </row>
    <row r="10475">
      <c r="I10475" s="1"/>
      <c r="J10475" s="1"/>
      <c r="K10475" s="1"/>
      <c r="AA10475" s="1"/>
      <c r="AB10475" s="1"/>
      <c r="AC10475" s="1"/>
      <c r="AJ10475" s="1"/>
      <c r="AK10475" s="1"/>
      <c r="AL10475" s="1"/>
    </row>
    <row r="10476">
      <c r="I10476" s="1"/>
      <c r="J10476" s="1"/>
      <c r="K10476" s="1"/>
      <c r="AA10476" s="1"/>
      <c r="AB10476" s="1"/>
      <c r="AC10476" s="1"/>
      <c r="AJ10476" s="1"/>
      <c r="AK10476" s="1"/>
      <c r="AL10476" s="1"/>
    </row>
    <row r="10477">
      <c r="I10477" s="1"/>
      <c r="J10477" s="1"/>
      <c r="K10477" s="1"/>
      <c r="AA10477" s="1"/>
      <c r="AB10477" s="1"/>
      <c r="AC10477" s="1"/>
      <c r="AJ10477" s="1"/>
      <c r="AK10477" s="1"/>
      <c r="AL10477" s="1"/>
    </row>
    <row r="10478">
      <c r="I10478" s="1"/>
      <c r="J10478" s="1"/>
      <c r="K10478" s="1"/>
      <c r="AA10478" s="1"/>
      <c r="AB10478" s="1"/>
      <c r="AC10478" s="1"/>
      <c r="AJ10478" s="1"/>
      <c r="AK10478" s="1"/>
      <c r="AL10478" s="1"/>
    </row>
    <row r="10479">
      <c r="I10479" s="1"/>
      <c r="J10479" s="1"/>
      <c r="K10479" s="1"/>
      <c r="AA10479" s="1"/>
      <c r="AB10479" s="1"/>
      <c r="AC10479" s="1"/>
      <c r="AJ10479" s="1"/>
      <c r="AK10479" s="1"/>
      <c r="AL10479" s="1"/>
    </row>
    <row r="10480">
      <c r="I10480" s="1"/>
      <c r="J10480" s="1"/>
      <c r="K10480" s="1"/>
      <c r="AA10480" s="1"/>
      <c r="AB10480" s="1"/>
      <c r="AC10480" s="1"/>
      <c r="AJ10480" s="1"/>
      <c r="AK10480" s="1"/>
      <c r="AL10480" s="1"/>
    </row>
    <row r="10481">
      <c r="I10481" s="1"/>
      <c r="J10481" s="1"/>
      <c r="K10481" s="1"/>
      <c r="AA10481" s="1"/>
      <c r="AB10481" s="1"/>
      <c r="AC10481" s="1"/>
      <c r="AJ10481" s="1"/>
      <c r="AK10481" s="1"/>
      <c r="AL10481" s="1"/>
    </row>
    <row r="10482">
      <c r="I10482" s="1"/>
      <c r="J10482" s="1"/>
      <c r="K10482" s="1"/>
      <c r="AA10482" s="1"/>
      <c r="AB10482" s="1"/>
      <c r="AC10482" s="1"/>
      <c r="AJ10482" s="1"/>
      <c r="AK10482" s="1"/>
      <c r="AL10482" s="1"/>
    </row>
    <row r="10483">
      <c r="I10483" s="1"/>
      <c r="J10483" s="1"/>
      <c r="K10483" s="1"/>
      <c r="AA10483" s="1"/>
      <c r="AB10483" s="1"/>
      <c r="AC10483" s="1"/>
      <c r="AJ10483" s="1"/>
      <c r="AK10483" s="1"/>
      <c r="AL10483" s="1"/>
    </row>
    <row r="10484">
      <c r="I10484" s="1"/>
      <c r="J10484" s="1"/>
      <c r="K10484" s="1"/>
      <c r="AA10484" s="1"/>
      <c r="AB10484" s="1"/>
      <c r="AC10484" s="1"/>
      <c r="AJ10484" s="1"/>
      <c r="AK10484" s="1"/>
      <c r="AL10484" s="1"/>
    </row>
    <row r="10485">
      <c r="I10485" s="1"/>
      <c r="J10485" s="1"/>
      <c r="K10485" s="1"/>
      <c r="AA10485" s="1"/>
      <c r="AB10485" s="1"/>
      <c r="AC10485" s="1"/>
      <c r="AJ10485" s="1"/>
      <c r="AK10485" s="1"/>
      <c r="AL10485" s="1"/>
    </row>
    <row r="10486">
      <c r="I10486" s="1"/>
      <c r="J10486" s="1"/>
      <c r="K10486" s="1"/>
      <c r="AA10486" s="1"/>
      <c r="AB10486" s="1"/>
      <c r="AC10486" s="1"/>
      <c r="AJ10486" s="1"/>
      <c r="AK10486" s="1"/>
      <c r="AL10486" s="1"/>
    </row>
    <row r="10487">
      <c r="I10487" s="1"/>
      <c r="J10487" s="1"/>
      <c r="K10487" s="1"/>
      <c r="AA10487" s="1"/>
      <c r="AB10487" s="1"/>
      <c r="AC10487" s="1"/>
      <c r="AJ10487" s="1"/>
      <c r="AK10487" s="1"/>
      <c r="AL10487" s="1"/>
    </row>
    <row r="10488">
      <c r="I10488" s="1"/>
      <c r="J10488" s="1"/>
      <c r="K10488" s="1"/>
      <c r="AA10488" s="1"/>
      <c r="AB10488" s="1"/>
      <c r="AC10488" s="1"/>
      <c r="AJ10488" s="1"/>
      <c r="AK10488" s="1"/>
      <c r="AL10488" s="1"/>
    </row>
    <row r="10489">
      <c r="I10489" s="1"/>
      <c r="J10489" s="1"/>
      <c r="K10489" s="1"/>
      <c r="AA10489" s="1"/>
      <c r="AB10489" s="1"/>
      <c r="AC10489" s="1"/>
      <c r="AJ10489" s="1"/>
      <c r="AK10489" s="1"/>
      <c r="AL10489" s="1"/>
    </row>
    <row r="10490">
      <c r="I10490" s="1"/>
      <c r="J10490" s="1"/>
      <c r="K10490" s="1"/>
      <c r="AA10490" s="1"/>
      <c r="AB10490" s="1"/>
      <c r="AC10490" s="1"/>
      <c r="AJ10490" s="1"/>
      <c r="AK10490" s="1"/>
      <c r="AL10490" s="1"/>
    </row>
    <row r="10491">
      <c r="I10491" s="1"/>
      <c r="J10491" s="1"/>
      <c r="K10491" s="1"/>
      <c r="AA10491" s="1"/>
      <c r="AB10491" s="1"/>
      <c r="AC10491" s="1"/>
      <c r="AJ10491" s="1"/>
      <c r="AK10491" s="1"/>
      <c r="AL10491" s="1"/>
    </row>
    <row r="10492">
      <c r="I10492" s="1"/>
      <c r="J10492" s="1"/>
      <c r="K10492" s="1"/>
      <c r="AA10492" s="1"/>
      <c r="AB10492" s="1"/>
      <c r="AC10492" s="1"/>
      <c r="AJ10492" s="1"/>
      <c r="AK10492" s="1"/>
      <c r="AL10492" s="1"/>
    </row>
    <row r="10493">
      <c r="I10493" s="1"/>
      <c r="J10493" s="1"/>
      <c r="K10493" s="1"/>
      <c r="AA10493" s="1"/>
      <c r="AB10493" s="1"/>
      <c r="AC10493" s="1"/>
      <c r="AJ10493" s="1"/>
      <c r="AK10493" s="1"/>
      <c r="AL10493" s="1"/>
    </row>
    <row r="10494">
      <c r="I10494" s="1"/>
      <c r="J10494" s="1"/>
      <c r="K10494" s="1"/>
      <c r="AA10494" s="1"/>
      <c r="AB10494" s="1"/>
      <c r="AC10494" s="1"/>
      <c r="AJ10494" s="1"/>
      <c r="AK10494" s="1"/>
      <c r="AL10494" s="1"/>
    </row>
    <row r="10495">
      <c r="I10495" s="1"/>
      <c r="J10495" s="1"/>
      <c r="K10495" s="1"/>
      <c r="AA10495" s="1"/>
      <c r="AB10495" s="1"/>
      <c r="AC10495" s="1"/>
      <c r="AJ10495" s="1"/>
      <c r="AK10495" s="1"/>
      <c r="AL10495" s="1"/>
    </row>
    <row r="10496">
      <c r="I10496" s="1"/>
      <c r="J10496" s="1"/>
      <c r="K10496" s="1"/>
      <c r="AA10496" s="1"/>
      <c r="AB10496" s="1"/>
      <c r="AC10496" s="1"/>
      <c r="AJ10496" s="1"/>
      <c r="AK10496" s="1"/>
      <c r="AL10496" s="1"/>
    </row>
    <row r="10497">
      <c r="I10497" s="1"/>
      <c r="J10497" s="1"/>
      <c r="K10497" s="1"/>
      <c r="AA10497" s="1"/>
      <c r="AB10497" s="1"/>
      <c r="AC10497" s="1"/>
      <c r="AJ10497" s="1"/>
      <c r="AK10497" s="1"/>
      <c r="AL10497" s="1"/>
    </row>
    <row r="10498">
      <c r="I10498" s="1"/>
      <c r="J10498" s="1"/>
      <c r="K10498" s="1"/>
      <c r="AA10498" s="1"/>
      <c r="AB10498" s="1"/>
      <c r="AC10498" s="1"/>
      <c r="AJ10498" s="1"/>
      <c r="AK10498" s="1"/>
      <c r="AL10498" s="1"/>
    </row>
    <row r="10499">
      <c r="I10499" s="1"/>
      <c r="J10499" s="1"/>
      <c r="K10499" s="1"/>
      <c r="AA10499" s="1"/>
      <c r="AB10499" s="1"/>
      <c r="AC10499" s="1"/>
      <c r="AJ10499" s="1"/>
      <c r="AK10499" s="1"/>
      <c r="AL10499" s="1"/>
    </row>
    <row r="10500">
      <c r="I10500" s="1"/>
      <c r="J10500" s="1"/>
      <c r="K10500" s="1"/>
      <c r="AA10500" s="1"/>
      <c r="AB10500" s="1"/>
      <c r="AC10500" s="1"/>
      <c r="AJ10500" s="1"/>
      <c r="AK10500" s="1"/>
      <c r="AL10500" s="1"/>
    </row>
    <row r="10501">
      <c r="I10501" s="1"/>
      <c r="J10501" s="1"/>
      <c r="K10501" s="1"/>
      <c r="AA10501" s="1"/>
      <c r="AB10501" s="1"/>
      <c r="AC10501" s="1"/>
      <c r="AJ10501" s="1"/>
      <c r="AK10501" s="1"/>
      <c r="AL10501" s="1"/>
    </row>
    <row r="10502">
      <c r="I10502" s="1"/>
      <c r="J10502" s="1"/>
      <c r="K10502" s="1"/>
      <c r="AA10502" s="1"/>
      <c r="AB10502" s="1"/>
      <c r="AC10502" s="1"/>
      <c r="AJ10502" s="1"/>
      <c r="AK10502" s="1"/>
      <c r="AL10502" s="1"/>
    </row>
    <row r="10503">
      <c r="I10503" s="1"/>
      <c r="J10503" s="1"/>
      <c r="K10503" s="1"/>
      <c r="AA10503" s="1"/>
      <c r="AB10503" s="1"/>
      <c r="AC10503" s="1"/>
      <c r="AJ10503" s="1"/>
      <c r="AK10503" s="1"/>
      <c r="AL10503" s="1"/>
    </row>
    <row r="10504">
      <c r="I10504" s="1"/>
      <c r="J10504" s="1"/>
      <c r="K10504" s="1"/>
      <c r="AA10504" s="1"/>
      <c r="AB10504" s="1"/>
      <c r="AC10504" s="1"/>
      <c r="AJ10504" s="1"/>
      <c r="AK10504" s="1"/>
      <c r="AL10504" s="1"/>
    </row>
    <row r="10505">
      <c r="I10505" s="1"/>
      <c r="J10505" s="1"/>
      <c r="K10505" s="1"/>
      <c r="AA10505" s="1"/>
      <c r="AB10505" s="1"/>
      <c r="AC10505" s="1"/>
      <c r="AJ10505" s="1"/>
      <c r="AK10505" s="1"/>
      <c r="AL10505" s="1"/>
    </row>
    <row r="10506">
      <c r="I10506" s="1"/>
      <c r="J10506" s="1"/>
      <c r="K10506" s="1"/>
      <c r="AA10506" s="1"/>
      <c r="AB10506" s="1"/>
      <c r="AC10506" s="1"/>
      <c r="AJ10506" s="1"/>
      <c r="AK10506" s="1"/>
      <c r="AL10506" s="1"/>
    </row>
    <row r="10507">
      <c r="I10507" s="1"/>
      <c r="J10507" s="1"/>
      <c r="K10507" s="1"/>
      <c r="AA10507" s="1"/>
      <c r="AB10507" s="1"/>
      <c r="AC10507" s="1"/>
      <c r="AJ10507" s="1"/>
      <c r="AK10507" s="1"/>
      <c r="AL10507" s="1"/>
    </row>
    <row r="10508">
      <c r="I10508" s="1"/>
      <c r="J10508" s="1"/>
      <c r="K10508" s="1"/>
      <c r="AA10508" s="1"/>
      <c r="AB10508" s="1"/>
      <c r="AC10508" s="1"/>
      <c r="AJ10508" s="1"/>
      <c r="AK10508" s="1"/>
      <c r="AL10508" s="1"/>
    </row>
    <row r="10509">
      <c r="I10509" s="1"/>
      <c r="J10509" s="1"/>
      <c r="K10509" s="1"/>
      <c r="AA10509" s="1"/>
      <c r="AB10509" s="1"/>
      <c r="AC10509" s="1"/>
      <c r="AJ10509" s="1"/>
      <c r="AK10509" s="1"/>
      <c r="AL10509" s="1"/>
    </row>
    <row r="10510">
      <c r="I10510" s="1"/>
      <c r="J10510" s="1"/>
      <c r="K10510" s="1"/>
      <c r="AA10510" s="1"/>
      <c r="AB10510" s="1"/>
      <c r="AC10510" s="1"/>
      <c r="AJ10510" s="1"/>
      <c r="AK10510" s="1"/>
      <c r="AL10510" s="1"/>
    </row>
    <row r="10511">
      <c r="I10511" s="1"/>
      <c r="J10511" s="1"/>
      <c r="K10511" s="1"/>
      <c r="AA10511" s="1"/>
      <c r="AB10511" s="1"/>
      <c r="AC10511" s="1"/>
      <c r="AJ10511" s="1"/>
      <c r="AK10511" s="1"/>
      <c r="AL10511" s="1"/>
    </row>
    <row r="10512">
      <c r="I10512" s="1"/>
      <c r="J10512" s="1"/>
      <c r="K10512" s="1"/>
      <c r="AA10512" s="1"/>
      <c r="AB10512" s="1"/>
      <c r="AC10512" s="1"/>
      <c r="AJ10512" s="1"/>
      <c r="AK10512" s="1"/>
      <c r="AL10512" s="1"/>
    </row>
    <row r="10513">
      <c r="I10513" s="1"/>
      <c r="J10513" s="1"/>
      <c r="K10513" s="1"/>
      <c r="AA10513" s="1"/>
      <c r="AB10513" s="1"/>
      <c r="AC10513" s="1"/>
      <c r="AJ10513" s="1"/>
      <c r="AK10513" s="1"/>
      <c r="AL10513" s="1"/>
    </row>
    <row r="10514">
      <c r="I10514" s="1"/>
      <c r="J10514" s="1"/>
      <c r="K10514" s="1"/>
      <c r="AA10514" s="1"/>
      <c r="AB10514" s="1"/>
      <c r="AC10514" s="1"/>
      <c r="AJ10514" s="1"/>
      <c r="AK10514" s="1"/>
      <c r="AL10514" s="1"/>
    </row>
    <row r="10515">
      <c r="I10515" s="1"/>
      <c r="J10515" s="1"/>
      <c r="K10515" s="1"/>
      <c r="AA10515" s="1"/>
      <c r="AB10515" s="1"/>
      <c r="AC10515" s="1"/>
      <c r="AJ10515" s="1"/>
      <c r="AK10515" s="1"/>
      <c r="AL10515" s="1"/>
    </row>
    <row r="10516">
      <c r="I10516" s="1"/>
      <c r="J10516" s="1"/>
      <c r="K10516" s="1"/>
      <c r="AA10516" s="1"/>
      <c r="AB10516" s="1"/>
      <c r="AC10516" s="1"/>
      <c r="AJ10516" s="1"/>
      <c r="AK10516" s="1"/>
      <c r="AL10516" s="1"/>
    </row>
    <row r="10517">
      <c r="I10517" s="1"/>
      <c r="J10517" s="1"/>
      <c r="K10517" s="1"/>
      <c r="AA10517" s="1"/>
      <c r="AB10517" s="1"/>
      <c r="AC10517" s="1"/>
      <c r="AJ10517" s="1"/>
      <c r="AK10517" s="1"/>
      <c r="AL10517" s="1"/>
    </row>
    <row r="10518">
      <c r="I10518" s="1"/>
      <c r="J10518" s="1"/>
      <c r="K10518" s="1"/>
      <c r="AA10518" s="1"/>
      <c r="AB10518" s="1"/>
      <c r="AC10518" s="1"/>
      <c r="AJ10518" s="1"/>
      <c r="AK10518" s="1"/>
      <c r="AL10518" s="1"/>
    </row>
    <row r="10519">
      <c r="I10519" s="1"/>
      <c r="J10519" s="1"/>
      <c r="K10519" s="1"/>
      <c r="AA10519" s="1"/>
      <c r="AB10519" s="1"/>
      <c r="AC10519" s="1"/>
      <c r="AJ10519" s="1"/>
      <c r="AK10519" s="1"/>
      <c r="AL10519" s="1"/>
    </row>
    <row r="10520">
      <c r="I10520" s="1"/>
      <c r="J10520" s="1"/>
      <c r="K10520" s="1"/>
      <c r="AA10520" s="1"/>
      <c r="AB10520" s="1"/>
      <c r="AC10520" s="1"/>
      <c r="AJ10520" s="1"/>
      <c r="AK10520" s="1"/>
      <c r="AL10520" s="1"/>
    </row>
    <row r="10521">
      <c r="I10521" s="1"/>
      <c r="J10521" s="1"/>
      <c r="K10521" s="1"/>
      <c r="AA10521" s="1"/>
      <c r="AB10521" s="1"/>
      <c r="AC10521" s="1"/>
      <c r="AJ10521" s="1"/>
      <c r="AK10521" s="1"/>
      <c r="AL10521" s="1"/>
    </row>
    <row r="10522">
      <c r="I10522" s="1"/>
      <c r="J10522" s="1"/>
      <c r="K10522" s="1"/>
      <c r="AA10522" s="1"/>
      <c r="AB10522" s="1"/>
      <c r="AC10522" s="1"/>
      <c r="AJ10522" s="1"/>
      <c r="AK10522" s="1"/>
      <c r="AL10522" s="1"/>
    </row>
    <row r="10523">
      <c r="I10523" s="1"/>
      <c r="J10523" s="1"/>
      <c r="K10523" s="1"/>
      <c r="AA10523" s="1"/>
      <c r="AB10523" s="1"/>
      <c r="AC10523" s="1"/>
      <c r="AJ10523" s="1"/>
      <c r="AK10523" s="1"/>
      <c r="AL10523" s="1"/>
    </row>
    <row r="10524">
      <c r="I10524" s="1"/>
      <c r="J10524" s="1"/>
      <c r="K10524" s="1"/>
      <c r="AA10524" s="1"/>
      <c r="AB10524" s="1"/>
      <c r="AC10524" s="1"/>
      <c r="AJ10524" s="1"/>
      <c r="AK10524" s="1"/>
      <c r="AL10524" s="1"/>
    </row>
    <row r="10525">
      <c r="I10525" s="1"/>
      <c r="J10525" s="1"/>
      <c r="K10525" s="1"/>
      <c r="AA10525" s="1"/>
      <c r="AB10525" s="1"/>
      <c r="AC10525" s="1"/>
      <c r="AJ10525" s="1"/>
      <c r="AK10525" s="1"/>
      <c r="AL10525" s="1"/>
    </row>
    <row r="10526">
      <c r="I10526" s="1"/>
      <c r="J10526" s="1"/>
      <c r="K10526" s="1"/>
      <c r="AA10526" s="1"/>
      <c r="AB10526" s="1"/>
      <c r="AC10526" s="1"/>
      <c r="AJ10526" s="1"/>
      <c r="AK10526" s="1"/>
      <c r="AL10526" s="1"/>
    </row>
    <row r="10527">
      <c r="I10527" s="1"/>
      <c r="J10527" s="1"/>
      <c r="K10527" s="1"/>
      <c r="AA10527" s="1"/>
      <c r="AB10527" s="1"/>
      <c r="AC10527" s="1"/>
      <c r="AJ10527" s="1"/>
      <c r="AK10527" s="1"/>
      <c r="AL10527" s="1"/>
    </row>
    <row r="10528">
      <c r="I10528" s="1"/>
      <c r="J10528" s="1"/>
      <c r="K10528" s="1"/>
      <c r="AA10528" s="1"/>
      <c r="AB10528" s="1"/>
      <c r="AC10528" s="1"/>
      <c r="AJ10528" s="1"/>
      <c r="AK10528" s="1"/>
      <c r="AL10528" s="1"/>
    </row>
    <row r="10529">
      <c r="I10529" s="1"/>
      <c r="J10529" s="1"/>
      <c r="K10529" s="1"/>
      <c r="AA10529" s="1"/>
      <c r="AB10529" s="1"/>
      <c r="AC10529" s="1"/>
      <c r="AJ10529" s="1"/>
      <c r="AK10529" s="1"/>
      <c r="AL10529" s="1"/>
    </row>
    <row r="10530">
      <c r="I10530" s="1"/>
      <c r="J10530" s="1"/>
      <c r="K10530" s="1"/>
      <c r="AA10530" s="1"/>
      <c r="AB10530" s="1"/>
      <c r="AC10530" s="1"/>
      <c r="AJ10530" s="1"/>
      <c r="AK10530" s="1"/>
      <c r="AL10530" s="1"/>
    </row>
    <row r="10531">
      <c r="I10531" s="1"/>
      <c r="J10531" s="1"/>
      <c r="K10531" s="1"/>
      <c r="AA10531" s="1"/>
      <c r="AB10531" s="1"/>
      <c r="AC10531" s="1"/>
      <c r="AJ10531" s="1"/>
      <c r="AK10531" s="1"/>
      <c r="AL10531" s="1"/>
    </row>
    <row r="10532">
      <c r="I10532" s="1"/>
      <c r="J10532" s="1"/>
      <c r="K10532" s="1"/>
      <c r="AA10532" s="1"/>
      <c r="AB10532" s="1"/>
      <c r="AC10532" s="1"/>
      <c r="AJ10532" s="1"/>
      <c r="AK10532" s="1"/>
      <c r="AL10532" s="1"/>
    </row>
    <row r="10533">
      <c r="I10533" s="1"/>
      <c r="J10533" s="1"/>
      <c r="K10533" s="1"/>
      <c r="AA10533" s="1"/>
      <c r="AB10533" s="1"/>
      <c r="AC10533" s="1"/>
      <c r="AJ10533" s="1"/>
      <c r="AK10533" s="1"/>
      <c r="AL10533" s="1"/>
    </row>
    <row r="10534">
      <c r="I10534" s="1"/>
      <c r="J10534" s="1"/>
      <c r="K10534" s="1"/>
      <c r="AA10534" s="1"/>
      <c r="AB10534" s="1"/>
      <c r="AC10534" s="1"/>
      <c r="AJ10534" s="1"/>
      <c r="AK10534" s="1"/>
      <c r="AL10534" s="1"/>
    </row>
    <row r="10535">
      <c r="I10535" s="1"/>
      <c r="J10535" s="1"/>
      <c r="K10535" s="1"/>
      <c r="AA10535" s="1"/>
      <c r="AB10535" s="1"/>
      <c r="AC10535" s="1"/>
      <c r="AJ10535" s="1"/>
      <c r="AK10535" s="1"/>
      <c r="AL10535" s="1"/>
    </row>
    <row r="10536">
      <c r="I10536" s="1"/>
      <c r="J10536" s="1"/>
      <c r="K10536" s="1"/>
      <c r="AA10536" s="1"/>
      <c r="AB10536" s="1"/>
      <c r="AC10536" s="1"/>
      <c r="AJ10536" s="1"/>
      <c r="AK10536" s="1"/>
      <c r="AL10536" s="1"/>
    </row>
    <row r="10537">
      <c r="I10537" s="1"/>
      <c r="J10537" s="1"/>
      <c r="K10537" s="1"/>
      <c r="AA10537" s="1"/>
      <c r="AB10537" s="1"/>
      <c r="AC10537" s="1"/>
      <c r="AJ10537" s="1"/>
      <c r="AK10537" s="1"/>
      <c r="AL10537" s="1"/>
    </row>
    <row r="10538">
      <c r="I10538" s="1"/>
      <c r="J10538" s="1"/>
      <c r="K10538" s="1"/>
      <c r="AA10538" s="1"/>
      <c r="AB10538" s="1"/>
      <c r="AC10538" s="1"/>
      <c r="AJ10538" s="1"/>
      <c r="AK10538" s="1"/>
      <c r="AL10538" s="1"/>
    </row>
    <row r="10539">
      <c r="I10539" s="1"/>
      <c r="J10539" s="1"/>
      <c r="K10539" s="1"/>
      <c r="AA10539" s="1"/>
      <c r="AB10539" s="1"/>
      <c r="AC10539" s="1"/>
      <c r="AJ10539" s="1"/>
      <c r="AK10539" s="1"/>
      <c r="AL10539" s="1"/>
    </row>
    <row r="10540">
      <c r="I10540" s="1"/>
      <c r="J10540" s="1"/>
      <c r="K10540" s="1"/>
      <c r="AA10540" s="1"/>
      <c r="AB10540" s="1"/>
      <c r="AC10540" s="1"/>
      <c r="AJ10540" s="1"/>
      <c r="AK10540" s="1"/>
      <c r="AL10540" s="1"/>
    </row>
    <row r="10541">
      <c r="I10541" s="1"/>
      <c r="J10541" s="1"/>
      <c r="K10541" s="1"/>
      <c r="AA10541" s="1"/>
      <c r="AB10541" s="1"/>
      <c r="AC10541" s="1"/>
      <c r="AJ10541" s="1"/>
      <c r="AK10541" s="1"/>
      <c r="AL10541" s="1"/>
    </row>
    <row r="10542">
      <c r="I10542" s="1"/>
      <c r="J10542" s="1"/>
      <c r="K10542" s="1"/>
      <c r="AA10542" s="1"/>
      <c r="AB10542" s="1"/>
      <c r="AC10542" s="1"/>
      <c r="AJ10542" s="1"/>
      <c r="AK10542" s="1"/>
      <c r="AL10542" s="1"/>
    </row>
    <row r="10543">
      <c r="I10543" s="1"/>
      <c r="J10543" s="1"/>
      <c r="K10543" s="1"/>
      <c r="AA10543" s="1"/>
      <c r="AB10543" s="1"/>
      <c r="AC10543" s="1"/>
      <c r="AJ10543" s="1"/>
      <c r="AK10543" s="1"/>
      <c r="AL10543" s="1"/>
    </row>
    <row r="10544">
      <c r="I10544" s="1"/>
      <c r="J10544" s="1"/>
      <c r="K10544" s="1"/>
      <c r="AA10544" s="1"/>
      <c r="AB10544" s="1"/>
      <c r="AC10544" s="1"/>
      <c r="AJ10544" s="1"/>
      <c r="AK10544" s="1"/>
      <c r="AL10544" s="1"/>
    </row>
    <row r="10545">
      <c r="I10545" s="1"/>
      <c r="J10545" s="1"/>
      <c r="K10545" s="1"/>
      <c r="AA10545" s="1"/>
      <c r="AB10545" s="1"/>
      <c r="AC10545" s="1"/>
      <c r="AJ10545" s="1"/>
      <c r="AK10545" s="1"/>
      <c r="AL10545" s="1"/>
    </row>
    <row r="10546">
      <c r="I10546" s="1"/>
      <c r="J10546" s="1"/>
      <c r="K10546" s="1"/>
      <c r="AA10546" s="1"/>
      <c r="AB10546" s="1"/>
      <c r="AC10546" s="1"/>
      <c r="AJ10546" s="1"/>
      <c r="AK10546" s="1"/>
      <c r="AL10546" s="1"/>
    </row>
    <row r="10547">
      <c r="I10547" s="1"/>
      <c r="J10547" s="1"/>
      <c r="K10547" s="1"/>
      <c r="AA10547" s="1"/>
      <c r="AB10547" s="1"/>
      <c r="AC10547" s="1"/>
      <c r="AJ10547" s="1"/>
      <c r="AK10547" s="1"/>
      <c r="AL10547" s="1"/>
    </row>
    <row r="10548">
      <c r="I10548" s="1"/>
      <c r="J10548" s="1"/>
      <c r="K10548" s="1"/>
      <c r="AA10548" s="1"/>
      <c r="AB10548" s="1"/>
      <c r="AC10548" s="1"/>
      <c r="AJ10548" s="1"/>
      <c r="AK10548" s="1"/>
      <c r="AL10548" s="1"/>
    </row>
    <row r="10549">
      <c r="I10549" s="1"/>
      <c r="J10549" s="1"/>
      <c r="K10549" s="1"/>
      <c r="AA10549" s="1"/>
      <c r="AB10549" s="1"/>
      <c r="AC10549" s="1"/>
      <c r="AJ10549" s="1"/>
      <c r="AK10549" s="1"/>
      <c r="AL10549" s="1"/>
    </row>
    <row r="10550">
      <c r="I10550" s="1"/>
      <c r="J10550" s="1"/>
      <c r="K10550" s="1"/>
      <c r="AA10550" s="1"/>
      <c r="AB10550" s="1"/>
      <c r="AC10550" s="1"/>
      <c r="AJ10550" s="1"/>
      <c r="AK10550" s="1"/>
      <c r="AL10550" s="1"/>
    </row>
    <row r="10551">
      <c r="I10551" s="1"/>
      <c r="J10551" s="1"/>
      <c r="K10551" s="1"/>
      <c r="AA10551" s="1"/>
      <c r="AB10551" s="1"/>
      <c r="AC10551" s="1"/>
      <c r="AJ10551" s="1"/>
      <c r="AK10551" s="1"/>
      <c r="AL10551" s="1"/>
    </row>
    <row r="10552">
      <c r="I10552" s="1"/>
      <c r="J10552" s="1"/>
      <c r="K10552" s="1"/>
      <c r="AA10552" s="1"/>
      <c r="AB10552" s="1"/>
      <c r="AC10552" s="1"/>
      <c r="AJ10552" s="1"/>
      <c r="AK10552" s="1"/>
      <c r="AL10552" s="1"/>
    </row>
    <row r="10553">
      <c r="I10553" s="1"/>
      <c r="J10553" s="1"/>
      <c r="K10553" s="1"/>
      <c r="AA10553" s="1"/>
      <c r="AB10553" s="1"/>
      <c r="AC10553" s="1"/>
      <c r="AJ10553" s="1"/>
      <c r="AK10553" s="1"/>
      <c r="AL10553" s="1"/>
    </row>
    <row r="10554">
      <c r="I10554" s="1"/>
      <c r="J10554" s="1"/>
      <c r="K10554" s="1"/>
      <c r="AA10554" s="1"/>
      <c r="AB10554" s="1"/>
      <c r="AC10554" s="1"/>
      <c r="AJ10554" s="1"/>
      <c r="AK10554" s="1"/>
      <c r="AL10554" s="1"/>
    </row>
    <row r="10555">
      <c r="I10555" s="1"/>
      <c r="J10555" s="1"/>
      <c r="K10555" s="1"/>
      <c r="AA10555" s="1"/>
      <c r="AB10555" s="1"/>
      <c r="AC10555" s="1"/>
      <c r="AJ10555" s="1"/>
      <c r="AK10555" s="1"/>
      <c r="AL10555" s="1"/>
    </row>
    <row r="10556">
      <c r="I10556" s="1"/>
      <c r="J10556" s="1"/>
      <c r="K10556" s="1"/>
      <c r="AA10556" s="1"/>
      <c r="AB10556" s="1"/>
      <c r="AC10556" s="1"/>
      <c r="AJ10556" s="1"/>
      <c r="AK10556" s="1"/>
      <c r="AL10556" s="1"/>
    </row>
    <row r="10557">
      <c r="I10557" s="1"/>
      <c r="J10557" s="1"/>
      <c r="K10557" s="1"/>
      <c r="AA10557" s="1"/>
      <c r="AB10557" s="1"/>
      <c r="AC10557" s="1"/>
      <c r="AJ10557" s="1"/>
      <c r="AK10557" s="1"/>
      <c r="AL10557" s="1"/>
    </row>
    <row r="10558">
      <c r="I10558" s="1"/>
      <c r="J10558" s="1"/>
      <c r="K10558" s="1"/>
      <c r="AA10558" s="1"/>
      <c r="AB10558" s="1"/>
      <c r="AC10558" s="1"/>
      <c r="AJ10558" s="1"/>
      <c r="AK10558" s="1"/>
      <c r="AL10558" s="1"/>
    </row>
    <row r="10559">
      <c r="I10559" s="1"/>
      <c r="J10559" s="1"/>
      <c r="K10559" s="1"/>
      <c r="AA10559" s="1"/>
      <c r="AB10559" s="1"/>
      <c r="AC10559" s="1"/>
      <c r="AJ10559" s="1"/>
      <c r="AK10559" s="1"/>
      <c r="AL10559" s="1"/>
    </row>
    <row r="10560">
      <c r="I10560" s="1"/>
      <c r="J10560" s="1"/>
      <c r="K10560" s="1"/>
      <c r="AA10560" s="1"/>
      <c r="AB10560" s="1"/>
      <c r="AC10560" s="1"/>
      <c r="AJ10560" s="1"/>
      <c r="AK10560" s="1"/>
      <c r="AL10560" s="1"/>
    </row>
    <row r="10561">
      <c r="I10561" s="1"/>
      <c r="J10561" s="1"/>
      <c r="K10561" s="1"/>
      <c r="AA10561" s="1"/>
      <c r="AB10561" s="1"/>
      <c r="AC10561" s="1"/>
      <c r="AJ10561" s="1"/>
      <c r="AK10561" s="1"/>
      <c r="AL10561" s="1"/>
    </row>
    <row r="10562">
      <c r="I10562" s="1"/>
      <c r="J10562" s="1"/>
      <c r="K10562" s="1"/>
      <c r="AA10562" s="1"/>
      <c r="AB10562" s="1"/>
      <c r="AC10562" s="1"/>
      <c r="AJ10562" s="1"/>
      <c r="AK10562" s="1"/>
      <c r="AL10562" s="1"/>
    </row>
    <row r="10563">
      <c r="I10563" s="1"/>
      <c r="J10563" s="1"/>
      <c r="K10563" s="1"/>
      <c r="AA10563" s="1"/>
      <c r="AB10563" s="1"/>
      <c r="AC10563" s="1"/>
      <c r="AJ10563" s="1"/>
      <c r="AK10563" s="1"/>
      <c r="AL10563" s="1"/>
    </row>
    <row r="10564">
      <c r="I10564" s="1"/>
      <c r="J10564" s="1"/>
      <c r="K10564" s="1"/>
      <c r="AA10564" s="1"/>
      <c r="AB10564" s="1"/>
      <c r="AC10564" s="1"/>
      <c r="AJ10564" s="1"/>
      <c r="AK10564" s="1"/>
      <c r="AL10564" s="1"/>
    </row>
    <row r="10565">
      <c r="I10565" s="1"/>
      <c r="J10565" s="1"/>
      <c r="K10565" s="1"/>
      <c r="AA10565" s="1"/>
      <c r="AB10565" s="1"/>
      <c r="AC10565" s="1"/>
      <c r="AJ10565" s="1"/>
      <c r="AK10565" s="1"/>
      <c r="AL10565" s="1"/>
    </row>
    <row r="10566">
      <c r="I10566" s="1"/>
      <c r="J10566" s="1"/>
      <c r="K10566" s="1"/>
      <c r="AA10566" s="1"/>
      <c r="AB10566" s="1"/>
      <c r="AC10566" s="1"/>
      <c r="AJ10566" s="1"/>
      <c r="AK10566" s="1"/>
      <c r="AL10566" s="1"/>
    </row>
    <row r="10567">
      <c r="I10567" s="1"/>
      <c r="J10567" s="1"/>
      <c r="K10567" s="1"/>
      <c r="AA10567" s="1"/>
      <c r="AB10567" s="1"/>
      <c r="AC10567" s="1"/>
      <c r="AJ10567" s="1"/>
      <c r="AK10567" s="1"/>
      <c r="AL10567" s="1"/>
    </row>
    <row r="10568">
      <c r="I10568" s="1"/>
      <c r="J10568" s="1"/>
      <c r="K10568" s="1"/>
      <c r="AA10568" s="1"/>
      <c r="AB10568" s="1"/>
      <c r="AC10568" s="1"/>
      <c r="AJ10568" s="1"/>
      <c r="AK10568" s="1"/>
      <c r="AL10568" s="1"/>
    </row>
    <row r="10569">
      <c r="I10569" s="1"/>
      <c r="J10569" s="1"/>
      <c r="K10569" s="1"/>
      <c r="AA10569" s="1"/>
      <c r="AB10569" s="1"/>
      <c r="AC10569" s="1"/>
      <c r="AJ10569" s="1"/>
      <c r="AK10569" s="1"/>
      <c r="AL10569" s="1"/>
    </row>
    <row r="10570">
      <c r="I10570" s="1"/>
      <c r="J10570" s="1"/>
      <c r="K10570" s="1"/>
      <c r="AA10570" s="1"/>
      <c r="AB10570" s="1"/>
      <c r="AC10570" s="1"/>
      <c r="AJ10570" s="1"/>
      <c r="AK10570" s="1"/>
      <c r="AL10570" s="1"/>
    </row>
    <row r="10571">
      <c r="I10571" s="1"/>
      <c r="J10571" s="1"/>
      <c r="K10571" s="1"/>
      <c r="AA10571" s="1"/>
      <c r="AB10571" s="1"/>
      <c r="AC10571" s="1"/>
      <c r="AJ10571" s="1"/>
      <c r="AK10571" s="1"/>
      <c r="AL10571" s="1"/>
    </row>
    <row r="10572">
      <c r="I10572" s="1"/>
      <c r="J10572" s="1"/>
      <c r="K10572" s="1"/>
      <c r="AA10572" s="1"/>
      <c r="AB10572" s="1"/>
      <c r="AC10572" s="1"/>
      <c r="AJ10572" s="1"/>
      <c r="AK10572" s="1"/>
      <c r="AL10572" s="1"/>
    </row>
    <row r="10573">
      <c r="I10573" s="1"/>
      <c r="J10573" s="1"/>
      <c r="K10573" s="1"/>
      <c r="AA10573" s="1"/>
      <c r="AB10573" s="1"/>
      <c r="AC10573" s="1"/>
      <c r="AJ10573" s="1"/>
      <c r="AK10573" s="1"/>
      <c r="AL10573" s="1"/>
    </row>
    <row r="10574">
      <c r="I10574" s="1"/>
      <c r="J10574" s="1"/>
      <c r="K10574" s="1"/>
      <c r="AA10574" s="1"/>
      <c r="AB10574" s="1"/>
      <c r="AC10574" s="1"/>
      <c r="AJ10574" s="1"/>
      <c r="AK10574" s="1"/>
      <c r="AL10574" s="1"/>
    </row>
    <row r="10575">
      <c r="I10575" s="1"/>
      <c r="J10575" s="1"/>
      <c r="K10575" s="1"/>
      <c r="AA10575" s="1"/>
      <c r="AB10575" s="1"/>
      <c r="AC10575" s="1"/>
      <c r="AJ10575" s="1"/>
      <c r="AK10575" s="1"/>
      <c r="AL10575" s="1"/>
    </row>
    <row r="10576">
      <c r="I10576" s="1"/>
      <c r="J10576" s="1"/>
      <c r="K10576" s="1"/>
      <c r="AA10576" s="1"/>
      <c r="AB10576" s="1"/>
      <c r="AC10576" s="1"/>
      <c r="AJ10576" s="1"/>
      <c r="AK10576" s="1"/>
      <c r="AL10576" s="1"/>
    </row>
    <row r="10577">
      <c r="I10577" s="1"/>
      <c r="J10577" s="1"/>
      <c r="K10577" s="1"/>
      <c r="AA10577" s="1"/>
      <c r="AB10577" s="1"/>
      <c r="AC10577" s="1"/>
      <c r="AJ10577" s="1"/>
      <c r="AK10577" s="1"/>
      <c r="AL10577" s="1"/>
    </row>
    <row r="10578">
      <c r="I10578" s="1"/>
      <c r="J10578" s="1"/>
      <c r="K10578" s="1"/>
      <c r="AA10578" s="1"/>
      <c r="AB10578" s="1"/>
      <c r="AC10578" s="1"/>
      <c r="AJ10578" s="1"/>
      <c r="AK10578" s="1"/>
      <c r="AL10578" s="1"/>
    </row>
    <row r="10579">
      <c r="I10579" s="1"/>
      <c r="J10579" s="1"/>
      <c r="K10579" s="1"/>
      <c r="AA10579" s="1"/>
      <c r="AB10579" s="1"/>
      <c r="AC10579" s="1"/>
      <c r="AJ10579" s="1"/>
      <c r="AK10579" s="1"/>
      <c r="AL10579" s="1"/>
    </row>
    <row r="10580">
      <c r="I10580" s="1"/>
      <c r="J10580" s="1"/>
      <c r="K10580" s="1"/>
      <c r="AA10580" s="1"/>
      <c r="AB10580" s="1"/>
      <c r="AC10580" s="1"/>
      <c r="AJ10580" s="1"/>
      <c r="AK10580" s="1"/>
      <c r="AL10580" s="1"/>
    </row>
    <row r="10581">
      <c r="I10581" s="1"/>
      <c r="J10581" s="1"/>
      <c r="K10581" s="1"/>
      <c r="AA10581" s="1"/>
      <c r="AB10581" s="1"/>
      <c r="AC10581" s="1"/>
      <c r="AJ10581" s="1"/>
      <c r="AK10581" s="1"/>
      <c r="AL10581" s="1"/>
    </row>
    <row r="10582">
      <c r="I10582" s="1"/>
      <c r="J10582" s="1"/>
      <c r="K10582" s="1"/>
      <c r="AA10582" s="1"/>
      <c r="AB10582" s="1"/>
      <c r="AC10582" s="1"/>
      <c r="AJ10582" s="1"/>
      <c r="AK10582" s="1"/>
      <c r="AL10582" s="1"/>
    </row>
    <row r="10583">
      <c r="I10583" s="1"/>
      <c r="J10583" s="1"/>
      <c r="K10583" s="1"/>
      <c r="AA10583" s="1"/>
      <c r="AB10583" s="1"/>
      <c r="AC10583" s="1"/>
      <c r="AJ10583" s="1"/>
      <c r="AK10583" s="1"/>
      <c r="AL10583" s="1"/>
    </row>
    <row r="10584">
      <c r="I10584" s="1"/>
      <c r="J10584" s="1"/>
      <c r="K10584" s="1"/>
      <c r="AA10584" s="1"/>
      <c r="AB10584" s="1"/>
      <c r="AC10584" s="1"/>
      <c r="AJ10584" s="1"/>
      <c r="AK10584" s="1"/>
      <c r="AL10584" s="1"/>
    </row>
    <row r="10585">
      <c r="I10585" s="1"/>
      <c r="J10585" s="1"/>
      <c r="K10585" s="1"/>
      <c r="AA10585" s="1"/>
      <c r="AB10585" s="1"/>
      <c r="AC10585" s="1"/>
      <c r="AJ10585" s="1"/>
      <c r="AK10585" s="1"/>
      <c r="AL10585" s="1"/>
    </row>
    <row r="10586">
      <c r="I10586" s="1"/>
      <c r="J10586" s="1"/>
      <c r="K10586" s="1"/>
      <c r="AA10586" s="1"/>
      <c r="AB10586" s="1"/>
      <c r="AC10586" s="1"/>
      <c r="AJ10586" s="1"/>
      <c r="AK10586" s="1"/>
      <c r="AL10586" s="1"/>
    </row>
    <row r="10587">
      <c r="I10587" s="1"/>
      <c r="J10587" s="1"/>
      <c r="K10587" s="1"/>
      <c r="AA10587" s="1"/>
      <c r="AB10587" s="1"/>
      <c r="AC10587" s="1"/>
      <c r="AJ10587" s="1"/>
      <c r="AK10587" s="1"/>
      <c r="AL10587" s="1"/>
    </row>
    <row r="10588">
      <c r="I10588" s="1"/>
      <c r="J10588" s="1"/>
      <c r="K10588" s="1"/>
      <c r="AA10588" s="1"/>
      <c r="AB10588" s="1"/>
      <c r="AC10588" s="1"/>
      <c r="AJ10588" s="1"/>
      <c r="AK10588" s="1"/>
      <c r="AL10588" s="1"/>
    </row>
    <row r="10589">
      <c r="I10589" s="1"/>
      <c r="J10589" s="1"/>
      <c r="K10589" s="1"/>
      <c r="AA10589" s="1"/>
      <c r="AB10589" s="1"/>
      <c r="AC10589" s="1"/>
      <c r="AJ10589" s="1"/>
      <c r="AK10589" s="1"/>
      <c r="AL10589" s="1"/>
    </row>
    <row r="10590">
      <c r="I10590" s="1"/>
      <c r="J10590" s="1"/>
      <c r="K10590" s="1"/>
      <c r="AA10590" s="1"/>
      <c r="AB10590" s="1"/>
      <c r="AC10590" s="1"/>
      <c r="AJ10590" s="1"/>
      <c r="AK10590" s="1"/>
      <c r="AL10590" s="1"/>
    </row>
    <row r="10591">
      <c r="I10591" s="1"/>
      <c r="J10591" s="1"/>
      <c r="K10591" s="1"/>
      <c r="AA10591" s="1"/>
      <c r="AB10591" s="1"/>
      <c r="AC10591" s="1"/>
      <c r="AJ10591" s="1"/>
      <c r="AK10591" s="1"/>
      <c r="AL10591" s="1"/>
    </row>
    <row r="10592">
      <c r="I10592" s="1"/>
      <c r="J10592" s="1"/>
      <c r="K10592" s="1"/>
      <c r="AA10592" s="1"/>
      <c r="AB10592" s="1"/>
      <c r="AC10592" s="1"/>
      <c r="AJ10592" s="1"/>
      <c r="AK10592" s="1"/>
      <c r="AL10592" s="1"/>
    </row>
    <row r="10593">
      <c r="I10593" s="1"/>
      <c r="J10593" s="1"/>
      <c r="K10593" s="1"/>
      <c r="AA10593" s="1"/>
      <c r="AB10593" s="1"/>
      <c r="AC10593" s="1"/>
      <c r="AJ10593" s="1"/>
      <c r="AK10593" s="1"/>
      <c r="AL10593" s="1"/>
    </row>
    <row r="10594">
      <c r="I10594" s="1"/>
      <c r="J10594" s="1"/>
      <c r="K10594" s="1"/>
      <c r="AA10594" s="1"/>
      <c r="AB10594" s="1"/>
      <c r="AC10594" s="1"/>
      <c r="AJ10594" s="1"/>
      <c r="AK10594" s="1"/>
      <c r="AL10594" s="1"/>
    </row>
    <row r="10595">
      <c r="I10595" s="1"/>
      <c r="J10595" s="1"/>
      <c r="K10595" s="1"/>
      <c r="AA10595" s="1"/>
      <c r="AB10595" s="1"/>
      <c r="AC10595" s="1"/>
      <c r="AJ10595" s="1"/>
      <c r="AK10595" s="1"/>
      <c r="AL10595" s="1"/>
    </row>
    <row r="10596">
      <c r="I10596" s="1"/>
      <c r="J10596" s="1"/>
      <c r="K10596" s="1"/>
      <c r="AA10596" s="1"/>
      <c r="AB10596" s="1"/>
      <c r="AC10596" s="1"/>
      <c r="AJ10596" s="1"/>
      <c r="AK10596" s="1"/>
      <c r="AL10596" s="1"/>
    </row>
    <row r="10597">
      <c r="I10597" s="1"/>
      <c r="J10597" s="1"/>
      <c r="K10597" s="1"/>
      <c r="AA10597" s="1"/>
      <c r="AB10597" s="1"/>
      <c r="AC10597" s="1"/>
      <c r="AJ10597" s="1"/>
      <c r="AK10597" s="1"/>
      <c r="AL10597" s="1"/>
    </row>
    <row r="10598">
      <c r="I10598" s="1"/>
      <c r="J10598" s="1"/>
      <c r="K10598" s="1"/>
      <c r="AA10598" s="1"/>
      <c r="AB10598" s="1"/>
      <c r="AC10598" s="1"/>
      <c r="AJ10598" s="1"/>
      <c r="AK10598" s="1"/>
      <c r="AL10598" s="1"/>
    </row>
    <row r="10599">
      <c r="I10599" s="1"/>
      <c r="J10599" s="1"/>
      <c r="K10599" s="1"/>
      <c r="AA10599" s="1"/>
      <c r="AB10599" s="1"/>
      <c r="AC10599" s="1"/>
      <c r="AJ10599" s="1"/>
      <c r="AK10599" s="1"/>
      <c r="AL10599" s="1"/>
    </row>
    <row r="10600">
      <c r="I10600" s="1"/>
      <c r="J10600" s="1"/>
      <c r="K10600" s="1"/>
      <c r="AA10600" s="1"/>
      <c r="AB10600" s="1"/>
      <c r="AC10600" s="1"/>
      <c r="AJ10600" s="1"/>
      <c r="AK10600" s="1"/>
      <c r="AL10600" s="1"/>
    </row>
    <row r="10601">
      <c r="I10601" s="1"/>
      <c r="J10601" s="1"/>
      <c r="K10601" s="1"/>
      <c r="AA10601" s="1"/>
      <c r="AB10601" s="1"/>
      <c r="AC10601" s="1"/>
      <c r="AJ10601" s="1"/>
      <c r="AK10601" s="1"/>
      <c r="AL10601" s="1"/>
    </row>
    <row r="10602">
      <c r="I10602" s="1"/>
      <c r="J10602" s="1"/>
      <c r="K10602" s="1"/>
      <c r="AA10602" s="1"/>
      <c r="AB10602" s="1"/>
      <c r="AC10602" s="1"/>
      <c r="AJ10602" s="1"/>
      <c r="AK10602" s="1"/>
      <c r="AL10602" s="1"/>
    </row>
    <row r="10603">
      <c r="I10603" s="1"/>
      <c r="J10603" s="1"/>
      <c r="K10603" s="1"/>
      <c r="AA10603" s="1"/>
      <c r="AB10603" s="1"/>
      <c r="AC10603" s="1"/>
      <c r="AJ10603" s="1"/>
      <c r="AK10603" s="1"/>
      <c r="AL10603" s="1"/>
    </row>
    <row r="10604">
      <c r="I10604" s="1"/>
      <c r="J10604" s="1"/>
      <c r="K10604" s="1"/>
      <c r="AA10604" s="1"/>
      <c r="AB10604" s="1"/>
      <c r="AC10604" s="1"/>
      <c r="AJ10604" s="1"/>
      <c r="AK10604" s="1"/>
      <c r="AL10604" s="1"/>
    </row>
    <row r="10605">
      <c r="I10605" s="1"/>
      <c r="J10605" s="1"/>
      <c r="K10605" s="1"/>
      <c r="AA10605" s="1"/>
      <c r="AB10605" s="1"/>
      <c r="AC10605" s="1"/>
      <c r="AJ10605" s="1"/>
      <c r="AK10605" s="1"/>
      <c r="AL10605" s="1"/>
    </row>
    <row r="10606">
      <c r="I10606" s="1"/>
      <c r="J10606" s="1"/>
      <c r="K10606" s="1"/>
      <c r="AA10606" s="1"/>
      <c r="AB10606" s="1"/>
      <c r="AC10606" s="1"/>
      <c r="AJ10606" s="1"/>
      <c r="AK10606" s="1"/>
      <c r="AL10606" s="1"/>
    </row>
    <row r="10607">
      <c r="I10607" s="1"/>
      <c r="J10607" s="1"/>
      <c r="K10607" s="1"/>
      <c r="AA10607" s="1"/>
      <c r="AB10607" s="1"/>
      <c r="AC10607" s="1"/>
      <c r="AJ10607" s="1"/>
      <c r="AK10607" s="1"/>
      <c r="AL10607" s="1"/>
    </row>
    <row r="10608">
      <c r="I10608" s="1"/>
      <c r="J10608" s="1"/>
      <c r="K10608" s="1"/>
      <c r="AA10608" s="1"/>
      <c r="AB10608" s="1"/>
      <c r="AC10608" s="1"/>
      <c r="AJ10608" s="1"/>
      <c r="AK10608" s="1"/>
      <c r="AL10608" s="1"/>
    </row>
    <row r="10609">
      <c r="I10609" s="1"/>
      <c r="J10609" s="1"/>
      <c r="K10609" s="1"/>
      <c r="AA10609" s="1"/>
      <c r="AB10609" s="1"/>
      <c r="AC10609" s="1"/>
      <c r="AJ10609" s="1"/>
      <c r="AK10609" s="1"/>
      <c r="AL10609" s="1"/>
    </row>
    <row r="10610">
      <c r="I10610" s="1"/>
      <c r="J10610" s="1"/>
      <c r="K10610" s="1"/>
      <c r="AA10610" s="1"/>
      <c r="AB10610" s="1"/>
      <c r="AC10610" s="1"/>
      <c r="AJ10610" s="1"/>
      <c r="AK10610" s="1"/>
      <c r="AL10610" s="1"/>
    </row>
    <row r="10611">
      <c r="I10611" s="1"/>
      <c r="J10611" s="1"/>
      <c r="K10611" s="1"/>
      <c r="AA10611" s="1"/>
      <c r="AB10611" s="1"/>
      <c r="AC10611" s="1"/>
      <c r="AJ10611" s="1"/>
      <c r="AK10611" s="1"/>
      <c r="AL10611" s="1"/>
    </row>
    <row r="10612">
      <c r="I10612" s="1"/>
      <c r="J10612" s="1"/>
      <c r="K10612" s="1"/>
      <c r="AA10612" s="1"/>
      <c r="AB10612" s="1"/>
      <c r="AC10612" s="1"/>
      <c r="AJ10612" s="1"/>
      <c r="AK10612" s="1"/>
      <c r="AL10612" s="1"/>
    </row>
    <row r="10613">
      <c r="I10613" s="1"/>
      <c r="J10613" s="1"/>
      <c r="K10613" s="1"/>
      <c r="AA10613" s="1"/>
      <c r="AB10613" s="1"/>
      <c r="AC10613" s="1"/>
      <c r="AJ10613" s="1"/>
      <c r="AK10613" s="1"/>
      <c r="AL10613" s="1"/>
    </row>
    <row r="10614">
      <c r="I10614" s="1"/>
      <c r="J10614" s="1"/>
      <c r="K10614" s="1"/>
      <c r="AA10614" s="1"/>
      <c r="AB10614" s="1"/>
      <c r="AC10614" s="1"/>
      <c r="AJ10614" s="1"/>
      <c r="AK10614" s="1"/>
      <c r="AL10614" s="1"/>
    </row>
    <row r="10615">
      <c r="I10615" s="1"/>
      <c r="J10615" s="1"/>
      <c r="K10615" s="1"/>
      <c r="AA10615" s="1"/>
      <c r="AB10615" s="1"/>
      <c r="AC10615" s="1"/>
      <c r="AJ10615" s="1"/>
      <c r="AK10615" s="1"/>
      <c r="AL10615" s="1"/>
    </row>
    <row r="10616">
      <c r="I10616" s="1"/>
      <c r="J10616" s="1"/>
      <c r="K10616" s="1"/>
      <c r="AA10616" s="1"/>
      <c r="AB10616" s="1"/>
      <c r="AC10616" s="1"/>
      <c r="AJ10616" s="1"/>
      <c r="AK10616" s="1"/>
      <c r="AL10616" s="1"/>
    </row>
    <row r="10617">
      <c r="I10617" s="1"/>
      <c r="J10617" s="1"/>
      <c r="K10617" s="1"/>
      <c r="AA10617" s="1"/>
      <c r="AB10617" s="1"/>
      <c r="AC10617" s="1"/>
      <c r="AJ10617" s="1"/>
      <c r="AK10617" s="1"/>
      <c r="AL10617" s="1"/>
    </row>
    <row r="10618">
      <c r="I10618" s="1"/>
      <c r="J10618" s="1"/>
      <c r="K10618" s="1"/>
      <c r="AA10618" s="1"/>
      <c r="AB10618" s="1"/>
      <c r="AC10618" s="1"/>
      <c r="AJ10618" s="1"/>
      <c r="AK10618" s="1"/>
      <c r="AL10618" s="1"/>
    </row>
    <row r="10619">
      <c r="I10619" s="1"/>
      <c r="J10619" s="1"/>
      <c r="K10619" s="1"/>
      <c r="AA10619" s="1"/>
      <c r="AB10619" s="1"/>
      <c r="AC10619" s="1"/>
      <c r="AJ10619" s="1"/>
      <c r="AK10619" s="1"/>
      <c r="AL10619" s="1"/>
    </row>
    <row r="10620">
      <c r="I10620" s="1"/>
      <c r="J10620" s="1"/>
      <c r="K10620" s="1"/>
      <c r="AA10620" s="1"/>
      <c r="AB10620" s="1"/>
      <c r="AC10620" s="1"/>
      <c r="AJ10620" s="1"/>
      <c r="AK10620" s="1"/>
      <c r="AL10620" s="1"/>
    </row>
    <row r="10621">
      <c r="I10621" s="1"/>
      <c r="J10621" s="1"/>
      <c r="K10621" s="1"/>
      <c r="AA10621" s="1"/>
      <c r="AB10621" s="1"/>
      <c r="AC10621" s="1"/>
      <c r="AJ10621" s="1"/>
      <c r="AK10621" s="1"/>
      <c r="AL10621" s="1"/>
    </row>
    <row r="10622">
      <c r="I10622" s="1"/>
      <c r="J10622" s="1"/>
      <c r="K10622" s="1"/>
      <c r="AA10622" s="1"/>
      <c r="AB10622" s="1"/>
      <c r="AC10622" s="1"/>
      <c r="AJ10622" s="1"/>
      <c r="AK10622" s="1"/>
      <c r="AL10622" s="1"/>
    </row>
    <row r="10623">
      <c r="I10623" s="1"/>
      <c r="J10623" s="1"/>
      <c r="K10623" s="1"/>
      <c r="AA10623" s="1"/>
      <c r="AB10623" s="1"/>
      <c r="AC10623" s="1"/>
      <c r="AJ10623" s="1"/>
      <c r="AK10623" s="1"/>
      <c r="AL10623" s="1"/>
    </row>
    <row r="10624">
      <c r="I10624" s="1"/>
      <c r="J10624" s="1"/>
      <c r="K10624" s="1"/>
      <c r="AA10624" s="1"/>
      <c r="AB10624" s="1"/>
      <c r="AC10624" s="1"/>
      <c r="AJ10624" s="1"/>
      <c r="AK10624" s="1"/>
      <c r="AL10624" s="1"/>
    </row>
    <row r="10625">
      <c r="I10625" s="1"/>
      <c r="J10625" s="1"/>
      <c r="K10625" s="1"/>
      <c r="AA10625" s="1"/>
      <c r="AB10625" s="1"/>
      <c r="AC10625" s="1"/>
      <c r="AJ10625" s="1"/>
      <c r="AK10625" s="1"/>
      <c r="AL10625" s="1"/>
    </row>
    <row r="10626">
      <c r="I10626" s="1"/>
      <c r="J10626" s="1"/>
      <c r="K10626" s="1"/>
      <c r="AA10626" s="1"/>
      <c r="AB10626" s="1"/>
      <c r="AC10626" s="1"/>
      <c r="AJ10626" s="1"/>
      <c r="AK10626" s="1"/>
      <c r="AL10626" s="1"/>
    </row>
    <row r="10627">
      <c r="I10627" s="1"/>
      <c r="J10627" s="1"/>
      <c r="K10627" s="1"/>
      <c r="AA10627" s="1"/>
      <c r="AB10627" s="1"/>
      <c r="AC10627" s="1"/>
      <c r="AJ10627" s="1"/>
      <c r="AK10627" s="1"/>
      <c r="AL10627" s="1"/>
    </row>
    <row r="10628">
      <c r="I10628" s="1"/>
      <c r="J10628" s="1"/>
      <c r="K10628" s="1"/>
      <c r="AA10628" s="1"/>
      <c r="AB10628" s="1"/>
      <c r="AC10628" s="1"/>
      <c r="AJ10628" s="1"/>
      <c r="AK10628" s="1"/>
      <c r="AL10628" s="1"/>
    </row>
    <row r="10629">
      <c r="I10629" s="1"/>
      <c r="J10629" s="1"/>
      <c r="K10629" s="1"/>
      <c r="AA10629" s="1"/>
      <c r="AB10629" s="1"/>
      <c r="AC10629" s="1"/>
      <c r="AJ10629" s="1"/>
      <c r="AK10629" s="1"/>
      <c r="AL10629" s="1"/>
    </row>
    <row r="10630">
      <c r="I10630" s="1"/>
      <c r="J10630" s="1"/>
      <c r="K10630" s="1"/>
      <c r="AA10630" s="1"/>
      <c r="AB10630" s="1"/>
      <c r="AC10630" s="1"/>
      <c r="AJ10630" s="1"/>
      <c r="AK10630" s="1"/>
      <c r="AL10630" s="1"/>
    </row>
    <row r="10631">
      <c r="I10631" s="1"/>
      <c r="J10631" s="1"/>
      <c r="K10631" s="1"/>
      <c r="AA10631" s="1"/>
      <c r="AB10631" s="1"/>
      <c r="AC10631" s="1"/>
      <c r="AJ10631" s="1"/>
      <c r="AK10631" s="1"/>
      <c r="AL10631" s="1"/>
    </row>
    <row r="10632">
      <c r="I10632" s="1"/>
      <c r="J10632" s="1"/>
      <c r="K10632" s="1"/>
      <c r="AA10632" s="1"/>
      <c r="AB10632" s="1"/>
      <c r="AC10632" s="1"/>
      <c r="AJ10632" s="1"/>
      <c r="AK10632" s="1"/>
      <c r="AL10632" s="1"/>
    </row>
    <row r="10633">
      <c r="I10633" s="1"/>
      <c r="J10633" s="1"/>
      <c r="K10633" s="1"/>
      <c r="AA10633" s="1"/>
      <c r="AB10633" s="1"/>
      <c r="AC10633" s="1"/>
      <c r="AJ10633" s="1"/>
      <c r="AK10633" s="1"/>
      <c r="AL10633" s="1"/>
    </row>
    <row r="10634">
      <c r="I10634" s="1"/>
      <c r="J10634" s="1"/>
      <c r="K10634" s="1"/>
      <c r="AA10634" s="1"/>
      <c r="AB10634" s="1"/>
      <c r="AC10634" s="1"/>
      <c r="AJ10634" s="1"/>
      <c r="AK10634" s="1"/>
      <c r="AL10634" s="1"/>
    </row>
    <row r="10635">
      <c r="I10635" s="1"/>
      <c r="J10635" s="1"/>
      <c r="K10635" s="1"/>
      <c r="AA10635" s="1"/>
      <c r="AB10635" s="1"/>
      <c r="AC10635" s="1"/>
      <c r="AJ10635" s="1"/>
      <c r="AK10635" s="1"/>
      <c r="AL10635" s="1"/>
    </row>
    <row r="10636">
      <c r="I10636" s="1"/>
      <c r="J10636" s="1"/>
      <c r="K10636" s="1"/>
      <c r="AA10636" s="1"/>
      <c r="AB10636" s="1"/>
      <c r="AC10636" s="1"/>
      <c r="AJ10636" s="1"/>
      <c r="AK10636" s="1"/>
      <c r="AL10636" s="1"/>
    </row>
    <row r="10637">
      <c r="I10637" s="1"/>
      <c r="J10637" s="1"/>
      <c r="K10637" s="1"/>
      <c r="AA10637" s="1"/>
      <c r="AB10637" s="1"/>
      <c r="AC10637" s="1"/>
      <c r="AJ10637" s="1"/>
      <c r="AK10637" s="1"/>
      <c r="AL10637" s="1"/>
    </row>
    <row r="10638">
      <c r="I10638" s="1"/>
      <c r="J10638" s="1"/>
      <c r="K10638" s="1"/>
      <c r="AA10638" s="1"/>
      <c r="AB10638" s="1"/>
      <c r="AC10638" s="1"/>
      <c r="AJ10638" s="1"/>
      <c r="AK10638" s="1"/>
      <c r="AL10638" s="1"/>
    </row>
    <row r="10639">
      <c r="I10639" s="1"/>
      <c r="J10639" s="1"/>
      <c r="K10639" s="1"/>
      <c r="AA10639" s="1"/>
      <c r="AB10639" s="1"/>
      <c r="AC10639" s="1"/>
      <c r="AJ10639" s="1"/>
      <c r="AK10639" s="1"/>
      <c r="AL10639" s="1"/>
    </row>
    <row r="10640">
      <c r="I10640" s="1"/>
      <c r="J10640" s="1"/>
      <c r="K10640" s="1"/>
      <c r="AA10640" s="1"/>
      <c r="AB10640" s="1"/>
      <c r="AC10640" s="1"/>
      <c r="AJ10640" s="1"/>
      <c r="AK10640" s="1"/>
      <c r="AL10640" s="1"/>
    </row>
    <row r="10641">
      <c r="I10641" s="1"/>
      <c r="J10641" s="1"/>
      <c r="K10641" s="1"/>
      <c r="AA10641" s="1"/>
      <c r="AB10641" s="1"/>
      <c r="AC10641" s="1"/>
      <c r="AJ10641" s="1"/>
      <c r="AK10641" s="1"/>
      <c r="AL10641" s="1"/>
    </row>
    <row r="10642">
      <c r="I10642" s="1"/>
      <c r="J10642" s="1"/>
      <c r="K10642" s="1"/>
      <c r="AA10642" s="1"/>
      <c r="AB10642" s="1"/>
      <c r="AC10642" s="1"/>
      <c r="AJ10642" s="1"/>
      <c r="AK10642" s="1"/>
      <c r="AL10642" s="1"/>
    </row>
    <row r="10643">
      <c r="I10643" s="1"/>
      <c r="J10643" s="1"/>
      <c r="K10643" s="1"/>
      <c r="AA10643" s="1"/>
      <c r="AB10643" s="1"/>
      <c r="AC10643" s="1"/>
      <c r="AJ10643" s="1"/>
      <c r="AK10643" s="1"/>
      <c r="AL10643" s="1"/>
    </row>
    <row r="10644">
      <c r="I10644" s="1"/>
      <c r="J10644" s="1"/>
      <c r="K10644" s="1"/>
      <c r="AA10644" s="1"/>
      <c r="AB10644" s="1"/>
      <c r="AC10644" s="1"/>
      <c r="AJ10644" s="1"/>
      <c r="AK10644" s="1"/>
      <c r="AL10644" s="1"/>
    </row>
    <row r="10645">
      <c r="I10645" s="1"/>
      <c r="J10645" s="1"/>
      <c r="K10645" s="1"/>
      <c r="AA10645" s="1"/>
      <c r="AB10645" s="1"/>
      <c r="AC10645" s="1"/>
      <c r="AJ10645" s="1"/>
      <c r="AK10645" s="1"/>
      <c r="AL10645" s="1"/>
    </row>
    <row r="10646">
      <c r="I10646" s="1"/>
      <c r="J10646" s="1"/>
      <c r="K10646" s="1"/>
      <c r="AA10646" s="1"/>
      <c r="AB10646" s="1"/>
      <c r="AC10646" s="1"/>
      <c r="AJ10646" s="1"/>
      <c r="AK10646" s="1"/>
      <c r="AL10646" s="1"/>
    </row>
    <row r="10647">
      <c r="I10647" s="1"/>
      <c r="J10647" s="1"/>
      <c r="K10647" s="1"/>
      <c r="AA10647" s="1"/>
      <c r="AB10647" s="1"/>
      <c r="AC10647" s="1"/>
      <c r="AJ10647" s="1"/>
      <c r="AK10647" s="1"/>
      <c r="AL10647" s="1"/>
    </row>
    <row r="10648">
      <c r="I10648" s="1"/>
      <c r="J10648" s="1"/>
      <c r="K10648" s="1"/>
      <c r="AA10648" s="1"/>
      <c r="AB10648" s="1"/>
      <c r="AC10648" s="1"/>
      <c r="AJ10648" s="1"/>
      <c r="AK10648" s="1"/>
      <c r="AL10648" s="1"/>
    </row>
    <row r="10649">
      <c r="I10649" s="1"/>
      <c r="J10649" s="1"/>
      <c r="K10649" s="1"/>
      <c r="AA10649" s="1"/>
      <c r="AB10649" s="1"/>
      <c r="AC10649" s="1"/>
      <c r="AJ10649" s="1"/>
      <c r="AK10649" s="1"/>
      <c r="AL10649" s="1"/>
    </row>
    <row r="10650">
      <c r="I10650" s="1"/>
      <c r="J10650" s="1"/>
      <c r="K10650" s="1"/>
      <c r="AA10650" s="1"/>
      <c r="AB10650" s="1"/>
      <c r="AC10650" s="1"/>
      <c r="AJ10650" s="1"/>
      <c r="AK10650" s="1"/>
      <c r="AL10650" s="1"/>
    </row>
    <row r="10651">
      <c r="I10651" s="1"/>
      <c r="J10651" s="1"/>
      <c r="K10651" s="1"/>
      <c r="AA10651" s="1"/>
      <c r="AB10651" s="1"/>
      <c r="AC10651" s="1"/>
      <c r="AJ10651" s="1"/>
      <c r="AK10651" s="1"/>
      <c r="AL10651" s="1"/>
    </row>
    <row r="10652">
      <c r="I10652" s="1"/>
      <c r="J10652" s="1"/>
      <c r="K10652" s="1"/>
      <c r="AA10652" s="1"/>
      <c r="AB10652" s="1"/>
      <c r="AC10652" s="1"/>
      <c r="AJ10652" s="1"/>
      <c r="AK10652" s="1"/>
      <c r="AL10652" s="1"/>
    </row>
    <row r="10653">
      <c r="I10653" s="1"/>
      <c r="J10653" s="1"/>
      <c r="K10653" s="1"/>
      <c r="AA10653" s="1"/>
      <c r="AB10653" s="1"/>
      <c r="AC10653" s="1"/>
      <c r="AJ10653" s="1"/>
      <c r="AK10653" s="1"/>
      <c r="AL10653" s="1"/>
    </row>
    <row r="10654">
      <c r="I10654" s="1"/>
      <c r="J10654" s="1"/>
      <c r="K10654" s="1"/>
      <c r="AA10654" s="1"/>
      <c r="AB10654" s="1"/>
      <c r="AC10654" s="1"/>
      <c r="AJ10654" s="1"/>
      <c r="AK10654" s="1"/>
      <c r="AL10654" s="1"/>
    </row>
    <row r="10655">
      <c r="I10655" s="1"/>
      <c r="J10655" s="1"/>
      <c r="K10655" s="1"/>
      <c r="AA10655" s="1"/>
      <c r="AB10655" s="1"/>
      <c r="AC10655" s="1"/>
      <c r="AJ10655" s="1"/>
      <c r="AK10655" s="1"/>
      <c r="AL10655" s="1"/>
    </row>
    <row r="10656">
      <c r="I10656" s="1"/>
      <c r="J10656" s="1"/>
      <c r="K10656" s="1"/>
      <c r="AA10656" s="1"/>
      <c r="AB10656" s="1"/>
      <c r="AC10656" s="1"/>
      <c r="AJ10656" s="1"/>
      <c r="AK10656" s="1"/>
      <c r="AL10656" s="1"/>
    </row>
    <row r="10657">
      <c r="I10657" s="1"/>
      <c r="J10657" s="1"/>
      <c r="K10657" s="1"/>
      <c r="AA10657" s="1"/>
      <c r="AB10657" s="1"/>
      <c r="AC10657" s="1"/>
      <c r="AJ10657" s="1"/>
      <c r="AK10657" s="1"/>
      <c r="AL10657" s="1"/>
    </row>
    <row r="10658">
      <c r="I10658" s="1"/>
      <c r="J10658" s="1"/>
      <c r="K10658" s="1"/>
      <c r="AA10658" s="1"/>
      <c r="AB10658" s="1"/>
      <c r="AC10658" s="1"/>
      <c r="AJ10658" s="1"/>
      <c r="AK10658" s="1"/>
      <c r="AL10658" s="1"/>
    </row>
    <row r="10659">
      <c r="I10659" s="1"/>
      <c r="J10659" s="1"/>
      <c r="K10659" s="1"/>
      <c r="AA10659" s="1"/>
      <c r="AB10659" s="1"/>
      <c r="AC10659" s="1"/>
      <c r="AJ10659" s="1"/>
      <c r="AK10659" s="1"/>
      <c r="AL10659" s="1"/>
    </row>
    <row r="10660">
      <c r="I10660" s="1"/>
      <c r="J10660" s="1"/>
      <c r="K10660" s="1"/>
      <c r="AA10660" s="1"/>
      <c r="AB10660" s="1"/>
      <c r="AC10660" s="1"/>
      <c r="AJ10660" s="1"/>
      <c r="AK10660" s="1"/>
      <c r="AL10660" s="1"/>
    </row>
    <row r="10661">
      <c r="I10661" s="1"/>
      <c r="J10661" s="1"/>
      <c r="K10661" s="1"/>
      <c r="AA10661" s="1"/>
      <c r="AB10661" s="1"/>
      <c r="AC10661" s="1"/>
      <c r="AJ10661" s="1"/>
      <c r="AK10661" s="1"/>
      <c r="AL10661" s="1"/>
    </row>
    <row r="10662">
      <c r="I10662" s="1"/>
      <c r="J10662" s="1"/>
      <c r="K10662" s="1"/>
      <c r="AA10662" s="1"/>
      <c r="AB10662" s="1"/>
      <c r="AC10662" s="1"/>
      <c r="AJ10662" s="1"/>
      <c r="AK10662" s="1"/>
      <c r="AL10662" s="1"/>
    </row>
    <row r="10663">
      <c r="I10663" s="1"/>
      <c r="J10663" s="1"/>
      <c r="K10663" s="1"/>
      <c r="AA10663" s="1"/>
      <c r="AB10663" s="1"/>
      <c r="AC10663" s="1"/>
      <c r="AJ10663" s="1"/>
      <c r="AK10663" s="1"/>
      <c r="AL10663" s="1"/>
    </row>
    <row r="10664">
      <c r="I10664" s="1"/>
      <c r="J10664" s="1"/>
      <c r="K10664" s="1"/>
      <c r="AA10664" s="1"/>
      <c r="AB10664" s="1"/>
      <c r="AC10664" s="1"/>
      <c r="AJ10664" s="1"/>
      <c r="AK10664" s="1"/>
      <c r="AL10664" s="1"/>
    </row>
    <row r="10665">
      <c r="I10665" s="1"/>
      <c r="J10665" s="1"/>
      <c r="K10665" s="1"/>
      <c r="AA10665" s="1"/>
      <c r="AB10665" s="1"/>
      <c r="AC10665" s="1"/>
      <c r="AJ10665" s="1"/>
      <c r="AK10665" s="1"/>
      <c r="AL10665" s="1"/>
    </row>
    <row r="10666">
      <c r="I10666" s="1"/>
      <c r="J10666" s="1"/>
      <c r="K10666" s="1"/>
      <c r="AA10666" s="1"/>
      <c r="AB10666" s="1"/>
      <c r="AC10666" s="1"/>
      <c r="AJ10666" s="1"/>
      <c r="AK10666" s="1"/>
      <c r="AL10666" s="1"/>
    </row>
    <row r="10667">
      <c r="I10667" s="1"/>
      <c r="J10667" s="1"/>
      <c r="K10667" s="1"/>
      <c r="AA10667" s="1"/>
      <c r="AB10667" s="1"/>
      <c r="AC10667" s="1"/>
      <c r="AJ10667" s="1"/>
      <c r="AK10667" s="1"/>
      <c r="AL10667" s="1"/>
    </row>
    <row r="10668">
      <c r="I10668" s="1"/>
      <c r="J10668" s="1"/>
      <c r="K10668" s="1"/>
      <c r="AA10668" s="1"/>
      <c r="AB10668" s="1"/>
      <c r="AC10668" s="1"/>
      <c r="AJ10668" s="1"/>
      <c r="AK10668" s="1"/>
      <c r="AL10668" s="1"/>
    </row>
    <row r="10669">
      <c r="I10669" s="1"/>
      <c r="J10669" s="1"/>
      <c r="K10669" s="1"/>
      <c r="AA10669" s="1"/>
      <c r="AB10669" s="1"/>
      <c r="AC10669" s="1"/>
      <c r="AJ10669" s="1"/>
      <c r="AK10669" s="1"/>
      <c r="AL10669" s="1"/>
    </row>
    <row r="10670">
      <c r="I10670" s="1"/>
      <c r="J10670" s="1"/>
      <c r="K10670" s="1"/>
      <c r="AA10670" s="1"/>
      <c r="AB10670" s="1"/>
      <c r="AC10670" s="1"/>
      <c r="AJ10670" s="1"/>
      <c r="AK10670" s="1"/>
      <c r="AL10670" s="1"/>
    </row>
    <row r="10671">
      <c r="I10671" s="1"/>
      <c r="J10671" s="1"/>
      <c r="K10671" s="1"/>
      <c r="AA10671" s="1"/>
      <c r="AB10671" s="1"/>
      <c r="AC10671" s="1"/>
      <c r="AJ10671" s="1"/>
      <c r="AK10671" s="1"/>
      <c r="AL10671" s="1"/>
    </row>
    <row r="10672">
      <c r="I10672" s="1"/>
      <c r="J10672" s="1"/>
      <c r="K10672" s="1"/>
      <c r="AA10672" s="1"/>
      <c r="AB10672" s="1"/>
      <c r="AC10672" s="1"/>
      <c r="AJ10672" s="1"/>
      <c r="AK10672" s="1"/>
      <c r="AL10672" s="1"/>
    </row>
    <row r="10673">
      <c r="I10673" s="1"/>
      <c r="J10673" s="1"/>
      <c r="K10673" s="1"/>
      <c r="AA10673" s="1"/>
      <c r="AB10673" s="1"/>
      <c r="AC10673" s="1"/>
      <c r="AJ10673" s="1"/>
      <c r="AK10673" s="1"/>
      <c r="AL10673" s="1"/>
    </row>
    <row r="10674">
      <c r="I10674" s="1"/>
      <c r="J10674" s="1"/>
      <c r="K10674" s="1"/>
      <c r="AA10674" s="1"/>
      <c r="AB10674" s="1"/>
      <c r="AC10674" s="1"/>
      <c r="AJ10674" s="1"/>
      <c r="AK10674" s="1"/>
      <c r="AL10674" s="1"/>
    </row>
    <row r="10675">
      <c r="I10675" s="1"/>
      <c r="J10675" s="1"/>
      <c r="K10675" s="1"/>
      <c r="AA10675" s="1"/>
      <c r="AB10675" s="1"/>
      <c r="AC10675" s="1"/>
      <c r="AJ10675" s="1"/>
      <c r="AK10675" s="1"/>
      <c r="AL10675" s="1"/>
    </row>
    <row r="10676">
      <c r="I10676" s="1"/>
      <c r="J10676" s="1"/>
      <c r="K10676" s="1"/>
      <c r="AA10676" s="1"/>
      <c r="AB10676" s="1"/>
      <c r="AC10676" s="1"/>
      <c r="AJ10676" s="1"/>
      <c r="AK10676" s="1"/>
      <c r="AL10676" s="1"/>
    </row>
    <row r="10677">
      <c r="I10677" s="1"/>
      <c r="J10677" s="1"/>
      <c r="K10677" s="1"/>
      <c r="AA10677" s="1"/>
      <c r="AB10677" s="1"/>
      <c r="AC10677" s="1"/>
      <c r="AJ10677" s="1"/>
      <c r="AK10677" s="1"/>
      <c r="AL10677" s="1"/>
    </row>
    <row r="10678">
      <c r="I10678" s="1"/>
      <c r="J10678" s="1"/>
      <c r="K10678" s="1"/>
      <c r="AA10678" s="1"/>
      <c r="AB10678" s="1"/>
      <c r="AC10678" s="1"/>
      <c r="AJ10678" s="1"/>
      <c r="AK10678" s="1"/>
      <c r="AL10678" s="1"/>
    </row>
    <row r="10679">
      <c r="I10679" s="1"/>
      <c r="J10679" s="1"/>
      <c r="K10679" s="1"/>
      <c r="AA10679" s="1"/>
      <c r="AB10679" s="1"/>
      <c r="AC10679" s="1"/>
      <c r="AJ10679" s="1"/>
      <c r="AK10679" s="1"/>
      <c r="AL10679" s="1"/>
    </row>
    <row r="10680">
      <c r="I10680" s="1"/>
      <c r="J10680" s="1"/>
      <c r="K10680" s="1"/>
      <c r="AA10680" s="1"/>
      <c r="AB10680" s="1"/>
      <c r="AC10680" s="1"/>
      <c r="AJ10680" s="1"/>
      <c r="AK10680" s="1"/>
      <c r="AL10680" s="1"/>
    </row>
    <row r="10681">
      <c r="I10681" s="1"/>
      <c r="J10681" s="1"/>
      <c r="K10681" s="1"/>
      <c r="AA10681" s="1"/>
      <c r="AB10681" s="1"/>
      <c r="AC10681" s="1"/>
      <c r="AJ10681" s="1"/>
      <c r="AK10681" s="1"/>
      <c r="AL10681" s="1"/>
    </row>
    <row r="10682">
      <c r="I10682" s="1"/>
      <c r="J10682" s="1"/>
      <c r="K10682" s="1"/>
      <c r="AA10682" s="1"/>
      <c r="AB10682" s="1"/>
      <c r="AC10682" s="1"/>
      <c r="AJ10682" s="1"/>
      <c r="AK10682" s="1"/>
      <c r="AL10682" s="1"/>
    </row>
    <row r="10683">
      <c r="I10683" s="1"/>
      <c r="J10683" s="1"/>
      <c r="K10683" s="1"/>
      <c r="AA10683" s="1"/>
      <c r="AB10683" s="1"/>
      <c r="AC10683" s="1"/>
      <c r="AJ10683" s="1"/>
      <c r="AK10683" s="1"/>
      <c r="AL10683" s="1"/>
    </row>
    <row r="10684">
      <c r="I10684" s="1"/>
      <c r="J10684" s="1"/>
      <c r="K10684" s="1"/>
      <c r="AA10684" s="1"/>
      <c r="AB10684" s="1"/>
      <c r="AC10684" s="1"/>
      <c r="AJ10684" s="1"/>
      <c r="AK10684" s="1"/>
      <c r="AL10684" s="1"/>
    </row>
    <row r="10685">
      <c r="I10685" s="1"/>
      <c r="J10685" s="1"/>
      <c r="K10685" s="1"/>
      <c r="AA10685" s="1"/>
      <c r="AB10685" s="1"/>
      <c r="AC10685" s="1"/>
      <c r="AJ10685" s="1"/>
      <c r="AK10685" s="1"/>
      <c r="AL10685" s="1"/>
    </row>
    <row r="10686">
      <c r="I10686" s="1"/>
      <c r="J10686" s="1"/>
      <c r="K10686" s="1"/>
      <c r="AA10686" s="1"/>
      <c r="AB10686" s="1"/>
      <c r="AC10686" s="1"/>
      <c r="AJ10686" s="1"/>
      <c r="AK10686" s="1"/>
      <c r="AL10686" s="1"/>
    </row>
    <row r="10687">
      <c r="I10687" s="1"/>
      <c r="J10687" s="1"/>
      <c r="K10687" s="1"/>
      <c r="AA10687" s="1"/>
      <c r="AB10687" s="1"/>
      <c r="AC10687" s="1"/>
      <c r="AJ10687" s="1"/>
      <c r="AK10687" s="1"/>
      <c r="AL10687" s="1"/>
    </row>
    <row r="10688">
      <c r="I10688" s="1"/>
      <c r="J10688" s="1"/>
      <c r="K10688" s="1"/>
      <c r="AA10688" s="1"/>
      <c r="AB10688" s="1"/>
      <c r="AC10688" s="1"/>
      <c r="AJ10688" s="1"/>
      <c r="AK10688" s="1"/>
      <c r="AL10688" s="1"/>
    </row>
    <row r="10689">
      <c r="I10689" s="1"/>
      <c r="J10689" s="1"/>
      <c r="K10689" s="1"/>
      <c r="AA10689" s="1"/>
      <c r="AB10689" s="1"/>
      <c r="AC10689" s="1"/>
      <c r="AJ10689" s="1"/>
      <c r="AK10689" s="1"/>
      <c r="AL10689" s="1"/>
    </row>
    <row r="10690">
      <c r="I10690" s="1"/>
      <c r="J10690" s="1"/>
      <c r="K10690" s="1"/>
      <c r="AA10690" s="1"/>
      <c r="AB10690" s="1"/>
      <c r="AC10690" s="1"/>
      <c r="AJ10690" s="1"/>
      <c r="AK10690" s="1"/>
      <c r="AL10690" s="1"/>
    </row>
    <row r="10691">
      <c r="I10691" s="1"/>
      <c r="J10691" s="1"/>
      <c r="K10691" s="1"/>
      <c r="AA10691" s="1"/>
      <c r="AB10691" s="1"/>
      <c r="AC10691" s="1"/>
      <c r="AJ10691" s="1"/>
      <c r="AK10691" s="1"/>
      <c r="AL10691" s="1"/>
    </row>
    <row r="10692">
      <c r="I10692" s="1"/>
      <c r="J10692" s="1"/>
      <c r="K10692" s="1"/>
      <c r="AA10692" s="1"/>
      <c r="AB10692" s="1"/>
      <c r="AC10692" s="1"/>
      <c r="AJ10692" s="1"/>
      <c r="AK10692" s="1"/>
      <c r="AL10692" s="1"/>
    </row>
    <row r="10693">
      <c r="I10693" s="1"/>
      <c r="J10693" s="1"/>
      <c r="K10693" s="1"/>
      <c r="AA10693" s="1"/>
      <c r="AB10693" s="1"/>
      <c r="AC10693" s="1"/>
      <c r="AJ10693" s="1"/>
      <c r="AK10693" s="1"/>
      <c r="AL10693" s="1"/>
    </row>
    <row r="10694">
      <c r="I10694" s="1"/>
      <c r="J10694" s="1"/>
      <c r="K10694" s="1"/>
      <c r="AA10694" s="1"/>
      <c r="AB10694" s="1"/>
      <c r="AC10694" s="1"/>
      <c r="AJ10694" s="1"/>
      <c r="AK10694" s="1"/>
      <c r="AL10694" s="1"/>
    </row>
    <row r="10695">
      <c r="I10695" s="1"/>
      <c r="J10695" s="1"/>
      <c r="K10695" s="1"/>
      <c r="AA10695" s="1"/>
      <c r="AB10695" s="1"/>
      <c r="AC10695" s="1"/>
      <c r="AJ10695" s="1"/>
      <c r="AK10695" s="1"/>
      <c r="AL10695" s="1"/>
    </row>
    <row r="10696">
      <c r="I10696" s="1"/>
      <c r="J10696" s="1"/>
      <c r="K10696" s="1"/>
      <c r="AA10696" s="1"/>
      <c r="AB10696" s="1"/>
      <c r="AC10696" s="1"/>
      <c r="AJ10696" s="1"/>
      <c r="AK10696" s="1"/>
      <c r="AL10696" s="1"/>
    </row>
    <row r="10697">
      <c r="I10697" s="1"/>
      <c r="J10697" s="1"/>
      <c r="K10697" s="1"/>
      <c r="AA10697" s="1"/>
      <c r="AB10697" s="1"/>
      <c r="AC10697" s="1"/>
      <c r="AJ10697" s="1"/>
      <c r="AK10697" s="1"/>
      <c r="AL10697" s="1"/>
    </row>
    <row r="10698">
      <c r="I10698" s="1"/>
      <c r="J10698" s="1"/>
      <c r="K10698" s="1"/>
      <c r="AA10698" s="1"/>
      <c r="AB10698" s="1"/>
      <c r="AC10698" s="1"/>
      <c r="AJ10698" s="1"/>
      <c r="AK10698" s="1"/>
      <c r="AL10698" s="1"/>
    </row>
    <row r="10699">
      <c r="I10699" s="1"/>
      <c r="J10699" s="1"/>
      <c r="K10699" s="1"/>
      <c r="AA10699" s="1"/>
      <c r="AB10699" s="1"/>
      <c r="AC10699" s="1"/>
      <c r="AJ10699" s="1"/>
      <c r="AK10699" s="1"/>
      <c r="AL10699" s="1"/>
    </row>
    <row r="10700">
      <c r="I10700" s="1"/>
      <c r="J10700" s="1"/>
      <c r="K10700" s="1"/>
      <c r="AA10700" s="1"/>
      <c r="AB10700" s="1"/>
      <c r="AC10700" s="1"/>
      <c r="AJ10700" s="1"/>
      <c r="AK10700" s="1"/>
      <c r="AL10700" s="1"/>
    </row>
    <row r="10701">
      <c r="I10701" s="1"/>
      <c r="J10701" s="1"/>
      <c r="K10701" s="1"/>
      <c r="AA10701" s="1"/>
      <c r="AB10701" s="1"/>
      <c r="AC10701" s="1"/>
      <c r="AJ10701" s="1"/>
      <c r="AK10701" s="1"/>
      <c r="AL10701" s="1"/>
    </row>
    <row r="10702">
      <c r="I10702" s="1"/>
      <c r="J10702" s="1"/>
      <c r="K10702" s="1"/>
      <c r="AA10702" s="1"/>
      <c r="AB10702" s="1"/>
      <c r="AC10702" s="1"/>
      <c r="AJ10702" s="1"/>
      <c r="AK10702" s="1"/>
      <c r="AL10702" s="1"/>
    </row>
    <row r="10703">
      <c r="I10703" s="1"/>
      <c r="J10703" s="1"/>
      <c r="K10703" s="1"/>
      <c r="AA10703" s="1"/>
      <c r="AB10703" s="1"/>
      <c r="AC10703" s="1"/>
      <c r="AJ10703" s="1"/>
      <c r="AK10703" s="1"/>
      <c r="AL10703" s="1"/>
    </row>
    <row r="10704">
      <c r="I10704" s="1"/>
      <c r="J10704" s="1"/>
      <c r="K10704" s="1"/>
      <c r="AA10704" s="1"/>
      <c r="AB10704" s="1"/>
      <c r="AC10704" s="1"/>
      <c r="AJ10704" s="1"/>
      <c r="AK10704" s="1"/>
      <c r="AL10704" s="1"/>
    </row>
    <row r="10705">
      <c r="I10705" s="1"/>
      <c r="J10705" s="1"/>
      <c r="K10705" s="1"/>
      <c r="AA10705" s="1"/>
      <c r="AB10705" s="1"/>
      <c r="AC10705" s="1"/>
      <c r="AJ10705" s="1"/>
      <c r="AK10705" s="1"/>
      <c r="AL10705" s="1"/>
    </row>
    <row r="10706">
      <c r="I10706" s="1"/>
      <c r="J10706" s="1"/>
      <c r="K10706" s="1"/>
      <c r="AA10706" s="1"/>
      <c r="AB10706" s="1"/>
      <c r="AC10706" s="1"/>
      <c r="AJ10706" s="1"/>
      <c r="AK10706" s="1"/>
      <c r="AL10706" s="1"/>
    </row>
    <row r="10707">
      <c r="I10707" s="1"/>
      <c r="J10707" s="1"/>
      <c r="K10707" s="1"/>
      <c r="AA10707" s="1"/>
      <c r="AB10707" s="1"/>
      <c r="AC10707" s="1"/>
      <c r="AJ10707" s="1"/>
      <c r="AK10707" s="1"/>
      <c r="AL10707" s="1"/>
    </row>
    <row r="10708">
      <c r="I10708" s="1"/>
      <c r="J10708" s="1"/>
      <c r="K10708" s="1"/>
      <c r="AA10708" s="1"/>
      <c r="AB10708" s="1"/>
      <c r="AC10708" s="1"/>
      <c r="AJ10708" s="1"/>
      <c r="AK10708" s="1"/>
      <c r="AL10708" s="1"/>
    </row>
    <row r="10709">
      <c r="I10709" s="1"/>
      <c r="J10709" s="1"/>
      <c r="K10709" s="1"/>
      <c r="AA10709" s="1"/>
      <c r="AB10709" s="1"/>
      <c r="AC10709" s="1"/>
      <c r="AJ10709" s="1"/>
      <c r="AK10709" s="1"/>
      <c r="AL10709" s="1"/>
    </row>
    <row r="10710">
      <c r="I10710" s="1"/>
      <c r="J10710" s="1"/>
      <c r="K10710" s="1"/>
      <c r="AA10710" s="1"/>
      <c r="AB10710" s="1"/>
      <c r="AC10710" s="1"/>
      <c r="AJ10710" s="1"/>
      <c r="AK10710" s="1"/>
      <c r="AL10710" s="1"/>
    </row>
    <row r="10711">
      <c r="I10711" s="1"/>
      <c r="J10711" s="1"/>
      <c r="K10711" s="1"/>
      <c r="AA10711" s="1"/>
      <c r="AB10711" s="1"/>
      <c r="AC10711" s="1"/>
      <c r="AJ10711" s="1"/>
      <c r="AK10711" s="1"/>
      <c r="AL10711" s="1"/>
    </row>
    <row r="10712">
      <c r="I10712" s="1"/>
      <c r="J10712" s="1"/>
      <c r="K10712" s="1"/>
      <c r="AA10712" s="1"/>
      <c r="AB10712" s="1"/>
      <c r="AC10712" s="1"/>
      <c r="AJ10712" s="1"/>
      <c r="AK10712" s="1"/>
      <c r="AL10712" s="1"/>
    </row>
    <row r="10713">
      <c r="I10713" s="1"/>
      <c r="J10713" s="1"/>
      <c r="K10713" s="1"/>
      <c r="AA10713" s="1"/>
      <c r="AB10713" s="1"/>
      <c r="AC10713" s="1"/>
      <c r="AJ10713" s="1"/>
      <c r="AK10713" s="1"/>
      <c r="AL10713" s="1"/>
    </row>
    <row r="10714">
      <c r="I10714" s="1"/>
      <c r="J10714" s="1"/>
      <c r="K10714" s="1"/>
      <c r="AA10714" s="1"/>
      <c r="AB10714" s="1"/>
      <c r="AC10714" s="1"/>
      <c r="AJ10714" s="1"/>
      <c r="AK10714" s="1"/>
      <c r="AL10714" s="1"/>
    </row>
    <row r="10715">
      <c r="I10715" s="1"/>
      <c r="J10715" s="1"/>
      <c r="K10715" s="1"/>
      <c r="AA10715" s="1"/>
      <c r="AB10715" s="1"/>
      <c r="AC10715" s="1"/>
      <c r="AJ10715" s="1"/>
      <c r="AK10715" s="1"/>
      <c r="AL10715" s="1"/>
    </row>
    <row r="10716">
      <c r="I10716" s="1"/>
      <c r="J10716" s="1"/>
      <c r="K10716" s="1"/>
      <c r="AA10716" s="1"/>
      <c r="AB10716" s="1"/>
      <c r="AC10716" s="1"/>
      <c r="AJ10716" s="1"/>
      <c r="AK10716" s="1"/>
      <c r="AL10716" s="1"/>
    </row>
    <row r="10717">
      <c r="I10717" s="1"/>
      <c r="J10717" s="1"/>
      <c r="K10717" s="1"/>
      <c r="AA10717" s="1"/>
      <c r="AB10717" s="1"/>
      <c r="AC10717" s="1"/>
      <c r="AJ10717" s="1"/>
      <c r="AK10717" s="1"/>
      <c r="AL10717" s="1"/>
    </row>
    <row r="10718">
      <c r="I10718" s="1"/>
      <c r="J10718" s="1"/>
      <c r="K10718" s="1"/>
      <c r="AA10718" s="1"/>
      <c r="AB10718" s="1"/>
      <c r="AC10718" s="1"/>
      <c r="AJ10718" s="1"/>
      <c r="AK10718" s="1"/>
      <c r="AL10718" s="1"/>
    </row>
    <row r="10719">
      <c r="I10719" s="1"/>
      <c r="J10719" s="1"/>
      <c r="K10719" s="1"/>
      <c r="AA10719" s="1"/>
      <c r="AB10719" s="1"/>
      <c r="AC10719" s="1"/>
      <c r="AJ10719" s="1"/>
      <c r="AK10719" s="1"/>
      <c r="AL10719" s="1"/>
    </row>
    <row r="10720">
      <c r="I10720" s="1"/>
      <c r="J10720" s="1"/>
      <c r="K10720" s="1"/>
      <c r="AA10720" s="1"/>
      <c r="AB10720" s="1"/>
      <c r="AC10720" s="1"/>
      <c r="AJ10720" s="1"/>
      <c r="AK10720" s="1"/>
      <c r="AL10720" s="1"/>
    </row>
    <row r="10721">
      <c r="I10721" s="1"/>
      <c r="J10721" s="1"/>
      <c r="K10721" s="1"/>
      <c r="AA10721" s="1"/>
      <c r="AB10721" s="1"/>
      <c r="AC10721" s="1"/>
      <c r="AJ10721" s="1"/>
      <c r="AK10721" s="1"/>
      <c r="AL10721" s="1"/>
    </row>
    <row r="10722">
      <c r="I10722" s="1"/>
      <c r="J10722" s="1"/>
      <c r="K10722" s="1"/>
      <c r="AA10722" s="1"/>
      <c r="AB10722" s="1"/>
      <c r="AC10722" s="1"/>
      <c r="AJ10722" s="1"/>
      <c r="AK10722" s="1"/>
      <c r="AL10722" s="1"/>
    </row>
    <row r="10723">
      <c r="I10723" s="1"/>
      <c r="J10723" s="1"/>
      <c r="K10723" s="1"/>
      <c r="AA10723" s="1"/>
      <c r="AB10723" s="1"/>
      <c r="AC10723" s="1"/>
      <c r="AJ10723" s="1"/>
      <c r="AK10723" s="1"/>
      <c r="AL10723" s="1"/>
    </row>
    <row r="10724">
      <c r="I10724" s="1"/>
      <c r="J10724" s="1"/>
      <c r="K10724" s="1"/>
      <c r="AA10724" s="1"/>
      <c r="AB10724" s="1"/>
      <c r="AC10724" s="1"/>
      <c r="AJ10724" s="1"/>
      <c r="AK10724" s="1"/>
      <c r="AL10724" s="1"/>
    </row>
    <row r="10725">
      <c r="I10725" s="1"/>
      <c r="J10725" s="1"/>
      <c r="K10725" s="1"/>
      <c r="AA10725" s="1"/>
      <c r="AB10725" s="1"/>
      <c r="AC10725" s="1"/>
      <c r="AJ10725" s="1"/>
      <c r="AK10725" s="1"/>
      <c r="AL10725" s="1"/>
    </row>
    <row r="10726">
      <c r="I10726" s="1"/>
      <c r="J10726" s="1"/>
      <c r="K10726" s="1"/>
      <c r="AA10726" s="1"/>
      <c r="AB10726" s="1"/>
      <c r="AC10726" s="1"/>
      <c r="AJ10726" s="1"/>
      <c r="AK10726" s="1"/>
      <c r="AL10726" s="1"/>
    </row>
    <row r="10727">
      <c r="I10727" s="1"/>
      <c r="J10727" s="1"/>
      <c r="K10727" s="1"/>
      <c r="AA10727" s="1"/>
      <c r="AB10727" s="1"/>
      <c r="AC10727" s="1"/>
      <c r="AJ10727" s="1"/>
      <c r="AK10727" s="1"/>
      <c r="AL10727" s="1"/>
    </row>
    <row r="10728">
      <c r="I10728" s="1"/>
      <c r="J10728" s="1"/>
      <c r="K10728" s="1"/>
      <c r="AA10728" s="1"/>
      <c r="AB10728" s="1"/>
      <c r="AC10728" s="1"/>
      <c r="AJ10728" s="1"/>
      <c r="AK10728" s="1"/>
      <c r="AL10728" s="1"/>
    </row>
    <row r="10729">
      <c r="I10729" s="1"/>
      <c r="J10729" s="1"/>
      <c r="K10729" s="1"/>
      <c r="AA10729" s="1"/>
      <c r="AB10729" s="1"/>
      <c r="AC10729" s="1"/>
      <c r="AJ10729" s="1"/>
      <c r="AK10729" s="1"/>
      <c r="AL10729" s="1"/>
    </row>
    <row r="10730">
      <c r="I10730" s="1"/>
      <c r="J10730" s="1"/>
      <c r="K10730" s="1"/>
      <c r="AA10730" s="1"/>
      <c r="AB10730" s="1"/>
      <c r="AC10730" s="1"/>
      <c r="AJ10730" s="1"/>
      <c r="AK10730" s="1"/>
      <c r="AL10730" s="1"/>
    </row>
    <row r="10731">
      <c r="I10731" s="1"/>
      <c r="J10731" s="1"/>
      <c r="K10731" s="1"/>
      <c r="AA10731" s="1"/>
      <c r="AB10731" s="1"/>
      <c r="AC10731" s="1"/>
      <c r="AJ10731" s="1"/>
      <c r="AK10731" s="1"/>
      <c r="AL10731" s="1"/>
    </row>
    <row r="10732">
      <c r="I10732" s="1"/>
      <c r="J10732" s="1"/>
      <c r="K10732" s="1"/>
      <c r="AA10732" s="1"/>
      <c r="AB10732" s="1"/>
      <c r="AC10732" s="1"/>
      <c r="AJ10732" s="1"/>
      <c r="AK10732" s="1"/>
      <c r="AL10732" s="1"/>
    </row>
    <row r="10733">
      <c r="I10733" s="1"/>
      <c r="J10733" s="1"/>
      <c r="K10733" s="1"/>
      <c r="AA10733" s="1"/>
      <c r="AB10733" s="1"/>
      <c r="AC10733" s="1"/>
      <c r="AJ10733" s="1"/>
      <c r="AK10733" s="1"/>
      <c r="AL10733" s="1"/>
    </row>
    <row r="10734">
      <c r="I10734" s="1"/>
      <c r="J10734" s="1"/>
      <c r="K10734" s="1"/>
      <c r="AA10734" s="1"/>
      <c r="AB10734" s="1"/>
      <c r="AC10734" s="1"/>
      <c r="AJ10734" s="1"/>
      <c r="AK10734" s="1"/>
      <c r="AL10734" s="1"/>
    </row>
    <row r="10735">
      <c r="I10735" s="1"/>
      <c r="J10735" s="1"/>
      <c r="K10735" s="1"/>
      <c r="AA10735" s="1"/>
      <c r="AB10735" s="1"/>
      <c r="AC10735" s="1"/>
      <c r="AJ10735" s="1"/>
      <c r="AK10735" s="1"/>
      <c r="AL10735" s="1"/>
    </row>
    <row r="10736">
      <c r="I10736" s="1"/>
      <c r="J10736" s="1"/>
      <c r="K10736" s="1"/>
      <c r="AA10736" s="1"/>
      <c r="AB10736" s="1"/>
      <c r="AC10736" s="1"/>
      <c r="AJ10736" s="1"/>
      <c r="AK10736" s="1"/>
      <c r="AL10736" s="1"/>
    </row>
    <row r="10737">
      <c r="I10737" s="1"/>
      <c r="J10737" s="1"/>
      <c r="K10737" s="1"/>
      <c r="AA10737" s="1"/>
      <c r="AB10737" s="1"/>
      <c r="AC10737" s="1"/>
      <c r="AJ10737" s="1"/>
      <c r="AK10737" s="1"/>
      <c r="AL10737" s="1"/>
    </row>
    <row r="10738">
      <c r="I10738" s="1"/>
      <c r="J10738" s="1"/>
      <c r="K10738" s="1"/>
      <c r="AA10738" s="1"/>
      <c r="AB10738" s="1"/>
      <c r="AC10738" s="1"/>
      <c r="AJ10738" s="1"/>
      <c r="AK10738" s="1"/>
      <c r="AL10738" s="1"/>
    </row>
    <row r="10739">
      <c r="I10739" s="1"/>
      <c r="J10739" s="1"/>
      <c r="K10739" s="1"/>
      <c r="AA10739" s="1"/>
      <c r="AB10739" s="1"/>
      <c r="AC10739" s="1"/>
      <c r="AJ10739" s="1"/>
      <c r="AK10739" s="1"/>
      <c r="AL10739" s="1"/>
    </row>
    <row r="10740">
      <c r="I10740" s="1"/>
      <c r="J10740" s="1"/>
      <c r="K10740" s="1"/>
      <c r="AA10740" s="1"/>
      <c r="AB10740" s="1"/>
      <c r="AC10740" s="1"/>
      <c r="AJ10740" s="1"/>
      <c r="AK10740" s="1"/>
      <c r="AL10740" s="1"/>
    </row>
    <row r="10741">
      <c r="I10741" s="1"/>
      <c r="J10741" s="1"/>
      <c r="K10741" s="1"/>
      <c r="AA10741" s="1"/>
      <c r="AB10741" s="1"/>
      <c r="AC10741" s="1"/>
      <c r="AJ10741" s="1"/>
      <c r="AK10741" s="1"/>
      <c r="AL10741" s="1"/>
    </row>
    <row r="10742">
      <c r="I10742" s="1"/>
      <c r="J10742" s="1"/>
      <c r="K10742" s="1"/>
      <c r="AA10742" s="1"/>
      <c r="AB10742" s="1"/>
      <c r="AC10742" s="1"/>
      <c r="AJ10742" s="1"/>
      <c r="AK10742" s="1"/>
      <c r="AL10742" s="1"/>
    </row>
    <row r="10743">
      <c r="I10743" s="1"/>
      <c r="J10743" s="1"/>
      <c r="K10743" s="1"/>
      <c r="AA10743" s="1"/>
      <c r="AB10743" s="1"/>
      <c r="AC10743" s="1"/>
      <c r="AJ10743" s="1"/>
      <c r="AK10743" s="1"/>
      <c r="AL10743" s="1"/>
    </row>
    <row r="10744">
      <c r="I10744" s="1"/>
      <c r="J10744" s="1"/>
      <c r="K10744" s="1"/>
      <c r="AA10744" s="1"/>
      <c r="AB10744" s="1"/>
      <c r="AC10744" s="1"/>
      <c r="AJ10744" s="1"/>
      <c r="AK10744" s="1"/>
      <c r="AL10744" s="1"/>
    </row>
    <row r="10745">
      <c r="I10745" s="1"/>
      <c r="J10745" s="1"/>
      <c r="K10745" s="1"/>
      <c r="AA10745" s="1"/>
      <c r="AB10745" s="1"/>
      <c r="AC10745" s="1"/>
      <c r="AJ10745" s="1"/>
      <c r="AK10745" s="1"/>
      <c r="AL10745" s="1"/>
    </row>
    <row r="10746">
      <c r="I10746" s="1"/>
      <c r="J10746" s="1"/>
      <c r="K10746" s="1"/>
      <c r="AA10746" s="1"/>
      <c r="AB10746" s="1"/>
      <c r="AC10746" s="1"/>
      <c r="AJ10746" s="1"/>
      <c r="AK10746" s="1"/>
      <c r="AL10746" s="1"/>
    </row>
    <row r="10747">
      <c r="I10747" s="1"/>
      <c r="J10747" s="1"/>
      <c r="K10747" s="1"/>
      <c r="AA10747" s="1"/>
      <c r="AB10747" s="1"/>
      <c r="AC10747" s="1"/>
      <c r="AJ10747" s="1"/>
      <c r="AK10747" s="1"/>
      <c r="AL10747" s="1"/>
    </row>
    <row r="10748">
      <c r="I10748" s="1"/>
      <c r="J10748" s="1"/>
      <c r="K10748" s="1"/>
      <c r="AA10748" s="1"/>
      <c r="AB10748" s="1"/>
      <c r="AC10748" s="1"/>
      <c r="AJ10748" s="1"/>
      <c r="AK10748" s="1"/>
      <c r="AL10748" s="1"/>
    </row>
    <row r="10749">
      <c r="I10749" s="1"/>
      <c r="J10749" s="1"/>
      <c r="K10749" s="1"/>
      <c r="AA10749" s="1"/>
      <c r="AB10749" s="1"/>
      <c r="AC10749" s="1"/>
      <c r="AJ10749" s="1"/>
      <c r="AK10749" s="1"/>
      <c r="AL10749" s="1"/>
    </row>
    <row r="10750">
      <c r="I10750" s="1"/>
      <c r="J10750" s="1"/>
      <c r="K10750" s="1"/>
      <c r="AA10750" s="1"/>
      <c r="AB10750" s="1"/>
      <c r="AC10750" s="1"/>
      <c r="AJ10750" s="1"/>
      <c r="AK10750" s="1"/>
      <c r="AL10750" s="1"/>
    </row>
    <row r="10751">
      <c r="I10751" s="1"/>
      <c r="J10751" s="1"/>
      <c r="K10751" s="1"/>
      <c r="AA10751" s="1"/>
      <c r="AB10751" s="1"/>
      <c r="AC10751" s="1"/>
      <c r="AJ10751" s="1"/>
      <c r="AK10751" s="1"/>
      <c r="AL10751" s="1"/>
    </row>
    <row r="10752">
      <c r="I10752" s="1"/>
      <c r="J10752" s="1"/>
      <c r="K10752" s="1"/>
      <c r="AA10752" s="1"/>
      <c r="AB10752" s="1"/>
      <c r="AC10752" s="1"/>
      <c r="AJ10752" s="1"/>
      <c r="AK10752" s="1"/>
      <c r="AL10752" s="1"/>
    </row>
    <row r="10753">
      <c r="I10753" s="1"/>
      <c r="J10753" s="1"/>
      <c r="K10753" s="1"/>
      <c r="AA10753" s="1"/>
      <c r="AB10753" s="1"/>
      <c r="AC10753" s="1"/>
      <c r="AJ10753" s="1"/>
      <c r="AK10753" s="1"/>
      <c r="AL10753" s="1"/>
    </row>
    <row r="10754">
      <c r="I10754" s="1"/>
      <c r="J10754" s="1"/>
      <c r="K10754" s="1"/>
      <c r="AA10754" s="1"/>
      <c r="AB10754" s="1"/>
      <c r="AC10754" s="1"/>
      <c r="AJ10754" s="1"/>
      <c r="AK10754" s="1"/>
      <c r="AL10754" s="1"/>
    </row>
    <row r="10755">
      <c r="I10755" s="1"/>
      <c r="J10755" s="1"/>
      <c r="K10755" s="1"/>
      <c r="AA10755" s="1"/>
      <c r="AB10755" s="1"/>
      <c r="AC10755" s="1"/>
      <c r="AJ10755" s="1"/>
      <c r="AK10755" s="1"/>
      <c r="AL10755" s="1"/>
    </row>
    <row r="10756">
      <c r="I10756" s="1"/>
      <c r="J10756" s="1"/>
      <c r="K10756" s="1"/>
      <c r="AA10756" s="1"/>
      <c r="AB10756" s="1"/>
      <c r="AC10756" s="1"/>
      <c r="AJ10756" s="1"/>
      <c r="AK10756" s="1"/>
      <c r="AL10756" s="1"/>
    </row>
    <row r="10757">
      <c r="I10757" s="1"/>
      <c r="J10757" s="1"/>
      <c r="K10757" s="1"/>
      <c r="AA10757" s="1"/>
      <c r="AB10757" s="1"/>
      <c r="AC10757" s="1"/>
      <c r="AJ10757" s="1"/>
      <c r="AK10757" s="1"/>
      <c r="AL10757" s="1"/>
    </row>
    <row r="10758">
      <c r="I10758" s="1"/>
      <c r="J10758" s="1"/>
      <c r="K10758" s="1"/>
      <c r="AA10758" s="1"/>
      <c r="AB10758" s="1"/>
      <c r="AC10758" s="1"/>
      <c r="AJ10758" s="1"/>
      <c r="AK10758" s="1"/>
      <c r="AL10758" s="1"/>
    </row>
    <row r="10759">
      <c r="I10759" s="1"/>
      <c r="J10759" s="1"/>
      <c r="K10759" s="1"/>
      <c r="AA10759" s="1"/>
      <c r="AB10759" s="1"/>
      <c r="AC10759" s="1"/>
      <c r="AJ10759" s="1"/>
      <c r="AK10759" s="1"/>
      <c r="AL10759" s="1"/>
    </row>
    <row r="10760">
      <c r="I10760" s="1"/>
      <c r="J10760" s="1"/>
      <c r="K10760" s="1"/>
      <c r="AA10760" s="1"/>
      <c r="AB10760" s="1"/>
      <c r="AC10760" s="1"/>
      <c r="AJ10760" s="1"/>
      <c r="AK10760" s="1"/>
      <c r="AL10760" s="1"/>
    </row>
    <row r="10761">
      <c r="I10761" s="1"/>
      <c r="J10761" s="1"/>
      <c r="K10761" s="1"/>
      <c r="AA10761" s="1"/>
      <c r="AB10761" s="1"/>
      <c r="AC10761" s="1"/>
      <c r="AJ10761" s="1"/>
      <c r="AK10761" s="1"/>
      <c r="AL10761" s="1"/>
    </row>
    <row r="10762">
      <c r="I10762" s="1"/>
      <c r="J10762" s="1"/>
      <c r="K10762" s="1"/>
      <c r="AA10762" s="1"/>
      <c r="AB10762" s="1"/>
      <c r="AC10762" s="1"/>
      <c r="AJ10762" s="1"/>
      <c r="AK10762" s="1"/>
      <c r="AL10762" s="1"/>
    </row>
    <row r="10763">
      <c r="I10763" s="1"/>
      <c r="J10763" s="1"/>
      <c r="K10763" s="1"/>
      <c r="AA10763" s="1"/>
      <c r="AB10763" s="1"/>
      <c r="AC10763" s="1"/>
      <c r="AJ10763" s="1"/>
      <c r="AK10763" s="1"/>
      <c r="AL10763" s="1"/>
    </row>
    <row r="10764">
      <c r="I10764" s="1"/>
      <c r="J10764" s="1"/>
      <c r="K10764" s="1"/>
      <c r="AA10764" s="1"/>
      <c r="AB10764" s="1"/>
      <c r="AC10764" s="1"/>
      <c r="AJ10764" s="1"/>
      <c r="AK10764" s="1"/>
      <c r="AL10764" s="1"/>
    </row>
    <row r="10765">
      <c r="I10765" s="1"/>
      <c r="J10765" s="1"/>
      <c r="K10765" s="1"/>
      <c r="AA10765" s="1"/>
      <c r="AB10765" s="1"/>
      <c r="AC10765" s="1"/>
      <c r="AJ10765" s="1"/>
      <c r="AK10765" s="1"/>
      <c r="AL10765" s="1"/>
    </row>
    <row r="10766">
      <c r="I10766" s="1"/>
      <c r="J10766" s="1"/>
      <c r="K10766" s="1"/>
      <c r="AA10766" s="1"/>
      <c r="AB10766" s="1"/>
      <c r="AC10766" s="1"/>
      <c r="AJ10766" s="1"/>
      <c r="AK10766" s="1"/>
      <c r="AL10766" s="1"/>
    </row>
    <row r="10767">
      <c r="I10767" s="1"/>
      <c r="J10767" s="1"/>
      <c r="K10767" s="1"/>
      <c r="AA10767" s="1"/>
      <c r="AB10767" s="1"/>
      <c r="AC10767" s="1"/>
      <c r="AJ10767" s="1"/>
      <c r="AK10767" s="1"/>
      <c r="AL10767" s="1"/>
    </row>
    <row r="10768">
      <c r="I10768" s="1"/>
      <c r="J10768" s="1"/>
      <c r="K10768" s="1"/>
      <c r="AA10768" s="1"/>
      <c r="AB10768" s="1"/>
      <c r="AC10768" s="1"/>
      <c r="AJ10768" s="1"/>
      <c r="AK10768" s="1"/>
      <c r="AL10768" s="1"/>
    </row>
    <row r="10769">
      <c r="I10769" s="1"/>
      <c r="J10769" s="1"/>
      <c r="K10769" s="1"/>
      <c r="AA10769" s="1"/>
      <c r="AB10769" s="1"/>
      <c r="AC10769" s="1"/>
      <c r="AJ10769" s="1"/>
      <c r="AK10769" s="1"/>
      <c r="AL10769" s="1"/>
    </row>
    <row r="10770">
      <c r="I10770" s="1"/>
      <c r="J10770" s="1"/>
      <c r="K10770" s="1"/>
      <c r="AA10770" s="1"/>
      <c r="AB10770" s="1"/>
      <c r="AC10770" s="1"/>
      <c r="AJ10770" s="1"/>
      <c r="AK10770" s="1"/>
      <c r="AL10770" s="1"/>
    </row>
    <row r="10771">
      <c r="I10771" s="1"/>
      <c r="J10771" s="1"/>
      <c r="K10771" s="1"/>
      <c r="AA10771" s="1"/>
      <c r="AB10771" s="1"/>
      <c r="AC10771" s="1"/>
      <c r="AJ10771" s="1"/>
      <c r="AK10771" s="1"/>
      <c r="AL10771" s="1"/>
    </row>
    <row r="10772">
      <c r="I10772" s="1"/>
      <c r="J10772" s="1"/>
      <c r="K10772" s="1"/>
      <c r="AA10772" s="1"/>
      <c r="AB10772" s="1"/>
      <c r="AC10772" s="1"/>
      <c r="AJ10772" s="1"/>
      <c r="AK10772" s="1"/>
      <c r="AL10772" s="1"/>
    </row>
    <row r="10773">
      <c r="I10773" s="1"/>
      <c r="J10773" s="1"/>
      <c r="K10773" s="1"/>
      <c r="AA10773" s="1"/>
      <c r="AB10773" s="1"/>
      <c r="AC10773" s="1"/>
      <c r="AJ10773" s="1"/>
      <c r="AK10773" s="1"/>
      <c r="AL10773" s="1"/>
    </row>
    <row r="10774">
      <c r="I10774" s="1"/>
      <c r="J10774" s="1"/>
      <c r="K10774" s="1"/>
      <c r="AA10774" s="1"/>
      <c r="AB10774" s="1"/>
      <c r="AC10774" s="1"/>
      <c r="AJ10774" s="1"/>
      <c r="AK10774" s="1"/>
      <c r="AL10774" s="1"/>
    </row>
    <row r="10775">
      <c r="I10775" s="1"/>
      <c r="J10775" s="1"/>
      <c r="K10775" s="1"/>
      <c r="AA10775" s="1"/>
      <c r="AB10775" s="1"/>
      <c r="AC10775" s="1"/>
      <c r="AJ10775" s="1"/>
      <c r="AK10775" s="1"/>
      <c r="AL10775" s="1"/>
    </row>
    <row r="10776">
      <c r="I10776" s="1"/>
      <c r="J10776" s="1"/>
      <c r="K10776" s="1"/>
      <c r="AA10776" s="1"/>
      <c r="AB10776" s="1"/>
      <c r="AC10776" s="1"/>
      <c r="AJ10776" s="1"/>
      <c r="AK10776" s="1"/>
      <c r="AL10776" s="1"/>
    </row>
    <row r="10777">
      <c r="I10777" s="1"/>
      <c r="J10777" s="1"/>
      <c r="K10777" s="1"/>
      <c r="AA10777" s="1"/>
      <c r="AB10777" s="1"/>
      <c r="AC10777" s="1"/>
      <c r="AJ10777" s="1"/>
      <c r="AK10777" s="1"/>
      <c r="AL10777" s="1"/>
    </row>
    <row r="10778">
      <c r="I10778" s="1"/>
      <c r="J10778" s="1"/>
      <c r="K10778" s="1"/>
      <c r="AA10778" s="1"/>
      <c r="AB10778" s="1"/>
      <c r="AC10778" s="1"/>
      <c r="AJ10778" s="1"/>
      <c r="AK10778" s="1"/>
      <c r="AL10778" s="1"/>
    </row>
    <row r="10779">
      <c r="I10779" s="1"/>
      <c r="J10779" s="1"/>
      <c r="K10779" s="1"/>
      <c r="AA10779" s="1"/>
      <c r="AB10779" s="1"/>
      <c r="AC10779" s="1"/>
      <c r="AJ10779" s="1"/>
      <c r="AK10779" s="1"/>
      <c r="AL10779" s="1"/>
    </row>
    <row r="10780">
      <c r="I10780" s="1"/>
      <c r="J10780" s="1"/>
      <c r="K10780" s="1"/>
      <c r="AA10780" s="1"/>
      <c r="AB10780" s="1"/>
      <c r="AC10780" s="1"/>
      <c r="AJ10780" s="1"/>
      <c r="AK10780" s="1"/>
      <c r="AL10780" s="1"/>
    </row>
    <row r="10781">
      <c r="I10781" s="1"/>
      <c r="J10781" s="1"/>
      <c r="K10781" s="1"/>
      <c r="AA10781" s="1"/>
      <c r="AB10781" s="1"/>
      <c r="AC10781" s="1"/>
      <c r="AJ10781" s="1"/>
      <c r="AK10781" s="1"/>
      <c r="AL10781" s="1"/>
    </row>
    <row r="10782">
      <c r="I10782" s="1"/>
      <c r="J10782" s="1"/>
      <c r="K10782" s="1"/>
      <c r="AA10782" s="1"/>
      <c r="AB10782" s="1"/>
      <c r="AC10782" s="1"/>
      <c r="AJ10782" s="1"/>
      <c r="AK10782" s="1"/>
      <c r="AL10782" s="1"/>
    </row>
    <row r="10783">
      <c r="I10783" s="1"/>
      <c r="J10783" s="1"/>
      <c r="K10783" s="1"/>
      <c r="AA10783" s="1"/>
      <c r="AB10783" s="1"/>
      <c r="AC10783" s="1"/>
      <c r="AJ10783" s="1"/>
      <c r="AK10783" s="1"/>
      <c r="AL10783" s="1"/>
    </row>
    <row r="10784">
      <c r="I10784" s="1"/>
      <c r="J10784" s="1"/>
      <c r="K10784" s="1"/>
      <c r="AA10784" s="1"/>
      <c r="AB10784" s="1"/>
      <c r="AC10784" s="1"/>
      <c r="AJ10784" s="1"/>
      <c r="AK10784" s="1"/>
      <c r="AL10784" s="1"/>
    </row>
    <row r="10785">
      <c r="I10785" s="1"/>
      <c r="J10785" s="1"/>
      <c r="K10785" s="1"/>
      <c r="AA10785" s="1"/>
      <c r="AB10785" s="1"/>
      <c r="AC10785" s="1"/>
      <c r="AJ10785" s="1"/>
      <c r="AK10785" s="1"/>
      <c r="AL10785" s="1"/>
    </row>
    <row r="10786">
      <c r="I10786" s="1"/>
      <c r="J10786" s="1"/>
      <c r="K10786" s="1"/>
      <c r="AA10786" s="1"/>
      <c r="AB10786" s="1"/>
      <c r="AC10786" s="1"/>
      <c r="AJ10786" s="1"/>
      <c r="AK10786" s="1"/>
      <c r="AL10786" s="1"/>
    </row>
    <row r="10787">
      <c r="I10787" s="1"/>
      <c r="J10787" s="1"/>
      <c r="K10787" s="1"/>
      <c r="AA10787" s="1"/>
      <c r="AB10787" s="1"/>
      <c r="AC10787" s="1"/>
      <c r="AJ10787" s="1"/>
      <c r="AK10787" s="1"/>
      <c r="AL10787" s="1"/>
    </row>
    <row r="10788">
      <c r="I10788" s="1"/>
      <c r="J10788" s="1"/>
      <c r="K10788" s="1"/>
      <c r="AA10788" s="1"/>
      <c r="AB10788" s="1"/>
      <c r="AC10788" s="1"/>
      <c r="AJ10788" s="1"/>
      <c r="AK10788" s="1"/>
      <c r="AL10788" s="1"/>
    </row>
    <row r="10789">
      <c r="I10789" s="1"/>
      <c r="J10789" s="1"/>
      <c r="K10789" s="1"/>
      <c r="AA10789" s="1"/>
      <c r="AB10789" s="1"/>
      <c r="AC10789" s="1"/>
      <c r="AJ10789" s="1"/>
      <c r="AK10789" s="1"/>
      <c r="AL10789" s="1"/>
    </row>
    <row r="10790">
      <c r="I10790" s="1"/>
      <c r="J10790" s="1"/>
      <c r="K10790" s="1"/>
      <c r="AA10790" s="1"/>
      <c r="AB10790" s="1"/>
      <c r="AC10790" s="1"/>
      <c r="AJ10790" s="1"/>
      <c r="AK10790" s="1"/>
      <c r="AL10790" s="1"/>
    </row>
    <row r="10791">
      <c r="I10791" s="1"/>
      <c r="J10791" s="1"/>
      <c r="K10791" s="1"/>
      <c r="AA10791" s="1"/>
      <c r="AB10791" s="1"/>
      <c r="AC10791" s="1"/>
      <c r="AJ10791" s="1"/>
      <c r="AK10791" s="1"/>
      <c r="AL10791" s="1"/>
    </row>
    <row r="10792">
      <c r="I10792" s="1"/>
      <c r="J10792" s="1"/>
      <c r="K10792" s="1"/>
      <c r="AA10792" s="1"/>
      <c r="AB10792" s="1"/>
      <c r="AC10792" s="1"/>
      <c r="AJ10792" s="1"/>
      <c r="AK10792" s="1"/>
      <c r="AL10792" s="1"/>
    </row>
    <row r="10793">
      <c r="I10793" s="1"/>
      <c r="J10793" s="1"/>
      <c r="K10793" s="1"/>
      <c r="AA10793" s="1"/>
      <c r="AB10793" s="1"/>
      <c r="AC10793" s="1"/>
      <c r="AJ10793" s="1"/>
      <c r="AK10793" s="1"/>
      <c r="AL10793" s="1"/>
    </row>
    <row r="10794">
      <c r="I10794" s="1"/>
      <c r="J10794" s="1"/>
      <c r="K10794" s="1"/>
      <c r="AA10794" s="1"/>
      <c r="AB10794" s="1"/>
      <c r="AC10794" s="1"/>
      <c r="AJ10794" s="1"/>
      <c r="AK10794" s="1"/>
      <c r="AL10794" s="1"/>
    </row>
    <row r="10795">
      <c r="I10795" s="1"/>
      <c r="J10795" s="1"/>
      <c r="K10795" s="1"/>
      <c r="AA10795" s="1"/>
      <c r="AB10795" s="1"/>
      <c r="AC10795" s="1"/>
      <c r="AJ10795" s="1"/>
      <c r="AK10795" s="1"/>
      <c r="AL10795" s="1"/>
    </row>
    <row r="10796">
      <c r="I10796" s="1"/>
      <c r="J10796" s="1"/>
      <c r="K10796" s="1"/>
      <c r="AA10796" s="1"/>
      <c r="AB10796" s="1"/>
      <c r="AC10796" s="1"/>
      <c r="AJ10796" s="1"/>
      <c r="AK10796" s="1"/>
      <c r="AL10796" s="1"/>
    </row>
    <row r="10797">
      <c r="I10797" s="1"/>
      <c r="J10797" s="1"/>
      <c r="K10797" s="1"/>
      <c r="AA10797" s="1"/>
      <c r="AB10797" s="1"/>
      <c r="AC10797" s="1"/>
      <c r="AJ10797" s="1"/>
      <c r="AK10797" s="1"/>
      <c r="AL10797" s="1"/>
    </row>
    <row r="10798">
      <c r="I10798" s="1"/>
      <c r="J10798" s="1"/>
      <c r="K10798" s="1"/>
      <c r="AA10798" s="1"/>
      <c r="AB10798" s="1"/>
      <c r="AC10798" s="1"/>
      <c r="AJ10798" s="1"/>
      <c r="AK10798" s="1"/>
      <c r="AL10798" s="1"/>
    </row>
    <row r="10799">
      <c r="I10799" s="1"/>
      <c r="J10799" s="1"/>
      <c r="K10799" s="1"/>
      <c r="AA10799" s="1"/>
      <c r="AB10799" s="1"/>
      <c r="AC10799" s="1"/>
      <c r="AJ10799" s="1"/>
      <c r="AK10799" s="1"/>
      <c r="AL10799" s="1"/>
    </row>
    <row r="10800">
      <c r="I10800" s="1"/>
      <c r="J10800" s="1"/>
      <c r="K10800" s="1"/>
      <c r="AA10800" s="1"/>
      <c r="AB10800" s="1"/>
      <c r="AC10800" s="1"/>
      <c r="AJ10800" s="1"/>
      <c r="AK10800" s="1"/>
      <c r="AL10800" s="1"/>
    </row>
    <row r="10801">
      <c r="I10801" s="1"/>
      <c r="J10801" s="1"/>
      <c r="K10801" s="1"/>
      <c r="AA10801" s="1"/>
      <c r="AB10801" s="1"/>
      <c r="AC10801" s="1"/>
      <c r="AJ10801" s="1"/>
      <c r="AK10801" s="1"/>
      <c r="AL10801" s="1"/>
    </row>
    <row r="10802">
      <c r="I10802" s="1"/>
      <c r="J10802" s="1"/>
      <c r="K10802" s="1"/>
      <c r="AA10802" s="1"/>
      <c r="AB10802" s="1"/>
      <c r="AC10802" s="1"/>
      <c r="AJ10802" s="1"/>
      <c r="AK10802" s="1"/>
      <c r="AL10802" s="1"/>
    </row>
    <row r="10803">
      <c r="I10803" s="1"/>
      <c r="J10803" s="1"/>
      <c r="K10803" s="1"/>
      <c r="AA10803" s="1"/>
      <c r="AB10803" s="1"/>
      <c r="AC10803" s="1"/>
      <c r="AJ10803" s="1"/>
      <c r="AK10803" s="1"/>
      <c r="AL10803" s="1"/>
    </row>
    <row r="10804">
      <c r="I10804" s="1"/>
      <c r="J10804" s="1"/>
      <c r="K10804" s="1"/>
      <c r="AA10804" s="1"/>
      <c r="AB10804" s="1"/>
      <c r="AC10804" s="1"/>
      <c r="AJ10804" s="1"/>
      <c r="AK10804" s="1"/>
      <c r="AL10804" s="1"/>
    </row>
    <row r="10805">
      <c r="I10805" s="1"/>
      <c r="J10805" s="1"/>
      <c r="K10805" s="1"/>
      <c r="AA10805" s="1"/>
      <c r="AB10805" s="1"/>
      <c r="AC10805" s="1"/>
      <c r="AJ10805" s="1"/>
      <c r="AK10805" s="1"/>
      <c r="AL10805" s="1"/>
    </row>
    <row r="10806">
      <c r="I10806" s="1"/>
      <c r="J10806" s="1"/>
      <c r="K10806" s="1"/>
      <c r="AA10806" s="1"/>
      <c r="AB10806" s="1"/>
      <c r="AC10806" s="1"/>
      <c r="AJ10806" s="1"/>
      <c r="AK10806" s="1"/>
      <c r="AL10806" s="1"/>
    </row>
    <row r="10807">
      <c r="I10807" s="1"/>
      <c r="J10807" s="1"/>
      <c r="K10807" s="1"/>
      <c r="AA10807" s="1"/>
      <c r="AB10807" s="1"/>
      <c r="AC10807" s="1"/>
      <c r="AJ10807" s="1"/>
      <c r="AK10807" s="1"/>
      <c r="AL10807" s="1"/>
    </row>
    <row r="10808">
      <c r="I10808" s="1"/>
      <c r="J10808" s="1"/>
      <c r="K10808" s="1"/>
      <c r="AA10808" s="1"/>
      <c r="AB10808" s="1"/>
      <c r="AC10808" s="1"/>
      <c r="AJ10808" s="1"/>
      <c r="AK10808" s="1"/>
      <c r="AL10808" s="1"/>
    </row>
    <row r="10809">
      <c r="I10809" s="1"/>
      <c r="J10809" s="1"/>
      <c r="K10809" s="1"/>
      <c r="AA10809" s="1"/>
      <c r="AB10809" s="1"/>
      <c r="AC10809" s="1"/>
      <c r="AJ10809" s="1"/>
      <c r="AK10809" s="1"/>
      <c r="AL10809" s="1"/>
    </row>
    <row r="10810">
      <c r="I10810" s="1"/>
      <c r="J10810" s="1"/>
      <c r="K10810" s="1"/>
      <c r="AA10810" s="1"/>
      <c r="AB10810" s="1"/>
      <c r="AC10810" s="1"/>
      <c r="AJ10810" s="1"/>
      <c r="AK10810" s="1"/>
      <c r="AL10810" s="1"/>
    </row>
    <row r="10811">
      <c r="I10811" s="1"/>
      <c r="J10811" s="1"/>
      <c r="K10811" s="1"/>
      <c r="AA10811" s="1"/>
      <c r="AB10811" s="1"/>
      <c r="AC10811" s="1"/>
      <c r="AJ10811" s="1"/>
      <c r="AK10811" s="1"/>
      <c r="AL10811" s="1"/>
    </row>
    <row r="10812">
      <c r="I10812" s="1"/>
      <c r="J10812" s="1"/>
      <c r="K10812" s="1"/>
      <c r="AA10812" s="1"/>
      <c r="AB10812" s="1"/>
      <c r="AC10812" s="1"/>
      <c r="AJ10812" s="1"/>
      <c r="AK10812" s="1"/>
      <c r="AL10812" s="1"/>
    </row>
    <row r="10813">
      <c r="I10813" s="1"/>
      <c r="J10813" s="1"/>
      <c r="K10813" s="1"/>
      <c r="AA10813" s="1"/>
      <c r="AB10813" s="1"/>
      <c r="AC10813" s="1"/>
      <c r="AJ10813" s="1"/>
      <c r="AK10813" s="1"/>
      <c r="AL10813" s="1"/>
    </row>
    <row r="10814">
      <c r="I10814" s="1"/>
      <c r="J10814" s="1"/>
      <c r="K10814" s="1"/>
      <c r="AA10814" s="1"/>
      <c r="AB10814" s="1"/>
      <c r="AC10814" s="1"/>
      <c r="AJ10814" s="1"/>
      <c r="AK10814" s="1"/>
      <c r="AL10814" s="1"/>
    </row>
    <row r="10815">
      <c r="I10815" s="1"/>
      <c r="J10815" s="1"/>
      <c r="K10815" s="1"/>
      <c r="AA10815" s="1"/>
      <c r="AB10815" s="1"/>
      <c r="AC10815" s="1"/>
      <c r="AJ10815" s="1"/>
      <c r="AK10815" s="1"/>
      <c r="AL10815" s="1"/>
    </row>
    <row r="10816">
      <c r="I10816" s="1"/>
      <c r="J10816" s="1"/>
      <c r="K10816" s="1"/>
      <c r="AA10816" s="1"/>
      <c r="AB10816" s="1"/>
      <c r="AC10816" s="1"/>
      <c r="AJ10816" s="1"/>
      <c r="AK10816" s="1"/>
      <c r="AL10816" s="1"/>
    </row>
    <row r="10817">
      <c r="I10817" s="1"/>
      <c r="J10817" s="1"/>
      <c r="K10817" s="1"/>
      <c r="AA10817" s="1"/>
      <c r="AB10817" s="1"/>
      <c r="AC10817" s="1"/>
      <c r="AJ10817" s="1"/>
      <c r="AK10817" s="1"/>
      <c r="AL10817" s="1"/>
    </row>
    <row r="10818">
      <c r="I10818" s="1"/>
      <c r="J10818" s="1"/>
      <c r="K10818" s="1"/>
      <c r="AA10818" s="1"/>
      <c r="AB10818" s="1"/>
      <c r="AC10818" s="1"/>
      <c r="AJ10818" s="1"/>
      <c r="AK10818" s="1"/>
      <c r="AL10818" s="1"/>
    </row>
    <row r="10819">
      <c r="I10819" s="1"/>
      <c r="J10819" s="1"/>
      <c r="K10819" s="1"/>
      <c r="AA10819" s="1"/>
      <c r="AB10819" s="1"/>
      <c r="AC10819" s="1"/>
      <c r="AJ10819" s="1"/>
      <c r="AK10819" s="1"/>
      <c r="AL10819" s="1"/>
    </row>
    <row r="10820">
      <c r="I10820" s="1"/>
      <c r="J10820" s="1"/>
      <c r="K10820" s="1"/>
      <c r="AA10820" s="1"/>
      <c r="AB10820" s="1"/>
      <c r="AC10820" s="1"/>
      <c r="AJ10820" s="1"/>
      <c r="AK10820" s="1"/>
      <c r="AL10820" s="1"/>
    </row>
    <row r="10821">
      <c r="I10821" s="1"/>
      <c r="J10821" s="1"/>
      <c r="K10821" s="1"/>
      <c r="AA10821" s="1"/>
      <c r="AB10821" s="1"/>
      <c r="AC10821" s="1"/>
      <c r="AJ10821" s="1"/>
      <c r="AK10821" s="1"/>
      <c r="AL10821" s="1"/>
    </row>
    <row r="10822">
      <c r="I10822" s="1"/>
      <c r="J10822" s="1"/>
      <c r="K10822" s="1"/>
      <c r="AA10822" s="1"/>
      <c r="AB10822" s="1"/>
      <c r="AC10822" s="1"/>
      <c r="AJ10822" s="1"/>
      <c r="AK10822" s="1"/>
      <c r="AL10822" s="1"/>
    </row>
    <row r="10823">
      <c r="I10823" s="1"/>
      <c r="J10823" s="1"/>
      <c r="K10823" s="1"/>
      <c r="AA10823" s="1"/>
      <c r="AB10823" s="1"/>
      <c r="AC10823" s="1"/>
      <c r="AJ10823" s="1"/>
      <c r="AK10823" s="1"/>
      <c r="AL10823" s="1"/>
    </row>
    <row r="10824">
      <c r="I10824" s="1"/>
      <c r="J10824" s="1"/>
      <c r="K10824" s="1"/>
      <c r="AA10824" s="1"/>
      <c r="AB10824" s="1"/>
      <c r="AC10824" s="1"/>
      <c r="AJ10824" s="1"/>
      <c r="AK10824" s="1"/>
      <c r="AL10824" s="1"/>
    </row>
    <row r="10825">
      <c r="I10825" s="1"/>
      <c r="J10825" s="1"/>
      <c r="K10825" s="1"/>
      <c r="AA10825" s="1"/>
      <c r="AB10825" s="1"/>
      <c r="AC10825" s="1"/>
      <c r="AJ10825" s="1"/>
      <c r="AK10825" s="1"/>
      <c r="AL10825" s="1"/>
    </row>
    <row r="10826">
      <c r="I10826" s="1"/>
      <c r="J10826" s="1"/>
      <c r="K10826" s="1"/>
      <c r="AA10826" s="1"/>
      <c r="AB10826" s="1"/>
      <c r="AC10826" s="1"/>
      <c r="AJ10826" s="1"/>
      <c r="AK10826" s="1"/>
      <c r="AL10826" s="1"/>
    </row>
    <row r="10827">
      <c r="I10827" s="1"/>
      <c r="J10827" s="1"/>
      <c r="K10827" s="1"/>
      <c r="AA10827" s="1"/>
      <c r="AB10827" s="1"/>
      <c r="AC10827" s="1"/>
      <c r="AJ10827" s="1"/>
      <c r="AK10827" s="1"/>
      <c r="AL10827" s="1"/>
    </row>
    <row r="10828">
      <c r="I10828" s="1"/>
      <c r="J10828" s="1"/>
      <c r="K10828" s="1"/>
      <c r="AA10828" s="1"/>
      <c r="AB10828" s="1"/>
      <c r="AC10828" s="1"/>
      <c r="AJ10828" s="1"/>
      <c r="AK10828" s="1"/>
      <c r="AL10828" s="1"/>
    </row>
    <row r="10829">
      <c r="I10829" s="1"/>
      <c r="J10829" s="1"/>
      <c r="K10829" s="1"/>
      <c r="AA10829" s="1"/>
      <c r="AB10829" s="1"/>
      <c r="AC10829" s="1"/>
      <c r="AJ10829" s="1"/>
      <c r="AK10829" s="1"/>
      <c r="AL10829" s="1"/>
    </row>
    <row r="10830">
      <c r="I10830" s="1"/>
      <c r="J10830" s="1"/>
      <c r="K10830" s="1"/>
      <c r="AA10830" s="1"/>
      <c r="AB10830" s="1"/>
      <c r="AC10830" s="1"/>
      <c r="AJ10830" s="1"/>
      <c r="AK10830" s="1"/>
      <c r="AL10830" s="1"/>
    </row>
    <row r="10831">
      <c r="I10831" s="1"/>
      <c r="J10831" s="1"/>
      <c r="K10831" s="1"/>
      <c r="AA10831" s="1"/>
      <c r="AB10831" s="1"/>
      <c r="AC10831" s="1"/>
      <c r="AJ10831" s="1"/>
      <c r="AK10831" s="1"/>
      <c r="AL10831" s="1"/>
    </row>
    <row r="10832">
      <c r="I10832" s="1"/>
      <c r="J10832" s="1"/>
      <c r="K10832" s="1"/>
      <c r="AA10832" s="1"/>
      <c r="AB10832" s="1"/>
      <c r="AC10832" s="1"/>
      <c r="AJ10832" s="1"/>
      <c r="AK10832" s="1"/>
      <c r="AL10832" s="1"/>
    </row>
    <row r="10833">
      <c r="I10833" s="1"/>
      <c r="J10833" s="1"/>
      <c r="K10833" s="1"/>
      <c r="AA10833" s="1"/>
      <c r="AB10833" s="1"/>
      <c r="AC10833" s="1"/>
      <c r="AJ10833" s="1"/>
      <c r="AK10833" s="1"/>
      <c r="AL10833" s="1"/>
    </row>
    <row r="10834">
      <c r="I10834" s="1"/>
      <c r="J10834" s="1"/>
      <c r="K10834" s="1"/>
      <c r="AA10834" s="1"/>
      <c r="AB10834" s="1"/>
      <c r="AC10834" s="1"/>
      <c r="AJ10834" s="1"/>
      <c r="AK10834" s="1"/>
      <c r="AL10834" s="1"/>
    </row>
    <row r="10835">
      <c r="I10835" s="1"/>
      <c r="J10835" s="1"/>
      <c r="K10835" s="1"/>
      <c r="AA10835" s="1"/>
      <c r="AB10835" s="1"/>
      <c r="AC10835" s="1"/>
      <c r="AJ10835" s="1"/>
      <c r="AK10835" s="1"/>
      <c r="AL10835" s="1"/>
    </row>
    <row r="10836">
      <c r="I10836" s="1"/>
      <c r="J10836" s="1"/>
      <c r="K10836" s="1"/>
      <c r="AA10836" s="1"/>
      <c r="AB10836" s="1"/>
      <c r="AC10836" s="1"/>
      <c r="AJ10836" s="1"/>
      <c r="AK10836" s="1"/>
      <c r="AL10836" s="1"/>
    </row>
    <row r="10837">
      <c r="I10837" s="1"/>
      <c r="J10837" s="1"/>
      <c r="K10837" s="1"/>
      <c r="AA10837" s="1"/>
      <c r="AB10837" s="1"/>
      <c r="AC10837" s="1"/>
      <c r="AJ10837" s="1"/>
      <c r="AK10837" s="1"/>
      <c r="AL10837" s="1"/>
    </row>
    <row r="10838">
      <c r="I10838" s="1"/>
      <c r="J10838" s="1"/>
      <c r="K10838" s="1"/>
      <c r="AA10838" s="1"/>
      <c r="AB10838" s="1"/>
      <c r="AC10838" s="1"/>
      <c r="AJ10838" s="1"/>
      <c r="AK10838" s="1"/>
      <c r="AL10838" s="1"/>
    </row>
    <row r="10839">
      <c r="I10839" s="1"/>
      <c r="J10839" s="1"/>
      <c r="K10839" s="1"/>
      <c r="AA10839" s="1"/>
      <c r="AB10839" s="1"/>
      <c r="AC10839" s="1"/>
      <c r="AJ10839" s="1"/>
      <c r="AK10839" s="1"/>
      <c r="AL10839" s="1"/>
    </row>
    <row r="10840">
      <c r="I10840" s="1"/>
      <c r="J10840" s="1"/>
      <c r="K10840" s="1"/>
      <c r="AA10840" s="1"/>
      <c r="AB10840" s="1"/>
      <c r="AC10840" s="1"/>
      <c r="AJ10840" s="1"/>
      <c r="AK10840" s="1"/>
      <c r="AL10840" s="1"/>
    </row>
    <row r="10841">
      <c r="I10841" s="1"/>
      <c r="J10841" s="1"/>
      <c r="K10841" s="1"/>
      <c r="AA10841" s="1"/>
      <c r="AB10841" s="1"/>
      <c r="AC10841" s="1"/>
      <c r="AJ10841" s="1"/>
      <c r="AK10841" s="1"/>
      <c r="AL10841" s="1"/>
    </row>
    <row r="10842">
      <c r="I10842" s="1"/>
      <c r="J10842" s="1"/>
      <c r="K10842" s="1"/>
      <c r="AA10842" s="1"/>
      <c r="AB10842" s="1"/>
      <c r="AC10842" s="1"/>
      <c r="AJ10842" s="1"/>
      <c r="AK10842" s="1"/>
      <c r="AL10842" s="1"/>
    </row>
    <row r="10843">
      <c r="I10843" s="1"/>
      <c r="J10843" s="1"/>
      <c r="K10843" s="1"/>
      <c r="AA10843" s="1"/>
      <c r="AB10843" s="1"/>
      <c r="AC10843" s="1"/>
      <c r="AJ10843" s="1"/>
      <c r="AK10843" s="1"/>
      <c r="AL10843" s="1"/>
    </row>
    <row r="10844">
      <c r="I10844" s="1"/>
      <c r="J10844" s="1"/>
      <c r="K10844" s="1"/>
      <c r="AA10844" s="1"/>
      <c r="AB10844" s="1"/>
      <c r="AC10844" s="1"/>
      <c r="AJ10844" s="1"/>
      <c r="AK10844" s="1"/>
      <c r="AL10844" s="1"/>
    </row>
    <row r="10845">
      <c r="I10845" s="1"/>
      <c r="J10845" s="1"/>
      <c r="K10845" s="1"/>
      <c r="AA10845" s="1"/>
      <c r="AB10845" s="1"/>
      <c r="AC10845" s="1"/>
      <c r="AJ10845" s="1"/>
      <c r="AK10845" s="1"/>
      <c r="AL10845" s="1"/>
    </row>
    <row r="10846">
      <c r="I10846" s="1"/>
      <c r="J10846" s="1"/>
      <c r="K10846" s="1"/>
      <c r="AA10846" s="1"/>
      <c r="AB10846" s="1"/>
      <c r="AC10846" s="1"/>
      <c r="AJ10846" s="1"/>
      <c r="AK10846" s="1"/>
      <c r="AL10846" s="1"/>
    </row>
    <row r="10847">
      <c r="I10847" s="1"/>
      <c r="J10847" s="1"/>
      <c r="K10847" s="1"/>
      <c r="AA10847" s="1"/>
      <c r="AB10847" s="1"/>
      <c r="AC10847" s="1"/>
      <c r="AJ10847" s="1"/>
      <c r="AK10847" s="1"/>
      <c r="AL10847" s="1"/>
    </row>
    <row r="10848">
      <c r="I10848" s="1"/>
      <c r="J10848" s="1"/>
      <c r="K10848" s="1"/>
      <c r="AA10848" s="1"/>
      <c r="AB10848" s="1"/>
      <c r="AC10848" s="1"/>
      <c r="AJ10848" s="1"/>
      <c r="AK10848" s="1"/>
      <c r="AL10848" s="1"/>
    </row>
    <row r="10849">
      <c r="I10849" s="1"/>
      <c r="J10849" s="1"/>
      <c r="K10849" s="1"/>
      <c r="AA10849" s="1"/>
      <c r="AB10849" s="1"/>
      <c r="AC10849" s="1"/>
      <c r="AJ10849" s="1"/>
      <c r="AK10849" s="1"/>
      <c r="AL10849" s="1"/>
    </row>
    <row r="10850">
      <c r="I10850" s="1"/>
      <c r="J10850" s="1"/>
      <c r="K10850" s="1"/>
      <c r="AA10850" s="1"/>
      <c r="AB10850" s="1"/>
      <c r="AC10850" s="1"/>
      <c r="AJ10850" s="1"/>
      <c r="AK10850" s="1"/>
      <c r="AL10850" s="1"/>
    </row>
    <row r="10851">
      <c r="I10851" s="1"/>
      <c r="J10851" s="1"/>
      <c r="K10851" s="1"/>
      <c r="AA10851" s="1"/>
      <c r="AB10851" s="1"/>
      <c r="AC10851" s="1"/>
      <c r="AJ10851" s="1"/>
      <c r="AK10851" s="1"/>
      <c r="AL10851" s="1"/>
    </row>
    <row r="10852">
      <c r="I10852" s="1"/>
      <c r="J10852" s="1"/>
      <c r="K10852" s="1"/>
      <c r="AA10852" s="1"/>
      <c r="AB10852" s="1"/>
      <c r="AC10852" s="1"/>
      <c r="AJ10852" s="1"/>
      <c r="AK10852" s="1"/>
      <c r="AL10852" s="1"/>
    </row>
    <row r="10853">
      <c r="I10853" s="1"/>
      <c r="J10853" s="1"/>
      <c r="K10853" s="1"/>
      <c r="AA10853" s="1"/>
      <c r="AB10853" s="1"/>
      <c r="AC10853" s="1"/>
      <c r="AJ10853" s="1"/>
      <c r="AK10853" s="1"/>
      <c r="AL10853" s="1"/>
    </row>
    <row r="10854">
      <c r="I10854" s="1"/>
      <c r="J10854" s="1"/>
      <c r="K10854" s="1"/>
      <c r="AA10854" s="1"/>
      <c r="AB10854" s="1"/>
      <c r="AC10854" s="1"/>
      <c r="AJ10854" s="1"/>
      <c r="AK10854" s="1"/>
      <c r="AL10854" s="1"/>
    </row>
    <row r="10855">
      <c r="I10855" s="1"/>
      <c r="J10855" s="1"/>
      <c r="K10855" s="1"/>
      <c r="AA10855" s="1"/>
      <c r="AB10855" s="1"/>
      <c r="AC10855" s="1"/>
      <c r="AJ10855" s="1"/>
      <c r="AK10855" s="1"/>
      <c r="AL10855" s="1"/>
    </row>
    <row r="10856">
      <c r="I10856" s="1"/>
      <c r="J10856" s="1"/>
      <c r="K10856" s="1"/>
      <c r="AA10856" s="1"/>
      <c r="AB10856" s="1"/>
      <c r="AC10856" s="1"/>
      <c r="AJ10856" s="1"/>
      <c r="AK10856" s="1"/>
      <c r="AL10856" s="1"/>
    </row>
    <row r="10857">
      <c r="I10857" s="1"/>
      <c r="J10857" s="1"/>
      <c r="K10857" s="1"/>
      <c r="AA10857" s="1"/>
      <c r="AB10857" s="1"/>
      <c r="AC10857" s="1"/>
      <c r="AJ10857" s="1"/>
      <c r="AK10857" s="1"/>
      <c r="AL10857" s="1"/>
    </row>
    <row r="10858">
      <c r="I10858" s="1"/>
      <c r="J10858" s="1"/>
      <c r="K10858" s="1"/>
      <c r="AA10858" s="1"/>
      <c r="AB10858" s="1"/>
      <c r="AC10858" s="1"/>
      <c r="AJ10858" s="1"/>
      <c r="AK10858" s="1"/>
      <c r="AL10858" s="1"/>
    </row>
    <row r="10859">
      <c r="I10859" s="1"/>
      <c r="J10859" s="1"/>
      <c r="K10859" s="1"/>
      <c r="AA10859" s="1"/>
      <c r="AB10859" s="1"/>
      <c r="AC10859" s="1"/>
      <c r="AJ10859" s="1"/>
      <c r="AK10859" s="1"/>
      <c r="AL10859" s="1"/>
    </row>
    <row r="10860">
      <c r="I10860" s="1"/>
      <c r="J10860" s="1"/>
      <c r="K10860" s="1"/>
      <c r="AA10860" s="1"/>
      <c r="AB10860" s="1"/>
      <c r="AC10860" s="1"/>
      <c r="AJ10860" s="1"/>
      <c r="AK10860" s="1"/>
      <c r="AL10860" s="1"/>
    </row>
    <row r="10861">
      <c r="I10861" s="1"/>
      <c r="J10861" s="1"/>
      <c r="K10861" s="1"/>
      <c r="AA10861" s="1"/>
      <c r="AB10861" s="1"/>
      <c r="AC10861" s="1"/>
      <c r="AJ10861" s="1"/>
      <c r="AK10861" s="1"/>
      <c r="AL10861" s="1"/>
    </row>
    <row r="10862">
      <c r="I10862" s="1"/>
      <c r="J10862" s="1"/>
      <c r="K10862" s="1"/>
      <c r="AA10862" s="1"/>
      <c r="AB10862" s="1"/>
      <c r="AC10862" s="1"/>
      <c r="AJ10862" s="1"/>
      <c r="AK10862" s="1"/>
      <c r="AL10862" s="1"/>
    </row>
    <row r="10863">
      <c r="I10863" s="1"/>
      <c r="J10863" s="1"/>
      <c r="K10863" s="1"/>
      <c r="AA10863" s="1"/>
      <c r="AB10863" s="1"/>
      <c r="AC10863" s="1"/>
      <c r="AJ10863" s="1"/>
      <c r="AK10863" s="1"/>
      <c r="AL10863" s="1"/>
    </row>
    <row r="10864">
      <c r="I10864" s="1"/>
      <c r="J10864" s="1"/>
      <c r="K10864" s="1"/>
      <c r="AA10864" s="1"/>
      <c r="AB10864" s="1"/>
      <c r="AC10864" s="1"/>
      <c r="AJ10864" s="1"/>
      <c r="AK10864" s="1"/>
      <c r="AL10864" s="1"/>
    </row>
    <row r="10865">
      <c r="I10865" s="1"/>
      <c r="J10865" s="1"/>
      <c r="K10865" s="1"/>
      <c r="AA10865" s="1"/>
      <c r="AB10865" s="1"/>
      <c r="AC10865" s="1"/>
      <c r="AJ10865" s="1"/>
      <c r="AK10865" s="1"/>
      <c r="AL10865" s="1"/>
    </row>
    <row r="10866">
      <c r="I10866" s="1"/>
      <c r="J10866" s="1"/>
      <c r="K10866" s="1"/>
      <c r="AA10866" s="1"/>
      <c r="AB10866" s="1"/>
      <c r="AC10866" s="1"/>
      <c r="AJ10866" s="1"/>
      <c r="AK10866" s="1"/>
      <c r="AL10866" s="1"/>
    </row>
    <row r="10867">
      <c r="I10867" s="1"/>
      <c r="J10867" s="1"/>
      <c r="K10867" s="1"/>
      <c r="AA10867" s="1"/>
      <c r="AB10867" s="1"/>
      <c r="AC10867" s="1"/>
      <c r="AJ10867" s="1"/>
      <c r="AK10867" s="1"/>
      <c r="AL10867" s="1"/>
    </row>
    <row r="10868">
      <c r="I10868" s="1"/>
      <c r="J10868" s="1"/>
      <c r="K10868" s="1"/>
      <c r="AA10868" s="1"/>
      <c r="AB10868" s="1"/>
      <c r="AC10868" s="1"/>
      <c r="AJ10868" s="1"/>
      <c r="AK10868" s="1"/>
      <c r="AL10868" s="1"/>
    </row>
    <row r="10869">
      <c r="I10869" s="1"/>
      <c r="J10869" s="1"/>
      <c r="K10869" s="1"/>
      <c r="AA10869" s="1"/>
      <c r="AB10869" s="1"/>
      <c r="AC10869" s="1"/>
      <c r="AJ10869" s="1"/>
      <c r="AK10869" s="1"/>
      <c r="AL10869" s="1"/>
    </row>
    <row r="10870">
      <c r="I10870" s="1"/>
      <c r="J10870" s="1"/>
      <c r="K10870" s="1"/>
      <c r="AA10870" s="1"/>
      <c r="AB10870" s="1"/>
      <c r="AC10870" s="1"/>
      <c r="AJ10870" s="1"/>
      <c r="AK10870" s="1"/>
      <c r="AL10870" s="1"/>
    </row>
    <row r="10871">
      <c r="I10871" s="1"/>
      <c r="J10871" s="1"/>
      <c r="K10871" s="1"/>
      <c r="AA10871" s="1"/>
      <c r="AB10871" s="1"/>
      <c r="AC10871" s="1"/>
      <c r="AJ10871" s="1"/>
      <c r="AK10871" s="1"/>
      <c r="AL10871" s="1"/>
    </row>
    <row r="10872">
      <c r="I10872" s="1"/>
      <c r="J10872" s="1"/>
      <c r="K10872" s="1"/>
      <c r="AA10872" s="1"/>
      <c r="AB10872" s="1"/>
      <c r="AC10872" s="1"/>
      <c r="AJ10872" s="1"/>
      <c r="AK10872" s="1"/>
      <c r="AL10872" s="1"/>
    </row>
    <row r="10873">
      <c r="I10873" s="1"/>
      <c r="J10873" s="1"/>
      <c r="K10873" s="1"/>
      <c r="AA10873" s="1"/>
      <c r="AB10873" s="1"/>
      <c r="AC10873" s="1"/>
      <c r="AJ10873" s="1"/>
      <c r="AK10873" s="1"/>
      <c r="AL10873" s="1"/>
    </row>
    <row r="10874">
      <c r="I10874" s="1"/>
      <c r="J10874" s="1"/>
      <c r="K10874" s="1"/>
      <c r="AA10874" s="1"/>
      <c r="AB10874" s="1"/>
      <c r="AC10874" s="1"/>
      <c r="AJ10874" s="1"/>
      <c r="AK10874" s="1"/>
      <c r="AL10874" s="1"/>
    </row>
    <row r="10875">
      <c r="I10875" s="1"/>
      <c r="J10875" s="1"/>
      <c r="K10875" s="1"/>
      <c r="AA10875" s="1"/>
      <c r="AB10875" s="1"/>
      <c r="AC10875" s="1"/>
      <c r="AJ10875" s="1"/>
      <c r="AK10875" s="1"/>
      <c r="AL10875" s="1"/>
    </row>
    <row r="10876">
      <c r="I10876" s="1"/>
      <c r="J10876" s="1"/>
      <c r="K10876" s="1"/>
      <c r="AA10876" s="1"/>
      <c r="AB10876" s="1"/>
      <c r="AC10876" s="1"/>
      <c r="AJ10876" s="1"/>
      <c r="AK10876" s="1"/>
      <c r="AL10876" s="1"/>
    </row>
    <row r="10877">
      <c r="I10877" s="1"/>
      <c r="J10877" s="1"/>
      <c r="K10877" s="1"/>
      <c r="AA10877" s="1"/>
      <c r="AB10877" s="1"/>
      <c r="AC10877" s="1"/>
      <c r="AJ10877" s="1"/>
      <c r="AK10877" s="1"/>
      <c r="AL10877" s="1"/>
    </row>
    <row r="10878">
      <c r="I10878" s="1"/>
      <c r="J10878" s="1"/>
      <c r="K10878" s="1"/>
      <c r="AA10878" s="1"/>
      <c r="AB10878" s="1"/>
      <c r="AC10878" s="1"/>
      <c r="AJ10878" s="1"/>
      <c r="AK10878" s="1"/>
      <c r="AL10878" s="1"/>
    </row>
    <row r="10879">
      <c r="I10879" s="1"/>
      <c r="J10879" s="1"/>
      <c r="K10879" s="1"/>
      <c r="AA10879" s="1"/>
      <c r="AB10879" s="1"/>
      <c r="AC10879" s="1"/>
      <c r="AJ10879" s="1"/>
      <c r="AK10879" s="1"/>
      <c r="AL10879" s="1"/>
    </row>
    <row r="10880">
      <c r="I10880" s="1"/>
      <c r="J10880" s="1"/>
      <c r="K10880" s="1"/>
      <c r="AA10880" s="1"/>
      <c r="AB10880" s="1"/>
      <c r="AC10880" s="1"/>
      <c r="AJ10880" s="1"/>
      <c r="AK10880" s="1"/>
      <c r="AL10880" s="1"/>
    </row>
    <row r="10881">
      <c r="I10881" s="1"/>
      <c r="J10881" s="1"/>
      <c r="K10881" s="1"/>
      <c r="AA10881" s="1"/>
      <c r="AB10881" s="1"/>
      <c r="AC10881" s="1"/>
      <c r="AJ10881" s="1"/>
      <c r="AK10881" s="1"/>
      <c r="AL10881" s="1"/>
    </row>
    <row r="10882">
      <c r="I10882" s="1"/>
      <c r="J10882" s="1"/>
      <c r="K10882" s="1"/>
      <c r="AA10882" s="1"/>
      <c r="AB10882" s="1"/>
      <c r="AC10882" s="1"/>
      <c r="AJ10882" s="1"/>
      <c r="AK10882" s="1"/>
      <c r="AL10882" s="1"/>
    </row>
    <row r="10883">
      <c r="I10883" s="1"/>
      <c r="J10883" s="1"/>
      <c r="K10883" s="1"/>
      <c r="AA10883" s="1"/>
      <c r="AB10883" s="1"/>
      <c r="AC10883" s="1"/>
      <c r="AJ10883" s="1"/>
      <c r="AK10883" s="1"/>
      <c r="AL10883" s="1"/>
    </row>
    <row r="10884">
      <c r="I10884" s="1"/>
      <c r="J10884" s="1"/>
      <c r="K10884" s="1"/>
      <c r="AA10884" s="1"/>
      <c r="AB10884" s="1"/>
      <c r="AC10884" s="1"/>
      <c r="AJ10884" s="1"/>
      <c r="AK10884" s="1"/>
      <c r="AL10884" s="1"/>
    </row>
    <row r="10885">
      <c r="I10885" s="1"/>
      <c r="J10885" s="1"/>
      <c r="K10885" s="1"/>
      <c r="AA10885" s="1"/>
      <c r="AB10885" s="1"/>
      <c r="AC10885" s="1"/>
      <c r="AJ10885" s="1"/>
      <c r="AK10885" s="1"/>
      <c r="AL10885" s="1"/>
    </row>
    <row r="10886">
      <c r="I10886" s="1"/>
      <c r="J10886" s="1"/>
      <c r="K10886" s="1"/>
      <c r="AA10886" s="1"/>
      <c r="AB10886" s="1"/>
      <c r="AC10886" s="1"/>
      <c r="AJ10886" s="1"/>
      <c r="AK10886" s="1"/>
      <c r="AL10886" s="1"/>
    </row>
    <row r="10887">
      <c r="I10887" s="1"/>
      <c r="J10887" s="1"/>
      <c r="K10887" s="1"/>
      <c r="AA10887" s="1"/>
      <c r="AB10887" s="1"/>
      <c r="AC10887" s="1"/>
      <c r="AJ10887" s="1"/>
      <c r="AK10887" s="1"/>
      <c r="AL10887" s="1"/>
    </row>
    <row r="10888">
      <c r="I10888" s="1"/>
      <c r="J10888" s="1"/>
      <c r="K10888" s="1"/>
      <c r="AA10888" s="1"/>
      <c r="AB10888" s="1"/>
      <c r="AC10888" s="1"/>
      <c r="AJ10888" s="1"/>
      <c r="AK10888" s="1"/>
      <c r="AL10888" s="1"/>
    </row>
    <row r="10889">
      <c r="I10889" s="1"/>
      <c r="J10889" s="1"/>
      <c r="K10889" s="1"/>
      <c r="AA10889" s="1"/>
      <c r="AB10889" s="1"/>
      <c r="AC10889" s="1"/>
      <c r="AJ10889" s="1"/>
      <c r="AK10889" s="1"/>
      <c r="AL10889" s="1"/>
    </row>
    <row r="10890">
      <c r="I10890" s="1"/>
      <c r="J10890" s="1"/>
      <c r="K10890" s="1"/>
      <c r="AA10890" s="1"/>
      <c r="AB10890" s="1"/>
      <c r="AC10890" s="1"/>
      <c r="AJ10890" s="1"/>
      <c r="AK10890" s="1"/>
      <c r="AL10890" s="1"/>
    </row>
    <row r="10891">
      <c r="I10891" s="1"/>
      <c r="J10891" s="1"/>
      <c r="K10891" s="1"/>
      <c r="AA10891" s="1"/>
      <c r="AB10891" s="1"/>
      <c r="AC10891" s="1"/>
      <c r="AJ10891" s="1"/>
      <c r="AK10891" s="1"/>
      <c r="AL10891" s="1"/>
    </row>
    <row r="10892">
      <c r="I10892" s="1"/>
      <c r="J10892" s="1"/>
      <c r="K10892" s="1"/>
      <c r="AA10892" s="1"/>
      <c r="AB10892" s="1"/>
      <c r="AC10892" s="1"/>
      <c r="AJ10892" s="1"/>
      <c r="AK10892" s="1"/>
      <c r="AL10892" s="1"/>
    </row>
    <row r="10893">
      <c r="I10893" s="1"/>
      <c r="J10893" s="1"/>
      <c r="K10893" s="1"/>
      <c r="AA10893" s="1"/>
      <c r="AB10893" s="1"/>
      <c r="AC10893" s="1"/>
      <c r="AJ10893" s="1"/>
      <c r="AK10893" s="1"/>
      <c r="AL10893" s="1"/>
    </row>
    <row r="10894">
      <c r="I10894" s="1"/>
      <c r="J10894" s="1"/>
      <c r="K10894" s="1"/>
      <c r="AA10894" s="1"/>
      <c r="AB10894" s="1"/>
      <c r="AC10894" s="1"/>
      <c r="AJ10894" s="1"/>
      <c r="AK10894" s="1"/>
      <c r="AL10894" s="1"/>
    </row>
    <row r="10895">
      <c r="I10895" s="1"/>
      <c r="J10895" s="1"/>
      <c r="K10895" s="1"/>
      <c r="AA10895" s="1"/>
      <c r="AB10895" s="1"/>
      <c r="AC10895" s="1"/>
      <c r="AJ10895" s="1"/>
      <c r="AK10895" s="1"/>
      <c r="AL10895" s="1"/>
    </row>
    <row r="10896">
      <c r="I10896" s="1"/>
      <c r="J10896" s="1"/>
      <c r="K10896" s="1"/>
      <c r="AA10896" s="1"/>
      <c r="AB10896" s="1"/>
      <c r="AC10896" s="1"/>
      <c r="AJ10896" s="1"/>
      <c r="AK10896" s="1"/>
      <c r="AL10896" s="1"/>
    </row>
    <row r="10897">
      <c r="I10897" s="1"/>
      <c r="J10897" s="1"/>
      <c r="K10897" s="1"/>
      <c r="AA10897" s="1"/>
      <c r="AB10897" s="1"/>
      <c r="AC10897" s="1"/>
      <c r="AJ10897" s="1"/>
      <c r="AK10897" s="1"/>
      <c r="AL10897" s="1"/>
    </row>
    <row r="10898">
      <c r="I10898" s="1"/>
      <c r="J10898" s="1"/>
      <c r="K10898" s="1"/>
      <c r="AA10898" s="1"/>
      <c r="AB10898" s="1"/>
      <c r="AC10898" s="1"/>
      <c r="AJ10898" s="1"/>
      <c r="AK10898" s="1"/>
      <c r="AL10898" s="1"/>
    </row>
    <row r="10899">
      <c r="I10899" s="1"/>
      <c r="J10899" s="1"/>
      <c r="K10899" s="1"/>
      <c r="AA10899" s="1"/>
      <c r="AB10899" s="1"/>
      <c r="AC10899" s="1"/>
      <c r="AJ10899" s="1"/>
      <c r="AK10899" s="1"/>
      <c r="AL10899" s="1"/>
    </row>
    <row r="10900">
      <c r="I10900" s="1"/>
      <c r="J10900" s="1"/>
      <c r="K10900" s="1"/>
      <c r="AA10900" s="1"/>
      <c r="AB10900" s="1"/>
      <c r="AC10900" s="1"/>
      <c r="AJ10900" s="1"/>
      <c r="AK10900" s="1"/>
      <c r="AL10900" s="1"/>
    </row>
    <row r="10901">
      <c r="I10901" s="1"/>
      <c r="J10901" s="1"/>
      <c r="K10901" s="1"/>
      <c r="AA10901" s="1"/>
      <c r="AB10901" s="1"/>
      <c r="AC10901" s="1"/>
      <c r="AJ10901" s="1"/>
      <c r="AK10901" s="1"/>
      <c r="AL10901" s="1"/>
    </row>
    <row r="10902">
      <c r="I10902" s="1"/>
      <c r="J10902" s="1"/>
      <c r="K10902" s="1"/>
      <c r="AA10902" s="1"/>
      <c r="AB10902" s="1"/>
      <c r="AC10902" s="1"/>
      <c r="AJ10902" s="1"/>
      <c r="AK10902" s="1"/>
      <c r="AL10902" s="1"/>
    </row>
    <row r="10903">
      <c r="I10903" s="1"/>
      <c r="J10903" s="1"/>
      <c r="K10903" s="1"/>
      <c r="AA10903" s="1"/>
      <c r="AB10903" s="1"/>
      <c r="AC10903" s="1"/>
      <c r="AJ10903" s="1"/>
      <c r="AK10903" s="1"/>
      <c r="AL10903" s="1"/>
    </row>
    <row r="10904">
      <c r="I10904" s="1"/>
      <c r="J10904" s="1"/>
      <c r="K10904" s="1"/>
      <c r="AA10904" s="1"/>
      <c r="AB10904" s="1"/>
      <c r="AC10904" s="1"/>
      <c r="AJ10904" s="1"/>
      <c r="AK10904" s="1"/>
      <c r="AL10904" s="1"/>
    </row>
    <row r="10905">
      <c r="I10905" s="1"/>
      <c r="J10905" s="1"/>
      <c r="K10905" s="1"/>
      <c r="AA10905" s="1"/>
      <c r="AB10905" s="1"/>
      <c r="AC10905" s="1"/>
      <c r="AJ10905" s="1"/>
      <c r="AK10905" s="1"/>
      <c r="AL10905" s="1"/>
    </row>
    <row r="10906">
      <c r="I10906" s="1"/>
      <c r="J10906" s="1"/>
      <c r="K10906" s="1"/>
      <c r="AA10906" s="1"/>
      <c r="AB10906" s="1"/>
      <c r="AC10906" s="1"/>
      <c r="AJ10906" s="1"/>
      <c r="AK10906" s="1"/>
      <c r="AL10906" s="1"/>
    </row>
    <row r="10907">
      <c r="I10907" s="1"/>
      <c r="J10907" s="1"/>
      <c r="K10907" s="1"/>
      <c r="AA10907" s="1"/>
      <c r="AB10907" s="1"/>
      <c r="AC10907" s="1"/>
      <c r="AJ10907" s="1"/>
      <c r="AK10907" s="1"/>
      <c r="AL10907" s="1"/>
    </row>
    <row r="10908">
      <c r="I10908" s="1"/>
      <c r="J10908" s="1"/>
      <c r="K10908" s="1"/>
      <c r="AA10908" s="1"/>
      <c r="AB10908" s="1"/>
      <c r="AC10908" s="1"/>
      <c r="AJ10908" s="1"/>
      <c r="AK10908" s="1"/>
      <c r="AL10908" s="1"/>
    </row>
    <row r="10909">
      <c r="I10909" s="1"/>
      <c r="J10909" s="1"/>
      <c r="K10909" s="1"/>
      <c r="AA10909" s="1"/>
      <c r="AB10909" s="1"/>
      <c r="AC10909" s="1"/>
      <c r="AJ10909" s="1"/>
      <c r="AK10909" s="1"/>
      <c r="AL10909" s="1"/>
    </row>
    <row r="10910">
      <c r="I10910" s="1"/>
      <c r="J10910" s="1"/>
      <c r="K10910" s="1"/>
      <c r="AA10910" s="1"/>
      <c r="AB10910" s="1"/>
      <c r="AC10910" s="1"/>
      <c r="AJ10910" s="1"/>
      <c r="AK10910" s="1"/>
      <c r="AL10910" s="1"/>
    </row>
    <row r="10911">
      <c r="I10911" s="1"/>
      <c r="J10911" s="1"/>
      <c r="K10911" s="1"/>
      <c r="AA10911" s="1"/>
      <c r="AB10911" s="1"/>
      <c r="AC10911" s="1"/>
      <c r="AJ10911" s="1"/>
      <c r="AK10911" s="1"/>
      <c r="AL10911" s="1"/>
    </row>
    <row r="10912">
      <c r="I10912" s="1"/>
      <c r="J10912" s="1"/>
      <c r="K10912" s="1"/>
      <c r="AA10912" s="1"/>
      <c r="AB10912" s="1"/>
      <c r="AC10912" s="1"/>
      <c r="AJ10912" s="1"/>
      <c r="AK10912" s="1"/>
      <c r="AL10912" s="1"/>
    </row>
    <row r="10913">
      <c r="I10913" s="1"/>
      <c r="J10913" s="1"/>
      <c r="K10913" s="1"/>
      <c r="AA10913" s="1"/>
      <c r="AB10913" s="1"/>
      <c r="AC10913" s="1"/>
      <c r="AJ10913" s="1"/>
      <c r="AK10913" s="1"/>
      <c r="AL10913" s="1"/>
    </row>
    <row r="10914">
      <c r="I10914" s="1"/>
      <c r="J10914" s="1"/>
      <c r="K10914" s="1"/>
      <c r="AA10914" s="1"/>
      <c r="AB10914" s="1"/>
      <c r="AC10914" s="1"/>
      <c r="AJ10914" s="1"/>
      <c r="AK10914" s="1"/>
      <c r="AL10914" s="1"/>
    </row>
    <row r="10915">
      <c r="I10915" s="1"/>
      <c r="J10915" s="1"/>
      <c r="K10915" s="1"/>
      <c r="AA10915" s="1"/>
      <c r="AB10915" s="1"/>
      <c r="AC10915" s="1"/>
      <c r="AJ10915" s="1"/>
      <c r="AK10915" s="1"/>
      <c r="AL10915" s="1"/>
    </row>
    <row r="10916">
      <c r="I10916" s="1"/>
      <c r="J10916" s="1"/>
      <c r="K10916" s="1"/>
      <c r="AA10916" s="1"/>
      <c r="AB10916" s="1"/>
      <c r="AC10916" s="1"/>
      <c r="AJ10916" s="1"/>
      <c r="AK10916" s="1"/>
      <c r="AL10916" s="1"/>
    </row>
    <row r="10917">
      <c r="I10917" s="1"/>
      <c r="J10917" s="1"/>
      <c r="K10917" s="1"/>
      <c r="AA10917" s="1"/>
      <c r="AB10917" s="1"/>
      <c r="AC10917" s="1"/>
      <c r="AJ10917" s="1"/>
      <c r="AK10917" s="1"/>
      <c r="AL10917" s="1"/>
    </row>
    <row r="10918">
      <c r="I10918" s="1"/>
      <c r="J10918" s="1"/>
      <c r="K10918" s="1"/>
      <c r="AA10918" s="1"/>
      <c r="AB10918" s="1"/>
      <c r="AC10918" s="1"/>
      <c r="AJ10918" s="1"/>
      <c r="AK10918" s="1"/>
      <c r="AL10918" s="1"/>
    </row>
    <row r="10919">
      <c r="I10919" s="1"/>
      <c r="J10919" s="1"/>
      <c r="K10919" s="1"/>
      <c r="AA10919" s="1"/>
      <c r="AB10919" s="1"/>
      <c r="AC10919" s="1"/>
      <c r="AJ10919" s="1"/>
      <c r="AK10919" s="1"/>
      <c r="AL10919" s="1"/>
    </row>
    <row r="10920">
      <c r="I10920" s="1"/>
      <c r="J10920" s="1"/>
      <c r="K10920" s="1"/>
      <c r="AA10920" s="1"/>
      <c r="AB10920" s="1"/>
      <c r="AC10920" s="1"/>
      <c r="AJ10920" s="1"/>
      <c r="AK10920" s="1"/>
      <c r="AL10920" s="1"/>
    </row>
    <row r="10921">
      <c r="I10921" s="1"/>
      <c r="J10921" s="1"/>
      <c r="K10921" s="1"/>
      <c r="AA10921" s="1"/>
      <c r="AB10921" s="1"/>
      <c r="AC10921" s="1"/>
      <c r="AJ10921" s="1"/>
      <c r="AK10921" s="1"/>
      <c r="AL10921" s="1"/>
    </row>
    <row r="10922">
      <c r="I10922" s="1"/>
      <c r="J10922" s="1"/>
      <c r="K10922" s="1"/>
      <c r="AA10922" s="1"/>
      <c r="AB10922" s="1"/>
      <c r="AC10922" s="1"/>
      <c r="AJ10922" s="1"/>
      <c r="AK10922" s="1"/>
      <c r="AL10922" s="1"/>
    </row>
    <row r="10923">
      <c r="I10923" s="1"/>
      <c r="J10923" s="1"/>
      <c r="K10923" s="1"/>
      <c r="AA10923" s="1"/>
      <c r="AB10923" s="1"/>
      <c r="AC10923" s="1"/>
      <c r="AJ10923" s="1"/>
      <c r="AK10923" s="1"/>
      <c r="AL10923" s="1"/>
    </row>
    <row r="10924">
      <c r="I10924" s="1"/>
      <c r="J10924" s="1"/>
      <c r="K10924" s="1"/>
      <c r="AA10924" s="1"/>
      <c r="AB10924" s="1"/>
      <c r="AC10924" s="1"/>
      <c r="AJ10924" s="1"/>
      <c r="AK10924" s="1"/>
      <c r="AL10924" s="1"/>
    </row>
    <row r="10925">
      <c r="I10925" s="1"/>
      <c r="J10925" s="1"/>
      <c r="K10925" s="1"/>
      <c r="AA10925" s="1"/>
      <c r="AB10925" s="1"/>
      <c r="AC10925" s="1"/>
      <c r="AJ10925" s="1"/>
      <c r="AK10925" s="1"/>
      <c r="AL10925" s="1"/>
    </row>
    <row r="10926">
      <c r="I10926" s="1"/>
      <c r="J10926" s="1"/>
      <c r="K10926" s="1"/>
      <c r="AA10926" s="1"/>
      <c r="AB10926" s="1"/>
      <c r="AC10926" s="1"/>
      <c r="AJ10926" s="1"/>
      <c r="AK10926" s="1"/>
      <c r="AL10926" s="1"/>
    </row>
    <row r="10927">
      <c r="I10927" s="1"/>
      <c r="J10927" s="1"/>
      <c r="K10927" s="1"/>
      <c r="AA10927" s="1"/>
      <c r="AB10927" s="1"/>
      <c r="AC10927" s="1"/>
      <c r="AJ10927" s="1"/>
      <c r="AK10927" s="1"/>
      <c r="AL10927" s="1"/>
    </row>
    <row r="10928">
      <c r="I10928" s="1"/>
      <c r="J10928" s="1"/>
      <c r="K10928" s="1"/>
      <c r="AA10928" s="1"/>
      <c r="AB10928" s="1"/>
      <c r="AC10928" s="1"/>
      <c r="AJ10928" s="1"/>
      <c r="AK10928" s="1"/>
      <c r="AL10928" s="1"/>
    </row>
    <row r="10929">
      <c r="I10929" s="1"/>
      <c r="J10929" s="1"/>
      <c r="K10929" s="1"/>
      <c r="AA10929" s="1"/>
      <c r="AB10929" s="1"/>
      <c r="AC10929" s="1"/>
      <c r="AJ10929" s="1"/>
      <c r="AK10929" s="1"/>
      <c r="AL10929" s="1"/>
    </row>
    <row r="10930">
      <c r="I10930" s="1"/>
      <c r="J10930" s="1"/>
      <c r="K10930" s="1"/>
      <c r="AA10930" s="1"/>
      <c r="AB10930" s="1"/>
      <c r="AC10930" s="1"/>
      <c r="AJ10930" s="1"/>
      <c r="AK10930" s="1"/>
      <c r="AL10930" s="1"/>
    </row>
    <row r="10931">
      <c r="I10931" s="1"/>
      <c r="J10931" s="1"/>
      <c r="K10931" s="1"/>
      <c r="AA10931" s="1"/>
      <c r="AB10931" s="1"/>
      <c r="AC10931" s="1"/>
      <c r="AJ10931" s="1"/>
      <c r="AK10931" s="1"/>
      <c r="AL10931" s="1"/>
    </row>
    <row r="10932">
      <c r="I10932" s="1"/>
      <c r="J10932" s="1"/>
      <c r="K10932" s="1"/>
      <c r="AA10932" s="1"/>
      <c r="AB10932" s="1"/>
      <c r="AC10932" s="1"/>
      <c r="AJ10932" s="1"/>
      <c r="AK10932" s="1"/>
      <c r="AL10932" s="1"/>
    </row>
    <row r="10933">
      <c r="I10933" s="1"/>
      <c r="J10933" s="1"/>
      <c r="K10933" s="1"/>
      <c r="AA10933" s="1"/>
      <c r="AB10933" s="1"/>
      <c r="AC10933" s="1"/>
      <c r="AJ10933" s="1"/>
      <c r="AK10933" s="1"/>
      <c r="AL10933" s="1"/>
    </row>
    <row r="10934">
      <c r="I10934" s="1"/>
      <c r="J10934" s="1"/>
      <c r="K10934" s="1"/>
      <c r="AA10934" s="1"/>
      <c r="AB10934" s="1"/>
      <c r="AC10934" s="1"/>
      <c r="AJ10934" s="1"/>
      <c r="AK10934" s="1"/>
      <c r="AL10934" s="1"/>
    </row>
    <row r="10935">
      <c r="I10935" s="1"/>
      <c r="J10935" s="1"/>
      <c r="K10935" s="1"/>
      <c r="AA10935" s="1"/>
      <c r="AB10935" s="1"/>
      <c r="AC10935" s="1"/>
      <c r="AJ10935" s="1"/>
      <c r="AK10935" s="1"/>
      <c r="AL10935" s="1"/>
    </row>
    <row r="10936">
      <c r="I10936" s="1"/>
      <c r="J10936" s="1"/>
      <c r="K10936" s="1"/>
      <c r="AA10936" s="1"/>
      <c r="AB10936" s="1"/>
      <c r="AC10936" s="1"/>
      <c r="AJ10936" s="1"/>
      <c r="AK10936" s="1"/>
      <c r="AL10936" s="1"/>
    </row>
    <row r="10937">
      <c r="I10937" s="1"/>
      <c r="J10937" s="1"/>
      <c r="K10937" s="1"/>
      <c r="AA10937" s="1"/>
      <c r="AB10937" s="1"/>
      <c r="AC10937" s="1"/>
      <c r="AJ10937" s="1"/>
      <c r="AK10937" s="1"/>
      <c r="AL10937" s="1"/>
    </row>
    <row r="10938">
      <c r="I10938" s="1"/>
      <c r="J10938" s="1"/>
      <c r="K10938" s="1"/>
      <c r="AA10938" s="1"/>
      <c r="AB10938" s="1"/>
      <c r="AC10938" s="1"/>
      <c r="AJ10938" s="1"/>
      <c r="AK10938" s="1"/>
      <c r="AL10938" s="1"/>
    </row>
    <row r="10939">
      <c r="I10939" s="1"/>
      <c r="J10939" s="1"/>
      <c r="K10939" s="1"/>
      <c r="AA10939" s="1"/>
      <c r="AB10939" s="1"/>
      <c r="AC10939" s="1"/>
      <c r="AJ10939" s="1"/>
      <c r="AK10939" s="1"/>
      <c r="AL10939" s="1"/>
    </row>
    <row r="10940">
      <c r="I10940" s="1"/>
      <c r="J10940" s="1"/>
      <c r="K10940" s="1"/>
      <c r="AA10940" s="1"/>
      <c r="AB10940" s="1"/>
      <c r="AC10940" s="1"/>
      <c r="AJ10940" s="1"/>
      <c r="AK10940" s="1"/>
      <c r="AL10940" s="1"/>
    </row>
    <row r="10941">
      <c r="I10941" s="1"/>
      <c r="J10941" s="1"/>
      <c r="K10941" s="1"/>
      <c r="AA10941" s="1"/>
      <c r="AB10941" s="1"/>
      <c r="AC10941" s="1"/>
      <c r="AJ10941" s="1"/>
      <c r="AK10941" s="1"/>
      <c r="AL10941" s="1"/>
    </row>
    <row r="10942">
      <c r="I10942" s="1"/>
      <c r="J10942" s="1"/>
      <c r="K10942" s="1"/>
      <c r="AA10942" s="1"/>
      <c r="AB10942" s="1"/>
      <c r="AC10942" s="1"/>
      <c r="AJ10942" s="1"/>
      <c r="AK10942" s="1"/>
      <c r="AL10942" s="1"/>
    </row>
    <row r="10943">
      <c r="I10943" s="1"/>
      <c r="J10943" s="1"/>
      <c r="K10943" s="1"/>
      <c r="AA10943" s="1"/>
      <c r="AB10943" s="1"/>
      <c r="AC10943" s="1"/>
      <c r="AJ10943" s="1"/>
      <c r="AK10943" s="1"/>
      <c r="AL10943" s="1"/>
    </row>
    <row r="10944">
      <c r="I10944" s="1"/>
      <c r="J10944" s="1"/>
      <c r="K10944" s="1"/>
      <c r="AA10944" s="1"/>
      <c r="AB10944" s="1"/>
      <c r="AC10944" s="1"/>
      <c r="AJ10944" s="1"/>
      <c r="AK10944" s="1"/>
      <c r="AL10944" s="1"/>
    </row>
    <row r="10945">
      <c r="I10945" s="1"/>
      <c r="J10945" s="1"/>
      <c r="K10945" s="1"/>
      <c r="AA10945" s="1"/>
      <c r="AB10945" s="1"/>
      <c r="AC10945" s="1"/>
      <c r="AJ10945" s="1"/>
      <c r="AK10945" s="1"/>
      <c r="AL10945" s="1"/>
    </row>
    <row r="10946">
      <c r="I10946" s="1"/>
      <c r="J10946" s="1"/>
      <c r="K10946" s="1"/>
      <c r="AA10946" s="1"/>
      <c r="AB10946" s="1"/>
      <c r="AC10946" s="1"/>
      <c r="AJ10946" s="1"/>
      <c r="AK10946" s="1"/>
      <c r="AL10946" s="1"/>
    </row>
    <row r="10947">
      <c r="I10947" s="1"/>
      <c r="J10947" s="1"/>
      <c r="K10947" s="1"/>
      <c r="AA10947" s="1"/>
      <c r="AB10947" s="1"/>
      <c r="AC10947" s="1"/>
      <c r="AJ10947" s="1"/>
      <c r="AK10947" s="1"/>
      <c r="AL10947" s="1"/>
    </row>
    <row r="10948">
      <c r="I10948" s="1"/>
      <c r="J10948" s="1"/>
      <c r="K10948" s="1"/>
      <c r="AA10948" s="1"/>
      <c r="AB10948" s="1"/>
      <c r="AC10948" s="1"/>
      <c r="AJ10948" s="1"/>
      <c r="AK10948" s="1"/>
      <c r="AL10948" s="1"/>
    </row>
    <row r="10949">
      <c r="I10949" s="1"/>
      <c r="J10949" s="1"/>
      <c r="K10949" s="1"/>
      <c r="AA10949" s="1"/>
      <c r="AB10949" s="1"/>
      <c r="AC10949" s="1"/>
      <c r="AJ10949" s="1"/>
      <c r="AK10949" s="1"/>
      <c r="AL10949" s="1"/>
    </row>
    <row r="10950">
      <c r="I10950" s="1"/>
      <c r="J10950" s="1"/>
      <c r="K10950" s="1"/>
      <c r="AA10950" s="1"/>
      <c r="AB10950" s="1"/>
      <c r="AC10950" s="1"/>
      <c r="AJ10950" s="1"/>
      <c r="AK10950" s="1"/>
      <c r="AL10950" s="1"/>
    </row>
    <row r="10951">
      <c r="I10951" s="1"/>
      <c r="J10951" s="1"/>
      <c r="K10951" s="1"/>
      <c r="AA10951" s="1"/>
      <c r="AB10951" s="1"/>
      <c r="AC10951" s="1"/>
      <c r="AJ10951" s="1"/>
      <c r="AK10951" s="1"/>
      <c r="AL10951" s="1"/>
    </row>
    <row r="10952">
      <c r="I10952" s="1"/>
      <c r="J10952" s="1"/>
      <c r="K10952" s="1"/>
      <c r="AA10952" s="1"/>
      <c r="AB10952" s="1"/>
      <c r="AC10952" s="1"/>
      <c r="AJ10952" s="1"/>
      <c r="AK10952" s="1"/>
      <c r="AL10952" s="1"/>
    </row>
    <row r="10953">
      <c r="I10953" s="1"/>
      <c r="J10953" s="1"/>
      <c r="K10953" s="1"/>
      <c r="AA10953" s="1"/>
      <c r="AB10953" s="1"/>
      <c r="AC10953" s="1"/>
      <c r="AJ10953" s="1"/>
      <c r="AK10953" s="1"/>
      <c r="AL10953" s="1"/>
    </row>
    <row r="10954">
      <c r="I10954" s="1"/>
      <c r="J10954" s="1"/>
      <c r="K10954" s="1"/>
      <c r="AA10954" s="1"/>
      <c r="AB10954" s="1"/>
      <c r="AC10954" s="1"/>
      <c r="AJ10954" s="1"/>
      <c r="AK10954" s="1"/>
      <c r="AL10954" s="1"/>
    </row>
    <row r="10955">
      <c r="I10955" s="1"/>
      <c r="J10955" s="1"/>
      <c r="K10955" s="1"/>
      <c r="AA10955" s="1"/>
      <c r="AB10955" s="1"/>
      <c r="AC10955" s="1"/>
      <c r="AJ10955" s="1"/>
      <c r="AK10955" s="1"/>
      <c r="AL10955" s="1"/>
    </row>
    <row r="10956">
      <c r="I10956" s="1"/>
      <c r="J10956" s="1"/>
      <c r="K10956" s="1"/>
      <c r="AA10956" s="1"/>
      <c r="AB10956" s="1"/>
      <c r="AC10956" s="1"/>
      <c r="AJ10956" s="1"/>
      <c r="AK10956" s="1"/>
      <c r="AL10956" s="1"/>
    </row>
    <row r="10957">
      <c r="I10957" s="1"/>
      <c r="J10957" s="1"/>
      <c r="K10957" s="1"/>
      <c r="AA10957" s="1"/>
      <c r="AB10957" s="1"/>
      <c r="AC10957" s="1"/>
      <c r="AJ10957" s="1"/>
      <c r="AK10957" s="1"/>
      <c r="AL10957" s="1"/>
    </row>
    <row r="10958">
      <c r="I10958" s="1"/>
      <c r="J10958" s="1"/>
      <c r="K10958" s="1"/>
      <c r="AA10958" s="1"/>
      <c r="AB10958" s="1"/>
      <c r="AC10958" s="1"/>
      <c r="AJ10958" s="1"/>
      <c r="AK10958" s="1"/>
      <c r="AL10958" s="1"/>
    </row>
    <row r="10959">
      <c r="I10959" s="1"/>
      <c r="J10959" s="1"/>
      <c r="K10959" s="1"/>
      <c r="AA10959" s="1"/>
      <c r="AB10959" s="1"/>
      <c r="AC10959" s="1"/>
      <c r="AJ10959" s="1"/>
      <c r="AK10959" s="1"/>
      <c r="AL10959" s="1"/>
    </row>
    <row r="10960">
      <c r="I10960" s="1"/>
      <c r="J10960" s="1"/>
      <c r="K10960" s="1"/>
      <c r="AA10960" s="1"/>
      <c r="AB10960" s="1"/>
      <c r="AC10960" s="1"/>
      <c r="AJ10960" s="1"/>
      <c r="AK10960" s="1"/>
      <c r="AL10960" s="1"/>
    </row>
    <row r="10961">
      <c r="I10961" s="1"/>
      <c r="J10961" s="1"/>
      <c r="K10961" s="1"/>
      <c r="AA10961" s="1"/>
      <c r="AB10961" s="1"/>
      <c r="AC10961" s="1"/>
      <c r="AJ10961" s="1"/>
      <c r="AK10961" s="1"/>
      <c r="AL10961" s="1"/>
    </row>
    <row r="10962">
      <c r="I10962" s="1"/>
      <c r="J10962" s="1"/>
      <c r="K10962" s="1"/>
      <c r="AA10962" s="1"/>
      <c r="AB10962" s="1"/>
      <c r="AC10962" s="1"/>
      <c r="AJ10962" s="1"/>
      <c r="AK10962" s="1"/>
      <c r="AL10962" s="1"/>
    </row>
    <row r="10963">
      <c r="I10963" s="1"/>
      <c r="J10963" s="1"/>
      <c r="K10963" s="1"/>
      <c r="AA10963" s="1"/>
      <c r="AB10963" s="1"/>
      <c r="AC10963" s="1"/>
      <c r="AJ10963" s="1"/>
      <c r="AK10963" s="1"/>
      <c r="AL10963" s="1"/>
    </row>
    <row r="10964">
      <c r="I10964" s="1"/>
      <c r="J10964" s="1"/>
      <c r="K10964" s="1"/>
      <c r="AA10964" s="1"/>
      <c r="AB10964" s="1"/>
      <c r="AC10964" s="1"/>
      <c r="AJ10964" s="1"/>
      <c r="AK10964" s="1"/>
      <c r="AL10964" s="1"/>
    </row>
    <row r="10965">
      <c r="I10965" s="1"/>
      <c r="J10965" s="1"/>
      <c r="K10965" s="1"/>
      <c r="AA10965" s="1"/>
      <c r="AB10965" s="1"/>
      <c r="AC10965" s="1"/>
      <c r="AJ10965" s="1"/>
      <c r="AK10965" s="1"/>
      <c r="AL10965" s="1"/>
    </row>
    <row r="10966">
      <c r="I10966" s="1"/>
      <c r="J10966" s="1"/>
      <c r="K10966" s="1"/>
      <c r="AA10966" s="1"/>
      <c r="AB10966" s="1"/>
      <c r="AC10966" s="1"/>
      <c r="AJ10966" s="1"/>
      <c r="AK10966" s="1"/>
      <c r="AL10966" s="1"/>
    </row>
    <row r="10967">
      <c r="I10967" s="1"/>
      <c r="J10967" s="1"/>
      <c r="K10967" s="1"/>
      <c r="AA10967" s="1"/>
      <c r="AB10967" s="1"/>
      <c r="AC10967" s="1"/>
      <c r="AJ10967" s="1"/>
      <c r="AK10967" s="1"/>
      <c r="AL10967" s="1"/>
    </row>
    <row r="10968">
      <c r="I10968" s="1"/>
      <c r="J10968" s="1"/>
      <c r="K10968" s="1"/>
      <c r="AA10968" s="1"/>
      <c r="AB10968" s="1"/>
      <c r="AC10968" s="1"/>
      <c r="AJ10968" s="1"/>
      <c r="AK10968" s="1"/>
      <c r="AL10968" s="1"/>
    </row>
    <row r="10969">
      <c r="I10969" s="1"/>
      <c r="J10969" s="1"/>
      <c r="K10969" s="1"/>
      <c r="AA10969" s="1"/>
      <c r="AB10969" s="1"/>
      <c r="AC10969" s="1"/>
      <c r="AJ10969" s="1"/>
      <c r="AK10969" s="1"/>
      <c r="AL10969" s="1"/>
    </row>
    <row r="10970">
      <c r="I10970" s="1"/>
      <c r="J10970" s="1"/>
      <c r="K10970" s="1"/>
      <c r="AA10970" s="1"/>
      <c r="AB10970" s="1"/>
      <c r="AC10970" s="1"/>
      <c r="AJ10970" s="1"/>
      <c r="AK10970" s="1"/>
      <c r="AL10970" s="1"/>
    </row>
    <row r="10971">
      <c r="I10971" s="1"/>
      <c r="J10971" s="1"/>
      <c r="K10971" s="1"/>
      <c r="AA10971" s="1"/>
      <c r="AB10971" s="1"/>
      <c r="AC10971" s="1"/>
      <c r="AJ10971" s="1"/>
      <c r="AK10971" s="1"/>
      <c r="AL10971" s="1"/>
    </row>
    <row r="10972">
      <c r="I10972" s="1"/>
      <c r="J10972" s="1"/>
      <c r="K10972" s="1"/>
      <c r="AA10972" s="1"/>
      <c r="AB10972" s="1"/>
      <c r="AC10972" s="1"/>
      <c r="AJ10972" s="1"/>
      <c r="AK10972" s="1"/>
      <c r="AL10972" s="1"/>
    </row>
    <row r="10973">
      <c r="I10973" s="1"/>
      <c r="J10973" s="1"/>
      <c r="K10973" s="1"/>
      <c r="AA10973" s="1"/>
      <c r="AB10973" s="1"/>
      <c r="AC10973" s="1"/>
      <c r="AJ10973" s="1"/>
      <c r="AK10973" s="1"/>
      <c r="AL10973" s="1"/>
    </row>
    <row r="10974">
      <c r="I10974" s="1"/>
      <c r="J10974" s="1"/>
      <c r="K10974" s="1"/>
      <c r="AA10974" s="1"/>
      <c r="AB10974" s="1"/>
      <c r="AC10974" s="1"/>
      <c r="AJ10974" s="1"/>
      <c r="AK10974" s="1"/>
      <c r="AL10974" s="1"/>
    </row>
    <row r="10975">
      <c r="I10975" s="1"/>
      <c r="J10975" s="1"/>
      <c r="K10975" s="1"/>
      <c r="AA10975" s="1"/>
      <c r="AB10975" s="1"/>
      <c r="AC10975" s="1"/>
      <c r="AJ10975" s="1"/>
      <c r="AK10975" s="1"/>
      <c r="AL10975" s="1"/>
    </row>
    <row r="10976">
      <c r="I10976" s="1"/>
      <c r="J10976" s="1"/>
      <c r="K10976" s="1"/>
      <c r="AA10976" s="1"/>
      <c r="AB10976" s="1"/>
      <c r="AC10976" s="1"/>
      <c r="AJ10976" s="1"/>
      <c r="AK10976" s="1"/>
      <c r="AL10976" s="1"/>
    </row>
    <row r="10977">
      <c r="I10977" s="1"/>
      <c r="J10977" s="1"/>
      <c r="K10977" s="1"/>
      <c r="AA10977" s="1"/>
      <c r="AB10977" s="1"/>
      <c r="AC10977" s="1"/>
      <c r="AJ10977" s="1"/>
      <c r="AK10977" s="1"/>
      <c r="AL10977" s="1"/>
    </row>
    <row r="10978">
      <c r="I10978" s="1"/>
      <c r="J10978" s="1"/>
      <c r="K10978" s="1"/>
      <c r="AA10978" s="1"/>
      <c r="AB10978" s="1"/>
      <c r="AC10978" s="1"/>
      <c r="AJ10978" s="1"/>
      <c r="AK10978" s="1"/>
      <c r="AL10978" s="1"/>
    </row>
    <row r="10979">
      <c r="I10979" s="1"/>
      <c r="J10979" s="1"/>
      <c r="K10979" s="1"/>
      <c r="AA10979" s="1"/>
      <c r="AB10979" s="1"/>
      <c r="AC10979" s="1"/>
      <c r="AJ10979" s="1"/>
      <c r="AK10979" s="1"/>
      <c r="AL10979" s="1"/>
    </row>
    <row r="10980">
      <c r="I10980" s="1"/>
      <c r="J10980" s="1"/>
      <c r="K10980" s="1"/>
      <c r="AA10980" s="1"/>
      <c r="AB10980" s="1"/>
      <c r="AC10980" s="1"/>
      <c r="AJ10980" s="1"/>
      <c r="AK10980" s="1"/>
      <c r="AL10980" s="1"/>
    </row>
    <row r="10981">
      <c r="I10981" s="1"/>
      <c r="J10981" s="1"/>
      <c r="K10981" s="1"/>
      <c r="AA10981" s="1"/>
      <c r="AB10981" s="1"/>
      <c r="AC10981" s="1"/>
      <c r="AJ10981" s="1"/>
      <c r="AK10981" s="1"/>
      <c r="AL10981" s="1"/>
    </row>
    <row r="10982">
      <c r="I10982" s="1"/>
      <c r="J10982" s="1"/>
      <c r="K10982" s="1"/>
      <c r="AA10982" s="1"/>
      <c r="AB10982" s="1"/>
      <c r="AC10982" s="1"/>
      <c r="AJ10982" s="1"/>
      <c r="AK10982" s="1"/>
      <c r="AL10982" s="1"/>
    </row>
    <row r="10983">
      <c r="I10983" s="1"/>
      <c r="J10983" s="1"/>
      <c r="K10983" s="1"/>
      <c r="AA10983" s="1"/>
      <c r="AB10983" s="1"/>
      <c r="AC10983" s="1"/>
      <c r="AJ10983" s="1"/>
      <c r="AK10983" s="1"/>
      <c r="AL10983" s="1"/>
    </row>
    <row r="10984">
      <c r="I10984" s="1"/>
      <c r="J10984" s="1"/>
      <c r="K10984" s="1"/>
      <c r="AA10984" s="1"/>
      <c r="AB10984" s="1"/>
      <c r="AC10984" s="1"/>
      <c r="AJ10984" s="1"/>
      <c r="AK10984" s="1"/>
      <c r="AL10984" s="1"/>
    </row>
    <row r="10985">
      <c r="I10985" s="1"/>
      <c r="J10985" s="1"/>
      <c r="K10985" s="1"/>
      <c r="AA10985" s="1"/>
      <c r="AB10985" s="1"/>
      <c r="AC10985" s="1"/>
      <c r="AJ10985" s="1"/>
      <c r="AK10985" s="1"/>
      <c r="AL10985" s="1"/>
    </row>
    <row r="10986">
      <c r="I10986" s="1"/>
      <c r="J10986" s="1"/>
      <c r="K10986" s="1"/>
      <c r="AA10986" s="1"/>
      <c r="AB10986" s="1"/>
      <c r="AC10986" s="1"/>
      <c r="AJ10986" s="1"/>
      <c r="AK10986" s="1"/>
      <c r="AL10986" s="1"/>
    </row>
    <row r="10987">
      <c r="I10987" s="1"/>
      <c r="J10987" s="1"/>
      <c r="K10987" s="1"/>
      <c r="AA10987" s="1"/>
      <c r="AB10987" s="1"/>
      <c r="AC10987" s="1"/>
      <c r="AJ10987" s="1"/>
      <c r="AK10987" s="1"/>
      <c r="AL10987" s="1"/>
    </row>
    <row r="10988">
      <c r="I10988" s="1"/>
      <c r="J10988" s="1"/>
      <c r="K10988" s="1"/>
      <c r="AA10988" s="1"/>
      <c r="AB10988" s="1"/>
      <c r="AC10988" s="1"/>
      <c r="AJ10988" s="1"/>
      <c r="AK10988" s="1"/>
      <c r="AL10988" s="1"/>
    </row>
    <row r="10989">
      <c r="I10989" s="1"/>
      <c r="J10989" s="1"/>
      <c r="K10989" s="1"/>
      <c r="AA10989" s="1"/>
      <c r="AB10989" s="1"/>
      <c r="AC10989" s="1"/>
      <c r="AJ10989" s="1"/>
      <c r="AK10989" s="1"/>
      <c r="AL10989" s="1"/>
    </row>
    <row r="10990">
      <c r="I10990" s="1"/>
      <c r="J10990" s="1"/>
      <c r="K10990" s="1"/>
      <c r="AA10990" s="1"/>
      <c r="AB10990" s="1"/>
      <c r="AC10990" s="1"/>
      <c r="AJ10990" s="1"/>
      <c r="AK10990" s="1"/>
      <c r="AL10990" s="1"/>
    </row>
    <row r="10991">
      <c r="I10991" s="1"/>
      <c r="J10991" s="1"/>
      <c r="K10991" s="1"/>
      <c r="AA10991" s="1"/>
      <c r="AB10991" s="1"/>
      <c r="AC10991" s="1"/>
      <c r="AJ10991" s="1"/>
      <c r="AK10991" s="1"/>
      <c r="AL10991" s="1"/>
    </row>
    <row r="10992">
      <c r="I10992" s="1"/>
      <c r="J10992" s="1"/>
      <c r="K10992" s="1"/>
      <c r="AA10992" s="1"/>
      <c r="AB10992" s="1"/>
      <c r="AC10992" s="1"/>
      <c r="AJ10992" s="1"/>
      <c r="AK10992" s="1"/>
      <c r="AL10992" s="1"/>
    </row>
    <row r="10993">
      <c r="I10993" s="1"/>
      <c r="J10993" s="1"/>
      <c r="K10993" s="1"/>
      <c r="AA10993" s="1"/>
      <c r="AB10993" s="1"/>
      <c r="AC10993" s="1"/>
      <c r="AJ10993" s="1"/>
      <c r="AK10993" s="1"/>
      <c r="AL10993" s="1"/>
    </row>
    <row r="10994">
      <c r="I10994" s="1"/>
      <c r="J10994" s="1"/>
      <c r="K10994" s="1"/>
      <c r="AA10994" s="1"/>
      <c r="AB10994" s="1"/>
      <c r="AC10994" s="1"/>
      <c r="AJ10994" s="1"/>
      <c r="AK10994" s="1"/>
      <c r="AL10994" s="1"/>
    </row>
    <row r="10995">
      <c r="I10995" s="1"/>
      <c r="J10995" s="1"/>
      <c r="K10995" s="1"/>
      <c r="AA10995" s="1"/>
      <c r="AB10995" s="1"/>
      <c r="AC10995" s="1"/>
      <c r="AJ10995" s="1"/>
      <c r="AK10995" s="1"/>
      <c r="AL10995" s="1"/>
    </row>
    <row r="10996">
      <c r="I10996" s="1"/>
      <c r="J10996" s="1"/>
      <c r="K10996" s="1"/>
      <c r="AA10996" s="1"/>
      <c r="AB10996" s="1"/>
      <c r="AC10996" s="1"/>
      <c r="AJ10996" s="1"/>
      <c r="AK10996" s="1"/>
      <c r="AL10996" s="1"/>
    </row>
    <row r="10997">
      <c r="I10997" s="1"/>
      <c r="J10997" s="1"/>
      <c r="K10997" s="1"/>
      <c r="AA10997" s="1"/>
      <c r="AB10997" s="1"/>
      <c r="AC10997" s="1"/>
      <c r="AJ10997" s="1"/>
      <c r="AK10997" s="1"/>
      <c r="AL10997" s="1"/>
    </row>
    <row r="10998">
      <c r="I10998" s="1"/>
      <c r="J10998" s="1"/>
      <c r="K10998" s="1"/>
      <c r="AA10998" s="1"/>
      <c r="AB10998" s="1"/>
      <c r="AC10998" s="1"/>
      <c r="AJ10998" s="1"/>
      <c r="AK10998" s="1"/>
      <c r="AL10998" s="1"/>
    </row>
    <row r="10999">
      <c r="I10999" s="1"/>
      <c r="J10999" s="1"/>
      <c r="K10999" s="1"/>
      <c r="AA10999" s="1"/>
      <c r="AB10999" s="1"/>
      <c r="AC10999" s="1"/>
      <c r="AJ10999" s="1"/>
      <c r="AK10999" s="1"/>
      <c r="AL10999" s="1"/>
    </row>
    <row r="11000">
      <c r="I11000" s="1"/>
      <c r="J11000" s="1"/>
      <c r="K11000" s="1"/>
      <c r="AA11000" s="1"/>
      <c r="AB11000" s="1"/>
      <c r="AC11000" s="1"/>
      <c r="AJ11000" s="1"/>
      <c r="AK11000" s="1"/>
      <c r="AL11000" s="1"/>
    </row>
    <row r="11001">
      <c r="I11001" s="1"/>
      <c r="J11001" s="1"/>
      <c r="K11001" s="1"/>
      <c r="AA11001" s="1"/>
      <c r="AB11001" s="1"/>
      <c r="AC11001" s="1"/>
      <c r="AJ11001" s="1"/>
      <c r="AK11001" s="1"/>
      <c r="AL11001" s="1"/>
    </row>
    <row r="11002">
      <c r="I11002" s="1"/>
      <c r="J11002" s="1"/>
      <c r="K11002" s="1"/>
      <c r="AA11002" s="1"/>
      <c r="AB11002" s="1"/>
      <c r="AC11002" s="1"/>
      <c r="AJ11002" s="1"/>
      <c r="AK11002" s="1"/>
      <c r="AL11002" s="1"/>
    </row>
    <row r="11003">
      <c r="I11003" s="1"/>
      <c r="J11003" s="1"/>
      <c r="K11003" s="1"/>
      <c r="AA11003" s="1"/>
      <c r="AB11003" s="1"/>
      <c r="AC11003" s="1"/>
      <c r="AJ11003" s="1"/>
      <c r="AK11003" s="1"/>
      <c r="AL11003" s="1"/>
    </row>
    <row r="11004">
      <c r="I11004" s="1"/>
      <c r="J11004" s="1"/>
      <c r="K11004" s="1"/>
      <c r="AA11004" s="1"/>
      <c r="AB11004" s="1"/>
      <c r="AC11004" s="1"/>
      <c r="AJ11004" s="1"/>
      <c r="AK11004" s="1"/>
      <c r="AL11004" s="1"/>
    </row>
    <row r="11005">
      <c r="I11005" s="1"/>
      <c r="J11005" s="1"/>
      <c r="K11005" s="1"/>
      <c r="AA11005" s="1"/>
      <c r="AB11005" s="1"/>
      <c r="AC11005" s="1"/>
      <c r="AJ11005" s="1"/>
      <c r="AK11005" s="1"/>
      <c r="AL11005" s="1"/>
    </row>
    <row r="11006">
      <c r="I11006" s="1"/>
      <c r="J11006" s="1"/>
      <c r="K11006" s="1"/>
      <c r="AA11006" s="1"/>
      <c r="AB11006" s="1"/>
      <c r="AC11006" s="1"/>
      <c r="AJ11006" s="1"/>
      <c r="AK11006" s="1"/>
      <c r="AL11006" s="1"/>
    </row>
    <row r="11007">
      <c r="I11007" s="1"/>
      <c r="J11007" s="1"/>
      <c r="K11007" s="1"/>
      <c r="AA11007" s="1"/>
      <c r="AB11007" s="1"/>
      <c r="AC11007" s="1"/>
      <c r="AJ11007" s="1"/>
      <c r="AK11007" s="1"/>
      <c r="AL11007" s="1"/>
    </row>
    <row r="11008">
      <c r="I11008" s="1"/>
      <c r="J11008" s="1"/>
      <c r="K11008" s="1"/>
      <c r="AA11008" s="1"/>
      <c r="AB11008" s="1"/>
      <c r="AC11008" s="1"/>
      <c r="AJ11008" s="1"/>
      <c r="AK11008" s="1"/>
      <c r="AL11008" s="1"/>
    </row>
    <row r="11009">
      <c r="I11009" s="1"/>
      <c r="J11009" s="1"/>
      <c r="K11009" s="1"/>
      <c r="AA11009" s="1"/>
      <c r="AB11009" s="1"/>
      <c r="AC11009" s="1"/>
      <c r="AJ11009" s="1"/>
      <c r="AK11009" s="1"/>
      <c r="AL11009" s="1"/>
    </row>
    <row r="11010">
      <c r="I11010" s="1"/>
      <c r="J11010" s="1"/>
      <c r="K11010" s="1"/>
      <c r="AA11010" s="1"/>
      <c r="AB11010" s="1"/>
      <c r="AC11010" s="1"/>
      <c r="AJ11010" s="1"/>
      <c r="AK11010" s="1"/>
      <c r="AL11010" s="1"/>
    </row>
    <row r="11011">
      <c r="I11011" s="1"/>
      <c r="J11011" s="1"/>
      <c r="K11011" s="1"/>
      <c r="AA11011" s="1"/>
      <c r="AB11011" s="1"/>
      <c r="AC11011" s="1"/>
      <c r="AJ11011" s="1"/>
      <c r="AK11011" s="1"/>
      <c r="AL11011" s="1"/>
    </row>
    <row r="11012">
      <c r="I11012" s="1"/>
      <c r="J11012" s="1"/>
      <c r="K11012" s="1"/>
      <c r="AA11012" s="1"/>
      <c r="AB11012" s="1"/>
      <c r="AC11012" s="1"/>
      <c r="AJ11012" s="1"/>
      <c r="AK11012" s="1"/>
      <c r="AL11012" s="1"/>
    </row>
    <row r="11013">
      <c r="I11013" s="1"/>
      <c r="J11013" s="1"/>
      <c r="K11013" s="1"/>
      <c r="AA11013" s="1"/>
      <c r="AB11013" s="1"/>
      <c r="AC11013" s="1"/>
      <c r="AJ11013" s="1"/>
      <c r="AK11013" s="1"/>
      <c r="AL11013" s="1"/>
    </row>
    <row r="11014">
      <c r="I11014" s="1"/>
      <c r="J11014" s="1"/>
      <c r="K11014" s="1"/>
      <c r="AA11014" s="1"/>
      <c r="AB11014" s="1"/>
      <c r="AC11014" s="1"/>
      <c r="AJ11014" s="1"/>
      <c r="AK11014" s="1"/>
      <c r="AL11014" s="1"/>
    </row>
    <row r="11015">
      <c r="I11015" s="1"/>
      <c r="J11015" s="1"/>
      <c r="K11015" s="1"/>
      <c r="AA11015" s="1"/>
      <c r="AB11015" s="1"/>
      <c r="AC11015" s="1"/>
      <c r="AJ11015" s="1"/>
      <c r="AK11015" s="1"/>
      <c r="AL11015" s="1"/>
    </row>
    <row r="11016">
      <c r="I11016" s="1"/>
      <c r="J11016" s="1"/>
      <c r="K11016" s="1"/>
      <c r="AA11016" s="1"/>
      <c r="AB11016" s="1"/>
      <c r="AC11016" s="1"/>
      <c r="AJ11016" s="1"/>
      <c r="AK11016" s="1"/>
      <c r="AL11016" s="1"/>
    </row>
    <row r="11017">
      <c r="I11017" s="1"/>
      <c r="J11017" s="1"/>
      <c r="K11017" s="1"/>
      <c r="AA11017" s="1"/>
      <c r="AB11017" s="1"/>
      <c r="AC11017" s="1"/>
      <c r="AJ11017" s="1"/>
      <c r="AK11017" s="1"/>
      <c r="AL11017" s="1"/>
    </row>
    <row r="11018">
      <c r="I11018" s="1"/>
      <c r="J11018" s="1"/>
      <c r="K11018" s="1"/>
      <c r="AA11018" s="1"/>
      <c r="AB11018" s="1"/>
      <c r="AC11018" s="1"/>
      <c r="AJ11018" s="1"/>
      <c r="AK11018" s="1"/>
      <c r="AL11018" s="1"/>
    </row>
    <row r="11019">
      <c r="I11019" s="1"/>
      <c r="J11019" s="1"/>
      <c r="K11019" s="1"/>
      <c r="AA11019" s="1"/>
      <c r="AB11019" s="1"/>
      <c r="AC11019" s="1"/>
      <c r="AJ11019" s="1"/>
      <c r="AK11019" s="1"/>
      <c r="AL11019" s="1"/>
    </row>
    <row r="11020">
      <c r="I11020" s="1"/>
      <c r="J11020" s="1"/>
      <c r="K11020" s="1"/>
      <c r="AA11020" s="1"/>
      <c r="AB11020" s="1"/>
      <c r="AC11020" s="1"/>
      <c r="AJ11020" s="1"/>
      <c r="AK11020" s="1"/>
      <c r="AL11020" s="1"/>
    </row>
    <row r="11021">
      <c r="I11021" s="1"/>
      <c r="J11021" s="1"/>
      <c r="K11021" s="1"/>
      <c r="AA11021" s="1"/>
      <c r="AB11021" s="1"/>
      <c r="AC11021" s="1"/>
      <c r="AJ11021" s="1"/>
      <c r="AK11021" s="1"/>
      <c r="AL11021" s="1"/>
    </row>
    <row r="11022">
      <c r="I11022" s="1"/>
      <c r="J11022" s="1"/>
      <c r="K11022" s="1"/>
      <c r="AA11022" s="1"/>
      <c r="AB11022" s="1"/>
      <c r="AC11022" s="1"/>
      <c r="AJ11022" s="1"/>
      <c r="AK11022" s="1"/>
      <c r="AL11022" s="1"/>
    </row>
    <row r="11023">
      <c r="I11023" s="1"/>
      <c r="J11023" s="1"/>
      <c r="K11023" s="1"/>
      <c r="AA11023" s="1"/>
      <c r="AB11023" s="1"/>
      <c r="AC11023" s="1"/>
      <c r="AJ11023" s="1"/>
      <c r="AK11023" s="1"/>
      <c r="AL11023" s="1"/>
    </row>
    <row r="11024">
      <c r="I11024" s="1"/>
      <c r="J11024" s="1"/>
      <c r="K11024" s="1"/>
      <c r="AA11024" s="1"/>
      <c r="AB11024" s="1"/>
      <c r="AC11024" s="1"/>
      <c r="AJ11024" s="1"/>
      <c r="AK11024" s="1"/>
      <c r="AL11024" s="1"/>
    </row>
    <row r="11025">
      <c r="I11025" s="1"/>
      <c r="J11025" s="1"/>
      <c r="K11025" s="1"/>
      <c r="AA11025" s="1"/>
      <c r="AB11025" s="1"/>
      <c r="AC11025" s="1"/>
      <c r="AJ11025" s="1"/>
      <c r="AK11025" s="1"/>
      <c r="AL11025" s="1"/>
    </row>
    <row r="11026">
      <c r="I11026" s="1"/>
      <c r="J11026" s="1"/>
      <c r="K11026" s="1"/>
      <c r="AA11026" s="1"/>
      <c r="AB11026" s="1"/>
      <c r="AC11026" s="1"/>
      <c r="AJ11026" s="1"/>
      <c r="AK11026" s="1"/>
      <c r="AL11026" s="1"/>
    </row>
    <row r="11027">
      <c r="I11027" s="1"/>
      <c r="J11027" s="1"/>
      <c r="K11027" s="1"/>
      <c r="AA11027" s="1"/>
      <c r="AB11027" s="1"/>
      <c r="AC11027" s="1"/>
      <c r="AJ11027" s="1"/>
      <c r="AK11027" s="1"/>
      <c r="AL11027" s="1"/>
    </row>
    <row r="11028">
      <c r="I11028" s="1"/>
      <c r="J11028" s="1"/>
      <c r="K11028" s="1"/>
      <c r="AA11028" s="1"/>
      <c r="AB11028" s="1"/>
      <c r="AC11028" s="1"/>
      <c r="AJ11028" s="1"/>
      <c r="AK11028" s="1"/>
      <c r="AL11028" s="1"/>
    </row>
    <row r="11029">
      <c r="I11029" s="1"/>
      <c r="J11029" s="1"/>
      <c r="K11029" s="1"/>
      <c r="AA11029" s="1"/>
      <c r="AB11029" s="1"/>
      <c r="AC11029" s="1"/>
      <c r="AJ11029" s="1"/>
      <c r="AK11029" s="1"/>
      <c r="AL11029" s="1"/>
    </row>
    <row r="11030">
      <c r="I11030" s="1"/>
      <c r="J11030" s="1"/>
      <c r="K11030" s="1"/>
      <c r="AA11030" s="1"/>
      <c r="AB11030" s="1"/>
      <c r="AC11030" s="1"/>
      <c r="AJ11030" s="1"/>
      <c r="AK11030" s="1"/>
      <c r="AL11030" s="1"/>
    </row>
    <row r="11031">
      <c r="I11031" s="1"/>
      <c r="J11031" s="1"/>
      <c r="K11031" s="1"/>
      <c r="AA11031" s="1"/>
      <c r="AB11031" s="1"/>
      <c r="AC11031" s="1"/>
      <c r="AJ11031" s="1"/>
      <c r="AK11031" s="1"/>
      <c r="AL11031" s="1"/>
    </row>
    <row r="11032">
      <c r="I11032" s="1"/>
      <c r="J11032" s="1"/>
      <c r="K11032" s="1"/>
      <c r="AA11032" s="1"/>
      <c r="AB11032" s="1"/>
      <c r="AC11032" s="1"/>
      <c r="AJ11032" s="1"/>
      <c r="AK11032" s="1"/>
      <c r="AL11032" s="1"/>
    </row>
    <row r="11033">
      <c r="I11033" s="1"/>
      <c r="J11033" s="1"/>
      <c r="K11033" s="1"/>
      <c r="AA11033" s="1"/>
      <c r="AB11033" s="1"/>
      <c r="AC11033" s="1"/>
      <c r="AJ11033" s="1"/>
      <c r="AK11033" s="1"/>
      <c r="AL11033" s="1"/>
    </row>
    <row r="11034">
      <c r="I11034" s="1"/>
      <c r="J11034" s="1"/>
      <c r="K11034" s="1"/>
      <c r="AA11034" s="1"/>
      <c r="AB11034" s="1"/>
      <c r="AC11034" s="1"/>
      <c r="AJ11034" s="1"/>
      <c r="AK11034" s="1"/>
      <c r="AL11034" s="1"/>
    </row>
    <row r="11035">
      <c r="I11035" s="1"/>
      <c r="J11035" s="1"/>
      <c r="K11035" s="1"/>
      <c r="AA11035" s="1"/>
      <c r="AB11035" s="1"/>
      <c r="AC11035" s="1"/>
      <c r="AJ11035" s="1"/>
      <c r="AK11035" s="1"/>
      <c r="AL11035" s="1"/>
    </row>
    <row r="11036">
      <c r="I11036" s="1"/>
      <c r="J11036" s="1"/>
      <c r="K11036" s="1"/>
      <c r="AA11036" s="1"/>
      <c r="AB11036" s="1"/>
      <c r="AC11036" s="1"/>
      <c r="AJ11036" s="1"/>
      <c r="AK11036" s="1"/>
      <c r="AL11036" s="1"/>
    </row>
    <row r="11037">
      <c r="I11037" s="1"/>
      <c r="J11037" s="1"/>
      <c r="K11037" s="1"/>
      <c r="AA11037" s="1"/>
      <c r="AB11037" s="1"/>
      <c r="AC11037" s="1"/>
      <c r="AJ11037" s="1"/>
      <c r="AK11037" s="1"/>
      <c r="AL11037" s="1"/>
    </row>
    <row r="11038">
      <c r="I11038" s="1"/>
      <c r="J11038" s="1"/>
      <c r="K11038" s="1"/>
      <c r="AA11038" s="1"/>
      <c r="AB11038" s="1"/>
      <c r="AC11038" s="1"/>
      <c r="AJ11038" s="1"/>
      <c r="AK11038" s="1"/>
      <c r="AL11038" s="1"/>
    </row>
    <row r="11039">
      <c r="I11039" s="1"/>
      <c r="J11039" s="1"/>
      <c r="K11039" s="1"/>
      <c r="AA11039" s="1"/>
      <c r="AB11039" s="1"/>
      <c r="AC11039" s="1"/>
      <c r="AJ11039" s="1"/>
      <c r="AK11039" s="1"/>
      <c r="AL11039" s="1"/>
    </row>
    <row r="11040">
      <c r="I11040" s="1"/>
      <c r="J11040" s="1"/>
      <c r="K11040" s="1"/>
      <c r="AA11040" s="1"/>
      <c r="AB11040" s="1"/>
      <c r="AC11040" s="1"/>
      <c r="AJ11040" s="1"/>
      <c r="AK11040" s="1"/>
      <c r="AL11040" s="1"/>
    </row>
    <row r="11041">
      <c r="I11041" s="1"/>
      <c r="J11041" s="1"/>
      <c r="K11041" s="1"/>
      <c r="AA11041" s="1"/>
      <c r="AB11041" s="1"/>
      <c r="AC11041" s="1"/>
      <c r="AJ11041" s="1"/>
      <c r="AK11041" s="1"/>
      <c r="AL11041" s="1"/>
    </row>
    <row r="11042">
      <c r="I11042" s="1"/>
      <c r="J11042" s="1"/>
      <c r="K11042" s="1"/>
      <c r="AA11042" s="1"/>
      <c r="AB11042" s="1"/>
      <c r="AC11042" s="1"/>
      <c r="AJ11042" s="1"/>
      <c r="AK11042" s="1"/>
      <c r="AL11042" s="1"/>
    </row>
    <row r="11043">
      <c r="I11043" s="1"/>
      <c r="J11043" s="1"/>
      <c r="K11043" s="1"/>
      <c r="AA11043" s="1"/>
      <c r="AB11043" s="1"/>
      <c r="AC11043" s="1"/>
      <c r="AJ11043" s="1"/>
      <c r="AK11043" s="1"/>
      <c r="AL11043" s="1"/>
    </row>
    <row r="11044">
      <c r="I11044" s="1"/>
      <c r="J11044" s="1"/>
      <c r="K11044" s="1"/>
      <c r="AA11044" s="1"/>
      <c r="AB11044" s="1"/>
      <c r="AC11044" s="1"/>
      <c r="AJ11044" s="1"/>
      <c r="AK11044" s="1"/>
      <c r="AL11044" s="1"/>
    </row>
    <row r="11045">
      <c r="I11045" s="1"/>
      <c r="J11045" s="1"/>
      <c r="K11045" s="1"/>
      <c r="AA11045" s="1"/>
      <c r="AB11045" s="1"/>
      <c r="AC11045" s="1"/>
      <c r="AJ11045" s="1"/>
      <c r="AK11045" s="1"/>
      <c r="AL11045" s="1"/>
    </row>
    <row r="11046">
      <c r="I11046" s="1"/>
      <c r="J11046" s="1"/>
      <c r="K11046" s="1"/>
      <c r="AA11046" s="1"/>
      <c r="AB11046" s="1"/>
      <c r="AC11046" s="1"/>
      <c r="AJ11046" s="1"/>
      <c r="AK11046" s="1"/>
      <c r="AL11046" s="1"/>
    </row>
    <row r="11047">
      <c r="I11047" s="1"/>
      <c r="J11047" s="1"/>
      <c r="K11047" s="1"/>
      <c r="AA11047" s="1"/>
      <c r="AB11047" s="1"/>
      <c r="AC11047" s="1"/>
      <c r="AJ11047" s="1"/>
      <c r="AK11047" s="1"/>
      <c r="AL11047" s="1"/>
    </row>
    <row r="11048">
      <c r="I11048" s="1"/>
      <c r="J11048" s="1"/>
      <c r="K11048" s="1"/>
      <c r="AA11048" s="1"/>
      <c r="AB11048" s="1"/>
      <c r="AC11048" s="1"/>
      <c r="AJ11048" s="1"/>
      <c r="AK11048" s="1"/>
      <c r="AL11048" s="1"/>
    </row>
    <row r="11049">
      <c r="I11049" s="1"/>
      <c r="J11049" s="1"/>
      <c r="K11049" s="1"/>
      <c r="AA11049" s="1"/>
      <c r="AB11049" s="1"/>
      <c r="AC11049" s="1"/>
      <c r="AJ11049" s="1"/>
      <c r="AK11049" s="1"/>
      <c r="AL11049" s="1"/>
    </row>
    <row r="11050">
      <c r="I11050" s="1"/>
      <c r="J11050" s="1"/>
      <c r="K11050" s="1"/>
      <c r="AA11050" s="1"/>
      <c r="AB11050" s="1"/>
      <c r="AC11050" s="1"/>
      <c r="AJ11050" s="1"/>
      <c r="AK11050" s="1"/>
      <c r="AL11050" s="1"/>
    </row>
    <row r="11051">
      <c r="I11051" s="1"/>
      <c r="J11051" s="1"/>
      <c r="K11051" s="1"/>
      <c r="AA11051" s="1"/>
      <c r="AB11051" s="1"/>
      <c r="AC11051" s="1"/>
      <c r="AJ11051" s="1"/>
      <c r="AK11051" s="1"/>
      <c r="AL11051" s="1"/>
    </row>
    <row r="11052">
      <c r="I11052" s="1"/>
      <c r="J11052" s="1"/>
      <c r="K11052" s="1"/>
      <c r="AA11052" s="1"/>
      <c r="AB11052" s="1"/>
      <c r="AC11052" s="1"/>
      <c r="AJ11052" s="1"/>
      <c r="AK11052" s="1"/>
      <c r="AL11052" s="1"/>
    </row>
    <row r="11053">
      <c r="I11053" s="1"/>
      <c r="J11053" s="1"/>
      <c r="K11053" s="1"/>
      <c r="AA11053" s="1"/>
      <c r="AB11053" s="1"/>
      <c r="AC11053" s="1"/>
      <c r="AJ11053" s="1"/>
      <c r="AK11053" s="1"/>
      <c r="AL11053" s="1"/>
    </row>
    <row r="11054">
      <c r="I11054" s="1"/>
      <c r="J11054" s="1"/>
      <c r="K11054" s="1"/>
      <c r="AA11054" s="1"/>
      <c r="AB11054" s="1"/>
      <c r="AC11054" s="1"/>
      <c r="AJ11054" s="1"/>
      <c r="AK11054" s="1"/>
      <c r="AL11054" s="1"/>
    </row>
    <row r="11055">
      <c r="I11055" s="1"/>
      <c r="J11055" s="1"/>
      <c r="K11055" s="1"/>
      <c r="AA11055" s="1"/>
      <c r="AB11055" s="1"/>
      <c r="AC11055" s="1"/>
      <c r="AJ11055" s="1"/>
      <c r="AK11055" s="1"/>
      <c r="AL11055" s="1"/>
    </row>
    <row r="11056">
      <c r="I11056" s="1"/>
      <c r="J11056" s="1"/>
      <c r="K11056" s="1"/>
      <c r="AA11056" s="1"/>
      <c r="AB11056" s="1"/>
      <c r="AC11056" s="1"/>
      <c r="AJ11056" s="1"/>
      <c r="AK11056" s="1"/>
      <c r="AL11056" s="1"/>
    </row>
    <row r="11057">
      <c r="I11057" s="1"/>
      <c r="J11057" s="1"/>
      <c r="K11057" s="1"/>
      <c r="AA11057" s="1"/>
      <c r="AB11057" s="1"/>
      <c r="AC11057" s="1"/>
      <c r="AJ11057" s="1"/>
      <c r="AK11057" s="1"/>
      <c r="AL11057" s="1"/>
    </row>
    <row r="11058">
      <c r="I11058" s="1"/>
      <c r="J11058" s="1"/>
      <c r="K11058" s="1"/>
      <c r="AA11058" s="1"/>
      <c r="AB11058" s="1"/>
      <c r="AC11058" s="1"/>
      <c r="AJ11058" s="1"/>
      <c r="AK11058" s="1"/>
      <c r="AL11058" s="1"/>
    </row>
    <row r="11059">
      <c r="I11059" s="1"/>
      <c r="J11059" s="1"/>
      <c r="K11059" s="1"/>
      <c r="AA11059" s="1"/>
      <c r="AB11059" s="1"/>
      <c r="AC11059" s="1"/>
      <c r="AJ11059" s="1"/>
      <c r="AK11059" s="1"/>
      <c r="AL11059" s="1"/>
    </row>
    <row r="11060">
      <c r="I11060" s="1"/>
      <c r="J11060" s="1"/>
      <c r="K11060" s="1"/>
      <c r="AA11060" s="1"/>
      <c r="AB11060" s="1"/>
      <c r="AC11060" s="1"/>
      <c r="AJ11060" s="1"/>
      <c r="AK11060" s="1"/>
      <c r="AL11060" s="1"/>
    </row>
    <row r="11061">
      <c r="I11061" s="1"/>
      <c r="J11061" s="1"/>
      <c r="K11061" s="1"/>
      <c r="AA11061" s="1"/>
      <c r="AB11061" s="1"/>
      <c r="AC11061" s="1"/>
      <c r="AJ11061" s="1"/>
      <c r="AK11061" s="1"/>
      <c r="AL11061" s="1"/>
    </row>
    <row r="11062">
      <c r="I11062" s="1"/>
      <c r="J11062" s="1"/>
      <c r="K11062" s="1"/>
      <c r="AA11062" s="1"/>
      <c r="AB11062" s="1"/>
      <c r="AC11062" s="1"/>
      <c r="AJ11062" s="1"/>
      <c r="AK11062" s="1"/>
      <c r="AL11062" s="1"/>
    </row>
    <row r="11063">
      <c r="I11063" s="1"/>
      <c r="J11063" s="1"/>
      <c r="K11063" s="1"/>
      <c r="AA11063" s="1"/>
      <c r="AB11063" s="1"/>
      <c r="AC11063" s="1"/>
      <c r="AJ11063" s="1"/>
      <c r="AK11063" s="1"/>
      <c r="AL11063" s="1"/>
    </row>
    <row r="11064">
      <c r="I11064" s="1"/>
      <c r="J11064" s="1"/>
      <c r="K11064" s="1"/>
      <c r="AA11064" s="1"/>
      <c r="AB11064" s="1"/>
      <c r="AC11064" s="1"/>
      <c r="AJ11064" s="1"/>
      <c r="AK11064" s="1"/>
      <c r="AL11064" s="1"/>
    </row>
    <row r="11065">
      <c r="I11065" s="1"/>
      <c r="J11065" s="1"/>
      <c r="K11065" s="1"/>
      <c r="AA11065" s="1"/>
      <c r="AB11065" s="1"/>
      <c r="AC11065" s="1"/>
      <c r="AJ11065" s="1"/>
      <c r="AK11065" s="1"/>
      <c r="AL11065" s="1"/>
    </row>
    <row r="11066">
      <c r="I11066" s="1"/>
      <c r="J11066" s="1"/>
      <c r="K11066" s="1"/>
      <c r="AA11066" s="1"/>
      <c r="AB11066" s="1"/>
      <c r="AC11066" s="1"/>
      <c r="AJ11066" s="1"/>
      <c r="AK11066" s="1"/>
      <c r="AL11066" s="1"/>
    </row>
    <row r="11067">
      <c r="I11067" s="1"/>
      <c r="J11067" s="1"/>
      <c r="K11067" s="1"/>
      <c r="AA11067" s="1"/>
      <c r="AB11067" s="1"/>
      <c r="AC11067" s="1"/>
      <c r="AJ11067" s="1"/>
      <c r="AK11067" s="1"/>
      <c r="AL11067" s="1"/>
    </row>
    <row r="11068">
      <c r="I11068" s="1"/>
      <c r="J11068" s="1"/>
      <c r="K11068" s="1"/>
      <c r="AA11068" s="1"/>
      <c r="AB11068" s="1"/>
      <c r="AC11068" s="1"/>
      <c r="AJ11068" s="1"/>
      <c r="AK11068" s="1"/>
      <c r="AL11068" s="1"/>
    </row>
    <row r="11069">
      <c r="I11069" s="1"/>
      <c r="J11069" s="1"/>
      <c r="K11069" s="1"/>
      <c r="AA11069" s="1"/>
      <c r="AB11069" s="1"/>
      <c r="AC11069" s="1"/>
      <c r="AJ11069" s="1"/>
      <c r="AK11069" s="1"/>
      <c r="AL11069" s="1"/>
    </row>
    <row r="11070">
      <c r="I11070" s="1"/>
      <c r="J11070" s="1"/>
      <c r="K11070" s="1"/>
      <c r="AA11070" s="1"/>
      <c r="AB11070" s="1"/>
      <c r="AC11070" s="1"/>
      <c r="AJ11070" s="1"/>
      <c r="AK11070" s="1"/>
      <c r="AL11070" s="1"/>
    </row>
    <row r="11071">
      <c r="I11071" s="1"/>
      <c r="J11071" s="1"/>
      <c r="K11071" s="1"/>
      <c r="AA11071" s="1"/>
      <c r="AB11071" s="1"/>
      <c r="AC11071" s="1"/>
      <c r="AJ11071" s="1"/>
      <c r="AK11071" s="1"/>
      <c r="AL11071" s="1"/>
    </row>
    <row r="11072">
      <c r="I11072" s="1"/>
      <c r="J11072" s="1"/>
      <c r="K11072" s="1"/>
      <c r="AA11072" s="1"/>
      <c r="AB11072" s="1"/>
      <c r="AC11072" s="1"/>
      <c r="AJ11072" s="1"/>
      <c r="AK11072" s="1"/>
      <c r="AL11072" s="1"/>
    </row>
    <row r="11073">
      <c r="I11073" s="1"/>
      <c r="J11073" s="1"/>
      <c r="K11073" s="1"/>
      <c r="AA11073" s="1"/>
      <c r="AB11073" s="1"/>
      <c r="AC11073" s="1"/>
      <c r="AJ11073" s="1"/>
      <c r="AK11073" s="1"/>
      <c r="AL11073" s="1"/>
    </row>
    <row r="11074">
      <c r="I11074" s="1"/>
      <c r="J11074" s="1"/>
      <c r="K11074" s="1"/>
      <c r="AA11074" s="1"/>
      <c r="AB11074" s="1"/>
      <c r="AC11074" s="1"/>
      <c r="AJ11074" s="1"/>
      <c r="AK11074" s="1"/>
      <c r="AL11074" s="1"/>
    </row>
    <row r="11075">
      <c r="I11075" s="1"/>
      <c r="J11075" s="1"/>
      <c r="K11075" s="1"/>
      <c r="AA11075" s="1"/>
      <c r="AB11075" s="1"/>
      <c r="AC11075" s="1"/>
      <c r="AJ11075" s="1"/>
      <c r="AK11075" s="1"/>
      <c r="AL11075" s="1"/>
    </row>
    <row r="11076">
      <c r="I11076" s="1"/>
      <c r="J11076" s="1"/>
      <c r="K11076" s="1"/>
      <c r="AA11076" s="1"/>
      <c r="AB11076" s="1"/>
      <c r="AC11076" s="1"/>
      <c r="AJ11076" s="1"/>
      <c r="AK11076" s="1"/>
      <c r="AL11076" s="1"/>
    </row>
    <row r="11077">
      <c r="I11077" s="1"/>
      <c r="J11077" s="1"/>
      <c r="K11077" s="1"/>
      <c r="AA11077" s="1"/>
      <c r="AB11077" s="1"/>
      <c r="AC11077" s="1"/>
      <c r="AJ11077" s="1"/>
      <c r="AK11077" s="1"/>
      <c r="AL11077" s="1"/>
    </row>
    <row r="11078">
      <c r="I11078" s="1"/>
      <c r="J11078" s="1"/>
      <c r="K11078" s="1"/>
      <c r="AA11078" s="1"/>
      <c r="AB11078" s="1"/>
      <c r="AC11078" s="1"/>
      <c r="AJ11078" s="1"/>
      <c r="AK11078" s="1"/>
      <c r="AL11078" s="1"/>
    </row>
    <row r="11079">
      <c r="I11079" s="1"/>
      <c r="J11079" s="1"/>
      <c r="K11079" s="1"/>
      <c r="AA11079" s="1"/>
      <c r="AB11079" s="1"/>
      <c r="AC11079" s="1"/>
      <c r="AJ11079" s="1"/>
      <c r="AK11079" s="1"/>
      <c r="AL11079" s="1"/>
    </row>
    <row r="11080">
      <c r="I11080" s="1"/>
      <c r="J11080" s="1"/>
      <c r="K11080" s="1"/>
      <c r="AA11080" s="1"/>
      <c r="AB11080" s="1"/>
      <c r="AC11080" s="1"/>
      <c r="AJ11080" s="1"/>
      <c r="AK11080" s="1"/>
      <c r="AL11080" s="1"/>
    </row>
    <row r="11081">
      <c r="I11081" s="1"/>
      <c r="J11081" s="1"/>
      <c r="K11081" s="1"/>
      <c r="AA11081" s="1"/>
      <c r="AB11081" s="1"/>
      <c r="AC11081" s="1"/>
      <c r="AJ11081" s="1"/>
      <c r="AK11081" s="1"/>
      <c r="AL11081" s="1"/>
    </row>
    <row r="11082">
      <c r="I11082" s="1"/>
      <c r="J11082" s="1"/>
      <c r="K11082" s="1"/>
      <c r="AA11082" s="1"/>
      <c r="AB11082" s="1"/>
      <c r="AC11082" s="1"/>
      <c r="AJ11082" s="1"/>
      <c r="AK11082" s="1"/>
      <c r="AL11082" s="1"/>
    </row>
    <row r="11083">
      <c r="I11083" s="1"/>
      <c r="J11083" s="1"/>
      <c r="K11083" s="1"/>
      <c r="AA11083" s="1"/>
      <c r="AB11083" s="1"/>
      <c r="AC11083" s="1"/>
      <c r="AJ11083" s="1"/>
      <c r="AK11083" s="1"/>
      <c r="AL11083" s="1"/>
    </row>
    <row r="11084">
      <c r="I11084" s="1"/>
      <c r="J11084" s="1"/>
      <c r="K11084" s="1"/>
      <c r="AA11084" s="1"/>
      <c r="AB11084" s="1"/>
      <c r="AC11084" s="1"/>
      <c r="AJ11084" s="1"/>
      <c r="AK11084" s="1"/>
      <c r="AL11084" s="1"/>
    </row>
    <row r="11085">
      <c r="I11085" s="1"/>
      <c r="J11085" s="1"/>
      <c r="K11085" s="1"/>
      <c r="AA11085" s="1"/>
      <c r="AB11085" s="1"/>
      <c r="AC11085" s="1"/>
      <c r="AJ11085" s="1"/>
      <c r="AK11085" s="1"/>
      <c r="AL11085" s="1"/>
    </row>
    <row r="11086">
      <c r="I11086" s="1"/>
      <c r="J11086" s="1"/>
      <c r="K11086" s="1"/>
      <c r="AA11086" s="1"/>
      <c r="AB11086" s="1"/>
      <c r="AC11086" s="1"/>
      <c r="AJ11086" s="1"/>
      <c r="AK11086" s="1"/>
      <c r="AL11086" s="1"/>
    </row>
    <row r="11087">
      <c r="I11087" s="1"/>
      <c r="J11087" s="1"/>
      <c r="K11087" s="1"/>
      <c r="AA11087" s="1"/>
      <c r="AB11087" s="1"/>
      <c r="AC11087" s="1"/>
      <c r="AJ11087" s="1"/>
      <c r="AK11087" s="1"/>
      <c r="AL11087" s="1"/>
    </row>
    <row r="11088">
      <c r="I11088" s="1"/>
      <c r="J11088" s="1"/>
      <c r="K11088" s="1"/>
      <c r="AA11088" s="1"/>
      <c r="AB11088" s="1"/>
      <c r="AC11088" s="1"/>
      <c r="AJ11088" s="1"/>
      <c r="AK11088" s="1"/>
      <c r="AL11088" s="1"/>
    </row>
    <row r="11089">
      <c r="I11089" s="1"/>
      <c r="J11089" s="1"/>
      <c r="K11089" s="1"/>
      <c r="AA11089" s="1"/>
      <c r="AB11089" s="1"/>
      <c r="AC11089" s="1"/>
      <c r="AJ11089" s="1"/>
      <c r="AK11089" s="1"/>
      <c r="AL11089" s="1"/>
    </row>
    <row r="11090">
      <c r="I11090" s="1"/>
      <c r="J11090" s="1"/>
      <c r="K11090" s="1"/>
      <c r="AA11090" s="1"/>
      <c r="AB11090" s="1"/>
      <c r="AC11090" s="1"/>
      <c r="AJ11090" s="1"/>
      <c r="AK11090" s="1"/>
      <c r="AL11090" s="1"/>
    </row>
    <row r="11091">
      <c r="I11091" s="1"/>
      <c r="J11091" s="1"/>
      <c r="K11091" s="1"/>
      <c r="AA11091" s="1"/>
      <c r="AB11091" s="1"/>
      <c r="AC11091" s="1"/>
      <c r="AJ11091" s="1"/>
      <c r="AK11091" s="1"/>
      <c r="AL11091" s="1"/>
    </row>
    <row r="11092">
      <c r="I11092" s="1"/>
      <c r="J11092" s="1"/>
      <c r="K11092" s="1"/>
      <c r="AA11092" s="1"/>
      <c r="AB11092" s="1"/>
      <c r="AC11092" s="1"/>
      <c r="AJ11092" s="1"/>
      <c r="AK11092" s="1"/>
      <c r="AL11092" s="1"/>
    </row>
    <row r="11093">
      <c r="I11093" s="1"/>
      <c r="J11093" s="1"/>
      <c r="K11093" s="1"/>
      <c r="AA11093" s="1"/>
      <c r="AB11093" s="1"/>
      <c r="AC11093" s="1"/>
      <c r="AJ11093" s="1"/>
      <c r="AK11093" s="1"/>
      <c r="AL11093" s="1"/>
    </row>
    <row r="11094">
      <c r="I11094" s="1"/>
      <c r="J11094" s="1"/>
      <c r="K11094" s="1"/>
      <c r="AA11094" s="1"/>
      <c r="AB11094" s="1"/>
      <c r="AC11094" s="1"/>
      <c r="AJ11094" s="1"/>
      <c r="AK11094" s="1"/>
      <c r="AL11094" s="1"/>
    </row>
    <row r="11095">
      <c r="I11095" s="1"/>
      <c r="J11095" s="1"/>
      <c r="K11095" s="1"/>
      <c r="AA11095" s="1"/>
      <c r="AB11095" s="1"/>
      <c r="AC11095" s="1"/>
      <c r="AJ11095" s="1"/>
      <c r="AK11095" s="1"/>
      <c r="AL11095" s="1"/>
    </row>
    <row r="11096">
      <c r="I11096" s="1"/>
      <c r="J11096" s="1"/>
      <c r="K11096" s="1"/>
      <c r="AA11096" s="1"/>
      <c r="AB11096" s="1"/>
      <c r="AC11096" s="1"/>
      <c r="AJ11096" s="1"/>
      <c r="AK11096" s="1"/>
      <c r="AL11096" s="1"/>
    </row>
    <row r="11097">
      <c r="I11097" s="1"/>
      <c r="J11097" s="1"/>
      <c r="K11097" s="1"/>
      <c r="AA11097" s="1"/>
      <c r="AB11097" s="1"/>
      <c r="AC11097" s="1"/>
      <c r="AJ11097" s="1"/>
      <c r="AK11097" s="1"/>
      <c r="AL11097" s="1"/>
    </row>
    <row r="11098">
      <c r="I11098" s="1"/>
      <c r="J11098" s="1"/>
      <c r="K11098" s="1"/>
      <c r="AA11098" s="1"/>
      <c r="AB11098" s="1"/>
      <c r="AC11098" s="1"/>
      <c r="AJ11098" s="1"/>
      <c r="AK11098" s="1"/>
      <c r="AL11098" s="1"/>
    </row>
    <row r="11099">
      <c r="I11099" s="1"/>
      <c r="J11099" s="1"/>
      <c r="K11099" s="1"/>
      <c r="AA11099" s="1"/>
      <c r="AB11099" s="1"/>
      <c r="AC11099" s="1"/>
      <c r="AJ11099" s="1"/>
      <c r="AK11099" s="1"/>
      <c r="AL11099" s="1"/>
    </row>
    <row r="11100">
      <c r="I11100" s="1"/>
      <c r="J11100" s="1"/>
      <c r="K11100" s="1"/>
      <c r="AA11100" s="1"/>
      <c r="AB11100" s="1"/>
      <c r="AC11100" s="1"/>
      <c r="AJ11100" s="1"/>
      <c r="AK11100" s="1"/>
      <c r="AL11100" s="1"/>
    </row>
    <row r="11101">
      <c r="I11101" s="1"/>
      <c r="J11101" s="1"/>
      <c r="K11101" s="1"/>
      <c r="AA11101" s="1"/>
      <c r="AB11101" s="1"/>
      <c r="AC11101" s="1"/>
      <c r="AJ11101" s="1"/>
      <c r="AK11101" s="1"/>
      <c r="AL11101" s="1"/>
    </row>
    <row r="11102">
      <c r="I11102" s="1"/>
      <c r="J11102" s="1"/>
      <c r="K11102" s="1"/>
      <c r="AA11102" s="1"/>
      <c r="AB11102" s="1"/>
      <c r="AC11102" s="1"/>
      <c r="AJ11102" s="1"/>
      <c r="AK11102" s="1"/>
      <c r="AL11102" s="1"/>
    </row>
    <row r="11103">
      <c r="I11103" s="1"/>
      <c r="J11103" s="1"/>
      <c r="K11103" s="1"/>
      <c r="AA11103" s="1"/>
      <c r="AB11103" s="1"/>
      <c r="AC11103" s="1"/>
      <c r="AJ11103" s="1"/>
      <c r="AK11103" s="1"/>
      <c r="AL11103" s="1"/>
    </row>
    <row r="11104">
      <c r="I11104" s="1"/>
      <c r="J11104" s="1"/>
      <c r="K11104" s="1"/>
      <c r="AA11104" s="1"/>
      <c r="AB11104" s="1"/>
      <c r="AC11104" s="1"/>
      <c r="AJ11104" s="1"/>
      <c r="AK11104" s="1"/>
      <c r="AL11104" s="1"/>
    </row>
    <row r="11105">
      <c r="I11105" s="1"/>
      <c r="J11105" s="1"/>
      <c r="K11105" s="1"/>
      <c r="AA11105" s="1"/>
      <c r="AB11105" s="1"/>
      <c r="AC11105" s="1"/>
      <c r="AJ11105" s="1"/>
      <c r="AK11105" s="1"/>
      <c r="AL11105" s="1"/>
    </row>
    <row r="11106">
      <c r="I11106" s="1"/>
      <c r="J11106" s="1"/>
      <c r="K11106" s="1"/>
      <c r="AA11106" s="1"/>
      <c r="AB11106" s="1"/>
      <c r="AC11106" s="1"/>
      <c r="AJ11106" s="1"/>
      <c r="AK11106" s="1"/>
      <c r="AL11106" s="1"/>
    </row>
    <row r="11107">
      <c r="I11107" s="1"/>
      <c r="J11107" s="1"/>
      <c r="K11107" s="1"/>
      <c r="AA11107" s="1"/>
      <c r="AB11107" s="1"/>
      <c r="AC11107" s="1"/>
      <c r="AJ11107" s="1"/>
      <c r="AK11107" s="1"/>
      <c r="AL11107" s="1"/>
    </row>
    <row r="11108">
      <c r="I11108" s="1"/>
      <c r="J11108" s="1"/>
      <c r="K11108" s="1"/>
      <c r="AA11108" s="1"/>
      <c r="AB11108" s="1"/>
      <c r="AC11108" s="1"/>
      <c r="AJ11108" s="1"/>
      <c r="AK11108" s="1"/>
      <c r="AL11108" s="1"/>
    </row>
    <row r="11109">
      <c r="I11109" s="1"/>
      <c r="J11109" s="1"/>
      <c r="K11109" s="1"/>
      <c r="AA11109" s="1"/>
      <c r="AB11109" s="1"/>
      <c r="AC11109" s="1"/>
      <c r="AJ11109" s="1"/>
      <c r="AK11109" s="1"/>
      <c r="AL11109" s="1"/>
    </row>
    <row r="11110">
      <c r="I11110" s="1"/>
      <c r="J11110" s="1"/>
      <c r="K11110" s="1"/>
      <c r="AA11110" s="1"/>
      <c r="AB11110" s="1"/>
      <c r="AC11110" s="1"/>
      <c r="AJ11110" s="1"/>
      <c r="AK11110" s="1"/>
      <c r="AL11110" s="1"/>
    </row>
    <row r="11111">
      <c r="I11111" s="1"/>
      <c r="J11111" s="1"/>
      <c r="K11111" s="1"/>
      <c r="AA11111" s="1"/>
      <c r="AB11111" s="1"/>
      <c r="AC11111" s="1"/>
      <c r="AJ11111" s="1"/>
      <c r="AK11111" s="1"/>
      <c r="AL11111" s="1"/>
    </row>
    <row r="11112">
      <c r="I11112" s="1"/>
      <c r="J11112" s="1"/>
      <c r="K11112" s="1"/>
      <c r="AA11112" s="1"/>
      <c r="AB11112" s="1"/>
      <c r="AC11112" s="1"/>
      <c r="AJ11112" s="1"/>
      <c r="AK11112" s="1"/>
      <c r="AL11112" s="1"/>
    </row>
    <row r="11113">
      <c r="I11113" s="1"/>
      <c r="J11113" s="1"/>
      <c r="K11113" s="1"/>
      <c r="AA11113" s="1"/>
      <c r="AB11113" s="1"/>
      <c r="AC11113" s="1"/>
      <c r="AJ11113" s="1"/>
      <c r="AK11113" s="1"/>
      <c r="AL11113" s="1"/>
    </row>
    <row r="11114">
      <c r="I11114" s="1"/>
      <c r="J11114" s="1"/>
      <c r="K11114" s="1"/>
      <c r="AA11114" s="1"/>
      <c r="AB11114" s="1"/>
      <c r="AC11114" s="1"/>
      <c r="AJ11114" s="1"/>
      <c r="AK11114" s="1"/>
      <c r="AL11114" s="1"/>
    </row>
    <row r="11115">
      <c r="I11115" s="1"/>
      <c r="J11115" s="1"/>
      <c r="K11115" s="1"/>
      <c r="AA11115" s="1"/>
      <c r="AB11115" s="1"/>
      <c r="AC11115" s="1"/>
      <c r="AJ11115" s="1"/>
      <c r="AK11115" s="1"/>
      <c r="AL11115" s="1"/>
    </row>
    <row r="11116">
      <c r="I11116" s="1"/>
      <c r="J11116" s="1"/>
      <c r="K11116" s="1"/>
      <c r="AA11116" s="1"/>
      <c r="AB11116" s="1"/>
      <c r="AC11116" s="1"/>
      <c r="AJ11116" s="1"/>
      <c r="AK11116" s="1"/>
      <c r="AL11116" s="1"/>
    </row>
    <row r="11117">
      <c r="I11117" s="1"/>
      <c r="J11117" s="1"/>
      <c r="K11117" s="1"/>
      <c r="AA11117" s="1"/>
      <c r="AB11117" s="1"/>
      <c r="AC11117" s="1"/>
      <c r="AJ11117" s="1"/>
      <c r="AK11117" s="1"/>
      <c r="AL11117" s="1"/>
    </row>
    <row r="11118">
      <c r="I11118" s="1"/>
      <c r="J11118" s="1"/>
      <c r="K11118" s="1"/>
      <c r="AA11118" s="1"/>
      <c r="AB11118" s="1"/>
      <c r="AC11118" s="1"/>
      <c r="AJ11118" s="1"/>
      <c r="AK11118" s="1"/>
      <c r="AL11118" s="1"/>
    </row>
    <row r="11119">
      <c r="I11119" s="1"/>
      <c r="J11119" s="1"/>
      <c r="K11119" s="1"/>
      <c r="AA11119" s="1"/>
      <c r="AB11119" s="1"/>
      <c r="AC11119" s="1"/>
      <c r="AJ11119" s="1"/>
      <c r="AK11119" s="1"/>
      <c r="AL11119" s="1"/>
    </row>
    <row r="11120">
      <c r="I11120" s="1"/>
      <c r="J11120" s="1"/>
      <c r="K11120" s="1"/>
      <c r="AA11120" s="1"/>
      <c r="AB11120" s="1"/>
      <c r="AC11120" s="1"/>
      <c r="AJ11120" s="1"/>
      <c r="AK11120" s="1"/>
      <c r="AL11120" s="1"/>
    </row>
    <row r="11121">
      <c r="I11121" s="1"/>
      <c r="J11121" s="1"/>
      <c r="K11121" s="1"/>
      <c r="AA11121" s="1"/>
      <c r="AB11121" s="1"/>
      <c r="AC11121" s="1"/>
      <c r="AJ11121" s="1"/>
      <c r="AK11121" s="1"/>
      <c r="AL11121" s="1"/>
    </row>
    <row r="11122">
      <c r="I11122" s="1"/>
      <c r="J11122" s="1"/>
      <c r="K11122" s="1"/>
      <c r="AA11122" s="1"/>
      <c r="AB11122" s="1"/>
      <c r="AC11122" s="1"/>
      <c r="AJ11122" s="1"/>
      <c r="AK11122" s="1"/>
      <c r="AL11122" s="1"/>
    </row>
    <row r="11123">
      <c r="I11123" s="1"/>
      <c r="J11123" s="1"/>
      <c r="K11123" s="1"/>
      <c r="AA11123" s="1"/>
      <c r="AB11123" s="1"/>
      <c r="AC11123" s="1"/>
      <c r="AJ11123" s="1"/>
      <c r="AK11123" s="1"/>
      <c r="AL11123" s="1"/>
    </row>
    <row r="11124">
      <c r="I11124" s="1"/>
      <c r="J11124" s="1"/>
      <c r="K11124" s="1"/>
      <c r="AA11124" s="1"/>
      <c r="AB11124" s="1"/>
      <c r="AC11124" s="1"/>
      <c r="AJ11124" s="1"/>
      <c r="AK11124" s="1"/>
      <c r="AL11124" s="1"/>
    </row>
    <row r="11125">
      <c r="I11125" s="1"/>
      <c r="J11125" s="1"/>
      <c r="K11125" s="1"/>
      <c r="AA11125" s="1"/>
      <c r="AB11125" s="1"/>
      <c r="AC11125" s="1"/>
      <c r="AJ11125" s="1"/>
      <c r="AK11125" s="1"/>
      <c r="AL11125" s="1"/>
    </row>
    <row r="11126">
      <c r="I11126" s="1"/>
      <c r="J11126" s="1"/>
      <c r="K11126" s="1"/>
      <c r="AA11126" s="1"/>
      <c r="AB11126" s="1"/>
      <c r="AC11126" s="1"/>
      <c r="AJ11126" s="1"/>
      <c r="AK11126" s="1"/>
      <c r="AL11126" s="1"/>
    </row>
    <row r="11127">
      <c r="I11127" s="1"/>
      <c r="J11127" s="1"/>
      <c r="K11127" s="1"/>
      <c r="AA11127" s="1"/>
      <c r="AB11127" s="1"/>
      <c r="AC11127" s="1"/>
      <c r="AJ11127" s="1"/>
      <c r="AK11127" s="1"/>
      <c r="AL11127" s="1"/>
    </row>
    <row r="11128">
      <c r="I11128" s="1"/>
      <c r="J11128" s="1"/>
      <c r="K11128" s="1"/>
      <c r="AA11128" s="1"/>
      <c r="AB11128" s="1"/>
      <c r="AC11128" s="1"/>
      <c r="AJ11128" s="1"/>
      <c r="AK11128" s="1"/>
      <c r="AL11128" s="1"/>
    </row>
    <row r="11129">
      <c r="I11129" s="1"/>
      <c r="J11129" s="1"/>
      <c r="K11129" s="1"/>
      <c r="AA11129" s="1"/>
      <c r="AB11129" s="1"/>
      <c r="AC11129" s="1"/>
      <c r="AJ11129" s="1"/>
      <c r="AK11129" s="1"/>
      <c r="AL11129" s="1"/>
    </row>
    <row r="11130">
      <c r="I11130" s="1"/>
      <c r="J11130" s="1"/>
      <c r="K11130" s="1"/>
      <c r="AA11130" s="1"/>
      <c r="AB11130" s="1"/>
      <c r="AC11130" s="1"/>
      <c r="AJ11130" s="1"/>
      <c r="AK11130" s="1"/>
      <c r="AL11130" s="1"/>
    </row>
    <row r="11131">
      <c r="I11131" s="1"/>
      <c r="J11131" s="1"/>
      <c r="K11131" s="1"/>
      <c r="AA11131" s="1"/>
      <c r="AB11131" s="1"/>
      <c r="AC11131" s="1"/>
      <c r="AJ11131" s="1"/>
      <c r="AK11131" s="1"/>
      <c r="AL11131" s="1"/>
    </row>
    <row r="11132">
      <c r="I11132" s="1"/>
      <c r="J11132" s="1"/>
      <c r="K11132" s="1"/>
      <c r="AA11132" s="1"/>
      <c r="AB11132" s="1"/>
      <c r="AC11132" s="1"/>
      <c r="AJ11132" s="1"/>
      <c r="AK11132" s="1"/>
      <c r="AL11132" s="1"/>
    </row>
    <row r="11133">
      <c r="I11133" s="1"/>
      <c r="J11133" s="1"/>
      <c r="K11133" s="1"/>
      <c r="AA11133" s="1"/>
      <c r="AB11133" s="1"/>
      <c r="AC11133" s="1"/>
      <c r="AJ11133" s="1"/>
      <c r="AK11133" s="1"/>
      <c r="AL11133" s="1"/>
    </row>
    <row r="11134">
      <c r="I11134" s="1"/>
      <c r="J11134" s="1"/>
      <c r="K11134" s="1"/>
      <c r="AA11134" s="1"/>
      <c r="AB11134" s="1"/>
      <c r="AC11134" s="1"/>
      <c r="AJ11134" s="1"/>
      <c r="AK11134" s="1"/>
      <c r="AL11134" s="1"/>
    </row>
    <row r="11135">
      <c r="I11135" s="1"/>
      <c r="J11135" s="1"/>
      <c r="K11135" s="1"/>
      <c r="AA11135" s="1"/>
      <c r="AB11135" s="1"/>
      <c r="AC11135" s="1"/>
      <c r="AJ11135" s="1"/>
      <c r="AK11135" s="1"/>
      <c r="AL11135" s="1"/>
    </row>
    <row r="11136">
      <c r="I11136" s="1"/>
      <c r="J11136" s="1"/>
      <c r="K11136" s="1"/>
      <c r="AA11136" s="1"/>
      <c r="AB11136" s="1"/>
      <c r="AC11136" s="1"/>
      <c r="AJ11136" s="1"/>
      <c r="AK11136" s="1"/>
      <c r="AL11136" s="1"/>
    </row>
    <row r="11137">
      <c r="I11137" s="1"/>
      <c r="J11137" s="1"/>
      <c r="K11137" s="1"/>
      <c r="AA11137" s="1"/>
      <c r="AB11137" s="1"/>
      <c r="AC11137" s="1"/>
      <c r="AJ11137" s="1"/>
      <c r="AK11137" s="1"/>
      <c r="AL11137" s="1"/>
    </row>
    <row r="11138">
      <c r="I11138" s="1"/>
      <c r="J11138" s="1"/>
      <c r="K11138" s="1"/>
      <c r="AA11138" s="1"/>
      <c r="AB11138" s="1"/>
      <c r="AC11138" s="1"/>
      <c r="AJ11138" s="1"/>
      <c r="AK11138" s="1"/>
      <c r="AL11138" s="1"/>
    </row>
    <row r="11139">
      <c r="I11139" s="1"/>
      <c r="J11139" s="1"/>
      <c r="K11139" s="1"/>
      <c r="AA11139" s="1"/>
      <c r="AB11139" s="1"/>
      <c r="AC11139" s="1"/>
      <c r="AJ11139" s="1"/>
      <c r="AK11139" s="1"/>
      <c r="AL11139" s="1"/>
    </row>
    <row r="11140">
      <c r="I11140" s="1"/>
      <c r="J11140" s="1"/>
      <c r="K11140" s="1"/>
      <c r="AA11140" s="1"/>
      <c r="AB11140" s="1"/>
      <c r="AC11140" s="1"/>
      <c r="AJ11140" s="1"/>
      <c r="AK11140" s="1"/>
      <c r="AL11140" s="1"/>
    </row>
    <row r="11141">
      <c r="I11141" s="1"/>
      <c r="J11141" s="1"/>
      <c r="K11141" s="1"/>
      <c r="AA11141" s="1"/>
      <c r="AB11141" s="1"/>
      <c r="AC11141" s="1"/>
      <c r="AJ11141" s="1"/>
      <c r="AK11141" s="1"/>
      <c r="AL11141" s="1"/>
    </row>
    <row r="11142">
      <c r="I11142" s="1"/>
      <c r="J11142" s="1"/>
      <c r="K11142" s="1"/>
      <c r="AA11142" s="1"/>
      <c r="AB11142" s="1"/>
      <c r="AC11142" s="1"/>
      <c r="AJ11142" s="1"/>
      <c r="AK11142" s="1"/>
      <c r="AL11142" s="1"/>
    </row>
    <row r="11143">
      <c r="I11143" s="1"/>
      <c r="J11143" s="1"/>
      <c r="K11143" s="1"/>
      <c r="AA11143" s="1"/>
      <c r="AB11143" s="1"/>
      <c r="AC11143" s="1"/>
      <c r="AJ11143" s="1"/>
      <c r="AK11143" s="1"/>
      <c r="AL11143" s="1"/>
    </row>
    <row r="11144">
      <c r="I11144" s="1"/>
      <c r="J11144" s="1"/>
      <c r="K11144" s="1"/>
      <c r="AA11144" s="1"/>
      <c r="AB11144" s="1"/>
      <c r="AC11144" s="1"/>
      <c r="AJ11144" s="1"/>
      <c r="AK11144" s="1"/>
      <c r="AL11144" s="1"/>
    </row>
    <row r="11145">
      <c r="I11145" s="1"/>
      <c r="J11145" s="1"/>
      <c r="K11145" s="1"/>
      <c r="AA11145" s="1"/>
      <c r="AB11145" s="1"/>
      <c r="AC11145" s="1"/>
      <c r="AJ11145" s="1"/>
      <c r="AK11145" s="1"/>
      <c r="AL11145" s="1"/>
    </row>
    <row r="11146">
      <c r="I11146" s="1"/>
      <c r="J11146" s="1"/>
      <c r="K11146" s="1"/>
      <c r="AA11146" s="1"/>
      <c r="AB11146" s="1"/>
      <c r="AC11146" s="1"/>
      <c r="AJ11146" s="1"/>
      <c r="AK11146" s="1"/>
      <c r="AL11146" s="1"/>
    </row>
    <row r="11147">
      <c r="I11147" s="1"/>
      <c r="J11147" s="1"/>
      <c r="K11147" s="1"/>
      <c r="AA11147" s="1"/>
      <c r="AB11147" s="1"/>
      <c r="AC11147" s="1"/>
      <c r="AJ11147" s="1"/>
      <c r="AK11147" s="1"/>
      <c r="AL11147" s="1"/>
    </row>
    <row r="11148">
      <c r="I11148" s="1"/>
      <c r="J11148" s="1"/>
      <c r="K11148" s="1"/>
      <c r="AA11148" s="1"/>
      <c r="AB11148" s="1"/>
      <c r="AC11148" s="1"/>
      <c r="AJ11148" s="1"/>
      <c r="AK11148" s="1"/>
      <c r="AL11148" s="1"/>
    </row>
    <row r="11149">
      <c r="I11149" s="1"/>
      <c r="J11149" s="1"/>
      <c r="K11149" s="1"/>
      <c r="AA11149" s="1"/>
      <c r="AB11149" s="1"/>
      <c r="AC11149" s="1"/>
      <c r="AJ11149" s="1"/>
      <c r="AK11149" s="1"/>
      <c r="AL11149" s="1"/>
    </row>
    <row r="11150">
      <c r="I11150" s="1"/>
      <c r="J11150" s="1"/>
      <c r="K11150" s="1"/>
      <c r="AA11150" s="1"/>
      <c r="AB11150" s="1"/>
      <c r="AC11150" s="1"/>
      <c r="AJ11150" s="1"/>
      <c r="AK11150" s="1"/>
      <c r="AL11150" s="1"/>
    </row>
    <row r="11151">
      <c r="I11151" s="1"/>
      <c r="J11151" s="1"/>
      <c r="K11151" s="1"/>
      <c r="AA11151" s="1"/>
      <c r="AB11151" s="1"/>
      <c r="AC11151" s="1"/>
      <c r="AJ11151" s="1"/>
      <c r="AK11151" s="1"/>
      <c r="AL11151" s="1"/>
    </row>
    <row r="11152">
      <c r="I11152" s="1"/>
      <c r="J11152" s="1"/>
      <c r="K11152" s="1"/>
      <c r="AA11152" s="1"/>
      <c r="AB11152" s="1"/>
      <c r="AC11152" s="1"/>
      <c r="AJ11152" s="1"/>
      <c r="AK11152" s="1"/>
      <c r="AL11152" s="1"/>
    </row>
    <row r="11153">
      <c r="I11153" s="1"/>
      <c r="J11153" s="1"/>
      <c r="K11153" s="1"/>
      <c r="AA11153" s="1"/>
      <c r="AB11153" s="1"/>
      <c r="AC11153" s="1"/>
      <c r="AJ11153" s="1"/>
      <c r="AK11153" s="1"/>
      <c r="AL11153" s="1"/>
    </row>
    <row r="11154">
      <c r="I11154" s="1"/>
      <c r="J11154" s="1"/>
      <c r="K11154" s="1"/>
      <c r="AA11154" s="1"/>
      <c r="AB11154" s="1"/>
      <c r="AC11154" s="1"/>
      <c r="AJ11154" s="1"/>
      <c r="AK11154" s="1"/>
      <c r="AL11154" s="1"/>
    </row>
    <row r="11155">
      <c r="I11155" s="1"/>
      <c r="J11155" s="1"/>
      <c r="K11155" s="1"/>
      <c r="AA11155" s="1"/>
      <c r="AB11155" s="1"/>
      <c r="AC11155" s="1"/>
      <c r="AJ11155" s="1"/>
      <c r="AK11155" s="1"/>
      <c r="AL11155" s="1"/>
    </row>
    <row r="11156">
      <c r="I11156" s="1"/>
      <c r="J11156" s="1"/>
      <c r="K11156" s="1"/>
      <c r="AA11156" s="1"/>
      <c r="AB11156" s="1"/>
      <c r="AC11156" s="1"/>
      <c r="AJ11156" s="1"/>
      <c r="AK11156" s="1"/>
      <c r="AL11156" s="1"/>
    </row>
    <row r="11157">
      <c r="I11157" s="1"/>
      <c r="J11157" s="1"/>
      <c r="K11157" s="1"/>
      <c r="AA11157" s="1"/>
      <c r="AB11157" s="1"/>
      <c r="AC11157" s="1"/>
      <c r="AJ11157" s="1"/>
      <c r="AK11157" s="1"/>
      <c r="AL11157" s="1"/>
    </row>
    <row r="11158">
      <c r="I11158" s="1"/>
      <c r="J11158" s="1"/>
      <c r="K11158" s="1"/>
      <c r="AA11158" s="1"/>
      <c r="AB11158" s="1"/>
      <c r="AC11158" s="1"/>
      <c r="AJ11158" s="1"/>
      <c r="AK11158" s="1"/>
      <c r="AL11158" s="1"/>
    </row>
    <row r="11159">
      <c r="I11159" s="1"/>
      <c r="J11159" s="1"/>
      <c r="K11159" s="1"/>
      <c r="AA11159" s="1"/>
      <c r="AB11159" s="1"/>
      <c r="AC11159" s="1"/>
      <c r="AJ11159" s="1"/>
      <c r="AK11159" s="1"/>
      <c r="AL11159" s="1"/>
    </row>
    <row r="11160">
      <c r="I11160" s="1"/>
      <c r="J11160" s="1"/>
      <c r="K11160" s="1"/>
      <c r="AA11160" s="1"/>
      <c r="AB11160" s="1"/>
      <c r="AC11160" s="1"/>
      <c r="AJ11160" s="1"/>
      <c r="AK11160" s="1"/>
      <c r="AL11160" s="1"/>
    </row>
    <row r="11161">
      <c r="I11161" s="1"/>
      <c r="J11161" s="1"/>
      <c r="K11161" s="1"/>
      <c r="AA11161" s="1"/>
      <c r="AB11161" s="1"/>
      <c r="AC11161" s="1"/>
      <c r="AJ11161" s="1"/>
      <c r="AK11161" s="1"/>
      <c r="AL11161" s="1"/>
    </row>
    <row r="11162">
      <c r="I11162" s="1"/>
      <c r="J11162" s="1"/>
      <c r="K11162" s="1"/>
      <c r="AA11162" s="1"/>
      <c r="AB11162" s="1"/>
      <c r="AC11162" s="1"/>
      <c r="AJ11162" s="1"/>
      <c r="AK11162" s="1"/>
      <c r="AL11162" s="1"/>
    </row>
    <row r="11163">
      <c r="I11163" s="1"/>
      <c r="J11163" s="1"/>
      <c r="K11163" s="1"/>
      <c r="AA11163" s="1"/>
      <c r="AB11163" s="1"/>
      <c r="AC11163" s="1"/>
      <c r="AJ11163" s="1"/>
      <c r="AK11163" s="1"/>
      <c r="AL11163" s="1"/>
    </row>
    <row r="11164">
      <c r="I11164" s="1"/>
      <c r="J11164" s="1"/>
      <c r="K11164" s="1"/>
      <c r="AA11164" s="1"/>
      <c r="AB11164" s="1"/>
      <c r="AC11164" s="1"/>
      <c r="AJ11164" s="1"/>
      <c r="AK11164" s="1"/>
      <c r="AL11164" s="1"/>
    </row>
    <row r="11165">
      <c r="I11165" s="1"/>
      <c r="J11165" s="1"/>
      <c r="K11165" s="1"/>
      <c r="AA11165" s="1"/>
      <c r="AB11165" s="1"/>
      <c r="AC11165" s="1"/>
      <c r="AJ11165" s="1"/>
      <c r="AK11165" s="1"/>
      <c r="AL11165" s="1"/>
    </row>
    <row r="11166">
      <c r="I11166" s="1"/>
      <c r="J11166" s="1"/>
      <c r="K11166" s="1"/>
      <c r="AA11166" s="1"/>
      <c r="AB11166" s="1"/>
      <c r="AC11166" s="1"/>
      <c r="AJ11166" s="1"/>
      <c r="AK11166" s="1"/>
      <c r="AL11166" s="1"/>
    </row>
    <row r="11167">
      <c r="I11167" s="1"/>
      <c r="J11167" s="1"/>
      <c r="K11167" s="1"/>
      <c r="AA11167" s="1"/>
      <c r="AB11167" s="1"/>
      <c r="AC11167" s="1"/>
      <c r="AJ11167" s="1"/>
      <c r="AK11167" s="1"/>
      <c r="AL11167" s="1"/>
    </row>
    <row r="11168">
      <c r="I11168" s="1"/>
      <c r="J11168" s="1"/>
      <c r="K11168" s="1"/>
      <c r="AA11168" s="1"/>
      <c r="AB11168" s="1"/>
      <c r="AC11168" s="1"/>
      <c r="AJ11168" s="1"/>
      <c r="AK11168" s="1"/>
      <c r="AL11168" s="1"/>
    </row>
    <row r="11169">
      <c r="I11169" s="1"/>
      <c r="J11169" s="1"/>
      <c r="K11169" s="1"/>
      <c r="AA11169" s="1"/>
      <c r="AB11169" s="1"/>
      <c r="AC11169" s="1"/>
      <c r="AJ11169" s="1"/>
      <c r="AK11169" s="1"/>
      <c r="AL11169" s="1"/>
    </row>
    <row r="11170">
      <c r="I11170" s="1"/>
      <c r="J11170" s="1"/>
      <c r="K11170" s="1"/>
      <c r="AA11170" s="1"/>
      <c r="AB11170" s="1"/>
      <c r="AC11170" s="1"/>
      <c r="AJ11170" s="1"/>
      <c r="AK11170" s="1"/>
      <c r="AL11170" s="1"/>
    </row>
    <row r="11171">
      <c r="I11171" s="1"/>
      <c r="J11171" s="1"/>
      <c r="K11171" s="1"/>
      <c r="AA11171" s="1"/>
      <c r="AB11171" s="1"/>
      <c r="AC11171" s="1"/>
      <c r="AJ11171" s="1"/>
      <c r="AK11171" s="1"/>
      <c r="AL11171" s="1"/>
    </row>
    <row r="11172">
      <c r="I11172" s="1"/>
      <c r="J11172" s="1"/>
      <c r="K11172" s="1"/>
      <c r="AA11172" s="1"/>
      <c r="AB11172" s="1"/>
      <c r="AC11172" s="1"/>
      <c r="AJ11172" s="1"/>
      <c r="AK11172" s="1"/>
      <c r="AL11172" s="1"/>
    </row>
    <row r="11173">
      <c r="I11173" s="1"/>
      <c r="J11173" s="1"/>
      <c r="K11173" s="1"/>
      <c r="AA11173" s="1"/>
      <c r="AB11173" s="1"/>
      <c r="AC11173" s="1"/>
      <c r="AJ11173" s="1"/>
      <c r="AK11173" s="1"/>
      <c r="AL11173" s="1"/>
    </row>
    <row r="11174">
      <c r="I11174" s="1"/>
      <c r="J11174" s="1"/>
      <c r="K11174" s="1"/>
      <c r="AA11174" s="1"/>
      <c r="AB11174" s="1"/>
      <c r="AC11174" s="1"/>
      <c r="AJ11174" s="1"/>
      <c r="AK11174" s="1"/>
      <c r="AL11174" s="1"/>
    </row>
    <row r="11175">
      <c r="I11175" s="1"/>
      <c r="J11175" s="1"/>
      <c r="K11175" s="1"/>
      <c r="AA11175" s="1"/>
      <c r="AB11175" s="1"/>
      <c r="AC11175" s="1"/>
      <c r="AJ11175" s="1"/>
      <c r="AK11175" s="1"/>
      <c r="AL11175" s="1"/>
    </row>
    <row r="11176">
      <c r="I11176" s="1"/>
      <c r="J11176" s="1"/>
      <c r="K11176" s="1"/>
      <c r="AA11176" s="1"/>
      <c r="AB11176" s="1"/>
      <c r="AC11176" s="1"/>
      <c r="AJ11176" s="1"/>
      <c r="AK11176" s="1"/>
      <c r="AL11176" s="1"/>
    </row>
    <row r="11177">
      <c r="I11177" s="1"/>
      <c r="J11177" s="1"/>
      <c r="K11177" s="1"/>
      <c r="AA11177" s="1"/>
      <c r="AB11177" s="1"/>
      <c r="AC11177" s="1"/>
      <c r="AJ11177" s="1"/>
      <c r="AK11177" s="1"/>
      <c r="AL11177" s="1"/>
    </row>
    <row r="11178">
      <c r="I11178" s="1"/>
      <c r="J11178" s="1"/>
      <c r="K11178" s="1"/>
      <c r="AA11178" s="1"/>
      <c r="AB11178" s="1"/>
      <c r="AC11178" s="1"/>
      <c r="AJ11178" s="1"/>
      <c r="AK11178" s="1"/>
      <c r="AL11178" s="1"/>
    </row>
    <row r="11179">
      <c r="I11179" s="1"/>
      <c r="J11179" s="1"/>
      <c r="K11179" s="1"/>
      <c r="AA11179" s="1"/>
      <c r="AB11179" s="1"/>
      <c r="AC11179" s="1"/>
      <c r="AJ11179" s="1"/>
      <c r="AK11179" s="1"/>
      <c r="AL11179" s="1"/>
    </row>
    <row r="11180">
      <c r="I11180" s="1"/>
      <c r="J11180" s="1"/>
      <c r="K11180" s="1"/>
      <c r="AA11180" s="1"/>
      <c r="AB11180" s="1"/>
      <c r="AC11180" s="1"/>
      <c r="AJ11180" s="1"/>
      <c r="AK11180" s="1"/>
      <c r="AL11180" s="1"/>
    </row>
    <row r="11181">
      <c r="I11181" s="1"/>
      <c r="J11181" s="1"/>
      <c r="K11181" s="1"/>
      <c r="AA11181" s="1"/>
      <c r="AB11181" s="1"/>
      <c r="AC11181" s="1"/>
      <c r="AJ11181" s="1"/>
      <c r="AK11181" s="1"/>
      <c r="AL11181" s="1"/>
    </row>
    <row r="11182">
      <c r="I11182" s="1"/>
      <c r="J11182" s="1"/>
      <c r="K11182" s="1"/>
      <c r="AA11182" s="1"/>
      <c r="AB11182" s="1"/>
      <c r="AC11182" s="1"/>
      <c r="AJ11182" s="1"/>
      <c r="AK11182" s="1"/>
      <c r="AL11182" s="1"/>
    </row>
    <row r="11183">
      <c r="I11183" s="1"/>
      <c r="J11183" s="1"/>
      <c r="K11183" s="1"/>
      <c r="AA11183" s="1"/>
      <c r="AB11183" s="1"/>
      <c r="AC11183" s="1"/>
      <c r="AJ11183" s="1"/>
      <c r="AK11183" s="1"/>
      <c r="AL11183" s="1"/>
    </row>
    <row r="11184">
      <c r="I11184" s="1"/>
      <c r="J11184" s="1"/>
      <c r="K11184" s="1"/>
      <c r="AA11184" s="1"/>
      <c r="AB11184" s="1"/>
      <c r="AC11184" s="1"/>
      <c r="AJ11184" s="1"/>
      <c r="AK11184" s="1"/>
      <c r="AL11184" s="1"/>
    </row>
    <row r="11185">
      <c r="I11185" s="1"/>
      <c r="J11185" s="1"/>
      <c r="K11185" s="1"/>
      <c r="AA11185" s="1"/>
      <c r="AB11185" s="1"/>
      <c r="AC11185" s="1"/>
      <c r="AJ11185" s="1"/>
      <c r="AK11185" s="1"/>
      <c r="AL11185" s="1"/>
    </row>
    <row r="11186">
      <c r="I11186" s="1"/>
      <c r="J11186" s="1"/>
      <c r="K11186" s="1"/>
      <c r="AA11186" s="1"/>
      <c r="AB11186" s="1"/>
      <c r="AC11186" s="1"/>
      <c r="AJ11186" s="1"/>
      <c r="AK11186" s="1"/>
      <c r="AL11186" s="1"/>
    </row>
    <row r="11187">
      <c r="I11187" s="1"/>
      <c r="J11187" s="1"/>
      <c r="K11187" s="1"/>
      <c r="AA11187" s="1"/>
      <c r="AB11187" s="1"/>
      <c r="AC11187" s="1"/>
      <c r="AJ11187" s="1"/>
      <c r="AK11187" s="1"/>
      <c r="AL11187" s="1"/>
    </row>
    <row r="11188">
      <c r="I11188" s="1"/>
      <c r="J11188" s="1"/>
      <c r="K11188" s="1"/>
      <c r="AA11188" s="1"/>
      <c r="AB11188" s="1"/>
      <c r="AC11188" s="1"/>
      <c r="AJ11188" s="1"/>
      <c r="AK11188" s="1"/>
      <c r="AL11188" s="1"/>
    </row>
    <row r="11189">
      <c r="I11189" s="1"/>
      <c r="J11189" s="1"/>
      <c r="K11189" s="1"/>
      <c r="AA11189" s="1"/>
      <c r="AB11189" s="1"/>
      <c r="AC11189" s="1"/>
      <c r="AJ11189" s="1"/>
      <c r="AK11189" s="1"/>
      <c r="AL11189" s="1"/>
    </row>
    <row r="11190">
      <c r="I11190" s="1"/>
      <c r="J11190" s="1"/>
      <c r="K11190" s="1"/>
      <c r="AA11190" s="1"/>
      <c r="AB11190" s="1"/>
      <c r="AC11190" s="1"/>
      <c r="AJ11190" s="1"/>
      <c r="AK11190" s="1"/>
      <c r="AL11190" s="1"/>
    </row>
    <row r="11191">
      <c r="I11191" s="1"/>
      <c r="J11191" s="1"/>
      <c r="K11191" s="1"/>
      <c r="AA11191" s="1"/>
      <c r="AB11191" s="1"/>
      <c r="AC11191" s="1"/>
      <c r="AJ11191" s="1"/>
      <c r="AK11191" s="1"/>
      <c r="AL11191" s="1"/>
    </row>
    <row r="11192">
      <c r="I11192" s="1"/>
      <c r="J11192" s="1"/>
      <c r="K11192" s="1"/>
      <c r="AA11192" s="1"/>
      <c r="AB11192" s="1"/>
      <c r="AC11192" s="1"/>
      <c r="AJ11192" s="1"/>
      <c r="AK11192" s="1"/>
      <c r="AL11192" s="1"/>
    </row>
    <row r="11193">
      <c r="I11193" s="1"/>
      <c r="J11193" s="1"/>
      <c r="K11193" s="1"/>
      <c r="AA11193" s="1"/>
      <c r="AB11193" s="1"/>
      <c r="AC11193" s="1"/>
      <c r="AJ11193" s="1"/>
      <c r="AK11193" s="1"/>
      <c r="AL11193" s="1"/>
    </row>
    <row r="11194">
      <c r="I11194" s="1"/>
      <c r="J11194" s="1"/>
      <c r="K11194" s="1"/>
      <c r="AA11194" s="1"/>
      <c r="AB11194" s="1"/>
      <c r="AC11194" s="1"/>
      <c r="AJ11194" s="1"/>
      <c r="AK11194" s="1"/>
      <c r="AL11194" s="1"/>
    </row>
    <row r="11195">
      <c r="I11195" s="1"/>
      <c r="J11195" s="1"/>
      <c r="K11195" s="1"/>
      <c r="AA11195" s="1"/>
      <c r="AB11195" s="1"/>
      <c r="AC11195" s="1"/>
      <c r="AJ11195" s="1"/>
      <c r="AK11195" s="1"/>
      <c r="AL11195" s="1"/>
    </row>
    <row r="11196">
      <c r="I11196" s="1"/>
      <c r="J11196" s="1"/>
      <c r="K11196" s="1"/>
      <c r="AA11196" s="1"/>
      <c r="AB11196" s="1"/>
      <c r="AC11196" s="1"/>
      <c r="AJ11196" s="1"/>
      <c r="AK11196" s="1"/>
      <c r="AL11196" s="1"/>
    </row>
    <row r="11197">
      <c r="I11197" s="1"/>
      <c r="J11197" s="1"/>
      <c r="K11197" s="1"/>
      <c r="AA11197" s="1"/>
      <c r="AB11197" s="1"/>
      <c r="AC11197" s="1"/>
      <c r="AJ11197" s="1"/>
      <c r="AK11197" s="1"/>
      <c r="AL11197" s="1"/>
    </row>
    <row r="11198">
      <c r="I11198" s="1"/>
      <c r="J11198" s="1"/>
      <c r="K11198" s="1"/>
      <c r="AA11198" s="1"/>
      <c r="AB11198" s="1"/>
      <c r="AC11198" s="1"/>
      <c r="AJ11198" s="1"/>
      <c r="AK11198" s="1"/>
      <c r="AL11198" s="1"/>
    </row>
    <row r="11199">
      <c r="I11199" s="1"/>
      <c r="J11199" s="1"/>
      <c r="K11199" s="1"/>
      <c r="AA11199" s="1"/>
      <c r="AB11199" s="1"/>
      <c r="AC11199" s="1"/>
      <c r="AJ11199" s="1"/>
      <c r="AK11199" s="1"/>
      <c r="AL11199" s="1"/>
    </row>
    <row r="11200">
      <c r="I11200" s="1"/>
      <c r="J11200" s="1"/>
      <c r="K11200" s="1"/>
      <c r="AA11200" s="1"/>
      <c r="AB11200" s="1"/>
      <c r="AC11200" s="1"/>
      <c r="AJ11200" s="1"/>
      <c r="AK11200" s="1"/>
      <c r="AL11200" s="1"/>
    </row>
    <row r="11201">
      <c r="I11201" s="1"/>
      <c r="J11201" s="1"/>
      <c r="K11201" s="1"/>
      <c r="AA11201" s="1"/>
      <c r="AB11201" s="1"/>
      <c r="AC11201" s="1"/>
      <c r="AJ11201" s="1"/>
      <c r="AK11201" s="1"/>
      <c r="AL11201" s="1"/>
    </row>
    <row r="11202">
      <c r="I11202" s="1"/>
      <c r="J11202" s="1"/>
      <c r="K11202" s="1"/>
      <c r="AA11202" s="1"/>
      <c r="AB11202" s="1"/>
      <c r="AC11202" s="1"/>
      <c r="AJ11202" s="1"/>
      <c r="AK11202" s="1"/>
      <c r="AL11202" s="1"/>
    </row>
    <row r="11203">
      <c r="I11203" s="1"/>
      <c r="J11203" s="1"/>
      <c r="K11203" s="1"/>
      <c r="AA11203" s="1"/>
      <c r="AB11203" s="1"/>
      <c r="AC11203" s="1"/>
      <c r="AJ11203" s="1"/>
      <c r="AK11203" s="1"/>
      <c r="AL11203" s="1"/>
    </row>
    <row r="11204">
      <c r="I11204" s="1"/>
      <c r="J11204" s="1"/>
      <c r="K11204" s="1"/>
      <c r="AA11204" s="1"/>
      <c r="AB11204" s="1"/>
      <c r="AC11204" s="1"/>
      <c r="AJ11204" s="1"/>
      <c r="AK11204" s="1"/>
      <c r="AL11204" s="1"/>
    </row>
    <row r="11205">
      <c r="I11205" s="1"/>
      <c r="J11205" s="1"/>
      <c r="K11205" s="1"/>
      <c r="AA11205" s="1"/>
      <c r="AB11205" s="1"/>
      <c r="AC11205" s="1"/>
      <c r="AJ11205" s="1"/>
      <c r="AK11205" s="1"/>
      <c r="AL11205" s="1"/>
    </row>
    <row r="11206">
      <c r="I11206" s="1"/>
      <c r="J11206" s="1"/>
      <c r="K11206" s="1"/>
      <c r="AA11206" s="1"/>
      <c r="AB11206" s="1"/>
      <c r="AC11206" s="1"/>
      <c r="AJ11206" s="1"/>
      <c r="AK11206" s="1"/>
      <c r="AL11206" s="1"/>
    </row>
    <row r="11207">
      <c r="I11207" s="1"/>
      <c r="J11207" s="1"/>
      <c r="K11207" s="1"/>
      <c r="AA11207" s="1"/>
      <c r="AB11207" s="1"/>
      <c r="AC11207" s="1"/>
      <c r="AJ11207" s="1"/>
      <c r="AK11207" s="1"/>
      <c r="AL11207" s="1"/>
    </row>
    <row r="11208">
      <c r="I11208" s="1"/>
      <c r="J11208" s="1"/>
      <c r="K11208" s="1"/>
      <c r="AA11208" s="1"/>
      <c r="AB11208" s="1"/>
      <c r="AC11208" s="1"/>
      <c r="AJ11208" s="1"/>
      <c r="AK11208" s="1"/>
      <c r="AL11208" s="1"/>
    </row>
    <row r="11209">
      <c r="I11209" s="1"/>
      <c r="J11209" s="1"/>
      <c r="K11209" s="1"/>
      <c r="AA11209" s="1"/>
      <c r="AB11209" s="1"/>
      <c r="AC11209" s="1"/>
      <c r="AJ11209" s="1"/>
      <c r="AK11209" s="1"/>
      <c r="AL11209" s="1"/>
    </row>
    <row r="11210">
      <c r="I11210" s="1"/>
      <c r="J11210" s="1"/>
      <c r="K11210" s="1"/>
      <c r="AA11210" s="1"/>
      <c r="AB11210" s="1"/>
      <c r="AC11210" s="1"/>
      <c r="AJ11210" s="1"/>
      <c r="AK11210" s="1"/>
      <c r="AL11210" s="1"/>
    </row>
    <row r="11211">
      <c r="I11211" s="1"/>
      <c r="J11211" s="1"/>
      <c r="K11211" s="1"/>
      <c r="AA11211" s="1"/>
      <c r="AB11211" s="1"/>
      <c r="AC11211" s="1"/>
      <c r="AJ11211" s="1"/>
      <c r="AK11211" s="1"/>
      <c r="AL11211" s="1"/>
    </row>
    <row r="11212">
      <c r="I11212" s="1"/>
      <c r="J11212" s="1"/>
      <c r="K11212" s="1"/>
      <c r="AA11212" s="1"/>
      <c r="AB11212" s="1"/>
      <c r="AC11212" s="1"/>
      <c r="AJ11212" s="1"/>
      <c r="AK11212" s="1"/>
      <c r="AL11212" s="1"/>
    </row>
    <row r="11213">
      <c r="I11213" s="1"/>
      <c r="J11213" s="1"/>
      <c r="K11213" s="1"/>
      <c r="AA11213" s="1"/>
      <c r="AB11213" s="1"/>
      <c r="AC11213" s="1"/>
      <c r="AJ11213" s="1"/>
      <c r="AK11213" s="1"/>
      <c r="AL11213" s="1"/>
    </row>
    <row r="11214">
      <c r="I11214" s="1"/>
      <c r="J11214" s="1"/>
      <c r="K11214" s="1"/>
      <c r="AA11214" s="1"/>
      <c r="AB11214" s="1"/>
      <c r="AC11214" s="1"/>
      <c r="AJ11214" s="1"/>
      <c r="AK11214" s="1"/>
      <c r="AL11214" s="1"/>
    </row>
    <row r="11215">
      <c r="I11215" s="1"/>
      <c r="J11215" s="1"/>
      <c r="K11215" s="1"/>
      <c r="AA11215" s="1"/>
      <c r="AB11215" s="1"/>
      <c r="AC11215" s="1"/>
      <c r="AJ11215" s="1"/>
      <c r="AK11215" s="1"/>
      <c r="AL11215" s="1"/>
    </row>
    <row r="11216">
      <c r="I11216" s="1"/>
      <c r="J11216" s="1"/>
      <c r="K11216" s="1"/>
      <c r="AA11216" s="1"/>
      <c r="AB11216" s="1"/>
      <c r="AC11216" s="1"/>
      <c r="AJ11216" s="1"/>
      <c r="AK11216" s="1"/>
      <c r="AL11216" s="1"/>
    </row>
    <row r="11217">
      <c r="I11217" s="1"/>
      <c r="J11217" s="1"/>
      <c r="K11217" s="1"/>
      <c r="AA11217" s="1"/>
      <c r="AB11217" s="1"/>
      <c r="AC11217" s="1"/>
      <c r="AJ11217" s="1"/>
      <c r="AK11217" s="1"/>
      <c r="AL11217" s="1"/>
    </row>
    <row r="11218">
      <c r="I11218" s="1"/>
      <c r="J11218" s="1"/>
      <c r="K11218" s="1"/>
      <c r="AA11218" s="1"/>
      <c r="AB11218" s="1"/>
      <c r="AC11218" s="1"/>
      <c r="AJ11218" s="1"/>
      <c r="AK11218" s="1"/>
      <c r="AL11218" s="1"/>
    </row>
    <row r="11219">
      <c r="I11219" s="1"/>
      <c r="J11219" s="1"/>
      <c r="K11219" s="1"/>
      <c r="AA11219" s="1"/>
      <c r="AB11219" s="1"/>
      <c r="AC11219" s="1"/>
      <c r="AJ11219" s="1"/>
      <c r="AK11219" s="1"/>
      <c r="AL11219" s="1"/>
    </row>
    <row r="11220">
      <c r="I11220" s="1"/>
      <c r="J11220" s="1"/>
      <c r="K11220" s="1"/>
      <c r="AA11220" s="1"/>
      <c r="AB11220" s="1"/>
      <c r="AC11220" s="1"/>
      <c r="AJ11220" s="1"/>
      <c r="AK11220" s="1"/>
      <c r="AL11220" s="1"/>
    </row>
    <row r="11221">
      <c r="I11221" s="1"/>
      <c r="J11221" s="1"/>
      <c r="K11221" s="1"/>
      <c r="AA11221" s="1"/>
      <c r="AB11221" s="1"/>
      <c r="AC11221" s="1"/>
      <c r="AJ11221" s="1"/>
      <c r="AK11221" s="1"/>
      <c r="AL11221" s="1"/>
    </row>
    <row r="11222">
      <c r="I11222" s="1"/>
      <c r="J11222" s="1"/>
      <c r="K11222" s="1"/>
      <c r="AA11222" s="1"/>
      <c r="AB11222" s="1"/>
      <c r="AC11222" s="1"/>
      <c r="AJ11222" s="1"/>
      <c r="AK11222" s="1"/>
      <c r="AL11222" s="1"/>
    </row>
    <row r="11223">
      <c r="I11223" s="1"/>
      <c r="J11223" s="1"/>
      <c r="K11223" s="1"/>
      <c r="AA11223" s="1"/>
      <c r="AB11223" s="1"/>
      <c r="AC11223" s="1"/>
      <c r="AJ11223" s="1"/>
      <c r="AK11223" s="1"/>
      <c r="AL11223" s="1"/>
    </row>
    <row r="11224">
      <c r="I11224" s="1"/>
      <c r="J11224" s="1"/>
      <c r="K11224" s="1"/>
      <c r="AA11224" s="1"/>
      <c r="AB11224" s="1"/>
      <c r="AC11224" s="1"/>
      <c r="AJ11224" s="1"/>
      <c r="AK11224" s="1"/>
      <c r="AL11224" s="1"/>
    </row>
    <row r="11225">
      <c r="I11225" s="1"/>
      <c r="J11225" s="1"/>
      <c r="K11225" s="1"/>
      <c r="AA11225" s="1"/>
      <c r="AB11225" s="1"/>
      <c r="AC11225" s="1"/>
      <c r="AJ11225" s="1"/>
      <c r="AK11225" s="1"/>
      <c r="AL11225" s="1"/>
    </row>
    <row r="11226">
      <c r="I11226" s="1"/>
      <c r="J11226" s="1"/>
      <c r="K11226" s="1"/>
      <c r="AA11226" s="1"/>
      <c r="AB11226" s="1"/>
      <c r="AC11226" s="1"/>
      <c r="AJ11226" s="1"/>
      <c r="AK11226" s="1"/>
      <c r="AL11226" s="1"/>
    </row>
    <row r="11227">
      <c r="I11227" s="1"/>
      <c r="J11227" s="1"/>
      <c r="K11227" s="1"/>
      <c r="AA11227" s="1"/>
      <c r="AB11227" s="1"/>
      <c r="AC11227" s="1"/>
      <c r="AJ11227" s="1"/>
      <c r="AK11227" s="1"/>
      <c r="AL11227" s="1"/>
    </row>
    <row r="11228">
      <c r="I11228" s="1"/>
      <c r="J11228" s="1"/>
      <c r="K11228" s="1"/>
      <c r="AA11228" s="1"/>
      <c r="AB11228" s="1"/>
      <c r="AC11228" s="1"/>
      <c r="AJ11228" s="1"/>
      <c r="AK11228" s="1"/>
      <c r="AL11228" s="1"/>
    </row>
    <row r="11229">
      <c r="I11229" s="1"/>
      <c r="J11229" s="1"/>
      <c r="K11229" s="1"/>
      <c r="AA11229" s="1"/>
      <c r="AB11229" s="1"/>
      <c r="AC11229" s="1"/>
      <c r="AJ11229" s="1"/>
      <c r="AK11229" s="1"/>
      <c r="AL11229" s="1"/>
    </row>
    <row r="11230">
      <c r="I11230" s="1"/>
      <c r="J11230" s="1"/>
      <c r="K11230" s="1"/>
      <c r="AA11230" s="1"/>
      <c r="AB11230" s="1"/>
      <c r="AC11230" s="1"/>
      <c r="AJ11230" s="1"/>
      <c r="AK11230" s="1"/>
      <c r="AL11230" s="1"/>
    </row>
    <row r="11231">
      <c r="I11231" s="1"/>
      <c r="J11231" s="1"/>
      <c r="K11231" s="1"/>
      <c r="AA11231" s="1"/>
      <c r="AB11231" s="1"/>
      <c r="AC11231" s="1"/>
      <c r="AJ11231" s="1"/>
      <c r="AK11231" s="1"/>
      <c r="AL11231" s="1"/>
    </row>
    <row r="11232">
      <c r="I11232" s="1"/>
      <c r="J11232" s="1"/>
      <c r="K11232" s="1"/>
      <c r="AA11232" s="1"/>
      <c r="AB11232" s="1"/>
      <c r="AC11232" s="1"/>
      <c r="AJ11232" s="1"/>
      <c r="AK11232" s="1"/>
      <c r="AL11232" s="1"/>
    </row>
    <row r="11233">
      <c r="I11233" s="1"/>
      <c r="J11233" s="1"/>
      <c r="K11233" s="1"/>
      <c r="AA11233" s="1"/>
      <c r="AB11233" s="1"/>
      <c r="AC11233" s="1"/>
      <c r="AJ11233" s="1"/>
      <c r="AK11233" s="1"/>
      <c r="AL11233" s="1"/>
    </row>
    <row r="11234">
      <c r="I11234" s="1"/>
      <c r="J11234" s="1"/>
      <c r="K11234" s="1"/>
      <c r="AA11234" s="1"/>
      <c r="AB11234" s="1"/>
      <c r="AC11234" s="1"/>
      <c r="AJ11234" s="1"/>
      <c r="AK11234" s="1"/>
      <c r="AL11234" s="1"/>
    </row>
    <row r="11235">
      <c r="I11235" s="1"/>
      <c r="J11235" s="1"/>
      <c r="K11235" s="1"/>
      <c r="AA11235" s="1"/>
      <c r="AB11235" s="1"/>
      <c r="AC11235" s="1"/>
      <c r="AJ11235" s="1"/>
      <c r="AK11235" s="1"/>
      <c r="AL11235" s="1"/>
    </row>
    <row r="11236">
      <c r="I11236" s="1"/>
      <c r="J11236" s="1"/>
      <c r="K11236" s="1"/>
      <c r="AA11236" s="1"/>
      <c r="AB11236" s="1"/>
      <c r="AC11236" s="1"/>
      <c r="AJ11236" s="1"/>
      <c r="AK11236" s="1"/>
      <c r="AL11236" s="1"/>
    </row>
    <row r="11237">
      <c r="I11237" s="1"/>
      <c r="J11237" s="1"/>
      <c r="K11237" s="1"/>
      <c r="AA11237" s="1"/>
      <c r="AB11237" s="1"/>
      <c r="AC11237" s="1"/>
      <c r="AJ11237" s="1"/>
      <c r="AK11237" s="1"/>
      <c r="AL11237" s="1"/>
    </row>
    <row r="11238">
      <c r="I11238" s="1"/>
      <c r="J11238" s="1"/>
      <c r="K11238" s="1"/>
      <c r="AA11238" s="1"/>
      <c r="AB11238" s="1"/>
      <c r="AC11238" s="1"/>
      <c r="AJ11238" s="1"/>
      <c r="AK11238" s="1"/>
      <c r="AL11238" s="1"/>
    </row>
    <row r="11239">
      <c r="I11239" s="1"/>
      <c r="J11239" s="1"/>
      <c r="K11239" s="1"/>
      <c r="AA11239" s="1"/>
      <c r="AB11239" s="1"/>
      <c r="AC11239" s="1"/>
      <c r="AJ11239" s="1"/>
      <c r="AK11239" s="1"/>
      <c r="AL11239" s="1"/>
    </row>
    <row r="11240">
      <c r="I11240" s="1"/>
      <c r="J11240" s="1"/>
      <c r="K11240" s="1"/>
      <c r="AA11240" s="1"/>
      <c r="AB11240" s="1"/>
      <c r="AC11240" s="1"/>
      <c r="AJ11240" s="1"/>
      <c r="AK11240" s="1"/>
      <c r="AL11240" s="1"/>
    </row>
    <row r="11241">
      <c r="I11241" s="1"/>
      <c r="J11241" s="1"/>
      <c r="K11241" s="1"/>
      <c r="AA11241" s="1"/>
      <c r="AB11241" s="1"/>
      <c r="AC11241" s="1"/>
      <c r="AJ11241" s="1"/>
      <c r="AK11241" s="1"/>
      <c r="AL11241" s="1"/>
    </row>
    <row r="11242">
      <c r="I11242" s="1"/>
      <c r="J11242" s="1"/>
      <c r="K11242" s="1"/>
      <c r="AA11242" s="1"/>
      <c r="AB11242" s="1"/>
      <c r="AC11242" s="1"/>
      <c r="AJ11242" s="1"/>
      <c r="AK11242" s="1"/>
      <c r="AL11242" s="1"/>
    </row>
    <row r="11243">
      <c r="I11243" s="1"/>
      <c r="J11243" s="1"/>
      <c r="K11243" s="1"/>
      <c r="AA11243" s="1"/>
      <c r="AB11243" s="1"/>
      <c r="AC11243" s="1"/>
      <c r="AJ11243" s="1"/>
      <c r="AK11243" s="1"/>
      <c r="AL11243" s="1"/>
    </row>
    <row r="11244">
      <c r="I11244" s="1"/>
      <c r="J11244" s="1"/>
      <c r="K11244" s="1"/>
      <c r="AA11244" s="1"/>
      <c r="AB11244" s="1"/>
      <c r="AC11244" s="1"/>
      <c r="AJ11244" s="1"/>
      <c r="AK11244" s="1"/>
      <c r="AL11244" s="1"/>
    </row>
    <row r="11245">
      <c r="I11245" s="1"/>
      <c r="J11245" s="1"/>
      <c r="K11245" s="1"/>
      <c r="AA11245" s="1"/>
      <c r="AB11245" s="1"/>
      <c r="AC11245" s="1"/>
      <c r="AJ11245" s="1"/>
      <c r="AK11245" s="1"/>
      <c r="AL11245" s="1"/>
    </row>
    <row r="11246">
      <c r="I11246" s="1"/>
      <c r="J11246" s="1"/>
      <c r="K11246" s="1"/>
      <c r="AA11246" s="1"/>
      <c r="AB11246" s="1"/>
      <c r="AC11246" s="1"/>
      <c r="AJ11246" s="1"/>
      <c r="AK11246" s="1"/>
      <c r="AL11246" s="1"/>
    </row>
    <row r="11247">
      <c r="I11247" s="1"/>
      <c r="J11247" s="1"/>
      <c r="K11247" s="1"/>
      <c r="AA11247" s="1"/>
      <c r="AB11247" s="1"/>
      <c r="AC11247" s="1"/>
      <c r="AJ11247" s="1"/>
      <c r="AK11247" s="1"/>
      <c r="AL11247" s="1"/>
    </row>
    <row r="11248">
      <c r="I11248" s="1"/>
      <c r="J11248" s="1"/>
      <c r="K11248" s="1"/>
      <c r="AA11248" s="1"/>
      <c r="AB11248" s="1"/>
      <c r="AC11248" s="1"/>
      <c r="AJ11248" s="1"/>
      <c r="AK11248" s="1"/>
      <c r="AL11248" s="1"/>
    </row>
    <row r="11249">
      <c r="I11249" s="1"/>
      <c r="J11249" s="1"/>
      <c r="K11249" s="1"/>
      <c r="AA11249" s="1"/>
      <c r="AB11249" s="1"/>
      <c r="AC11249" s="1"/>
      <c r="AJ11249" s="1"/>
      <c r="AK11249" s="1"/>
      <c r="AL11249" s="1"/>
    </row>
    <row r="11250">
      <c r="I11250" s="1"/>
      <c r="J11250" s="1"/>
      <c r="K11250" s="1"/>
      <c r="AA11250" s="1"/>
      <c r="AB11250" s="1"/>
      <c r="AC11250" s="1"/>
      <c r="AJ11250" s="1"/>
      <c r="AK11250" s="1"/>
      <c r="AL11250" s="1"/>
    </row>
    <row r="11251">
      <c r="I11251" s="1"/>
      <c r="J11251" s="1"/>
      <c r="K11251" s="1"/>
      <c r="AA11251" s="1"/>
      <c r="AB11251" s="1"/>
      <c r="AC11251" s="1"/>
      <c r="AJ11251" s="1"/>
      <c r="AK11251" s="1"/>
      <c r="AL11251" s="1"/>
    </row>
    <row r="11252">
      <c r="I11252" s="1"/>
      <c r="J11252" s="1"/>
      <c r="K11252" s="1"/>
      <c r="AA11252" s="1"/>
      <c r="AB11252" s="1"/>
      <c r="AC11252" s="1"/>
      <c r="AJ11252" s="1"/>
      <c r="AK11252" s="1"/>
      <c r="AL11252" s="1"/>
    </row>
    <row r="11253">
      <c r="I11253" s="1"/>
      <c r="J11253" s="1"/>
      <c r="K11253" s="1"/>
      <c r="AA11253" s="1"/>
      <c r="AB11253" s="1"/>
      <c r="AC11253" s="1"/>
      <c r="AJ11253" s="1"/>
      <c r="AK11253" s="1"/>
      <c r="AL11253" s="1"/>
    </row>
    <row r="11254">
      <c r="I11254" s="1"/>
      <c r="J11254" s="1"/>
      <c r="K11254" s="1"/>
      <c r="AA11254" s="1"/>
      <c r="AB11254" s="1"/>
      <c r="AC11254" s="1"/>
      <c r="AJ11254" s="1"/>
      <c r="AK11254" s="1"/>
      <c r="AL11254" s="1"/>
    </row>
    <row r="11255">
      <c r="I11255" s="1"/>
      <c r="J11255" s="1"/>
      <c r="K11255" s="1"/>
      <c r="AA11255" s="1"/>
      <c r="AB11255" s="1"/>
      <c r="AC11255" s="1"/>
      <c r="AJ11255" s="1"/>
      <c r="AK11255" s="1"/>
      <c r="AL11255" s="1"/>
    </row>
    <row r="11256">
      <c r="I11256" s="1"/>
      <c r="J11256" s="1"/>
      <c r="K11256" s="1"/>
      <c r="AA11256" s="1"/>
      <c r="AB11256" s="1"/>
      <c r="AC11256" s="1"/>
      <c r="AJ11256" s="1"/>
      <c r="AK11256" s="1"/>
      <c r="AL11256" s="1"/>
    </row>
    <row r="11257">
      <c r="I11257" s="1"/>
      <c r="J11257" s="1"/>
      <c r="K11257" s="1"/>
      <c r="AA11257" s="1"/>
      <c r="AB11257" s="1"/>
      <c r="AC11257" s="1"/>
      <c r="AJ11257" s="1"/>
      <c r="AK11257" s="1"/>
      <c r="AL11257" s="1"/>
    </row>
    <row r="11258">
      <c r="I11258" s="1"/>
      <c r="J11258" s="1"/>
      <c r="K11258" s="1"/>
      <c r="AA11258" s="1"/>
      <c r="AB11258" s="1"/>
      <c r="AC11258" s="1"/>
      <c r="AJ11258" s="1"/>
      <c r="AK11258" s="1"/>
      <c r="AL11258" s="1"/>
    </row>
    <row r="11259">
      <c r="I11259" s="1"/>
      <c r="J11259" s="1"/>
      <c r="K11259" s="1"/>
      <c r="AA11259" s="1"/>
      <c r="AB11259" s="1"/>
      <c r="AC11259" s="1"/>
      <c r="AJ11259" s="1"/>
      <c r="AK11259" s="1"/>
      <c r="AL11259" s="1"/>
    </row>
    <row r="11260">
      <c r="I11260" s="1"/>
      <c r="J11260" s="1"/>
      <c r="K11260" s="1"/>
      <c r="AA11260" s="1"/>
      <c r="AB11260" s="1"/>
      <c r="AC11260" s="1"/>
      <c r="AJ11260" s="1"/>
      <c r="AK11260" s="1"/>
      <c r="AL11260" s="1"/>
    </row>
    <row r="11261">
      <c r="I11261" s="1"/>
      <c r="J11261" s="1"/>
      <c r="K11261" s="1"/>
      <c r="AA11261" s="1"/>
      <c r="AB11261" s="1"/>
      <c r="AC11261" s="1"/>
      <c r="AJ11261" s="1"/>
      <c r="AK11261" s="1"/>
      <c r="AL11261" s="1"/>
    </row>
    <row r="11262">
      <c r="I11262" s="1"/>
      <c r="J11262" s="1"/>
      <c r="K11262" s="1"/>
      <c r="AA11262" s="1"/>
      <c r="AB11262" s="1"/>
      <c r="AC11262" s="1"/>
      <c r="AJ11262" s="1"/>
      <c r="AK11262" s="1"/>
      <c r="AL11262" s="1"/>
    </row>
    <row r="11263">
      <c r="I11263" s="1"/>
      <c r="J11263" s="1"/>
      <c r="K11263" s="1"/>
      <c r="AA11263" s="1"/>
      <c r="AB11263" s="1"/>
      <c r="AC11263" s="1"/>
      <c r="AJ11263" s="1"/>
      <c r="AK11263" s="1"/>
      <c r="AL11263" s="1"/>
    </row>
    <row r="11264">
      <c r="I11264" s="1"/>
      <c r="J11264" s="1"/>
      <c r="K11264" s="1"/>
      <c r="AA11264" s="1"/>
      <c r="AB11264" s="1"/>
      <c r="AC11264" s="1"/>
      <c r="AJ11264" s="1"/>
      <c r="AK11264" s="1"/>
      <c r="AL11264" s="1"/>
    </row>
    <row r="11265">
      <c r="I11265" s="1"/>
      <c r="J11265" s="1"/>
      <c r="K11265" s="1"/>
      <c r="AA11265" s="1"/>
      <c r="AB11265" s="1"/>
      <c r="AC11265" s="1"/>
      <c r="AJ11265" s="1"/>
      <c r="AK11265" s="1"/>
      <c r="AL11265" s="1"/>
    </row>
    <row r="11266">
      <c r="I11266" s="1"/>
      <c r="J11266" s="1"/>
      <c r="K11266" s="1"/>
      <c r="AA11266" s="1"/>
      <c r="AB11266" s="1"/>
      <c r="AC11266" s="1"/>
      <c r="AJ11266" s="1"/>
      <c r="AK11266" s="1"/>
      <c r="AL11266" s="1"/>
    </row>
    <row r="11267">
      <c r="I11267" s="1"/>
      <c r="J11267" s="1"/>
      <c r="K11267" s="1"/>
      <c r="AA11267" s="1"/>
      <c r="AB11267" s="1"/>
      <c r="AC11267" s="1"/>
      <c r="AJ11267" s="1"/>
      <c r="AK11267" s="1"/>
      <c r="AL11267" s="1"/>
    </row>
    <row r="11268">
      <c r="I11268" s="1"/>
      <c r="J11268" s="1"/>
      <c r="K11268" s="1"/>
      <c r="AA11268" s="1"/>
      <c r="AB11268" s="1"/>
      <c r="AC11268" s="1"/>
      <c r="AJ11268" s="1"/>
      <c r="AK11268" s="1"/>
      <c r="AL11268" s="1"/>
    </row>
    <row r="11269">
      <c r="I11269" s="1"/>
      <c r="J11269" s="1"/>
      <c r="K11269" s="1"/>
      <c r="AA11269" s="1"/>
      <c r="AB11269" s="1"/>
      <c r="AC11269" s="1"/>
      <c r="AJ11269" s="1"/>
      <c r="AK11269" s="1"/>
      <c r="AL11269" s="1"/>
    </row>
    <row r="11270">
      <c r="I11270" s="1"/>
      <c r="J11270" s="1"/>
      <c r="K11270" s="1"/>
      <c r="AA11270" s="1"/>
      <c r="AB11270" s="1"/>
      <c r="AC11270" s="1"/>
      <c r="AJ11270" s="1"/>
      <c r="AK11270" s="1"/>
      <c r="AL11270" s="1"/>
    </row>
    <row r="11271">
      <c r="I11271" s="1"/>
      <c r="J11271" s="1"/>
      <c r="K11271" s="1"/>
      <c r="AA11271" s="1"/>
      <c r="AB11271" s="1"/>
      <c r="AC11271" s="1"/>
      <c r="AJ11271" s="1"/>
      <c r="AK11271" s="1"/>
      <c r="AL11271" s="1"/>
    </row>
    <row r="11272">
      <c r="I11272" s="1"/>
      <c r="J11272" s="1"/>
      <c r="K11272" s="1"/>
      <c r="AA11272" s="1"/>
      <c r="AB11272" s="1"/>
      <c r="AC11272" s="1"/>
      <c r="AJ11272" s="1"/>
      <c r="AK11272" s="1"/>
      <c r="AL11272" s="1"/>
    </row>
    <row r="11273">
      <c r="I11273" s="1"/>
      <c r="J11273" s="1"/>
      <c r="K11273" s="1"/>
      <c r="AA11273" s="1"/>
      <c r="AB11273" s="1"/>
      <c r="AC11273" s="1"/>
      <c r="AJ11273" s="1"/>
      <c r="AK11273" s="1"/>
      <c r="AL11273" s="1"/>
    </row>
    <row r="11274">
      <c r="I11274" s="1"/>
      <c r="J11274" s="1"/>
      <c r="K11274" s="1"/>
      <c r="AA11274" s="1"/>
      <c r="AB11274" s="1"/>
      <c r="AC11274" s="1"/>
      <c r="AJ11274" s="1"/>
      <c r="AK11274" s="1"/>
      <c r="AL11274" s="1"/>
    </row>
    <row r="11275">
      <c r="I11275" s="1"/>
      <c r="J11275" s="1"/>
      <c r="K11275" s="1"/>
      <c r="AA11275" s="1"/>
      <c r="AB11275" s="1"/>
      <c r="AC11275" s="1"/>
      <c r="AJ11275" s="1"/>
      <c r="AK11275" s="1"/>
      <c r="AL11275" s="1"/>
    </row>
    <row r="11276">
      <c r="I11276" s="1"/>
      <c r="J11276" s="1"/>
      <c r="K11276" s="1"/>
      <c r="AA11276" s="1"/>
      <c r="AB11276" s="1"/>
      <c r="AC11276" s="1"/>
      <c r="AJ11276" s="1"/>
      <c r="AK11276" s="1"/>
      <c r="AL11276" s="1"/>
    </row>
    <row r="11277">
      <c r="I11277" s="1"/>
      <c r="J11277" s="1"/>
      <c r="K11277" s="1"/>
      <c r="AA11277" s="1"/>
      <c r="AB11277" s="1"/>
      <c r="AC11277" s="1"/>
      <c r="AJ11277" s="1"/>
      <c r="AK11277" s="1"/>
      <c r="AL11277" s="1"/>
    </row>
    <row r="11278">
      <c r="I11278" s="1"/>
      <c r="J11278" s="1"/>
      <c r="K11278" s="1"/>
      <c r="AA11278" s="1"/>
      <c r="AB11278" s="1"/>
      <c r="AC11278" s="1"/>
      <c r="AJ11278" s="1"/>
      <c r="AK11278" s="1"/>
      <c r="AL11278" s="1"/>
    </row>
    <row r="11279">
      <c r="I11279" s="1"/>
      <c r="J11279" s="1"/>
      <c r="K11279" s="1"/>
      <c r="AA11279" s="1"/>
      <c r="AB11279" s="1"/>
      <c r="AC11279" s="1"/>
      <c r="AJ11279" s="1"/>
      <c r="AK11279" s="1"/>
      <c r="AL11279" s="1"/>
    </row>
    <row r="11280">
      <c r="I11280" s="1"/>
      <c r="J11280" s="1"/>
      <c r="K11280" s="1"/>
      <c r="AA11280" s="1"/>
      <c r="AB11280" s="1"/>
      <c r="AC11280" s="1"/>
      <c r="AJ11280" s="1"/>
      <c r="AK11280" s="1"/>
      <c r="AL11280" s="1"/>
    </row>
    <row r="11281">
      <c r="I11281" s="1"/>
      <c r="J11281" s="1"/>
      <c r="K11281" s="1"/>
      <c r="AA11281" s="1"/>
      <c r="AB11281" s="1"/>
      <c r="AC11281" s="1"/>
      <c r="AJ11281" s="1"/>
      <c r="AK11281" s="1"/>
      <c r="AL11281" s="1"/>
    </row>
    <row r="11282">
      <c r="I11282" s="1"/>
      <c r="J11282" s="1"/>
      <c r="K11282" s="1"/>
      <c r="AA11282" s="1"/>
      <c r="AB11282" s="1"/>
      <c r="AC11282" s="1"/>
      <c r="AJ11282" s="1"/>
      <c r="AK11282" s="1"/>
      <c r="AL11282" s="1"/>
    </row>
    <row r="11283">
      <c r="I11283" s="1"/>
      <c r="J11283" s="1"/>
      <c r="K11283" s="1"/>
      <c r="AA11283" s="1"/>
      <c r="AB11283" s="1"/>
      <c r="AC11283" s="1"/>
      <c r="AJ11283" s="1"/>
      <c r="AK11283" s="1"/>
      <c r="AL11283" s="1"/>
    </row>
    <row r="11284">
      <c r="I11284" s="1"/>
      <c r="J11284" s="1"/>
      <c r="K11284" s="1"/>
      <c r="AA11284" s="1"/>
      <c r="AB11284" s="1"/>
      <c r="AC11284" s="1"/>
      <c r="AJ11284" s="1"/>
      <c r="AK11284" s="1"/>
      <c r="AL11284" s="1"/>
    </row>
    <row r="11285">
      <c r="I11285" s="1"/>
      <c r="J11285" s="1"/>
      <c r="K11285" s="1"/>
      <c r="AA11285" s="1"/>
      <c r="AB11285" s="1"/>
      <c r="AC11285" s="1"/>
      <c r="AJ11285" s="1"/>
      <c r="AK11285" s="1"/>
      <c r="AL11285" s="1"/>
    </row>
    <row r="11286">
      <c r="I11286" s="1"/>
      <c r="J11286" s="1"/>
      <c r="K11286" s="1"/>
      <c r="AA11286" s="1"/>
      <c r="AB11286" s="1"/>
      <c r="AC11286" s="1"/>
      <c r="AJ11286" s="1"/>
      <c r="AK11286" s="1"/>
      <c r="AL11286" s="1"/>
    </row>
    <row r="11287">
      <c r="I11287" s="1"/>
      <c r="J11287" s="1"/>
      <c r="K11287" s="1"/>
      <c r="AA11287" s="1"/>
      <c r="AB11287" s="1"/>
      <c r="AC11287" s="1"/>
      <c r="AJ11287" s="1"/>
      <c r="AK11287" s="1"/>
      <c r="AL11287" s="1"/>
    </row>
    <row r="11288">
      <c r="I11288" s="1"/>
      <c r="J11288" s="1"/>
      <c r="K11288" s="1"/>
      <c r="AA11288" s="1"/>
      <c r="AB11288" s="1"/>
      <c r="AC11288" s="1"/>
      <c r="AJ11288" s="1"/>
      <c r="AK11288" s="1"/>
      <c r="AL11288" s="1"/>
    </row>
    <row r="11289">
      <c r="I11289" s="1"/>
      <c r="J11289" s="1"/>
      <c r="K11289" s="1"/>
      <c r="AA11289" s="1"/>
      <c r="AB11289" s="1"/>
      <c r="AC11289" s="1"/>
      <c r="AJ11289" s="1"/>
      <c r="AK11289" s="1"/>
      <c r="AL11289" s="1"/>
    </row>
    <row r="11290">
      <c r="I11290" s="1"/>
      <c r="J11290" s="1"/>
      <c r="K11290" s="1"/>
      <c r="AA11290" s="1"/>
      <c r="AB11290" s="1"/>
      <c r="AC11290" s="1"/>
      <c r="AJ11290" s="1"/>
      <c r="AK11290" s="1"/>
      <c r="AL11290" s="1"/>
    </row>
    <row r="11291">
      <c r="I11291" s="1"/>
      <c r="J11291" s="1"/>
      <c r="K11291" s="1"/>
      <c r="AA11291" s="1"/>
      <c r="AB11291" s="1"/>
      <c r="AC11291" s="1"/>
      <c r="AJ11291" s="1"/>
      <c r="AK11291" s="1"/>
      <c r="AL11291" s="1"/>
    </row>
    <row r="11292">
      <c r="I11292" s="1"/>
      <c r="J11292" s="1"/>
      <c r="K11292" s="1"/>
      <c r="AA11292" s="1"/>
      <c r="AB11292" s="1"/>
      <c r="AC11292" s="1"/>
      <c r="AJ11292" s="1"/>
      <c r="AK11292" s="1"/>
      <c r="AL11292" s="1"/>
    </row>
    <row r="11293">
      <c r="I11293" s="1"/>
      <c r="J11293" s="1"/>
      <c r="K11293" s="1"/>
      <c r="AA11293" s="1"/>
      <c r="AB11293" s="1"/>
      <c r="AC11293" s="1"/>
      <c r="AJ11293" s="1"/>
      <c r="AK11293" s="1"/>
      <c r="AL11293" s="1"/>
    </row>
    <row r="11294">
      <c r="I11294" s="1"/>
      <c r="J11294" s="1"/>
      <c r="K11294" s="1"/>
      <c r="AA11294" s="1"/>
      <c r="AB11294" s="1"/>
      <c r="AC11294" s="1"/>
      <c r="AJ11294" s="1"/>
      <c r="AK11294" s="1"/>
      <c r="AL11294" s="1"/>
    </row>
    <row r="11295">
      <c r="I11295" s="1"/>
      <c r="J11295" s="1"/>
      <c r="K11295" s="1"/>
      <c r="AA11295" s="1"/>
      <c r="AB11295" s="1"/>
      <c r="AC11295" s="1"/>
      <c r="AJ11295" s="1"/>
      <c r="AK11295" s="1"/>
      <c r="AL11295" s="1"/>
    </row>
    <row r="11296">
      <c r="I11296" s="1"/>
      <c r="J11296" s="1"/>
      <c r="K11296" s="1"/>
      <c r="AA11296" s="1"/>
      <c r="AB11296" s="1"/>
      <c r="AC11296" s="1"/>
      <c r="AJ11296" s="1"/>
      <c r="AK11296" s="1"/>
      <c r="AL11296" s="1"/>
    </row>
    <row r="11297">
      <c r="I11297" s="1"/>
      <c r="J11297" s="1"/>
      <c r="K11297" s="1"/>
      <c r="AA11297" s="1"/>
      <c r="AB11297" s="1"/>
      <c r="AC11297" s="1"/>
      <c r="AJ11297" s="1"/>
      <c r="AK11297" s="1"/>
      <c r="AL11297" s="1"/>
    </row>
    <row r="11298">
      <c r="I11298" s="1"/>
      <c r="J11298" s="1"/>
      <c r="K11298" s="1"/>
      <c r="AA11298" s="1"/>
      <c r="AB11298" s="1"/>
      <c r="AC11298" s="1"/>
      <c r="AJ11298" s="1"/>
      <c r="AK11298" s="1"/>
      <c r="AL11298" s="1"/>
    </row>
    <row r="11299">
      <c r="I11299" s="1"/>
      <c r="J11299" s="1"/>
      <c r="K11299" s="1"/>
      <c r="AA11299" s="1"/>
      <c r="AB11299" s="1"/>
      <c r="AC11299" s="1"/>
      <c r="AJ11299" s="1"/>
      <c r="AK11299" s="1"/>
      <c r="AL11299" s="1"/>
    </row>
    <row r="11300">
      <c r="I11300" s="1"/>
      <c r="J11300" s="1"/>
      <c r="K11300" s="1"/>
      <c r="AA11300" s="1"/>
      <c r="AB11300" s="1"/>
      <c r="AC11300" s="1"/>
      <c r="AJ11300" s="1"/>
      <c r="AK11300" s="1"/>
      <c r="AL11300" s="1"/>
    </row>
    <row r="11301">
      <c r="I11301" s="1"/>
      <c r="J11301" s="1"/>
      <c r="K11301" s="1"/>
      <c r="AA11301" s="1"/>
      <c r="AB11301" s="1"/>
      <c r="AC11301" s="1"/>
      <c r="AJ11301" s="1"/>
      <c r="AK11301" s="1"/>
      <c r="AL11301" s="1"/>
    </row>
    <row r="11302">
      <c r="I11302" s="1"/>
      <c r="J11302" s="1"/>
      <c r="K11302" s="1"/>
      <c r="AA11302" s="1"/>
      <c r="AB11302" s="1"/>
      <c r="AC11302" s="1"/>
      <c r="AJ11302" s="1"/>
      <c r="AK11302" s="1"/>
      <c r="AL11302" s="1"/>
    </row>
    <row r="11303">
      <c r="I11303" s="1"/>
      <c r="J11303" s="1"/>
      <c r="K11303" s="1"/>
      <c r="AA11303" s="1"/>
      <c r="AB11303" s="1"/>
      <c r="AC11303" s="1"/>
      <c r="AJ11303" s="1"/>
      <c r="AK11303" s="1"/>
      <c r="AL11303" s="1"/>
    </row>
    <row r="11304">
      <c r="I11304" s="1"/>
      <c r="J11304" s="1"/>
      <c r="K11304" s="1"/>
      <c r="AA11304" s="1"/>
      <c r="AB11304" s="1"/>
      <c r="AC11304" s="1"/>
      <c r="AJ11304" s="1"/>
      <c r="AK11304" s="1"/>
      <c r="AL11304" s="1"/>
    </row>
    <row r="11305">
      <c r="I11305" s="1"/>
      <c r="J11305" s="1"/>
      <c r="K11305" s="1"/>
      <c r="AA11305" s="1"/>
      <c r="AB11305" s="1"/>
      <c r="AC11305" s="1"/>
      <c r="AJ11305" s="1"/>
      <c r="AK11305" s="1"/>
      <c r="AL11305" s="1"/>
    </row>
    <row r="11306">
      <c r="I11306" s="1"/>
      <c r="J11306" s="1"/>
      <c r="K11306" s="1"/>
      <c r="AA11306" s="1"/>
      <c r="AB11306" s="1"/>
      <c r="AC11306" s="1"/>
      <c r="AJ11306" s="1"/>
      <c r="AK11306" s="1"/>
      <c r="AL11306" s="1"/>
    </row>
    <row r="11307">
      <c r="I11307" s="1"/>
      <c r="J11307" s="1"/>
      <c r="K11307" s="1"/>
      <c r="AA11307" s="1"/>
      <c r="AB11307" s="1"/>
      <c r="AC11307" s="1"/>
      <c r="AJ11307" s="1"/>
      <c r="AK11307" s="1"/>
      <c r="AL11307" s="1"/>
    </row>
    <row r="11308">
      <c r="I11308" s="1"/>
      <c r="J11308" s="1"/>
      <c r="K11308" s="1"/>
      <c r="AA11308" s="1"/>
      <c r="AB11308" s="1"/>
      <c r="AC11308" s="1"/>
      <c r="AJ11308" s="1"/>
      <c r="AK11308" s="1"/>
      <c r="AL11308" s="1"/>
    </row>
    <row r="11309">
      <c r="I11309" s="1"/>
      <c r="J11309" s="1"/>
      <c r="K11309" s="1"/>
      <c r="AA11309" s="1"/>
      <c r="AB11309" s="1"/>
      <c r="AC11309" s="1"/>
      <c r="AJ11309" s="1"/>
      <c r="AK11309" s="1"/>
      <c r="AL11309" s="1"/>
    </row>
    <row r="11310">
      <c r="I11310" s="1"/>
      <c r="J11310" s="1"/>
      <c r="K11310" s="1"/>
      <c r="AA11310" s="1"/>
      <c r="AB11310" s="1"/>
      <c r="AC11310" s="1"/>
      <c r="AJ11310" s="1"/>
      <c r="AK11310" s="1"/>
      <c r="AL11310" s="1"/>
    </row>
    <row r="11311">
      <c r="I11311" s="1"/>
      <c r="J11311" s="1"/>
      <c r="K11311" s="1"/>
      <c r="AA11311" s="1"/>
      <c r="AB11311" s="1"/>
      <c r="AC11311" s="1"/>
      <c r="AJ11311" s="1"/>
      <c r="AK11311" s="1"/>
      <c r="AL11311" s="1"/>
    </row>
    <row r="11312">
      <c r="I11312" s="1"/>
      <c r="J11312" s="1"/>
      <c r="K11312" s="1"/>
      <c r="AA11312" s="1"/>
      <c r="AB11312" s="1"/>
      <c r="AC11312" s="1"/>
      <c r="AJ11312" s="1"/>
      <c r="AK11312" s="1"/>
      <c r="AL11312" s="1"/>
    </row>
    <row r="11313">
      <c r="I11313" s="1"/>
      <c r="J11313" s="1"/>
      <c r="K11313" s="1"/>
      <c r="AA11313" s="1"/>
      <c r="AB11313" s="1"/>
      <c r="AC11313" s="1"/>
      <c r="AJ11313" s="1"/>
      <c r="AK11313" s="1"/>
      <c r="AL11313" s="1"/>
    </row>
    <row r="11314">
      <c r="I11314" s="1"/>
      <c r="J11314" s="1"/>
      <c r="K11314" s="1"/>
      <c r="AA11314" s="1"/>
      <c r="AB11314" s="1"/>
      <c r="AC11314" s="1"/>
      <c r="AJ11314" s="1"/>
      <c r="AK11314" s="1"/>
      <c r="AL11314" s="1"/>
    </row>
    <row r="11315">
      <c r="I11315" s="1"/>
      <c r="J11315" s="1"/>
      <c r="K11315" s="1"/>
      <c r="AA11315" s="1"/>
      <c r="AB11315" s="1"/>
      <c r="AC11315" s="1"/>
      <c r="AJ11315" s="1"/>
      <c r="AK11315" s="1"/>
      <c r="AL11315" s="1"/>
    </row>
    <row r="11316">
      <c r="I11316" s="1"/>
      <c r="J11316" s="1"/>
      <c r="K11316" s="1"/>
      <c r="AA11316" s="1"/>
      <c r="AB11316" s="1"/>
      <c r="AC11316" s="1"/>
      <c r="AJ11316" s="1"/>
      <c r="AK11316" s="1"/>
      <c r="AL11316" s="1"/>
    </row>
    <row r="11317">
      <c r="I11317" s="1"/>
      <c r="J11317" s="1"/>
      <c r="K11317" s="1"/>
      <c r="AA11317" s="1"/>
      <c r="AB11317" s="1"/>
      <c r="AC11317" s="1"/>
      <c r="AJ11317" s="1"/>
      <c r="AK11317" s="1"/>
      <c r="AL11317" s="1"/>
    </row>
    <row r="11318">
      <c r="I11318" s="1"/>
      <c r="J11318" s="1"/>
      <c r="K11318" s="1"/>
      <c r="AA11318" s="1"/>
      <c r="AB11318" s="1"/>
      <c r="AC11318" s="1"/>
      <c r="AJ11318" s="1"/>
      <c r="AK11318" s="1"/>
      <c r="AL11318" s="1"/>
    </row>
    <row r="11319">
      <c r="I11319" s="1"/>
      <c r="J11319" s="1"/>
      <c r="K11319" s="1"/>
      <c r="AA11319" s="1"/>
      <c r="AB11319" s="1"/>
      <c r="AC11319" s="1"/>
      <c r="AJ11319" s="1"/>
      <c r="AK11319" s="1"/>
      <c r="AL11319" s="1"/>
    </row>
    <row r="11320">
      <c r="I11320" s="1"/>
      <c r="J11320" s="1"/>
      <c r="K11320" s="1"/>
      <c r="AA11320" s="1"/>
      <c r="AB11320" s="1"/>
      <c r="AC11320" s="1"/>
      <c r="AJ11320" s="1"/>
      <c r="AK11320" s="1"/>
      <c r="AL11320" s="1"/>
    </row>
    <row r="11321">
      <c r="I11321" s="1"/>
      <c r="J11321" s="1"/>
      <c r="K11321" s="1"/>
      <c r="AA11321" s="1"/>
      <c r="AB11321" s="1"/>
      <c r="AC11321" s="1"/>
      <c r="AJ11321" s="1"/>
      <c r="AK11321" s="1"/>
      <c r="AL11321" s="1"/>
    </row>
    <row r="11322">
      <c r="I11322" s="1"/>
      <c r="J11322" s="1"/>
      <c r="K11322" s="1"/>
      <c r="AA11322" s="1"/>
      <c r="AB11322" s="1"/>
      <c r="AC11322" s="1"/>
      <c r="AJ11322" s="1"/>
      <c r="AK11322" s="1"/>
      <c r="AL11322" s="1"/>
    </row>
    <row r="11323">
      <c r="I11323" s="1"/>
      <c r="J11323" s="1"/>
      <c r="K11323" s="1"/>
      <c r="AA11323" s="1"/>
      <c r="AB11323" s="1"/>
      <c r="AC11323" s="1"/>
      <c r="AJ11323" s="1"/>
      <c r="AK11323" s="1"/>
      <c r="AL11323" s="1"/>
    </row>
    <row r="11324">
      <c r="I11324" s="1"/>
      <c r="J11324" s="1"/>
      <c r="K11324" s="1"/>
      <c r="AA11324" s="1"/>
      <c r="AB11324" s="1"/>
      <c r="AC11324" s="1"/>
      <c r="AJ11324" s="1"/>
      <c r="AK11324" s="1"/>
      <c r="AL11324" s="1"/>
    </row>
    <row r="11325">
      <c r="I11325" s="1"/>
      <c r="J11325" s="1"/>
      <c r="K11325" s="1"/>
      <c r="AA11325" s="1"/>
      <c r="AB11325" s="1"/>
      <c r="AC11325" s="1"/>
      <c r="AJ11325" s="1"/>
      <c r="AK11325" s="1"/>
      <c r="AL11325" s="1"/>
    </row>
    <row r="11326">
      <c r="I11326" s="1"/>
      <c r="J11326" s="1"/>
      <c r="K11326" s="1"/>
      <c r="AA11326" s="1"/>
      <c r="AB11326" s="1"/>
      <c r="AC11326" s="1"/>
      <c r="AJ11326" s="1"/>
      <c r="AK11326" s="1"/>
      <c r="AL11326" s="1"/>
    </row>
    <row r="11327">
      <c r="I11327" s="1"/>
      <c r="J11327" s="1"/>
      <c r="K11327" s="1"/>
      <c r="AA11327" s="1"/>
      <c r="AB11327" s="1"/>
      <c r="AC11327" s="1"/>
      <c r="AJ11327" s="1"/>
      <c r="AK11327" s="1"/>
      <c r="AL11327" s="1"/>
    </row>
    <row r="11328">
      <c r="I11328" s="1"/>
      <c r="J11328" s="1"/>
      <c r="K11328" s="1"/>
      <c r="AA11328" s="1"/>
      <c r="AB11328" s="1"/>
      <c r="AC11328" s="1"/>
      <c r="AJ11328" s="1"/>
      <c r="AK11328" s="1"/>
      <c r="AL11328" s="1"/>
    </row>
    <row r="11329">
      <c r="I11329" s="1"/>
      <c r="J11329" s="1"/>
      <c r="K11329" s="1"/>
      <c r="AA11329" s="1"/>
      <c r="AB11329" s="1"/>
      <c r="AC11329" s="1"/>
      <c r="AJ11329" s="1"/>
      <c r="AK11329" s="1"/>
      <c r="AL11329" s="1"/>
    </row>
    <row r="11330">
      <c r="I11330" s="1"/>
      <c r="J11330" s="1"/>
      <c r="K11330" s="1"/>
      <c r="AA11330" s="1"/>
      <c r="AB11330" s="1"/>
      <c r="AC11330" s="1"/>
      <c r="AJ11330" s="1"/>
      <c r="AK11330" s="1"/>
      <c r="AL11330" s="1"/>
    </row>
    <row r="11331">
      <c r="I11331" s="1"/>
      <c r="J11331" s="1"/>
      <c r="K11331" s="1"/>
      <c r="AA11331" s="1"/>
      <c r="AB11331" s="1"/>
      <c r="AC11331" s="1"/>
      <c r="AJ11331" s="1"/>
      <c r="AK11331" s="1"/>
      <c r="AL11331" s="1"/>
    </row>
    <row r="11332">
      <c r="I11332" s="1"/>
      <c r="J11332" s="1"/>
      <c r="K11332" s="1"/>
      <c r="AA11332" s="1"/>
      <c r="AB11332" s="1"/>
      <c r="AC11332" s="1"/>
      <c r="AJ11332" s="1"/>
      <c r="AK11332" s="1"/>
      <c r="AL11332" s="1"/>
    </row>
    <row r="11333">
      <c r="I11333" s="1"/>
      <c r="J11333" s="1"/>
      <c r="K11333" s="1"/>
      <c r="AA11333" s="1"/>
      <c r="AB11333" s="1"/>
      <c r="AC11333" s="1"/>
      <c r="AJ11333" s="1"/>
      <c r="AK11333" s="1"/>
      <c r="AL11333" s="1"/>
    </row>
    <row r="11334">
      <c r="I11334" s="1"/>
      <c r="J11334" s="1"/>
      <c r="K11334" s="1"/>
      <c r="AA11334" s="1"/>
      <c r="AB11334" s="1"/>
      <c r="AC11334" s="1"/>
      <c r="AJ11334" s="1"/>
      <c r="AK11334" s="1"/>
      <c r="AL11334" s="1"/>
    </row>
    <row r="11335">
      <c r="I11335" s="1"/>
      <c r="J11335" s="1"/>
      <c r="K11335" s="1"/>
      <c r="AA11335" s="1"/>
      <c r="AB11335" s="1"/>
      <c r="AC11335" s="1"/>
      <c r="AJ11335" s="1"/>
      <c r="AK11335" s="1"/>
      <c r="AL11335" s="1"/>
    </row>
    <row r="11336">
      <c r="I11336" s="1"/>
      <c r="J11336" s="1"/>
      <c r="K11336" s="1"/>
      <c r="AA11336" s="1"/>
      <c r="AB11336" s="1"/>
      <c r="AC11336" s="1"/>
      <c r="AJ11336" s="1"/>
      <c r="AK11336" s="1"/>
      <c r="AL11336" s="1"/>
    </row>
    <row r="11337">
      <c r="I11337" s="1"/>
      <c r="J11337" s="1"/>
      <c r="K11337" s="1"/>
      <c r="AA11337" s="1"/>
      <c r="AB11337" s="1"/>
      <c r="AC11337" s="1"/>
      <c r="AJ11337" s="1"/>
      <c r="AK11337" s="1"/>
      <c r="AL11337" s="1"/>
    </row>
    <row r="11338">
      <c r="I11338" s="1"/>
      <c r="J11338" s="1"/>
      <c r="K11338" s="1"/>
      <c r="AA11338" s="1"/>
      <c r="AB11338" s="1"/>
      <c r="AC11338" s="1"/>
      <c r="AJ11338" s="1"/>
      <c r="AK11338" s="1"/>
      <c r="AL11338" s="1"/>
    </row>
    <row r="11339">
      <c r="I11339" s="1"/>
      <c r="J11339" s="1"/>
      <c r="K11339" s="1"/>
      <c r="AA11339" s="1"/>
      <c r="AB11339" s="1"/>
      <c r="AC11339" s="1"/>
      <c r="AJ11339" s="1"/>
      <c r="AK11339" s="1"/>
      <c r="AL11339" s="1"/>
    </row>
    <row r="11340">
      <c r="I11340" s="1"/>
      <c r="J11340" s="1"/>
      <c r="K11340" s="1"/>
      <c r="AA11340" s="1"/>
      <c r="AB11340" s="1"/>
      <c r="AC11340" s="1"/>
      <c r="AJ11340" s="1"/>
      <c r="AK11340" s="1"/>
      <c r="AL11340" s="1"/>
    </row>
    <row r="11341">
      <c r="I11341" s="1"/>
      <c r="J11341" s="1"/>
      <c r="K11341" s="1"/>
      <c r="AA11341" s="1"/>
      <c r="AB11341" s="1"/>
      <c r="AC11341" s="1"/>
      <c r="AJ11341" s="1"/>
      <c r="AK11341" s="1"/>
      <c r="AL11341" s="1"/>
    </row>
    <row r="11342">
      <c r="I11342" s="1"/>
      <c r="J11342" s="1"/>
      <c r="K11342" s="1"/>
      <c r="AA11342" s="1"/>
      <c r="AB11342" s="1"/>
      <c r="AC11342" s="1"/>
      <c r="AJ11342" s="1"/>
      <c r="AK11342" s="1"/>
      <c r="AL11342" s="1"/>
    </row>
    <row r="11343">
      <c r="I11343" s="1"/>
      <c r="J11343" s="1"/>
      <c r="K11343" s="1"/>
      <c r="AA11343" s="1"/>
      <c r="AB11343" s="1"/>
      <c r="AC11343" s="1"/>
      <c r="AJ11343" s="1"/>
      <c r="AK11343" s="1"/>
      <c r="AL11343" s="1"/>
    </row>
    <row r="11344">
      <c r="I11344" s="1"/>
      <c r="J11344" s="1"/>
      <c r="K11344" s="1"/>
      <c r="AA11344" s="1"/>
      <c r="AB11344" s="1"/>
      <c r="AC11344" s="1"/>
      <c r="AJ11344" s="1"/>
      <c r="AK11344" s="1"/>
      <c r="AL11344" s="1"/>
    </row>
    <row r="11345">
      <c r="I11345" s="1"/>
      <c r="J11345" s="1"/>
      <c r="K11345" s="1"/>
      <c r="AA11345" s="1"/>
      <c r="AB11345" s="1"/>
      <c r="AC11345" s="1"/>
      <c r="AJ11345" s="1"/>
      <c r="AK11345" s="1"/>
      <c r="AL11345" s="1"/>
    </row>
    <row r="11346">
      <c r="I11346" s="1"/>
      <c r="J11346" s="1"/>
      <c r="K11346" s="1"/>
      <c r="AA11346" s="1"/>
      <c r="AB11346" s="1"/>
      <c r="AC11346" s="1"/>
      <c r="AJ11346" s="1"/>
      <c r="AK11346" s="1"/>
      <c r="AL11346" s="1"/>
    </row>
    <row r="11347">
      <c r="I11347" s="1"/>
      <c r="J11347" s="1"/>
      <c r="K11347" s="1"/>
      <c r="AA11347" s="1"/>
      <c r="AB11347" s="1"/>
      <c r="AC11347" s="1"/>
      <c r="AJ11347" s="1"/>
      <c r="AK11347" s="1"/>
      <c r="AL11347" s="1"/>
    </row>
    <row r="11348">
      <c r="I11348" s="1"/>
      <c r="J11348" s="1"/>
      <c r="K11348" s="1"/>
      <c r="AA11348" s="1"/>
      <c r="AB11348" s="1"/>
      <c r="AC11348" s="1"/>
      <c r="AJ11348" s="1"/>
      <c r="AK11348" s="1"/>
      <c r="AL11348" s="1"/>
    </row>
    <row r="11349">
      <c r="I11349" s="1"/>
      <c r="J11349" s="1"/>
      <c r="K11349" s="1"/>
      <c r="AA11349" s="1"/>
      <c r="AB11349" s="1"/>
      <c r="AC11349" s="1"/>
      <c r="AJ11349" s="1"/>
      <c r="AK11349" s="1"/>
      <c r="AL11349" s="1"/>
    </row>
    <row r="11350">
      <c r="I11350" s="1"/>
      <c r="J11350" s="1"/>
      <c r="K11350" s="1"/>
      <c r="AA11350" s="1"/>
      <c r="AB11350" s="1"/>
      <c r="AC11350" s="1"/>
      <c r="AJ11350" s="1"/>
      <c r="AK11350" s="1"/>
      <c r="AL11350" s="1"/>
    </row>
    <row r="11351">
      <c r="I11351" s="1"/>
      <c r="J11351" s="1"/>
      <c r="K11351" s="1"/>
      <c r="AA11351" s="1"/>
      <c r="AB11351" s="1"/>
      <c r="AC11351" s="1"/>
      <c r="AJ11351" s="1"/>
      <c r="AK11351" s="1"/>
      <c r="AL11351" s="1"/>
    </row>
    <row r="11352">
      <c r="I11352" s="1"/>
      <c r="J11352" s="1"/>
      <c r="K11352" s="1"/>
      <c r="AA11352" s="1"/>
      <c r="AB11352" s="1"/>
      <c r="AC11352" s="1"/>
      <c r="AJ11352" s="1"/>
      <c r="AK11352" s="1"/>
      <c r="AL11352" s="1"/>
    </row>
    <row r="11353">
      <c r="I11353" s="1"/>
      <c r="J11353" s="1"/>
      <c r="K11353" s="1"/>
      <c r="AA11353" s="1"/>
      <c r="AB11353" s="1"/>
      <c r="AC11353" s="1"/>
      <c r="AJ11353" s="1"/>
      <c r="AK11353" s="1"/>
      <c r="AL11353" s="1"/>
    </row>
    <row r="11354">
      <c r="I11354" s="1"/>
      <c r="J11354" s="1"/>
      <c r="K11354" s="1"/>
      <c r="AA11354" s="1"/>
      <c r="AB11354" s="1"/>
      <c r="AC11354" s="1"/>
      <c r="AJ11354" s="1"/>
      <c r="AK11354" s="1"/>
      <c r="AL11354" s="1"/>
    </row>
    <row r="11355">
      <c r="I11355" s="1"/>
      <c r="J11355" s="1"/>
      <c r="K11355" s="1"/>
      <c r="AA11355" s="1"/>
      <c r="AB11355" s="1"/>
      <c r="AC11355" s="1"/>
      <c r="AJ11355" s="1"/>
      <c r="AK11355" s="1"/>
      <c r="AL11355" s="1"/>
    </row>
    <row r="11356">
      <c r="I11356" s="1"/>
      <c r="J11356" s="1"/>
      <c r="K11356" s="1"/>
      <c r="AA11356" s="1"/>
      <c r="AB11356" s="1"/>
      <c r="AC11356" s="1"/>
      <c r="AJ11356" s="1"/>
      <c r="AK11356" s="1"/>
      <c r="AL11356" s="1"/>
    </row>
    <row r="11357">
      <c r="I11357" s="1"/>
      <c r="J11357" s="1"/>
      <c r="K11357" s="1"/>
      <c r="AA11357" s="1"/>
      <c r="AB11357" s="1"/>
      <c r="AC11357" s="1"/>
      <c r="AJ11357" s="1"/>
      <c r="AK11357" s="1"/>
      <c r="AL11357" s="1"/>
    </row>
    <row r="11358">
      <c r="I11358" s="1"/>
      <c r="J11358" s="1"/>
      <c r="K11358" s="1"/>
      <c r="AA11358" s="1"/>
      <c r="AB11358" s="1"/>
      <c r="AC11358" s="1"/>
      <c r="AJ11358" s="1"/>
      <c r="AK11358" s="1"/>
      <c r="AL11358" s="1"/>
    </row>
    <row r="11359">
      <c r="I11359" s="1"/>
      <c r="J11359" s="1"/>
      <c r="K11359" s="1"/>
      <c r="AA11359" s="1"/>
      <c r="AB11359" s="1"/>
      <c r="AC11359" s="1"/>
      <c r="AJ11359" s="1"/>
      <c r="AK11359" s="1"/>
      <c r="AL11359" s="1"/>
    </row>
    <row r="11360">
      <c r="I11360" s="1"/>
      <c r="J11360" s="1"/>
      <c r="K11360" s="1"/>
      <c r="AA11360" s="1"/>
      <c r="AB11360" s="1"/>
      <c r="AC11360" s="1"/>
      <c r="AJ11360" s="1"/>
      <c r="AK11360" s="1"/>
      <c r="AL11360" s="1"/>
    </row>
    <row r="11361">
      <c r="I11361" s="1"/>
      <c r="J11361" s="1"/>
      <c r="K11361" s="1"/>
      <c r="AA11361" s="1"/>
      <c r="AB11361" s="1"/>
      <c r="AC11361" s="1"/>
      <c r="AJ11361" s="1"/>
      <c r="AK11361" s="1"/>
      <c r="AL11361" s="1"/>
    </row>
    <row r="11362">
      <c r="I11362" s="1"/>
      <c r="J11362" s="1"/>
      <c r="K11362" s="1"/>
      <c r="AA11362" s="1"/>
      <c r="AB11362" s="1"/>
      <c r="AC11362" s="1"/>
      <c r="AJ11362" s="1"/>
      <c r="AK11362" s="1"/>
      <c r="AL11362" s="1"/>
    </row>
    <row r="11363">
      <c r="I11363" s="1"/>
      <c r="J11363" s="1"/>
      <c r="K11363" s="1"/>
      <c r="AA11363" s="1"/>
      <c r="AB11363" s="1"/>
      <c r="AC11363" s="1"/>
      <c r="AJ11363" s="1"/>
      <c r="AK11363" s="1"/>
      <c r="AL11363" s="1"/>
    </row>
    <row r="11364">
      <c r="I11364" s="1"/>
      <c r="J11364" s="1"/>
      <c r="K11364" s="1"/>
      <c r="AA11364" s="1"/>
      <c r="AB11364" s="1"/>
      <c r="AC11364" s="1"/>
      <c r="AJ11364" s="1"/>
      <c r="AK11364" s="1"/>
      <c r="AL11364" s="1"/>
    </row>
    <row r="11365">
      <c r="I11365" s="1"/>
      <c r="J11365" s="1"/>
      <c r="K11365" s="1"/>
      <c r="AA11365" s="1"/>
      <c r="AB11365" s="1"/>
      <c r="AC11365" s="1"/>
      <c r="AJ11365" s="1"/>
      <c r="AK11365" s="1"/>
      <c r="AL11365" s="1"/>
    </row>
    <row r="11366">
      <c r="I11366" s="1"/>
      <c r="J11366" s="1"/>
      <c r="K11366" s="1"/>
      <c r="AA11366" s="1"/>
      <c r="AB11366" s="1"/>
      <c r="AC11366" s="1"/>
      <c r="AJ11366" s="1"/>
      <c r="AK11366" s="1"/>
      <c r="AL11366" s="1"/>
    </row>
    <row r="11367">
      <c r="I11367" s="1"/>
      <c r="J11367" s="1"/>
      <c r="K11367" s="1"/>
      <c r="AA11367" s="1"/>
      <c r="AB11367" s="1"/>
      <c r="AC11367" s="1"/>
      <c r="AJ11367" s="1"/>
      <c r="AK11367" s="1"/>
      <c r="AL11367" s="1"/>
    </row>
    <row r="11368">
      <c r="I11368" s="1"/>
      <c r="J11368" s="1"/>
      <c r="K11368" s="1"/>
      <c r="AA11368" s="1"/>
      <c r="AB11368" s="1"/>
      <c r="AC11368" s="1"/>
      <c r="AJ11368" s="1"/>
      <c r="AK11368" s="1"/>
      <c r="AL11368" s="1"/>
    </row>
    <row r="11369">
      <c r="I11369" s="1"/>
      <c r="J11369" s="1"/>
      <c r="K11369" s="1"/>
      <c r="AA11369" s="1"/>
      <c r="AB11369" s="1"/>
      <c r="AC11369" s="1"/>
      <c r="AJ11369" s="1"/>
      <c r="AK11369" s="1"/>
      <c r="AL11369" s="1"/>
    </row>
    <row r="11370">
      <c r="I11370" s="1"/>
      <c r="J11370" s="1"/>
      <c r="K11370" s="1"/>
      <c r="AA11370" s="1"/>
      <c r="AB11370" s="1"/>
      <c r="AC11370" s="1"/>
      <c r="AJ11370" s="1"/>
      <c r="AK11370" s="1"/>
      <c r="AL11370" s="1"/>
    </row>
    <row r="11371">
      <c r="I11371" s="1"/>
      <c r="J11371" s="1"/>
      <c r="K11371" s="1"/>
      <c r="AA11371" s="1"/>
      <c r="AB11371" s="1"/>
      <c r="AC11371" s="1"/>
      <c r="AJ11371" s="1"/>
      <c r="AK11371" s="1"/>
      <c r="AL11371" s="1"/>
    </row>
    <row r="11372">
      <c r="I11372" s="1"/>
      <c r="J11372" s="1"/>
      <c r="K11372" s="1"/>
      <c r="AA11372" s="1"/>
      <c r="AB11372" s="1"/>
      <c r="AC11372" s="1"/>
      <c r="AJ11372" s="1"/>
      <c r="AK11372" s="1"/>
      <c r="AL11372" s="1"/>
    </row>
    <row r="11373">
      <c r="I11373" s="1"/>
      <c r="J11373" s="1"/>
      <c r="K11373" s="1"/>
      <c r="AA11373" s="1"/>
      <c r="AB11373" s="1"/>
      <c r="AC11373" s="1"/>
      <c r="AJ11373" s="1"/>
      <c r="AK11373" s="1"/>
      <c r="AL11373" s="1"/>
    </row>
    <row r="11374">
      <c r="I11374" s="1"/>
      <c r="J11374" s="1"/>
      <c r="K11374" s="1"/>
      <c r="AA11374" s="1"/>
      <c r="AB11374" s="1"/>
      <c r="AC11374" s="1"/>
      <c r="AJ11374" s="1"/>
      <c r="AK11374" s="1"/>
      <c r="AL11374" s="1"/>
    </row>
    <row r="11375">
      <c r="I11375" s="1"/>
      <c r="J11375" s="1"/>
      <c r="K11375" s="1"/>
      <c r="AA11375" s="1"/>
      <c r="AB11375" s="1"/>
      <c r="AC11375" s="1"/>
      <c r="AJ11375" s="1"/>
      <c r="AK11375" s="1"/>
      <c r="AL11375" s="1"/>
    </row>
    <row r="11376">
      <c r="I11376" s="1"/>
      <c r="J11376" s="1"/>
      <c r="K11376" s="1"/>
      <c r="AA11376" s="1"/>
      <c r="AB11376" s="1"/>
      <c r="AC11376" s="1"/>
      <c r="AJ11376" s="1"/>
      <c r="AK11376" s="1"/>
      <c r="AL11376" s="1"/>
    </row>
    <row r="11377">
      <c r="I11377" s="1"/>
      <c r="J11377" s="1"/>
      <c r="K11377" s="1"/>
      <c r="AA11377" s="1"/>
      <c r="AB11377" s="1"/>
      <c r="AC11377" s="1"/>
      <c r="AJ11377" s="1"/>
      <c r="AK11377" s="1"/>
      <c r="AL11377" s="1"/>
    </row>
    <row r="11378">
      <c r="I11378" s="1"/>
      <c r="J11378" s="1"/>
      <c r="K11378" s="1"/>
      <c r="AA11378" s="1"/>
      <c r="AB11378" s="1"/>
      <c r="AC11378" s="1"/>
      <c r="AJ11378" s="1"/>
      <c r="AK11378" s="1"/>
      <c r="AL11378" s="1"/>
    </row>
    <row r="11379">
      <c r="I11379" s="1"/>
      <c r="J11379" s="1"/>
      <c r="K11379" s="1"/>
      <c r="AA11379" s="1"/>
      <c r="AB11379" s="1"/>
      <c r="AC11379" s="1"/>
      <c r="AJ11379" s="1"/>
      <c r="AK11379" s="1"/>
      <c r="AL11379" s="1"/>
    </row>
    <row r="11380">
      <c r="I11380" s="1"/>
      <c r="J11380" s="1"/>
      <c r="K11380" s="1"/>
      <c r="AA11380" s="1"/>
      <c r="AB11380" s="1"/>
      <c r="AC11380" s="1"/>
      <c r="AJ11380" s="1"/>
      <c r="AK11380" s="1"/>
      <c r="AL11380" s="1"/>
    </row>
    <row r="11381">
      <c r="I11381" s="1"/>
      <c r="J11381" s="1"/>
      <c r="K11381" s="1"/>
      <c r="AA11381" s="1"/>
      <c r="AB11381" s="1"/>
      <c r="AC11381" s="1"/>
      <c r="AJ11381" s="1"/>
      <c r="AK11381" s="1"/>
      <c r="AL11381" s="1"/>
    </row>
    <row r="11382">
      <c r="I11382" s="1"/>
      <c r="J11382" s="1"/>
      <c r="K11382" s="1"/>
      <c r="AA11382" s="1"/>
      <c r="AB11382" s="1"/>
      <c r="AC11382" s="1"/>
      <c r="AJ11382" s="1"/>
      <c r="AK11382" s="1"/>
      <c r="AL11382" s="1"/>
    </row>
    <row r="11383">
      <c r="I11383" s="1"/>
      <c r="J11383" s="1"/>
      <c r="K11383" s="1"/>
      <c r="AA11383" s="1"/>
      <c r="AB11383" s="1"/>
      <c r="AC11383" s="1"/>
      <c r="AJ11383" s="1"/>
      <c r="AK11383" s="1"/>
      <c r="AL11383" s="1"/>
    </row>
    <row r="11384">
      <c r="I11384" s="1"/>
      <c r="J11384" s="1"/>
      <c r="K11384" s="1"/>
      <c r="AA11384" s="1"/>
      <c r="AB11384" s="1"/>
      <c r="AC11384" s="1"/>
      <c r="AJ11384" s="1"/>
      <c r="AK11384" s="1"/>
      <c r="AL11384" s="1"/>
    </row>
    <row r="11385">
      <c r="I11385" s="1"/>
      <c r="J11385" s="1"/>
      <c r="K11385" s="1"/>
      <c r="AA11385" s="1"/>
      <c r="AB11385" s="1"/>
      <c r="AC11385" s="1"/>
      <c r="AJ11385" s="1"/>
      <c r="AK11385" s="1"/>
      <c r="AL11385" s="1"/>
    </row>
    <row r="11386">
      <c r="I11386" s="1"/>
      <c r="J11386" s="1"/>
      <c r="K11386" s="1"/>
      <c r="AA11386" s="1"/>
      <c r="AB11386" s="1"/>
      <c r="AC11386" s="1"/>
      <c r="AJ11386" s="1"/>
      <c r="AK11386" s="1"/>
      <c r="AL11386" s="1"/>
    </row>
    <row r="11387">
      <c r="I11387" s="1"/>
      <c r="J11387" s="1"/>
      <c r="K11387" s="1"/>
      <c r="AA11387" s="1"/>
      <c r="AB11387" s="1"/>
      <c r="AC11387" s="1"/>
      <c r="AJ11387" s="1"/>
      <c r="AK11387" s="1"/>
      <c r="AL11387" s="1"/>
    </row>
    <row r="11388">
      <c r="I11388" s="1"/>
      <c r="J11388" s="1"/>
      <c r="K11388" s="1"/>
      <c r="AA11388" s="1"/>
      <c r="AB11388" s="1"/>
      <c r="AC11388" s="1"/>
      <c r="AJ11388" s="1"/>
      <c r="AK11388" s="1"/>
      <c r="AL11388" s="1"/>
    </row>
    <row r="11389">
      <c r="I11389" s="1"/>
      <c r="J11389" s="1"/>
      <c r="K11389" s="1"/>
      <c r="AA11389" s="1"/>
      <c r="AB11389" s="1"/>
      <c r="AC11389" s="1"/>
      <c r="AJ11389" s="1"/>
      <c r="AK11389" s="1"/>
      <c r="AL11389" s="1"/>
    </row>
    <row r="11390">
      <c r="I11390" s="1"/>
      <c r="J11390" s="1"/>
      <c r="K11390" s="1"/>
      <c r="AA11390" s="1"/>
      <c r="AB11390" s="1"/>
      <c r="AC11390" s="1"/>
      <c r="AJ11390" s="1"/>
      <c r="AK11390" s="1"/>
      <c r="AL11390" s="1"/>
    </row>
    <row r="11391">
      <c r="I11391" s="1"/>
      <c r="J11391" s="1"/>
      <c r="K11391" s="1"/>
      <c r="AA11391" s="1"/>
      <c r="AB11391" s="1"/>
      <c r="AC11391" s="1"/>
      <c r="AJ11391" s="1"/>
      <c r="AK11391" s="1"/>
      <c r="AL11391" s="1"/>
    </row>
    <row r="11392">
      <c r="I11392" s="1"/>
      <c r="J11392" s="1"/>
      <c r="K11392" s="1"/>
      <c r="AA11392" s="1"/>
      <c r="AB11392" s="1"/>
      <c r="AC11392" s="1"/>
      <c r="AJ11392" s="1"/>
      <c r="AK11392" s="1"/>
      <c r="AL11392" s="1"/>
    </row>
    <row r="11393">
      <c r="I11393" s="1"/>
      <c r="J11393" s="1"/>
      <c r="K11393" s="1"/>
      <c r="AA11393" s="1"/>
      <c r="AB11393" s="1"/>
      <c r="AC11393" s="1"/>
      <c r="AJ11393" s="1"/>
      <c r="AK11393" s="1"/>
      <c r="AL11393" s="1"/>
    </row>
    <row r="11394">
      <c r="I11394" s="1"/>
      <c r="J11394" s="1"/>
      <c r="K11394" s="1"/>
      <c r="AA11394" s="1"/>
      <c r="AB11394" s="1"/>
      <c r="AC11394" s="1"/>
      <c r="AJ11394" s="1"/>
      <c r="AK11394" s="1"/>
      <c r="AL11394" s="1"/>
    </row>
    <row r="11395">
      <c r="I11395" s="1"/>
      <c r="J11395" s="1"/>
      <c r="K11395" s="1"/>
      <c r="AA11395" s="1"/>
      <c r="AB11395" s="1"/>
      <c r="AC11395" s="1"/>
      <c r="AJ11395" s="1"/>
      <c r="AK11395" s="1"/>
      <c r="AL11395" s="1"/>
    </row>
    <row r="11396">
      <c r="I11396" s="1"/>
      <c r="J11396" s="1"/>
      <c r="K11396" s="1"/>
      <c r="AA11396" s="1"/>
      <c r="AB11396" s="1"/>
      <c r="AC11396" s="1"/>
      <c r="AJ11396" s="1"/>
      <c r="AK11396" s="1"/>
      <c r="AL11396" s="1"/>
    </row>
    <row r="11397">
      <c r="I11397" s="1"/>
      <c r="J11397" s="1"/>
      <c r="K11397" s="1"/>
      <c r="AA11397" s="1"/>
      <c r="AB11397" s="1"/>
      <c r="AC11397" s="1"/>
      <c r="AJ11397" s="1"/>
      <c r="AK11397" s="1"/>
      <c r="AL11397" s="1"/>
    </row>
    <row r="11398">
      <c r="I11398" s="1"/>
      <c r="J11398" s="1"/>
      <c r="K11398" s="1"/>
      <c r="AA11398" s="1"/>
      <c r="AB11398" s="1"/>
      <c r="AC11398" s="1"/>
      <c r="AJ11398" s="1"/>
      <c r="AK11398" s="1"/>
      <c r="AL11398" s="1"/>
    </row>
    <row r="11399">
      <c r="I11399" s="1"/>
      <c r="J11399" s="1"/>
      <c r="K11399" s="1"/>
      <c r="AA11399" s="1"/>
      <c r="AB11399" s="1"/>
      <c r="AC11399" s="1"/>
      <c r="AJ11399" s="1"/>
      <c r="AK11399" s="1"/>
      <c r="AL11399" s="1"/>
    </row>
    <row r="11400">
      <c r="I11400" s="1"/>
      <c r="J11400" s="1"/>
      <c r="K11400" s="1"/>
      <c r="AA11400" s="1"/>
      <c r="AB11400" s="1"/>
      <c r="AC11400" s="1"/>
      <c r="AJ11400" s="1"/>
      <c r="AK11400" s="1"/>
      <c r="AL11400" s="1"/>
    </row>
    <row r="11401">
      <c r="I11401" s="1"/>
      <c r="J11401" s="1"/>
      <c r="K11401" s="1"/>
      <c r="AA11401" s="1"/>
      <c r="AB11401" s="1"/>
      <c r="AC11401" s="1"/>
      <c r="AJ11401" s="1"/>
      <c r="AK11401" s="1"/>
      <c r="AL11401" s="1"/>
    </row>
    <row r="11402">
      <c r="I11402" s="1"/>
      <c r="J11402" s="1"/>
      <c r="K11402" s="1"/>
      <c r="AA11402" s="1"/>
      <c r="AB11402" s="1"/>
      <c r="AC11402" s="1"/>
      <c r="AJ11402" s="1"/>
      <c r="AK11402" s="1"/>
      <c r="AL11402" s="1"/>
    </row>
    <row r="11403">
      <c r="I11403" s="1"/>
      <c r="J11403" s="1"/>
      <c r="K11403" s="1"/>
      <c r="AA11403" s="1"/>
      <c r="AB11403" s="1"/>
      <c r="AC11403" s="1"/>
      <c r="AJ11403" s="1"/>
      <c r="AK11403" s="1"/>
      <c r="AL11403" s="1"/>
    </row>
    <row r="11404">
      <c r="I11404" s="1"/>
      <c r="J11404" s="1"/>
      <c r="K11404" s="1"/>
      <c r="AA11404" s="1"/>
      <c r="AB11404" s="1"/>
      <c r="AC11404" s="1"/>
      <c r="AJ11404" s="1"/>
      <c r="AK11404" s="1"/>
      <c r="AL11404" s="1"/>
    </row>
    <row r="11405">
      <c r="I11405" s="1"/>
      <c r="J11405" s="1"/>
      <c r="K11405" s="1"/>
      <c r="AA11405" s="1"/>
      <c r="AB11405" s="1"/>
      <c r="AC11405" s="1"/>
      <c r="AJ11405" s="1"/>
      <c r="AK11405" s="1"/>
      <c r="AL11405" s="1"/>
    </row>
    <row r="11406">
      <c r="I11406" s="1"/>
      <c r="J11406" s="1"/>
      <c r="K11406" s="1"/>
      <c r="AA11406" s="1"/>
      <c r="AB11406" s="1"/>
      <c r="AC11406" s="1"/>
      <c r="AJ11406" s="1"/>
      <c r="AK11406" s="1"/>
      <c r="AL11406" s="1"/>
    </row>
    <row r="11407">
      <c r="I11407" s="1"/>
      <c r="J11407" s="1"/>
      <c r="K11407" s="1"/>
      <c r="AA11407" s="1"/>
      <c r="AB11407" s="1"/>
      <c r="AC11407" s="1"/>
      <c r="AJ11407" s="1"/>
      <c r="AK11407" s="1"/>
      <c r="AL11407" s="1"/>
    </row>
    <row r="11408">
      <c r="I11408" s="1"/>
      <c r="J11408" s="1"/>
      <c r="K11408" s="1"/>
      <c r="AA11408" s="1"/>
      <c r="AB11408" s="1"/>
      <c r="AC11408" s="1"/>
      <c r="AJ11408" s="1"/>
      <c r="AK11408" s="1"/>
      <c r="AL11408" s="1"/>
    </row>
    <row r="11409">
      <c r="I11409" s="1"/>
      <c r="J11409" s="1"/>
      <c r="K11409" s="1"/>
      <c r="AA11409" s="1"/>
      <c r="AB11409" s="1"/>
      <c r="AC11409" s="1"/>
      <c r="AJ11409" s="1"/>
      <c r="AK11409" s="1"/>
      <c r="AL11409" s="1"/>
    </row>
    <row r="11410">
      <c r="I11410" s="1"/>
      <c r="J11410" s="1"/>
      <c r="K11410" s="1"/>
      <c r="AA11410" s="1"/>
      <c r="AB11410" s="1"/>
      <c r="AC11410" s="1"/>
      <c r="AJ11410" s="1"/>
      <c r="AK11410" s="1"/>
      <c r="AL11410" s="1"/>
    </row>
    <row r="11411">
      <c r="I11411" s="1"/>
      <c r="J11411" s="1"/>
      <c r="K11411" s="1"/>
      <c r="AA11411" s="1"/>
      <c r="AB11411" s="1"/>
      <c r="AC11411" s="1"/>
      <c r="AJ11411" s="1"/>
      <c r="AK11411" s="1"/>
      <c r="AL11411" s="1"/>
    </row>
    <row r="11412">
      <c r="I11412" s="1"/>
      <c r="J11412" s="1"/>
      <c r="K11412" s="1"/>
      <c r="AA11412" s="1"/>
      <c r="AB11412" s="1"/>
      <c r="AC11412" s="1"/>
      <c r="AJ11412" s="1"/>
      <c r="AK11412" s="1"/>
      <c r="AL11412" s="1"/>
    </row>
    <row r="11413">
      <c r="I11413" s="1"/>
      <c r="J11413" s="1"/>
      <c r="K11413" s="1"/>
      <c r="AA11413" s="1"/>
      <c r="AB11413" s="1"/>
      <c r="AC11413" s="1"/>
      <c r="AJ11413" s="1"/>
      <c r="AK11413" s="1"/>
      <c r="AL11413" s="1"/>
    </row>
    <row r="11414">
      <c r="I11414" s="1"/>
      <c r="J11414" s="1"/>
      <c r="K11414" s="1"/>
      <c r="AA11414" s="1"/>
      <c r="AB11414" s="1"/>
      <c r="AC11414" s="1"/>
      <c r="AJ11414" s="1"/>
      <c r="AK11414" s="1"/>
      <c r="AL11414" s="1"/>
    </row>
    <row r="11415">
      <c r="I11415" s="1"/>
      <c r="J11415" s="1"/>
      <c r="K11415" s="1"/>
      <c r="AA11415" s="1"/>
      <c r="AB11415" s="1"/>
      <c r="AC11415" s="1"/>
      <c r="AJ11415" s="1"/>
      <c r="AK11415" s="1"/>
      <c r="AL11415" s="1"/>
    </row>
    <row r="11416">
      <c r="I11416" s="1"/>
      <c r="J11416" s="1"/>
      <c r="K11416" s="1"/>
      <c r="AA11416" s="1"/>
      <c r="AB11416" s="1"/>
      <c r="AC11416" s="1"/>
      <c r="AJ11416" s="1"/>
      <c r="AK11416" s="1"/>
      <c r="AL11416" s="1"/>
    </row>
    <row r="11417">
      <c r="I11417" s="1"/>
      <c r="J11417" s="1"/>
      <c r="K11417" s="1"/>
      <c r="AA11417" s="1"/>
      <c r="AB11417" s="1"/>
      <c r="AC11417" s="1"/>
      <c r="AJ11417" s="1"/>
      <c r="AK11417" s="1"/>
      <c r="AL11417" s="1"/>
    </row>
    <row r="11418">
      <c r="I11418" s="1"/>
      <c r="J11418" s="1"/>
      <c r="K11418" s="1"/>
      <c r="AA11418" s="1"/>
      <c r="AB11418" s="1"/>
      <c r="AC11418" s="1"/>
      <c r="AJ11418" s="1"/>
      <c r="AK11418" s="1"/>
      <c r="AL11418" s="1"/>
    </row>
    <row r="11419">
      <c r="I11419" s="1"/>
      <c r="J11419" s="1"/>
      <c r="K11419" s="1"/>
      <c r="AA11419" s="1"/>
      <c r="AB11419" s="1"/>
      <c r="AC11419" s="1"/>
      <c r="AJ11419" s="1"/>
      <c r="AK11419" s="1"/>
      <c r="AL11419" s="1"/>
    </row>
    <row r="11420">
      <c r="I11420" s="1"/>
      <c r="J11420" s="1"/>
      <c r="K11420" s="1"/>
      <c r="AA11420" s="1"/>
      <c r="AB11420" s="1"/>
      <c r="AC11420" s="1"/>
      <c r="AJ11420" s="1"/>
      <c r="AK11420" s="1"/>
      <c r="AL11420" s="1"/>
    </row>
    <row r="11421">
      <c r="I11421" s="1"/>
      <c r="J11421" s="1"/>
      <c r="K11421" s="1"/>
      <c r="AA11421" s="1"/>
      <c r="AB11421" s="1"/>
      <c r="AC11421" s="1"/>
      <c r="AJ11421" s="1"/>
      <c r="AK11421" s="1"/>
      <c r="AL11421" s="1"/>
    </row>
    <row r="11422">
      <c r="I11422" s="1"/>
      <c r="J11422" s="1"/>
      <c r="K11422" s="1"/>
      <c r="AA11422" s="1"/>
      <c r="AB11422" s="1"/>
      <c r="AC11422" s="1"/>
      <c r="AJ11422" s="1"/>
      <c r="AK11422" s="1"/>
      <c r="AL11422" s="1"/>
    </row>
    <row r="11423">
      <c r="I11423" s="1"/>
      <c r="J11423" s="1"/>
      <c r="K11423" s="1"/>
      <c r="AA11423" s="1"/>
      <c r="AB11423" s="1"/>
      <c r="AC11423" s="1"/>
      <c r="AJ11423" s="1"/>
      <c r="AK11423" s="1"/>
      <c r="AL11423" s="1"/>
    </row>
    <row r="11424">
      <c r="I11424" s="1"/>
      <c r="J11424" s="1"/>
      <c r="K11424" s="1"/>
      <c r="AA11424" s="1"/>
      <c r="AB11424" s="1"/>
      <c r="AC11424" s="1"/>
      <c r="AJ11424" s="1"/>
      <c r="AK11424" s="1"/>
      <c r="AL11424" s="1"/>
    </row>
    <row r="11425">
      <c r="I11425" s="1"/>
      <c r="J11425" s="1"/>
      <c r="K11425" s="1"/>
      <c r="AA11425" s="1"/>
      <c r="AB11425" s="1"/>
      <c r="AC11425" s="1"/>
      <c r="AJ11425" s="1"/>
      <c r="AK11425" s="1"/>
      <c r="AL11425" s="1"/>
    </row>
    <row r="11426">
      <c r="I11426" s="1"/>
      <c r="J11426" s="1"/>
      <c r="K11426" s="1"/>
      <c r="AA11426" s="1"/>
      <c r="AB11426" s="1"/>
      <c r="AC11426" s="1"/>
      <c r="AJ11426" s="1"/>
      <c r="AK11426" s="1"/>
      <c r="AL11426" s="1"/>
    </row>
    <row r="11427">
      <c r="I11427" s="1"/>
      <c r="J11427" s="1"/>
      <c r="K11427" s="1"/>
      <c r="AA11427" s="1"/>
      <c r="AB11427" s="1"/>
      <c r="AC11427" s="1"/>
      <c r="AJ11427" s="1"/>
      <c r="AK11427" s="1"/>
      <c r="AL11427" s="1"/>
    </row>
    <row r="11428">
      <c r="I11428" s="1"/>
      <c r="J11428" s="1"/>
      <c r="K11428" s="1"/>
      <c r="AA11428" s="1"/>
      <c r="AB11428" s="1"/>
      <c r="AC11428" s="1"/>
      <c r="AJ11428" s="1"/>
      <c r="AK11428" s="1"/>
      <c r="AL11428" s="1"/>
    </row>
    <row r="11429">
      <c r="I11429" s="1"/>
      <c r="J11429" s="1"/>
      <c r="K11429" s="1"/>
      <c r="AA11429" s="1"/>
      <c r="AB11429" s="1"/>
      <c r="AC11429" s="1"/>
      <c r="AJ11429" s="1"/>
      <c r="AK11429" s="1"/>
      <c r="AL11429" s="1"/>
    </row>
    <row r="11430">
      <c r="I11430" s="1"/>
      <c r="J11430" s="1"/>
      <c r="K11430" s="1"/>
      <c r="AA11430" s="1"/>
      <c r="AB11430" s="1"/>
      <c r="AC11430" s="1"/>
      <c r="AJ11430" s="1"/>
      <c r="AK11430" s="1"/>
      <c r="AL11430" s="1"/>
    </row>
    <row r="11431">
      <c r="I11431" s="1"/>
      <c r="J11431" s="1"/>
      <c r="K11431" s="1"/>
      <c r="AA11431" s="1"/>
      <c r="AB11431" s="1"/>
      <c r="AC11431" s="1"/>
      <c r="AJ11431" s="1"/>
      <c r="AK11431" s="1"/>
      <c r="AL11431" s="1"/>
    </row>
    <row r="11432">
      <c r="I11432" s="1"/>
      <c r="J11432" s="1"/>
      <c r="K11432" s="1"/>
      <c r="AA11432" s="1"/>
      <c r="AB11432" s="1"/>
      <c r="AC11432" s="1"/>
      <c r="AJ11432" s="1"/>
      <c r="AK11432" s="1"/>
      <c r="AL11432" s="1"/>
    </row>
    <row r="11433">
      <c r="I11433" s="1"/>
      <c r="J11433" s="1"/>
      <c r="K11433" s="1"/>
      <c r="AA11433" s="1"/>
      <c r="AB11433" s="1"/>
      <c r="AC11433" s="1"/>
      <c r="AJ11433" s="1"/>
      <c r="AK11433" s="1"/>
      <c r="AL11433" s="1"/>
    </row>
    <row r="11434">
      <c r="I11434" s="1"/>
      <c r="J11434" s="1"/>
      <c r="K11434" s="1"/>
      <c r="AA11434" s="1"/>
      <c r="AB11434" s="1"/>
      <c r="AC11434" s="1"/>
      <c r="AJ11434" s="1"/>
      <c r="AK11434" s="1"/>
      <c r="AL11434" s="1"/>
    </row>
    <row r="11435">
      <c r="I11435" s="1"/>
      <c r="J11435" s="1"/>
      <c r="K11435" s="1"/>
      <c r="AA11435" s="1"/>
      <c r="AB11435" s="1"/>
      <c r="AC11435" s="1"/>
      <c r="AJ11435" s="1"/>
      <c r="AK11435" s="1"/>
      <c r="AL11435" s="1"/>
    </row>
    <row r="11436">
      <c r="I11436" s="1"/>
      <c r="J11436" s="1"/>
      <c r="K11436" s="1"/>
      <c r="AA11436" s="1"/>
      <c r="AB11436" s="1"/>
      <c r="AC11436" s="1"/>
      <c r="AJ11436" s="1"/>
      <c r="AK11436" s="1"/>
      <c r="AL11436" s="1"/>
    </row>
    <row r="11437">
      <c r="I11437" s="1"/>
      <c r="J11437" s="1"/>
      <c r="K11437" s="1"/>
      <c r="AA11437" s="1"/>
      <c r="AB11437" s="1"/>
      <c r="AC11437" s="1"/>
      <c r="AJ11437" s="1"/>
      <c r="AK11437" s="1"/>
      <c r="AL11437" s="1"/>
    </row>
    <row r="11438">
      <c r="I11438" s="1"/>
      <c r="J11438" s="1"/>
      <c r="K11438" s="1"/>
      <c r="AA11438" s="1"/>
      <c r="AB11438" s="1"/>
      <c r="AC11438" s="1"/>
      <c r="AJ11438" s="1"/>
      <c r="AK11438" s="1"/>
      <c r="AL11438" s="1"/>
    </row>
    <row r="11439">
      <c r="I11439" s="1"/>
      <c r="J11439" s="1"/>
      <c r="K11439" s="1"/>
      <c r="AA11439" s="1"/>
      <c r="AB11439" s="1"/>
      <c r="AC11439" s="1"/>
      <c r="AJ11439" s="1"/>
      <c r="AK11439" s="1"/>
      <c r="AL11439" s="1"/>
    </row>
    <row r="11440">
      <c r="I11440" s="1"/>
      <c r="J11440" s="1"/>
      <c r="K11440" s="1"/>
      <c r="AA11440" s="1"/>
      <c r="AB11440" s="1"/>
      <c r="AC11440" s="1"/>
      <c r="AJ11440" s="1"/>
      <c r="AK11440" s="1"/>
      <c r="AL11440" s="1"/>
    </row>
    <row r="11441">
      <c r="I11441" s="1"/>
      <c r="J11441" s="1"/>
      <c r="K11441" s="1"/>
      <c r="AA11441" s="1"/>
      <c r="AB11441" s="1"/>
      <c r="AC11441" s="1"/>
      <c r="AJ11441" s="1"/>
      <c r="AK11441" s="1"/>
      <c r="AL11441" s="1"/>
    </row>
    <row r="11442">
      <c r="I11442" s="1"/>
      <c r="J11442" s="1"/>
      <c r="K11442" s="1"/>
      <c r="AA11442" s="1"/>
      <c r="AB11442" s="1"/>
      <c r="AC11442" s="1"/>
      <c r="AJ11442" s="1"/>
      <c r="AK11442" s="1"/>
      <c r="AL11442" s="1"/>
    </row>
    <row r="11443">
      <c r="I11443" s="1"/>
      <c r="J11443" s="1"/>
      <c r="K11443" s="1"/>
      <c r="AA11443" s="1"/>
      <c r="AB11443" s="1"/>
      <c r="AC11443" s="1"/>
      <c r="AJ11443" s="1"/>
      <c r="AK11443" s="1"/>
      <c r="AL11443" s="1"/>
    </row>
    <row r="11444">
      <c r="I11444" s="1"/>
      <c r="J11444" s="1"/>
      <c r="K11444" s="1"/>
      <c r="AA11444" s="1"/>
      <c r="AB11444" s="1"/>
      <c r="AC11444" s="1"/>
      <c r="AJ11444" s="1"/>
      <c r="AK11444" s="1"/>
      <c r="AL11444" s="1"/>
    </row>
    <row r="11445">
      <c r="I11445" s="1"/>
      <c r="J11445" s="1"/>
      <c r="K11445" s="1"/>
      <c r="AA11445" s="1"/>
      <c r="AB11445" s="1"/>
      <c r="AC11445" s="1"/>
      <c r="AJ11445" s="1"/>
      <c r="AK11445" s="1"/>
      <c r="AL11445" s="1"/>
    </row>
    <row r="11446">
      <c r="I11446" s="1"/>
      <c r="J11446" s="1"/>
      <c r="K11446" s="1"/>
      <c r="AA11446" s="1"/>
      <c r="AB11446" s="1"/>
      <c r="AC11446" s="1"/>
      <c r="AJ11446" s="1"/>
      <c r="AK11446" s="1"/>
      <c r="AL11446" s="1"/>
    </row>
    <row r="11447">
      <c r="I11447" s="1"/>
      <c r="J11447" s="1"/>
      <c r="K11447" s="1"/>
      <c r="AA11447" s="1"/>
      <c r="AB11447" s="1"/>
      <c r="AC11447" s="1"/>
      <c r="AJ11447" s="1"/>
      <c r="AK11447" s="1"/>
      <c r="AL11447" s="1"/>
    </row>
    <row r="11448">
      <c r="I11448" s="1"/>
      <c r="J11448" s="1"/>
      <c r="K11448" s="1"/>
      <c r="AA11448" s="1"/>
      <c r="AB11448" s="1"/>
      <c r="AC11448" s="1"/>
      <c r="AJ11448" s="1"/>
      <c r="AK11448" s="1"/>
      <c r="AL11448" s="1"/>
    </row>
    <row r="11449">
      <c r="I11449" s="1"/>
      <c r="J11449" s="1"/>
      <c r="K11449" s="1"/>
      <c r="AA11449" s="1"/>
      <c r="AB11449" s="1"/>
      <c r="AC11449" s="1"/>
      <c r="AJ11449" s="1"/>
      <c r="AK11449" s="1"/>
      <c r="AL11449" s="1"/>
    </row>
    <row r="11450">
      <c r="I11450" s="1"/>
      <c r="J11450" s="1"/>
      <c r="K11450" s="1"/>
      <c r="AA11450" s="1"/>
      <c r="AB11450" s="1"/>
      <c r="AC11450" s="1"/>
      <c r="AJ11450" s="1"/>
      <c r="AK11450" s="1"/>
      <c r="AL11450" s="1"/>
    </row>
    <row r="11451">
      <c r="I11451" s="1"/>
      <c r="J11451" s="1"/>
      <c r="K11451" s="1"/>
      <c r="AA11451" s="1"/>
      <c r="AB11451" s="1"/>
      <c r="AC11451" s="1"/>
      <c r="AJ11451" s="1"/>
      <c r="AK11451" s="1"/>
      <c r="AL11451" s="1"/>
    </row>
    <row r="11452">
      <c r="I11452" s="1"/>
      <c r="J11452" s="1"/>
      <c r="K11452" s="1"/>
      <c r="AA11452" s="1"/>
      <c r="AB11452" s="1"/>
      <c r="AC11452" s="1"/>
      <c r="AJ11452" s="1"/>
      <c r="AK11452" s="1"/>
      <c r="AL11452" s="1"/>
    </row>
    <row r="11453">
      <c r="I11453" s="1"/>
      <c r="J11453" s="1"/>
      <c r="K11453" s="1"/>
      <c r="AA11453" s="1"/>
      <c r="AB11453" s="1"/>
      <c r="AC11453" s="1"/>
      <c r="AJ11453" s="1"/>
      <c r="AK11453" s="1"/>
      <c r="AL11453" s="1"/>
    </row>
    <row r="11454">
      <c r="I11454" s="1"/>
      <c r="J11454" s="1"/>
      <c r="K11454" s="1"/>
      <c r="AA11454" s="1"/>
      <c r="AB11454" s="1"/>
      <c r="AC11454" s="1"/>
      <c r="AJ11454" s="1"/>
      <c r="AK11454" s="1"/>
      <c r="AL11454" s="1"/>
    </row>
    <row r="11455">
      <c r="I11455" s="1"/>
      <c r="J11455" s="1"/>
      <c r="K11455" s="1"/>
      <c r="AA11455" s="1"/>
      <c r="AB11455" s="1"/>
      <c r="AC11455" s="1"/>
      <c r="AJ11455" s="1"/>
      <c r="AK11455" s="1"/>
      <c r="AL11455" s="1"/>
    </row>
    <row r="11456">
      <c r="I11456" s="1"/>
      <c r="J11456" s="1"/>
      <c r="K11456" s="1"/>
      <c r="AA11456" s="1"/>
      <c r="AB11456" s="1"/>
      <c r="AC11456" s="1"/>
      <c r="AJ11456" s="1"/>
      <c r="AK11456" s="1"/>
      <c r="AL11456" s="1"/>
    </row>
    <row r="11457">
      <c r="I11457" s="1"/>
      <c r="J11457" s="1"/>
      <c r="K11457" s="1"/>
      <c r="AA11457" s="1"/>
      <c r="AB11457" s="1"/>
      <c r="AC11457" s="1"/>
      <c r="AJ11457" s="1"/>
      <c r="AK11457" s="1"/>
      <c r="AL11457" s="1"/>
    </row>
    <row r="11458">
      <c r="I11458" s="1"/>
      <c r="J11458" s="1"/>
      <c r="K11458" s="1"/>
      <c r="AA11458" s="1"/>
      <c r="AB11458" s="1"/>
      <c r="AC11458" s="1"/>
      <c r="AJ11458" s="1"/>
      <c r="AK11458" s="1"/>
      <c r="AL11458" s="1"/>
    </row>
    <row r="11459">
      <c r="I11459" s="1"/>
      <c r="J11459" s="1"/>
      <c r="K11459" s="1"/>
      <c r="AA11459" s="1"/>
      <c r="AB11459" s="1"/>
      <c r="AC11459" s="1"/>
      <c r="AJ11459" s="1"/>
      <c r="AK11459" s="1"/>
      <c r="AL11459" s="1"/>
    </row>
    <row r="11460">
      <c r="I11460" s="1"/>
      <c r="J11460" s="1"/>
      <c r="K11460" s="1"/>
      <c r="AA11460" s="1"/>
      <c r="AB11460" s="1"/>
      <c r="AC11460" s="1"/>
      <c r="AJ11460" s="1"/>
      <c r="AK11460" s="1"/>
      <c r="AL11460" s="1"/>
    </row>
    <row r="11461">
      <c r="I11461" s="1"/>
      <c r="J11461" s="1"/>
      <c r="K11461" s="1"/>
      <c r="AA11461" s="1"/>
      <c r="AB11461" s="1"/>
      <c r="AC11461" s="1"/>
      <c r="AJ11461" s="1"/>
      <c r="AK11461" s="1"/>
      <c r="AL11461" s="1"/>
    </row>
    <row r="11462">
      <c r="I11462" s="1"/>
      <c r="J11462" s="1"/>
      <c r="K11462" s="1"/>
      <c r="AA11462" s="1"/>
      <c r="AB11462" s="1"/>
      <c r="AC11462" s="1"/>
      <c r="AJ11462" s="1"/>
      <c r="AK11462" s="1"/>
      <c r="AL11462" s="1"/>
    </row>
    <row r="11463">
      <c r="I11463" s="1"/>
      <c r="J11463" s="1"/>
      <c r="K11463" s="1"/>
      <c r="AA11463" s="1"/>
      <c r="AB11463" s="1"/>
      <c r="AC11463" s="1"/>
      <c r="AJ11463" s="1"/>
      <c r="AK11463" s="1"/>
      <c r="AL11463" s="1"/>
    </row>
    <row r="11464">
      <c r="I11464" s="1"/>
      <c r="J11464" s="1"/>
      <c r="K11464" s="1"/>
      <c r="AA11464" s="1"/>
      <c r="AB11464" s="1"/>
      <c r="AC11464" s="1"/>
      <c r="AJ11464" s="1"/>
      <c r="AK11464" s="1"/>
      <c r="AL11464" s="1"/>
    </row>
    <row r="11465">
      <c r="I11465" s="1"/>
      <c r="J11465" s="1"/>
      <c r="K11465" s="1"/>
      <c r="AA11465" s="1"/>
      <c r="AB11465" s="1"/>
      <c r="AC11465" s="1"/>
      <c r="AJ11465" s="1"/>
      <c r="AK11465" s="1"/>
      <c r="AL11465" s="1"/>
    </row>
    <row r="11466">
      <c r="I11466" s="1"/>
      <c r="J11466" s="1"/>
      <c r="K11466" s="1"/>
      <c r="AA11466" s="1"/>
      <c r="AB11466" s="1"/>
      <c r="AC11466" s="1"/>
      <c r="AJ11466" s="1"/>
      <c r="AK11466" s="1"/>
      <c r="AL11466" s="1"/>
    </row>
    <row r="11467">
      <c r="I11467" s="1"/>
      <c r="J11467" s="1"/>
      <c r="K11467" s="1"/>
      <c r="AA11467" s="1"/>
      <c r="AB11467" s="1"/>
      <c r="AC11467" s="1"/>
      <c r="AJ11467" s="1"/>
      <c r="AK11467" s="1"/>
      <c r="AL11467" s="1"/>
    </row>
    <row r="11468">
      <c r="I11468" s="1"/>
      <c r="J11468" s="1"/>
      <c r="K11468" s="1"/>
      <c r="AA11468" s="1"/>
      <c r="AB11468" s="1"/>
      <c r="AC11468" s="1"/>
      <c r="AJ11468" s="1"/>
      <c r="AK11468" s="1"/>
      <c r="AL11468" s="1"/>
    </row>
    <row r="11469">
      <c r="I11469" s="1"/>
      <c r="J11469" s="1"/>
      <c r="K11469" s="1"/>
      <c r="AA11469" s="1"/>
      <c r="AB11469" s="1"/>
      <c r="AC11469" s="1"/>
      <c r="AJ11469" s="1"/>
      <c r="AK11469" s="1"/>
      <c r="AL11469" s="1"/>
    </row>
    <row r="11470">
      <c r="I11470" s="1"/>
      <c r="J11470" s="1"/>
      <c r="K11470" s="1"/>
      <c r="AA11470" s="1"/>
      <c r="AB11470" s="1"/>
      <c r="AC11470" s="1"/>
      <c r="AJ11470" s="1"/>
      <c r="AK11470" s="1"/>
      <c r="AL11470" s="1"/>
    </row>
    <row r="11471">
      <c r="I11471" s="1"/>
      <c r="J11471" s="1"/>
      <c r="K11471" s="1"/>
      <c r="AA11471" s="1"/>
      <c r="AB11471" s="1"/>
      <c r="AC11471" s="1"/>
      <c r="AJ11471" s="1"/>
      <c r="AK11471" s="1"/>
      <c r="AL11471" s="1"/>
    </row>
    <row r="11472">
      <c r="I11472" s="1"/>
      <c r="J11472" s="1"/>
      <c r="K11472" s="1"/>
      <c r="AA11472" s="1"/>
      <c r="AB11472" s="1"/>
      <c r="AC11472" s="1"/>
      <c r="AJ11472" s="1"/>
      <c r="AK11472" s="1"/>
      <c r="AL11472" s="1"/>
    </row>
    <row r="11473">
      <c r="I11473" s="1"/>
      <c r="J11473" s="1"/>
      <c r="K11473" s="1"/>
      <c r="AA11473" s="1"/>
      <c r="AB11473" s="1"/>
      <c r="AC11473" s="1"/>
      <c r="AJ11473" s="1"/>
      <c r="AK11473" s="1"/>
      <c r="AL11473" s="1"/>
    </row>
    <row r="11474">
      <c r="I11474" s="1"/>
      <c r="J11474" s="1"/>
      <c r="K11474" s="1"/>
      <c r="AA11474" s="1"/>
      <c r="AB11474" s="1"/>
      <c r="AC11474" s="1"/>
      <c r="AJ11474" s="1"/>
      <c r="AK11474" s="1"/>
      <c r="AL11474" s="1"/>
    </row>
    <row r="11475">
      <c r="I11475" s="1"/>
      <c r="J11475" s="1"/>
      <c r="K11475" s="1"/>
      <c r="AA11475" s="1"/>
      <c r="AB11475" s="1"/>
      <c r="AC11475" s="1"/>
      <c r="AJ11475" s="1"/>
      <c r="AK11475" s="1"/>
      <c r="AL11475" s="1"/>
    </row>
    <row r="11476">
      <c r="I11476" s="1"/>
      <c r="J11476" s="1"/>
      <c r="K11476" s="1"/>
      <c r="AA11476" s="1"/>
      <c r="AB11476" s="1"/>
      <c r="AC11476" s="1"/>
      <c r="AJ11476" s="1"/>
      <c r="AK11476" s="1"/>
      <c r="AL11476" s="1"/>
    </row>
    <row r="11477">
      <c r="I11477" s="1"/>
      <c r="J11477" s="1"/>
      <c r="K11477" s="1"/>
      <c r="AA11477" s="1"/>
      <c r="AB11477" s="1"/>
      <c r="AC11477" s="1"/>
      <c r="AJ11477" s="1"/>
      <c r="AK11477" s="1"/>
      <c r="AL11477" s="1"/>
    </row>
    <row r="11478">
      <c r="I11478" s="1"/>
      <c r="J11478" s="1"/>
      <c r="K11478" s="1"/>
      <c r="AA11478" s="1"/>
      <c r="AB11478" s="1"/>
      <c r="AC11478" s="1"/>
      <c r="AJ11478" s="1"/>
      <c r="AK11478" s="1"/>
      <c r="AL11478" s="1"/>
    </row>
    <row r="11479">
      <c r="I11479" s="1"/>
      <c r="J11479" s="1"/>
      <c r="K11479" s="1"/>
      <c r="AA11479" s="1"/>
      <c r="AB11479" s="1"/>
      <c r="AC11479" s="1"/>
      <c r="AJ11479" s="1"/>
      <c r="AK11479" s="1"/>
      <c r="AL11479" s="1"/>
    </row>
    <row r="11480">
      <c r="I11480" s="1"/>
      <c r="J11480" s="1"/>
      <c r="K11480" s="1"/>
      <c r="AA11480" s="1"/>
      <c r="AB11480" s="1"/>
      <c r="AC11480" s="1"/>
      <c r="AJ11480" s="1"/>
      <c r="AK11480" s="1"/>
      <c r="AL11480" s="1"/>
    </row>
    <row r="11481">
      <c r="I11481" s="1"/>
      <c r="J11481" s="1"/>
      <c r="K11481" s="1"/>
      <c r="AA11481" s="1"/>
      <c r="AB11481" s="1"/>
      <c r="AC11481" s="1"/>
      <c r="AJ11481" s="1"/>
      <c r="AK11481" s="1"/>
      <c r="AL11481" s="1"/>
    </row>
    <row r="11482">
      <c r="I11482" s="1"/>
      <c r="J11482" s="1"/>
      <c r="K11482" s="1"/>
      <c r="AA11482" s="1"/>
      <c r="AB11482" s="1"/>
      <c r="AC11482" s="1"/>
      <c r="AJ11482" s="1"/>
      <c r="AK11482" s="1"/>
      <c r="AL11482" s="1"/>
    </row>
    <row r="11483">
      <c r="I11483" s="1"/>
      <c r="J11483" s="1"/>
      <c r="K11483" s="1"/>
      <c r="AA11483" s="1"/>
      <c r="AB11483" s="1"/>
      <c r="AC11483" s="1"/>
      <c r="AJ11483" s="1"/>
      <c r="AK11483" s="1"/>
      <c r="AL11483" s="1"/>
    </row>
    <row r="11484">
      <c r="I11484" s="1"/>
      <c r="J11484" s="1"/>
      <c r="K11484" s="1"/>
      <c r="AA11484" s="1"/>
      <c r="AB11484" s="1"/>
      <c r="AC11484" s="1"/>
      <c r="AJ11484" s="1"/>
      <c r="AK11484" s="1"/>
      <c r="AL11484" s="1"/>
    </row>
    <row r="11485">
      <c r="I11485" s="1"/>
      <c r="J11485" s="1"/>
      <c r="K11485" s="1"/>
      <c r="AA11485" s="1"/>
      <c r="AB11485" s="1"/>
      <c r="AC11485" s="1"/>
      <c r="AJ11485" s="1"/>
      <c r="AK11485" s="1"/>
      <c r="AL11485" s="1"/>
    </row>
    <row r="11486">
      <c r="I11486" s="1"/>
      <c r="J11486" s="1"/>
      <c r="K11486" s="1"/>
      <c r="AA11486" s="1"/>
      <c r="AB11486" s="1"/>
      <c r="AC11486" s="1"/>
      <c r="AJ11486" s="1"/>
      <c r="AK11486" s="1"/>
      <c r="AL11486" s="1"/>
    </row>
    <row r="11487">
      <c r="I11487" s="1"/>
      <c r="J11487" s="1"/>
      <c r="K11487" s="1"/>
      <c r="AA11487" s="1"/>
      <c r="AB11487" s="1"/>
      <c r="AC11487" s="1"/>
      <c r="AJ11487" s="1"/>
      <c r="AK11487" s="1"/>
      <c r="AL11487" s="1"/>
    </row>
    <row r="11488">
      <c r="I11488" s="1"/>
      <c r="J11488" s="1"/>
      <c r="K11488" s="1"/>
      <c r="AA11488" s="1"/>
      <c r="AB11488" s="1"/>
      <c r="AC11488" s="1"/>
      <c r="AJ11488" s="1"/>
      <c r="AK11488" s="1"/>
      <c r="AL11488" s="1"/>
    </row>
    <row r="11489">
      <c r="I11489" s="1"/>
      <c r="J11489" s="1"/>
      <c r="K11489" s="1"/>
      <c r="AA11489" s="1"/>
      <c r="AB11489" s="1"/>
      <c r="AC11489" s="1"/>
      <c r="AJ11489" s="1"/>
      <c r="AK11489" s="1"/>
      <c r="AL11489" s="1"/>
    </row>
    <row r="11490">
      <c r="I11490" s="1"/>
      <c r="J11490" s="1"/>
      <c r="K11490" s="1"/>
      <c r="AA11490" s="1"/>
      <c r="AB11490" s="1"/>
      <c r="AC11490" s="1"/>
      <c r="AJ11490" s="1"/>
      <c r="AK11490" s="1"/>
      <c r="AL11490" s="1"/>
    </row>
    <row r="11491">
      <c r="I11491" s="1"/>
      <c r="J11491" s="1"/>
      <c r="K11491" s="1"/>
      <c r="AA11491" s="1"/>
      <c r="AB11491" s="1"/>
      <c r="AC11491" s="1"/>
      <c r="AJ11491" s="1"/>
      <c r="AK11491" s="1"/>
      <c r="AL11491" s="1"/>
    </row>
    <row r="11492">
      <c r="I11492" s="1"/>
      <c r="J11492" s="1"/>
      <c r="K11492" s="1"/>
      <c r="AA11492" s="1"/>
      <c r="AB11492" s="1"/>
      <c r="AC11492" s="1"/>
      <c r="AJ11492" s="1"/>
      <c r="AK11492" s="1"/>
      <c r="AL11492" s="1"/>
    </row>
    <row r="11493">
      <c r="I11493" s="1"/>
      <c r="J11493" s="1"/>
      <c r="K11493" s="1"/>
      <c r="AA11493" s="1"/>
      <c r="AB11493" s="1"/>
      <c r="AC11493" s="1"/>
      <c r="AJ11493" s="1"/>
      <c r="AK11493" s="1"/>
      <c r="AL11493" s="1"/>
    </row>
    <row r="11494">
      <c r="I11494" s="1"/>
      <c r="J11494" s="1"/>
      <c r="K11494" s="1"/>
      <c r="AA11494" s="1"/>
      <c r="AB11494" s="1"/>
      <c r="AC11494" s="1"/>
      <c r="AJ11494" s="1"/>
      <c r="AK11494" s="1"/>
      <c r="AL11494" s="1"/>
    </row>
    <row r="11495">
      <c r="I11495" s="1"/>
      <c r="J11495" s="1"/>
      <c r="K11495" s="1"/>
      <c r="AA11495" s="1"/>
      <c r="AB11495" s="1"/>
      <c r="AC11495" s="1"/>
      <c r="AJ11495" s="1"/>
      <c r="AK11495" s="1"/>
      <c r="AL11495" s="1"/>
    </row>
    <row r="11496">
      <c r="I11496" s="1"/>
      <c r="J11496" s="1"/>
      <c r="K11496" s="1"/>
      <c r="AA11496" s="1"/>
      <c r="AB11496" s="1"/>
      <c r="AC11496" s="1"/>
      <c r="AJ11496" s="1"/>
      <c r="AK11496" s="1"/>
      <c r="AL11496" s="1"/>
    </row>
    <row r="11497">
      <c r="I11497" s="1"/>
      <c r="J11497" s="1"/>
      <c r="K11497" s="1"/>
      <c r="AA11497" s="1"/>
      <c r="AB11497" s="1"/>
      <c r="AC11497" s="1"/>
      <c r="AJ11497" s="1"/>
      <c r="AK11497" s="1"/>
      <c r="AL11497" s="1"/>
    </row>
    <row r="11498">
      <c r="I11498" s="1"/>
      <c r="J11498" s="1"/>
      <c r="K11498" s="1"/>
      <c r="AA11498" s="1"/>
      <c r="AB11498" s="1"/>
      <c r="AC11498" s="1"/>
      <c r="AJ11498" s="1"/>
      <c r="AK11498" s="1"/>
      <c r="AL11498" s="1"/>
    </row>
    <row r="11499">
      <c r="I11499" s="1"/>
      <c r="J11499" s="1"/>
      <c r="K11499" s="1"/>
      <c r="AA11499" s="1"/>
      <c r="AB11499" s="1"/>
      <c r="AC11499" s="1"/>
      <c r="AJ11499" s="1"/>
      <c r="AK11499" s="1"/>
      <c r="AL11499" s="1"/>
    </row>
    <row r="11500">
      <c r="I11500" s="1"/>
      <c r="J11500" s="1"/>
      <c r="K11500" s="1"/>
      <c r="AA11500" s="1"/>
      <c r="AB11500" s="1"/>
      <c r="AC11500" s="1"/>
      <c r="AJ11500" s="1"/>
      <c r="AK11500" s="1"/>
      <c r="AL11500" s="1"/>
    </row>
    <row r="11501">
      <c r="I11501" s="1"/>
      <c r="J11501" s="1"/>
      <c r="K11501" s="1"/>
      <c r="AA11501" s="1"/>
      <c r="AB11501" s="1"/>
      <c r="AC11501" s="1"/>
      <c r="AJ11501" s="1"/>
      <c r="AK11501" s="1"/>
      <c r="AL11501" s="1"/>
    </row>
    <row r="11502">
      <c r="I11502" s="1"/>
      <c r="J11502" s="1"/>
      <c r="K11502" s="1"/>
      <c r="AA11502" s="1"/>
      <c r="AB11502" s="1"/>
      <c r="AC11502" s="1"/>
      <c r="AJ11502" s="1"/>
      <c r="AK11502" s="1"/>
      <c r="AL11502" s="1"/>
    </row>
    <row r="11503">
      <c r="I11503" s="1"/>
      <c r="J11503" s="1"/>
      <c r="K11503" s="1"/>
      <c r="AA11503" s="1"/>
      <c r="AB11503" s="1"/>
      <c r="AC11503" s="1"/>
      <c r="AJ11503" s="1"/>
      <c r="AK11503" s="1"/>
      <c r="AL11503" s="1"/>
    </row>
    <row r="11504">
      <c r="I11504" s="1"/>
      <c r="J11504" s="1"/>
      <c r="K11504" s="1"/>
      <c r="AA11504" s="1"/>
      <c r="AB11504" s="1"/>
      <c r="AC11504" s="1"/>
      <c r="AJ11504" s="1"/>
      <c r="AK11504" s="1"/>
      <c r="AL11504" s="1"/>
    </row>
    <row r="11505">
      <c r="I11505" s="1"/>
      <c r="J11505" s="1"/>
      <c r="K11505" s="1"/>
      <c r="AA11505" s="1"/>
      <c r="AB11505" s="1"/>
      <c r="AC11505" s="1"/>
      <c r="AJ11505" s="1"/>
      <c r="AK11505" s="1"/>
      <c r="AL11505" s="1"/>
    </row>
    <row r="11506">
      <c r="I11506" s="1"/>
      <c r="J11506" s="1"/>
      <c r="K11506" s="1"/>
      <c r="AA11506" s="1"/>
      <c r="AB11506" s="1"/>
      <c r="AC11506" s="1"/>
      <c r="AJ11506" s="1"/>
      <c r="AK11506" s="1"/>
      <c r="AL11506" s="1"/>
    </row>
    <row r="11507">
      <c r="I11507" s="1"/>
      <c r="J11507" s="1"/>
      <c r="K11507" s="1"/>
      <c r="AA11507" s="1"/>
      <c r="AB11507" s="1"/>
      <c r="AC11507" s="1"/>
      <c r="AJ11507" s="1"/>
      <c r="AK11507" s="1"/>
      <c r="AL11507" s="1"/>
    </row>
    <row r="11508">
      <c r="I11508" s="1"/>
      <c r="J11508" s="1"/>
      <c r="K11508" s="1"/>
      <c r="AA11508" s="1"/>
      <c r="AB11508" s="1"/>
      <c r="AC11508" s="1"/>
      <c r="AJ11508" s="1"/>
      <c r="AK11508" s="1"/>
      <c r="AL11508" s="1"/>
    </row>
    <row r="11509">
      <c r="I11509" s="1"/>
      <c r="J11509" s="1"/>
      <c r="K11509" s="1"/>
      <c r="AA11509" s="1"/>
      <c r="AB11509" s="1"/>
      <c r="AC11509" s="1"/>
      <c r="AJ11509" s="1"/>
      <c r="AK11509" s="1"/>
      <c r="AL11509" s="1"/>
    </row>
    <row r="11510">
      <c r="I11510" s="1"/>
      <c r="J11510" s="1"/>
      <c r="K11510" s="1"/>
      <c r="AA11510" s="1"/>
      <c r="AB11510" s="1"/>
      <c r="AC11510" s="1"/>
      <c r="AJ11510" s="1"/>
      <c r="AK11510" s="1"/>
      <c r="AL11510" s="1"/>
    </row>
    <row r="11511">
      <c r="I11511" s="1"/>
      <c r="J11511" s="1"/>
      <c r="K11511" s="1"/>
      <c r="AA11511" s="1"/>
      <c r="AB11511" s="1"/>
      <c r="AC11511" s="1"/>
      <c r="AJ11511" s="1"/>
      <c r="AK11511" s="1"/>
      <c r="AL11511" s="1"/>
    </row>
    <row r="11512">
      <c r="I11512" s="1"/>
      <c r="J11512" s="1"/>
      <c r="K11512" s="1"/>
      <c r="AA11512" s="1"/>
      <c r="AB11512" s="1"/>
      <c r="AC11512" s="1"/>
      <c r="AJ11512" s="1"/>
      <c r="AK11512" s="1"/>
      <c r="AL11512" s="1"/>
    </row>
    <row r="11513">
      <c r="I11513" s="1"/>
      <c r="J11513" s="1"/>
      <c r="K11513" s="1"/>
      <c r="AA11513" s="1"/>
      <c r="AB11513" s="1"/>
      <c r="AC11513" s="1"/>
      <c r="AJ11513" s="1"/>
      <c r="AK11513" s="1"/>
      <c r="AL11513" s="1"/>
    </row>
    <row r="11514">
      <c r="I11514" s="1"/>
      <c r="J11514" s="1"/>
      <c r="K11514" s="1"/>
      <c r="AA11514" s="1"/>
      <c r="AB11514" s="1"/>
      <c r="AC11514" s="1"/>
      <c r="AJ11514" s="1"/>
      <c r="AK11514" s="1"/>
      <c r="AL11514" s="1"/>
    </row>
    <row r="11515">
      <c r="I11515" s="1"/>
      <c r="J11515" s="1"/>
      <c r="K11515" s="1"/>
      <c r="AA11515" s="1"/>
      <c r="AB11515" s="1"/>
      <c r="AC11515" s="1"/>
      <c r="AJ11515" s="1"/>
      <c r="AK11515" s="1"/>
      <c r="AL11515" s="1"/>
    </row>
    <row r="11516">
      <c r="I11516" s="1"/>
      <c r="J11516" s="1"/>
      <c r="K11516" s="1"/>
      <c r="AA11516" s="1"/>
      <c r="AB11516" s="1"/>
      <c r="AC11516" s="1"/>
      <c r="AJ11516" s="1"/>
      <c r="AK11516" s="1"/>
      <c r="AL11516" s="1"/>
    </row>
    <row r="11517">
      <c r="I11517" s="1"/>
      <c r="J11517" s="1"/>
      <c r="K11517" s="1"/>
      <c r="AA11517" s="1"/>
      <c r="AB11517" s="1"/>
      <c r="AC11517" s="1"/>
      <c r="AJ11517" s="1"/>
      <c r="AK11517" s="1"/>
      <c r="AL11517" s="1"/>
    </row>
    <row r="11518">
      <c r="I11518" s="1"/>
      <c r="J11518" s="1"/>
      <c r="K11518" s="1"/>
      <c r="AA11518" s="1"/>
      <c r="AB11518" s="1"/>
      <c r="AC11518" s="1"/>
      <c r="AJ11518" s="1"/>
      <c r="AK11518" s="1"/>
      <c r="AL11518" s="1"/>
    </row>
    <row r="11519">
      <c r="I11519" s="1"/>
      <c r="J11519" s="1"/>
      <c r="K11519" s="1"/>
      <c r="AA11519" s="1"/>
      <c r="AB11519" s="1"/>
      <c r="AC11519" s="1"/>
      <c r="AJ11519" s="1"/>
      <c r="AK11519" s="1"/>
      <c r="AL11519" s="1"/>
    </row>
    <row r="11520">
      <c r="I11520" s="1"/>
      <c r="J11520" s="1"/>
      <c r="K11520" s="1"/>
      <c r="AA11520" s="1"/>
      <c r="AB11520" s="1"/>
      <c r="AC11520" s="1"/>
      <c r="AJ11520" s="1"/>
      <c r="AK11520" s="1"/>
      <c r="AL11520" s="1"/>
    </row>
    <row r="11521">
      <c r="I11521" s="1"/>
      <c r="J11521" s="1"/>
      <c r="K11521" s="1"/>
      <c r="AA11521" s="1"/>
      <c r="AB11521" s="1"/>
      <c r="AC11521" s="1"/>
      <c r="AJ11521" s="1"/>
      <c r="AK11521" s="1"/>
      <c r="AL11521" s="1"/>
    </row>
    <row r="11522">
      <c r="I11522" s="1"/>
      <c r="J11522" s="1"/>
      <c r="K11522" s="1"/>
      <c r="AA11522" s="1"/>
      <c r="AB11522" s="1"/>
      <c r="AC11522" s="1"/>
      <c r="AJ11522" s="1"/>
      <c r="AK11522" s="1"/>
      <c r="AL11522" s="1"/>
    </row>
    <row r="11523">
      <c r="I11523" s="1"/>
      <c r="J11523" s="1"/>
      <c r="K11523" s="1"/>
      <c r="AA11523" s="1"/>
      <c r="AB11523" s="1"/>
      <c r="AC11523" s="1"/>
      <c r="AJ11523" s="1"/>
      <c r="AK11523" s="1"/>
      <c r="AL11523" s="1"/>
    </row>
    <row r="11524">
      <c r="I11524" s="1"/>
      <c r="J11524" s="1"/>
      <c r="K11524" s="1"/>
      <c r="AA11524" s="1"/>
      <c r="AB11524" s="1"/>
      <c r="AC11524" s="1"/>
      <c r="AJ11524" s="1"/>
      <c r="AK11524" s="1"/>
      <c r="AL11524" s="1"/>
    </row>
    <row r="11525">
      <c r="I11525" s="1"/>
      <c r="J11525" s="1"/>
      <c r="K11525" s="1"/>
      <c r="AA11525" s="1"/>
      <c r="AB11525" s="1"/>
      <c r="AC11525" s="1"/>
      <c r="AJ11525" s="1"/>
      <c r="AK11525" s="1"/>
      <c r="AL11525" s="1"/>
    </row>
    <row r="11526">
      <c r="I11526" s="1"/>
      <c r="J11526" s="1"/>
      <c r="K11526" s="1"/>
      <c r="AA11526" s="1"/>
      <c r="AB11526" s="1"/>
      <c r="AC11526" s="1"/>
      <c r="AJ11526" s="1"/>
      <c r="AK11526" s="1"/>
      <c r="AL11526" s="1"/>
    </row>
    <row r="11527">
      <c r="I11527" s="1"/>
      <c r="J11527" s="1"/>
      <c r="K11527" s="1"/>
      <c r="AA11527" s="1"/>
      <c r="AB11527" s="1"/>
      <c r="AC11527" s="1"/>
      <c r="AJ11527" s="1"/>
      <c r="AK11527" s="1"/>
      <c r="AL11527" s="1"/>
    </row>
    <row r="11528">
      <c r="I11528" s="1"/>
      <c r="J11528" s="1"/>
      <c r="K11528" s="1"/>
      <c r="AA11528" s="1"/>
      <c r="AB11528" s="1"/>
      <c r="AC11528" s="1"/>
      <c r="AJ11528" s="1"/>
      <c r="AK11528" s="1"/>
      <c r="AL11528" s="1"/>
    </row>
    <row r="11529">
      <c r="I11529" s="1"/>
      <c r="J11529" s="1"/>
      <c r="K11529" s="1"/>
      <c r="AA11529" s="1"/>
      <c r="AB11529" s="1"/>
      <c r="AC11529" s="1"/>
      <c r="AJ11529" s="1"/>
      <c r="AK11529" s="1"/>
      <c r="AL11529" s="1"/>
    </row>
    <row r="11530">
      <c r="I11530" s="1"/>
      <c r="J11530" s="1"/>
      <c r="K11530" s="1"/>
      <c r="AA11530" s="1"/>
      <c r="AB11530" s="1"/>
      <c r="AC11530" s="1"/>
      <c r="AJ11530" s="1"/>
      <c r="AK11530" s="1"/>
      <c r="AL11530" s="1"/>
    </row>
    <row r="11531">
      <c r="I11531" s="1"/>
      <c r="J11531" s="1"/>
      <c r="K11531" s="1"/>
      <c r="AA11531" s="1"/>
      <c r="AB11531" s="1"/>
      <c r="AC11531" s="1"/>
      <c r="AJ11531" s="1"/>
      <c r="AK11531" s="1"/>
      <c r="AL11531" s="1"/>
    </row>
    <row r="11532">
      <c r="I11532" s="1"/>
      <c r="J11532" s="1"/>
      <c r="K11532" s="1"/>
      <c r="AA11532" s="1"/>
      <c r="AB11532" s="1"/>
      <c r="AC11532" s="1"/>
      <c r="AJ11532" s="1"/>
      <c r="AK11532" s="1"/>
      <c r="AL11532" s="1"/>
    </row>
    <row r="11533">
      <c r="I11533" s="1"/>
      <c r="J11533" s="1"/>
      <c r="K11533" s="1"/>
      <c r="AA11533" s="1"/>
      <c r="AB11533" s="1"/>
      <c r="AC11533" s="1"/>
      <c r="AJ11533" s="1"/>
      <c r="AK11533" s="1"/>
      <c r="AL11533" s="1"/>
    </row>
    <row r="11534">
      <c r="I11534" s="1"/>
      <c r="J11534" s="1"/>
      <c r="K11534" s="1"/>
      <c r="AA11534" s="1"/>
      <c r="AB11534" s="1"/>
      <c r="AC11534" s="1"/>
      <c r="AJ11534" s="1"/>
      <c r="AK11534" s="1"/>
      <c r="AL11534" s="1"/>
    </row>
    <row r="11535">
      <c r="I11535" s="1"/>
      <c r="J11535" s="1"/>
      <c r="K11535" s="1"/>
      <c r="AA11535" s="1"/>
      <c r="AB11535" s="1"/>
      <c r="AC11535" s="1"/>
      <c r="AJ11535" s="1"/>
      <c r="AK11535" s="1"/>
      <c r="AL11535" s="1"/>
    </row>
    <row r="11536">
      <c r="I11536" s="1"/>
      <c r="J11536" s="1"/>
      <c r="K11536" s="1"/>
      <c r="AA11536" s="1"/>
      <c r="AB11536" s="1"/>
      <c r="AC11536" s="1"/>
      <c r="AJ11536" s="1"/>
      <c r="AK11536" s="1"/>
      <c r="AL11536" s="1"/>
    </row>
    <row r="11537">
      <c r="I11537" s="1"/>
      <c r="J11537" s="1"/>
      <c r="K11537" s="1"/>
      <c r="AA11537" s="1"/>
      <c r="AB11537" s="1"/>
      <c r="AC11537" s="1"/>
      <c r="AJ11537" s="1"/>
      <c r="AK11537" s="1"/>
      <c r="AL11537" s="1"/>
    </row>
    <row r="11538">
      <c r="I11538" s="1"/>
      <c r="J11538" s="1"/>
      <c r="K11538" s="1"/>
      <c r="AA11538" s="1"/>
      <c r="AB11538" s="1"/>
      <c r="AC11538" s="1"/>
      <c r="AJ11538" s="1"/>
      <c r="AK11538" s="1"/>
      <c r="AL11538" s="1"/>
    </row>
    <row r="11539">
      <c r="I11539" s="1"/>
      <c r="J11539" s="1"/>
      <c r="K11539" s="1"/>
      <c r="AA11539" s="1"/>
      <c r="AB11539" s="1"/>
      <c r="AC11539" s="1"/>
      <c r="AJ11539" s="1"/>
      <c r="AK11539" s="1"/>
      <c r="AL11539" s="1"/>
    </row>
    <row r="11540">
      <c r="I11540" s="1"/>
      <c r="J11540" s="1"/>
      <c r="K11540" s="1"/>
      <c r="AA11540" s="1"/>
      <c r="AB11540" s="1"/>
      <c r="AC11540" s="1"/>
      <c r="AJ11540" s="1"/>
      <c r="AK11540" s="1"/>
      <c r="AL11540" s="1"/>
    </row>
    <row r="11541">
      <c r="I11541" s="1"/>
      <c r="J11541" s="1"/>
      <c r="K11541" s="1"/>
      <c r="AA11541" s="1"/>
      <c r="AB11541" s="1"/>
      <c r="AC11541" s="1"/>
      <c r="AJ11541" s="1"/>
      <c r="AK11541" s="1"/>
      <c r="AL11541" s="1"/>
    </row>
    <row r="11542">
      <c r="I11542" s="1"/>
      <c r="J11542" s="1"/>
      <c r="K11542" s="1"/>
      <c r="AA11542" s="1"/>
      <c r="AB11542" s="1"/>
      <c r="AC11542" s="1"/>
      <c r="AJ11542" s="1"/>
      <c r="AK11542" s="1"/>
      <c r="AL11542" s="1"/>
    </row>
    <row r="11543">
      <c r="I11543" s="1"/>
      <c r="J11543" s="1"/>
      <c r="K11543" s="1"/>
      <c r="AA11543" s="1"/>
      <c r="AB11543" s="1"/>
      <c r="AC11543" s="1"/>
      <c r="AJ11543" s="1"/>
      <c r="AK11543" s="1"/>
      <c r="AL11543" s="1"/>
    </row>
    <row r="11544">
      <c r="I11544" s="1"/>
      <c r="J11544" s="1"/>
      <c r="K11544" s="1"/>
      <c r="AA11544" s="1"/>
      <c r="AB11544" s="1"/>
      <c r="AC11544" s="1"/>
      <c r="AJ11544" s="1"/>
      <c r="AK11544" s="1"/>
      <c r="AL11544" s="1"/>
    </row>
    <row r="11545">
      <c r="I11545" s="1"/>
      <c r="J11545" s="1"/>
      <c r="K11545" s="1"/>
      <c r="AA11545" s="1"/>
      <c r="AB11545" s="1"/>
      <c r="AC11545" s="1"/>
      <c r="AJ11545" s="1"/>
      <c r="AK11545" s="1"/>
      <c r="AL11545" s="1"/>
    </row>
    <row r="11546">
      <c r="I11546" s="1"/>
      <c r="J11546" s="1"/>
      <c r="K11546" s="1"/>
      <c r="AA11546" s="1"/>
      <c r="AB11546" s="1"/>
      <c r="AC11546" s="1"/>
      <c r="AJ11546" s="1"/>
      <c r="AK11546" s="1"/>
      <c r="AL11546" s="1"/>
    </row>
    <row r="11547">
      <c r="I11547" s="1"/>
      <c r="J11547" s="1"/>
      <c r="K11547" s="1"/>
      <c r="AA11547" s="1"/>
      <c r="AB11547" s="1"/>
      <c r="AC11547" s="1"/>
      <c r="AJ11547" s="1"/>
      <c r="AK11547" s="1"/>
      <c r="AL11547" s="1"/>
    </row>
    <row r="11548">
      <c r="I11548" s="1"/>
      <c r="J11548" s="1"/>
      <c r="K11548" s="1"/>
      <c r="AA11548" s="1"/>
      <c r="AB11548" s="1"/>
      <c r="AC11548" s="1"/>
      <c r="AJ11548" s="1"/>
      <c r="AK11548" s="1"/>
      <c r="AL11548" s="1"/>
    </row>
    <row r="11549">
      <c r="I11549" s="1"/>
      <c r="J11549" s="1"/>
      <c r="K11549" s="1"/>
      <c r="AA11549" s="1"/>
      <c r="AB11549" s="1"/>
      <c r="AC11549" s="1"/>
      <c r="AJ11549" s="1"/>
      <c r="AK11549" s="1"/>
      <c r="AL11549" s="1"/>
    </row>
    <row r="11550">
      <c r="I11550" s="1"/>
      <c r="J11550" s="1"/>
      <c r="K11550" s="1"/>
      <c r="AA11550" s="1"/>
      <c r="AB11550" s="1"/>
      <c r="AC11550" s="1"/>
      <c r="AJ11550" s="1"/>
      <c r="AK11550" s="1"/>
      <c r="AL11550" s="1"/>
    </row>
    <row r="11551">
      <c r="I11551" s="1"/>
      <c r="J11551" s="1"/>
      <c r="K11551" s="1"/>
      <c r="AA11551" s="1"/>
      <c r="AB11551" s="1"/>
      <c r="AC11551" s="1"/>
      <c r="AJ11551" s="1"/>
      <c r="AK11551" s="1"/>
      <c r="AL11551" s="1"/>
    </row>
    <row r="11552">
      <c r="I11552" s="1"/>
      <c r="J11552" s="1"/>
      <c r="K11552" s="1"/>
      <c r="AA11552" s="1"/>
      <c r="AB11552" s="1"/>
      <c r="AC11552" s="1"/>
      <c r="AJ11552" s="1"/>
      <c r="AK11552" s="1"/>
      <c r="AL11552" s="1"/>
    </row>
    <row r="11553">
      <c r="I11553" s="1"/>
      <c r="J11553" s="1"/>
      <c r="K11553" s="1"/>
      <c r="AA11553" s="1"/>
      <c r="AB11553" s="1"/>
      <c r="AC11553" s="1"/>
      <c r="AJ11553" s="1"/>
      <c r="AK11553" s="1"/>
      <c r="AL11553" s="1"/>
    </row>
    <row r="11554">
      <c r="I11554" s="1"/>
      <c r="J11554" s="1"/>
      <c r="K11554" s="1"/>
      <c r="AA11554" s="1"/>
      <c r="AB11554" s="1"/>
      <c r="AC11554" s="1"/>
      <c r="AJ11554" s="1"/>
      <c r="AK11554" s="1"/>
      <c r="AL11554" s="1"/>
    </row>
    <row r="11555">
      <c r="I11555" s="1"/>
      <c r="J11555" s="1"/>
      <c r="K11555" s="1"/>
      <c r="AA11555" s="1"/>
      <c r="AB11555" s="1"/>
      <c r="AC11555" s="1"/>
      <c r="AJ11555" s="1"/>
      <c r="AK11555" s="1"/>
      <c r="AL11555" s="1"/>
    </row>
    <row r="11556">
      <c r="I11556" s="1"/>
      <c r="J11556" s="1"/>
      <c r="K11556" s="1"/>
      <c r="AA11556" s="1"/>
      <c r="AB11556" s="1"/>
      <c r="AC11556" s="1"/>
      <c r="AJ11556" s="1"/>
      <c r="AK11556" s="1"/>
      <c r="AL11556" s="1"/>
    </row>
    <row r="11557">
      <c r="I11557" s="1"/>
      <c r="J11557" s="1"/>
      <c r="K11557" s="1"/>
      <c r="AA11557" s="1"/>
      <c r="AB11557" s="1"/>
      <c r="AC11557" s="1"/>
      <c r="AJ11557" s="1"/>
      <c r="AK11557" s="1"/>
      <c r="AL11557" s="1"/>
    </row>
    <row r="11558">
      <c r="I11558" s="1"/>
      <c r="J11558" s="1"/>
      <c r="K11558" s="1"/>
      <c r="AA11558" s="1"/>
      <c r="AB11558" s="1"/>
      <c r="AC11558" s="1"/>
      <c r="AJ11558" s="1"/>
      <c r="AK11558" s="1"/>
      <c r="AL11558" s="1"/>
    </row>
    <row r="11559">
      <c r="I11559" s="1"/>
      <c r="J11559" s="1"/>
      <c r="K11559" s="1"/>
      <c r="AA11559" s="1"/>
      <c r="AB11559" s="1"/>
      <c r="AC11559" s="1"/>
      <c r="AJ11559" s="1"/>
      <c r="AK11559" s="1"/>
      <c r="AL11559" s="1"/>
    </row>
    <row r="11560">
      <c r="I11560" s="1"/>
      <c r="J11560" s="1"/>
      <c r="K11560" s="1"/>
      <c r="AA11560" s="1"/>
      <c r="AB11560" s="1"/>
      <c r="AC11560" s="1"/>
      <c r="AJ11560" s="1"/>
      <c r="AK11560" s="1"/>
      <c r="AL11560" s="1"/>
    </row>
    <row r="11561">
      <c r="I11561" s="1"/>
      <c r="J11561" s="1"/>
      <c r="K11561" s="1"/>
      <c r="AA11561" s="1"/>
      <c r="AB11561" s="1"/>
      <c r="AC11561" s="1"/>
      <c r="AJ11561" s="1"/>
      <c r="AK11561" s="1"/>
      <c r="AL11561" s="1"/>
    </row>
    <row r="11562">
      <c r="I11562" s="1"/>
      <c r="J11562" s="1"/>
      <c r="K11562" s="1"/>
      <c r="AA11562" s="1"/>
      <c r="AB11562" s="1"/>
      <c r="AC11562" s="1"/>
      <c r="AJ11562" s="1"/>
      <c r="AK11562" s="1"/>
      <c r="AL11562" s="1"/>
    </row>
    <row r="11563">
      <c r="I11563" s="1"/>
      <c r="J11563" s="1"/>
      <c r="K11563" s="1"/>
      <c r="AA11563" s="1"/>
      <c r="AB11563" s="1"/>
      <c r="AC11563" s="1"/>
      <c r="AJ11563" s="1"/>
      <c r="AK11563" s="1"/>
      <c r="AL11563" s="1"/>
    </row>
    <row r="11564">
      <c r="I11564" s="1"/>
      <c r="J11564" s="1"/>
      <c r="K11564" s="1"/>
      <c r="AA11564" s="1"/>
      <c r="AB11564" s="1"/>
      <c r="AC11564" s="1"/>
      <c r="AJ11564" s="1"/>
      <c r="AK11564" s="1"/>
      <c r="AL11564" s="1"/>
    </row>
    <row r="11565">
      <c r="I11565" s="1"/>
      <c r="J11565" s="1"/>
      <c r="K11565" s="1"/>
      <c r="AA11565" s="1"/>
      <c r="AB11565" s="1"/>
      <c r="AC11565" s="1"/>
      <c r="AJ11565" s="1"/>
      <c r="AK11565" s="1"/>
      <c r="AL11565" s="1"/>
    </row>
    <row r="11566">
      <c r="I11566" s="1"/>
      <c r="J11566" s="1"/>
      <c r="K11566" s="1"/>
      <c r="AA11566" s="1"/>
      <c r="AB11566" s="1"/>
      <c r="AC11566" s="1"/>
      <c r="AJ11566" s="1"/>
      <c r="AK11566" s="1"/>
      <c r="AL11566" s="1"/>
    </row>
    <row r="11567">
      <c r="I11567" s="1"/>
      <c r="J11567" s="1"/>
      <c r="K11567" s="1"/>
      <c r="AA11567" s="1"/>
      <c r="AB11567" s="1"/>
      <c r="AC11567" s="1"/>
      <c r="AJ11567" s="1"/>
      <c r="AK11567" s="1"/>
      <c r="AL11567" s="1"/>
    </row>
    <row r="11568">
      <c r="I11568" s="1"/>
      <c r="J11568" s="1"/>
      <c r="K11568" s="1"/>
      <c r="AA11568" s="1"/>
      <c r="AB11568" s="1"/>
      <c r="AC11568" s="1"/>
      <c r="AJ11568" s="1"/>
      <c r="AK11568" s="1"/>
      <c r="AL11568" s="1"/>
    </row>
    <row r="11569">
      <c r="I11569" s="1"/>
      <c r="J11569" s="1"/>
      <c r="K11569" s="1"/>
      <c r="AA11569" s="1"/>
      <c r="AB11569" s="1"/>
      <c r="AC11569" s="1"/>
      <c r="AJ11569" s="1"/>
      <c r="AK11569" s="1"/>
      <c r="AL11569" s="1"/>
    </row>
    <row r="11570">
      <c r="I11570" s="1"/>
      <c r="J11570" s="1"/>
      <c r="K11570" s="1"/>
      <c r="AA11570" s="1"/>
      <c r="AB11570" s="1"/>
      <c r="AC11570" s="1"/>
      <c r="AJ11570" s="1"/>
      <c r="AK11570" s="1"/>
      <c r="AL11570" s="1"/>
    </row>
    <row r="11571">
      <c r="I11571" s="1"/>
      <c r="J11571" s="1"/>
      <c r="K11571" s="1"/>
      <c r="AA11571" s="1"/>
      <c r="AB11571" s="1"/>
      <c r="AC11571" s="1"/>
      <c r="AJ11571" s="1"/>
      <c r="AK11571" s="1"/>
      <c r="AL11571" s="1"/>
    </row>
    <row r="11572">
      <c r="I11572" s="1"/>
      <c r="J11572" s="1"/>
      <c r="K11572" s="1"/>
      <c r="AA11572" s="1"/>
      <c r="AB11572" s="1"/>
      <c r="AC11572" s="1"/>
      <c r="AJ11572" s="1"/>
      <c r="AK11572" s="1"/>
      <c r="AL11572" s="1"/>
    </row>
    <row r="11573">
      <c r="I11573" s="1"/>
      <c r="J11573" s="1"/>
      <c r="K11573" s="1"/>
      <c r="AA11573" s="1"/>
      <c r="AB11573" s="1"/>
      <c r="AC11573" s="1"/>
      <c r="AJ11573" s="1"/>
      <c r="AK11573" s="1"/>
      <c r="AL11573" s="1"/>
    </row>
    <row r="11574">
      <c r="I11574" s="1"/>
      <c r="J11574" s="1"/>
      <c r="K11574" s="1"/>
      <c r="AA11574" s="1"/>
      <c r="AB11574" s="1"/>
      <c r="AC11574" s="1"/>
      <c r="AJ11574" s="1"/>
      <c r="AK11574" s="1"/>
      <c r="AL11574" s="1"/>
    </row>
    <row r="11575">
      <c r="I11575" s="1"/>
      <c r="J11575" s="1"/>
      <c r="K11575" s="1"/>
      <c r="AA11575" s="1"/>
      <c r="AB11575" s="1"/>
      <c r="AC11575" s="1"/>
      <c r="AJ11575" s="1"/>
      <c r="AK11575" s="1"/>
      <c r="AL11575" s="1"/>
    </row>
    <row r="11576">
      <c r="I11576" s="1"/>
      <c r="J11576" s="1"/>
      <c r="K11576" s="1"/>
      <c r="AA11576" s="1"/>
      <c r="AB11576" s="1"/>
      <c r="AC11576" s="1"/>
      <c r="AJ11576" s="1"/>
      <c r="AK11576" s="1"/>
      <c r="AL11576" s="1"/>
    </row>
    <row r="11577">
      <c r="I11577" s="1"/>
      <c r="J11577" s="1"/>
      <c r="K11577" s="1"/>
      <c r="AA11577" s="1"/>
      <c r="AB11577" s="1"/>
      <c r="AC11577" s="1"/>
      <c r="AJ11577" s="1"/>
      <c r="AK11577" s="1"/>
      <c r="AL11577" s="1"/>
    </row>
    <row r="11578">
      <c r="I11578" s="1"/>
      <c r="J11578" s="1"/>
      <c r="K11578" s="1"/>
      <c r="AA11578" s="1"/>
      <c r="AB11578" s="1"/>
      <c r="AC11578" s="1"/>
      <c r="AJ11578" s="1"/>
      <c r="AK11578" s="1"/>
      <c r="AL11578" s="1"/>
    </row>
    <row r="11579">
      <c r="I11579" s="1"/>
      <c r="J11579" s="1"/>
      <c r="K11579" s="1"/>
      <c r="AA11579" s="1"/>
      <c r="AB11579" s="1"/>
      <c r="AC11579" s="1"/>
      <c r="AJ11579" s="1"/>
      <c r="AK11579" s="1"/>
      <c r="AL11579" s="1"/>
    </row>
    <row r="11580">
      <c r="I11580" s="1"/>
      <c r="J11580" s="1"/>
      <c r="K11580" s="1"/>
      <c r="AA11580" s="1"/>
      <c r="AB11580" s="1"/>
      <c r="AC11580" s="1"/>
      <c r="AJ11580" s="1"/>
      <c r="AK11580" s="1"/>
      <c r="AL11580" s="1"/>
    </row>
    <row r="11581">
      <c r="I11581" s="1"/>
      <c r="J11581" s="1"/>
      <c r="K11581" s="1"/>
      <c r="AA11581" s="1"/>
      <c r="AB11581" s="1"/>
      <c r="AC11581" s="1"/>
      <c r="AJ11581" s="1"/>
      <c r="AK11581" s="1"/>
      <c r="AL11581" s="1"/>
    </row>
    <row r="11582">
      <c r="I11582" s="1"/>
      <c r="J11582" s="1"/>
      <c r="K11582" s="1"/>
      <c r="AA11582" s="1"/>
      <c r="AB11582" s="1"/>
      <c r="AC11582" s="1"/>
      <c r="AJ11582" s="1"/>
      <c r="AK11582" s="1"/>
      <c r="AL11582" s="1"/>
    </row>
    <row r="11583">
      <c r="I11583" s="1"/>
      <c r="J11583" s="1"/>
      <c r="K11583" s="1"/>
      <c r="AA11583" s="1"/>
      <c r="AB11583" s="1"/>
      <c r="AC11583" s="1"/>
      <c r="AJ11583" s="1"/>
      <c r="AK11583" s="1"/>
      <c r="AL11583" s="1"/>
    </row>
    <row r="11584">
      <c r="I11584" s="1"/>
      <c r="J11584" s="1"/>
      <c r="K11584" s="1"/>
      <c r="AA11584" s="1"/>
      <c r="AB11584" s="1"/>
      <c r="AC11584" s="1"/>
      <c r="AJ11584" s="1"/>
      <c r="AK11584" s="1"/>
      <c r="AL11584" s="1"/>
    </row>
    <row r="11585">
      <c r="I11585" s="1"/>
      <c r="J11585" s="1"/>
      <c r="K11585" s="1"/>
      <c r="AA11585" s="1"/>
      <c r="AB11585" s="1"/>
      <c r="AC11585" s="1"/>
      <c r="AJ11585" s="1"/>
      <c r="AK11585" s="1"/>
      <c r="AL11585" s="1"/>
    </row>
    <row r="11586">
      <c r="I11586" s="1"/>
      <c r="J11586" s="1"/>
      <c r="K11586" s="1"/>
      <c r="AA11586" s="1"/>
      <c r="AB11586" s="1"/>
      <c r="AC11586" s="1"/>
      <c r="AJ11586" s="1"/>
      <c r="AK11586" s="1"/>
      <c r="AL11586" s="1"/>
    </row>
    <row r="11587">
      <c r="I11587" s="1"/>
      <c r="J11587" s="1"/>
      <c r="K11587" s="1"/>
      <c r="AA11587" s="1"/>
      <c r="AB11587" s="1"/>
      <c r="AC11587" s="1"/>
      <c r="AJ11587" s="1"/>
      <c r="AK11587" s="1"/>
      <c r="AL11587" s="1"/>
    </row>
    <row r="11588">
      <c r="I11588" s="1"/>
      <c r="J11588" s="1"/>
      <c r="K11588" s="1"/>
      <c r="AA11588" s="1"/>
      <c r="AB11588" s="1"/>
      <c r="AC11588" s="1"/>
      <c r="AJ11588" s="1"/>
      <c r="AK11588" s="1"/>
      <c r="AL11588" s="1"/>
    </row>
    <row r="11589">
      <c r="I11589" s="1"/>
      <c r="J11589" s="1"/>
      <c r="K11589" s="1"/>
      <c r="AA11589" s="1"/>
      <c r="AB11589" s="1"/>
      <c r="AC11589" s="1"/>
      <c r="AJ11589" s="1"/>
      <c r="AK11589" s="1"/>
      <c r="AL11589" s="1"/>
    </row>
    <row r="11590">
      <c r="I11590" s="1"/>
      <c r="J11590" s="1"/>
      <c r="K11590" s="1"/>
      <c r="AA11590" s="1"/>
      <c r="AB11590" s="1"/>
      <c r="AC11590" s="1"/>
      <c r="AJ11590" s="1"/>
      <c r="AK11590" s="1"/>
      <c r="AL11590" s="1"/>
    </row>
    <row r="11591">
      <c r="I11591" s="1"/>
      <c r="J11591" s="1"/>
      <c r="K11591" s="1"/>
      <c r="AA11591" s="1"/>
      <c r="AB11591" s="1"/>
      <c r="AC11591" s="1"/>
      <c r="AJ11591" s="1"/>
      <c r="AK11591" s="1"/>
      <c r="AL11591" s="1"/>
    </row>
    <row r="11592">
      <c r="I11592" s="1"/>
      <c r="J11592" s="1"/>
      <c r="K11592" s="1"/>
      <c r="AA11592" s="1"/>
      <c r="AB11592" s="1"/>
      <c r="AC11592" s="1"/>
      <c r="AJ11592" s="1"/>
      <c r="AK11592" s="1"/>
      <c r="AL11592" s="1"/>
    </row>
    <row r="11593">
      <c r="I11593" s="1"/>
      <c r="J11593" s="1"/>
      <c r="K11593" s="1"/>
      <c r="AA11593" s="1"/>
      <c r="AB11593" s="1"/>
      <c r="AC11593" s="1"/>
      <c r="AJ11593" s="1"/>
      <c r="AK11593" s="1"/>
      <c r="AL11593" s="1"/>
    </row>
    <row r="11594">
      <c r="I11594" s="1"/>
      <c r="J11594" s="1"/>
      <c r="K11594" s="1"/>
      <c r="AA11594" s="1"/>
      <c r="AB11594" s="1"/>
      <c r="AC11594" s="1"/>
      <c r="AJ11594" s="1"/>
      <c r="AK11594" s="1"/>
      <c r="AL11594" s="1"/>
    </row>
    <row r="11595">
      <c r="I11595" s="1"/>
      <c r="J11595" s="1"/>
      <c r="K11595" s="1"/>
      <c r="AA11595" s="1"/>
      <c r="AB11595" s="1"/>
      <c r="AC11595" s="1"/>
      <c r="AJ11595" s="1"/>
      <c r="AK11595" s="1"/>
      <c r="AL11595" s="1"/>
    </row>
    <row r="11596">
      <c r="I11596" s="1"/>
      <c r="J11596" s="1"/>
      <c r="K11596" s="1"/>
      <c r="AA11596" s="1"/>
      <c r="AB11596" s="1"/>
      <c r="AC11596" s="1"/>
      <c r="AJ11596" s="1"/>
      <c r="AK11596" s="1"/>
      <c r="AL11596" s="1"/>
    </row>
    <row r="11597">
      <c r="I11597" s="1"/>
      <c r="J11597" s="1"/>
      <c r="K11597" s="1"/>
      <c r="AA11597" s="1"/>
      <c r="AB11597" s="1"/>
      <c r="AC11597" s="1"/>
      <c r="AJ11597" s="1"/>
      <c r="AK11597" s="1"/>
      <c r="AL11597" s="1"/>
    </row>
    <row r="11598">
      <c r="I11598" s="1"/>
      <c r="J11598" s="1"/>
      <c r="K11598" s="1"/>
      <c r="AA11598" s="1"/>
      <c r="AB11598" s="1"/>
      <c r="AC11598" s="1"/>
      <c r="AJ11598" s="1"/>
      <c r="AK11598" s="1"/>
      <c r="AL11598" s="1"/>
    </row>
    <row r="11599">
      <c r="I11599" s="1"/>
      <c r="J11599" s="1"/>
      <c r="K11599" s="1"/>
      <c r="AA11599" s="1"/>
      <c r="AB11599" s="1"/>
      <c r="AC11599" s="1"/>
      <c r="AJ11599" s="1"/>
      <c r="AK11599" s="1"/>
      <c r="AL11599" s="1"/>
    </row>
    <row r="11600">
      <c r="I11600" s="1"/>
      <c r="J11600" s="1"/>
      <c r="K11600" s="1"/>
      <c r="AA11600" s="1"/>
      <c r="AB11600" s="1"/>
      <c r="AC11600" s="1"/>
      <c r="AJ11600" s="1"/>
      <c r="AK11600" s="1"/>
      <c r="AL11600" s="1"/>
    </row>
    <row r="11601">
      <c r="I11601" s="1"/>
      <c r="J11601" s="1"/>
      <c r="K11601" s="1"/>
      <c r="AA11601" s="1"/>
      <c r="AB11601" s="1"/>
      <c r="AC11601" s="1"/>
      <c r="AJ11601" s="1"/>
      <c r="AK11601" s="1"/>
      <c r="AL11601" s="1"/>
    </row>
    <row r="11602">
      <c r="I11602" s="1"/>
      <c r="J11602" s="1"/>
      <c r="K11602" s="1"/>
      <c r="AA11602" s="1"/>
      <c r="AB11602" s="1"/>
      <c r="AC11602" s="1"/>
      <c r="AJ11602" s="1"/>
      <c r="AK11602" s="1"/>
      <c r="AL11602" s="1"/>
    </row>
    <row r="11603">
      <c r="I11603" s="1"/>
      <c r="J11603" s="1"/>
      <c r="K11603" s="1"/>
      <c r="AA11603" s="1"/>
      <c r="AB11603" s="1"/>
      <c r="AC11603" s="1"/>
      <c r="AJ11603" s="1"/>
      <c r="AK11603" s="1"/>
      <c r="AL11603" s="1"/>
    </row>
    <row r="11604">
      <c r="I11604" s="1"/>
      <c r="J11604" s="1"/>
      <c r="K11604" s="1"/>
      <c r="AA11604" s="1"/>
      <c r="AB11604" s="1"/>
      <c r="AC11604" s="1"/>
      <c r="AJ11604" s="1"/>
      <c r="AK11604" s="1"/>
      <c r="AL11604" s="1"/>
    </row>
    <row r="11605">
      <c r="I11605" s="1"/>
      <c r="J11605" s="1"/>
      <c r="K11605" s="1"/>
      <c r="AA11605" s="1"/>
      <c r="AB11605" s="1"/>
      <c r="AC11605" s="1"/>
      <c r="AJ11605" s="1"/>
      <c r="AK11605" s="1"/>
      <c r="AL11605" s="1"/>
    </row>
    <row r="11606">
      <c r="I11606" s="1"/>
      <c r="J11606" s="1"/>
      <c r="K11606" s="1"/>
      <c r="AA11606" s="1"/>
      <c r="AB11606" s="1"/>
      <c r="AC11606" s="1"/>
      <c r="AJ11606" s="1"/>
      <c r="AK11606" s="1"/>
      <c r="AL11606" s="1"/>
    </row>
    <row r="11607">
      <c r="I11607" s="1"/>
      <c r="J11607" s="1"/>
      <c r="K11607" s="1"/>
      <c r="AA11607" s="1"/>
      <c r="AB11607" s="1"/>
      <c r="AC11607" s="1"/>
      <c r="AJ11607" s="1"/>
      <c r="AK11607" s="1"/>
      <c r="AL11607" s="1"/>
    </row>
    <row r="11608">
      <c r="I11608" s="1"/>
      <c r="J11608" s="1"/>
      <c r="K11608" s="1"/>
      <c r="AA11608" s="1"/>
      <c r="AB11608" s="1"/>
      <c r="AC11608" s="1"/>
      <c r="AJ11608" s="1"/>
      <c r="AK11608" s="1"/>
      <c r="AL11608" s="1"/>
    </row>
    <row r="11609">
      <c r="I11609" s="1"/>
      <c r="J11609" s="1"/>
      <c r="K11609" s="1"/>
      <c r="AA11609" s="1"/>
      <c r="AB11609" s="1"/>
      <c r="AC11609" s="1"/>
      <c r="AJ11609" s="1"/>
      <c r="AK11609" s="1"/>
      <c r="AL11609" s="1"/>
    </row>
    <row r="11610">
      <c r="I11610" s="1"/>
      <c r="J11610" s="1"/>
      <c r="K11610" s="1"/>
      <c r="AA11610" s="1"/>
      <c r="AB11610" s="1"/>
      <c r="AC11610" s="1"/>
      <c r="AJ11610" s="1"/>
      <c r="AK11610" s="1"/>
      <c r="AL11610" s="1"/>
    </row>
    <row r="11611">
      <c r="I11611" s="1"/>
      <c r="J11611" s="1"/>
      <c r="K11611" s="1"/>
      <c r="AA11611" s="1"/>
      <c r="AB11611" s="1"/>
      <c r="AC11611" s="1"/>
      <c r="AJ11611" s="1"/>
      <c r="AK11611" s="1"/>
      <c r="AL11611" s="1"/>
    </row>
    <row r="11612">
      <c r="I11612" s="1"/>
      <c r="J11612" s="1"/>
      <c r="K11612" s="1"/>
      <c r="AA11612" s="1"/>
      <c r="AB11612" s="1"/>
      <c r="AC11612" s="1"/>
      <c r="AJ11612" s="1"/>
      <c r="AK11612" s="1"/>
      <c r="AL11612" s="1"/>
    </row>
    <row r="11613">
      <c r="I11613" s="1"/>
      <c r="J11613" s="1"/>
      <c r="K11613" s="1"/>
      <c r="AA11613" s="1"/>
      <c r="AB11613" s="1"/>
      <c r="AC11613" s="1"/>
      <c r="AJ11613" s="1"/>
      <c r="AK11613" s="1"/>
      <c r="AL11613" s="1"/>
    </row>
    <row r="11614">
      <c r="I11614" s="1"/>
      <c r="J11614" s="1"/>
      <c r="K11614" s="1"/>
      <c r="AA11614" s="1"/>
      <c r="AB11614" s="1"/>
      <c r="AC11614" s="1"/>
      <c r="AJ11614" s="1"/>
      <c r="AK11614" s="1"/>
      <c r="AL11614" s="1"/>
    </row>
    <row r="11615">
      <c r="I11615" s="1"/>
      <c r="J11615" s="1"/>
      <c r="K11615" s="1"/>
      <c r="AA11615" s="1"/>
      <c r="AB11615" s="1"/>
      <c r="AC11615" s="1"/>
      <c r="AJ11615" s="1"/>
      <c r="AK11615" s="1"/>
      <c r="AL11615" s="1"/>
    </row>
    <row r="11616">
      <c r="I11616" s="1"/>
      <c r="J11616" s="1"/>
      <c r="K11616" s="1"/>
      <c r="AA11616" s="1"/>
      <c r="AB11616" s="1"/>
      <c r="AC11616" s="1"/>
      <c r="AJ11616" s="1"/>
      <c r="AK11616" s="1"/>
      <c r="AL11616" s="1"/>
    </row>
    <row r="11617">
      <c r="I11617" s="1"/>
      <c r="J11617" s="1"/>
      <c r="K11617" s="1"/>
      <c r="AA11617" s="1"/>
      <c r="AB11617" s="1"/>
      <c r="AC11617" s="1"/>
      <c r="AJ11617" s="1"/>
      <c r="AK11617" s="1"/>
      <c r="AL11617" s="1"/>
    </row>
    <row r="11618">
      <c r="I11618" s="1"/>
      <c r="J11618" s="1"/>
      <c r="K11618" s="1"/>
      <c r="AA11618" s="1"/>
      <c r="AB11618" s="1"/>
      <c r="AC11618" s="1"/>
      <c r="AJ11618" s="1"/>
      <c r="AK11618" s="1"/>
      <c r="AL11618" s="1"/>
    </row>
    <row r="11619">
      <c r="I11619" s="1"/>
      <c r="J11619" s="1"/>
      <c r="K11619" s="1"/>
      <c r="AA11619" s="1"/>
      <c r="AB11619" s="1"/>
      <c r="AC11619" s="1"/>
      <c r="AJ11619" s="1"/>
      <c r="AK11619" s="1"/>
      <c r="AL11619" s="1"/>
    </row>
    <row r="11620">
      <c r="I11620" s="1"/>
      <c r="J11620" s="1"/>
      <c r="K11620" s="1"/>
      <c r="AA11620" s="1"/>
      <c r="AB11620" s="1"/>
      <c r="AC11620" s="1"/>
      <c r="AJ11620" s="1"/>
      <c r="AK11620" s="1"/>
      <c r="AL11620" s="1"/>
    </row>
    <row r="11621">
      <c r="I11621" s="1"/>
      <c r="J11621" s="1"/>
      <c r="K11621" s="1"/>
      <c r="AA11621" s="1"/>
      <c r="AB11621" s="1"/>
      <c r="AC11621" s="1"/>
      <c r="AJ11621" s="1"/>
      <c r="AK11621" s="1"/>
      <c r="AL11621" s="1"/>
    </row>
    <row r="11622">
      <c r="I11622" s="1"/>
      <c r="J11622" s="1"/>
      <c r="K11622" s="1"/>
      <c r="AA11622" s="1"/>
      <c r="AB11622" s="1"/>
      <c r="AC11622" s="1"/>
      <c r="AJ11622" s="1"/>
      <c r="AK11622" s="1"/>
      <c r="AL11622" s="1"/>
    </row>
    <row r="11623">
      <c r="I11623" s="1"/>
      <c r="J11623" s="1"/>
      <c r="K11623" s="1"/>
      <c r="AA11623" s="1"/>
      <c r="AB11623" s="1"/>
      <c r="AC11623" s="1"/>
      <c r="AJ11623" s="1"/>
      <c r="AK11623" s="1"/>
      <c r="AL11623" s="1"/>
    </row>
    <row r="11624">
      <c r="I11624" s="1"/>
      <c r="J11624" s="1"/>
      <c r="K11624" s="1"/>
      <c r="AA11624" s="1"/>
      <c r="AB11624" s="1"/>
      <c r="AC11624" s="1"/>
      <c r="AJ11624" s="1"/>
      <c r="AK11624" s="1"/>
      <c r="AL11624" s="1"/>
    </row>
    <row r="11625">
      <c r="I11625" s="1"/>
      <c r="J11625" s="1"/>
      <c r="K11625" s="1"/>
      <c r="AA11625" s="1"/>
      <c r="AB11625" s="1"/>
      <c r="AC11625" s="1"/>
      <c r="AJ11625" s="1"/>
      <c r="AK11625" s="1"/>
      <c r="AL11625" s="1"/>
    </row>
    <row r="11626">
      <c r="I11626" s="1"/>
      <c r="J11626" s="1"/>
      <c r="K11626" s="1"/>
      <c r="AA11626" s="1"/>
      <c r="AB11626" s="1"/>
      <c r="AC11626" s="1"/>
      <c r="AJ11626" s="1"/>
      <c r="AK11626" s="1"/>
      <c r="AL11626" s="1"/>
    </row>
    <row r="11627">
      <c r="I11627" s="1"/>
      <c r="J11627" s="1"/>
      <c r="K11627" s="1"/>
      <c r="AA11627" s="1"/>
      <c r="AB11627" s="1"/>
      <c r="AC11627" s="1"/>
      <c r="AJ11627" s="1"/>
      <c r="AK11627" s="1"/>
      <c r="AL11627" s="1"/>
    </row>
    <row r="11628">
      <c r="I11628" s="1"/>
      <c r="J11628" s="1"/>
      <c r="K11628" s="1"/>
      <c r="AA11628" s="1"/>
      <c r="AB11628" s="1"/>
      <c r="AC11628" s="1"/>
      <c r="AJ11628" s="1"/>
      <c r="AK11628" s="1"/>
      <c r="AL11628" s="1"/>
    </row>
    <row r="11629">
      <c r="I11629" s="1"/>
      <c r="J11629" s="1"/>
      <c r="K11629" s="1"/>
      <c r="AA11629" s="1"/>
      <c r="AB11629" s="1"/>
      <c r="AC11629" s="1"/>
      <c r="AJ11629" s="1"/>
      <c r="AK11629" s="1"/>
      <c r="AL11629" s="1"/>
    </row>
    <row r="11630">
      <c r="I11630" s="1"/>
      <c r="J11630" s="1"/>
      <c r="K11630" s="1"/>
      <c r="AA11630" s="1"/>
      <c r="AB11630" s="1"/>
      <c r="AC11630" s="1"/>
      <c r="AJ11630" s="1"/>
      <c r="AK11630" s="1"/>
      <c r="AL11630" s="1"/>
    </row>
    <row r="11631">
      <c r="I11631" s="1"/>
      <c r="J11631" s="1"/>
      <c r="K11631" s="1"/>
      <c r="AA11631" s="1"/>
      <c r="AB11631" s="1"/>
      <c r="AC11631" s="1"/>
      <c r="AJ11631" s="1"/>
      <c r="AK11631" s="1"/>
      <c r="AL11631" s="1"/>
    </row>
    <row r="11632">
      <c r="I11632" s="1"/>
      <c r="J11632" s="1"/>
      <c r="K11632" s="1"/>
      <c r="AA11632" s="1"/>
      <c r="AB11632" s="1"/>
      <c r="AC11632" s="1"/>
      <c r="AJ11632" s="1"/>
      <c r="AK11632" s="1"/>
      <c r="AL11632" s="1"/>
    </row>
    <row r="11633">
      <c r="I11633" s="1"/>
      <c r="J11633" s="1"/>
      <c r="K11633" s="1"/>
      <c r="AA11633" s="1"/>
      <c r="AB11633" s="1"/>
      <c r="AC11633" s="1"/>
      <c r="AJ11633" s="1"/>
      <c r="AK11633" s="1"/>
      <c r="AL11633" s="1"/>
    </row>
    <row r="11634">
      <c r="I11634" s="1"/>
      <c r="J11634" s="1"/>
      <c r="K11634" s="1"/>
      <c r="AA11634" s="1"/>
      <c r="AB11634" s="1"/>
      <c r="AC11634" s="1"/>
      <c r="AJ11634" s="1"/>
      <c r="AK11634" s="1"/>
      <c r="AL11634" s="1"/>
    </row>
    <row r="11635">
      <c r="I11635" s="1"/>
      <c r="J11635" s="1"/>
      <c r="K11635" s="1"/>
      <c r="AA11635" s="1"/>
      <c r="AB11635" s="1"/>
      <c r="AC11635" s="1"/>
      <c r="AJ11635" s="1"/>
      <c r="AK11635" s="1"/>
      <c r="AL11635" s="1"/>
    </row>
    <row r="11636">
      <c r="I11636" s="1"/>
      <c r="J11636" s="1"/>
      <c r="K11636" s="1"/>
      <c r="AA11636" s="1"/>
      <c r="AB11636" s="1"/>
      <c r="AC11636" s="1"/>
      <c r="AJ11636" s="1"/>
      <c r="AK11636" s="1"/>
      <c r="AL11636" s="1"/>
    </row>
    <row r="11637">
      <c r="I11637" s="1"/>
      <c r="J11637" s="1"/>
      <c r="K11637" s="1"/>
      <c r="AA11637" s="1"/>
      <c r="AB11637" s="1"/>
      <c r="AC11637" s="1"/>
      <c r="AJ11637" s="1"/>
      <c r="AK11637" s="1"/>
      <c r="AL11637" s="1"/>
    </row>
    <row r="11638">
      <c r="I11638" s="1"/>
      <c r="J11638" s="1"/>
      <c r="K11638" s="1"/>
      <c r="AA11638" s="1"/>
      <c r="AB11638" s="1"/>
      <c r="AC11638" s="1"/>
      <c r="AJ11638" s="1"/>
      <c r="AK11638" s="1"/>
      <c r="AL11638" s="1"/>
    </row>
    <row r="11639">
      <c r="I11639" s="1"/>
      <c r="J11639" s="1"/>
      <c r="K11639" s="1"/>
      <c r="AA11639" s="1"/>
      <c r="AB11639" s="1"/>
      <c r="AC11639" s="1"/>
      <c r="AJ11639" s="1"/>
      <c r="AK11639" s="1"/>
      <c r="AL11639" s="1"/>
    </row>
    <row r="11640">
      <c r="I11640" s="1"/>
      <c r="J11640" s="1"/>
      <c r="K11640" s="1"/>
      <c r="AA11640" s="1"/>
      <c r="AB11640" s="1"/>
      <c r="AC11640" s="1"/>
      <c r="AJ11640" s="1"/>
      <c r="AK11640" s="1"/>
      <c r="AL11640" s="1"/>
    </row>
    <row r="11641">
      <c r="I11641" s="1"/>
      <c r="J11641" s="1"/>
      <c r="K11641" s="1"/>
      <c r="AA11641" s="1"/>
      <c r="AB11641" s="1"/>
      <c r="AC11641" s="1"/>
      <c r="AJ11641" s="1"/>
      <c r="AK11641" s="1"/>
      <c r="AL11641" s="1"/>
    </row>
    <row r="11642">
      <c r="I11642" s="1"/>
      <c r="J11642" s="1"/>
      <c r="K11642" s="1"/>
      <c r="AA11642" s="1"/>
      <c r="AB11642" s="1"/>
      <c r="AC11642" s="1"/>
      <c r="AJ11642" s="1"/>
      <c r="AK11642" s="1"/>
      <c r="AL11642" s="1"/>
    </row>
    <row r="11643">
      <c r="I11643" s="1"/>
      <c r="J11643" s="1"/>
      <c r="K11643" s="1"/>
      <c r="AA11643" s="1"/>
      <c r="AB11643" s="1"/>
      <c r="AC11643" s="1"/>
      <c r="AJ11643" s="1"/>
      <c r="AK11643" s="1"/>
      <c r="AL11643" s="1"/>
    </row>
    <row r="11644">
      <c r="I11644" s="1"/>
      <c r="J11644" s="1"/>
      <c r="K11644" s="1"/>
      <c r="AA11644" s="1"/>
      <c r="AB11644" s="1"/>
      <c r="AC11644" s="1"/>
      <c r="AJ11644" s="1"/>
      <c r="AK11644" s="1"/>
      <c r="AL11644" s="1"/>
    </row>
    <row r="11645">
      <c r="I11645" s="1"/>
      <c r="J11645" s="1"/>
      <c r="K11645" s="1"/>
      <c r="AA11645" s="1"/>
      <c r="AB11645" s="1"/>
      <c r="AC11645" s="1"/>
      <c r="AJ11645" s="1"/>
      <c r="AK11645" s="1"/>
      <c r="AL11645" s="1"/>
    </row>
    <row r="11646">
      <c r="I11646" s="1"/>
      <c r="J11646" s="1"/>
      <c r="K11646" s="1"/>
      <c r="AA11646" s="1"/>
      <c r="AB11646" s="1"/>
      <c r="AC11646" s="1"/>
      <c r="AJ11646" s="1"/>
      <c r="AK11646" s="1"/>
      <c r="AL11646" s="1"/>
    </row>
    <row r="11647">
      <c r="I11647" s="1"/>
      <c r="J11647" s="1"/>
      <c r="K11647" s="1"/>
      <c r="AA11647" s="1"/>
      <c r="AB11647" s="1"/>
      <c r="AC11647" s="1"/>
      <c r="AJ11647" s="1"/>
      <c r="AK11647" s="1"/>
      <c r="AL11647" s="1"/>
    </row>
    <row r="11648">
      <c r="I11648" s="1"/>
      <c r="J11648" s="1"/>
      <c r="K11648" s="1"/>
      <c r="AA11648" s="1"/>
      <c r="AB11648" s="1"/>
      <c r="AC11648" s="1"/>
      <c r="AJ11648" s="1"/>
      <c r="AK11648" s="1"/>
      <c r="AL11648" s="1"/>
    </row>
    <row r="11649">
      <c r="I11649" s="1"/>
      <c r="J11649" s="1"/>
      <c r="K11649" s="1"/>
      <c r="AA11649" s="1"/>
      <c r="AB11649" s="1"/>
      <c r="AC11649" s="1"/>
      <c r="AJ11649" s="1"/>
      <c r="AK11649" s="1"/>
      <c r="AL11649" s="1"/>
    </row>
    <row r="11650">
      <c r="I11650" s="1"/>
      <c r="J11650" s="1"/>
      <c r="K11650" s="1"/>
      <c r="AA11650" s="1"/>
      <c r="AB11650" s="1"/>
      <c r="AC11650" s="1"/>
      <c r="AJ11650" s="1"/>
      <c r="AK11650" s="1"/>
      <c r="AL11650" s="1"/>
    </row>
    <row r="11651">
      <c r="I11651" s="1"/>
      <c r="J11651" s="1"/>
      <c r="K11651" s="1"/>
      <c r="AA11651" s="1"/>
      <c r="AB11651" s="1"/>
      <c r="AC11651" s="1"/>
      <c r="AJ11651" s="1"/>
      <c r="AK11651" s="1"/>
      <c r="AL11651" s="1"/>
    </row>
    <row r="11652">
      <c r="I11652" s="1"/>
      <c r="J11652" s="1"/>
      <c r="K11652" s="1"/>
      <c r="AA11652" s="1"/>
      <c r="AB11652" s="1"/>
      <c r="AC11652" s="1"/>
      <c r="AJ11652" s="1"/>
      <c r="AK11652" s="1"/>
      <c r="AL11652" s="1"/>
    </row>
    <row r="11653">
      <c r="I11653" s="1"/>
      <c r="J11653" s="1"/>
      <c r="K11653" s="1"/>
      <c r="AA11653" s="1"/>
      <c r="AB11653" s="1"/>
      <c r="AC11653" s="1"/>
      <c r="AJ11653" s="1"/>
      <c r="AK11653" s="1"/>
      <c r="AL11653" s="1"/>
    </row>
    <row r="11654">
      <c r="I11654" s="1"/>
      <c r="J11654" s="1"/>
      <c r="K11654" s="1"/>
      <c r="AA11654" s="1"/>
      <c r="AB11654" s="1"/>
      <c r="AC11654" s="1"/>
      <c r="AJ11654" s="1"/>
      <c r="AK11654" s="1"/>
      <c r="AL11654" s="1"/>
    </row>
    <row r="11655">
      <c r="I11655" s="1"/>
      <c r="J11655" s="1"/>
      <c r="K11655" s="1"/>
      <c r="AA11655" s="1"/>
      <c r="AB11655" s="1"/>
      <c r="AC11655" s="1"/>
      <c r="AJ11655" s="1"/>
      <c r="AK11655" s="1"/>
      <c r="AL11655" s="1"/>
    </row>
    <row r="11656">
      <c r="I11656" s="1"/>
      <c r="J11656" s="1"/>
      <c r="K11656" s="1"/>
      <c r="AA11656" s="1"/>
      <c r="AB11656" s="1"/>
      <c r="AC11656" s="1"/>
      <c r="AJ11656" s="1"/>
      <c r="AK11656" s="1"/>
      <c r="AL11656" s="1"/>
    </row>
    <row r="11657">
      <c r="I11657" s="1"/>
      <c r="J11657" s="1"/>
      <c r="K11657" s="1"/>
      <c r="AA11657" s="1"/>
      <c r="AB11657" s="1"/>
      <c r="AC11657" s="1"/>
      <c r="AJ11657" s="1"/>
      <c r="AK11657" s="1"/>
      <c r="AL11657" s="1"/>
    </row>
    <row r="11658">
      <c r="I11658" s="1"/>
      <c r="J11658" s="1"/>
      <c r="K11658" s="1"/>
      <c r="AA11658" s="1"/>
      <c r="AB11658" s="1"/>
      <c r="AC11658" s="1"/>
      <c r="AJ11658" s="1"/>
      <c r="AK11658" s="1"/>
      <c r="AL11658" s="1"/>
    </row>
    <row r="11659">
      <c r="I11659" s="1"/>
      <c r="J11659" s="1"/>
      <c r="K11659" s="1"/>
      <c r="AA11659" s="1"/>
      <c r="AB11659" s="1"/>
      <c r="AC11659" s="1"/>
      <c r="AJ11659" s="1"/>
      <c r="AK11659" s="1"/>
      <c r="AL11659" s="1"/>
    </row>
    <row r="11660">
      <c r="I11660" s="1"/>
      <c r="J11660" s="1"/>
      <c r="K11660" s="1"/>
      <c r="AA11660" s="1"/>
      <c r="AB11660" s="1"/>
      <c r="AC11660" s="1"/>
      <c r="AJ11660" s="1"/>
      <c r="AK11660" s="1"/>
      <c r="AL11660" s="1"/>
    </row>
    <row r="11661">
      <c r="I11661" s="1"/>
      <c r="J11661" s="1"/>
      <c r="K11661" s="1"/>
      <c r="AA11661" s="1"/>
      <c r="AB11661" s="1"/>
      <c r="AC11661" s="1"/>
      <c r="AJ11661" s="1"/>
      <c r="AK11661" s="1"/>
      <c r="AL11661" s="1"/>
    </row>
    <row r="11662">
      <c r="I11662" s="1"/>
      <c r="J11662" s="1"/>
      <c r="K11662" s="1"/>
      <c r="AA11662" s="1"/>
      <c r="AB11662" s="1"/>
      <c r="AC11662" s="1"/>
      <c r="AJ11662" s="1"/>
      <c r="AK11662" s="1"/>
      <c r="AL11662" s="1"/>
    </row>
    <row r="11663">
      <c r="I11663" s="1"/>
      <c r="J11663" s="1"/>
      <c r="K11663" s="1"/>
      <c r="AA11663" s="1"/>
      <c r="AB11663" s="1"/>
      <c r="AC11663" s="1"/>
      <c r="AJ11663" s="1"/>
      <c r="AK11663" s="1"/>
      <c r="AL11663" s="1"/>
    </row>
    <row r="11664">
      <c r="I11664" s="1"/>
      <c r="J11664" s="1"/>
      <c r="K11664" s="1"/>
      <c r="AA11664" s="1"/>
      <c r="AB11664" s="1"/>
      <c r="AC11664" s="1"/>
      <c r="AJ11664" s="1"/>
      <c r="AK11664" s="1"/>
      <c r="AL11664" s="1"/>
    </row>
    <row r="11665">
      <c r="I11665" s="1"/>
      <c r="J11665" s="1"/>
      <c r="K11665" s="1"/>
      <c r="AA11665" s="1"/>
      <c r="AB11665" s="1"/>
      <c r="AC11665" s="1"/>
      <c r="AJ11665" s="1"/>
      <c r="AK11665" s="1"/>
      <c r="AL11665" s="1"/>
    </row>
    <row r="11666">
      <c r="I11666" s="1"/>
      <c r="J11666" s="1"/>
      <c r="K11666" s="1"/>
      <c r="AA11666" s="1"/>
      <c r="AB11666" s="1"/>
      <c r="AC11666" s="1"/>
      <c r="AJ11666" s="1"/>
      <c r="AK11666" s="1"/>
      <c r="AL11666" s="1"/>
    </row>
    <row r="11667">
      <c r="I11667" s="1"/>
      <c r="J11667" s="1"/>
      <c r="K11667" s="1"/>
      <c r="AA11667" s="1"/>
      <c r="AB11667" s="1"/>
      <c r="AC11667" s="1"/>
      <c r="AJ11667" s="1"/>
      <c r="AK11667" s="1"/>
      <c r="AL11667" s="1"/>
    </row>
    <row r="11668">
      <c r="I11668" s="1"/>
      <c r="J11668" s="1"/>
      <c r="K11668" s="1"/>
      <c r="AA11668" s="1"/>
      <c r="AB11668" s="1"/>
      <c r="AC11668" s="1"/>
      <c r="AJ11668" s="1"/>
      <c r="AK11668" s="1"/>
      <c r="AL11668" s="1"/>
    </row>
    <row r="11669">
      <c r="I11669" s="1"/>
      <c r="J11669" s="1"/>
      <c r="K11669" s="1"/>
      <c r="AA11669" s="1"/>
      <c r="AB11669" s="1"/>
      <c r="AC11669" s="1"/>
      <c r="AJ11669" s="1"/>
      <c r="AK11669" s="1"/>
      <c r="AL11669" s="1"/>
    </row>
    <row r="11670">
      <c r="I11670" s="1"/>
      <c r="J11670" s="1"/>
      <c r="K11670" s="1"/>
      <c r="AA11670" s="1"/>
      <c r="AB11670" s="1"/>
      <c r="AC11670" s="1"/>
      <c r="AJ11670" s="1"/>
      <c r="AK11670" s="1"/>
      <c r="AL11670" s="1"/>
    </row>
    <row r="11671">
      <c r="I11671" s="1"/>
      <c r="J11671" s="1"/>
      <c r="K11671" s="1"/>
      <c r="AA11671" s="1"/>
      <c r="AB11671" s="1"/>
      <c r="AC11671" s="1"/>
      <c r="AJ11671" s="1"/>
      <c r="AK11671" s="1"/>
      <c r="AL11671" s="1"/>
    </row>
    <row r="11672">
      <c r="I11672" s="1"/>
      <c r="J11672" s="1"/>
      <c r="K11672" s="1"/>
      <c r="AA11672" s="1"/>
      <c r="AB11672" s="1"/>
      <c r="AC11672" s="1"/>
      <c r="AJ11672" s="1"/>
      <c r="AK11672" s="1"/>
      <c r="AL11672" s="1"/>
    </row>
    <row r="11673">
      <c r="I11673" s="1"/>
      <c r="J11673" s="1"/>
      <c r="K11673" s="1"/>
      <c r="AA11673" s="1"/>
      <c r="AB11673" s="1"/>
      <c r="AC11673" s="1"/>
      <c r="AJ11673" s="1"/>
      <c r="AK11673" s="1"/>
      <c r="AL11673" s="1"/>
    </row>
    <row r="11674">
      <c r="I11674" s="1"/>
      <c r="J11674" s="1"/>
      <c r="K11674" s="1"/>
      <c r="AA11674" s="1"/>
      <c r="AB11674" s="1"/>
      <c r="AC11674" s="1"/>
      <c r="AJ11674" s="1"/>
      <c r="AK11674" s="1"/>
      <c r="AL11674" s="1"/>
    </row>
    <row r="11675">
      <c r="I11675" s="1"/>
      <c r="J11675" s="1"/>
      <c r="K11675" s="1"/>
      <c r="AA11675" s="1"/>
      <c r="AB11675" s="1"/>
      <c r="AC11675" s="1"/>
      <c r="AJ11675" s="1"/>
      <c r="AK11675" s="1"/>
      <c r="AL11675" s="1"/>
    </row>
    <row r="11676">
      <c r="I11676" s="1"/>
      <c r="J11676" s="1"/>
      <c r="K11676" s="1"/>
      <c r="AA11676" s="1"/>
      <c r="AB11676" s="1"/>
      <c r="AC11676" s="1"/>
      <c r="AJ11676" s="1"/>
      <c r="AK11676" s="1"/>
      <c r="AL11676" s="1"/>
    </row>
    <row r="11677">
      <c r="I11677" s="1"/>
      <c r="J11677" s="1"/>
      <c r="K11677" s="1"/>
      <c r="AA11677" s="1"/>
      <c r="AB11677" s="1"/>
      <c r="AC11677" s="1"/>
      <c r="AJ11677" s="1"/>
      <c r="AK11677" s="1"/>
      <c r="AL11677" s="1"/>
    </row>
    <row r="11678">
      <c r="I11678" s="1"/>
      <c r="J11678" s="1"/>
      <c r="K11678" s="1"/>
      <c r="AA11678" s="1"/>
      <c r="AB11678" s="1"/>
      <c r="AC11678" s="1"/>
      <c r="AJ11678" s="1"/>
      <c r="AK11678" s="1"/>
      <c r="AL11678" s="1"/>
    </row>
    <row r="11679">
      <c r="I11679" s="1"/>
      <c r="J11679" s="1"/>
      <c r="K11679" s="1"/>
      <c r="AA11679" s="1"/>
      <c r="AB11679" s="1"/>
      <c r="AC11679" s="1"/>
      <c r="AJ11679" s="1"/>
      <c r="AK11679" s="1"/>
      <c r="AL11679" s="1"/>
    </row>
    <row r="11680">
      <c r="I11680" s="1"/>
      <c r="J11680" s="1"/>
      <c r="K11680" s="1"/>
      <c r="AA11680" s="1"/>
      <c r="AB11680" s="1"/>
      <c r="AC11680" s="1"/>
      <c r="AJ11680" s="1"/>
      <c r="AK11680" s="1"/>
      <c r="AL11680" s="1"/>
    </row>
    <row r="11681">
      <c r="I11681" s="1"/>
      <c r="J11681" s="1"/>
      <c r="K11681" s="1"/>
      <c r="AA11681" s="1"/>
      <c r="AB11681" s="1"/>
      <c r="AC11681" s="1"/>
      <c r="AJ11681" s="1"/>
      <c r="AK11681" s="1"/>
      <c r="AL11681" s="1"/>
    </row>
    <row r="11682">
      <c r="I11682" s="1"/>
      <c r="J11682" s="1"/>
      <c r="K11682" s="1"/>
      <c r="AA11682" s="1"/>
      <c r="AB11682" s="1"/>
      <c r="AC11682" s="1"/>
      <c r="AJ11682" s="1"/>
      <c r="AK11682" s="1"/>
      <c r="AL11682" s="1"/>
    </row>
    <row r="11683">
      <c r="I11683" s="1"/>
      <c r="J11683" s="1"/>
      <c r="K11683" s="1"/>
      <c r="AA11683" s="1"/>
      <c r="AB11683" s="1"/>
      <c r="AC11683" s="1"/>
      <c r="AJ11683" s="1"/>
      <c r="AK11683" s="1"/>
      <c r="AL11683" s="1"/>
    </row>
    <row r="11684">
      <c r="I11684" s="1"/>
      <c r="J11684" s="1"/>
      <c r="K11684" s="1"/>
      <c r="AA11684" s="1"/>
      <c r="AB11684" s="1"/>
      <c r="AC11684" s="1"/>
      <c r="AJ11684" s="1"/>
      <c r="AK11684" s="1"/>
      <c r="AL11684" s="1"/>
    </row>
    <row r="11685">
      <c r="I11685" s="1"/>
      <c r="J11685" s="1"/>
      <c r="K11685" s="1"/>
      <c r="AA11685" s="1"/>
      <c r="AB11685" s="1"/>
      <c r="AC11685" s="1"/>
      <c r="AJ11685" s="1"/>
      <c r="AK11685" s="1"/>
      <c r="AL11685" s="1"/>
    </row>
    <row r="11686">
      <c r="I11686" s="1"/>
      <c r="J11686" s="1"/>
      <c r="K11686" s="1"/>
      <c r="AA11686" s="1"/>
      <c r="AB11686" s="1"/>
      <c r="AC11686" s="1"/>
      <c r="AJ11686" s="1"/>
      <c r="AK11686" s="1"/>
      <c r="AL11686" s="1"/>
    </row>
    <row r="11687">
      <c r="I11687" s="1"/>
      <c r="J11687" s="1"/>
      <c r="K11687" s="1"/>
      <c r="AA11687" s="1"/>
      <c r="AB11687" s="1"/>
      <c r="AC11687" s="1"/>
      <c r="AJ11687" s="1"/>
      <c r="AK11687" s="1"/>
      <c r="AL11687" s="1"/>
    </row>
    <row r="11688">
      <c r="I11688" s="1"/>
      <c r="J11688" s="1"/>
      <c r="K11688" s="1"/>
      <c r="AA11688" s="1"/>
      <c r="AB11688" s="1"/>
      <c r="AC11688" s="1"/>
      <c r="AJ11688" s="1"/>
      <c r="AK11688" s="1"/>
      <c r="AL11688" s="1"/>
    </row>
    <row r="11689">
      <c r="I11689" s="1"/>
      <c r="J11689" s="1"/>
      <c r="K11689" s="1"/>
      <c r="AA11689" s="1"/>
      <c r="AB11689" s="1"/>
      <c r="AC11689" s="1"/>
      <c r="AJ11689" s="1"/>
      <c r="AK11689" s="1"/>
      <c r="AL11689" s="1"/>
    </row>
    <row r="11690">
      <c r="I11690" s="1"/>
      <c r="J11690" s="1"/>
      <c r="K11690" s="1"/>
      <c r="AA11690" s="1"/>
      <c r="AB11690" s="1"/>
      <c r="AC11690" s="1"/>
      <c r="AJ11690" s="1"/>
      <c r="AK11690" s="1"/>
      <c r="AL11690" s="1"/>
    </row>
    <row r="11691">
      <c r="I11691" s="1"/>
      <c r="J11691" s="1"/>
      <c r="K11691" s="1"/>
      <c r="AA11691" s="1"/>
      <c r="AB11691" s="1"/>
      <c r="AC11691" s="1"/>
      <c r="AJ11691" s="1"/>
      <c r="AK11691" s="1"/>
      <c r="AL11691" s="1"/>
    </row>
    <row r="11692">
      <c r="I11692" s="1"/>
      <c r="J11692" s="1"/>
      <c r="K11692" s="1"/>
      <c r="AA11692" s="1"/>
      <c r="AB11692" s="1"/>
      <c r="AC11692" s="1"/>
      <c r="AJ11692" s="1"/>
      <c r="AK11692" s="1"/>
      <c r="AL11692" s="1"/>
    </row>
    <row r="11693">
      <c r="I11693" s="1"/>
      <c r="J11693" s="1"/>
      <c r="K11693" s="1"/>
      <c r="AA11693" s="1"/>
      <c r="AB11693" s="1"/>
      <c r="AC11693" s="1"/>
      <c r="AJ11693" s="1"/>
      <c r="AK11693" s="1"/>
      <c r="AL11693" s="1"/>
    </row>
    <row r="11694">
      <c r="I11694" s="1"/>
      <c r="J11694" s="1"/>
      <c r="K11694" s="1"/>
      <c r="AA11694" s="1"/>
      <c r="AB11694" s="1"/>
      <c r="AC11694" s="1"/>
      <c r="AJ11694" s="1"/>
      <c r="AK11694" s="1"/>
      <c r="AL11694" s="1"/>
    </row>
    <row r="11695">
      <c r="I11695" s="1"/>
      <c r="J11695" s="1"/>
      <c r="K11695" s="1"/>
      <c r="AA11695" s="1"/>
      <c r="AB11695" s="1"/>
      <c r="AC11695" s="1"/>
      <c r="AJ11695" s="1"/>
      <c r="AK11695" s="1"/>
      <c r="AL11695" s="1"/>
    </row>
    <row r="11696">
      <c r="I11696" s="1"/>
      <c r="J11696" s="1"/>
      <c r="K11696" s="1"/>
      <c r="AA11696" s="1"/>
      <c r="AB11696" s="1"/>
      <c r="AC11696" s="1"/>
      <c r="AJ11696" s="1"/>
      <c r="AK11696" s="1"/>
      <c r="AL11696" s="1"/>
    </row>
    <row r="11697">
      <c r="I11697" s="1"/>
      <c r="J11697" s="1"/>
      <c r="K11697" s="1"/>
      <c r="AA11697" s="1"/>
      <c r="AB11697" s="1"/>
      <c r="AC11697" s="1"/>
      <c r="AJ11697" s="1"/>
      <c r="AK11697" s="1"/>
      <c r="AL11697" s="1"/>
    </row>
    <row r="11698">
      <c r="I11698" s="1"/>
      <c r="J11698" s="1"/>
      <c r="K11698" s="1"/>
      <c r="AA11698" s="1"/>
      <c r="AB11698" s="1"/>
      <c r="AC11698" s="1"/>
      <c r="AJ11698" s="1"/>
      <c r="AK11698" s="1"/>
      <c r="AL11698" s="1"/>
    </row>
    <row r="11699">
      <c r="I11699" s="1"/>
      <c r="J11699" s="1"/>
      <c r="K11699" s="1"/>
      <c r="AA11699" s="1"/>
      <c r="AB11699" s="1"/>
      <c r="AC11699" s="1"/>
      <c r="AJ11699" s="1"/>
      <c r="AK11699" s="1"/>
      <c r="AL11699" s="1"/>
    </row>
    <row r="11700">
      <c r="I11700" s="1"/>
      <c r="J11700" s="1"/>
      <c r="K11700" s="1"/>
      <c r="AA11700" s="1"/>
      <c r="AB11700" s="1"/>
      <c r="AC11700" s="1"/>
      <c r="AJ11700" s="1"/>
      <c r="AK11700" s="1"/>
      <c r="AL11700" s="1"/>
    </row>
    <row r="11701">
      <c r="I11701" s="1"/>
      <c r="J11701" s="1"/>
      <c r="K11701" s="1"/>
      <c r="AA11701" s="1"/>
      <c r="AB11701" s="1"/>
      <c r="AC11701" s="1"/>
      <c r="AJ11701" s="1"/>
      <c r="AK11701" s="1"/>
      <c r="AL11701" s="1"/>
    </row>
    <row r="11702">
      <c r="I11702" s="1"/>
      <c r="J11702" s="1"/>
      <c r="K11702" s="1"/>
      <c r="AA11702" s="1"/>
      <c r="AB11702" s="1"/>
      <c r="AC11702" s="1"/>
      <c r="AJ11702" s="1"/>
      <c r="AK11702" s="1"/>
      <c r="AL11702" s="1"/>
    </row>
    <row r="11703">
      <c r="I11703" s="1"/>
      <c r="J11703" s="1"/>
      <c r="K11703" s="1"/>
      <c r="AA11703" s="1"/>
      <c r="AB11703" s="1"/>
      <c r="AC11703" s="1"/>
      <c r="AJ11703" s="1"/>
      <c r="AK11703" s="1"/>
      <c r="AL11703" s="1"/>
    </row>
    <row r="11704">
      <c r="I11704" s="1"/>
      <c r="J11704" s="1"/>
      <c r="K11704" s="1"/>
      <c r="AA11704" s="1"/>
      <c r="AB11704" s="1"/>
      <c r="AC11704" s="1"/>
      <c r="AJ11704" s="1"/>
      <c r="AK11704" s="1"/>
      <c r="AL11704" s="1"/>
    </row>
    <row r="11705">
      <c r="I11705" s="1"/>
      <c r="J11705" s="1"/>
      <c r="K11705" s="1"/>
      <c r="AA11705" s="1"/>
      <c r="AB11705" s="1"/>
      <c r="AC11705" s="1"/>
      <c r="AJ11705" s="1"/>
      <c r="AK11705" s="1"/>
      <c r="AL11705" s="1"/>
    </row>
    <row r="11706">
      <c r="I11706" s="1"/>
      <c r="J11706" s="1"/>
      <c r="K11706" s="1"/>
      <c r="AA11706" s="1"/>
      <c r="AB11706" s="1"/>
      <c r="AC11706" s="1"/>
      <c r="AJ11706" s="1"/>
      <c r="AK11706" s="1"/>
      <c r="AL11706" s="1"/>
    </row>
    <row r="11707">
      <c r="I11707" s="1"/>
      <c r="J11707" s="1"/>
      <c r="K11707" s="1"/>
      <c r="AA11707" s="1"/>
      <c r="AB11707" s="1"/>
      <c r="AC11707" s="1"/>
      <c r="AJ11707" s="1"/>
      <c r="AK11707" s="1"/>
      <c r="AL11707" s="1"/>
    </row>
    <row r="11708">
      <c r="I11708" s="1"/>
      <c r="J11708" s="1"/>
      <c r="K11708" s="1"/>
      <c r="AA11708" s="1"/>
      <c r="AB11708" s="1"/>
      <c r="AC11708" s="1"/>
      <c r="AJ11708" s="1"/>
      <c r="AK11708" s="1"/>
      <c r="AL11708" s="1"/>
    </row>
    <row r="11709">
      <c r="I11709" s="1"/>
      <c r="J11709" s="1"/>
      <c r="K11709" s="1"/>
      <c r="AA11709" s="1"/>
      <c r="AB11709" s="1"/>
      <c r="AC11709" s="1"/>
      <c r="AJ11709" s="1"/>
      <c r="AK11709" s="1"/>
      <c r="AL11709" s="1"/>
    </row>
    <row r="11710">
      <c r="I11710" s="1"/>
      <c r="J11710" s="1"/>
      <c r="K11710" s="1"/>
      <c r="AA11710" s="1"/>
      <c r="AB11710" s="1"/>
      <c r="AC11710" s="1"/>
      <c r="AJ11710" s="1"/>
      <c r="AK11710" s="1"/>
      <c r="AL11710" s="1"/>
    </row>
    <row r="11711">
      <c r="I11711" s="1"/>
      <c r="J11711" s="1"/>
      <c r="K11711" s="1"/>
      <c r="AA11711" s="1"/>
      <c r="AB11711" s="1"/>
      <c r="AC11711" s="1"/>
      <c r="AJ11711" s="1"/>
      <c r="AK11711" s="1"/>
      <c r="AL11711" s="1"/>
    </row>
    <row r="11712">
      <c r="I11712" s="1"/>
      <c r="J11712" s="1"/>
      <c r="K11712" s="1"/>
      <c r="AA11712" s="1"/>
      <c r="AB11712" s="1"/>
      <c r="AC11712" s="1"/>
      <c r="AJ11712" s="1"/>
      <c r="AK11712" s="1"/>
      <c r="AL11712" s="1"/>
    </row>
    <row r="11713">
      <c r="I11713" s="1"/>
      <c r="J11713" s="1"/>
      <c r="K11713" s="1"/>
      <c r="AA11713" s="1"/>
      <c r="AB11713" s="1"/>
      <c r="AC11713" s="1"/>
      <c r="AJ11713" s="1"/>
      <c r="AK11713" s="1"/>
      <c r="AL11713" s="1"/>
    </row>
    <row r="11714">
      <c r="I11714" s="1"/>
      <c r="J11714" s="1"/>
      <c r="K11714" s="1"/>
      <c r="AA11714" s="1"/>
      <c r="AB11714" s="1"/>
      <c r="AC11714" s="1"/>
      <c r="AJ11714" s="1"/>
      <c r="AK11714" s="1"/>
      <c r="AL11714" s="1"/>
    </row>
    <row r="11715">
      <c r="I11715" s="1"/>
      <c r="J11715" s="1"/>
      <c r="K11715" s="1"/>
      <c r="AA11715" s="1"/>
      <c r="AB11715" s="1"/>
      <c r="AC11715" s="1"/>
      <c r="AJ11715" s="1"/>
      <c r="AK11715" s="1"/>
      <c r="AL11715" s="1"/>
    </row>
    <row r="11716">
      <c r="I11716" s="1"/>
      <c r="J11716" s="1"/>
      <c r="K11716" s="1"/>
      <c r="AA11716" s="1"/>
      <c r="AB11716" s="1"/>
      <c r="AC11716" s="1"/>
      <c r="AJ11716" s="1"/>
      <c r="AK11716" s="1"/>
      <c r="AL11716" s="1"/>
    </row>
    <row r="11717">
      <c r="I11717" s="1"/>
      <c r="J11717" s="1"/>
      <c r="K11717" s="1"/>
      <c r="AA11717" s="1"/>
      <c r="AB11717" s="1"/>
      <c r="AC11717" s="1"/>
      <c r="AJ11717" s="1"/>
      <c r="AK11717" s="1"/>
      <c r="AL11717" s="1"/>
    </row>
    <row r="11718">
      <c r="I11718" s="1"/>
      <c r="J11718" s="1"/>
      <c r="K11718" s="1"/>
      <c r="AA11718" s="1"/>
      <c r="AB11718" s="1"/>
      <c r="AC11718" s="1"/>
      <c r="AJ11718" s="1"/>
      <c r="AK11718" s="1"/>
      <c r="AL11718" s="1"/>
    </row>
    <row r="11719">
      <c r="I11719" s="1"/>
      <c r="J11719" s="1"/>
      <c r="K11719" s="1"/>
      <c r="AA11719" s="1"/>
      <c r="AB11719" s="1"/>
      <c r="AC11719" s="1"/>
      <c r="AJ11719" s="1"/>
      <c r="AK11719" s="1"/>
      <c r="AL11719" s="1"/>
    </row>
    <row r="11720">
      <c r="I11720" s="1"/>
      <c r="J11720" s="1"/>
      <c r="K11720" s="1"/>
      <c r="AA11720" s="1"/>
      <c r="AB11720" s="1"/>
      <c r="AC11720" s="1"/>
      <c r="AJ11720" s="1"/>
      <c r="AK11720" s="1"/>
      <c r="AL11720" s="1"/>
    </row>
    <row r="11721">
      <c r="I11721" s="1"/>
      <c r="J11721" s="1"/>
      <c r="K11721" s="1"/>
      <c r="AA11721" s="1"/>
      <c r="AB11721" s="1"/>
      <c r="AC11721" s="1"/>
      <c r="AJ11721" s="1"/>
      <c r="AK11721" s="1"/>
      <c r="AL11721" s="1"/>
    </row>
    <row r="11722">
      <c r="I11722" s="1"/>
      <c r="J11722" s="1"/>
      <c r="K11722" s="1"/>
      <c r="AA11722" s="1"/>
      <c r="AB11722" s="1"/>
      <c r="AC11722" s="1"/>
      <c r="AJ11722" s="1"/>
      <c r="AK11722" s="1"/>
      <c r="AL11722" s="1"/>
    </row>
    <row r="11723">
      <c r="I11723" s="1"/>
      <c r="J11723" s="1"/>
      <c r="K11723" s="1"/>
      <c r="AA11723" s="1"/>
      <c r="AB11723" s="1"/>
      <c r="AC11723" s="1"/>
      <c r="AJ11723" s="1"/>
      <c r="AK11723" s="1"/>
      <c r="AL11723" s="1"/>
    </row>
    <row r="11724">
      <c r="I11724" s="1"/>
      <c r="J11724" s="1"/>
      <c r="K11724" s="1"/>
      <c r="AA11724" s="1"/>
      <c r="AB11724" s="1"/>
      <c r="AC11724" s="1"/>
      <c r="AJ11724" s="1"/>
      <c r="AK11724" s="1"/>
      <c r="AL11724" s="1"/>
    </row>
    <row r="11725">
      <c r="I11725" s="1"/>
      <c r="J11725" s="1"/>
      <c r="K11725" s="1"/>
      <c r="AA11725" s="1"/>
      <c r="AB11725" s="1"/>
      <c r="AC11725" s="1"/>
      <c r="AJ11725" s="1"/>
      <c r="AK11725" s="1"/>
      <c r="AL11725" s="1"/>
    </row>
    <row r="11726">
      <c r="I11726" s="1"/>
      <c r="J11726" s="1"/>
      <c r="K11726" s="1"/>
      <c r="AA11726" s="1"/>
      <c r="AB11726" s="1"/>
      <c r="AC11726" s="1"/>
      <c r="AJ11726" s="1"/>
      <c r="AK11726" s="1"/>
      <c r="AL11726" s="1"/>
    </row>
    <row r="11727">
      <c r="I11727" s="1"/>
      <c r="J11727" s="1"/>
      <c r="K11727" s="1"/>
      <c r="AA11727" s="1"/>
      <c r="AB11727" s="1"/>
      <c r="AC11727" s="1"/>
      <c r="AJ11727" s="1"/>
      <c r="AK11727" s="1"/>
      <c r="AL11727" s="1"/>
    </row>
    <row r="11728">
      <c r="I11728" s="1"/>
      <c r="J11728" s="1"/>
      <c r="K11728" s="1"/>
      <c r="AA11728" s="1"/>
      <c r="AB11728" s="1"/>
      <c r="AC11728" s="1"/>
      <c r="AJ11728" s="1"/>
      <c r="AK11728" s="1"/>
      <c r="AL11728" s="1"/>
    </row>
    <row r="11729">
      <c r="I11729" s="1"/>
      <c r="J11729" s="1"/>
      <c r="K11729" s="1"/>
      <c r="AA11729" s="1"/>
      <c r="AB11729" s="1"/>
      <c r="AC11729" s="1"/>
      <c r="AJ11729" s="1"/>
      <c r="AK11729" s="1"/>
      <c r="AL11729" s="1"/>
    </row>
    <row r="11730">
      <c r="I11730" s="1"/>
      <c r="J11730" s="1"/>
      <c r="K11730" s="1"/>
      <c r="AA11730" s="1"/>
      <c r="AB11730" s="1"/>
      <c r="AC11730" s="1"/>
      <c r="AJ11730" s="1"/>
      <c r="AK11730" s="1"/>
      <c r="AL11730" s="1"/>
    </row>
    <row r="11731">
      <c r="I11731" s="1"/>
      <c r="J11731" s="1"/>
      <c r="K11731" s="1"/>
      <c r="AA11731" s="1"/>
      <c r="AB11731" s="1"/>
      <c r="AC11731" s="1"/>
      <c r="AJ11731" s="1"/>
      <c r="AK11731" s="1"/>
      <c r="AL11731" s="1"/>
    </row>
    <row r="11732">
      <c r="I11732" s="1"/>
      <c r="J11732" s="1"/>
      <c r="K11732" s="1"/>
      <c r="AA11732" s="1"/>
      <c r="AB11732" s="1"/>
      <c r="AC11732" s="1"/>
      <c r="AJ11732" s="1"/>
      <c r="AK11732" s="1"/>
      <c r="AL11732" s="1"/>
    </row>
    <row r="11733">
      <c r="I11733" s="1"/>
      <c r="J11733" s="1"/>
      <c r="K11733" s="1"/>
      <c r="AA11733" s="1"/>
      <c r="AB11733" s="1"/>
      <c r="AC11733" s="1"/>
      <c r="AJ11733" s="1"/>
      <c r="AK11733" s="1"/>
      <c r="AL11733" s="1"/>
    </row>
    <row r="11734">
      <c r="I11734" s="1"/>
      <c r="J11734" s="1"/>
      <c r="K11734" s="1"/>
      <c r="AA11734" s="1"/>
      <c r="AB11734" s="1"/>
      <c r="AC11734" s="1"/>
      <c r="AJ11734" s="1"/>
      <c r="AK11734" s="1"/>
      <c r="AL11734" s="1"/>
    </row>
    <row r="11735">
      <c r="I11735" s="1"/>
      <c r="J11735" s="1"/>
      <c r="K11735" s="1"/>
      <c r="AA11735" s="1"/>
      <c r="AB11735" s="1"/>
      <c r="AC11735" s="1"/>
      <c r="AJ11735" s="1"/>
      <c r="AK11735" s="1"/>
      <c r="AL11735" s="1"/>
    </row>
    <row r="11736">
      <c r="I11736" s="1"/>
      <c r="J11736" s="1"/>
      <c r="K11736" s="1"/>
      <c r="AA11736" s="1"/>
      <c r="AB11736" s="1"/>
      <c r="AC11736" s="1"/>
      <c r="AJ11736" s="1"/>
      <c r="AK11736" s="1"/>
      <c r="AL11736" s="1"/>
    </row>
    <row r="11737">
      <c r="I11737" s="1"/>
      <c r="J11737" s="1"/>
      <c r="K11737" s="1"/>
      <c r="AA11737" s="1"/>
      <c r="AB11737" s="1"/>
      <c r="AC11737" s="1"/>
      <c r="AJ11737" s="1"/>
      <c r="AK11737" s="1"/>
      <c r="AL11737" s="1"/>
    </row>
    <row r="11738">
      <c r="I11738" s="1"/>
      <c r="J11738" s="1"/>
      <c r="K11738" s="1"/>
      <c r="AA11738" s="1"/>
      <c r="AB11738" s="1"/>
      <c r="AC11738" s="1"/>
      <c r="AJ11738" s="1"/>
      <c r="AK11738" s="1"/>
      <c r="AL11738" s="1"/>
    </row>
    <row r="11739">
      <c r="I11739" s="1"/>
      <c r="J11739" s="1"/>
      <c r="K11739" s="1"/>
      <c r="AA11739" s="1"/>
      <c r="AB11739" s="1"/>
      <c r="AC11739" s="1"/>
      <c r="AJ11739" s="1"/>
      <c r="AK11739" s="1"/>
      <c r="AL11739" s="1"/>
    </row>
    <row r="11740">
      <c r="I11740" s="1"/>
      <c r="J11740" s="1"/>
      <c r="K11740" s="1"/>
      <c r="AA11740" s="1"/>
      <c r="AB11740" s="1"/>
      <c r="AC11740" s="1"/>
      <c r="AJ11740" s="1"/>
      <c r="AK11740" s="1"/>
      <c r="AL11740" s="1"/>
    </row>
    <row r="11741">
      <c r="I11741" s="1"/>
      <c r="J11741" s="1"/>
      <c r="K11741" s="1"/>
      <c r="AA11741" s="1"/>
      <c r="AB11741" s="1"/>
      <c r="AC11741" s="1"/>
      <c r="AJ11741" s="1"/>
      <c r="AK11741" s="1"/>
      <c r="AL11741" s="1"/>
    </row>
    <row r="11742">
      <c r="I11742" s="1"/>
      <c r="J11742" s="1"/>
      <c r="K11742" s="1"/>
      <c r="AA11742" s="1"/>
      <c r="AB11742" s="1"/>
      <c r="AC11742" s="1"/>
      <c r="AJ11742" s="1"/>
      <c r="AK11742" s="1"/>
      <c r="AL11742" s="1"/>
    </row>
    <row r="11743">
      <c r="I11743" s="1"/>
      <c r="J11743" s="1"/>
      <c r="K11743" s="1"/>
      <c r="AA11743" s="1"/>
      <c r="AB11743" s="1"/>
      <c r="AC11743" s="1"/>
      <c r="AJ11743" s="1"/>
      <c r="AK11743" s="1"/>
      <c r="AL11743" s="1"/>
    </row>
    <row r="11744">
      <c r="I11744" s="1"/>
      <c r="J11744" s="1"/>
      <c r="K11744" s="1"/>
      <c r="AA11744" s="1"/>
      <c r="AB11744" s="1"/>
      <c r="AC11744" s="1"/>
      <c r="AJ11744" s="1"/>
      <c r="AK11744" s="1"/>
      <c r="AL11744" s="1"/>
    </row>
    <row r="11745">
      <c r="I11745" s="1"/>
      <c r="J11745" s="1"/>
      <c r="K11745" s="1"/>
      <c r="AA11745" s="1"/>
      <c r="AB11745" s="1"/>
      <c r="AC11745" s="1"/>
      <c r="AJ11745" s="1"/>
      <c r="AK11745" s="1"/>
      <c r="AL11745" s="1"/>
    </row>
    <row r="11746">
      <c r="I11746" s="1"/>
      <c r="J11746" s="1"/>
      <c r="K11746" s="1"/>
      <c r="AA11746" s="1"/>
      <c r="AB11746" s="1"/>
      <c r="AC11746" s="1"/>
      <c r="AJ11746" s="1"/>
      <c r="AK11746" s="1"/>
      <c r="AL11746" s="1"/>
    </row>
    <row r="11747">
      <c r="I11747" s="1"/>
      <c r="J11747" s="1"/>
      <c r="K11747" s="1"/>
      <c r="AA11747" s="1"/>
      <c r="AB11747" s="1"/>
      <c r="AC11747" s="1"/>
      <c r="AJ11747" s="1"/>
      <c r="AK11747" s="1"/>
      <c r="AL11747" s="1"/>
    </row>
    <row r="11748">
      <c r="I11748" s="1"/>
      <c r="J11748" s="1"/>
      <c r="K11748" s="1"/>
      <c r="AA11748" s="1"/>
      <c r="AB11748" s="1"/>
      <c r="AC11748" s="1"/>
      <c r="AJ11748" s="1"/>
      <c r="AK11748" s="1"/>
      <c r="AL11748" s="1"/>
    </row>
    <row r="11749">
      <c r="I11749" s="1"/>
      <c r="J11749" s="1"/>
      <c r="K11749" s="1"/>
      <c r="AA11749" s="1"/>
      <c r="AB11749" s="1"/>
      <c r="AC11749" s="1"/>
      <c r="AJ11749" s="1"/>
      <c r="AK11749" s="1"/>
      <c r="AL11749" s="1"/>
    </row>
    <row r="11750">
      <c r="I11750" s="1"/>
      <c r="J11750" s="1"/>
      <c r="K11750" s="1"/>
      <c r="AA11750" s="1"/>
      <c r="AB11750" s="1"/>
      <c r="AC11750" s="1"/>
      <c r="AJ11750" s="1"/>
      <c r="AK11750" s="1"/>
      <c r="AL11750" s="1"/>
    </row>
    <row r="11751">
      <c r="I11751" s="1"/>
      <c r="J11751" s="1"/>
      <c r="K11751" s="1"/>
      <c r="AA11751" s="1"/>
      <c r="AB11751" s="1"/>
      <c r="AC11751" s="1"/>
      <c r="AJ11751" s="1"/>
      <c r="AK11751" s="1"/>
      <c r="AL11751" s="1"/>
    </row>
    <row r="11752">
      <c r="I11752" s="1"/>
      <c r="J11752" s="1"/>
      <c r="K11752" s="1"/>
      <c r="AA11752" s="1"/>
      <c r="AB11752" s="1"/>
      <c r="AC11752" s="1"/>
      <c r="AJ11752" s="1"/>
      <c r="AK11752" s="1"/>
      <c r="AL11752" s="1"/>
    </row>
    <row r="11753">
      <c r="I11753" s="1"/>
      <c r="J11753" s="1"/>
      <c r="K11753" s="1"/>
      <c r="AA11753" s="1"/>
      <c r="AB11753" s="1"/>
      <c r="AC11753" s="1"/>
      <c r="AJ11753" s="1"/>
      <c r="AK11753" s="1"/>
      <c r="AL11753" s="1"/>
    </row>
    <row r="11754">
      <c r="I11754" s="1"/>
      <c r="J11754" s="1"/>
      <c r="K11754" s="1"/>
      <c r="AA11754" s="1"/>
      <c r="AB11754" s="1"/>
      <c r="AC11754" s="1"/>
      <c r="AJ11754" s="1"/>
      <c r="AK11754" s="1"/>
      <c r="AL11754" s="1"/>
    </row>
    <row r="11755">
      <c r="I11755" s="1"/>
      <c r="J11755" s="1"/>
      <c r="K11755" s="1"/>
      <c r="AA11755" s="1"/>
      <c r="AB11755" s="1"/>
      <c r="AC11755" s="1"/>
      <c r="AJ11755" s="1"/>
      <c r="AK11755" s="1"/>
      <c r="AL11755" s="1"/>
    </row>
    <row r="11756">
      <c r="I11756" s="1"/>
      <c r="J11756" s="1"/>
      <c r="K11756" s="1"/>
      <c r="AA11756" s="1"/>
      <c r="AB11756" s="1"/>
      <c r="AC11756" s="1"/>
      <c r="AJ11756" s="1"/>
      <c r="AK11756" s="1"/>
      <c r="AL11756" s="1"/>
    </row>
    <row r="11757">
      <c r="I11757" s="1"/>
      <c r="J11757" s="1"/>
      <c r="K11757" s="1"/>
      <c r="AA11757" s="1"/>
      <c r="AB11757" s="1"/>
      <c r="AC11757" s="1"/>
      <c r="AJ11757" s="1"/>
      <c r="AK11757" s="1"/>
      <c r="AL11757" s="1"/>
    </row>
    <row r="11758">
      <c r="I11758" s="1"/>
      <c r="J11758" s="1"/>
      <c r="K11758" s="1"/>
      <c r="AA11758" s="1"/>
      <c r="AB11758" s="1"/>
      <c r="AC11758" s="1"/>
      <c r="AJ11758" s="1"/>
      <c r="AK11758" s="1"/>
      <c r="AL11758" s="1"/>
    </row>
    <row r="11759">
      <c r="I11759" s="1"/>
      <c r="J11759" s="1"/>
      <c r="K11759" s="1"/>
      <c r="AA11759" s="1"/>
      <c r="AB11759" s="1"/>
      <c r="AC11759" s="1"/>
      <c r="AJ11759" s="1"/>
      <c r="AK11759" s="1"/>
      <c r="AL11759" s="1"/>
    </row>
    <row r="11760">
      <c r="I11760" s="1"/>
      <c r="J11760" s="1"/>
      <c r="K11760" s="1"/>
      <c r="AA11760" s="1"/>
      <c r="AB11760" s="1"/>
      <c r="AC11760" s="1"/>
      <c r="AJ11760" s="1"/>
      <c r="AK11760" s="1"/>
      <c r="AL11760" s="1"/>
    </row>
    <row r="11761">
      <c r="I11761" s="1"/>
      <c r="J11761" s="1"/>
      <c r="K11761" s="1"/>
      <c r="AA11761" s="1"/>
      <c r="AB11761" s="1"/>
      <c r="AC11761" s="1"/>
      <c r="AJ11761" s="1"/>
      <c r="AK11761" s="1"/>
      <c r="AL11761" s="1"/>
    </row>
    <row r="11762">
      <c r="I11762" s="1"/>
      <c r="J11762" s="1"/>
      <c r="K11762" s="1"/>
      <c r="AA11762" s="1"/>
      <c r="AB11762" s="1"/>
      <c r="AC11762" s="1"/>
      <c r="AJ11762" s="1"/>
      <c r="AK11762" s="1"/>
      <c r="AL11762" s="1"/>
    </row>
    <row r="11763">
      <c r="I11763" s="1"/>
      <c r="J11763" s="1"/>
      <c r="K11763" s="1"/>
      <c r="AA11763" s="1"/>
      <c r="AB11763" s="1"/>
      <c r="AC11763" s="1"/>
      <c r="AJ11763" s="1"/>
      <c r="AK11763" s="1"/>
      <c r="AL11763" s="1"/>
    </row>
    <row r="11764">
      <c r="I11764" s="1"/>
      <c r="J11764" s="1"/>
      <c r="K11764" s="1"/>
      <c r="AA11764" s="1"/>
      <c r="AB11764" s="1"/>
      <c r="AC11764" s="1"/>
      <c r="AJ11764" s="1"/>
      <c r="AK11764" s="1"/>
      <c r="AL11764" s="1"/>
    </row>
    <row r="11765">
      <c r="I11765" s="1"/>
      <c r="J11765" s="1"/>
      <c r="K11765" s="1"/>
      <c r="AA11765" s="1"/>
      <c r="AB11765" s="1"/>
      <c r="AC11765" s="1"/>
      <c r="AJ11765" s="1"/>
      <c r="AK11765" s="1"/>
      <c r="AL11765" s="1"/>
    </row>
    <row r="11766">
      <c r="I11766" s="1"/>
      <c r="J11766" s="1"/>
      <c r="K11766" s="1"/>
      <c r="AA11766" s="1"/>
      <c r="AB11766" s="1"/>
      <c r="AC11766" s="1"/>
      <c r="AJ11766" s="1"/>
      <c r="AK11766" s="1"/>
      <c r="AL11766" s="1"/>
    </row>
    <row r="11767">
      <c r="I11767" s="1"/>
      <c r="J11767" s="1"/>
      <c r="K11767" s="1"/>
      <c r="AA11767" s="1"/>
      <c r="AB11767" s="1"/>
      <c r="AC11767" s="1"/>
      <c r="AJ11767" s="1"/>
      <c r="AK11767" s="1"/>
      <c r="AL11767" s="1"/>
    </row>
    <row r="11768">
      <c r="I11768" s="1"/>
      <c r="J11768" s="1"/>
      <c r="K11768" s="1"/>
      <c r="AA11768" s="1"/>
      <c r="AB11768" s="1"/>
      <c r="AC11768" s="1"/>
      <c r="AJ11768" s="1"/>
      <c r="AK11768" s="1"/>
      <c r="AL11768" s="1"/>
    </row>
    <row r="11769">
      <c r="I11769" s="1"/>
      <c r="J11769" s="1"/>
      <c r="K11769" s="1"/>
      <c r="AA11769" s="1"/>
      <c r="AB11769" s="1"/>
      <c r="AC11769" s="1"/>
      <c r="AJ11769" s="1"/>
      <c r="AK11769" s="1"/>
      <c r="AL11769" s="1"/>
    </row>
    <row r="11770">
      <c r="I11770" s="1"/>
      <c r="J11770" s="1"/>
      <c r="K11770" s="1"/>
      <c r="AA11770" s="1"/>
      <c r="AB11770" s="1"/>
      <c r="AC11770" s="1"/>
      <c r="AJ11770" s="1"/>
      <c r="AK11770" s="1"/>
      <c r="AL11770" s="1"/>
    </row>
    <row r="11771">
      <c r="I11771" s="1"/>
      <c r="J11771" s="1"/>
      <c r="K11771" s="1"/>
      <c r="AA11771" s="1"/>
      <c r="AB11771" s="1"/>
      <c r="AC11771" s="1"/>
      <c r="AJ11771" s="1"/>
      <c r="AK11771" s="1"/>
      <c r="AL11771" s="1"/>
    </row>
    <row r="11772">
      <c r="I11772" s="1"/>
      <c r="J11772" s="1"/>
      <c r="K11772" s="1"/>
      <c r="AA11772" s="1"/>
      <c r="AB11772" s="1"/>
      <c r="AC11772" s="1"/>
      <c r="AJ11772" s="1"/>
      <c r="AK11772" s="1"/>
      <c r="AL11772" s="1"/>
    </row>
    <row r="11773">
      <c r="I11773" s="1"/>
      <c r="J11773" s="1"/>
      <c r="K11773" s="1"/>
      <c r="AA11773" s="1"/>
      <c r="AB11773" s="1"/>
      <c r="AC11773" s="1"/>
      <c r="AJ11773" s="1"/>
      <c r="AK11773" s="1"/>
      <c r="AL11773" s="1"/>
    </row>
    <row r="11774">
      <c r="I11774" s="1"/>
      <c r="J11774" s="1"/>
      <c r="K11774" s="1"/>
      <c r="AA11774" s="1"/>
      <c r="AB11774" s="1"/>
      <c r="AC11774" s="1"/>
      <c r="AJ11774" s="1"/>
      <c r="AK11774" s="1"/>
      <c r="AL11774" s="1"/>
    </row>
    <row r="11775">
      <c r="I11775" s="1"/>
      <c r="J11775" s="1"/>
      <c r="K11775" s="1"/>
      <c r="AA11775" s="1"/>
      <c r="AB11775" s="1"/>
      <c r="AC11775" s="1"/>
      <c r="AJ11775" s="1"/>
      <c r="AK11775" s="1"/>
      <c r="AL11775" s="1"/>
    </row>
    <row r="11776">
      <c r="I11776" s="1"/>
      <c r="J11776" s="1"/>
      <c r="K11776" s="1"/>
      <c r="AA11776" s="1"/>
      <c r="AB11776" s="1"/>
      <c r="AC11776" s="1"/>
      <c r="AJ11776" s="1"/>
      <c r="AK11776" s="1"/>
      <c r="AL11776" s="1"/>
    </row>
    <row r="11777">
      <c r="I11777" s="1"/>
      <c r="J11777" s="1"/>
      <c r="K11777" s="1"/>
      <c r="AA11777" s="1"/>
      <c r="AB11777" s="1"/>
      <c r="AC11777" s="1"/>
      <c r="AJ11777" s="1"/>
      <c r="AK11777" s="1"/>
      <c r="AL11777" s="1"/>
    </row>
    <row r="11778">
      <c r="I11778" s="1"/>
      <c r="J11778" s="1"/>
      <c r="K11778" s="1"/>
      <c r="AA11778" s="1"/>
      <c r="AB11778" s="1"/>
      <c r="AC11778" s="1"/>
      <c r="AJ11778" s="1"/>
      <c r="AK11778" s="1"/>
      <c r="AL11778" s="1"/>
    </row>
    <row r="11779">
      <c r="I11779" s="1"/>
      <c r="J11779" s="1"/>
      <c r="K11779" s="1"/>
      <c r="AA11779" s="1"/>
      <c r="AB11779" s="1"/>
      <c r="AC11779" s="1"/>
      <c r="AJ11779" s="1"/>
      <c r="AK11779" s="1"/>
      <c r="AL11779" s="1"/>
    </row>
    <row r="11780">
      <c r="I11780" s="1"/>
      <c r="J11780" s="1"/>
      <c r="K11780" s="1"/>
      <c r="AA11780" s="1"/>
      <c r="AB11780" s="1"/>
      <c r="AC11780" s="1"/>
      <c r="AJ11780" s="1"/>
      <c r="AK11780" s="1"/>
      <c r="AL11780" s="1"/>
    </row>
    <row r="11781">
      <c r="I11781" s="1"/>
      <c r="J11781" s="1"/>
      <c r="K11781" s="1"/>
      <c r="AA11781" s="1"/>
      <c r="AB11781" s="1"/>
      <c r="AC11781" s="1"/>
      <c r="AJ11781" s="1"/>
      <c r="AK11781" s="1"/>
      <c r="AL11781" s="1"/>
    </row>
    <row r="11782">
      <c r="I11782" s="1"/>
      <c r="J11782" s="1"/>
      <c r="K11782" s="1"/>
      <c r="AA11782" s="1"/>
      <c r="AB11782" s="1"/>
      <c r="AC11782" s="1"/>
      <c r="AJ11782" s="1"/>
      <c r="AK11782" s="1"/>
      <c r="AL11782" s="1"/>
    </row>
    <row r="11783">
      <c r="I11783" s="1"/>
      <c r="J11783" s="1"/>
      <c r="K11783" s="1"/>
      <c r="AA11783" s="1"/>
      <c r="AB11783" s="1"/>
      <c r="AC11783" s="1"/>
      <c r="AJ11783" s="1"/>
      <c r="AK11783" s="1"/>
      <c r="AL11783" s="1"/>
    </row>
    <row r="11784">
      <c r="I11784" s="1"/>
      <c r="J11784" s="1"/>
      <c r="K11784" s="1"/>
      <c r="AA11784" s="1"/>
      <c r="AB11784" s="1"/>
      <c r="AC11784" s="1"/>
      <c r="AJ11784" s="1"/>
      <c r="AK11784" s="1"/>
      <c r="AL11784" s="1"/>
    </row>
    <row r="11785">
      <c r="I11785" s="1"/>
      <c r="J11785" s="1"/>
      <c r="K11785" s="1"/>
      <c r="AA11785" s="1"/>
      <c r="AB11785" s="1"/>
      <c r="AC11785" s="1"/>
      <c r="AJ11785" s="1"/>
      <c r="AK11785" s="1"/>
      <c r="AL11785" s="1"/>
    </row>
    <row r="11786">
      <c r="I11786" s="1"/>
      <c r="J11786" s="1"/>
      <c r="K11786" s="1"/>
      <c r="AA11786" s="1"/>
      <c r="AB11786" s="1"/>
      <c r="AC11786" s="1"/>
      <c r="AJ11786" s="1"/>
      <c r="AK11786" s="1"/>
      <c r="AL11786" s="1"/>
    </row>
    <row r="11787">
      <c r="I11787" s="1"/>
      <c r="J11787" s="1"/>
      <c r="K11787" s="1"/>
      <c r="AA11787" s="1"/>
      <c r="AB11787" s="1"/>
      <c r="AC11787" s="1"/>
      <c r="AJ11787" s="1"/>
      <c r="AK11787" s="1"/>
      <c r="AL11787" s="1"/>
    </row>
    <row r="11788">
      <c r="I11788" s="1"/>
      <c r="J11788" s="1"/>
      <c r="K11788" s="1"/>
      <c r="AA11788" s="1"/>
      <c r="AB11788" s="1"/>
      <c r="AC11788" s="1"/>
      <c r="AJ11788" s="1"/>
      <c r="AK11788" s="1"/>
      <c r="AL11788" s="1"/>
    </row>
    <row r="11789">
      <c r="I11789" s="1"/>
      <c r="J11789" s="1"/>
      <c r="K11789" s="1"/>
      <c r="AA11789" s="1"/>
      <c r="AB11789" s="1"/>
      <c r="AC11789" s="1"/>
      <c r="AJ11789" s="1"/>
      <c r="AK11789" s="1"/>
      <c r="AL11789" s="1"/>
    </row>
    <row r="11790">
      <c r="I11790" s="1"/>
      <c r="J11790" s="1"/>
      <c r="K11790" s="1"/>
      <c r="AA11790" s="1"/>
      <c r="AB11790" s="1"/>
      <c r="AC11790" s="1"/>
      <c r="AJ11790" s="1"/>
      <c r="AK11790" s="1"/>
      <c r="AL11790" s="1"/>
    </row>
    <row r="11791">
      <c r="I11791" s="1"/>
      <c r="J11791" s="1"/>
      <c r="K11791" s="1"/>
      <c r="AA11791" s="1"/>
      <c r="AB11791" s="1"/>
      <c r="AC11791" s="1"/>
      <c r="AJ11791" s="1"/>
      <c r="AK11791" s="1"/>
      <c r="AL11791" s="1"/>
    </row>
    <row r="11792">
      <c r="I11792" s="1"/>
      <c r="J11792" s="1"/>
      <c r="K11792" s="1"/>
      <c r="AA11792" s="1"/>
      <c r="AB11792" s="1"/>
      <c r="AC11792" s="1"/>
      <c r="AJ11792" s="1"/>
      <c r="AK11792" s="1"/>
      <c r="AL11792" s="1"/>
    </row>
    <row r="11793">
      <c r="I11793" s="1"/>
      <c r="J11793" s="1"/>
      <c r="K11793" s="1"/>
      <c r="AA11793" s="1"/>
      <c r="AB11793" s="1"/>
      <c r="AC11793" s="1"/>
      <c r="AJ11793" s="1"/>
      <c r="AK11793" s="1"/>
      <c r="AL11793" s="1"/>
    </row>
    <row r="11794">
      <c r="I11794" s="1"/>
      <c r="J11794" s="1"/>
      <c r="K11794" s="1"/>
      <c r="AA11794" s="1"/>
      <c r="AB11794" s="1"/>
      <c r="AC11794" s="1"/>
      <c r="AJ11794" s="1"/>
      <c r="AK11794" s="1"/>
      <c r="AL11794" s="1"/>
    </row>
    <row r="11795">
      <c r="I11795" s="1"/>
      <c r="J11795" s="1"/>
      <c r="K11795" s="1"/>
      <c r="AA11795" s="1"/>
      <c r="AB11795" s="1"/>
      <c r="AC11795" s="1"/>
      <c r="AJ11795" s="1"/>
      <c r="AK11795" s="1"/>
      <c r="AL11795" s="1"/>
    </row>
    <row r="11796">
      <c r="I11796" s="1"/>
      <c r="J11796" s="1"/>
      <c r="K11796" s="1"/>
      <c r="AA11796" s="1"/>
      <c r="AB11796" s="1"/>
      <c r="AC11796" s="1"/>
      <c r="AJ11796" s="1"/>
      <c r="AK11796" s="1"/>
      <c r="AL11796" s="1"/>
    </row>
    <row r="11797">
      <c r="I11797" s="1"/>
      <c r="J11797" s="1"/>
      <c r="K11797" s="1"/>
      <c r="AA11797" s="1"/>
      <c r="AB11797" s="1"/>
      <c r="AC11797" s="1"/>
      <c r="AJ11797" s="1"/>
      <c r="AK11797" s="1"/>
      <c r="AL11797" s="1"/>
    </row>
    <row r="11798">
      <c r="I11798" s="1"/>
      <c r="J11798" s="1"/>
      <c r="K11798" s="1"/>
      <c r="AA11798" s="1"/>
      <c r="AB11798" s="1"/>
      <c r="AC11798" s="1"/>
      <c r="AJ11798" s="1"/>
      <c r="AK11798" s="1"/>
      <c r="AL11798" s="1"/>
    </row>
    <row r="11799">
      <c r="I11799" s="1"/>
      <c r="J11799" s="1"/>
      <c r="K11799" s="1"/>
      <c r="AA11799" s="1"/>
      <c r="AB11799" s="1"/>
      <c r="AC11799" s="1"/>
      <c r="AJ11799" s="1"/>
      <c r="AK11799" s="1"/>
      <c r="AL11799" s="1"/>
    </row>
    <row r="11800">
      <c r="I11800" s="1"/>
      <c r="J11800" s="1"/>
      <c r="K11800" s="1"/>
      <c r="AA11800" s="1"/>
      <c r="AB11800" s="1"/>
      <c r="AC11800" s="1"/>
      <c r="AJ11800" s="1"/>
      <c r="AK11800" s="1"/>
      <c r="AL11800" s="1"/>
    </row>
    <row r="11801">
      <c r="I11801" s="1"/>
      <c r="J11801" s="1"/>
      <c r="K11801" s="1"/>
      <c r="AA11801" s="1"/>
      <c r="AB11801" s="1"/>
      <c r="AC11801" s="1"/>
      <c r="AJ11801" s="1"/>
      <c r="AK11801" s="1"/>
      <c r="AL11801" s="1"/>
    </row>
    <row r="11802">
      <c r="I11802" s="1"/>
      <c r="J11802" s="1"/>
      <c r="K11802" s="1"/>
      <c r="AA11802" s="1"/>
      <c r="AB11802" s="1"/>
      <c r="AC11802" s="1"/>
      <c r="AJ11802" s="1"/>
      <c r="AK11802" s="1"/>
      <c r="AL11802" s="1"/>
    </row>
    <row r="11803">
      <c r="I11803" s="1"/>
      <c r="J11803" s="1"/>
      <c r="K11803" s="1"/>
      <c r="AA11803" s="1"/>
      <c r="AB11803" s="1"/>
      <c r="AC11803" s="1"/>
      <c r="AJ11803" s="1"/>
      <c r="AK11803" s="1"/>
      <c r="AL11803" s="1"/>
    </row>
    <row r="11804">
      <c r="I11804" s="1"/>
      <c r="J11804" s="1"/>
      <c r="K11804" s="1"/>
      <c r="AA11804" s="1"/>
      <c r="AB11804" s="1"/>
      <c r="AC11804" s="1"/>
      <c r="AJ11804" s="1"/>
      <c r="AK11804" s="1"/>
      <c r="AL11804" s="1"/>
    </row>
    <row r="11805">
      <c r="I11805" s="1"/>
      <c r="J11805" s="1"/>
      <c r="K11805" s="1"/>
      <c r="AA11805" s="1"/>
      <c r="AB11805" s="1"/>
      <c r="AC11805" s="1"/>
      <c r="AJ11805" s="1"/>
      <c r="AK11805" s="1"/>
      <c r="AL11805" s="1"/>
    </row>
    <row r="11806">
      <c r="I11806" s="1"/>
      <c r="J11806" s="1"/>
      <c r="K11806" s="1"/>
      <c r="AA11806" s="1"/>
      <c r="AB11806" s="1"/>
      <c r="AC11806" s="1"/>
      <c r="AJ11806" s="1"/>
      <c r="AK11806" s="1"/>
      <c r="AL11806" s="1"/>
    </row>
    <row r="11807">
      <c r="I11807" s="1"/>
      <c r="J11807" s="1"/>
      <c r="K11807" s="1"/>
      <c r="AA11807" s="1"/>
      <c r="AB11807" s="1"/>
      <c r="AC11807" s="1"/>
      <c r="AJ11807" s="1"/>
      <c r="AK11807" s="1"/>
      <c r="AL11807" s="1"/>
    </row>
    <row r="11808">
      <c r="I11808" s="1"/>
      <c r="J11808" s="1"/>
      <c r="K11808" s="1"/>
      <c r="AA11808" s="1"/>
      <c r="AB11808" s="1"/>
      <c r="AC11808" s="1"/>
      <c r="AJ11808" s="1"/>
      <c r="AK11808" s="1"/>
      <c r="AL11808" s="1"/>
    </row>
    <row r="11809">
      <c r="I11809" s="1"/>
      <c r="J11809" s="1"/>
      <c r="K11809" s="1"/>
      <c r="AA11809" s="1"/>
      <c r="AB11809" s="1"/>
      <c r="AC11809" s="1"/>
      <c r="AJ11809" s="1"/>
      <c r="AK11809" s="1"/>
      <c r="AL11809" s="1"/>
    </row>
    <row r="11810">
      <c r="I11810" s="1"/>
      <c r="J11810" s="1"/>
      <c r="K11810" s="1"/>
      <c r="AA11810" s="1"/>
      <c r="AB11810" s="1"/>
      <c r="AC11810" s="1"/>
      <c r="AJ11810" s="1"/>
      <c r="AK11810" s="1"/>
      <c r="AL11810" s="1"/>
    </row>
    <row r="11811">
      <c r="I11811" s="1"/>
      <c r="J11811" s="1"/>
      <c r="K11811" s="1"/>
      <c r="AA11811" s="1"/>
      <c r="AB11811" s="1"/>
      <c r="AC11811" s="1"/>
      <c r="AJ11811" s="1"/>
      <c r="AK11811" s="1"/>
      <c r="AL11811" s="1"/>
    </row>
    <row r="11812">
      <c r="I11812" s="1"/>
      <c r="J11812" s="1"/>
      <c r="K11812" s="1"/>
      <c r="AA11812" s="1"/>
      <c r="AB11812" s="1"/>
      <c r="AC11812" s="1"/>
      <c r="AJ11812" s="1"/>
      <c r="AK11812" s="1"/>
      <c r="AL11812" s="1"/>
    </row>
    <row r="11813">
      <c r="I11813" s="1"/>
      <c r="J11813" s="1"/>
      <c r="K11813" s="1"/>
      <c r="AA11813" s="1"/>
      <c r="AB11813" s="1"/>
      <c r="AC11813" s="1"/>
      <c r="AJ11813" s="1"/>
      <c r="AK11813" s="1"/>
      <c r="AL11813" s="1"/>
    </row>
    <row r="11814">
      <c r="I11814" s="1"/>
      <c r="J11814" s="1"/>
      <c r="K11814" s="1"/>
      <c r="AA11814" s="1"/>
      <c r="AB11814" s="1"/>
      <c r="AC11814" s="1"/>
      <c r="AJ11814" s="1"/>
      <c r="AK11814" s="1"/>
      <c r="AL11814" s="1"/>
    </row>
    <row r="11815">
      <c r="I11815" s="1"/>
      <c r="J11815" s="1"/>
      <c r="K11815" s="1"/>
      <c r="AA11815" s="1"/>
      <c r="AB11815" s="1"/>
      <c r="AC11815" s="1"/>
      <c r="AJ11815" s="1"/>
      <c r="AK11815" s="1"/>
      <c r="AL11815" s="1"/>
    </row>
    <row r="11816">
      <c r="I11816" s="1"/>
      <c r="J11816" s="1"/>
      <c r="K11816" s="1"/>
      <c r="AA11816" s="1"/>
      <c r="AB11816" s="1"/>
      <c r="AC11816" s="1"/>
      <c r="AJ11816" s="1"/>
      <c r="AK11816" s="1"/>
      <c r="AL11816" s="1"/>
    </row>
    <row r="11817">
      <c r="I11817" s="1"/>
      <c r="J11817" s="1"/>
      <c r="K11817" s="1"/>
      <c r="AA11817" s="1"/>
      <c r="AB11817" s="1"/>
      <c r="AC11817" s="1"/>
      <c r="AJ11817" s="1"/>
      <c r="AK11817" s="1"/>
      <c r="AL11817" s="1"/>
    </row>
    <row r="11818">
      <c r="I11818" s="1"/>
      <c r="J11818" s="1"/>
      <c r="K11818" s="1"/>
      <c r="AA11818" s="1"/>
      <c r="AB11818" s="1"/>
      <c r="AC11818" s="1"/>
      <c r="AJ11818" s="1"/>
      <c r="AK11818" s="1"/>
      <c r="AL11818" s="1"/>
    </row>
    <row r="11819">
      <c r="I11819" s="1"/>
      <c r="J11819" s="1"/>
      <c r="K11819" s="1"/>
      <c r="AA11819" s="1"/>
      <c r="AB11819" s="1"/>
      <c r="AC11819" s="1"/>
      <c r="AJ11819" s="1"/>
      <c r="AK11819" s="1"/>
      <c r="AL11819" s="1"/>
    </row>
    <row r="11820">
      <c r="I11820" s="1"/>
      <c r="J11820" s="1"/>
      <c r="K11820" s="1"/>
      <c r="AA11820" s="1"/>
      <c r="AB11820" s="1"/>
      <c r="AC11820" s="1"/>
      <c r="AJ11820" s="1"/>
      <c r="AK11820" s="1"/>
      <c r="AL11820" s="1"/>
    </row>
    <row r="11821">
      <c r="I11821" s="1"/>
      <c r="J11821" s="1"/>
      <c r="K11821" s="1"/>
      <c r="AA11821" s="1"/>
      <c r="AB11821" s="1"/>
      <c r="AC11821" s="1"/>
      <c r="AJ11821" s="1"/>
      <c r="AK11821" s="1"/>
      <c r="AL11821" s="1"/>
    </row>
    <row r="11822">
      <c r="I11822" s="1"/>
      <c r="J11822" s="1"/>
      <c r="K11822" s="1"/>
      <c r="AA11822" s="1"/>
      <c r="AB11822" s="1"/>
      <c r="AC11822" s="1"/>
      <c r="AJ11822" s="1"/>
      <c r="AK11822" s="1"/>
      <c r="AL11822" s="1"/>
    </row>
    <row r="11823">
      <c r="I11823" s="1"/>
      <c r="J11823" s="1"/>
      <c r="K11823" s="1"/>
      <c r="AA11823" s="1"/>
      <c r="AB11823" s="1"/>
      <c r="AC11823" s="1"/>
      <c r="AJ11823" s="1"/>
      <c r="AK11823" s="1"/>
      <c r="AL11823" s="1"/>
    </row>
    <row r="11824">
      <c r="I11824" s="1"/>
      <c r="J11824" s="1"/>
      <c r="K11824" s="1"/>
      <c r="AA11824" s="1"/>
      <c r="AB11824" s="1"/>
      <c r="AC11824" s="1"/>
      <c r="AJ11824" s="1"/>
      <c r="AK11824" s="1"/>
      <c r="AL11824" s="1"/>
    </row>
    <row r="11825">
      <c r="I11825" s="1"/>
      <c r="J11825" s="1"/>
      <c r="K11825" s="1"/>
      <c r="AA11825" s="1"/>
      <c r="AB11825" s="1"/>
      <c r="AC11825" s="1"/>
      <c r="AJ11825" s="1"/>
      <c r="AK11825" s="1"/>
      <c r="AL11825" s="1"/>
    </row>
    <row r="11826">
      <c r="I11826" s="1"/>
      <c r="J11826" s="1"/>
      <c r="K11826" s="1"/>
      <c r="AA11826" s="1"/>
      <c r="AB11826" s="1"/>
      <c r="AC11826" s="1"/>
      <c r="AJ11826" s="1"/>
      <c r="AK11826" s="1"/>
      <c r="AL11826" s="1"/>
    </row>
    <row r="11827">
      <c r="I11827" s="1"/>
      <c r="J11827" s="1"/>
      <c r="K11827" s="1"/>
      <c r="AA11827" s="1"/>
      <c r="AB11827" s="1"/>
      <c r="AC11827" s="1"/>
      <c r="AJ11827" s="1"/>
      <c r="AK11827" s="1"/>
      <c r="AL11827" s="1"/>
    </row>
    <row r="11828">
      <c r="I11828" s="1"/>
      <c r="J11828" s="1"/>
      <c r="K11828" s="1"/>
      <c r="AA11828" s="1"/>
      <c r="AB11828" s="1"/>
      <c r="AC11828" s="1"/>
      <c r="AJ11828" s="1"/>
      <c r="AK11828" s="1"/>
      <c r="AL11828" s="1"/>
    </row>
    <row r="11829">
      <c r="I11829" s="1"/>
      <c r="J11829" s="1"/>
      <c r="K11829" s="1"/>
      <c r="AA11829" s="1"/>
      <c r="AB11829" s="1"/>
      <c r="AC11829" s="1"/>
      <c r="AJ11829" s="1"/>
      <c r="AK11829" s="1"/>
      <c r="AL11829" s="1"/>
    </row>
    <row r="11830">
      <c r="I11830" s="1"/>
      <c r="J11830" s="1"/>
      <c r="K11830" s="1"/>
      <c r="AA11830" s="1"/>
      <c r="AB11830" s="1"/>
      <c r="AC11830" s="1"/>
      <c r="AJ11830" s="1"/>
      <c r="AK11830" s="1"/>
      <c r="AL11830" s="1"/>
    </row>
    <row r="11831">
      <c r="I11831" s="1"/>
      <c r="J11831" s="1"/>
      <c r="K11831" s="1"/>
      <c r="AA11831" s="1"/>
      <c r="AB11831" s="1"/>
      <c r="AC11831" s="1"/>
      <c r="AJ11831" s="1"/>
      <c r="AK11831" s="1"/>
      <c r="AL11831" s="1"/>
    </row>
    <row r="11832">
      <c r="I11832" s="1"/>
      <c r="J11832" s="1"/>
      <c r="K11832" s="1"/>
      <c r="AA11832" s="1"/>
      <c r="AB11832" s="1"/>
      <c r="AC11832" s="1"/>
      <c r="AJ11832" s="1"/>
      <c r="AK11832" s="1"/>
      <c r="AL11832" s="1"/>
    </row>
    <row r="11833">
      <c r="I11833" s="1"/>
      <c r="J11833" s="1"/>
      <c r="K11833" s="1"/>
      <c r="AA11833" s="1"/>
      <c r="AB11833" s="1"/>
      <c r="AC11833" s="1"/>
      <c r="AJ11833" s="1"/>
      <c r="AK11833" s="1"/>
      <c r="AL11833" s="1"/>
    </row>
    <row r="11834">
      <c r="I11834" s="1"/>
      <c r="J11834" s="1"/>
      <c r="K11834" s="1"/>
      <c r="AA11834" s="1"/>
      <c r="AB11834" s="1"/>
      <c r="AC11834" s="1"/>
      <c r="AJ11834" s="1"/>
      <c r="AK11834" s="1"/>
      <c r="AL11834" s="1"/>
    </row>
    <row r="11835">
      <c r="I11835" s="1"/>
      <c r="J11835" s="1"/>
      <c r="K11835" s="1"/>
      <c r="AA11835" s="1"/>
      <c r="AB11835" s="1"/>
      <c r="AC11835" s="1"/>
      <c r="AJ11835" s="1"/>
      <c r="AK11835" s="1"/>
      <c r="AL11835" s="1"/>
    </row>
    <row r="11836">
      <c r="I11836" s="1"/>
      <c r="J11836" s="1"/>
      <c r="K11836" s="1"/>
      <c r="AA11836" s="1"/>
      <c r="AB11836" s="1"/>
      <c r="AC11836" s="1"/>
      <c r="AJ11836" s="1"/>
      <c r="AK11836" s="1"/>
      <c r="AL11836" s="1"/>
    </row>
    <row r="11837">
      <c r="I11837" s="1"/>
      <c r="J11837" s="1"/>
      <c r="K11837" s="1"/>
      <c r="AA11837" s="1"/>
      <c r="AB11837" s="1"/>
      <c r="AC11837" s="1"/>
      <c r="AJ11837" s="1"/>
      <c r="AK11837" s="1"/>
      <c r="AL11837" s="1"/>
    </row>
    <row r="11838">
      <c r="I11838" s="1"/>
      <c r="J11838" s="1"/>
      <c r="K11838" s="1"/>
      <c r="AA11838" s="1"/>
      <c r="AB11838" s="1"/>
      <c r="AC11838" s="1"/>
      <c r="AJ11838" s="1"/>
      <c r="AK11838" s="1"/>
      <c r="AL11838" s="1"/>
    </row>
    <row r="11839">
      <c r="I11839" s="1"/>
      <c r="J11839" s="1"/>
      <c r="K11839" s="1"/>
      <c r="AA11839" s="1"/>
      <c r="AB11839" s="1"/>
      <c r="AC11839" s="1"/>
      <c r="AJ11839" s="1"/>
      <c r="AK11839" s="1"/>
      <c r="AL11839" s="1"/>
    </row>
    <row r="11840">
      <c r="I11840" s="1"/>
      <c r="J11840" s="1"/>
      <c r="K11840" s="1"/>
      <c r="AA11840" s="1"/>
      <c r="AB11840" s="1"/>
      <c r="AC11840" s="1"/>
      <c r="AJ11840" s="1"/>
      <c r="AK11840" s="1"/>
      <c r="AL11840" s="1"/>
    </row>
    <row r="11841">
      <c r="I11841" s="1"/>
      <c r="J11841" s="1"/>
      <c r="K11841" s="1"/>
      <c r="AA11841" s="1"/>
      <c r="AB11841" s="1"/>
      <c r="AC11841" s="1"/>
      <c r="AJ11841" s="1"/>
      <c r="AK11841" s="1"/>
      <c r="AL11841" s="1"/>
    </row>
    <row r="11842">
      <c r="I11842" s="1"/>
      <c r="J11842" s="1"/>
      <c r="K11842" s="1"/>
      <c r="AA11842" s="1"/>
      <c r="AB11842" s="1"/>
      <c r="AC11842" s="1"/>
      <c r="AJ11842" s="1"/>
      <c r="AK11842" s="1"/>
      <c r="AL11842" s="1"/>
    </row>
    <row r="11843">
      <c r="I11843" s="1"/>
      <c r="J11843" s="1"/>
      <c r="K11843" s="1"/>
      <c r="AA11843" s="1"/>
      <c r="AB11843" s="1"/>
      <c r="AC11843" s="1"/>
      <c r="AJ11843" s="1"/>
      <c r="AK11843" s="1"/>
      <c r="AL11843" s="1"/>
    </row>
    <row r="11844">
      <c r="I11844" s="1"/>
      <c r="J11844" s="1"/>
      <c r="K11844" s="1"/>
      <c r="AA11844" s="1"/>
      <c r="AB11844" s="1"/>
      <c r="AC11844" s="1"/>
      <c r="AJ11844" s="1"/>
      <c r="AK11844" s="1"/>
      <c r="AL11844" s="1"/>
    </row>
    <row r="11845">
      <c r="I11845" s="1"/>
      <c r="J11845" s="1"/>
      <c r="K11845" s="1"/>
      <c r="AA11845" s="1"/>
      <c r="AB11845" s="1"/>
      <c r="AC11845" s="1"/>
      <c r="AJ11845" s="1"/>
      <c r="AK11845" s="1"/>
      <c r="AL11845" s="1"/>
    </row>
    <row r="11846">
      <c r="I11846" s="1"/>
      <c r="J11846" s="1"/>
      <c r="K11846" s="1"/>
      <c r="AA11846" s="1"/>
      <c r="AB11846" s="1"/>
      <c r="AC11846" s="1"/>
      <c r="AJ11846" s="1"/>
      <c r="AK11846" s="1"/>
      <c r="AL11846" s="1"/>
    </row>
    <row r="11847">
      <c r="I11847" s="1"/>
      <c r="J11847" s="1"/>
      <c r="K11847" s="1"/>
      <c r="AA11847" s="1"/>
      <c r="AB11847" s="1"/>
      <c r="AC11847" s="1"/>
      <c r="AJ11847" s="1"/>
      <c r="AK11847" s="1"/>
      <c r="AL11847" s="1"/>
    </row>
    <row r="11848">
      <c r="I11848" s="1"/>
      <c r="J11848" s="1"/>
      <c r="K11848" s="1"/>
      <c r="AA11848" s="1"/>
      <c r="AB11848" s="1"/>
      <c r="AC11848" s="1"/>
      <c r="AJ11848" s="1"/>
      <c r="AK11848" s="1"/>
      <c r="AL11848" s="1"/>
    </row>
    <row r="11849">
      <c r="I11849" s="1"/>
      <c r="J11849" s="1"/>
      <c r="K11849" s="1"/>
      <c r="AA11849" s="1"/>
      <c r="AB11849" s="1"/>
      <c r="AC11849" s="1"/>
      <c r="AJ11849" s="1"/>
      <c r="AK11849" s="1"/>
      <c r="AL11849" s="1"/>
    </row>
    <row r="11850">
      <c r="I11850" s="1"/>
      <c r="J11850" s="1"/>
      <c r="K11850" s="1"/>
      <c r="AA11850" s="1"/>
      <c r="AB11850" s="1"/>
      <c r="AC11850" s="1"/>
      <c r="AJ11850" s="1"/>
      <c r="AK11850" s="1"/>
      <c r="AL11850" s="1"/>
    </row>
    <row r="11851">
      <c r="I11851" s="1"/>
      <c r="J11851" s="1"/>
      <c r="K11851" s="1"/>
      <c r="AA11851" s="1"/>
      <c r="AB11851" s="1"/>
      <c r="AC11851" s="1"/>
      <c r="AJ11851" s="1"/>
      <c r="AK11851" s="1"/>
      <c r="AL11851" s="1"/>
    </row>
    <row r="11852">
      <c r="I11852" s="1"/>
      <c r="J11852" s="1"/>
      <c r="K11852" s="1"/>
      <c r="AA11852" s="1"/>
      <c r="AB11852" s="1"/>
      <c r="AC11852" s="1"/>
      <c r="AJ11852" s="1"/>
      <c r="AK11852" s="1"/>
      <c r="AL11852" s="1"/>
    </row>
    <row r="11853">
      <c r="I11853" s="1"/>
      <c r="J11853" s="1"/>
      <c r="K11853" s="1"/>
      <c r="AA11853" s="1"/>
      <c r="AB11853" s="1"/>
      <c r="AC11853" s="1"/>
      <c r="AJ11853" s="1"/>
      <c r="AK11853" s="1"/>
      <c r="AL11853" s="1"/>
    </row>
    <row r="11854">
      <c r="I11854" s="1"/>
      <c r="J11854" s="1"/>
      <c r="K11854" s="1"/>
      <c r="AA11854" s="1"/>
      <c r="AB11854" s="1"/>
      <c r="AC11854" s="1"/>
      <c r="AJ11854" s="1"/>
      <c r="AK11854" s="1"/>
      <c r="AL11854" s="1"/>
    </row>
    <row r="11855">
      <c r="I11855" s="1"/>
      <c r="J11855" s="1"/>
      <c r="K11855" s="1"/>
      <c r="AA11855" s="1"/>
      <c r="AB11855" s="1"/>
      <c r="AC11855" s="1"/>
      <c r="AJ11855" s="1"/>
      <c r="AK11855" s="1"/>
      <c r="AL11855" s="1"/>
    </row>
    <row r="11856">
      <c r="I11856" s="1"/>
      <c r="J11856" s="1"/>
      <c r="K11856" s="1"/>
      <c r="AA11856" s="1"/>
      <c r="AB11856" s="1"/>
      <c r="AC11856" s="1"/>
      <c r="AJ11856" s="1"/>
      <c r="AK11856" s="1"/>
      <c r="AL11856" s="1"/>
    </row>
    <row r="11857">
      <c r="I11857" s="1"/>
      <c r="J11857" s="1"/>
      <c r="K11857" s="1"/>
      <c r="AA11857" s="1"/>
      <c r="AB11857" s="1"/>
      <c r="AC11857" s="1"/>
      <c r="AJ11857" s="1"/>
      <c r="AK11857" s="1"/>
      <c r="AL11857" s="1"/>
    </row>
    <row r="11858">
      <c r="I11858" s="1"/>
      <c r="J11858" s="1"/>
      <c r="K11858" s="1"/>
      <c r="AA11858" s="1"/>
      <c r="AB11858" s="1"/>
      <c r="AC11858" s="1"/>
      <c r="AJ11858" s="1"/>
      <c r="AK11858" s="1"/>
      <c r="AL11858" s="1"/>
    </row>
    <row r="11859">
      <c r="I11859" s="1"/>
      <c r="J11859" s="1"/>
      <c r="K11859" s="1"/>
      <c r="AA11859" s="1"/>
      <c r="AB11859" s="1"/>
      <c r="AC11859" s="1"/>
      <c r="AJ11859" s="1"/>
      <c r="AK11859" s="1"/>
      <c r="AL11859" s="1"/>
    </row>
    <row r="11860">
      <c r="I11860" s="1"/>
      <c r="J11860" s="1"/>
      <c r="K11860" s="1"/>
      <c r="AA11860" s="1"/>
      <c r="AB11860" s="1"/>
      <c r="AC11860" s="1"/>
      <c r="AJ11860" s="1"/>
      <c r="AK11860" s="1"/>
      <c r="AL11860" s="1"/>
    </row>
    <row r="11861">
      <c r="I11861" s="1"/>
      <c r="J11861" s="1"/>
      <c r="K11861" s="1"/>
      <c r="AA11861" s="1"/>
      <c r="AB11861" s="1"/>
      <c r="AC11861" s="1"/>
      <c r="AJ11861" s="1"/>
      <c r="AK11861" s="1"/>
      <c r="AL11861" s="1"/>
    </row>
    <row r="11862">
      <c r="I11862" s="1"/>
      <c r="J11862" s="1"/>
      <c r="K11862" s="1"/>
      <c r="AA11862" s="1"/>
      <c r="AB11862" s="1"/>
      <c r="AC11862" s="1"/>
      <c r="AJ11862" s="1"/>
      <c r="AK11862" s="1"/>
      <c r="AL11862" s="1"/>
    </row>
    <row r="11863">
      <c r="I11863" s="1"/>
      <c r="J11863" s="1"/>
      <c r="K11863" s="1"/>
      <c r="AA11863" s="1"/>
      <c r="AB11863" s="1"/>
      <c r="AC11863" s="1"/>
      <c r="AJ11863" s="1"/>
      <c r="AK11863" s="1"/>
      <c r="AL11863" s="1"/>
    </row>
    <row r="11864">
      <c r="I11864" s="1"/>
      <c r="J11864" s="1"/>
      <c r="K11864" s="1"/>
      <c r="AA11864" s="1"/>
      <c r="AB11864" s="1"/>
      <c r="AC11864" s="1"/>
      <c r="AJ11864" s="1"/>
      <c r="AK11864" s="1"/>
      <c r="AL11864" s="1"/>
    </row>
    <row r="11865">
      <c r="I11865" s="1"/>
      <c r="J11865" s="1"/>
      <c r="K11865" s="1"/>
      <c r="AA11865" s="1"/>
      <c r="AB11865" s="1"/>
      <c r="AC11865" s="1"/>
      <c r="AJ11865" s="1"/>
      <c r="AK11865" s="1"/>
      <c r="AL11865" s="1"/>
    </row>
    <row r="11866">
      <c r="I11866" s="1"/>
      <c r="J11866" s="1"/>
      <c r="K11866" s="1"/>
      <c r="AA11866" s="1"/>
      <c r="AB11866" s="1"/>
      <c r="AC11866" s="1"/>
      <c r="AJ11866" s="1"/>
      <c r="AK11866" s="1"/>
      <c r="AL11866" s="1"/>
    </row>
    <row r="11867">
      <c r="I11867" s="1"/>
      <c r="J11867" s="1"/>
      <c r="K11867" s="1"/>
      <c r="AA11867" s="1"/>
      <c r="AB11867" s="1"/>
      <c r="AC11867" s="1"/>
      <c r="AJ11867" s="1"/>
      <c r="AK11867" s="1"/>
      <c r="AL11867" s="1"/>
    </row>
    <row r="11868">
      <c r="I11868" s="1"/>
      <c r="J11868" s="1"/>
      <c r="K11868" s="1"/>
      <c r="AA11868" s="1"/>
      <c r="AB11868" s="1"/>
      <c r="AC11868" s="1"/>
      <c r="AJ11868" s="1"/>
      <c r="AK11868" s="1"/>
      <c r="AL11868" s="1"/>
    </row>
    <row r="11869">
      <c r="I11869" s="1"/>
      <c r="J11869" s="1"/>
      <c r="K11869" s="1"/>
      <c r="AA11869" s="1"/>
      <c r="AB11869" s="1"/>
      <c r="AC11869" s="1"/>
      <c r="AJ11869" s="1"/>
      <c r="AK11869" s="1"/>
      <c r="AL11869" s="1"/>
    </row>
    <row r="11870">
      <c r="I11870" s="1"/>
      <c r="J11870" s="1"/>
      <c r="K11870" s="1"/>
      <c r="AA11870" s="1"/>
      <c r="AB11870" s="1"/>
      <c r="AC11870" s="1"/>
      <c r="AJ11870" s="1"/>
      <c r="AK11870" s="1"/>
      <c r="AL11870" s="1"/>
    </row>
    <row r="11871">
      <c r="I11871" s="1"/>
      <c r="J11871" s="1"/>
      <c r="K11871" s="1"/>
      <c r="AA11871" s="1"/>
      <c r="AB11871" s="1"/>
      <c r="AC11871" s="1"/>
      <c r="AJ11871" s="1"/>
      <c r="AK11871" s="1"/>
      <c r="AL11871" s="1"/>
    </row>
    <row r="11872">
      <c r="I11872" s="1"/>
      <c r="J11872" s="1"/>
      <c r="K11872" s="1"/>
      <c r="AA11872" s="1"/>
      <c r="AB11872" s="1"/>
      <c r="AC11872" s="1"/>
      <c r="AJ11872" s="1"/>
      <c r="AK11872" s="1"/>
      <c r="AL11872" s="1"/>
    </row>
    <row r="11873">
      <c r="I11873" s="1"/>
      <c r="J11873" s="1"/>
      <c r="K11873" s="1"/>
      <c r="AA11873" s="1"/>
      <c r="AB11873" s="1"/>
      <c r="AC11873" s="1"/>
      <c r="AJ11873" s="1"/>
      <c r="AK11873" s="1"/>
      <c r="AL11873" s="1"/>
    </row>
    <row r="11874">
      <c r="I11874" s="1"/>
      <c r="J11874" s="1"/>
      <c r="K11874" s="1"/>
      <c r="AA11874" s="1"/>
      <c r="AB11874" s="1"/>
      <c r="AC11874" s="1"/>
      <c r="AJ11874" s="1"/>
      <c r="AK11874" s="1"/>
      <c r="AL11874" s="1"/>
    </row>
    <row r="11875">
      <c r="I11875" s="1"/>
      <c r="J11875" s="1"/>
      <c r="K11875" s="1"/>
      <c r="AA11875" s="1"/>
      <c r="AB11875" s="1"/>
      <c r="AC11875" s="1"/>
      <c r="AJ11875" s="1"/>
      <c r="AK11875" s="1"/>
      <c r="AL11875" s="1"/>
    </row>
    <row r="11876">
      <c r="I11876" s="1"/>
      <c r="J11876" s="1"/>
      <c r="K11876" s="1"/>
      <c r="AA11876" s="1"/>
      <c r="AB11876" s="1"/>
      <c r="AC11876" s="1"/>
      <c r="AJ11876" s="1"/>
      <c r="AK11876" s="1"/>
      <c r="AL11876" s="1"/>
    </row>
    <row r="11877">
      <c r="I11877" s="1"/>
      <c r="J11877" s="1"/>
      <c r="K11877" s="1"/>
      <c r="AA11877" s="1"/>
      <c r="AB11877" s="1"/>
      <c r="AC11877" s="1"/>
      <c r="AJ11877" s="1"/>
      <c r="AK11877" s="1"/>
      <c r="AL11877" s="1"/>
    </row>
    <row r="11878">
      <c r="I11878" s="1"/>
      <c r="J11878" s="1"/>
      <c r="K11878" s="1"/>
      <c r="AA11878" s="1"/>
      <c r="AB11878" s="1"/>
      <c r="AC11878" s="1"/>
      <c r="AJ11878" s="1"/>
      <c r="AK11878" s="1"/>
      <c r="AL11878" s="1"/>
    </row>
    <row r="11879">
      <c r="I11879" s="1"/>
      <c r="J11879" s="1"/>
      <c r="K11879" s="1"/>
      <c r="AA11879" s="1"/>
      <c r="AB11879" s="1"/>
      <c r="AC11879" s="1"/>
      <c r="AJ11879" s="1"/>
      <c r="AK11879" s="1"/>
      <c r="AL11879" s="1"/>
    </row>
    <row r="11880">
      <c r="I11880" s="1"/>
      <c r="J11880" s="1"/>
      <c r="K11880" s="1"/>
      <c r="AA11880" s="1"/>
      <c r="AB11880" s="1"/>
      <c r="AC11880" s="1"/>
      <c r="AJ11880" s="1"/>
      <c r="AK11880" s="1"/>
      <c r="AL11880" s="1"/>
    </row>
    <row r="11881">
      <c r="I11881" s="1"/>
      <c r="J11881" s="1"/>
      <c r="K11881" s="1"/>
      <c r="AA11881" s="1"/>
      <c r="AB11881" s="1"/>
      <c r="AC11881" s="1"/>
      <c r="AJ11881" s="1"/>
      <c r="AK11881" s="1"/>
      <c r="AL11881" s="1"/>
    </row>
    <row r="11882">
      <c r="I11882" s="1"/>
      <c r="J11882" s="1"/>
      <c r="K11882" s="1"/>
      <c r="AA11882" s="1"/>
      <c r="AB11882" s="1"/>
      <c r="AC11882" s="1"/>
      <c r="AJ11882" s="1"/>
      <c r="AK11882" s="1"/>
      <c r="AL11882" s="1"/>
    </row>
    <row r="11883">
      <c r="I11883" s="1"/>
      <c r="J11883" s="1"/>
      <c r="K11883" s="1"/>
      <c r="AA11883" s="1"/>
      <c r="AB11883" s="1"/>
      <c r="AC11883" s="1"/>
      <c r="AJ11883" s="1"/>
      <c r="AK11883" s="1"/>
      <c r="AL11883" s="1"/>
    </row>
    <row r="11884">
      <c r="I11884" s="1"/>
      <c r="J11884" s="1"/>
      <c r="K11884" s="1"/>
      <c r="AA11884" s="1"/>
      <c r="AB11884" s="1"/>
      <c r="AC11884" s="1"/>
      <c r="AJ11884" s="1"/>
      <c r="AK11884" s="1"/>
      <c r="AL11884" s="1"/>
    </row>
    <row r="11885">
      <c r="I11885" s="1"/>
      <c r="J11885" s="1"/>
      <c r="K11885" s="1"/>
      <c r="AA11885" s="1"/>
      <c r="AB11885" s="1"/>
      <c r="AC11885" s="1"/>
      <c r="AJ11885" s="1"/>
      <c r="AK11885" s="1"/>
      <c r="AL11885" s="1"/>
    </row>
    <row r="11886">
      <c r="I11886" s="1"/>
      <c r="J11886" s="1"/>
      <c r="K11886" s="1"/>
      <c r="AA11886" s="1"/>
      <c r="AB11886" s="1"/>
      <c r="AC11886" s="1"/>
      <c r="AJ11886" s="1"/>
      <c r="AK11886" s="1"/>
      <c r="AL11886" s="1"/>
    </row>
    <row r="11887">
      <c r="I11887" s="1"/>
      <c r="J11887" s="1"/>
      <c r="K11887" s="1"/>
      <c r="AA11887" s="1"/>
      <c r="AB11887" s="1"/>
      <c r="AC11887" s="1"/>
      <c r="AJ11887" s="1"/>
      <c r="AK11887" s="1"/>
      <c r="AL11887" s="1"/>
    </row>
    <row r="11888">
      <c r="I11888" s="1"/>
      <c r="J11888" s="1"/>
      <c r="K11888" s="1"/>
      <c r="AA11888" s="1"/>
      <c r="AB11888" s="1"/>
      <c r="AC11888" s="1"/>
      <c r="AJ11888" s="1"/>
      <c r="AK11888" s="1"/>
      <c r="AL11888" s="1"/>
    </row>
    <row r="11889">
      <c r="I11889" s="1"/>
      <c r="J11889" s="1"/>
      <c r="K11889" s="1"/>
      <c r="AA11889" s="1"/>
      <c r="AB11889" s="1"/>
      <c r="AC11889" s="1"/>
      <c r="AJ11889" s="1"/>
      <c r="AK11889" s="1"/>
      <c r="AL11889" s="1"/>
    </row>
    <row r="11890">
      <c r="I11890" s="1"/>
      <c r="J11890" s="1"/>
      <c r="K11890" s="1"/>
      <c r="AA11890" s="1"/>
      <c r="AB11890" s="1"/>
      <c r="AC11890" s="1"/>
      <c r="AJ11890" s="1"/>
      <c r="AK11890" s="1"/>
      <c r="AL11890" s="1"/>
    </row>
    <row r="11891">
      <c r="I11891" s="1"/>
      <c r="J11891" s="1"/>
      <c r="K11891" s="1"/>
      <c r="AA11891" s="1"/>
      <c r="AB11891" s="1"/>
      <c r="AC11891" s="1"/>
      <c r="AJ11891" s="1"/>
      <c r="AK11891" s="1"/>
      <c r="AL11891" s="1"/>
    </row>
    <row r="11892">
      <c r="I11892" s="1"/>
      <c r="J11892" s="1"/>
      <c r="K11892" s="1"/>
      <c r="AA11892" s="1"/>
      <c r="AB11892" s="1"/>
      <c r="AC11892" s="1"/>
      <c r="AJ11892" s="1"/>
      <c r="AK11892" s="1"/>
      <c r="AL11892" s="1"/>
    </row>
    <row r="11893">
      <c r="I11893" s="1"/>
      <c r="J11893" s="1"/>
      <c r="K11893" s="1"/>
      <c r="AA11893" s="1"/>
      <c r="AB11893" s="1"/>
      <c r="AC11893" s="1"/>
      <c r="AJ11893" s="1"/>
      <c r="AK11893" s="1"/>
      <c r="AL11893" s="1"/>
    </row>
    <row r="11894">
      <c r="I11894" s="1"/>
      <c r="J11894" s="1"/>
      <c r="K11894" s="1"/>
      <c r="AA11894" s="1"/>
      <c r="AB11894" s="1"/>
      <c r="AC11894" s="1"/>
      <c r="AJ11894" s="1"/>
      <c r="AK11894" s="1"/>
      <c r="AL11894" s="1"/>
    </row>
    <row r="11895">
      <c r="I11895" s="1"/>
      <c r="J11895" s="1"/>
      <c r="K11895" s="1"/>
      <c r="AA11895" s="1"/>
      <c r="AB11895" s="1"/>
      <c r="AC11895" s="1"/>
      <c r="AJ11895" s="1"/>
      <c r="AK11895" s="1"/>
      <c r="AL11895" s="1"/>
    </row>
    <row r="11896">
      <c r="I11896" s="1"/>
      <c r="J11896" s="1"/>
      <c r="K11896" s="1"/>
      <c r="AA11896" s="1"/>
      <c r="AB11896" s="1"/>
      <c r="AC11896" s="1"/>
      <c r="AJ11896" s="1"/>
      <c r="AK11896" s="1"/>
      <c r="AL11896" s="1"/>
    </row>
    <row r="11897">
      <c r="I11897" s="1"/>
      <c r="J11897" s="1"/>
      <c r="K11897" s="1"/>
      <c r="AA11897" s="1"/>
      <c r="AB11897" s="1"/>
      <c r="AC11897" s="1"/>
      <c r="AJ11897" s="1"/>
      <c r="AK11897" s="1"/>
      <c r="AL11897" s="1"/>
    </row>
    <row r="11898">
      <c r="I11898" s="1"/>
      <c r="J11898" s="1"/>
      <c r="K11898" s="1"/>
      <c r="AA11898" s="1"/>
      <c r="AB11898" s="1"/>
      <c r="AC11898" s="1"/>
      <c r="AJ11898" s="1"/>
      <c r="AK11898" s="1"/>
      <c r="AL11898" s="1"/>
    </row>
    <row r="11899">
      <c r="I11899" s="1"/>
      <c r="J11899" s="1"/>
      <c r="K11899" s="1"/>
      <c r="AA11899" s="1"/>
      <c r="AB11899" s="1"/>
      <c r="AC11899" s="1"/>
      <c r="AJ11899" s="1"/>
      <c r="AK11899" s="1"/>
      <c r="AL11899" s="1"/>
    </row>
    <row r="11900">
      <c r="I11900" s="1"/>
      <c r="J11900" s="1"/>
      <c r="K11900" s="1"/>
      <c r="AA11900" s="1"/>
      <c r="AB11900" s="1"/>
      <c r="AC11900" s="1"/>
      <c r="AJ11900" s="1"/>
      <c r="AK11900" s="1"/>
      <c r="AL11900" s="1"/>
    </row>
    <row r="11901">
      <c r="I11901" s="1"/>
      <c r="J11901" s="1"/>
      <c r="K11901" s="1"/>
      <c r="AA11901" s="1"/>
      <c r="AB11901" s="1"/>
      <c r="AC11901" s="1"/>
      <c r="AJ11901" s="1"/>
      <c r="AK11901" s="1"/>
      <c r="AL11901" s="1"/>
    </row>
    <row r="11902">
      <c r="I11902" s="1"/>
      <c r="J11902" s="1"/>
      <c r="K11902" s="1"/>
      <c r="AA11902" s="1"/>
      <c r="AB11902" s="1"/>
      <c r="AC11902" s="1"/>
      <c r="AJ11902" s="1"/>
      <c r="AK11902" s="1"/>
      <c r="AL11902" s="1"/>
    </row>
    <row r="11903">
      <c r="I11903" s="1"/>
      <c r="J11903" s="1"/>
      <c r="K11903" s="1"/>
      <c r="AA11903" s="1"/>
      <c r="AB11903" s="1"/>
      <c r="AC11903" s="1"/>
      <c r="AJ11903" s="1"/>
      <c r="AK11903" s="1"/>
      <c r="AL11903" s="1"/>
    </row>
    <row r="11904">
      <c r="I11904" s="1"/>
      <c r="J11904" s="1"/>
      <c r="K11904" s="1"/>
      <c r="AA11904" s="1"/>
      <c r="AB11904" s="1"/>
      <c r="AC11904" s="1"/>
      <c r="AJ11904" s="1"/>
      <c r="AK11904" s="1"/>
      <c r="AL11904" s="1"/>
    </row>
    <row r="11905">
      <c r="I11905" s="1"/>
      <c r="J11905" s="1"/>
      <c r="K11905" s="1"/>
      <c r="AA11905" s="1"/>
      <c r="AB11905" s="1"/>
      <c r="AC11905" s="1"/>
      <c r="AJ11905" s="1"/>
      <c r="AK11905" s="1"/>
      <c r="AL11905" s="1"/>
    </row>
    <row r="11906">
      <c r="I11906" s="1"/>
      <c r="J11906" s="1"/>
      <c r="K11906" s="1"/>
      <c r="AA11906" s="1"/>
      <c r="AB11906" s="1"/>
      <c r="AC11906" s="1"/>
      <c r="AJ11906" s="1"/>
      <c r="AK11906" s="1"/>
      <c r="AL11906" s="1"/>
    </row>
    <row r="11907">
      <c r="I11907" s="1"/>
      <c r="J11907" s="1"/>
      <c r="K11907" s="1"/>
      <c r="AA11907" s="1"/>
      <c r="AB11907" s="1"/>
      <c r="AC11907" s="1"/>
      <c r="AJ11907" s="1"/>
      <c r="AK11907" s="1"/>
      <c r="AL11907" s="1"/>
    </row>
    <row r="11908">
      <c r="I11908" s="1"/>
      <c r="J11908" s="1"/>
      <c r="K11908" s="1"/>
      <c r="AA11908" s="1"/>
      <c r="AB11908" s="1"/>
      <c r="AC11908" s="1"/>
      <c r="AJ11908" s="1"/>
      <c r="AK11908" s="1"/>
      <c r="AL11908" s="1"/>
    </row>
    <row r="11909">
      <c r="I11909" s="1"/>
      <c r="J11909" s="1"/>
      <c r="K11909" s="1"/>
      <c r="AA11909" s="1"/>
      <c r="AB11909" s="1"/>
      <c r="AC11909" s="1"/>
      <c r="AJ11909" s="1"/>
      <c r="AK11909" s="1"/>
      <c r="AL11909" s="1"/>
    </row>
    <row r="11910">
      <c r="I11910" s="1"/>
      <c r="J11910" s="1"/>
      <c r="K11910" s="1"/>
      <c r="AA11910" s="1"/>
      <c r="AB11910" s="1"/>
      <c r="AC11910" s="1"/>
      <c r="AJ11910" s="1"/>
      <c r="AK11910" s="1"/>
      <c r="AL11910" s="1"/>
    </row>
    <row r="11911">
      <c r="I11911" s="1"/>
      <c r="J11911" s="1"/>
      <c r="K11911" s="1"/>
      <c r="AA11911" s="1"/>
      <c r="AB11911" s="1"/>
      <c r="AC11911" s="1"/>
      <c r="AJ11911" s="1"/>
      <c r="AK11911" s="1"/>
      <c r="AL11911" s="1"/>
    </row>
    <row r="11912">
      <c r="I11912" s="1"/>
      <c r="J11912" s="1"/>
      <c r="K11912" s="1"/>
      <c r="AA11912" s="1"/>
      <c r="AB11912" s="1"/>
      <c r="AC11912" s="1"/>
      <c r="AJ11912" s="1"/>
      <c r="AK11912" s="1"/>
      <c r="AL11912" s="1"/>
    </row>
    <row r="11913">
      <c r="I11913" s="1"/>
      <c r="J11913" s="1"/>
      <c r="K11913" s="1"/>
      <c r="AA11913" s="1"/>
      <c r="AB11913" s="1"/>
      <c r="AC11913" s="1"/>
      <c r="AJ11913" s="1"/>
      <c r="AK11913" s="1"/>
      <c r="AL11913" s="1"/>
    </row>
    <row r="11914">
      <c r="I11914" s="1"/>
      <c r="J11914" s="1"/>
      <c r="K11914" s="1"/>
      <c r="AA11914" s="1"/>
      <c r="AB11914" s="1"/>
      <c r="AC11914" s="1"/>
      <c r="AJ11914" s="1"/>
      <c r="AK11914" s="1"/>
      <c r="AL11914" s="1"/>
    </row>
    <row r="11915">
      <c r="I11915" s="1"/>
      <c r="J11915" s="1"/>
      <c r="K11915" s="1"/>
      <c r="AA11915" s="1"/>
      <c r="AB11915" s="1"/>
      <c r="AC11915" s="1"/>
      <c r="AJ11915" s="1"/>
      <c r="AK11915" s="1"/>
      <c r="AL11915" s="1"/>
    </row>
    <row r="11916">
      <c r="I11916" s="1"/>
      <c r="J11916" s="1"/>
      <c r="K11916" s="1"/>
      <c r="AA11916" s="1"/>
      <c r="AB11916" s="1"/>
      <c r="AC11916" s="1"/>
      <c r="AJ11916" s="1"/>
      <c r="AK11916" s="1"/>
      <c r="AL11916" s="1"/>
    </row>
    <row r="11917">
      <c r="I11917" s="1"/>
      <c r="J11917" s="1"/>
      <c r="K11917" s="1"/>
      <c r="AA11917" s="1"/>
      <c r="AB11917" s="1"/>
      <c r="AC11917" s="1"/>
      <c r="AJ11917" s="1"/>
      <c r="AK11917" s="1"/>
      <c r="AL11917" s="1"/>
    </row>
    <row r="11918">
      <c r="I11918" s="1"/>
      <c r="J11918" s="1"/>
      <c r="K11918" s="1"/>
      <c r="AA11918" s="1"/>
      <c r="AB11918" s="1"/>
      <c r="AC11918" s="1"/>
      <c r="AJ11918" s="1"/>
      <c r="AK11918" s="1"/>
      <c r="AL11918" s="1"/>
    </row>
    <row r="11919">
      <c r="I11919" s="1"/>
      <c r="J11919" s="1"/>
      <c r="K11919" s="1"/>
      <c r="AA11919" s="1"/>
      <c r="AB11919" s="1"/>
      <c r="AC11919" s="1"/>
      <c r="AJ11919" s="1"/>
      <c r="AK11919" s="1"/>
      <c r="AL11919" s="1"/>
    </row>
    <row r="11920">
      <c r="I11920" s="1"/>
      <c r="J11920" s="1"/>
      <c r="K11920" s="1"/>
      <c r="AA11920" s="1"/>
      <c r="AB11920" s="1"/>
      <c r="AC11920" s="1"/>
      <c r="AJ11920" s="1"/>
      <c r="AK11920" s="1"/>
      <c r="AL11920" s="1"/>
    </row>
    <row r="11921">
      <c r="I11921" s="1"/>
      <c r="J11921" s="1"/>
      <c r="K11921" s="1"/>
      <c r="AA11921" s="1"/>
      <c r="AB11921" s="1"/>
      <c r="AC11921" s="1"/>
      <c r="AJ11921" s="1"/>
      <c r="AK11921" s="1"/>
      <c r="AL11921" s="1"/>
    </row>
    <row r="11922">
      <c r="I11922" s="1"/>
      <c r="J11922" s="1"/>
      <c r="K11922" s="1"/>
      <c r="AA11922" s="1"/>
      <c r="AB11922" s="1"/>
      <c r="AC11922" s="1"/>
      <c r="AJ11922" s="1"/>
      <c r="AK11922" s="1"/>
      <c r="AL11922" s="1"/>
    </row>
    <row r="11923">
      <c r="I11923" s="1"/>
      <c r="J11923" s="1"/>
      <c r="K11923" s="1"/>
      <c r="AA11923" s="1"/>
      <c r="AB11923" s="1"/>
      <c r="AC11923" s="1"/>
      <c r="AJ11923" s="1"/>
      <c r="AK11923" s="1"/>
      <c r="AL11923" s="1"/>
    </row>
    <row r="11924">
      <c r="I11924" s="1"/>
      <c r="J11924" s="1"/>
      <c r="K11924" s="1"/>
      <c r="AA11924" s="1"/>
      <c r="AB11924" s="1"/>
      <c r="AC11924" s="1"/>
      <c r="AJ11924" s="1"/>
      <c r="AK11924" s="1"/>
      <c r="AL11924" s="1"/>
    </row>
    <row r="11925">
      <c r="I11925" s="1"/>
      <c r="J11925" s="1"/>
      <c r="K11925" s="1"/>
      <c r="AA11925" s="1"/>
      <c r="AB11925" s="1"/>
      <c r="AC11925" s="1"/>
      <c r="AJ11925" s="1"/>
      <c r="AK11925" s="1"/>
      <c r="AL11925" s="1"/>
    </row>
    <row r="11926">
      <c r="I11926" s="1"/>
      <c r="J11926" s="1"/>
      <c r="K11926" s="1"/>
      <c r="AA11926" s="1"/>
      <c r="AB11926" s="1"/>
      <c r="AC11926" s="1"/>
      <c r="AJ11926" s="1"/>
      <c r="AK11926" s="1"/>
      <c r="AL11926" s="1"/>
    </row>
    <row r="11927">
      <c r="I11927" s="1"/>
      <c r="J11927" s="1"/>
      <c r="K11927" s="1"/>
      <c r="AA11927" s="1"/>
      <c r="AB11927" s="1"/>
      <c r="AC11927" s="1"/>
      <c r="AJ11927" s="1"/>
      <c r="AK11927" s="1"/>
      <c r="AL11927" s="1"/>
    </row>
    <row r="11928">
      <c r="I11928" s="1"/>
      <c r="J11928" s="1"/>
      <c r="K11928" s="1"/>
      <c r="AA11928" s="1"/>
      <c r="AB11928" s="1"/>
      <c r="AC11928" s="1"/>
      <c r="AJ11928" s="1"/>
      <c r="AK11928" s="1"/>
      <c r="AL11928" s="1"/>
    </row>
    <row r="11929">
      <c r="I11929" s="1"/>
      <c r="J11929" s="1"/>
      <c r="K11929" s="1"/>
      <c r="AA11929" s="1"/>
      <c r="AB11929" s="1"/>
      <c r="AC11929" s="1"/>
      <c r="AJ11929" s="1"/>
      <c r="AK11929" s="1"/>
      <c r="AL11929" s="1"/>
    </row>
    <row r="11930">
      <c r="I11930" s="1"/>
      <c r="J11930" s="1"/>
      <c r="K11930" s="1"/>
      <c r="AA11930" s="1"/>
      <c r="AB11930" s="1"/>
      <c r="AC11930" s="1"/>
      <c r="AJ11930" s="1"/>
      <c r="AK11930" s="1"/>
      <c r="AL11930" s="1"/>
    </row>
    <row r="11931">
      <c r="I11931" s="1"/>
      <c r="J11931" s="1"/>
      <c r="K11931" s="1"/>
      <c r="AA11931" s="1"/>
      <c r="AB11931" s="1"/>
      <c r="AC11931" s="1"/>
      <c r="AJ11931" s="1"/>
      <c r="AK11931" s="1"/>
      <c r="AL11931" s="1"/>
    </row>
    <row r="11932">
      <c r="I11932" s="1"/>
      <c r="J11932" s="1"/>
      <c r="K11932" s="1"/>
      <c r="AA11932" s="1"/>
      <c r="AB11932" s="1"/>
      <c r="AC11932" s="1"/>
      <c r="AJ11932" s="1"/>
      <c r="AK11932" s="1"/>
      <c r="AL11932" s="1"/>
    </row>
    <row r="11933">
      <c r="I11933" s="1"/>
      <c r="J11933" s="1"/>
      <c r="K11933" s="1"/>
      <c r="AA11933" s="1"/>
      <c r="AB11933" s="1"/>
      <c r="AC11933" s="1"/>
      <c r="AJ11933" s="1"/>
      <c r="AK11933" s="1"/>
      <c r="AL11933" s="1"/>
    </row>
    <row r="11934">
      <c r="I11934" s="1"/>
      <c r="J11934" s="1"/>
      <c r="K11934" s="1"/>
      <c r="AA11934" s="1"/>
      <c r="AB11934" s="1"/>
      <c r="AC11934" s="1"/>
      <c r="AJ11934" s="1"/>
      <c r="AK11934" s="1"/>
      <c r="AL11934" s="1"/>
    </row>
    <row r="11935">
      <c r="I11935" s="1"/>
      <c r="J11935" s="1"/>
      <c r="K11935" s="1"/>
      <c r="AA11935" s="1"/>
      <c r="AB11935" s="1"/>
      <c r="AC11935" s="1"/>
      <c r="AJ11935" s="1"/>
      <c r="AK11935" s="1"/>
      <c r="AL11935" s="1"/>
    </row>
    <row r="11936">
      <c r="I11936" s="1"/>
      <c r="J11936" s="1"/>
      <c r="K11936" s="1"/>
      <c r="AA11936" s="1"/>
      <c r="AB11936" s="1"/>
      <c r="AC11936" s="1"/>
      <c r="AJ11936" s="1"/>
      <c r="AK11936" s="1"/>
      <c r="AL11936" s="1"/>
    </row>
    <row r="11937">
      <c r="I11937" s="1"/>
      <c r="J11937" s="1"/>
      <c r="K11937" s="1"/>
      <c r="AA11937" s="1"/>
      <c r="AB11937" s="1"/>
      <c r="AC11937" s="1"/>
      <c r="AJ11937" s="1"/>
      <c r="AK11937" s="1"/>
      <c r="AL11937" s="1"/>
    </row>
    <row r="11938">
      <c r="I11938" s="1"/>
      <c r="J11938" s="1"/>
      <c r="K11938" s="1"/>
      <c r="AA11938" s="1"/>
      <c r="AB11938" s="1"/>
      <c r="AC11938" s="1"/>
      <c r="AJ11938" s="1"/>
      <c r="AK11938" s="1"/>
      <c r="AL11938" s="1"/>
    </row>
    <row r="11939">
      <c r="I11939" s="1"/>
      <c r="J11939" s="1"/>
      <c r="K11939" s="1"/>
      <c r="AA11939" s="1"/>
      <c r="AB11939" s="1"/>
      <c r="AC11939" s="1"/>
      <c r="AJ11939" s="1"/>
      <c r="AK11939" s="1"/>
      <c r="AL11939" s="1"/>
    </row>
    <row r="11940">
      <c r="I11940" s="1"/>
      <c r="J11940" s="1"/>
      <c r="K11940" s="1"/>
      <c r="AA11940" s="1"/>
      <c r="AB11940" s="1"/>
      <c r="AC11940" s="1"/>
      <c r="AJ11940" s="1"/>
      <c r="AK11940" s="1"/>
      <c r="AL11940" s="1"/>
    </row>
    <row r="11941">
      <c r="I11941" s="1"/>
      <c r="J11941" s="1"/>
      <c r="K11941" s="1"/>
      <c r="AA11941" s="1"/>
      <c r="AB11941" s="1"/>
      <c r="AC11941" s="1"/>
      <c r="AJ11941" s="1"/>
      <c r="AK11941" s="1"/>
      <c r="AL11941" s="1"/>
    </row>
    <row r="11942">
      <c r="I11942" s="1"/>
      <c r="J11942" s="1"/>
      <c r="K11942" s="1"/>
      <c r="AA11942" s="1"/>
      <c r="AB11942" s="1"/>
      <c r="AC11942" s="1"/>
      <c r="AJ11942" s="1"/>
      <c r="AK11942" s="1"/>
      <c r="AL11942" s="1"/>
    </row>
    <row r="11943">
      <c r="I11943" s="1"/>
      <c r="J11943" s="1"/>
      <c r="K11943" s="1"/>
      <c r="AA11943" s="1"/>
      <c r="AB11943" s="1"/>
      <c r="AC11943" s="1"/>
      <c r="AJ11943" s="1"/>
      <c r="AK11943" s="1"/>
      <c r="AL11943" s="1"/>
    </row>
    <row r="11944">
      <c r="I11944" s="1"/>
      <c r="J11944" s="1"/>
      <c r="K11944" s="1"/>
      <c r="AA11944" s="1"/>
      <c r="AB11944" s="1"/>
      <c r="AC11944" s="1"/>
      <c r="AJ11944" s="1"/>
      <c r="AK11944" s="1"/>
      <c r="AL11944" s="1"/>
    </row>
    <row r="11945">
      <c r="I11945" s="1"/>
      <c r="J11945" s="1"/>
      <c r="K11945" s="1"/>
      <c r="AA11945" s="1"/>
      <c r="AB11945" s="1"/>
      <c r="AC11945" s="1"/>
      <c r="AJ11945" s="1"/>
      <c r="AK11945" s="1"/>
      <c r="AL11945" s="1"/>
    </row>
    <row r="11946">
      <c r="I11946" s="1"/>
      <c r="J11946" s="1"/>
      <c r="K11946" s="1"/>
      <c r="AA11946" s="1"/>
      <c r="AB11946" s="1"/>
      <c r="AC11946" s="1"/>
      <c r="AJ11946" s="1"/>
      <c r="AK11946" s="1"/>
      <c r="AL11946" s="1"/>
    </row>
    <row r="11947">
      <c r="I11947" s="1"/>
      <c r="J11947" s="1"/>
      <c r="K11947" s="1"/>
      <c r="AA11947" s="1"/>
      <c r="AB11947" s="1"/>
      <c r="AC11947" s="1"/>
      <c r="AJ11947" s="1"/>
      <c r="AK11947" s="1"/>
      <c r="AL11947" s="1"/>
    </row>
    <row r="11948">
      <c r="I11948" s="1"/>
      <c r="J11948" s="1"/>
      <c r="K11948" s="1"/>
      <c r="AA11948" s="1"/>
      <c r="AB11948" s="1"/>
      <c r="AC11948" s="1"/>
      <c r="AJ11948" s="1"/>
      <c r="AK11948" s="1"/>
      <c r="AL11948" s="1"/>
    </row>
    <row r="11949">
      <c r="I11949" s="1"/>
      <c r="J11949" s="1"/>
      <c r="K11949" s="1"/>
      <c r="AA11949" s="1"/>
      <c r="AB11949" s="1"/>
      <c r="AC11949" s="1"/>
      <c r="AJ11949" s="1"/>
      <c r="AK11949" s="1"/>
      <c r="AL11949" s="1"/>
    </row>
    <row r="11950">
      <c r="I11950" s="1"/>
      <c r="J11950" s="1"/>
      <c r="K11950" s="1"/>
      <c r="AA11950" s="1"/>
      <c r="AB11950" s="1"/>
      <c r="AC11950" s="1"/>
      <c r="AJ11950" s="1"/>
      <c r="AK11950" s="1"/>
      <c r="AL11950" s="1"/>
    </row>
    <row r="11951">
      <c r="I11951" s="1"/>
      <c r="J11951" s="1"/>
      <c r="K11951" s="1"/>
      <c r="AA11951" s="1"/>
      <c r="AB11951" s="1"/>
      <c r="AC11951" s="1"/>
      <c r="AJ11951" s="1"/>
      <c r="AK11951" s="1"/>
      <c r="AL11951" s="1"/>
    </row>
    <row r="11952">
      <c r="I11952" s="1"/>
      <c r="J11952" s="1"/>
      <c r="K11952" s="1"/>
      <c r="AA11952" s="1"/>
      <c r="AB11952" s="1"/>
      <c r="AC11952" s="1"/>
      <c r="AJ11952" s="1"/>
      <c r="AK11952" s="1"/>
      <c r="AL11952" s="1"/>
    </row>
    <row r="11953">
      <c r="I11953" s="1"/>
      <c r="J11953" s="1"/>
      <c r="K11953" s="1"/>
      <c r="AA11953" s="1"/>
      <c r="AB11953" s="1"/>
      <c r="AC11953" s="1"/>
      <c r="AJ11953" s="1"/>
      <c r="AK11953" s="1"/>
      <c r="AL11953" s="1"/>
    </row>
    <row r="11954">
      <c r="I11954" s="1"/>
      <c r="J11954" s="1"/>
      <c r="K11954" s="1"/>
      <c r="AA11954" s="1"/>
      <c r="AB11954" s="1"/>
      <c r="AC11954" s="1"/>
      <c r="AJ11954" s="1"/>
      <c r="AK11954" s="1"/>
      <c r="AL11954" s="1"/>
    </row>
    <row r="11955">
      <c r="I11955" s="1"/>
      <c r="J11955" s="1"/>
      <c r="K11955" s="1"/>
      <c r="AA11955" s="1"/>
      <c r="AB11955" s="1"/>
      <c r="AC11955" s="1"/>
      <c r="AJ11955" s="1"/>
      <c r="AK11955" s="1"/>
      <c r="AL11955" s="1"/>
    </row>
    <row r="11956">
      <c r="I11956" s="1"/>
      <c r="J11956" s="1"/>
      <c r="K11956" s="1"/>
      <c r="AA11956" s="1"/>
      <c r="AB11956" s="1"/>
      <c r="AC11956" s="1"/>
      <c r="AJ11956" s="1"/>
      <c r="AK11956" s="1"/>
      <c r="AL11956" s="1"/>
    </row>
    <row r="11957">
      <c r="I11957" s="1"/>
      <c r="J11957" s="1"/>
      <c r="K11957" s="1"/>
      <c r="AA11957" s="1"/>
      <c r="AB11957" s="1"/>
      <c r="AC11957" s="1"/>
      <c r="AJ11957" s="1"/>
      <c r="AK11957" s="1"/>
      <c r="AL11957" s="1"/>
    </row>
    <row r="11958">
      <c r="I11958" s="1"/>
      <c r="J11958" s="1"/>
      <c r="K11958" s="1"/>
      <c r="AA11958" s="1"/>
      <c r="AB11958" s="1"/>
      <c r="AC11958" s="1"/>
      <c r="AJ11958" s="1"/>
      <c r="AK11958" s="1"/>
      <c r="AL11958" s="1"/>
    </row>
    <row r="11959">
      <c r="I11959" s="1"/>
      <c r="J11959" s="1"/>
      <c r="K11959" s="1"/>
      <c r="AA11959" s="1"/>
      <c r="AB11959" s="1"/>
      <c r="AC11959" s="1"/>
      <c r="AJ11959" s="1"/>
      <c r="AK11959" s="1"/>
      <c r="AL11959" s="1"/>
    </row>
    <row r="11960">
      <c r="I11960" s="1"/>
      <c r="J11960" s="1"/>
      <c r="K11960" s="1"/>
      <c r="AA11960" s="1"/>
      <c r="AB11960" s="1"/>
      <c r="AC11960" s="1"/>
      <c r="AJ11960" s="1"/>
      <c r="AK11960" s="1"/>
      <c r="AL11960" s="1"/>
    </row>
    <row r="11961">
      <c r="I11961" s="1"/>
      <c r="J11961" s="1"/>
      <c r="K11961" s="1"/>
      <c r="AA11961" s="1"/>
      <c r="AB11961" s="1"/>
      <c r="AC11961" s="1"/>
      <c r="AJ11961" s="1"/>
      <c r="AK11961" s="1"/>
      <c r="AL11961" s="1"/>
    </row>
    <row r="11962">
      <c r="I11962" s="1"/>
      <c r="J11962" s="1"/>
      <c r="K11962" s="1"/>
      <c r="AA11962" s="1"/>
      <c r="AB11962" s="1"/>
      <c r="AC11962" s="1"/>
      <c r="AJ11962" s="1"/>
      <c r="AK11962" s="1"/>
      <c r="AL11962" s="1"/>
    </row>
    <row r="11963">
      <c r="I11963" s="1"/>
      <c r="J11963" s="1"/>
      <c r="K11963" s="1"/>
      <c r="AA11963" s="1"/>
      <c r="AB11963" s="1"/>
      <c r="AC11963" s="1"/>
      <c r="AJ11963" s="1"/>
      <c r="AK11963" s="1"/>
      <c r="AL11963" s="1"/>
    </row>
    <row r="11964">
      <c r="I11964" s="1"/>
      <c r="J11964" s="1"/>
      <c r="K11964" s="1"/>
      <c r="AA11964" s="1"/>
      <c r="AB11964" s="1"/>
      <c r="AC11964" s="1"/>
      <c r="AJ11964" s="1"/>
      <c r="AK11964" s="1"/>
      <c r="AL11964" s="1"/>
    </row>
    <row r="11965">
      <c r="I11965" s="1"/>
      <c r="J11965" s="1"/>
      <c r="K11965" s="1"/>
      <c r="AA11965" s="1"/>
      <c r="AB11965" s="1"/>
      <c r="AC11965" s="1"/>
      <c r="AJ11965" s="1"/>
      <c r="AK11965" s="1"/>
      <c r="AL11965" s="1"/>
    </row>
    <row r="11966">
      <c r="I11966" s="1"/>
      <c r="J11966" s="1"/>
      <c r="K11966" s="1"/>
      <c r="AA11966" s="1"/>
      <c r="AB11966" s="1"/>
      <c r="AC11966" s="1"/>
      <c r="AJ11966" s="1"/>
      <c r="AK11966" s="1"/>
      <c r="AL11966" s="1"/>
    </row>
    <row r="11967">
      <c r="I11967" s="1"/>
      <c r="J11967" s="1"/>
      <c r="K11967" s="1"/>
      <c r="AA11967" s="1"/>
      <c r="AB11967" s="1"/>
      <c r="AC11967" s="1"/>
      <c r="AJ11967" s="1"/>
      <c r="AK11967" s="1"/>
      <c r="AL11967" s="1"/>
    </row>
    <row r="11968">
      <c r="I11968" s="1"/>
      <c r="J11968" s="1"/>
      <c r="K11968" s="1"/>
      <c r="AA11968" s="1"/>
      <c r="AB11968" s="1"/>
      <c r="AC11968" s="1"/>
      <c r="AJ11968" s="1"/>
      <c r="AK11968" s="1"/>
      <c r="AL11968" s="1"/>
    </row>
    <row r="11969">
      <c r="I11969" s="1"/>
      <c r="J11969" s="1"/>
      <c r="K11969" s="1"/>
      <c r="AA11969" s="1"/>
      <c r="AB11969" s="1"/>
      <c r="AC11969" s="1"/>
      <c r="AJ11969" s="1"/>
      <c r="AK11969" s="1"/>
      <c r="AL11969" s="1"/>
    </row>
    <row r="11970">
      <c r="I11970" s="1"/>
      <c r="J11970" s="1"/>
      <c r="K11970" s="1"/>
      <c r="AA11970" s="1"/>
      <c r="AB11970" s="1"/>
      <c r="AC11970" s="1"/>
      <c r="AJ11970" s="1"/>
      <c r="AK11970" s="1"/>
      <c r="AL11970" s="1"/>
    </row>
    <row r="11971">
      <c r="I11971" s="1"/>
      <c r="J11971" s="1"/>
      <c r="K11971" s="1"/>
      <c r="AA11971" s="1"/>
      <c r="AB11971" s="1"/>
      <c r="AC11971" s="1"/>
      <c r="AJ11971" s="1"/>
      <c r="AK11971" s="1"/>
      <c r="AL11971" s="1"/>
    </row>
    <row r="11972">
      <c r="I11972" s="1"/>
      <c r="J11972" s="1"/>
      <c r="K11972" s="1"/>
      <c r="AA11972" s="1"/>
      <c r="AB11972" s="1"/>
      <c r="AC11972" s="1"/>
      <c r="AJ11972" s="1"/>
      <c r="AK11972" s="1"/>
      <c r="AL11972" s="1"/>
    </row>
    <row r="11973">
      <c r="I11973" s="1"/>
      <c r="J11973" s="1"/>
      <c r="K11973" s="1"/>
      <c r="AA11973" s="1"/>
      <c r="AB11973" s="1"/>
      <c r="AC11973" s="1"/>
      <c r="AJ11973" s="1"/>
      <c r="AK11973" s="1"/>
      <c r="AL11973" s="1"/>
    </row>
    <row r="11974">
      <c r="I11974" s="1"/>
      <c r="J11974" s="1"/>
      <c r="K11974" s="1"/>
      <c r="AA11974" s="1"/>
      <c r="AB11974" s="1"/>
      <c r="AC11974" s="1"/>
      <c r="AJ11974" s="1"/>
      <c r="AK11974" s="1"/>
      <c r="AL11974" s="1"/>
    </row>
    <row r="11975">
      <c r="I11975" s="1"/>
      <c r="J11975" s="1"/>
      <c r="K11975" s="1"/>
      <c r="AA11975" s="1"/>
      <c r="AB11975" s="1"/>
      <c r="AC11975" s="1"/>
      <c r="AJ11975" s="1"/>
      <c r="AK11975" s="1"/>
      <c r="AL11975" s="1"/>
    </row>
    <row r="11976">
      <c r="I11976" s="1"/>
      <c r="J11976" s="1"/>
      <c r="K11976" s="1"/>
      <c r="AA11976" s="1"/>
      <c r="AB11976" s="1"/>
      <c r="AC11976" s="1"/>
      <c r="AJ11976" s="1"/>
      <c r="AK11976" s="1"/>
      <c r="AL11976" s="1"/>
    </row>
    <row r="11977">
      <c r="I11977" s="1"/>
      <c r="J11977" s="1"/>
      <c r="K11977" s="1"/>
      <c r="AA11977" s="1"/>
      <c r="AB11977" s="1"/>
      <c r="AC11977" s="1"/>
      <c r="AJ11977" s="1"/>
      <c r="AK11977" s="1"/>
      <c r="AL11977" s="1"/>
    </row>
    <row r="11978">
      <c r="I11978" s="1"/>
      <c r="J11978" s="1"/>
      <c r="K11978" s="1"/>
      <c r="AA11978" s="1"/>
      <c r="AB11978" s="1"/>
      <c r="AC11978" s="1"/>
      <c r="AJ11978" s="1"/>
      <c r="AK11978" s="1"/>
      <c r="AL11978" s="1"/>
    </row>
    <row r="11979">
      <c r="I11979" s="1"/>
      <c r="J11979" s="1"/>
      <c r="K11979" s="1"/>
      <c r="AA11979" s="1"/>
      <c r="AB11979" s="1"/>
      <c r="AC11979" s="1"/>
      <c r="AJ11979" s="1"/>
      <c r="AK11979" s="1"/>
      <c r="AL11979" s="1"/>
    </row>
    <row r="11980">
      <c r="I11980" s="1"/>
      <c r="J11980" s="1"/>
      <c r="K11980" s="1"/>
      <c r="AA11980" s="1"/>
      <c r="AB11980" s="1"/>
      <c r="AC11980" s="1"/>
      <c r="AJ11980" s="1"/>
      <c r="AK11980" s="1"/>
      <c r="AL11980" s="1"/>
    </row>
    <row r="11981">
      <c r="I11981" s="1"/>
      <c r="J11981" s="1"/>
      <c r="K11981" s="1"/>
      <c r="AA11981" s="1"/>
      <c r="AB11981" s="1"/>
      <c r="AC11981" s="1"/>
      <c r="AJ11981" s="1"/>
      <c r="AK11981" s="1"/>
      <c r="AL11981" s="1"/>
    </row>
    <row r="11982">
      <c r="I11982" s="1"/>
      <c r="J11982" s="1"/>
      <c r="K11982" s="1"/>
      <c r="AA11982" s="1"/>
      <c r="AB11982" s="1"/>
      <c r="AC11982" s="1"/>
      <c r="AJ11982" s="1"/>
      <c r="AK11982" s="1"/>
      <c r="AL11982" s="1"/>
    </row>
    <row r="11983">
      <c r="I11983" s="1"/>
      <c r="J11983" s="1"/>
      <c r="K11983" s="1"/>
      <c r="AA11983" s="1"/>
      <c r="AB11983" s="1"/>
      <c r="AC11983" s="1"/>
      <c r="AJ11983" s="1"/>
      <c r="AK11983" s="1"/>
      <c r="AL11983" s="1"/>
    </row>
    <row r="11984">
      <c r="I11984" s="1"/>
      <c r="J11984" s="1"/>
      <c r="K11984" s="1"/>
      <c r="AA11984" s="1"/>
      <c r="AB11984" s="1"/>
      <c r="AC11984" s="1"/>
      <c r="AJ11984" s="1"/>
      <c r="AK11984" s="1"/>
      <c r="AL11984" s="1"/>
    </row>
    <row r="11985">
      <c r="I11985" s="1"/>
      <c r="J11985" s="1"/>
      <c r="K11985" s="1"/>
      <c r="AA11985" s="1"/>
      <c r="AB11985" s="1"/>
      <c r="AC11985" s="1"/>
      <c r="AJ11985" s="1"/>
      <c r="AK11985" s="1"/>
      <c r="AL11985" s="1"/>
    </row>
    <row r="11986">
      <c r="I11986" s="1"/>
      <c r="J11986" s="1"/>
      <c r="K11986" s="1"/>
      <c r="AA11986" s="1"/>
      <c r="AB11986" s="1"/>
      <c r="AC11986" s="1"/>
      <c r="AJ11986" s="1"/>
      <c r="AK11986" s="1"/>
      <c r="AL11986" s="1"/>
    </row>
    <row r="11987">
      <c r="I11987" s="1"/>
      <c r="J11987" s="1"/>
      <c r="K11987" s="1"/>
      <c r="AA11987" s="1"/>
      <c r="AB11987" s="1"/>
      <c r="AC11987" s="1"/>
      <c r="AJ11987" s="1"/>
      <c r="AK11987" s="1"/>
      <c r="AL11987" s="1"/>
    </row>
    <row r="11988">
      <c r="I11988" s="1"/>
      <c r="J11988" s="1"/>
      <c r="K11988" s="1"/>
      <c r="AA11988" s="1"/>
      <c r="AB11988" s="1"/>
      <c r="AC11988" s="1"/>
      <c r="AJ11988" s="1"/>
      <c r="AK11988" s="1"/>
      <c r="AL11988" s="1"/>
    </row>
    <row r="11989">
      <c r="I11989" s="1"/>
      <c r="J11989" s="1"/>
      <c r="K11989" s="1"/>
      <c r="AA11989" s="1"/>
      <c r="AB11989" s="1"/>
      <c r="AC11989" s="1"/>
      <c r="AJ11989" s="1"/>
      <c r="AK11989" s="1"/>
      <c r="AL11989" s="1"/>
    </row>
    <row r="11990">
      <c r="I11990" s="1"/>
      <c r="J11990" s="1"/>
      <c r="K11990" s="1"/>
      <c r="AA11990" s="1"/>
      <c r="AB11990" s="1"/>
      <c r="AC11990" s="1"/>
      <c r="AJ11990" s="1"/>
      <c r="AK11990" s="1"/>
      <c r="AL11990" s="1"/>
    </row>
    <row r="11991">
      <c r="I11991" s="1"/>
      <c r="J11991" s="1"/>
      <c r="K11991" s="1"/>
      <c r="AA11991" s="1"/>
      <c r="AB11991" s="1"/>
      <c r="AC11991" s="1"/>
      <c r="AJ11991" s="1"/>
      <c r="AK11991" s="1"/>
      <c r="AL11991" s="1"/>
    </row>
    <row r="11992">
      <c r="I11992" s="1"/>
      <c r="J11992" s="1"/>
      <c r="K11992" s="1"/>
      <c r="AA11992" s="1"/>
      <c r="AB11992" s="1"/>
      <c r="AC11992" s="1"/>
      <c r="AJ11992" s="1"/>
      <c r="AK11992" s="1"/>
      <c r="AL11992" s="1"/>
    </row>
    <row r="11993">
      <c r="I11993" s="1"/>
      <c r="J11993" s="1"/>
      <c r="K11993" s="1"/>
      <c r="AA11993" s="1"/>
      <c r="AB11993" s="1"/>
      <c r="AC11993" s="1"/>
      <c r="AJ11993" s="1"/>
      <c r="AK11993" s="1"/>
      <c r="AL11993" s="1"/>
    </row>
    <row r="11994">
      <c r="I11994" s="1"/>
      <c r="J11994" s="1"/>
      <c r="K11994" s="1"/>
      <c r="AA11994" s="1"/>
      <c r="AB11994" s="1"/>
      <c r="AC11994" s="1"/>
      <c r="AJ11994" s="1"/>
      <c r="AK11994" s="1"/>
      <c r="AL11994" s="1"/>
    </row>
    <row r="11995">
      <c r="I11995" s="1"/>
      <c r="J11995" s="1"/>
      <c r="K11995" s="1"/>
      <c r="AA11995" s="1"/>
      <c r="AB11995" s="1"/>
      <c r="AC11995" s="1"/>
      <c r="AJ11995" s="1"/>
      <c r="AK11995" s="1"/>
      <c r="AL11995" s="1"/>
    </row>
    <row r="11996">
      <c r="I11996" s="1"/>
      <c r="J11996" s="1"/>
      <c r="K11996" s="1"/>
      <c r="AA11996" s="1"/>
      <c r="AB11996" s="1"/>
      <c r="AC11996" s="1"/>
      <c r="AJ11996" s="1"/>
      <c r="AK11996" s="1"/>
      <c r="AL11996" s="1"/>
    </row>
    <row r="11997">
      <c r="I11997" s="1"/>
      <c r="J11997" s="1"/>
      <c r="K11997" s="1"/>
      <c r="AA11997" s="1"/>
      <c r="AB11997" s="1"/>
      <c r="AC11997" s="1"/>
      <c r="AJ11997" s="1"/>
      <c r="AK11997" s="1"/>
      <c r="AL11997" s="1"/>
    </row>
    <row r="11998">
      <c r="I11998" s="1"/>
      <c r="J11998" s="1"/>
      <c r="K11998" s="1"/>
      <c r="AA11998" s="1"/>
      <c r="AB11998" s="1"/>
      <c r="AC11998" s="1"/>
      <c r="AJ11998" s="1"/>
      <c r="AK11998" s="1"/>
      <c r="AL11998" s="1"/>
    </row>
    <row r="11999">
      <c r="I11999" s="1"/>
      <c r="J11999" s="1"/>
      <c r="K11999" s="1"/>
      <c r="AA11999" s="1"/>
      <c r="AB11999" s="1"/>
      <c r="AC11999" s="1"/>
      <c r="AJ11999" s="1"/>
      <c r="AK11999" s="1"/>
      <c r="AL11999" s="1"/>
    </row>
    <row r="12000">
      <c r="I12000" s="1"/>
      <c r="J12000" s="1"/>
      <c r="K12000" s="1"/>
      <c r="AA12000" s="1"/>
      <c r="AB12000" s="1"/>
      <c r="AC12000" s="1"/>
      <c r="AJ12000" s="1"/>
      <c r="AK12000" s="1"/>
      <c r="AL12000" s="1"/>
    </row>
    <row r="12001">
      <c r="I12001" s="1"/>
      <c r="J12001" s="1"/>
      <c r="K12001" s="1"/>
      <c r="AA12001" s="1"/>
      <c r="AB12001" s="1"/>
      <c r="AC12001" s="1"/>
      <c r="AJ12001" s="1"/>
      <c r="AK12001" s="1"/>
      <c r="AL12001" s="1"/>
    </row>
    <row r="12002">
      <c r="I12002" s="1"/>
      <c r="J12002" s="1"/>
      <c r="K12002" s="1"/>
      <c r="AA12002" s="1"/>
      <c r="AB12002" s="1"/>
      <c r="AC12002" s="1"/>
      <c r="AJ12002" s="1"/>
      <c r="AK12002" s="1"/>
      <c r="AL12002" s="1"/>
    </row>
    <row r="12003">
      <c r="I12003" s="1"/>
      <c r="J12003" s="1"/>
      <c r="K12003" s="1"/>
      <c r="AA12003" s="1"/>
      <c r="AB12003" s="1"/>
      <c r="AC12003" s="1"/>
      <c r="AJ12003" s="1"/>
      <c r="AK12003" s="1"/>
      <c r="AL12003" s="1"/>
    </row>
    <row r="12004">
      <c r="I12004" s="1"/>
      <c r="J12004" s="1"/>
      <c r="K12004" s="1"/>
      <c r="AA12004" s="1"/>
      <c r="AB12004" s="1"/>
      <c r="AC12004" s="1"/>
      <c r="AJ12004" s="1"/>
      <c r="AK12004" s="1"/>
      <c r="AL12004" s="1"/>
    </row>
    <row r="12005">
      <c r="I12005" s="1"/>
      <c r="J12005" s="1"/>
      <c r="K12005" s="1"/>
      <c r="AA12005" s="1"/>
      <c r="AB12005" s="1"/>
      <c r="AC12005" s="1"/>
      <c r="AJ12005" s="1"/>
      <c r="AK12005" s="1"/>
      <c r="AL12005" s="1"/>
    </row>
    <row r="12006">
      <c r="I12006" s="1"/>
      <c r="J12006" s="1"/>
      <c r="K12006" s="1"/>
      <c r="AA12006" s="1"/>
      <c r="AB12006" s="1"/>
      <c r="AC12006" s="1"/>
      <c r="AJ12006" s="1"/>
      <c r="AK12006" s="1"/>
      <c r="AL12006" s="1"/>
    </row>
    <row r="12007">
      <c r="I12007" s="1"/>
      <c r="J12007" s="1"/>
      <c r="K12007" s="1"/>
      <c r="AA12007" s="1"/>
      <c r="AB12007" s="1"/>
      <c r="AC12007" s="1"/>
      <c r="AJ12007" s="1"/>
      <c r="AK12007" s="1"/>
      <c r="AL12007" s="1"/>
    </row>
    <row r="12008">
      <c r="I12008" s="1"/>
      <c r="J12008" s="1"/>
      <c r="K12008" s="1"/>
      <c r="AA12008" s="1"/>
      <c r="AB12008" s="1"/>
      <c r="AC12008" s="1"/>
      <c r="AJ12008" s="1"/>
      <c r="AK12008" s="1"/>
      <c r="AL12008" s="1"/>
    </row>
    <row r="12009">
      <c r="I12009" s="1"/>
      <c r="J12009" s="1"/>
      <c r="K12009" s="1"/>
      <c r="AA12009" s="1"/>
      <c r="AB12009" s="1"/>
      <c r="AC12009" s="1"/>
      <c r="AJ12009" s="1"/>
      <c r="AK12009" s="1"/>
      <c r="AL12009" s="1"/>
    </row>
    <row r="12010">
      <c r="I12010" s="1"/>
      <c r="J12010" s="1"/>
      <c r="K12010" s="1"/>
      <c r="AA12010" s="1"/>
      <c r="AB12010" s="1"/>
      <c r="AC12010" s="1"/>
      <c r="AJ12010" s="1"/>
      <c r="AK12010" s="1"/>
      <c r="AL12010" s="1"/>
    </row>
    <row r="12011">
      <c r="I12011" s="1"/>
      <c r="J12011" s="1"/>
      <c r="K12011" s="1"/>
      <c r="AA12011" s="1"/>
      <c r="AB12011" s="1"/>
      <c r="AC12011" s="1"/>
      <c r="AJ12011" s="1"/>
      <c r="AK12011" s="1"/>
      <c r="AL12011" s="1"/>
    </row>
    <row r="12012">
      <c r="I12012" s="1"/>
      <c r="J12012" s="1"/>
      <c r="K12012" s="1"/>
      <c r="AA12012" s="1"/>
      <c r="AB12012" s="1"/>
      <c r="AC12012" s="1"/>
      <c r="AJ12012" s="1"/>
      <c r="AK12012" s="1"/>
      <c r="AL12012" s="1"/>
    </row>
    <row r="12013">
      <c r="I12013" s="1"/>
      <c r="J12013" s="1"/>
      <c r="K12013" s="1"/>
      <c r="AA12013" s="1"/>
      <c r="AB12013" s="1"/>
      <c r="AC12013" s="1"/>
      <c r="AJ12013" s="1"/>
      <c r="AK12013" s="1"/>
      <c r="AL12013" s="1"/>
    </row>
    <row r="12014">
      <c r="I12014" s="1"/>
      <c r="J12014" s="1"/>
      <c r="K12014" s="1"/>
      <c r="AA12014" s="1"/>
      <c r="AB12014" s="1"/>
      <c r="AC12014" s="1"/>
      <c r="AJ12014" s="1"/>
      <c r="AK12014" s="1"/>
      <c r="AL12014" s="1"/>
    </row>
    <row r="12015">
      <c r="I12015" s="1"/>
      <c r="J12015" s="1"/>
      <c r="K12015" s="1"/>
      <c r="AA12015" s="1"/>
      <c r="AB12015" s="1"/>
      <c r="AC12015" s="1"/>
      <c r="AJ12015" s="1"/>
      <c r="AK12015" s="1"/>
      <c r="AL12015" s="1"/>
    </row>
    <row r="12016">
      <c r="I12016" s="1"/>
      <c r="J12016" s="1"/>
      <c r="K12016" s="1"/>
      <c r="AA12016" s="1"/>
      <c r="AB12016" s="1"/>
      <c r="AC12016" s="1"/>
      <c r="AJ12016" s="1"/>
      <c r="AK12016" s="1"/>
      <c r="AL12016" s="1"/>
    </row>
    <row r="12017">
      <c r="I12017" s="1"/>
      <c r="J12017" s="1"/>
      <c r="K12017" s="1"/>
      <c r="AA12017" s="1"/>
      <c r="AB12017" s="1"/>
      <c r="AC12017" s="1"/>
      <c r="AJ12017" s="1"/>
      <c r="AK12017" s="1"/>
      <c r="AL12017" s="1"/>
    </row>
    <row r="12018">
      <c r="I12018" s="1"/>
      <c r="J12018" s="1"/>
      <c r="K12018" s="1"/>
      <c r="AA12018" s="1"/>
      <c r="AB12018" s="1"/>
      <c r="AC12018" s="1"/>
      <c r="AJ12018" s="1"/>
      <c r="AK12018" s="1"/>
      <c r="AL12018" s="1"/>
    </row>
    <row r="12019">
      <c r="I12019" s="1"/>
      <c r="J12019" s="1"/>
      <c r="K12019" s="1"/>
      <c r="AA12019" s="1"/>
      <c r="AB12019" s="1"/>
      <c r="AC12019" s="1"/>
      <c r="AJ12019" s="1"/>
      <c r="AK12019" s="1"/>
      <c r="AL12019" s="1"/>
    </row>
    <row r="12020">
      <c r="I12020" s="1"/>
      <c r="J12020" s="1"/>
      <c r="K12020" s="1"/>
      <c r="AA12020" s="1"/>
      <c r="AB12020" s="1"/>
      <c r="AC12020" s="1"/>
      <c r="AJ12020" s="1"/>
      <c r="AK12020" s="1"/>
      <c r="AL12020" s="1"/>
    </row>
    <row r="12021">
      <c r="I12021" s="1"/>
      <c r="J12021" s="1"/>
      <c r="K12021" s="1"/>
      <c r="AA12021" s="1"/>
      <c r="AB12021" s="1"/>
      <c r="AC12021" s="1"/>
      <c r="AJ12021" s="1"/>
      <c r="AK12021" s="1"/>
      <c r="AL12021" s="1"/>
    </row>
    <row r="12022">
      <c r="I12022" s="1"/>
      <c r="J12022" s="1"/>
      <c r="K12022" s="1"/>
      <c r="AA12022" s="1"/>
      <c r="AB12022" s="1"/>
      <c r="AC12022" s="1"/>
      <c r="AJ12022" s="1"/>
      <c r="AK12022" s="1"/>
      <c r="AL12022" s="1"/>
    </row>
    <row r="12023">
      <c r="I12023" s="1"/>
      <c r="J12023" s="1"/>
      <c r="K12023" s="1"/>
      <c r="AA12023" s="1"/>
      <c r="AB12023" s="1"/>
      <c r="AC12023" s="1"/>
      <c r="AJ12023" s="1"/>
      <c r="AK12023" s="1"/>
      <c r="AL12023" s="1"/>
    </row>
    <row r="12024">
      <c r="I12024" s="1"/>
      <c r="J12024" s="1"/>
      <c r="K12024" s="1"/>
      <c r="AA12024" s="1"/>
      <c r="AB12024" s="1"/>
      <c r="AC12024" s="1"/>
      <c r="AJ12024" s="1"/>
      <c r="AK12024" s="1"/>
      <c r="AL12024" s="1"/>
    </row>
    <row r="12025">
      <c r="I12025" s="1"/>
      <c r="J12025" s="1"/>
      <c r="K12025" s="1"/>
      <c r="AA12025" s="1"/>
      <c r="AB12025" s="1"/>
      <c r="AC12025" s="1"/>
      <c r="AJ12025" s="1"/>
      <c r="AK12025" s="1"/>
      <c r="AL12025" s="1"/>
    </row>
    <row r="12026">
      <c r="I12026" s="1"/>
      <c r="J12026" s="1"/>
      <c r="K12026" s="1"/>
      <c r="AA12026" s="1"/>
      <c r="AB12026" s="1"/>
      <c r="AC12026" s="1"/>
      <c r="AJ12026" s="1"/>
      <c r="AK12026" s="1"/>
      <c r="AL12026" s="1"/>
    </row>
    <row r="12027">
      <c r="I12027" s="1"/>
      <c r="J12027" s="1"/>
      <c r="K12027" s="1"/>
      <c r="AA12027" s="1"/>
      <c r="AB12027" s="1"/>
      <c r="AC12027" s="1"/>
      <c r="AJ12027" s="1"/>
      <c r="AK12027" s="1"/>
      <c r="AL12027" s="1"/>
    </row>
    <row r="12028">
      <c r="I12028" s="1"/>
      <c r="J12028" s="1"/>
      <c r="K12028" s="1"/>
      <c r="AA12028" s="1"/>
      <c r="AB12028" s="1"/>
      <c r="AC12028" s="1"/>
      <c r="AJ12028" s="1"/>
      <c r="AK12028" s="1"/>
      <c r="AL12028" s="1"/>
    </row>
    <row r="12029">
      <c r="I12029" s="1"/>
      <c r="J12029" s="1"/>
      <c r="K12029" s="1"/>
      <c r="AA12029" s="1"/>
      <c r="AB12029" s="1"/>
      <c r="AC12029" s="1"/>
      <c r="AJ12029" s="1"/>
      <c r="AK12029" s="1"/>
      <c r="AL12029" s="1"/>
    </row>
    <row r="12030">
      <c r="I12030" s="1"/>
      <c r="J12030" s="1"/>
      <c r="K12030" s="1"/>
      <c r="AA12030" s="1"/>
      <c r="AB12030" s="1"/>
      <c r="AC12030" s="1"/>
      <c r="AJ12030" s="1"/>
      <c r="AK12030" s="1"/>
      <c r="AL12030" s="1"/>
    </row>
    <row r="12031">
      <c r="I12031" s="1"/>
      <c r="J12031" s="1"/>
      <c r="K12031" s="1"/>
      <c r="AA12031" s="1"/>
      <c r="AB12031" s="1"/>
      <c r="AC12031" s="1"/>
      <c r="AJ12031" s="1"/>
      <c r="AK12031" s="1"/>
      <c r="AL12031" s="1"/>
    </row>
    <row r="12032">
      <c r="I12032" s="1"/>
      <c r="J12032" s="1"/>
      <c r="K12032" s="1"/>
      <c r="AA12032" s="1"/>
      <c r="AB12032" s="1"/>
      <c r="AC12032" s="1"/>
      <c r="AJ12032" s="1"/>
      <c r="AK12032" s="1"/>
      <c r="AL12032" s="1"/>
    </row>
    <row r="12033">
      <c r="I12033" s="1"/>
      <c r="J12033" s="1"/>
      <c r="K12033" s="1"/>
      <c r="AA12033" s="1"/>
      <c r="AB12033" s="1"/>
      <c r="AC12033" s="1"/>
      <c r="AJ12033" s="1"/>
      <c r="AK12033" s="1"/>
      <c r="AL12033" s="1"/>
    </row>
    <row r="12034">
      <c r="I12034" s="1"/>
      <c r="J12034" s="1"/>
      <c r="K12034" s="1"/>
      <c r="AA12034" s="1"/>
      <c r="AB12034" s="1"/>
      <c r="AC12034" s="1"/>
      <c r="AJ12034" s="1"/>
      <c r="AK12034" s="1"/>
      <c r="AL12034" s="1"/>
    </row>
    <row r="12035">
      <c r="I12035" s="1"/>
      <c r="J12035" s="1"/>
      <c r="K12035" s="1"/>
      <c r="AA12035" s="1"/>
      <c r="AB12035" s="1"/>
      <c r="AC12035" s="1"/>
      <c r="AJ12035" s="1"/>
      <c r="AK12035" s="1"/>
      <c r="AL12035" s="1"/>
    </row>
    <row r="12036">
      <c r="I12036" s="1"/>
      <c r="J12036" s="1"/>
      <c r="K12036" s="1"/>
      <c r="AA12036" s="1"/>
      <c r="AB12036" s="1"/>
      <c r="AC12036" s="1"/>
      <c r="AJ12036" s="1"/>
      <c r="AK12036" s="1"/>
      <c r="AL12036" s="1"/>
    </row>
    <row r="12037">
      <c r="I12037" s="1"/>
      <c r="J12037" s="1"/>
      <c r="K12037" s="1"/>
      <c r="AA12037" s="1"/>
      <c r="AB12037" s="1"/>
      <c r="AC12037" s="1"/>
      <c r="AJ12037" s="1"/>
      <c r="AK12037" s="1"/>
      <c r="AL12037" s="1"/>
    </row>
    <row r="12038">
      <c r="I12038" s="1"/>
      <c r="J12038" s="1"/>
      <c r="K12038" s="1"/>
      <c r="AA12038" s="1"/>
      <c r="AB12038" s="1"/>
      <c r="AC12038" s="1"/>
      <c r="AJ12038" s="1"/>
      <c r="AK12038" s="1"/>
      <c r="AL12038" s="1"/>
    </row>
    <row r="12039">
      <c r="I12039" s="1"/>
      <c r="J12039" s="1"/>
      <c r="K12039" s="1"/>
      <c r="AA12039" s="1"/>
      <c r="AB12039" s="1"/>
      <c r="AC12039" s="1"/>
      <c r="AJ12039" s="1"/>
      <c r="AK12039" s="1"/>
      <c r="AL12039" s="1"/>
    </row>
    <row r="12040">
      <c r="I12040" s="1"/>
      <c r="J12040" s="1"/>
      <c r="K12040" s="1"/>
      <c r="AA12040" s="1"/>
      <c r="AB12040" s="1"/>
      <c r="AC12040" s="1"/>
      <c r="AJ12040" s="1"/>
      <c r="AK12040" s="1"/>
      <c r="AL12040" s="1"/>
    </row>
    <row r="12041">
      <c r="I12041" s="1"/>
      <c r="J12041" s="1"/>
      <c r="K12041" s="1"/>
      <c r="AA12041" s="1"/>
      <c r="AB12041" s="1"/>
      <c r="AC12041" s="1"/>
      <c r="AJ12041" s="1"/>
      <c r="AK12041" s="1"/>
      <c r="AL12041" s="1"/>
    </row>
    <row r="12042">
      <c r="I12042" s="1"/>
      <c r="J12042" s="1"/>
      <c r="K12042" s="1"/>
      <c r="AA12042" s="1"/>
      <c r="AB12042" s="1"/>
      <c r="AC12042" s="1"/>
      <c r="AJ12042" s="1"/>
      <c r="AK12042" s="1"/>
      <c r="AL12042" s="1"/>
    </row>
    <row r="12043">
      <c r="I12043" s="1"/>
      <c r="J12043" s="1"/>
      <c r="K12043" s="1"/>
      <c r="AA12043" s="1"/>
      <c r="AB12043" s="1"/>
      <c r="AC12043" s="1"/>
      <c r="AJ12043" s="1"/>
      <c r="AK12043" s="1"/>
      <c r="AL12043" s="1"/>
    </row>
    <row r="12044">
      <c r="I12044" s="1"/>
      <c r="J12044" s="1"/>
      <c r="K12044" s="1"/>
      <c r="AA12044" s="1"/>
      <c r="AB12044" s="1"/>
      <c r="AC12044" s="1"/>
      <c r="AJ12044" s="1"/>
      <c r="AK12044" s="1"/>
      <c r="AL12044" s="1"/>
    </row>
    <row r="12045">
      <c r="I12045" s="1"/>
      <c r="J12045" s="1"/>
      <c r="K12045" s="1"/>
      <c r="AA12045" s="1"/>
      <c r="AB12045" s="1"/>
      <c r="AC12045" s="1"/>
      <c r="AJ12045" s="1"/>
      <c r="AK12045" s="1"/>
      <c r="AL12045" s="1"/>
    </row>
    <row r="12046">
      <c r="I12046" s="1"/>
      <c r="J12046" s="1"/>
      <c r="K12046" s="1"/>
      <c r="AA12046" s="1"/>
      <c r="AB12046" s="1"/>
      <c r="AC12046" s="1"/>
      <c r="AJ12046" s="1"/>
      <c r="AK12046" s="1"/>
      <c r="AL12046" s="1"/>
    </row>
    <row r="12047">
      <c r="I12047" s="1"/>
      <c r="J12047" s="1"/>
      <c r="K12047" s="1"/>
      <c r="AA12047" s="1"/>
      <c r="AB12047" s="1"/>
      <c r="AC12047" s="1"/>
      <c r="AJ12047" s="1"/>
      <c r="AK12047" s="1"/>
      <c r="AL12047" s="1"/>
    </row>
    <row r="12048">
      <c r="I12048" s="1"/>
      <c r="J12048" s="1"/>
      <c r="K12048" s="1"/>
      <c r="AA12048" s="1"/>
      <c r="AB12048" s="1"/>
      <c r="AC12048" s="1"/>
      <c r="AJ12048" s="1"/>
      <c r="AK12048" s="1"/>
      <c r="AL12048" s="1"/>
    </row>
    <row r="12049">
      <c r="I12049" s="1"/>
      <c r="J12049" s="1"/>
      <c r="K12049" s="1"/>
      <c r="AA12049" s="1"/>
      <c r="AB12049" s="1"/>
      <c r="AC12049" s="1"/>
      <c r="AJ12049" s="1"/>
      <c r="AK12049" s="1"/>
      <c r="AL12049" s="1"/>
    </row>
    <row r="12050">
      <c r="I12050" s="1"/>
      <c r="J12050" s="1"/>
      <c r="K12050" s="1"/>
      <c r="AA12050" s="1"/>
      <c r="AB12050" s="1"/>
      <c r="AC12050" s="1"/>
      <c r="AJ12050" s="1"/>
      <c r="AK12050" s="1"/>
      <c r="AL12050" s="1"/>
    </row>
    <row r="12051">
      <c r="I12051" s="1"/>
      <c r="J12051" s="1"/>
      <c r="K12051" s="1"/>
      <c r="AA12051" s="1"/>
      <c r="AB12051" s="1"/>
      <c r="AC12051" s="1"/>
      <c r="AJ12051" s="1"/>
      <c r="AK12051" s="1"/>
      <c r="AL12051" s="1"/>
    </row>
    <row r="12052">
      <c r="I12052" s="1"/>
      <c r="J12052" s="1"/>
      <c r="K12052" s="1"/>
      <c r="AA12052" s="1"/>
      <c r="AB12052" s="1"/>
      <c r="AC12052" s="1"/>
      <c r="AJ12052" s="1"/>
      <c r="AK12052" s="1"/>
      <c r="AL12052" s="1"/>
    </row>
    <row r="12053">
      <c r="I12053" s="1"/>
      <c r="J12053" s="1"/>
      <c r="K12053" s="1"/>
      <c r="AA12053" s="1"/>
      <c r="AB12053" s="1"/>
      <c r="AC12053" s="1"/>
      <c r="AJ12053" s="1"/>
      <c r="AK12053" s="1"/>
      <c r="AL12053" s="1"/>
    </row>
    <row r="12054">
      <c r="I12054" s="1"/>
      <c r="J12054" s="1"/>
      <c r="K12054" s="1"/>
      <c r="AA12054" s="1"/>
      <c r="AB12054" s="1"/>
      <c r="AC12054" s="1"/>
      <c r="AJ12054" s="1"/>
      <c r="AK12054" s="1"/>
      <c r="AL12054" s="1"/>
    </row>
    <row r="12055">
      <c r="I12055" s="1"/>
      <c r="J12055" s="1"/>
      <c r="K12055" s="1"/>
      <c r="AA12055" s="1"/>
      <c r="AB12055" s="1"/>
      <c r="AC12055" s="1"/>
      <c r="AJ12055" s="1"/>
      <c r="AK12055" s="1"/>
      <c r="AL12055" s="1"/>
    </row>
    <row r="12056">
      <c r="I12056" s="1"/>
      <c r="J12056" s="1"/>
      <c r="K12056" s="1"/>
      <c r="AA12056" s="1"/>
      <c r="AB12056" s="1"/>
      <c r="AC12056" s="1"/>
      <c r="AJ12056" s="1"/>
      <c r="AK12056" s="1"/>
      <c r="AL12056" s="1"/>
    </row>
    <row r="12057">
      <c r="I12057" s="1"/>
      <c r="J12057" s="1"/>
      <c r="K12057" s="1"/>
      <c r="AA12057" s="1"/>
      <c r="AB12057" s="1"/>
      <c r="AC12057" s="1"/>
      <c r="AJ12057" s="1"/>
      <c r="AK12057" s="1"/>
      <c r="AL12057" s="1"/>
    </row>
    <row r="12058">
      <c r="I12058" s="1"/>
      <c r="J12058" s="1"/>
      <c r="K12058" s="1"/>
      <c r="AA12058" s="1"/>
      <c r="AB12058" s="1"/>
      <c r="AC12058" s="1"/>
      <c r="AJ12058" s="1"/>
      <c r="AK12058" s="1"/>
      <c r="AL12058" s="1"/>
    </row>
    <row r="12059">
      <c r="I12059" s="1"/>
      <c r="J12059" s="1"/>
      <c r="K12059" s="1"/>
      <c r="AA12059" s="1"/>
      <c r="AB12059" s="1"/>
      <c r="AC12059" s="1"/>
      <c r="AJ12059" s="1"/>
      <c r="AK12059" s="1"/>
      <c r="AL12059" s="1"/>
    </row>
    <row r="12060">
      <c r="I12060" s="1"/>
      <c r="J12060" s="1"/>
      <c r="K12060" s="1"/>
      <c r="AA12060" s="1"/>
      <c r="AB12060" s="1"/>
      <c r="AC12060" s="1"/>
      <c r="AJ12060" s="1"/>
      <c r="AK12060" s="1"/>
      <c r="AL12060" s="1"/>
    </row>
    <row r="12061">
      <c r="I12061" s="1"/>
      <c r="J12061" s="1"/>
      <c r="K12061" s="1"/>
      <c r="AA12061" s="1"/>
      <c r="AB12061" s="1"/>
      <c r="AC12061" s="1"/>
      <c r="AJ12061" s="1"/>
      <c r="AK12061" s="1"/>
      <c r="AL12061" s="1"/>
    </row>
    <row r="12062">
      <c r="I12062" s="1"/>
      <c r="J12062" s="1"/>
      <c r="K12062" s="1"/>
      <c r="AA12062" s="1"/>
      <c r="AB12062" s="1"/>
      <c r="AC12062" s="1"/>
      <c r="AJ12062" s="1"/>
      <c r="AK12062" s="1"/>
      <c r="AL12062" s="1"/>
    </row>
    <row r="12063">
      <c r="I12063" s="1"/>
      <c r="J12063" s="1"/>
      <c r="K12063" s="1"/>
      <c r="AA12063" s="1"/>
      <c r="AB12063" s="1"/>
      <c r="AC12063" s="1"/>
      <c r="AJ12063" s="1"/>
      <c r="AK12063" s="1"/>
      <c r="AL12063" s="1"/>
    </row>
    <row r="12064">
      <c r="I12064" s="1"/>
      <c r="J12064" s="1"/>
      <c r="K12064" s="1"/>
      <c r="AA12064" s="1"/>
      <c r="AB12064" s="1"/>
      <c r="AC12064" s="1"/>
      <c r="AJ12064" s="1"/>
      <c r="AK12064" s="1"/>
      <c r="AL12064" s="1"/>
    </row>
    <row r="12065">
      <c r="I12065" s="1"/>
      <c r="J12065" s="1"/>
      <c r="K12065" s="1"/>
      <c r="AA12065" s="1"/>
      <c r="AB12065" s="1"/>
      <c r="AC12065" s="1"/>
      <c r="AJ12065" s="1"/>
      <c r="AK12065" s="1"/>
      <c r="AL12065" s="1"/>
    </row>
    <row r="12066">
      <c r="I12066" s="1"/>
      <c r="J12066" s="1"/>
      <c r="K12066" s="1"/>
      <c r="AA12066" s="1"/>
      <c r="AB12066" s="1"/>
      <c r="AC12066" s="1"/>
      <c r="AJ12066" s="1"/>
      <c r="AK12066" s="1"/>
      <c r="AL12066" s="1"/>
    </row>
    <row r="12067">
      <c r="I12067" s="1"/>
      <c r="J12067" s="1"/>
      <c r="K12067" s="1"/>
      <c r="AA12067" s="1"/>
      <c r="AB12067" s="1"/>
      <c r="AC12067" s="1"/>
      <c r="AJ12067" s="1"/>
      <c r="AK12067" s="1"/>
      <c r="AL12067" s="1"/>
    </row>
    <row r="12068">
      <c r="I12068" s="1"/>
      <c r="J12068" s="1"/>
      <c r="K12068" s="1"/>
      <c r="AA12068" s="1"/>
      <c r="AB12068" s="1"/>
      <c r="AC12068" s="1"/>
      <c r="AJ12068" s="1"/>
      <c r="AK12068" s="1"/>
      <c r="AL12068" s="1"/>
    </row>
    <row r="12069">
      <c r="I12069" s="1"/>
      <c r="J12069" s="1"/>
      <c r="K12069" s="1"/>
      <c r="AA12069" s="1"/>
      <c r="AB12069" s="1"/>
      <c r="AC12069" s="1"/>
      <c r="AJ12069" s="1"/>
      <c r="AK12069" s="1"/>
      <c r="AL12069" s="1"/>
    </row>
    <row r="12070">
      <c r="I12070" s="1"/>
      <c r="J12070" s="1"/>
      <c r="K12070" s="1"/>
      <c r="AA12070" s="1"/>
      <c r="AB12070" s="1"/>
      <c r="AC12070" s="1"/>
      <c r="AJ12070" s="1"/>
      <c r="AK12070" s="1"/>
      <c r="AL12070" s="1"/>
    </row>
    <row r="12071">
      <c r="I12071" s="1"/>
      <c r="J12071" s="1"/>
      <c r="K12071" s="1"/>
      <c r="AA12071" s="1"/>
      <c r="AB12071" s="1"/>
      <c r="AC12071" s="1"/>
      <c r="AJ12071" s="1"/>
      <c r="AK12071" s="1"/>
      <c r="AL12071" s="1"/>
    </row>
    <row r="12072">
      <c r="I12072" s="1"/>
      <c r="J12072" s="1"/>
      <c r="K12072" s="1"/>
      <c r="AA12072" s="1"/>
      <c r="AB12072" s="1"/>
      <c r="AC12072" s="1"/>
      <c r="AJ12072" s="1"/>
      <c r="AK12072" s="1"/>
      <c r="AL12072" s="1"/>
    </row>
    <row r="12073">
      <c r="I12073" s="1"/>
      <c r="J12073" s="1"/>
      <c r="K12073" s="1"/>
      <c r="AA12073" s="1"/>
      <c r="AB12073" s="1"/>
      <c r="AC12073" s="1"/>
      <c r="AJ12073" s="1"/>
      <c r="AK12073" s="1"/>
      <c r="AL12073" s="1"/>
    </row>
    <row r="12074">
      <c r="I12074" s="1"/>
      <c r="J12074" s="1"/>
      <c r="K12074" s="1"/>
      <c r="AA12074" s="1"/>
      <c r="AB12074" s="1"/>
      <c r="AC12074" s="1"/>
      <c r="AJ12074" s="1"/>
      <c r="AK12074" s="1"/>
      <c r="AL12074" s="1"/>
    </row>
    <row r="12075">
      <c r="I12075" s="1"/>
      <c r="J12075" s="1"/>
      <c r="K12075" s="1"/>
      <c r="AA12075" s="1"/>
      <c r="AB12075" s="1"/>
      <c r="AC12075" s="1"/>
      <c r="AJ12075" s="1"/>
      <c r="AK12075" s="1"/>
      <c r="AL12075" s="1"/>
    </row>
    <row r="12076">
      <c r="I12076" s="1"/>
      <c r="J12076" s="1"/>
      <c r="K12076" s="1"/>
      <c r="AA12076" s="1"/>
      <c r="AB12076" s="1"/>
      <c r="AC12076" s="1"/>
      <c r="AJ12076" s="1"/>
      <c r="AK12076" s="1"/>
      <c r="AL12076" s="1"/>
    </row>
    <row r="12077">
      <c r="I12077" s="1"/>
      <c r="J12077" s="1"/>
      <c r="K12077" s="1"/>
      <c r="AA12077" s="1"/>
      <c r="AB12077" s="1"/>
      <c r="AC12077" s="1"/>
      <c r="AJ12077" s="1"/>
      <c r="AK12077" s="1"/>
      <c r="AL12077" s="1"/>
    </row>
    <row r="12078">
      <c r="I12078" s="1"/>
      <c r="J12078" s="1"/>
      <c r="K12078" s="1"/>
      <c r="AA12078" s="1"/>
      <c r="AB12078" s="1"/>
      <c r="AC12078" s="1"/>
      <c r="AJ12078" s="1"/>
      <c r="AK12078" s="1"/>
      <c r="AL12078" s="1"/>
    </row>
    <row r="12079">
      <c r="I12079" s="1"/>
      <c r="J12079" s="1"/>
      <c r="K12079" s="1"/>
      <c r="AA12079" s="1"/>
      <c r="AB12079" s="1"/>
      <c r="AC12079" s="1"/>
      <c r="AJ12079" s="1"/>
      <c r="AK12079" s="1"/>
      <c r="AL12079" s="1"/>
    </row>
    <row r="12080">
      <c r="I12080" s="1"/>
      <c r="J12080" s="1"/>
      <c r="K12080" s="1"/>
      <c r="AA12080" s="1"/>
      <c r="AB12080" s="1"/>
      <c r="AC12080" s="1"/>
      <c r="AJ12080" s="1"/>
      <c r="AK12080" s="1"/>
      <c r="AL12080" s="1"/>
    </row>
    <row r="12081">
      <c r="I12081" s="1"/>
      <c r="J12081" s="1"/>
      <c r="K12081" s="1"/>
      <c r="AA12081" s="1"/>
      <c r="AB12081" s="1"/>
      <c r="AC12081" s="1"/>
      <c r="AJ12081" s="1"/>
      <c r="AK12081" s="1"/>
      <c r="AL12081" s="1"/>
    </row>
    <row r="12082">
      <c r="I12082" s="1"/>
      <c r="J12082" s="1"/>
      <c r="K12082" s="1"/>
      <c r="AA12082" s="1"/>
      <c r="AB12082" s="1"/>
      <c r="AC12082" s="1"/>
      <c r="AJ12082" s="1"/>
      <c r="AK12082" s="1"/>
      <c r="AL12082" s="1"/>
    </row>
    <row r="12083">
      <c r="I12083" s="1"/>
      <c r="J12083" s="1"/>
      <c r="K12083" s="1"/>
      <c r="AA12083" s="1"/>
      <c r="AB12083" s="1"/>
      <c r="AC12083" s="1"/>
      <c r="AJ12083" s="1"/>
      <c r="AK12083" s="1"/>
      <c r="AL12083" s="1"/>
    </row>
    <row r="12084">
      <c r="I12084" s="1"/>
      <c r="J12084" s="1"/>
      <c r="K12084" s="1"/>
      <c r="AA12084" s="1"/>
      <c r="AB12084" s="1"/>
      <c r="AC12084" s="1"/>
      <c r="AJ12084" s="1"/>
      <c r="AK12084" s="1"/>
      <c r="AL12084" s="1"/>
    </row>
    <row r="12085">
      <c r="I12085" s="1"/>
      <c r="J12085" s="1"/>
      <c r="K12085" s="1"/>
      <c r="AA12085" s="1"/>
      <c r="AB12085" s="1"/>
      <c r="AC12085" s="1"/>
      <c r="AJ12085" s="1"/>
      <c r="AK12085" s="1"/>
      <c r="AL12085" s="1"/>
    </row>
    <row r="12086">
      <c r="I12086" s="1"/>
      <c r="J12086" s="1"/>
      <c r="K12086" s="1"/>
      <c r="AA12086" s="1"/>
      <c r="AB12086" s="1"/>
      <c r="AC12086" s="1"/>
      <c r="AJ12086" s="1"/>
      <c r="AK12086" s="1"/>
      <c r="AL12086" s="1"/>
    </row>
    <row r="12087">
      <c r="I12087" s="1"/>
      <c r="J12087" s="1"/>
      <c r="K12087" s="1"/>
      <c r="AA12087" s="1"/>
      <c r="AB12087" s="1"/>
      <c r="AC12087" s="1"/>
      <c r="AJ12087" s="1"/>
      <c r="AK12087" s="1"/>
      <c r="AL12087" s="1"/>
    </row>
    <row r="12088">
      <c r="I12088" s="1"/>
      <c r="J12088" s="1"/>
      <c r="K12088" s="1"/>
      <c r="AA12088" s="1"/>
      <c r="AB12088" s="1"/>
      <c r="AC12088" s="1"/>
      <c r="AJ12088" s="1"/>
      <c r="AK12088" s="1"/>
      <c r="AL12088" s="1"/>
    </row>
    <row r="12089">
      <c r="I12089" s="1"/>
      <c r="J12089" s="1"/>
      <c r="K12089" s="1"/>
      <c r="AA12089" s="1"/>
      <c r="AB12089" s="1"/>
      <c r="AC12089" s="1"/>
      <c r="AJ12089" s="1"/>
      <c r="AK12089" s="1"/>
      <c r="AL12089" s="1"/>
    </row>
    <row r="12090">
      <c r="I12090" s="1"/>
      <c r="J12090" s="1"/>
      <c r="K12090" s="1"/>
      <c r="AA12090" s="1"/>
      <c r="AB12090" s="1"/>
      <c r="AC12090" s="1"/>
      <c r="AJ12090" s="1"/>
      <c r="AK12090" s="1"/>
      <c r="AL12090" s="1"/>
    </row>
    <row r="12091">
      <c r="I12091" s="1"/>
      <c r="J12091" s="1"/>
      <c r="K12091" s="1"/>
      <c r="AA12091" s="1"/>
      <c r="AB12091" s="1"/>
      <c r="AC12091" s="1"/>
      <c r="AJ12091" s="1"/>
      <c r="AK12091" s="1"/>
      <c r="AL12091" s="1"/>
    </row>
    <row r="12092">
      <c r="I12092" s="1"/>
      <c r="J12092" s="1"/>
      <c r="K12092" s="1"/>
      <c r="AA12092" s="1"/>
      <c r="AB12092" s="1"/>
      <c r="AC12092" s="1"/>
      <c r="AJ12092" s="1"/>
      <c r="AK12092" s="1"/>
      <c r="AL12092" s="1"/>
    </row>
    <row r="12093">
      <c r="I12093" s="1"/>
      <c r="J12093" s="1"/>
      <c r="K12093" s="1"/>
      <c r="AA12093" s="1"/>
      <c r="AB12093" s="1"/>
      <c r="AC12093" s="1"/>
      <c r="AJ12093" s="1"/>
      <c r="AK12093" s="1"/>
      <c r="AL12093" s="1"/>
    </row>
    <row r="12094">
      <c r="I12094" s="1"/>
      <c r="J12094" s="1"/>
      <c r="K12094" s="1"/>
      <c r="AA12094" s="1"/>
      <c r="AB12094" s="1"/>
      <c r="AC12094" s="1"/>
      <c r="AJ12094" s="1"/>
      <c r="AK12094" s="1"/>
      <c r="AL12094" s="1"/>
    </row>
    <row r="12095">
      <c r="I12095" s="1"/>
      <c r="J12095" s="1"/>
      <c r="K12095" s="1"/>
      <c r="AA12095" s="1"/>
      <c r="AB12095" s="1"/>
      <c r="AC12095" s="1"/>
      <c r="AJ12095" s="1"/>
      <c r="AK12095" s="1"/>
      <c r="AL12095" s="1"/>
    </row>
    <row r="12096">
      <c r="I12096" s="1"/>
      <c r="J12096" s="1"/>
      <c r="K12096" s="1"/>
      <c r="AA12096" s="1"/>
      <c r="AB12096" s="1"/>
      <c r="AC12096" s="1"/>
      <c r="AJ12096" s="1"/>
      <c r="AK12096" s="1"/>
      <c r="AL12096" s="1"/>
    </row>
    <row r="12097">
      <c r="I12097" s="1"/>
      <c r="J12097" s="1"/>
      <c r="K12097" s="1"/>
      <c r="AA12097" s="1"/>
      <c r="AB12097" s="1"/>
      <c r="AC12097" s="1"/>
      <c r="AJ12097" s="1"/>
      <c r="AK12097" s="1"/>
      <c r="AL12097" s="1"/>
    </row>
    <row r="12098">
      <c r="I12098" s="1"/>
      <c r="J12098" s="1"/>
      <c r="K12098" s="1"/>
      <c r="AA12098" s="1"/>
      <c r="AB12098" s="1"/>
      <c r="AC12098" s="1"/>
      <c r="AJ12098" s="1"/>
      <c r="AK12098" s="1"/>
      <c r="AL12098" s="1"/>
    </row>
    <row r="12099">
      <c r="I12099" s="1"/>
      <c r="J12099" s="1"/>
      <c r="K12099" s="1"/>
      <c r="AA12099" s="1"/>
      <c r="AB12099" s="1"/>
      <c r="AC12099" s="1"/>
      <c r="AJ12099" s="1"/>
      <c r="AK12099" s="1"/>
      <c r="AL12099" s="1"/>
    </row>
    <row r="12100">
      <c r="I12100" s="1"/>
      <c r="J12100" s="1"/>
      <c r="K12100" s="1"/>
      <c r="AA12100" s="1"/>
      <c r="AB12100" s="1"/>
      <c r="AC12100" s="1"/>
      <c r="AJ12100" s="1"/>
      <c r="AK12100" s="1"/>
      <c r="AL12100" s="1"/>
    </row>
    <row r="12101">
      <c r="I12101" s="1"/>
      <c r="J12101" s="1"/>
      <c r="K12101" s="1"/>
      <c r="AA12101" s="1"/>
      <c r="AB12101" s="1"/>
      <c r="AC12101" s="1"/>
      <c r="AJ12101" s="1"/>
      <c r="AK12101" s="1"/>
      <c r="AL12101" s="1"/>
    </row>
    <row r="12102">
      <c r="I12102" s="1"/>
      <c r="J12102" s="1"/>
      <c r="K12102" s="1"/>
      <c r="AA12102" s="1"/>
      <c r="AB12102" s="1"/>
      <c r="AC12102" s="1"/>
      <c r="AJ12102" s="1"/>
      <c r="AK12102" s="1"/>
      <c r="AL12102" s="1"/>
    </row>
    <row r="12103">
      <c r="I12103" s="1"/>
      <c r="J12103" s="1"/>
      <c r="K12103" s="1"/>
      <c r="AA12103" s="1"/>
      <c r="AB12103" s="1"/>
      <c r="AC12103" s="1"/>
      <c r="AJ12103" s="1"/>
      <c r="AK12103" s="1"/>
      <c r="AL12103" s="1"/>
    </row>
    <row r="12104">
      <c r="I12104" s="1"/>
      <c r="J12104" s="1"/>
      <c r="K12104" s="1"/>
      <c r="AA12104" s="1"/>
      <c r="AB12104" s="1"/>
      <c r="AC12104" s="1"/>
      <c r="AJ12104" s="1"/>
      <c r="AK12104" s="1"/>
      <c r="AL12104" s="1"/>
    </row>
    <row r="12105">
      <c r="I12105" s="1"/>
      <c r="J12105" s="1"/>
      <c r="K12105" s="1"/>
      <c r="AA12105" s="1"/>
      <c r="AB12105" s="1"/>
      <c r="AC12105" s="1"/>
      <c r="AJ12105" s="1"/>
      <c r="AK12105" s="1"/>
      <c r="AL12105" s="1"/>
    </row>
    <row r="12106">
      <c r="I12106" s="1"/>
      <c r="J12106" s="1"/>
      <c r="K12106" s="1"/>
      <c r="AA12106" s="1"/>
      <c r="AB12106" s="1"/>
      <c r="AC12106" s="1"/>
      <c r="AJ12106" s="1"/>
      <c r="AK12106" s="1"/>
      <c r="AL12106" s="1"/>
    </row>
    <row r="12107">
      <c r="I12107" s="1"/>
      <c r="J12107" s="1"/>
      <c r="K12107" s="1"/>
      <c r="AA12107" s="1"/>
      <c r="AB12107" s="1"/>
      <c r="AC12107" s="1"/>
      <c r="AJ12107" s="1"/>
      <c r="AK12107" s="1"/>
      <c r="AL12107" s="1"/>
    </row>
    <row r="12108">
      <c r="I12108" s="1"/>
      <c r="J12108" s="1"/>
      <c r="K12108" s="1"/>
      <c r="AA12108" s="1"/>
      <c r="AB12108" s="1"/>
      <c r="AC12108" s="1"/>
      <c r="AJ12108" s="1"/>
      <c r="AK12108" s="1"/>
      <c r="AL12108" s="1"/>
    </row>
    <row r="12109">
      <c r="I12109" s="1"/>
      <c r="J12109" s="1"/>
      <c r="K12109" s="1"/>
      <c r="AA12109" s="1"/>
      <c r="AB12109" s="1"/>
      <c r="AC12109" s="1"/>
      <c r="AJ12109" s="1"/>
      <c r="AK12109" s="1"/>
      <c r="AL12109" s="1"/>
    </row>
    <row r="12110">
      <c r="I12110" s="1"/>
      <c r="J12110" s="1"/>
      <c r="K12110" s="1"/>
      <c r="AA12110" s="1"/>
      <c r="AB12110" s="1"/>
      <c r="AC12110" s="1"/>
      <c r="AJ12110" s="1"/>
      <c r="AK12110" s="1"/>
      <c r="AL12110" s="1"/>
    </row>
    <row r="12111">
      <c r="I12111" s="1"/>
      <c r="J12111" s="1"/>
      <c r="K12111" s="1"/>
      <c r="AA12111" s="1"/>
      <c r="AB12111" s="1"/>
      <c r="AC12111" s="1"/>
      <c r="AJ12111" s="1"/>
      <c r="AK12111" s="1"/>
      <c r="AL12111" s="1"/>
    </row>
    <row r="12112">
      <c r="I12112" s="1"/>
      <c r="J12112" s="1"/>
      <c r="K12112" s="1"/>
      <c r="AA12112" s="1"/>
      <c r="AB12112" s="1"/>
      <c r="AC12112" s="1"/>
      <c r="AJ12112" s="1"/>
      <c r="AK12112" s="1"/>
      <c r="AL12112" s="1"/>
    </row>
    <row r="12113">
      <c r="I12113" s="1"/>
      <c r="J12113" s="1"/>
      <c r="K12113" s="1"/>
      <c r="AA12113" s="1"/>
      <c r="AB12113" s="1"/>
      <c r="AC12113" s="1"/>
      <c r="AJ12113" s="1"/>
      <c r="AK12113" s="1"/>
      <c r="AL12113" s="1"/>
    </row>
    <row r="12114">
      <c r="I12114" s="1"/>
      <c r="J12114" s="1"/>
      <c r="K12114" s="1"/>
      <c r="AA12114" s="1"/>
      <c r="AB12114" s="1"/>
      <c r="AC12114" s="1"/>
      <c r="AJ12114" s="1"/>
      <c r="AK12114" s="1"/>
      <c r="AL12114" s="1"/>
    </row>
    <row r="12115">
      <c r="I12115" s="1"/>
      <c r="J12115" s="1"/>
      <c r="K12115" s="1"/>
      <c r="AA12115" s="1"/>
      <c r="AB12115" s="1"/>
      <c r="AC12115" s="1"/>
      <c r="AJ12115" s="1"/>
      <c r="AK12115" s="1"/>
      <c r="AL12115" s="1"/>
    </row>
    <row r="12116">
      <c r="I12116" s="1"/>
      <c r="J12116" s="1"/>
      <c r="K12116" s="1"/>
      <c r="AA12116" s="1"/>
      <c r="AB12116" s="1"/>
      <c r="AC12116" s="1"/>
      <c r="AJ12116" s="1"/>
      <c r="AK12116" s="1"/>
      <c r="AL12116" s="1"/>
    </row>
    <row r="12117">
      <c r="I12117" s="1"/>
      <c r="J12117" s="1"/>
      <c r="K12117" s="1"/>
      <c r="AA12117" s="1"/>
      <c r="AB12117" s="1"/>
      <c r="AC12117" s="1"/>
      <c r="AJ12117" s="1"/>
      <c r="AK12117" s="1"/>
      <c r="AL12117" s="1"/>
    </row>
    <row r="12118">
      <c r="I12118" s="1"/>
      <c r="J12118" s="1"/>
      <c r="K12118" s="1"/>
      <c r="AA12118" s="1"/>
      <c r="AB12118" s="1"/>
      <c r="AC12118" s="1"/>
      <c r="AJ12118" s="1"/>
      <c r="AK12118" s="1"/>
      <c r="AL12118" s="1"/>
    </row>
    <row r="12119">
      <c r="I12119" s="1"/>
      <c r="J12119" s="1"/>
      <c r="K12119" s="1"/>
      <c r="AA12119" s="1"/>
      <c r="AB12119" s="1"/>
      <c r="AC12119" s="1"/>
      <c r="AJ12119" s="1"/>
      <c r="AK12119" s="1"/>
      <c r="AL12119" s="1"/>
    </row>
    <row r="12120">
      <c r="I12120" s="1"/>
      <c r="J12120" s="1"/>
      <c r="K12120" s="1"/>
      <c r="AA12120" s="1"/>
      <c r="AB12120" s="1"/>
      <c r="AC12120" s="1"/>
      <c r="AJ12120" s="1"/>
      <c r="AK12120" s="1"/>
      <c r="AL12120" s="1"/>
    </row>
    <row r="12121">
      <c r="I12121" s="1"/>
      <c r="J12121" s="1"/>
      <c r="K12121" s="1"/>
      <c r="AA12121" s="1"/>
      <c r="AB12121" s="1"/>
      <c r="AC12121" s="1"/>
      <c r="AJ12121" s="1"/>
      <c r="AK12121" s="1"/>
      <c r="AL12121" s="1"/>
    </row>
    <row r="12122">
      <c r="I12122" s="1"/>
      <c r="J12122" s="1"/>
      <c r="K12122" s="1"/>
      <c r="AA12122" s="1"/>
      <c r="AB12122" s="1"/>
      <c r="AC12122" s="1"/>
      <c r="AJ12122" s="1"/>
      <c r="AK12122" s="1"/>
      <c r="AL12122" s="1"/>
    </row>
    <row r="12123">
      <c r="I12123" s="1"/>
      <c r="J12123" s="1"/>
      <c r="K12123" s="1"/>
      <c r="AA12123" s="1"/>
      <c r="AB12123" s="1"/>
      <c r="AC12123" s="1"/>
      <c r="AJ12123" s="1"/>
      <c r="AK12123" s="1"/>
      <c r="AL12123" s="1"/>
    </row>
    <row r="12124">
      <c r="I12124" s="1"/>
      <c r="J12124" s="1"/>
      <c r="K12124" s="1"/>
      <c r="AA12124" s="1"/>
      <c r="AB12124" s="1"/>
      <c r="AC12124" s="1"/>
      <c r="AJ12124" s="1"/>
      <c r="AK12124" s="1"/>
      <c r="AL12124" s="1"/>
    </row>
    <row r="12125">
      <c r="I12125" s="1"/>
      <c r="J12125" s="1"/>
      <c r="K12125" s="1"/>
      <c r="AA12125" s="1"/>
      <c r="AB12125" s="1"/>
      <c r="AC12125" s="1"/>
      <c r="AJ12125" s="1"/>
      <c r="AK12125" s="1"/>
      <c r="AL12125" s="1"/>
    </row>
    <row r="12126">
      <c r="I12126" s="1"/>
      <c r="J12126" s="1"/>
      <c r="K12126" s="1"/>
      <c r="AA12126" s="1"/>
      <c r="AB12126" s="1"/>
      <c r="AC12126" s="1"/>
      <c r="AJ12126" s="1"/>
      <c r="AK12126" s="1"/>
      <c r="AL12126" s="1"/>
    </row>
    <row r="12127">
      <c r="I12127" s="1"/>
      <c r="J12127" s="1"/>
      <c r="K12127" s="1"/>
      <c r="AA12127" s="1"/>
      <c r="AB12127" s="1"/>
      <c r="AC12127" s="1"/>
      <c r="AJ12127" s="1"/>
      <c r="AK12127" s="1"/>
      <c r="AL12127" s="1"/>
    </row>
    <row r="12128">
      <c r="I12128" s="1"/>
      <c r="J12128" s="1"/>
      <c r="K12128" s="1"/>
      <c r="AA12128" s="1"/>
      <c r="AB12128" s="1"/>
      <c r="AC12128" s="1"/>
      <c r="AJ12128" s="1"/>
      <c r="AK12128" s="1"/>
      <c r="AL12128" s="1"/>
    </row>
    <row r="12129">
      <c r="I12129" s="1"/>
      <c r="J12129" s="1"/>
      <c r="K12129" s="1"/>
      <c r="AA12129" s="1"/>
      <c r="AB12129" s="1"/>
      <c r="AC12129" s="1"/>
      <c r="AJ12129" s="1"/>
      <c r="AK12129" s="1"/>
      <c r="AL12129" s="1"/>
    </row>
    <row r="12130">
      <c r="I12130" s="1"/>
      <c r="J12130" s="1"/>
      <c r="K12130" s="1"/>
      <c r="AA12130" s="1"/>
      <c r="AB12130" s="1"/>
      <c r="AC12130" s="1"/>
      <c r="AJ12130" s="1"/>
      <c r="AK12130" s="1"/>
      <c r="AL12130" s="1"/>
    </row>
    <row r="12131">
      <c r="I12131" s="1"/>
      <c r="J12131" s="1"/>
      <c r="K12131" s="1"/>
      <c r="AA12131" s="1"/>
      <c r="AB12131" s="1"/>
      <c r="AC12131" s="1"/>
      <c r="AJ12131" s="1"/>
      <c r="AK12131" s="1"/>
      <c r="AL12131" s="1"/>
    </row>
    <row r="12132">
      <c r="I12132" s="1"/>
      <c r="J12132" s="1"/>
      <c r="K12132" s="1"/>
      <c r="AA12132" s="1"/>
      <c r="AB12132" s="1"/>
      <c r="AC12132" s="1"/>
      <c r="AJ12132" s="1"/>
      <c r="AK12132" s="1"/>
      <c r="AL12132" s="1"/>
    </row>
    <row r="12133">
      <c r="I12133" s="1"/>
      <c r="J12133" s="1"/>
      <c r="K12133" s="1"/>
      <c r="AA12133" s="1"/>
      <c r="AB12133" s="1"/>
      <c r="AC12133" s="1"/>
      <c r="AJ12133" s="1"/>
      <c r="AK12133" s="1"/>
      <c r="AL12133" s="1"/>
    </row>
    <row r="12134">
      <c r="I12134" s="1"/>
      <c r="J12134" s="1"/>
      <c r="K12134" s="1"/>
      <c r="AA12134" s="1"/>
      <c r="AB12134" s="1"/>
      <c r="AC12134" s="1"/>
      <c r="AJ12134" s="1"/>
      <c r="AK12134" s="1"/>
      <c r="AL12134" s="1"/>
    </row>
    <row r="12135">
      <c r="I12135" s="1"/>
      <c r="J12135" s="1"/>
      <c r="K12135" s="1"/>
      <c r="AA12135" s="1"/>
      <c r="AB12135" s="1"/>
      <c r="AC12135" s="1"/>
      <c r="AJ12135" s="1"/>
      <c r="AK12135" s="1"/>
      <c r="AL12135" s="1"/>
    </row>
    <row r="12136">
      <c r="I12136" s="1"/>
      <c r="J12136" s="1"/>
      <c r="K12136" s="1"/>
      <c r="AA12136" s="1"/>
      <c r="AB12136" s="1"/>
      <c r="AC12136" s="1"/>
      <c r="AJ12136" s="1"/>
      <c r="AK12136" s="1"/>
      <c r="AL12136" s="1"/>
    </row>
    <row r="12137">
      <c r="I12137" s="1"/>
      <c r="J12137" s="1"/>
      <c r="K12137" s="1"/>
      <c r="AA12137" s="1"/>
      <c r="AB12137" s="1"/>
      <c r="AC12137" s="1"/>
      <c r="AJ12137" s="1"/>
      <c r="AK12137" s="1"/>
      <c r="AL12137" s="1"/>
    </row>
    <row r="12138">
      <c r="I12138" s="1"/>
      <c r="J12138" s="1"/>
      <c r="K12138" s="1"/>
      <c r="AA12138" s="1"/>
      <c r="AB12138" s="1"/>
      <c r="AC12138" s="1"/>
      <c r="AJ12138" s="1"/>
      <c r="AK12138" s="1"/>
      <c r="AL12138" s="1"/>
    </row>
    <row r="12139">
      <c r="I12139" s="1"/>
      <c r="J12139" s="1"/>
      <c r="K12139" s="1"/>
      <c r="AA12139" s="1"/>
      <c r="AB12139" s="1"/>
      <c r="AC12139" s="1"/>
      <c r="AJ12139" s="1"/>
      <c r="AK12139" s="1"/>
      <c r="AL12139" s="1"/>
    </row>
    <row r="12140">
      <c r="I12140" s="1"/>
      <c r="J12140" s="1"/>
      <c r="K12140" s="1"/>
      <c r="AA12140" s="1"/>
      <c r="AB12140" s="1"/>
      <c r="AC12140" s="1"/>
      <c r="AJ12140" s="1"/>
      <c r="AK12140" s="1"/>
      <c r="AL12140" s="1"/>
    </row>
    <row r="12141">
      <c r="I12141" s="1"/>
      <c r="J12141" s="1"/>
      <c r="K12141" s="1"/>
      <c r="AA12141" s="1"/>
      <c r="AB12141" s="1"/>
      <c r="AC12141" s="1"/>
      <c r="AJ12141" s="1"/>
      <c r="AK12141" s="1"/>
      <c r="AL12141" s="1"/>
    </row>
    <row r="12142">
      <c r="I12142" s="1"/>
      <c r="J12142" s="1"/>
      <c r="K12142" s="1"/>
      <c r="AA12142" s="1"/>
      <c r="AB12142" s="1"/>
      <c r="AC12142" s="1"/>
      <c r="AJ12142" s="1"/>
      <c r="AK12142" s="1"/>
      <c r="AL12142" s="1"/>
    </row>
    <row r="12143">
      <c r="I12143" s="1"/>
      <c r="J12143" s="1"/>
      <c r="K12143" s="1"/>
      <c r="AA12143" s="1"/>
      <c r="AB12143" s="1"/>
      <c r="AC12143" s="1"/>
      <c r="AJ12143" s="1"/>
      <c r="AK12143" s="1"/>
      <c r="AL12143" s="1"/>
    </row>
    <row r="12144">
      <c r="I12144" s="1"/>
      <c r="J12144" s="1"/>
      <c r="K12144" s="1"/>
      <c r="AA12144" s="1"/>
      <c r="AB12144" s="1"/>
      <c r="AC12144" s="1"/>
      <c r="AJ12144" s="1"/>
      <c r="AK12144" s="1"/>
      <c r="AL12144" s="1"/>
    </row>
    <row r="12145">
      <c r="I12145" s="1"/>
      <c r="J12145" s="1"/>
      <c r="K12145" s="1"/>
      <c r="AA12145" s="1"/>
      <c r="AB12145" s="1"/>
      <c r="AC12145" s="1"/>
      <c r="AJ12145" s="1"/>
      <c r="AK12145" s="1"/>
      <c r="AL12145" s="1"/>
    </row>
    <row r="12146">
      <c r="I12146" s="1"/>
      <c r="J12146" s="1"/>
      <c r="K12146" s="1"/>
      <c r="AA12146" s="1"/>
      <c r="AB12146" s="1"/>
      <c r="AC12146" s="1"/>
      <c r="AJ12146" s="1"/>
      <c r="AK12146" s="1"/>
      <c r="AL12146" s="1"/>
    </row>
    <row r="12147">
      <c r="I12147" s="1"/>
      <c r="J12147" s="1"/>
      <c r="K12147" s="1"/>
      <c r="AA12147" s="1"/>
      <c r="AB12147" s="1"/>
      <c r="AC12147" s="1"/>
      <c r="AJ12147" s="1"/>
      <c r="AK12147" s="1"/>
      <c r="AL12147" s="1"/>
    </row>
    <row r="12148">
      <c r="I12148" s="1"/>
      <c r="J12148" s="1"/>
      <c r="K12148" s="1"/>
      <c r="AA12148" s="1"/>
      <c r="AB12148" s="1"/>
      <c r="AC12148" s="1"/>
      <c r="AJ12148" s="1"/>
      <c r="AK12148" s="1"/>
      <c r="AL12148" s="1"/>
    </row>
    <row r="12149">
      <c r="I12149" s="1"/>
      <c r="J12149" s="1"/>
      <c r="K12149" s="1"/>
      <c r="AA12149" s="1"/>
      <c r="AB12149" s="1"/>
      <c r="AC12149" s="1"/>
      <c r="AJ12149" s="1"/>
      <c r="AK12149" s="1"/>
      <c r="AL12149" s="1"/>
    </row>
    <row r="12150">
      <c r="I12150" s="1"/>
      <c r="J12150" s="1"/>
      <c r="K12150" s="1"/>
      <c r="AA12150" s="1"/>
      <c r="AB12150" s="1"/>
      <c r="AC12150" s="1"/>
      <c r="AJ12150" s="1"/>
      <c r="AK12150" s="1"/>
      <c r="AL12150" s="1"/>
    </row>
    <row r="12151">
      <c r="I12151" s="1"/>
      <c r="J12151" s="1"/>
      <c r="K12151" s="1"/>
      <c r="AA12151" s="1"/>
      <c r="AB12151" s="1"/>
      <c r="AC12151" s="1"/>
      <c r="AJ12151" s="1"/>
      <c r="AK12151" s="1"/>
      <c r="AL12151" s="1"/>
    </row>
    <row r="12152">
      <c r="I12152" s="1"/>
      <c r="J12152" s="1"/>
      <c r="K12152" s="1"/>
      <c r="AA12152" s="1"/>
      <c r="AB12152" s="1"/>
      <c r="AC12152" s="1"/>
      <c r="AJ12152" s="1"/>
      <c r="AK12152" s="1"/>
      <c r="AL12152" s="1"/>
    </row>
    <row r="12153">
      <c r="I12153" s="1"/>
      <c r="J12153" s="1"/>
      <c r="K12153" s="1"/>
      <c r="AA12153" s="1"/>
      <c r="AB12153" s="1"/>
      <c r="AC12153" s="1"/>
      <c r="AJ12153" s="1"/>
      <c r="AK12153" s="1"/>
      <c r="AL12153" s="1"/>
    </row>
    <row r="12154">
      <c r="I12154" s="1"/>
      <c r="J12154" s="1"/>
      <c r="K12154" s="1"/>
      <c r="AA12154" s="1"/>
      <c r="AB12154" s="1"/>
      <c r="AC12154" s="1"/>
      <c r="AJ12154" s="1"/>
      <c r="AK12154" s="1"/>
      <c r="AL12154" s="1"/>
    </row>
    <row r="12155">
      <c r="I12155" s="1"/>
      <c r="J12155" s="1"/>
      <c r="K12155" s="1"/>
      <c r="AA12155" s="1"/>
      <c r="AB12155" s="1"/>
      <c r="AC12155" s="1"/>
      <c r="AJ12155" s="1"/>
      <c r="AK12155" s="1"/>
      <c r="AL12155" s="1"/>
    </row>
    <row r="12156">
      <c r="I12156" s="1"/>
      <c r="J12156" s="1"/>
      <c r="K12156" s="1"/>
      <c r="AA12156" s="1"/>
      <c r="AB12156" s="1"/>
      <c r="AC12156" s="1"/>
      <c r="AJ12156" s="1"/>
      <c r="AK12156" s="1"/>
      <c r="AL12156" s="1"/>
    </row>
    <row r="12157">
      <c r="I12157" s="1"/>
      <c r="J12157" s="1"/>
      <c r="K12157" s="1"/>
      <c r="AA12157" s="1"/>
      <c r="AB12157" s="1"/>
      <c r="AC12157" s="1"/>
      <c r="AJ12157" s="1"/>
      <c r="AK12157" s="1"/>
      <c r="AL12157" s="1"/>
    </row>
    <row r="12158">
      <c r="I12158" s="1"/>
      <c r="J12158" s="1"/>
      <c r="K12158" s="1"/>
      <c r="AA12158" s="1"/>
      <c r="AB12158" s="1"/>
      <c r="AC12158" s="1"/>
      <c r="AJ12158" s="1"/>
      <c r="AK12158" s="1"/>
      <c r="AL12158" s="1"/>
    </row>
    <row r="12159">
      <c r="I12159" s="1"/>
      <c r="J12159" s="1"/>
      <c r="K12159" s="1"/>
      <c r="AA12159" s="1"/>
      <c r="AB12159" s="1"/>
      <c r="AC12159" s="1"/>
      <c r="AJ12159" s="1"/>
      <c r="AK12159" s="1"/>
      <c r="AL12159" s="1"/>
    </row>
    <row r="12160">
      <c r="I12160" s="1"/>
      <c r="J12160" s="1"/>
      <c r="K12160" s="1"/>
      <c r="AA12160" s="1"/>
      <c r="AB12160" s="1"/>
      <c r="AC12160" s="1"/>
      <c r="AJ12160" s="1"/>
      <c r="AK12160" s="1"/>
      <c r="AL12160" s="1"/>
    </row>
    <row r="12161">
      <c r="I12161" s="1"/>
      <c r="J12161" s="1"/>
      <c r="K12161" s="1"/>
      <c r="AA12161" s="1"/>
      <c r="AB12161" s="1"/>
      <c r="AC12161" s="1"/>
      <c r="AJ12161" s="1"/>
      <c r="AK12161" s="1"/>
      <c r="AL12161" s="1"/>
    </row>
    <row r="12162">
      <c r="I12162" s="1"/>
      <c r="J12162" s="1"/>
      <c r="K12162" s="1"/>
      <c r="AA12162" s="1"/>
      <c r="AB12162" s="1"/>
      <c r="AC12162" s="1"/>
      <c r="AJ12162" s="1"/>
      <c r="AK12162" s="1"/>
      <c r="AL12162" s="1"/>
    </row>
    <row r="12163">
      <c r="I12163" s="1"/>
      <c r="J12163" s="1"/>
      <c r="K12163" s="1"/>
      <c r="AA12163" s="1"/>
      <c r="AB12163" s="1"/>
      <c r="AC12163" s="1"/>
      <c r="AJ12163" s="1"/>
      <c r="AK12163" s="1"/>
      <c r="AL12163" s="1"/>
    </row>
    <row r="12164">
      <c r="I12164" s="1"/>
      <c r="J12164" s="1"/>
      <c r="K12164" s="1"/>
      <c r="AA12164" s="1"/>
      <c r="AB12164" s="1"/>
      <c r="AC12164" s="1"/>
      <c r="AJ12164" s="1"/>
      <c r="AK12164" s="1"/>
      <c r="AL12164" s="1"/>
    </row>
    <row r="12165">
      <c r="I12165" s="1"/>
      <c r="J12165" s="1"/>
      <c r="K12165" s="1"/>
      <c r="AA12165" s="1"/>
      <c r="AB12165" s="1"/>
      <c r="AC12165" s="1"/>
      <c r="AJ12165" s="1"/>
      <c r="AK12165" s="1"/>
      <c r="AL12165" s="1"/>
    </row>
    <row r="12166">
      <c r="I12166" s="1"/>
      <c r="J12166" s="1"/>
      <c r="K12166" s="1"/>
      <c r="AA12166" s="1"/>
      <c r="AB12166" s="1"/>
      <c r="AC12166" s="1"/>
      <c r="AJ12166" s="1"/>
      <c r="AK12166" s="1"/>
      <c r="AL12166" s="1"/>
    </row>
    <row r="12167">
      <c r="I12167" s="1"/>
      <c r="J12167" s="1"/>
      <c r="K12167" s="1"/>
      <c r="AA12167" s="1"/>
      <c r="AB12167" s="1"/>
      <c r="AC12167" s="1"/>
      <c r="AJ12167" s="1"/>
      <c r="AK12167" s="1"/>
      <c r="AL12167" s="1"/>
    </row>
    <row r="12168">
      <c r="I12168" s="1"/>
      <c r="J12168" s="1"/>
      <c r="K12168" s="1"/>
      <c r="AA12168" s="1"/>
      <c r="AB12168" s="1"/>
      <c r="AC12168" s="1"/>
      <c r="AJ12168" s="1"/>
      <c r="AK12168" s="1"/>
      <c r="AL12168" s="1"/>
    </row>
    <row r="12169">
      <c r="I12169" s="1"/>
      <c r="J12169" s="1"/>
      <c r="K12169" s="1"/>
      <c r="AA12169" s="1"/>
      <c r="AB12169" s="1"/>
      <c r="AC12169" s="1"/>
      <c r="AJ12169" s="1"/>
      <c r="AK12169" s="1"/>
      <c r="AL12169" s="1"/>
    </row>
    <row r="12170">
      <c r="I12170" s="1"/>
      <c r="J12170" s="1"/>
      <c r="K12170" s="1"/>
      <c r="AA12170" s="1"/>
      <c r="AB12170" s="1"/>
      <c r="AC12170" s="1"/>
      <c r="AJ12170" s="1"/>
      <c r="AK12170" s="1"/>
      <c r="AL12170" s="1"/>
    </row>
    <row r="12171">
      <c r="I12171" s="1"/>
      <c r="J12171" s="1"/>
      <c r="K12171" s="1"/>
      <c r="AA12171" s="1"/>
      <c r="AB12171" s="1"/>
      <c r="AC12171" s="1"/>
      <c r="AJ12171" s="1"/>
      <c r="AK12171" s="1"/>
      <c r="AL12171" s="1"/>
    </row>
    <row r="12172">
      <c r="I12172" s="1"/>
      <c r="J12172" s="1"/>
      <c r="K12172" s="1"/>
      <c r="AA12172" s="1"/>
      <c r="AB12172" s="1"/>
      <c r="AC12172" s="1"/>
      <c r="AJ12172" s="1"/>
      <c r="AK12172" s="1"/>
      <c r="AL12172" s="1"/>
    </row>
    <row r="12173">
      <c r="I12173" s="1"/>
      <c r="J12173" s="1"/>
      <c r="K12173" s="1"/>
      <c r="AA12173" s="1"/>
      <c r="AB12173" s="1"/>
      <c r="AC12173" s="1"/>
      <c r="AJ12173" s="1"/>
      <c r="AK12173" s="1"/>
      <c r="AL12173" s="1"/>
    </row>
    <row r="12174">
      <c r="I12174" s="1"/>
      <c r="J12174" s="1"/>
      <c r="K12174" s="1"/>
      <c r="AA12174" s="1"/>
      <c r="AB12174" s="1"/>
      <c r="AC12174" s="1"/>
      <c r="AJ12174" s="1"/>
      <c r="AK12174" s="1"/>
      <c r="AL12174" s="1"/>
    </row>
    <row r="12175">
      <c r="I12175" s="1"/>
      <c r="J12175" s="1"/>
      <c r="K12175" s="1"/>
      <c r="AA12175" s="1"/>
      <c r="AB12175" s="1"/>
      <c r="AC12175" s="1"/>
      <c r="AJ12175" s="1"/>
      <c r="AK12175" s="1"/>
      <c r="AL12175" s="1"/>
    </row>
    <row r="12176">
      <c r="I12176" s="1"/>
      <c r="J12176" s="1"/>
      <c r="K12176" s="1"/>
      <c r="AA12176" s="1"/>
      <c r="AB12176" s="1"/>
      <c r="AC12176" s="1"/>
      <c r="AJ12176" s="1"/>
      <c r="AK12176" s="1"/>
      <c r="AL12176" s="1"/>
    </row>
    <row r="12177">
      <c r="I12177" s="1"/>
      <c r="J12177" s="1"/>
      <c r="K12177" s="1"/>
      <c r="AA12177" s="1"/>
      <c r="AB12177" s="1"/>
      <c r="AC12177" s="1"/>
      <c r="AJ12177" s="1"/>
      <c r="AK12177" s="1"/>
      <c r="AL12177" s="1"/>
    </row>
    <row r="12178">
      <c r="I12178" s="1"/>
      <c r="J12178" s="1"/>
      <c r="K12178" s="1"/>
      <c r="AA12178" s="1"/>
      <c r="AB12178" s="1"/>
      <c r="AC12178" s="1"/>
      <c r="AJ12178" s="1"/>
      <c r="AK12178" s="1"/>
      <c r="AL12178" s="1"/>
    </row>
    <row r="12179">
      <c r="I12179" s="1"/>
      <c r="J12179" s="1"/>
      <c r="K12179" s="1"/>
      <c r="AA12179" s="1"/>
      <c r="AB12179" s="1"/>
      <c r="AC12179" s="1"/>
      <c r="AJ12179" s="1"/>
      <c r="AK12179" s="1"/>
      <c r="AL12179" s="1"/>
    </row>
    <row r="12180">
      <c r="I12180" s="1"/>
      <c r="J12180" s="1"/>
      <c r="K12180" s="1"/>
      <c r="AA12180" s="1"/>
      <c r="AB12180" s="1"/>
      <c r="AC12180" s="1"/>
      <c r="AJ12180" s="1"/>
      <c r="AK12180" s="1"/>
      <c r="AL12180" s="1"/>
    </row>
    <row r="12181">
      <c r="I12181" s="1"/>
      <c r="J12181" s="1"/>
      <c r="K12181" s="1"/>
      <c r="AA12181" s="1"/>
      <c r="AB12181" s="1"/>
      <c r="AC12181" s="1"/>
      <c r="AJ12181" s="1"/>
      <c r="AK12181" s="1"/>
      <c r="AL12181" s="1"/>
    </row>
    <row r="12182">
      <c r="I12182" s="1"/>
      <c r="J12182" s="1"/>
      <c r="K12182" s="1"/>
      <c r="AA12182" s="1"/>
      <c r="AB12182" s="1"/>
      <c r="AC12182" s="1"/>
      <c r="AJ12182" s="1"/>
      <c r="AK12182" s="1"/>
      <c r="AL12182" s="1"/>
    </row>
    <row r="12183">
      <c r="I12183" s="1"/>
      <c r="J12183" s="1"/>
      <c r="K12183" s="1"/>
      <c r="AA12183" s="1"/>
      <c r="AB12183" s="1"/>
      <c r="AC12183" s="1"/>
      <c r="AJ12183" s="1"/>
      <c r="AK12183" s="1"/>
      <c r="AL12183" s="1"/>
    </row>
    <row r="12184">
      <c r="I12184" s="1"/>
      <c r="J12184" s="1"/>
      <c r="K12184" s="1"/>
      <c r="AA12184" s="1"/>
      <c r="AB12184" s="1"/>
      <c r="AC12184" s="1"/>
      <c r="AJ12184" s="1"/>
      <c r="AK12184" s="1"/>
      <c r="AL12184" s="1"/>
    </row>
    <row r="12185">
      <c r="I12185" s="1"/>
      <c r="J12185" s="1"/>
      <c r="K12185" s="1"/>
      <c r="AA12185" s="1"/>
      <c r="AB12185" s="1"/>
      <c r="AC12185" s="1"/>
      <c r="AJ12185" s="1"/>
      <c r="AK12185" s="1"/>
      <c r="AL12185" s="1"/>
    </row>
    <row r="12186">
      <c r="I12186" s="1"/>
      <c r="J12186" s="1"/>
      <c r="K12186" s="1"/>
      <c r="AA12186" s="1"/>
      <c r="AB12186" s="1"/>
      <c r="AC12186" s="1"/>
      <c r="AJ12186" s="1"/>
      <c r="AK12186" s="1"/>
      <c r="AL12186" s="1"/>
    </row>
    <row r="12187">
      <c r="I12187" s="1"/>
      <c r="J12187" s="1"/>
      <c r="K12187" s="1"/>
      <c r="AA12187" s="1"/>
      <c r="AB12187" s="1"/>
      <c r="AC12187" s="1"/>
      <c r="AJ12187" s="1"/>
      <c r="AK12187" s="1"/>
      <c r="AL12187" s="1"/>
    </row>
    <row r="12188">
      <c r="I12188" s="1"/>
      <c r="J12188" s="1"/>
      <c r="K12188" s="1"/>
      <c r="AA12188" s="1"/>
      <c r="AB12188" s="1"/>
      <c r="AC12188" s="1"/>
      <c r="AJ12188" s="1"/>
      <c r="AK12188" s="1"/>
      <c r="AL12188" s="1"/>
    </row>
    <row r="12189">
      <c r="I12189" s="1"/>
      <c r="J12189" s="1"/>
      <c r="K12189" s="1"/>
      <c r="AA12189" s="1"/>
      <c r="AB12189" s="1"/>
      <c r="AC12189" s="1"/>
      <c r="AJ12189" s="1"/>
      <c r="AK12189" s="1"/>
      <c r="AL12189" s="1"/>
    </row>
    <row r="12190">
      <c r="I12190" s="1"/>
      <c r="J12190" s="1"/>
      <c r="K12190" s="1"/>
      <c r="AA12190" s="1"/>
      <c r="AB12190" s="1"/>
      <c r="AC12190" s="1"/>
      <c r="AJ12190" s="1"/>
      <c r="AK12190" s="1"/>
      <c r="AL12190" s="1"/>
    </row>
    <row r="12191">
      <c r="I12191" s="1"/>
      <c r="J12191" s="1"/>
      <c r="K12191" s="1"/>
      <c r="AA12191" s="1"/>
      <c r="AB12191" s="1"/>
      <c r="AC12191" s="1"/>
      <c r="AJ12191" s="1"/>
      <c r="AK12191" s="1"/>
      <c r="AL12191" s="1"/>
    </row>
    <row r="12192">
      <c r="I12192" s="1"/>
      <c r="J12192" s="1"/>
      <c r="K12192" s="1"/>
      <c r="AA12192" s="1"/>
      <c r="AB12192" s="1"/>
      <c r="AC12192" s="1"/>
      <c r="AJ12192" s="1"/>
      <c r="AK12192" s="1"/>
      <c r="AL12192" s="1"/>
    </row>
    <row r="12193">
      <c r="I12193" s="1"/>
      <c r="J12193" s="1"/>
      <c r="K12193" s="1"/>
      <c r="AA12193" s="1"/>
      <c r="AB12193" s="1"/>
      <c r="AC12193" s="1"/>
      <c r="AJ12193" s="1"/>
      <c r="AK12193" s="1"/>
      <c r="AL12193" s="1"/>
    </row>
    <row r="12194">
      <c r="I12194" s="1"/>
      <c r="J12194" s="1"/>
      <c r="K12194" s="1"/>
      <c r="AA12194" s="1"/>
      <c r="AB12194" s="1"/>
      <c r="AC12194" s="1"/>
      <c r="AJ12194" s="1"/>
      <c r="AK12194" s="1"/>
      <c r="AL12194" s="1"/>
    </row>
    <row r="12195">
      <c r="I12195" s="1"/>
      <c r="J12195" s="1"/>
      <c r="K12195" s="1"/>
      <c r="AA12195" s="1"/>
      <c r="AB12195" s="1"/>
      <c r="AC12195" s="1"/>
      <c r="AJ12195" s="1"/>
      <c r="AK12195" s="1"/>
      <c r="AL12195" s="1"/>
    </row>
    <row r="12196">
      <c r="I12196" s="1"/>
      <c r="J12196" s="1"/>
      <c r="K12196" s="1"/>
      <c r="AA12196" s="1"/>
      <c r="AB12196" s="1"/>
      <c r="AC12196" s="1"/>
      <c r="AJ12196" s="1"/>
      <c r="AK12196" s="1"/>
      <c r="AL12196" s="1"/>
    </row>
    <row r="12197">
      <c r="I12197" s="1"/>
      <c r="J12197" s="1"/>
      <c r="K12197" s="1"/>
      <c r="AA12197" s="1"/>
      <c r="AB12197" s="1"/>
      <c r="AC12197" s="1"/>
      <c r="AJ12197" s="1"/>
      <c r="AK12197" s="1"/>
      <c r="AL12197" s="1"/>
    </row>
    <row r="12198">
      <c r="I12198" s="1"/>
      <c r="J12198" s="1"/>
      <c r="K12198" s="1"/>
      <c r="AA12198" s="1"/>
      <c r="AB12198" s="1"/>
      <c r="AC12198" s="1"/>
      <c r="AJ12198" s="1"/>
      <c r="AK12198" s="1"/>
      <c r="AL12198" s="1"/>
    </row>
    <row r="12199">
      <c r="I12199" s="1"/>
      <c r="J12199" s="1"/>
      <c r="K12199" s="1"/>
      <c r="AA12199" s="1"/>
      <c r="AB12199" s="1"/>
      <c r="AC12199" s="1"/>
      <c r="AJ12199" s="1"/>
      <c r="AK12199" s="1"/>
      <c r="AL12199" s="1"/>
    </row>
    <row r="12200">
      <c r="I12200" s="1"/>
      <c r="J12200" s="1"/>
      <c r="K12200" s="1"/>
      <c r="AA12200" s="1"/>
      <c r="AB12200" s="1"/>
      <c r="AC12200" s="1"/>
      <c r="AJ12200" s="1"/>
      <c r="AK12200" s="1"/>
      <c r="AL12200" s="1"/>
    </row>
    <row r="12201">
      <c r="I12201" s="1"/>
      <c r="J12201" s="1"/>
      <c r="K12201" s="1"/>
      <c r="AA12201" s="1"/>
      <c r="AB12201" s="1"/>
      <c r="AC12201" s="1"/>
      <c r="AJ12201" s="1"/>
      <c r="AK12201" s="1"/>
      <c r="AL12201" s="1"/>
    </row>
    <row r="12202">
      <c r="I12202" s="1"/>
      <c r="J12202" s="1"/>
      <c r="K12202" s="1"/>
      <c r="AA12202" s="1"/>
      <c r="AB12202" s="1"/>
      <c r="AC12202" s="1"/>
      <c r="AJ12202" s="1"/>
      <c r="AK12202" s="1"/>
      <c r="AL12202" s="1"/>
    </row>
    <row r="12203">
      <c r="I12203" s="1"/>
      <c r="J12203" s="1"/>
      <c r="K12203" s="1"/>
      <c r="AA12203" s="1"/>
      <c r="AB12203" s="1"/>
      <c r="AC12203" s="1"/>
      <c r="AJ12203" s="1"/>
      <c r="AK12203" s="1"/>
      <c r="AL12203" s="1"/>
    </row>
    <row r="12204">
      <c r="I12204" s="1"/>
      <c r="J12204" s="1"/>
      <c r="K12204" s="1"/>
      <c r="AA12204" s="1"/>
      <c r="AB12204" s="1"/>
      <c r="AC12204" s="1"/>
      <c r="AJ12204" s="1"/>
      <c r="AK12204" s="1"/>
      <c r="AL12204" s="1"/>
    </row>
    <row r="12205">
      <c r="I12205" s="1"/>
      <c r="J12205" s="1"/>
      <c r="K12205" s="1"/>
      <c r="AA12205" s="1"/>
      <c r="AB12205" s="1"/>
      <c r="AC12205" s="1"/>
      <c r="AJ12205" s="1"/>
      <c r="AK12205" s="1"/>
      <c r="AL12205" s="1"/>
    </row>
    <row r="12206">
      <c r="I12206" s="1"/>
      <c r="J12206" s="1"/>
      <c r="K12206" s="1"/>
      <c r="AA12206" s="1"/>
      <c r="AB12206" s="1"/>
      <c r="AC12206" s="1"/>
      <c r="AJ12206" s="1"/>
      <c r="AK12206" s="1"/>
      <c r="AL12206" s="1"/>
    </row>
    <row r="12207">
      <c r="I12207" s="1"/>
      <c r="J12207" s="1"/>
      <c r="K12207" s="1"/>
      <c r="AA12207" s="1"/>
      <c r="AB12207" s="1"/>
      <c r="AC12207" s="1"/>
      <c r="AJ12207" s="1"/>
      <c r="AK12207" s="1"/>
      <c r="AL12207" s="1"/>
    </row>
    <row r="12208">
      <c r="I12208" s="1"/>
      <c r="J12208" s="1"/>
      <c r="K12208" s="1"/>
      <c r="AA12208" s="1"/>
      <c r="AB12208" s="1"/>
      <c r="AC12208" s="1"/>
      <c r="AJ12208" s="1"/>
      <c r="AK12208" s="1"/>
      <c r="AL12208" s="1"/>
    </row>
    <row r="12209">
      <c r="I12209" s="1"/>
      <c r="J12209" s="1"/>
      <c r="K12209" s="1"/>
      <c r="AA12209" s="1"/>
      <c r="AB12209" s="1"/>
      <c r="AC12209" s="1"/>
      <c r="AJ12209" s="1"/>
      <c r="AK12209" s="1"/>
      <c r="AL12209" s="1"/>
    </row>
    <row r="12210">
      <c r="I12210" s="1"/>
      <c r="J12210" s="1"/>
      <c r="K12210" s="1"/>
      <c r="AA12210" s="1"/>
      <c r="AB12210" s="1"/>
      <c r="AC12210" s="1"/>
      <c r="AJ12210" s="1"/>
      <c r="AK12210" s="1"/>
      <c r="AL12210" s="1"/>
    </row>
    <row r="12211">
      <c r="I12211" s="1"/>
      <c r="J12211" s="1"/>
      <c r="K12211" s="1"/>
      <c r="AA12211" s="1"/>
      <c r="AB12211" s="1"/>
      <c r="AC12211" s="1"/>
      <c r="AJ12211" s="1"/>
      <c r="AK12211" s="1"/>
      <c r="AL12211" s="1"/>
    </row>
    <row r="12212">
      <c r="I12212" s="1"/>
      <c r="J12212" s="1"/>
      <c r="K12212" s="1"/>
      <c r="AA12212" s="1"/>
      <c r="AB12212" s="1"/>
      <c r="AC12212" s="1"/>
      <c r="AJ12212" s="1"/>
      <c r="AK12212" s="1"/>
      <c r="AL12212" s="1"/>
    </row>
    <row r="12213">
      <c r="I12213" s="1"/>
      <c r="J12213" s="1"/>
      <c r="K12213" s="1"/>
      <c r="AA12213" s="1"/>
      <c r="AB12213" s="1"/>
      <c r="AC12213" s="1"/>
      <c r="AJ12213" s="1"/>
      <c r="AK12213" s="1"/>
      <c r="AL12213" s="1"/>
    </row>
    <row r="12214">
      <c r="I12214" s="1"/>
      <c r="J12214" s="1"/>
      <c r="K12214" s="1"/>
      <c r="AA12214" s="1"/>
      <c r="AB12214" s="1"/>
      <c r="AC12214" s="1"/>
      <c r="AJ12214" s="1"/>
      <c r="AK12214" s="1"/>
      <c r="AL12214" s="1"/>
    </row>
    <row r="12215">
      <c r="I12215" s="1"/>
      <c r="J12215" s="1"/>
      <c r="K12215" s="1"/>
      <c r="AA12215" s="1"/>
      <c r="AB12215" s="1"/>
      <c r="AC12215" s="1"/>
      <c r="AJ12215" s="1"/>
      <c r="AK12215" s="1"/>
      <c r="AL12215" s="1"/>
    </row>
    <row r="12216">
      <c r="I12216" s="1"/>
      <c r="J12216" s="1"/>
      <c r="K12216" s="1"/>
      <c r="AA12216" s="1"/>
      <c r="AB12216" s="1"/>
      <c r="AC12216" s="1"/>
      <c r="AJ12216" s="1"/>
      <c r="AK12216" s="1"/>
      <c r="AL12216" s="1"/>
    </row>
    <row r="12217">
      <c r="I12217" s="1"/>
      <c r="J12217" s="1"/>
      <c r="K12217" s="1"/>
      <c r="AA12217" s="1"/>
      <c r="AB12217" s="1"/>
      <c r="AC12217" s="1"/>
      <c r="AJ12217" s="1"/>
      <c r="AK12217" s="1"/>
      <c r="AL12217" s="1"/>
    </row>
    <row r="12218">
      <c r="I12218" s="1"/>
      <c r="J12218" s="1"/>
      <c r="K12218" s="1"/>
      <c r="AA12218" s="1"/>
      <c r="AB12218" s="1"/>
      <c r="AC12218" s="1"/>
      <c r="AJ12218" s="1"/>
      <c r="AK12218" s="1"/>
      <c r="AL12218" s="1"/>
    </row>
    <row r="12219">
      <c r="I12219" s="1"/>
      <c r="J12219" s="1"/>
      <c r="K12219" s="1"/>
      <c r="AA12219" s="1"/>
      <c r="AB12219" s="1"/>
      <c r="AC12219" s="1"/>
      <c r="AJ12219" s="1"/>
      <c r="AK12219" s="1"/>
      <c r="AL12219" s="1"/>
    </row>
    <row r="12220">
      <c r="I12220" s="1"/>
      <c r="J12220" s="1"/>
      <c r="K12220" s="1"/>
      <c r="AA12220" s="1"/>
      <c r="AB12220" s="1"/>
      <c r="AC12220" s="1"/>
      <c r="AJ12220" s="1"/>
      <c r="AK12220" s="1"/>
      <c r="AL12220" s="1"/>
    </row>
    <row r="12221">
      <c r="I12221" s="1"/>
      <c r="J12221" s="1"/>
      <c r="K12221" s="1"/>
      <c r="AA12221" s="1"/>
      <c r="AB12221" s="1"/>
      <c r="AC12221" s="1"/>
      <c r="AJ12221" s="1"/>
      <c r="AK12221" s="1"/>
      <c r="AL12221" s="1"/>
    </row>
    <row r="12222">
      <c r="I12222" s="1"/>
      <c r="J12222" s="1"/>
      <c r="K12222" s="1"/>
      <c r="AA12222" s="1"/>
      <c r="AB12222" s="1"/>
      <c r="AC12222" s="1"/>
      <c r="AJ12222" s="1"/>
      <c r="AK12222" s="1"/>
      <c r="AL12222" s="1"/>
    </row>
    <row r="12223">
      <c r="I12223" s="1"/>
      <c r="J12223" s="1"/>
      <c r="K12223" s="1"/>
      <c r="AA12223" s="1"/>
      <c r="AB12223" s="1"/>
      <c r="AC12223" s="1"/>
      <c r="AJ12223" s="1"/>
      <c r="AK12223" s="1"/>
      <c r="AL12223" s="1"/>
    </row>
    <row r="12224">
      <c r="I12224" s="1"/>
      <c r="J12224" s="1"/>
      <c r="K12224" s="1"/>
      <c r="AA12224" s="1"/>
      <c r="AB12224" s="1"/>
      <c r="AC12224" s="1"/>
      <c r="AJ12224" s="1"/>
      <c r="AK12224" s="1"/>
      <c r="AL12224" s="1"/>
    </row>
    <row r="12225">
      <c r="I12225" s="1"/>
      <c r="J12225" s="1"/>
      <c r="K12225" s="1"/>
      <c r="AA12225" s="1"/>
      <c r="AB12225" s="1"/>
      <c r="AC12225" s="1"/>
      <c r="AJ12225" s="1"/>
      <c r="AK12225" s="1"/>
      <c r="AL12225" s="1"/>
    </row>
    <row r="12226">
      <c r="I12226" s="1"/>
      <c r="J12226" s="1"/>
      <c r="K12226" s="1"/>
      <c r="AA12226" s="1"/>
      <c r="AB12226" s="1"/>
      <c r="AC12226" s="1"/>
      <c r="AJ12226" s="1"/>
      <c r="AK12226" s="1"/>
      <c r="AL12226" s="1"/>
    </row>
    <row r="12227">
      <c r="I12227" s="1"/>
      <c r="J12227" s="1"/>
      <c r="K12227" s="1"/>
      <c r="AA12227" s="1"/>
      <c r="AB12227" s="1"/>
      <c r="AC12227" s="1"/>
      <c r="AJ12227" s="1"/>
      <c r="AK12227" s="1"/>
      <c r="AL12227" s="1"/>
    </row>
    <row r="12228">
      <c r="I12228" s="1"/>
      <c r="J12228" s="1"/>
      <c r="K12228" s="1"/>
      <c r="AA12228" s="1"/>
      <c r="AB12228" s="1"/>
      <c r="AC12228" s="1"/>
      <c r="AJ12228" s="1"/>
      <c r="AK12228" s="1"/>
      <c r="AL12228" s="1"/>
    </row>
    <row r="12229">
      <c r="I12229" s="1"/>
      <c r="J12229" s="1"/>
      <c r="K12229" s="1"/>
      <c r="AA12229" s="1"/>
      <c r="AB12229" s="1"/>
      <c r="AC12229" s="1"/>
      <c r="AJ12229" s="1"/>
      <c r="AK12229" s="1"/>
      <c r="AL12229" s="1"/>
    </row>
    <row r="12230">
      <c r="I12230" s="1"/>
      <c r="J12230" s="1"/>
      <c r="K12230" s="1"/>
      <c r="AA12230" s="1"/>
      <c r="AB12230" s="1"/>
      <c r="AC12230" s="1"/>
      <c r="AJ12230" s="1"/>
      <c r="AK12230" s="1"/>
      <c r="AL12230" s="1"/>
    </row>
    <row r="12231">
      <c r="I12231" s="1"/>
      <c r="J12231" s="1"/>
      <c r="K12231" s="1"/>
      <c r="AA12231" s="1"/>
      <c r="AB12231" s="1"/>
      <c r="AC12231" s="1"/>
      <c r="AJ12231" s="1"/>
      <c r="AK12231" s="1"/>
      <c r="AL12231" s="1"/>
    </row>
    <row r="12232">
      <c r="I12232" s="1"/>
      <c r="J12232" s="1"/>
      <c r="K12232" s="1"/>
      <c r="AA12232" s="1"/>
      <c r="AB12232" s="1"/>
      <c r="AC12232" s="1"/>
      <c r="AJ12232" s="1"/>
      <c r="AK12232" s="1"/>
      <c r="AL12232" s="1"/>
    </row>
    <row r="12233">
      <c r="I12233" s="1"/>
      <c r="J12233" s="1"/>
      <c r="K12233" s="1"/>
      <c r="AA12233" s="1"/>
      <c r="AB12233" s="1"/>
      <c r="AC12233" s="1"/>
      <c r="AJ12233" s="1"/>
      <c r="AK12233" s="1"/>
      <c r="AL12233" s="1"/>
    </row>
    <row r="12234">
      <c r="I12234" s="1"/>
      <c r="J12234" s="1"/>
      <c r="K12234" s="1"/>
      <c r="AA12234" s="1"/>
      <c r="AB12234" s="1"/>
      <c r="AC12234" s="1"/>
      <c r="AJ12234" s="1"/>
      <c r="AK12234" s="1"/>
      <c r="AL12234" s="1"/>
    </row>
    <row r="12235">
      <c r="I12235" s="1"/>
      <c r="J12235" s="1"/>
      <c r="K12235" s="1"/>
      <c r="AA12235" s="1"/>
      <c r="AB12235" s="1"/>
      <c r="AC12235" s="1"/>
      <c r="AJ12235" s="1"/>
      <c r="AK12235" s="1"/>
      <c r="AL12235" s="1"/>
    </row>
    <row r="12236">
      <c r="I12236" s="1"/>
      <c r="J12236" s="1"/>
      <c r="K12236" s="1"/>
      <c r="AA12236" s="1"/>
      <c r="AB12236" s="1"/>
      <c r="AC12236" s="1"/>
      <c r="AJ12236" s="1"/>
      <c r="AK12236" s="1"/>
      <c r="AL12236" s="1"/>
    </row>
    <row r="12237">
      <c r="I12237" s="1"/>
      <c r="J12237" s="1"/>
      <c r="K12237" s="1"/>
      <c r="AA12237" s="1"/>
      <c r="AB12237" s="1"/>
      <c r="AC12237" s="1"/>
      <c r="AJ12237" s="1"/>
      <c r="AK12237" s="1"/>
      <c r="AL12237" s="1"/>
    </row>
    <row r="12238">
      <c r="I12238" s="1"/>
      <c r="J12238" s="1"/>
      <c r="K12238" s="1"/>
      <c r="AA12238" s="1"/>
      <c r="AB12238" s="1"/>
      <c r="AC12238" s="1"/>
      <c r="AJ12238" s="1"/>
      <c r="AK12238" s="1"/>
      <c r="AL12238" s="1"/>
    </row>
    <row r="12239">
      <c r="I12239" s="1"/>
      <c r="J12239" s="1"/>
      <c r="K12239" s="1"/>
      <c r="AA12239" s="1"/>
      <c r="AB12239" s="1"/>
      <c r="AC12239" s="1"/>
      <c r="AJ12239" s="1"/>
      <c r="AK12239" s="1"/>
      <c r="AL12239" s="1"/>
    </row>
    <row r="12240">
      <c r="I12240" s="1"/>
      <c r="J12240" s="1"/>
      <c r="K12240" s="1"/>
      <c r="AA12240" s="1"/>
      <c r="AB12240" s="1"/>
      <c r="AC12240" s="1"/>
      <c r="AJ12240" s="1"/>
      <c r="AK12240" s="1"/>
      <c r="AL12240" s="1"/>
    </row>
    <row r="12241">
      <c r="I12241" s="1"/>
      <c r="J12241" s="1"/>
      <c r="K12241" s="1"/>
      <c r="AA12241" s="1"/>
      <c r="AB12241" s="1"/>
      <c r="AC12241" s="1"/>
      <c r="AJ12241" s="1"/>
      <c r="AK12241" s="1"/>
      <c r="AL12241" s="1"/>
    </row>
    <row r="12242">
      <c r="I12242" s="1"/>
      <c r="J12242" s="1"/>
      <c r="K12242" s="1"/>
      <c r="AA12242" s="1"/>
      <c r="AB12242" s="1"/>
      <c r="AC12242" s="1"/>
      <c r="AJ12242" s="1"/>
      <c r="AK12242" s="1"/>
      <c r="AL12242" s="1"/>
    </row>
    <row r="12243">
      <c r="I12243" s="1"/>
      <c r="J12243" s="1"/>
      <c r="K12243" s="1"/>
      <c r="AA12243" s="1"/>
      <c r="AB12243" s="1"/>
      <c r="AC12243" s="1"/>
      <c r="AJ12243" s="1"/>
      <c r="AK12243" s="1"/>
      <c r="AL12243" s="1"/>
    </row>
    <row r="12244">
      <c r="I12244" s="1"/>
      <c r="J12244" s="1"/>
      <c r="K12244" s="1"/>
      <c r="AA12244" s="1"/>
      <c r="AB12244" s="1"/>
      <c r="AC12244" s="1"/>
      <c r="AJ12244" s="1"/>
      <c r="AK12244" s="1"/>
      <c r="AL12244" s="1"/>
    </row>
    <row r="12245">
      <c r="I12245" s="1"/>
      <c r="J12245" s="1"/>
      <c r="K12245" s="1"/>
      <c r="AA12245" s="1"/>
      <c r="AB12245" s="1"/>
      <c r="AC12245" s="1"/>
      <c r="AJ12245" s="1"/>
      <c r="AK12245" s="1"/>
      <c r="AL12245" s="1"/>
    </row>
    <row r="12246">
      <c r="I12246" s="1"/>
      <c r="J12246" s="1"/>
      <c r="K12246" s="1"/>
      <c r="AA12246" s="1"/>
      <c r="AB12246" s="1"/>
      <c r="AC12246" s="1"/>
      <c r="AJ12246" s="1"/>
      <c r="AK12246" s="1"/>
      <c r="AL12246" s="1"/>
    </row>
    <row r="12247">
      <c r="I12247" s="1"/>
      <c r="J12247" s="1"/>
      <c r="K12247" s="1"/>
      <c r="AA12247" s="1"/>
      <c r="AB12247" s="1"/>
      <c r="AC12247" s="1"/>
      <c r="AJ12247" s="1"/>
      <c r="AK12247" s="1"/>
      <c r="AL12247" s="1"/>
    </row>
    <row r="12248">
      <c r="I12248" s="1"/>
      <c r="J12248" s="1"/>
      <c r="K12248" s="1"/>
      <c r="AA12248" s="1"/>
      <c r="AB12248" s="1"/>
      <c r="AC12248" s="1"/>
      <c r="AJ12248" s="1"/>
      <c r="AK12248" s="1"/>
      <c r="AL12248" s="1"/>
    </row>
    <row r="12249">
      <c r="I12249" s="1"/>
      <c r="J12249" s="1"/>
      <c r="K12249" s="1"/>
      <c r="AA12249" s="1"/>
      <c r="AB12249" s="1"/>
      <c r="AC12249" s="1"/>
      <c r="AJ12249" s="1"/>
      <c r="AK12249" s="1"/>
      <c r="AL12249" s="1"/>
    </row>
    <row r="12250">
      <c r="I12250" s="1"/>
      <c r="J12250" s="1"/>
      <c r="K12250" s="1"/>
      <c r="AA12250" s="1"/>
      <c r="AB12250" s="1"/>
      <c r="AC12250" s="1"/>
      <c r="AJ12250" s="1"/>
      <c r="AK12250" s="1"/>
      <c r="AL12250" s="1"/>
    </row>
    <row r="12251">
      <c r="I12251" s="1"/>
      <c r="J12251" s="1"/>
      <c r="K12251" s="1"/>
      <c r="AA12251" s="1"/>
      <c r="AB12251" s="1"/>
      <c r="AC12251" s="1"/>
      <c r="AJ12251" s="1"/>
      <c r="AK12251" s="1"/>
      <c r="AL12251" s="1"/>
    </row>
    <row r="12252">
      <c r="I12252" s="1"/>
      <c r="J12252" s="1"/>
      <c r="K12252" s="1"/>
      <c r="AA12252" s="1"/>
      <c r="AB12252" s="1"/>
      <c r="AC12252" s="1"/>
      <c r="AJ12252" s="1"/>
      <c r="AK12252" s="1"/>
      <c r="AL12252" s="1"/>
    </row>
    <row r="12253">
      <c r="I12253" s="1"/>
      <c r="J12253" s="1"/>
      <c r="K12253" s="1"/>
      <c r="AA12253" s="1"/>
      <c r="AB12253" s="1"/>
      <c r="AC12253" s="1"/>
      <c r="AJ12253" s="1"/>
      <c r="AK12253" s="1"/>
      <c r="AL12253" s="1"/>
    </row>
    <row r="12254">
      <c r="I12254" s="1"/>
      <c r="J12254" s="1"/>
      <c r="K12254" s="1"/>
      <c r="AA12254" s="1"/>
      <c r="AB12254" s="1"/>
      <c r="AC12254" s="1"/>
      <c r="AJ12254" s="1"/>
      <c r="AK12254" s="1"/>
      <c r="AL12254" s="1"/>
    </row>
    <row r="12255">
      <c r="I12255" s="1"/>
      <c r="J12255" s="1"/>
      <c r="K12255" s="1"/>
      <c r="AA12255" s="1"/>
      <c r="AB12255" s="1"/>
      <c r="AC12255" s="1"/>
      <c r="AJ12255" s="1"/>
      <c r="AK12255" s="1"/>
      <c r="AL12255" s="1"/>
    </row>
    <row r="12256">
      <c r="I12256" s="1"/>
      <c r="J12256" s="1"/>
      <c r="K12256" s="1"/>
      <c r="AA12256" s="1"/>
      <c r="AB12256" s="1"/>
      <c r="AC12256" s="1"/>
      <c r="AJ12256" s="1"/>
      <c r="AK12256" s="1"/>
      <c r="AL12256" s="1"/>
    </row>
    <row r="12257">
      <c r="I12257" s="1"/>
      <c r="J12257" s="1"/>
      <c r="K12257" s="1"/>
      <c r="AA12257" s="1"/>
      <c r="AB12257" s="1"/>
      <c r="AC12257" s="1"/>
      <c r="AJ12257" s="1"/>
      <c r="AK12257" s="1"/>
      <c r="AL12257" s="1"/>
    </row>
    <row r="12258">
      <c r="I12258" s="1"/>
      <c r="J12258" s="1"/>
      <c r="K12258" s="1"/>
      <c r="AA12258" s="1"/>
      <c r="AB12258" s="1"/>
      <c r="AC12258" s="1"/>
      <c r="AJ12258" s="1"/>
      <c r="AK12258" s="1"/>
      <c r="AL12258" s="1"/>
    </row>
    <row r="12259">
      <c r="I12259" s="1"/>
      <c r="J12259" s="1"/>
      <c r="K12259" s="1"/>
      <c r="AA12259" s="1"/>
      <c r="AB12259" s="1"/>
      <c r="AC12259" s="1"/>
      <c r="AJ12259" s="1"/>
      <c r="AK12259" s="1"/>
      <c r="AL12259" s="1"/>
    </row>
    <row r="12260">
      <c r="I12260" s="1"/>
      <c r="J12260" s="1"/>
      <c r="K12260" s="1"/>
      <c r="AA12260" s="1"/>
      <c r="AB12260" s="1"/>
      <c r="AC12260" s="1"/>
      <c r="AJ12260" s="1"/>
      <c r="AK12260" s="1"/>
      <c r="AL12260" s="1"/>
    </row>
    <row r="12261">
      <c r="I12261" s="1"/>
      <c r="J12261" s="1"/>
      <c r="K12261" s="1"/>
      <c r="AA12261" s="1"/>
      <c r="AB12261" s="1"/>
      <c r="AC12261" s="1"/>
      <c r="AJ12261" s="1"/>
      <c r="AK12261" s="1"/>
      <c r="AL12261" s="1"/>
    </row>
    <row r="12262">
      <c r="I12262" s="1"/>
      <c r="J12262" s="1"/>
      <c r="K12262" s="1"/>
      <c r="AA12262" s="1"/>
      <c r="AB12262" s="1"/>
      <c r="AC12262" s="1"/>
      <c r="AJ12262" s="1"/>
      <c r="AK12262" s="1"/>
      <c r="AL12262" s="1"/>
    </row>
    <row r="12263">
      <c r="I12263" s="1"/>
      <c r="J12263" s="1"/>
      <c r="K12263" s="1"/>
      <c r="AA12263" s="1"/>
      <c r="AB12263" s="1"/>
      <c r="AC12263" s="1"/>
      <c r="AJ12263" s="1"/>
      <c r="AK12263" s="1"/>
      <c r="AL12263" s="1"/>
    </row>
    <row r="12264">
      <c r="I12264" s="1"/>
      <c r="J12264" s="1"/>
      <c r="K12264" s="1"/>
      <c r="AA12264" s="1"/>
      <c r="AB12264" s="1"/>
      <c r="AC12264" s="1"/>
      <c r="AJ12264" s="1"/>
      <c r="AK12264" s="1"/>
      <c r="AL12264" s="1"/>
    </row>
    <row r="12265">
      <c r="I12265" s="1"/>
      <c r="J12265" s="1"/>
      <c r="K12265" s="1"/>
      <c r="AA12265" s="1"/>
      <c r="AB12265" s="1"/>
      <c r="AC12265" s="1"/>
      <c r="AJ12265" s="1"/>
      <c r="AK12265" s="1"/>
      <c r="AL12265" s="1"/>
    </row>
    <row r="12266">
      <c r="I12266" s="1"/>
      <c r="J12266" s="1"/>
      <c r="K12266" s="1"/>
      <c r="AA12266" s="1"/>
      <c r="AB12266" s="1"/>
      <c r="AC12266" s="1"/>
      <c r="AJ12266" s="1"/>
      <c r="AK12266" s="1"/>
      <c r="AL12266" s="1"/>
    </row>
    <row r="12267">
      <c r="I12267" s="1"/>
      <c r="J12267" s="1"/>
      <c r="K12267" s="1"/>
      <c r="AA12267" s="1"/>
      <c r="AB12267" s="1"/>
      <c r="AC12267" s="1"/>
      <c r="AJ12267" s="1"/>
      <c r="AK12267" s="1"/>
      <c r="AL12267" s="1"/>
    </row>
    <row r="12268">
      <c r="I12268" s="1"/>
      <c r="J12268" s="1"/>
      <c r="K12268" s="1"/>
      <c r="AA12268" s="1"/>
      <c r="AB12268" s="1"/>
      <c r="AC12268" s="1"/>
      <c r="AJ12268" s="1"/>
      <c r="AK12268" s="1"/>
      <c r="AL12268" s="1"/>
    </row>
    <row r="12269">
      <c r="I12269" s="1"/>
      <c r="J12269" s="1"/>
      <c r="K12269" s="1"/>
      <c r="AA12269" s="1"/>
      <c r="AB12269" s="1"/>
      <c r="AC12269" s="1"/>
      <c r="AJ12269" s="1"/>
      <c r="AK12269" s="1"/>
      <c r="AL12269" s="1"/>
    </row>
    <row r="12270">
      <c r="I12270" s="1"/>
      <c r="J12270" s="1"/>
      <c r="K12270" s="1"/>
      <c r="AA12270" s="1"/>
      <c r="AB12270" s="1"/>
      <c r="AC12270" s="1"/>
      <c r="AJ12270" s="1"/>
      <c r="AK12270" s="1"/>
      <c r="AL12270" s="1"/>
    </row>
    <row r="12271">
      <c r="I12271" s="1"/>
      <c r="J12271" s="1"/>
      <c r="K12271" s="1"/>
      <c r="AA12271" s="1"/>
      <c r="AB12271" s="1"/>
      <c r="AC12271" s="1"/>
      <c r="AJ12271" s="1"/>
      <c r="AK12271" s="1"/>
      <c r="AL12271" s="1"/>
    </row>
    <row r="12272">
      <c r="I12272" s="1"/>
      <c r="J12272" s="1"/>
      <c r="K12272" s="1"/>
      <c r="AA12272" s="1"/>
      <c r="AB12272" s="1"/>
      <c r="AC12272" s="1"/>
      <c r="AJ12272" s="1"/>
      <c r="AK12272" s="1"/>
      <c r="AL12272" s="1"/>
    </row>
    <row r="12273">
      <c r="I12273" s="1"/>
      <c r="J12273" s="1"/>
      <c r="K12273" s="1"/>
      <c r="AA12273" s="1"/>
      <c r="AB12273" s="1"/>
      <c r="AC12273" s="1"/>
      <c r="AJ12273" s="1"/>
      <c r="AK12273" s="1"/>
      <c r="AL12273" s="1"/>
    </row>
    <row r="12274">
      <c r="I12274" s="1"/>
      <c r="J12274" s="1"/>
      <c r="K12274" s="1"/>
      <c r="AA12274" s="1"/>
      <c r="AB12274" s="1"/>
      <c r="AC12274" s="1"/>
      <c r="AJ12274" s="1"/>
      <c r="AK12274" s="1"/>
      <c r="AL12274" s="1"/>
    </row>
    <row r="12275">
      <c r="I12275" s="1"/>
      <c r="J12275" s="1"/>
      <c r="K12275" s="1"/>
      <c r="AA12275" s="1"/>
      <c r="AB12275" s="1"/>
      <c r="AC12275" s="1"/>
      <c r="AJ12275" s="1"/>
      <c r="AK12275" s="1"/>
      <c r="AL12275" s="1"/>
    </row>
    <row r="12276">
      <c r="I12276" s="1"/>
      <c r="J12276" s="1"/>
      <c r="K12276" s="1"/>
      <c r="AA12276" s="1"/>
      <c r="AB12276" s="1"/>
      <c r="AC12276" s="1"/>
      <c r="AJ12276" s="1"/>
      <c r="AK12276" s="1"/>
      <c r="AL12276" s="1"/>
    </row>
    <row r="12277">
      <c r="I12277" s="1"/>
      <c r="J12277" s="1"/>
      <c r="K12277" s="1"/>
      <c r="AA12277" s="1"/>
      <c r="AB12277" s="1"/>
      <c r="AC12277" s="1"/>
      <c r="AJ12277" s="1"/>
      <c r="AK12277" s="1"/>
      <c r="AL12277" s="1"/>
    </row>
    <row r="12278">
      <c r="I12278" s="1"/>
      <c r="J12278" s="1"/>
      <c r="K12278" s="1"/>
      <c r="AA12278" s="1"/>
      <c r="AB12278" s="1"/>
      <c r="AC12278" s="1"/>
      <c r="AJ12278" s="1"/>
      <c r="AK12278" s="1"/>
      <c r="AL12278" s="1"/>
    </row>
    <row r="12279">
      <c r="I12279" s="1"/>
      <c r="J12279" s="1"/>
      <c r="K12279" s="1"/>
      <c r="AA12279" s="1"/>
      <c r="AB12279" s="1"/>
      <c r="AC12279" s="1"/>
      <c r="AJ12279" s="1"/>
      <c r="AK12279" s="1"/>
      <c r="AL12279" s="1"/>
    </row>
    <row r="12280">
      <c r="I12280" s="1"/>
      <c r="J12280" s="1"/>
      <c r="K12280" s="1"/>
      <c r="AA12280" s="1"/>
      <c r="AB12280" s="1"/>
      <c r="AC12280" s="1"/>
      <c r="AJ12280" s="1"/>
      <c r="AK12280" s="1"/>
      <c r="AL12280" s="1"/>
    </row>
    <row r="12281">
      <c r="I12281" s="1"/>
      <c r="J12281" s="1"/>
      <c r="K12281" s="1"/>
      <c r="AA12281" s="1"/>
      <c r="AB12281" s="1"/>
      <c r="AC12281" s="1"/>
      <c r="AJ12281" s="1"/>
      <c r="AK12281" s="1"/>
      <c r="AL12281" s="1"/>
    </row>
    <row r="12282">
      <c r="I12282" s="1"/>
      <c r="J12282" s="1"/>
      <c r="K12282" s="1"/>
      <c r="AA12282" s="1"/>
      <c r="AB12282" s="1"/>
      <c r="AC12282" s="1"/>
      <c r="AJ12282" s="1"/>
      <c r="AK12282" s="1"/>
      <c r="AL12282" s="1"/>
    </row>
    <row r="12283">
      <c r="I12283" s="1"/>
      <c r="J12283" s="1"/>
      <c r="K12283" s="1"/>
      <c r="AA12283" s="1"/>
      <c r="AB12283" s="1"/>
      <c r="AC12283" s="1"/>
      <c r="AJ12283" s="1"/>
      <c r="AK12283" s="1"/>
      <c r="AL12283" s="1"/>
    </row>
    <row r="12284">
      <c r="I12284" s="1"/>
      <c r="J12284" s="1"/>
      <c r="K12284" s="1"/>
      <c r="AA12284" s="1"/>
      <c r="AB12284" s="1"/>
      <c r="AC12284" s="1"/>
      <c r="AJ12284" s="1"/>
      <c r="AK12284" s="1"/>
      <c r="AL12284" s="1"/>
    </row>
    <row r="12285">
      <c r="I12285" s="1"/>
      <c r="J12285" s="1"/>
      <c r="K12285" s="1"/>
      <c r="AA12285" s="1"/>
      <c r="AB12285" s="1"/>
      <c r="AC12285" s="1"/>
      <c r="AJ12285" s="1"/>
      <c r="AK12285" s="1"/>
      <c r="AL12285" s="1"/>
    </row>
    <row r="12286">
      <c r="I12286" s="1"/>
      <c r="J12286" s="1"/>
      <c r="K12286" s="1"/>
      <c r="AA12286" s="1"/>
      <c r="AB12286" s="1"/>
      <c r="AC12286" s="1"/>
      <c r="AJ12286" s="1"/>
      <c r="AK12286" s="1"/>
      <c r="AL12286" s="1"/>
    </row>
    <row r="12287">
      <c r="I12287" s="1"/>
      <c r="J12287" s="1"/>
      <c r="K12287" s="1"/>
      <c r="AA12287" s="1"/>
      <c r="AB12287" s="1"/>
      <c r="AC12287" s="1"/>
      <c r="AJ12287" s="1"/>
      <c r="AK12287" s="1"/>
      <c r="AL12287" s="1"/>
    </row>
    <row r="12288">
      <c r="I12288" s="1"/>
      <c r="J12288" s="1"/>
      <c r="K12288" s="1"/>
      <c r="AA12288" s="1"/>
      <c r="AB12288" s="1"/>
      <c r="AC12288" s="1"/>
      <c r="AJ12288" s="1"/>
      <c r="AK12288" s="1"/>
      <c r="AL12288" s="1"/>
    </row>
    <row r="12289">
      <c r="I12289" s="1"/>
      <c r="J12289" s="1"/>
      <c r="K12289" s="1"/>
      <c r="AA12289" s="1"/>
      <c r="AB12289" s="1"/>
      <c r="AC12289" s="1"/>
      <c r="AJ12289" s="1"/>
      <c r="AK12289" s="1"/>
      <c r="AL12289" s="1"/>
    </row>
    <row r="12290">
      <c r="I12290" s="1"/>
      <c r="J12290" s="1"/>
      <c r="K12290" s="1"/>
      <c r="AA12290" s="1"/>
      <c r="AB12290" s="1"/>
      <c r="AC12290" s="1"/>
      <c r="AJ12290" s="1"/>
      <c r="AK12290" s="1"/>
      <c r="AL12290" s="1"/>
    </row>
    <row r="12291">
      <c r="I12291" s="1"/>
      <c r="J12291" s="1"/>
      <c r="K12291" s="1"/>
      <c r="AA12291" s="1"/>
      <c r="AB12291" s="1"/>
      <c r="AC12291" s="1"/>
      <c r="AJ12291" s="1"/>
      <c r="AK12291" s="1"/>
      <c r="AL12291" s="1"/>
    </row>
    <row r="12292">
      <c r="I12292" s="1"/>
      <c r="J12292" s="1"/>
      <c r="K12292" s="1"/>
      <c r="AA12292" s="1"/>
      <c r="AB12292" s="1"/>
      <c r="AC12292" s="1"/>
      <c r="AJ12292" s="1"/>
      <c r="AK12292" s="1"/>
      <c r="AL12292" s="1"/>
    </row>
    <row r="12293">
      <c r="I12293" s="1"/>
      <c r="J12293" s="1"/>
      <c r="K12293" s="1"/>
      <c r="AA12293" s="1"/>
      <c r="AB12293" s="1"/>
      <c r="AC12293" s="1"/>
      <c r="AJ12293" s="1"/>
      <c r="AK12293" s="1"/>
      <c r="AL12293" s="1"/>
    </row>
    <row r="12294">
      <c r="I12294" s="1"/>
      <c r="J12294" s="1"/>
      <c r="K12294" s="1"/>
      <c r="AA12294" s="1"/>
      <c r="AB12294" s="1"/>
      <c r="AC12294" s="1"/>
      <c r="AJ12294" s="1"/>
      <c r="AK12294" s="1"/>
      <c r="AL12294" s="1"/>
    </row>
    <row r="12295">
      <c r="I12295" s="1"/>
      <c r="J12295" s="1"/>
      <c r="K12295" s="1"/>
      <c r="AA12295" s="1"/>
      <c r="AB12295" s="1"/>
      <c r="AC12295" s="1"/>
      <c r="AJ12295" s="1"/>
      <c r="AK12295" s="1"/>
      <c r="AL12295" s="1"/>
    </row>
    <row r="12296">
      <c r="I12296" s="1"/>
      <c r="J12296" s="1"/>
      <c r="K12296" s="1"/>
      <c r="AA12296" s="1"/>
      <c r="AB12296" s="1"/>
      <c r="AC12296" s="1"/>
      <c r="AJ12296" s="1"/>
      <c r="AK12296" s="1"/>
      <c r="AL12296" s="1"/>
    </row>
    <row r="12297">
      <c r="I12297" s="1"/>
      <c r="J12297" s="1"/>
      <c r="K12297" s="1"/>
      <c r="AA12297" s="1"/>
      <c r="AB12297" s="1"/>
      <c r="AC12297" s="1"/>
      <c r="AJ12297" s="1"/>
      <c r="AK12297" s="1"/>
      <c r="AL12297" s="1"/>
    </row>
    <row r="12298">
      <c r="I12298" s="1"/>
      <c r="J12298" s="1"/>
      <c r="K12298" s="1"/>
      <c r="AA12298" s="1"/>
      <c r="AB12298" s="1"/>
      <c r="AC12298" s="1"/>
      <c r="AJ12298" s="1"/>
      <c r="AK12298" s="1"/>
      <c r="AL12298" s="1"/>
    </row>
    <row r="12299">
      <c r="I12299" s="1"/>
      <c r="J12299" s="1"/>
      <c r="K12299" s="1"/>
      <c r="AA12299" s="1"/>
      <c r="AB12299" s="1"/>
      <c r="AC12299" s="1"/>
      <c r="AJ12299" s="1"/>
      <c r="AK12299" s="1"/>
      <c r="AL12299" s="1"/>
    </row>
    <row r="12300">
      <c r="I12300" s="1"/>
      <c r="J12300" s="1"/>
      <c r="K12300" s="1"/>
      <c r="AA12300" s="1"/>
      <c r="AB12300" s="1"/>
      <c r="AC12300" s="1"/>
      <c r="AJ12300" s="1"/>
      <c r="AK12300" s="1"/>
      <c r="AL12300" s="1"/>
    </row>
    <row r="12301">
      <c r="I12301" s="1"/>
      <c r="J12301" s="1"/>
      <c r="K12301" s="1"/>
      <c r="AA12301" s="1"/>
      <c r="AB12301" s="1"/>
      <c r="AC12301" s="1"/>
      <c r="AJ12301" s="1"/>
      <c r="AK12301" s="1"/>
      <c r="AL12301" s="1"/>
    </row>
    <row r="12302">
      <c r="I12302" s="1"/>
      <c r="J12302" s="1"/>
      <c r="K12302" s="1"/>
      <c r="AA12302" s="1"/>
      <c r="AB12302" s="1"/>
      <c r="AC12302" s="1"/>
      <c r="AJ12302" s="1"/>
      <c r="AK12302" s="1"/>
      <c r="AL12302" s="1"/>
    </row>
    <row r="12303">
      <c r="I12303" s="1"/>
      <c r="J12303" s="1"/>
      <c r="K12303" s="1"/>
      <c r="AA12303" s="1"/>
      <c r="AB12303" s="1"/>
      <c r="AC12303" s="1"/>
      <c r="AJ12303" s="1"/>
      <c r="AK12303" s="1"/>
      <c r="AL12303" s="1"/>
    </row>
    <row r="12304">
      <c r="I12304" s="1"/>
      <c r="J12304" s="1"/>
      <c r="K12304" s="1"/>
      <c r="AA12304" s="1"/>
      <c r="AB12304" s="1"/>
      <c r="AC12304" s="1"/>
      <c r="AJ12304" s="1"/>
      <c r="AK12304" s="1"/>
      <c r="AL12304" s="1"/>
    </row>
    <row r="12305">
      <c r="I12305" s="1"/>
      <c r="J12305" s="1"/>
      <c r="K12305" s="1"/>
      <c r="AA12305" s="1"/>
      <c r="AB12305" s="1"/>
      <c r="AC12305" s="1"/>
      <c r="AJ12305" s="1"/>
      <c r="AK12305" s="1"/>
      <c r="AL12305" s="1"/>
    </row>
    <row r="12306">
      <c r="I12306" s="1"/>
      <c r="J12306" s="1"/>
      <c r="K12306" s="1"/>
      <c r="AA12306" s="1"/>
      <c r="AB12306" s="1"/>
      <c r="AC12306" s="1"/>
      <c r="AJ12306" s="1"/>
      <c r="AK12306" s="1"/>
      <c r="AL12306" s="1"/>
    </row>
    <row r="12307">
      <c r="I12307" s="1"/>
      <c r="J12307" s="1"/>
      <c r="K12307" s="1"/>
      <c r="AA12307" s="1"/>
      <c r="AB12307" s="1"/>
      <c r="AC12307" s="1"/>
      <c r="AJ12307" s="1"/>
      <c r="AK12307" s="1"/>
      <c r="AL12307" s="1"/>
    </row>
    <row r="12308">
      <c r="I12308" s="1"/>
      <c r="J12308" s="1"/>
      <c r="K12308" s="1"/>
      <c r="AA12308" s="1"/>
      <c r="AB12308" s="1"/>
      <c r="AC12308" s="1"/>
      <c r="AJ12308" s="1"/>
      <c r="AK12308" s="1"/>
      <c r="AL12308" s="1"/>
    </row>
    <row r="12309">
      <c r="I12309" s="1"/>
      <c r="J12309" s="1"/>
      <c r="K12309" s="1"/>
      <c r="AA12309" s="1"/>
      <c r="AB12309" s="1"/>
      <c r="AC12309" s="1"/>
      <c r="AJ12309" s="1"/>
      <c r="AK12309" s="1"/>
      <c r="AL12309" s="1"/>
    </row>
    <row r="12310">
      <c r="I12310" s="1"/>
      <c r="J12310" s="1"/>
      <c r="K12310" s="1"/>
      <c r="AA12310" s="1"/>
      <c r="AB12310" s="1"/>
      <c r="AC12310" s="1"/>
      <c r="AJ12310" s="1"/>
      <c r="AK12310" s="1"/>
      <c r="AL12310" s="1"/>
    </row>
    <row r="12311">
      <c r="I12311" s="1"/>
      <c r="J12311" s="1"/>
      <c r="K12311" s="1"/>
      <c r="AA12311" s="1"/>
      <c r="AB12311" s="1"/>
      <c r="AC12311" s="1"/>
      <c r="AJ12311" s="1"/>
      <c r="AK12311" s="1"/>
      <c r="AL12311" s="1"/>
    </row>
    <row r="12312">
      <c r="I12312" s="1"/>
      <c r="J12312" s="1"/>
      <c r="K12312" s="1"/>
      <c r="AA12312" s="1"/>
      <c r="AB12312" s="1"/>
      <c r="AC12312" s="1"/>
      <c r="AJ12312" s="1"/>
      <c r="AK12312" s="1"/>
      <c r="AL12312" s="1"/>
    </row>
    <row r="12313">
      <c r="I12313" s="1"/>
      <c r="J12313" s="1"/>
      <c r="K12313" s="1"/>
      <c r="AA12313" s="1"/>
      <c r="AB12313" s="1"/>
      <c r="AC12313" s="1"/>
      <c r="AJ12313" s="1"/>
      <c r="AK12313" s="1"/>
      <c r="AL12313" s="1"/>
    </row>
    <row r="12314">
      <c r="I12314" s="1"/>
      <c r="J12314" s="1"/>
      <c r="K12314" s="1"/>
      <c r="AA12314" s="1"/>
      <c r="AB12314" s="1"/>
      <c r="AC12314" s="1"/>
      <c r="AJ12314" s="1"/>
      <c r="AK12314" s="1"/>
      <c r="AL12314" s="1"/>
    </row>
    <row r="12315">
      <c r="I12315" s="1"/>
      <c r="J12315" s="1"/>
      <c r="K12315" s="1"/>
      <c r="AA12315" s="1"/>
      <c r="AB12315" s="1"/>
      <c r="AC12315" s="1"/>
      <c r="AJ12315" s="1"/>
      <c r="AK12315" s="1"/>
      <c r="AL12315" s="1"/>
    </row>
    <row r="12316">
      <c r="I12316" s="1"/>
      <c r="J12316" s="1"/>
      <c r="K12316" s="1"/>
      <c r="AA12316" s="1"/>
      <c r="AB12316" s="1"/>
      <c r="AC12316" s="1"/>
      <c r="AJ12316" s="1"/>
      <c r="AK12316" s="1"/>
      <c r="AL12316" s="1"/>
    </row>
    <row r="12317">
      <c r="I12317" s="1"/>
      <c r="J12317" s="1"/>
      <c r="K12317" s="1"/>
      <c r="AA12317" s="1"/>
      <c r="AB12317" s="1"/>
      <c r="AC12317" s="1"/>
      <c r="AJ12317" s="1"/>
      <c r="AK12317" s="1"/>
      <c r="AL12317" s="1"/>
    </row>
    <row r="12318">
      <c r="I12318" s="1"/>
      <c r="J12318" s="1"/>
      <c r="K12318" s="1"/>
      <c r="AA12318" s="1"/>
      <c r="AB12318" s="1"/>
      <c r="AC12318" s="1"/>
      <c r="AJ12318" s="1"/>
      <c r="AK12318" s="1"/>
      <c r="AL12318" s="1"/>
    </row>
    <row r="12319">
      <c r="I12319" s="1"/>
      <c r="J12319" s="1"/>
      <c r="K12319" s="1"/>
      <c r="AA12319" s="1"/>
      <c r="AB12319" s="1"/>
      <c r="AC12319" s="1"/>
      <c r="AJ12319" s="1"/>
      <c r="AK12319" s="1"/>
      <c r="AL12319" s="1"/>
    </row>
    <row r="12320">
      <c r="I12320" s="1"/>
      <c r="J12320" s="1"/>
      <c r="K12320" s="1"/>
      <c r="AA12320" s="1"/>
      <c r="AB12320" s="1"/>
      <c r="AC12320" s="1"/>
      <c r="AJ12320" s="1"/>
      <c r="AK12320" s="1"/>
      <c r="AL12320" s="1"/>
    </row>
    <row r="12321">
      <c r="I12321" s="1"/>
      <c r="J12321" s="1"/>
      <c r="K12321" s="1"/>
      <c r="AA12321" s="1"/>
      <c r="AB12321" s="1"/>
      <c r="AC12321" s="1"/>
      <c r="AJ12321" s="1"/>
      <c r="AK12321" s="1"/>
      <c r="AL12321" s="1"/>
    </row>
    <row r="12322">
      <c r="I12322" s="1"/>
      <c r="J12322" s="1"/>
      <c r="K12322" s="1"/>
      <c r="AA12322" s="1"/>
      <c r="AB12322" s="1"/>
      <c r="AC12322" s="1"/>
      <c r="AJ12322" s="1"/>
      <c r="AK12322" s="1"/>
      <c r="AL12322" s="1"/>
    </row>
    <row r="12323">
      <c r="I12323" s="1"/>
      <c r="J12323" s="1"/>
      <c r="K12323" s="1"/>
      <c r="AA12323" s="1"/>
      <c r="AB12323" s="1"/>
      <c r="AC12323" s="1"/>
      <c r="AJ12323" s="1"/>
      <c r="AK12323" s="1"/>
      <c r="AL12323" s="1"/>
    </row>
    <row r="12324">
      <c r="I12324" s="1"/>
      <c r="J12324" s="1"/>
      <c r="K12324" s="1"/>
      <c r="AA12324" s="1"/>
      <c r="AB12324" s="1"/>
      <c r="AC12324" s="1"/>
      <c r="AJ12324" s="1"/>
      <c r="AK12324" s="1"/>
      <c r="AL12324" s="1"/>
    </row>
    <row r="12325">
      <c r="I12325" s="1"/>
      <c r="J12325" s="1"/>
      <c r="K12325" s="1"/>
      <c r="AA12325" s="1"/>
      <c r="AB12325" s="1"/>
      <c r="AC12325" s="1"/>
      <c r="AJ12325" s="1"/>
      <c r="AK12325" s="1"/>
      <c r="AL12325" s="1"/>
    </row>
    <row r="12326">
      <c r="I12326" s="1"/>
      <c r="J12326" s="1"/>
      <c r="K12326" s="1"/>
      <c r="AA12326" s="1"/>
      <c r="AB12326" s="1"/>
      <c r="AC12326" s="1"/>
      <c r="AJ12326" s="1"/>
      <c r="AK12326" s="1"/>
      <c r="AL12326" s="1"/>
    </row>
    <row r="12327">
      <c r="I12327" s="1"/>
      <c r="J12327" s="1"/>
      <c r="K12327" s="1"/>
      <c r="AA12327" s="1"/>
      <c r="AB12327" s="1"/>
      <c r="AC12327" s="1"/>
      <c r="AJ12327" s="1"/>
      <c r="AK12327" s="1"/>
      <c r="AL12327" s="1"/>
    </row>
    <row r="12328">
      <c r="I12328" s="1"/>
      <c r="J12328" s="1"/>
      <c r="K12328" s="1"/>
      <c r="AA12328" s="1"/>
      <c r="AB12328" s="1"/>
      <c r="AC12328" s="1"/>
      <c r="AJ12328" s="1"/>
      <c r="AK12328" s="1"/>
      <c r="AL12328" s="1"/>
    </row>
    <row r="12329">
      <c r="I12329" s="1"/>
      <c r="J12329" s="1"/>
      <c r="K12329" s="1"/>
      <c r="AA12329" s="1"/>
      <c r="AB12329" s="1"/>
      <c r="AC12329" s="1"/>
      <c r="AJ12329" s="1"/>
      <c r="AK12329" s="1"/>
      <c r="AL12329" s="1"/>
    </row>
    <row r="12330">
      <c r="I12330" s="1"/>
      <c r="J12330" s="1"/>
      <c r="K12330" s="1"/>
      <c r="AA12330" s="1"/>
      <c r="AB12330" s="1"/>
      <c r="AC12330" s="1"/>
      <c r="AJ12330" s="1"/>
      <c r="AK12330" s="1"/>
      <c r="AL12330" s="1"/>
    </row>
    <row r="12331">
      <c r="I12331" s="1"/>
      <c r="J12331" s="1"/>
      <c r="K12331" s="1"/>
      <c r="AA12331" s="1"/>
      <c r="AB12331" s="1"/>
      <c r="AC12331" s="1"/>
      <c r="AJ12331" s="1"/>
      <c r="AK12331" s="1"/>
      <c r="AL12331" s="1"/>
    </row>
    <row r="12332">
      <c r="I12332" s="1"/>
      <c r="J12332" s="1"/>
      <c r="K12332" s="1"/>
      <c r="AA12332" s="1"/>
      <c r="AB12332" s="1"/>
      <c r="AC12332" s="1"/>
      <c r="AJ12332" s="1"/>
      <c r="AK12332" s="1"/>
      <c r="AL12332" s="1"/>
    </row>
    <row r="12333">
      <c r="I12333" s="1"/>
      <c r="J12333" s="1"/>
      <c r="K12333" s="1"/>
      <c r="AA12333" s="1"/>
      <c r="AB12333" s="1"/>
      <c r="AC12333" s="1"/>
      <c r="AJ12333" s="1"/>
      <c r="AK12333" s="1"/>
      <c r="AL12333" s="1"/>
    </row>
    <row r="12334">
      <c r="I12334" s="1"/>
      <c r="J12334" s="1"/>
      <c r="K12334" s="1"/>
      <c r="AA12334" s="1"/>
      <c r="AB12334" s="1"/>
      <c r="AC12334" s="1"/>
      <c r="AJ12334" s="1"/>
      <c r="AK12334" s="1"/>
      <c r="AL12334" s="1"/>
    </row>
    <row r="12335">
      <c r="I12335" s="1"/>
      <c r="J12335" s="1"/>
      <c r="K12335" s="1"/>
      <c r="AA12335" s="1"/>
      <c r="AB12335" s="1"/>
      <c r="AC12335" s="1"/>
      <c r="AJ12335" s="1"/>
      <c r="AK12335" s="1"/>
      <c r="AL12335" s="1"/>
    </row>
    <row r="12336">
      <c r="I12336" s="1"/>
      <c r="J12336" s="1"/>
      <c r="K12336" s="1"/>
      <c r="AA12336" s="1"/>
      <c r="AB12336" s="1"/>
      <c r="AC12336" s="1"/>
      <c r="AJ12336" s="1"/>
      <c r="AK12336" s="1"/>
      <c r="AL12336" s="1"/>
    </row>
    <row r="12337">
      <c r="I12337" s="1"/>
      <c r="J12337" s="1"/>
      <c r="K12337" s="1"/>
      <c r="AA12337" s="1"/>
      <c r="AB12337" s="1"/>
      <c r="AC12337" s="1"/>
      <c r="AJ12337" s="1"/>
      <c r="AK12337" s="1"/>
      <c r="AL12337" s="1"/>
    </row>
    <row r="12338">
      <c r="I12338" s="1"/>
      <c r="J12338" s="1"/>
      <c r="K12338" s="1"/>
      <c r="AA12338" s="1"/>
      <c r="AB12338" s="1"/>
      <c r="AC12338" s="1"/>
      <c r="AJ12338" s="1"/>
      <c r="AK12338" s="1"/>
      <c r="AL12338" s="1"/>
    </row>
    <row r="12339">
      <c r="I12339" s="1"/>
      <c r="J12339" s="1"/>
      <c r="K12339" s="1"/>
      <c r="AA12339" s="1"/>
      <c r="AB12339" s="1"/>
      <c r="AC12339" s="1"/>
      <c r="AJ12339" s="1"/>
      <c r="AK12339" s="1"/>
      <c r="AL12339" s="1"/>
    </row>
    <row r="12340">
      <c r="I12340" s="1"/>
      <c r="J12340" s="1"/>
      <c r="K12340" s="1"/>
      <c r="AA12340" s="1"/>
      <c r="AB12340" s="1"/>
      <c r="AC12340" s="1"/>
      <c r="AJ12340" s="1"/>
      <c r="AK12340" s="1"/>
      <c r="AL12340" s="1"/>
    </row>
    <row r="12341">
      <c r="I12341" s="1"/>
      <c r="J12341" s="1"/>
      <c r="K12341" s="1"/>
      <c r="AA12341" s="1"/>
      <c r="AB12341" s="1"/>
      <c r="AC12341" s="1"/>
      <c r="AJ12341" s="1"/>
      <c r="AK12341" s="1"/>
      <c r="AL12341" s="1"/>
    </row>
    <row r="12342">
      <c r="I12342" s="1"/>
      <c r="J12342" s="1"/>
      <c r="K12342" s="1"/>
      <c r="AA12342" s="1"/>
      <c r="AB12342" s="1"/>
      <c r="AC12342" s="1"/>
      <c r="AJ12342" s="1"/>
      <c r="AK12342" s="1"/>
      <c r="AL12342" s="1"/>
    </row>
    <row r="12343">
      <c r="I12343" s="1"/>
      <c r="J12343" s="1"/>
      <c r="K12343" s="1"/>
      <c r="AA12343" s="1"/>
      <c r="AB12343" s="1"/>
      <c r="AC12343" s="1"/>
      <c r="AJ12343" s="1"/>
      <c r="AK12343" s="1"/>
      <c r="AL12343" s="1"/>
    </row>
    <row r="12344">
      <c r="I12344" s="1"/>
      <c r="J12344" s="1"/>
      <c r="K12344" s="1"/>
      <c r="AA12344" s="1"/>
      <c r="AB12344" s="1"/>
      <c r="AC12344" s="1"/>
      <c r="AJ12344" s="1"/>
      <c r="AK12344" s="1"/>
      <c r="AL12344" s="1"/>
    </row>
    <row r="12345">
      <c r="I12345" s="1"/>
      <c r="J12345" s="1"/>
      <c r="K12345" s="1"/>
      <c r="AA12345" s="1"/>
      <c r="AB12345" s="1"/>
      <c r="AC12345" s="1"/>
      <c r="AJ12345" s="1"/>
      <c r="AK12345" s="1"/>
      <c r="AL12345" s="1"/>
    </row>
    <row r="12346">
      <c r="I12346" s="1"/>
      <c r="J12346" s="1"/>
      <c r="K12346" s="1"/>
      <c r="AA12346" s="1"/>
      <c r="AB12346" s="1"/>
      <c r="AC12346" s="1"/>
      <c r="AJ12346" s="1"/>
      <c r="AK12346" s="1"/>
      <c r="AL12346" s="1"/>
    </row>
    <row r="12347">
      <c r="I12347" s="1"/>
      <c r="J12347" s="1"/>
      <c r="K12347" s="1"/>
      <c r="AA12347" s="1"/>
      <c r="AB12347" s="1"/>
      <c r="AC12347" s="1"/>
      <c r="AJ12347" s="1"/>
      <c r="AK12347" s="1"/>
      <c r="AL12347" s="1"/>
    </row>
    <row r="12348">
      <c r="I12348" s="1"/>
      <c r="J12348" s="1"/>
      <c r="K12348" s="1"/>
      <c r="AA12348" s="1"/>
      <c r="AB12348" s="1"/>
      <c r="AC12348" s="1"/>
      <c r="AJ12348" s="1"/>
      <c r="AK12348" s="1"/>
      <c r="AL12348" s="1"/>
    </row>
    <row r="12349">
      <c r="I12349" s="1"/>
      <c r="J12349" s="1"/>
      <c r="K12349" s="1"/>
      <c r="AA12349" s="1"/>
      <c r="AB12349" s="1"/>
      <c r="AC12349" s="1"/>
      <c r="AJ12349" s="1"/>
      <c r="AK12349" s="1"/>
      <c r="AL12349" s="1"/>
    </row>
    <row r="12350">
      <c r="I12350" s="1"/>
      <c r="J12350" s="1"/>
      <c r="K12350" s="1"/>
      <c r="AA12350" s="1"/>
      <c r="AB12350" s="1"/>
      <c r="AC12350" s="1"/>
      <c r="AJ12350" s="1"/>
      <c r="AK12350" s="1"/>
      <c r="AL12350" s="1"/>
    </row>
    <row r="12351">
      <c r="I12351" s="1"/>
      <c r="J12351" s="1"/>
      <c r="K12351" s="1"/>
      <c r="AA12351" s="1"/>
      <c r="AB12351" s="1"/>
      <c r="AC12351" s="1"/>
      <c r="AJ12351" s="1"/>
      <c r="AK12351" s="1"/>
      <c r="AL12351" s="1"/>
    </row>
    <row r="12352">
      <c r="I12352" s="1"/>
      <c r="J12352" s="1"/>
      <c r="K12352" s="1"/>
      <c r="AA12352" s="1"/>
      <c r="AB12352" s="1"/>
      <c r="AC12352" s="1"/>
      <c r="AJ12352" s="1"/>
      <c r="AK12352" s="1"/>
      <c r="AL12352" s="1"/>
    </row>
    <row r="12353">
      <c r="I12353" s="1"/>
      <c r="J12353" s="1"/>
      <c r="K12353" s="1"/>
      <c r="AA12353" s="1"/>
      <c r="AB12353" s="1"/>
      <c r="AC12353" s="1"/>
      <c r="AJ12353" s="1"/>
      <c r="AK12353" s="1"/>
      <c r="AL12353" s="1"/>
    </row>
    <row r="12354">
      <c r="I12354" s="1"/>
      <c r="J12354" s="1"/>
      <c r="K12354" s="1"/>
      <c r="AA12354" s="1"/>
      <c r="AB12354" s="1"/>
      <c r="AC12354" s="1"/>
      <c r="AJ12354" s="1"/>
      <c r="AK12354" s="1"/>
      <c r="AL12354" s="1"/>
    </row>
    <row r="12355">
      <c r="I12355" s="1"/>
      <c r="J12355" s="1"/>
      <c r="K12355" s="1"/>
      <c r="AA12355" s="1"/>
      <c r="AB12355" s="1"/>
      <c r="AC12355" s="1"/>
      <c r="AJ12355" s="1"/>
      <c r="AK12355" s="1"/>
      <c r="AL12355" s="1"/>
    </row>
    <row r="12356">
      <c r="I12356" s="1"/>
      <c r="J12356" s="1"/>
      <c r="K12356" s="1"/>
      <c r="AA12356" s="1"/>
      <c r="AB12356" s="1"/>
      <c r="AC12356" s="1"/>
      <c r="AJ12356" s="1"/>
      <c r="AK12356" s="1"/>
      <c r="AL12356" s="1"/>
    </row>
    <row r="12357">
      <c r="I12357" s="1"/>
      <c r="J12357" s="1"/>
      <c r="K12357" s="1"/>
      <c r="AA12357" s="1"/>
      <c r="AB12357" s="1"/>
      <c r="AC12357" s="1"/>
      <c r="AJ12357" s="1"/>
      <c r="AK12357" s="1"/>
      <c r="AL12357" s="1"/>
    </row>
    <row r="12358">
      <c r="I12358" s="1"/>
      <c r="J12358" s="1"/>
      <c r="K12358" s="1"/>
      <c r="AA12358" s="1"/>
      <c r="AB12358" s="1"/>
      <c r="AC12358" s="1"/>
      <c r="AJ12358" s="1"/>
      <c r="AK12358" s="1"/>
      <c r="AL12358" s="1"/>
    </row>
    <row r="12359">
      <c r="I12359" s="1"/>
      <c r="J12359" s="1"/>
      <c r="K12359" s="1"/>
      <c r="AA12359" s="1"/>
      <c r="AB12359" s="1"/>
      <c r="AC12359" s="1"/>
      <c r="AJ12359" s="1"/>
      <c r="AK12359" s="1"/>
      <c r="AL12359" s="1"/>
    </row>
    <row r="12360">
      <c r="I12360" s="1"/>
      <c r="J12360" s="1"/>
      <c r="K12360" s="1"/>
      <c r="AA12360" s="1"/>
      <c r="AB12360" s="1"/>
      <c r="AC12360" s="1"/>
      <c r="AJ12360" s="1"/>
      <c r="AK12360" s="1"/>
      <c r="AL12360" s="1"/>
    </row>
    <row r="12361">
      <c r="I12361" s="1"/>
      <c r="J12361" s="1"/>
      <c r="K12361" s="1"/>
      <c r="AA12361" s="1"/>
      <c r="AB12361" s="1"/>
      <c r="AC12361" s="1"/>
      <c r="AJ12361" s="1"/>
      <c r="AK12361" s="1"/>
      <c r="AL12361" s="1"/>
    </row>
    <row r="12362">
      <c r="I12362" s="1"/>
      <c r="J12362" s="1"/>
      <c r="K12362" s="1"/>
      <c r="AA12362" s="1"/>
      <c r="AB12362" s="1"/>
      <c r="AC12362" s="1"/>
      <c r="AJ12362" s="1"/>
      <c r="AK12362" s="1"/>
      <c r="AL12362" s="1"/>
    </row>
    <row r="12363">
      <c r="I12363" s="1"/>
      <c r="J12363" s="1"/>
      <c r="K12363" s="1"/>
      <c r="AA12363" s="1"/>
      <c r="AB12363" s="1"/>
      <c r="AC12363" s="1"/>
      <c r="AJ12363" s="1"/>
      <c r="AK12363" s="1"/>
      <c r="AL12363" s="1"/>
    </row>
    <row r="12364">
      <c r="I12364" s="1"/>
      <c r="J12364" s="1"/>
      <c r="K12364" s="1"/>
      <c r="AA12364" s="1"/>
      <c r="AB12364" s="1"/>
      <c r="AC12364" s="1"/>
      <c r="AJ12364" s="1"/>
      <c r="AK12364" s="1"/>
      <c r="AL12364" s="1"/>
    </row>
    <row r="12365">
      <c r="I12365" s="1"/>
      <c r="J12365" s="1"/>
      <c r="K12365" s="1"/>
      <c r="AA12365" s="1"/>
      <c r="AB12365" s="1"/>
      <c r="AC12365" s="1"/>
      <c r="AJ12365" s="1"/>
      <c r="AK12365" s="1"/>
      <c r="AL12365" s="1"/>
    </row>
    <row r="12366">
      <c r="I12366" s="1"/>
      <c r="J12366" s="1"/>
      <c r="K12366" s="1"/>
      <c r="AA12366" s="1"/>
      <c r="AB12366" s="1"/>
      <c r="AC12366" s="1"/>
      <c r="AJ12366" s="1"/>
      <c r="AK12366" s="1"/>
      <c r="AL12366" s="1"/>
    </row>
    <row r="12367">
      <c r="I12367" s="1"/>
      <c r="J12367" s="1"/>
      <c r="K12367" s="1"/>
      <c r="AA12367" s="1"/>
      <c r="AB12367" s="1"/>
      <c r="AC12367" s="1"/>
      <c r="AJ12367" s="1"/>
      <c r="AK12367" s="1"/>
      <c r="AL12367" s="1"/>
    </row>
    <row r="12368">
      <c r="I12368" s="1"/>
      <c r="J12368" s="1"/>
      <c r="K12368" s="1"/>
      <c r="AA12368" s="1"/>
      <c r="AB12368" s="1"/>
      <c r="AC12368" s="1"/>
      <c r="AJ12368" s="1"/>
      <c r="AK12368" s="1"/>
      <c r="AL12368" s="1"/>
    </row>
    <row r="12369">
      <c r="I12369" s="1"/>
      <c r="J12369" s="1"/>
      <c r="K12369" s="1"/>
      <c r="AA12369" s="1"/>
      <c r="AB12369" s="1"/>
      <c r="AC12369" s="1"/>
      <c r="AJ12369" s="1"/>
      <c r="AK12369" s="1"/>
      <c r="AL12369" s="1"/>
    </row>
    <row r="12370">
      <c r="I12370" s="1"/>
      <c r="J12370" s="1"/>
      <c r="K12370" s="1"/>
      <c r="AA12370" s="1"/>
      <c r="AB12370" s="1"/>
      <c r="AC12370" s="1"/>
      <c r="AJ12370" s="1"/>
      <c r="AK12370" s="1"/>
      <c r="AL12370" s="1"/>
    </row>
    <row r="12371">
      <c r="I12371" s="1"/>
      <c r="J12371" s="1"/>
      <c r="K12371" s="1"/>
      <c r="AA12371" s="1"/>
      <c r="AB12371" s="1"/>
      <c r="AC12371" s="1"/>
      <c r="AJ12371" s="1"/>
      <c r="AK12371" s="1"/>
      <c r="AL12371" s="1"/>
    </row>
    <row r="12372">
      <c r="I12372" s="1"/>
      <c r="J12372" s="1"/>
      <c r="K12372" s="1"/>
      <c r="AA12372" s="1"/>
      <c r="AB12372" s="1"/>
      <c r="AC12372" s="1"/>
      <c r="AJ12372" s="1"/>
      <c r="AK12372" s="1"/>
      <c r="AL12372" s="1"/>
    </row>
    <row r="12373">
      <c r="I12373" s="1"/>
      <c r="J12373" s="1"/>
      <c r="K12373" s="1"/>
      <c r="AA12373" s="1"/>
      <c r="AB12373" s="1"/>
      <c r="AC12373" s="1"/>
      <c r="AJ12373" s="1"/>
      <c r="AK12373" s="1"/>
      <c r="AL12373" s="1"/>
    </row>
    <row r="12374">
      <c r="I12374" s="1"/>
      <c r="J12374" s="1"/>
      <c r="K12374" s="1"/>
      <c r="AA12374" s="1"/>
      <c r="AB12374" s="1"/>
      <c r="AC12374" s="1"/>
      <c r="AJ12374" s="1"/>
      <c r="AK12374" s="1"/>
      <c r="AL12374" s="1"/>
    </row>
    <row r="12375">
      <c r="I12375" s="1"/>
      <c r="J12375" s="1"/>
      <c r="K12375" s="1"/>
      <c r="AA12375" s="1"/>
      <c r="AB12375" s="1"/>
      <c r="AC12375" s="1"/>
      <c r="AJ12375" s="1"/>
      <c r="AK12375" s="1"/>
      <c r="AL12375" s="1"/>
    </row>
    <row r="12376">
      <c r="I12376" s="1"/>
      <c r="J12376" s="1"/>
      <c r="K12376" s="1"/>
      <c r="AA12376" s="1"/>
      <c r="AB12376" s="1"/>
      <c r="AC12376" s="1"/>
      <c r="AJ12376" s="1"/>
      <c r="AK12376" s="1"/>
      <c r="AL12376" s="1"/>
    </row>
    <row r="12377">
      <c r="I12377" s="1"/>
      <c r="J12377" s="1"/>
      <c r="K12377" s="1"/>
      <c r="AA12377" s="1"/>
      <c r="AB12377" s="1"/>
      <c r="AC12377" s="1"/>
      <c r="AJ12377" s="1"/>
      <c r="AK12377" s="1"/>
      <c r="AL12377" s="1"/>
    </row>
    <row r="12378">
      <c r="I12378" s="1"/>
      <c r="J12378" s="1"/>
      <c r="K12378" s="1"/>
      <c r="AA12378" s="1"/>
      <c r="AB12378" s="1"/>
      <c r="AC12378" s="1"/>
      <c r="AJ12378" s="1"/>
      <c r="AK12378" s="1"/>
      <c r="AL12378" s="1"/>
    </row>
    <row r="12379">
      <c r="I12379" s="1"/>
      <c r="J12379" s="1"/>
      <c r="K12379" s="1"/>
      <c r="AA12379" s="1"/>
      <c r="AB12379" s="1"/>
      <c r="AC12379" s="1"/>
      <c r="AJ12379" s="1"/>
      <c r="AK12379" s="1"/>
      <c r="AL12379" s="1"/>
    </row>
    <row r="12380">
      <c r="I12380" s="1"/>
      <c r="J12380" s="1"/>
      <c r="K12380" s="1"/>
      <c r="AA12380" s="1"/>
      <c r="AB12380" s="1"/>
      <c r="AC12380" s="1"/>
      <c r="AJ12380" s="1"/>
      <c r="AK12380" s="1"/>
      <c r="AL12380" s="1"/>
    </row>
    <row r="12381">
      <c r="I12381" s="1"/>
      <c r="J12381" s="1"/>
      <c r="K12381" s="1"/>
      <c r="AA12381" s="1"/>
      <c r="AB12381" s="1"/>
      <c r="AC12381" s="1"/>
      <c r="AJ12381" s="1"/>
      <c r="AK12381" s="1"/>
      <c r="AL12381" s="1"/>
    </row>
    <row r="12382">
      <c r="I12382" s="1"/>
      <c r="J12382" s="1"/>
      <c r="K12382" s="1"/>
      <c r="AA12382" s="1"/>
      <c r="AB12382" s="1"/>
      <c r="AC12382" s="1"/>
      <c r="AJ12382" s="1"/>
      <c r="AK12382" s="1"/>
      <c r="AL12382" s="1"/>
    </row>
    <row r="12383">
      <c r="I12383" s="1"/>
      <c r="J12383" s="1"/>
      <c r="K12383" s="1"/>
      <c r="AA12383" s="1"/>
      <c r="AB12383" s="1"/>
      <c r="AC12383" s="1"/>
      <c r="AJ12383" s="1"/>
      <c r="AK12383" s="1"/>
      <c r="AL12383" s="1"/>
    </row>
    <row r="12384">
      <c r="I12384" s="1"/>
      <c r="J12384" s="1"/>
      <c r="K12384" s="1"/>
      <c r="AA12384" s="1"/>
      <c r="AB12384" s="1"/>
      <c r="AC12384" s="1"/>
      <c r="AJ12384" s="1"/>
      <c r="AK12384" s="1"/>
      <c r="AL12384" s="1"/>
    </row>
    <row r="12385">
      <c r="I12385" s="1"/>
      <c r="J12385" s="1"/>
      <c r="K12385" s="1"/>
      <c r="AA12385" s="1"/>
      <c r="AB12385" s="1"/>
      <c r="AC12385" s="1"/>
      <c r="AJ12385" s="1"/>
      <c r="AK12385" s="1"/>
      <c r="AL12385" s="1"/>
    </row>
    <row r="12386">
      <c r="I12386" s="1"/>
      <c r="J12386" s="1"/>
      <c r="K12386" s="1"/>
      <c r="AA12386" s="1"/>
      <c r="AB12386" s="1"/>
      <c r="AC12386" s="1"/>
      <c r="AJ12386" s="1"/>
      <c r="AK12386" s="1"/>
      <c r="AL12386" s="1"/>
    </row>
    <row r="12387">
      <c r="I12387" s="1"/>
      <c r="J12387" s="1"/>
      <c r="K12387" s="1"/>
      <c r="AA12387" s="1"/>
      <c r="AB12387" s="1"/>
      <c r="AC12387" s="1"/>
      <c r="AJ12387" s="1"/>
      <c r="AK12387" s="1"/>
      <c r="AL12387" s="1"/>
    </row>
    <row r="12388">
      <c r="I12388" s="1"/>
      <c r="J12388" s="1"/>
      <c r="K12388" s="1"/>
      <c r="AA12388" s="1"/>
      <c r="AB12388" s="1"/>
      <c r="AC12388" s="1"/>
      <c r="AJ12388" s="1"/>
      <c r="AK12388" s="1"/>
      <c r="AL12388" s="1"/>
    </row>
    <row r="12389">
      <c r="I12389" s="1"/>
      <c r="J12389" s="1"/>
      <c r="K12389" s="1"/>
      <c r="AA12389" s="1"/>
      <c r="AB12389" s="1"/>
      <c r="AC12389" s="1"/>
      <c r="AJ12389" s="1"/>
      <c r="AK12389" s="1"/>
      <c r="AL12389" s="1"/>
    </row>
    <row r="12390">
      <c r="I12390" s="1"/>
      <c r="J12390" s="1"/>
      <c r="K12390" s="1"/>
      <c r="AA12390" s="1"/>
      <c r="AB12390" s="1"/>
      <c r="AC12390" s="1"/>
      <c r="AJ12390" s="1"/>
      <c r="AK12390" s="1"/>
      <c r="AL12390" s="1"/>
    </row>
    <row r="12391">
      <c r="I12391" s="1"/>
      <c r="J12391" s="1"/>
      <c r="K12391" s="1"/>
      <c r="AA12391" s="1"/>
      <c r="AB12391" s="1"/>
      <c r="AC12391" s="1"/>
      <c r="AJ12391" s="1"/>
      <c r="AK12391" s="1"/>
      <c r="AL12391" s="1"/>
    </row>
    <row r="12392">
      <c r="I12392" s="1"/>
      <c r="J12392" s="1"/>
      <c r="K12392" s="1"/>
      <c r="AA12392" s="1"/>
      <c r="AB12392" s="1"/>
      <c r="AC12392" s="1"/>
      <c r="AJ12392" s="1"/>
      <c r="AK12392" s="1"/>
      <c r="AL12392" s="1"/>
    </row>
    <row r="12393">
      <c r="I12393" s="1"/>
      <c r="J12393" s="1"/>
      <c r="K12393" s="1"/>
      <c r="AA12393" s="1"/>
      <c r="AB12393" s="1"/>
      <c r="AC12393" s="1"/>
      <c r="AJ12393" s="1"/>
      <c r="AK12393" s="1"/>
      <c r="AL12393" s="1"/>
    </row>
    <row r="12394">
      <c r="I12394" s="1"/>
      <c r="J12394" s="1"/>
      <c r="K12394" s="1"/>
      <c r="AA12394" s="1"/>
      <c r="AB12394" s="1"/>
      <c r="AC12394" s="1"/>
      <c r="AJ12394" s="1"/>
      <c r="AK12394" s="1"/>
      <c r="AL12394" s="1"/>
    </row>
    <row r="12395">
      <c r="I12395" s="1"/>
      <c r="J12395" s="1"/>
      <c r="K12395" s="1"/>
      <c r="AA12395" s="1"/>
      <c r="AB12395" s="1"/>
      <c r="AC12395" s="1"/>
      <c r="AJ12395" s="1"/>
      <c r="AK12395" s="1"/>
      <c r="AL12395" s="1"/>
    </row>
    <row r="12396">
      <c r="I12396" s="1"/>
      <c r="J12396" s="1"/>
      <c r="K12396" s="1"/>
      <c r="AA12396" s="1"/>
      <c r="AB12396" s="1"/>
      <c r="AC12396" s="1"/>
      <c r="AJ12396" s="1"/>
      <c r="AK12396" s="1"/>
      <c r="AL12396" s="1"/>
    </row>
    <row r="12397">
      <c r="I12397" s="1"/>
      <c r="J12397" s="1"/>
      <c r="K12397" s="1"/>
      <c r="AA12397" s="1"/>
      <c r="AB12397" s="1"/>
      <c r="AC12397" s="1"/>
      <c r="AJ12397" s="1"/>
      <c r="AK12397" s="1"/>
      <c r="AL12397" s="1"/>
    </row>
    <row r="12398">
      <c r="I12398" s="1"/>
      <c r="J12398" s="1"/>
      <c r="K12398" s="1"/>
      <c r="AA12398" s="1"/>
      <c r="AB12398" s="1"/>
      <c r="AC12398" s="1"/>
      <c r="AJ12398" s="1"/>
      <c r="AK12398" s="1"/>
      <c r="AL12398" s="1"/>
    </row>
    <row r="12399">
      <c r="I12399" s="1"/>
      <c r="J12399" s="1"/>
      <c r="K12399" s="1"/>
      <c r="AA12399" s="1"/>
      <c r="AB12399" s="1"/>
      <c r="AC12399" s="1"/>
      <c r="AJ12399" s="1"/>
      <c r="AK12399" s="1"/>
      <c r="AL12399" s="1"/>
    </row>
    <row r="12400">
      <c r="I12400" s="1"/>
      <c r="J12400" s="1"/>
      <c r="K12400" s="1"/>
      <c r="AA12400" s="1"/>
      <c r="AB12400" s="1"/>
      <c r="AC12400" s="1"/>
      <c r="AJ12400" s="1"/>
      <c r="AK12400" s="1"/>
      <c r="AL12400" s="1"/>
    </row>
    <row r="12401">
      <c r="I12401" s="1"/>
      <c r="J12401" s="1"/>
      <c r="K12401" s="1"/>
      <c r="AA12401" s="1"/>
      <c r="AB12401" s="1"/>
      <c r="AC12401" s="1"/>
      <c r="AJ12401" s="1"/>
      <c r="AK12401" s="1"/>
      <c r="AL12401" s="1"/>
    </row>
    <row r="12402">
      <c r="I12402" s="1"/>
      <c r="J12402" s="1"/>
      <c r="K12402" s="1"/>
      <c r="AA12402" s="1"/>
      <c r="AB12402" s="1"/>
      <c r="AC12402" s="1"/>
      <c r="AJ12402" s="1"/>
      <c r="AK12402" s="1"/>
      <c r="AL12402" s="1"/>
    </row>
    <row r="12403">
      <c r="I12403" s="1"/>
      <c r="J12403" s="1"/>
      <c r="K12403" s="1"/>
      <c r="AA12403" s="1"/>
      <c r="AB12403" s="1"/>
      <c r="AC12403" s="1"/>
      <c r="AJ12403" s="1"/>
      <c r="AK12403" s="1"/>
      <c r="AL12403" s="1"/>
    </row>
    <row r="12404">
      <c r="I12404" s="1"/>
      <c r="J12404" s="1"/>
      <c r="K12404" s="1"/>
      <c r="AA12404" s="1"/>
      <c r="AB12404" s="1"/>
      <c r="AC12404" s="1"/>
      <c r="AJ12404" s="1"/>
      <c r="AK12404" s="1"/>
      <c r="AL12404" s="1"/>
    </row>
    <row r="12405">
      <c r="I12405" s="1"/>
      <c r="J12405" s="1"/>
      <c r="K12405" s="1"/>
      <c r="AA12405" s="1"/>
      <c r="AB12405" s="1"/>
      <c r="AC12405" s="1"/>
      <c r="AJ12405" s="1"/>
      <c r="AK12405" s="1"/>
      <c r="AL12405" s="1"/>
    </row>
    <row r="12406">
      <c r="I12406" s="1"/>
      <c r="J12406" s="1"/>
      <c r="K12406" s="1"/>
      <c r="AA12406" s="1"/>
      <c r="AB12406" s="1"/>
      <c r="AC12406" s="1"/>
      <c r="AJ12406" s="1"/>
      <c r="AK12406" s="1"/>
      <c r="AL12406" s="1"/>
    </row>
    <row r="12407">
      <c r="I12407" s="1"/>
      <c r="J12407" s="1"/>
      <c r="K12407" s="1"/>
      <c r="AA12407" s="1"/>
      <c r="AB12407" s="1"/>
      <c r="AC12407" s="1"/>
      <c r="AJ12407" s="1"/>
      <c r="AK12407" s="1"/>
      <c r="AL12407" s="1"/>
    </row>
    <row r="12408">
      <c r="I12408" s="1"/>
      <c r="J12408" s="1"/>
      <c r="K12408" s="1"/>
      <c r="AA12408" s="1"/>
      <c r="AB12408" s="1"/>
      <c r="AC12408" s="1"/>
      <c r="AJ12408" s="1"/>
      <c r="AK12408" s="1"/>
      <c r="AL12408" s="1"/>
    </row>
    <row r="12409">
      <c r="I12409" s="1"/>
      <c r="J12409" s="1"/>
      <c r="K12409" s="1"/>
      <c r="AA12409" s="1"/>
      <c r="AB12409" s="1"/>
      <c r="AC12409" s="1"/>
      <c r="AJ12409" s="1"/>
      <c r="AK12409" s="1"/>
      <c r="AL12409" s="1"/>
    </row>
    <row r="12410">
      <c r="I12410" s="1"/>
      <c r="J12410" s="1"/>
      <c r="K12410" s="1"/>
      <c r="AA12410" s="1"/>
      <c r="AB12410" s="1"/>
      <c r="AC12410" s="1"/>
      <c r="AJ12410" s="1"/>
      <c r="AK12410" s="1"/>
      <c r="AL12410" s="1"/>
    </row>
    <row r="12411">
      <c r="I12411" s="1"/>
      <c r="J12411" s="1"/>
      <c r="K12411" s="1"/>
      <c r="AA12411" s="1"/>
      <c r="AB12411" s="1"/>
      <c r="AC12411" s="1"/>
      <c r="AJ12411" s="1"/>
      <c r="AK12411" s="1"/>
      <c r="AL12411" s="1"/>
    </row>
    <row r="12412">
      <c r="I12412" s="1"/>
      <c r="J12412" s="1"/>
      <c r="K12412" s="1"/>
      <c r="AA12412" s="1"/>
      <c r="AB12412" s="1"/>
      <c r="AC12412" s="1"/>
      <c r="AJ12412" s="1"/>
      <c r="AK12412" s="1"/>
      <c r="AL12412" s="1"/>
    </row>
    <row r="12413">
      <c r="I12413" s="1"/>
      <c r="J12413" s="1"/>
      <c r="K12413" s="1"/>
      <c r="AA12413" s="1"/>
      <c r="AB12413" s="1"/>
      <c r="AC12413" s="1"/>
      <c r="AJ12413" s="1"/>
      <c r="AK12413" s="1"/>
      <c r="AL12413" s="1"/>
    </row>
    <row r="12414">
      <c r="I12414" s="1"/>
      <c r="J12414" s="1"/>
      <c r="K12414" s="1"/>
      <c r="AA12414" s="1"/>
      <c r="AB12414" s="1"/>
      <c r="AC12414" s="1"/>
      <c r="AJ12414" s="1"/>
      <c r="AK12414" s="1"/>
      <c r="AL12414" s="1"/>
    </row>
    <row r="12415">
      <c r="I12415" s="1"/>
      <c r="J12415" s="1"/>
      <c r="K12415" s="1"/>
      <c r="AA12415" s="1"/>
      <c r="AB12415" s="1"/>
      <c r="AC12415" s="1"/>
      <c r="AJ12415" s="1"/>
      <c r="AK12415" s="1"/>
      <c r="AL12415" s="1"/>
    </row>
    <row r="12416">
      <c r="I12416" s="1"/>
      <c r="J12416" s="1"/>
      <c r="K12416" s="1"/>
      <c r="AA12416" s="1"/>
      <c r="AB12416" s="1"/>
      <c r="AC12416" s="1"/>
      <c r="AJ12416" s="1"/>
      <c r="AK12416" s="1"/>
      <c r="AL12416" s="1"/>
    </row>
    <row r="12417">
      <c r="I12417" s="1"/>
      <c r="J12417" s="1"/>
      <c r="K12417" s="1"/>
      <c r="AA12417" s="1"/>
      <c r="AB12417" s="1"/>
      <c r="AC12417" s="1"/>
      <c r="AJ12417" s="1"/>
      <c r="AK12417" s="1"/>
      <c r="AL12417" s="1"/>
    </row>
    <row r="12418">
      <c r="I12418" s="1"/>
      <c r="J12418" s="1"/>
      <c r="K12418" s="1"/>
      <c r="AA12418" s="1"/>
      <c r="AB12418" s="1"/>
      <c r="AC12418" s="1"/>
      <c r="AJ12418" s="1"/>
      <c r="AK12418" s="1"/>
      <c r="AL12418" s="1"/>
    </row>
    <row r="12419">
      <c r="I12419" s="1"/>
      <c r="J12419" s="1"/>
      <c r="K12419" s="1"/>
      <c r="AA12419" s="1"/>
      <c r="AB12419" s="1"/>
      <c r="AC12419" s="1"/>
      <c r="AJ12419" s="1"/>
      <c r="AK12419" s="1"/>
      <c r="AL12419" s="1"/>
    </row>
    <row r="12420">
      <c r="I12420" s="1"/>
      <c r="J12420" s="1"/>
      <c r="K12420" s="1"/>
      <c r="AA12420" s="1"/>
      <c r="AB12420" s="1"/>
      <c r="AC12420" s="1"/>
      <c r="AJ12420" s="1"/>
      <c r="AK12420" s="1"/>
      <c r="AL12420" s="1"/>
    </row>
    <row r="12421">
      <c r="I12421" s="1"/>
      <c r="J12421" s="1"/>
      <c r="K12421" s="1"/>
      <c r="AA12421" s="1"/>
      <c r="AB12421" s="1"/>
      <c r="AC12421" s="1"/>
      <c r="AJ12421" s="1"/>
      <c r="AK12421" s="1"/>
      <c r="AL12421" s="1"/>
    </row>
    <row r="12422">
      <c r="I12422" s="1"/>
      <c r="J12422" s="1"/>
      <c r="K12422" s="1"/>
      <c r="AA12422" s="1"/>
      <c r="AB12422" s="1"/>
      <c r="AC12422" s="1"/>
      <c r="AJ12422" s="1"/>
      <c r="AK12422" s="1"/>
      <c r="AL12422" s="1"/>
    </row>
    <row r="12423">
      <c r="I12423" s="1"/>
      <c r="J12423" s="1"/>
      <c r="K12423" s="1"/>
      <c r="AA12423" s="1"/>
      <c r="AB12423" s="1"/>
      <c r="AC12423" s="1"/>
      <c r="AJ12423" s="1"/>
      <c r="AK12423" s="1"/>
      <c r="AL12423" s="1"/>
    </row>
    <row r="12424">
      <c r="I12424" s="1"/>
      <c r="J12424" s="1"/>
      <c r="K12424" s="1"/>
      <c r="AA12424" s="1"/>
      <c r="AB12424" s="1"/>
      <c r="AC12424" s="1"/>
      <c r="AJ12424" s="1"/>
      <c r="AK12424" s="1"/>
      <c r="AL12424" s="1"/>
    </row>
    <row r="12425">
      <c r="I12425" s="1"/>
      <c r="J12425" s="1"/>
      <c r="K12425" s="1"/>
      <c r="AA12425" s="1"/>
      <c r="AB12425" s="1"/>
      <c r="AC12425" s="1"/>
      <c r="AJ12425" s="1"/>
      <c r="AK12425" s="1"/>
      <c r="AL12425" s="1"/>
    </row>
    <row r="12426">
      <c r="I12426" s="1"/>
      <c r="J12426" s="1"/>
      <c r="K12426" s="1"/>
      <c r="AA12426" s="1"/>
      <c r="AB12426" s="1"/>
      <c r="AC12426" s="1"/>
      <c r="AJ12426" s="1"/>
      <c r="AK12426" s="1"/>
      <c r="AL12426" s="1"/>
    </row>
    <row r="12427">
      <c r="I12427" s="1"/>
      <c r="J12427" s="1"/>
      <c r="K12427" s="1"/>
      <c r="AA12427" s="1"/>
      <c r="AB12427" s="1"/>
      <c r="AC12427" s="1"/>
      <c r="AJ12427" s="1"/>
      <c r="AK12427" s="1"/>
      <c r="AL12427" s="1"/>
    </row>
    <row r="12428">
      <c r="I12428" s="1"/>
      <c r="J12428" s="1"/>
      <c r="K12428" s="1"/>
      <c r="AA12428" s="1"/>
      <c r="AB12428" s="1"/>
      <c r="AC12428" s="1"/>
      <c r="AJ12428" s="1"/>
      <c r="AK12428" s="1"/>
      <c r="AL12428" s="1"/>
    </row>
    <row r="12429">
      <c r="I12429" s="1"/>
      <c r="J12429" s="1"/>
      <c r="K12429" s="1"/>
      <c r="AA12429" s="1"/>
      <c r="AB12429" s="1"/>
      <c r="AC12429" s="1"/>
      <c r="AJ12429" s="1"/>
      <c r="AK12429" s="1"/>
      <c r="AL12429" s="1"/>
    </row>
    <row r="12430">
      <c r="I12430" s="1"/>
      <c r="J12430" s="1"/>
      <c r="K12430" s="1"/>
      <c r="AA12430" s="1"/>
      <c r="AB12430" s="1"/>
      <c r="AC12430" s="1"/>
      <c r="AJ12430" s="1"/>
      <c r="AK12430" s="1"/>
      <c r="AL12430" s="1"/>
    </row>
    <row r="12431">
      <c r="I12431" s="1"/>
      <c r="J12431" s="1"/>
      <c r="K12431" s="1"/>
      <c r="AA12431" s="1"/>
      <c r="AB12431" s="1"/>
      <c r="AC12431" s="1"/>
      <c r="AJ12431" s="1"/>
      <c r="AK12431" s="1"/>
      <c r="AL12431" s="1"/>
    </row>
    <row r="12432">
      <c r="I12432" s="1"/>
      <c r="J12432" s="1"/>
      <c r="K12432" s="1"/>
      <c r="AA12432" s="1"/>
      <c r="AB12432" s="1"/>
      <c r="AC12432" s="1"/>
      <c r="AJ12432" s="1"/>
      <c r="AK12432" s="1"/>
      <c r="AL12432" s="1"/>
    </row>
    <row r="12433">
      <c r="I12433" s="1"/>
      <c r="J12433" s="1"/>
      <c r="K12433" s="1"/>
      <c r="AA12433" s="1"/>
      <c r="AB12433" s="1"/>
      <c r="AC12433" s="1"/>
      <c r="AJ12433" s="1"/>
      <c r="AK12433" s="1"/>
      <c r="AL12433" s="1"/>
    </row>
    <row r="12434">
      <c r="I12434" s="1"/>
      <c r="J12434" s="1"/>
      <c r="K12434" s="1"/>
      <c r="AA12434" s="1"/>
      <c r="AB12434" s="1"/>
      <c r="AC12434" s="1"/>
      <c r="AJ12434" s="1"/>
      <c r="AK12434" s="1"/>
      <c r="AL12434" s="1"/>
    </row>
    <row r="12435">
      <c r="I12435" s="1"/>
      <c r="J12435" s="1"/>
      <c r="K12435" s="1"/>
      <c r="AA12435" s="1"/>
      <c r="AB12435" s="1"/>
      <c r="AC12435" s="1"/>
      <c r="AJ12435" s="1"/>
      <c r="AK12435" s="1"/>
      <c r="AL12435" s="1"/>
    </row>
    <row r="12436">
      <c r="I12436" s="1"/>
      <c r="J12436" s="1"/>
      <c r="K12436" s="1"/>
      <c r="AA12436" s="1"/>
      <c r="AB12436" s="1"/>
      <c r="AC12436" s="1"/>
      <c r="AJ12436" s="1"/>
      <c r="AK12436" s="1"/>
      <c r="AL12436" s="1"/>
    </row>
    <row r="12437">
      <c r="I12437" s="1"/>
      <c r="J12437" s="1"/>
      <c r="K12437" s="1"/>
      <c r="AA12437" s="1"/>
      <c r="AB12437" s="1"/>
      <c r="AC12437" s="1"/>
      <c r="AJ12437" s="1"/>
      <c r="AK12437" s="1"/>
      <c r="AL12437" s="1"/>
    </row>
    <row r="12438">
      <c r="I12438" s="1"/>
      <c r="J12438" s="1"/>
      <c r="K12438" s="1"/>
      <c r="AA12438" s="1"/>
      <c r="AB12438" s="1"/>
      <c r="AC12438" s="1"/>
      <c r="AJ12438" s="1"/>
      <c r="AK12438" s="1"/>
      <c r="AL12438" s="1"/>
    </row>
    <row r="12439">
      <c r="I12439" s="1"/>
      <c r="J12439" s="1"/>
      <c r="K12439" s="1"/>
      <c r="AA12439" s="1"/>
      <c r="AB12439" s="1"/>
      <c r="AC12439" s="1"/>
      <c r="AJ12439" s="1"/>
      <c r="AK12439" s="1"/>
      <c r="AL12439" s="1"/>
    </row>
    <row r="12440">
      <c r="I12440" s="1"/>
      <c r="J12440" s="1"/>
      <c r="K12440" s="1"/>
      <c r="AA12440" s="1"/>
      <c r="AB12440" s="1"/>
      <c r="AC12440" s="1"/>
      <c r="AJ12440" s="1"/>
      <c r="AK12440" s="1"/>
      <c r="AL12440" s="1"/>
    </row>
    <row r="12441">
      <c r="I12441" s="1"/>
      <c r="J12441" s="1"/>
      <c r="K12441" s="1"/>
      <c r="AA12441" s="1"/>
      <c r="AB12441" s="1"/>
      <c r="AC12441" s="1"/>
      <c r="AJ12441" s="1"/>
      <c r="AK12441" s="1"/>
      <c r="AL12441" s="1"/>
    </row>
    <row r="12442">
      <c r="I12442" s="1"/>
      <c r="J12442" s="1"/>
      <c r="K12442" s="1"/>
      <c r="AA12442" s="1"/>
      <c r="AB12442" s="1"/>
      <c r="AC12442" s="1"/>
      <c r="AJ12442" s="1"/>
      <c r="AK12442" s="1"/>
      <c r="AL12442" s="1"/>
    </row>
    <row r="12443">
      <c r="I12443" s="1"/>
      <c r="J12443" s="1"/>
      <c r="K12443" s="1"/>
      <c r="AA12443" s="1"/>
      <c r="AB12443" s="1"/>
      <c r="AC12443" s="1"/>
      <c r="AJ12443" s="1"/>
      <c r="AK12443" s="1"/>
      <c r="AL12443" s="1"/>
    </row>
    <row r="12444">
      <c r="I12444" s="1"/>
      <c r="J12444" s="1"/>
      <c r="K12444" s="1"/>
      <c r="AA12444" s="1"/>
      <c r="AB12444" s="1"/>
      <c r="AC12444" s="1"/>
      <c r="AJ12444" s="1"/>
      <c r="AK12444" s="1"/>
      <c r="AL12444" s="1"/>
    </row>
    <row r="12445">
      <c r="I12445" s="1"/>
      <c r="J12445" s="1"/>
      <c r="K12445" s="1"/>
      <c r="AA12445" s="1"/>
      <c r="AB12445" s="1"/>
      <c r="AC12445" s="1"/>
      <c r="AJ12445" s="1"/>
      <c r="AK12445" s="1"/>
      <c r="AL12445" s="1"/>
    </row>
    <row r="12446">
      <c r="I12446" s="1"/>
      <c r="J12446" s="1"/>
      <c r="K12446" s="1"/>
      <c r="AA12446" s="1"/>
      <c r="AB12446" s="1"/>
      <c r="AC12446" s="1"/>
      <c r="AJ12446" s="1"/>
      <c r="AK12446" s="1"/>
      <c r="AL12446" s="1"/>
    </row>
    <row r="12447">
      <c r="I12447" s="1"/>
      <c r="J12447" s="1"/>
      <c r="K12447" s="1"/>
      <c r="AA12447" s="1"/>
      <c r="AB12447" s="1"/>
      <c r="AC12447" s="1"/>
      <c r="AJ12447" s="1"/>
      <c r="AK12447" s="1"/>
      <c r="AL12447" s="1"/>
    </row>
    <row r="12448">
      <c r="I12448" s="1"/>
      <c r="J12448" s="1"/>
      <c r="K12448" s="1"/>
      <c r="AA12448" s="1"/>
      <c r="AB12448" s="1"/>
      <c r="AC12448" s="1"/>
      <c r="AJ12448" s="1"/>
      <c r="AK12448" s="1"/>
      <c r="AL12448" s="1"/>
    </row>
    <row r="12449">
      <c r="I12449" s="1"/>
      <c r="J12449" s="1"/>
      <c r="K12449" s="1"/>
      <c r="AA12449" s="1"/>
      <c r="AB12449" s="1"/>
      <c r="AC12449" s="1"/>
      <c r="AJ12449" s="1"/>
      <c r="AK12449" s="1"/>
      <c r="AL12449" s="1"/>
    </row>
    <row r="12450">
      <c r="I12450" s="1"/>
      <c r="J12450" s="1"/>
      <c r="K12450" s="1"/>
      <c r="AA12450" s="1"/>
      <c r="AB12450" s="1"/>
      <c r="AC12450" s="1"/>
      <c r="AJ12450" s="1"/>
      <c r="AK12450" s="1"/>
      <c r="AL12450" s="1"/>
    </row>
    <row r="12451">
      <c r="I12451" s="1"/>
      <c r="J12451" s="1"/>
      <c r="K12451" s="1"/>
      <c r="AA12451" s="1"/>
      <c r="AB12451" s="1"/>
      <c r="AC12451" s="1"/>
      <c r="AJ12451" s="1"/>
      <c r="AK12451" s="1"/>
      <c r="AL12451" s="1"/>
    </row>
    <row r="12452">
      <c r="I12452" s="1"/>
      <c r="J12452" s="1"/>
      <c r="K12452" s="1"/>
      <c r="AA12452" s="1"/>
      <c r="AB12452" s="1"/>
      <c r="AC12452" s="1"/>
      <c r="AJ12452" s="1"/>
      <c r="AK12452" s="1"/>
      <c r="AL12452" s="1"/>
    </row>
    <row r="12453">
      <c r="I12453" s="1"/>
      <c r="J12453" s="1"/>
      <c r="K12453" s="1"/>
      <c r="AA12453" s="1"/>
      <c r="AB12453" s="1"/>
      <c r="AC12453" s="1"/>
      <c r="AJ12453" s="1"/>
      <c r="AK12453" s="1"/>
      <c r="AL12453" s="1"/>
    </row>
    <row r="12454">
      <c r="I12454" s="1"/>
      <c r="J12454" s="1"/>
      <c r="K12454" s="1"/>
      <c r="AA12454" s="1"/>
      <c r="AB12454" s="1"/>
      <c r="AC12454" s="1"/>
      <c r="AJ12454" s="1"/>
      <c r="AK12454" s="1"/>
      <c r="AL12454" s="1"/>
    </row>
    <row r="12455">
      <c r="I12455" s="1"/>
      <c r="J12455" s="1"/>
      <c r="K12455" s="1"/>
      <c r="AA12455" s="1"/>
      <c r="AB12455" s="1"/>
      <c r="AC12455" s="1"/>
      <c r="AJ12455" s="1"/>
      <c r="AK12455" s="1"/>
      <c r="AL12455" s="1"/>
    </row>
    <row r="12456">
      <c r="I12456" s="1"/>
      <c r="J12456" s="1"/>
      <c r="K12456" s="1"/>
      <c r="AA12456" s="1"/>
      <c r="AB12456" s="1"/>
      <c r="AC12456" s="1"/>
      <c r="AJ12456" s="1"/>
      <c r="AK12456" s="1"/>
      <c r="AL12456" s="1"/>
    </row>
    <row r="12457">
      <c r="I12457" s="1"/>
      <c r="J12457" s="1"/>
      <c r="K12457" s="1"/>
      <c r="AA12457" s="1"/>
      <c r="AB12457" s="1"/>
      <c r="AC12457" s="1"/>
      <c r="AJ12457" s="1"/>
      <c r="AK12457" s="1"/>
      <c r="AL12457" s="1"/>
    </row>
    <row r="12458">
      <c r="I12458" s="1"/>
      <c r="J12458" s="1"/>
      <c r="K12458" s="1"/>
      <c r="AA12458" s="1"/>
      <c r="AB12458" s="1"/>
      <c r="AC12458" s="1"/>
      <c r="AJ12458" s="1"/>
      <c r="AK12458" s="1"/>
      <c r="AL12458" s="1"/>
    </row>
    <row r="12459">
      <c r="I12459" s="1"/>
      <c r="J12459" s="1"/>
      <c r="K12459" s="1"/>
      <c r="AA12459" s="1"/>
      <c r="AB12459" s="1"/>
      <c r="AC12459" s="1"/>
      <c r="AJ12459" s="1"/>
      <c r="AK12459" s="1"/>
      <c r="AL12459" s="1"/>
    </row>
    <row r="12460">
      <c r="I12460" s="1"/>
      <c r="J12460" s="1"/>
      <c r="K12460" s="1"/>
      <c r="AA12460" s="1"/>
      <c r="AB12460" s="1"/>
      <c r="AC12460" s="1"/>
      <c r="AJ12460" s="1"/>
      <c r="AK12460" s="1"/>
      <c r="AL12460" s="1"/>
    </row>
    <row r="12461">
      <c r="I12461" s="1"/>
      <c r="J12461" s="1"/>
      <c r="K12461" s="1"/>
      <c r="AA12461" s="1"/>
      <c r="AB12461" s="1"/>
      <c r="AC12461" s="1"/>
      <c r="AJ12461" s="1"/>
      <c r="AK12461" s="1"/>
      <c r="AL12461" s="1"/>
    </row>
    <row r="12462">
      <c r="I12462" s="1"/>
      <c r="J12462" s="1"/>
      <c r="K12462" s="1"/>
      <c r="AA12462" s="1"/>
      <c r="AB12462" s="1"/>
      <c r="AC12462" s="1"/>
      <c r="AJ12462" s="1"/>
      <c r="AK12462" s="1"/>
      <c r="AL12462" s="1"/>
    </row>
    <row r="12463">
      <c r="I12463" s="1"/>
      <c r="J12463" s="1"/>
      <c r="K12463" s="1"/>
      <c r="AA12463" s="1"/>
      <c r="AB12463" s="1"/>
      <c r="AC12463" s="1"/>
      <c r="AJ12463" s="1"/>
      <c r="AK12463" s="1"/>
      <c r="AL12463" s="1"/>
    </row>
    <row r="12464">
      <c r="I12464" s="1"/>
      <c r="J12464" s="1"/>
      <c r="K12464" s="1"/>
      <c r="AA12464" s="1"/>
      <c r="AB12464" s="1"/>
      <c r="AC12464" s="1"/>
      <c r="AJ12464" s="1"/>
      <c r="AK12464" s="1"/>
      <c r="AL12464" s="1"/>
    </row>
    <row r="12465">
      <c r="I12465" s="1"/>
      <c r="J12465" s="1"/>
      <c r="K12465" s="1"/>
      <c r="AA12465" s="1"/>
      <c r="AB12465" s="1"/>
      <c r="AC12465" s="1"/>
      <c r="AJ12465" s="1"/>
      <c r="AK12465" s="1"/>
      <c r="AL12465" s="1"/>
    </row>
    <row r="12466">
      <c r="I12466" s="1"/>
      <c r="J12466" s="1"/>
      <c r="K12466" s="1"/>
      <c r="AA12466" s="1"/>
      <c r="AB12466" s="1"/>
      <c r="AC12466" s="1"/>
      <c r="AJ12466" s="1"/>
      <c r="AK12466" s="1"/>
      <c r="AL12466" s="1"/>
    </row>
    <row r="12467">
      <c r="I12467" s="1"/>
      <c r="J12467" s="1"/>
      <c r="K12467" s="1"/>
      <c r="AA12467" s="1"/>
      <c r="AB12467" s="1"/>
      <c r="AC12467" s="1"/>
      <c r="AJ12467" s="1"/>
      <c r="AK12467" s="1"/>
      <c r="AL12467" s="1"/>
    </row>
    <row r="12468">
      <c r="I12468" s="1"/>
      <c r="J12468" s="1"/>
      <c r="K12468" s="1"/>
      <c r="AA12468" s="1"/>
      <c r="AB12468" s="1"/>
      <c r="AC12468" s="1"/>
      <c r="AJ12468" s="1"/>
      <c r="AK12468" s="1"/>
      <c r="AL12468" s="1"/>
    </row>
    <row r="12469">
      <c r="I12469" s="1"/>
      <c r="J12469" s="1"/>
      <c r="K12469" s="1"/>
      <c r="AA12469" s="1"/>
      <c r="AB12469" s="1"/>
      <c r="AC12469" s="1"/>
      <c r="AJ12469" s="1"/>
      <c r="AK12469" s="1"/>
      <c r="AL12469" s="1"/>
    </row>
    <row r="12470">
      <c r="I12470" s="1"/>
      <c r="J12470" s="1"/>
      <c r="K12470" s="1"/>
      <c r="AA12470" s="1"/>
      <c r="AB12470" s="1"/>
      <c r="AC12470" s="1"/>
      <c r="AJ12470" s="1"/>
      <c r="AK12470" s="1"/>
      <c r="AL12470" s="1"/>
    </row>
    <row r="12471">
      <c r="I12471" s="1"/>
      <c r="J12471" s="1"/>
      <c r="K12471" s="1"/>
      <c r="AA12471" s="1"/>
      <c r="AB12471" s="1"/>
      <c r="AC12471" s="1"/>
      <c r="AJ12471" s="1"/>
      <c r="AK12471" s="1"/>
      <c r="AL12471" s="1"/>
    </row>
    <row r="12472">
      <c r="I12472" s="1"/>
      <c r="J12472" s="1"/>
      <c r="K12472" s="1"/>
      <c r="AA12472" s="1"/>
      <c r="AB12472" s="1"/>
      <c r="AC12472" s="1"/>
      <c r="AJ12472" s="1"/>
      <c r="AK12472" s="1"/>
      <c r="AL12472" s="1"/>
    </row>
    <row r="12473">
      <c r="I12473" s="1"/>
      <c r="J12473" s="1"/>
      <c r="K12473" s="1"/>
      <c r="AA12473" s="1"/>
      <c r="AB12473" s="1"/>
      <c r="AC12473" s="1"/>
      <c r="AJ12473" s="1"/>
      <c r="AK12473" s="1"/>
      <c r="AL12473" s="1"/>
    </row>
    <row r="12474">
      <c r="I12474" s="1"/>
      <c r="J12474" s="1"/>
      <c r="K12474" s="1"/>
      <c r="AA12474" s="1"/>
      <c r="AB12474" s="1"/>
      <c r="AC12474" s="1"/>
      <c r="AJ12474" s="1"/>
      <c r="AK12474" s="1"/>
      <c r="AL12474" s="1"/>
    </row>
    <row r="12475">
      <c r="I12475" s="1"/>
      <c r="J12475" s="1"/>
      <c r="K12475" s="1"/>
      <c r="AA12475" s="1"/>
      <c r="AB12475" s="1"/>
      <c r="AC12475" s="1"/>
      <c r="AJ12475" s="1"/>
      <c r="AK12475" s="1"/>
      <c r="AL12475" s="1"/>
    </row>
    <row r="12476">
      <c r="I12476" s="1"/>
      <c r="J12476" s="1"/>
      <c r="K12476" s="1"/>
      <c r="AA12476" s="1"/>
      <c r="AB12476" s="1"/>
      <c r="AC12476" s="1"/>
      <c r="AJ12476" s="1"/>
      <c r="AK12476" s="1"/>
      <c r="AL12476" s="1"/>
    </row>
    <row r="12477">
      <c r="I12477" s="1"/>
      <c r="J12477" s="1"/>
      <c r="K12477" s="1"/>
      <c r="AA12477" s="1"/>
      <c r="AB12477" s="1"/>
      <c r="AC12477" s="1"/>
      <c r="AJ12477" s="1"/>
      <c r="AK12477" s="1"/>
      <c r="AL12477" s="1"/>
    </row>
    <row r="12478">
      <c r="I12478" s="1"/>
      <c r="J12478" s="1"/>
      <c r="K12478" s="1"/>
      <c r="AA12478" s="1"/>
      <c r="AB12478" s="1"/>
      <c r="AC12478" s="1"/>
      <c r="AJ12478" s="1"/>
      <c r="AK12478" s="1"/>
      <c r="AL12478" s="1"/>
    </row>
    <row r="12479">
      <c r="I12479" s="1"/>
      <c r="J12479" s="1"/>
      <c r="K12479" s="1"/>
      <c r="AA12479" s="1"/>
      <c r="AB12479" s="1"/>
      <c r="AC12479" s="1"/>
      <c r="AJ12479" s="1"/>
      <c r="AK12479" s="1"/>
      <c r="AL12479" s="1"/>
    </row>
    <row r="12480">
      <c r="I12480" s="1"/>
      <c r="J12480" s="1"/>
      <c r="K12480" s="1"/>
      <c r="AA12480" s="1"/>
      <c r="AB12480" s="1"/>
      <c r="AC12480" s="1"/>
      <c r="AJ12480" s="1"/>
      <c r="AK12480" s="1"/>
      <c r="AL12480" s="1"/>
    </row>
    <row r="12481">
      <c r="I12481" s="1"/>
      <c r="J12481" s="1"/>
      <c r="K12481" s="1"/>
      <c r="AA12481" s="1"/>
      <c r="AB12481" s="1"/>
      <c r="AC12481" s="1"/>
      <c r="AJ12481" s="1"/>
      <c r="AK12481" s="1"/>
      <c r="AL12481" s="1"/>
    </row>
    <row r="12482">
      <c r="I12482" s="1"/>
      <c r="J12482" s="1"/>
      <c r="K12482" s="1"/>
      <c r="AA12482" s="1"/>
      <c r="AB12482" s="1"/>
      <c r="AC12482" s="1"/>
      <c r="AJ12482" s="1"/>
      <c r="AK12482" s="1"/>
      <c r="AL12482" s="1"/>
    </row>
    <row r="12483">
      <c r="I12483" s="1"/>
      <c r="J12483" s="1"/>
      <c r="K12483" s="1"/>
      <c r="AA12483" s="1"/>
      <c r="AB12483" s="1"/>
      <c r="AC12483" s="1"/>
      <c r="AJ12483" s="1"/>
      <c r="AK12483" s="1"/>
      <c r="AL12483" s="1"/>
    </row>
    <row r="12484">
      <c r="I12484" s="1"/>
      <c r="J12484" s="1"/>
      <c r="K12484" s="1"/>
      <c r="AA12484" s="1"/>
      <c r="AB12484" s="1"/>
      <c r="AC12484" s="1"/>
      <c r="AJ12484" s="1"/>
      <c r="AK12484" s="1"/>
      <c r="AL12484" s="1"/>
    </row>
    <row r="12485">
      <c r="I12485" s="1"/>
      <c r="J12485" s="1"/>
      <c r="K12485" s="1"/>
      <c r="AA12485" s="1"/>
      <c r="AB12485" s="1"/>
      <c r="AC12485" s="1"/>
      <c r="AJ12485" s="1"/>
      <c r="AK12485" s="1"/>
      <c r="AL12485" s="1"/>
    </row>
    <row r="12486">
      <c r="I12486" s="1"/>
      <c r="J12486" s="1"/>
      <c r="K12486" s="1"/>
      <c r="AA12486" s="1"/>
      <c r="AB12486" s="1"/>
      <c r="AC12486" s="1"/>
      <c r="AJ12486" s="1"/>
      <c r="AK12486" s="1"/>
      <c r="AL12486" s="1"/>
    </row>
    <row r="12487">
      <c r="I12487" s="1"/>
      <c r="J12487" s="1"/>
      <c r="K12487" s="1"/>
      <c r="AA12487" s="1"/>
      <c r="AB12487" s="1"/>
      <c r="AC12487" s="1"/>
      <c r="AJ12487" s="1"/>
      <c r="AK12487" s="1"/>
      <c r="AL12487" s="1"/>
    </row>
    <row r="12488">
      <c r="I12488" s="1"/>
      <c r="J12488" s="1"/>
      <c r="K12488" s="1"/>
      <c r="AA12488" s="1"/>
      <c r="AB12488" s="1"/>
      <c r="AC12488" s="1"/>
      <c r="AJ12488" s="1"/>
      <c r="AK12488" s="1"/>
      <c r="AL12488" s="1"/>
    </row>
    <row r="12489">
      <c r="I12489" s="1"/>
      <c r="J12489" s="1"/>
      <c r="K12489" s="1"/>
      <c r="AA12489" s="1"/>
      <c r="AB12489" s="1"/>
      <c r="AC12489" s="1"/>
      <c r="AJ12489" s="1"/>
      <c r="AK12489" s="1"/>
      <c r="AL12489" s="1"/>
    </row>
    <row r="12490">
      <c r="I12490" s="1"/>
      <c r="J12490" s="1"/>
      <c r="K12490" s="1"/>
      <c r="AA12490" s="1"/>
      <c r="AB12490" s="1"/>
      <c r="AC12490" s="1"/>
      <c r="AJ12490" s="1"/>
      <c r="AK12490" s="1"/>
      <c r="AL12490" s="1"/>
    </row>
    <row r="12491">
      <c r="I12491" s="1"/>
      <c r="J12491" s="1"/>
      <c r="K12491" s="1"/>
      <c r="AA12491" s="1"/>
      <c r="AB12491" s="1"/>
      <c r="AC12491" s="1"/>
      <c r="AJ12491" s="1"/>
      <c r="AK12491" s="1"/>
      <c r="AL12491" s="1"/>
    </row>
    <row r="12492">
      <c r="I12492" s="1"/>
      <c r="J12492" s="1"/>
      <c r="K12492" s="1"/>
      <c r="AA12492" s="1"/>
      <c r="AB12492" s="1"/>
      <c r="AC12492" s="1"/>
      <c r="AJ12492" s="1"/>
      <c r="AK12492" s="1"/>
      <c r="AL12492" s="1"/>
    </row>
    <row r="12493">
      <c r="I12493" s="1"/>
      <c r="J12493" s="1"/>
      <c r="K12493" s="1"/>
      <c r="AA12493" s="1"/>
      <c r="AB12493" s="1"/>
      <c r="AC12493" s="1"/>
      <c r="AJ12493" s="1"/>
      <c r="AK12493" s="1"/>
      <c r="AL12493" s="1"/>
    </row>
    <row r="12494">
      <c r="I12494" s="1"/>
      <c r="J12494" s="1"/>
      <c r="K12494" s="1"/>
      <c r="AA12494" s="1"/>
      <c r="AB12494" s="1"/>
      <c r="AC12494" s="1"/>
      <c r="AJ12494" s="1"/>
      <c r="AK12494" s="1"/>
      <c r="AL12494" s="1"/>
    </row>
    <row r="12495">
      <c r="I12495" s="1"/>
      <c r="J12495" s="1"/>
      <c r="K12495" s="1"/>
      <c r="AA12495" s="1"/>
      <c r="AB12495" s="1"/>
      <c r="AC12495" s="1"/>
      <c r="AJ12495" s="1"/>
      <c r="AK12495" s="1"/>
      <c r="AL12495" s="1"/>
    </row>
    <row r="12496">
      <c r="I12496" s="1"/>
      <c r="J12496" s="1"/>
      <c r="K12496" s="1"/>
      <c r="AA12496" s="1"/>
      <c r="AB12496" s="1"/>
      <c r="AC12496" s="1"/>
      <c r="AJ12496" s="1"/>
      <c r="AK12496" s="1"/>
      <c r="AL12496" s="1"/>
    </row>
    <row r="12497">
      <c r="I12497" s="1"/>
      <c r="J12497" s="1"/>
      <c r="K12497" s="1"/>
      <c r="AA12497" s="1"/>
      <c r="AB12497" s="1"/>
      <c r="AC12497" s="1"/>
      <c r="AJ12497" s="1"/>
      <c r="AK12497" s="1"/>
      <c r="AL12497" s="1"/>
    </row>
    <row r="12498">
      <c r="I12498" s="1"/>
      <c r="J12498" s="1"/>
      <c r="K12498" s="1"/>
      <c r="AA12498" s="1"/>
      <c r="AB12498" s="1"/>
      <c r="AC12498" s="1"/>
      <c r="AJ12498" s="1"/>
      <c r="AK12498" s="1"/>
      <c r="AL12498" s="1"/>
    </row>
    <row r="12499">
      <c r="I12499" s="1"/>
      <c r="J12499" s="1"/>
      <c r="K12499" s="1"/>
      <c r="AA12499" s="1"/>
      <c r="AB12499" s="1"/>
      <c r="AC12499" s="1"/>
      <c r="AJ12499" s="1"/>
      <c r="AK12499" s="1"/>
      <c r="AL12499" s="1"/>
    </row>
    <row r="12500">
      <c r="I12500" s="1"/>
      <c r="J12500" s="1"/>
      <c r="K12500" s="1"/>
      <c r="AA12500" s="1"/>
      <c r="AB12500" s="1"/>
      <c r="AC12500" s="1"/>
      <c r="AJ12500" s="1"/>
      <c r="AK12500" s="1"/>
      <c r="AL12500" s="1"/>
    </row>
    <row r="12501">
      <c r="I12501" s="1"/>
      <c r="J12501" s="1"/>
      <c r="K12501" s="1"/>
      <c r="AA12501" s="1"/>
      <c r="AB12501" s="1"/>
      <c r="AC12501" s="1"/>
      <c r="AJ12501" s="1"/>
      <c r="AK12501" s="1"/>
      <c r="AL12501" s="1"/>
    </row>
    <row r="12502">
      <c r="I12502" s="1"/>
      <c r="J12502" s="1"/>
      <c r="K12502" s="1"/>
      <c r="AA12502" s="1"/>
      <c r="AB12502" s="1"/>
      <c r="AC12502" s="1"/>
      <c r="AJ12502" s="1"/>
      <c r="AK12502" s="1"/>
      <c r="AL12502" s="1"/>
    </row>
    <row r="12503">
      <c r="I12503" s="1"/>
      <c r="J12503" s="1"/>
      <c r="K12503" s="1"/>
      <c r="AA12503" s="1"/>
      <c r="AB12503" s="1"/>
      <c r="AC12503" s="1"/>
      <c r="AJ12503" s="1"/>
      <c r="AK12503" s="1"/>
      <c r="AL12503" s="1"/>
    </row>
    <row r="12504">
      <c r="I12504" s="1"/>
      <c r="J12504" s="1"/>
      <c r="K12504" s="1"/>
      <c r="AA12504" s="1"/>
      <c r="AB12504" s="1"/>
      <c r="AC12504" s="1"/>
      <c r="AJ12504" s="1"/>
      <c r="AK12504" s="1"/>
      <c r="AL12504" s="1"/>
    </row>
    <row r="12505">
      <c r="I12505" s="1"/>
      <c r="J12505" s="1"/>
      <c r="K12505" s="1"/>
      <c r="AA12505" s="1"/>
      <c r="AB12505" s="1"/>
      <c r="AC12505" s="1"/>
      <c r="AJ12505" s="1"/>
      <c r="AK12505" s="1"/>
      <c r="AL12505" s="1"/>
    </row>
    <row r="12506">
      <c r="I12506" s="1"/>
      <c r="J12506" s="1"/>
      <c r="K12506" s="1"/>
      <c r="AA12506" s="1"/>
      <c r="AB12506" s="1"/>
      <c r="AC12506" s="1"/>
      <c r="AJ12506" s="1"/>
      <c r="AK12506" s="1"/>
      <c r="AL12506" s="1"/>
    </row>
    <row r="12507">
      <c r="I12507" s="1"/>
      <c r="J12507" s="1"/>
      <c r="K12507" s="1"/>
      <c r="AA12507" s="1"/>
      <c r="AB12507" s="1"/>
      <c r="AC12507" s="1"/>
      <c r="AJ12507" s="1"/>
      <c r="AK12507" s="1"/>
      <c r="AL12507" s="1"/>
    </row>
    <row r="12508">
      <c r="I12508" s="1"/>
      <c r="J12508" s="1"/>
      <c r="K12508" s="1"/>
      <c r="AA12508" s="1"/>
      <c r="AB12508" s="1"/>
      <c r="AC12508" s="1"/>
      <c r="AJ12508" s="1"/>
      <c r="AK12508" s="1"/>
      <c r="AL12508" s="1"/>
    </row>
    <row r="12509">
      <c r="I12509" s="1"/>
      <c r="J12509" s="1"/>
      <c r="K12509" s="1"/>
      <c r="AA12509" s="1"/>
      <c r="AB12509" s="1"/>
      <c r="AC12509" s="1"/>
      <c r="AJ12509" s="1"/>
      <c r="AK12509" s="1"/>
      <c r="AL12509" s="1"/>
    </row>
    <row r="12510">
      <c r="I12510" s="1"/>
      <c r="J12510" s="1"/>
      <c r="K12510" s="1"/>
      <c r="AA12510" s="1"/>
      <c r="AB12510" s="1"/>
      <c r="AC12510" s="1"/>
      <c r="AJ12510" s="1"/>
      <c r="AK12510" s="1"/>
      <c r="AL12510" s="1"/>
    </row>
    <row r="12511">
      <c r="I12511" s="1"/>
      <c r="J12511" s="1"/>
      <c r="K12511" s="1"/>
      <c r="AA12511" s="1"/>
      <c r="AB12511" s="1"/>
      <c r="AC12511" s="1"/>
      <c r="AJ12511" s="1"/>
      <c r="AK12511" s="1"/>
      <c r="AL12511" s="1"/>
    </row>
    <row r="12512">
      <c r="I12512" s="1"/>
      <c r="J12512" s="1"/>
      <c r="K12512" s="1"/>
      <c r="AA12512" s="1"/>
      <c r="AB12512" s="1"/>
      <c r="AC12512" s="1"/>
      <c r="AJ12512" s="1"/>
      <c r="AK12512" s="1"/>
      <c r="AL12512" s="1"/>
    </row>
    <row r="12513">
      <c r="I12513" s="1"/>
      <c r="J12513" s="1"/>
      <c r="K12513" s="1"/>
      <c r="AA12513" s="1"/>
      <c r="AB12513" s="1"/>
      <c r="AC12513" s="1"/>
      <c r="AJ12513" s="1"/>
      <c r="AK12513" s="1"/>
      <c r="AL12513" s="1"/>
    </row>
    <row r="12514">
      <c r="I12514" s="1"/>
      <c r="J12514" s="1"/>
      <c r="K12514" s="1"/>
      <c r="AA12514" s="1"/>
      <c r="AB12514" s="1"/>
      <c r="AC12514" s="1"/>
      <c r="AJ12514" s="1"/>
      <c r="AK12514" s="1"/>
      <c r="AL12514" s="1"/>
    </row>
    <row r="12515">
      <c r="I12515" s="1"/>
      <c r="J12515" s="1"/>
      <c r="K12515" s="1"/>
      <c r="AA12515" s="1"/>
      <c r="AB12515" s="1"/>
      <c r="AC12515" s="1"/>
      <c r="AJ12515" s="1"/>
      <c r="AK12515" s="1"/>
      <c r="AL12515" s="1"/>
    </row>
    <row r="12516">
      <c r="I12516" s="1"/>
      <c r="J12516" s="1"/>
      <c r="K12516" s="1"/>
      <c r="AA12516" s="1"/>
      <c r="AB12516" s="1"/>
      <c r="AC12516" s="1"/>
      <c r="AJ12516" s="1"/>
      <c r="AK12516" s="1"/>
      <c r="AL12516" s="1"/>
    </row>
    <row r="12517">
      <c r="I12517" s="1"/>
      <c r="J12517" s="1"/>
      <c r="K12517" s="1"/>
      <c r="AA12517" s="1"/>
      <c r="AB12517" s="1"/>
      <c r="AC12517" s="1"/>
      <c r="AJ12517" s="1"/>
      <c r="AK12517" s="1"/>
      <c r="AL12517" s="1"/>
    </row>
    <row r="12518">
      <c r="I12518" s="1"/>
      <c r="J12518" s="1"/>
      <c r="K12518" s="1"/>
      <c r="AA12518" s="1"/>
      <c r="AB12518" s="1"/>
      <c r="AC12518" s="1"/>
      <c r="AJ12518" s="1"/>
      <c r="AK12518" s="1"/>
      <c r="AL12518" s="1"/>
    </row>
    <row r="12519">
      <c r="I12519" s="1"/>
      <c r="J12519" s="1"/>
      <c r="K12519" s="1"/>
      <c r="AA12519" s="1"/>
      <c r="AB12519" s="1"/>
      <c r="AC12519" s="1"/>
      <c r="AJ12519" s="1"/>
      <c r="AK12519" s="1"/>
      <c r="AL12519" s="1"/>
    </row>
    <row r="12520">
      <c r="I12520" s="1"/>
      <c r="J12520" s="1"/>
      <c r="K12520" s="1"/>
      <c r="AA12520" s="1"/>
      <c r="AB12520" s="1"/>
      <c r="AC12520" s="1"/>
      <c r="AJ12520" s="1"/>
      <c r="AK12520" s="1"/>
      <c r="AL12520" s="1"/>
    </row>
    <row r="12521">
      <c r="I12521" s="1"/>
      <c r="J12521" s="1"/>
      <c r="K12521" s="1"/>
      <c r="AA12521" s="1"/>
      <c r="AB12521" s="1"/>
      <c r="AC12521" s="1"/>
      <c r="AJ12521" s="1"/>
      <c r="AK12521" s="1"/>
      <c r="AL12521" s="1"/>
    </row>
    <row r="12522">
      <c r="I12522" s="1"/>
      <c r="J12522" s="1"/>
      <c r="K12522" s="1"/>
      <c r="AA12522" s="1"/>
      <c r="AB12522" s="1"/>
      <c r="AC12522" s="1"/>
      <c r="AJ12522" s="1"/>
      <c r="AK12522" s="1"/>
      <c r="AL12522" s="1"/>
    </row>
    <row r="12523">
      <c r="I12523" s="1"/>
      <c r="J12523" s="1"/>
      <c r="K12523" s="1"/>
      <c r="AA12523" s="1"/>
      <c r="AB12523" s="1"/>
      <c r="AC12523" s="1"/>
      <c r="AJ12523" s="1"/>
      <c r="AK12523" s="1"/>
      <c r="AL12523" s="1"/>
    </row>
    <row r="12524">
      <c r="I12524" s="1"/>
      <c r="J12524" s="1"/>
      <c r="K12524" s="1"/>
      <c r="AA12524" s="1"/>
      <c r="AB12524" s="1"/>
      <c r="AC12524" s="1"/>
      <c r="AJ12524" s="1"/>
      <c r="AK12524" s="1"/>
      <c r="AL12524" s="1"/>
    </row>
    <row r="12525">
      <c r="I12525" s="1"/>
      <c r="J12525" s="1"/>
      <c r="K12525" s="1"/>
      <c r="AA12525" s="1"/>
      <c r="AB12525" s="1"/>
      <c r="AC12525" s="1"/>
      <c r="AJ12525" s="1"/>
      <c r="AK12525" s="1"/>
      <c r="AL12525" s="1"/>
    </row>
    <row r="12526">
      <c r="I12526" s="1"/>
      <c r="J12526" s="1"/>
      <c r="K12526" s="1"/>
      <c r="AA12526" s="1"/>
      <c r="AB12526" s="1"/>
      <c r="AC12526" s="1"/>
      <c r="AJ12526" s="1"/>
      <c r="AK12526" s="1"/>
      <c r="AL12526" s="1"/>
    </row>
    <row r="12527">
      <c r="I12527" s="1"/>
      <c r="J12527" s="1"/>
      <c r="K12527" s="1"/>
      <c r="AA12527" s="1"/>
      <c r="AB12527" s="1"/>
      <c r="AC12527" s="1"/>
      <c r="AJ12527" s="1"/>
      <c r="AK12527" s="1"/>
      <c r="AL12527" s="1"/>
    </row>
    <row r="12528">
      <c r="I12528" s="1"/>
      <c r="J12528" s="1"/>
      <c r="K12528" s="1"/>
      <c r="AA12528" s="1"/>
      <c r="AB12528" s="1"/>
      <c r="AC12528" s="1"/>
      <c r="AJ12528" s="1"/>
      <c r="AK12528" s="1"/>
      <c r="AL12528" s="1"/>
    </row>
    <row r="12529">
      <c r="I12529" s="1"/>
      <c r="J12529" s="1"/>
      <c r="K12529" s="1"/>
      <c r="AA12529" s="1"/>
      <c r="AB12529" s="1"/>
      <c r="AC12529" s="1"/>
      <c r="AJ12529" s="1"/>
      <c r="AK12529" s="1"/>
      <c r="AL12529" s="1"/>
    </row>
    <row r="12530">
      <c r="I12530" s="1"/>
      <c r="J12530" s="1"/>
      <c r="K12530" s="1"/>
      <c r="AA12530" s="1"/>
      <c r="AB12530" s="1"/>
      <c r="AC12530" s="1"/>
      <c r="AJ12530" s="1"/>
      <c r="AK12530" s="1"/>
      <c r="AL12530" s="1"/>
    </row>
    <row r="12531">
      <c r="I12531" s="1"/>
      <c r="J12531" s="1"/>
      <c r="K12531" s="1"/>
      <c r="AA12531" s="1"/>
      <c r="AB12531" s="1"/>
      <c r="AC12531" s="1"/>
      <c r="AJ12531" s="1"/>
      <c r="AK12531" s="1"/>
      <c r="AL12531" s="1"/>
    </row>
    <row r="12532">
      <c r="I12532" s="1"/>
      <c r="J12532" s="1"/>
      <c r="K12532" s="1"/>
      <c r="AA12532" s="1"/>
      <c r="AB12532" s="1"/>
      <c r="AC12532" s="1"/>
      <c r="AJ12532" s="1"/>
      <c r="AK12532" s="1"/>
      <c r="AL12532" s="1"/>
    </row>
    <row r="12533">
      <c r="I12533" s="1"/>
      <c r="J12533" s="1"/>
      <c r="K12533" s="1"/>
      <c r="AA12533" s="1"/>
      <c r="AB12533" s="1"/>
      <c r="AC12533" s="1"/>
      <c r="AJ12533" s="1"/>
      <c r="AK12533" s="1"/>
      <c r="AL12533" s="1"/>
    </row>
    <row r="12534">
      <c r="I12534" s="1"/>
      <c r="J12534" s="1"/>
      <c r="K12534" s="1"/>
      <c r="AA12534" s="1"/>
      <c r="AB12534" s="1"/>
      <c r="AC12534" s="1"/>
      <c r="AJ12534" s="1"/>
      <c r="AK12534" s="1"/>
      <c r="AL12534" s="1"/>
    </row>
    <row r="12535">
      <c r="I12535" s="1"/>
      <c r="J12535" s="1"/>
      <c r="K12535" s="1"/>
      <c r="AA12535" s="1"/>
      <c r="AB12535" s="1"/>
      <c r="AC12535" s="1"/>
      <c r="AJ12535" s="1"/>
      <c r="AK12535" s="1"/>
      <c r="AL12535" s="1"/>
    </row>
    <row r="12536">
      <c r="I12536" s="1"/>
      <c r="J12536" s="1"/>
      <c r="K12536" s="1"/>
      <c r="AA12536" s="1"/>
      <c r="AB12536" s="1"/>
      <c r="AC12536" s="1"/>
      <c r="AJ12536" s="1"/>
      <c r="AK12536" s="1"/>
      <c r="AL12536" s="1"/>
    </row>
    <row r="12537">
      <c r="I12537" s="1"/>
      <c r="J12537" s="1"/>
      <c r="K12537" s="1"/>
      <c r="AA12537" s="1"/>
      <c r="AB12537" s="1"/>
      <c r="AC12537" s="1"/>
      <c r="AJ12537" s="1"/>
      <c r="AK12537" s="1"/>
      <c r="AL12537" s="1"/>
    </row>
    <row r="12538">
      <c r="I12538" s="1"/>
      <c r="J12538" s="1"/>
      <c r="K12538" s="1"/>
      <c r="AA12538" s="1"/>
      <c r="AB12538" s="1"/>
      <c r="AC12538" s="1"/>
      <c r="AJ12538" s="1"/>
      <c r="AK12538" s="1"/>
      <c r="AL12538" s="1"/>
    </row>
    <row r="12539">
      <c r="I12539" s="1"/>
      <c r="J12539" s="1"/>
      <c r="K12539" s="1"/>
      <c r="AA12539" s="1"/>
      <c r="AB12539" s="1"/>
      <c r="AC12539" s="1"/>
      <c r="AJ12539" s="1"/>
      <c r="AK12539" s="1"/>
      <c r="AL12539" s="1"/>
    </row>
    <row r="12540">
      <c r="I12540" s="1"/>
      <c r="J12540" s="1"/>
      <c r="K12540" s="1"/>
      <c r="AA12540" s="1"/>
      <c r="AB12540" s="1"/>
      <c r="AC12540" s="1"/>
      <c r="AJ12540" s="1"/>
      <c r="AK12540" s="1"/>
      <c r="AL12540" s="1"/>
    </row>
    <row r="12541">
      <c r="I12541" s="1"/>
      <c r="J12541" s="1"/>
      <c r="K12541" s="1"/>
      <c r="AA12541" s="1"/>
      <c r="AB12541" s="1"/>
      <c r="AC12541" s="1"/>
      <c r="AJ12541" s="1"/>
      <c r="AK12541" s="1"/>
      <c r="AL12541" s="1"/>
    </row>
    <row r="12542">
      <c r="I12542" s="1"/>
      <c r="J12542" s="1"/>
      <c r="K12542" s="1"/>
      <c r="AA12542" s="1"/>
      <c r="AB12542" s="1"/>
      <c r="AC12542" s="1"/>
      <c r="AJ12542" s="1"/>
      <c r="AK12542" s="1"/>
      <c r="AL12542" s="1"/>
    </row>
    <row r="12543">
      <c r="I12543" s="1"/>
      <c r="J12543" s="1"/>
      <c r="K12543" s="1"/>
      <c r="AA12543" s="1"/>
      <c r="AB12543" s="1"/>
      <c r="AC12543" s="1"/>
      <c r="AJ12543" s="1"/>
      <c r="AK12543" s="1"/>
      <c r="AL12543" s="1"/>
    </row>
    <row r="12544">
      <c r="I12544" s="1"/>
      <c r="J12544" s="1"/>
      <c r="K12544" s="1"/>
      <c r="AA12544" s="1"/>
      <c r="AB12544" s="1"/>
      <c r="AC12544" s="1"/>
      <c r="AJ12544" s="1"/>
      <c r="AK12544" s="1"/>
      <c r="AL12544" s="1"/>
    </row>
    <row r="12545">
      <c r="I12545" s="1"/>
      <c r="J12545" s="1"/>
      <c r="K12545" s="1"/>
      <c r="AA12545" s="1"/>
      <c r="AB12545" s="1"/>
      <c r="AC12545" s="1"/>
      <c r="AJ12545" s="1"/>
      <c r="AK12545" s="1"/>
      <c r="AL12545" s="1"/>
    </row>
    <row r="12546">
      <c r="I12546" s="1"/>
      <c r="J12546" s="1"/>
      <c r="K12546" s="1"/>
      <c r="AA12546" s="1"/>
      <c r="AB12546" s="1"/>
      <c r="AC12546" s="1"/>
      <c r="AJ12546" s="1"/>
      <c r="AK12546" s="1"/>
      <c r="AL12546" s="1"/>
    </row>
    <row r="12547">
      <c r="I12547" s="1"/>
      <c r="J12547" s="1"/>
      <c r="K12547" s="1"/>
      <c r="AA12547" s="1"/>
      <c r="AB12547" s="1"/>
      <c r="AC12547" s="1"/>
      <c r="AJ12547" s="1"/>
      <c r="AK12547" s="1"/>
      <c r="AL12547" s="1"/>
    </row>
    <row r="12548">
      <c r="I12548" s="1"/>
      <c r="J12548" s="1"/>
      <c r="K12548" s="1"/>
      <c r="AA12548" s="1"/>
      <c r="AB12548" s="1"/>
      <c r="AC12548" s="1"/>
      <c r="AJ12548" s="1"/>
      <c r="AK12548" s="1"/>
      <c r="AL12548" s="1"/>
    </row>
    <row r="12549">
      <c r="I12549" s="1"/>
      <c r="J12549" s="1"/>
      <c r="K12549" s="1"/>
      <c r="AA12549" s="1"/>
      <c r="AB12549" s="1"/>
      <c r="AC12549" s="1"/>
      <c r="AJ12549" s="1"/>
      <c r="AK12549" s="1"/>
      <c r="AL12549" s="1"/>
    </row>
    <row r="12550">
      <c r="I12550" s="1"/>
      <c r="J12550" s="1"/>
      <c r="K12550" s="1"/>
      <c r="AA12550" s="1"/>
      <c r="AB12550" s="1"/>
      <c r="AC12550" s="1"/>
      <c r="AJ12550" s="1"/>
      <c r="AK12550" s="1"/>
      <c r="AL12550" s="1"/>
    </row>
    <row r="12551">
      <c r="I12551" s="1"/>
      <c r="J12551" s="1"/>
      <c r="K12551" s="1"/>
      <c r="AA12551" s="1"/>
      <c r="AB12551" s="1"/>
      <c r="AC12551" s="1"/>
      <c r="AJ12551" s="1"/>
      <c r="AK12551" s="1"/>
      <c r="AL12551" s="1"/>
    </row>
    <row r="12552">
      <c r="I12552" s="1"/>
      <c r="J12552" s="1"/>
      <c r="K12552" s="1"/>
      <c r="AA12552" s="1"/>
      <c r="AB12552" s="1"/>
      <c r="AC12552" s="1"/>
      <c r="AJ12552" s="1"/>
      <c r="AK12552" s="1"/>
      <c r="AL12552" s="1"/>
    </row>
    <row r="12553">
      <c r="I12553" s="1"/>
      <c r="J12553" s="1"/>
      <c r="K12553" s="1"/>
      <c r="AA12553" s="1"/>
      <c r="AB12553" s="1"/>
      <c r="AC12553" s="1"/>
      <c r="AJ12553" s="1"/>
      <c r="AK12553" s="1"/>
      <c r="AL12553" s="1"/>
    </row>
    <row r="12554">
      <c r="I12554" s="1"/>
      <c r="J12554" s="1"/>
      <c r="K12554" s="1"/>
      <c r="AA12554" s="1"/>
      <c r="AB12554" s="1"/>
      <c r="AC12554" s="1"/>
      <c r="AJ12554" s="1"/>
      <c r="AK12554" s="1"/>
      <c r="AL12554" s="1"/>
    </row>
    <row r="12555">
      <c r="I12555" s="1"/>
      <c r="J12555" s="1"/>
      <c r="K12555" s="1"/>
      <c r="AA12555" s="1"/>
      <c r="AB12555" s="1"/>
      <c r="AC12555" s="1"/>
      <c r="AJ12555" s="1"/>
      <c r="AK12555" s="1"/>
      <c r="AL12555" s="1"/>
    </row>
    <row r="12556">
      <c r="I12556" s="1"/>
      <c r="J12556" s="1"/>
      <c r="K12556" s="1"/>
      <c r="AA12556" s="1"/>
      <c r="AB12556" s="1"/>
      <c r="AC12556" s="1"/>
      <c r="AJ12556" s="1"/>
      <c r="AK12556" s="1"/>
      <c r="AL12556" s="1"/>
    </row>
    <row r="12557">
      <c r="I12557" s="1"/>
      <c r="J12557" s="1"/>
      <c r="K12557" s="1"/>
      <c r="AA12557" s="1"/>
      <c r="AB12557" s="1"/>
      <c r="AC12557" s="1"/>
      <c r="AJ12557" s="1"/>
      <c r="AK12557" s="1"/>
      <c r="AL12557" s="1"/>
    </row>
    <row r="12558">
      <c r="I12558" s="1"/>
      <c r="J12558" s="1"/>
      <c r="K12558" s="1"/>
      <c r="AA12558" s="1"/>
      <c r="AB12558" s="1"/>
      <c r="AC12558" s="1"/>
      <c r="AJ12558" s="1"/>
      <c r="AK12558" s="1"/>
      <c r="AL12558" s="1"/>
    </row>
    <row r="12559">
      <c r="I12559" s="1"/>
      <c r="J12559" s="1"/>
      <c r="K12559" s="1"/>
      <c r="AA12559" s="1"/>
      <c r="AB12559" s="1"/>
      <c r="AC12559" s="1"/>
      <c r="AJ12559" s="1"/>
      <c r="AK12559" s="1"/>
      <c r="AL12559" s="1"/>
    </row>
    <row r="12560">
      <c r="I12560" s="1"/>
      <c r="J12560" s="1"/>
      <c r="K12560" s="1"/>
      <c r="AA12560" s="1"/>
      <c r="AB12560" s="1"/>
      <c r="AC12560" s="1"/>
      <c r="AJ12560" s="1"/>
      <c r="AK12560" s="1"/>
      <c r="AL12560" s="1"/>
    </row>
    <row r="12561">
      <c r="I12561" s="1"/>
      <c r="J12561" s="1"/>
      <c r="K12561" s="1"/>
      <c r="AA12561" s="1"/>
      <c r="AB12561" s="1"/>
      <c r="AC12561" s="1"/>
      <c r="AJ12561" s="1"/>
      <c r="AK12561" s="1"/>
      <c r="AL12561" s="1"/>
    </row>
    <row r="12562">
      <c r="I12562" s="1"/>
      <c r="J12562" s="1"/>
      <c r="K12562" s="1"/>
      <c r="AA12562" s="1"/>
      <c r="AB12562" s="1"/>
      <c r="AC12562" s="1"/>
      <c r="AJ12562" s="1"/>
      <c r="AK12562" s="1"/>
      <c r="AL12562" s="1"/>
    </row>
    <row r="12563">
      <c r="I12563" s="1"/>
      <c r="J12563" s="1"/>
      <c r="K12563" s="1"/>
      <c r="AA12563" s="1"/>
      <c r="AB12563" s="1"/>
      <c r="AC12563" s="1"/>
      <c r="AJ12563" s="1"/>
      <c r="AK12563" s="1"/>
      <c r="AL12563" s="1"/>
    </row>
    <row r="12564">
      <c r="I12564" s="1"/>
      <c r="J12564" s="1"/>
      <c r="K12564" s="1"/>
      <c r="AA12564" s="1"/>
      <c r="AB12564" s="1"/>
      <c r="AC12564" s="1"/>
      <c r="AJ12564" s="1"/>
      <c r="AK12564" s="1"/>
      <c r="AL12564" s="1"/>
    </row>
    <row r="12565">
      <c r="I12565" s="1"/>
      <c r="J12565" s="1"/>
      <c r="K12565" s="1"/>
      <c r="AA12565" s="1"/>
      <c r="AB12565" s="1"/>
      <c r="AC12565" s="1"/>
      <c r="AJ12565" s="1"/>
      <c r="AK12565" s="1"/>
      <c r="AL12565" s="1"/>
    </row>
    <row r="12566">
      <c r="I12566" s="1"/>
      <c r="J12566" s="1"/>
      <c r="K12566" s="1"/>
      <c r="AA12566" s="1"/>
      <c r="AB12566" s="1"/>
      <c r="AC12566" s="1"/>
      <c r="AJ12566" s="1"/>
      <c r="AK12566" s="1"/>
      <c r="AL12566" s="1"/>
    </row>
    <row r="12567">
      <c r="I12567" s="1"/>
      <c r="J12567" s="1"/>
      <c r="K12567" s="1"/>
      <c r="AA12567" s="1"/>
      <c r="AB12567" s="1"/>
      <c r="AC12567" s="1"/>
      <c r="AJ12567" s="1"/>
      <c r="AK12567" s="1"/>
      <c r="AL12567" s="1"/>
    </row>
    <row r="12568">
      <c r="I12568" s="1"/>
      <c r="J12568" s="1"/>
      <c r="K12568" s="1"/>
      <c r="AA12568" s="1"/>
      <c r="AB12568" s="1"/>
      <c r="AC12568" s="1"/>
      <c r="AJ12568" s="1"/>
      <c r="AK12568" s="1"/>
      <c r="AL12568" s="1"/>
    </row>
    <row r="12569">
      <c r="I12569" s="1"/>
      <c r="J12569" s="1"/>
      <c r="K12569" s="1"/>
      <c r="AA12569" s="1"/>
      <c r="AB12569" s="1"/>
      <c r="AC12569" s="1"/>
      <c r="AJ12569" s="1"/>
      <c r="AK12569" s="1"/>
      <c r="AL12569" s="1"/>
    </row>
    <row r="12570">
      <c r="I12570" s="1"/>
      <c r="J12570" s="1"/>
      <c r="K12570" s="1"/>
      <c r="AA12570" s="1"/>
      <c r="AB12570" s="1"/>
      <c r="AC12570" s="1"/>
      <c r="AJ12570" s="1"/>
      <c r="AK12570" s="1"/>
      <c r="AL12570" s="1"/>
    </row>
    <row r="12571">
      <c r="I12571" s="1"/>
      <c r="J12571" s="1"/>
      <c r="K12571" s="1"/>
      <c r="AA12571" s="1"/>
      <c r="AB12571" s="1"/>
      <c r="AC12571" s="1"/>
      <c r="AJ12571" s="1"/>
      <c r="AK12571" s="1"/>
      <c r="AL12571" s="1"/>
    </row>
    <row r="12572">
      <c r="I12572" s="1"/>
      <c r="J12572" s="1"/>
      <c r="K12572" s="1"/>
      <c r="AA12572" s="1"/>
      <c r="AB12572" s="1"/>
      <c r="AC12572" s="1"/>
      <c r="AJ12572" s="1"/>
      <c r="AK12572" s="1"/>
      <c r="AL12572" s="1"/>
    </row>
    <row r="12573">
      <c r="I12573" s="1"/>
      <c r="J12573" s="1"/>
      <c r="K12573" s="1"/>
      <c r="AA12573" s="1"/>
      <c r="AB12573" s="1"/>
      <c r="AC12573" s="1"/>
      <c r="AJ12573" s="1"/>
      <c r="AK12573" s="1"/>
      <c r="AL12573" s="1"/>
    </row>
    <row r="12574">
      <c r="I12574" s="1"/>
      <c r="J12574" s="1"/>
      <c r="K12574" s="1"/>
      <c r="AA12574" s="1"/>
      <c r="AB12574" s="1"/>
      <c r="AC12574" s="1"/>
      <c r="AJ12574" s="1"/>
      <c r="AK12574" s="1"/>
      <c r="AL12574" s="1"/>
    </row>
    <row r="12575">
      <c r="I12575" s="1"/>
      <c r="J12575" s="1"/>
      <c r="K12575" s="1"/>
      <c r="AA12575" s="1"/>
      <c r="AB12575" s="1"/>
      <c r="AC12575" s="1"/>
      <c r="AJ12575" s="1"/>
      <c r="AK12575" s="1"/>
      <c r="AL12575" s="1"/>
    </row>
    <row r="12576">
      <c r="I12576" s="1"/>
      <c r="J12576" s="1"/>
      <c r="K12576" s="1"/>
      <c r="AA12576" s="1"/>
      <c r="AB12576" s="1"/>
      <c r="AC12576" s="1"/>
      <c r="AJ12576" s="1"/>
      <c r="AK12576" s="1"/>
      <c r="AL12576" s="1"/>
    </row>
    <row r="12577">
      <c r="I12577" s="1"/>
      <c r="J12577" s="1"/>
      <c r="K12577" s="1"/>
      <c r="AA12577" s="1"/>
      <c r="AB12577" s="1"/>
      <c r="AC12577" s="1"/>
      <c r="AJ12577" s="1"/>
      <c r="AK12577" s="1"/>
      <c r="AL12577" s="1"/>
    </row>
    <row r="12578">
      <c r="I12578" s="1"/>
      <c r="J12578" s="1"/>
      <c r="K12578" s="1"/>
      <c r="AA12578" s="1"/>
      <c r="AB12578" s="1"/>
      <c r="AC12578" s="1"/>
      <c r="AJ12578" s="1"/>
      <c r="AK12578" s="1"/>
      <c r="AL12578" s="1"/>
    </row>
    <row r="12579">
      <c r="I12579" s="1"/>
      <c r="J12579" s="1"/>
      <c r="K12579" s="1"/>
      <c r="AA12579" s="1"/>
      <c r="AB12579" s="1"/>
      <c r="AC12579" s="1"/>
      <c r="AJ12579" s="1"/>
      <c r="AK12579" s="1"/>
      <c r="AL12579" s="1"/>
    </row>
    <row r="12580">
      <c r="I12580" s="1"/>
      <c r="J12580" s="1"/>
      <c r="K12580" s="1"/>
      <c r="AA12580" s="1"/>
      <c r="AB12580" s="1"/>
      <c r="AC12580" s="1"/>
      <c r="AJ12580" s="1"/>
      <c r="AK12580" s="1"/>
      <c r="AL12580" s="1"/>
    </row>
    <row r="12581">
      <c r="I12581" s="1"/>
      <c r="J12581" s="1"/>
      <c r="K12581" s="1"/>
      <c r="AA12581" s="1"/>
      <c r="AB12581" s="1"/>
      <c r="AC12581" s="1"/>
      <c r="AJ12581" s="1"/>
      <c r="AK12581" s="1"/>
      <c r="AL12581" s="1"/>
    </row>
    <row r="12582">
      <c r="I12582" s="1"/>
      <c r="J12582" s="1"/>
      <c r="K12582" s="1"/>
      <c r="AA12582" s="1"/>
      <c r="AB12582" s="1"/>
      <c r="AC12582" s="1"/>
      <c r="AJ12582" s="1"/>
      <c r="AK12582" s="1"/>
      <c r="AL12582" s="1"/>
    </row>
    <row r="12583">
      <c r="I12583" s="1"/>
      <c r="J12583" s="1"/>
      <c r="K12583" s="1"/>
      <c r="AA12583" s="1"/>
      <c r="AB12583" s="1"/>
      <c r="AC12583" s="1"/>
      <c r="AJ12583" s="1"/>
      <c r="AK12583" s="1"/>
      <c r="AL12583" s="1"/>
    </row>
    <row r="12584">
      <c r="I12584" s="1"/>
      <c r="J12584" s="1"/>
      <c r="K12584" s="1"/>
      <c r="AA12584" s="1"/>
      <c r="AB12584" s="1"/>
      <c r="AC12584" s="1"/>
      <c r="AJ12584" s="1"/>
      <c r="AK12584" s="1"/>
      <c r="AL12584" s="1"/>
    </row>
    <row r="12585">
      <c r="I12585" s="1"/>
      <c r="J12585" s="1"/>
      <c r="K12585" s="1"/>
      <c r="AA12585" s="1"/>
      <c r="AB12585" s="1"/>
      <c r="AC12585" s="1"/>
      <c r="AJ12585" s="1"/>
      <c r="AK12585" s="1"/>
      <c r="AL12585" s="1"/>
    </row>
    <row r="12586">
      <c r="I12586" s="1"/>
      <c r="J12586" s="1"/>
      <c r="K12586" s="1"/>
      <c r="AA12586" s="1"/>
      <c r="AB12586" s="1"/>
      <c r="AC12586" s="1"/>
      <c r="AJ12586" s="1"/>
      <c r="AK12586" s="1"/>
      <c r="AL12586" s="1"/>
    </row>
    <row r="12587">
      <c r="I12587" s="1"/>
      <c r="J12587" s="1"/>
      <c r="K12587" s="1"/>
      <c r="AA12587" s="1"/>
      <c r="AB12587" s="1"/>
      <c r="AC12587" s="1"/>
      <c r="AJ12587" s="1"/>
      <c r="AK12587" s="1"/>
      <c r="AL12587" s="1"/>
    </row>
    <row r="12588">
      <c r="I12588" s="1"/>
      <c r="J12588" s="1"/>
      <c r="K12588" s="1"/>
      <c r="AA12588" s="1"/>
      <c r="AB12588" s="1"/>
      <c r="AC12588" s="1"/>
      <c r="AJ12588" s="1"/>
      <c r="AK12588" s="1"/>
      <c r="AL12588" s="1"/>
    </row>
    <row r="12589">
      <c r="I12589" s="1"/>
      <c r="J12589" s="1"/>
      <c r="K12589" s="1"/>
      <c r="AA12589" s="1"/>
      <c r="AB12589" s="1"/>
      <c r="AC12589" s="1"/>
      <c r="AJ12589" s="1"/>
      <c r="AK12589" s="1"/>
      <c r="AL12589" s="1"/>
    </row>
    <row r="12590">
      <c r="I12590" s="1"/>
      <c r="J12590" s="1"/>
      <c r="K12590" s="1"/>
      <c r="AA12590" s="1"/>
      <c r="AB12590" s="1"/>
      <c r="AC12590" s="1"/>
      <c r="AJ12590" s="1"/>
      <c r="AK12590" s="1"/>
      <c r="AL12590" s="1"/>
    </row>
    <row r="12591">
      <c r="I12591" s="1"/>
      <c r="J12591" s="1"/>
      <c r="K12591" s="1"/>
      <c r="AA12591" s="1"/>
      <c r="AB12591" s="1"/>
      <c r="AC12591" s="1"/>
      <c r="AJ12591" s="1"/>
      <c r="AK12591" s="1"/>
      <c r="AL12591" s="1"/>
    </row>
    <row r="12592">
      <c r="I12592" s="1"/>
      <c r="J12592" s="1"/>
      <c r="K12592" s="1"/>
      <c r="AA12592" s="1"/>
      <c r="AB12592" s="1"/>
      <c r="AC12592" s="1"/>
      <c r="AJ12592" s="1"/>
      <c r="AK12592" s="1"/>
      <c r="AL12592" s="1"/>
    </row>
    <row r="12593">
      <c r="I12593" s="1"/>
      <c r="J12593" s="1"/>
      <c r="K12593" s="1"/>
      <c r="AA12593" s="1"/>
      <c r="AB12593" s="1"/>
      <c r="AC12593" s="1"/>
      <c r="AJ12593" s="1"/>
      <c r="AK12593" s="1"/>
      <c r="AL12593" s="1"/>
    </row>
    <row r="12594">
      <c r="I12594" s="1"/>
      <c r="J12594" s="1"/>
      <c r="K12594" s="1"/>
      <c r="AA12594" s="1"/>
      <c r="AB12594" s="1"/>
      <c r="AC12594" s="1"/>
      <c r="AJ12594" s="1"/>
      <c r="AK12594" s="1"/>
      <c r="AL12594" s="1"/>
    </row>
    <row r="12595">
      <c r="I12595" s="1"/>
      <c r="J12595" s="1"/>
      <c r="K12595" s="1"/>
      <c r="AA12595" s="1"/>
      <c r="AB12595" s="1"/>
      <c r="AC12595" s="1"/>
      <c r="AJ12595" s="1"/>
      <c r="AK12595" s="1"/>
      <c r="AL12595" s="1"/>
    </row>
    <row r="12596">
      <c r="I12596" s="1"/>
      <c r="J12596" s="1"/>
      <c r="K12596" s="1"/>
      <c r="AA12596" s="1"/>
      <c r="AB12596" s="1"/>
      <c r="AC12596" s="1"/>
      <c r="AJ12596" s="1"/>
      <c r="AK12596" s="1"/>
      <c r="AL12596" s="1"/>
    </row>
    <row r="12597">
      <c r="I12597" s="1"/>
      <c r="J12597" s="1"/>
      <c r="K12597" s="1"/>
      <c r="AA12597" s="1"/>
      <c r="AB12597" s="1"/>
      <c r="AC12597" s="1"/>
      <c r="AJ12597" s="1"/>
      <c r="AK12597" s="1"/>
      <c r="AL12597" s="1"/>
    </row>
    <row r="12598">
      <c r="I12598" s="1"/>
      <c r="J12598" s="1"/>
      <c r="K12598" s="1"/>
      <c r="AA12598" s="1"/>
      <c r="AB12598" s="1"/>
      <c r="AC12598" s="1"/>
      <c r="AJ12598" s="1"/>
      <c r="AK12598" s="1"/>
      <c r="AL12598" s="1"/>
    </row>
    <row r="12599">
      <c r="I12599" s="1"/>
      <c r="J12599" s="1"/>
      <c r="K12599" s="1"/>
      <c r="AA12599" s="1"/>
      <c r="AB12599" s="1"/>
      <c r="AC12599" s="1"/>
      <c r="AJ12599" s="1"/>
      <c r="AK12599" s="1"/>
      <c r="AL12599" s="1"/>
    </row>
    <row r="12600">
      <c r="I12600" s="1"/>
      <c r="J12600" s="1"/>
      <c r="K12600" s="1"/>
      <c r="AA12600" s="1"/>
      <c r="AB12600" s="1"/>
      <c r="AC12600" s="1"/>
      <c r="AJ12600" s="1"/>
      <c r="AK12600" s="1"/>
      <c r="AL12600" s="1"/>
    </row>
    <row r="12601">
      <c r="I12601" s="1"/>
      <c r="J12601" s="1"/>
      <c r="K12601" s="1"/>
      <c r="AA12601" s="1"/>
      <c r="AB12601" s="1"/>
      <c r="AC12601" s="1"/>
      <c r="AJ12601" s="1"/>
      <c r="AK12601" s="1"/>
      <c r="AL12601" s="1"/>
    </row>
    <row r="12602">
      <c r="I12602" s="1"/>
      <c r="J12602" s="1"/>
      <c r="K12602" s="1"/>
      <c r="AA12602" s="1"/>
      <c r="AB12602" s="1"/>
      <c r="AC12602" s="1"/>
      <c r="AJ12602" s="1"/>
      <c r="AK12602" s="1"/>
      <c r="AL12602" s="1"/>
    </row>
    <row r="12603">
      <c r="I12603" s="1"/>
      <c r="J12603" s="1"/>
      <c r="K12603" s="1"/>
      <c r="AA12603" s="1"/>
      <c r="AB12603" s="1"/>
      <c r="AC12603" s="1"/>
      <c r="AJ12603" s="1"/>
      <c r="AK12603" s="1"/>
      <c r="AL12603" s="1"/>
    </row>
    <row r="12604">
      <c r="I12604" s="1"/>
      <c r="J12604" s="1"/>
      <c r="K12604" s="1"/>
      <c r="AA12604" s="1"/>
      <c r="AB12604" s="1"/>
      <c r="AC12604" s="1"/>
      <c r="AJ12604" s="1"/>
      <c r="AK12604" s="1"/>
      <c r="AL12604" s="1"/>
    </row>
    <row r="12605">
      <c r="I12605" s="1"/>
      <c r="J12605" s="1"/>
      <c r="K12605" s="1"/>
      <c r="AA12605" s="1"/>
      <c r="AB12605" s="1"/>
      <c r="AC12605" s="1"/>
      <c r="AJ12605" s="1"/>
      <c r="AK12605" s="1"/>
      <c r="AL12605" s="1"/>
    </row>
    <row r="12606">
      <c r="I12606" s="1"/>
      <c r="J12606" s="1"/>
      <c r="K12606" s="1"/>
      <c r="AA12606" s="1"/>
      <c r="AB12606" s="1"/>
      <c r="AC12606" s="1"/>
      <c r="AJ12606" s="1"/>
      <c r="AK12606" s="1"/>
      <c r="AL12606" s="1"/>
    </row>
    <row r="12607">
      <c r="I12607" s="1"/>
      <c r="J12607" s="1"/>
      <c r="K12607" s="1"/>
      <c r="AA12607" s="1"/>
      <c r="AB12607" s="1"/>
      <c r="AC12607" s="1"/>
      <c r="AJ12607" s="1"/>
      <c r="AK12607" s="1"/>
      <c r="AL12607" s="1"/>
    </row>
    <row r="12608">
      <c r="I12608" s="1"/>
      <c r="J12608" s="1"/>
      <c r="K12608" s="1"/>
      <c r="AA12608" s="1"/>
      <c r="AB12608" s="1"/>
      <c r="AC12608" s="1"/>
      <c r="AJ12608" s="1"/>
      <c r="AK12608" s="1"/>
      <c r="AL12608" s="1"/>
    </row>
    <row r="12609">
      <c r="I12609" s="1"/>
      <c r="J12609" s="1"/>
      <c r="K12609" s="1"/>
      <c r="AA12609" s="1"/>
      <c r="AB12609" s="1"/>
      <c r="AC12609" s="1"/>
      <c r="AJ12609" s="1"/>
      <c r="AK12609" s="1"/>
      <c r="AL12609" s="1"/>
    </row>
    <row r="12610">
      <c r="I12610" s="1"/>
      <c r="J12610" s="1"/>
      <c r="K12610" s="1"/>
      <c r="AA12610" s="1"/>
      <c r="AB12610" s="1"/>
      <c r="AC12610" s="1"/>
      <c r="AJ12610" s="1"/>
      <c r="AK12610" s="1"/>
      <c r="AL12610" s="1"/>
    </row>
    <row r="12611">
      <c r="I12611" s="1"/>
      <c r="J12611" s="1"/>
      <c r="K12611" s="1"/>
      <c r="AA12611" s="1"/>
      <c r="AB12611" s="1"/>
      <c r="AC12611" s="1"/>
      <c r="AJ12611" s="1"/>
      <c r="AK12611" s="1"/>
      <c r="AL12611" s="1"/>
    </row>
    <row r="12612">
      <c r="I12612" s="1"/>
      <c r="J12612" s="1"/>
      <c r="K12612" s="1"/>
      <c r="AA12612" s="1"/>
      <c r="AB12612" s="1"/>
      <c r="AC12612" s="1"/>
      <c r="AJ12612" s="1"/>
      <c r="AK12612" s="1"/>
      <c r="AL12612" s="1"/>
    </row>
    <row r="12613">
      <c r="I12613" s="1"/>
      <c r="J12613" s="1"/>
      <c r="K12613" s="1"/>
      <c r="AA12613" s="1"/>
      <c r="AB12613" s="1"/>
      <c r="AC12613" s="1"/>
      <c r="AJ12613" s="1"/>
      <c r="AK12613" s="1"/>
      <c r="AL12613" s="1"/>
    </row>
    <row r="12614">
      <c r="I12614" s="1"/>
      <c r="J12614" s="1"/>
      <c r="K12614" s="1"/>
      <c r="AA12614" s="1"/>
      <c r="AB12614" s="1"/>
      <c r="AC12614" s="1"/>
      <c r="AJ12614" s="1"/>
      <c r="AK12614" s="1"/>
      <c r="AL12614" s="1"/>
    </row>
    <row r="12615">
      <c r="I12615" s="1"/>
      <c r="J12615" s="1"/>
      <c r="K12615" s="1"/>
      <c r="AA12615" s="1"/>
      <c r="AB12615" s="1"/>
      <c r="AC12615" s="1"/>
      <c r="AJ12615" s="1"/>
      <c r="AK12615" s="1"/>
      <c r="AL12615" s="1"/>
    </row>
    <row r="12616">
      <c r="I12616" s="1"/>
      <c r="J12616" s="1"/>
      <c r="K12616" s="1"/>
      <c r="AA12616" s="1"/>
      <c r="AB12616" s="1"/>
      <c r="AC12616" s="1"/>
      <c r="AJ12616" s="1"/>
      <c r="AK12616" s="1"/>
      <c r="AL12616" s="1"/>
    </row>
    <row r="12617">
      <c r="I12617" s="1"/>
      <c r="J12617" s="1"/>
      <c r="K12617" s="1"/>
      <c r="AA12617" s="1"/>
      <c r="AB12617" s="1"/>
      <c r="AC12617" s="1"/>
      <c r="AJ12617" s="1"/>
      <c r="AK12617" s="1"/>
      <c r="AL12617" s="1"/>
    </row>
    <row r="12618">
      <c r="I12618" s="1"/>
      <c r="J12618" s="1"/>
      <c r="K12618" s="1"/>
      <c r="AA12618" s="1"/>
      <c r="AB12618" s="1"/>
      <c r="AC12618" s="1"/>
      <c r="AJ12618" s="1"/>
      <c r="AK12618" s="1"/>
      <c r="AL12618" s="1"/>
    </row>
    <row r="12619">
      <c r="I12619" s="1"/>
      <c r="J12619" s="1"/>
      <c r="K12619" s="1"/>
      <c r="AA12619" s="1"/>
      <c r="AB12619" s="1"/>
      <c r="AC12619" s="1"/>
      <c r="AJ12619" s="1"/>
      <c r="AK12619" s="1"/>
      <c r="AL12619" s="1"/>
    </row>
    <row r="12620">
      <c r="I12620" s="1"/>
      <c r="J12620" s="1"/>
      <c r="K12620" s="1"/>
      <c r="AA12620" s="1"/>
      <c r="AB12620" s="1"/>
      <c r="AC12620" s="1"/>
      <c r="AJ12620" s="1"/>
      <c r="AK12620" s="1"/>
      <c r="AL12620" s="1"/>
    </row>
    <row r="12621">
      <c r="I12621" s="1"/>
      <c r="J12621" s="1"/>
      <c r="K12621" s="1"/>
      <c r="AA12621" s="1"/>
      <c r="AB12621" s="1"/>
      <c r="AC12621" s="1"/>
      <c r="AJ12621" s="1"/>
      <c r="AK12621" s="1"/>
      <c r="AL12621" s="1"/>
    </row>
    <row r="12622">
      <c r="I12622" s="1"/>
      <c r="J12622" s="1"/>
      <c r="K12622" s="1"/>
      <c r="AA12622" s="1"/>
      <c r="AB12622" s="1"/>
      <c r="AC12622" s="1"/>
      <c r="AJ12622" s="1"/>
      <c r="AK12622" s="1"/>
      <c r="AL12622" s="1"/>
    </row>
    <row r="12623">
      <c r="I12623" s="1"/>
      <c r="J12623" s="1"/>
      <c r="K12623" s="1"/>
      <c r="AA12623" s="1"/>
      <c r="AB12623" s="1"/>
      <c r="AC12623" s="1"/>
      <c r="AJ12623" s="1"/>
      <c r="AK12623" s="1"/>
      <c r="AL12623" s="1"/>
    </row>
    <row r="12624">
      <c r="I12624" s="1"/>
      <c r="J12624" s="1"/>
      <c r="K12624" s="1"/>
      <c r="AA12624" s="1"/>
      <c r="AB12624" s="1"/>
      <c r="AC12624" s="1"/>
      <c r="AJ12624" s="1"/>
      <c r="AK12624" s="1"/>
      <c r="AL12624" s="1"/>
    </row>
    <row r="12625">
      <c r="I12625" s="1"/>
      <c r="J12625" s="1"/>
      <c r="K12625" s="1"/>
      <c r="AA12625" s="1"/>
      <c r="AB12625" s="1"/>
      <c r="AC12625" s="1"/>
      <c r="AJ12625" s="1"/>
      <c r="AK12625" s="1"/>
      <c r="AL12625" s="1"/>
    </row>
    <row r="12626">
      <c r="I12626" s="1"/>
      <c r="J12626" s="1"/>
      <c r="K12626" s="1"/>
      <c r="AA12626" s="1"/>
      <c r="AB12626" s="1"/>
      <c r="AC12626" s="1"/>
      <c r="AJ12626" s="1"/>
      <c r="AK12626" s="1"/>
      <c r="AL12626" s="1"/>
    </row>
    <row r="12627">
      <c r="I12627" s="1"/>
      <c r="J12627" s="1"/>
      <c r="K12627" s="1"/>
      <c r="AA12627" s="1"/>
      <c r="AB12627" s="1"/>
      <c r="AC12627" s="1"/>
      <c r="AJ12627" s="1"/>
      <c r="AK12627" s="1"/>
      <c r="AL12627" s="1"/>
    </row>
    <row r="12628">
      <c r="I12628" s="1"/>
      <c r="J12628" s="1"/>
      <c r="K12628" s="1"/>
      <c r="AA12628" s="1"/>
      <c r="AB12628" s="1"/>
      <c r="AC12628" s="1"/>
      <c r="AJ12628" s="1"/>
      <c r="AK12628" s="1"/>
      <c r="AL12628" s="1"/>
    </row>
    <row r="12629">
      <c r="I12629" s="1"/>
      <c r="J12629" s="1"/>
      <c r="K12629" s="1"/>
      <c r="AA12629" s="1"/>
      <c r="AB12629" s="1"/>
      <c r="AC12629" s="1"/>
      <c r="AJ12629" s="1"/>
      <c r="AK12629" s="1"/>
      <c r="AL12629" s="1"/>
    </row>
    <row r="12630">
      <c r="I12630" s="1"/>
      <c r="J12630" s="1"/>
      <c r="K12630" s="1"/>
      <c r="AA12630" s="1"/>
      <c r="AB12630" s="1"/>
      <c r="AC12630" s="1"/>
      <c r="AJ12630" s="1"/>
      <c r="AK12630" s="1"/>
      <c r="AL12630" s="1"/>
    </row>
    <row r="12631">
      <c r="I12631" s="1"/>
      <c r="J12631" s="1"/>
      <c r="K12631" s="1"/>
      <c r="AA12631" s="1"/>
      <c r="AB12631" s="1"/>
      <c r="AC12631" s="1"/>
      <c r="AJ12631" s="1"/>
      <c r="AK12631" s="1"/>
      <c r="AL12631" s="1"/>
    </row>
    <row r="12632">
      <c r="I12632" s="1"/>
      <c r="J12632" s="1"/>
      <c r="K12632" s="1"/>
      <c r="AA12632" s="1"/>
      <c r="AB12632" s="1"/>
      <c r="AC12632" s="1"/>
      <c r="AJ12632" s="1"/>
      <c r="AK12632" s="1"/>
      <c r="AL12632" s="1"/>
    </row>
    <row r="12633">
      <c r="I12633" s="1"/>
      <c r="J12633" s="1"/>
      <c r="K12633" s="1"/>
      <c r="AA12633" s="1"/>
      <c r="AB12633" s="1"/>
      <c r="AC12633" s="1"/>
      <c r="AJ12633" s="1"/>
      <c r="AK12633" s="1"/>
      <c r="AL12633" s="1"/>
    </row>
    <row r="12634">
      <c r="I12634" s="1"/>
      <c r="J12634" s="1"/>
      <c r="K12634" s="1"/>
      <c r="AA12634" s="1"/>
      <c r="AB12634" s="1"/>
      <c r="AC12634" s="1"/>
      <c r="AJ12634" s="1"/>
      <c r="AK12634" s="1"/>
      <c r="AL12634" s="1"/>
    </row>
    <row r="12635">
      <c r="I12635" s="1"/>
      <c r="J12635" s="1"/>
      <c r="K12635" s="1"/>
      <c r="AA12635" s="1"/>
      <c r="AB12635" s="1"/>
      <c r="AC12635" s="1"/>
      <c r="AJ12635" s="1"/>
      <c r="AK12635" s="1"/>
      <c r="AL12635" s="1"/>
    </row>
    <row r="12636">
      <c r="I12636" s="1"/>
      <c r="J12636" s="1"/>
      <c r="K12636" s="1"/>
      <c r="AA12636" s="1"/>
      <c r="AB12636" s="1"/>
      <c r="AC12636" s="1"/>
      <c r="AJ12636" s="1"/>
      <c r="AK12636" s="1"/>
      <c r="AL12636" s="1"/>
    </row>
    <row r="12637">
      <c r="I12637" s="1"/>
      <c r="J12637" s="1"/>
      <c r="K12637" s="1"/>
      <c r="AA12637" s="1"/>
      <c r="AB12637" s="1"/>
      <c r="AC12637" s="1"/>
      <c r="AJ12637" s="1"/>
      <c r="AK12637" s="1"/>
      <c r="AL12637" s="1"/>
    </row>
    <row r="12638">
      <c r="I12638" s="1"/>
      <c r="J12638" s="1"/>
      <c r="K12638" s="1"/>
      <c r="AA12638" s="1"/>
      <c r="AB12638" s="1"/>
      <c r="AC12638" s="1"/>
      <c r="AJ12638" s="1"/>
      <c r="AK12638" s="1"/>
      <c r="AL12638" s="1"/>
    </row>
    <row r="12639">
      <c r="I12639" s="1"/>
      <c r="J12639" s="1"/>
      <c r="K12639" s="1"/>
      <c r="AA12639" s="1"/>
      <c r="AB12639" s="1"/>
      <c r="AC12639" s="1"/>
      <c r="AJ12639" s="1"/>
      <c r="AK12639" s="1"/>
      <c r="AL12639" s="1"/>
    </row>
    <row r="12640">
      <c r="I12640" s="1"/>
      <c r="J12640" s="1"/>
      <c r="K12640" s="1"/>
      <c r="AA12640" s="1"/>
      <c r="AB12640" s="1"/>
      <c r="AC12640" s="1"/>
      <c r="AJ12640" s="1"/>
      <c r="AK12640" s="1"/>
      <c r="AL12640" s="1"/>
    </row>
    <row r="12641">
      <c r="I12641" s="1"/>
      <c r="J12641" s="1"/>
      <c r="K12641" s="1"/>
      <c r="AA12641" s="1"/>
      <c r="AB12641" s="1"/>
      <c r="AC12641" s="1"/>
      <c r="AJ12641" s="1"/>
      <c r="AK12641" s="1"/>
      <c r="AL12641" s="1"/>
    </row>
    <row r="12642">
      <c r="I12642" s="1"/>
      <c r="J12642" s="1"/>
      <c r="K12642" s="1"/>
      <c r="AA12642" s="1"/>
      <c r="AB12642" s="1"/>
      <c r="AC12642" s="1"/>
      <c r="AJ12642" s="1"/>
      <c r="AK12642" s="1"/>
      <c r="AL12642" s="1"/>
    </row>
    <row r="12643">
      <c r="I12643" s="1"/>
      <c r="J12643" s="1"/>
      <c r="K12643" s="1"/>
      <c r="AA12643" s="1"/>
      <c r="AB12643" s="1"/>
      <c r="AC12643" s="1"/>
      <c r="AJ12643" s="1"/>
      <c r="AK12643" s="1"/>
      <c r="AL12643" s="1"/>
    </row>
    <row r="12644">
      <c r="I12644" s="1"/>
      <c r="J12644" s="1"/>
      <c r="K12644" s="1"/>
      <c r="AA12644" s="1"/>
      <c r="AB12644" s="1"/>
      <c r="AC12644" s="1"/>
      <c r="AJ12644" s="1"/>
      <c r="AK12644" s="1"/>
      <c r="AL12644" s="1"/>
    </row>
    <row r="12645">
      <c r="I12645" s="1"/>
      <c r="J12645" s="1"/>
      <c r="K12645" s="1"/>
      <c r="AA12645" s="1"/>
      <c r="AB12645" s="1"/>
      <c r="AC12645" s="1"/>
      <c r="AJ12645" s="1"/>
      <c r="AK12645" s="1"/>
      <c r="AL12645" s="1"/>
    </row>
    <row r="12646">
      <c r="I12646" s="1"/>
      <c r="J12646" s="1"/>
      <c r="K12646" s="1"/>
      <c r="AA12646" s="1"/>
      <c r="AB12646" s="1"/>
      <c r="AC12646" s="1"/>
      <c r="AJ12646" s="1"/>
      <c r="AK12646" s="1"/>
      <c r="AL12646" s="1"/>
    </row>
    <row r="12647">
      <c r="I12647" s="1"/>
      <c r="J12647" s="1"/>
      <c r="K12647" s="1"/>
      <c r="AA12647" s="1"/>
      <c r="AB12647" s="1"/>
      <c r="AC12647" s="1"/>
      <c r="AJ12647" s="1"/>
      <c r="AK12647" s="1"/>
      <c r="AL12647" s="1"/>
    </row>
    <row r="12648">
      <c r="I12648" s="1"/>
      <c r="J12648" s="1"/>
      <c r="K12648" s="1"/>
      <c r="AA12648" s="1"/>
      <c r="AB12648" s="1"/>
      <c r="AC12648" s="1"/>
      <c r="AJ12648" s="1"/>
      <c r="AK12648" s="1"/>
      <c r="AL12648" s="1"/>
    </row>
    <row r="12649">
      <c r="I12649" s="1"/>
      <c r="J12649" s="1"/>
      <c r="K12649" s="1"/>
      <c r="AA12649" s="1"/>
      <c r="AB12649" s="1"/>
      <c r="AC12649" s="1"/>
      <c r="AJ12649" s="1"/>
      <c r="AK12649" s="1"/>
      <c r="AL12649" s="1"/>
    </row>
    <row r="12650">
      <c r="I12650" s="1"/>
      <c r="J12650" s="1"/>
      <c r="K12650" s="1"/>
      <c r="AA12650" s="1"/>
      <c r="AB12650" s="1"/>
      <c r="AC12650" s="1"/>
      <c r="AJ12650" s="1"/>
      <c r="AK12650" s="1"/>
      <c r="AL12650" s="1"/>
    </row>
    <row r="12651">
      <c r="I12651" s="1"/>
      <c r="J12651" s="1"/>
      <c r="K12651" s="1"/>
      <c r="AA12651" s="1"/>
      <c r="AB12651" s="1"/>
      <c r="AC12651" s="1"/>
      <c r="AJ12651" s="1"/>
      <c r="AK12651" s="1"/>
      <c r="AL12651" s="1"/>
    </row>
    <row r="12652">
      <c r="I12652" s="1"/>
      <c r="J12652" s="1"/>
      <c r="K12652" s="1"/>
      <c r="AA12652" s="1"/>
      <c r="AB12652" s="1"/>
      <c r="AC12652" s="1"/>
      <c r="AJ12652" s="1"/>
      <c r="AK12652" s="1"/>
      <c r="AL12652" s="1"/>
    </row>
    <row r="12653">
      <c r="I12653" s="1"/>
      <c r="J12653" s="1"/>
      <c r="K12653" s="1"/>
      <c r="AA12653" s="1"/>
      <c r="AB12653" s="1"/>
      <c r="AC12653" s="1"/>
      <c r="AJ12653" s="1"/>
      <c r="AK12653" s="1"/>
      <c r="AL12653" s="1"/>
    </row>
    <row r="12654">
      <c r="I12654" s="1"/>
      <c r="J12654" s="1"/>
      <c r="K12654" s="1"/>
      <c r="AA12654" s="1"/>
      <c r="AB12654" s="1"/>
      <c r="AC12654" s="1"/>
      <c r="AJ12654" s="1"/>
      <c r="AK12654" s="1"/>
      <c r="AL12654" s="1"/>
    </row>
    <row r="12655">
      <c r="I12655" s="1"/>
      <c r="J12655" s="1"/>
      <c r="K12655" s="1"/>
      <c r="AA12655" s="1"/>
      <c r="AB12655" s="1"/>
      <c r="AC12655" s="1"/>
      <c r="AJ12655" s="1"/>
      <c r="AK12655" s="1"/>
      <c r="AL12655" s="1"/>
    </row>
    <row r="12656">
      <c r="I12656" s="1"/>
      <c r="J12656" s="1"/>
      <c r="K12656" s="1"/>
      <c r="AA12656" s="1"/>
      <c r="AB12656" s="1"/>
      <c r="AC12656" s="1"/>
      <c r="AJ12656" s="1"/>
      <c r="AK12656" s="1"/>
      <c r="AL12656" s="1"/>
    </row>
    <row r="12657">
      <c r="I12657" s="1"/>
      <c r="J12657" s="1"/>
      <c r="K12657" s="1"/>
      <c r="AA12657" s="1"/>
      <c r="AB12657" s="1"/>
      <c r="AC12657" s="1"/>
      <c r="AJ12657" s="1"/>
      <c r="AK12657" s="1"/>
      <c r="AL12657" s="1"/>
    </row>
    <row r="12658">
      <c r="I12658" s="1"/>
      <c r="J12658" s="1"/>
      <c r="K12658" s="1"/>
      <c r="AA12658" s="1"/>
      <c r="AB12658" s="1"/>
      <c r="AC12658" s="1"/>
      <c r="AJ12658" s="1"/>
      <c r="AK12658" s="1"/>
      <c r="AL12658" s="1"/>
    </row>
    <row r="12659">
      <c r="I12659" s="1"/>
      <c r="J12659" s="1"/>
      <c r="K12659" s="1"/>
      <c r="AA12659" s="1"/>
      <c r="AB12659" s="1"/>
      <c r="AC12659" s="1"/>
      <c r="AJ12659" s="1"/>
      <c r="AK12659" s="1"/>
      <c r="AL12659" s="1"/>
    </row>
    <row r="12660">
      <c r="I12660" s="1"/>
      <c r="J12660" s="1"/>
      <c r="K12660" s="1"/>
      <c r="AA12660" s="1"/>
      <c r="AB12660" s="1"/>
      <c r="AC12660" s="1"/>
      <c r="AJ12660" s="1"/>
      <c r="AK12660" s="1"/>
      <c r="AL12660" s="1"/>
    </row>
    <row r="12661">
      <c r="I12661" s="1"/>
      <c r="J12661" s="1"/>
      <c r="K12661" s="1"/>
      <c r="AA12661" s="1"/>
      <c r="AB12661" s="1"/>
      <c r="AC12661" s="1"/>
      <c r="AJ12661" s="1"/>
      <c r="AK12661" s="1"/>
      <c r="AL12661" s="1"/>
    </row>
    <row r="12662">
      <c r="I12662" s="1"/>
      <c r="J12662" s="1"/>
      <c r="K12662" s="1"/>
      <c r="AA12662" s="1"/>
      <c r="AB12662" s="1"/>
      <c r="AC12662" s="1"/>
      <c r="AJ12662" s="1"/>
      <c r="AK12662" s="1"/>
      <c r="AL12662" s="1"/>
    </row>
    <row r="12663">
      <c r="I12663" s="1"/>
      <c r="J12663" s="1"/>
      <c r="K12663" s="1"/>
      <c r="AA12663" s="1"/>
      <c r="AB12663" s="1"/>
      <c r="AC12663" s="1"/>
      <c r="AJ12663" s="1"/>
      <c r="AK12663" s="1"/>
      <c r="AL12663" s="1"/>
    </row>
    <row r="12664">
      <c r="I12664" s="1"/>
      <c r="J12664" s="1"/>
      <c r="K12664" s="1"/>
      <c r="AA12664" s="1"/>
      <c r="AB12664" s="1"/>
      <c r="AC12664" s="1"/>
      <c r="AJ12664" s="1"/>
      <c r="AK12664" s="1"/>
      <c r="AL12664" s="1"/>
    </row>
    <row r="12665">
      <c r="I12665" s="1"/>
      <c r="J12665" s="1"/>
      <c r="K12665" s="1"/>
      <c r="AA12665" s="1"/>
      <c r="AB12665" s="1"/>
      <c r="AC12665" s="1"/>
      <c r="AJ12665" s="1"/>
      <c r="AK12665" s="1"/>
      <c r="AL12665" s="1"/>
    </row>
    <row r="12666">
      <c r="I12666" s="1"/>
      <c r="J12666" s="1"/>
      <c r="K12666" s="1"/>
      <c r="AA12666" s="1"/>
      <c r="AB12666" s="1"/>
      <c r="AC12666" s="1"/>
      <c r="AJ12666" s="1"/>
      <c r="AK12666" s="1"/>
      <c r="AL12666" s="1"/>
    </row>
    <row r="12667">
      <c r="I12667" s="1"/>
      <c r="J12667" s="1"/>
      <c r="K12667" s="1"/>
      <c r="AA12667" s="1"/>
      <c r="AB12667" s="1"/>
      <c r="AC12667" s="1"/>
      <c r="AJ12667" s="1"/>
      <c r="AK12667" s="1"/>
      <c r="AL12667" s="1"/>
    </row>
    <row r="12668">
      <c r="I12668" s="1"/>
      <c r="J12668" s="1"/>
      <c r="K12668" s="1"/>
      <c r="AA12668" s="1"/>
      <c r="AB12668" s="1"/>
      <c r="AC12668" s="1"/>
      <c r="AJ12668" s="1"/>
      <c r="AK12668" s="1"/>
      <c r="AL12668" s="1"/>
    </row>
    <row r="12669">
      <c r="I12669" s="1"/>
      <c r="J12669" s="1"/>
      <c r="K12669" s="1"/>
      <c r="AA12669" s="1"/>
      <c r="AB12669" s="1"/>
      <c r="AC12669" s="1"/>
      <c r="AJ12669" s="1"/>
      <c r="AK12669" s="1"/>
      <c r="AL12669" s="1"/>
    </row>
    <row r="12670">
      <c r="I12670" s="1"/>
      <c r="J12670" s="1"/>
      <c r="K12670" s="1"/>
      <c r="AA12670" s="1"/>
      <c r="AB12670" s="1"/>
      <c r="AC12670" s="1"/>
      <c r="AJ12670" s="1"/>
      <c r="AK12670" s="1"/>
      <c r="AL12670" s="1"/>
    </row>
    <row r="12671">
      <c r="I12671" s="1"/>
      <c r="J12671" s="1"/>
      <c r="K12671" s="1"/>
      <c r="AA12671" s="1"/>
      <c r="AB12671" s="1"/>
      <c r="AC12671" s="1"/>
      <c r="AJ12671" s="1"/>
      <c r="AK12671" s="1"/>
      <c r="AL12671" s="1"/>
    </row>
    <row r="12672">
      <c r="I12672" s="1"/>
      <c r="J12672" s="1"/>
      <c r="K12672" s="1"/>
      <c r="AA12672" s="1"/>
      <c r="AB12672" s="1"/>
      <c r="AC12672" s="1"/>
      <c r="AJ12672" s="1"/>
      <c r="AK12672" s="1"/>
      <c r="AL12672" s="1"/>
    </row>
    <row r="12673">
      <c r="I12673" s="1"/>
      <c r="J12673" s="1"/>
      <c r="K12673" s="1"/>
      <c r="AA12673" s="1"/>
      <c r="AB12673" s="1"/>
      <c r="AC12673" s="1"/>
      <c r="AJ12673" s="1"/>
      <c r="AK12673" s="1"/>
      <c r="AL12673" s="1"/>
    </row>
    <row r="12674">
      <c r="I12674" s="1"/>
      <c r="J12674" s="1"/>
      <c r="K12674" s="1"/>
      <c r="AA12674" s="1"/>
      <c r="AB12674" s="1"/>
      <c r="AC12674" s="1"/>
      <c r="AJ12674" s="1"/>
      <c r="AK12674" s="1"/>
      <c r="AL12674" s="1"/>
    </row>
    <row r="12675">
      <c r="I12675" s="1"/>
      <c r="J12675" s="1"/>
      <c r="K12675" s="1"/>
      <c r="AA12675" s="1"/>
      <c r="AB12675" s="1"/>
      <c r="AC12675" s="1"/>
      <c r="AJ12675" s="1"/>
      <c r="AK12675" s="1"/>
      <c r="AL12675" s="1"/>
    </row>
    <row r="12676">
      <c r="I12676" s="1"/>
      <c r="J12676" s="1"/>
      <c r="K12676" s="1"/>
      <c r="AA12676" s="1"/>
      <c r="AB12676" s="1"/>
      <c r="AC12676" s="1"/>
      <c r="AJ12676" s="1"/>
      <c r="AK12676" s="1"/>
      <c r="AL12676" s="1"/>
    </row>
    <row r="12677">
      <c r="I12677" s="1"/>
      <c r="J12677" s="1"/>
      <c r="K12677" s="1"/>
      <c r="AA12677" s="1"/>
      <c r="AB12677" s="1"/>
      <c r="AC12677" s="1"/>
      <c r="AJ12677" s="1"/>
      <c r="AK12677" s="1"/>
      <c r="AL12677" s="1"/>
    </row>
    <row r="12678">
      <c r="I12678" s="1"/>
      <c r="J12678" s="1"/>
      <c r="K12678" s="1"/>
      <c r="AA12678" s="1"/>
      <c r="AB12678" s="1"/>
      <c r="AC12678" s="1"/>
      <c r="AJ12678" s="1"/>
      <c r="AK12678" s="1"/>
      <c r="AL12678" s="1"/>
    </row>
    <row r="12679">
      <c r="I12679" s="1"/>
      <c r="J12679" s="1"/>
      <c r="K12679" s="1"/>
      <c r="AA12679" s="1"/>
      <c r="AB12679" s="1"/>
      <c r="AC12679" s="1"/>
      <c r="AJ12679" s="1"/>
      <c r="AK12679" s="1"/>
      <c r="AL12679" s="1"/>
    </row>
    <row r="12680">
      <c r="I12680" s="1"/>
      <c r="J12680" s="1"/>
      <c r="K12680" s="1"/>
      <c r="AA12680" s="1"/>
      <c r="AB12680" s="1"/>
      <c r="AC12680" s="1"/>
      <c r="AJ12680" s="1"/>
      <c r="AK12680" s="1"/>
      <c r="AL12680" s="1"/>
    </row>
    <row r="12681">
      <c r="I12681" s="1"/>
      <c r="J12681" s="1"/>
      <c r="K12681" s="1"/>
      <c r="AA12681" s="1"/>
      <c r="AB12681" s="1"/>
      <c r="AC12681" s="1"/>
      <c r="AJ12681" s="1"/>
      <c r="AK12681" s="1"/>
      <c r="AL12681" s="1"/>
    </row>
    <row r="12682">
      <c r="I12682" s="1"/>
      <c r="J12682" s="1"/>
      <c r="K12682" s="1"/>
      <c r="AA12682" s="1"/>
      <c r="AB12682" s="1"/>
      <c r="AC12682" s="1"/>
      <c r="AJ12682" s="1"/>
      <c r="AK12682" s="1"/>
      <c r="AL12682" s="1"/>
    </row>
    <row r="12683">
      <c r="I12683" s="1"/>
      <c r="J12683" s="1"/>
      <c r="K12683" s="1"/>
      <c r="AA12683" s="1"/>
      <c r="AB12683" s="1"/>
      <c r="AC12683" s="1"/>
      <c r="AJ12683" s="1"/>
      <c r="AK12683" s="1"/>
      <c r="AL12683" s="1"/>
    </row>
    <row r="12684">
      <c r="I12684" s="1"/>
      <c r="J12684" s="1"/>
      <c r="K12684" s="1"/>
      <c r="AA12684" s="1"/>
      <c r="AB12684" s="1"/>
      <c r="AC12684" s="1"/>
      <c r="AJ12684" s="1"/>
      <c r="AK12684" s="1"/>
      <c r="AL12684" s="1"/>
    </row>
    <row r="12685">
      <c r="I12685" s="1"/>
      <c r="J12685" s="1"/>
      <c r="K12685" s="1"/>
      <c r="AA12685" s="1"/>
      <c r="AB12685" s="1"/>
      <c r="AC12685" s="1"/>
      <c r="AJ12685" s="1"/>
      <c r="AK12685" s="1"/>
      <c r="AL12685" s="1"/>
    </row>
    <row r="12686">
      <c r="I12686" s="1"/>
      <c r="J12686" s="1"/>
      <c r="K12686" s="1"/>
      <c r="AA12686" s="1"/>
      <c r="AB12686" s="1"/>
      <c r="AC12686" s="1"/>
      <c r="AJ12686" s="1"/>
      <c r="AK12686" s="1"/>
      <c r="AL12686" s="1"/>
    </row>
    <row r="12687">
      <c r="I12687" s="1"/>
      <c r="J12687" s="1"/>
      <c r="K12687" s="1"/>
      <c r="AA12687" s="1"/>
      <c r="AB12687" s="1"/>
      <c r="AC12687" s="1"/>
      <c r="AJ12687" s="1"/>
      <c r="AK12687" s="1"/>
      <c r="AL12687" s="1"/>
    </row>
    <row r="12688">
      <c r="I12688" s="1"/>
      <c r="J12688" s="1"/>
      <c r="K12688" s="1"/>
      <c r="AA12688" s="1"/>
      <c r="AB12688" s="1"/>
      <c r="AC12688" s="1"/>
      <c r="AJ12688" s="1"/>
      <c r="AK12688" s="1"/>
      <c r="AL12688" s="1"/>
    </row>
    <row r="12689">
      <c r="I12689" s="1"/>
      <c r="J12689" s="1"/>
      <c r="K12689" s="1"/>
      <c r="AA12689" s="1"/>
      <c r="AB12689" s="1"/>
      <c r="AC12689" s="1"/>
      <c r="AJ12689" s="1"/>
      <c r="AK12689" s="1"/>
      <c r="AL12689" s="1"/>
    </row>
    <row r="12690">
      <c r="I12690" s="1"/>
      <c r="J12690" s="1"/>
      <c r="K12690" s="1"/>
      <c r="AA12690" s="1"/>
      <c r="AB12690" s="1"/>
      <c r="AC12690" s="1"/>
      <c r="AJ12690" s="1"/>
      <c r="AK12690" s="1"/>
      <c r="AL12690" s="1"/>
    </row>
    <row r="12691">
      <c r="I12691" s="1"/>
      <c r="J12691" s="1"/>
      <c r="K12691" s="1"/>
      <c r="AA12691" s="1"/>
      <c r="AB12691" s="1"/>
      <c r="AC12691" s="1"/>
      <c r="AJ12691" s="1"/>
      <c r="AK12691" s="1"/>
      <c r="AL12691" s="1"/>
    </row>
    <row r="12692">
      <c r="I12692" s="1"/>
      <c r="J12692" s="1"/>
      <c r="K12692" s="1"/>
      <c r="AA12692" s="1"/>
      <c r="AB12692" s="1"/>
      <c r="AC12692" s="1"/>
      <c r="AJ12692" s="1"/>
      <c r="AK12692" s="1"/>
      <c r="AL12692" s="1"/>
    </row>
    <row r="12693">
      <c r="I12693" s="1"/>
      <c r="J12693" s="1"/>
      <c r="K12693" s="1"/>
      <c r="AA12693" s="1"/>
      <c r="AB12693" s="1"/>
      <c r="AC12693" s="1"/>
      <c r="AJ12693" s="1"/>
      <c r="AK12693" s="1"/>
      <c r="AL12693" s="1"/>
    </row>
    <row r="12694">
      <c r="I12694" s="1"/>
      <c r="J12694" s="1"/>
      <c r="K12694" s="1"/>
      <c r="AA12694" s="1"/>
      <c r="AB12694" s="1"/>
      <c r="AC12694" s="1"/>
      <c r="AJ12694" s="1"/>
      <c r="AK12694" s="1"/>
      <c r="AL12694" s="1"/>
    </row>
    <row r="12695">
      <c r="I12695" s="1"/>
      <c r="J12695" s="1"/>
      <c r="K12695" s="1"/>
      <c r="AA12695" s="1"/>
      <c r="AB12695" s="1"/>
      <c r="AC12695" s="1"/>
      <c r="AJ12695" s="1"/>
      <c r="AK12695" s="1"/>
      <c r="AL12695" s="1"/>
    </row>
    <row r="12696">
      <c r="I12696" s="1"/>
      <c r="J12696" s="1"/>
      <c r="K12696" s="1"/>
      <c r="AA12696" s="1"/>
      <c r="AB12696" s="1"/>
      <c r="AC12696" s="1"/>
      <c r="AJ12696" s="1"/>
      <c r="AK12696" s="1"/>
      <c r="AL12696" s="1"/>
    </row>
    <row r="12697">
      <c r="I12697" s="1"/>
      <c r="J12697" s="1"/>
      <c r="K12697" s="1"/>
      <c r="AA12697" s="1"/>
      <c r="AB12697" s="1"/>
      <c r="AC12697" s="1"/>
      <c r="AJ12697" s="1"/>
      <c r="AK12697" s="1"/>
      <c r="AL12697" s="1"/>
    </row>
    <row r="12698">
      <c r="I12698" s="1"/>
      <c r="J12698" s="1"/>
      <c r="K12698" s="1"/>
      <c r="AA12698" s="1"/>
      <c r="AB12698" s="1"/>
      <c r="AC12698" s="1"/>
      <c r="AJ12698" s="1"/>
      <c r="AK12698" s="1"/>
      <c r="AL12698" s="1"/>
    </row>
    <row r="12699">
      <c r="I12699" s="1"/>
      <c r="J12699" s="1"/>
      <c r="K12699" s="1"/>
      <c r="AA12699" s="1"/>
      <c r="AB12699" s="1"/>
      <c r="AC12699" s="1"/>
      <c r="AJ12699" s="1"/>
      <c r="AK12699" s="1"/>
      <c r="AL12699" s="1"/>
    </row>
    <row r="12700">
      <c r="I12700" s="1"/>
      <c r="J12700" s="1"/>
      <c r="K12700" s="1"/>
      <c r="AA12700" s="1"/>
      <c r="AB12700" s="1"/>
      <c r="AC12700" s="1"/>
      <c r="AJ12700" s="1"/>
      <c r="AK12700" s="1"/>
      <c r="AL12700" s="1"/>
    </row>
    <row r="12701">
      <c r="I12701" s="1"/>
      <c r="J12701" s="1"/>
      <c r="K12701" s="1"/>
      <c r="AA12701" s="1"/>
      <c r="AB12701" s="1"/>
      <c r="AC12701" s="1"/>
      <c r="AJ12701" s="1"/>
      <c r="AK12701" s="1"/>
      <c r="AL12701" s="1"/>
    </row>
    <row r="12702">
      <c r="I12702" s="1"/>
      <c r="J12702" s="1"/>
      <c r="K12702" s="1"/>
      <c r="AA12702" s="1"/>
      <c r="AB12702" s="1"/>
      <c r="AC12702" s="1"/>
      <c r="AJ12702" s="1"/>
      <c r="AK12702" s="1"/>
      <c r="AL12702" s="1"/>
    </row>
    <row r="12703">
      <c r="I12703" s="1"/>
      <c r="J12703" s="1"/>
      <c r="K12703" s="1"/>
      <c r="AA12703" s="1"/>
      <c r="AB12703" s="1"/>
      <c r="AC12703" s="1"/>
      <c r="AJ12703" s="1"/>
      <c r="AK12703" s="1"/>
      <c r="AL12703" s="1"/>
    </row>
    <row r="12704">
      <c r="I12704" s="1"/>
      <c r="J12704" s="1"/>
      <c r="K12704" s="1"/>
      <c r="AA12704" s="1"/>
      <c r="AB12704" s="1"/>
      <c r="AC12704" s="1"/>
      <c r="AJ12704" s="1"/>
      <c r="AK12704" s="1"/>
      <c r="AL12704" s="1"/>
    </row>
    <row r="12705">
      <c r="I12705" s="1"/>
      <c r="J12705" s="1"/>
      <c r="K12705" s="1"/>
      <c r="AA12705" s="1"/>
      <c r="AB12705" s="1"/>
      <c r="AC12705" s="1"/>
      <c r="AJ12705" s="1"/>
      <c r="AK12705" s="1"/>
      <c r="AL12705" s="1"/>
    </row>
    <row r="12706">
      <c r="I12706" s="1"/>
      <c r="J12706" s="1"/>
      <c r="K12706" s="1"/>
      <c r="AA12706" s="1"/>
      <c r="AB12706" s="1"/>
      <c r="AC12706" s="1"/>
      <c r="AJ12706" s="1"/>
      <c r="AK12706" s="1"/>
      <c r="AL12706" s="1"/>
    </row>
    <row r="12707">
      <c r="I12707" s="1"/>
      <c r="J12707" s="1"/>
      <c r="K12707" s="1"/>
      <c r="AA12707" s="1"/>
      <c r="AB12707" s="1"/>
      <c r="AC12707" s="1"/>
      <c r="AJ12707" s="1"/>
      <c r="AK12707" s="1"/>
      <c r="AL12707" s="1"/>
    </row>
    <row r="12708">
      <c r="I12708" s="1"/>
      <c r="J12708" s="1"/>
      <c r="K12708" s="1"/>
      <c r="AA12708" s="1"/>
      <c r="AB12708" s="1"/>
      <c r="AC12708" s="1"/>
      <c r="AJ12708" s="1"/>
      <c r="AK12708" s="1"/>
      <c r="AL12708" s="1"/>
    </row>
    <row r="12709">
      <c r="I12709" s="1"/>
      <c r="J12709" s="1"/>
      <c r="K12709" s="1"/>
      <c r="AA12709" s="1"/>
      <c r="AB12709" s="1"/>
      <c r="AC12709" s="1"/>
      <c r="AJ12709" s="1"/>
      <c r="AK12709" s="1"/>
      <c r="AL12709" s="1"/>
    </row>
    <row r="12710">
      <c r="I12710" s="1"/>
      <c r="J12710" s="1"/>
      <c r="K12710" s="1"/>
      <c r="AA12710" s="1"/>
      <c r="AB12710" s="1"/>
      <c r="AC12710" s="1"/>
      <c r="AJ12710" s="1"/>
      <c r="AK12710" s="1"/>
      <c r="AL12710" s="1"/>
    </row>
    <row r="12711">
      <c r="I12711" s="1"/>
      <c r="J12711" s="1"/>
      <c r="K12711" s="1"/>
      <c r="AA12711" s="1"/>
      <c r="AB12711" s="1"/>
      <c r="AC12711" s="1"/>
      <c r="AJ12711" s="1"/>
      <c r="AK12711" s="1"/>
      <c r="AL12711" s="1"/>
    </row>
    <row r="12712">
      <c r="I12712" s="1"/>
      <c r="J12712" s="1"/>
      <c r="K12712" s="1"/>
      <c r="AA12712" s="1"/>
      <c r="AB12712" s="1"/>
      <c r="AC12712" s="1"/>
      <c r="AJ12712" s="1"/>
      <c r="AK12712" s="1"/>
      <c r="AL12712" s="1"/>
    </row>
    <row r="12713">
      <c r="I12713" s="1"/>
      <c r="J12713" s="1"/>
      <c r="K12713" s="1"/>
      <c r="AA12713" s="1"/>
      <c r="AB12713" s="1"/>
      <c r="AC12713" s="1"/>
      <c r="AJ12713" s="1"/>
      <c r="AK12713" s="1"/>
      <c r="AL12713" s="1"/>
    </row>
    <row r="12714">
      <c r="I12714" s="1"/>
      <c r="J12714" s="1"/>
      <c r="K12714" s="1"/>
      <c r="AA12714" s="1"/>
      <c r="AB12714" s="1"/>
      <c r="AC12714" s="1"/>
      <c r="AJ12714" s="1"/>
      <c r="AK12714" s="1"/>
      <c r="AL12714" s="1"/>
    </row>
    <row r="12715">
      <c r="I12715" s="1"/>
      <c r="J12715" s="1"/>
      <c r="K12715" s="1"/>
      <c r="AA12715" s="1"/>
      <c r="AB12715" s="1"/>
      <c r="AC12715" s="1"/>
      <c r="AJ12715" s="1"/>
      <c r="AK12715" s="1"/>
      <c r="AL12715" s="1"/>
    </row>
    <row r="12716">
      <c r="I12716" s="1"/>
      <c r="J12716" s="1"/>
      <c r="K12716" s="1"/>
      <c r="AA12716" s="1"/>
      <c r="AB12716" s="1"/>
      <c r="AC12716" s="1"/>
      <c r="AJ12716" s="1"/>
      <c r="AK12716" s="1"/>
      <c r="AL12716" s="1"/>
    </row>
    <row r="12717">
      <c r="I12717" s="1"/>
      <c r="J12717" s="1"/>
      <c r="K12717" s="1"/>
      <c r="AA12717" s="1"/>
      <c r="AB12717" s="1"/>
      <c r="AC12717" s="1"/>
      <c r="AJ12717" s="1"/>
      <c r="AK12717" s="1"/>
      <c r="AL12717" s="1"/>
    </row>
    <row r="12718">
      <c r="I12718" s="1"/>
      <c r="J12718" s="1"/>
      <c r="K12718" s="1"/>
      <c r="AA12718" s="1"/>
      <c r="AB12718" s="1"/>
      <c r="AC12718" s="1"/>
      <c r="AJ12718" s="1"/>
      <c r="AK12718" s="1"/>
      <c r="AL12718" s="1"/>
    </row>
    <row r="12719">
      <c r="I12719" s="1"/>
      <c r="J12719" s="1"/>
      <c r="K12719" s="1"/>
      <c r="AA12719" s="1"/>
      <c r="AB12719" s="1"/>
      <c r="AC12719" s="1"/>
      <c r="AJ12719" s="1"/>
      <c r="AK12719" s="1"/>
      <c r="AL12719" s="1"/>
    </row>
    <row r="12720">
      <c r="I12720" s="1"/>
      <c r="J12720" s="1"/>
      <c r="K12720" s="1"/>
      <c r="AA12720" s="1"/>
      <c r="AB12720" s="1"/>
      <c r="AC12720" s="1"/>
      <c r="AJ12720" s="1"/>
      <c r="AK12720" s="1"/>
      <c r="AL12720" s="1"/>
    </row>
    <row r="12721">
      <c r="I12721" s="1"/>
      <c r="J12721" s="1"/>
      <c r="K12721" s="1"/>
      <c r="AA12721" s="1"/>
      <c r="AB12721" s="1"/>
      <c r="AC12721" s="1"/>
      <c r="AJ12721" s="1"/>
      <c r="AK12721" s="1"/>
      <c r="AL12721" s="1"/>
    </row>
    <row r="12722">
      <c r="I12722" s="1"/>
      <c r="J12722" s="1"/>
      <c r="K12722" s="1"/>
      <c r="AA12722" s="1"/>
      <c r="AB12722" s="1"/>
      <c r="AC12722" s="1"/>
      <c r="AJ12722" s="1"/>
      <c r="AK12722" s="1"/>
      <c r="AL12722" s="1"/>
    </row>
    <row r="12723">
      <c r="I12723" s="1"/>
      <c r="J12723" s="1"/>
      <c r="K12723" s="1"/>
      <c r="AA12723" s="1"/>
      <c r="AB12723" s="1"/>
      <c r="AC12723" s="1"/>
      <c r="AJ12723" s="1"/>
      <c r="AK12723" s="1"/>
      <c r="AL12723" s="1"/>
    </row>
    <row r="12724">
      <c r="I12724" s="1"/>
      <c r="J12724" s="1"/>
      <c r="K12724" s="1"/>
      <c r="AA12724" s="1"/>
      <c r="AB12724" s="1"/>
      <c r="AC12724" s="1"/>
      <c r="AJ12724" s="1"/>
      <c r="AK12724" s="1"/>
      <c r="AL12724" s="1"/>
    </row>
    <row r="12725">
      <c r="I12725" s="1"/>
      <c r="J12725" s="1"/>
      <c r="K12725" s="1"/>
      <c r="AA12725" s="1"/>
      <c r="AB12725" s="1"/>
      <c r="AC12725" s="1"/>
      <c r="AJ12725" s="1"/>
      <c r="AK12725" s="1"/>
      <c r="AL12725" s="1"/>
    </row>
    <row r="12726">
      <c r="I12726" s="1"/>
      <c r="J12726" s="1"/>
      <c r="K12726" s="1"/>
      <c r="AA12726" s="1"/>
      <c r="AB12726" s="1"/>
      <c r="AC12726" s="1"/>
      <c r="AJ12726" s="1"/>
      <c r="AK12726" s="1"/>
      <c r="AL12726" s="1"/>
    </row>
    <row r="12727">
      <c r="I12727" s="1"/>
      <c r="J12727" s="1"/>
      <c r="K12727" s="1"/>
      <c r="AA12727" s="1"/>
      <c r="AB12727" s="1"/>
      <c r="AC12727" s="1"/>
      <c r="AJ12727" s="1"/>
      <c r="AK12727" s="1"/>
      <c r="AL12727" s="1"/>
    </row>
    <row r="12728">
      <c r="I12728" s="1"/>
      <c r="J12728" s="1"/>
      <c r="K12728" s="1"/>
      <c r="AA12728" s="1"/>
      <c r="AB12728" s="1"/>
      <c r="AC12728" s="1"/>
      <c r="AJ12728" s="1"/>
      <c r="AK12728" s="1"/>
      <c r="AL12728" s="1"/>
    </row>
    <row r="12729">
      <c r="I12729" s="1"/>
      <c r="J12729" s="1"/>
      <c r="K12729" s="1"/>
      <c r="AA12729" s="1"/>
      <c r="AB12729" s="1"/>
      <c r="AC12729" s="1"/>
      <c r="AJ12729" s="1"/>
      <c r="AK12729" s="1"/>
      <c r="AL12729" s="1"/>
    </row>
    <row r="12730">
      <c r="I12730" s="1"/>
      <c r="J12730" s="1"/>
      <c r="K12730" s="1"/>
      <c r="AA12730" s="1"/>
      <c r="AB12730" s="1"/>
      <c r="AC12730" s="1"/>
      <c r="AJ12730" s="1"/>
      <c r="AK12730" s="1"/>
      <c r="AL12730" s="1"/>
    </row>
    <row r="12731">
      <c r="I12731" s="1"/>
      <c r="J12731" s="1"/>
      <c r="K12731" s="1"/>
      <c r="AA12731" s="1"/>
      <c r="AB12731" s="1"/>
      <c r="AC12731" s="1"/>
      <c r="AJ12731" s="1"/>
      <c r="AK12731" s="1"/>
      <c r="AL12731" s="1"/>
    </row>
    <row r="12732">
      <c r="I12732" s="1"/>
      <c r="J12732" s="1"/>
      <c r="K12732" s="1"/>
      <c r="AA12732" s="1"/>
      <c r="AB12732" s="1"/>
      <c r="AC12732" s="1"/>
      <c r="AJ12732" s="1"/>
      <c r="AK12732" s="1"/>
      <c r="AL12732" s="1"/>
    </row>
    <row r="12733">
      <c r="I12733" s="1"/>
      <c r="J12733" s="1"/>
      <c r="K12733" s="1"/>
      <c r="AA12733" s="1"/>
      <c r="AB12733" s="1"/>
      <c r="AC12733" s="1"/>
      <c r="AJ12733" s="1"/>
      <c r="AK12733" s="1"/>
      <c r="AL12733" s="1"/>
    </row>
    <row r="12734">
      <c r="I12734" s="1"/>
      <c r="J12734" s="1"/>
      <c r="K12734" s="1"/>
      <c r="AA12734" s="1"/>
      <c r="AB12734" s="1"/>
      <c r="AC12734" s="1"/>
      <c r="AJ12734" s="1"/>
      <c r="AK12734" s="1"/>
      <c r="AL12734" s="1"/>
    </row>
    <row r="12735">
      <c r="I12735" s="1"/>
      <c r="J12735" s="1"/>
      <c r="K12735" s="1"/>
      <c r="AA12735" s="1"/>
      <c r="AB12735" s="1"/>
      <c r="AC12735" s="1"/>
      <c r="AJ12735" s="1"/>
      <c r="AK12735" s="1"/>
      <c r="AL12735" s="1"/>
    </row>
    <row r="12736">
      <c r="I12736" s="1"/>
      <c r="J12736" s="1"/>
      <c r="K12736" s="1"/>
      <c r="AA12736" s="1"/>
      <c r="AB12736" s="1"/>
      <c r="AC12736" s="1"/>
      <c r="AJ12736" s="1"/>
      <c r="AK12736" s="1"/>
      <c r="AL12736" s="1"/>
    </row>
    <row r="12737">
      <c r="I12737" s="1"/>
      <c r="J12737" s="1"/>
      <c r="K12737" s="1"/>
      <c r="AA12737" s="1"/>
      <c r="AB12737" s="1"/>
      <c r="AC12737" s="1"/>
      <c r="AJ12737" s="1"/>
      <c r="AK12737" s="1"/>
      <c r="AL12737" s="1"/>
    </row>
    <row r="12738">
      <c r="I12738" s="1"/>
      <c r="J12738" s="1"/>
      <c r="K12738" s="1"/>
      <c r="AA12738" s="1"/>
      <c r="AB12738" s="1"/>
      <c r="AC12738" s="1"/>
      <c r="AJ12738" s="1"/>
      <c r="AK12738" s="1"/>
      <c r="AL12738" s="1"/>
    </row>
    <row r="12739">
      <c r="I12739" s="1"/>
      <c r="J12739" s="1"/>
      <c r="K12739" s="1"/>
      <c r="AA12739" s="1"/>
      <c r="AB12739" s="1"/>
      <c r="AC12739" s="1"/>
      <c r="AJ12739" s="1"/>
      <c r="AK12739" s="1"/>
      <c r="AL12739" s="1"/>
    </row>
    <row r="12740">
      <c r="I12740" s="1"/>
      <c r="J12740" s="1"/>
      <c r="K12740" s="1"/>
      <c r="AA12740" s="1"/>
      <c r="AB12740" s="1"/>
      <c r="AC12740" s="1"/>
      <c r="AJ12740" s="1"/>
      <c r="AK12740" s="1"/>
      <c r="AL12740" s="1"/>
    </row>
    <row r="12741">
      <c r="I12741" s="1"/>
      <c r="J12741" s="1"/>
      <c r="K12741" s="1"/>
      <c r="AA12741" s="1"/>
      <c r="AB12741" s="1"/>
      <c r="AC12741" s="1"/>
      <c r="AJ12741" s="1"/>
      <c r="AK12741" s="1"/>
      <c r="AL12741" s="1"/>
    </row>
    <row r="12742">
      <c r="I12742" s="1"/>
      <c r="J12742" s="1"/>
      <c r="K12742" s="1"/>
      <c r="AA12742" s="1"/>
      <c r="AB12742" s="1"/>
      <c r="AC12742" s="1"/>
      <c r="AJ12742" s="1"/>
      <c r="AK12742" s="1"/>
      <c r="AL12742" s="1"/>
    </row>
    <row r="12743">
      <c r="I12743" s="1"/>
      <c r="J12743" s="1"/>
      <c r="K12743" s="1"/>
      <c r="AA12743" s="1"/>
      <c r="AB12743" s="1"/>
      <c r="AC12743" s="1"/>
      <c r="AJ12743" s="1"/>
      <c r="AK12743" s="1"/>
      <c r="AL12743" s="1"/>
    </row>
    <row r="12744">
      <c r="I12744" s="1"/>
      <c r="J12744" s="1"/>
      <c r="K12744" s="1"/>
      <c r="AA12744" s="1"/>
      <c r="AB12744" s="1"/>
      <c r="AC12744" s="1"/>
      <c r="AJ12744" s="1"/>
      <c r="AK12744" s="1"/>
      <c r="AL12744" s="1"/>
    </row>
    <row r="12745">
      <c r="I12745" s="1"/>
      <c r="J12745" s="1"/>
      <c r="K12745" s="1"/>
      <c r="AA12745" s="1"/>
      <c r="AB12745" s="1"/>
      <c r="AC12745" s="1"/>
      <c r="AJ12745" s="1"/>
      <c r="AK12745" s="1"/>
      <c r="AL12745" s="1"/>
    </row>
    <row r="12746">
      <c r="I12746" s="1"/>
      <c r="J12746" s="1"/>
      <c r="K12746" s="1"/>
      <c r="AA12746" s="1"/>
      <c r="AB12746" s="1"/>
      <c r="AC12746" s="1"/>
      <c r="AJ12746" s="1"/>
      <c r="AK12746" s="1"/>
      <c r="AL12746" s="1"/>
    </row>
    <row r="12747">
      <c r="I12747" s="1"/>
      <c r="J12747" s="1"/>
      <c r="K12747" s="1"/>
      <c r="AA12747" s="1"/>
      <c r="AB12747" s="1"/>
      <c r="AC12747" s="1"/>
      <c r="AJ12747" s="1"/>
      <c r="AK12747" s="1"/>
      <c r="AL12747" s="1"/>
    </row>
    <row r="12748">
      <c r="I12748" s="1"/>
      <c r="J12748" s="1"/>
      <c r="K12748" s="1"/>
      <c r="AA12748" s="1"/>
      <c r="AB12748" s="1"/>
      <c r="AC12748" s="1"/>
      <c r="AJ12748" s="1"/>
      <c r="AK12748" s="1"/>
      <c r="AL12748" s="1"/>
    </row>
    <row r="12749">
      <c r="I12749" s="1"/>
      <c r="J12749" s="1"/>
      <c r="K12749" s="1"/>
      <c r="AA12749" s="1"/>
      <c r="AB12749" s="1"/>
      <c r="AC12749" s="1"/>
      <c r="AJ12749" s="1"/>
      <c r="AK12749" s="1"/>
      <c r="AL12749" s="1"/>
    </row>
    <row r="12750">
      <c r="I12750" s="1"/>
      <c r="J12750" s="1"/>
      <c r="K12750" s="1"/>
      <c r="AA12750" s="1"/>
      <c r="AB12750" s="1"/>
      <c r="AC12750" s="1"/>
      <c r="AJ12750" s="1"/>
      <c r="AK12750" s="1"/>
      <c r="AL12750" s="1"/>
    </row>
    <row r="12751">
      <c r="I12751" s="1"/>
      <c r="J12751" s="1"/>
      <c r="K12751" s="1"/>
      <c r="AA12751" s="1"/>
      <c r="AB12751" s="1"/>
      <c r="AC12751" s="1"/>
      <c r="AJ12751" s="1"/>
      <c r="AK12751" s="1"/>
      <c r="AL12751" s="1"/>
    </row>
    <row r="12752">
      <c r="I12752" s="1"/>
      <c r="J12752" s="1"/>
      <c r="K12752" s="1"/>
      <c r="AA12752" s="1"/>
      <c r="AB12752" s="1"/>
      <c r="AC12752" s="1"/>
      <c r="AJ12752" s="1"/>
      <c r="AK12752" s="1"/>
      <c r="AL12752" s="1"/>
    </row>
    <row r="12753">
      <c r="I12753" s="1"/>
      <c r="J12753" s="1"/>
      <c r="K12753" s="1"/>
      <c r="AA12753" s="1"/>
      <c r="AB12753" s="1"/>
      <c r="AC12753" s="1"/>
      <c r="AJ12753" s="1"/>
      <c r="AK12753" s="1"/>
      <c r="AL12753" s="1"/>
    </row>
    <row r="12754">
      <c r="I12754" s="1"/>
      <c r="J12754" s="1"/>
      <c r="K12754" s="1"/>
      <c r="AA12754" s="1"/>
      <c r="AB12754" s="1"/>
      <c r="AC12754" s="1"/>
      <c r="AJ12754" s="1"/>
      <c r="AK12754" s="1"/>
      <c r="AL12754" s="1"/>
    </row>
    <row r="12755">
      <c r="I12755" s="1"/>
      <c r="J12755" s="1"/>
      <c r="K12755" s="1"/>
      <c r="AA12755" s="1"/>
      <c r="AB12755" s="1"/>
      <c r="AC12755" s="1"/>
      <c r="AJ12755" s="1"/>
      <c r="AK12755" s="1"/>
      <c r="AL12755" s="1"/>
    </row>
    <row r="12756">
      <c r="I12756" s="1"/>
      <c r="J12756" s="1"/>
      <c r="K12756" s="1"/>
      <c r="AA12756" s="1"/>
      <c r="AB12756" s="1"/>
      <c r="AC12756" s="1"/>
      <c r="AJ12756" s="1"/>
      <c r="AK12756" s="1"/>
      <c r="AL12756" s="1"/>
    </row>
    <row r="12757">
      <c r="I12757" s="1"/>
      <c r="J12757" s="1"/>
      <c r="K12757" s="1"/>
      <c r="AA12757" s="1"/>
      <c r="AB12757" s="1"/>
      <c r="AC12757" s="1"/>
      <c r="AJ12757" s="1"/>
      <c r="AK12757" s="1"/>
      <c r="AL12757" s="1"/>
    </row>
    <row r="12758">
      <c r="I12758" s="1"/>
      <c r="J12758" s="1"/>
      <c r="K12758" s="1"/>
      <c r="AA12758" s="1"/>
      <c r="AB12758" s="1"/>
      <c r="AC12758" s="1"/>
      <c r="AJ12758" s="1"/>
      <c r="AK12758" s="1"/>
      <c r="AL12758" s="1"/>
    </row>
    <row r="12759">
      <c r="I12759" s="1"/>
      <c r="J12759" s="1"/>
      <c r="K12759" s="1"/>
      <c r="AA12759" s="1"/>
      <c r="AB12759" s="1"/>
      <c r="AC12759" s="1"/>
      <c r="AJ12759" s="1"/>
      <c r="AK12759" s="1"/>
      <c r="AL12759" s="1"/>
    </row>
    <row r="12760">
      <c r="I12760" s="1"/>
      <c r="J12760" s="1"/>
      <c r="K12760" s="1"/>
      <c r="AA12760" s="1"/>
      <c r="AB12760" s="1"/>
      <c r="AC12760" s="1"/>
      <c r="AJ12760" s="1"/>
      <c r="AK12760" s="1"/>
      <c r="AL12760" s="1"/>
    </row>
    <row r="12761">
      <c r="I12761" s="1"/>
      <c r="J12761" s="1"/>
      <c r="K12761" s="1"/>
      <c r="AA12761" s="1"/>
      <c r="AB12761" s="1"/>
      <c r="AC12761" s="1"/>
      <c r="AJ12761" s="1"/>
      <c r="AK12761" s="1"/>
      <c r="AL12761" s="1"/>
    </row>
    <row r="12762">
      <c r="I12762" s="1"/>
      <c r="J12762" s="1"/>
      <c r="K12762" s="1"/>
      <c r="AA12762" s="1"/>
      <c r="AB12762" s="1"/>
      <c r="AC12762" s="1"/>
      <c r="AJ12762" s="1"/>
      <c r="AK12762" s="1"/>
      <c r="AL12762" s="1"/>
    </row>
    <row r="12763">
      <c r="I12763" s="1"/>
      <c r="J12763" s="1"/>
      <c r="K12763" s="1"/>
      <c r="AA12763" s="1"/>
      <c r="AB12763" s="1"/>
      <c r="AC12763" s="1"/>
      <c r="AJ12763" s="1"/>
      <c r="AK12763" s="1"/>
      <c r="AL12763" s="1"/>
    </row>
    <row r="12764">
      <c r="I12764" s="1"/>
      <c r="J12764" s="1"/>
      <c r="K12764" s="1"/>
      <c r="AA12764" s="1"/>
      <c r="AB12764" s="1"/>
      <c r="AC12764" s="1"/>
      <c r="AJ12764" s="1"/>
      <c r="AK12764" s="1"/>
      <c r="AL12764" s="1"/>
    </row>
    <row r="12765">
      <c r="I12765" s="1"/>
      <c r="J12765" s="1"/>
      <c r="K12765" s="1"/>
      <c r="AA12765" s="1"/>
      <c r="AB12765" s="1"/>
      <c r="AC12765" s="1"/>
      <c r="AJ12765" s="1"/>
      <c r="AK12765" s="1"/>
      <c r="AL12765" s="1"/>
    </row>
    <row r="12766">
      <c r="I12766" s="1"/>
      <c r="J12766" s="1"/>
      <c r="K12766" s="1"/>
      <c r="AA12766" s="1"/>
      <c r="AB12766" s="1"/>
      <c r="AC12766" s="1"/>
      <c r="AJ12766" s="1"/>
      <c r="AK12766" s="1"/>
      <c r="AL12766" s="1"/>
    </row>
    <row r="12767">
      <c r="I12767" s="1"/>
      <c r="J12767" s="1"/>
      <c r="K12767" s="1"/>
      <c r="AA12767" s="1"/>
      <c r="AB12767" s="1"/>
      <c r="AC12767" s="1"/>
      <c r="AJ12767" s="1"/>
      <c r="AK12767" s="1"/>
      <c r="AL12767" s="1"/>
    </row>
    <row r="12768">
      <c r="I12768" s="1"/>
      <c r="J12768" s="1"/>
      <c r="K12768" s="1"/>
      <c r="AA12768" s="1"/>
      <c r="AB12768" s="1"/>
      <c r="AC12768" s="1"/>
      <c r="AJ12768" s="1"/>
      <c r="AK12768" s="1"/>
      <c r="AL12768" s="1"/>
    </row>
    <row r="12769">
      <c r="I12769" s="1"/>
      <c r="J12769" s="1"/>
      <c r="K12769" s="1"/>
      <c r="AA12769" s="1"/>
      <c r="AB12769" s="1"/>
      <c r="AC12769" s="1"/>
      <c r="AJ12769" s="1"/>
      <c r="AK12769" s="1"/>
      <c r="AL12769" s="1"/>
    </row>
    <row r="12770">
      <c r="I12770" s="1"/>
      <c r="J12770" s="1"/>
      <c r="K12770" s="1"/>
      <c r="AA12770" s="1"/>
      <c r="AB12770" s="1"/>
      <c r="AC12770" s="1"/>
      <c r="AJ12770" s="1"/>
      <c r="AK12770" s="1"/>
      <c r="AL12770" s="1"/>
    </row>
    <row r="12771">
      <c r="I12771" s="1"/>
      <c r="J12771" s="1"/>
      <c r="K12771" s="1"/>
      <c r="AA12771" s="1"/>
      <c r="AB12771" s="1"/>
      <c r="AC12771" s="1"/>
      <c r="AJ12771" s="1"/>
      <c r="AK12771" s="1"/>
      <c r="AL12771" s="1"/>
    </row>
    <row r="12772">
      <c r="I12772" s="1"/>
      <c r="J12772" s="1"/>
      <c r="K12772" s="1"/>
      <c r="AA12772" s="1"/>
      <c r="AB12772" s="1"/>
      <c r="AC12772" s="1"/>
      <c r="AJ12772" s="1"/>
      <c r="AK12772" s="1"/>
      <c r="AL12772" s="1"/>
    </row>
    <row r="12773">
      <c r="I12773" s="1"/>
      <c r="J12773" s="1"/>
      <c r="K12773" s="1"/>
      <c r="AA12773" s="1"/>
      <c r="AB12773" s="1"/>
      <c r="AC12773" s="1"/>
      <c r="AJ12773" s="1"/>
      <c r="AK12773" s="1"/>
      <c r="AL12773" s="1"/>
    </row>
    <row r="12774">
      <c r="I12774" s="1"/>
      <c r="J12774" s="1"/>
      <c r="K12774" s="1"/>
      <c r="AA12774" s="1"/>
      <c r="AB12774" s="1"/>
      <c r="AC12774" s="1"/>
      <c r="AJ12774" s="1"/>
      <c r="AK12774" s="1"/>
      <c r="AL12774" s="1"/>
    </row>
    <row r="12775">
      <c r="I12775" s="1"/>
      <c r="J12775" s="1"/>
      <c r="K12775" s="1"/>
      <c r="AA12775" s="1"/>
      <c r="AB12775" s="1"/>
      <c r="AC12775" s="1"/>
      <c r="AJ12775" s="1"/>
      <c r="AK12775" s="1"/>
      <c r="AL12775" s="1"/>
    </row>
    <row r="12776">
      <c r="I12776" s="1"/>
      <c r="J12776" s="1"/>
      <c r="K12776" s="1"/>
      <c r="AA12776" s="1"/>
      <c r="AB12776" s="1"/>
      <c r="AC12776" s="1"/>
      <c r="AJ12776" s="1"/>
      <c r="AK12776" s="1"/>
      <c r="AL12776" s="1"/>
    </row>
    <row r="12777">
      <c r="I12777" s="1"/>
      <c r="J12777" s="1"/>
      <c r="K12777" s="1"/>
      <c r="AA12777" s="1"/>
      <c r="AB12777" s="1"/>
      <c r="AC12777" s="1"/>
      <c r="AJ12777" s="1"/>
      <c r="AK12777" s="1"/>
      <c r="AL12777" s="1"/>
    </row>
    <row r="12778">
      <c r="I12778" s="1"/>
      <c r="J12778" s="1"/>
      <c r="K12778" s="1"/>
      <c r="AA12778" s="1"/>
      <c r="AB12778" s="1"/>
      <c r="AC12778" s="1"/>
      <c r="AJ12778" s="1"/>
      <c r="AK12778" s="1"/>
      <c r="AL12778" s="1"/>
    </row>
    <row r="12779">
      <c r="I12779" s="1"/>
      <c r="J12779" s="1"/>
      <c r="K12779" s="1"/>
      <c r="AA12779" s="1"/>
      <c r="AB12779" s="1"/>
      <c r="AC12779" s="1"/>
      <c r="AJ12779" s="1"/>
      <c r="AK12779" s="1"/>
      <c r="AL12779" s="1"/>
    </row>
    <row r="12780">
      <c r="I12780" s="1"/>
      <c r="J12780" s="1"/>
      <c r="K12780" s="1"/>
      <c r="AA12780" s="1"/>
      <c r="AB12780" s="1"/>
      <c r="AC12780" s="1"/>
      <c r="AJ12780" s="1"/>
      <c r="AK12780" s="1"/>
      <c r="AL12780" s="1"/>
    </row>
    <row r="12781">
      <c r="I12781" s="1"/>
      <c r="J12781" s="1"/>
      <c r="K12781" s="1"/>
      <c r="AA12781" s="1"/>
      <c r="AB12781" s="1"/>
      <c r="AC12781" s="1"/>
      <c r="AJ12781" s="1"/>
      <c r="AK12781" s="1"/>
      <c r="AL12781" s="1"/>
    </row>
    <row r="12782">
      <c r="I12782" s="1"/>
      <c r="J12782" s="1"/>
      <c r="K12782" s="1"/>
      <c r="AA12782" s="1"/>
      <c r="AB12782" s="1"/>
      <c r="AC12782" s="1"/>
      <c r="AJ12782" s="1"/>
      <c r="AK12782" s="1"/>
      <c r="AL12782" s="1"/>
    </row>
    <row r="12783">
      <c r="I12783" s="1"/>
      <c r="J12783" s="1"/>
      <c r="K12783" s="1"/>
      <c r="AA12783" s="1"/>
      <c r="AB12783" s="1"/>
      <c r="AC12783" s="1"/>
      <c r="AJ12783" s="1"/>
      <c r="AK12783" s="1"/>
      <c r="AL12783" s="1"/>
    </row>
    <row r="12784">
      <c r="I12784" s="1"/>
      <c r="J12784" s="1"/>
      <c r="K12784" s="1"/>
      <c r="AA12784" s="1"/>
      <c r="AB12784" s="1"/>
      <c r="AC12784" s="1"/>
      <c r="AJ12784" s="1"/>
      <c r="AK12784" s="1"/>
      <c r="AL12784" s="1"/>
    </row>
    <row r="12785">
      <c r="I12785" s="1"/>
      <c r="J12785" s="1"/>
      <c r="K12785" s="1"/>
      <c r="AA12785" s="1"/>
      <c r="AB12785" s="1"/>
      <c r="AC12785" s="1"/>
      <c r="AJ12785" s="1"/>
      <c r="AK12785" s="1"/>
      <c r="AL12785" s="1"/>
    </row>
    <row r="12786">
      <c r="I12786" s="1"/>
      <c r="J12786" s="1"/>
      <c r="K12786" s="1"/>
      <c r="AA12786" s="1"/>
      <c r="AB12786" s="1"/>
      <c r="AC12786" s="1"/>
      <c r="AJ12786" s="1"/>
      <c r="AK12786" s="1"/>
      <c r="AL12786" s="1"/>
    </row>
    <row r="12787">
      <c r="I12787" s="1"/>
      <c r="J12787" s="1"/>
      <c r="K12787" s="1"/>
      <c r="AA12787" s="1"/>
      <c r="AB12787" s="1"/>
      <c r="AC12787" s="1"/>
      <c r="AJ12787" s="1"/>
      <c r="AK12787" s="1"/>
      <c r="AL12787" s="1"/>
    </row>
    <row r="12788">
      <c r="I12788" s="1"/>
      <c r="J12788" s="1"/>
      <c r="K12788" s="1"/>
      <c r="AA12788" s="1"/>
      <c r="AB12788" s="1"/>
      <c r="AC12788" s="1"/>
      <c r="AJ12788" s="1"/>
      <c r="AK12788" s="1"/>
      <c r="AL12788" s="1"/>
    </row>
    <row r="12789">
      <c r="I12789" s="1"/>
      <c r="J12789" s="1"/>
      <c r="K12789" s="1"/>
      <c r="AA12789" s="1"/>
      <c r="AB12789" s="1"/>
      <c r="AC12789" s="1"/>
      <c r="AJ12789" s="1"/>
      <c r="AK12789" s="1"/>
      <c r="AL12789" s="1"/>
    </row>
    <row r="12790">
      <c r="I12790" s="1"/>
      <c r="J12790" s="1"/>
      <c r="K12790" s="1"/>
      <c r="AA12790" s="1"/>
      <c r="AB12790" s="1"/>
      <c r="AC12790" s="1"/>
      <c r="AJ12790" s="1"/>
      <c r="AK12790" s="1"/>
      <c r="AL12790" s="1"/>
    </row>
    <row r="12791">
      <c r="I12791" s="1"/>
      <c r="J12791" s="1"/>
      <c r="K12791" s="1"/>
      <c r="AA12791" s="1"/>
      <c r="AB12791" s="1"/>
      <c r="AC12791" s="1"/>
      <c r="AJ12791" s="1"/>
      <c r="AK12791" s="1"/>
      <c r="AL12791" s="1"/>
    </row>
    <row r="12792">
      <c r="I12792" s="1"/>
      <c r="J12792" s="1"/>
      <c r="K12792" s="1"/>
      <c r="AA12792" s="1"/>
      <c r="AB12792" s="1"/>
      <c r="AC12792" s="1"/>
      <c r="AJ12792" s="1"/>
      <c r="AK12792" s="1"/>
      <c r="AL12792" s="1"/>
    </row>
    <row r="12793">
      <c r="I12793" s="1"/>
      <c r="J12793" s="1"/>
      <c r="K12793" s="1"/>
      <c r="AA12793" s="1"/>
      <c r="AB12793" s="1"/>
      <c r="AC12793" s="1"/>
      <c r="AJ12793" s="1"/>
      <c r="AK12793" s="1"/>
      <c r="AL12793" s="1"/>
    </row>
    <row r="12794">
      <c r="I12794" s="1"/>
      <c r="J12794" s="1"/>
      <c r="K12794" s="1"/>
      <c r="AA12794" s="1"/>
      <c r="AB12794" s="1"/>
      <c r="AC12794" s="1"/>
      <c r="AJ12794" s="1"/>
      <c r="AK12794" s="1"/>
      <c r="AL12794" s="1"/>
    </row>
    <row r="12795">
      <c r="I12795" s="1"/>
      <c r="J12795" s="1"/>
      <c r="K12795" s="1"/>
      <c r="AA12795" s="1"/>
      <c r="AB12795" s="1"/>
      <c r="AC12795" s="1"/>
      <c r="AJ12795" s="1"/>
      <c r="AK12795" s="1"/>
      <c r="AL12795" s="1"/>
    </row>
    <row r="12796">
      <c r="I12796" s="1"/>
      <c r="J12796" s="1"/>
      <c r="K12796" s="1"/>
      <c r="AA12796" s="1"/>
      <c r="AB12796" s="1"/>
      <c r="AC12796" s="1"/>
      <c r="AJ12796" s="1"/>
      <c r="AK12796" s="1"/>
      <c r="AL12796" s="1"/>
    </row>
    <row r="12797">
      <c r="I12797" s="1"/>
      <c r="J12797" s="1"/>
      <c r="K12797" s="1"/>
      <c r="AA12797" s="1"/>
      <c r="AB12797" s="1"/>
      <c r="AC12797" s="1"/>
      <c r="AJ12797" s="1"/>
      <c r="AK12797" s="1"/>
      <c r="AL12797" s="1"/>
    </row>
    <row r="12798">
      <c r="I12798" s="1"/>
      <c r="J12798" s="1"/>
      <c r="K12798" s="1"/>
      <c r="AA12798" s="1"/>
      <c r="AB12798" s="1"/>
      <c r="AC12798" s="1"/>
      <c r="AJ12798" s="1"/>
      <c r="AK12798" s="1"/>
      <c r="AL12798" s="1"/>
    </row>
    <row r="12799">
      <c r="I12799" s="1"/>
      <c r="J12799" s="1"/>
      <c r="K12799" s="1"/>
      <c r="AA12799" s="1"/>
      <c r="AB12799" s="1"/>
      <c r="AC12799" s="1"/>
      <c r="AJ12799" s="1"/>
      <c r="AK12799" s="1"/>
      <c r="AL12799" s="1"/>
    </row>
    <row r="12800">
      <c r="I12800" s="1"/>
      <c r="J12800" s="1"/>
      <c r="K12800" s="1"/>
      <c r="AA12800" s="1"/>
      <c r="AB12800" s="1"/>
      <c r="AC12800" s="1"/>
      <c r="AJ12800" s="1"/>
      <c r="AK12800" s="1"/>
      <c r="AL12800" s="1"/>
    </row>
    <row r="12801">
      <c r="I12801" s="1"/>
      <c r="J12801" s="1"/>
      <c r="K12801" s="1"/>
      <c r="AA12801" s="1"/>
      <c r="AB12801" s="1"/>
      <c r="AC12801" s="1"/>
      <c r="AJ12801" s="1"/>
      <c r="AK12801" s="1"/>
      <c r="AL12801" s="1"/>
    </row>
    <row r="12802">
      <c r="I12802" s="1"/>
      <c r="J12802" s="1"/>
      <c r="K12802" s="1"/>
      <c r="AA12802" s="1"/>
      <c r="AB12802" s="1"/>
      <c r="AC12802" s="1"/>
      <c r="AJ12802" s="1"/>
      <c r="AK12802" s="1"/>
      <c r="AL12802" s="1"/>
    </row>
    <row r="12803">
      <c r="I12803" s="1"/>
      <c r="J12803" s="1"/>
      <c r="K12803" s="1"/>
      <c r="AA12803" s="1"/>
      <c r="AB12803" s="1"/>
      <c r="AC12803" s="1"/>
      <c r="AJ12803" s="1"/>
      <c r="AK12803" s="1"/>
      <c r="AL12803" s="1"/>
    </row>
    <row r="12804">
      <c r="I12804" s="1"/>
      <c r="J12804" s="1"/>
      <c r="K12804" s="1"/>
      <c r="AA12804" s="1"/>
      <c r="AB12804" s="1"/>
      <c r="AC12804" s="1"/>
      <c r="AJ12804" s="1"/>
      <c r="AK12804" s="1"/>
      <c r="AL12804" s="1"/>
    </row>
    <row r="12805">
      <c r="I12805" s="1"/>
      <c r="J12805" s="1"/>
      <c r="K12805" s="1"/>
      <c r="AA12805" s="1"/>
      <c r="AB12805" s="1"/>
      <c r="AC12805" s="1"/>
      <c r="AJ12805" s="1"/>
      <c r="AK12805" s="1"/>
      <c r="AL12805" s="1"/>
    </row>
    <row r="12806">
      <c r="I12806" s="1"/>
      <c r="J12806" s="1"/>
      <c r="K12806" s="1"/>
      <c r="AA12806" s="1"/>
      <c r="AB12806" s="1"/>
      <c r="AC12806" s="1"/>
      <c r="AJ12806" s="1"/>
      <c r="AK12806" s="1"/>
      <c r="AL12806" s="1"/>
    </row>
    <row r="12807">
      <c r="I12807" s="1"/>
      <c r="J12807" s="1"/>
      <c r="K12807" s="1"/>
      <c r="AA12807" s="1"/>
      <c r="AB12807" s="1"/>
      <c r="AC12807" s="1"/>
      <c r="AJ12807" s="1"/>
      <c r="AK12807" s="1"/>
      <c r="AL12807" s="1"/>
    </row>
    <row r="12808">
      <c r="I12808" s="1"/>
      <c r="J12808" s="1"/>
      <c r="K12808" s="1"/>
      <c r="AA12808" s="1"/>
      <c r="AB12808" s="1"/>
      <c r="AC12808" s="1"/>
      <c r="AJ12808" s="1"/>
      <c r="AK12808" s="1"/>
      <c r="AL12808" s="1"/>
    </row>
    <row r="12809">
      <c r="I12809" s="1"/>
      <c r="J12809" s="1"/>
      <c r="K12809" s="1"/>
      <c r="AA12809" s="1"/>
      <c r="AB12809" s="1"/>
      <c r="AC12809" s="1"/>
      <c r="AJ12809" s="1"/>
      <c r="AK12809" s="1"/>
      <c r="AL12809" s="1"/>
    </row>
    <row r="12810">
      <c r="I12810" s="1"/>
      <c r="J12810" s="1"/>
      <c r="K12810" s="1"/>
      <c r="AA12810" s="1"/>
      <c r="AB12810" s="1"/>
      <c r="AC12810" s="1"/>
      <c r="AJ12810" s="1"/>
      <c r="AK12810" s="1"/>
      <c r="AL12810" s="1"/>
    </row>
    <row r="12811">
      <c r="I12811" s="1"/>
      <c r="J12811" s="1"/>
      <c r="K12811" s="1"/>
      <c r="AA12811" s="1"/>
      <c r="AB12811" s="1"/>
      <c r="AC12811" s="1"/>
      <c r="AJ12811" s="1"/>
      <c r="AK12811" s="1"/>
      <c r="AL12811" s="1"/>
    </row>
    <row r="12812">
      <c r="I12812" s="1"/>
      <c r="J12812" s="1"/>
      <c r="K12812" s="1"/>
      <c r="AA12812" s="1"/>
      <c r="AB12812" s="1"/>
      <c r="AC12812" s="1"/>
      <c r="AJ12812" s="1"/>
      <c r="AK12812" s="1"/>
      <c r="AL12812" s="1"/>
    </row>
    <row r="12813">
      <c r="I12813" s="1"/>
      <c r="J12813" s="1"/>
      <c r="K12813" s="1"/>
      <c r="AA12813" s="1"/>
      <c r="AB12813" s="1"/>
      <c r="AC12813" s="1"/>
      <c r="AJ12813" s="1"/>
      <c r="AK12813" s="1"/>
      <c r="AL12813" s="1"/>
    </row>
    <row r="12814">
      <c r="I12814" s="1"/>
      <c r="J12814" s="1"/>
      <c r="K12814" s="1"/>
      <c r="AA12814" s="1"/>
      <c r="AB12814" s="1"/>
      <c r="AC12814" s="1"/>
      <c r="AJ12814" s="1"/>
      <c r="AK12814" s="1"/>
      <c r="AL12814" s="1"/>
    </row>
    <row r="12815">
      <c r="I12815" s="1"/>
      <c r="J12815" s="1"/>
      <c r="K12815" s="1"/>
      <c r="AA12815" s="1"/>
      <c r="AB12815" s="1"/>
      <c r="AC12815" s="1"/>
      <c r="AJ12815" s="1"/>
      <c r="AK12815" s="1"/>
      <c r="AL12815" s="1"/>
    </row>
    <row r="12816">
      <c r="I12816" s="1"/>
      <c r="J12816" s="1"/>
      <c r="K12816" s="1"/>
      <c r="AA12816" s="1"/>
      <c r="AB12816" s="1"/>
      <c r="AC12816" s="1"/>
      <c r="AJ12816" s="1"/>
      <c r="AK12816" s="1"/>
      <c r="AL12816" s="1"/>
    </row>
    <row r="12817">
      <c r="I12817" s="1"/>
      <c r="J12817" s="1"/>
      <c r="K12817" s="1"/>
      <c r="AA12817" s="1"/>
      <c r="AB12817" s="1"/>
      <c r="AC12817" s="1"/>
      <c r="AJ12817" s="1"/>
      <c r="AK12817" s="1"/>
      <c r="AL12817" s="1"/>
    </row>
    <row r="12818">
      <c r="I12818" s="1"/>
      <c r="J12818" s="1"/>
      <c r="K12818" s="1"/>
      <c r="AA12818" s="1"/>
      <c r="AB12818" s="1"/>
      <c r="AC12818" s="1"/>
      <c r="AJ12818" s="1"/>
      <c r="AK12818" s="1"/>
      <c r="AL12818" s="1"/>
    </row>
    <row r="12819">
      <c r="I12819" s="1"/>
      <c r="J12819" s="1"/>
      <c r="K12819" s="1"/>
      <c r="AA12819" s="1"/>
      <c r="AB12819" s="1"/>
      <c r="AC12819" s="1"/>
      <c r="AJ12819" s="1"/>
      <c r="AK12819" s="1"/>
      <c r="AL12819" s="1"/>
    </row>
    <row r="12820">
      <c r="I12820" s="1"/>
      <c r="J12820" s="1"/>
      <c r="K12820" s="1"/>
      <c r="AA12820" s="1"/>
      <c r="AB12820" s="1"/>
      <c r="AC12820" s="1"/>
      <c r="AJ12820" s="1"/>
      <c r="AK12820" s="1"/>
      <c r="AL12820" s="1"/>
    </row>
    <row r="12821">
      <c r="I12821" s="1"/>
      <c r="J12821" s="1"/>
      <c r="K12821" s="1"/>
      <c r="AA12821" s="1"/>
      <c r="AB12821" s="1"/>
      <c r="AC12821" s="1"/>
      <c r="AJ12821" s="1"/>
      <c r="AK12821" s="1"/>
      <c r="AL12821" s="1"/>
    </row>
    <row r="12822">
      <c r="I12822" s="1"/>
      <c r="J12822" s="1"/>
      <c r="K12822" s="1"/>
      <c r="AA12822" s="1"/>
      <c r="AB12822" s="1"/>
      <c r="AC12822" s="1"/>
      <c r="AJ12822" s="1"/>
      <c r="AK12822" s="1"/>
      <c r="AL12822" s="1"/>
    </row>
    <row r="12823">
      <c r="I12823" s="1"/>
      <c r="J12823" s="1"/>
      <c r="K12823" s="1"/>
      <c r="AA12823" s="1"/>
      <c r="AB12823" s="1"/>
      <c r="AC12823" s="1"/>
      <c r="AJ12823" s="1"/>
      <c r="AK12823" s="1"/>
      <c r="AL12823" s="1"/>
    </row>
    <row r="12824">
      <c r="I12824" s="1"/>
      <c r="J12824" s="1"/>
      <c r="K12824" s="1"/>
      <c r="AA12824" s="1"/>
      <c r="AB12824" s="1"/>
      <c r="AC12824" s="1"/>
      <c r="AJ12824" s="1"/>
      <c r="AK12824" s="1"/>
      <c r="AL12824" s="1"/>
    </row>
    <row r="12825">
      <c r="I12825" s="1"/>
      <c r="J12825" s="1"/>
      <c r="K12825" s="1"/>
      <c r="AA12825" s="1"/>
      <c r="AB12825" s="1"/>
      <c r="AC12825" s="1"/>
      <c r="AJ12825" s="1"/>
      <c r="AK12825" s="1"/>
      <c r="AL12825" s="1"/>
    </row>
    <row r="12826">
      <c r="I12826" s="1"/>
      <c r="J12826" s="1"/>
      <c r="K12826" s="1"/>
      <c r="AA12826" s="1"/>
      <c r="AB12826" s="1"/>
      <c r="AC12826" s="1"/>
      <c r="AJ12826" s="1"/>
      <c r="AK12826" s="1"/>
      <c r="AL12826" s="1"/>
    </row>
    <row r="12827">
      <c r="I12827" s="1"/>
      <c r="J12827" s="1"/>
      <c r="K12827" s="1"/>
      <c r="AA12827" s="1"/>
      <c r="AB12827" s="1"/>
      <c r="AC12827" s="1"/>
      <c r="AJ12827" s="1"/>
      <c r="AK12827" s="1"/>
      <c r="AL12827" s="1"/>
    </row>
    <row r="12828">
      <c r="I12828" s="1"/>
      <c r="J12828" s="1"/>
      <c r="K12828" s="1"/>
      <c r="AA12828" s="1"/>
      <c r="AB12828" s="1"/>
      <c r="AC12828" s="1"/>
      <c r="AJ12828" s="1"/>
      <c r="AK12828" s="1"/>
      <c r="AL12828" s="1"/>
    </row>
    <row r="12829">
      <c r="I12829" s="1"/>
      <c r="J12829" s="1"/>
      <c r="K12829" s="1"/>
      <c r="AA12829" s="1"/>
      <c r="AB12829" s="1"/>
      <c r="AC12829" s="1"/>
      <c r="AJ12829" s="1"/>
      <c r="AK12829" s="1"/>
      <c r="AL12829" s="1"/>
    </row>
    <row r="12830">
      <c r="I12830" s="1"/>
      <c r="J12830" s="1"/>
      <c r="K12830" s="1"/>
      <c r="AA12830" s="1"/>
      <c r="AB12830" s="1"/>
      <c r="AC12830" s="1"/>
      <c r="AJ12830" s="1"/>
      <c r="AK12830" s="1"/>
      <c r="AL12830" s="1"/>
    </row>
    <row r="12831">
      <c r="I12831" s="1"/>
      <c r="J12831" s="1"/>
      <c r="K12831" s="1"/>
      <c r="AA12831" s="1"/>
      <c r="AB12831" s="1"/>
      <c r="AC12831" s="1"/>
      <c r="AJ12831" s="1"/>
      <c r="AK12831" s="1"/>
      <c r="AL12831" s="1"/>
    </row>
    <row r="12832">
      <c r="I12832" s="1"/>
      <c r="J12832" s="1"/>
      <c r="K12832" s="1"/>
      <c r="AA12832" s="1"/>
      <c r="AB12832" s="1"/>
      <c r="AC12832" s="1"/>
      <c r="AJ12832" s="1"/>
      <c r="AK12832" s="1"/>
      <c r="AL12832" s="1"/>
    </row>
    <row r="12833">
      <c r="I12833" s="1"/>
      <c r="J12833" s="1"/>
      <c r="K12833" s="1"/>
      <c r="AA12833" s="1"/>
      <c r="AB12833" s="1"/>
      <c r="AC12833" s="1"/>
      <c r="AJ12833" s="1"/>
      <c r="AK12833" s="1"/>
      <c r="AL12833" s="1"/>
    </row>
    <row r="12834">
      <c r="I12834" s="1"/>
      <c r="J12834" s="1"/>
      <c r="K12834" s="1"/>
      <c r="AA12834" s="1"/>
      <c r="AB12834" s="1"/>
      <c r="AC12834" s="1"/>
      <c r="AJ12834" s="1"/>
      <c r="AK12834" s="1"/>
      <c r="AL12834" s="1"/>
    </row>
    <row r="12835">
      <c r="I12835" s="1"/>
      <c r="J12835" s="1"/>
      <c r="K12835" s="1"/>
      <c r="AA12835" s="1"/>
      <c r="AB12835" s="1"/>
      <c r="AC12835" s="1"/>
      <c r="AJ12835" s="1"/>
      <c r="AK12835" s="1"/>
      <c r="AL12835" s="1"/>
    </row>
    <row r="12836">
      <c r="I12836" s="1"/>
      <c r="J12836" s="1"/>
      <c r="K12836" s="1"/>
      <c r="AA12836" s="1"/>
      <c r="AB12836" s="1"/>
      <c r="AC12836" s="1"/>
      <c r="AJ12836" s="1"/>
      <c r="AK12836" s="1"/>
      <c r="AL12836" s="1"/>
    </row>
    <row r="12837">
      <c r="I12837" s="1"/>
      <c r="J12837" s="1"/>
      <c r="K12837" s="1"/>
      <c r="AA12837" s="1"/>
      <c r="AB12837" s="1"/>
      <c r="AC12837" s="1"/>
      <c r="AJ12837" s="1"/>
      <c r="AK12837" s="1"/>
      <c r="AL12837" s="1"/>
    </row>
    <row r="12838">
      <c r="I12838" s="1"/>
      <c r="J12838" s="1"/>
      <c r="K12838" s="1"/>
      <c r="AA12838" s="1"/>
      <c r="AB12838" s="1"/>
      <c r="AC12838" s="1"/>
      <c r="AJ12838" s="1"/>
      <c r="AK12838" s="1"/>
      <c r="AL12838" s="1"/>
    </row>
    <row r="12839">
      <c r="I12839" s="1"/>
      <c r="J12839" s="1"/>
      <c r="K12839" s="1"/>
      <c r="AA12839" s="1"/>
      <c r="AB12839" s="1"/>
      <c r="AC12839" s="1"/>
      <c r="AJ12839" s="1"/>
      <c r="AK12839" s="1"/>
      <c r="AL12839" s="1"/>
    </row>
    <row r="12840">
      <c r="I12840" s="1"/>
      <c r="J12840" s="1"/>
      <c r="K12840" s="1"/>
      <c r="AA12840" s="1"/>
      <c r="AB12840" s="1"/>
      <c r="AC12840" s="1"/>
      <c r="AJ12840" s="1"/>
      <c r="AK12840" s="1"/>
      <c r="AL12840" s="1"/>
    </row>
    <row r="12841">
      <c r="I12841" s="1"/>
      <c r="J12841" s="1"/>
      <c r="K12841" s="1"/>
      <c r="AA12841" s="1"/>
      <c r="AB12841" s="1"/>
      <c r="AC12841" s="1"/>
      <c r="AJ12841" s="1"/>
      <c r="AK12841" s="1"/>
      <c r="AL12841" s="1"/>
    </row>
    <row r="12842">
      <c r="I12842" s="1"/>
      <c r="J12842" s="1"/>
      <c r="K12842" s="1"/>
      <c r="AA12842" s="1"/>
      <c r="AB12842" s="1"/>
      <c r="AC12842" s="1"/>
      <c r="AJ12842" s="1"/>
      <c r="AK12842" s="1"/>
      <c r="AL12842" s="1"/>
    </row>
    <row r="12843">
      <c r="I12843" s="1"/>
      <c r="J12843" s="1"/>
      <c r="K12843" s="1"/>
      <c r="AA12843" s="1"/>
      <c r="AB12843" s="1"/>
      <c r="AC12843" s="1"/>
      <c r="AJ12843" s="1"/>
      <c r="AK12843" s="1"/>
      <c r="AL12843" s="1"/>
    </row>
    <row r="12844">
      <c r="I12844" s="1"/>
      <c r="J12844" s="1"/>
      <c r="K12844" s="1"/>
      <c r="AA12844" s="1"/>
      <c r="AB12844" s="1"/>
      <c r="AC12844" s="1"/>
      <c r="AJ12844" s="1"/>
      <c r="AK12844" s="1"/>
      <c r="AL12844" s="1"/>
    </row>
    <row r="12845">
      <c r="I12845" s="1"/>
      <c r="J12845" s="1"/>
      <c r="K12845" s="1"/>
      <c r="AA12845" s="1"/>
      <c r="AB12845" s="1"/>
      <c r="AC12845" s="1"/>
      <c r="AJ12845" s="1"/>
      <c r="AK12845" s="1"/>
      <c r="AL12845" s="1"/>
    </row>
    <row r="12846">
      <c r="I12846" s="1"/>
      <c r="J12846" s="1"/>
      <c r="K12846" s="1"/>
      <c r="AA12846" s="1"/>
      <c r="AB12846" s="1"/>
      <c r="AC12846" s="1"/>
      <c r="AJ12846" s="1"/>
      <c r="AK12846" s="1"/>
      <c r="AL12846" s="1"/>
    </row>
    <row r="12847">
      <c r="I12847" s="1"/>
      <c r="J12847" s="1"/>
      <c r="K12847" s="1"/>
      <c r="AA12847" s="1"/>
      <c r="AB12847" s="1"/>
      <c r="AC12847" s="1"/>
      <c r="AJ12847" s="1"/>
      <c r="AK12847" s="1"/>
      <c r="AL12847" s="1"/>
    </row>
    <row r="12848">
      <c r="I12848" s="1"/>
      <c r="J12848" s="1"/>
      <c r="K12848" s="1"/>
      <c r="AA12848" s="1"/>
      <c r="AB12848" s="1"/>
      <c r="AC12848" s="1"/>
      <c r="AJ12848" s="1"/>
      <c r="AK12848" s="1"/>
      <c r="AL12848" s="1"/>
    </row>
    <row r="12849">
      <c r="I12849" s="1"/>
      <c r="J12849" s="1"/>
      <c r="K12849" s="1"/>
      <c r="AA12849" s="1"/>
      <c r="AB12849" s="1"/>
      <c r="AC12849" s="1"/>
      <c r="AJ12849" s="1"/>
      <c r="AK12849" s="1"/>
      <c r="AL12849" s="1"/>
    </row>
    <row r="12850">
      <c r="I12850" s="1"/>
      <c r="J12850" s="1"/>
      <c r="K12850" s="1"/>
      <c r="AA12850" s="1"/>
      <c r="AB12850" s="1"/>
      <c r="AC12850" s="1"/>
      <c r="AJ12850" s="1"/>
      <c r="AK12850" s="1"/>
      <c r="AL12850" s="1"/>
    </row>
    <row r="12851">
      <c r="I12851" s="1"/>
      <c r="J12851" s="1"/>
      <c r="K12851" s="1"/>
      <c r="AA12851" s="1"/>
      <c r="AB12851" s="1"/>
      <c r="AC12851" s="1"/>
      <c r="AJ12851" s="1"/>
      <c r="AK12851" s="1"/>
      <c r="AL12851" s="1"/>
    </row>
    <row r="12852">
      <c r="I12852" s="1"/>
      <c r="J12852" s="1"/>
      <c r="K12852" s="1"/>
      <c r="AA12852" s="1"/>
      <c r="AB12852" s="1"/>
      <c r="AC12852" s="1"/>
      <c r="AJ12852" s="1"/>
      <c r="AK12852" s="1"/>
      <c r="AL12852" s="1"/>
    </row>
    <row r="12853">
      <c r="I12853" s="1"/>
      <c r="J12853" s="1"/>
      <c r="K12853" s="1"/>
      <c r="AA12853" s="1"/>
      <c r="AB12853" s="1"/>
      <c r="AC12853" s="1"/>
      <c r="AJ12853" s="1"/>
      <c r="AK12853" s="1"/>
      <c r="AL12853" s="1"/>
    </row>
    <row r="12854">
      <c r="I12854" s="1"/>
      <c r="J12854" s="1"/>
      <c r="K12854" s="1"/>
      <c r="AA12854" s="1"/>
      <c r="AB12854" s="1"/>
      <c r="AC12854" s="1"/>
      <c r="AJ12854" s="1"/>
      <c r="AK12854" s="1"/>
      <c r="AL12854" s="1"/>
    </row>
    <row r="12855">
      <c r="I12855" s="1"/>
      <c r="J12855" s="1"/>
      <c r="K12855" s="1"/>
      <c r="AA12855" s="1"/>
      <c r="AB12855" s="1"/>
      <c r="AC12855" s="1"/>
      <c r="AJ12855" s="1"/>
      <c r="AK12855" s="1"/>
      <c r="AL12855" s="1"/>
    </row>
    <row r="12856">
      <c r="I12856" s="1"/>
      <c r="J12856" s="1"/>
      <c r="K12856" s="1"/>
      <c r="AA12856" s="1"/>
      <c r="AB12856" s="1"/>
      <c r="AC12856" s="1"/>
      <c r="AJ12856" s="1"/>
      <c r="AK12856" s="1"/>
      <c r="AL12856" s="1"/>
    </row>
    <row r="12857">
      <c r="I12857" s="1"/>
      <c r="J12857" s="1"/>
      <c r="K12857" s="1"/>
      <c r="AA12857" s="1"/>
      <c r="AB12857" s="1"/>
      <c r="AC12857" s="1"/>
      <c r="AJ12857" s="1"/>
      <c r="AK12857" s="1"/>
      <c r="AL12857" s="1"/>
    </row>
    <row r="12858">
      <c r="I12858" s="1"/>
      <c r="J12858" s="1"/>
      <c r="K12858" s="1"/>
      <c r="AA12858" s="1"/>
      <c r="AB12858" s="1"/>
      <c r="AC12858" s="1"/>
      <c r="AJ12858" s="1"/>
      <c r="AK12858" s="1"/>
      <c r="AL12858" s="1"/>
    </row>
    <row r="12859">
      <c r="I12859" s="1"/>
      <c r="J12859" s="1"/>
      <c r="K12859" s="1"/>
      <c r="AA12859" s="1"/>
      <c r="AB12859" s="1"/>
      <c r="AC12859" s="1"/>
      <c r="AJ12859" s="1"/>
      <c r="AK12859" s="1"/>
      <c r="AL12859" s="1"/>
    </row>
    <row r="12860">
      <c r="I12860" s="1"/>
      <c r="J12860" s="1"/>
      <c r="K12860" s="1"/>
      <c r="AA12860" s="1"/>
      <c r="AB12860" s="1"/>
      <c r="AC12860" s="1"/>
      <c r="AJ12860" s="1"/>
      <c r="AK12860" s="1"/>
      <c r="AL12860" s="1"/>
    </row>
    <row r="12861">
      <c r="I12861" s="1"/>
      <c r="J12861" s="1"/>
      <c r="K12861" s="1"/>
      <c r="AA12861" s="1"/>
      <c r="AB12861" s="1"/>
      <c r="AC12861" s="1"/>
      <c r="AJ12861" s="1"/>
      <c r="AK12861" s="1"/>
      <c r="AL12861" s="1"/>
    </row>
    <row r="12862">
      <c r="I12862" s="1"/>
      <c r="J12862" s="1"/>
      <c r="K12862" s="1"/>
      <c r="AA12862" s="1"/>
      <c r="AB12862" s="1"/>
      <c r="AC12862" s="1"/>
      <c r="AJ12862" s="1"/>
      <c r="AK12862" s="1"/>
      <c r="AL12862" s="1"/>
    </row>
    <row r="12863">
      <c r="I12863" s="1"/>
      <c r="J12863" s="1"/>
      <c r="K12863" s="1"/>
      <c r="AA12863" s="1"/>
      <c r="AB12863" s="1"/>
      <c r="AC12863" s="1"/>
      <c r="AJ12863" s="1"/>
      <c r="AK12863" s="1"/>
      <c r="AL12863" s="1"/>
    </row>
    <row r="12864">
      <c r="I12864" s="1"/>
      <c r="J12864" s="1"/>
      <c r="K12864" s="1"/>
      <c r="AA12864" s="1"/>
      <c r="AB12864" s="1"/>
      <c r="AC12864" s="1"/>
      <c r="AJ12864" s="1"/>
      <c r="AK12864" s="1"/>
      <c r="AL12864" s="1"/>
    </row>
    <row r="12865">
      <c r="I12865" s="1"/>
      <c r="J12865" s="1"/>
      <c r="K12865" s="1"/>
      <c r="AA12865" s="1"/>
      <c r="AB12865" s="1"/>
      <c r="AC12865" s="1"/>
      <c r="AJ12865" s="1"/>
      <c r="AK12865" s="1"/>
      <c r="AL12865" s="1"/>
    </row>
    <row r="12866">
      <c r="I12866" s="1"/>
      <c r="J12866" s="1"/>
      <c r="K12866" s="1"/>
      <c r="AA12866" s="1"/>
      <c r="AB12866" s="1"/>
      <c r="AC12866" s="1"/>
      <c r="AJ12866" s="1"/>
      <c r="AK12866" s="1"/>
      <c r="AL12866" s="1"/>
    </row>
    <row r="12867">
      <c r="I12867" s="1"/>
      <c r="J12867" s="1"/>
      <c r="K12867" s="1"/>
      <c r="AA12867" s="1"/>
      <c r="AB12867" s="1"/>
      <c r="AC12867" s="1"/>
      <c r="AJ12867" s="1"/>
      <c r="AK12867" s="1"/>
      <c r="AL12867" s="1"/>
    </row>
    <row r="12868">
      <c r="I12868" s="1"/>
      <c r="J12868" s="1"/>
      <c r="K12868" s="1"/>
      <c r="AA12868" s="1"/>
      <c r="AB12868" s="1"/>
      <c r="AC12868" s="1"/>
      <c r="AJ12868" s="1"/>
      <c r="AK12868" s="1"/>
      <c r="AL12868" s="1"/>
    </row>
    <row r="12869">
      <c r="I12869" s="1"/>
      <c r="J12869" s="1"/>
      <c r="K12869" s="1"/>
      <c r="AA12869" s="1"/>
      <c r="AB12869" s="1"/>
      <c r="AC12869" s="1"/>
      <c r="AJ12869" s="1"/>
      <c r="AK12869" s="1"/>
      <c r="AL12869" s="1"/>
    </row>
    <row r="12870">
      <c r="I12870" s="1"/>
      <c r="J12870" s="1"/>
      <c r="K12870" s="1"/>
      <c r="AA12870" s="1"/>
      <c r="AB12870" s="1"/>
      <c r="AC12870" s="1"/>
      <c r="AJ12870" s="1"/>
      <c r="AK12870" s="1"/>
      <c r="AL12870" s="1"/>
    </row>
    <row r="12871">
      <c r="I12871" s="1"/>
      <c r="J12871" s="1"/>
      <c r="K12871" s="1"/>
      <c r="AA12871" s="1"/>
      <c r="AB12871" s="1"/>
      <c r="AC12871" s="1"/>
      <c r="AJ12871" s="1"/>
      <c r="AK12871" s="1"/>
      <c r="AL12871" s="1"/>
    </row>
    <row r="12872">
      <c r="I12872" s="1"/>
      <c r="J12872" s="1"/>
      <c r="K12872" s="1"/>
      <c r="AA12872" s="1"/>
      <c r="AB12872" s="1"/>
      <c r="AC12872" s="1"/>
      <c r="AJ12872" s="1"/>
      <c r="AK12872" s="1"/>
      <c r="AL12872" s="1"/>
    </row>
    <row r="12873">
      <c r="I12873" s="1"/>
      <c r="J12873" s="1"/>
      <c r="K12873" s="1"/>
      <c r="AA12873" s="1"/>
      <c r="AB12873" s="1"/>
      <c r="AC12873" s="1"/>
      <c r="AJ12873" s="1"/>
      <c r="AK12873" s="1"/>
      <c r="AL12873" s="1"/>
    </row>
    <row r="12874">
      <c r="I12874" s="1"/>
      <c r="J12874" s="1"/>
      <c r="K12874" s="1"/>
      <c r="AA12874" s="1"/>
      <c r="AB12874" s="1"/>
      <c r="AC12874" s="1"/>
      <c r="AJ12874" s="1"/>
      <c r="AK12874" s="1"/>
      <c r="AL12874" s="1"/>
    </row>
    <row r="12875">
      <c r="I12875" s="1"/>
      <c r="J12875" s="1"/>
      <c r="K12875" s="1"/>
      <c r="AA12875" s="1"/>
      <c r="AB12875" s="1"/>
      <c r="AC12875" s="1"/>
      <c r="AJ12875" s="1"/>
      <c r="AK12875" s="1"/>
      <c r="AL12875" s="1"/>
    </row>
    <row r="12876">
      <c r="I12876" s="1"/>
      <c r="J12876" s="1"/>
      <c r="K12876" s="1"/>
      <c r="AA12876" s="1"/>
      <c r="AB12876" s="1"/>
      <c r="AC12876" s="1"/>
      <c r="AJ12876" s="1"/>
      <c r="AK12876" s="1"/>
      <c r="AL12876" s="1"/>
    </row>
    <row r="12877">
      <c r="I12877" s="1"/>
      <c r="J12877" s="1"/>
      <c r="K12877" s="1"/>
      <c r="AA12877" s="1"/>
      <c r="AB12877" s="1"/>
      <c r="AC12877" s="1"/>
      <c r="AJ12877" s="1"/>
      <c r="AK12877" s="1"/>
      <c r="AL12877" s="1"/>
    </row>
    <row r="12878">
      <c r="I12878" s="1"/>
      <c r="J12878" s="1"/>
      <c r="K12878" s="1"/>
      <c r="AA12878" s="1"/>
      <c r="AB12878" s="1"/>
      <c r="AC12878" s="1"/>
      <c r="AJ12878" s="1"/>
      <c r="AK12878" s="1"/>
      <c r="AL12878" s="1"/>
    </row>
    <row r="12879">
      <c r="I12879" s="1"/>
      <c r="J12879" s="1"/>
      <c r="K12879" s="1"/>
      <c r="AA12879" s="1"/>
      <c r="AB12879" s="1"/>
      <c r="AC12879" s="1"/>
      <c r="AJ12879" s="1"/>
      <c r="AK12879" s="1"/>
      <c r="AL12879" s="1"/>
    </row>
    <row r="12880">
      <c r="I12880" s="1"/>
      <c r="J12880" s="1"/>
      <c r="K12880" s="1"/>
      <c r="AA12880" s="1"/>
      <c r="AB12880" s="1"/>
      <c r="AC12880" s="1"/>
      <c r="AJ12880" s="1"/>
      <c r="AK12880" s="1"/>
      <c r="AL12880" s="1"/>
    </row>
    <row r="12881">
      <c r="I12881" s="1"/>
      <c r="J12881" s="1"/>
      <c r="K12881" s="1"/>
      <c r="AA12881" s="1"/>
      <c r="AB12881" s="1"/>
      <c r="AC12881" s="1"/>
      <c r="AJ12881" s="1"/>
      <c r="AK12881" s="1"/>
      <c r="AL12881" s="1"/>
    </row>
    <row r="12882">
      <c r="I12882" s="1"/>
      <c r="J12882" s="1"/>
      <c r="K12882" s="1"/>
      <c r="AA12882" s="1"/>
      <c r="AB12882" s="1"/>
      <c r="AC12882" s="1"/>
      <c r="AJ12882" s="1"/>
      <c r="AK12882" s="1"/>
      <c r="AL12882" s="1"/>
    </row>
    <row r="12883">
      <c r="I12883" s="1"/>
      <c r="J12883" s="1"/>
      <c r="K12883" s="1"/>
      <c r="AA12883" s="1"/>
      <c r="AB12883" s="1"/>
      <c r="AC12883" s="1"/>
      <c r="AJ12883" s="1"/>
      <c r="AK12883" s="1"/>
      <c r="AL12883" s="1"/>
    </row>
    <row r="12884">
      <c r="I12884" s="1"/>
      <c r="J12884" s="1"/>
      <c r="K12884" s="1"/>
      <c r="AA12884" s="1"/>
      <c r="AB12884" s="1"/>
      <c r="AC12884" s="1"/>
      <c r="AJ12884" s="1"/>
      <c r="AK12884" s="1"/>
      <c r="AL12884" s="1"/>
    </row>
    <row r="12885">
      <c r="I12885" s="1"/>
      <c r="J12885" s="1"/>
      <c r="K12885" s="1"/>
      <c r="AA12885" s="1"/>
      <c r="AB12885" s="1"/>
      <c r="AC12885" s="1"/>
      <c r="AJ12885" s="1"/>
      <c r="AK12885" s="1"/>
      <c r="AL12885" s="1"/>
    </row>
    <row r="12886">
      <c r="I12886" s="1"/>
      <c r="J12886" s="1"/>
      <c r="K12886" s="1"/>
      <c r="AA12886" s="1"/>
      <c r="AB12886" s="1"/>
      <c r="AC12886" s="1"/>
      <c r="AJ12886" s="1"/>
      <c r="AK12886" s="1"/>
      <c r="AL12886" s="1"/>
    </row>
    <row r="12887">
      <c r="I12887" s="1"/>
      <c r="J12887" s="1"/>
      <c r="K12887" s="1"/>
      <c r="AA12887" s="1"/>
      <c r="AB12887" s="1"/>
      <c r="AC12887" s="1"/>
      <c r="AJ12887" s="1"/>
      <c r="AK12887" s="1"/>
      <c r="AL12887" s="1"/>
    </row>
    <row r="12888">
      <c r="I12888" s="1"/>
      <c r="J12888" s="1"/>
      <c r="K12888" s="1"/>
      <c r="AA12888" s="1"/>
      <c r="AB12888" s="1"/>
      <c r="AC12888" s="1"/>
      <c r="AJ12888" s="1"/>
      <c r="AK12888" s="1"/>
      <c r="AL12888" s="1"/>
    </row>
    <row r="12889">
      <c r="I12889" s="1"/>
      <c r="J12889" s="1"/>
      <c r="K12889" s="1"/>
      <c r="AA12889" s="1"/>
      <c r="AB12889" s="1"/>
      <c r="AC12889" s="1"/>
      <c r="AJ12889" s="1"/>
      <c r="AK12889" s="1"/>
      <c r="AL12889" s="1"/>
    </row>
    <row r="12890">
      <c r="I12890" s="1"/>
      <c r="J12890" s="1"/>
      <c r="K12890" s="1"/>
      <c r="AA12890" s="1"/>
      <c r="AB12890" s="1"/>
      <c r="AC12890" s="1"/>
      <c r="AJ12890" s="1"/>
      <c r="AK12890" s="1"/>
      <c r="AL12890" s="1"/>
    </row>
    <row r="12891">
      <c r="I12891" s="1"/>
      <c r="J12891" s="1"/>
      <c r="K12891" s="1"/>
      <c r="AA12891" s="1"/>
      <c r="AB12891" s="1"/>
      <c r="AC12891" s="1"/>
      <c r="AJ12891" s="1"/>
      <c r="AK12891" s="1"/>
      <c r="AL12891" s="1"/>
    </row>
    <row r="12892">
      <c r="I12892" s="1"/>
      <c r="J12892" s="1"/>
      <c r="K12892" s="1"/>
      <c r="AA12892" s="1"/>
      <c r="AB12892" s="1"/>
      <c r="AC12892" s="1"/>
      <c r="AJ12892" s="1"/>
      <c r="AK12892" s="1"/>
      <c r="AL12892" s="1"/>
    </row>
    <row r="12893">
      <c r="I12893" s="1"/>
      <c r="J12893" s="1"/>
      <c r="K12893" s="1"/>
      <c r="AA12893" s="1"/>
      <c r="AB12893" s="1"/>
      <c r="AC12893" s="1"/>
      <c r="AJ12893" s="1"/>
      <c r="AK12893" s="1"/>
      <c r="AL12893" s="1"/>
    </row>
    <row r="12894">
      <c r="I12894" s="1"/>
      <c r="J12894" s="1"/>
      <c r="K12894" s="1"/>
      <c r="AA12894" s="1"/>
      <c r="AB12894" s="1"/>
      <c r="AC12894" s="1"/>
      <c r="AJ12894" s="1"/>
      <c r="AK12894" s="1"/>
      <c r="AL12894" s="1"/>
    </row>
    <row r="12895">
      <c r="I12895" s="1"/>
      <c r="J12895" s="1"/>
      <c r="K12895" s="1"/>
      <c r="AA12895" s="1"/>
      <c r="AB12895" s="1"/>
      <c r="AC12895" s="1"/>
      <c r="AJ12895" s="1"/>
      <c r="AK12895" s="1"/>
      <c r="AL12895" s="1"/>
    </row>
    <row r="12896">
      <c r="I12896" s="1"/>
      <c r="J12896" s="1"/>
      <c r="K12896" s="1"/>
      <c r="AA12896" s="1"/>
      <c r="AB12896" s="1"/>
      <c r="AC12896" s="1"/>
      <c r="AJ12896" s="1"/>
      <c r="AK12896" s="1"/>
      <c r="AL12896" s="1"/>
    </row>
    <row r="12897">
      <c r="I12897" s="1"/>
      <c r="J12897" s="1"/>
      <c r="K12897" s="1"/>
      <c r="AA12897" s="1"/>
      <c r="AB12897" s="1"/>
      <c r="AC12897" s="1"/>
      <c r="AJ12897" s="1"/>
      <c r="AK12897" s="1"/>
      <c r="AL12897" s="1"/>
    </row>
    <row r="12898">
      <c r="I12898" s="1"/>
      <c r="J12898" s="1"/>
      <c r="K12898" s="1"/>
      <c r="AA12898" s="1"/>
      <c r="AB12898" s="1"/>
      <c r="AC12898" s="1"/>
      <c r="AJ12898" s="1"/>
      <c r="AK12898" s="1"/>
      <c r="AL12898" s="1"/>
    </row>
    <row r="12899">
      <c r="I12899" s="1"/>
      <c r="J12899" s="1"/>
      <c r="K12899" s="1"/>
      <c r="AA12899" s="1"/>
      <c r="AB12899" s="1"/>
      <c r="AC12899" s="1"/>
      <c r="AJ12899" s="1"/>
      <c r="AK12899" s="1"/>
      <c r="AL12899" s="1"/>
    </row>
    <row r="12900">
      <c r="I12900" s="1"/>
      <c r="J12900" s="1"/>
      <c r="K12900" s="1"/>
      <c r="AA12900" s="1"/>
      <c r="AB12900" s="1"/>
      <c r="AC12900" s="1"/>
      <c r="AJ12900" s="1"/>
      <c r="AK12900" s="1"/>
      <c r="AL12900" s="1"/>
    </row>
    <row r="12901">
      <c r="I12901" s="1"/>
      <c r="J12901" s="1"/>
      <c r="K12901" s="1"/>
      <c r="AA12901" s="1"/>
      <c r="AB12901" s="1"/>
      <c r="AC12901" s="1"/>
      <c r="AJ12901" s="1"/>
      <c r="AK12901" s="1"/>
      <c r="AL12901" s="1"/>
    </row>
    <row r="12902">
      <c r="I12902" s="1"/>
      <c r="J12902" s="1"/>
      <c r="K12902" s="1"/>
      <c r="AA12902" s="1"/>
      <c r="AB12902" s="1"/>
      <c r="AC12902" s="1"/>
      <c r="AJ12902" s="1"/>
      <c r="AK12902" s="1"/>
      <c r="AL12902" s="1"/>
    </row>
    <row r="12903">
      <c r="I12903" s="1"/>
      <c r="J12903" s="1"/>
      <c r="K12903" s="1"/>
      <c r="AA12903" s="1"/>
      <c r="AB12903" s="1"/>
      <c r="AC12903" s="1"/>
      <c r="AJ12903" s="1"/>
      <c r="AK12903" s="1"/>
      <c r="AL12903" s="1"/>
    </row>
    <row r="12904">
      <c r="I12904" s="1"/>
      <c r="J12904" s="1"/>
      <c r="K12904" s="1"/>
      <c r="AA12904" s="1"/>
      <c r="AB12904" s="1"/>
      <c r="AC12904" s="1"/>
      <c r="AJ12904" s="1"/>
      <c r="AK12904" s="1"/>
      <c r="AL12904" s="1"/>
    </row>
    <row r="12905">
      <c r="I12905" s="1"/>
      <c r="J12905" s="1"/>
      <c r="K12905" s="1"/>
      <c r="AA12905" s="1"/>
      <c r="AB12905" s="1"/>
      <c r="AC12905" s="1"/>
      <c r="AJ12905" s="1"/>
      <c r="AK12905" s="1"/>
      <c r="AL12905" s="1"/>
    </row>
    <row r="12906">
      <c r="I12906" s="1"/>
      <c r="J12906" s="1"/>
      <c r="K12906" s="1"/>
      <c r="AA12906" s="1"/>
      <c r="AB12906" s="1"/>
      <c r="AC12906" s="1"/>
      <c r="AJ12906" s="1"/>
      <c r="AK12906" s="1"/>
      <c r="AL12906" s="1"/>
    </row>
    <row r="12907">
      <c r="I12907" s="1"/>
      <c r="J12907" s="1"/>
      <c r="K12907" s="1"/>
      <c r="AA12907" s="1"/>
      <c r="AB12907" s="1"/>
      <c r="AC12907" s="1"/>
      <c r="AJ12907" s="1"/>
      <c r="AK12907" s="1"/>
      <c r="AL12907" s="1"/>
    </row>
    <row r="12908">
      <c r="I12908" s="1"/>
      <c r="J12908" s="1"/>
      <c r="K12908" s="1"/>
      <c r="AA12908" s="1"/>
      <c r="AB12908" s="1"/>
      <c r="AC12908" s="1"/>
      <c r="AJ12908" s="1"/>
      <c r="AK12908" s="1"/>
      <c r="AL12908" s="1"/>
    </row>
    <row r="12909">
      <c r="I12909" s="1"/>
      <c r="J12909" s="1"/>
      <c r="K12909" s="1"/>
      <c r="AA12909" s="1"/>
      <c r="AB12909" s="1"/>
      <c r="AC12909" s="1"/>
      <c r="AJ12909" s="1"/>
      <c r="AK12909" s="1"/>
      <c r="AL12909" s="1"/>
    </row>
    <row r="12910">
      <c r="I12910" s="1"/>
      <c r="J12910" s="1"/>
      <c r="K12910" s="1"/>
      <c r="AA12910" s="1"/>
      <c r="AB12910" s="1"/>
      <c r="AC12910" s="1"/>
      <c r="AJ12910" s="1"/>
      <c r="AK12910" s="1"/>
      <c r="AL12910" s="1"/>
    </row>
    <row r="12911">
      <c r="I12911" s="1"/>
      <c r="J12911" s="1"/>
      <c r="K12911" s="1"/>
      <c r="AA12911" s="1"/>
      <c r="AB12911" s="1"/>
      <c r="AC12911" s="1"/>
      <c r="AJ12911" s="1"/>
      <c r="AK12911" s="1"/>
      <c r="AL12911" s="1"/>
    </row>
    <row r="12912">
      <c r="I12912" s="1"/>
      <c r="J12912" s="1"/>
      <c r="K12912" s="1"/>
      <c r="AA12912" s="1"/>
      <c r="AB12912" s="1"/>
      <c r="AC12912" s="1"/>
      <c r="AJ12912" s="1"/>
      <c r="AK12912" s="1"/>
      <c r="AL12912" s="1"/>
    </row>
    <row r="12913">
      <c r="I12913" s="1"/>
      <c r="J12913" s="1"/>
      <c r="K12913" s="1"/>
      <c r="AA12913" s="1"/>
      <c r="AB12913" s="1"/>
      <c r="AC12913" s="1"/>
      <c r="AJ12913" s="1"/>
      <c r="AK12913" s="1"/>
      <c r="AL12913" s="1"/>
    </row>
    <row r="12914">
      <c r="I12914" s="1"/>
      <c r="J12914" s="1"/>
      <c r="K12914" s="1"/>
      <c r="AA12914" s="1"/>
      <c r="AB12914" s="1"/>
      <c r="AC12914" s="1"/>
      <c r="AJ12914" s="1"/>
      <c r="AK12914" s="1"/>
      <c r="AL12914" s="1"/>
    </row>
    <row r="12915">
      <c r="I12915" s="1"/>
      <c r="J12915" s="1"/>
      <c r="K12915" s="1"/>
      <c r="AA12915" s="1"/>
      <c r="AB12915" s="1"/>
      <c r="AC12915" s="1"/>
      <c r="AJ12915" s="1"/>
      <c r="AK12915" s="1"/>
      <c r="AL12915" s="1"/>
    </row>
    <row r="12916">
      <c r="I12916" s="1"/>
      <c r="J12916" s="1"/>
      <c r="K12916" s="1"/>
      <c r="AA12916" s="1"/>
      <c r="AB12916" s="1"/>
      <c r="AC12916" s="1"/>
      <c r="AJ12916" s="1"/>
      <c r="AK12916" s="1"/>
      <c r="AL12916" s="1"/>
    </row>
    <row r="12917">
      <c r="I12917" s="1"/>
      <c r="J12917" s="1"/>
      <c r="K12917" s="1"/>
      <c r="AA12917" s="1"/>
      <c r="AB12917" s="1"/>
      <c r="AC12917" s="1"/>
      <c r="AJ12917" s="1"/>
      <c r="AK12917" s="1"/>
      <c r="AL12917" s="1"/>
    </row>
    <row r="12918">
      <c r="I12918" s="1"/>
      <c r="J12918" s="1"/>
      <c r="K12918" s="1"/>
      <c r="AA12918" s="1"/>
      <c r="AB12918" s="1"/>
      <c r="AC12918" s="1"/>
      <c r="AJ12918" s="1"/>
      <c r="AK12918" s="1"/>
      <c r="AL12918" s="1"/>
    </row>
    <row r="12919">
      <c r="I12919" s="1"/>
      <c r="J12919" s="1"/>
      <c r="K12919" s="1"/>
      <c r="AA12919" s="1"/>
      <c r="AB12919" s="1"/>
      <c r="AC12919" s="1"/>
      <c r="AJ12919" s="1"/>
      <c r="AK12919" s="1"/>
      <c r="AL12919" s="1"/>
    </row>
    <row r="12920">
      <c r="I12920" s="1"/>
      <c r="J12920" s="1"/>
      <c r="K12920" s="1"/>
      <c r="AA12920" s="1"/>
      <c r="AB12920" s="1"/>
      <c r="AC12920" s="1"/>
      <c r="AJ12920" s="1"/>
      <c r="AK12920" s="1"/>
      <c r="AL12920" s="1"/>
    </row>
    <row r="12921">
      <c r="I12921" s="1"/>
      <c r="J12921" s="1"/>
      <c r="K12921" s="1"/>
      <c r="AA12921" s="1"/>
      <c r="AB12921" s="1"/>
      <c r="AC12921" s="1"/>
      <c r="AJ12921" s="1"/>
      <c r="AK12921" s="1"/>
      <c r="AL12921" s="1"/>
    </row>
    <row r="12922">
      <c r="I12922" s="1"/>
      <c r="J12922" s="1"/>
      <c r="K12922" s="1"/>
      <c r="AA12922" s="1"/>
      <c r="AB12922" s="1"/>
      <c r="AC12922" s="1"/>
      <c r="AJ12922" s="1"/>
      <c r="AK12922" s="1"/>
      <c r="AL12922" s="1"/>
    </row>
    <row r="12923">
      <c r="I12923" s="1"/>
      <c r="J12923" s="1"/>
      <c r="K12923" s="1"/>
      <c r="AA12923" s="1"/>
      <c r="AB12923" s="1"/>
      <c r="AC12923" s="1"/>
      <c r="AJ12923" s="1"/>
      <c r="AK12923" s="1"/>
      <c r="AL12923" s="1"/>
    </row>
    <row r="12924">
      <c r="I12924" s="1"/>
      <c r="J12924" s="1"/>
      <c r="K12924" s="1"/>
      <c r="AA12924" s="1"/>
      <c r="AB12924" s="1"/>
      <c r="AC12924" s="1"/>
      <c r="AJ12924" s="1"/>
      <c r="AK12924" s="1"/>
      <c r="AL12924" s="1"/>
    </row>
    <row r="12925">
      <c r="I12925" s="1"/>
      <c r="J12925" s="1"/>
      <c r="K12925" s="1"/>
      <c r="AA12925" s="1"/>
      <c r="AB12925" s="1"/>
      <c r="AC12925" s="1"/>
      <c r="AJ12925" s="1"/>
      <c r="AK12925" s="1"/>
      <c r="AL12925" s="1"/>
    </row>
    <row r="12926">
      <c r="I12926" s="1"/>
      <c r="J12926" s="1"/>
      <c r="K12926" s="1"/>
      <c r="AA12926" s="1"/>
      <c r="AB12926" s="1"/>
      <c r="AC12926" s="1"/>
      <c r="AJ12926" s="1"/>
      <c r="AK12926" s="1"/>
      <c r="AL12926" s="1"/>
    </row>
    <row r="12927">
      <c r="I12927" s="1"/>
      <c r="J12927" s="1"/>
      <c r="K12927" s="1"/>
      <c r="AA12927" s="1"/>
      <c r="AB12927" s="1"/>
      <c r="AC12927" s="1"/>
      <c r="AJ12927" s="1"/>
      <c r="AK12927" s="1"/>
      <c r="AL12927" s="1"/>
    </row>
    <row r="12928">
      <c r="I12928" s="1"/>
      <c r="J12928" s="1"/>
      <c r="K12928" s="1"/>
      <c r="AA12928" s="1"/>
      <c r="AB12928" s="1"/>
      <c r="AC12928" s="1"/>
      <c r="AJ12928" s="1"/>
      <c r="AK12928" s="1"/>
      <c r="AL12928" s="1"/>
    </row>
    <row r="12929">
      <c r="I12929" s="1"/>
      <c r="J12929" s="1"/>
      <c r="K12929" s="1"/>
      <c r="AA12929" s="1"/>
      <c r="AB12929" s="1"/>
      <c r="AC12929" s="1"/>
      <c r="AJ12929" s="1"/>
      <c r="AK12929" s="1"/>
      <c r="AL12929" s="1"/>
    </row>
    <row r="12930">
      <c r="I12930" s="1"/>
      <c r="J12930" s="1"/>
      <c r="K12930" s="1"/>
      <c r="AA12930" s="1"/>
      <c r="AB12930" s="1"/>
      <c r="AC12930" s="1"/>
      <c r="AJ12930" s="1"/>
      <c r="AK12930" s="1"/>
      <c r="AL12930" s="1"/>
    </row>
    <row r="12931">
      <c r="I12931" s="1"/>
      <c r="J12931" s="1"/>
      <c r="K12931" s="1"/>
      <c r="AA12931" s="1"/>
      <c r="AB12931" s="1"/>
      <c r="AC12931" s="1"/>
      <c r="AJ12931" s="1"/>
      <c r="AK12931" s="1"/>
      <c r="AL12931" s="1"/>
    </row>
    <row r="12932">
      <c r="I12932" s="1"/>
      <c r="J12932" s="1"/>
      <c r="K12932" s="1"/>
      <c r="AA12932" s="1"/>
      <c r="AB12932" s="1"/>
      <c r="AC12932" s="1"/>
      <c r="AJ12932" s="1"/>
      <c r="AK12932" s="1"/>
      <c r="AL12932" s="1"/>
    </row>
    <row r="12933">
      <c r="I12933" s="1"/>
      <c r="J12933" s="1"/>
      <c r="K12933" s="1"/>
      <c r="AA12933" s="1"/>
      <c r="AB12933" s="1"/>
      <c r="AC12933" s="1"/>
      <c r="AJ12933" s="1"/>
      <c r="AK12933" s="1"/>
      <c r="AL12933" s="1"/>
    </row>
    <row r="12934">
      <c r="I12934" s="1"/>
      <c r="J12934" s="1"/>
      <c r="K12934" s="1"/>
      <c r="AA12934" s="1"/>
      <c r="AB12934" s="1"/>
      <c r="AC12934" s="1"/>
      <c r="AJ12934" s="1"/>
      <c r="AK12934" s="1"/>
      <c r="AL12934" s="1"/>
    </row>
    <row r="12935">
      <c r="I12935" s="1"/>
      <c r="J12935" s="1"/>
      <c r="K12935" s="1"/>
      <c r="AA12935" s="1"/>
      <c r="AB12935" s="1"/>
      <c r="AC12935" s="1"/>
      <c r="AJ12935" s="1"/>
      <c r="AK12935" s="1"/>
      <c r="AL12935" s="1"/>
    </row>
    <row r="12936">
      <c r="I12936" s="1"/>
      <c r="J12936" s="1"/>
      <c r="K12936" s="1"/>
      <c r="AA12936" s="1"/>
      <c r="AB12936" s="1"/>
      <c r="AC12936" s="1"/>
      <c r="AJ12936" s="1"/>
      <c r="AK12936" s="1"/>
      <c r="AL12936" s="1"/>
    </row>
    <row r="12937">
      <c r="I12937" s="1"/>
      <c r="J12937" s="1"/>
      <c r="K12937" s="1"/>
      <c r="AA12937" s="1"/>
      <c r="AB12937" s="1"/>
      <c r="AC12937" s="1"/>
      <c r="AJ12937" s="1"/>
      <c r="AK12937" s="1"/>
      <c r="AL12937" s="1"/>
    </row>
    <row r="12938">
      <c r="I12938" s="1"/>
      <c r="J12938" s="1"/>
      <c r="K12938" s="1"/>
      <c r="AA12938" s="1"/>
      <c r="AB12938" s="1"/>
      <c r="AC12938" s="1"/>
      <c r="AJ12938" s="1"/>
      <c r="AK12938" s="1"/>
      <c r="AL12938" s="1"/>
    </row>
    <row r="12939">
      <c r="I12939" s="1"/>
      <c r="J12939" s="1"/>
      <c r="K12939" s="1"/>
      <c r="AA12939" s="1"/>
      <c r="AB12939" s="1"/>
      <c r="AC12939" s="1"/>
      <c r="AJ12939" s="1"/>
      <c r="AK12939" s="1"/>
      <c r="AL12939" s="1"/>
    </row>
    <row r="12940">
      <c r="I12940" s="1"/>
      <c r="J12940" s="1"/>
      <c r="K12940" s="1"/>
      <c r="AA12940" s="1"/>
      <c r="AB12940" s="1"/>
      <c r="AC12940" s="1"/>
      <c r="AJ12940" s="1"/>
      <c r="AK12940" s="1"/>
      <c r="AL12940" s="1"/>
    </row>
    <row r="12941">
      <c r="I12941" s="1"/>
      <c r="J12941" s="1"/>
      <c r="K12941" s="1"/>
      <c r="AA12941" s="1"/>
      <c r="AB12941" s="1"/>
      <c r="AC12941" s="1"/>
      <c r="AJ12941" s="1"/>
      <c r="AK12941" s="1"/>
      <c r="AL12941" s="1"/>
    </row>
    <row r="12942">
      <c r="I12942" s="1"/>
      <c r="J12942" s="1"/>
      <c r="K12942" s="1"/>
      <c r="AA12942" s="1"/>
      <c r="AB12942" s="1"/>
      <c r="AC12942" s="1"/>
      <c r="AJ12942" s="1"/>
      <c r="AK12942" s="1"/>
      <c r="AL12942" s="1"/>
    </row>
    <row r="12943">
      <c r="I12943" s="1"/>
      <c r="J12943" s="1"/>
      <c r="K12943" s="1"/>
      <c r="AA12943" s="1"/>
      <c r="AB12943" s="1"/>
      <c r="AC12943" s="1"/>
      <c r="AJ12943" s="1"/>
      <c r="AK12943" s="1"/>
      <c r="AL12943" s="1"/>
    </row>
    <row r="12944">
      <c r="I12944" s="1"/>
      <c r="J12944" s="1"/>
      <c r="K12944" s="1"/>
      <c r="AA12944" s="1"/>
      <c r="AB12944" s="1"/>
      <c r="AC12944" s="1"/>
      <c r="AJ12944" s="1"/>
      <c r="AK12944" s="1"/>
      <c r="AL12944" s="1"/>
    </row>
    <row r="12945">
      <c r="I12945" s="1"/>
      <c r="J12945" s="1"/>
      <c r="K12945" s="1"/>
      <c r="AA12945" s="1"/>
      <c r="AB12945" s="1"/>
      <c r="AC12945" s="1"/>
      <c r="AJ12945" s="1"/>
      <c r="AK12945" s="1"/>
      <c r="AL12945" s="1"/>
    </row>
    <row r="12946">
      <c r="I12946" s="1"/>
      <c r="J12946" s="1"/>
      <c r="K12946" s="1"/>
      <c r="AA12946" s="1"/>
      <c r="AB12946" s="1"/>
      <c r="AC12946" s="1"/>
      <c r="AJ12946" s="1"/>
      <c r="AK12946" s="1"/>
      <c r="AL12946" s="1"/>
    </row>
    <row r="12947">
      <c r="I12947" s="1"/>
      <c r="J12947" s="1"/>
      <c r="K12947" s="1"/>
      <c r="AA12947" s="1"/>
      <c r="AB12947" s="1"/>
      <c r="AC12947" s="1"/>
      <c r="AJ12947" s="1"/>
      <c r="AK12947" s="1"/>
      <c r="AL12947" s="1"/>
    </row>
    <row r="12948">
      <c r="I12948" s="1"/>
      <c r="J12948" s="1"/>
      <c r="K12948" s="1"/>
      <c r="AA12948" s="1"/>
      <c r="AB12948" s="1"/>
      <c r="AC12948" s="1"/>
      <c r="AJ12948" s="1"/>
      <c r="AK12948" s="1"/>
      <c r="AL12948" s="1"/>
    </row>
    <row r="12949">
      <c r="I12949" s="1"/>
      <c r="J12949" s="1"/>
      <c r="K12949" s="1"/>
      <c r="AA12949" s="1"/>
      <c r="AB12949" s="1"/>
      <c r="AC12949" s="1"/>
      <c r="AJ12949" s="1"/>
      <c r="AK12949" s="1"/>
      <c r="AL12949" s="1"/>
    </row>
    <row r="12950">
      <c r="I12950" s="1"/>
      <c r="J12950" s="1"/>
      <c r="K12950" s="1"/>
      <c r="AA12950" s="1"/>
      <c r="AB12950" s="1"/>
      <c r="AC12950" s="1"/>
      <c r="AJ12950" s="1"/>
      <c r="AK12950" s="1"/>
      <c r="AL12950" s="1"/>
    </row>
    <row r="12951">
      <c r="I12951" s="1"/>
      <c r="J12951" s="1"/>
      <c r="K12951" s="1"/>
      <c r="AA12951" s="1"/>
      <c r="AB12951" s="1"/>
      <c r="AC12951" s="1"/>
      <c r="AJ12951" s="1"/>
      <c r="AK12951" s="1"/>
      <c r="AL12951" s="1"/>
    </row>
    <row r="12952">
      <c r="I12952" s="1"/>
      <c r="J12952" s="1"/>
      <c r="K12952" s="1"/>
      <c r="AA12952" s="1"/>
      <c r="AB12952" s="1"/>
      <c r="AC12952" s="1"/>
      <c r="AJ12952" s="1"/>
      <c r="AK12952" s="1"/>
      <c r="AL12952" s="1"/>
    </row>
    <row r="12953">
      <c r="I12953" s="1"/>
      <c r="J12953" s="1"/>
      <c r="K12953" s="1"/>
      <c r="AA12953" s="1"/>
      <c r="AB12953" s="1"/>
      <c r="AC12953" s="1"/>
      <c r="AJ12953" s="1"/>
      <c r="AK12953" s="1"/>
      <c r="AL12953" s="1"/>
    </row>
    <row r="12954">
      <c r="I12954" s="1"/>
      <c r="J12954" s="1"/>
      <c r="K12954" s="1"/>
      <c r="AA12954" s="1"/>
      <c r="AB12954" s="1"/>
      <c r="AC12954" s="1"/>
      <c r="AJ12954" s="1"/>
      <c r="AK12954" s="1"/>
      <c r="AL12954" s="1"/>
    </row>
    <row r="12955">
      <c r="I12955" s="1"/>
      <c r="J12955" s="1"/>
      <c r="K12955" s="1"/>
      <c r="AA12955" s="1"/>
      <c r="AB12955" s="1"/>
      <c r="AC12955" s="1"/>
      <c r="AJ12955" s="1"/>
      <c r="AK12955" s="1"/>
      <c r="AL12955" s="1"/>
    </row>
    <row r="12956">
      <c r="I12956" s="1"/>
      <c r="J12956" s="1"/>
      <c r="K12956" s="1"/>
      <c r="AA12956" s="1"/>
      <c r="AB12956" s="1"/>
      <c r="AC12956" s="1"/>
      <c r="AJ12956" s="1"/>
      <c r="AK12956" s="1"/>
      <c r="AL12956" s="1"/>
    </row>
    <row r="12957">
      <c r="I12957" s="1"/>
      <c r="J12957" s="1"/>
      <c r="K12957" s="1"/>
      <c r="AA12957" s="1"/>
      <c r="AB12957" s="1"/>
      <c r="AC12957" s="1"/>
      <c r="AJ12957" s="1"/>
      <c r="AK12957" s="1"/>
      <c r="AL12957" s="1"/>
    </row>
    <row r="12958">
      <c r="I12958" s="1"/>
      <c r="J12958" s="1"/>
      <c r="K12958" s="1"/>
      <c r="AA12958" s="1"/>
      <c r="AB12958" s="1"/>
      <c r="AC12958" s="1"/>
      <c r="AJ12958" s="1"/>
      <c r="AK12958" s="1"/>
      <c r="AL12958" s="1"/>
    </row>
    <row r="12959">
      <c r="I12959" s="1"/>
      <c r="J12959" s="1"/>
      <c r="K12959" s="1"/>
      <c r="AA12959" s="1"/>
      <c r="AB12959" s="1"/>
      <c r="AC12959" s="1"/>
      <c r="AJ12959" s="1"/>
      <c r="AK12959" s="1"/>
      <c r="AL12959" s="1"/>
    </row>
    <row r="12960">
      <c r="I12960" s="1"/>
      <c r="J12960" s="1"/>
      <c r="K12960" s="1"/>
      <c r="AA12960" s="1"/>
      <c r="AB12960" s="1"/>
      <c r="AC12960" s="1"/>
      <c r="AJ12960" s="1"/>
      <c r="AK12960" s="1"/>
      <c r="AL12960" s="1"/>
    </row>
    <row r="12961">
      <c r="I12961" s="1"/>
      <c r="J12961" s="1"/>
      <c r="K12961" s="1"/>
      <c r="AA12961" s="1"/>
      <c r="AB12961" s="1"/>
      <c r="AC12961" s="1"/>
      <c r="AJ12961" s="1"/>
      <c r="AK12961" s="1"/>
      <c r="AL12961" s="1"/>
    </row>
    <row r="12962">
      <c r="I12962" s="1"/>
      <c r="J12962" s="1"/>
      <c r="K12962" s="1"/>
      <c r="AA12962" s="1"/>
      <c r="AB12962" s="1"/>
      <c r="AC12962" s="1"/>
      <c r="AJ12962" s="1"/>
      <c r="AK12962" s="1"/>
      <c r="AL12962" s="1"/>
    </row>
    <row r="12963">
      <c r="I12963" s="1"/>
      <c r="J12963" s="1"/>
      <c r="K12963" s="1"/>
      <c r="AA12963" s="1"/>
      <c r="AB12963" s="1"/>
      <c r="AC12963" s="1"/>
      <c r="AJ12963" s="1"/>
      <c r="AK12963" s="1"/>
      <c r="AL12963" s="1"/>
    </row>
    <row r="12964">
      <c r="I12964" s="1"/>
      <c r="J12964" s="1"/>
      <c r="K12964" s="1"/>
      <c r="AA12964" s="1"/>
      <c r="AB12964" s="1"/>
      <c r="AC12964" s="1"/>
      <c r="AJ12964" s="1"/>
      <c r="AK12964" s="1"/>
      <c r="AL12964" s="1"/>
    </row>
    <row r="12965">
      <c r="I12965" s="1"/>
      <c r="J12965" s="1"/>
      <c r="K12965" s="1"/>
      <c r="AA12965" s="1"/>
      <c r="AB12965" s="1"/>
      <c r="AC12965" s="1"/>
      <c r="AJ12965" s="1"/>
      <c r="AK12965" s="1"/>
      <c r="AL12965" s="1"/>
    </row>
    <row r="12966">
      <c r="I12966" s="1"/>
      <c r="J12966" s="1"/>
      <c r="K12966" s="1"/>
      <c r="AA12966" s="1"/>
      <c r="AB12966" s="1"/>
      <c r="AC12966" s="1"/>
      <c r="AJ12966" s="1"/>
      <c r="AK12966" s="1"/>
      <c r="AL12966" s="1"/>
    </row>
    <row r="12967">
      <c r="I12967" s="1"/>
      <c r="J12967" s="1"/>
      <c r="K12967" s="1"/>
      <c r="AA12967" s="1"/>
      <c r="AB12967" s="1"/>
      <c r="AC12967" s="1"/>
      <c r="AJ12967" s="1"/>
      <c r="AK12967" s="1"/>
      <c r="AL12967" s="1"/>
    </row>
    <row r="12968">
      <c r="I12968" s="1"/>
      <c r="J12968" s="1"/>
      <c r="K12968" s="1"/>
      <c r="AA12968" s="1"/>
      <c r="AB12968" s="1"/>
      <c r="AC12968" s="1"/>
      <c r="AJ12968" s="1"/>
      <c r="AK12968" s="1"/>
      <c r="AL12968" s="1"/>
    </row>
    <row r="12969">
      <c r="I12969" s="1"/>
      <c r="J12969" s="1"/>
      <c r="K12969" s="1"/>
      <c r="AA12969" s="1"/>
      <c r="AB12969" s="1"/>
      <c r="AC12969" s="1"/>
      <c r="AJ12969" s="1"/>
      <c r="AK12969" s="1"/>
      <c r="AL12969" s="1"/>
    </row>
    <row r="12970">
      <c r="I12970" s="1"/>
      <c r="J12970" s="1"/>
      <c r="K12970" s="1"/>
      <c r="AA12970" s="1"/>
      <c r="AB12970" s="1"/>
      <c r="AC12970" s="1"/>
      <c r="AJ12970" s="1"/>
      <c r="AK12970" s="1"/>
      <c r="AL12970" s="1"/>
    </row>
    <row r="12971">
      <c r="I12971" s="1"/>
      <c r="J12971" s="1"/>
      <c r="K12971" s="1"/>
      <c r="AA12971" s="1"/>
      <c r="AB12971" s="1"/>
      <c r="AC12971" s="1"/>
      <c r="AJ12971" s="1"/>
      <c r="AK12971" s="1"/>
      <c r="AL12971" s="1"/>
    </row>
    <row r="12972">
      <c r="I12972" s="1"/>
      <c r="J12972" s="1"/>
      <c r="K12972" s="1"/>
      <c r="AA12972" s="1"/>
      <c r="AB12972" s="1"/>
      <c r="AC12972" s="1"/>
      <c r="AJ12972" s="1"/>
      <c r="AK12972" s="1"/>
      <c r="AL12972" s="1"/>
    </row>
    <row r="12973">
      <c r="I12973" s="1"/>
      <c r="J12973" s="1"/>
      <c r="K12973" s="1"/>
      <c r="AA12973" s="1"/>
      <c r="AB12973" s="1"/>
      <c r="AC12973" s="1"/>
      <c r="AJ12973" s="1"/>
      <c r="AK12973" s="1"/>
      <c r="AL12973" s="1"/>
    </row>
    <row r="12974">
      <c r="I12974" s="1"/>
      <c r="J12974" s="1"/>
      <c r="K12974" s="1"/>
      <c r="AA12974" s="1"/>
      <c r="AB12974" s="1"/>
      <c r="AC12974" s="1"/>
      <c r="AJ12974" s="1"/>
      <c r="AK12974" s="1"/>
      <c r="AL12974" s="1"/>
    </row>
    <row r="12975">
      <c r="I12975" s="1"/>
      <c r="J12975" s="1"/>
      <c r="K12975" s="1"/>
      <c r="AA12975" s="1"/>
      <c r="AB12975" s="1"/>
      <c r="AC12975" s="1"/>
      <c r="AJ12975" s="1"/>
      <c r="AK12975" s="1"/>
      <c r="AL12975" s="1"/>
    </row>
    <row r="12976">
      <c r="I12976" s="1"/>
      <c r="J12976" s="1"/>
      <c r="K12976" s="1"/>
      <c r="AA12976" s="1"/>
      <c r="AB12976" s="1"/>
      <c r="AC12976" s="1"/>
      <c r="AJ12976" s="1"/>
      <c r="AK12976" s="1"/>
      <c r="AL12976" s="1"/>
    </row>
    <row r="12977">
      <c r="I12977" s="1"/>
      <c r="J12977" s="1"/>
      <c r="K12977" s="1"/>
      <c r="AA12977" s="1"/>
      <c r="AB12977" s="1"/>
      <c r="AC12977" s="1"/>
      <c r="AJ12977" s="1"/>
      <c r="AK12977" s="1"/>
      <c r="AL12977" s="1"/>
    </row>
    <row r="12978">
      <c r="I12978" s="1"/>
      <c r="J12978" s="1"/>
      <c r="K12978" s="1"/>
      <c r="AA12978" s="1"/>
      <c r="AB12978" s="1"/>
      <c r="AC12978" s="1"/>
      <c r="AJ12978" s="1"/>
      <c r="AK12978" s="1"/>
      <c r="AL12978" s="1"/>
    </row>
    <row r="12979">
      <c r="I12979" s="1"/>
      <c r="J12979" s="1"/>
      <c r="K12979" s="1"/>
      <c r="AA12979" s="1"/>
      <c r="AB12979" s="1"/>
      <c r="AC12979" s="1"/>
      <c r="AJ12979" s="1"/>
      <c r="AK12979" s="1"/>
      <c r="AL12979" s="1"/>
    </row>
    <row r="12980">
      <c r="I12980" s="1"/>
      <c r="J12980" s="1"/>
      <c r="K12980" s="1"/>
      <c r="AA12980" s="1"/>
      <c r="AB12980" s="1"/>
      <c r="AC12980" s="1"/>
      <c r="AJ12980" s="1"/>
      <c r="AK12980" s="1"/>
      <c r="AL12980" s="1"/>
    </row>
    <row r="12981">
      <c r="I12981" s="1"/>
      <c r="J12981" s="1"/>
      <c r="K12981" s="1"/>
      <c r="AA12981" s="1"/>
      <c r="AB12981" s="1"/>
      <c r="AC12981" s="1"/>
      <c r="AJ12981" s="1"/>
      <c r="AK12981" s="1"/>
      <c r="AL12981" s="1"/>
    </row>
    <row r="12982">
      <c r="I12982" s="1"/>
      <c r="J12982" s="1"/>
      <c r="K12982" s="1"/>
      <c r="AA12982" s="1"/>
      <c r="AB12982" s="1"/>
      <c r="AC12982" s="1"/>
      <c r="AJ12982" s="1"/>
      <c r="AK12982" s="1"/>
      <c r="AL12982" s="1"/>
    </row>
    <row r="12983">
      <c r="I12983" s="1"/>
      <c r="J12983" s="1"/>
      <c r="K12983" s="1"/>
      <c r="AA12983" s="1"/>
      <c r="AB12983" s="1"/>
      <c r="AC12983" s="1"/>
      <c r="AJ12983" s="1"/>
      <c r="AK12983" s="1"/>
      <c r="AL12983" s="1"/>
    </row>
    <row r="12984">
      <c r="I12984" s="1"/>
      <c r="J12984" s="1"/>
      <c r="K12984" s="1"/>
      <c r="AA12984" s="1"/>
      <c r="AB12984" s="1"/>
      <c r="AC12984" s="1"/>
      <c r="AJ12984" s="1"/>
      <c r="AK12984" s="1"/>
      <c r="AL12984" s="1"/>
    </row>
    <row r="12985">
      <c r="I12985" s="1"/>
      <c r="J12985" s="1"/>
      <c r="K12985" s="1"/>
      <c r="AA12985" s="1"/>
      <c r="AB12985" s="1"/>
      <c r="AC12985" s="1"/>
      <c r="AJ12985" s="1"/>
      <c r="AK12985" s="1"/>
      <c r="AL12985" s="1"/>
    </row>
    <row r="12986">
      <c r="I12986" s="1"/>
      <c r="J12986" s="1"/>
      <c r="K12986" s="1"/>
      <c r="AA12986" s="1"/>
      <c r="AB12986" s="1"/>
      <c r="AC12986" s="1"/>
      <c r="AJ12986" s="1"/>
      <c r="AK12986" s="1"/>
      <c r="AL12986" s="1"/>
    </row>
    <row r="12987">
      <c r="I12987" s="1"/>
      <c r="J12987" s="1"/>
      <c r="K12987" s="1"/>
      <c r="AA12987" s="1"/>
      <c r="AB12987" s="1"/>
      <c r="AC12987" s="1"/>
      <c r="AJ12987" s="1"/>
      <c r="AK12987" s="1"/>
      <c r="AL12987" s="1"/>
    </row>
    <row r="12988">
      <c r="I12988" s="1"/>
      <c r="J12988" s="1"/>
      <c r="K12988" s="1"/>
      <c r="AA12988" s="1"/>
      <c r="AB12988" s="1"/>
      <c r="AC12988" s="1"/>
      <c r="AJ12988" s="1"/>
      <c r="AK12988" s="1"/>
      <c r="AL12988" s="1"/>
    </row>
    <row r="12989">
      <c r="I12989" s="1"/>
      <c r="J12989" s="1"/>
      <c r="K12989" s="1"/>
      <c r="AA12989" s="1"/>
      <c r="AB12989" s="1"/>
      <c r="AC12989" s="1"/>
      <c r="AJ12989" s="1"/>
      <c r="AK12989" s="1"/>
      <c r="AL12989" s="1"/>
    </row>
    <row r="12990">
      <c r="I12990" s="1"/>
      <c r="J12990" s="1"/>
      <c r="K12990" s="1"/>
      <c r="AA12990" s="1"/>
      <c r="AB12990" s="1"/>
      <c r="AC12990" s="1"/>
      <c r="AJ12990" s="1"/>
      <c r="AK12990" s="1"/>
      <c r="AL12990" s="1"/>
    </row>
    <row r="12991">
      <c r="I12991" s="1"/>
      <c r="J12991" s="1"/>
      <c r="K12991" s="1"/>
      <c r="AA12991" s="1"/>
      <c r="AB12991" s="1"/>
      <c r="AC12991" s="1"/>
      <c r="AJ12991" s="1"/>
      <c r="AK12991" s="1"/>
      <c r="AL12991" s="1"/>
    </row>
    <row r="12992">
      <c r="I12992" s="1"/>
      <c r="J12992" s="1"/>
      <c r="K12992" s="1"/>
      <c r="AA12992" s="1"/>
      <c r="AB12992" s="1"/>
      <c r="AC12992" s="1"/>
      <c r="AJ12992" s="1"/>
      <c r="AK12992" s="1"/>
      <c r="AL12992" s="1"/>
    </row>
    <row r="12993">
      <c r="I12993" s="1"/>
      <c r="J12993" s="1"/>
      <c r="K12993" s="1"/>
      <c r="AA12993" s="1"/>
      <c r="AB12993" s="1"/>
      <c r="AC12993" s="1"/>
      <c r="AJ12993" s="1"/>
      <c r="AK12993" s="1"/>
      <c r="AL12993" s="1"/>
    </row>
    <row r="12994">
      <c r="I12994" s="1"/>
      <c r="J12994" s="1"/>
      <c r="K12994" s="1"/>
      <c r="AA12994" s="1"/>
      <c r="AB12994" s="1"/>
      <c r="AC12994" s="1"/>
      <c r="AJ12994" s="1"/>
      <c r="AK12994" s="1"/>
      <c r="AL12994" s="1"/>
    </row>
    <row r="12995">
      <c r="I12995" s="1"/>
      <c r="J12995" s="1"/>
      <c r="K12995" s="1"/>
      <c r="AA12995" s="1"/>
      <c r="AB12995" s="1"/>
      <c r="AC12995" s="1"/>
      <c r="AJ12995" s="1"/>
      <c r="AK12995" s="1"/>
      <c r="AL12995" s="1"/>
    </row>
    <row r="12996">
      <c r="I12996" s="1"/>
      <c r="J12996" s="1"/>
      <c r="K12996" s="1"/>
      <c r="AA12996" s="1"/>
      <c r="AB12996" s="1"/>
      <c r="AC12996" s="1"/>
      <c r="AJ12996" s="1"/>
      <c r="AK12996" s="1"/>
      <c r="AL12996" s="1"/>
    </row>
    <row r="12997">
      <c r="I12997" s="1"/>
      <c r="J12997" s="1"/>
      <c r="K12997" s="1"/>
      <c r="AA12997" s="1"/>
      <c r="AB12997" s="1"/>
      <c r="AC12997" s="1"/>
      <c r="AJ12997" s="1"/>
      <c r="AK12997" s="1"/>
      <c r="AL12997" s="1"/>
    </row>
    <row r="12998">
      <c r="I12998" s="1"/>
      <c r="J12998" s="1"/>
      <c r="K12998" s="1"/>
      <c r="AA12998" s="1"/>
      <c r="AB12998" s="1"/>
      <c r="AC12998" s="1"/>
      <c r="AJ12998" s="1"/>
      <c r="AK12998" s="1"/>
      <c r="AL12998" s="1"/>
    </row>
    <row r="12999">
      <c r="I12999" s="1"/>
      <c r="J12999" s="1"/>
      <c r="K12999" s="1"/>
      <c r="AA12999" s="1"/>
      <c r="AB12999" s="1"/>
      <c r="AC12999" s="1"/>
      <c r="AJ12999" s="1"/>
      <c r="AK12999" s="1"/>
      <c r="AL12999" s="1"/>
    </row>
    <row r="13000">
      <c r="I13000" s="1"/>
      <c r="J13000" s="1"/>
      <c r="K13000" s="1"/>
      <c r="AA13000" s="1"/>
      <c r="AB13000" s="1"/>
      <c r="AC13000" s="1"/>
      <c r="AJ13000" s="1"/>
      <c r="AK13000" s="1"/>
      <c r="AL13000" s="1"/>
    </row>
    <row r="13001">
      <c r="I13001" s="1"/>
      <c r="J13001" s="1"/>
      <c r="K13001" s="1"/>
      <c r="AA13001" s="1"/>
      <c r="AB13001" s="1"/>
      <c r="AC13001" s="1"/>
      <c r="AJ13001" s="1"/>
      <c r="AK13001" s="1"/>
      <c r="AL13001" s="1"/>
    </row>
    <row r="13002">
      <c r="I13002" s="1"/>
      <c r="J13002" s="1"/>
      <c r="K13002" s="1"/>
      <c r="AA13002" s="1"/>
      <c r="AB13002" s="1"/>
      <c r="AC13002" s="1"/>
      <c r="AJ13002" s="1"/>
      <c r="AK13002" s="1"/>
      <c r="AL13002" s="1"/>
    </row>
    <row r="13003">
      <c r="I13003" s="1"/>
      <c r="J13003" s="1"/>
      <c r="K13003" s="1"/>
      <c r="AA13003" s="1"/>
      <c r="AB13003" s="1"/>
      <c r="AC13003" s="1"/>
      <c r="AJ13003" s="1"/>
      <c r="AK13003" s="1"/>
      <c r="AL13003" s="1"/>
    </row>
    <row r="13004">
      <c r="I13004" s="1"/>
      <c r="J13004" s="1"/>
      <c r="K13004" s="1"/>
      <c r="AA13004" s="1"/>
      <c r="AB13004" s="1"/>
      <c r="AC13004" s="1"/>
      <c r="AJ13004" s="1"/>
      <c r="AK13004" s="1"/>
      <c r="AL13004" s="1"/>
    </row>
    <row r="13005">
      <c r="I13005" s="1"/>
      <c r="J13005" s="1"/>
      <c r="K13005" s="1"/>
      <c r="AA13005" s="1"/>
      <c r="AB13005" s="1"/>
      <c r="AC13005" s="1"/>
      <c r="AJ13005" s="1"/>
      <c r="AK13005" s="1"/>
      <c r="AL13005" s="1"/>
    </row>
    <row r="13006">
      <c r="I13006" s="1"/>
      <c r="J13006" s="1"/>
      <c r="K13006" s="1"/>
      <c r="AA13006" s="1"/>
      <c r="AB13006" s="1"/>
      <c r="AC13006" s="1"/>
      <c r="AJ13006" s="1"/>
      <c r="AK13006" s="1"/>
      <c r="AL13006" s="1"/>
    </row>
    <row r="13007">
      <c r="I13007" s="1"/>
      <c r="J13007" s="1"/>
      <c r="K13007" s="1"/>
      <c r="AA13007" s="1"/>
      <c r="AB13007" s="1"/>
      <c r="AC13007" s="1"/>
      <c r="AJ13007" s="1"/>
      <c r="AK13007" s="1"/>
      <c r="AL13007" s="1"/>
    </row>
    <row r="13008">
      <c r="I13008" s="1"/>
      <c r="J13008" s="1"/>
      <c r="K13008" s="1"/>
      <c r="AA13008" s="1"/>
      <c r="AB13008" s="1"/>
      <c r="AC13008" s="1"/>
      <c r="AJ13008" s="1"/>
      <c r="AK13008" s="1"/>
      <c r="AL13008" s="1"/>
    </row>
    <row r="13009">
      <c r="I13009" s="1"/>
      <c r="J13009" s="1"/>
      <c r="K13009" s="1"/>
      <c r="AA13009" s="1"/>
      <c r="AB13009" s="1"/>
      <c r="AC13009" s="1"/>
      <c r="AJ13009" s="1"/>
      <c r="AK13009" s="1"/>
      <c r="AL13009" s="1"/>
    </row>
    <row r="13010">
      <c r="I13010" s="1"/>
      <c r="J13010" s="1"/>
      <c r="K13010" s="1"/>
      <c r="AA13010" s="1"/>
      <c r="AB13010" s="1"/>
      <c r="AC13010" s="1"/>
      <c r="AJ13010" s="1"/>
      <c r="AK13010" s="1"/>
      <c r="AL13010" s="1"/>
    </row>
    <row r="13011">
      <c r="I13011" s="1"/>
      <c r="J13011" s="1"/>
      <c r="K13011" s="1"/>
      <c r="AA13011" s="1"/>
      <c r="AB13011" s="1"/>
      <c r="AC13011" s="1"/>
      <c r="AJ13011" s="1"/>
      <c r="AK13011" s="1"/>
      <c r="AL13011" s="1"/>
    </row>
    <row r="13012">
      <c r="I13012" s="1"/>
      <c r="J13012" s="1"/>
      <c r="K13012" s="1"/>
      <c r="AA13012" s="1"/>
      <c r="AB13012" s="1"/>
      <c r="AC13012" s="1"/>
      <c r="AJ13012" s="1"/>
      <c r="AK13012" s="1"/>
      <c r="AL13012" s="1"/>
    </row>
    <row r="13013">
      <c r="I13013" s="1"/>
      <c r="J13013" s="1"/>
      <c r="K13013" s="1"/>
      <c r="AA13013" s="1"/>
      <c r="AB13013" s="1"/>
      <c r="AC13013" s="1"/>
      <c r="AJ13013" s="1"/>
      <c r="AK13013" s="1"/>
      <c r="AL13013" s="1"/>
    </row>
    <row r="13014">
      <c r="I13014" s="1"/>
      <c r="J13014" s="1"/>
      <c r="K13014" s="1"/>
      <c r="AA13014" s="1"/>
      <c r="AB13014" s="1"/>
      <c r="AC13014" s="1"/>
      <c r="AJ13014" s="1"/>
      <c r="AK13014" s="1"/>
      <c r="AL13014" s="1"/>
    </row>
    <row r="13015">
      <c r="I13015" s="1"/>
      <c r="J13015" s="1"/>
      <c r="K13015" s="1"/>
      <c r="AA13015" s="1"/>
      <c r="AB13015" s="1"/>
      <c r="AC13015" s="1"/>
      <c r="AJ13015" s="1"/>
      <c r="AK13015" s="1"/>
      <c r="AL13015" s="1"/>
    </row>
    <row r="13016">
      <c r="I13016" s="1"/>
      <c r="J13016" s="1"/>
      <c r="K13016" s="1"/>
      <c r="AA13016" s="1"/>
      <c r="AB13016" s="1"/>
      <c r="AC13016" s="1"/>
      <c r="AJ13016" s="1"/>
      <c r="AK13016" s="1"/>
      <c r="AL13016" s="1"/>
    </row>
    <row r="13017">
      <c r="I13017" s="1"/>
      <c r="J13017" s="1"/>
      <c r="K13017" s="1"/>
      <c r="AA13017" s="1"/>
      <c r="AB13017" s="1"/>
      <c r="AC13017" s="1"/>
      <c r="AJ13017" s="1"/>
      <c r="AK13017" s="1"/>
      <c r="AL13017" s="1"/>
    </row>
    <row r="13018">
      <c r="I13018" s="1"/>
      <c r="J13018" s="1"/>
      <c r="K13018" s="1"/>
      <c r="AA13018" s="1"/>
      <c r="AB13018" s="1"/>
      <c r="AC13018" s="1"/>
      <c r="AJ13018" s="1"/>
      <c r="AK13018" s="1"/>
      <c r="AL13018" s="1"/>
    </row>
    <row r="13019">
      <c r="I13019" s="1"/>
      <c r="J13019" s="1"/>
      <c r="K13019" s="1"/>
      <c r="AA13019" s="1"/>
      <c r="AB13019" s="1"/>
      <c r="AC13019" s="1"/>
      <c r="AJ13019" s="1"/>
      <c r="AK13019" s="1"/>
      <c r="AL13019" s="1"/>
    </row>
    <row r="13020">
      <c r="I13020" s="1"/>
      <c r="J13020" s="1"/>
      <c r="K13020" s="1"/>
      <c r="AA13020" s="1"/>
      <c r="AB13020" s="1"/>
      <c r="AC13020" s="1"/>
      <c r="AJ13020" s="1"/>
      <c r="AK13020" s="1"/>
      <c r="AL13020" s="1"/>
    </row>
    <row r="13021">
      <c r="I13021" s="1"/>
      <c r="J13021" s="1"/>
      <c r="K13021" s="1"/>
      <c r="AA13021" s="1"/>
      <c r="AB13021" s="1"/>
      <c r="AC13021" s="1"/>
      <c r="AJ13021" s="1"/>
      <c r="AK13021" s="1"/>
      <c r="AL13021" s="1"/>
    </row>
    <row r="13022">
      <c r="I13022" s="1"/>
      <c r="J13022" s="1"/>
      <c r="K13022" s="1"/>
      <c r="AA13022" s="1"/>
      <c r="AB13022" s="1"/>
      <c r="AC13022" s="1"/>
      <c r="AJ13022" s="1"/>
      <c r="AK13022" s="1"/>
      <c r="AL13022" s="1"/>
    </row>
    <row r="13023">
      <c r="I13023" s="1"/>
      <c r="J13023" s="1"/>
      <c r="K13023" s="1"/>
      <c r="AA13023" s="1"/>
      <c r="AB13023" s="1"/>
      <c r="AC13023" s="1"/>
      <c r="AJ13023" s="1"/>
      <c r="AK13023" s="1"/>
      <c r="AL13023" s="1"/>
    </row>
    <row r="13024">
      <c r="I13024" s="1"/>
      <c r="J13024" s="1"/>
      <c r="K13024" s="1"/>
      <c r="AA13024" s="1"/>
      <c r="AB13024" s="1"/>
      <c r="AC13024" s="1"/>
      <c r="AJ13024" s="1"/>
      <c r="AK13024" s="1"/>
      <c r="AL13024" s="1"/>
    </row>
    <row r="13025">
      <c r="I13025" s="1"/>
      <c r="J13025" s="1"/>
      <c r="K13025" s="1"/>
      <c r="AA13025" s="1"/>
      <c r="AB13025" s="1"/>
      <c r="AC13025" s="1"/>
      <c r="AJ13025" s="1"/>
      <c r="AK13025" s="1"/>
      <c r="AL13025" s="1"/>
    </row>
    <row r="13026">
      <c r="I13026" s="1"/>
      <c r="J13026" s="1"/>
      <c r="K13026" s="1"/>
      <c r="AA13026" s="1"/>
      <c r="AB13026" s="1"/>
      <c r="AC13026" s="1"/>
      <c r="AJ13026" s="1"/>
      <c r="AK13026" s="1"/>
      <c r="AL13026" s="1"/>
    </row>
    <row r="13027">
      <c r="I13027" s="1"/>
      <c r="J13027" s="1"/>
      <c r="K13027" s="1"/>
      <c r="AA13027" s="1"/>
      <c r="AB13027" s="1"/>
      <c r="AC13027" s="1"/>
      <c r="AJ13027" s="1"/>
      <c r="AK13027" s="1"/>
      <c r="AL13027" s="1"/>
    </row>
    <row r="13028">
      <c r="I13028" s="1"/>
      <c r="J13028" s="1"/>
      <c r="K13028" s="1"/>
      <c r="AA13028" s="1"/>
      <c r="AB13028" s="1"/>
      <c r="AC13028" s="1"/>
      <c r="AJ13028" s="1"/>
      <c r="AK13028" s="1"/>
      <c r="AL13028" s="1"/>
    </row>
    <row r="13029">
      <c r="I13029" s="1"/>
      <c r="J13029" s="1"/>
      <c r="K13029" s="1"/>
      <c r="AA13029" s="1"/>
      <c r="AB13029" s="1"/>
      <c r="AC13029" s="1"/>
      <c r="AJ13029" s="1"/>
      <c r="AK13029" s="1"/>
      <c r="AL13029" s="1"/>
    </row>
    <row r="13030">
      <c r="I13030" s="1"/>
      <c r="J13030" s="1"/>
      <c r="K13030" s="1"/>
      <c r="AA13030" s="1"/>
      <c r="AB13030" s="1"/>
      <c r="AC13030" s="1"/>
      <c r="AJ13030" s="1"/>
      <c r="AK13030" s="1"/>
      <c r="AL13030" s="1"/>
    </row>
    <row r="13031">
      <c r="I13031" s="1"/>
      <c r="J13031" s="1"/>
      <c r="K13031" s="1"/>
      <c r="AA13031" s="1"/>
      <c r="AB13031" s="1"/>
      <c r="AC13031" s="1"/>
      <c r="AJ13031" s="1"/>
      <c r="AK13031" s="1"/>
      <c r="AL13031" s="1"/>
    </row>
    <row r="13032">
      <c r="I13032" s="1"/>
      <c r="J13032" s="1"/>
      <c r="K13032" s="1"/>
      <c r="AA13032" s="1"/>
      <c r="AB13032" s="1"/>
      <c r="AC13032" s="1"/>
      <c r="AJ13032" s="1"/>
      <c r="AK13032" s="1"/>
      <c r="AL13032" s="1"/>
    </row>
    <row r="13033">
      <c r="I13033" s="1"/>
      <c r="J13033" s="1"/>
      <c r="K13033" s="1"/>
      <c r="AA13033" s="1"/>
      <c r="AB13033" s="1"/>
      <c r="AC13033" s="1"/>
      <c r="AJ13033" s="1"/>
      <c r="AK13033" s="1"/>
      <c r="AL13033" s="1"/>
    </row>
    <row r="13034">
      <c r="I13034" s="1"/>
      <c r="J13034" s="1"/>
      <c r="K13034" s="1"/>
      <c r="AA13034" s="1"/>
      <c r="AB13034" s="1"/>
      <c r="AC13034" s="1"/>
      <c r="AJ13034" s="1"/>
      <c r="AK13034" s="1"/>
      <c r="AL13034" s="1"/>
    </row>
    <row r="13035">
      <c r="I13035" s="1"/>
      <c r="J13035" s="1"/>
      <c r="K13035" s="1"/>
      <c r="AA13035" s="1"/>
      <c r="AB13035" s="1"/>
      <c r="AC13035" s="1"/>
      <c r="AJ13035" s="1"/>
      <c r="AK13035" s="1"/>
      <c r="AL13035" s="1"/>
    </row>
    <row r="13036">
      <c r="I13036" s="1"/>
      <c r="J13036" s="1"/>
      <c r="K13036" s="1"/>
      <c r="AA13036" s="1"/>
      <c r="AB13036" s="1"/>
      <c r="AC13036" s="1"/>
      <c r="AJ13036" s="1"/>
      <c r="AK13036" s="1"/>
      <c r="AL13036" s="1"/>
    </row>
    <row r="13037">
      <c r="I13037" s="1"/>
      <c r="J13037" s="1"/>
      <c r="K13037" s="1"/>
      <c r="AA13037" s="1"/>
      <c r="AB13037" s="1"/>
      <c r="AC13037" s="1"/>
      <c r="AJ13037" s="1"/>
      <c r="AK13037" s="1"/>
      <c r="AL13037" s="1"/>
    </row>
    <row r="13038">
      <c r="I13038" s="1"/>
      <c r="J13038" s="1"/>
      <c r="K13038" s="1"/>
      <c r="AA13038" s="1"/>
      <c r="AB13038" s="1"/>
      <c r="AC13038" s="1"/>
      <c r="AJ13038" s="1"/>
      <c r="AK13038" s="1"/>
      <c r="AL13038" s="1"/>
    </row>
    <row r="13039">
      <c r="I13039" s="1"/>
      <c r="J13039" s="1"/>
      <c r="K13039" s="1"/>
      <c r="AA13039" s="1"/>
      <c r="AB13039" s="1"/>
      <c r="AC13039" s="1"/>
      <c r="AJ13039" s="1"/>
      <c r="AK13039" s="1"/>
      <c r="AL13039" s="1"/>
    </row>
    <row r="13040">
      <c r="I13040" s="1"/>
      <c r="J13040" s="1"/>
      <c r="K13040" s="1"/>
      <c r="AA13040" s="1"/>
      <c r="AB13040" s="1"/>
      <c r="AC13040" s="1"/>
      <c r="AJ13040" s="1"/>
      <c r="AK13040" s="1"/>
      <c r="AL13040" s="1"/>
    </row>
    <row r="13041">
      <c r="I13041" s="1"/>
      <c r="J13041" s="1"/>
      <c r="K13041" s="1"/>
      <c r="AA13041" s="1"/>
      <c r="AB13041" s="1"/>
      <c r="AC13041" s="1"/>
      <c r="AJ13041" s="1"/>
      <c r="AK13041" s="1"/>
      <c r="AL13041" s="1"/>
    </row>
    <row r="13042">
      <c r="I13042" s="1"/>
      <c r="J13042" s="1"/>
      <c r="K13042" s="1"/>
      <c r="AA13042" s="1"/>
      <c r="AB13042" s="1"/>
      <c r="AC13042" s="1"/>
      <c r="AJ13042" s="1"/>
      <c r="AK13042" s="1"/>
      <c r="AL13042" s="1"/>
    </row>
    <row r="13043">
      <c r="I13043" s="1"/>
      <c r="J13043" s="1"/>
      <c r="K13043" s="1"/>
      <c r="AA13043" s="1"/>
      <c r="AB13043" s="1"/>
      <c r="AC13043" s="1"/>
      <c r="AJ13043" s="1"/>
      <c r="AK13043" s="1"/>
      <c r="AL13043" s="1"/>
    </row>
    <row r="13044">
      <c r="I13044" s="1"/>
      <c r="J13044" s="1"/>
      <c r="K13044" s="1"/>
      <c r="AA13044" s="1"/>
      <c r="AB13044" s="1"/>
      <c r="AC13044" s="1"/>
      <c r="AJ13044" s="1"/>
      <c r="AK13044" s="1"/>
      <c r="AL13044" s="1"/>
    </row>
    <row r="13045">
      <c r="I13045" s="1"/>
      <c r="J13045" s="1"/>
      <c r="K13045" s="1"/>
      <c r="AA13045" s="1"/>
      <c r="AB13045" s="1"/>
      <c r="AC13045" s="1"/>
      <c r="AJ13045" s="1"/>
      <c r="AK13045" s="1"/>
      <c r="AL13045" s="1"/>
    </row>
    <row r="13046">
      <c r="I13046" s="1"/>
      <c r="J13046" s="1"/>
      <c r="K13046" s="1"/>
      <c r="AA13046" s="1"/>
      <c r="AB13046" s="1"/>
      <c r="AC13046" s="1"/>
      <c r="AJ13046" s="1"/>
      <c r="AK13046" s="1"/>
      <c r="AL13046" s="1"/>
    </row>
    <row r="13047">
      <c r="I13047" s="1"/>
      <c r="J13047" s="1"/>
      <c r="K13047" s="1"/>
      <c r="AA13047" s="1"/>
      <c r="AB13047" s="1"/>
      <c r="AC13047" s="1"/>
      <c r="AJ13047" s="1"/>
      <c r="AK13047" s="1"/>
      <c r="AL13047" s="1"/>
    </row>
    <row r="13048">
      <c r="I13048" s="1"/>
      <c r="J13048" s="1"/>
      <c r="K13048" s="1"/>
      <c r="AA13048" s="1"/>
      <c r="AB13048" s="1"/>
      <c r="AC13048" s="1"/>
      <c r="AJ13048" s="1"/>
      <c r="AK13048" s="1"/>
      <c r="AL13048" s="1"/>
    </row>
    <row r="13049">
      <c r="I13049" s="1"/>
      <c r="J13049" s="1"/>
      <c r="K13049" s="1"/>
      <c r="AA13049" s="1"/>
      <c r="AB13049" s="1"/>
      <c r="AC13049" s="1"/>
      <c r="AJ13049" s="1"/>
      <c r="AK13049" s="1"/>
      <c r="AL13049" s="1"/>
    </row>
    <row r="13050">
      <c r="I13050" s="1"/>
      <c r="J13050" s="1"/>
      <c r="K13050" s="1"/>
      <c r="AA13050" s="1"/>
      <c r="AB13050" s="1"/>
      <c r="AC13050" s="1"/>
      <c r="AJ13050" s="1"/>
      <c r="AK13050" s="1"/>
      <c r="AL13050" s="1"/>
    </row>
    <row r="13051">
      <c r="I13051" s="1"/>
      <c r="J13051" s="1"/>
      <c r="K13051" s="1"/>
      <c r="AA13051" s="1"/>
      <c r="AB13051" s="1"/>
      <c r="AC13051" s="1"/>
      <c r="AJ13051" s="1"/>
      <c r="AK13051" s="1"/>
      <c r="AL13051" s="1"/>
    </row>
    <row r="13052">
      <c r="I13052" s="1"/>
      <c r="J13052" s="1"/>
      <c r="K13052" s="1"/>
      <c r="AA13052" s="1"/>
      <c r="AB13052" s="1"/>
      <c r="AC13052" s="1"/>
      <c r="AJ13052" s="1"/>
      <c r="AK13052" s="1"/>
      <c r="AL13052" s="1"/>
    </row>
    <row r="13053">
      <c r="I13053" s="1"/>
      <c r="J13053" s="1"/>
      <c r="K13053" s="1"/>
      <c r="AA13053" s="1"/>
      <c r="AB13053" s="1"/>
      <c r="AC13053" s="1"/>
      <c r="AJ13053" s="1"/>
      <c r="AK13053" s="1"/>
      <c r="AL13053" s="1"/>
    </row>
    <row r="13054">
      <c r="I13054" s="1"/>
      <c r="J13054" s="1"/>
      <c r="K13054" s="1"/>
      <c r="AA13054" s="1"/>
      <c r="AB13054" s="1"/>
      <c r="AC13054" s="1"/>
      <c r="AJ13054" s="1"/>
      <c r="AK13054" s="1"/>
      <c r="AL13054" s="1"/>
    </row>
    <row r="13055">
      <c r="I13055" s="1"/>
      <c r="J13055" s="1"/>
      <c r="K13055" s="1"/>
      <c r="AA13055" s="1"/>
      <c r="AB13055" s="1"/>
      <c r="AC13055" s="1"/>
      <c r="AJ13055" s="1"/>
      <c r="AK13055" s="1"/>
      <c r="AL13055" s="1"/>
    </row>
    <row r="13056">
      <c r="I13056" s="1"/>
      <c r="J13056" s="1"/>
      <c r="K13056" s="1"/>
      <c r="AA13056" s="1"/>
      <c r="AB13056" s="1"/>
      <c r="AC13056" s="1"/>
      <c r="AJ13056" s="1"/>
      <c r="AK13056" s="1"/>
      <c r="AL13056" s="1"/>
    </row>
    <row r="13057">
      <c r="I13057" s="1"/>
      <c r="J13057" s="1"/>
      <c r="K13057" s="1"/>
      <c r="AA13057" s="1"/>
      <c r="AB13057" s="1"/>
      <c r="AC13057" s="1"/>
      <c r="AJ13057" s="1"/>
      <c r="AK13057" s="1"/>
      <c r="AL13057" s="1"/>
    </row>
    <row r="13058">
      <c r="I13058" s="1"/>
      <c r="J13058" s="1"/>
      <c r="K13058" s="1"/>
      <c r="AA13058" s="1"/>
      <c r="AB13058" s="1"/>
      <c r="AC13058" s="1"/>
      <c r="AJ13058" s="1"/>
      <c r="AK13058" s="1"/>
      <c r="AL13058" s="1"/>
    </row>
    <row r="13059">
      <c r="I13059" s="1"/>
      <c r="J13059" s="1"/>
      <c r="K13059" s="1"/>
      <c r="AA13059" s="1"/>
      <c r="AB13059" s="1"/>
      <c r="AC13059" s="1"/>
      <c r="AJ13059" s="1"/>
      <c r="AK13059" s="1"/>
      <c r="AL13059" s="1"/>
    </row>
    <row r="13060">
      <c r="I13060" s="1"/>
      <c r="J13060" s="1"/>
      <c r="K13060" s="1"/>
      <c r="AA13060" s="1"/>
      <c r="AB13060" s="1"/>
      <c r="AC13060" s="1"/>
      <c r="AJ13060" s="1"/>
      <c r="AK13060" s="1"/>
      <c r="AL13060" s="1"/>
    </row>
    <row r="13061">
      <c r="I13061" s="1"/>
      <c r="J13061" s="1"/>
      <c r="K13061" s="1"/>
      <c r="AA13061" s="1"/>
      <c r="AB13061" s="1"/>
      <c r="AC13061" s="1"/>
      <c r="AJ13061" s="1"/>
      <c r="AK13061" s="1"/>
      <c r="AL13061" s="1"/>
    </row>
    <row r="13062">
      <c r="I13062" s="1"/>
      <c r="J13062" s="1"/>
      <c r="K13062" s="1"/>
      <c r="AA13062" s="1"/>
      <c r="AB13062" s="1"/>
      <c r="AC13062" s="1"/>
      <c r="AJ13062" s="1"/>
      <c r="AK13062" s="1"/>
      <c r="AL13062" s="1"/>
    </row>
    <row r="13063">
      <c r="I13063" s="1"/>
      <c r="J13063" s="1"/>
      <c r="K13063" s="1"/>
      <c r="AA13063" s="1"/>
      <c r="AB13063" s="1"/>
      <c r="AC13063" s="1"/>
      <c r="AJ13063" s="1"/>
      <c r="AK13063" s="1"/>
      <c r="AL13063" s="1"/>
    </row>
    <row r="13064">
      <c r="I13064" s="1"/>
      <c r="J13064" s="1"/>
      <c r="K13064" s="1"/>
      <c r="AA13064" s="1"/>
      <c r="AB13064" s="1"/>
      <c r="AC13064" s="1"/>
      <c r="AJ13064" s="1"/>
      <c r="AK13064" s="1"/>
      <c r="AL13064" s="1"/>
    </row>
    <row r="13065">
      <c r="I13065" s="1"/>
      <c r="J13065" s="1"/>
      <c r="K13065" s="1"/>
      <c r="AA13065" s="1"/>
      <c r="AB13065" s="1"/>
      <c r="AC13065" s="1"/>
      <c r="AJ13065" s="1"/>
      <c r="AK13065" s="1"/>
      <c r="AL13065" s="1"/>
    </row>
    <row r="13066">
      <c r="I13066" s="1"/>
      <c r="J13066" s="1"/>
      <c r="K13066" s="1"/>
      <c r="AA13066" s="1"/>
      <c r="AB13066" s="1"/>
      <c r="AC13066" s="1"/>
      <c r="AJ13066" s="1"/>
      <c r="AK13066" s="1"/>
      <c r="AL13066" s="1"/>
    </row>
    <row r="13067">
      <c r="I13067" s="1"/>
      <c r="J13067" s="1"/>
      <c r="K13067" s="1"/>
      <c r="AA13067" s="1"/>
      <c r="AB13067" s="1"/>
      <c r="AC13067" s="1"/>
      <c r="AJ13067" s="1"/>
      <c r="AK13067" s="1"/>
      <c r="AL13067" s="1"/>
    </row>
    <row r="13068">
      <c r="I13068" s="1"/>
      <c r="J13068" s="1"/>
      <c r="K13068" s="1"/>
      <c r="AA13068" s="1"/>
      <c r="AB13068" s="1"/>
      <c r="AC13068" s="1"/>
      <c r="AJ13068" s="1"/>
      <c r="AK13068" s="1"/>
      <c r="AL13068" s="1"/>
    </row>
    <row r="13069">
      <c r="I13069" s="1"/>
      <c r="J13069" s="1"/>
      <c r="K13069" s="1"/>
      <c r="AA13069" s="1"/>
      <c r="AB13069" s="1"/>
      <c r="AC13069" s="1"/>
      <c r="AJ13069" s="1"/>
      <c r="AK13069" s="1"/>
      <c r="AL13069" s="1"/>
    </row>
    <row r="13070">
      <c r="I13070" s="1"/>
      <c r="J13070" s="1"/>
      <c r="K13070" s="1"/>
      <c r="AA13070" s="1"/>
      <c r="AB13070" s="1"/>
      <c r="AC13070" s="1"/>
      <c r="AJ13070" s="1"/>
      <c r="AK13070" s="1"/>
      <c r="AL13070" s="1"/>
    </row>
    <row r="13071">
      <c r="I13071" s="1"/>
      <c r="J13071" s="1"/>
      <c r="K13071" s="1"/>
      <c r="AA13071" s="1"/>
      <c r="AB13071" s="1"/>
      <c r="AC13071" s="1"/>
      <c r="AJ13071" s="1"/>
      <c r="AK13071" s="1"/>
      <c r="AL13071" s="1"/>
    </row>
    <row r="13072">
      <c r="I13072" s="1"/>
      <c r="J13072" s="1"/>
      <c r="K13072" s="1"/>
      <c r="AA13072" s="1"/>
      <c r="AB13072" s="1"/>
      <c r="AC13072" s="1"/>
      <c r="AJ13072" s="1"/>
      <c r="AK13072" s="1"/>
      <c r="AL13072" s="1"/>
    </row>
    <row r="13073">
      <c r="I13073" s="1"/>
      <c r="J13073" s="1"/>
      <c r="K13073" s="1"/>
      <c r="AA13073" s="1"/>
      <c r="AB13073" s="1"/>
      <c r="AC13073" s="1"/>
      <c r="AJ13073" s="1"/>
      <c r="AK13073" s="1"/>
      <c r="AL13073" s="1"/>
    </row>
    <row r="13074">
      <c r="I13074" s="1"/>
      <c r="J13074" s="1"/>
      <c r="K13074" s="1"/>
      <c r="AA13074" s="1"/>
      <c r="AB13074" s="1"/>
      <c r="AC13074" s="1"/>
      <c r="AJ13074" s="1"/>
      <c r="AK13074" s="1"/>
      <c r="AL13074" s="1"/>
    </row>
    <row r="13075">
      <c r="I13075" s="1"/>
      <c r="J13075" s="1"/>
      <c r="K13075" s="1"/>
      <c r="AA13075" s="1"/>
      <c r="AB13075" s="1"/>
      <c r="AC13075" s="1"/>
      <c r="AJ13075" s="1"/>
      <c r="AK13075" s="1"/>
      <c r="AL13075" s="1"/>
    </row>
    <row r="13076">
      <c r="I13076" s="1"/>
      <c r="J13076" s="1"/>
      <c r="K13076" s="1"/>
      <c r="AA13076" s="1"/>
      <c r="AB13076" s="1"/>
      <c r="AC13076" s="1"/>
      <c r="AJ13076" s="1"/>
      <c r="AK13076" s="1"/>
      <c r="AL13076" s="1"/>
    </row>
    <row r="13077">
      <c r="I13077" s="1"/>
      <c r="J13077" s="1"/>
      <c r="K13077" s="1"/>
      <c r="AA13077" s="1"/>
      <c r="AB13077" s="1"/>
      <c r="AC13077" s="1"/>
      <c r="AJ13077" s="1"/>
      <c r="AK13077" s="1"/>
      <c r="AL13077" s="1"/>
    </row>
    <row r="13078">
      <c r="I13078" s="1"/>
      <c r="J13078" s="1"/>
      <c r="K13078" s="1"/>
      <c r="AA13078" s="1"/>
      <c r="AB13078" s="1"/>
      <c r="AC13078" s="1"/>
      <c r="AJ13078" s="1"/>
      <c r="AK13078" s="1"/>
      <c r="AL13078" s="1"/>
    </row>
    <row r="13079">
      <c r="I13079" s="1"/>
      <c r="J13079" s="1"/>
      <c r="K13079" s="1"/>
      <c r="AA13079" s="1"/>
      <c r="AB13079" s="1"/>
      <c r="AC13079" s="1"/>
      <c r="AJ13079" s="1"/>
      <c r="AK13079" s="1"/>
      <c r="AL13079" s="1"/>
    </row>
    <row r="13080">
      <c r="I13080" s="1"/>
      <c r="J13080" s="1"/>
      <c r="K13080" s="1"/>
      <c r="AA13080" s="1"/>
      <c r="AB13080" s="1"/>
      <c r="AC13080" s="1"/>
      <c r="AJ13080" s="1"/>
      <c r="AK13080" s="1"/>
      <c r="AL13080" s="1"/>
    </row>
    <row r="13081">
      <c r="I13081" s="1"/>
      <c r="J13081" s="1"/>
      <c r="K13081" s="1"/>
      <c r="AA13081" s="1"/>
      <c r="AB13081" s="1"/>
      <c r="AC13081" s="1"/>
      <c r="AJ13081" s="1"/>
      <c r="AK13081" s="1"/>
      <c r="AL13081" s="1"/>
    </row>
    <row r="13082">
      <c r="I13082" s="1"/>
      <c r="J13082" s="1"/>
      <c r="K13082" s="1"/>
      <c r="AA13082" s="1"/>
      <c r="AB13082" s="1"/>
      <c r="AC13082" s="1"/>
      <c r="AJ13082" s="1"/>
      <c r="AK13082" s="1"/>
      <c r="AL13082" s="1"/>
    </row>
    <row r="13083">
      <c r="I13083" s="1"/>
      <c r="J13083" s="1"/>
      <c r="K13083" s="1"/>
      <c r="AA13083" s="1"/>
      <c r="AB13083" s="1"/>
      <c r="AC13083" s="1"/>
      <c r="AJ13083" s="1"/>
      <c r="AK13083" s="1"/>
      <c r="AL13083" s="1"/>
    </row>
    <row r="13084">
      <c r="I13084" s="1"/>
      <c r="J13084" s="1"/>
      <c r="K13084" s="1"/>
      <c r="AA13084" s="1"/>
      <c r="AB13084" s="1"/>
      <c r="AC13084" s="1"/>
      <c r="AJ13084" s="1"/>
      <c r="AK13084" s="1"/>
      <c r="AL13084" s="1"/>
    </row>
    <row r="13085">
      <c r="I13085" s="1"/>
      <c r="J13085" s="1"/>
      <c r="K13085" s="1"/>
      <c r="AA13085" s="1"/>
      <c r="AB13085" s="1"/>
      <c r="AC13085" s="1"/>
      <c r="AJ13085" s="1"/>
      <c r="AK13085" s="1"/>
      <c r="AL13085" s="1"/>
    </row>
    <row r="13086">
      <c r="I13086" s="1"/>
      <c r="J13086" s="1"/>
      <c r="K13086" s="1"/>
      <c r="AA13086" s="1"/>
      <c r="AB13086" s="1"/>
      <c r="AC13086" s="1"/>
      <c r="AJ13086" s="1"/>
      <c r="AK13086" s="1"/>
      <c r="AL13086" s="1"/>
    </row>
    <row r="13087">
      <c r="I13087" s="1"/>
      <c r="J13087" s="1"/>
      <c r="K13087" s="1"/>
      <c r="AA13087" s="1"/>
      <c r="AB13087" s="1"/>
      <c r="AC13087" s="1"/>
      <c r="AJ13087" s="1"/>
      <c r="AK13087" s="1"/>
      <c r="AL13087" s="1"/>
    </row>
    <row r="13088">
      <c r="I13088" s="1"/>
      <c r="J13088" s="1"/>
      <c r="K13088" s="1"/>
      <c r="AA13088" s="1"/>
      <c r="AB13088" s="1"/>
      <c r="AC13088" s="1"/>
      <c r="AJ13088" s="1"/>
      <c r="AK13088" s="1"/>
      <c r="AL13088" s="1"/>
    </row>
    <row r="13089">
      <c r="I13089" s="1"/>
      <c r="J13089" s="1"/>
      <c r="K13089" s="1"/>
      <c r="AA13089" s="1"/>
      <c r="AB13089" s="1"/>
      <c r="AC13089" s="1"/>
      <c r="AJ13089" s="1"/>
      <c r="AK13089" s="1"/>
      <c r="AL13089" s="1"/>
    </row>
    <row r="13090">
      <c r="I13090" s="1"/>
      <c r="J13090" s="1"/>
      <c r="K13090" s="1"/>
      <c r="AA13090" s="1"/>
      <c r="AB13090" s="1"/>
      <c r="AC13090" s="1"/>
      <c r="AJ13090" s="1"/>
      <c r="AK13090" s="1"/>
      <c r="AL13090" s="1"/>
    </row>
    <row r="13091">
      <c r="I13091" s="1"/>
      <c r="J13091" s="1"/>
      <c r="K13091" s="1"/>
      <c r="AA13091" s="1"/>
      <c r="AB13091" s="1"/>
      <c r="AC13091" s="1"/>
      <c r="AJ13091" s="1"/>
      <c r="AK13091" s="1"/>
      <c r="AL13091" s="1"/>
    </row>
    <row r="13092">
      <c r="I13092" s="1"/>
      <c r="J13092" s="1"/>
      <c r="K13092" s="1"/>
      <c r="AA13092" s="1"/>
      <c r="AB13092" s="1"/>
      <c r="AC13092" s="1"/>
      <c r="AJ13092" s="1"/>
      <c r="AK13092" s="1"/>
      <c r="AL13092" s="1"/>
    </row>
    <row r="13093">
      <c r="I13093" s="1"/>
      <c r="J13093" s="1"/>
      <c r="K13093" s="1"/>
      <c r="AA13093" s="1"/>
      <c r="AB13093" s="1"/>
      <c r="AC13093" s="1"/>
      <c r="AJ13093" s="1"/>
      <c r="AK13093" s="1"/>
      <c r="AL13093" s="1"/>
    </row>
    <row r="13094">
      <c r="I13094" s="1"/>
      <c r="J13094" s="1"/>
      <c r="K13094" s="1"/>
      <c r="AA13094" s="1"/>
      <c r="AB13094" s="1"/>
      <c r="AC13094" s="1"/>
      <c r="AJ13094" s="1"/>
      <c r="AK13094" s="1"/>
      <c r="AL13094" s="1"/>
    </row>
    <row r="13095">
      <c r="I13095" s="1"/>
      <c r="J13095" s="1"/>
      <c r="K13095" s="1"/>
      <c r="AA13095" s="1"/>
      <c r="AB13095" s="1"/>
      <c r="AC13095" s="1"/>
      <c r="AJ13095" s="1"/>
      <c r="AK13095" s="1"/>
      <c r="AL13095" s="1"/>
    </row>
    <row r="13096">
      <c r="I13096" s="1"/>
      <c r="J13096" s="1"/>
      <c r="K13096" s="1"/>
      <c r="AA13096" s="1"/>
      <c r="AB13096" s="1"/>
      <c r="AC13096" s="1"/>
      <c r="AJ13096" s="1"/>
      <c r="AK13096" s="1"/>
      <c r="AL13096" s="1"/>
    </row>
    <row r="13097">
      <c r="I13097" s="1"/>
      <c r="J13097" s="1"/>
      <c r="K13097" s="1"/>
      <c r="AA13097" s="1"/>
      <c r="AB13097" s="1"/>
      <c r="AC13097" s="1"/>
      <c r="AJ13097" s="1"/>
      <c r="AK13097" s="1"/>
      <c r="AL13097" s="1"/>
    </row>
    <row r="13098">
      <c r="I13098" s="1"/>
      <c r="J13098" s="1"/>
      <c r="K13098" s="1"/>
      <c r="AA13098" s="1"/>
      <c r="AB13098" s="1"/>
      <c r="AC13098" s="1"/>
      <c r="AJ13098" s="1"/>
      <c r="AK13098" s="1"/>
      <c r="AL13098" s="1"/>
    </row>
    <row r="13099">
      <c r="I13099" s="1"/>
      <c r="J13099" s="1"/>
      <c r="K13099" s="1"/>
      <c r="AA13099" s="1"/>
      <c r="AB13099" s="1"/>
      <c r="AC13099" s="1"/>
      <c r="AJ13099" s="1"/>
      <c r="AK13099" s="1"/>
      <c r="AL13099" s="1"/>
    </row>
    <row r="13100">
      <c r="I13100" s="1"/>
      <c r="J13100" s="1"/>
      <c r="K13100" s="1"/>
      <c r="AA13100" s="1"/>
      <c r="AB13100" s="1"/>
      <c r="AC13100" s="1"/>
      <c r="AJ13100" s="1"/>
      <c r="AK13100" s="1"/>
      <c r="AL13100" s="1"/>
    </row>
    <row r="13101">
      <c r="I13101" s="1"/>
      <c r="J13101" s="1"/>
      <c r="K13101" s="1"/>
      <c r="AA13101" s="1"/>
      <c r="AB13101" s="1"/>
      <c r="AC13101" s="1"/>
      <c r="AJ13101" s="1"/>
      <c r="AK13101" s="1"/>
      <c r="AL13101" s="1"/>
    </row>
    <row r="13102">
      <c r="I13102" s="1"/>
      <c r="J13102" s="1"/>
      <c r="K13102" s="1"/>
      <c r="AA13102" s="1"/>
      <c r="AB13102" s="1"/>
      <c r="AC13102" s="1"/>
      <c r="AJ13102" s="1"/>
      <c r="AK13102" s="1"/>
      <c r="AL13102" s="1"/>
    </row>
    <row r="13103">
      <c r="I13103" s="1"/>
      <c r="J13103" s="1"/>
      <c r="K13103" s="1"/>
      <c r="AA13103" s="1"/>
      <c r="AB13103" s="1"/>
      <c r="AC13103" s="1"/>
      <c r="AJ13103" s="1"/>
      <c r="AK13103" s="1"/>
      <c r="AL13103" s="1"/>
    </row>
    <row r="13104">
      <c r="I13104" s="1"/>
      <c r="J13104" s="1"/>
      <c r="K13104" s="1"/>
      <c r="AA13104" s="1"/>
      <c r="AB13104" s="1"/>
      <c r="AC13104" s="1"/>
      <c r="AJ13104" s="1"/>
      <c r="AK13104" s="1"/>
      <c r="AL13104" s="1"/>
    </row>
    <row r="13105">
      <c r="I13105" s="1"/>
      <c r="J13105" s="1"/>
      <c r="K13105" s="1"/>
      <c r="AA13105" s="1"/>
      <c r="AB13105" s="1"/>
      <c r="AC13105" s="1"/>
      <c r="AJ13105" s="1"/>
      <c r="AK13105" s="1"/>
      <c r="AL13105" s="1"/>
    </row>
    <row r="13106">
      <c r="I13106" s="1"/>
      <c r="J13106" s="1"/>
      <c r="K13106" s="1"/>
      <c r="AA13106" s="1"/>
      <c r="AB13106" s="1"/>
      <c r="AC13106" s="1"/>
      <c r="AJ13106" s="1"/>
      <c r="AK13106" s="1"/>
      <c r="AL13106" s="1"/>
    </row>
    <row r="13107">
      <c r="I13107" s="1"/>
      <c r="J13107" s="1"/>
      <c r="K13107" s="1"/>
      <c r="AA13107" s="1"/>
      <c r="AB13107" s="1"/>
      <c r="AC13107" s="1"/>
      <c r="AJ13107" s="1"/>
      <c r="AK13107" s="1"/>
      <c r="AL13107" s="1"/>
    </row>
    <row r="13108">
      <c r="I13108" s="1"/>
      <c r="J13108" s="1"/>
      <c r="K13108" s="1"/>
      <c r="AA13108" s="1"/>
      <c r="AB13108" s="1"/>
      <c r="AC13108" s="1"/>
      <c r="AJ13108" s="1"/>
      <c r="AK13108" s="1"/>
      <c r="AL13108" s="1"/>
    </row>
    <row r="13109">
      <c r="I13109" s="1"/>
      <c r="J13109" s="1"/>
      <c r="K13109" s="1"/>
      <c r="AA13109" s="1"/>
      <c r="AB13109" s="1"/>
      <c r="AC13109" s="1"/>
      <c r="AJ13109" s="1"/>
      <c r="AK13109" s="1"/>
      <c r="AL13109" s="1"/>
    </row>
    <row r="13110">
      <c r="I13110" s="1"/>
      <c r="J13110" s="1"/>
      <c r="K13110" s="1"/>
      <c r="AA13110" s="1"/>
      <c r="AB13110" s="1"/>
      <c r="AC13110" s="1"/>
      <c r="AJ13110" s="1"/>
      <c r="AK13110" s="1"/>
      <c r="AL13110" s="1"/>
    </row>
    <row r="13111">
      <c r="I13111" s="1"/>
      <c r="J13111" s="1"/>
      <c r="K13111" s="1"/>
      <c r="AA13111" s="1"/>
      <c r="AB13111" s="1"/>
      <c r="AC13111" s="1"/>
      <c r="AJ13111" s="1"/>
      <c r="AK13111" s="1"/>
      <c r="AL13111" s="1"/>
    </row>
    <row r="13112">
      <c r="I13112" s="1"/>
      <c r="J13112" s="1"/>
      <c r="K13112" s="1"/>
      <c r="AA13112" s="1"/>
      <c r="AB13112" s="1"/>
      <c r="AC13112" s="1"/>
      <c r="AJ13112" s="1"/>
      <c r="AK13112" s="1"/>
      <c r="AL13112" s="1"/>
    </row>
    <row r="13113">
      <c r="I13113" s="1"/>
      <c r="J13113" s="1"/>
      <c r="K13113" s="1"/>
      <c r="AA13113" s="1"/>
      <c r="AB13113" s="1"/>
      <c r="AC13113" s="1"/>
      <c r="AJ13113" s="1"/>
      <c r="AK13113" s="1"/>
      <c r="AL13113" s="1"/>
    </row>
    <row r="13114">
      <c r="I13114" s="1"/>
      <c r="J13114" s="1"/>
      <c r="K13114" s="1"/>
      <c r="AA13114" s="1"/>
      <c r="AB13114" s="1"/>
      <c r="AC13114" s="1"/>
      <c r="AJ13114" s="1"/>
      <c r="AK13114" s="1"/>
      <c r="AL13114" s="1"/>
    </row>
    <row r="13115">
      <c r="I13115" s="1"/>
      <c r="J13115" s="1"/>
      <c r="K13115" s="1"/>
      <c r="AA13115" s="1"/>
      <c r="AB13115" s="1"/>
      <c r="AC13115" s="1"/>
      <c r="AJ13115" s="1"/>
      <c r="AK13115" s="1"/>
      <c r="AL13115" s="1"/>
    </row>
    <row r="13116">
      <c r="I13116" s="1"/>
      <c r="J13116" s="1"/>
      <c r="K13116" s="1"/>
      <c r="AA13116" s="1"/>
      <c r="AB13116" s="1"/>
      <c r="AC13116" s="1"/>
      <c r="AJ13116" s="1"/>
      <c r="AK13116" s="1"/>
      <c r="AL13116" s="1"/>
    </row>
    <row r="13117">
      <c r="I13117" s="1"/>
      <c r="J13117" s="1"/>
      <c r="K13117" s="1"/>
      <c r="AA13117" s="1"/>
      <c r="AB13117" s="1"/>
      <c r="AC13117" s="1"/>
      <c r="AJ13117" s="1"/>
      <c r="AK13117" s="1"/>
      <c r="AL13117" s="1"/>
    </row>
    <row r="13118">
      <c r="I13118" s="1"/>
      <c r="J13118" s="1"/>
      <c r="K13118" s="1"/>
      <c r="AA13118" s="1"/>
      <c r="AB13118" s="1"/>
      <c r="AC13118" s="1"/>
      <c r="AJ13118" s="1"/>
      <c r="AK13118" s="1"/>
      <c r="AL13118" s="1"/>
    </row>
    <row r="13119">
      <c r="I13119" s="1"/>
      <c r="J13119" s="1"/>
      <c r="K13119" s="1"/>
      <c r="AA13119" s="1"/>
      <c r="AB13119" s="1"/>
      <c r="AC13119" s="1"/>
      <c r="AJ13119" s="1"/>
      <c r="AK13119" s="1"/>
      <c r="AL13119" s="1"/>
    </row>
    <row r="13120">
      <c r="I13120" s="1"/>
      <c r="J13120" s="1"/>
      <c r="K13120" s="1"/>
      <c r="AA13120" s="1"/>
      <c r="AB13120" s="1"/>
      <c r="AC13120" s="1"/>
      <c r="AJ13120" s="1"/>
      <c r="AK13120" s="1"/>
      <c r="AL13120" s="1"/>
    </row>
    <row r="13121">
      <c r="I13121" s="1"/>
      <c r="J13121" s="1"/>
      <c r="K13121" s="1"/>
      <c r="AA13121" s="1"/>
      <c r="AB13121" s="1"/>
      <c r="AC13121" s="1"/>
      <c r="AJ13121" s="1"/>
      <c r="AK13121" s="1"/>
      <c r="AL13121" s="1"/>
    </row>
    <row r="13122">
      <c r="I13122" s="1"/>
      <c r="J13122" s="1"/>
      <c r="K13122" s="1"/>
      <c r="AA13122" s="1"/>
      <c r="AB13122" s="1"/>
      <c r="AC13122" s="1"/>
      <c r="AJ13122" s="1"/>
      <c r="AK13122" s="1"/>
      <c r="AL13122" s="1"/>
    </row>
    <row r="13123">
      <c r="I13123" s="1"/>
      <c r="J13123" s="1"/>
      <c r="K13123" s="1"/>
      <c r="AA13123" s="1"/>
      <c r="AB13123" s="1"/>
      <c r="AC13123" s="1"/>
      <c r="AJ13123" s="1"/>
      <c r="AK13123" s="1"/>
      <c r="AL13123" s="1"/>
    </row>
    <row r="13124">
      <c r="I13124" s="1"/>
      <c r="J13124" s="1"/>
      <c r="K13124" s="1"/>
      <c r="AA13124" s="1"/>
      <c r="AB13124" s="1"/>
      <c r="AC13124" s="1"/>
      <c r="AJ13124" s="1"/>
      <c r="AK13124" s="1"/>
      <c r="AL13124" s="1"/>
    </row>
    <row r="13125">
      <c r="I13125" s="1"/>
      <c r="J13125" s="1"/>
      <c r="K13125" s="1"/>
      <c r="AA13125" s="1"/>
      <c r="AB13125" s="1"/>
      <c r="AC13125" s="1"/>
      <c r="AJ13125" s="1"/>
      <c r="AK13125" s="1"/>
      <c r="AL13125" s="1"/>
    </row>
    <row r="13126">
      <c r="I13126" s="1"/>
      <c r="J13126" s="1"/>
      <c r="K13126" s="1"/>
      <c r="AA13126" s="1"/>
      <c r="AB13126" s="1"/>
      <c r="AC13126" s="1"/>
      <c r="AJ13126" s="1"/>
      <c r="AK13126" s="1"/>
      <c r="AL13126" s="1"/>
    </row>
    <row r="13127">
      <c r="I13127" s="1"/>
      <c r="J13127" s="1"/>
      <c r="K13127" s="1"/>
      <c r="AA13127" s="1"/>
      <c r="AB13127" s="1"/>
      <c r="AC13127" s="1"/>
      <c r="AJ13127" s="1"/>
      <c r="AK13127" s="1"/>
      <c r="AL13127" s="1"/>
    </row>
    <row r="13128">
      <c r="I13128" s="1"/>
      <c r="J13128" s="1"/>
      <c r="K13128" s="1"/>
      <c r="AA13128" s="1"/>
      <c r="AB13128" s="1"/>
      <c r="AC13128" s="1"/>
      <c r="AJ13128" s="1"/>
      <c r="AK13128" s="1"/>
      <c r="AL13128" s="1"/>
    </row>
    <row r="13129">
      <c r="I13129" s="1"/>
      <c r="J13129" s="1"/>
      <c r="K13129" s="1"/>
      <c r="AA13129" s="1"/>
      <c r="AB13129" s="1"/>
      <c r="AC13129" s="1"/>
      <c r="AJ13129" s="1"/>
      <c r="AK13129" s="1"/>
      <c r="AL13129" s="1"/>
    </row>
    <row r="13130">
      <c r="I13130" s="1"/>
      <c r="J13130" s="1"/>
      <c r="K13130" s="1"/>
      <c r="AA13130" s="1"/>
      <c r="AB13130" s="1"/>
      <c r="AC13130" s="1"/>
      <c r="AJ13130" s="1"/>
      <c r="AK13130" s="1"/>
      <c r="AL13130" s="1"/>
    </row>
    <row r="13131">
      <c r="I13131" s="1"/>
      <c r="J13131" s="1"/>
      <c r="K13131" s="1"/>
      <c r="AA13131" s="1"/>
      <c r="AB13131" s="1"/>
      <c r="AC13131" s="1"/>
      <c r="AJ13131" s="1"/>
      <c r="AK13131" s="1"/>
      <c r="AL13131" s="1"/>
    </row>
    <row r="13132">
      <c r="I13132" s="1"/>
      <c r="J13132" s="1"/>
      <c r="K13132" s="1"/>
      <c r="AA13132" s="1"/>
      <c r="AB13132" s="1"/>
      <c r="AC13132" s="1"/>
      <c r="AJ13132" s="1"/>
      <c r="AK13132" s="1"/>
      <c r="AL13132" s="1"/>
    </row>
    <row r="13133">
      <c r="I13133" s="1"/>
      <c r="J13133" s="1"/>
      <c r="K13133" s="1"/>
      <c r="AA13133" s="1"/>
      <c r="AB13133" s="1"/>
      <c r="AC13133" s="1"/>
      <c r="AJ13133" s="1"/>
      <c r="AK13133" s="1"/>
      <c r="AL13133" s="1"/>
    </row>
    <row r="13134">
      <c r="I13134" s="1"/>
      <c r="J13134" s="1"/>
      <c r="K13134" s="1"/>
      <c r="AA13134" s="1"/>
      <c r="AB13134" s="1"/>
      <c r="AC13134" s="1"/>
      <c r="AJ13134" s="1"/>
      <c r="AK13134" s="1"/>
      <c r="AL13134" s="1"/>
    </row>
    <row r="13135">
      <c r="I13135" s="1"/>
      <c r="J13135" s="1"/>
      <c r="K13135" s="1"/>
      <c r="AA13135" s="1"/>
      <c r="AB13135" s="1"/>
      <c r="AC13135" s="1"/>
      <c r="AJ13135" s="1"/>
      <c r="AK13135" s="1"/>
      <c r="AL13135" s="1"/>
    </row>
    <row r="13136">
      <c r="I13136" s="1"/>
      <c r="J13136" s="1"/>
      <c r="K13136" s="1"/>
      <c r="AA13136" s="1"/>
      <c r="AB13136" s="1"/>
      <c r="AC13136" s="1"/>
      <c r="AJ13136" s="1"/>
      <c r="AK13136" s="1"/>
      <c r="AL13136" s="1"/>
    </row>
    <row r="13137">
      <c r="I13137" s="1"/>
      <c r="J13137" s="1"/>
      <c r="K13137" s="1"/>
      <c r="AA13137" s="1"/>
      <c r="AB13137" s="1"/>
      <c r="AC13137" s="1"/>
      <c r="AJ13137" s="1"/>
      <c r="AK13137" s="1"/>
      <c r="AL13137" s="1"/>
    </row>
    <row r="13138">
      <c r="I13138" s="1"/>
      <c r="J13138" s="1"/>
      <c r="K13138" s="1"/>
      <c r="AA13138" s="1"/>
      <c r="AB13138" s="1"/>
      <c r="AC13138" s="1"/>
      <c r="AJ13138" s="1"/>
      <c r="AK13138" s="1"/>
      <c r="AL13138" s="1"/>
    </row>
    <row r="13139">
      <c r="I13139" s="1"/>
      <c r="J13139" s="1"/>
      <c r="K13139" s="1"/>
      <c r="AA13139" s="1"/>
      <c r="AB13139" s="1"/>
      <c r="AC13139" s="1"/>
      <c r="AJ13139" s="1"/>
      <c r="AK13139" s="1"/>
      <c r="AL13139" s="1"/>
    </row>
    <row r="13140">
      <c r="I13140" s="1"/>
      <c r="J13140" s="1"/>
      <c r="K13140" s="1"/>
      <c r="AA13140" s="1"/>
      <c r="AB13140" s="1"/>
      <c r="AC13140" s="1"/>
      <c r="AJ13140" s="1"/>
      <c r="AK13140" s="1"/>
      <c r="AL13140" s="1"/>
    </row>
    <row r="13141">
      <c r="I13141" s="1"/>
      <c r="J13141" s="1"/>
      <c r="K13141" s="1"/>
      <c r="AA13141" s="1"/>
      <c r="AB13141" s="1"/>
      <c r="AC13141" s="1"/>
      <c r="AJ13141" s="1"/>
      <c r="AK13141" s="1"/>
      <c r="AL13141" s="1"/>
    </row>
    <row r="13142">
      <c r="I13142" s="1"/>
      <c r="J13142" s="1"/>
      <c r="K13142" s="1"/>
      <c r="AA13142" s="1"/>
      <c r="AB13142" s="1"/>
      <c r="AC13142" s="1"/>
      <c r="AJ13142" s="1"/>
      <c r="AK13142" s="1"/>
      <c r="AL13142" s="1"/>
    </row>
    <row r="13143">
      <c r="I13143" s="1"/>
      <c r="J13143" s="1"/>
      <c r="K13143" s="1"/>
      <c r="AA13143" s="1"/>
      <c r="AB13143" s="1"/>
      <c r="AC13143" s="1"/>
      <c r="AJ13143" s="1"/>
      <c r="AK13143" s="1"/>
      <c r="AL13143" s="1"/>
    </row>
    <row r="13144">
      <c r="I13144" s="1"/>
      <c r="J13144" s="1"/>
      <c r="K13144" s="1"/>
      <c r="AA13144" s="1"/>
      <c r="AB13144" s="1"/>
      <c r="AC13144" s="1"/>
      <c r="AJ13144" s="1"/>
      <c r="AK13144" s="1"/>
      <c r="AL13144" s="1"/>
    </row>
    <row r="13145">
      <c r="I13145" s="1"/>
      <c r="J13145" s="1"/>
      <c r="K13145" s="1"/>
      <c r="AA13145" s="1"/>
      <c r="AB13145" s="1"/>
      <c r="AC13145" s="1"/>
      <c r="AJ13145" s="1"/>
      <c r="AK13145" s="1"/>
      <c r="AL13145" s="1"/>
    </row>
    <row r="13146">
      <c r="I13146" s="1"/>
      <c r="J13146" s="1"/>
      <c r="K13146" s="1"/>
      <c r="AA13146" s="1"/>
      <c r="AB13146" s="1"/>
      <c r="AC13146" s="1"/>
      <c r="AJ13146" s="1"/>
      <c r="AK13146" s="1"/>
      <c r="AL13146" s="1"/>
    </row>
    <row r="13147">
      <c r="I13147" s="1"/>
      <c r="J13147" s="1"/>
      <c r="K13147" s="1"/>
      <c r="AA13147" s="1"/>
      <c r="AB13147" s="1"/>
      <c r="AC13147" s="1"/>
      <c r="AJ13147" s="1"/>
      <c r="AK13147" s="1"/>
      <c r="AL13147" s="1"/>
    </row>
    <row r="13148">
      <c r="I13148" s="1"/>
      <c r="J13148" s="1"/>
      <c r="K13148" s="1"/>
      <c r="AA13148" s="1"/>
      <c r="AB13148" s="1"/>
      <c r="AC13148" s="1"/>
      <c r="AJ13148" s="1"/>
      <c r="AK13148" s="1"/>
      <c r="AL13148" s="1"/>
    </row>
    <row r="13149">
      <c r="I13149" s="1"/>
      <c r="J13149" s="1"/>
      <c r="K13149" s="1"/>
      <c r="AA13149" s="1"/>
      <c r="AB13149" s="1"/>
      <c r="AC13149" s="1"/>
      <c r="AJ13149" s="1"/>
      <c r="AK13149" s="1"/>
      <c r="AL13149" s="1"/>
    </row>
    <row r="13150">
      <c r="I13150" s="1"/>
      <c r="J13150" s="1"/>
      <c r="K13150" s="1"/>
      <c r="AA13150" s="1"/>
      <c r="AB13150" s="1"/>
      <c r="AC13150" s="1"/>
      <c r="AJ13150" s="1"/>
      <c r="AK13150" s="1"/>
      <c r="AL13150" s="1"/>
    </row>
    <row r="13151">
      <c r="I13151" s="1"/>
      <c r="J13151" s="1"/>
      <c r="K13151" s="1"/>
      <c r="AA13151" s="1"/>
      <c r="AB13151" s="1"/>
      <c r="AC13151" s="1"/>
      <c r="AJ13151" s="1"/>
      <c r="AK13151" s="1"/>
      <c r="AL13151" s="1"/>
    </row>
    <row r="13152">
      <c r="I13152" s="1"/>
      <c r="J13152" s="1"/>
      <c r="K13152" s="1"/>
      <c r="AA13152" s="1"/>
      <c r="AB13152" s="1"/>
      <c r="AC13152" s="1"/>
      <c r="AJ13152" s="1"/>
      <c r="AK13152" s="1"/>
      <c r="AL13152" s="1"/>
    </row>
    <row r="13153">
      <c r="I13153" s="1"/>
      <c r="J13153" s="1"/>
      <c r="K13153" s="1"/>
      <c r="AA13153" s="1"/>
      <c r="AB13153" s="1"/>
      <c r="AC13153" s="1"/>
      <c r="AJ13153" s="1"/>
      <c r="AK13153" s="1"/>
      <c r="AL13153" s="1"/>
    </row>
    <row r="13154">
      <c r="I13154" s="1"/>
      <c r="J13154" s="1"/>
      <c r="K13154" s="1"/>
      <c r="AA13154" s="1"/>
      <c r="AB13154" s="1"/>
      <c r="AC13154" s="1"/>
      <c r="AJ13154" s="1"/>
      <c r="AK13154" s="1"/>
      <c r="AL13154" s="1"/>
    </row>
    <row r="13155">
      <c r="I13155" s="1"/>
      <c r="J13155" s="1"/>
      <c r="K13155" s="1"/>
      <c r="AA13155" s="1"/>
      <c r="AB13155" s="1"/>
      <c r="AC13155" s="1"/>
      <c r="AJ13155" s="1"/>
      <c r="AK13155" s="1"/>
      <c r="AL13155" s="1"/>
    </row>
    <row r="13156">
      <c r="I13156" s="1"/>
      <c r="J13156" s="1"/>
      <c r="K13156" s="1"/>
      <c r="AA13156" s="1"/>
      <c r="AB13156" s="1"/>
      <c r="AC13156" s="1"/>
      <c r="AJ13156" s="1"/>
      <c r="AK13156" s="1"/>
      <c r="AL13156" s="1"/>
    </row>
    <row r="13157">
      <c r="I13157" s="1"/>
      <c r="J13157" s="1"/>
      <c r="K13157" s="1"/>
      <c r="AA13157" s="1"/>
      <c r="AB13157" s="1"/>
      <c r="AC13157" s="1"/>
      <c r="AJ13157" s="1"/>
      <c r="AK13157" s="1"/>
      <c r="AL13157" s="1"/>
    </row>
    <row r="13158">
      <c r="I13158" s="1"/>
      <c r="J13158" s="1"/>
      <c r="K13158" s="1"/>
      <c r="AA13158" s="1"/>
      <c r="AB13158" s="1"/>
      <c r="AC13158" s="1"/>
      <c r="AJ13158" s="1"/>
      <c r="AK13158" s="1"/>
      <c r="AL13158" s="1"/>
    </row>
    <row r="13159">
      <c r="I13159" s="1"/>
      <c r="J13159" s="1"/>
      <c r="K13159" s="1"/>
      <c r="AA13159" s="1"/>
      <c r="AB13159" s="1"/>
      <c r="AC13159" s="1"/>
      <c r="AJ13159" s="1"/>
      <c r="AK13159" s="1"/>
      <c r="AL13159" s="1"/>
    </row>
    <row r="13160">
      <c r="I13160" s="1"/>
      <c r="J13160" s="1"/>
      <c r="K13160" s="1"/>
      <c r="AA13160" s="1"/>
      <c r="AB13160" s="1"/>
      <c r="AC13160" s="1"/>
      <c r="AJ13160" s="1"/>
      <c r="AK13160" s="1"/>
      <c r="AL13160" s="1"/>
    </row>
    <row r="13161">
      <c r="I13161" s="1"/>
      <c r="J13161" s="1"/>
      <c r="K13161" s="1"/>
      <c r="AA13161" s="1"/>
      <c r="AB13161" s="1"/>
      <c r="AC13161" s="1"/>
      <c r="AJ13161" s="1"/>
      <c r="AK13161" s="1"/>
      <c r="AL13161" s="1"/>
    </row>
    <row r="13162">
      <c r="I13162" s="1"/>
      <c r="J13162" s="1"/>
      <c r="K13162" s="1"/>
      <c r="AA13162" s="1"/>
      <c r="AB13162" s="1"/>
      <c r="AC13162" s="1"/>
      <c r="AJ13162" s="1"/>
      <c r="AK13162" s="1"/>
      <c r="AL13162" s="1"/>
    </row>
    <row r="13163">
      <c r="I13163" s="1"/>
      <c r="J13163" s="1"/>
      <c r="K13163" s="1"/>
      <c r="AA13163" s="1"/>
      <c r="AB13163" s="1"/>
      <c r="AC13163" s="1"/>
      <c r="AJ13163" s="1"/>
      <c r="AK13163" s="1"/>
      <c r="AL13163" s="1"/>
    </row>
    <row r="13164">
      <c r="I13164" s="1"/>
      <c r="J13164" s="1"/>
      <c r="K13164" s="1"/>
      <c r="AA13164" s="1"/>
      <c r="AB13164" s="1"/>
      <c r="AC13164" s="1"/>
      <c r="AJ13164" s="1"/>
      <c r="AK13164" s="1"/>
      <c r="AL13164" s="1"/>
    </row>
    <row r="13165">
      <c r="I13165" s="1"/>
      <c r="J13165" s="1"/>
      <c r="K13165" s="1"/>
      <c r="AA13165" s="1"/>
      <c r="AB13165" s="1"/>
      <c r="AC13165" s="1"/>
      <c r="AJ13165" s="1"/>
      <c r="AK13165" s="1"/>
      <c r="AL13165" s="1"/>
    </row>
    <row r="13166">
      <c r="I13166" s="1"/>
      <c r="J13166" s="1"/>
      <c r="K13166" s="1"/>
      <c r="AA13166" s="1"/>
      <c r="AB13166" s="1"/>
      <c r="AC13166" s="1"/>
      <c r="AJ13166" s="1"/>
      <c r="AK13166" s="1"/>
      <c r="AL13166" s="1"/>
    </row>
    <row r="13167">
      <c r="I13167" s="1"/>
      <c r="J13167" s="1"/>
      <c r="K13167" s="1"/>
      <c r="AA13167" s="1"/>
      <c r="AB13167" s="1"/>
      <c r="AC13167" s="1"/>
      <c r="AJ13167" s="1"/>
      <c r="AK13167" s="1"/>
      <c r="AL13167" s="1"/>
    </row>
    <row r="13168">
      <c r="I13168" s="1"/>
      <c r="J13168" s="1"/>
      <c r="K13168" s="1"/>
      <c r="AA13168" s="1"/>
      <c r="AB13168" s="1"/>
      <c r="AC13168" s="1"/>
      <c r="AJ13168" s="1"/>
      <c r="AK13168" s="1"/>
      <c r="AL13168" s="1"/>
    </row>
    <row r="13169">
      <c r="I13169" s="1"/>
      <c r="J13169" s="1"/>
      <c r="K13169" s="1"/>
      <c r="AA13169" s="1"/>
      <c r="AB13169" s="1"/>
      <c r="AC13169" s="1"/>
      <c r="AJ13169" s="1"/>
      <c r="AK13169" s="1"/>
      <c r="AL13169" s="1"/>
    </row>
    <row r="13170">
      <c r="I13170" s="1"/>
      <c r="J13170" s="1"/>
      <c r="K13170" s="1"/>
      <c r="AA13170" s="1"/>
      <c r="AB13170" s="1"/>
      <c r="AC13170" s="1"/>
      <c r="AJ13170" s="1"/>
      <c r="AK13170" s="1"/>
      <c r="AL13170" s="1"/>
    </row>
    <row r="13171">
      <c r="I13171" s="1"/>
      <c r="J13171" s="1"/>
      <c r="K13171" s="1"/>
      <c r="AA13171" s="1"/>
      <c r="AB13171" s="1"/>
      <c r="AC13171" s="1"/>
      <c r="AJ13171" s="1"/>
      <c r="AK13171" s="1"/>
      <c r="AL13171" s="1"/>
    </row>
    <row r="13172">
      <c r="I13172" s="1"/>
      <c r="J13172" s="1"/>
      <c r="K13172" s="1"/>
      <c r="AA13172" s="1"/>
      <c r="AB13172" s="1"/>
      <c r="AC13172" s="1"/>
      <c r="AJ13172" s="1"/>
      <c r="AK13172" s="1"/>
      <c r="AL13172" s="1"/>
    </row>
    <row r="13173">
      <c r="I13173" s="1"/>
      <c r="J13173" s="1"/>
      <c r="K13173" s="1"/>
      <c r="AA13173" s="1"/>
      <c r="AB13173" s="1"/>
      <c r="AC13173" s="1"/>
      <c r="AJ13173" s="1"/>
      <c r="AK13173" s="1"/>
      <c r="AL13173" s="1"/>
    </row>
    <row r="13174">
      <c r="I13174" s="1"/>
      <c r="J13174" s="1"/>
      <c r="K13174" s="1"/>
      <c r="AA13174" s="1"/>
      <c r="AB13174" s="1"/>
      <c r="AC13174" s="1"/>
      <c r="AJ13174" s="1"/>
      <c r="AK13174" s="1"/>
      <c r="AL13174" s="1"/>
    </row>
    <row r="13175">
      <c r="I13175" s="1"/>
      <c r="J13175" s="1"/>
      <c r="K13175" s="1"/>
      <c r="AA13175" s="1"/>
      <c r="AB13175" s="1"/>
      <c r="AC13175" s="1"/>
      <c r="AJ13175" s="1"/>
      <c r="AK13175" s="1"/>
      <c r="AL13175" s="1"/>
    </row>
    <row r="13176">
      <c r="I13176" s="1"/>
      <c r="J13176" s="1"/>
      <c r="K13176" s="1"/>
      <c r="AA13176" s="1"/>
      <c r="AB13176" s="1"/>
      <c r="AC13176" s="1"/>
      <c r="AJ13176" s="1"/>
      <c r="AK13176" s="1"/>
      <c r="AL13176" s="1"/>
    </row>
    <row r="13177">
      <c r="I13177" s="1"/>
      <c r="J13177" s="1"/>
      <c r="K13177" s="1"/>
      <c r="AA13177" s="1"/>
      <c r="AB13177" s="1"/>
      <c r="AC13177" s="1"/>
      <c r="AJ13177" s="1"/>
      <c r="AK13177" s="1"/>
      <c r="AL13177" s="1"/>
    </row>
    <row r="13178">
      <c r="I13178" s="1"/>
      <c r="J13178" s="1"/>
      <c r="K13178" s="1"/>
      <c r="AA13178" s="1"/>
      <c r="AB13178" s="1"/>
      <c r="AC13178" s="1"/>
      <c r="AJ13178" s="1"/>
      <c r="AK13178" s="1"/>
      <c r="AL13178" s="1"/>
    </row>
    <row r="13179">
      <c r="I13179" s="1"/>
      <c r="J13179" s="1"/>
      <c r="K13179" s="1"/>
      <c r="AA13179" s="1"/>
      <c r="AB13179" s="1"/>
      <c r="AC13179" s="1"/>
      <c r="AJ13179" s="1"/>
      <c r="AK13179" s="1"/>
      <c r="AL13179" s="1"/>
    </row>
    <row r="13180">
      <c r="I13180" s="1"/>
      <c r="J13180" s="1"/>
      <c r="K13180" s="1"/>
      <c r="AA13180" s="1"/>
      <c r="AB13180" s="1"/>
      <c r="AC13180" s="1"/>
      <c r="AJ13180" s="1"/>
      <c r="AK13180" s="1"/>
      <c r="AL13180" s="1"/>
    </row>
    <row r="13181">
      <c r="I13181" s="1"/>
      <c r="J13181" s="1"/>
      <c r="K13181" s="1"/>
      <c r="AA13181" s="1"/>
      <c r="AB13181" s="1"/>
      <c r="AC13181" s="1"/>
      <c r="AJ13181" s="1"/>
      <c r="AK13181" s="1"/>
      <c r="AL13181" s="1"/>
    </row>
    <row r="13182">
      <c r="I13182" s="1"/>
      <c r="J13182" s="1"/>
      <c r="K13182" s="1"/>
      <c r="AA13182" s="1"/>
      <c r="AB13182" s="1"/>
      <c r="AC13182" s="1"/>
      <c r="AJ13182" s="1"/>
      <c r="AK13182" s="1"/>
      <c r="AL13182" s="1"/>
    </row>
    <row r="13183">
      <c r="I13183" s="1"/>
      <c r="J13183" s="1"/>
      <c r="K13183" s="1"/>
      <c r="AA13183" s="1"/>
      <c r="AB13183" s="1"/>
      <c r="AC13183" s="1"/>
      <c r="AJ13183" s="1"/>
      <c r="AK13183" s="1"/>
      <c r="AL13183" s="1"/>
    </row>
    <row r="13184">
      <c r="I13184" s="1"/>
      <c r="J13184" s="1"/>
      <c r="K13184" s="1"/>
      <c r="AA13184" s="1"/>
      <c r="AB13184" s="1"/>
      <c r="AC13184" s="1"/>
      <c r="AJ13184" s="1"/>
      <c r="AK13184" s="1"/>
      <c r="AL13184" s="1"/>
    </row>
    <row r="13185">
      <c r="I13185" s="1"/>
      <c r="J13185" s="1"/>
      <c r="K13185" s="1"/>
      <c r="AA13185" s="1"/>
      <c r="AB13185" s="1"/>
      <c r="AC13185" s="1"/>
      <c r="AJ13185" s="1"/>
      <c r="AK13185" s="1"/>
      <c r="AL13185" s="1"/>
    </row>
    <row r="13186">
      <c r="I13186" s="1"/>
      <c r="J13186" s="1"/>
      <c r="K13186" s="1"/>
      <c r="AA13186" s="1"/>
      <c r="AB13186" s="1"/>
      <c r="AC13186" s="1"/>
      <c r="AJ13186" s="1"/>
      <c r="AK13186" s="1"/>
      <c r="AL13186" s="1"/>
    </row>
    <row r="13187">
      <c r="I13187" s="1"/>
      <c r="J13187" s="1"/>
      <c r="K13187" s="1"/>
      <c r="AA13187" s="1"/>
      <c r="AB13187" s="1"/>
      <c r="AC13187" s="1"/>
      <c r="AJ13187" s="1"/>
      <c r="AK13187" s="1"/>
      <c r="AL13187" s="1"/>
    </row>
    <row r="13188">
      <c r="I13188" s="1"/>
      <c r="J13188" s="1"/>
      <c r="K13188" s="1"/>
      <c r="AA13188" s="1"/>
      <c r="AB13188" s="1"/>
      <c r="AC13188" s="1"/>
      <c r="AJ13188" s="1"/>
      <c r="AK13188" s="1"/>
      <c r="AL13188" s="1"/>
    </row>
    <row r="13189">
      <c r="I13189" s="1"/>
      <c r="J13189" s="1"/>
      <c r="K13189" s="1"/>
      <c r="AA13189" s="1"/>
      <c r="AB13189" s="1"/>
      <c r="AC13189" s="1"/>
      <c r="AJ13189" s="1"/>
      <c r="AK13189" s="1"/>
      <c r="AL13189" s="1"/>
    </row>
    <row r="13190">
      <c r="I13190" s="1"/>
      <c r="J13190" s="1"/>
      <c r="K13190" s="1"/>
      <c r="AA13190" s="1"/>
      <c r="AB13190" s="1"/>
      <c r="AC13190" s="1"/>
      <c r="AJ13190" s="1"/>
      <c r="AK13190" s="1"/>
      <c r="AL13190" s="1"/>
    </row>
    <row r="13191">
      <c r="I13191" s="1"/>
      <c r="J13191" s="1"/>
      <c r="K13191" s="1"/>
      <c r="AA13191" s="1"/>
      <c r="AB13191" s="1"/>
      <c r="AC13191" s="1"/>
      <c r="AJ13191" s="1"/>
      <c r="AK13191" s="1"/>
      <c r="AL13191" s="1"/>
    </row>
    <row r="13192">
      <c r="I13192" s="1"/>
      <c r="J13192" s="1"/>
      <c r="K13192" s="1"/>
      <c r="AA13192" s="1"/>
      <c r="AB13192" s="1"/>
      <c r="AC13192" s="1"/>
      <c r="AJ13192" s="1"/>
      <c r="AK13192" s="1"/>
      <c r="AL13192" s="1"/>
    </row>
    <row r="13193">
      <c r="I13193" s="1"/>
      <c r="J13193" s="1"/>
      <c r="K13193" s="1"/>
      <c r="AA13193" s="1"/>
      <c r="AB13193" s="1"/>
      <c r="AC13193" s="1"/>
      <c r="AJ13193" s="1"/>
      <c r="AK13193" s="1"/>
      <c r="AL13193" s="1"/>
    </row>
    <row r="13194">
      <c r="I13194" s="1"/>
      <c r="J13194" s="1"/>
      <c r="K13194" s="1"/>
      <c r="AA13194" s="1"/>
      <c r="AB13194" s="1"/>
      <c r="AC13194" s="1"/>
      <c r="AJ13194" s="1"/>
      <c r="AK13194" s="1"/>
      <c r="AL13194" s="1"/>
    </row>
    <row r="13195">
      <c r="I13195" s="1"/>
      <c r="J13195" s="1"/>
      <c r="K13195" s="1"/>
      <c r="AA13195" s="1"/>
      <c r="AB13195" s="1"/>
      <c r="AC13195" s="1"/>
      <c r="AJ13195" s="1"/>
      <c r="AK13195" s="1"/>
      <c r="AL13195" s="1"/>
    </row>
    <row r="13196">
      <c r="I13196" s="1"/>
      <c r="J13196" s="1"/>
      <c r="K13196" s="1"/>
      <c r="AA13196" s="1"/>
      <c r="AB13196" s="1"/>
      <c r="AC13196" s="1"/>
      <c r="AJ13196" s="1"/>
      <c r="AK13196" s="1"/>
      <c r="AL13196" s="1"/>
    </row>
    <row r="13197">
      <c r="I13197" s="1"/>
      <c r="J13197" s="1"/>
      <c r="K13197" s="1"/>
      <c r="AA13197" s="1"/>
      <c r="AB13197" s="1"/>
      <c r="AC13197" s="1"/>
      <c r="AJ13197" s="1"/>
      <c r="AK13197" s="1"/>
      <c r="AL13197" s="1"/>
    </row>
    <row r="13198">
      <c r="I13198" s="1"/>
      <c r="J13198" s="1"/>
      <c r="K13198" s="1"/>
      <c r="AA13198" s="1"/>
      <c r="AB13198" s="1"/>
      <c r="AC13198" s="1"/>
      <c r="AJ13198" s="1"/>
      <c r="AK13198" s="1"/>
      <c r="AL13198" s="1"/>
    </row>
    <row r="13199">
      <c r="I13199" s="1"/>
      <c r="J13199" s="1"/>
      <c r="K13199" s="1"/>
      <c r="AA13199" s="1"/>
      <c r="AB13199" s="1"/>
      <c r="AC13199" s="1"/>
      <c r="AJ13199" s="1"/>
      <c r="AK13199" s="1"/>
      <c r="AL13199" s="1"/>
    </row>
    <row r="13200">
      <c r="I13200" s="1"/>
      <c r="J13200" s="1"/>
      <c r="K13200" s="1"/>
      <c r="AA13200" s="1"/>
      <c r="AB13200" s="1"/>
      <c r="AC13200" s="1"/>
      <c r="AJ13200" s="1"/>
      <c r="AK13200" s="1"/>
      <c r="AL13200" s="1"/>
    </row>
    <row r="13201">
      <c r="I13201" s="1"/>
      <c r="J13201" s="1"/>
      <c r="K13201" s="1"/>
      <c r="AA13201" s="1"/>
      <c r="AB13201" s="1"/>
      <c r="AC13201" s="1"/>
      <c r="AJ13201" s="1"/>
      <c r="AK13201" s="1"/>
      <c r="AL13201" s="1"/>
    </row>
    <row r="13202">
      <c r="I13202" s="1"/>
      <c r="J13202" s="1"/>
      <c r="K13202" s="1"/>
      <c r="AA13202" s="1"/>
      <c r="AB13202" s="1"/>
      <c r="AC13202" s="1"/>
      <c r="AJ13202" s="1"/>
      <c r="AK13202" s="1"/>
      <c r="AL13202" s="1"/>
    </row>
    <row r="13203">
      <c r="I13203" s="1"/>
      <c r="J13203" s="1"/>
      <c r="K13203" s="1"/>
      <c r="AA13203" s="1"/>
      <c r="AB13203" s="1"/>
      <c r="AC13203" s="1"/>
      <c r="AJ13203" s="1"/>
      <c r="AK13203" s="1"/>
      <c r="AL13203" s="1"/>
    </row>
    <row r="13204">
      <c r="I13204" s="1"/>
      <c r="J13204" s="1"/>
      <c r="K13204" s="1"/>
      <c r="AA13204" s="1"/>
      <c r="AB13204" s="1"/>
      <c r="AC13204" s="1"/>
      <c r="AJ13204" s="1"/>
      <c r="AK13204" s="1"/>
      <c r="AL13204" s="1"/>
    </row>
    <row r="13205">
      <c r="I13205" s="1"/>
      <c r="J13205" s="1"/>
      <c r="K13205" s="1"/>
      <c r="AA13205" s="1"/>
      <c r="AB13205" s="1"/>
      <c r="AC13205" s="1"/>
      <c r="AJ13205" s="1"/>
      <c r="AK13205" s="1"/>
      <c r="AL13205" s="1"/>
    </row>
    <row r="13206">
      <c r="I13206" s="1"/>
      <c r="J13206" s="1"/>
      <c r="K13206" s="1"/>
      <c r="AA13206" s="1"/>
      <c r="AB13206" s="1"/>
      <c r="AC13206" s="1"/>
      <c r="AJ13206" s="1"/>
      <c r="AK13206" s="1"/>
      <c r="AL13206" s="1"/>
    </row>
    <row r="13207">
      <c r="I13207" s="1"/>
      <c r="J13207" s="1"/>
      <c r="K13207" s="1"/>
      <c r="AA13207" s="1"/>
      <c r="AB13207" s="1"/>
      <c r="AC13207" s="1"/>
      <c r="AJ13207" s="1"/>
      <c r="AK13207" s="1"/>
      <c r="AL13207" s="1"/>
    </row>
    <row r="13208">
      <c r="I13208" s="1"/>
      <c r="J13208" s="1"/>
      <c r="K13208" s="1"/>
      <c r="AA13208" s="1"/>
      <c r="AB13208" s="1"/>
      <c r="AC13208" s="1"/>
      <c r="AJ13208" s="1"/>
      <c r="AK13208" s="1"/>
      <c r="AL13208" s="1"/>
    </row>
    <row r="13209">
      <c r="I13209" s="1"/>
      <c r="J13209" s="1"/>
      <c r="K13209" s="1"/>
      <c r="AA13209" s="1"/>
      <c r="AB13209" s="1"/>
      <c r="AC13209" s="1"/>
      <c r="AJ13209" s="1"/>
      <c r="AK13209" s="1"/>
      <c r="AL13209" s="1"/>
    </row>
    <row r="13210">
      <c r="I13210" s="1"/>
      <c r="J13210" s="1"/>
      <c r="K13210" s="1"/>
      <c r="AA13210" s="1"/>
      <c r="AB13210" s="1"/>
      <c r="AC13210" s="1"/>
      <c r="AJ13210" s="1"/>
      <c r="AK13210" s="1"/>
      <c r="AL13210" s="1"/>
    </row>
    <row r="13211">
      <c r="I13211" s="1"/>
      <c r="J13211" s="1"/>
      <c r="K13211" s="1"/>
      <c r="AA13211" s="1"/>
      <c r="AB13211" s="1"/>
      <c r="AC13211" s="1"/>
      <c r="AJ13211" s="1"/>
      <c r="AK13211" s="1"/>
      <c r="AL13211" s="1"/>
    </row>
    <row r="13212">
      <c r="I13212" s="1"/>
      <c r="J13212" s="1"/>
      <c r="K13212" s="1"/>
      <c r="AA13212" s="1"/>
      <c r="AB13212" s="1"/>
      <c r="AC13212" s="1"/>
      <c r="AJ13212" s="1"/>
      <c r="AK13212" s="1"/>
      <c r="AL13212" s="1"/>
    </row>
    <row r="13213">
      <c r="I13213" s="1"/>
      <c r="J13213" s="1"/>
      <c r="K13213" s="1"/>
      <c r="AA13213" s="1"/>
      <c r="AB13213" s="1"/>
      <c r="AC13213" s="1"/>
      <c r="AJ13213" s="1"/>
      <c r="AK13213" s="1"/>
      <c r="AL13213" s="1"/>
    </row>
    <row r="13214">
      <c r="I13214" s="1"/>
      <c r="J13214" s="1"/>
      <c r="K13214" s="1"/>
      <c r="AA13214" s="1"/>
      <c r="AB13214" s="1"/>
      <c r="AC13214" s="1"/>
      <c r="AJ13214" s="1"/>
      <c r="AK13214" s="1"/>
      <c r="AL13214" s="1"/>
    </row>
    <row r="13215">
      <c r="I13215" s="1"/>
      <c r="J13215" s="1"/>
      <c r="K13215" s="1"/>
      <c r="AA13215" s="1"/>
      <c r="AB13215" s="1"/>
      <c r="AC13215" s="1"/>
      <c r="AJ13215" s="1"/>
      <c r="AK13215" s="1"/>
      <c r="AL13215" s="1"/>
    </row>
    <row r="13216">
      <c r="I13216" s="1"/>
      <c r="J13216" s="1"/>
      <c r="K13216" s="1"/>
      <c r="AA13216" s="1"/>
      <c r="AB13216" s="1"/>
      <c r="AC13216" s="1"/>
      <c r="AJ13216" s="1"/>
      <c r="AK13216" s="1"/>
      <c r="AL13216" s="1"/>
    </row>
    <row r="13217">
      <c r="I13217" s="1"/>
      <c r="J13217" s="1"/>
      <c r="K13217" s="1"/>
      <c r="AA13217" s="1"/>
      <c r="AB13217" s="1"/>
      <c r="AC13217" s="1"/>
      <c r="AJ13217" s="1"/>
      <c r="AK13217" s="1"/>
      <c r="AL13217" s="1"/>
    </row>
    <row r="13218">
      <c r="I13218" s="1"/>
      <c r="J13218" s="1"/>
      <c r="K13218" s="1"/>
      <c r="AA13218" s="1"/>
      <c r="AB13218" s="1"/>
      <c r="AC13218" s="1"/>
      <c r="AJ13218" s="1"/>
      <c r="AK13218" s="1"/>
      <c r="AL13218" s="1"/>
    </row>
    <row r="13219">
      <c r="I13219" s="1"/>
      <c r="J13219" s="1"/>
      <c r="K13219" s="1"/>
      <c r="AA13219" s="1"/>
      <c r="AB13219" s="1"/>
      <c r="AC13219" s="1"/>
      <c r="AJ13219" s="1"/>
      <c r="AK13219" s="1"/>
      <c r="AL13219" s="1"/>
    </row>
    <row r="13220">
      <c r="I13220" s="1"/>
      <c r="J13220" s="1"/>
      <c r="K13220" s="1"/>
      <c r="AA13220" s="1"/>
      <c r="AB13220" s="1"/>
      <c r="AC13220" s="1"/>
      <c r="AJ13220" s="1"/>
      <c r="AK13220" s="1"/>
      <c r="AL13220" s="1"/>
    </row>
    <row r="13221">
      <c r="I13221" s="1"/>
      <c r="J13221" s="1"/>
      <c r="K13221" s="1"/>
      <c r="AA13221" s="1"/>
      <c r="AB13221" s="1"/>
      <c r="AC13221" s="1"/>
      <c r="AJ13221" s="1"/>
      <c r="AK13221" s="1"/>
      <c r="AL13221" s="1"/>
    </row>
    <row r="13222">
      <c r="I13222" s="1"/>
      <c r="J13222" s="1"/>
      <c r="K13222" s="1"/>
      <c r="AA13222" s="1"/>
      <c r="AB13222" s="1"/>
      <c r="AC13222" s="1"/>
      <c r="AJ13222" s="1"/>
      <c r="AK13222" s="1"/>
      <c r="AL13222" s="1"/>
    </row>
    <row r="13223">
      <c r="I13223" s="1"/>
      <c r="J13223" s="1"/>
      <c r="K13223" s="1"/>
      <c r="AA13223" s="1"/>
      <c r="AB13223" s="1"/>
      <c r="AC13223" s="1"/>
      <c r="AJ13223" s="1"/>
      <c r="AK13223" s="1"/>
      <c r="AL13223" s="1"/>
    </row>
    <row r="13224">
      <c r="I13224" s="1"/>
      <c r="J13224" s="1"/>
      <c r="K13224" s="1"/>
      <c r="AA13224" s="1"/>
      <c r="AB13224" s="1"/>
      <c r="AC13224" s="1"/>
      <c r="AJ13224" s="1"/>
      <c r="AK13224" s="1"/>
      <c r="AL13224" s="1"/>
    </row>
    <row r="13225">
      <c r="I13225" s="1"/>
      <c r="J13225" s="1"/>
      <c r="K13225" s="1"/>
      <c r="AA13225" s="1"/>
      <c r="AB13225" s="1"/>
      <c r="AC13225" s="1"/>
      <c r="AJ13225" s="1"/>
      <c r="AK13225" s="1"/>
      <c r="AL13225" s="1"/>
    </row>
    <row r="13226">
      <c r="I13226" s="1"/>
      <c r="J13226" s="1"/>
      <c r="K13226" s="1"/>
      <c r="AA13226" s="1"/>
      <c r="AB13226" s="1"/>
      <c r="AC13226" s="1"/>
      <c r="AJ13226" s="1"/>
      <c r="AK13226" s="1"/>
      <c r="AL13226" s="1"/>
    </row>
    <row r="13227">
      <c r="I13227" s="1"/>
      <c r="J13227" s="1"/>
      <c r="K13227" s="1"/>
      <c r="AA13227" s="1"/>
      <c r="AB13227" s="1"/>
      <c r="AC13227" s="1"/>
      <c r="AJ13227" s="1"/>
      <c r="AK13227" s="1"/>
      <c r="AL13227" s="1"/>
    </row>
    <row r="13228">
      <c r="I13228" s="1"/>
      <c r="J13228" s="1"/>
      <c r="K13228" s="1"/>
      <c r="AA13228" s="1"/>
      <c r="AB13228" s="1"/>
      <c r="AC13228" s="1"/>
      <c r="AJ13228" s="1"/>
      <c r="AK13228" s="1"/>
      <c r="AL13228" s="1"/>
    </row>
    <row r="13229">
      <c r="I13229" s="1"/>
      <c r="J13229" s="1"/>
      <c r="K13229" s="1"/>
      <c r="AA13229" s="1"/>
      <c r="AB13229" s="1"/>
      <c r="AC13229" s="1"/>
      <c r="AJ13229" s="1"/>
      <c r="AK13229" s="1"/>
      <c r="AL13229" s="1"/>
    </row>
    <row r="13230">
      <c r="I13230" s="1"/>
      <c r="J13230" s="1"/>
      <c r="K13230" s="1"/>
      <c r="AA13230" s="1"/>
      <c r="AB13230" s="1"/>
      <c r="AC13230" s="1"/>
      <c r="AJ13230" s="1"/>
      <c r="AK13230" s="1"/>
      <c r="AL13230" s="1"/>
    </row>
    <row r="13231">
      <c r="I13231" s="1"/>
      <c r="J13231" s="1"/>
      <c r="K13231" s="1"/>
      <c r="AA13231" s="1"/>
      <c r="AB13231" s="1"/>
      <c r="AC13231" s="1"/>
      <c r="AJ13231" s="1"/>
      <c r="AK13231" s="1"/>
      <c r="AL13231" s="1"/>
    </row>
    <row r="13232">
      <c r="I13232" s="1"/>
      <c r="J13232" s="1"/>
      <c r="K13232" s="1"/>
      <c r="AA13232" s="1"/>
      <c r="AB13232" s="1"/>
      <c r="AC13232" s="1"/>
      <c r="AJ13232" s="1"/>
      <c r="AK13232" s="1"/>
      <c r="AL13232" s="1"/>
    </row>
    <row r="13233">
      <c r="I13233" s="1"/>
      <c r="J13233" s="1"/>
      <c r="K13233" s="1"/>
      <c r="AA13233" s="1"/>
      <c r="AB13233" s="1"/>
      <c r="AC13233" s="1"/>
      <c r="AJ13233" s="1"/>
      <c r="AK13233" s="1"/>
      <c r="AL13233" s="1"/>
    </row>
    <row r="13234">
      <c r="I13234" s="1"/>
      <c r="J13234" s="1"/>
      <c r="K13234" s="1"/>
      <c r="AA13234" s="1"/>
      <c r="AB13234" s="1"/>
      <c r="AC13234" s="1"/>
      <c r="AJ13234" s="1"/>
      <c r="AK13234" s="1"/>
      <c r="AL13234" s="1"/>
    </row>
    <row r="13235">
      <c r="I13235" s="1"/>
      <c r="J13235" s="1"/>
      <c r="K13235" s="1"/>
      <c r="AA13235" s="1"/>
      <c r="AB13235" s="1"/>
      <c r="AC13235" s="1"/>
      <c r="AJ13235" s="1"/>
      <c r="AK13235" s="1"/>
      <c r="AL13235" s="1"/>
    </row>
    <row r="13236">
      <c r="I13236" s="1"/>
      <c r="J13236" s="1"/>
      <c r="K13236" s="1"/>
      <c r="AA13236" s="1"/>
      <c r="AB13236" s="1"/>
      <c r="AC13236" s="1"/>
      <c r="AJ13236" s="1"/>
      <c r="AK13236" s="1"/>
      <c r="AL13236" s="1"/>
    </row>
    <row r="13237">
      <c r="I13237" s="1"/>
      <c r="J13237" s="1"/>
      <c r="K13237" s="1"/>
      <c r="AA13237" s="1"/>
      <c r="AB13237" s="1"/>
      <c r="AC13237" s="1"/>
      <c r="AJ13237" s="1"/>
      <c r="AK13237" s="1"/>
      <c r="AL13237" s="1"/>
    </row>
    <row r="13238">
      <c r="I13238" s="1"/>
      <c r="J13238" s="1"/>
      <c r="K13238" s="1"/>
      <c r="AA13238" s="1"/>
      <c r="AB13238" s="1"/>
      <c r="AC13238" s="1"/>
      <c r="AJ13238" s="1"/>
      <c r="AK13238" s="1"/>
      <c r="AL13238" s="1"/>
    </row>
    <row r="13239">
      <c r="I13239" s="1"/>
      <c r="J13239" s="1"/>
      <c r="K13239" s="1"/>
      <c r="AA13239" s="1"/>
      <c r="AB13239" s="1"/>
      <c r="AC13239" s="1"/>
      <c r="AJ13239" s="1"/>
      <c r="AK13239" s="1"/>
      <c r="AL13239" s="1"/>
    </row>
    <row r="13240">
      <c r="I13240" s="1"/>
      <c r="J13240" s="1"/>
      <c r="K13240" s="1"/>
      <c r="AA13240" s="1"/>
      <c r="AB13240" s="1"/>
      <c r="AC13240" s="1"/>
      <c r="AJ13240" s="1"/>
      <c r="AK13240" s="1"/>
      <c r="AL13240" s="1"/>
    </row>
    <row r="13241">
      <c r="I13241" s="1"/>
      <c r="J13241" s="1"/>
      <c r="K13241" s="1"/>
      <c r="AA13241" s="1"/>
      <c r="AB13241" s="1"/>
      <c r="AC13241" s="1"/>
      <c r="AJ13241" s="1"/>
      <c r="AK13241" s="1"/>
      <c r="AL13241" s="1"/>
    </row>
    <row r="13242">
      <c r="I13242" s="1"/>
      <c r="J13242" s="1"/>
      <c r="K13242" s="1"/>
      <c r="AA13242" s="1"/>
      <c r="AB13242" s="1"/>
      <c r="AC13242" s="1"/>
      <c r="AJ13242" s="1"/>
      <c r="AK13242" s="1"/>
      <c r="AL13242" s="1"/>
    </row>
    <row r="13243">
      <c r="I13243" s="1"/>
      <c r="J13243" s="1"/>
      <c r="K13243" s="1"/>
      <c r="AA13243" s="1"/>
      <c r="AB13243" s="1"/>
      <c r="AC13243" s="1"/>
      <c r="AJ13243" s="1"/>
      <c r="AK13243" s="1"/>
      <c r="AL13243" s="1"/>
    </row>
    <row r="13244">
      <c r="I13244" s="1"/>
      <c r="J13244" s="1"/>
      <c r="K13244" s="1"/>
      <c r="AA13244" s="1"/>
      <c r="AB13244" s="1"/>
      <c r="AC13244" s="1"/>
      <c r="AJ13244" s="1"/>
      <c r="AK13244" s="1"/>
      <c r="AL13244" s="1"/>
    </row>
    <row r="13245">
      <c r="I13245" s="1"/>
      <c r="J13245" s="1"/>
      <c r="K13245" s="1"/>
      <c r="AA13245" s="1"/>
      <c r="AB13245" s="1"/>
      <c r="AC13245" s="1"/>
      <c r="AJ13245" s="1"/>
      <c r="AK13245" s="1"/>
      <c r="AL13245" s="1"/>
    </row>
    <row r="13246">
      <c r="I13246" s="1"/>
      <c r="J13246" s="1"/>
      <c r="K13246" s="1"/>
      <c r="AA13246" s="1"/>
      <c r="AB13246" s="1"/>
      <c r="AC13246" s="1"/>
      <c r="AJ13246" s="1"/>
      <c r="AK13246" s="1"/>
      <c r="AL13246" s="1"/>
    </row>
    <row r="13247">
      <c r="I13247" s="1"/>
      <c r="J13247" s="1"/>
      <c r="K13247" s="1"/>
      <c r="AA13247" s="1"/>
      <c r="AB13247" s="1"/>
      <c r="AC13247" s="1"/>
      <c r="AJ13247" s="1"/>
      <c r="AK13247" s="1"/>
      <c r="AL13247" s="1"/>
    </row>
    <row r="13248">
      <c r="I13248" s="1"/>
      <c r="J13248" s="1"/>
      <c r="K13248" s="1"/>
      <c r="AA13248" s="1"/>
      <c r="AB13248" s="1"/>
      <c r="AC13248" s="1"/>
      <c r="AJ13248" s="1"/>
      <c r="AK13248" s="1"/>
      <c r="AL13248" s="1"/>
    </row>
    <row r="13249">
      <c r="I13249" s="1"/>
      <c r="J13249" s="1"/>
      <c r="K13249" s="1"/>
      <c r="AA13249" s="1"/>
      <c r="AB13249" s="1"/>
      <c r="AC13249" s="1"/>
      <c r="AJ13249" s="1"/>
      <c r="AK13249" s="1"/>
      <c r="AL13249" s="1"/>
    </row>
    <row r="13250">
      <c r="I13250" s="1"/>
      <c r="J13250" s="1"/>
      <c r="K13250" s="1"/>
      <c r="AA13250" s="1"/>
      <c r="AB13250" s="1"/>
      <c r="AC13250" s="1"/>
      <c r="AJ13250" s="1"/>
      <c r="AK13250" s="1"/>
      <c r="AL13250" s="1"/>
    </row>
    <row r="13251">
      <c r="I13251" s="1"/>
      <c r="J13251" s="1"/>
      <c r="K13251" s="1"/>
      <c r="AA13251" s="1"/>
      <c r="AB13251" s="1"/>
      <c r="AC13251" s="1"/>
      <c r="AJ13251" s="1"/>
      <c r="AK13251" s="1"/>
      <c r="AL13251" s="1"/>
    </row>
    <row r="13252">
      <c r="I13252" s="1"/>
      <c r="J13252" s="1"/>
      <c r="K13252" s="1"/>
      <c r="AA13252" s="1"/>
      <c r="AB13252" s="1"/>
      <c r="AC13252" s="1"/>
      <c r="AJ13252" s="1"/>
      <c r="AK13252" s="1"/>
      <c r="AL13252" s="1"/>
    </row>
    <row r="13253">
      <c r="I13253" s="1"/>
      <c r="J13253" s="1"/>
      <c r="K13253" s="1"/>
      <c r="AA13253" s="1"/>
      <c r="AB13253" s="1"/>
      <c r="AC13253" s="1"/>
      <c r="AJ13253" s="1"/>
      <c r="AK13253" s="1"/>
      <c r="AL13253" s="1"/>
    </row>
    <row r="13254">
      <c r="I13254" s="1"/>
      <c r="J13254" s="1"/>
      <c r="K13254" s="1"/>
      <c r="AA13254" s="1"/>
      <c r="AB13254" s="1"/>
      <c r="AC13254" s="1"/>
      <c r="AJ13254" s="1"/>
      <c r="AK13254" s="1"/>
      <c r="AL13254" s="1"/>
    </row>
    <row r="13255">
      <c r="I13255" s="1"/>
      <c r="J13255" s="1"/>
      <c r="K13255" s="1"/>
      <c r="AA13255" s="1"/>
      <c r="AB13255" s="1"/>
      <c r="AC13255" s="1"/>
      <c r="AJ13255" s="1"/>
      <c r="AK13255" s="1"/>
      <c r="AL13255" s="1"/>
    </row>
    <row r="13256">
      <c r="I13256" s="1"/>
      <c r="J13256" s="1"/>
      <c r="K13256" s="1"/>
      <c r="AA13256" s="1"/>
      <c r="AB13256" s="1"/>
      <c r="AC13256" s="1"/>
      <c r="AJ13256" s="1"/>
      <c r="AK13256" s="1"/>
      <c r="AL13256" s="1"/>
    </row>
    <row r="13257">
      <c r="I13257" s="1"/>
      <c r="J13257" s="1"/>
      <c r="K13257" s="1"/>
      <c r="AA13257" s="1"/>
      <c r="AB13257" s="1"/>
      <c r="AC13257" s="1"/>
      <c r="AJ13257" s="1"/>
      <c r="AK13257" s="1"/>
      <c r="AL13257" s="1"/>
    </row>
    <row r="13258">
      <c r="I13258" s="1"/>
      <c r="J13258" s="1"/>
      <c r="K13258" s="1"/>
      <c r="AA13258" s="1"/>
      <c r="AB13258" s="1"/>
      <c r="AC13258" s="1"/>
      <c r="AJ13258" s="1"/>
      <c r="AK13258" s="1"/>
      <c r="AL13258" s="1"/>
    </row>
    <row r="13259">
      <c r="I13259" s="1"/>
      <c r="J13259" s="1"/>
      <c r="K13259" s="1"/>
      <c r="AA13259" s="1"/>
      <c r="AB13259" s="1"/>
      <c r="AC13259" s="1"/>
      <c r="AJ13259" s="1"/>
      <c r="AK13259" s="1"/>
      <c r="AL13259" s="1"/>
    </row>
    <row r="13260">
      <c r="I13260" s="1"/>
      <c r="J13260" s="1"/>
      <c r="K13260" s="1"/>
      <c r="AA13260" s="1"/>
      <c r="AB13260" s="1"/>
      <c r="AC13260" s="1"/>
      <c r="AJ13260" s="1"/>
      <c r="AK13260" s="1"/>
      <c r="AL13260" s="1"/>
    </row>
    <row r="13261">
      <c r="I13261" s="1"/>
      <c r="J13261" s="1"/>
      <c r="K13261" s="1"/>
      <c r="AA13261" s="1"/>
      <c r="AB13261" s="1"/>
      <c r="AC13261" s="1"/>
      <c r="AJ13261" s="1"/>
      <c r="AK13261" s="1"/>
      <c r="AL13261" s="1"/>
    </row>
    <row r="13262">
      <c r="I13262" s="1"/>
      <c r="J13262" s="1"/>
      <c r="K13262" s="1"/>
      <c r="AA13262" s="1"/>
      <c r="AB13262" s="1"/>
      <c r="AC13262" s="1"/>
      <c r="AJ13262" s="1"/>
      <c r="AK13262" s="1"/>
      <c r="AL13262" s="1"/>
    </row>
    <row r="13263">
      <c r="I13263" s="1"/>
      <c r="J13263" s="1"/>
      <c r="K13263" s="1"/>
      <c r="AA13263" s="1"/>
      <c r="AB13263" s="1"/>
      <c r="AC13263" s="1"/>
      <c r="AJ13263" s="1"/>
      <c r="AK13263" s="1"/>
      <c r="AL13263" s="1"/>
    </row>
    <row r="13264">
      <c r="I13264" s="1"/>
      <c r="J13264" s="1"/>
      <c r="K13264" s="1"/>
      <c r="AA13264" s="1"/>
      <c r="AB13264" s="1"/>
      <c r="AC13264" s="1"/>
      <c r="AJ13264" s="1"/>
      <c r="AK13264" s="1"/>
      <c r="AL13264" s="1"/>
    </row>
    <row r="13265">
      <c r="I13265" s="1"/>
      <c r="J13265" s="1"/>
      <c r="K13265" s="1"/>
      <c r="AA13265" s="1"/>
      <c r="AB13265" s="1"/>
      <c r="AC13265" s="1"/>
      <c r="AJ13265" s="1"/>
      <c r="AK13265" s="1"/>
      <c r="AL13265" s="1"/>
    </row>
    <row r="13266">
      <c r="I13266" s="1"/>
      <c r="J13266" s="1"/>
      <c r="K13266" s="1"/>
      <c r="AA13266" s="1"/>
      <c r="AB13266" s="1"/>
      <c r="AC13266" s="1"/>
      <c r="AJ13266" s="1"/>
      <c r="AK13266" s="1"/>
      <c r="AL13266" s="1"/>
    </row>
    <row r="13267">
      <c r="I13267" s="1"/>
      <c r="J13267" s="1"/>
      <c r="K13267" s="1"/>
      <c r="AA13267" s="1"/>
      <c r="AB13267" s="1"/>
      <c r="AC13267" s="1"/>
      <c r="AJ13267" s="1"/>
      <c r="AK13267" s="1"/>
      <c r="AL13267" s="1"/>
    </row>
    <row r="13268">
      <c r="I13268" s="1"/>
      <c r="J13268" s="1"/>
      <c r="K13268" s="1"/>
      <c r="AA13268" s="1"/>
      <c r="AB13268" s="1"/>
      <c r="AC13268" s="1"/>
      <c r="AJ13268" s="1"/>
      <c r="AK13268" s="1"/>
      <c r="AL13268" s="1"/>
    </row>
    <row r="13269">
      <c r="I13269" s="1"/>
      <c r="J13269" s="1"/>
      <c r="K13269" s="1"/>
      <c r="AA13269" s="1"/>
      <c r="AB13269" s="1"/>
      <c r="AC13269" s="1"/>
      <c r="AJ13269" s="1"/>
      <c r="AK13269" s="1"/>
      <c r="AL13269" s="1"/>
    </row>
    <row r="13270">
      <c r="I13270" s="1"/>
      <c r="J13270" s="1"/>
      <c r="K13270" s="1"/>
      <c r="AA13270" s="1"/>
      <c r="AB13270" s="1"/>
      <c r="AC13270" s="1"/>
      <c r="AJ13270" s="1"/>
      <c r="AK13270" s="1"/>
      <c r="AL13270" s="1"/>
    </row>
    <row r="13271">
      <c r="I13271" s="1"/>
      <c r="J13271" s="1"/>
      <c r="K13271" s="1"/>
      <c r="AA13271" s="1"/>
      <c r="AB13271" s="1"/>
      <c r="AC13271" s="1"/>
      <c r="AJ13271" s="1"/>
      <c r="AK13271" s="1"/>
      <c r="AL13271" s="1"/>
    </row>
    <row r="13272">
      <c r="I13272" s="1"/>
      <c r="J13272" s="1"/>
      <c r="K13272" s="1"/>
      <c r="AA13272" s="1"/>
      <c r="AB13272" s="1"/>
      <c r="AC13272" s="1"/>
      <c r="AJ13272" s="1"/>
      <c r="AK13272" s="1"/>
      <c r="AL13272" s="1"/>
    </row>
    <row r="13273">
      <c r="I13273" s="1"/>
      <c r="J13273" s="1"/>
      <c r="K13273" s="1"/>
      <c r="AA13273" s="1"/>
      <c r="AB13273" s="1"/>
      <c r="AC13273" s="1"/>
      <c r="AJ13273" s="1"/>
      <c r="AK13273" s="1"/>
      <c r="AL13273" s="1"/>
    </row>
    <row r="13274">
      <c r="I13274" s="1"/>
      <c r="J13274" s="1"/>
      <c r="K13274" s="1"/>
      <c r="AA13274" s="1"/>
      <c r="AB13274" s="1"/>
      <c r="AC13274" s="1"/>
      <c r="AJ13274" s="1"/>
      <c r="AK13274" s="1"/>
      <c r="AL13274" s="1"/>
    </row>
    <row r="13275">
      <c r="I13275" s="1"/>
      <c r="J13275" s="1"/>
      <c r="K13275" s="1"/>
      <c r="AA13275" s="1"/>
      <c r="AB13275" s="1"/>
      <c r="AC13275" s="1"/>
      <c r="AJ13275" s="1"/>
      <c r="AK13275" s="1"/>
      <c r="AL13275" s="1"/>
    </row>
    <row r="13276">
      <c r="I13276" s="1"/>
      <c r="J13276" s="1"/>
      <c r="K13276" s="1"/>
      <c r="AA13276" s="1"/>
      <c r="AB13276" s="1"/>
      <c r="AC13276" s="1"/>
      <c r="AJ13276" s="1"/>
      <c r="AK13276" s="1"/>
      <c r="AL13276" s="1"/>
    </row>
    <row r="13277">
      <c r="I13277" s="1"/>
      <c r="J13277" s="1"/>
      <c r="K13277" s="1"/>
      <c r="AA13277" s="1"/>
      <c r="AB13277" s="1"/>
      <c r="AC13277" s="1"/>
      <c r="AJ13277" s="1"/>
      <c r="AK13277" s="1"/>
      <c r="AL13277" s="1"/>
    </row>
    <row r="13278">
      <c r="I13278" s="1"/>
      <c r="J13278" s="1"/>
      <c r="K13278" s="1"/>
      <c r="AA13278" s="1"/>
      <c r="AB13278" s="1"/>
      <c r="AC13278" s="1"/>
      <c r="AJ13278" s="1"/>
      <c r="AK13278" s="1"/>
      <c r="AL13278" s="1"/>
    </row>
    <row r="13279">
      <c r="I13279" s="1"/>
      <c r="J13279" s="1"/>
      <c r="K13279" s="1"/>
      <c r="AA13279" s="1"/>
      <c r="AB13279" s="1"/>
      <c r="AC13279" s="1"/>
      <c r="AJ13279" s="1"/>
      <c r="AK13279" s="1"/>
      <c r="AL13279" s="1"/>
    </row>
    <row r="13280">
      <c r="I13280" s="1"/>
      <c r="J13280" s="1"/>
      <c r="K13280" s="1"/>
      <c r="AA13280" s="1"/>
      <c r="AB13280" s="1"/>
      <c r="AC13280" s="1"/>
      <c r="AJ13280" s="1"/>
      <c r="AK13280" s="1"/>
      <c r="AL13280" s="1"/>
    </row>
    <row r="13281">
      <c r="I13281" s="1"/>
      <c r="J13281" s="1"/>
      <c r="K13281" s="1"/>
      <c r="AA13281" s="1"/>
      <c r="AB13281" s="1"/>
      <c r="AC13281" s="1"/>
      <c r="AJ13281" s="1"/>
      <c r="AK13281" s="1"/>
      <c r="AL13281" s="1"/>
    </row>
    <row r="13282">
      <c r="I13282" s="1"/>
      <c r="J13282" s="1"/>
      <c r="K13282" s="1"/>
      <c r="AA13282" s="1"/>
      <c r="AB13282" s="1"/>
      <c r="AC13282" s="1"/>
      <c r="AJ13282" s="1"/>
      <c r="AK13282" s="1"/>
      <c r="AL13282" s="1"/>
    </row>
    <row r="13283">
      <c r="I13283" s="1"/>
      <c r="J13283" s="1"/>
      <c r="K13283" s="1"/>
      <c r="AA13283" s="1"/>
      <c r="AB13283" s="1"/>
      <c r="AC13283" s="1"/>
      <c r="AJ13283" s="1"/>
      <c r="AK13283" s="1"/>
      <c r="AL13283" s="1"/>
    </row>
    <row r="13284">
      <c r="I13284" s="1"/>
      <c r="J13284" s="1"/>
      <c r="K13284" s="1"/>
      <c r="AA13284" s="1"/>
      <c r="AB13284" s="1"/>
      <c r="AC13284" s="1"/>
      <c r="AJ13284" s="1"/>
      <c r="AK13284" s="1"/>
      <c r="AL13284" s="1"/>
    </row>
    <row r="13285">
      <c r="I13285" s="1"/>
      <c r="J13285" s="1"/>
      <c r="K13285" s="1"/>
      <c r="AA13285" s="1"/>
      <c r="AB13285" s="1"/>
      <c r="AC13285" s="1"/>
      <c r="AJ13285" s="1"/>
      <c r="AK13285" s="1"/>
      <c r="AL13285" s="1"/>
    </row>
    <row r="13286">
      <c r="I13286" s="1"/>
      <c r="J13286" s="1"/>
      <c r="K13286" s="1"/>
      <c r="AA13286" s="1"/>
      <c r="AB13286" s="1"/>
      <c r="AC13286" s="1"/>
      <c r="AJ13286" s="1"/>
      <c r="AK13286" s="1"/>
      <c r="AL13286" s="1"/>
    </row>
    <row r="13287">
      <c r="I13287" s="1"/>
      <c r="J13287" s="1"/>
      <c r="K13287" s="1"/>
      <c r="AA13287" s="1"/>
      <c r="AB13287" s="1"/>
      <c r="AC13287" s="1"/>
      <c r="AJ13287" s="1"/>
      <c r="AK13287" s="1"/>
      <c r="AL13287" s="1"/>
    </row>
    <row r="13288">
      <c r="I13288" s="1"/>
      <c r="J13288" s="1"/>
      <c r="K13288" s="1"/>
      <c r="AA13288" s="1"/>
      <c r="AB13288" s="1"/>
      <c r="AC13288" s="1"/>
      <c r="AJ13288" s="1"/>
      <c r="AK13288" s="1"/>
      <c r="AL13288" s="1"/>
    </row>
    <row r="13289">
      <c r="I13289" s="1"/>
      <c r="J13289" s="1"/>
      <c r="K13289" s="1"/>
      <c r="AA13289" s="1"/>
      <c r="AB13289" s="1"/>
      <c r="AC13289" s="1"/>
      <c r="AJ13289" s="1"/>
      <c r="AK13289" s="1"/>
      <c r="AL13289" s="1"/>
    </row>
    <row r="13290">
      <c r="I13290" s="1"/>
      <c r="J13290" s="1"/>
      <c r="K13290" s="1"/>
      <c r="AA13290" s="1"/>
      <c r="AB13290" s="1"/>
      <c r="AC13290" s="1"/>
      <c r="AJ13290" s="1"/>
      <c r="AK13290" s="1"/>
      <c r="AL13290" s="1"/>
    </row>
    <row r="13291">
      <c r="I13291" s="1"/>
      <c r="J13291" s="1"/>
      <c r="K13291" s="1"/>
      <c r="AA13291" s="1"/>
      <c r="AB13291" s="1"/>
      <c r="AC13291" s="1"/>
      <c r="AJ13291" s="1"/>
      <c r="AK13291" s="1"/>
      <c r="AL13291" s="1"/>
    </row>
    <row r="13292">
      <c r="I13292" s="1"/>
      <c r="J13292" s="1"/>
      <c r="K13292" s="1"/>
      <c r="AA13292" s="1"/>
      <c r="AB13292" s="1"/>
      <c r="AC13292" s="1"/>
      <c r="AJ13292" s="1"/>
      <c r="AK13292" s="1"/>
      <c r="AL13292" s="1"/>
    </row>
    <row r="13293">
      <c r="I13293" s="1"/>
      <c r="J13293" s="1"/>
      <c r="K13293" s="1"/>
      <c r="AA13293" s="1"/>
      <c r="AB13293" s="1"/>
      <c r="AC13293" s="1"/>
      <c r="AJ13293" s="1"/>
      <c r="AK13293" s="1"/>
      <c r="AL13293" s="1"/>
    </row>
    <row r="13294">
      <c r="I13294" s="1"/>
      <c r="J13294" s="1"/>
      <c r="K13294" s="1"/>
      <c r="AA13294" s="1"/>
      <c r="AB13294" s="1"/>
      <c r="AC13294" s="1"/>
      <c r="AJ13294" s="1"/>
      <c r="AK13294" s="1"/>
      <c r="AL13294" s="1"/>
    </row>
    <row r="13295">
      <c r="I13295" s="1"/>
      <c r="J13295" s="1"/>
      <c r="K13295" s="1"/>
      <c r="AA13295" s="1"/>
      <c r="AB13295" s="1"/>
      <c r="AC13295" s="1"/>
      <c r="AJ13295" s="1"/>
      <c r="AK13295" s="1"/>
      <c r="AL13295" s="1"/>
    </row>
    <row r="13296">
      <c r="I13296" s="1"/>
      <c r="J13296" s="1"/>
      <c r="K13296" s="1"/>
      <c r="AA13296" s="1"/>
      <c r="AB13296" s="1"/>
      <c r="AC13296" s="1"/>
      <c r="AJ13296" s="1"/>
      <c r="AK13296" s="1"/>
      <c r="AL13296" s="1"/>
    </row>
    <row r="13297">
      <c r="I13297" s="1"/>
      <c r="J13297" s="1"/>
      <c r="K13297" s="1"/>
      <c r="AA13297" s="1"/>
      <c r="AB13297" s="1"/>
      <c r="AC13297" s="1"/>
      <c r="AJ13297" s="1"/>
      <c r="AK13297" s="1"/>
      <c r="AL13297" s="1"/>
    </row>
    <row r="13298">
      <c r="I13298" s="1"/>
      <c r="J13298" s="1"/>
      <c r="K13298" s="1"/>
      <c r="AA13298" s="1"/>
      <c r="AB13298" s="1"/>
      <c r="AC13298" s="1"/>
      <c r="AJ13298" s="1"/>
      <c r="AK13298" s="1"/>
      <c r="AL13298" s="1"/>
    </row>
    <row r="13299">
      <c r="I13299" s="1"/>
      <c r="J13299" s="1"/>
      <c r="K13299" s="1"/>
      <c r="AA13299" s="1"/>
      <c r="AB13299" s="1"/>
      <c r="AC13299" s="1"/>
      <c r="AJ13299" s="1"/>
      <c r="AK13299" s="1"/>
      <c r="AL13299" s="1"/>
    </row>
    <row r="13300">
      <c r="I13300" s="1"/>
      <c r="J13300" s="1"/>
      <c r="K13300" s="1"/>
      <c r="AA13300" s="1"/>
      <c r="AB13300" s="1"/>
      <c r="AC13300" s="1"/>
      <c r="AJ13300" s="1"/>
      <c r="AK13300" s="1"/>
      <c r="AL13300" s="1"/>
    </row>
    <row r="13301">
      <c r="I13301" s="1"/>
      <c r="J13301" s="1"/>
      <c r="K13301" s="1"/>
      <c r="AA13301" s="1"/>
      <c r="AB13301" s="1"/>
      <c r="AC13301" s="1"/>
      <c r="AJ13301" s="1"/>
      <c r="AK13301" s="1"/>
      <c r="AL13301" s="1"/>
    </row>
    <row r="13302">
      <c r="I13302" s="1"/>
      <c r="J13302" s="1"/>
      <c r="K13302" s="1"/>
      <c r="AA13302" s="1"/>
      <c r="AB13302" s="1"/>
      <c r="AC13302" s="1"/>
      <c r="AJ13302" s="1"/>
      <c r="AK13302" s="1"/>
      <c r="AL13302" s="1"/>
    </row>
    <row r="13303">
      <c r="I13303" s="1"/>
      <c r="J13303" s="1"/>
      <c r="K13303" s="1"/>
      <c r="AA13303" s="1"/>
      <c r="AB13303" s="1"/>
      <c r="AC13303" s="1"/>
      <c r="AJ13303" s="1"/>
      <c r="AK13303" s="1"/>
      <c r="AL13303" s="1"/>
    </row>
    <row r="13304">
      <c r="I13304" s="1"/>
      <c r="J13304" s="1"/>
      <c r="K13304" s="1"/>
      <c r="AA13304" s="1"/>
      <c r="AB13304" s="1"/>
      <c r="AC13304" s="1"/>
      <c r="AJ13304" s="1"/>
      <c r="AK13304" s="1"/>
      <c r="AL13304" s="1"/>
    </row>
    <row r="13305">
      <c r="I13305" s="1"/>
      <c r="J13305" s="1"/>
      <c r="K13305" s="1"/>
      <c r="AA13305" s="1"/>
      <c r="AB13305" s="1"/>
      <c r="AC13305" s="1"/>
      <c r="AJ13305" s="1"/>
      <c r="AK13305" s="1"/>
      <c r="AL13305" s="1"/>
    </row>
    <row r="13306">
      <c r="I13306" s="1"/>
      <c r="J13306" s="1"/>
      <c r="K13306" s="1"/>
      <c r="AA13306" s="1"/>
      <c r="AB13306" s="1"/>
      <c r="AC13306" s="1"/>
      <c r="AJ13306" s="1"/>
      <c r="AK13306" s="1"/>
      <c r="AL13306" s="1"/>
    </row>
    <row r="13307">
      <c r="I13307" s="1"/>
      <c r="J13307" s="1"/>
      <c r="K13307" s="1"/>
      <c r="AA13307" s="1"/>
      <c r="AB13307" s="1"/>
      <c r="AC13307" s="1"/>
      <c r="AJ13307" s="1"/>
      <c r="AK13307" s="1"/>
      <c r="AL13307" s="1"/>
    </row>
    <row r="13308">
      <c r="I13308" s="1"/>
      <c r="J13308" s="1"/>
      <c r="K13308" s="1"/>
      <c r="AA13308" s="1"/>
      <c r="AB13308" s="1"/>
      <c r="AC13308" s="1"/>
      <c r="AJ13308" s="1"/>
      <c r="AK13308" s="1"/>
      <c r="AL13308" s="1"/>
    </row>
    <row r="13309">
      <c r="I13309" s="1"/>
      <c r="J13309" s="1"/>
      <c r="K13309" s="1"/>
      <c r="AA13309" s="1"/>
      <c r="AB13309" s="1"/>
      <c r="AC13309" s="1"/>
      <c r="AJ13309" s="1"/>
      <c r="AK13309" s="1"/>
      <c r="AL13309" s="1"/>
    </row>
    <row r="13310">
      <c r="I13310" s="1"/>
      <c r="J13310" s="1"/>
      <c r="K13310" s="1"/>
      <c r="AA13310" s="1"/>
      <c r="AB13310" s="1"/>
      <c r="AC13310" s="1"/>
      <c r="AJ13310" s="1"/>
      <c r="AK13310" s="1"/>
      <c r="AL13310" s="1"/>
    </row>
    <row r="13311">
      <c r="I13311" s="1"/>
      <c r="J13311" s="1"/>
      <c r="K13311" s="1"/>
      <c r="AA13311" s="1"/>
      <c r="AB13311" s="1"/>
      <c r="AC13311" s="1"/>
      <c r="AJ13311" s="1"/>
      <c r="AK13311" s="1"/>
      <c r="AL13311" s="1"/>
    </row>
    <row r="13312">
      <c r="I13312" s="1"/>
      <c r="J13312" s="1"/>
      <c r="K13312" s="1"/>
      <c r="AA13312" s="1"/>
      <c r="AB13312" s="1"/>
      <c r="AC13312" s="1"/>
      <c r="AJ13312" s="1"/>
      <c r="AK13312" s="1"/>
      <c r="AL13312" s="1"/>
    </row>
    <row r="13313">
      <c r="I13313" s="1"/>
      <c r="J13313" s="1"/>
      <c r="K13313" s="1"/>
      <c r="AA13313" s="1"/>
      <c r="AB13313" s="1"/>
      <c r="AC13313" s="1"/>
      <c r="AJ13313" s="1"/>
      <c r="AK13313" s="1"/>
      <c r="AL13313" s="1"/>
    </row>
    <row r="13314">
      <c r="I13314" s="1"/>
      <c r="J13314" s="1"/>
      <c r="K13314" s="1"/>
      <c r="AA13314" s="1"/>
      <c r="AB13314" s="1"/>
      <c r="AC13314" s="1"/>
      <c r="AJ13314" s="1"/>
      <c r="AK13314" s="1"/>
      <c r="AL13314" s="1"/>
    </row>
    <row r="13315">
      <c r="I13315" s="1"/>
      <c r="J13315" s="1"/>
      <c r="K13315" s="1"/>
      <c r="AA13315" s="1"/>
      <c r="AB13315" s="1"/>
      <c r="AC13315" s="1"/>
      <c r="AJ13315" s="1"/>
      <c r="AK13315" s="1"/>
      <c r="AL13315" s="1"/>
    </row>
    <row r="13316">
      <c r="I13316" s="1"/>
      <c r="J13316" s="1"/>
      <c r="K13316" s="1"/>
      <c r="AA13316" s="1"/>
      <c r="AB13316" s="1"/>
      <c r="AC13316" s="1"/>
      <c r="AJ13316" s="1"/>
      <c r="AK13316" s="1"/>
      <c r="AL13316" s="1"/>
    </row>
    <row r="13317">
      <c r="I13317" s="1"/>
      <c r="J13317" s="1"/>
      <c r="K13317" s="1"/>
      <c r="AA13317" s="1"/>
      <c r="AB13317" s="1"/>
      <c r="AC13317" s="1"/>
      <c r="AJ13317" s="1"/>
      <c r="AK13317" s="1"/>
      <c r="AL13317" s="1"/>
    </row>
    <row r="13318">
      <c r="I13318" s="1"/>
      <c r="J13318" s="1"/>
      <c r="K13318" s="1"/>
      <c r="AA13318" s="1"/>
      <c r="AB13318" s="1"/>
      <c r="AC13318" s="1"/>
      <c r="AJ13318" s="1"/>
      <c r="AK13318" s="1"/>
      <c r="AL13318" s="1"/>
    </row>
    <row r="13319">
      <c r="I13319" s="1"/>
      <c r="J13319" s="1"/>
      <c r="K13319" s="1"/>
      <c r="AA13319" s="1"/>
      <c r="AB13319" s="1"/>
      <c r="AC13319" s="1"/>
      <c r="AJ13319" s="1"/>
      <c r="AK13319" s="1"/>
      <c r="AL13319" s="1"/>
    </row>
    <row r="13320">
      <c r="I13320" s="1"/>
      <c r="J13320" s="1"/>
      <c r="K13320" s="1"/>
      <c r="AA13320" s="1"/>
      <c r="AB13320" s="1"/>
      <c r="AC13320" s="1"/>
      <c r="AJ13320" s="1"/>
      <c r="AK13320" s="1"/>
      <c r="AL13320" s="1"/>
    </row>
    <row r="13321">
      <c r="I13321" s="1"/>
      <c r="J13321" s="1"/>
      <c r="K13321" s="1"/>
      <c r="AA13321" s="1"/>
      <c r="AB13321" s="1"/>
      <c r="AC13321" s="1"/>
      <c r="AJ13321" s="1"/>
      <c r="AK13321" s="1"/>
      <c r="AL13321" s="1"/>
    </row>
    <row r="13322">
      <c r="I13322" s="1"/>
      <c r="J13322" s="1"/>
      <c r="K13322" s="1"/>
      <c r="AA13322" s="1"/>
      <c r="AB13322" s="1"/>
      <c r="AC13322" s="1"/>
      <c r="AJ13322" s="1"/>
      <c r="AK13322" s="1"/>
      <c r="AL13322" s="1"/>
    </row>
    <row r="13323">
      <c r="I13323" s="1"/>
      <c r="J13323" s="1"/>
      <c r="K13323" s="1"/>
      <c r="AA13323" s="1"/>
      <c r="AB13323" s="1"/>
      <c r="AC13323" s="1"/>
      <c r="AJ13323" s="1"/>
      <c r="AK13323" s="1"/>
      <c r="AL13323" s="1"/>
    </row>
    <row r="13324">
      <c r="I13324" s="1"/>
      <c r="J13324" s="1"/>
      <c r="K13324" s="1"/>
      <c r="AA13324" s="1"/>
      <c r="AB13324" s="1"/>
      <c r="AC13324" s="1"/>
      <c r="AJ13324" s="1"/>
      <c r="AK13324" s="1"/>
      <c r="AL13324" s="1"/>
    </row>
    <row r="13325">
      <c r="I13325" s="1"/>
      <c r="J13325" s="1"/>
      <c r="K13325" s="1"/>
      <c r="AA13325" s="1"/>
      <c r="AB13325" s="1"/>
      <c r="AC13325" s="1"/>
      <c r="AJ13325" s="1"/>
      <c r="AK13325" s="1"/>
      <c r="AL13325" s="1"/>
    </row>
    <row r="13326">
      <c r="I13326" s="1"/>
      <c r="J13326" s="1"/>
      <c r="K13326" s="1"/>
      <c r="AA13326" s="1"/>
      <c r="AB13326" s="1"/>
      <c r="AC13326" s="1"/>
      <c r="AJ13326" s="1"/>
      <c r="AK13326" s="1"/>
      <c r="AL13326" s="1"/>
    </row>
    <row r="13327">
      <c r="I13327" s="1"/>
      <c r="J13327" s="1"/>
      <c r="K13327" s="1"/>
      <c r="AA13327" s="1"/>
      <c r="AB13327" s="1"/>
      <c r="AC13327" s="1"/>
      <c r="AJ13327" s="1"/>
      <c r="AK13327" s="1"/>
      <c r="AL13327" s="1"/>
    </row>
    <row r="13328">
      <c r="I13328" s="1"/>
      <c r="J13328" s="1"/>
      <c r="K13328" s="1"/>
      <c r="AA13328" s="1"/>
      <c r="AB13328" s="1"/>
      <c r="AC13328" s="1"/>
      <c r="AJ13328" s="1"/>
      <c r="AK13328" s="1"/>
      <c r="AL13328" s="1"/>
    </row>
    <row r="13329">
      <c r="I13329" s="1"/>
      <c r="J13329" s="1"/>
      <c r="K13329" s="1"/>
      <c r="AA13329" s="1"/>
      <c r="AB13329" s="1"/>
      <c r="AC13329" s="1"/>
      <c r="AJ13329" s="1"/>
      <c r="AK13329" s="1"/>
      <c r="AL13329" s="1"/>
    </row>
    <row r="13330">
      <c r="I13330" s="1"/>
      <c r="J13330" s="1"/>
      <c r="K13330" s="1"/>
      <c r="AA13330" s="1"/>
      <c r="AB13330" s="1"/>
      <c r="AC13330" s="1"/>
      <c r="AJ13330" s="1"/>
      <c r="AK13330" s="1"/>
      <c r="AL13330" s="1"/>
    </row>
    <row r="13331">
      <c r="I13331" s="1"/>
      <c r="J13331" s="1"/>
      <c r="K13331" s="1"/>
      <c r="AA13331" s="1"/>
      <c r="AB13331" s="1"/>
      <c r="AC13331" s="1"/>
      <c r="AJ13331" s="1"/>
      <c r="AK13331" s="1"/>
      <c r="AL13331" s="1"/>
    </row>
    <row r="13332">
      <c r="I13332" s="1"/>
      <c r="J13332" s="1"/>
      <c r="K13332" s="1"/>
      <c r="AA13332" s="1"/>
      <c r="AB13332" s="1"/>
      <c r="AC13332" s="1"/>
      <c r="AJ13332" s="1"/>
      <c r="AK13332" s="1"/>
      <c r="AL13332" s="1"/>
    </row>
    <row r="13333">
      <c r="I13333" s="1"/>
      <c r="J13333" s="1"/>
      <c r="K13333" s="1"/>
      <c r="AA13333" s="1"/>
      <c r="AB13333" s="1"/>
      <c r="AC13333" s="1"/>
      <c r="AJ13333" s="1"/>
      <c r="AK13333" s="1"/>
      <c r="AL13333" s="1"/>
    </row>
    <row r="13334">
      <c r="I13334" s="1"/>
      <c r="J13334" s="1"/>
      <c r="K13334" s="1"/>
      <c r="AA13334" s="1"/>
      <c r="AB13334" s="1"/>
      <c r="AC13334" s="1"/>
      <c r="AJ13334" s="1"/>
      <c r="AK13334" s="1"/>
      <c r="AL13334" s="1"/>
    </row>
    <row r="13335">
      <c r="I13335" s="1"/>
      <c r="J13335" s="1"/>
      <c r="K13335" s="1"/>
      <c r="AA13335" s="1"/>
      <c r="AB13335" s="1"/>
      <c r="AC13335" s="1"/>
      <c r="AJ13335" s="1"/>
      <c r="AK13335" s="1"/>
      <c r="AL13335" s="1"/>
    </row>
    <row r="13336">
      <c r="I13336" s="1"/>
      <c r="J13336" s="1"/>
      <c r="K13336" s="1"/>
      <c r="AA13336" s="1"/>
      <c r="AB13336" s="1"/>
      <c r="AC13336" s="1"/>
      <c r="AJ13336" s="1"/>
      <c r="AK13336" s="1"/>
      <c r="AL13336" s="1"/>
    </row>
    <row r="13337">
      <c r="I13337" s="1"/>
      <c r="J13337" s="1"/>
      <c r="K13337" s="1"/>
      <c r="AA13337" s="1"/>
      <c r="AB13337" s="1"/>
      <c r="AC13337" s="1"/>
      <c r="AJ13337" s="1"/>
      <c r="AK13337" s="1"/>
      <c r="AL13337" s="1"/>
    </row>
    <row r="13338">
      <c r="I13338" s="1"/>
      <c r="J13338" s="1"/>
      <c r="K13338" s="1"/>
      <c r="AA13338" s="1"/>
      <c r="AB13338" s="1"/>
      <c r="AC13338" s="1"/>
      <c r="AJ13338" s="1"/>
      <c r="AK13338" s="1"/>
      <c r="AL13338" s="1"/>
    </row>
    <row r="13339">
      <c r="I13339" s="1"/>
      <c r="J13339" s="1"/>
      <c r="K13339" s="1"/>
      <c r="AA13339" s="1"/>
      <c r="AB13339" s="1"/>
      <c r="AC13339" s="1"/>
      <c r="AJ13339" s="1"/>
      <c r="AK13339" s="1"/>
      <c r="AL13339" s="1"/>
    </row>
    <row r="13340">
      <c r="I13340" s="1"/>
      <c r="J13340" s="1"/>
      <c r="K13340" s="1"/>
      <c r="AA13340" s="1"/>
      <c r="AB13340" s="1"/>
      <c r="AC13340" s="1"/>
      <c r="AJ13340" s="1"/>
      <c r="AK13340" s="1"/>
      <c r="AL13340" s="1"/>
    </row>
    <row r="13341">
      <c r="I13341" s="1"/>
      <c r="J13341" s="1"/>
      <c r="K13341" s="1"/>
      <c r="AA13341" s="1"/>
      <c r="AB13341" s="1"/>
      <c r="AC13341" s="1"/>
      <c r="AJ13341" s="1"/>
      <c r="AK13341" s="1"/>
      <c r="AL13341" s="1"/>
    </row>
    <row r="13342">
      <c r="I13342" s="1"/>
      <c r="J13342" s="1"/>
      <c r="K13342" s="1"/>
      <c r="AA13342" s="1"/>
      <c r="AB13342" s="1"/>
      <c r="AC13342" s="1"/>
      <c r="AJ13342" s="1"/>
      <c r="AK13342" s="1"/>
      <c r="AL13342" s="1"/>
    </row>
    <row r="13343">
      <c r="I13343" s="1"/>
      <c r="J13343" s="1"/>
      <c r="K13343" s="1"/>
      <c r="AA13343" s="1"/>
      <c r="AB13343" s="1"/>
      <c r="AC13343" s="1"/>
      <c r="AJ13343" s="1"/>
      <c r="AK13343" s="1"/>
      <c r="AL13343" s="1"/>
    </row>
    <row r="13344">
      <c r="I13344" s="1"/>
      <c r="J13344" s="1"/>
      <c r="K13344" s="1"/>
      <c r="AA13344" s="1"/>
      <c r="AB13344" s="1"/>
      <c r="AC13344" s="1"/>
      <c r="AJ13344" s="1"/>
      <c r="AK13344" s="1"/>
      <c r="AL13344" s="1"/>
    </row>
    <row r="13345">
      <c r="I13345" s="1"/>
      <c r="J13345" s="1"/>
      <c r="K13345" s="1"/>
      <c r="AA13345" s="1"/>
      <c r="AB13345" s="1"/>
      <c r="AC13345" s="1"/>
      <c r="AJ13345" s="1"/>
      <c r="AK13345" s="1"/>
      <c r="AL13345" s="1"/>
    </row>
    <row r="13346">
      <c r="I13346" s="1"/>
      <c r="J13346" s="1"/>
      <c r="K13346" s="1"/>
      <c r="AA13346" s="1"/>
      <c r="AB13346" s="1"/>
      <c r="AC13346" s="1"/>
      <c r="AJ13346" s="1"/>
      <c r="AK13346" s="1"/>
      <c r="AL13346" s="1"/>
    </row>
    <row r="13347">
      <c r="I13347" s="1"/>
      <c r="J13347" s="1"/>
      <c r="K13347" s="1"/>
      <c r="AA13347" s="1"/>
      <c r="AB13347" s="1"/>
      <c r="AC13347" s="1"/>
      <c r="AJ13347" s="1"/>
      <c r="AK13347" s="1"/>
      <c r="AL13347" s="1"/>
    </row>
    <row r="13348">
      <c r="I13348" s="1"/>
      <c r="J13348" s="1"/>
      <c r="K13348" s="1"/>
      <c r="AA13348" s="1"/>
      <c r="AB13348" s="1"/>
      <c r="AC13348" s="1"/>
      <c r="AJ13348" s="1"/>
      <c r="AK13348" s="1"/>
      <c r="AL13348" s="1"/>
    </row>
    <row r="13349">
      <c r="I13349" s="1"/>
      <c r="J13349" s="1"/>
      <c r="K13349" s="1"/>
      <c r="AA13349" s="1"/>
      <c r="AB13349" s="1"/>
      <c r="AC13349" s="1"/>
      <c r="AJ13349" s="1"/>
      <c r="AK13349" s="1"/>
      <c r="AL13349" s="1"/>
    </row>
    <row r="13350">
      <c r="I13350" s="1"/>
      <c r="J13350" s="1"/>
      <c r="K13350" s="1"/>
      <c r="AA13350" s="1"/>
      <c r="AB13350" s="1"/>
      <c r="AC13350" s="1"/>
      <c r="AJ13350" s="1"/>
      <c r="AK13350" s="1"/>
      <c r="AL13350" s="1"/>
    </row>
    <row r="13351">
      <c r="I13351" s="1"/>
      <c r="J13351" s="1"/>
      <c r="K13351" s="1"/>
      <c r="AA13351" s="1"/>
      <c r="AB13351" s="1"/>
      <c r="AC13351" s="1"/>
      <c r="AJ13351" s="1"/>
      <c r="AK13351" s="1"/>
      <c r="AL13351" s="1"/>
    </row>
    <row r="13352">
      <c r="I13352" s="1"/>
      <c r="J13352" s="1"/>
      <c r="K13352" s="1"/>
      <c r="AA13352" s="1"/>
      <c r="AB13352" s="1"/>
      <c r="AC13352" s="1"/>
      <c r="AJ13352" s="1"/>
      <c r="AK13352" s="1"/>
      <c r="AL13352" s="1"/>
    </row>
    <row r="13353">
      <c r="I13353" s="1"/>
      <c r="J13353" s="1"/>
      <c r="K13353" s="1"/>
      <c r="AA13353" s="1"/>
      <c r="AB13353" s="1"/>
      <c r="AC13353" s="1"/>
      <c r="AJ13353" s="1"/>
      <c r="AK13353" s="1"/>
      <c r="AL13353" s="1"/>
    </row>
    <row r="13354">
      <c r="I13354" s="1"/>
      <c r="J13354" s="1"/>
      <c r="K13354" s="1"/>
      <c r="AA13354" s="1"/>
      <c r="AB13354" s="1"/>
      <c r="AC13354" s="1"/>
      <c r="AJ13354" s="1"/>
      <c r="AK13354" s="1"/>
      <c r="AL13354" s="1"/>
    </row>
    <row r="13355">
      <c r="I13355" s="1"/>
      <c r="J13355" s="1"/>
      <c r="K13355" s="1"/>
      <c r="AA13355" s="1"/>
      <c r="AB13355" s="1"/>
      <c r="AC13355" s="1"/>
      <c r="AJ13355" s="1"/>
      <c r="AK13355" s="1"/>
      <c r="AL13355" s="1"/>
    </row>
    <row r="13356">
      <c r="I13356" s="1"/>
      <c r="J13356" s="1"/>
      <c r="K13356" s="1"/>
      <c r="AA13356" s="1"/>
      <c r="AB13356" s="1"/>
      <c r="AC13356" s="1"/>
      <c r="AJ13356" s="1"/>
      <c r="AK13356" s="1"/>
      <c r="AL13356" s="1"/>
    </row>
    <row r="13357">
      <c r="I13357" s="1"/>
      <c r="J13357" s="1"/>
      <c r="K13357" s="1"/>
      <c r="AA13357" s="1"/>
      <c r="AB13357" s="1"/>
      <c r="AC13357" s="1"/>
      <c r="AJ13357" s="1"/>
      <c r="AK13357" s="1"/>
      <c r="AL13357" s="1"/>
    </row>
    <row r="13358">
      <c r="I13358" s="1"/>
      <c r="J13358" s="1"/>
      <c r="K13358" s="1"/>
      <c r="AA13358" s="1"/>
      <c r="AB13358" s="1"/>
      <c r="AC13358" s="1"/>
      <c r="AJ13358" s="1"/>
      <c r="AK13358" s="1"/>
      <c r="AL13358" s="1"/>
    </row>
    <row r="13359">
      <c r="I13359" s="1"/>
      <c r="J13359" s="1"/>
      <c r="K13359" s="1"/>
      <c r="AA13359" s="1"/>
      <c r="AB13359" s="1"/>
      <c r="AC13359" s="1"/>
      <c r="AJ13359" s="1"/>
      <c r="AK13359" s="1"/>
      <c r="AL13359" s="1"/>
    </row>
    <row r="13360">
      <c r="I13360" s="1"/>
      <c r="J13360" s="1"/>
      <c r="K13360" s="1"/>
      <c r="AA13360" s="1"/>
      <c r="AB13360" s="1"/>
      <c r="AC13360" s="1"/>
      <c r="AJ13360" s="1"/>
      <c r="AK13360" s="1"/>
      <c r="AL13360" s="1"/>
    </row>
    <row r="13361">
      <c r="I13361" s="1"/>
      <c r="J13361" s="1"/>
      <c r="K13361" s="1"/>
      <c r="AA13361" s="1"/>
      <c r="AB13361" s="1"/>
      <c r="AC13361" s="1"/>
      <c r="AJ13361" s="1"/>
      <c r="AK13361" s="1"/>
      <c r="AL13361" s="1"/>
    </row>
    <row r="13362">
      <c r="I13362" s="1"/>
      <c r="J13362" s="1"/>
      <c r="K13362" s="1"/>
      <c r="AA13362" s="1"/>
      <c r="AB13362" s="1"/>
      <c r="AC13362" s="1"/>
      <c r="AJ13362" s="1"/>
      <c r="AK13362" s="1"/>
      <c r="AL13362" s="1"/>
    </row>
    <row r="13363">
      <c r="I13363" s="1"/>
      <c r="J13363" s="1"/>
      <c r="K13363" s="1"/>
      <c r="AA13363" s="1"/>
      <c r="AB13363" s="1"/>
      <c r="AC13363" s="1"/>
      <c r="AJ13363" s="1"/>
      <c r="AK13363" s="1"/>
      <c r="AL13363" s="1"/>
    </row>
    <row r="13364">
      <c r="I13364" s="1"/>
      <c r="J13364" s="1"/>
      <c r="K13364" s="1"/>
      <c r="AA13364" s="1"/>
      <c r="AB13364" s="1"/>
      <c r="AC13364" s="1"/>
      <c r="AJ13364" s="1"/>
      <c r="AK13364" s="1"/>
      <c r="AL13364" s="1"/>
    </row>
    <row r="13365">
      <c r="I13365" s="1"/>
      <c r="J13365" s="1"/>
      <c r="K13365" s="1"/>
      <c r="AA13365" s="1"/>
      <c r="AB13365" s="1"/>
      <c r="AC13365" s="1"/>
      <c r="AJ13365" s="1"/>
      <c r="AK13365" s="1"/>
      <c r="AL13365" s="1"/>
    </row>
    <row r="13366">
      <c r="I13366" s="1"/>
      <c r="J13366" s="1"/>
      <c r="K13366" s="1"/>
      <c r="AA13366" s="1"/>
      <c r="AB13366" s="1"/>
      <c r="AC13366" s="1"/>
      <c r="AJ13366" s="1"/>
      <c r="AK13366" s="1"/>
      <c r="AL13366" s="1"/>
    </row>
    <row r="13367">
      <c r="I13367" s="1"/>
      <c r="J13367" s="1"/>
      <c r="K13367" s="1"/>
      <c r="AA13367" s="1"/>
      <c r="AB13367" s="1"/>
      <c r="AC13367" s="1"/>
      <c r="AJ13367" s="1"/>
      <c r="AK13367" s="1"/>
      <c r="AL13367" s="1"/>
    </row>
    <row r="13368">
      <c r="I13368" s="1"/>
      <c r="J13368" s="1"/>
      <c r="K13368" s="1"/>
      <c r="AA13368" s="1"/>
      <c r="AB13368" s="1"/>
      <c r="AC13368" s="1"/>
      <c r="AJ13368" s="1"/>
      <c r="AK13368" s="1"/>
      <c r="AL13368" s="1"/>
    </row>
    <row r="13369">
      <c r="I13369" s="1"/>
      <c r="J13369" s="1"/>
      <c r="K13369" s="1"/>
      <c r="AA13369" s="1"/>
      <c r="AB13369" s="1"/>
      <c r="AC13369" s="1"/>
      <c r="AJ13369" s="1"/>
      <c r="AK13369" s="1"/>
      <c r="AL13369" s="1"/>
    </row>
    <row r="13370">
      <c r="I13370" s="1"/>
      <c r="J13370" s="1"/>
      <c r="K13370" s="1"/>
      <c r="AA13370" s="1"/>
      <c r="AB13370" s="1"/>
      <c r="AC13370" s="1"/>
      <c r="AJ13370" s="1"/>
      <c r="AK13370" s="1"/>
      <c r="AL13370" s="1"/>
    </row>
    <row r="13371">
      <c r="I13371" s="1"/>
      <c r="J13371" s="1"/>
      <c r="K13371" s="1"/>
      <c r="AA13371" s="1"/>
      <c r="AB13371" s="1"/>
      <c r="AC13371" s="1"/>
      <c r="AJ13371" s="1"/>
      <c r="AK13371" s="1"/>
      <c r="AL13371" s="1"/>
    </row>
    <row r="13372">
      <c r="I13372" s="1"/>
      <c r="J13372" s="1"/>
      <c r="K13372" s="1"/>
      <c r="AA13372" s="1"/>
      <c r="AB13372" s="1"/>
      <c r="AC13372" s="1"/>
      <c r="AJ13372" s="1"/>
      <c r="AK13372" s="1"/>
      <c r="AL13372" s="1"/>
    </row>
    <row r="13373">
      <c r="I13373" s="1"/>
      <c r="J13373" s="1"/>
      <c r="K13373" s="1"/>
      <c r="AA13373" s="1"/>
      <c r="AB13373" s="1"/>
      <c r="AC13373" s="1"/>
      <c r="AJ13373" s="1"/>
      <c r="AK13373" s="1"/>
      <c r="AL13373" s="1"/>
    </row>
    <row r="13374">
      <c r="I13374" s="1"/>
      <c r="J13374" s="1"/>
      <c r="K13374" s="1"/>
      <c r="AA13374" s="1"/>
      <c r="AB13374" s="1"/>
      <c r="AC13374" s="1"/>
      <c r="AJ13374" s="1"/>
      <c r="AK13374" s="1"/>
      <c r="AL13374" s="1"/>
    </row>
    <row r="13375">
      <c r="I13375" s="1"/>
      <c r="J13375" s="1"/>
      <c r="K13375" s="1"/>
      <c r="AA13375" s="1"/>
      <c r="AB13375" s="1"/>
      <c r="AC13375" s="1"/>
      <c r="AJ13375" s="1"/>
      <c r="AK13375" s="1"/>
      <c r="AL13375" s="1"/>
    </row>
    <row r="13376">
      <c r="I13376" s="1"/>
      <c r="J13376" s="1"/>
      <c r="K13376" s="1"/>
      <c r="AA13376" s="1"/>
      <c r="AB13376" s="1"/>
      <c r="AC13376" s="1"/>
      <c r="AJ13376" s="1"/>
      <c r="AK13376" s="1"/>
      <c r="AL13376" s="1"/>
    </row>
    <row r="13377">
      <c r="I13377" s="1"/>
      <c r="J13377" s="1"/>
      <c r="K13377" s="1"/>
      <c r="AA13377" s="1"/>
      <c r="AB13377" s="1"/>
      <c r="AC13377" s="1"/>
      <c r="AJ13377" s="1"/>
      <c r="AK13377" s="1"/>
      <c r="AL13377" s="1"/>
    </row>
    <row r="13378">
      <c r="I13378" s="1"/>
      <c r="J13378" s="1"/>
      <c r="K13378" s="1"/>
      <c r="AA13378" s="1"/>
      <c r="AB13378" s="1"/>
      <c r="AC13378" s="1"/>
      <c r="AJ13378" s="1"/>
      <c r="AK13378" s="1"/>
      <c r="AL13378" s="1"/>
    </row>
    <row r="13379">
      <c r="I13379" s="1"/>
      <c r="J13379" s="1"/>
      <c r="K13379" s="1"/>
      <c r="AA13379" s="1"/>
      <c r="AB13379" s="1"/>
      <c r="AC13379" s="1"/>
      <c r="AJ13379" s="1"/>
      <c r="AK13379" s="1"/>
      <c r="AL13379" s="1"/>
    </row>
    <row r="13380">
      <c r="I13380" s="1"/>
      <c r="J13380" s="1"/>
      <c r="K13380" s="1"/>
      <c r="AA13380" s="1"/>
      <c r="AB13380" s="1"/>
      <c r="AC13380" s="1"/>
      <c r="AJ13380" s="1"/>
      <c r="AK13380" s="1"/>
      <c r="AL13380" s="1"/>
    </row>
    <row r="13381">
      <c r="I13381" s="1"/>
      <c r="J13381" s="1"/>
      <c r="K13381" s="1"/>
      <c r="AA13381" s="1"/>
      <c r="AB13381" s="1"/>
      <c r="AC13381" s="1"/>
      <c r="AJ13381" s="1"/>
      <c r="AK13381" s="1"/>
      <c r="AL13381" s="1"/>
    </row>
    <row r="13382">
      <c r="I13382" s="1"/>
      <c r="J13382" s="1"/>
      <c r="K13382" s="1"/>
      <c r="AA13382" s="1"/>
      <c r="AB13382" s="1"/>
      <c r="AC13382" s="1"/>
      <c r="AJ13382" s="1"/>
      <c r="AK13382" s="1"/>
      <c r="AL13382" s="1"/>
    </row>
    <row r="13383">
      <c r="I13383" s="1"/>
      <c r="J13383" s="1"/>
      <c r="K13383" s="1"/>
      <c r="AA13383" s="1"/>
      <c r="AB13383" s="1"/>
      <c r="AC13383" s="1"/>
      <c r="AJ13383" s="1"/>
      <c r="AK13383" s="1"/>
      <c r="AL13383" s="1"/>
    </row>
    <row r="13384">
      <c r="I13384" s="1"/>
      <c r="J13384" s="1"/>
      <c r="K13384" s="1"/>
      <c r="AA13384" s="1"/>
      <c r="AB13384" s="1"/>
      <c r="AC13384" s="1"/>
      <c r="AJ13384" s="1"/>
      <c r="AK13384" s="1"/>
      <c r="AL13384" s="1"/>
    </row>
    <row r="13385">
      <c r="I13385" s="1"/>
      <c r="J13385" s="1"/>
      <c r="K13385" s="1"/>
      <c r="AA13385" s="1"/>
      <c r="AB13385" s="1"/>
      <c r="AC13385" s="1"/>
      <c r="AJ13385" s="1"/>
      <c r="AK13385" s="1"/>
      <c r="AL13385" s="1"/>
    </row>
    <row r="13386">
      <c r="I13386" s="1"/>
      <c r="J13386" s="1"/>
      <c r="K13386" s="1"/>
      <c r="AA13386" s="1"/>
      <c r="AB13386" s="1"/>
      <c r="AC13386" s="1"/>
      <c r="AJ13386" s="1"/>
      <c r="AK13386" s="1"/>
      <c r="AL13386" s="1"/>
    </row>
    <row r="13387">
      <c r="I13387" s="1"/>
      <c r="J13387" s="1"/>
      <c r="K13387" s="1"/>
      <c r="AA13387" s="1"/>
      <c r="AB13387" s="1"/>
      <c r="AC13387" s="1"/>
      <c r="AJ13387" s="1"/>
      <c r="AK13387" s="1"/>
      <c r="AL13387" s="1"/>
    </row>
    <row r="13388">
      <c r="I13388" s="1"/>
      <c r="J13388" s="1"/>
      <c r="K13388" s="1"/>
      <c r="AA13388" s="1"/>
      <c r="AB13388" s="1"/>
      <c r="AC13388" s="1"/>
      <c r="AJ13388" s="1"/>
      <c r="AK13388" s="1"/>
      <c r="AL13388" s="1"/>
    </row>
    <row r="13389">
      <c r="I13389" s="1"/>
      <c r="J13389" s="1"/>
      <c r="K13389" s="1"/>
      <c r="AA13389" s="1"/>
      <c r="AB13389" s="1"/>
      <c r="AC13389" s="1"/>
      <c r="AJ13389" s="1"/>
      <c r="AK13389" s="1"/>
      <c r="AL13389" s="1"/>
    </row>
    <row r="13390">
      <c r="I13390" s="1"/>
      <c r="J13390" s="1"/>
      <c r="K13390" s="1"/>
      <c r="AA13390" s="1"/>
      <c r="AB13390" s="1"/>
      <c r="AC13390" s="1"/>
      <c r="AJ13390" s="1"/>
      <c r="AK13390" s="1"/>
      <c r="AL13390" s="1"/>
    </row>
    <row r="13391">
      <c r="I13391" s="1"/>
      <c r="J13391" s="1"/>
      <c r="K13391" s="1"/>
      <c r="AA13391" s="1"/>
      <c r="AB13391" s="1"/>
      <c r="AC13391" s="1"/>
      <c r="AJ13391" s="1"/>
      <c r="AK13391" s="1"/>
      <c r="AL13391" s="1"/>
    </row>
    <row r="13392">
      <c r="I13392" s="1"/>
      <c r="J13392" s="1"/>
      <c r="K13392" s="1"/>
      <c r="AA13392" s="1"/>
      <c r="AB13392" s="1"/>
      <c r="AC13392" s="1"/>
      <c r="AJ13392" s="1"/>
      <c r="AK13392" s="1"/>
      <c r="AL13392" s="1"/>
    </row>
    <row r="13393">
      <c r="I13393" s="1"/>
      <c r="J13393" s="1"/>
      <c r="K13393" s="1"/>
      <c r="AA13393" s="1"/>
      <c r="AB13393" s="1"/>
      <c r="AC13393" s="1"/>
      <c r="AJ13393" s="1"/>
      <c r="AK13393" s="1"/>
      <c r="AL13393" s="1"/>
    </row>
    <row r="13394">
      <c r="I13394" s="1"/>
      <c r="J13394" s="1"/>
      <c r="K13394" s="1"/>
      <c r="AA13394" s="1"/>
      <c r="AB13394" s="1"/>
      <c r="AC13394" s="1"/>
      <c r="AJ13394" s="1"/>
      <c r="AK13394" s="1"/>
      <c r="AL13394" s="1"/>
    </row>
    <row r="13395">
      <c r="I13395" s="1"/>
      <c r="J13395" s="1"/>
      <c r="K13395" s="1"/>
      <c r="AA13395" s="1"/>
      <c r="AB13395" s="1"/>
      <c r="AC13395" s="1"/>
      <c r="AJ13395" s="1"/>
      <c r="AK13395" s="1"/>
      <c r="AL13395" s="1"/>
    </row>
    <row r="13396">
      <c r="I13396" s="1"/>
      <c r="J13396" s="1"/>
      <c r="K13396" s="1"/>
      <c r="AA13396" s="1"/>
      <c r="AB13396" s="1"/>
      <c r="AC13396" s="1"/>
      <c r="AJ13396" s="1"/>
      <c r="AK13396" s="1"/>
      <c r="AL13396" s="1"/>
    </row>
    <row r="13397">
      <c r="I13397" s="1"/>
      <c r="J13397" s="1"/>
      <c r="K13397" s="1"/>
      <c r="AA13397" s="1"/>
      <c r="AB13397" s="1"/>
      <c r="AC13397" s="1"/>
      <c r="AJ13397" s="1"/>
      <c r="AK13397" s="1"/>
      <c r="AL13397" s="1"/>
    </row>
    <row r="13398">
      <c r="I13398" s="1"/>
      <c r="J13398" s="1"/>
      <c r="K13398" s="1"/>
      <c r="AA13398" s="1"/>
      <c r="AB13398" s="1"/>
      <c r="AC13398" s="1"/>
      <c r="AJ13398" s="1"/>
      <c r="AK13398" s="1"/>
      <c r="AL13398" s="1"/>
    </row>
    <row r="13399">
      <c r="I13399" s="1"/>
      <c r="J13399" s="1"/>
      <c r="K13399" s="1"/>
      <c r="AA13399" s="1"/>
      <c r="AB13399" s="1"/>
      <c r="AC13399" s="1"/>
      <c r="AJ13399" s="1"/>
      <c r="AK13399" s="1"/>
      <c r="AL13399" s="1"/>
    </row>
    <row r="13400">
      <c r="I13400" s="1"/>
      <c r="J13400" s="1"/>
      <c r="K13400" s="1"/>
      <c r="AA13400" s="1"/>
      <c r="AB13400" s="1"/>
      <c r="AC13400" s="1"/>
      <c r="AJ13400" s="1"/>
      <c r="AK13400" s="1"/>
      <c r="AL13400" s="1"/>
    </row>
    <row r="13401">
      <c r="I13401" s="1"/>
      <c r="J13401" s="1"/>
      <c r="K13401" s="1"/>
      <c r="AA13401" s="1"/>
      <c r="AB13401" s="1"/>
      <c r="AC13401" s="1"/>
      <c r="AJ13401" s="1"/>
      <c r="AK13401" s="1"/>
      <c r="AL13401" s="1"/>
    </row>
    <row r="13402">
      <c r="I13402" s="1"/>
      <c r="J13402" s="1"/>
      <c r="K13402" s="1"/>
      <c r="AA13402" s="1"/>
      <c r="AB13402" s="1"/>
      <c r="AC13402" s="1"/>
      <c r="AJ13402" s="1"/>
      <c r="AK13402" s="1"/>
      <c r="AL13402" s="1"/>
    </row>
    <row r="13403">
      <c r="I13403" s="1"/>
      <c r="J13403" s="1"/>
      <c r="K13403" s="1"/>
      <c r="AA13403" s="1"/>
      <c r="AB13403" s="1"/>
      <c r="AC13403" s="1"/>
      <c r="AJ13403" s="1"/>
      <c r="AK13403" s="1"/>
      <c r="AL13403" s="1"/>
    </row>
    <row r="13404">
      <c r="I13404" s="1"/>
      <c r="J13404" s="1"/>
      <c r="K13404" s="1"/>
      <c r="AA13404" s="1"/>
      <c r="AB13404" s="1"/>
      <c r="AC13404" s="1"/>
      <c r="AJ13404" s="1"/>
      <c r="AK13404" s="1"/>
      <c r="AL13404" s="1"/>
    </row>
    <row r="13405">
      <c r="I13405" s="1"/>
      <c r="J13405" s="1"/>
      <c r="K13405" s="1"/>
      <c r="AA13405" s="1"/>
      <c r="AB13405" s="1"/>
      <c r="AC13405" s="1"/>
      <c r="AJ13405" s="1"/>
      <c r="AK13405" s="1"/>
      <c r="AL13405" s="1"/>
    </row>
    <row r="13406">
      <c r="I13406" s="1"/>
      <c r="J13406" s="1"/>
      <c r="K13406" s="1"/>
      <c r="AA13406" s="1"/>
      <c r="AB13406" s="1"/>
      <c r="AC13406" s="1"/>
      <c r="AJ13406" s="1"/>
      <c r="AK13406" s="1"/>
      <c r="AL13406" s="1"/>
    </row>
    <row r="13407">
      <c r="I13407" s="1"/>
      <c r="J13407" s="1"/>
      <c r="K13407" s="1"/>
      <c r="AA13407" s="1"/>
      <c r="AB13407" s="1"/>
      <c r="AC13407" s="1"/>
      <c r="AJ13407" s="1"/>
      <c r="AK13407" s="1"/>
      <c r="AL13407" s="1"/>
    </row>
    <row r="13408">
      <c r="I13408" s="1"/>
      <c r="J13408" s="1"/>
      <c r="K13408" s="1"/>
      <c r="AA13408" s="1"/>
      <c r="AB13408" s="1"/>
      <c r="AC13408" s="1"/>
      <c r="AJ13408" s="1"/>
      <c r="AK13408" s="1"/>
      <c r="AL13408" s="1"/>
    </row>
    <row r="13409">
      <c r="I13409" s="1"/>
      <c r="J13409" s="1"/>
      <c r="K13409" s="1"/>
      <c r="AA13409" s="1"/>
      <c r="AB13409" s="1"/>
      <c r="AC13409" s="1"/>
      <c r="AJ13409" s="1"/>
      <c r="AK13409" s="1"/>
      <c r="AL13409" s="1"/>
    </row>
    <row r="13410">
      <c r="I13410" s="1"/>
      <c r="J13410" s="1"/>
      <c r="K13410" s="1"/>
      <c r="AA13410" s="1"/>
      <c r="AB13410" s="1"/>
      <c r="AC13410" s="1"/>
      <c r="AJ13410" s="1"/>
      <c r="AK13410" s="1"/>
      <c r="AL13410" s="1"/>
    </row>
    <row r="13411">
      <c r="I13411" s="1"/>
      <c r="J13411" s="1"/>
      <c r="K13411" s="1"/>
      <c r="AA13411" s="1"/>
      <c r="AB13411" s="1"/>
      <c r="AC13411" s="1"/>
      <c r="AJ13411" s="1"/>
      <c r="AK13411" s="1"/>
      <c r="AL13411" s="1"/>
    </row>
    <row r="13412">
      <c r="I13412" s="1"/>
      <c r="J13412" s="1"/>
      <c r="K13412" s="1"/>
      <c r="AA13412" s="1"/>
      <c r="AB13412" s="1"/>
      <c r="AC13412" s="1"/>
      <c r="AJ13412" s="1"/>
      <c r="AK13412" s="1"/>
      <c r="AL13412" s="1"/>
    </row>
    <row r="13413">
      <c r="I13413" s="1"/>
      <c r="J13413" s="1"/>
      <c r="K13413" s="1"/>
      <c r="AA13413" s="1"/>
      <c r="AB13413" s="1"/>
      <c r="AC13413" s="1"/>
      <c r="AJ13413" s="1"/>
      <c r="AK13413" s="1"/>
      <c r="AL13413" s="1"/>
    </row>
    <row r="13414">
      <c r="I13414" s="1"/>
      <c r="J13414" s="1"/>
      <c r="K13414" s="1"/>
      <c r="AA13414" s="1"/>
      <c r="AB13414" s="1"/>
      <c r="AC13414" s="1"/>
      <c r="AJ13414" s="1"/>
      <c r="AK13414" s="1"/>
      <c r="AL13414" s="1"/>
    </row>
    <row r="13415">
      <c r="I13415" s="1"/>
      <c r="J13415" s="1"/>
      <c r="K13415" s="1"/>
      <c r="AA13415" s="1"/>
      <c r="AB13415" s="1"/>
      <c r="AC13415" s="1"/>
      <c r="AJ13415" s="1"/>
      <c r="AK13415" s="1"/>
      <c r="AL13415" s="1"/>
    </row>
    <row r="13416">
      <c r="I13416" s="1"/>
      <c r="J13416" s="1"/>
      <c r="K13416" s="1"/>
      <c r="AA13416" s="1"/>
      <c r="AB13416" s="1"/>
      <c r="AC13416" s="1"/>
      <c r="AJ13416" s="1"/>
      <c r="AK13416" s="1"/>
      <c r="AL13416" s="1"/>
    </row>
    <row r="13417">
      <c r="I13417" s="1"/>
      <c r="J13417" s="1"/>
      <c r="K13417" s="1"/>
      <c r="AA13417" s="1"/>
      <c r="AB13417" s="1"/>
      <c r="AC13417" s="1"/>
      <c r="AJ13417" s="1"/>
      <c r="AK13417" s="1"/>
      <c r="AL13417" s="1"/>
    </row>
    <row r="13418">
      <c r="I13418" s="1"/>
      <c r="J13418" s="1"/>
      <c r="K13418" s="1"/>
      <c r="AA13418" s="1"/>
      <c r="AB13418" s="1"/>
      <c r="AC13418" s="1"/>
      <c r="AJ13418" s="1"/>
      <c r="AK13418" s="1"/>
      <c r="AL13418" s="1"/>
    </row>
    <row r="13419">
      <c r="I13419" s="1"/>
      <c r="J13419" s="1"/>
      <c r="K13419" s="1"/>
      <c r="AA13419" s="1"/>
      <c r="AB13419" s="1"/>
      <c r="AC13419" s="1"/>
      <c r="AJ13419" s="1"/>
      <c r="AK13419" s="1"/>
      <c r="AL13419" s="1"/>
    </row>
    <row r="13420">
      <c r="I13420" s="1"/>
      <c r="J13420" s="1"/>
      <c r="K13420" s="1"/>
      <c r="AA13420" s="1"/>
      <c r="AB13420" s="1"/>
      <c r="AC13420" s="1"/>
      <c r="AJ13420" s="1"/>
      <c r="AK13420" s="1"/>
      <c r="AL13420" s="1"/>
    </row>
    <row r="13421">
      <c r="I13421" s="1"/>
      <c r="J13421" s="1"/>
      <c r="K13421" s="1"/>
      <c r="AA13421" s="1"/>
      <c r="AB13421" s="1"/>
      <c r="AC13421" s="1"/>
      <c r="AJ13421" s="1"/>
      <c r="AK13421" s="1"/>
      <c r="AL13421" s="1"/>
    </row>
    <row r="13422">
      <c r="I13422" s="1"/>
      <c r="J13422" s="1"/>
      <c r="K13422" s="1"/>
      <c r="AA13422" s="1"/>
      <c r="AB13422" s="1"/>
      <c r="AC13422" s="1"/>
      <c r="AJ13422" s="1"/>
      <c r="AK13422" s="1"/>
      <c r="AL13422" s="1"/>
    </row>
    <row r="13423">
      <c r="I13423" s="1"/>
      <c r="J13423" s="1"/>
      <c r="K13423" s="1"/>
      <c r="AA13423" s="1"/>
      <c r="AB13423" s="1"/>
      <c r="AC13423" s="1"/>
      <c r="AJ13423" s="1"/>
      <c r="AK13423" s="1"/>
      <c r="AL13423" s="1"/>
    </row>
    <row r="13424">
      <c r="I13424" s="1"/>
      <c r="J13424" s="1"/>
      <c r="K13424" s="1"/>
      <c r="AA13424" s="1"/>
      <c r="AB13424" s="1"/>
      <c r="AC13424" s="1"/>
      <c r="AJ13424" s="1"/>
      <c r="AK13424" s="1"/>
      <c r="AL13424" s="1"/>
    </row>
    <row r="13425">
      <c r="I13425" s="1"/>
      <c r="J13425" s="1"/>
      <c r="K13425" s="1"/>
      <c r="AA13425" s="1"/>
      <c r="AB13425" s="1"/>
      <c r="AC13425" s="1"/>
      <c r="AJ13425" s="1"/>
      <c r="AK13425" s="1"/>
      <c r="AL13425" s="1"/>
    </row>
    <row r="13426">
      <c r="I13426" s="1"/>
      <c r="J13426" s="1"/>
      <c r="K13426" s="1"/>
      <c r="AA13426" s="1"/>
      <c r="AB13426" s="1"/>
      <c r="AC13426" s="1"/>
      <c r="AJ13426" s="1"/>
      <c r="AK13426" s="1"/>
      <c r="AL13426" s="1"/>
    </row>
    <row r="13427">
      <c r="I13427" s="1"/>
      <c r="J13427" s="1"/>
      <c r="K13427" s="1"/>
      <c r="AA13427" s="1"/>
      <c r="AB13427" s="1"/>
      <c r="AC13427" s="1"/>
      <c r="AJ13427" s="1"/>
      <c r="AK13427" s="1"/>
      <c r="AL13427" s="1"/>
    </row>
    <row r="13428">
      <c r="I13428" s="1"/>
      <c r="J13428" s="1"/>
      <c r="K13428" s="1"/>
      <c r="AA13428" s="1"/>
      <c r="AB13428" s="1"/>
      <c r="AC13428" s="1"/>
      <c r="AJ13428" s="1"/>
      <c r="AK13428" s="1"/>
      <c r="AL13428" s="1"/>
    </row>
    <row r="13429">
      <c r="I13429" s="1"/>
      <c r="J13429" s="1"/>
      <c r="K13429" s="1"/>
      <c r="AA13429" s="1"/>
      <c r="AB13429" s="1"/>
      <c r="AC13429" s="1"/>
      <c r="AJ13429" s="1"/>
      <c r="AK13429" s="1"/>
      <c r="AL13429" s="1"/>
    </row>
    <row r="13430">
      <c r="I13430" s="1"/>
      <c r="J13430" s="1"/>
      <c r="K13430" s="1"/>
      <c r="AA13430" s="1"/>
      <c r="AB13430" s="1"/>
      <c r="AC13430" s="1"/>
      <c r="AJ13430" s="1"/>
      <c r="AK13430" s="1"/>
      <c r="AL13430" s="1"/>
    </row>
    <row r="13431">
      <c r="I13431" s="1"/>
      <c r="J13431" s="1"/>
      <c r="K13431" s="1"/>
      <c r="AA13431" s="1"/>
      <c r="AB13431" s="1"/>
      <c r="AC13431" s="1"/>
      <c r="AJ13431" s="1"/>
      <c r="AK13431" s="1"/>
      <c r="AL13431" s="1"/>
    </row>
    <row r="13432">
      <c r="I13432" s="1"/>
      <c r="J13432" s="1"/>
      <c r="K13432" s="1"/>
      <c r="AA13432" s="1"/>
      <c r="AB13432" s="1"/>
      <c r="AC13432" s="1"/>
      <c r="AJ13432" s="1"/>
      <c r="AK13432" s="1"/>
      <c r="AL13432" s="1"/>
    </row>
    <row r="13433">
      <c r="I13433" s="1"/>
      <c r="J13433" s="1"/>
      <c r="K13433" s="1"/>
      <c r="AA13433" s="1"/>
      <c r="AB13433" s="1"/>
      <c r="AC13433" s="1"/>
      <c r="AJ13433" s="1"/>
      <c r="AK13433" s="1"/>
      <c r="AL13433" s="1"/>
    </row>
    <row r="13434">
      <c r="I13434" s="1"/>
      <c r="J13434" s="1"/>
      <c r="K13434" s="1"/>
      <c r="AA13434" s="1"/>
      <c r="AB13434" s="1"/>
      <c r="AC13434" s="1"/>
      <c r="AJ13434" s="1"/>
      <c r="AK13434" s="1"/>
      <c r="AL13434" s="1"/>
    </row>
    <row r="13435">
      <c r="I13435" s="1"/>
      <c r="J13435" s="1"/>
      <c r="K13435" s="1"/>
      <c r="AA13435" s="1"/>
      <c r="AB13435" s="1"/>
      <c r="AC13435" s="1"/>
      <c r="AJ13435" s="1"/>
      <c r="AK13435" s="1"/>
      <c r="AL13435" s="1"/>
    </row>
    <row r="13436">
      <c r="I13436" s="1"/>
      <c r="J13436" s="1"/>
      <c r="K13436" s="1"/>
      <c r="AA13436" s="1"/>
      <c r="AB13436" s="1"/>
      <c r="AC13436" s="1"/>
      <c r="AJ13436" s="1"/>
      <c r="AK13436" s="1"/>
      <c r="AL13436" s="1"/>
    </row>
    <row r="13437">
      <c r="I13437" s="1"/>
      <c r="J13437" s="1"/>
      <c r="K13437" s="1"/>
      <c r="AA13437" s="1"/>
      <c r="AB13437" s="1"/>
      <c r="AC13437" s="1"/>
      <c r="AJ13437" s="1"/>
      <c r="AK13437" s="1"/>
      <c r="AL13437" s="1"/>
    </row>
    <row r="13438">
      <c r="I13438" s="1"/>
      <c r="J13438" s="1"/>
      <c r="K13438" s="1"/>
      <c r="AA13438" s="1"/>
      <c r="AB13438" s="1"/>
      <c r="AC13438" s="1"/>
      <c r="AJ13438" s="1"/>
      <c r="AK13438" s="1"/>
      <c r="AL13438" s="1"/>
    </row>
    <row r="13439">
      <c r="I13439" s="1"/>
      <c r="J13439" s="1"/>
      <c r="K13439" s="1"/>
      <c r="AA13439" s="1"/>
      <c r="AB13439" s="1"/>
      <c r="AC13439" s="1"/>
      <c r="AJ13439" s="1"/>
      <c r="AK13439" s="1"/>
      <c r="AL13439" s="1"/>
    </row>
    <row r="13440">
      <c r="I13440" s="1"/>
      <c r="J13440" s="1"/>
      <c r="K13440" s="1"/>
      <c r="AA13440" s="1"/>
      <c r="AB13440" s="1"/>
      <c r="AC13440" s="1"/>
      <c r="AJ13440" s="1"/>
      <c r="AK13440" s="1"/>
      <c r="AL13440" s="1"/>
    </row>
    <row r="13441">
      <c r="I13441" s="1"/>
      <c r="J13441" s="1"/>
      <c r="K13441" s="1"/>
      <c r="AA13441" s="1"/>
      <c r="AB13441" s="1"/>
      <c r="AC13441" s="1"/>
      <c r="AJ13441" s="1"/>
      <c r="AK13441" s="1"/>
      <c r="AL13441" s="1"/>
    </row>
    <row r="13442">
      <c r="I13442" s="1"/>
      <c r="J13442" s="1"/>
      <c r="K13442" s="1"/>
      <c r="AA13442" s="1"/>
      <c r="AB13442" s="1"/>
      <c r="AC13442" s="1"/>
      <c r="AJ13442" s="1"/>
      <c r="AK13442" s="1"/>
      <c r="AL13442" s="1"/>
    </row>
    <row r="13443">
      <c r="I13443" s="1"/>
      <c r="J13443" s="1"/>
      <c r="K13443" s="1"/>
      <c r="AA13443" s="1"/>
      <c r="AB13443" s="1"/>
      <c r="AC13443" s="1"/>
      <c r="AJ13443" s="1"/>
      <c r="AK13443" s="1"/>
      <c r="AL13443" s="1"/>
    </row>
    <row r="13444">
      <c r="I13444" s="1"/>
      <c r="J13444" s="1"/>
      <c r="K13444" s="1"/>
      <c r="AA13444" s="1"/>
      <c r="AB13444" s="1"/>
      <c r="AC13444" s="1"/>
      <c r="AJ13444" s="1"/>
      <c r="AK13444" s="1"/>
      <c r="AL13444" s="1"/>
    </row>
    <row r="13445">
      <c r="I13445" s="1"/>
      <c r="J13445" s="1"/>
      <c r="K13445" s="1"/>
      <c r="AA13445" s="1"/>
      <c r="AB13445" s="1"/>
      <c r="AC13445" s="1"/>
      <c r="AJ13445" s="1"/>
      <c r="AK13445" s="1"/>
      <c r="AL13445" s="1"/>
    </row>
    <row r="13446">
      <c r="I13446" s="1"/>
      <c r="J13446" s="1"/>
      <c r="K13446" s="1"/>
      <c r="AA13446" s="1"/>
      <c r="AB13446" s="1"/>
      <c r="AC13446" s="1"/>
      <c r="AJ13446" s="1"/>
      <c r="AK13446" s="1"/>
      <c r="AL13446" s="1"/>
    </row>
    <row r="13447">
      <c r="I13447" s="1"/>
      <c r="J13447" s="1"/>
      <c r="K13447" s="1"/>
      <c r="AA13447" s="1"/>
      <c r="AB13447" s="1"/>
      <c r="AC13447" s="1"/>
      <c r="AJ13447" s="1"/>
      <c r="AK13447" s="1"/>
      <c r="AL13447" s="1"/>
    </row>
    <row r="13448">
      <c r="I13448" s="1"/>
      <c r="J13448" s="1"/>
      <c r="K13448" s="1"/>
      <c r="AA13448" s="1"/>
      <c r="AB13448" s="1"/>
      <c r="AC13448" s="1"/>
      <c r="AJ13448" s="1"/>
      <c r="AK13448" s="1"/>
      <c r="AL13448" s="1"/>
    </row>
    <row r="13449">
      <c r="I13449" s="1"/>
      <c r="J13449" s="1"/>
      <c r="K13449" s="1"/>
      <c r="AA13449" s="1"/>
      <c r="AB13449" s="1"/>
      <c r="AC13449" s="1"/>
      <c r="AJ13449" s="1"/>
      <c r="AK13449" s="1"/>
      <c r="AL13449" s="1"/>
    </row>
    <row r="13450">
      <c r="I13450" s="1"/>
      <c r="J13450" s="1"/>
      <c r="K13450" s="1"/>
      <c r="AA13450" s="1"/>
      <c r="AB13450" s="1"/>
      <c r="AC13450" s="1"/>
      <c r="AJ13450" s="1"/>
      <c r="AK13450" s="1"/>
      <c r="AL13450" s="1"/>
    </row>
    <row r="13451">
      <c r="I13451" s="1"/>
      <c r="J13451" s="1"/>
      <c r="K13451" s="1"/>
      <c r="AA13451" s="1"/>
      <c r="AB13451" s="1"/>
      <c r="AC13451" s="1"/>
      <c r="AJ13451" s="1"/>
      <c r="AK13451" s="1"/>
      <c r="AL13451" s="1"/>
    </row>
    <row r="13452">
      <c r="I13452" s="1"/>
      <c r="J13452" s="1"/>
      <c r="K13452" s="1"/>
      <c r="AA13452" s="1"/>
      <c r="AB13452" s="1"/>
      <c r="AC13452" s="1"/>
      <c r="AJ13452" s="1"/>
      <c r="AK13452" s="1"/>
      <c r="AL13452" s="1"/>
    </row>
    <row r="13453">
      <c r="I13453" s="1"/>
      <c r="J13453" s="1"/>
      <c r="K13453" s="1"/>
      <c r="AA13453" s="1"/>
      <c r="AB13453" s="1"/>
      <c r="AC13453" s="1"/>
      <c r="AJ13453" s="1"/>
      <c r="AK13453" s="1"/>
      <c r="AL13453" s="1"/>
    </row>
    <row r="13454">
      <c r="I13454" s="1"/>
      <c r="J13454" s="1"/>
      <c r="K13454" s="1"/>
      <c r="AA13454" s="1"/>
      <c r="AB13454" s="1"/>
      <c r="AC13454" s="1"/>
      <c r="AJ13454" s="1"/>
      <c r="AK13454" s="1"/>
      <c r="AL13454" s="1"/>
    </row>
    <row r="13455">
      <c r="I13455" s="1"/>
      <c r="J13455" s="1"/>
      <c r="K13455" s="1"/>
      <c r="AA13455" s="1"/>
      <c r="AB13455" s="1"/>
      <c r="AC13455" s="1"/>
      <c r="AJ13455" s="1"/>
      <c r="AK13455" s="1"/>
      <c r="AL13455" s="1"/>
    </row>
    <row r="13456">
      <c r="I13456" s="1"/>
      <c r="J13456" s="1"/>
      <c r="K13456" s="1"/>
      <c r="AA13456" s="1"/>
      <c r="AB13456" s="1"/>
      <c r="AC13456" s="1"/>
      <c r="AJ13456" s="1"/>
      <c r="AK13456" s="1"/>
      <c r="AL13456" s="1"/>
    </row>
    <row r="13457">
      <c r="I13457" s="1"/>
      <c r="J13457" s="1"/>
      <c r="K13457" s="1"/>
      <c r="AA13457" s="1"/>
      <c r="AB13457" s="1"/>
      <c r="AC13457" s="1"/>
      <c r="AJ13457" s="1"/>
      <c r="AK13457" s="1"/>
      <c r="AL13457" s="1"/>
    </row>
    <row r="13458">
      <c r="I13458" s="1"/>
      <c r="J13458" s="1"/>
      <c r="K13458" s="1"/>
      <c r="AA13458" s="1"/>
      <c r="AB13458" s="1"/>
      <c r="AC13458" s="1"/>
      <c r="AJ13458" s="1"/>
      <c r="AK13458" s="1"/>
      <c r="AL13458" s="1"/>
    </row>
    <row r="13459">
      <c r="I13459" s="1"/>
      <c r="J13459" s="1"/>
      <c r="K13459" s="1"/>
      <c r="AA13459" s="1"/>
      <c r="AB13459" s="1"/>
      <c r="AC13459" s="1"/>
      <c r="AJ13459" s="1"/>
      <c r="AK13459" s="1"/>
      <c r="AL13459" s="1"/>
    </row>
    <row r="13460">
      <c r="I13460" s="1"/>
      <c r="J13460" s="1"/>
      <c r="K13460" s="1"/>
      <c r="AA13460" s="1"/>
      <c r="AB13460" s="1"/>
      <c r="AC13460" s="1"/>
      <c r="AJ13460" s="1"/>
      <c r="AK13460" s="1"/>
      <c r="AL13460" s="1"/>
    </row>
    <row r="13461">
      <c r="I13461" s="1"/>
      <c r="J13461" s="1"/>
      <c r="K13461" s="1"/>
      <c r="AA13461" s="1"/>
      <c r="AB13461" s="1"/>
      <c r="AC13461" s="1"/>
      <c r="AJ13461" s="1"/>
      <c r="AK13461" s="1"/>
      <c r="AL13461" s="1"/>
    </row>
    <row r="13462">
      <c r="I13462" s="1"/>
      <c r="J13462" s="1"/>
      <c r="K13462" s="1"/>
      <c r="AA13462" s="1"/>
      <c r="AB13462" s="1"/>
      <c r="AC13462" s="1"/>
      <c r="AJ13462" s="1"/>
      <c r="AK13462" s="1"/>
      <c r="AL13462" s="1"/>
    </row>
    <row r="13463">
      <c r="I13463" s="1"/>
      <c r="J13463" s="1"/>
      <c r="K13463" s="1"/>
      <c r="AA13463" s="1"/>
      <c r="AB13463" s="1"/>
      <c r="AC13463" s="1"/>
      <c r="AJ13463" s="1"/>
      <c r="AK13463" s="1"/>
      <c r="AL13463" s="1"/>
    </row>
    <row r="13464">
      <c r="I13464" s="1"/>
      <c r="J13464" s="1"/>
      <c r="K13464" s="1"/>
      <c r="AA13464" s="1"/>
      <c r="AB13464" s="1"/>
      <c r="AC13464" s="1"/>
      <c r="AJ13464" s="1"/>
      <c r="AK13464" s="1"/>
      <c r="AL13464" s="1"/>
    </row>
    <row r="13465">
      <c r="I13465" s="1"/>
      <c r="J13465" s="1"/>
      <c r="K13465" s="1"/>
      <c r="AA13465" s="1"/>
      <c r="AB13465" s="1"/>
      <c r="AC13465" s="1"/>
      <c r="AJ13465" s="1"/>
      <c r="AK13465" s="1"/>
      <c r="AL13465" s="1"/>
    </row>
    <row r="13466">
      <c r="I13466" s="1"/>
      <c r="J13466" s="1"/>
      <c r="K13466" s="1"/>
      <c r="AA13466" s="1"/>
      <c r="AB13466" s="1"/>
      <c r="AC13466" s="1"/>
      <c r="AJ13466" s="1"/>
      <c r="AK13466" s="1"/>
      <c r="AL13466" s="1"/>
    </row>
    <row r="13467">
      <c r="I13467" s="1"/>
      <c r="J13467" s="1"/>
      <c r="K13467" s="1"/>
      <c r="AA13467" s="1"/>
      <c r="AB13467" s="1"/>
      <c r="AC13467" s="1"/>
      <c r="AJ13467" s="1"/>
      <c r="AK13467" s="1"/>
      <c r="AL13467" s="1"/>
    </row>
    <row r="13468">
      <c r="I13468" s="1"/>
      <c r="J13468" s="1"/>
      <c r="K13468" s="1"/>
      <c r="AA13468" s="1"/>
      <c r="AB13468" s="1"/>
      <c r="AC13468" s="1"/>
      <c r="AJ13468" s="1"/>
      <c r="AK13468" s="1"/>
      <c r="AL13468" s="1"/>
    </row>
    <row r="13469">
      <c r="I13469" s="1"/>
      <c r="J13469" s="1"/>
      <c r="K13469" s="1"/>
      <c r="AA13469" s="1"/>
      <c r="AB13469" s="1"/>
      <c r="AC13469" s="1"/>
      <c r="AJ13469" s="1"/>
      <c r="AK13469" s="1"/>
      <c r="AL13469" s="1"/>
    </row>
    <row r="13470">
      <c r="I13470" s="1"/>
      <c r="J13470" s="1"/>
      <c r="K13470" s="1"/>
      <c r="AA13470" s="1"/>
      <c r="AB13470" s="1"/>
      <c r="AC13470" s="1"/>
      <c r="AJ13470" s="1"/>
      <c r="AK13470" s="1"/>
      <c r="AL13470" s="1"/>
    </row>
    <row r="13471">
      <c r="I13471" s="1"/>
      <c r="J13471" s="1"/>
      <c r="K13471" s="1"/>
      <c r="AA13471" s="1"/>
      <c r="AB13471" s="1"/>
      <c r="AC13471" s="1"/>
      <c r="AJ13471" s="1"/>
      <c r="AK13471" s="1"/>
      <c r="AL13471" s="1"/>
    </row>
    <row r="13472">
      <c r="I13472" s="1"/>
      <c r="J13472" s="1"/>
      <c r="K13472" s="1"/>
      <c r="AA13472" s="1"/>
      <c r="AB13472" s="1"/>
      <c r="AC13472" s="1"/>
      <c r="AJ13472" s="1"/>
      <c r="AK13472" s="1"/>
      <c r="AL13472" s="1"/>
    </row>
    <row r="13473">
      <c r="I13473" s="1"/>
      <c r="J13473" s="1"/>
      <c r="K13473" s="1"/>
      <c r="AA13473" s="1"/>
      <c r="AB13473" s="1"/>
      <c r="AC13473" s="1"/>
      <c r="AJ13473" s="1"/>
      <c r="AK13473" s="1"/>
      <c r="AL13473" s="1"/>
    </row>
    <row r="13474">
      <c r="I13474" s="1"/>
      <c r="J13474" s="1"/>
      <c r="K13474" s="1"/>
      <c r="AA13474" s="1"/>
      <c r="AB13474" s="1"/>
      <c r="AC13474" s="1"/>
      <c r="AJ13474" s="1"/>
      <c r="AK13474" s="1"/>
      <c r="AL13474" s="1"/>
    </row>
    <row r="13475">
      <c r="I13475" s="1"/>
      <c r="J13475" s="1"/>
      <c r="K13475" s="1"/>
      <c r="AA13475" s="1"/>
      <c r="AB13475" s="1"/>
      <c r="AC13475" s="1"/>
      <c r="AJ13475" s="1"/>
      <c r="AK13475" s="1"/>
      <c r="AL13475" s="1"/>
    </row>
    <row r="13476">
      <c r="I13476" s="1"/>
      <c r="J13476" s="1"/>
      <c r="K13476" s="1"/>
      <c r="AA13476" s="1"/>
      <c r="AB13476" s="1"/>
      <c r="AC13476" s="1"/>
      <c r="AJ13476" s="1"/>
      <c r="AK13476" s="1"/>
      <c r="AL13476" s="1"/>
    </row>
    <row r="13477">
      <c r="I13477" s="1"/>
      <c r="J13477" s="1"/>
      <c r="K13477" s="1"/>
      <c r="AA13477" s="1"/>
      <c r="AB13477" s="1"/>
      <c r="AC13477" s="1"/>
      <c r="AJ13477" s="1"/>
      <c r="AK13477" s="1"/>
      <c r="AL13477" s="1"/>
    </row>
    <row r="13478">
      <c r="I13478" s="1"/>
      <c r="J13478" s="1"/>
      <c r="K13478" s="1"/>
      <c r="AA13478" s="1"/>
      <c r="AB13478" s="1"/>
      <c r="AC13478" s="1"/>
      <c r="AJ13478" s="1"/>
      <c r="AK13478" s="1"/>
      <c r="AL13478" s="1"/>
    </row>
    <row r="13479">
      <c r="I13479" s="1"/>
      <c r="J13479" s="1"/>
      <c r="K13479" s="1"/>
      <c r="AA13479" s="1"/>
      <c r="AB13479" s="1"/>
      <c r="AC13479" s="1"/>
      <c r="AJ13479" s="1"/>
      <c r="AK13479" s="1"/>
      <c r="AL13479" s="1"/>
    </row>
    <row r="13480">
      <c r="I13480" s="1"/>
      <c r="J13480" s="1"/>
      <c r="K13480" s="1"/>
      <c r="AA13480" s="1"/>
      <c r="AB13480" s="1"/>
      <c r="AC13480" s="1"/>
      <c r="AJ13480" s="1"/>
      <c r="AK13480" s="1"/>
      <c r="AL13480" s="1"/>
    </row>
    <row r="13481">
      <c r="I13481" s="1"/>
      <c r="J13481" s="1"/>
      <c r="K13481" s="1"/>
      <c r="AA13481" s="1"/>
      <c r="AB13481" s="1"/>
      <c r="AC13481" s="1"/>
      <c r="AJ13481" s="1"/>
      <c r="AK13481" s="1"/>
      <c r="AL13481" s="1"/>
    </row>
    <row r="13482">
      <c r="I13482" s="1"/>
      <c r="J13482" s="1"/>
      <c r="K13482" s="1"/>
      <c r="AA13482" s="1"/>
      <c r="AB13482" s="1"/>
      <c r="AC13482" s="1"/>
      <c r="AJ13482" s="1"/>
      <c r="AK13482" s="1"/>
      <c r="AL13482" s="1"/>
    </row>
    <row r="13483">
      <c r="I13483" s="1"/>
      <c r="J13483" s="1"/>
      <c r="K13483" s="1"/>
      <c r="AA13483" s="1"/>
      <c r="AB13483" s="1"/>
      <c r="AC13483" s="1"/>
      <c r="AJ13483" s="1"/>
      <c r="AK13483" s="1"/>
      <c r="AL13483" s="1"/>
    </row>
    <row r="13484">
      <c r="I13484" s="1"/>
      <c r="J13484" s="1"/>
      <c r="K13484" s="1"/>
      <c r="AA13484" s="1"/>
      <c r="AB13484" s="1"/>
      <c r="AC13484" s="1"/>
      <c r="AJ13484" s="1"/>
      <c r="AK13484" s="1"/>
      <c r="AL13484" s="1"/>
    </row>
    <row r="13485">
      <c r="I13485" s="1"/>
      <c r="J13485" s="1"/>
      <c r="K13485" s="1"/>
      <c r="AA13485" s="1"/>
      <c r="AB13485" s="1"/>
      <c r="AC13485" s="1"/>
      <c r="AJ13485" s="1"/>
      <c r="AK13485" s="1"/>
      <c r="AL13485" s="1"/>
    </row>
    <row r="13486">
      <c r="I13486" s="1"/>
      <c r="J13486" s="1"/>
      <c r="K13486" s="1"/>
      <c r="AA13486" s="1"/>
      <c r="AB13486" s="1"/>
      <c r="AC13486" s="1"/>
      <c r="AJ13486" s="1"/>
      <c r="AK13486" s="1"/>
      <c r="AL13486" s="1"/>
    </row>
    <row r="13487">
      <c r="I13487" s="1"/>
      <c r="J13487" s="1"/>
      <c r="K13487" s="1"/>
      <c r="AA13487" s="1"/>
      <c r="AB13487" s="1"/>
      <c r="AC13487" s="1"/>
      <c r="AJ13487" s="1"/>
      <c r="AK13487" s="1"/>
      <c r="AL13487" s="1"/>
    </row>
    <row r="13488">
      <c r="I13488" s="1"/>
      <c r="J13488" s="1"/>
      <c r="K13488" s="1"/>
      <c r="AA13488" s="1"/>
      <c r="AB13488" s="1"/>
      <c r="AC13488" s="1"/>
      <c r="AJ13488" s="1"/>
      <c r="AK13488" s="1"/>
      <c r="AL13488" s="1"/>
    </row>
    <row r="13489">
      <c r="I13489" s="1"/>
      <c r="J13489" s="1"/>
      <c r="K13489" s="1"/>
      <c r="AA13489" s="1"/>
      <c r="AB13489" s="1"/>
      <c r="AC13489" s="1"/>
      <c r="AJ13489" s="1"/>
      <c r="AK13489" s="1"/>
      <c r="AL13489" s="1"/>
    </row>
    <row r="13490">
      <c r="I13490" s="1"/>
      <c r="J13490" s="1"/>
      <c r="K13490" s="1"/>
      <c r="AA13490" s="1"/>
      <c r="AB13490" s="1"/>
      <c r="AC13490" s="1"/>
      <c r="AJ13490" s="1"/>
      <c r="AK13490" s="1"/>
      <c r="AL13490" s="1"/>
    </row>
    <row r="13491">
      <c r="I13491" s="1"/>
      <c r="J13491" s="1"/>
      <c r="K13491" s="1"/>
      <c r="AA13491" s="1"/>
      <c r="AB13491" s="1"/>
      <c r="AC13491" s="1"/>
      <c r="AJ13491" s="1"/>
      <c r="AK13491" s="1"/>
      <c r="AL13491" s="1"/>
    </row>
    <row r="13492">
      <c r="I13492" s="1"/>
      <c r="J13492" s="1"/>
      <c r="K13492" s="1"/>
      <c r="AA13492" s="1"/>
      <c r="AB13492" s="1"/>
      <c r="AC13492" s="1"/>
      <c r="AJ13492" s="1"/>
      <c r="AK13492" s="1"/>
      <c r="AL13492" s="1"/>
    </row>
    <row r="13493">
      <c r="I13493" s="1"/>
      <c r="J13493" s="1"/>
      <c r="K13493" s="1"/>
      <c r="AA13493" s="1"/>
      <c r="AB13493" s="1"/>
      <c r="AC13493" s="1"/>
      <c r="AJ13493" s="1"/>
      <c r="AK13493" s="1"/>
      <c r="AL13493" s="1"/>
    </row>
    <row r="13494">
      <c r="I13494" s="1"/>
      <c r="J13494" s="1"/>
      <c r="K13494" s="1"/>
      <c r="AA13494" s="1"/>
      <c r="AB13494" s="1"/>
      <c r="AC13494" s="1"/>
      <c r="AJ13494" s="1"/>
      <c r="AK13494" s="1"/>
      <c r="AL13494" s="1"/>
    </row>
    <row r="13495">
      <c r="I13495" s="1"/>
      <c r="J13495" s="1"/>
      <c r="K13495" s="1"/>
      <c r="AA13495" s="1"/>
      <c r="AB13495" s="1"/>
      <c r="AC13495" s="1"/>
      <c r="AJ13495" s="1"/>
      <c r="AK13495" s="1"/>
      <c r="AL13495" s="1"/>
    </row>
    <row r="13496">
      <c r="I13496" s="1"/>
      <c r="J13496" s="1"/>
      <c r="K13496" s="1"/>
      <c r="AA13496" s="1"/>
      <c r="AB13496" s="1"/>
      <c r="AC13496" s="1"/>
      <c r="AJ13496" s="1"/>
      <c r="AK13496" s="1"/>
      <c r="AL13496" s="1"/>
    </row>
    <row r="13497">
      <c r="I13497" s="1"/>
      <c r="J13497" s="1"/>
      <c r="K13497" s="1"/>
      <c r="AA13497" s="1"/>
      <c r="AB13497" s="1"/>
      <c r="AC13497" s="1"/>
      <c r="AJ13497" s="1"/>
      <c r="AK13497" s="1"/>
      <c r="AL13497" s="1"/>
    </row>
    <row r="13498">
      <c r="I13498" s="1"/>
      <c r="J13498" s="1"/>
      <c r="K13498" s="1"/>
      <c r="AA13498" s="1"/>
      <c r="AB13498" s="1"/>
      <c r="AC13498" s="1"/>
      <c r="AJ13498" s="1"/>
      <c r="AK13498" s="1"/>
      <c r="AL13498" s="1"/>
    </row>
    <row r="13499">
      <c r="I13499" s="1"/>
      <c r="J13499" s="1"/>
      <c r="K13499" s="1"/>
      <c r="AA13499" s="1"/>
      <c r="AB13499" s="1"/>
      <c r="AC13499" s="1"/>
      <c r="AJ13499" s="1"/>
      <c r="AK13499" s="1"/>
      <c r="AL13499" s="1"/>
    </row>
    <row r="13500">
      <c r="I13500" s="1"/>
      <c r="J13500" s="1"/>
      <c r="K13500" s="1"/>
      <c r="AA13500" s="1"/>
      <c r="AB13500" s="1"/>
      <c r="AC13500" s="1"/>
      <c r="AJ13500" s="1"/>
      <c r="AK13500" s="1"/>
      <c r="AL13500" s="1"/>
    </row>
    <row r="13501">
      <c r="I13501" s="1"/>
      <c r="J13501" s="1"/>
      <c r="K13501" s="1"/>
      <c r="AA13501" s="1"/>
      <c r="AB13501" s="1"/>
      <c r="AC13501" s="1"/>
      <c r="AJ13501" s="1"/>
      <c r="AK13501" s="1"/>
      <c r="AL13501" s="1"/>
    </row>
    <row r="13502">
      <c r="I13502" s="1"/>
      <c r="J13502" s="1"/>
      <c r="K13502" s="1"/>
      <c r="AA13502" s="1"/>
      <c r="AB13502" s="1"/>
      <c r="AC13502" s="1"/>
      <c r="AJ13502" s="1"/>
      <c r="AK13502" s="1"/>
      <c r="AL13502" s="1"/>
    </row>
    <row r="13503">
      <c r="I13503" s="1"/>
      <c r="J13503" s="1"/>
      <c r="K13503" s="1"/>
      <c r="AA13503" s="1"/>
      <c r="AB13503" s="1"/>
      <c r="AC13503" s="1"/>
      <c r="AJ13503" s="1"/>
      <c r="AK13503" s="1"/>
      <c r="AL13503" s="1"/>
    </row>
    <row r="13504">
      <c r="I13504" s="1"/>
      <c r="J13504" s="1"/>
      <c r="K13504" s="1"/>
      <c r="AA13504" s="1"/>
      <c r="AB13504" s="1"/>
      <c r="AC13504" s="1"/>
      <c r="AJ13504" s="1"/>
      <c r="AK13504" s="1"/>
      <c r="AL13504" s="1"/>
    </row>
    <row r="13505">
      <c r="I13505" s="1"/>
      <c r="J13505" s="1"/>
      <c r="K13505" s="1"/>
      <c r="AA13505" s="1"/>
      <c r="AB13505" s="1"/>
      <c r="AC13505" s="1"/>
      <c r="AJ13505" s="1"/>
      <c r="AK13505" s="1"/>
      <c r="AL13505" s="1"/>
    </row>
    <row r="13506">
      <c r="I13506" s="1"/>
      <c r="J13506" s="1"/>
      <c r="K13506" s="1"/>
      <c r="AA13506" s="1"/>
      <c r="AB13506" s="1"/>
      <c r="AC13506" s="1"/>
      <c r="AJ13506" s="1"/>
      <c r="AK13506" s="1"/>
      <c r="AL13506" s="1"/>
    </row>
    <row r="13507">
      <c r="I13507" s="1"/>
      <c r="J13507" s="1"/>
      <c r="K13507" s="1"/>
      <c r="AA13507" s="1"/>
      <c r="AB13507" s="1"/>
      <c r="AC13507" s="1"/>
      <c r="AJ13507" s="1"/>
      <c r="AK13507" s="1"/>
      <c r="AL13507" s="1"/>
    </row>
    <row r="13508">
      <c r="I13508" s="1"/>
      <c r="J13508" s="1"/>
      <c r="K13508" s="1"/>
      <c r="AA13508" s="1"/>
      <c r="AB13508" s="1"/>
      <c r="AC13508" s="1"/>
      <c r="AJ13508" s="1"/>
      <c r="AK13508" s="1"/>
      <c r="AL13508" s="1"/>
    </row>
    <row r="13509">
      <c r="I13509" s="1"/>
      <c r="J13509" s="1"/>
      <c r="K13509" s="1"/>
      <c r="AA13509" s="1"/>
      <c r="AB13509" s="1"/>
      <c r="AC13509" s="1"/>
      <c r="AJ13509" s="1"/>
      <c r="AK13509" s="1"/>
      <c r="AL13509" s="1"/>
    </row>
    <row r="13510">
      <c r="I13510" s="1"/>
      <c r="J13510" s="1"/>
      <c r="K13510" s="1"/>
      <c r="AA13510" s="1"/>
      <c r="AB13510" s="1"/>
      <c r="AC13510" s="1"/>
      <c r="AJ13510" s="1"/>
      <c r="AK13510" s="1"/>
      <c r="AL13510" s="1"/>
    </row>
    <row r="13511">
      <c r="I13511" s="1"/>
      <c r="J13511" s="1"/>
      <c r="K13511" s="1"/>
      <c r="AA13511" s="1"/>
      <c r="AB13511" s="1"/>
      <c r="AC13511" s="1"/>
      <c r="AJ13511" s="1"/>
      <c r="AK13511" s="1"/>
      <c r="AL13511" s="1"/>
    </row>
    <row r="13512">
      <c r="I13512" s="1"/>
      <c r="J13512" s="1"/>
      <c r="K13512" s="1"/>
      <c r="AA13512" s="1"/>
      <c r="AB13512" s="1"/>
      <c r="AC13512" s="1"/>
      <c r="AJ13512" s="1"/>
      <c r="AK13512" s="1"/>
      <c r="AL13512" s="1"/>
    </row>
    <row r="13513">
      <c r="I13513" s="1"/>
      <c r="J13513" s="1"/>
      <c r="K13513" s="1"/>
      <c r="AA13513" s="1"/>
      <c r="AB13513" s="1"/>
      <c r="AC13513" s="1"/>
      <c r="AJ13513" s="1"/>
      <c r="AK13513" s="1"/>
      <c r="AL13513" s="1"/>
    </row>
    <row r="13514">
      <c r="I13514" s="1"/>
      <c r="J13514" s="1"/>
      <c r="K13514" s="1"/>
      <c r="AA13514" s="1"/>
      <c r="AB13514" s="1"/>
      <c r="AC13514" s="1"/>
      <c r="AJ13514" s="1"/>
      <c r="AK13514" s="1"/>
      <c r="AL13514" s="1"/>
    </row>
    <row r="13515">
      <c r="I13515" s="1"/>
      <c r="J13515" s="1"/>
      <c r="K13515" s="1"/>
      <c r="AA13515" s="1"/>
      <c r="AB13515" s="1"/>
      <c r="AC13515" s="1"/>
      <c r="AJ13515" s="1"/>
      <c r="AK13515" s="1"/>
      <c r="AL13515" s="1"/>
    </row>
    <row r="13516">
      <c r="I13516" s="1"/>
      <c r="J13516" s="1"/>
      <c r="K13516" s="1"/>
      <c r="AA13516" s="1"/>
      <c r="AB13516" s="1"/>
      <c r="AC13516" s="1"/>
      <c r="AJ13516" s="1"/>
      <c r="AK13516" s="1"/>
      <c r="AL13516" s="1"/>
    </row>
    <row r="13517">
      <c r="I13517" s="1"/>
      <c r="J13517" s="1"/>
      <c r="K13517" s="1"/>
      <c r="AA13517" s="1"/>
      <c r="AB13517" s="1"/>
      <c r="AC13517" s="1"/>
      <c r="AJ13517" s="1"/>
      <c r="AK13517" s="1"/>
      <c r="AL13517" s="1"/>
    </row>
    <row r="13518">
      <c r="I13518" s="1"/>
      <c r="J13518" s="1"/>
      <c r="K13518" s="1"/>
      <c r="AA13518" s="1"/>
      <c r="AB13518" s="1"/>
      <c r="AC13518" s="1"/>
      <c r="AJ13518" s="1"/>
      <c r="AK13518" s="1"/>
      <c r="AL13518" s="1"/>
    </row>
    <row r="13519">
      <c r="I13519" s="1"/>
      <c r="J13519" s="1"/>
      <c r="K13519" s="1"/>
      <c r="AA13519" s="1"/>
      <c r="AB13519" s="1"/>
      <c r="AC13519" s="1"/>
      <c r="AJ13519" s="1"/>
      <c r="AK13519" s="1"/>
      <c r="AL13519" s="1"/>
    </row>
    <row r="13520">
      <c r="I13520" s="1"/>
      <c r="J13520" s="1"/>
      <c r="K13520" s="1"/>
      <c r="AA13520" s="1"/>
      <c r="AB13520" s="1"/>
      <c r="AC13520" s="1"/>
      <c r="AJ13520" s="1"/>
      <c r="AK13520" s="1"/>
      <c r="AL13520" s="1"/>
    </row>
    <row r="13521">
      <c r="I13521" s="1"/>
      <c r="J13521" s="1"/>
      <c r="K13521" s="1"/>
      <c r="AA13521" s="1"/>
      <c r="AB13521" s="1"/>
      <c r="AC13521" s="1"/>
      <c r="AJ13521" s="1"/>
      <c r="AK13521" s="1"/>
      <c r="AL13521" s="1"/>
    </row>
    <row r="13522">
      <c r="I13522" s="1"/>
      <c r="J13522" s="1"/>
      <c r="K13522" s="1"/>
      <c r="AA13522" s="1"/>
      <c r="AB13522" s="1"/>
      <c r="AC13522" s="1"/>
      <c r="AJ13522" s="1"/>
      <c r="AK13522" s="1"/>
      <c r="AL13522" s="1"/>
    </row>
    <row r="13523">
      <c r="I13523" s="1"/>
      <c r="J13523" s="1"/>
      <c r="K13523" s="1"/>
      <c r="AA13523" s="1"/>
      <c r="AB13523" s="1"/>
      <c r="AC13523" s="1"/>
      <c r="AJ13523" s="1"/>
      <c r="AK13523" s="1"/>
      <c r="AL13523" s="1"/>
    </row>
    <row r="13524">
      <c r="I13524" s="1"/>
      <c r="J13524" s="1"/>
      <c r="K13524" s="1"/>
      <c r="AA13524" s="1"/>
      <c r="AB13524" s="1"/>
      <c r="AC13524" s="1"/>
      <c r="AJ13524" s="1"/>
      <c r="AK13524" s="1"/>
      <c r="AL13524" s="1"/>
    </row>
    <row r="13525">
      <c r="I13525" s="1"/>
      <c r="J13525" s="1"/>
      <c r="K13525" s="1"/>
      <c r="AA13525" s="1"/>
      <c r="AB13525" s="1"/>
      <c r="AC13525" s="1"/>
      <c r="AJ13525" s="1"/>
      <c r="AK13525" s="1"/>
      <c r="AL13525" s="1"/>
    </row>
    <row r="13526">
      <c r="I13526" s="1"/>
      <c r="J13526" s="1"/>
      <c r="K13526" s="1"/>
      <c r="AA13526" s="1"/>
      <c r="AB13526" s="1"/>
      <c r="AC13526" s="1"/>
      <c r="AJ13526" s="1"/>
      <c r="AK13526" s="1"/>
      <c r="AL13526" s="1"/>
    </row>
    <row r="13527">
      <c r="I13527" s="1"/>
      <c r="J13527" s="1"/>
      <c r="K13527" s="1"/>
      <c r="AA13527" s="1"/>
      <c r="AB13527" s="1"/>
      <c r="AC13527" s="1"/>
      <c r="AJ13527" s="1"/>
      <c r="AK13527" s="1"/>
      <c r="AL13527" s="1"/>
    </row>
    <row r="13528">
      <c r="I13528" s="1"/>
      <c r="J13528" s="1"/>
      <c r="K13528" s="1"/>
      <c r="AA13528" s="1"/>
      <c r="AB13528" s="1"/>
      <c r="AC13528" s="1"/>
      <c r="AJ13528" s="1"/>
      <c r="AK13528" s="1"/>
      <c r="AL13528" s="1"/>
    </row>
    <row r="13529">
      <c r="I13529" s="1"/>
      <c r="J13529" s="1"/>
      <c r="K13529" s="1"/>
      <c r="AA13529" s="1"/>
      <c r="AB13529" s="1"/>
      <c r="AC13529" s="1"/>
      <c r="AJ13529" s="1"/>
      <c r="AK13529" s="1"/>
      <c r="AL13529" s="1"/>
    </row>
    <row r="13530">
      <c r="I13530" s="1"/>
      <c r="J13530" s="1"/>
      <c r="K13530" s="1"/>
      <c r="AA13530" s="1"/>
      <c r="AB13530" s="1"/>
      <c r="AC13530" s="1"/>
      <c r="AJ13530" s="1"/>
      <c r="AK13530" s="1"/>
      <c r="AL13530" s="1"/>
    </row>
    <row r="13531">
      <c r="I13531" s="1"/>
      <c r="J13531" s="1"/>
      <c r="K13531" s="1"/>
      <c r="AA13531" s="1"/>
      <c r="AB13531" s="1"/>
      <c r="AC13531" s="1"/>
      <c r="AJ13531" s="1"/>
      <c r="AK13531" s="1"/>
      <c r="AL13531" s="1"/>
    </row>
    <row r="13532">
      <c r="I13532" s="1"/>
      <c r="J13532" s="1"/>
      <c r="K13532" s="1"/>
      <c r="AA13532" s="1"/>
      <c r="AB13532" s="1"/>
      <c r="AC13532" s="1"/>
      <c r="AJ13532" s="1"/>
      <c r="AK13532" s="1"/>
      <c r="AL13532" s="1"/>
    </row>
    <row r="13533">
      <c r="I13533" s="1"/>
      <c r="J13533" s="1"/>
      <c r="K13533" s="1"/>
      <c r="AA13533" s="1"/>
      <c r="AB13533" s="1"/>
      <c r="AC13533" s="1"/>
      <c r="AJ13533" s="1"/>
      <c r="AK13533" s="1"/>
      <c r="AL13533" s="1"/>
    </row>
    <row r="13534">
      <c r="I13534" s="1"/>
      <c r="J13534" s="1"/>
      <c r="K13534" s="1"/>
      <c r="AA13534" s="1"/>
      <c r="AB13534" s="1"/>
      <c r="AC13534" s="1"/>
      <c r="AJ13534" s="1"/>
      <c r="AK13534" s="1"/>
      <c r="AL13534" s="1"/>
    </row>
    <row r="13535">
      <c r="I13535" s="1"/>
      <c r="J13535" s="1"/>
      <c r="K13535" s="1"/>
      <c r="AA13535" s="1"/>
      <c r="AB13535" s="1"/>
      <c r="AC13535" s="1"/>
      <c r="AJ13535" s="1"/>
      <c r="AK13535" s="1"/>
      <c r="AL13535" s="1"/>
    </row>
    <row r="13536">
      <c r="I13536" s="1"/>
      <c r="J13536" s="1"/>
      <c r="K13536" s="1"/>
      <c r="AA13536" s="1"/>
      <c r="AB13536" s="1"/>
      <c r="AC13536" s="1"/>
      <c r="AJ13536" s="1"/>
      <c r="AK13536" s="1"/>
      <c r="AL13536" s="1"/>
    </row>
    <row r="13537">
      <c r="I13537" s="1"/>
      <c r="J13537" s="1"/>
      <c r="K13537" s="1"/>
      <c r="AA13537" s="1"/>
      <c r="AB13537" s="1"/>
      <c r="AC13537" s="1"/>
      <c r="AJ13537" s="1"/>
      <c r="AK13537" s="1"/>
      <c r="AL13537" s="1"/>
    </row>
    <row r="13538">
      <c r="I13538" s="1"/>
      <c r="J13538" s="1"/>
      <c r="K13538" s="1"/>
      <c r="AA13538" s="1"/>
      <c r="AB13538" s="1"/>
      <c r="AC13538" s="1"/>
      <c r="AJ13538" s="1"/>
      <c r="AK13538" s="1"/>
      <c r="AL13538" s="1"/>
    </row>
    <row r="13539">
      <c r="I13539" s="1"/>
      <c r="J13539" s="1"/>
      <c r="K13539" s="1"/>
      <c r="AA13539" s="1"/>
      <c r="AB13539" s="1"/>
      <c r="AC13539" s="1"/>
      <c r="AJ13539" s="1"/>
      <c r="AK13539" s="1"/>
      <c r="AL13539" s="1"/>
    </row>
    <row r="13540">
      <c r="I13540" s="1"/>
      <c r="J13540" s="1"/>
      <c r="K13540" s="1"/>
      <c r="AA13540" s="1"/>
      <c r="AB13540" s="1"/>
      <c r="AC13540" s="1"/>
      <c r="AJ13540" s="1"/>
      <c r="AK13540" s="1"/>
      <c r="AL13540" s="1"/>
    </row>
    <row r="13541">
      <c r="I13541" s="1"/>
      <c r="J13541" s="1"/>
      <c r="K13541" s="1"/>
      <c r="AA13541" s="1"/>
      <c r="AB13541" s="1"/>
      <c r="AC13541" s="1"/>
      <c r="AJ13541" s="1"/>
      <c r="AK13541" s="1"/>
      <c r="AL13541" s="1"/>
    </row>
    <row r="13542">
      <c r="I13542" s="1"/>
      <c r="J13542" s="1"/>
      <c r="K13542" s="1"/>
      <c r="AA13542" s="1"/>
      <c r="AB13542" s="1"/>
      <c r="AC13542" s="1"/>
      <c r="AJ13542" s="1"/>
      <c r="AK13542" s="1"/>
      <c r="AL13542" s="1"/>
    </row>
    <row r="13543">
      <c r="I13543" s="1"/>
      <c r="J13543" s="1"/>
      <c r="K13543" s="1"/>
      <c r="AA13543" s="1"/>
      <c r="AB13543" s="1"/>
      <c r="AC13543" s="1"/>
      <c r="AJ13543" s="1"/>
      <c r="AK13543" s="1"/>
      <c r="AL13543" s="1"/>
    </row>
    <row r="13544">
      <c r="I13544" s="1"/>
      <c r="J13544" s="1"/>
      <c r="K13544" s="1"/>
      <c r="AA13544" s="1"/>
      <c r="AB13544" s="1"/>
      <c r="AC13544" s="1"/>
      <c r="AJ13544" s="1"/>
      <c r="AK13544" s="1"/>
      <c r="AL13544" s="1"/>
    </row>
    <row r="13545">
      <c r="I13545" s="1"/>
      <c r="J13545" s="1"/>
      <c r="K13545" s="1"/>
      <c r="AA13545" s="1"/>
      <c r="AB13545" s="1"/>
      <c r="AC13545" s="1"/>
      <c r="AJ13545" s="1"/>
      <c r="AK13545" s="1"/>
      <c r="AL13545" s="1"/>
    </row>
    <row r="13546">
      <c r="I13546" s="1"/>
      <c r="J13546" s="1"/>
      <c r="K13546" s="1"/>
      <c r="AA13546" s="1"/>
      <c r="AB13546" s="1"/>
      <c r="AC13546" s="1"/>
      <c r="AJ13546" s="1"/>
      <c r="AK13546" s="1"/>
      <c r="AL13546" s="1"/>
    </row>
    <row r="13547">
      <c r="I13547" s="1"/>
      <c r="J13547" s="1"/>
      <c r="K13547" s="1"/>
      <c r="AA13547" s="1"/>
      <c r="AB13547" s="1"/>
      <c r="AC13547" s="1"/>
      <c r="AJ13547" s="1"/>
      <c r="AK13547" s="1"/>
      <c r="AL13547" s="1"/>
    </row>
    <row r="13548">
      <c r="I13548" s="1"/>
      <c r="J13548" s="1"/>
      <c r="K13548" s="1"/>
      <c r="AA13548" s="1"/>
      <c r="AB13548" s="1"/>
      <c r="AC13548" s="1"/>
      <c r="AJ13548" s="1"/>
      <c r="AK13548" s="1"/>
      <c r="AL13548" s="1"/>
    </row>
    <row r="13549">
      <c r="I13549" s="1"/>
      <c r="J13549" s="1"/>
      <c r="K13549" s="1"/>
      <c r="AA13549" s="1"/>
      <c r="AB13549" s="1"/>
      <c r="AC13549" s="1"/>
      <c r="AJ13549" s="1"/>
      <c r="AK13549" s="1"/>
      <c r="AL13549" s="1"/>
    </row>
    <row r="13550">
      <c r="I13550" s="1"/>
      <c r="J13550" s="1"/>
      <c r="K13550" s="1"/>
      <c r="AA13550" s="1"/>
      <c r="AB13550" s="1"/>
      <c r="AC13550" s="1"/>
      <c r="AJ13550" s="1"/>
      <c r="AK13550" s="1"/>
      <c r="AL13550" s="1"/>
    </row>
    <row r="13551">
      <c r="I13551" s="1"/>
      <c r="J13551" s="1"/>
      <c r="K13551" s="1"/>
      <c r="AA13551" s="1"/>
      <c r="AB13551" s="1"/>
      <c r="AC13551" s="1"/>
      <c r="AJ13551" s="1"/>
      <c r="AK13551" s="1"/>
      <c r="AL13551" s="1"/>
    </row>
    <row r="13552">
      <c r="I13552" s="1"/>
      <c r="J13552" s="1"/>
      <c r="K13552" s="1"/>
      <c r="AA13552" s="1"/>
      <c r="AB13552" s="1"/>
      <c r="AC13552" s="1"/>
      <c r="AJ13552" s="1"/>
      <c r="AK13552" s="1"/>
      <c r="AL13552" s="1"/>
    </row>
    <row r="13553">
      <c r="I13553" s="1"/>
      <c r="J13553" s="1"/>
      <c r="K13553" s="1"/>
      <c r="AA13553" s="1"/>
      <c r="AB13553" s="1"/>
      <c r="AC13553" s="1"/>
      <c r="AJ13553" s="1"/>
      <c r="AK13553" s="1"/>
      <c r="AL13553" s="1"/>
    </row>
    <row r="13554">
      <c r="I13554" s="1"/>
      <c r="J13554" s="1"/>
      <c r="K13554" s="1"/>
      <c r="AA13554" s="1"/>
      <c r="AB13554" s="1"/>
      <c r="AC13554" s="1"/>
      <c r="AJ13554" s="1"/>
      <c r="AK13554" s="1"/>
      <c r="AL13554" s="1"/>
    </row>
    <row r="13555">
      <c r="I13555" s="1"/>
      <c r="J13555" s="1"/>
      <c r="K13555" s="1"/>
      <c r="AA13555" s="1"/>
      <c r="AB13555" s="1"/>
      <c r="AC13555" s="1"/>
      <c r="AJ13555" s="1"/>
      <c r="AK13555" s="1"/>
      <c r="AL13555" s="1"/>
    </row>
    <row r="13556">
      <c r="I13556" s="1"/>
      <c r="J13556" s="1"/>
      <c r="K13556" s="1"/>
      <c r="AA13556" s="1"/>
      <c r="AB13556" s="1"/>
      <c r="AC13556" s="1"/>
      <c r="AJ13556" s="1"/>
      <c r="AK13556" s="1"/>
      <c r="AL13556" s="1"/>
    </row>
    <row r="13557">
      <c r="I13557" s="1"/>
      <c r="J13557" s="1"/>
      <c r="K13557" s="1"/>
      <c r="AA13557" s="1"/>
      <c r="AB13557" s="1"/>
      <c r="AC13557" s="1"/>
      <c r="AJ13557" s="1"/>
      <c r="AK13557" s="1"/>
      <c r="AL13557" s="1"/>
    </row>
    <row r="13558">
      <c r="I13558" s="1"/>
      <c r="J13558" s="1"/>
      <c r="K13558" s="1"/>
      <c r="AA13558" s="1"/>
      <c r="AB13558" s="1"/>
      <c r="AC13558" s="1"/>
      <c r="AJ13558" s="1"/>
      <c r="AK13558" s="1"/>
      <c r="AL13558" s="1"/>
    </row>
    <row r="13559">
      <c r="I13559" s="1"/>
      <c r="J13559" s="1"/>
      <c r="K13559" s="1"/>
      <c r="AA13559" s="1"/>
      <c r="AB13559" s="1"/>
      <c r="AC13559" s="1"/>
      <c r="AJ13559" s="1"/>
      <c r="AK13559" s="1"/>
      <c r="AL13559" s="1"/>
    </row>
    <row r="13560">
      <c r="I13560" s="1"/>
      <c r="J13560" s="1"/>
      <c r="K13560" s="1"/>
      <c r="AA13560" s="1"/>
      <c r="AB13560" s="1"/>
      <c r="AC13560" s="1"/>
      <c r="AJ13560" s="1"/>
      <c r="AK13560" s="1"/>
      <c r="AL13560" s="1"/>
    </row>
    <row r="13561">
      <c r="I13561" s="1"/>
      <c r="J13561" s="1"/>
      <c r="K13561" s="1"/>
      <c r="AA13561" s="1"/>
      <c r="AB13561" s="1"/>
      <c r="AC13561" s="1"/>
      <c r="AJ13561" s="1"/>
      <c r="AK13561" s="1"/>
      <c r="AL13561" s="1"/>
    </row>
    <row r="13562">
      <c r="I13562" s="1"/>
      <c r="J13562" s="1"/>
      <c r="K13562" s="1"/>
      <c r="AA13562" s="1"/>
      <c r="AB13562" s="1"/>
      <c r="AC13562" s="1"/>
      <c r="AJ13562" s="1"/>
      <c r="AK13562" s="1"/>
      <c r="AL13562" s="1"/>
    </row>
    <row r="13563">
      <c r="I13563" s="1"/>
      <c r="J13563" s="1"/>
      <c r="K13563" s="1"/>
      <c r="AA13563" s="1"/>
      <c r="AB13563" s="1"/>
      <c r="AC13563" s="1"/>
      <c r="AJ13563" s="1"/>
      <c r="AK13563" s="1"/>
      <c r="AL13563" s="1"/>
    </row>
    <row r="13564">
      <c r="I13564" s="1"/>
      <c r="J13564" s="1"/>
      <c r="K13564" s="1"/>
      <c r="AA13564" s="1"/>
      <c r="AB13564" s="1"/>
      <c r="AC13564" s="1"/>
      <c r="AJ13564" s="1"/>
      <c r="AK13564" s="1"/>
      <c r="AL13564" s="1"/>
    </row>
    <row r="13565">
      <c r="I13565" s="1"/>
      <c r="J13565" s="1"/>
      <c r="K13565" s="1"/>
      <c r="AA13565" s="1"/>
      <c r="AB13565" s="1"/>
      <c r="AC13565" s="1"/>
      <c r="AJ13565" s="1"/>
      <c r="AK13565" s="1"/>
      <c r="AL13565" s="1"/>
    </row>
    <row r="13566">
      <c r="I13566" s="1"/>
      <c r="J13566" s="1"/>
      <c r="K13566" s="1"/>
      <c r="AA13566" s="1"/>
      <c r="AB13566" s="1"/>
      <c r="AC13566" s="1"/>
      <c r="AJ13566" s="1"/>
      <c r="AK13566" s="1"/>
      <c r="AL13566" s="1"/>
    </row>
    <row r="13567">
      <c r="I13567" s="1"/>
      <c r="J13567" s="1"/>
      <c r="K13567" s="1"/>
      <c r="AA13567" s="1"/>
      <c r="AB13567" s="1"/>
      <c r="AC13567" s="1"/>
      <c r="AJ13567" s="1"/>
      <c r="AK13567" s="1"/>
      <c r="AL13567" s="1"/>
    </row>
    <row r="13568">
      <c r="I13568" s="1"/>
      <c r="J13568" s="1"/>
      <c r="K13568" s="1"/>
      <c r="AA13568" s="1"/>
      <c r="AB13568" s="1"/>
      <c r="AC13568" s="1"/>
      <c r="AJ13568" s="1"/>
      <c r="AK13568" s="1"/>
      <c r="AL13568" s="1"/>
    </row>
    <row r="13569">
      <c r="I13569" s="1"/>
      <c r="J13569" s="1"/>
      <c r="K13569" s="1"/>
      <c r="AA13569" s="1"/>
      <c r="AB13569" s="1"/>
      <c r="AC13569" s="1"/>
      <c r="AJ13569" s="1"/>
      <c r="AK13569" s="1"/>
      <c r="AL13569" s="1"/>
    </row>
    <row r="13570">
      <c r="I13570" s="1"/>
      <c r="J13570" s="1"/>
      <c r="K13570" s="1"/>
      <c r="AA13570" s="1"/>
      <c r="AB13570" s="1"/>
      <c r="AC13570" s="1"/>
      <c r="AJ13570" s="1"/>
      <c r="AK13570" s="1"/>
      <c r="AL13570" s="1"/>
    </row>
    <row r="13571">
      <c r="I13571" s="1"/>
      <c r="J13571" s="1"/>
      <c r="K13571" s="1"/>
      <c r="AA13571" s="1"/>
      <c r="AB13571" s="1"/>
      <c r="AC13571" s="1"/>
      <c r="AJ13571" s="1"/>
      <c r="AK13571" s="1"/>
      <c r="AL13571" s="1"/>
    </row>
    <row r="13572">
      <c r="I13572" s="1"/>
      <c r="J13572" s="1"/>
      <c r="K13572" s="1"/>
      <c r="AA13572" s="1"/>
      <c r="AB13572" s="1"/>
      <c r="AC13572" s="1"/>
      <c r="AJ13572" s="1"/>
      <c r="AK13572" s="1"/>
      <c r="AL13572" s="1"/>
    </row>
    <row r="13573">
      <c r="I13573" s="1"/>
      <c r="J13573" s="1"/>
      <c r="K13573" s="1"/>
      <c r="AA13573" s="1"/>
      <c r="AB13573" s="1"/>
      <c r="AC13573" s="1"/>
      <c r="AJ13573" s="1"/>
      <c r="AK13573" s="1"/>
      <c r="AL13573" s="1"/>
    </row>
    <row r="13574">
      <c r="I13574" s="1"/>
      <c r="J13574" s="1"/>
      <c r="K13574" s="1"/>
      <c r="AA13574" s="1"/>
      <c r="AB13574" s="1"/>
      <c r="AC13574" s="1"/>
      <c r="AJ13574" s="1"/>
      <c r="AK13574" s="1"/>
      <c r="AL13574" s="1"/>
    </row>
    <row r="13575">
      <c r="I13575" s="1"/>
      <c r="J13575" s="1"/>
      <c r="K13575" s="1"/>
      <c r="AA13575" s="1"/>
      <c r="AB13575" s="1"/>
      <c r="AC13575" s="1"/>
      <c r="AJ13575" s="1"/>
      <c r="AK13575" s="1"/>
      <c r="AL13575" s="1"/>
    </row>
    <row r="13576">
      <c r="I13576" s="1"/>
      <c r="J13576" s="1"/>
      <c r="K13576" s="1"/>
      <c r="AA13576" s="1"/>
      <c r="AB13576" s="1"/>
      <c r="AC13576" s="1"/>
      <c r="AJ13576" s="1"/>
      <c r="AK13576" s="1"/>
      <c r="AL13576" s="1"/>
    </row>
    <row r="13577">
      <c r="I13577" s="1"/>
      <c r="J13577" s="1"/>
      <c r="K13577" s="1"/>
      <c r="AA13577" s="1"/>
      <c r="AB13577" s="1"/>
      <c r="AC13577" s="1"/>
      <c r="AJ13577" s="1"/>
      <c r="AK13577" s="1"/>
      <c r="AL13577" s="1"/>
    </row>
    <row r="13578">
      <c r="I13578" s="1"/>
      <c r="J13578" s="1"/>
      <c r="K13578" s="1"/>
      <c r="AA13578" s="1"/>
      <c r="AB13578" s="1"/>
      <c r="AC13578" s="1"/>
      <c r="AJ13578" s="1"/>
      <c r="AK13578" s="1"/>
      <c r="AL13578" s="1"/>
    </row>
    <row r="13579">
      <c r="I13579" s="1"/>
      <c r="J13579" s="1"/>
      <c r="K13579" s="1"/>
      <c r="AA13579" s="1"/>
      <c r="AB13579" s="1"/>
      <c r="AC13579" s="1"/>
      <c r="AJ13579" s="1"/>
      <c r="AK13579" s="1"/>
      <c r="AL13579" s="1"/>
    </row>
    <row r="13580">
      <c r="I13580" s="1"/>
      <c r="J13580" s="1"/>
      <c r="K13580" s="1"/>
      <c r="AA13580" s="1"/>
      <c r="AB13580" s="1"/>
      <c r="AC13580" s="1"/>
      <c r="AJ13580" s="1"/>
      <c r="AK13580" s="1"/>
      <c r="AL13580" s="1"/>
    </row>
    <row r="13581">
      <c r="I13581" s="1"/>
      <c r="J13581" s="1"/>
      <c r="K13581" s="1"/>
      <c r="AA13581" s="1"/>
      <c r="AB13581" s="1"/>
      <c r="AC13581" s="1"/>
      <c r="AJ13581" s="1"/>
      <c r="AK13581" s="1"/>
      <c r="AL13581" s="1"/>
    </row>
    <row r="13582">
      <c r="I13582" s="1"/>
      <c r="J13582" s="1"/>
      <c r="K13582" s="1"/>
      <c r="AA13582" s="1"/>
      <c r="AB13582" s="1"/>
      <c r="AC13582" s="1"/>
      <c r="AJ13582" s="1"/>
      <c r="AK13582" s="1"/>
      <c r="AL13582" s="1"/>
    </row>
    <row r="13583">
      <c r="I13583" s="1"/>
      <c r="J13583" s="1"/>
      <c r="K13583" s="1"/>
      <c r="AA13583" s="1"/>
      <c r="AB13583" s="1"/>
      <c r="AC13583" s="1"/>
      <c r="AJ13583" s="1"/>
      <c r="AK13583" s="1"/>
      <c r="AL13583" s="1"/>
    </row>
    <row r="13584">
      <c r="I13584" s="1"/>
      <c r="J13584" s="1"/>
      <c r="K13584" s="1"/>
      <c r="AA13584" s="1"/>
      <c r="AB13584" s="1"/>
      <c r="AC13584" s="1"/>
      <c r="AJ13584" s="1"/>
      <c r="AK13584" s="1"/>
      <c r="AL13584" s="1"/>
    </row>
    <row r="13585">
      <c r="I13585" s="1"/>
      <c r="J13585" s="1"/>
      <c r="K13585" s="1"/>
      <c r="AA13585" s="1"/>
      <c r="AB13585" s="1"/>
      <c r="AC13585" s="1"/>
      <c r="AJ13585" s="1"/>
      <c r="AK13585" s="1"/>
      <c r="AL13585" s="1"/>
    </row>
    <row r="13586">
      <c r="I13586" s="1"/>
      <c r="J13586" s="1"/>
      <c r="K13586" s="1"/>
      <c r="AA13586" s="1"/>
      <c r="AB13586" s="1"/>
      <c r="AC13586" s="1"/>
      <c r="AJ13586" s="1"/>
      <c r="AK13586" s="1"/>
      <c r="AL13586" s="1"/>
    </row>
    <row r="13587">
      <c r="I13587" s="1"/>
      <c r="J13587" s="1"/>
      <c r="K13587" s="1"/>
      <c r="AA13587" s="1"/>
      <c r="AB13587" s="1"/>
      <c r="AC13587" s="1"/>
      <c r="AJ13587" s="1"/>
      <c r="AK13587" s="1"/>
      <c r="AL13587" s="1"/>
    </row>
    <row r="13588">
      <c r="I13588" s="1"/>
      <c r="J13588" s="1"/>
      <c r="K13588" s="1"/>
      <c r="AA13588" s="1"/>
      <c r="AB13588" s="1"/>
      <c r="AC13588" s="1"/>
      <c r="AJ13588" s="1"/>
      <c r="AK13588" s="1"/>
      <c r="AL13588" s="1"/>
    </row>
    <row r="13589">
      <c r="I13589" s="1"/>
      <c r="J13589" s="1"/>
      <c r="K13589" s="1"/>
      <c r="AA13589" s="1"/>
      <c r="AB13589" s="1"/>
      <c r="AC13589" s="1"/>
      <c r="AJ13589" s="1"/>
      <c r="AK13589" s="1"/>
      <c r="AL13589" s="1"/>
    </row>
    <row r="13590">
      <c r="I13590" s="1"/>
      <c r="J13590" s="1"/>
      <c r="K13590" s="1"/>
      <c r="AA13590" s="1"/>
      <c r="AB13590" s="1"/>
      <c r="AC13590" s="1"/>
      <c r="AJ13590" s="1"/>
      <c r="AK13590" s="1"/>
      <c r="AL13590" s="1"/>
    </row>
    <row r="13591">
      <c r="I13591" s="1"/>
      <c r="J13591" s="1"/>
      <c r="K13591" s="1"/>
      <c r="AA13591" s="1"/>
      <c r="AB13591" s="1"/>
      <c r="AC13591" s="1"/>
      <c r="AJ13591" s="1"/>
      <c r="AK13591" s="1"/>
      <c r="AL13591" s="1"/>
    </row>
    <row r="13592">
      <c r="I13592" s="1"/>
      <c r="J13592" s="1"/>
      <c r="K13592" s="1"/>
      <c r="AA13592" s="1"/>
      <c r="AB13592" s="1"/>
      <c r="AC13592" s="1"/>
      <c r="AJ13592" s="1"/>
      <c r="AK13592" s="1"/>
      <c r="AL13592" s="1"/>
    </row>
    <row r="13593">
      <c r="I13593" s="1"/>
      <c r="J13593" s="1"/>
      <c r="K13593" s="1"/>
      <c r="AA13593" s="1"/>
      <c r="AB13593" s="1"/>
      <c r="AC13593" s="1"/>
      <c r="AJ13593" s="1"/>
      <c r="AK13593" s="1"/>
      <c r="AL13593" s="1"/>
    </row>
    <row r="13594">
      <c r="I13594" s="1"/>
      <c r="J13594" s="1"/>
      <c r="K13594" s="1"/>
      <c r="AA13594" s="1"/>
      <c r="AB13594" s="1"/>
      <c r="AC13594" s="1"/>
      <c r="AJ13594" s="1"/>
      <c r="AK13594" s="1"/>
      <c r="AL13594" s="1"/>
    </row>
    <row r="13595">
      <c r="I13595" s="1"/>
      <c r="J13595" s="1"/>
      <c r="K13595" s="1"/>
      <c r="AA13595" s="1"/>
      <c r="AB13595" s="1"/>
      <c r="AC13595" s="1"/>
      <c r="AJ13595" s="1"/>
      <c r="AK13595" s="1"/>
      <c r="AL13595" s="1"/>
    </row>
    <row r="13596">
      <c r="I13596" s="1"/>
      <c r="J13596" s="1"/>
      <c r="K13596" s="1"/>
      <c r="AA13596" s="1"/>
      <c r="AB13596" s="1"/>
      <c r="AC13596" s="1"/>
      <c r="AJ13596" s="1"/>
      <c r="AK13596" s="1"/>
      <c r="AL13596" s="1"/>
    </row>
    <row r="13597">
      <c r="I13597" s="1"/>
      <c r="J13597" s="1"/>
      <c r="K13597" s="1"/>
      <c r="AA13597" s="1"/>
      <c r="AB13597" s="1"/>
      <c r="AC13597" s="1"/>
      <c r="AJ13597" s="1"/>
      <c r="AK13597" s="1"/>
      <c r="AL13597" s="1"/>
    </row>
    <row r="13598">
      <c r="I13598" s="1"/>
      <c r="J13598" s="1"/>
      <c r="K13598" s="1"/>
      <c r="AA13598" s="1"/>
      <c r="AB13598" s="1"/>
      <c r="AC13598" s="1"/>
      <c r="AJ13598" s="1"/>
      <c r="AK13598" s="1"/>
      <c r="AL13598" s="1"/>
    </row>
    <row r="13599">
      <c r="I13599" s="1"/>
      <c r="J13599" s="1"/>
      <c r="K13599" s="1"/>
      <c r="AA13599" s="1"/>
      <c r="AB13599" s="1"/>
      <c r="AC13599" s="1"/>
      <c r="AJ13599" s="1"/>
      <c r="AK13599" s="1"/>
      <c r="AL13599" s="1"/>
    </row>
    <row r="13600">
      <c r="I13600" s="1"/>
      <c r="J13600" s="1"/>
      <c r="K13600" s="1"/>
      <c r="AA13600" s="1"/>
      <c r="AB13600" s="1"/>
      <c r="AC13600" s="1"/>
      <c r="AJ13600" s="1"/>
      <c r="AK13600" s="1"/>
      <c r="AL13600" s="1"/>
    </row>
    <row r="13601">
      <c r="I13601" s="1"/>
      <c r="J13601" s="1"/>
      <c r="K13601" s="1"/>
      <c r="AA13601" s="1"/>
      <c r="AB13601" s="1"/>
      <c r="AC13601" s="1"/>
      <c r="AJ13601" s="1"/>
      <c r="AK13601" s="1"/>
      <c r="AL13601" s="1"/>
    </row>
    <row r="13602">
      <c r="I13602" s="1"/>
      <c r="J13602" s="1"/>
      <c r="K13602" s="1"/>
      <c r="AA13602" s="1"/>
      <c r="AB13602" s="1"/>
      <c r="AC13602" s="1"/>
      <c r="AJ13602" s="1"/>
      <c r="AK13602" s="1"/>
      <c r="AL13602" s="1"/>
    </row>
    <row r="13603">
      <c r="I13603" s="1"/>
      <c r="J13603" s="1"/>
      <c r="K13603" s="1"/>
      <c r="AA13603" s="1"/>
      <c r="AB13603" s="1"/>
      <c r="AC13603" s="1"/>
      <c r="AJ13603" s="1"/>
      <c r="AK13603" s="1"/>
      <c r="AL13603" s="1"/>
    </row>
    <row r="13604">
      <c r="I13604" s="1"/>
      <c r="J13604" s="1"/>
      <c r="K13604" s="1"/>
      <c r="AA13604" s="1"/>
      <c r="AB13604" s="1"/>
      <c r="AC13604" s="1"/>
      <c r="AJ13604" s="1"/>
      <c r="AK13604" s="1"/>
      <c r="AL13604" s="1"/>
    </row>
    <row r="13605">
      <c r="I13605" s="1"/>
      <c r="J13605" s="1"/>
      <c r="K13605" s="1"/>
      <c r="AA13605" s="1"/>
      <c r="AB13605" s="1"/>
      <c r="AC13605" s="1"/>
      <c r="AJ13605" s="1"/>
      <c r="AK13605" s="1"/>
      <c r="AL13605" s="1"/>
    </row>
    <row r="13606">
      <c r="I13606" s="1"/>
      <c r="J13606" s="1"/>
      <c r="K13606" s="1"/>
      <c r="AA13606" s="1"/>
      <c r="AB13606" s="1"/>
      <c r="AC13606" s="1"/>
      <c r="AJ13606" s="1"/>
      <c r="AK13606" s="1"/>
      <c r="AL13606" s="1"/>
    </row>
    <row r="13607">
      <c r="I13607" s="1"/>
      <c r="J13607" s="1"/>
      <c r="K13607" s="1"/>
      <c r="AA13607" s="1"/>
      <c r="AB13607" s="1"/>
      <c r="AC13607" s="1"/>
      <c r="AJ13607" s="1"/>
      <c r="AK13607" s="1"/>
      <c r="AL13607" s="1"/>
    </row>
    <row r="13608">
      <c r="I13608" s="1"/>
      <c r="J13608" s="1"/>
      <c r="K13608" s="1"/>
      <c r="AA13608" s="1"/>
      <c r="AB13608" s="1"/>
      <c r="AC13608" s="1"/>
      <c r="AJ13608" s="1"/>
      <c r="AK13608" s="1"/>
      <c r="AL13608" s="1"/>
    </row>
    <row r="13609">
      <c r="I13609" s="1"/>
      <c r="J13609" s="1"/>
      <c r="K13609" s="1"/>
      <c r="AA13609" s="1"/>
      <c r="AB13609" s="1"/>
      <c r="AC13609" s="1"/>
      <c r="AJ13609" s="1"/>
      <c r="AK13609" s="1"/>
      <c r="AL13609" s="1"/>
    </row>
    <row r="13610">
      <c r="I13610" s="1"/>
      <c r="J13610" s="1"/>
      <c r="K13610" s="1"/>
      <c r="AA13610" s="1"/>
      <c r="AB13610" s="1"/>
      <c r="AC13610" s="1"/>
      <c r="AJ13610" s="1"/>
      <c r="AK13610" s="1"/>
      <c r="AL13610" s="1"/>
    </row>
    <row r="13611">
      <c r="I13611" s="1"/>
      <c r="J13611" s="1"/>
      <c r="K13611" s="1"/>
      <c r="AA13611" s="1"/>
      <c r="AB13611" s="1"/>
      <c r="AC13611" s="1"/>
      <c r="AJ13611" s="1"/>
      <c r="AK13611" s="1"/>
      <c r="AL13611" s="1"/>
    </row>
    <row r="13612">
      <c r="I13612" s="1"/>
      <c r="J13612" s="1"/>
      <c r="K13612" s="1"/>
      <c r="AA13612" s="1"/>
      <c r="AB13612" s="1"/>
      <c r="AC13612" s="1"/>
      <c r="AJ13612" s="1"/>
      <c r="AK13612" s="1"/>
      <c r="AL13612" s="1"/>
    </row>
    <row r="13613">
      <c r="I13613" s="1"/>
      <c r="J13613" s="1"/>
      <c r="K13613" s="1"/>
      <c r="AA13613" s="1"/>
      <c r="AB13613" s="1"/>
      <c r="AC13613" s="1"/>
      <c r="AJ13613" s="1"/>
      <c r="AK13613" s="1"/>
      <c r="AL13613" s="1"/>
    </row>
    <row r="13614">
      <c r="I13614" s="1"/>
      <c r="J13614" s="1"/>
      <c r="K13614" s="1"/>
      <c r="AA13614" s="1"/>
      <c r="AB13614" s="1"/>
      <c r="AC13614" s="1"/>
      <c r="AJ13614" s="1"/>
      <c r="AK13614" s="1"/>
      <c r="AL13614" s="1"/>
    </row>
    <row r="13615">
      <c r="I13615" s="1"/>
      <c r="J13615" s="1"/>
      <c r="K13615" s="1"/>
      <c r="AA13615" s="1"/>
      <c r="AB13615" s="1"/>
      <c r="AC13615" s="1"/>
      <c r="AJ13615" s="1"/>
      <c r="AK13615" s="1"/>
      <c r="AL13615" s="1"/>
    </row>
    <row r="13616">
      <c r="I13616" s="1"/>
      <c r="J13616" s="1"/>
      <c r="K13616" s="1"/>
      <c r="AA13616" s="1"/>
      <c r="AB13616" s="1"/>
      <c r="AC13616" s="1"/>
      <c r="AJ13616" s="1"/>
      <c r="AK13616" s="1"/>
      <c r="AL13616" s="1"/>
    </row>
    <row r="13617">
      <c r="I13617" s="1"/>
      <c r="J13617" s="1"/>
      <c r="K13617" s="1"/>
      <c r="AA13617" s="1"/>
      <c r="AB13617" s="1"/>
      <c r="AC13617" s="1"/>
      <c r="AJ13617" s="1"/>
      <c r="AK13617" s="1"/>
      <c r="AL13617" s="1"/>
    </row>
    <row r="13618">
      <c r="I13618" s="1"/>
      <c r="J13618" s="1"/>
      <c r="K13618" s="1"/>
      <c r="AA13618" s="1"/>
      <c r="AB13618" s="1"/>
      <c r="AC13618" s="1"/>
      <c r="AJ13618" s="1"/>
      <c r="AK13618" s="1"/>
      <c r="AL13618" s="1"/>
    </row>
    <row r="13619">
      <c r="I13619" s="1"/>
      <c r="J13619" s="1"/>
      <c r="K13619" s="1"/>
      <c r="AA13619" s="1"/>
      <c r="AB13619" s="1"/>
      <c r="AC13619" s="1"/>
      <c r="AJ13619" s="1"/>
      <c r="AK13619" s="1"/>
      <c r="AL13619" s="1"/>
    </row>
    <row r="13620">
      <c r="I13620" s="1"/>
      <c r="J13620" s="1"/>
      <c r="K13620" s="1"/>
      <c r="AA13620" s="1"/>
      <c r="AB13620" s="1"/>
      <c r="AC13620" s="1"/>
      <c r="AJ13620" s="1"/>
      <c r="AK13620" s="1"/>
      <c r="AL13620" s="1"/>
    </row>
    <row r="13621">
      <c r="I13621" s="1"/>
      <c r="J13621" s="1"/>
      <c r="K13621" s="1"/>
      <c r="AA13621" s="1"/>
      <c r="AB13621" s="1"/>
      <c r="AC13621" s="1"/>
      <c r="AJ13621" s="1"/>
      <c r="AK13621" s="1"/>
      <c r="AL13621" s="1"/>
    </row>
    <row r="13622">
      <c r="I13622" s="1"/>
      <c r="J13622" s="1"/>
      <c r="K13622" s="1"/>
      <c r="AA13622" s="1"/>
      <c r="AB13622" s="1"/>
      <c r="AC13622" s="1"/>
      <c r="AJ13622" s="1"/>
      <c r="AK13622" s="1"/>
      <c r="AL13622" s="1"/>
    </row>
    <row r="13623">
      <c r="I13623" s="1"/>
      <c r="J13623" s="1"/>
      <c r="K13623" s="1"/>
      <c r="AA13623" s="1"/>
      <c r="AB13623" s="1"/>
      <c r="AC13623" s="1"/>
      <c r="AJ13623" s="1"/>
      <c r="AK13623" s="1"/>
      <c r="AL13623" s="1"/>
    </row>
    <row r="13624">
      <c r="I13624" s="1"/>
      <c r="J13624" s="1"/>
      <c r="K13624" s="1"/>
      <c r="AA13624" s="1"/>
      <c r="AB13624" s="1"/>
      <c r="AC13624" s="1"/>
      <c r="AJ13624" s="1"/>
      <c r="AK13624" s="1"/>
      <c r="AL13624" s="1"/>
    </row>
    <row r="13625">
      <c r="I13625" s="1"/>
      <c r="J13625" s="1"/>
      <c r="K13625" s="1"/>
      <c r="AA13625" s="1"/>
      <c r="AB13625" s="1"/>
      <c r="AC13625" s="1"/>
      <c r="AJ13625" s="1"/>
      <c r="AK13625" s="1"/>
      <c r="AL13625" s="1"/>
    </row>
    <row r="13626">
      <c r="I13626" s="1"/>
      <c r="J13626" s="1"/>
      <c r="K13626" s="1"/>
      <c r="AA13626" s="1"/>
      <c r="AB13626" s="1"/>
      <c r="AC13626" s="1"/>
      <c r="AJ13626" s="1"/>
      <c r="AK13626" s="1"/>
      <c r="AL13626" s="1"/>
    </row>
    <row r="13627">
      <c r="I13627" s="1"/>
      <c r="J13627" s="1"/>
      <c r="K13627" s="1"/>
      <c r="AA13627" s="1"/>
      <c r="AB13627" s="1"/>
      <c r="AC13627" s="1"/>
      <c r="AJ13627" s="1"/>
      <c r="AK13627" s="1"/>
      <c r="AL13627" s="1"/>
    </row>
    <row r="13628">
      <c r="I13628" s="1"/>
      <c r="J13628" s="1"/>
      <c r="K13628" s="1"/>
      <c r="AA13628" s="1"/>
      <c r="AB13628" s="1"/>
      <c r="AC13628" s="1"/>
      <c r="AJ13628" s="1"/>
      <c r="AK13628" s="1"/>
      <c r="AL13628" s="1"/>
    </row>
    <row r="13629">
      <c r="I13629" s="1"/>
      <c r="J13629" s="1"/>
      <c r="K13629" s="1"/>
      <c r="AA13629" s="1"/>
      <c r="AB13629" s="1"/>
      <c r="AC13629" s="1"/>
      <c r="AJ13629" s="1"/>
      <c r="AK13629" s="1"/>
      <c r="AL13629" s="1"/>
    </row>
    <row r="13630">
      <c r="I13630" s="1"/>
      <c r="J13630" s="1"/>
      <c r="K13630" s="1"/>
      <c r="AA13630" s="1"/>
      <c r="AB13630" s="1"/>
      <c r="AC13630" s="1"/>
      <c r="AJ13630" s="1"/>
      <c r="AK13630" s="1"/>
      <c r="AL13630" s="1"/>
    </row>
    <row r="13631">
      <c r="I13631" s="1"/>
      <c r="J13631" s="1"/>
      <c r="K13631" s="1"/>
      <c r="AA13631" s="1"/>
      <c r="AB13631" s="1"/>
      <c r="AC13631" s="1"/>
      <c r="AJ13631" s="1"/>
      <c r="AK13631" s="1"/>
      <c r="AL13631" s="1"/>
    </row>
    <row r="13632">
      <c r="I13632" s="1"/>
      <c r="J13632" s="1"/>
      <c r="K13632" s="1"/>
      <c r="AA13632" s="1"/>
      <c r="AB13632" s="1"/>
      <c r="AC13632" s="1"/>
      <c r="AJ13632" s="1"/>
      <c r="AK13632" s="1"/>
      <c r="AL13632" s="1"/>
    </row>
    <row r="13633">
      <c r="I13633" s="1"/>
      <c r="J13633" s="1"/>
      <c r="K13633" s="1"/>
      <c r="AA13633" s="1"/>
      <c r="AB13633" s="1"/>
      <c r="AC13633" s="1"/>
      <c r="AJ13633" s="1"/>
      <c r="AK13633" s="1"/>
      <c r="AL13633" s="1"/>
    </row>
    <row r="13634">
      <c r="I13634" s="1"/>
      <c r="J13634" s="1"/>
      <c r="K13634" s="1"/>
      <c r="AA13634" s="1"/>
      <c r="AB13634" s="1"/>
      <c r="AC13634" s="1"/>
      <c r="AJ13634" s="1"/>
      <c r="AK13634" s="1"/>
      <c r="AL13634" s="1"/>
    </row>
    <row r="13635">
      <c r="I13635" s="1"/>
      <c r="J13635" s="1"/>
      <c r="K13635" s="1"/>
      <c r="AA13635" s="1"/>
      <c r="AB13635" s="1"/>
      <c r="AC13635" s="1"/>
      <c r="AJ13635" s="1"/>
      <c r="AK13635" s="1"/>
      <c r="AL13635" s="1"/>
    </row>
    <row r="13636">
      <c r="I13636" s="1"/>
      <c r="J13636" s="1"/>
      <c r="K13636" s="1"/>
      <c r="AA13636" s="1"/>
      <c r="AB13636" s="1"/>
      <c r="AC13636" s="1"/>
      <c r="AJ13636" s="1"/>
      <c r="AK13636" s="1"/>
      <c r="AL13636" s="1"/>
    </row>
    <row r="13637">
      <c r="I13637" s="1"/>
      <c r="J13637" s="1"/>
      <c r="K13637" s="1"/>
      <c r="AA13637" s="1"/>
      <c r="AB13637" s="1"/>
      <c r="AC13637" s="1"/>
      <c r="AJ13637" s="1"/>
      <c r="AK13637" s="1"/>
      <c r="AL13637" s="1"/>
    </row>
    <row r="13638">
      <c r="I13638" s="1"/>
      <c r="J13638" s="1"/>
      <c r="K13638" s="1"/>
      <c r="AA13638" s="1"/>
      <c r="AB13638" s="1"/>
      <c r="AC13638" s="1"/>
      <c r="AJ13638" s="1"/>
      <c r="AK13638" s="1"/>
      <c r="AL13638" s="1"/>
    </row>
    <row r="13639">
      <c r="I13639" s="1"/>
      <c r="J13639" s="1"/>
      <c r="K13639" s="1"/>
      <c r="AA13639" s="1"/>
      <c r="AB13639" s="1"/>
      <c r="AC13639" s="1"/>
      <c r="AJ13639" s="1"/>
      <c r="AK13639" s="1"/>
      <c r="AL13639" s="1"/>
    </row>
    <row r="13640">
      <c r="I13640" s="1"/>
      <c r="J13640" s="1"/>
      <c r="K13640" s="1"/>
      <c r="AA13640" s="1"/>
      <c r="AB13640" s="1"/>
      <c r="AC13640" s="1"/>
      <c r="AJ13640" s="1"/>
      <c r="AK13640" s="1"/>
      <c r="AL13640" s="1"/>
    </row>
    <row r="13641">
      <c r="I13641" s="1"/>
      <c r="J13641" s="1"/>
      <c r="K13641" s="1"/>
      <c r="AA13641" s="1"/>
      <c r="AB13641" s="1"/>
      <c r="AC13641" s="1"/>
      <c r="AJ13641" s="1"/>
      <c r="AK13641" s="1"/>
      <c r="AL13641" s="1"/>
    </row>
    <row r="13642">
      <c r="I13642" s="1"/>
      <c r="J13642" s="1"/>
      <c r="K13642" s="1"/>
      <c r="AA13642" s="1"/>
      <c r="AB13642" s="1"/>
      <c r="AC13642" s="1"/>
      <c r="AJ13642" s="1"/>
      <c r="AK13642" s="1"/>
      <c r="AL13642" s="1"/>
    </row>
    <row r="13643">
      <c r="I13643" s="1"/>
      <c r="J13643" s="1"/>
      <c r="K13643" s="1"/>
      <c r="AA13643" s="1"/>
      <c r="AB13643" s="1"/>
      <c r="AC13643" s="1"/>
      <c r="AJ13643" s="1"/>
      <c r="AK13643" s="1"/>
      <c r="AL13643" s="1"/>
    </row>
    <row r="13644">
      <c r="I13644" s="1"/>
      <c r="J13644" s="1"/>
      <c r="K13644" s="1"/>
      <c r="AA13644" s="1"/>
      <c r="AB13644" s="1"/>
      <c r="AC13644" s="1"/>
      <c r="AJ13644" s="1"/>
      <c r="AK13644" s="1"/>
      <c r="AL13644" s="1"/>
    </row>
    <row r="13645">
      <c r="I13645" s="1"/>
      <c r="J13645" s="1"/>
      <c r="K13645" s="1"/>
      <c r="AA13645" s="1"/>
      <c r="AB13645" s="1"/>
      <c r="AC13645" s="1"/>
      <c r="AJ13645" s="1"/>
      <c r="AK13645" s="1"/>
      <c r="AL13645" s="1"/>
    </row>
    <row r="13646">
      <c r="I13646" s="1"/>
      <c r="J13646" s="1"/>
      <c r="K13646" s="1"/>
      <c r="AA13646" s="1"/>
      <c r="AB13646" s="1"/>
      <c r="AC13646" s="1"/>
      <c r="AJ13646" s="1"/>
      <c r="AK13646" s="1"/>
      <c r="AL13646" s="1"/>
    </row>
    <row r="13647">
      <c r="I13647" s="1"/>
      <c r="J13647" s="1"/>
      <c r="K13647" s="1"/>
      <c r="AA13647" s="1"/>
      <c r="AB13647" s="1"/>
      <c r="AC13647" s="1"/>
      <c r="AJ13647" s="1"/>
      <c r="AK13647" s="1"/>
      <c r="AL13647" s="1"/>
    </row>
    <row r="13648">
      <c r="I13648" s="1"/>
      <c r="J13648" s="1"/>
      <c r="K13648" s="1"/>
      <c r="AA13648" s="1"/>
      <c r="AB13648" s="1"/>
      <c r="AC13648" s="1"/>
      <c r="AJ13648" s="1"/>
      <c r="AK13648" s="1"/>
      <c r="AL13648" s="1"/>
    </row>
    <row r="13649">
      <c r="I13649" s="1"/>
      <c r="J13649" s="1"/>
      <c r="K13649" s="1"/>
      <c r="AA13649" s="1"/>
      <c r="AB13649" s="1"/>
      <c r="AC13649" s="1"/>
      <c r="AJ13649" s="1"/>
      <c r="AK13649" s="1"/>
      <c r="AL13649" s="1"/>
    </row>
    <row r="13650">
      <c r="I13650" s="1"/>
      <c r="J13650" s="1"/>
      <c r="K13650" s="1"/>
      <c r="AA13650" s="1"/>
      <c r="AB13650" s="1"/>
      <c r="AC13650" s="1"/>
      <c r="AJ13650" s="1"/>
      <c r="AK13650" s="1"/>
      <c r="AL13650" s="1"/>
    </row>
    <row r="13651">
      <c r="I13651" s="1"/>
      <c r="J13651" s="1"/>
      <c r="K13651" s="1"/>
      <c r="AA13651" s="1"/>
      <c r="AB13651" s="1"/>
      <c r="AC13651" s="1"/>
      <c r="AJ13651" s="1"/>
      <c r="AK13651" s="1"/>
      <c r="AL13651" s="1"/>
    </row>
    <row r="13652">
      <c r="I13652" s="1"/>
      <c r="J13652" s="1"/>
      <c r="K13652" s="1"/>
      <c r="AA13652" s="1"/>
      <c r="AB13652" s="1"/>
      <c r="AC13652" s="1"/>
      <c r="AJ13652" s="1"/>
      <c r="AK13652" s="1"/>
      <c r="AL13652" s="1"/>
    </row>
    <row r="13653">
      <c r="I13653" s="1"/>
      <c r="J13653" s="1"/>
      <c r="K13653" s="1"/>
      <c r="AA13653" s="1"/>
      <c r="AB13653" s="1"/>
      <c r="AC13653" s="1"/>
      <c r="AJ13653" s="1"/>
      <c r="AK13653" s="1"/>
      <c r="AL13653" s="1"/>
    </row>
    <row r="13654">
      <c r="I13654" s="1"/>
      <c r="J13654" s="1"/>
      <c r="K13654" s="1"/>
      <c r="AA13654" s="1"/>
      <c r="AB13654" s="1"/>
      <c r="AC13654" s="1"/>
      <c r="AJ13654" s="1"/>
      <c r="AK13654" s="1"/>
      <c r="AL13654" s="1"/>
    </row>
    <row r="13655">
      <c r="I13655" s="1"/>
      <c r="J13655" s="1"/>
      <c r="K13655" s="1"/>
      <c r="AA13655" s="1"/>
      <c r="AB13655" s="1"/>
      <c r="AC13655" s="1"/>
      <c r="AJ13655" s="1"/>
      <c r="AK13655" s="1"/>
      <c r="AL13655" s="1"/>
    </row>
    <row r="13656">
      <c r="I13656" s="1"/>
      <c r="J13656" s="1"/>
      <c r="K13656" s="1"/>
      <c r="AA13656" s="1"/>
      <c r="AB13656" s="1"/>
      <c r="AC13656" s="1"/>
      <c r="AJ13656" s="1"/>
      <c r="AK13656" s="1"/>
      <c r="AL13656" s="1"/>
    </row>
    <row r="13657">
      <c r="I13657" s="1"/>
      <c r="J13657" s="1"/>
      <c r="K13657" s="1"/>
      <c r="AA13657" s="1"/>
      <c r="AB13657" s="1"/>
      <c r="AC13657" s="1"/>
      <c r="AJ13657" s="1"/>
      <c r="AK13657" s="1"/>
      <c r="AL13657" s="1"/>
    </row>
    <row r="13658">
      <c r="I13658" s="1"/>
      <c r="J13658" s="1"/>
      <c r="K13658" s="1"/>
      <c r="AA13658" s="1"/>
      <c r="AB13658" s="1"/>
      <c r="AC13658" s="1"/>
      <c r="AJ13658" s="1"/>
      <c r="AK13658" s="1"/>
      <c r="AL13658" s="1"/>
    </row>
    <row r="13659">
      <c r="I13659" s="1"/>
      <c r="J13659" s="1"/>
      <c r="K13659" s="1"/>
      <c r="AA13659" s="1"/>
      <c r="AB13659" s="1"/>
      <c r="AC13659" s="1"/>
      <c r="AJ13659" s="1"/>
      <c r="AK13659" s="1"/>
      <c r="AL13659" s="1"/>
    </row>
    <row r="13660">
      <c r="I13660" s="1"/>
      <c r="J13660" s="1"/>
      <c r="K13660" s="1"/>
      <c r="AA13660" s="1"/>
      <c r="AB13660" s="1"/>
      <c r="AC13660" s="1"/>
      <c r="AJ13660" s="1"/>
      <c r="AK13660" s="1"/>
      <c r="AL13660" s="1"/>
    </row>
    <row r="13661">
      <c r="I13661" s="1"/>
      <c r="J13661" s="1"/>
      <c r="K13661" s="1"/>
      <c r="AA13661" s="1"/>
      <c r="AB13661" s="1"/>
      <c r="AC13661" s="1"/>
      <c r="AJ13661" s="1"/>
      <c r="AK13661" s="1"/>
      <c r="AL13661" s="1"/>
    </row>
    <row r="13662">
      <c r="I13662" s="1"/>
      <c r="J13662" s="1"/>
      <c r="K13662" s="1"/>
      <c r="AA13662" s="1"/>
      <c r="AB13662" s="1"/>
      <c r="AC13662" s="1"/>
      <c r="AJ13662" s="1"/>
      <c r="AK13662" s="1"/>
      <c r="AL13662" s="1"/>
    </row>
    <row r="13663">
      <c r="I13663" s="1"/>
      <c r="J13663" s="1"/>
      <c r="K13663" s="1"/>
      <c r="AA13663" s="1"/>
      <c r="AB13663" s="1"/>
      <c r="AC13663" s="1"/>
      <c r="AJ13663" s="1"/>
      <c r="AK13663" s="1"/>
      <c r="AL13663" s="1"/>
    </row>
    <row r="13664">
      <c r="I13664" s="1"/>
      <c r="J13664" s="1"/>
      <c r="K13664" s="1"/>
      <c r="AA13664" s="1"/>
      <c r="AB13664" s="1"/>
      <c r="AC13664" s="1"/>
      <c r="AJ13664" s="1"/>
      <c r="AK13664" s="1"/>
      <c r="AL13664" s="1"/>
    </row>
    <row r="13665">
      <c r="I13665" s="1"/>
      <c r="J13665" s="1"/>
      <c r="K13665" s="1"/>
      <c r="AA13665" s="1"/>
      <c r="AB13665" s="1"/>
      <c r="AC13665" s="1"/>
      <c r="AJ13665" s="1"/>
      <c r="AK13665" s="1"/>
      <c r="AL13665" s="1"/>
    </row>
    <row r="13666">
      <c r="I13666" s="1"/>
      <c r="J13666" s="1"/>
      <c r="K13666" s="1"/>
      <c r="AA13666" s="1"/>
      <c r="AB13666" s="1"/>
      <c r="AC13666" s="1"/>
      <c r="AJ13666" s="1"/>
      <c r="AK13666" s="1"/>
      <c r="AL13666" s="1"/>
    </row>
    <row r="13667">
      <c r="I13667" s="1"/>
      <c r="J13667" s="1"/>
      <c r="K13667" s="1"/>
      <c r="AA13667" s="1"/>
      <c r="AB13667" s="1"/>
      <c r="AC13667" s="1"/>
      <c r="AJ13667" s="1"/>
      <c r="AK13667" s="1"/>
      <c r="AL13667" s="1"/>
    </row>
    <row r="13668">
      <c r="I13668" s="1"/>
      <c r="J13668" s="1"/>
      <c r="K13668" s="1"/>
      <c r="AA13668" s="1"/>
      <c r="AB13668" s="1"/>
      <c r="AC13668" s="1"/>
      <c r="AJ13668" s="1"/>
      <c r="AK13668" s="1"/>
      <c r="AL13668" s="1"/>
    </row>
    <row r="13669">
      <c r="I13669" s="1"/>
      <c r="J13669" s="1"/>
      <c r="K13669" s="1"/>
      <c r="AA13669" s="1"/>
      <c r="AB13669" s="1"/>
      <c r="AC13669" s="1"/>
      <c r="AJ13669" s="1"/>
      <c r="AK13669" s="1"/>
      <c r="AL13669" s="1"/>
    </row>
    <row r="13670">
      <c r="I13670" s="1"/>
      <c r="J13670" s="1"/>
      <c r="K13670" s="1"/>
      <c r="AA13670" s="1"/>
      <c r="AB13670" s="1"/>
      <c r="AC13670" s="1"/>
      <c r="AJ13670" s="1"/>
      <c r="AK13670" s="1"/>
      <c r="AL13670" s="1"/>
    </row>
    <row r="13671">
      <c r="I13671" s="1"/>
      <c r="J13671" s="1"/>
      <c r="K13671" s="1"/>
      <c r="AA13671" s="1"/>
      <c r="AB13671" s="1"/>
      <c r="AC13671" s="1"/>
      <c r="AJ13671" s="1"/>
      <c r="AK13671" s="1"/>
      <c r="AL13671" s="1"/>
    </row>
    <row r="13672">
      <c r="I13672" s="1"/>
      <c r="J13672" s="1"/>
      <c r="K13672" s="1"/>
      <c r="AA13672" s="1"/>
      <c r="AB13672" s="1"/>
      <c r="AC13672" s="1"/>
      <c r="AJ13672" s="1"/>
      <c r="AK13672" s="1"/>
      <c r="AL13672" s="1"/>
    </row>
    <row r="13673">
      <c r="I13673" s="1"/>
      <c r="J13673" s="1"/>
      <c r="K13673" s="1"/>
      <c r="AA13673" s="1"/>
      <c r="AB13673" s="1"/>
      <c r="AC13673" s="1"/>
      <c r="AJ13673" s="1"/>
      <c r="AK13673" s="1"/>
      <c r="AL13673" s="1"/>
    </row>
    <row r="13674">
      <c r="I13674" s="1"/>
      <c r="J13674" s="1"/>
      <c r="K13674" s="1"/>
      <c r="AA13674" s="1"/>
      <c r="AB13674" s="1"/>
      <c r="AC13674" s="1"/>
      <c r="AJ13674" s="1"/>
      <c r="AK13674" s="1"/>
      <c r="AL13674" s="1"/>
    </row>
    <row r="13675">
      <c r="I13675" s="1"/>
      <c r="J13675" s="1"/>
      <c r="K13675" s="1"/>
      <c r="AA13675" s="1"/>
      <c r="AB13675" s="1"/>
      <c r="AC13675" s="1"/>
      <c r="AJ13675" s="1"/>
      <c r="AK13675" s="1"/>
      <c r="AL13675" s="1"/>
    </row>
    <row r="13676">
      <c r="I13676" s="1"/>
      <c r="J13676" s="1"/>
      <c r="K13676" s="1"/>
      <c r="AA13676" s="1"/>
      <c r="AB13676" s="1"/>
      <c r="AC13676" s="1"/>
      <c r="AJ13676" s="1"/>
      <c r="AK13676" s="1"/>
      <c r="AL13676" s="1"/>
    </row>
    <row r="13677">
      <c r="I13677" s="1"/>
      <c r="J13677" s="1"/>
      <c r="K13677" s="1"/>
      <c r="AA13677" s="1"/>
      <c r="AB13677" s="1"/>
      <c r="AC13677" s="1"/>
      <c r="AJ13677" s="1"/>
      <c r="AK13677" s="1"/>
      <c r="AL13677" s="1"/>
    </row>
    <row r="13678">
      <c r="I13678" s="1"/>
      <c r="J13678" s="1"/>
      <c r="K13678" s="1"/>
      <c r="AA13678" s="1"/>
      <c r="AB13678" s="1"/>
      <c r="AC13678" s="1"/>
      <c r="AJ13678" s="1"/>
      <c r="AK13678" s="1"/>
      <c r="AL13678" s="1"/>
    </row>
    <row r="13679">
      <c r="I13679" s="1"/>
      <c r="J13679" s="1"/>
      <c r="K13679" s="1"/>
      <c r="AA13679" s="1"/>
      <c r="AB13679" s="1"/>
      <c r="AC13679" s="1"/>
      <c r="AJ13679" s="1"/>
      <c r="AK13679" s="1"/>
      <c r="AL13679" s="1"/>
    </row>
    <row r="13680">
      <c r="I13680" s="1"/>
      <c r="J13680" s="1"/>
      <c r="K13680" s="1"/>
      <c r="AA13680" s="1"/>
      <c r="AB13680" s="1"/>
      <c r="AC13680" s="1"/>
      <c r="AJ13680" s="1"/>
      <c r="AK13680" s="1"/>
      <c r="AL13680" s="1"/>
    </row>
    <row r="13681">
      <c r="I13681" s="1"/>
      <c r="J13681" s="1"/>
      <c r="K13681" s="1"/>
      <c r="AA13681" s="1"/>
      <c r="AB13681" s="1"/>
      <c r="AC13681" s="1"/>
      <c r="AJ13681" s="1"/>
      <c r="AK13681" s="1"/>
      <c r="AL13681" s="1"/>
    </row>
    <row r="13682">
      <c r="I13682" s="1"/>
      <c r="J13682" s="1"/>
      <c r="K13682" s="1"/>
      <c r="AA13682" s="1"/>
      <c r="AB13682" s="1"/>
      <c r="AC13682" s="1"/>
      <c r="AJ13682" s="1"/>
      <c r="AK13682" s="1"/>
      <c r="AL13682" s="1"/>
    </row>
    <row r="13683">
      <c r="I13683" s="1"/>
      <c r="J13683" s="1"/>
      <c r="K13683" s="1"/>
      <c r="AA13683" s="1"/>
      <c r="AB13683" s="1"/>
      <c r="AC13683" s="1"/>
      <c r="AJ13683" s="1"/>
      <c r="AK13683" s="1"/>
      <c r="AL13683" s="1"/>
    </row>
    <row r="13684">
      <c r="I13684" s="1"/>
      <c r="J13684" s="1"/>
      <c r="K13684" s="1"/>
      <c r="AA13684" s="1"/>
      <c r="AB13684" s="1"/>
      <c r="AC13684" s="1"/>
      <c r="AJ13684" s="1"/>
      <c r="AK13684" s="1"/>
      <c r="AL13684" s="1"/>
    </row>
    <row r="13685">
      <c r="I13685" s="1"/>
      <c r="J13685" s="1"/>
      <c r="K13685" s="1"/>
      <c r="AA13685" s="1"/>
      <c r="AB13685" s="1"/>
      <c r="AC13685" s="1"/>
      <c r="AJ13685" s="1"/>
      <c r="AK13685" s="1"/>
      <c r="AL13685" s="1"/>
    </row>
    <row r="13686">
      <c r="I13686" s="1"/>
      <c r="J13686" s="1"/>
      <c r="K13686" s="1"/>
      <c r="AA13686" s="1"/>
      <c r="AB13686" s="1"/>
      <c r="AC13686" s="1"/>
      <c r="AJ13686" s="1"/>
      <c r="AK13686" s="1"/>
      <c r="AL13686" s="1"/>
    </row>
    <row r="13687">
      <c r="I13687" s="1"/>
      <c r="J13687" s="1"/>
      <c r="K13687" s="1"/>
      <c r="AA13687" s="1"/>
      <c r="AB13687" s="1"/>
      <c r="AC13687" s="1"/>
      <c r="AJ13687" s="1"/>
      <c r="AK13687" s="1"/>
      <c r="AL13687" s="1"/>
    </row>
    <row r="13688">
      <c r="I13688" s="1"/>
      <c r="J13688" s="1"/>
      <c r="K13688" s="1"/>
      <c r="AA13688" s="1"/>
      <c r="AB13688" s="1"/>
      <c r="AC13688" s="1"/>
      <c r="AJ13688" s="1"/>
      <c r="AK13688" s="1"/>
      <c r="AL13688" s="1"/>
    </row>
    <row r="13689">
      <c r="I13689" s="1"/>
      <c r="J13689" s="1"/>
      <c r="K13689" s="1"/>
      <c r="AA13689" s="1"/>
      <c r="AB13689" s="1"/>
      <c r="AC13689" s="1"/>
      <c r="AJ13689" s="1"/>
      <c r="AK13689" s="1"/>
      <c r="AL13689" s="1"/>
    </row>
    <row r="13690">
      <c r="I13690" s="1"/>
      <c r="J13690" s="1"/>
      <c r="K13690" s="1"/>
      <c r="AA13690" s="1"/>
      <c r="AB13690" s="1"/>
      <c r="AC13690" s="1"/>
      <c r="AJ13690" s="1"/>
      <c r="AK13690" s="1"/>
      <c r="AL13690" s="1"/>
    </row>
    <row r="13691">
      <c r="I13691" s="1"/>
      <c r="J13691" s="1"/>
      <c r="K13691" s="1"/>
      <c r="AA13691" s="1"/>
      <c r="AB13691" s="1"/>
      <c r="AC13691" s="1"/>
      <c r="AJ13691" s="1"/>
      <c r="AK13691" s="1"/>
      <c r="AL13691" s="1"/>
    </row>
    <row r="13692">
      <c r="I13692" s="1"/>
      <c r="J13692" s="1"/>
      <c r="K13692" s="1"/>
      <c r="AA13692" s="1"/>
      <c r="AB13692" s="1"/>
      <c r="AC13692" s="1"/>
      <c r="AJ13692" s="1"/>
      <c r="AK13692" s="1"/>
      <c r="AL13692" s="1"/>
    </row>
    <row r="13693">
      <c r="I13693" s="1"/>
      <c r="J13693" s="1"/>
      <c r="K13693" s="1"/>
      <c r="AA13693" s="1"/>
      <c r="AB13693" s="1"/>
      <c r="AC13693" s="1"/>
      <c r="AJ13693" s="1"/>
      <c r="AK13693" s="1"/>
      <c r="AL13693" s="1"/>
    </row>
    <row r="13694">
      <c r="I13694" s="1"/>
      <c r="J13694" s="1"/>
      <c r="K13694" s="1"/>
      <c r="AA13694" s="1"/>
      <c r="AB13694" s="1"/>
      <c r="AC13694" s="1"/>
      <c r="AJ13694" s="1"/>
      <c r="AK13694" s="1"/>
      <c r="AL13694" s="1"/>
    </row>
    <row r="13695">
      <c r="I13695" s="1"/>
      <c r="J13695" s="1"/>
      <c r="K13695" s="1"/>
      <c r="AA13695" s="1"/>
      <c r="AB13695" s="1"/>
      <c r="AC13695" s="1"/>
      <c r="AJ13695" s="1"/>
      <c r="AK13695" s="1"/>
      <c r="AL13695" s="1"/>
    </row>
    <row r="13696">
      <c r="I13696" s="1"/>
      <c r="J13696" s="1"/>
      <c r="K13696" s="1"/>
      <c r="AA13696" s="1"/>
      <c r="AB13696" s="1"/>
      <c r="AC13696" s="1"/>
      <c r="AJ13696" s="1"/>
      <c r="AK13696" s="1"/>
      <c r="AL13696" s="1"/>
    </row>
    <row r="13697">
      <c r="I13697" s="1"/>
      <c r="J13697" s="1"/>
      <c r="K13697" s="1"/>
      <c r="AA13697" s="1"/>
      <c r="AB13697" s="1"/>
      <c r="AC13697" s="1"/>
      <c r="AJ13697" s="1"/>
      <c r="AK13697" s="1"/>
      <c r="AL13697" s="1"/>
    </row>
    <row r="13698">
      <c r="I13698" s="1"/>
      <c r="J13698" s="1"/>
      <c r="K13698" s="1"/>
      <c r="AA13698" s="1"/>
      <c r="AB13698" s="1"/>
      <c r="AC13698" s="1"/>
      <c r="AJ13698" s="1"/>
      <c r="AK13698" s="1"/>
      <c r="AL13698" s="1"/>
    </row>
    <row r="13699">
      <c r="I13699" s="1"/>
      <c r="J13699" s="1"/>
      <c r="K13699" s="1"/>
      <c r="AA13699" s="1"/>
      <c r="AB13699" s="1"/>
      <c r="AC13699" s="1"/>
      <c r="AJ13699" s="1"/>
      <c r="AK13699" s="1"/>
      <c r="AL13699" s="1"/>
    </row>
    <row r="13700">
      <c r="I13700" s="1"/>
      <c r="J13700" s="1"/>
      <c r="K13700" s="1"/>
      <c r="AA13700" s="1"/>
      <c r="AB13700" s="1"/>
      <c r="AC13700" s="1"/>
      <c r="AJ13700" s="1"/>
      <c r="AK13700" s="1"/>
      <c r="AL13700" s="1"/>
    </row>
    <row r="13701">
      <c r="I13701" s="1"/>
      <c r="J13701" s="1"/>
      <c r="K13701" s="1"/>
      <c r="AA13701" s="1"/>
      <c r="AB13701" s="1"/>
      <c r="AC13701" s="1"/>
      <c r="AJ13701" s="1"/>
      <c r="AK13701" s="1"/>
      <c r="AL13701" s="1"/>
    </row>
    <row r="13702">
      <c r="I13702" s="1"/>
      <c r="J13702" s="1"/>
      <c r="K13702" s="1"/>
      <c r="AA13702" s="1"/>
      <c r="AB13702" s="1"/>
      <c r="AC13702" s="1"/>
      <c r="AJ13702" s="1"/>
      <c r="AK13702" s="1"/>
      <c r="AL13702" s="1"/>
    </row>
    <row r="13703">
      <c r="I13703" s="1"/>
      <c r="J13703" s="1"/>
      <c r="K13703" s="1"/>
      <c r="AA13703" s="1"/>
      <c r="AB13703" s="1"/>
      <c r="AC13703" s="1"/>
      <c r="AJ13703" s="1"/>
      <c r="AK13703" s="1"/>
      <c r="AL13703" s="1"/>
    </row>
    <row r="13704">
      <c r="I13704" s="1"/>
      <c r="J13704" s="1"/>
      <c r="K13704" s="1"/>
      <c r="AA13704" s="1"/>
      <c r="AB13704" s="1"/>
      <c r="AC13704" s="1"/>
      <c r="AJ13704" s="1"/>
      <c r="AK13704" s="1"/>
      <c r="AL13704" s="1"/>
    </row>
    <row r="13705">
      <c r="I13705" s="1"/>
      <c r="J13705" s="1"/>
      <c r="K13705" s="1"/>
      <c r="AA13705" s="1"/>
      <c r="AB13705" s="1"/>
      <c r="AC13705" s="1"/>
      <c r="AJ13705" s="1"/>
      <c r="AK13705" s="1"/>
      <c r="AL13705" s="1"/>
    </row>
    <row r="13706">
      <c r="I13706" s="1"/>
      <c r="J13706" s="1"/>
      <c r="K13706" s="1"/>
      <c r="AA13706" s="1"/>
      <c r="AB13706" s="1"/>
      <c r="AC13706" s="1"/>
      <c r="AJ13706" s="1"/>
      <c r="AK13706" s="1"/>
      <c r="AL13706" s="1"/>
    </row>
    <row r="13707">
      <c r="I13707" s="1"/>
      <c r="J13707" s="1"/>
      <c r="K13707" s="1"/>
      <c r="AA13707" s="1"/>
      <c r="AB13707" s="1"/>
      <c r="AC13707" s="1"/>
      <c r="AJ13707" s="1"/>
      <c r="AK13707" s="1"/>
      <c r="AL13707" s="1"/>
    </row>
    <row r="13708">
      <c r="I13708" s="1"/>
      <c r="J13708" s="1"/>
      <c r="K13708" s="1"/>
      <c r="AA13708" s="1"/>
      <c r="AB13708" s="1"/>
      <c r="AC13708" s="1"/>
      <c r="AJ13708" s="1"/>
      <c r="AK13708" s="1"/>
      <c r="AL13708" s="1"/>
    </row>
    <row r="13709">
      <c r="I13709" s="1"/>
      <c r="J13709" s="1"/>
      <c r="K13709" s="1"/>
      <c r="AA13709" s="1"/>
      <c r="AB13709" s="1"/>
      <c r="AC13709" s="1"/>
      <c r="AJ13709" s="1"/>
      <c r="AK13709" s="1"/>
      <c r="AL13709" s="1"/>
    </row>
    <row r="13710">
      <c r="I13710" s="1"/>
      <c r="J13710" s="1"/>
      <c r="K13710" s="1"/>
      <c r="AA13710" s="1"/>
      <c r="AB13710" s="1"/>
      <c r="AC13710" s="1"/>
      <c r="AJ13710" s="1"/>
      <c r="AK13710" s="1"/>
      <c r="AL13710" s="1"/>
    </row>
    <row r="13711">
      <c r="I13711" s="1"/>
      <c r="J13711" s="1"/>
      <c r="K13711" s="1"/>
      <c r="AA13711" s="1"/>
      <c r="AB13711" s="1"/>
      <c r="AC13711" s="1"/>
      <c r="AJ13711" s="1"/>
      <c r="AK13711" s="1"/>
      <c r="AL13711" s="1"/>
    </row>
    <row r="13712">
      <c r="I13712" s="1"/>
      <c r="J13712" s="1"/>
      <c r="K13712" s="1"/>
      <c r="AA13712" s="1"/>
      <c r="AB13712" s="1"/>
      <c r="AC13712" s="1"/>
      <c r="AJ13712" s="1"/>
      <c r="AK13712" s="1"/>
      <c r="AL13712" s="1"/>
    </row>
    <row r="13713">
      <c r="I13713" s="1"/>
      <c r="J13713" s="1"/>
      <c r="K13713" s="1"/>
      <c r="AA13713" s="1"/>
      <c r="AB13713" s="1"/>
      <c r="AC13713" s="1"/>
      <c r="AJ13713" s="1"/>
      <c r="AK13713" s="1"/>
      <c r="AL13713" s="1"/>
    </row>
    <row r="13714">
      <c r="I13714" s="1"/>
      <c r="J13714" s="1"/>
      <c r="K13714" s="1"/>
      <c r="AA13714" s="1"/>
      <c r="AB13714" s="1"/>
      <c r="AC13714" s="1"/>
      <c r="AJ13714" s="1"/>
      <c r="AK13714" s="1"/>
      <c r="AL13714" s="1"/>
    </row>
    <row r="13715">
      <c r="I13715" s="1"/>
      <c r="J13715" s="1"/>
      <c r="K13715" s="1"/>
      <c r="AA13715" s="1"/>
      <c r="AB13715" s="1"/>
      <c r="AC13715" s="1"/>
      <c r="AJ13715" s="1"/>
      <c r="AK13715" s="1"/>
      <c r="AL13715" s="1"/>
    </row>
    <row r="13716">
      <c r="I13716" s="1"/>
      <c r="J13716" s="1"/>
      <c r="K13716" s="1"/>
      <c r="AA13716" s="1"/>
      <c r="AB13716" s="1"/>
      <c r="AC13716" s="1"/>
      <c r="AJ13716" s="1"/>
      <c r="AK13716" s="1"/>
      <c r="AL13716" s="1"/>
    </row>
    <row r="13717">
      <c r="I13717" s="1"/>
      <c r="J13717" s="1"/>
      <c r="K13717" s="1"/>
      <c r="AA13717" s="1"/>
      <c r="AB13717" s="1"/>
      <c r="AC13717" s="1"/>
      <c r="AJ13717" s="1"/>
      <c r="AK13717" s="1"/>
      <c r="AL13717" s="1"/>
    </row>
    <row r="13718">
      <c r="I13718" s="1"/>
      <c r="J13718" s="1"/>
      <c r="K13718" s="1"/>
      <c r="AA13718" s="1"/>
      <c r="AB13718" s="1"/>
      <c r="AC13718" s="1"/>
      <c r="AJ13718" s="1"/>
      <c r="AK13718" s="1"/>
      <c r="AL13718" s="1"/>
    </row>
    <row r="13719">
      <c r="I13719" s="1"/>
      <c r="J13719" s="1"/>
      <c r="K13719" s="1"/>
      <c r="AA13719" s="1"/>
      <c r="AB13719" s="1"/>
      <c r="AC13719" s="1"/>
      <c r="AJ13719" s="1"/>
      <c r="AK13719" s="1"/>
      <c r="AL13719" s="1"/>
    </row>
    <row r="13720">
      <c r="I13720" s="1"/>
      <c r="J13720" s="1"/>
      <c r="K13720" s="1"/>
      <c r="AA13720" s="1"/>
      <c r="AB13720" s="1"/>
      <c r="AC13720" s="1"/>
      <c r="AJ13720" s="1"/>
      <c r="AK13720" s="1"/>
      <c r="AL13720" s="1"/>
    </row>
    <row r="13721">
      <c r="I13721" s="1"/>
      <c r="J13721" s="1"/>
      <c r="K13721" s="1"/>
      <c r="AA13721" s="1"/>
      <c r="AB13721" s="1"/>
      <c r="AC13721" s="1"/>
      <c r="AJ13721" s="1"/>
      <c r="AK13721" s="1"/>
      <c r="AL13721" s="1"/>
    </row>
    <row r="13722">
      <c r="I13722" s="1"/>
      <c r="J13722" s="1"/>
      <c r="K13722" s="1"/>
      <c r="AA13722" s="1"/>
      <c r="AB13722" s="1"/>
      <c r="AC13722" s="1"/>
      <c r="AJ13722" s="1"/>
      <c r="AK13722" s="1"/>
      <c r="AL13722" s="1"/>
    </row>
    <row r="13723">
      <c r="I13723" s="1"/>
      <c r="J13723" s="1"/>
      <c r="K13723" s="1"/>
      <c r="AA13723" s="1"/>
      <c r="AB13723" s="1"/>
      <c r="AC13723" s="1"/>
      <c r="AJ13723" s="1"/>
      <c r="AK13723" s="1"/>
      <c r="AL13723" s="1"/>
    </row>
    <row r="13724">
      <c r="I13724" s="1"/>
      <c r="J13724" s="1"/>
      <c r="K13724" s="1"/>
      <c r="AA13724" s="1"/>
      <c r="AB13724" s="1"/>
      <c r="AC13724" s="1"/>
      <c r="AJ13724" s="1"/>
      <c r="AK13724" s="1"/>
      <c r="AL13724" s="1"/>
    </row>
    <row r="13725">
      <c r="I13725" s="1"/>
      <c r="J13725" s="1"/>
      <c r="K13725" s="1"/>
      <c r="AA13725" s="1"/>
      <c r="AB13725" s="1"/>
      <c r="AC13725" s="1"/>
      <c r="AJ13725" s="1"/>
      <c r="AK13725" s="1"/>
      <c r="AL13725" s="1"/>
    </row>
    <row r="13726">
      <c r="I13726" s="1"/>
      <c r="J13726" s="1"/>
      <c r="K13726" s="1"/>
      <c r="AA13726" s="1"/>
      <c r="AB13726" s="1"/>
      <c r="AC13726" s="1"/>
      <c r="AJ13726" s="1"/>
      <c r="AK13726" s="1"/>
      <c r="AL13726" s="1"/>
    </row>
    <row r="13727">
      <c r="I13727" s="1"/>
      <c r="J13727" s="1"/>
      <c r="K13727" s="1"/>
      <c r="AA13727" s="1"/>
      <c r="AB13727" s="1"/>
      <c r="AC13727" s="1"/>
      <c r="AJ13727" s="1"/>
      <c r="AK13727" s="1"/>
      <c r="AL13727" s="1"/>
    </row>
    <row r="13728">
      <c r="I13728" s="1"/>
      <c r="J13728" s="1"/>
      <c r="K13728" s="1"/>
      <c r="AA13728" s="1"/>
      <c r="AB13728" s="1"/>
      <c r="AC13728" s="1"/>
      <c r="AJ13728" s="1"/>
      <c r="AK13728" s="1"/>
      <c r="AL13728" s="1"/>
    </row>
    <row r="13729">
      <c r="I13729" s="1"/>
      <c r="J13729" s="1"/>
      <c r="K13729" s="1"/>
      <c r="AA13729" s="1"/>
      <c r="AB13729" s="1"/>
      <c r="AC13729" s="1"/>
      <c r="AJ13729" s="1"/>
      <c r="AK13729" s="1"/>
      <c r="AL13729" s="1"/>
    </row>
    <row r="13730">
      <c r="I13730" s="1"/>
      <c r="J13730" s="1"/>
      <c r="K13730" s="1"/>
      <c r="AA13730" s="1"/>
      <c r="AB13730" s="1"/>
      <c r="AC13730" s="1"/>
      <c r="AJ13730" s="1"/>
      <c r="AK13730" s="1"/>
      <c r="AL13730" s="1"/>
    </row>
    <row r="13731">
      <c r="I13731" s="1"/>
      <c r="J13731" s="1"/>
      <c r="K13731" s="1"/>
      <c r="AA13731" s="1"/>
      <c r="AB13731" s="1"/>
      <c r="AC13731" s="1"/>
      <c r="AJ13731" s="1"/>
      <c r="AK13731" s="1"/>
      <c r="AL13731" s="1"/>
    </row>
    <row r="13732">
      <c r="I13732" s="1"/>
      <c r="J13732" s="1"/>
      <c r="K13732" s="1"/>
      <c r="AA13732" s="1"/>
      <c r="AB13732" s="1"/>
      <c r="AC13732" s="1"/>
      <c r="AJ13732" s="1"/>
      <c r="AK13732" s="1"/>
      <c r="AL13732" s="1"/>
    </row>
    <row r="13733">
      <c r="I13733" s="1"/>
      <c r="J13733" s="1"/>
      <c r="K13733" s="1"/>
      <c r="AA13733" s="1"/>
      <c r="AB13733" s="1"/>
      <c r="AC13733" s="1"/>
      <c r="AJ13733" s="1"/>
      <c r="AK13733" s="1"/>
      <c r="AL13733" s="1"/>
    </row>
    <row r="13734">
      <c r="I13734" s="1"/>
      <c r="J13734" s="1"/>
      <c r="K13734" s="1"/>
      <c r="AA13734" s="1"/>
      <c r="AB13734" s="1"/>
      <c r="AC13734" s="1"/>
      <c r="AJ13734" s="1"/>
      <c r="AK13734" s="1"/>
      <c r="AL13734" s="1"/>
    </row>
    <row r="13735">
      <c r="I13735" s="1"/>
      <c r="J13735" s="1"/>
      <c r="K13735" s="1"/>
      <c r="AA13735" s="1"/>
      <c r="AB13735" s="1"/>
      <c r="AC13735" s="1"/>
      <c r="AJ13735" s="1"/>
      <c r="AK13735" s="1"/>
      <c r="AL13735" s="1"/>
    </row>
    <row r="13736">
      <c r="I13736" s="1"/>
      <c r="J13736" s="1"/>
      <c r="K13736" s="1"/>
      <c r="AA13736" s="1"/>
      <c r="AB13736" s="1"/>
      <c r="AC13736" s="1"/>
      <c r="AJ13736" s="1"/>
      <c r="AK13736" s="1"/>
      <c r="AL13736" s="1"/>
    </row>
    <row r="13737">
      <c r="I13737" s="1"/>
      <c r="J13737" s="1"/>
      <c r="K13737" s="1"/>
      <c r="AA13737" s="1"/>
      <c r="AB13737" s="1"/>
      <c r="AC13737" s="1"/>
      <c r="AJ13737" s="1"/>
      <c r="AK13737" s="1"/>
      <c r="AL13737" s="1"/>
    </row>
    <row r="13738">
      <c r="I13738" s="1"/>
      <c r="J13738" s="1"/>
      <c r="K13738" s="1"/>
      <c r="AA13738" s="1"/>
      <c r="AB13738" s="1"/>
      <c r="AC13738" s="1"/>
      <c r="AJ13738" s="1"/>
      <c r="AK13738" s="1"/>
      <c r="AL13738" s="1"/>
    </row>
    <row r="13739">
      <c r="I13739" s="1"/>
      <c r="J13739" s="1"/>
      <c r="K13739" s="1"/>
      <c r="AA13739" s="1"/>
      <c r="AB13739" s="1"/>
      <c r="AC13739" s="1"/>
      <c r="AJ13739" s="1"/>
      <c r="AK13739" s="1"/>
      <c r="AL13739" s="1"/>
    </row>
    <row r="13740">
      <c r="I13740" s="1"/>
      <c r="J13740" s="1"/>
      <c r="K13740" s="1"/>
      <c r="AA13740" s="1"/>
      <c r="AB13740" s="1"/>
      <c r="AC13740" s="1"/>
      <c r="AJ13740" s="1"/>
      <c r="AK13740" s="1"/>
      <c r="AL13740" s="1"/>
    </row>
    <row r="13741">
      <c r="I13741" s="1"/>
      <c r="J13741" s="1"/>
      <c r="K13741" s="1"/>
      <c r="AA13741" s="1"/>
      <c r="AB13741" s="1"/>
      <c r="AC13741" s="1"/>
      <c r="AJ13741" s="1"/>
      <c r="AK13741" s="1"/>
      <c r="AL13741" s="1"/>
    </row>
    <row r="13742">
      <c r="I13742" s="1"/>
      <c r="J13742" s="1"/>
      <c r="K13742" s="1"/>
      <c r="AA13742" s="1"/>
      <c r="AB13742" s="1"/>
      <c r="AC13742" s="1"/>
      <c r="AJ13742" s="1"/>
      <c r="AK13742" s="1"/>
      <c r="AL13742" s="1"/>
    </row>
    <row r="13743">
      <c r="I13743" s="1"/>
      <c r="J13743" s="1"/>
      <c r="K13743" s="1"/>
      <c r="AA13743" s="1"/>
      <c r="AB13743" s="1"/>
      <c r="AC13743" s="1"/>
      <c r="AJ13743" s="1"/>
      <c r="AK13743" s="1"/>
      <c r="AL13743" s="1"/>
    </row>
    <row r="13744">
      <c r="I13744" s="1"/>
      <c r="J13744" s="1"/>
      <c r="K13744" s="1"/>
      <c r="AA13744" s="1"/>
      <c r="AB13744" s="1"/>
      <c r="AC13744" s="1"/>
      <c r="AJ13744" s="1"/>
      <c r="AK13744" s="1"/>
      <c r="AL13744" s="1"/>
    </row>
    <row r="13745">
      <c r="I13745" s="1"/>
      <c r="J13745" s="1"/>
      <c r="K13745" s="1"/>
      <c r="AA13745" s="1"/>
      <c r="AB13745" s="1"/>
      <c r="AC13745" s="1"/>
      <c r="AJ13745" s="1"/>
      <c r="AK13745" s="1"/>
      <c r="AL13745" s="1"/>
    </row>
    <row r="13746">
      <c r="I13746" s="1"/>
      <c r="J13746" s="1"/>
      <c r="K13746" s="1"/>
      <c r="AA13746" s="1"/>
      <c r="AB13746" s="1"/>
      <c r="AC13746" s="1"/>
      <c r="AJ13746" s="1"/>
      <c r="AK13746" s="1"/>
      <c r="AL13746" s="1"/>
    </row>
    <row r="13747">
      <c r="I13747" s="1"/>
      <c r="J13747" s="1"/>
      <c r="K13747" s="1"/>
      <c r="AA13747" s="1"/>
      <c r="AB13747" s="1"/>
      <c r="AC13747" s="1"/>
      <c r="AJ13747" s="1"/>
      <c r="AK13747" s="1"/>
      <c r="AL13747" s="1"/>
    </row>
    <row r="13748">
      <c r="I13748" s="1"/>
      <c r="J13748" s="1"/>
      <c r="K13748" s="1"/>
      <c r="AA13748" s="1"/>
      <c r="AB13748" s="1"/>
      <c r="AC13748" s="1"/>
      <c r="AJ13748" s="1"/>
      <c r="AK13748" s="1"/>
      <c r="AL13748" s="1"/>
    </row>
    <row r="13749">
      <c r="I13749" s="1"/>
      <c r="J13749" s="1"/>
      <c r="K13749" s="1"/>
      <c r="AA13749" s="1"/>
      <c r="AB13749" s="1"/>
      <c r="AC13749" s="1"/>
      <c r="AJ13749" s="1"/>
      <c r="AK13749" s="1"/>
      <c r="AL13749" s="1"/>
    </row>
    <row r="13750">
      <c r="I13750" s="1"/>
      <c r="J13750" s="1"/>
      <c r="K13750" s="1"/>
      <c r="AA13750" s="1"/>
      <c r="AB13750" s="1"/>
      <c r="AC13750" s="1"/>
      <c r="AJ13750" s="1"/>
      <c r="AK13750" s="1"/>
      <c r="AL13750" s="1"/>
    </row>
    <row r="13751">
      <c r="I13751" s="1"/>
      <c r="J13751" s="1"/>
      <c r="K13751" s="1"/>
      <c r="AA13751" s="1"/>
      <c r="AB13751" s="1"/>
      <c r="AC13751" s="1"/>
      <c r="AJ13751" s="1"/>
      <c r="AK13751" s="1"/>
      <c r="AL13751" s="1"/>
    </row>
    <row r="13752">
      <c r="I13752" s="1"/>
      <c r="J13752" s="1"/>
      <c r="K13752" s="1"/>
      <c r="AA13752" s="1"/>
      <c r="AB13752" s="1"/>
      <c r="AC13752" s="1"/>
      <c r="AJ13752" s="1"/>
      <c r="AK13752" s="1"/>
      <c r="AL13752" s="1"/>
    </row>
    <row r="13753">
      <c r="I13753" s="1"/>
      <c r="J13753" s="1"/>
      <c r="K13753" s="1"/>
      <c r="AA13753" s="1"/>
      <c r="AB13753" s="1"/>
      <c r="AC13753" s="1"/>
      <c r="AJ13753" s="1"/>
      <c r="AK13753" s="1"/>
      <c r="AL13753" s="1"/>
    </row>
    <row r="13754">
      <c r="I13754" s="1"/>
      <c r="J13754" s="1"/>
      <c r="K13754" s="1"/>
      <c r="AA13754" s="1"/>
      <c r="AB13754" s="1"/>
      <c r="AC13754" s="1"/>
      <c r="AJ13754" s="1"/>
      <c r="AK13754" s="1"/>
      <c r="AL13754" s="1"/>
    </row>
    <row r="13755">
      <c r="I13755" s="1"/>
      <c r="J13755" s="1"/>
      <c r="K13755" s="1"/>
      <c r="AA13755" s="1"/>
      <c r="AB13755" s="1"/>
      <c r="AC13755" s="1"/>
      <c r="AJ13755" s="1"/>
      <c r="AK13755" s="1"/>
      <c r="AL13755" s="1"/>
    </row>
    <row r="13756">
      <c r="I13756" s="1"/>
      <c r="J13756" s="1"/>
      <c r="K13756" s="1"/>
      <c r="AA13756" s="1"/>
      <c r="AB13756" s="1"/>
      <c r="AC13756" s="1"/>
      <c r="AJ13756" s="1"/>
      <c r="AK13756" s="1"/>
      <c r="AL13756" s="1"/>
    </row>
    <row r="13757">
      <c r="I13757" s="1"/>
      <c r="J13757" s="1"/>
      <c r="K13757" s="1"/>
      <c r="AA13757" s="1"/>
      <c r="AB13757" s="1"/>
      <c r="AC13757" s="1"/>
      <c r="AJ13757" s="1"/>
      <c r="AK13757" s="1"/>
      <c r="AL13757" s="1"/>
    </row>
    <row r="13758">
      <c r="I13758" s="1"/>
      <c r="J13758" s="1"/>
      <c r="K13758" s="1"/>
      <c r="AA13758" s="1"/>
      <c r="AB13758" s="1"/>
      <c r="AC13758" s="1"/>
      <c r="AJ13758" s="1"/>
      <c r="AK13758" s="1"/>
      <c r="AL13758" s="1"/>
    </row>
    <row r="13759">
      <c r="I13759" s="1"/>
      <c r="J13759" s="1"/>
      <c r="K13759" s="1"/>
      <c r="AA13759" s="1"/>
      <c r="AB13759" s="1"/>
      <c r="AC13759" s="1"/>
      <c r="AJ13759" s="1"/>
      <c r="AK13759" s="1"/>
      <c r="AL13759" s="1"/>
    </row>
    <row r="13760">
      <c r="I13760" s="1"/>
      <c r="J13760" s="1"/>
      <c r="K13760" s="1"/>
      <c r="AA13760" s="1"/>
      <c r="AB13760" s="1"/>
      <c r="AC13760" s="1"/>
      <c r="AJ13760" s="1"/>
      <c r="AK13760" s="1"/>
      <c r="AL13760" s="1"/>
    </row>
    <row r="13761">
      <c r="I13761" s="1"/>
      <c r="J13761" s="1"/>
      <c r="K13761" s="1"/>
      <c r="AA13761" s="1"/>
      <c r="AB13761" s="1"/>
      <c r="AC13761" s="1"/>
      <c r="AJ13761" s="1"/>
      <c r="AK13761" s="1"/>
      <c r="AL13761" s="1"/>
    </row>
    <row r="13762">
      <c r="I13762" s="1"/>
      <c r="J13762" s="1"/>
      <c r="K13762" s="1"/>
      <c r="AA13762" s="1"/>
      <c r="AB13762" s="1"/>
      <c r="AC13762" s="1"/>
      <c r="AJ13762" s="1"/>
      <c r="AK13762" s="1"/>
      <c r="AL13762" s="1"/>
    </row>
    <row r="13763">
      <c r="I13763" s="1"/>
      <c r="J13763" s="1"/>
      <c r="K13763" s="1"/>
      <c r="AA13763" s="1"/>
      <c r="AB13763" s="1"/>
      <c r="AC13763" s="1"/>
      <c r="AJ13763" s="1"/>
      <c r="AK13763" s="1"/>
      <c r="AL13763" s="1"/>
    </row>
    <row r="13764">
      <c r="I13764" s="1"/>
      <c r="J13764" s="1"/>
      <c r="K13764" s="1"/>
      <c r="AA13764" s="1"/>
      <c r="AB13764" s="1"/>
      <c r="AC13764" s="1"/>
      <c r="AJ13764" s="1"/>
      <c r="AK13764" s="1"/>
      <c r="AL13764" s="1"/>
    </row>
    <row r="13765">
      <c r="I13765" s="1"/>
      <c r="J13765" s="1"/>
      <c r="K13765" s="1"/>
      <c r="AA13765" s="1"/>
      <c r="AB13765" s="1"/>
      <c r="AC13765" s="1"/>
      <c r="AJ13765" s="1"/>
      <c r="AK13765" s="1"/>
      <c r="AL13765" s="1"/>
    </row>
    <row r="13766">
      <c r="I13766" s="1"/>
      <c r="J13766" s="1"/>
      <c r="K13766" s="1"/>
      <c r="AA13766" s="1"/>
      <c r="AB13766" s="1"/>
      <c r="AC13766" s="1"/>
      <c r="AJ13766" s="1"/>
      <c r="AK13766" s="1"/>
      <c r="AL13766" s="1"/>
    </row>
    <row r="13767">
      <c r="I13767" s="1"/>
      <c r="J13767" s="1"/>
      <c r="K13767" s="1"/>
      <c r="AA13767" s="1"/>
      <c r="AB13767" s="1"/>
      <c r="AC13767" s="1"/>
      <c r="AJ13767" s="1"/>
      <c r="AK13767" s="1"/>
      <c r="AL13767" s="1"/>
    </row>
    <row r="13768">
      <c r="I13768" s="1"/>
      <c r="J13768" s="1"/>
      <c r="K13768" s="1"/>
      <c r="AA13768" s="1"/>
      <c r="AB13768" s="1"/>
      <c r="AC13768" s="1"/>
      <c r="AJ13768" s="1"/>
      <c r="AK13768" s="1"/>
      <c r="AL13768" s="1"/>
    </row>
    <row r="13769">
      <c r="I13769" s="1"/>
      <c r="J13769" s="1"/>
      <c r="K13769" s="1"/>
      <c r="AA13769" s="1"/>
      <c r="AB13769" s="1"/>
      <c r="AC13769" s="1"/>
      <c r="AJ13769" s="1"/>
      <c r="AK13769" s="1"/>
      <c r="AL13769" s="1"/>
    </row>
    <row r="13770">
      <c r="I13770" s="1"/>
      <c r="J13770" s="1"/>
      <c r="K13770" s="1"/>
      <c r="AA13770" s="1"/>
      <c r="AB13770" s="1"/>
      <c r="AC13770" s="1"/>
      <c r="AJ13770" s="1"/>
      <c r="AK13770" s="1"/>
      <c r="AL13770" s="1"/>
    </row>
    <row r="13771">
      <c r="I13771" s="1"/>
      <c r="J13771" s="1"/>
      <c r="K13771" s="1"/>
      <c r="AA13771" s="1"/>
      <c r="AB13771" s="1"/>
      <c r="AC13771" s="1"/>
      <c r="AJ13771" s="1"/>
      <c r="AK13771" s="1"/>
      <c r="AL13771" s="1"/>
    </row>
    <row r="13772">
      <c r="I13772" s="1"/>
      <c r="J13772" s="1"/>
      <c r="K13772" s="1"/>
      <c r="AA13772" s="1"/>
      <c r="AB13772" s="1"/>
      <c r="AC13772" s="1"/>
      <c r="AJ13772" s="1"/>
      <c r="AK13772" s="1"/>
      <c r="AL13772" s="1"/>
    </row>
    <row r="13773">
      <c r="I13773" s="1"/>
      <c r="J13773" s="1"/>
      <c r="K13773" s="1"/>
      <c r="AA13773" s="1"/>
      <c r="AB13773" s="1"/>
      <c r="AC13773" s="1"/>
      <c r="AJ13773" s="1"/>
      <c r="AK13773" s="1"/>
      <c r="AL13773" s="1"/>
    </row>
    <row r="13774">
      <c r="I13774" s="1"/>
      <c r="J13774" s="1"/>
      <c r="K13774" s="1"/>
      <c r="AA13774" s="1"/>
      <c r="AB13774" s="1"/>
      <c r="AC13774" s="1"/>
      <c r="AJ13774" s="1"/>
      <c r="AK13774" s="1"/>
      <c r="AL13774" s="1"/>
    </row>
    <row r="13775">
      <c r="I13775" s="1"/>
      <c r="J13775" s="1"/>
      <c r="K13775" s="1"/>
      <c r="AA13775" s="1"/>
      <c r="AB13775" s="1"/>
      <c r="AC13775" s="1"/>
      <c r="AJ13775" s="1"/>
      <c r="AK13775" s="1"/>
      <c r="AL13775" s="1"/>
    </row>
    <row r="13776">
      <c r="I13776" s="1"/>
      <c r="J13776" s="1"/>
      <c r="K13776" s="1"/>
      <c r="AA13776" s="1"/>
      <c r="AB13776" s="1"/>
      <c r="AC13776" s="1"/>
      <c r="AJ13776" s="1"/>
      <c r="AK13776" s="1"/>
      <c r="AL13776" s="1"/>
    </row>
    <row r="13777">
      <c r="I13777" s="1"/>
      <c r="J13777" s="1"/>
      <c r="K13777" s="1"/>
      <c r="AA13777" s="1"/>
      <c r="AB13777" s="1"/>
      <c r="AC13777" s="1"/>
      <c r="AJ13777" s="1"/>
      <c r="AK13777" s="1"/>
      <c r="AL13777" s="1"/>
    </row>
    <row r="13778">
      <c r="I13778" s="1"/>
      <c r="J13778" s="1"/>
      <c r="K13778" s="1"/>
      <c r="AA13778" s="1"/>
      <c r="AB13778" s="1"/>
      <c r="AC13778" s="1"/>
      <c r="AJ13778" s="1"/>
      <c r="AK13778" s="1"/>
      <c r="AL13778" s="1"/>
    </row>
    <row r="13779">
      <c r="I13779" s="1"/>
      <c r="J13779" s="1"/>
      <c r="K13779" s="1"/>
      <c r="AA13779" s="1"/>
      <c r="AB13779" s="1"/>
      <c r="AC13779" s="1"/>
      <c r="AJ13779" s="1"/>
      <c r="AK13779" s="1"/>
      <c r="AL13779" s="1"/>
    </row>
    <row r="13780">
      <c r="I13780" s="1"/>
      <c r="J13780" s="1"/>
      <c r="K13780" s="1"/>
      <c r="AA13780" s="1"/>
      <c r="AB13780" s="1"/>
      <c r="AC13780" s="1"/>
      <c r="AJ13780" s="1"/>
      <c r="AK13780" s="1"/>
      <c r="AL13780" s="1"/>
    </row>
    <row r="13781">
      <c r="I13781" s="1"/>
      <c r="J13781" s="1"/>
      <c r="K13781" s="1"/>
      <c r="AA13781" s="1"/>
      <c r="AB13781" s="1"/>
      <c r="AC13781" s="1"/>
      <c r="AJ13781" s="1"/>
      <c r="AK13781" s="1"/>
      <c r="AL13781" s="1"/>
    </row>
    <row r="13782">
      <c r="I13782" s="1"/>
      <c r="J13782" s="1"/>
      <c r="K13782" s="1"/>
      <c r="AA13782" s="1"/>
      <c r="AB13782" s="1"/>
      <c r="AC13782" s="1"/>
      <c r="AJ13782" s="1"/>
      <c r="AK13782" s="1"/>
      <c r="AL13782" s="1"/>
    </row>
    <row r="13783">
      <c r="I13783" s="1"/>
      <c r="J13783" s="1"/>
      <c r="K13783" s="1"/>
      <c r="AA13783" s="1"/>
      <c r="AB13783" s="1"/>
      <c r="AC13783" s="1"/>
      <c r="AJ13783" s="1"/>
      <c r="AK13783" s="1"/>
      <c r="AL13783" s="1"/>
    </row>
    <row r="13784">
      <c r="I13784" s="1"/>
      <c r="J13784" s="1"/>
      <c r="K13784" s="1"/>
      <c r="AA13784" s="1"/>
      <c r="AB13784" s="1"/>
      <c r="AC13784" s="1"/>
      <c r="AJ13784" s="1"/>
      <c r="AK13784" s="1"/>
      <c r="AL13784" s="1"/>
    </row>
    <row r="13785">
      <c r="I13785" s="1"/>
      <c r="J13785" s="1"/>
      <c r="K13785" s="1"/>
      <c r="AA13785" s="1"/>
      <c r="AB13785" s="1"/>
      <c r="AC13785" s="1"/>
      <c r="AJ13785" s="1"/>
      <c r="AK13785" s="1"/>
      <c r="AL13785" s="1"/>
    </row>
    <row r="13786">
      <c r="I13786" s="1"/>
      <c r="J13786" s="1"/>
      <c r="K13786" s="1"/>
      <c r="AA13786" s="1"/>
      <c r="AB13786" s="1"/>
      <c r="AC13786" s="1"/>
      <c r="AJ13786" s="1"/>
      <c r="AK13786" s="1"/>
      <c r="AL13786" s="1"/>
    </row>
    <row r="13787">
      <c r="I13787" s="1"/>
      <c r="J13787" s="1"/>
      <c r="K13787" s="1"/>
      <c r="AA13787" s="1"/>
      <c r="AB13787" s="1"/>
      <c r="AC13787" s="1"/>
      <c r="AJ13787" s="1"/>
      <c r="AK13787" s="1"/>
      <c r="AL13787" s="1"/>
    </row>
    <row r="13788">
      <c r="I13788" s="1"/>
      <c r="J13788" s="1"/>
      <c r="K13788" s="1"/>
      <c r="AA13788" s="1"/>
      <c r="AB13788" s="1"/>
      <c r="AC13788" s="1"/>
      <c r="AJ13788" s="1"/>
      <c r="AK13788" s="1"/>
      <c r="AL13788" s="1"/>
    </row>
    <row r="13789">
      <c r="I13789" s="1"/>
      <c r="J13789" s="1"/>
      <c r="K13789" s="1"/>
      <c r="AA13789" s="1"/>
      <c r="AB13789" s="1"/>
      <c r="AC13789" s="1"/>
      <c r="AJ13789" s="1"/>
      <c r="AK13789" s="1"/>
      <c r="AL13789" s="1"/>
    </row>
    <row r="13790">
      <c r="I13790" s="1"/>
      <c r="J13790" s="1"/>
      <c r="K13790" s="1"/>
      <c r="AA13790" s="1"/>
      <c r="AB13790" s="1"/>
      <c r="AC13790" s="1"/>
      <c r="AJ13790" s="1"/>
      <c r="AK13790" s="1"/>
      <c r="AL13790" s="1"/>
    </row>
    <row r="13791">
      <c r="I13791" s="1"/>
      <c r="J13791" s="1"/>
      <c r="K13791" s="1"/>
      <c r="AA13791" s="1"/>
      <c r="AB13791" s="1"/>
      <c r="AC13791" s="1"/>
      <c r="AJ13791" s="1"/>
      <c r="AK13791" s="1"/>
      <c r="AL13791" s="1"/>
    </row>
    <row r="13792">
      <c r="I13792" s="1"/>
      <c r="J13792" s="1"/>
      <c r="K13792" s="1"/>
      <c r="AA13792" s="1"/>
      <c r="AB13792" s="1"/>
      <c r="AC13792" s="1"/>
      <c r="AJ13792" s="1"/>
      <c r="AK13792" s="1"/>
      <c r="AL13792" s="1"/>
    </row>
    <row r="13793">
      <c r="I13793" s="1"/>
      <c r="J13793" s="1"/>
      <c r="K13793" s="1"/>
      <c r="AA13793" s="1"/>
      <c r="AB13793" s="1"/>
      <c r="AC13793" s="1"/>
      <c r="AJ13793" s="1"/>
      <c r="AK13793" s="1"/>
      <c r="AL13793" s="1"/>
    </row>
    <row r="13794">
      <c r="I13794" s="1"/>
      <c r="J13794" s="1"/>
      <c r="K13794" s="1"/>
      <c r="AA13794" s="1"/>
      <c r="AB13794" s="1"/>
      <c r="AC13794" s="1"/>
      <c r="AJ13794" s="1"/>
      <c r="AK13794" s="1"/>
      <c r="AL13794" s="1"/>
    </row>
    <row r="13795">
      <c r="I13795" s="1"/>
      <c r="J13795" s="1"/>
      <c r="K13795" s="1"/>
      <c r="AA13795" s="1"/>
      <c r="AB13795" s="1"/>
      <c r="AC13795" s="1"/>
      <c r="AJ13795" s="1"/>
      <c r="AK13795" s="1"/>
      <c r="AL13795" s="1"/>
    </row>
    <row r="13796">
      <c r="I13796" s="1"/>
      <c r="J13796" s="1"/>
      <c r="K13796" s="1"/>
      <c r="AA13796" s="1"/>
      <c r="AB13796" s="1"/>
      <c r="AC13796" s="1"/>
      <c r="AJ13796" s="1"/>
      <c r="AK13796" s="1"/>
      <c r="AL13796" s="1"/>
    </row>
    <row r="13797">
      <c r="I13797" s="1"/>
      <c r="J13797" s="1"/>
      <c r="K13797" s="1"/>
      <c r="AA13797" s="1"/>
      <c r="AB13797" s="1"/>
      <c r="AC13797" s="1"/>
      <c r="AJ13797" s="1"/>
      <c r="AK13797" s="1"/>
      <c r="AL13797" s="1"/>
    </row>
    <row r="13798">
      <c r="I13798" s="1"/>
      <c r="J13798" s="1"/>
      <c r="K13798" s="1"/>
      <c r="AA13798" s="1"/>
      <c r="AB13798" s="1"/>
      <c r="AC13798" s="1"/>
      <c r="AJ13798" s="1"/>
      <c r="AK13798" s="1"/>
      <c r="AL13798" s="1"/>
    </row>
    <row r="13799">
      <c r="I13799" s="1"/>
      <c r="J13799" s="1"/>
      <c r="K13799" s="1"/>
      <c r="AA13799" s="1"/>
      <c r="AB13799" s="1"/>
      <c r="AC13799" s="1"/>
      <c r="AJ13799" s="1"/>
      <c r="AK13799" s="1"/>
      <c r="AL13799" s="1"/>
    </row>
    <row r="13800">
      <c r="I13800" s="1"/>
      <c r="J13800" s="1"/>
      <c r="K13800" s="1"/>
      <c r="AA13800" s="1"/>
      <c r="AB13800" s="1"/>
      <c r="AC13800" s="1"/>
      <c r="AJ13800" s="1"/>
      <c r="AK13800" s="1"/>
      <c r="AL13800" s="1"/>
    </row>
    <row r="13801">
      <c r="I13801" s="1"/>
      <c r="J13801" s="1"/>
      <c r="K13801" s="1"/>
      <c r="AA13801" s="1"/>
      <c r="AB13801" s="1"/>
      <c r="AC13801" s="1"/>
      <c r="AJ13801" s="1"/>
      <c r="AK13801" s="1"/>
      <c r="AL13801" s="1"/>
    </row>
    <row r="13802">
      <c r="I13802" s="1"/>
      <c r="J13802" s="1"/>
      <c r="K13802" s="1"/>
      <c r="AA13802" s="1"/>
      <c r="AB13802" s="1"/>
      <c r="AC13802" s="1"/>
      <c r="AJ13802" s="1"/>
      <c r="AK13802" s="1"/>
      <c r="AL13802" s="1"/>
    </row>
    <row r="13803">
      <c r="I13803" s="1"/>
      <c r="J13803" s="1"/>
      <c r="K13803" s="1"/>
      <c r="AA13803" s="1"/>
      <c r="AB13803" s="1"/>
      <c r="AC13803" s="1"/>
      <c r="AJ13803" s="1"/>
      <c r="AK13803" s="1"/>
      <c r="AL13803" s="1"/>
    </row>
    <row r="13804">
      <c r="I13804" s="1"/>
      <c r="J13804" s="1"/>
      <c r="K13804" s="1"/>
      <c r="AA13804" s="1"/>
      <c r="AB13804" s="1"/>
      <c r="AC13804" s="1"/>
      <c r="AJ13804" s="1"/>
      <c r="AK13804" s="1"/>
      <c r="AL13804" s="1"/>
    </row>
    <row r="13805">
      <c r="I13805" s="1"/>
      <c r="J13805" s="1"/>
      <c r="K13805" s="1"/>
      <c r="AA13805" s="1"/>
      <c r="AB13805" s="1"/>
      <c r="AC13805" s="1"/>
      <c r="AJ13805" s="1"/>
      <c r="AK13805" s="1"/>
      <c r="AL13805" s="1"/>
    </row>
    <row r="13806">
      <c r="I13806" s="1"/>
      <c r="J13806" s="1"/>
      <c r="K13806" s="1"/>
      <c r="AA13806" s="1"/>
      <c r="AB13806" s="1"/>
      <c r="AC13806" s="1"/>
      <c r="AJ13806" s="1"/>
      <c r="AK13806" s="1"/>
      <c r="AL13806" s="1"/>
    </row>
    <row r="13807">
      <c r="I13807" s="1"/>
      <c r="J13807" s="1"/>
      <c r="K13807" s="1"/>
      <c r="AA13807" s="1"/>
      <c r="AB13807" s="1"/>
      <c r="AC13807" s="1"/>
      <c r="AJ13807" s="1"/>
      <c r="AK13807" s="1"/>
      <c r="AL13807" s="1"/>
    </row>
    <row r="13808">
      <c r="I13808" s="1"/>
      <c r="J13808" s="1"/>
      <c r="K13808" s="1"/>
      <c r="AA13808" s="1"/>
      <c r="AB13808" s="1"/>
      <c r="AC13808" s="1"/>
      <c r="AJ13808" s="1"/>
      <c r="AK13808" s="1"/>
      <c r="AL13808" s="1"/>
    </row>
    <row r="13809">
      <c r="I13809" s="1"/>
      <c r="J13809" s="1"/>
      <c r="K13809" s="1"/>
      <c r="AA13809" s="1"/>
      <c r="AB13809" s="1"/>
      <c r="AC13809" s="1"/>
      <c r="AJ13809" s="1"/>
      <c r="AK13809" s="1"/>
      <c r="AL13809" s="1"/>
    </row>
    <row r="13810">
      <c r="I13810" s="1"/>
      <c r="J13810" s="1"/>
      <c r="K13810" s="1"/>
      <c r="AA13810" s="1"/>
      <c r="AB13810" s="1"/>
      <c r="AC13810" s="1"/>
      <c r="AJ13810" s="1"/>
      <c r="AK13810" s="1"/>
      <c r="AL13810" s="1"/>
    </row>
    <row r="13811">
      <c r="I13811" s="1"/>
      <c r="J13811" s="1"/>
      <c r="K13811" s="1"/>
      <c r="AA13811" s="1"/>
      <c r="AB13811" s="1"/>
      <c r="AC13811" s="1"/>
      <c r="AJ13811" s="1"/>
      <c r="AK13811" s="1"/>
      <c r="AL13811" s="1"/>
    </row>
    <row r="13812">
      <c r="I13812" s="1"/>
      <c r="J13812" s="1"/>
      <c r="K13812" s="1"/>
      <c r="AA13812" s="1"/>
      <c r="AB13812" s="1"/>
      <c r="AC13812" s="1"/>
      <c r="AJ13812" s="1"/>
      <c r="AK13812" s="1"/>
      <c r="AL13812" s="1"/>
    </row>
    <row r="13813">
      <c r="I13813" s="1"/>
      <c r="J13813" s="1"/>
      <c r="K13813" s="1"/>
      <c r="AA13813" s="1"/>
      <c r="AB13813" s="1"/>
      <c r="AC13813" s="1"/>
      <c r="AJ13813" s="1"/>
      <c r="AK13813" s="1"/>
      <c r="AL13813" s="1"/>
    </row>
    <row r="13814">
      <c r="I13814" s="1"/>
      <c r="J13814" s="1"/>
      <c r="K13814" s="1"/>
      <c r="AA13814" s="1"/>
      <c r="AB13814" s="1"/>
      <c r="AC13814" s="1"/>
      <c r="AJ13814" s="1"/>
      <c r="AK13814" s="1"/>
      <c r="AL13814" s="1"/>
    </row>
    <row r="13815">
      <c r="I13815" s="1"/>
      <c r="J13815" s="1"/>
      <c r="K13815" s="1"/>
      <c r="AA13815" s="1"/>
      <c r="AB13815" s="1"/>
      <c r="AC13815" s="1"/>
      <c r="AJ13815" s="1"/>
      <c r="AK13815" s="1"/>
      <c r="AL13815" s="1"/>
    </row>
    <row r="13816">
      <c r="I13816" s="1"/>
      <c r="J13816" s="1"/>
      <c r="K13816" s="1"/>
      <c r="AA13816" s="1"/>
      <c r="AB13816" s="1"/>
      <c r="AC13816" s="1"/>
      <c r="AJ13816" s="1"/>
      <c r="AK13816" s="1"/>
      <c r="AL13816" s="1"/>
    </row>
    <row r="13817">
      <c r="I13817" s="1"/>
      <c r="J13817" s="1"/>
      <c r="K13817" s="1"/>
      <c r="AA13817" s="1"/>
      <c r="AB13817" s="1"/>
      <c r="AC13817" s="1"/>
      <c r="AJ13817" s="1"/>
      <c r="AK13817" s="1"/>
      <c r="AL13817" s="1"/>
    </row>
    <row r="13818">
      <c r="I13818" s="1"/>
      <c r="J13818" s="1"/>
      <c r="K13818" s="1"/>
      <c r="AA13818" s="1"/>
      <c r="AB13818" s="1"/>
      <c r="AC13818" s="1"/>
      <c r="AJ13818" s="1"/>
      <c r="AK13818" s="1"/>
      <c r="AL13818" s="1"/>
    </row>
    <row r="13819">
      <c r="I13819" s="1"/>
      <c r="J13819" s="1"/>
      <c r="K13819" s="1"/>
      <c r="AA13819" s="1"/>
      <c r="AB13819" s="1"/>
      <c r="AC13819" s="1"/>
      <c r="AJ13819" s="1"/>
      <c r="AK13819" s="1"/>
      <c r="AL13819" s="1"/>
    </row>
    <row r="13820">
      <c r="I13820" s="1"/>
      <c r="J13820" s="1"/>
      <c r="K13820" s="1"/>
      <c r="AA13820" s="1"/>
      <c r="AB13820" s="1"/>
      <c r="AC13820" s="1"/>
      <c r="AJ13820" s="1"/>
      <c r="AK13820" s="1"/>
      <c r="AL13820" s="1"/>
    </row>
    <row r="13821">
      <c r="I13821" s="1"/>
      <c r="J13821" s="1"/>
      <c r="K13821" s="1"/>
      <c r="AA13821" s="1"/>
      <c r="AB13821" s="1"/>
      <c r="AC13821" s="1"/>
      <c r="AJ13821" s="1"/>
      <c r="AK13821" s="1"/>
      <c r="AL13821" s="1"/>
    </row>
    <row r="13822">
      <c r="I13822" s="1"/>
      <c r="J13822" s="1"/>
      <c r="K13822" s="1"/>
      <c r="AA13822" s="1"/>
      <c r="AB13822" s="1"/>
      <c r="AC13822" s="1"/>
      <c r="AJ13822" s="1"/>
      <c r="AK13822" s="1"/>
      <c r="AL13822" s="1"/>
    </row>
    <row r="13823">
      <c r="I13823" s="1"/>
      <c r="J13823" s="1"/>
      <c r="K13823" s="1"/>
      <c r="AA13823" s="1"/>
      <c r="AB13823" s="1"/>
      <c r="AC13823" s="1"/>
      <c r="AJ13823" s="1"/>
      <c r="AK13823" s="1"/>
      <c r="AL13823" s="1"/>
    </row>
    <row r="13824">
      <c r="I13824" s="1"/>
      <c r="J13824" s="1"/>
      <c r="K13824" s="1"/>
      <c r="AA13824" s="1"/>
      <c r="AB13824" s="1"/>
      <c r="AC13824" s="1"/>
      <c r="AJ13824" s="1"/>
      <c r="AK13824" s="1"/>
      <c r="AL13824" s="1"/>
    </row>
    <row r="13825">
      <c r="I13825" s="1"/>
      <c r="J13825" s="1"/>
      <c r="K13825" s="1"/>
      <c r="AA13825" s="1"/>
      <c r="AB13825" s="1"/>
      <c r="AC13825" s="1"/>
      <c r="AJ13825" s="1"/>
      <c r="AK13825" s="1"/>
      <c r="AL13825" s="1"/>
    </row>
    <row r="13826">
      <c r="I13826" s="1"/>
      <c r="J13826" s="1"/>
      <c r="K13826" s="1"/>
      <c r="AA13826" s="1"/>
      <c r="AB13826" s="1"/>
      <c r="AC13826" s="1"/>
      <c r="AJ13826" s="1"/>
      <c r="AK13826" s="1"/>
      <c r="AL13826" s="1"/>
    </row>
    <row r="13827">
      <c r="I13827" s="1"/>
      <c r="J13827" s="1"/>
      <c r="K13827" s="1"/>
      <c r="AA13827" s="1"/>
      <c r="AB13827" s="1"/>
      <c r="AC13827" s="1"/>
      <c r="AJ13827" s="1"/>
      <c r="AK13827" s="1"/>
      <c r="AL13827" s="1"/>
    </row>
    <row r="13828">
      <c r="I13828" s="1"/>
      <c r="J13828" s="1"/>
      <c r="K13828" s="1"/>
      <c r="AA13828" s="1"/>
      <c r="AB13828" s="1"/>
      <c r="AC13828" s="1"/>
      <c r="AJ13828" s="1"/>
      <c r="AK13828" s="1"/>
      <c r="AL13828" s="1"/>
    </row>
    <row r="13829">
      <c r="I13829" s="1"/>
      <c r="J13829" s="1"/>
      <c r="K13829" s="1"/>
      <c r="AA13829" s="1"/>
      <c r="AB13829" s="1"/>
      <c r="AC13829" s="1"/>
      <c r="AJ13829" s="1"/>
      <c r="AK13829" s="1"/>
      <c r="AL13829" s="1"/>
    </row>
    <row r="13830">
      <c r="I13830" s="1"/>
      <c r="J13830" s="1"/>
      <c r="K13830" s="1"/>
      <c r="AA13830" s="1"/>
      <c r="AB13830" s="1"/>
      <c r="AC13830" s="1"/>
      <c r="AJ13830" s="1"/>
      <c r="AK13830" s="1"/>
      <c r="AL13830" s="1"/>
    </row>
    <row r="13831">
      <c r="I13831" s="1"/>
      <c r="J13831" s="1"/>
      <c r="K13831" s="1"/>
      <c r="AA13831" s="1"/>
      <c r="AB13831" s="1"/>
      <c r="AC13831" s="1"/>
      <c r="AJ13831" s="1"/>
      <c r="AK13831" s="1"/>
      <c r="AL13831" s="1"/>
    </row>
    <row r="13832">
      <c r="I13832" s="1"/>
      <c r="J13832" s="1"/>
      <c r="K13832" s="1"/>
      <c r="AA13832" s="1"/>
      <c r="AB13832" s="1"/>
      <c r="AC13832" s="1"/>
      <c r="AJ13832" s="1"/>
      <c r="AK13832" s="1"/>
      <c r="AL13832" s="1"/>
    </row>
    <row r="13833">
      <c r="I13833" s="1"/>
      <c r="J13833" s="1"/>
      <c r="K13833" s="1"/>
      <c r="AA13833" s="1"/>
      <c r="AB13833" s="1"/>
      <c r="AC13833" s="1"/>
      <c r="AJ13833" s="1"/>
      <c r="AK13833" s="1"/>
      <c r="AL13833" s="1"/>
    </row>
    <row r="13834">
      <c r="I13834" s="1"/>
      <c r="J13834" s="1"/>
      <c r="K13834" s="1"/>
      <c r="AA13834" s="1"/>
      <c r="AB13834" s="1"/>
      <c r="AC13834" s="1"/>
      <c r="AJ13834" s="1"/>
      <c r="AK13834" s="1"/>
      <c r="AL13834" s="1"/>
    </row>
    <row r="13835">
      <c r="I13835" s="1"/>
      <c r="J13835" s="1"/>
      <c r="K13835" s="1"/>
      <c r="AA13835" s="1"/>
      <c r="AB13835" s="1"/>
      <c r="AC13835" s="1"/>
      <c r="AJ13835" s="1"/>
      <c r="AK13835" s="1"/>
      <c r="AL13835" s="1"/>
    </row>
    <row r="13836">
      <c r="I13836" s="1"/>
      <c r="J13836" s="1"/>
      <c r="K13836" s="1"/>
      <c r="AA13836" s="1"/>
      <c r="AB13836" s="1"/>
      <c r="AC13836" s="1"/>
      <c r="AJ13836" s="1"/>
      <c r="AK13836" s="1"/>
      <c r="AL13836" s="1"/>
    </row>
    <row r="13837">
      <c r="I13837" s="1"/>
      <c r="J13837" s="1"/>
      <c r="K13837" s="1"/>
      <c r="AA13837" s="1"/>
      <c r="AB13837" s="1"/>
      <c r="AC13837" s="1"/>
      <c r="AJ13837" s="1"/>
      <c r="AK13837" s="1"/>
      <c r="AL13837" s="1"/>
    </row>
    <row r="13838">
      <c r="I13838" s="1"/>
      <c r="J13838" s="1"/>
      <c r="K13838" s="1"/>
      <c r="AA13838" s="1"/>
      <c r="AB13838" s="1"/>
      <c r="AC13838" s="1"/>
      <c r="AJ13838" s="1"/>
      <c r="AK13838" s="1"/>
      <c r="AL13838" s="1"/>
    </row>
    <row r="13839">
      <c r="I13839" s="1"/>
      <c r="J13839" s="1"/>
      <c r="K13839" s="1"/>
      <c r="AA13839" s="1"/>
      <c r="AB13839" s="1"/>
      <c r="AC13839" s="1"/>
      <c r="AJ13839" s="1"/>
      <c r="AK13839" s="1"/>
      <c r="AL13839" s="1"/>
    </row>
    <row r="13840">
      <c r="I13840" s="1"/>
      <c r="J13840" s="1"/>
      <c r="K13840" s="1"/>
      <c r="AA13840" s="1"/>
      <c r="AB13840" s="1"/>
      <c r="AC13840" s="1"/>
      <c r="AJ13840" s="1"/>
      <c r="AK13840" s="1"/>
      <c r="AL13840" s="1"/>
    </row>
    <row r="13841">
      <c r="I13841" s="1"/>
      <c r="J13841" s="1"/>
      <c r="K13841" s="1"/>
      <c r="AA13841" s="1"/>
      <c r="AB13841" s="1"/>
      <c r="AC13841" s="1"/>
      <c r="AJ13841" s="1"/>
      <c r="AK13841" s="1"/>
      <c r="AL13841" s="1"/>
    </row>
    <row r="13842">
      <c r="I13842" s="1"/>
      <c r="J13842" s="1"/>
      <c r="K13842" s="1"/>
      <c r="AA13842" s="1"/>
      <c r="AB13842" s="1"/>
      <c r="AC13842" s="1"/>
      <c r="AJ13842" s="1"/>
      <c r="AK13842" s="1"/>
      <c r="AL13842" s="1"/>
    </row>
    <row r="13843">
      <c r="I13843" s="1"/>
      <c r="J13843" s="1"/>
      <c r="K13843" s="1"/>
      <c r="AA13843" s="1"/>
      <c r="AB13843" s="1"/>
      <c r="AC13843" s="1"/>
      <c r="AJ13843" s="1"/>
      <c r="AK13843" s="1"/>
      <c r="AL13843" s="1"/>
    </row>
    <row r="13844">
      <c r="I13844" s="1"/>
      <c r="J13844" s="1"/>
      <c r="K13844" s="1"/>
      <c r="AA13844" s="1"/>
      <c r="AB13844" s="1"/>
      <c r="AC13844" s="1"/>
      <c r="AJ13844" s="1"/>
      <c r="AK13844" s="1"/>
      <c r="AL13844" s="1"/>
    </row>
    <row r="13845">
      <c r="I13845" s="1"/>
      <c r="J13845" s="1"/>
      <c r="K13845" s="1"/>
      <c r="AA13845" s="1"/>
      <c r="AB13845" s="1"/>
      <c r="AC13845" s="1"/>
      <c r="AJ13845" s="1"/>
      <c r="AK13845" s="1"/>
      <c r="AL13845" s="1"/>
    </row>
    <row r="13846">
      <c r="I13846" s="1"/>
      <c r="J13846" s="1"/>
      <c r="K13846" s="1"/>
      <c r="AA13846" s="1"/>
      <c r="AB13846" s="1"/>
      <c r="AC13846" s="1"/>
      <c r="AJ13846" s="1"/>
      <c r="AK13846" s="1"/>
      <c r="AL13846" s="1"/>
    </row>
    <row r="13847">
      <c r="I13847" s="1"/>
      <c r="J13847" s="1"/>
      <c r="K13847" s="1"/>
      <c r="AA13847" s="1"/>
      <c r="AB13847" s="1"/>
      <c r="AC13847" s="1"/>
      <c r="AJ13847" s="1"/>
      <c r="AK13847" s="1"/>
      <c r="AL13847" s="1"/>
    </row>
    <row r="13848">
      <c r="I13848" s="1"/>
      <c r="J13848" s="1"/>
      <c r="K13848" s="1"/>
      <c r="AA13848" s="1"/>
      <c r="AB13848" s="1"/>
      <c r="AC13848" s="1"/>
      <c r="AJ13848" s="1"/>
      <c r="AK13848" s="1"/>
      <c r="AL13848" s="1"/>
    </row>
    <row r="13849">
      <c r="I13849" s="1"/>
      <c r="J13849" s="1"/>
      <c r="K13849" s="1"/>
      <c r="AA13849" s="1"/>
      <c r="AB13849" s="1"/>
      <c r="AC13849" s="1"/>
      <c r="AJ13849" s="1"/>
      <c r="AK13849" s="1"/>
      <c r="AL13849" s="1"/>
    </row>
    <row r="13850">
      <c r="I13850" s="1"/>
      <c r="J13850" s="1"/>
      <c r="K13850" s="1"/>
      <c r="AA13850" s="1"/>
      <c r="AB13850" s="1"/>
      <c r="AC13850" s="1"/>
      <c r="AJ13850" s="1"/>
      <c r="AK13850" s="1"/>
      <c r="AL13850" s="1"/>
    </row>
    <row r="13851">
      <c r="I13851" s="1"/>
      <c r="J13851" s="1"/>
      <c r="K13851" s="1"/>
      <c r="AA13851" s="1"/>
      <c r="AB13851" s="1"/>
      <c r="AC13851" s="1"/>
      <c r="AJ13851" s="1"/>
      <c r="AK13851" s="1"/>
      <c r="AL13851" s="1"/>
    </row>
    <row r="13852">
      <c r="I13852" s="1"/>
      <c r="J13852" s="1"/>
      <c r="K13852" s="1"/>
      <c r="AA13852" s="1"/>
      <c r="AB13852" s="1"/>
      <c r="AC13852" s="1"/>
      <c r="AJ13852" s="1"/>
      <c r="AK13852" s="1"/>
      <c r="AL13852" s="1"/>
    </row>
    <row r="13853">
      <c r="I13853" s="1"/>
      <c r="J13853" s="1"/>
      <c r="K13853" s="1"/>
      <c r="AA13853" s="1"/>
      <c r="AB13853" s="1"/>
      <c r="AC13853" s="1"/>
      <c r="AJ13853" s="1"/>
      <c r="AK13853" s="1"/>
      <c r="AL13853" s="1"/>
    </row>
    <row r="13854">
      <c r="I13854" s="1"/>
      <c r="J13854" s="1"/>
      <c r="K13854" s="1"/>
      <c r="AA13854" s="1"/>
      <c r="AB13854" s="1"/>
      <c r="AC13854" s="1"/>
      <c r="AJ13854" s="1"/>
      <c r="AK13854" s="1"/>
      <c r="AL13854" s="1"/>
    </row>
    <row r="13855">
      <c r="I13855" s="1"/>
      <c r="J13855" s="1"/>
      <c r="K13855" s="1"/>
      <c r="AA13855" s="1"/>
      <c r="AB13855" s="1"/>
      <c r="AC13855" s="1"/>
      <c r="AJ13855" s="1"/>
      <c r="AK13855" s="1"/>
      <c r="AL13855" s="1"/>
    </row>
    <row r="13856">
      <c r="I13856" s="1"/>
      <c r="J13856" s="1"/>
      <c r="K13856" s="1"/>
      <c r="AA13856" s="1"/>
      <c r="AB13856" s="1"/>
      <c r="AC13856" s="1"/>
      <c r="AJ13856" s="1"/>
      <c r="AK13856" s="1"/>
      <c r="AL13856" s="1"/>
    </row>
    <row r="13857">
      <c r="I13857" s="1"/>
      <c r="J13857" s="1"/>
      <c r="K13857" s="1"/>
      <c r="AA13857" s="1"/>
      <c r="AB13857" s="1"/>
      <c r="AC13857" s="1"/>
      <c r="AJ13857" s="1"/>
      <c r="AK13857" s="1"/>
      <c r="AL13857" s="1"/>
    </row>
    <row r="13858">
      <c r="I13858" s="1"/>
      <c r="J13858" s="1"/>
      <c r="K13858" s="1"/>
      <c r="AA13858" s="1"/>
      <c r="AB13858" s="1"/>
      <c r="AC13858" s="1"/>
      <c r="AJ13858" s="1"/>
      <c r="AK13858" s="1"/>
      <c r="AL13858" s="1"/>
    </row>
    <row r="13859">
      <c r="I13859" s="1"/>
      <c r="J13859" s="1"/>
      <c r="K13859" s="1"/>
      <c r="AA13859" s="1"/>
      <c r="AB13859" s="1"/>
      <c r="AC13859" s="1"/>
      <c r="AJ13859" s="1"/>
      <c r="AK13859" s="1"/>
      <c r="AL13859" s="1"/>
    </row>
    <row r="13860">
      <c r="I13860" s="1"/>
      <c r="J13860" s="1"/>
      <c r="K13860" s="1"/>
      <c r="AA13860" s="1"/>
      <c r="AB13860" s="1"/>
      <c r="AC13860" s="1"/>
      <c r="AJ13860" s="1"/>
      <c r="AK13860" s="1"/>
      <c r="AL13860" s="1"/>
    </row>
    <row r="13861">
      <c r="I13861" s="1"/>
      <c r="J13861" s="1"/>
      <c r="K13861" s="1"/>
      <c r="AA13861" s="1"/>
      <c r="AB13861" s="1"/>
      <c r="AC13861" s="1"/>
      <c r="AJ13861" s="1"/>
      <c r="AK13861" s="1"/>
      <c r="AL13861" s="1"/>
    </row>
    <row r="13862">
      <c r="I13862" s="1"/>
      <c r="J13862" s="1"/>
      <c r="K13862" s="1"/>
      <c r="AA13862" s="1"/>
      <c r="AB13862" s="1"/>
      <c r="AC13862" s="1"/>
      <c r="AJ13862" s="1"/>
      <c r="AK13862" s="1"/>
      <c r="AL13862" s="1"/>
    </row>
    <row r="13863">
      <c r="I13863" s="1"/>
      <c r="J13863" s="1"/>
      <c r="K13863" s="1"/>
      <c r="AA13863" s="1"/>
      <c r="AB13863" s="1"/>
      <c r="AC13863" s="1"/>
      <c r="AJ13863" s="1"/>
      <c r="AK13863" s="1"/>
      <c r="AL13863" s="1"/>
    </row>
    <row r="13864">
      <c r="I13864" s="1"/>
      <c r="J13864" s="1"/>
      <c r="K13864" s="1"/>
      <c r="AA13864" s="1"/>
      <c r="AB13864" s="1"/>
      <c r="AC13864" s="1"/>
      <c r="AJ13864" s="1"/>
      <c r="AK13864" s="1"/>
      <c r="AL13864" s="1"/>
    </row>
    <row r="13865">
      <c r="I13865" s="1"/>
      <c r="J13865" s="1"/>
      <c r="K13865" s="1"/>
      <c r="AA13865" s="1"/>
      <c r="AB13865" s="1"/>
      <c r="AC13865" s="1"/>
      <c r="AJ13865" s="1"/>
      <c r="AK13865" s="1"/>
      <c r="AL13865" s="1"/>
    </row>
    <row r="13866">
      <c r="I13866" s="1"/>
      <c r="J13866" s="1"/>
      <c r="K13866" s="1"/>
      <c r="AA13866" s="1"/>
      <c r="AB13866" s="1"/>
      <c r="AC13866" s="1"/>
      <c r="AJ13866" s="1"/>
      <c r="AK13866" s="1"/>
      <c r="AL13866" s="1"/>
    </row>
    <row r="13867">
      <c r="I13867" s="1"/>
      <c r="J13867" s="1"/>
      <c r="K13867" s="1"/>
      <c r="AA13867" s="1"/>
      <c r="AB13867" s="1"/>
      <c r="AC13867" s="1"/>
      <c r="AJ13867" s="1"/>
      <c r="AK13867" s="1"/>
      <c r="AL13867" s="1"/>
    </row>
    <row r="13868">
      <c r="I13868" s="1"/>
      <c r="J13868" s="1"/>
      <c r="K13868" s="1"/>
      <c r="AA13868" s="1"/>
      <c r="AB13868" s="1"/>
      <c r="AC13868" s="1"/>
      <c r="AJ13868" s="1"/>
      <c r="AK13868" s="1"/>
      <c r="AL13868" s="1"/>
    </row>
    <row r="13869">
      <c r="I13869" s="1"/>
      <c r="J13869" s="1"/>
      <c r="K13869" s="1"/>
      <c r="AA13869" s="1"/>
      <c r="AB13869" s="1"/>
      <c r="AC13869" s="1"/>
      <c r="AJ13869" s="1"/>
      <c r="AK13869" s="1"/>
      <c r="AL13869" s="1"/>
    </row>
    <row r="13870">
      <c r="I13870" s="1"/>
      <c r="J13870" s="1"/>
      <c r="K13870" s="1"/>
      <c r="AA13870" s="1"/>
      <c r="AB13870" s="1"/>
      <c r="AC13870" s="1"/>
      <c r="AJ13870" s="1"/>
      <c r="AK13870" s="1"/>
      <c r="AL13870" s="1"/>
    </row>
    <row r="13871">
      <c r="I13871" s="1"/>
      <c r="J13871" s="1"/>
      <c r="K13871" s="1"/>
      <c r="AA13871" s="1"/>
      <c r="AB13871" s="1"/>
      <c r="AC13871" s="1"/>
      <c r="AJ13871" s="1"/>
      <c r="AK13871" s="1"/>
      <c r="AL13871" s="1"/>
    </row>
    <row r="13872">
      <c r="I13872" s="1"/>
      <c r="J13872" s="1"/>
      <c r="K13872" s="1"/>
      <c r="AA13872" s="1"/>
      <c r="AB13872" s="1"/>
      <c r="AC13872" s="1"/>
      <c r="AJ13872" s="1"/>
      <c r="AK13872" s="1"/>
      <c r="AL13872" s="1"/>
    </row>
    <row r="13873">
      <c r="I13873" s="1"/>
      <c r="J13873" s="1"/>
      <c r="K13873" s="1"/>
      <c r="AA13873" s="1"/>
      <c r="AB13873" s="1"/>
      <c r="AC13873" s="1"/>
      <c r="AJ13873" s="1"/>
      <c r="AK13873" s="1"/>
      <c r="AL13873" s="1"/>
    </row>
    <row r="13874">
      <c r="I13874" s="1"/>
      <c r="J13874" s="1"/>
      <c r="K13874" s="1"/>
      <c r="AA13874" s="1"/>
      <c r="AB13874" s="1"/>
      <c r="AC13874" s="1"/>
      <c r="AJ13874" s="1"/>
      <c r="AK13874" s="1"/>
      <c r="AL13874" s="1"/>
    </row>
    <row r="13875">
      <c r="I13875" s="1"/>
      <c r="J13875" s="1"/>
      <c r="K13875" s="1"/>
      <c r="AA13875" s="1"/>
      <c r="AB13875" s="1"/>
      <c r="AC13875" s="1"/>
      <c r="AJ13875" s="1"/>
      <c r="AK13875" s="1"/>
      <c r="AL13875" s="1"/>
    </row>
    <row r="13876">
      <c r="I13876" s="1"/>
      <c r="J13876" s="1"/>
      <c r="K13876" s="1"/>
      <c r="AA13876" s="1"/>
      <c r="AB13876" s="1"/>
      <c r="AC13876" s="1"/>
      <c r="AJ13876" s="1"/>
      <c r="AK13876" s="1"/>
      <c r="AL13876" s="1"/>
    </row>
    <row r="13877">
      <c r="I13877" s="1"/>
      <c r="J13877" s="1"/>
      <c r="K13877" s="1"/>
      <c r="AA13877" s="1"/>
      <c r="AB13877" s="1"/>
      <c r="AC13877" s="1"/>
      <c r="AJ13877" s="1"/>
      <c r="AK13877" s="1"/>
      <c r="AL13877" s="1"/>
    </row>
    <row r="13878">
      <c r="I13878" s="1"/>
      <c r="J13878" s="1"/>
      <c r="K13878" s="1"/>
      <c r="AA13878" s="1"/>
      <c r="AB13878" s="1"/>
      <c r="AC13878" s="1"/>
      <c r="AJ13878" s="1"/>
      <c r="AK13878" s="1"/>
      <c r="AL13878" s="1"/>
    </row>
    <row r="13879">
      <c r="I13879" s="1"/>
      <c r="J13879" s="1"/>
      <c r="K13879" s="1"/>
      <c r="AA13879" s="1"/>
      <c r="AB13879" s="1"/>
      <c r="AC13879" s="1"/>
      <c r="AJ13879" s="1"/>
      <c r="AK13879" s="1"/>
      <c r="AL13879" s="1"/>
    </row>
    <row r="13880">
      <c r="I13880" s="1"/>
      <c r="J13880" s="1"/>
      <c r="K13880" s="1"/>
      <c r="AA13880" s="1"/>
      <c r="AB13880" s="1"/>
      <c r="AC13880" s="1"/>
      <c r="AJ13880" s="1"/>
      <c r="AK13880" s="1"/>
      <c r="AL13880" s="1"/>
    </row>
    <row r="13881">
      <c r="I13881" s="1"/>
      <c r="J13881" s="1"/>
      <c r="K13881" s="1"/>
      <c r="AA13881" s="1"/>
      <c r="AB13881" s="1"/>
      <c r="AC13881" s="1"/>
      <c r="AJ13881" s="1"/>
      <c r="AK13881" s="1"/>
      <c r="AL13881" s="1"/>
    </row>
    <row r="13882">
      <c r="I13882" s="1"/>
      <c r="J13882" s="1"/>
      <c r="K13882" s="1"/>
      <c r="AA13882" s="1"/>
      <c r="AB13882" s="1"/>
      <c r="AC13882" s="1"/>
      <c r="AJ13882" s="1"/>
      <c r="AK13882" s="1"/>
      <c r="AL13882" s="1"/>
    </row>
    <row r="13883">
      <c r="I13883" s="1"/>
      <c r="J13883" s="1"/>
      <c r="K13883" s="1"/>
      <c r="AA13883" s="1"/>
      <c r="AB13883" s="1"/>
      <c r="AC13883" s="1"/>
      <c r="AJ13883" s="1"/>
      <c r="AK13883" s="1"/>
      <c r="AL13883" s="1"/>
    </row>
    <row r="13884">
      <c r="I13884" s="1"/>
      <c r="J13884" s="1"/>
      <c r="K13884" s="1"/>
      <c r="AA13884" s="1"/>
      <c r="AB13884" s="1"/>
      <c r="AC13884" s="1"/>
      <c r="AJ13884" s="1"/>
      <c r="AK13884" s="1"/>
      <c r="AL13884" s="1"/>
    </row>
    <row r="13885">
      <c r="I13885" s="1"/>
      <c r="J13885" s="1"/>
      <c r="K13885" s="1"/>
      <c r="AA13885" s="1"/>
      <c r="AB13885" s="1"/>
      <c r="AC13885" s="1"/>
      <c r="AJ13885" s="1"/>
      <c r="AK13885" s="1"/>
      <c r="AL13885" s="1"/>
    </row>
    <row r="13886">
      <c r="I13886" s="1"/>
      <c r="J13886" s="1"/>
      <c r="K13886" s="1"/>
      <c r="AA13886" s="1"/>
      <c r="AB13886" s="1"/>
      <c r="AC13886" s="1"/>
      <c r="AJ13886" s="1"/>
      <c r="AK13886" s="1"/>
      <c r="AL13886" s="1"/>
    </row>
    <row r="13887">
      <c r="I13887" s="1"/>
      <c r="J13887" s="1"/>
      <c r="K13887" s="1"/>
      <c r="AA13887" s="1"/>
      <c r="AB13887" s="1"/>
      <c r="AC13887" s="1"/>
      <c r="AJ13887" s="1"/>
      <c r="AK13887" s="1"/>
      <c r="AL13887" s="1"/>
    </row>
    <row r="13888">
      <c r="I13888" s="1"/>
      <c r="J13888" s="1"/>
      <c r="K13888" s="1"/>
      <c r="AA13888" s="1"/>
      <c r="AB13888" s="1"/>
      <c r="AC13888" s="1"/>
      <c r="AJ13888" s="1"/>
      <c r="AK13888" s="1"/>
      <c r="AL13888" s="1"/>
    </row>
    <row r="13889">
      <c r="I13889" s="1"/>
      <c r="J13889" s="1"/>
      <c r="K13889" s="1"/>
      <c r="AA13889" s="1"/>
      <c r="AB13889" s="1"/>
      <c r="AC13889" s="1"/>
      <c r="AJ13889" s="1"/>
      <c r="AK13889" s="1"/>
      <c r="AL13889" s="1"/>
    </row>
    <row r="13890">
      <c r="I13890" s="1"/>
      <c r="J13890" s="1"/>
      <c r="K13890" s="1"/>
      <c r="AA13890" s="1"/>
      <c r="AB13890" s="1"/>
      <c r="AC13890" s="1"/>
      <c r="AJ13890" s="1"/>
      <c r="AK13890" s="1"/>
      <c r="AL13890" s="1"/>
    </row>
    <row r="13891">
      <c r="I13891" s="1"/>
      <c r="J13891" s="1"/>
      <c r="K13891" s="1"/>
      <c r="AA13891" s="1"/>
      <c r="AB13891" s="1"/>
      <c r="AC13891" s="1"/>
      <c r="AJ13891" s="1"/>
      <c r="AK13891" s="1"/>
      <c r="AL13891" s="1"/>
    </row>
    <row r="13892">
      <c r="I13892" s="1"/>
      <c r="J13892" s="1"/>
      <c r="K13892" s="1"/>
      <c r="AA13892" s="1"/>
      <c r="AB13892" s="1"/>
      <c r="AC13892" s="1"/>
      <c r="AJ13892" s="1"/>
      <c r="AK13892" s="1"/>
      <c r="AL13892" s="1"/>
    </row>
    <row r="13893">
      <c r="I13893" s="1"/>
      <c r="J13893" s="1"/>
      <c r="K13893" s="1"/>
      <c r="AA13893" s="1"/>
      <c r="AB13893" s="1"/>
      <c r="AC13893" s="1"/>
      <c r="AJ13893" s="1"/>
      <c r="AK13893" s="1"/>
      <c r="AL13893" s="1"/>
    </row>
    <row r="13894">
      <c r="I13894" s="1"/>
      <c r="J13894" s="1"/>
      <c r="K13894" s="1"/>
      <c r="AA13894" s="1"/>
      <c r="AB13894" s="1"/>
      <c r="AC13894" s="1"/>
      <c r="AJ13894" s="1"/>
      <c r="AK13894" s="1"/>
      <c r="AL13894" s="1"/>
    </row>
    <row r="13895">
      <c r="I13895" s="1"/>
      <c r="J13895" s="1"/>
      <c r="K13895" s="1"/>
      <c r="AA13895" s="1"/>
      <c r="AB13895" s="1"/>
      <c r="AC13895" s="1"/>
      <c r="AJ13895" s="1"/>
      <c r="AK13895" s="1"/>
      <c r="AL13895" s="1"/>
    </row>
    <row r="13896">
      <c r="I13896" s="1"/>
      <c r="J13896" s="1"/>
      <c r="K13896" s="1"/>
      <c r="AA13896" s="1"/>
      <c r="AB13896" s="1"/>
      <c r="AC13896" s="1"/>
      <c r="AJ13896" s="1"/>
      <c r="AK13896" s="1"/>
      <c r="AL13896" s="1"/>
    </row>
    <row r="13897">
      <c r="I13897" s="1"/>
      <c r="J13897" s="1"/>
      <c r="K13897" s="1"/>
      <c r="AA13897" s="1"/>
      <c r="AB13897" s="1"/>
      <c r="AC13897" s="1"/>
      <c r="AJ13897" s="1"/>
      <c r="AK13897" s="1"/>
      <c r="AL13897" s="1"/>
    </row>
    <row r="13898">
      <c r="I13898" s="1"/>
      <c r="J13898" s="1"/>
      <c r="K13898" s="1"/>
      <c r="AA13898" s="1"/>
      <c r="AB13898" s="1"/>
      <c r="AC13898" s="1"/>
      <c r="AJ13898" s="1"/>
      <c r="AK13898" s="1"/>
      <c r="AL13898" s="1"/>
    </row>
    <row r="13899">
      <c r="I13899" s="1"/>
      <c r="J13899" s="1"/>
      <c r="K13899" s="1"/>
      <c r="AA13899" s="1"/>
      <c r="AB13899" s="1"/>
      <c r="AC13899" s="1"/>
      <c r="AJ13899" s="1"/>
      <c r="AK13899" s="1"/>
      <c r="AL13899" s="1"/>
    </row>
    <row r="13900">
      <c r="I13900" s="1"/>
      <c r="J13900" s="1"/>
      <c r="K13900" s="1"/>
      <c r="AA13900" s="1"/>
      <c r="AB13900" s="1"/>
      <c r="AC13900" s="1"/>
      <c r="AJ13900" s="1"/>
      <c r="AK13900" s="1"/>
      <c r="AL13900" s="1"/>
    </row>
    <row r="13901">
      <c r="I13901" s="1"/>
      <c r="J13901" s="1"/>
      <c r="K13901" s="1"/>
      <c r="AA13901" s="1"/>
      <c r="AB13901" s="1"/>
      <c r="AC13901" s="1"/>
      <c r="AJ13901" s="1"/>
      <c r="AK13901" s="1"/>
      <c r="AL13901" s="1"/>
    </row>
    <row r="13902">
      <c r="I13902" s="1"/>
      <c r="J13902" s="1"/>
      <c r="K13902" s="1"/>
      <c r="AA13902" s="1"/>
      <c r="AB13902" s="1"/>
      <c r="AC13902" s="1"/>
      <c r="AJ13902" s="1"/>
      <c r="AK13902" s="1"/>
      <c r="AL13902" s="1"/>
    </row>
    <row r="13903">
      <c r="I13903" s="1"/>
      <c r="J13903" s="1"/>
      <c r="K13903" s="1"/>
      <c r="AA13903" s="1"/>
      <c r="AB13903" s="1"/>
      <c r="AC13903" s="1"/>
      <c r="AJ13903" s="1"/>
      <c r="AK13903" s="1"/>
      <c r="AL13903" s="1"/>
    </row>
    <row r="13904">
      <c r="I13904" s="1"/>
      <c r="J13904" s="1"/>
      <c r="K13904" s="1"/>
      <c r="AA13904" s="1"/>
      <c r="AB13904" s="1"/>
      <c r="AC13904" s="1"/>
      <c r="AJ13904" s="1"/>
      <c r="AK13904" s="1"/>
      <c r="AL13904" s="1"/>
    </row>
    <row r="13905">
      <c r="I13905" s="1"/>
      <c r="J13905" s="1"/>
      <c r="K13905" s="1"/>
      <c r="AA13905" s="1"/>
      <c r="AB13905" s="1"/>
      <c r="AC13905" s="1"/>
      <c r="AJ13905" s="1"/>
      <c r="AK13905" s="1"/>
      <c r="AL13905" s="1"/>
    </row>
    <row r="13906">
      <c r="I13906" s="1"/>
      <c r="J13906" s="1"/>
      <c r="K13906" s="1"/>
      <c r="AA13906" s="1"/>
      <c r="AB13906" s="1"/>
      <c r="AC13906" s="1"/>
      <c r="AJ13906" s="1"/>
      <c r="AK13906" s="1"/>
      <c r="AL13906" s="1"/>
    </row>
    <row r="13907">
      <c r="I13907" s="1"/>
      <c r="J13907" s="1"/>
      <c r="K13907" s="1"/>
      <c r="AA13907" s="1"/>
      <c r="AB13907" s="1"/>
      <c r="AC13907" s="1"/>
      <c r="AJ13907" s="1"/>
      <c r="AK13907" s="1"/>
      <c r="AL13907" s="1"/>
    </row>
    <row r="13908">
      <c r="I13908" s="1"/>
      <c r="J13908" s="1"/>
      <c r="K13908" s="1"/>
      <c r="AA13908" s="1"/>
      <c r="AB13908" s="1"/>
      <c r="AC13908" s="1"/>
      <c r="AJ13908" s="1"/>
      <c r="AK13908" s="1"/>
      <c r="AL13908" s="1"/>
    </row>
    <row r="13909">
      <c r="I13909" s="1"/>
      <c r="J13909" s="1"/>
      <c r="K13909" s="1"/>
      <c r="AA13909" s="1"/>
      <c r="AB13909" s="1"/>
      <c r="AC13909" s="1"/>
      <c r="AJ13909" s="1"/>
      <c r="AK13909" s="1"/>
      <c r="AL13909" s="1"/>
    </row>
    <row r="13910">
      <c r="I13910" s="1"/>
      <c r="J13910" s="1"/>
      <c r="K13910" s="1"/>
      <c r="AA13910" s="1"/>
      <c r="AB13910" s="1"/>
      <c r="AC13910" s="1"/>
      <c r="AJ13910" s="1"/>
      <c r="AK13910" s="1"/>
      <c r="AL13910" s="1"/>
    </row>
    <row r="13911">
      <c r="I13911" s="1"/>
      <c r="J13911" s="1"/>
      <c r="K13911" s="1"/>
      <c r="AA13911" s="1"/>
      <c r="AB13911" s="1"/>
      <c r="AC13911" s="1"/>
      <c r="AJ13911" s="1"/>
      <c r="AK13911" s="1"/>
      <c r="AL13911" s="1"/>
    </row>
    <row r="13912">
      <c r="I13912" s="1"/>
      <c r="J13912" s="1"/>
      <c r="K13912" s="1"/>
      <c r="AA13912" s="1"/>
      <c r="AB13912" s="1"/>
      <c r="AC13912" s="1"/>
      <c r="AJ13912" s="1"/>
      <c r="AK13912" s="1"/>
      <c r="AL13912" s="1"/>
    </row>
    <row r="13913">
      <c r="I13913" s="1"/>
      <c r="J13913" s="1"/>
      <c r="K13913" s="1"/>
      <c r="AA13913" s="1"/>
      <c r="AB13913" s="1"/>
      <c r="AC13913" s="1"/>
      <c r="AJ13913" s="1"/>
      <c r="AK13913" s="1"/>
      <c r="AL13913" s="1"/>
    </row>
    <row r="13914">
      <c r="I13914" s="1"/>
      <c r="J13914" s="1"/>
      <c r="K13914" s="1"/>
      <c r="AA13914" s="1"/>
      <c r="AB13914" s="1"/>
      <c r="AC13914" s="1"/>
      <c r="AJ13914" s="1"/>
      <c r="AK13914" s="1"/>
      <c r="AL13914" s="1"/>
    </row>
    <row r="13915">
      <c r="I13915" s="1"/>
      <c r="J13915" s="1"/>
      <c r="K13915" s="1"/>
      <c r="AA13915" s="1"/>
      <c r="AB13915" s="1"/>
      <c r="AC13915" s="1"/>
      <c r="AJ13915" s="1"/>
      <c r="AK13915" s="1"/>
      <c r="AL13915" s="1"/>
    </row>
    <row r="13916">
      <c r="I13916" s="1"/>
      <c r="J13916" s="1"/>
      <c r="K13916" s="1"/>
      <c r="AA13916" s="1"/>
      <c r="AB13916" s="1"/>
      <c r="AC13916" s="1"/>
      <c r="AJ13916" s="1"/>
      <c r="AK13916" s="1"/>
      <c r="AL13916" s="1"/>
    </row>
    <row r="13917">
      <c r="I13917" s="1"/>
      <c r="J13917" s="1"/>
      <c r="K13917" s="1"/>
      <c r="AA13917" s="1"/>
      <c r="AB13917" s="1"/>
      <c r="AC13917" s="1"/>
      <c r="AJ13917" s="1"/>
      <c r="AK13917" s="1"/>
      <c r="AL13917" s="1"/>
    </row>
    <row r="13918">
      <c r="I13918" s="1"/>
      <c r="J13918" s="1"/>
      <c r="K13918" s="1"/>
      <c r="AA13918" s="1"/>
      <c r="AB13918" s="1"/>
      <c r="AC13918" s="1"/>
      <c r="AJ13918" s="1"/>
      <c r="AK13918" s="1"/>
      <c r="AL13918" s="1"/>
    </row>
    <row r="13919">
      <c r="I13919" s="1"/>
      <c r="J13919" s="1"/>
      <c r="K13919" s="1"/>
      <c r="AA13919" s="1"/>
      <c r="AB13919" s="1"/>
      <c r="AC13919" s="1"/>
      <c r="AJ13919" s="1"/>
      <c r="AK13919" s="1"/>
      <c r="AL13919" s="1"/>
    </row>
    <row r="13920">
      <c r="I13920" s="1"/>
      <c r="J13920" s="1"/>
      <c r="K13920" s="1"/>
      <c r="AA13920" s="1"/>
      <c r="AB13920" s="1"/>
      <c r="AC13920" s="1"/>
      <c r="AJ13920" s="1"/>
      <c r="AK13920" s="1"/>
      <c r="AL13920" s="1"/>
    </row>
    <row r="13921">
      <c r="I13921" s="1"/>
      <c r="J13921" s="1"/>
      <c r="K13921" s="1"/>
      <c r="AA13921" s="1"/>
      <c r="AB13921" s="1"/>
      <c r="AC13921" s="1"/>
      <c r="AJ13921" s="1"/>
      <c r="AK13921" s="1"/>
      <c r="AL13921" s="1"/>
    </row>
    <row r="13922">
      <c r="I13922" s="1"/>
      <c r="J13922" s="1"/>
      <c r="K13922" s="1"/>
      <c r="AA13922" s="1"/>
      <c r="AB13922" s="1"/>
      <c r="AC13922" s="1"/>
      <c r="AJ13922" s="1"/>
      <c r="AK13922" s="1"/>
      <c r="AL13922" s="1"/>
    </row>
    <row r="13923">
      <c r="I13923" s="1"/>
      <c r="J13923" s="1"/>
      <c r="K13923" s="1"/>
      <c r="AA13923" s="1"/>
      <c r="AB13923" s="1"/>
      <c r="AC13923" s="1"/>
      <c r="AJ13923" s="1"/>
      <c r="AK13923" s="1"/>
      <c r="AL13923" s="1"/>
    </row>
    <row r="13924">
      <c r="I13924" s="1"/>
      <c r="J13924" s="1"/>
      <c r="K13924" s="1"/>
      <c r="AA13924" s="1"/>
      <c r="AB13924" s="1"/>
      <c r="AC13924" s="1"/>
      <c r="AJ13924" s="1"/>
      <c r="AK13924" s="1"/>
      <c r="AL13924" s="1"/>
    </row>
    <row r="13925">
      <c r="I13925" s="1"/>
      <c r="J13925" s="1"/>
      <c r="K13925" s="1"/>
      <c r="AA13925" s="1"/>
      <c r="AB13925" s="1"/>
      <c r="AC13925" s="1"/>
      <c r="AJ13925" s="1"/>
      <c r="AK13925" s="1"/>
      <c r="AL13925" s="1"/>
    </row>
    <row r="13926">
      <c r="I13926" s="1"/>
      <c r="J13926" s="1"/>
      <c r="K13926" s="1"/>
      <c r="AA13926" s="1"/>
      <c r="AB13926" s="1"/>
      <c r="AC13926" s="1"/>
      <c r="AJ13926" s="1"/>
      <c r="AK13926" s="1"/>
      <c r="AL13926" s="1"/>
    </row>
    <row r="13927">
      <c r="I13927" s="1"/>
      <c r="J13927" s="1"/>
      <c r="K13927" s="1"/>
      <c r="AA13927" s="1"/>
      <c r="AB13927" s="1"/>
      <c r="AC13927" s="1"/>
      <c r="AJ13927" s="1"/>
      <c r="AK13927" s="1"/>
      <c r="AL13927" s="1"/>
    </row>
    <row r="13928">
      <c r="I13928" s="1"/>
      <c r="J13928" s="1"/>
      <c r="K13928" s="1"/>
      <c r="AA13928" s="1"/>
      <c r="AB13928" s="1"/>
      <c r="AC13928" s="1"/>
      <c r="AJ13928" s="1"/>
      <c r="AK13928" s="1"/>
      <c r="AL13928" s="1"/>
    </row>
    <row r="13929">
      <c r="I13929" s="1"/>
      <c r="J13929" s="1"/>
      <c r="K13929" s="1"/>
      <c r="AA13929" s="1"/>
      <c r="AB13929" s="1"/>
      <c r="AC13929" s="1"/>
      <c r="AJ13929" s="1"/>
      <c r="AK13929" s="1"/>
      <c r="AL13929" s="1"/>
    </row>
    <row r="13930">
      <c r="I13930" s="1"/>
      <c r="J13930" s="1"/>
      <c r="K13930" s="1"/>
      <c r="AA13930" s="1"/>
      <c r="AB13930" s="1"/>
      <c r="AC13930" s="1"/>
      <c r="AJ13930" s="1"/>
      <c r="AK13930" s="1"/>
      <c r="AL13930" s="1"/>
    </row>
    <row r="13931">
      <c r="I13931" s="1"/>
      <c r="J13931" s="1"/>
      <c r="K13931" s="1"/>
      <c r="AA13931" s="1"/>
      <c r="AB13931" s="1"/>
      <c r="AC13931" s="1"/>
      <c r="AJ13931" s="1"/>
      <c r="AK13931" s="1"/>
      <c r="AL13931" s="1"/>
    </row>
    <row r="13932">
      <c r="I13932" s="1"/>
      <c r="J13932" s="1"/>
      <c r="K13932" s="1"/>
      <c r="AA13932" s="1"/>
      <c r="AB13932" s="1"/>
      <c r="AC13932" s="1"/>
      <c r="AJ13932" s="1"/>
      <c r="AK13932" s="1"/>
      <c r="AL13932" s="1"/>
    </row>
    <row r="13933">
      <c r="I13933" s="1"/>
      <c r="J13933" s="1"/>
      <c r="K13933" s="1"/>
      <c r="AA13933" s="1"/>
      <c r="AB13933" s="1"/>
      <c r="AC13933" s="1"/>
      <c r="AJ13933" s="1"/>
      <c r="AK13933" s="1"/>
      <c r="AL13933" s="1"/>
    </row>
    <row r="13934">
      <c r="I13934" s="1"/>
      <c r="J13934" s="1"/>
      <c r="K13934" s="1"/>
      <c r="AA13934" s="1"/>
      <c r="AB13934" s="1"/>
      <c r="AC13934" s="1"/>
      <c r="AJ13934" s="1"/>
      <c r="AK13934" s="1"/>
      <c r="AL13934" s="1"/>
    </row>
    <row r="13935">
      <c r="I13935" s="1"/>
      <c r="J13935" s="1"/>
      <c r="K13935" s="1"/>
      <c r="AA13935" s="1"/>
      <c r="AB13935" s="1"/>
      <c r="AC13935" s="1"/>
      <c r="AJ13935" s="1"/>
      <c r="AK13935" s="1"/>
      <c r="AL13935" s="1"/>
    </row>
    <row r="13936">
      <c r="I13936" s="1"/>
      <c r="J13936" s="1"/>
      <c r="K13936" s="1"/>
      <c r="AA13936" s="1"/>
      <c r="AB13936" s="1"/>
      <c r="AC13936" s="1"/>
      <c r="AJ13936" s="1"/>
      <c r="AK13936" s="1"/>
      <c r="AL13936" s="1"/>
    </row>
    <row r="13937">
      <c r="I13937" s="1"/>
      <c r="J13937" s="1"/>
      <c r="K13937" s="1"/>
      <c r="AA13937" s="1"/>
      <c r="AB13937" s="1"/>
      <c r="AC13937" s="1"/>
      <c r="AJ13937" s="1"/>
      <c r="AK13937" s="1"/>
      <c r="AL13937" s="1"/>
    </row>
    <row r="13938">
      <c r="I13938" s="1"/>
      <c r="J13938" s="1"/>
      <c r="K13938" s="1"/>
      <c r="AA13938" s="1"/>
      <c r="AB13938" s="1"/>
      <c r="AC13938" s="1"/>
      <c r="AJ13938" s="1"/>
      <c r="AK13938" s="1"/>
      <c r="AL13938" s="1"/>
    </row>
    <row r="13939">
      <c r="I13939" s="1"/>
      <c r="J13939" s="1"/>
      <c r="K13939" s="1"/>
      <c r="AA13939" s="1"/>
      <c r="AB13939" s="1"/>
      <c r="AC13939" s="1"/>
      <c r="AJ13939" s="1"/>
      <c r="AK13939" s="1"/>
      <c r="AL13939" s="1"/>
    </row>
    <row r="13940">
      <c r="I13940" s="1"/>
      <c r="J13940" s="1"/>
      <c r="K13940" s="1"/>
      <c r="AA13940" s="1"/>
      <c r="AB13940" s="1"/>
      <c r="AC13940" s="1"/>
      <c r="AJ13940" s="1"/>
      <c r="AK13940" s="1"/>
      <c r="AL13940" s="1"/>
    </row>
    <row r="13941">
      <c r="I13941" s="1"/>
      <c r="J13941" s="1"/>
      <c r="K13941" s="1"/>
      <c r="AA13941" s="1"/>
      <c r="AB13941" s="1"/>
      <c r="AC13941" s="1"/>
      <c r="AJ13941" s="1"/>
      <c r="AK13941" s="1"/>
      <c r="AL13941" s="1"/>
    </row>
    <row r="13942">
      <c r="I13942" s="1"/>
      <c r="J13942" s="1"/>
      <c r="K13942" s="1"/>
      <c r="AA13942" s="1"/>
      <c r="AB13942" s="1"/>
      <c r="AC13942" s="1"/>
      <c r="AJ13942" s="1"/>
      <c r="AK13942" s="1"/>
      <c r="AL13942" s="1"/>
    </row>
    <row r="13943">
      <c r="I13943" s="1"/>
      <c r="J13943" s="1"/>
      <c r="K13943" s="1"/>
      <c r="AA13943" s="1"/>
      <c r="AB13943" s="1"/>
      <c r="AC13943" s="1"/>
      <c r="AJ13943" s="1"/>
      <c r="AK13943" s="1"/>
      <c r="AL13943" s="1"/>
    </row>
    <row r="13944">
      <c r="I13944" s="1"/>
      <c r="J13944" s="1"/>
      <c r="K13944" s="1"/>
      <c r="AA13944" s="1"/>
      <c r="AB13944" s="1"/>
      <c r="AC13944" s="1"/>
      <c r="AJ13944" s="1"/>
      <c r="AK13944" s="1"/>
      <c r="AL13944" s="1"/>
    </row>
    <row r="13945">
      <c r="I13945" s="1"/>
      <c r="J13945" s="1"/>
      <c r="K13945" s="1"/>
      <c r="AA13945" s="1"/>
      <c r="AB13945" s="1"/>
      <c r="AC13945" s="1"/>
      <c r="AJ13945" s="1"/>
      <c r="AK13945" s="1"/>
      <c r="AL13945" s="1"/>
    </row>
    <row r="13946">
      <c r="I13946" s="1"/>
      <c r="J13946" s="1"/>
      <c r="K13946" s="1"/>
      <c r="AA13946" s="1"/>
      <c r="AB13946" s="1"/>
      <c r="AC13946" s="1"/>
      <c r="AJ13946" s="1"/>
      <c r="AK13946" s="1"/>
      <c r="AL13946" s="1"/>
    </row>
    <row r="13947">
      <c r="I13947" s="1"/>
      <c r="J13947" s="1"/>
      <c r="K13947" s="1"/>
      <c r="AA13947" s="1"/>
      <c r="AB13947" s="1"/>
      <c r="AC13947" s="1"/>
      <c r="AJ13947" s="1"/>
      <c r="AK13947" s="1"/>
      <c r="AL13947" s="1"/>
    </row>
    <row r="13948">
      <c r="I13948" s="1"/>
      <c r="J13948" s="1"/>
      <c r="K13948" s="1"/>
      <c r="AA13948" s="1"/>
      <c r="AB13948" s="1"/>
      <c r="AC13948" s="1"/>
      <c r="AJ13948" s="1"/>
      <c r="AK13948" s="1"/>
      <c r="AL13948" s="1"/>
    </row>
    <row r="13949">
      <c r="I13949" s="1"/>
      <c r="J13949" s="1"/>
      <c r="K13949" s="1"/>
      <c r="AA13949" s="1"/>
      <c r="AB13949" s="1"/>
      <c r="AC13949" s="1"/>
      <c r="AJ13949" s="1"/>
      <c r="AK13949" s="1"/>
      <c r="AL13949" s="1"/>
    </row>
    <row r="13950">
      <c r="I13950" s="1"/>
      <c r="J13950" s="1"/>
      <c r="K13950" s="1"/>
      <c r="AA13950" s="1"/>
      <c r="AB13950" s="1"/>
      <c r="AC13950" s="1"/>
      <c r="AJ13950" s="1"/>
      <c r="AK13950" s="1"/>
      <c r="AL13950" s="1"/>
    </row>
    <row r="13951">
      <c r="I13951" s="1"/>
      <c r="J13951" s="1"/>
      <c r="K13951" s="1"/>
      <c r="AA13951" s="1"/>
      <c r="AB13951" s="1"/>
      <c r="AC13951" s="1"/>
      <c r="AJ13951" s="1"/>
      <c r="AK13951" s="1"/>
      <c r="AL13951" s="1"/>
    </row>
    <row r="13952">
      <c r="I13952" s="1"/>
      <c r="J13952" s="1"/>
      <c r="K13952" s="1"/>
      <c r="AA13952" s="1"/>
      <c r="AB13952" s="1"/>
      <c r="AC13952" s="1"/>
      <c r="AJ13952" s="1"/>
      <c r="AK13952" s="1"/>
      <c r="AL13952" s="1"/>
    </row>
    <row r="13953">
      <c r="I13953" s="1"/>
      <c r="J13953" s="1"/>
      <c r="K13953" s="1"/>
      <c r="AA13953" s="1"/>
      <c r="AB13953" s="1"/>
      <c r="AC13953" s="1"/>
      <c r="AJ13953" s="1"/>
      <c r="AK13953" s="1"/>
      <c r="AL13953" s="1"/>
    </row>
    <row r="13954">
      <c r="I13954" s="1"/>
      <c r="J13954" s="1"/>
      <c r="K13954" s="1"/>
      <c r="AA13954" s="1"/>
      <c r="AB13954" s="1"/>
      <c r="AC13954" s="1"/>
      <c r="AJ13954" s="1"/>
      <c r="AK13954" s="1"/>
      <c r="AL13954" s="1"/>
    </row>
    <row r="13955">
      <c r="I13955" s="1"/>
      <c r="J13955" s="1"/>
      <c r="K13955" s="1"/>
      <c r="AA13955" s="1"/>
      <c r="AB13955" s="1"/>
      <c r="AC13955" s="1"/>
      <c r="AJ13955" s="1"/>
      <c r="AK13955" s="1"/>
      <c r="AL13955" s="1"/>
    </row>
    <row r="13956">
      <c r="I13956" s="1"/>
      <c r="J13956" s="1"/>
      <c r="K13956" s="1"/>
      <c r="AA13956" s="1"/>
      <c r="AB13956" s="1"/>
      <c r="AC13956" s="1"/>
      <c r="AJ13956" s="1"/>
      <c r="AK13956" s="1"/>
      <c r="AL13956" s="1"/>
    </row>
    <row r="13957">
      <c r="I13957" s="1"/>
      <c r="J13957" s="1"/>
      <c r="K13957" s="1"/>
      <c r="AA13957" s="1"/>
      <c r="AB13957" s="1"/>
      <c r="AC13957" s="1"/>
      <c r="AJ13957" s="1"/>
      <c r="AK13957" s="1"/>
      <c r="AL13957" s="1"/>
    </row>
    <row r="13958">
      <c r="I13958" s="1"/>
      <c r="J13958" s="1"/>
      <c r="K13958" s="1"/>
      <c r="AA13958" s="1"/>
      <c r="AB13958" s="1"/>
      <c r="AC13958" s="1"/>
      <c r="AJ13958" s="1"/>
      <c r="AK13958" s="1"/>
      <c r="AL13958" s="1"/>
    </row>
    <row r="13959">
      <c r="I13959" s="1"/>
      <c r="J13959" s="1"/>
      <c r="K13959" s="1"/>
      <c r="AA13959" s="1"/>
      <c r="AB13959" s="1"/>
      <c r="AC13959" s="1"/>
      <c r="AJ13959" s="1"/>
      <c r="AK13959" s="1"/>
      <c r="AL13959" s="1"/>
    </row>
    <row r="13960">
      <c r="I13960" s="1"/>
      <c r="J13960" s="1"/>
      <c r="K13960" s="1"/>
      <c r="AA13960" s="1"/>
      <c r="AB13960" s="1"/>
      <c r="AC13960" s="1"/>
      <c r="AJ13960" s="1"/>
      <c r="AK13960" s="1"/>
      <c r="AL13960" s="1"/>
    </row>
    <row r="13961">
      <c r="I13961" s="1"/>
      <c r="J13961" s="1"/>
      <c r="K13961" s="1"/>
      <c r="AA13961" s="1"/>
      <c r="AB13961" s="1"/>
      <c r="AC13961" s="1"/>
      <c r="AJ13961" s="1"/>
      <c r="AK13961" s="1"/>
      <c r="AL13961" s="1"/>
    </row>
    <row r="13962">
      <c r="I13962" s="1"/>
      <c r="J13962" s="1"/>
      <c r="K13962" s="1"/>
      <c r="AA13962" s="1"/>
      <c r="AB13962" s="1"/>
      <c r="AC13962" s="1"/>
      <c r="AJ13962" s="1"/>
      <c r="AK13962" s="1"/>
      <c r="AL13962" s="1"/>
    </row>
    <row r="13963">
      <c r="I13963" s="1"/>
      <c r="J13963" s="1"/>
      <c r="K13963" s="1"/>
      <c r="AA13963" s="1"/>
      <c r="AB13963" s="1"/>
      <c r="AC13963" s="1"/>
      <c r="AJ13963" s="1"/>
      <c r="AK13963" s="1"/>
      <c r="AL13963" s="1"/>
    </row>
    <row r="13964">
      <c r="I13964" s="1"/>
      <c r="J13964" s="1"/>
      <c r="K13964" s="1"/>
      <c r="AA13964" s="1"/>
      <c r="AB13964" s="1"/>
      <c r="AC13964" s="1"/>
      <c r="AJ13964" s="1"/>
      <c r="AK13964" s="1"/>
      <c r="AL13964" s="1"/>
    </row>
    <row r="13965">
      <c r="I13965" s="1"/>
      <c r="J13965" s="1"/>
      <c r="K13965" s="1"/>
      <c r="AA13965" s="1"/>
      <c r="AB13965" s="1"/>
      <c r="AC13965" s="1"/>
      <c r="AJ13965" s="1"/>
      <c r="AK13965" s="1"/>
      <c r="AL13965" s="1"/>
    </row>
    <row r="13966">
      <c r="I13966" s="1"/>
      <c r="J13966" s="1"/>
      <c r="K13966" s="1"/>
      <c r="AA13966" s="1"/>
      <c r="AB13966" s="1"/>
      <c r="AC13966" s="1"/>
      <c r="AJ13966" s="1"/>
      <c r="AK13966" s="1"/>
      <c r="AL13966" s="1"/>
    </row>
    <row r="13967">
      <c r="I13967" s="1"/>
      <c r="J13967" s="1"/>
      <c r="K13967" s="1"/>
      <c r="AA13967" s="1"/>
      <c r="AB13967" s="1"/>
      <c r="AC13967" s="1"/>
      <c r="AJ13967" s="1"/>
      <c r="AK13967" s="1"/>
      <c r="AL13967" s="1"/>
    </row>
    <row r="13968">
      <c r="I13968" s="1"/>
      <c r="J13968" s="1"/>
      <c r="K13968" s="1"/>
      <c r="AA13968" s="1"/>
      <c r="AB13968" s="1"/>
      <c r="AC13968" s="1"/>
      <c r="AJ13968" s="1"/>
      <c r="AK13968" s="1"/>
      <c r="AL13968" s="1"/>
    </row>
    <row r="13969">
      <c r="I13969" s="1"/>
      <c r="J13969" s="1"/>
      <c r="K13969" s="1"/>
      <c r="AA13969" s="1"/>
      <c r="AB13969" s="1"/>
      <c r="AC13969" s="1"/>
      <c r="AJ13969" s="1"/>
      <c r="AK13969" s="1"/>
      <c r="AL13969" s="1"/>
    </row>
    <row r="13970">
      <c r="I13970" s="1"/>
      <c r="J13970" s="1"/>
      <c r="K13970" s="1"/>
      <c r="AA13970" s="1"/>
      <c r="AB13970" s="1"/>
      <c r="AC13970" s="1"/>
      <c r="AJ13970" s="1"/>
      <c r="AK13970" s="1"/>
      <c r="AL13970" s="1"/>
    </row>
    <row r="13971">
      <c r="I13971" s="1"/>
      <c r="J13971" s="1"/>
      <c r="K13971" s="1"/>
      <c r="AA13971" s="1"/>
      <c r="AB13971" s="1"/>
      <c r="AC13971" s="1"/>
      <c r="AJ13971" s="1"/>
      <c r="AK13971" s="1"/>
      <c r="AL13971" s="1"/>
    </row>
    <row r="13972">
      <c r="I13972" s="1"/>
      <c r="J13972" s="1"/>
      <c r="K13972" s="1"/>
      <c r="AA13972" s="1"/>
      <c r="AB13972" s="1"/>
      <c r="AC13972" s="1"/>
      <c r="AJ13972" s="1"/>
      <c r="AK13972" s="1"/>
      <c r="AL13972" s="1"/>
    </row>
    <row r="13973">
      <c r="I13973" s="1"/>
      <c r="J13973" s="1"/>
      <c r="K13973" s="1"/>
      <c r="AA13973" s="1"/>
      <c r="AB13973" s="1"/>
      <c r="AC13973" s="1"/>
      <c r="AJ13973" s="1"/>
      <c r="AK13973" s="1"/>
      <c r="AL13973" s="1"/>
    </row>
    <row r="13974">
      <c r="I13974" s="1"/>
      <c r="J13974" s="1"/>
      <c r="K13974" s="1"/>
      <c r="AA13974" s="1"/>
      <c r="AB13974" s="1"/>
      <c r="AC13974" s="1"/>
      <c r="AJ13974" s="1"/>
      <c r="AK13974" s="1"/>
      <c r="AL13974" s="1"/>
    </row>
    <row r="13975">
      <c r="I13975" s="1"/>
      <c r="J13975" s="1"/>
      <c r="K13975" s="1"/>
      <c r="AA13975" s="1"/>
      <c r="AB13975" s="1"/>
      <c r="AC13975" s="1"/>
      <c r="AJ13975" s="1"/>
      <c r="AK13975" s="1"/>
      <c r="AL13975" s="1"/>
    </row>
    <row r="13976">
      <c r="I13976" s="1"/>
      <c r="J13976" s="1"/>
      <c r="K13976" s="1"/>
      <c r="AA13976" s="1"/>
      <c r="AB13976" s="1"/>
      <c r="AC13976" s="1"/>
      <c r="AJ13976" s="1"/>
      <c r="AK13976" s="1"/>
      <c r="AL13976" s="1"/>
    </row>
    <row r="13977">
      <c r="I13977" s="1"/>
      <c r="J13977" s="1"/>
      <c r="K13977" s="1"/>
      <c r="AA13977" s="1"/>
      <c r="AB13977" s="1"/>
      <c r="AC13977" s="1"/>
      <c r="AJ13977" s="1"/>
      <c r="AK13977" s="1"/>
      <c r="AL13977" s="1"/>
    </row>
    <row r="13978">
      <c r="I13978" s="1"/>
      <c r="J13978" s="1"/>
      <c r="K13978" s="1"/>
      <c r="AA13978" s="1"/>
      <c r="AB13978" s="1"/>
      <c r="AC13978" s="1"/>
      <c r="AJ13978" s="1"/>
      <c r="AK13978" s="1"/>
      <c r="AL13978" s="1"/>
    </row>
    <row r="13979">
      <c r="I13979" s="1"/>
      <c r="J13979" s="1"/>
      <c r="K13979" s="1"/>
      <c r="AA13979" s="1"/>
      <c r="AB13979" s="1"/>
      <c r="AC13979" s="1"/>
      <c r="AJ13979" s="1"/>
      <c r="AK13979" s="1"/>
      <c r="AL13979" s="1"/>
    </row>
    <row r="13980">
      <c r="I13980" s="1"/>
      <c r="J13980" s="1"/>
      <c r="K13980" s="1"/>
      <c r="AA13980" s="1"/>
      <c r="AB13980" s="1"/>
      <c r="AC13980" s="1"/>
      <c r="AJ13980" s="1"/>
      <c r="AK13980" s="1"/>
      <c r="AL13980" s="1"/>
    </row>
    <row r="13981">
      <c r="I13981" s="1"/>
      <c r="J13981" s="1"/>
      <c r="K13981" s="1"/>
      <c r="AA13981" s="1"/>
      <c r="AB13981" s="1"/>
      <c r="AC13981" s="1"/>
      <c r="AJ13981" s="1"/>
      <c r="AK13981" s="1"/>
      <c r="AL13981" s="1"/>
    </row>
    <row r="13982">
      <c r="I13982" s="1"/>
      <c r="J13982" s="1"/>
      <c r="K13982" s="1"/>
      <c r="AA13982" s="1"/>
      <c r="AB13982" s="1"/>
      <c r="AC13982" s="1"/>
      <c r="AJ13982" s="1"/>
      <c r="AK13982" s="1"/>
      <c r="AL13982" s="1"/>
    </row>
    <row r="13983">
      <c r="I13983" s="1"/>
      <c r="J13983" s="1"/>
      <c r="K13983" s="1"/>
      <c r="AA13983" s="1"/>
      <c r="AB13983" s="1"/>
      <c r="AC13983" s="1"/>
      <c r="AJ13983" s="1"/>
      <c r="AK13983" s="1"/>
      <c r="AL13983" s="1"/>
    </row>
    <row r="13984">
      <c r="I13984" s="1"/>
      <c r="J13984" s="1"/>
      <c r="K13984" s="1"/>
      <c r="AA13984" s="1"/>
      <c r="AB13984" s="1"/>
      <c r="AC13984" s="1"/>
      <c r="AJ13984" s="1"/>
      <c r="AK13984" s="1"/>
      <c r="AL13984" s="1"/>
    </row>
    <row r="13985">
      <c r="I13985" s="1"/>
      <c r="J13985" s="1"/>
      <c r="K13985" s="1"/>
      <c r="AA13985" s="1"/>
      <c r="AB13985" s="1"/>
      <c r="AC13985" s="1"/>
      <c r="AJ13985" s="1"/>
      <c r="AK13985" s="1"/>
      <c r="AL13985" s="1"/>
    </row>
    <row r="13986">
      <c r="I13986" s="1"/>
      <c r="J13986" s="1"/>
      <c r="K13986" s="1"/>
      <c r="AA13986" s="1"/>
      <c r="AB13986" s="1"/>
      <c r="AC13986" s="1"/>
      <c r="AJ13986" s="1"/>
      <c r="AK13986" s="1"/>
      <c r="AL13986" s="1"/>
    </row>
    <row r="13987">
      <c r="I13987" s="1"/>
      <c r="J13987" s="1"/>
      <c r="K13987" s="1"/>
      <c r="AA13987" s="1"/>
      <c r="AB13987" s="1"/>
      <c r="AC13987" s="1"/>
      <c r="AJ13987" s="1"/>
      <c r="AK13987" s="1"/>
      <c r="AL13987" s="1"/>
    </row>
    <row r="13988">
      <c r="I13988" s="1"/>
      <c r="J13988" s="1"/>
      <c r="K13988" s="1"/>
      <c r="AA13988" s="1"/>
      <c r="AB13988" s="1"/>
      <c r="AC13988" s="1"/>
      <c r="AJ13988" s="1"/>
      <c r="AK13988" s="1"/>
      <c r="AL13988" s="1"/>
    </row>
    <row r="13989">
      <c r="I13989" s="1"/>
      <c r="J13989" s="1"/>
      <c r="K13989" s="1"/>
      <c r="AA13989" s="1"/>
      <c r="AB13989" s="1"/>
      <c r="AC13989" s="1"/>
      <c r="AJ13989" s="1"/>
      <c r="AK13989" s="1"/>
      <c r="AL13989" s="1"/>
    </row>
    <row r="13990">
      <c r="I13990" s="1"/>
      <c r="J13990" s="1"/>
      <c r="K13990" s="1"/>
      <c r="AA13990" s="1"/>
      <c r="AB13990" s="1"/>
      <c r="AC13990" s="1"/>
      <c r="AJ13990" s="1"/>
      <c r="AK13990" s="1"/>
      <c r="AL13990" s="1"/>
    </row>
    <row r="13991">
      <c r="I13991" s="1"/>
      <c r="J13991" s="1"/>
      <c r="K13991" s="1"/>
      <c r="AA13991" s="1"/>
      <c r="AB13991" s="1"/>
      <c r="AC13991" s="1"/>
      <c r="AJ13991" s="1"/>
      <c r="AK13991" s="1"/>
      <c r="AL13991" s="1"/>
    </row>
    <row r="13992">
      <c r="I13992" s="1"/>
      <c r="J13992" s="1"/>
      <c r="K13992" s="1"/>
      <c r="AA13992" s="1"/>
      <c r="AB13992" s="1"/>
      <c r="AC13992" s="1"/>
      <c r="AJ13992" s="1"/>
      <c r="AK13992" s="1"/>
      <c r="AL13992" s="1"/>
    </row>
    <row r="13993">
      <c r="I13993" s="1"/>
      <c r="J13993" s="1"/>
      <c r="K13993" s="1"/>
      <c r="AA13993" s="1"/>
      <c r="AB13993" s="1"/>
      <c r="AC13993" s="1"/>
      <c r="AJ13993" s="1"/>
      <c r="AK13993" s="1"/>
      <c r="AL13993" s="1"/>
    </row>
    <row r="13994">
      <c r="I13994" s="1"/>
      <c r="J13994" s="1"/>
      <c r="K13994" s="1"/>
      <c r="AA13994" s="1"/>
      <c r="AB13994" s="1"/>
      <c r="AC13994" s="1"/>
      <c r="AJ13994" s="1"/>
      <c r="AK13994" s="1"/>
      <c r="AL13994" s="1"/>
    </row>
    <row r="13995">
      <c r="I13995" s="1"/>
      <c r="J13995" s="1"/>
      <c r="K13995" s="1"/>
      <c r="AA13995" s="1"/>
      <c r="AB13995" s="1"/>
      <c r="AC13995" s="1"/>
      <c r="AJ13995" s="1"/>
      <c r="AK13995" s="1"/>
      <c r="AL13995" s="1"/>
    </row>
    <row r="13996">
      <c r="I13996" s="1"/>
      <c r="J13996" s="1"/>
      <c r="K13996" s="1"/>
      <c r="AA13996" s="1"/>
      <c r="AB13996" s="1"/>
      <c r="AC13996" s="1"/>
      <c r="AJ13996" s="1"/>
      <c r="AK13996" s="1"/>
      <c r="AL13996" s="1"/>
    </row>
    <row r="13997">
      <c r="I13997" s="1"/>
      <c r="J13997" s="1"/>
      <c r="K13997" s="1"/>
      <c r="AA13997" s="1"/>
      <c r="AB13997" s="1"/>
      <c r="AC13997" s="1"/>
      <c r="AJ13997" s="1"/>
      <c r="AK13997" s="1"/>
      <c r="AL13997" s="1"/>
    </row>
    <row r="13998">
      <c r="I13998" s="1"/>
      <c r="J13998" s="1"/>
      <c r="K13998" s="1"/>
      <c r="AA13998" s="1"/>
      <c r="AB13998" s="1"/>
      <c r="AC13998" s="1"/>
      <c r="AJ13998" s="1"/>
      <c r="AK13998" s="1"/>
      <c r="AL13998" s="1"/>
    </row>
    <row r="13999">
      <c r="I13999" s="1"/>
      <c r="J13999" s="1"/>
      <c r="K13999" s="1"/>
      <c r="AA13999" s="1"/>
      <c r="AB13999" s="1"/>
      <c r="AC13999" s="1"/>
      <c r="AJ13999" s="1"/>
      <c r="AK13999" s="1"/>
      <c r="AL13999" s="1"/>
    </row>
    <row r="14000">
      <c r="I14000" s="1"/>
      <c r="J14000" s="1"/>
      <c r="K14000" s="1"/>
      <c r="AA14000" s="1"/>
      <c r="AB14000" s="1"/>
      <c r="AC14000" s="1"/>
      <c r="AJ14000" s="1"/>
      <c r="AK14000" s="1"/>
      <c r="AL14000" s="1"/>
    </row>
    <row r="14001">
      <c r="I14001" s="1"/>
      <c r="J14001" s="1"/>
      <c r="K14001" s="1"/>
      <c r="AA14001" s="1"/>
      <c r="AB14001" s="1"/>
      <c r="AC14001" s="1"/>
      <c r="AJ14001" s="1"/>
      <c r="AK14001" s="1"/>
      <c r="AL14001" s="1"/>
    </row>
    <row r="14002">
      <c r="I14002" s="1"/>
      <c r="J14002" s="1"/>
      <c r="K14002" s="1"/>
      <c r="AA14002" s="1"/>
      <c r="AB14002" s="1"/>
      <c r="AC14002" s="1"/>
      <c r="AJ14002" s="1"/>
      <c r="AK14002" s="1"/>
      <c r="AL14002" s="1"/>
    </row>
    <row r="14003">
      <c r="I14003" s="1"/>
      <c r="J14003" s="1"/>
      <c r="K14003" s="1"/>
      <c r="AA14003" s="1"/>
      <c r="AB14003" s="1"/>
      <c r="AC14003" s="1"/>
      <c r="AJ14003" s="1"/>
      <c r="AK14003" s="1"/>
      <c r="AL14003" s="1"/>
    </row>
    <row r="14004">
      <c r="I14004" s="1"/>
      <c r="J14004" s="1"/>
      <c r="K14004" s="1"/>
      <c r="AA14004" s="1"/>
      <c r="AB14004" s="1"/>
      <c r="AC14004" s="1"/>
      <c r="AJ14004" s="1"/>
      <c r="AK14004" s="1"/>
      <c r="AL14004" s="1"/>
    </row>
    <row r="14005">
      <c r="I14005" s="1"/>
      <c r="J14005" s="1"/>
      <c r="K14005" s="1"/>
      <c r="AA14005" s="1"/>
      <c r="AB14005" s="1"/>
      <c r="AC14005" s="1"/>
      <c r="AJ14005" s="1"/>
      <c r="AK14005" s="1"/>
      <c r="AL14005" s="1"/>
    </row>
    <row r="14006">
      <c r="I14006" s="1"/>
      <c r="J14006" s="1"/>
      <c r="K14006" s="1"/>
      <c r="AA14006" s="1"/>
      <c r="AB14006" s="1"/>
      <c r="AC14006" s="1"/>
      <c r="AJ14006" s="1"/>
      <c r="AK14006" s="1"/>
      <c r="AL14006" s="1"/>
    </row>
    <row r="14007">
      <c r="I14007" s="1"/>
      <c r="J14007" s="1"/>
      <c r="K14007" s="1"/>
      <c r="AA14007" s="1"/>
      <c r="AB14007" s="1"/>
      <c r="AC14007" s="1"/>
      <c r="AJ14007" s="1"/>
      <c r="AK14007" s="1"/>
      <c r="AL14007" s="1"/>
    </row>
    <row r="14008">
      <c r="I14008" s="1"/>
      <c r="J14008" s="1"/>
      <c r="K14008" s="1"/>
      <c r="AA14008" s="1"/>
      <c r="AB14008" s="1"/>
      <c r="AC14008" s="1"/>
      <c r="AJ14008" s="1"/>
      <c r="AK14008" s="1"/>
      <c r="AL14008" s="1"/>
    </row>
    <row r="14009">
      <c r="I14009" s="1"/>
      <c r="J14009" s="1"/>
      <c r="K14009" s="1"/>
      <c r="AA14009" s="1"/>
      <c r="AB14009" s="1"/>
      <c r="AC14009" s="1"/>
      <c r="AJ14009" s="1"/>
      <c r="AK14009" s="1"/>
      <c r="AL14009" s="1"/>
    </row>
    <row r="14010">
      <c r="I14010" s="1"/>
      <c r="J14010" s="1"/>
      <c r="K14010" s="1"/>
      <c r="AA14010" s="1"/>
      <c r="AB14010" s="1"/>
      <c r="AC14010" s="1"/>
      <c r="AJ14010" s="1"/>
      <c r="AK14010" s="1"/>
      <c r="AL14010" s="1"/>
    </row>
    <row r="14011">
      <c r="I14011" s="1"/>
      <c r="J14011" s="1"/>
      <c r="K14011" s="1"/>
      <c r="AA14011" s="1"/>
      <c r="AB14011" s="1"/>
      <c r="AC14011" s="1"/>
      <c r="AJ14011" s="1"/>
      <c r="AK14011" s="1"/>
      <c r="AL14011" s="1"/>
    </row>
    <row r="14012">
      <c r="I14012" s="1"/>
      <c r="J14012" s="1"/>
      <c r="K14012" s="1"/>
      <c r="AA14012" s="1"/>
      <c r="AB14012" s="1"/>
      <c r="AC14012" s="1"/>
      <c r="AJ14012" s="1"/>
      <c r="AK14012" s="1"/>
      <c r="AL14012" s="1"/>
    </row>
    <row r="14013">
      <c r="I14013" s="1"/>
      <c r="J14013" s="1"/>
      <c r="K14013" s="1"/>
      <c r="AA14013" s="1"/>
      <c r="AB14013" s="1"/>
      <c r="AC14013" s="1"/>
      <c r="AJ14013" s="1"/>
      <c r="AK14013" s="1"/>
      <c r="AL14013" s="1"/>
    </row>
    <row r="14014">
      <c r="I14014" s="1"/>
      <c r="J14014" s="1"/>
      <c r="K14014" s="1"/>
      <c r="AA14014" s="1"/>
      <c r="AB14014" s="1"/>
      <c r="AC14014" s="1"/>
      <c r="AJ14014" s="1"/>
      <c r="AK14014" s="1"/>
      <c r="AL14014" s="1"/>
    </row>
    <row r="14015">
      <c r="I14015" s="1"/>
      <c r="J14015" s="1"/>
      <c r="K14015" s="1"/>
      <c r="AA14015" s="1"/>
      <c r="AB14015" s="1"/>
      <c r="AC14015" s="1"/>
      <c r="AJ14015" s="1"/>
      <c r="AK14015" s="1"/>
      <c r="AL14015" s="1"/>
    </row>
    <row r="14016">
      <c r="I14016" s="1"/>
      <c r="J14016" s="1"/>
      <c r="K14016" s="1"/>
      <c r="AA14016" s="1"/>
      <c r="AB14016" s="1"/>
      <c r="AC14016" s="1"/>
      <c r="AJ14016" s="1"/>
      <c r="AK14016" s="1"/>
      <c r="AL14016" s="1"/>
    </row>
    <row r="14017">
      <c r="I14017" s="1"/>
      <c r="J14017" s="1"/>
      <c r="K14017" s="1"/>
      <c r="AA14017" s="1"/>
      <c r="AB14017" s="1"/>
      <c r="AC14017" s="1"/>
      <c r="AJ14017" s="1"/>
      <c r="AK14017" s="1"/>
      <c r="AL14017" s="1"/>
    </row>
    <row r="14018">
      <c r="I14018" s="1"/>
      <c r="J14018" s="1"/>
      <c r="K14018" s="1"/>
      <c r="AA14018" s="1"/>
      <c r="AB14018" s="1"/>
      <c r="AC14018" s="1"/>
      <c r="AJ14018" s="1"/>
      <c r="AK14018" s="1"/>
      <c r="AL14018" s="1"/>
    </row>
    <row r="14019">
      <c r="I14019" s="1"/>
      <c r="J14019" s="1"/>
      <c r="K14019" s="1"/>
      <c r="AA14019" s="1"/>
      <c r="AB14019" s="1"/>
      <c r="AC14019" s="1"/>
      <c r="AJ14019" s="1"/>
      <c r="AK14019" s="1"/>
      <c r="AL14019" s="1"/>
    </row>
    <row r="14020">
      <c r="I14020" s="1"/>
      <c r="J14020" s="1"/>
      <c r="K14020" s="1"/>
      <c r="AA14020" s="1"/>
      <c r="AB14020" s="1"/>
      <c r="AC14020" s="1"/>
      <c r="AJ14020" s="1"/>
      <c r="AK14020" s="1"/>
      <c r="AL14020" s="1"/>
    </row>
    <row r="14021">
      <c r="I14021" s="1"/>
      <c r="J14021" s="1"/>
      <c r="K14021" s="1"/>
      <c r="AA14021" s="1"/>
      <c r="AB14021" s="1"/>
      <c r="AC14021" s="1"/>
      <c r="AJ14021" s="1"/>
      <c r="AK14021" s="1"/>
      <c r="AL14021" s="1"/>
    </row>
    <row r="14022">
      <c r="I14022" s="1"/>
      <c r="J14022" s="1"/>
      <c r="K14022" s="1"/>
      <c r="AA14022" s="1"/>
      <c r="AB14022" s="1"/>
      <c r="AC14022" s="1"/>
      <c r="AJ14022" s="1"/>
      <c r="AK14022" s="1"/>
      <c r="AL14022" s="1"/>
    </row>
    <row r="14023">
      <c r="I14023" s="1"/>
      <c r="J14023" s="1"/>
      <c r="K14023" s="1"/>
      <c r="AA14023" s="1"/>
      <c r="AB14023" s="1"/>
      <c r="AC14023" s="1"/>
      <c r="AJ14023" s="1"/>
      <c r="AK14023" s="1"/>
      <c r="AL14023" s="1"/>
    </row>
    <row r="14024">
      <c r="I14024" s="1"/>
      <c r="J14024" s="1"/>
      <c r="K14024" s="1"/>
      <c r="AA14024" s="1"/>
      <c r="AB14024" s="1"/>
      <c r="AC14024" s="1"/>
      <c r="AJ14024" s="1"/>
      <c r="AK14024" s="1"/>
      <c r="AL14024" s="1"/>
    </row>
    <row r="14025">
      <c r="I14025" s="1"/>
      <c r="J14025" s="1"/>
      <c r="K14025" s="1"/>
      <c r="AA14025" s="1"/>
      <c r="AB14025" s="1"/>
      <c r="AC14025" s="1"/>
      <c r="AJ14025" s="1"/>
      <c r="AK14025" s="1"/>
      <c r="AL14025" s="1"/>
    </row>
    <row r="14026">
      <c r="I14026" s="1"/>
      <c r="J14026" s="1"/>
      <c r="K14026" s="1"/>
      <c r="AA14026" s="1"/>
      <c r="AB14026" s="1"/>
      <c r="AC14026" s="1"/>
      <c r="AJ14026" s="1"/>
      <c r="AK14026" s="1"/>
      <c r="AL14026" s="1"/>
    </row>
    <row r="14027">
      <c r="I14027" s="1"/>
      <c r="J14027" s="1"/>
      <c r="K14027" s="1"/>
      <c r="AA14027" s="1"/>
      <c r="AB14027" s="1"/>
      <c r="AC14027" s="1"/>
      <c r="AJ14027" s="1"/>
      <c r="AK14027" s="1"/>
      <c r="AL14027" s="1"/>
    </row>
    <row r="14028">
      <c r="I14028" s="1"/>
      <c r="J14028" s="1"/>
      <c r="K14028" s="1"/>
      <c r="AA14028" s="1"/>
      <c r="AB14028" s="1"/>
      <c r="AC14028" s="1"/>
      <c r="AJ14028" s="1"/>
      <c r="AK14028" s="1"/>
      <c r="AL14028" s="1"/>
    </row>
    <row r="14029">
      <c r="I14029" s="1"/>
      <c r="J14029" s="1"/>
      <c r="K14029" s="1"/>
      <c r="AA14029" s="1"/>
      <c r="AB14029" s="1"/>
      <c r="AC14029" s="1"/>
      <c r="AJ14029" s="1"/>
      <c r="AK14029" s="1"/>
      <c r="AL14029" s="1"/>
    </row>
    <row r="14030">
      <c r="I14030" s="1"/>
      <c r="J14030" s="1"/>
      <c r="K14030" s="1"/>
      <c r="AA14030" s="1"/>
      <c r="AB14030" s="1"/>
      <c r="AC14030" s="1"/>
      <c r="AJ14030" s="1"/>
      <c r="AK14030" s="1"/>
      <c r="AL14030" s="1"/>
    </row>
    <row r="14031">
      <c r="I14031" s="1"/>
      <c r="J14031" s="1"/>
      <c r="K14031" s="1"/>
      <c r="AA14031" s="1"/>
      <c r="AB14031" s="1"/>
      <c r="AC14031" s="1"/>
      <c r="AJ14031" s="1"/>
      <c r="AK14031" s="1"/>
      <c r="AL14031" s="1"/>
    </row>
    <row r="14032">
      <c r="I14032" s="1"/>
      <c r="J14032" s="1"/>
      <c r="K14032" s="1"/>
      <c r="AA14032" s="1"/>
      <c r="AB14032" s="1"/>
      <c r="AC14032" s="1"/>
      <c r="AJ14032" s="1"/>
      <c r="AK14032" s="1"/>
      <c r="AL14032" s="1"/>
    </row>
    <row r="14033">
      <c r="I14033" s="1"/>
      <c r="J14033" s="1"/>
      <c r="K14033" s="1"/>
      <c r="AA14033" s="1"/>
      <c r="AB14033" s="1"/>
      <c r="AC14033" s="1"/>
      <c r="AJ14033" s="1"/>
      <c r="AK14033" s="1"/>
      <c r="AL14033" s="1"/>
    </row>
    <row r="14034">
      <c r="I14034" s="1"/>
      <c r="J14034" s="1"/>
      <c r="K14034" s="1"/>
      <c r="AA14034" s="1"/>
      <c r="AB14034" s="1"/>
      <c r="AC14034" s="1"/>
      <c r="AJ14034" s="1"/>
      <c r="AK14034" s="1"/>
      <c r="AL14034" s="1"/>
    </row>
    <row r="14035">
      <c r="I14035" s="1"/>
      <c r="J14035" s="1"/>
      <c r="K14035" s="1"/>
      <c r="AA14035" s="1"/>
      <c r="AB14035" s="1"/>
      <c r="AC14035" s="1"/>
      <c r="AJ14035" s="1"/>
      <c r="AK14035" s="1"/>
      <c r="AL14035" s="1"/>
    </row>
    <row r="14036">
      <c r="I14036" s="1"/>
      <c r="J14036" s="1"/>
      <c r="K14036" s="1"/>
      <c r="AA14036" s="1"/>
      <c r="AB14036" s="1"/>
      <c r="AC14036" s="1"/>
      <c r="AJ14036" s="1"/>
      <c r="AK14036" s="1"/>
      <c r="AL14036" s="1"/>
    </row>
    <row r="14037">
      <c r="I14037" s="1"/>
      <c r="J14037" s="1"/>
      <c r="K14037" s="1"/>
      <c r="AA14037" s="1"/>
      <c r="AB14037" s="1"/>
      <c r="AC14037" s="1"/>
      <c r="AJ14037" s="1"/>
      <c r="AK14037" s="1"/>
      <c r="AL14037" s="1"/>
    </row>
    <row r="14038">
      <c r="I14038" s="1"/>
      <c r="J14038" s="1"/>
      <c r="K14038" s="1"/>
      <c r="AA14038" s="1"/>
      <c r="AB14038" s="1"/>
      <c r="AC14038" s="1"/>
      <c r="AJ14038" s="1"/>
      <c r="AK14038" s="1"/>
      <c r="AL14038" s="1"/>
    </row>
    <row r="14039">
      <c r="I14039" s="1"/>
      <c r="J14039" s="1"/>
      <c r="K14039" s="1"/>
      <c r="AA14039" s="1"/>
      <c r="AB14039" s="1"/>
      <c r="AC14039" s="1"/>
      <c r="AJ14039" s="1"/>
      <c r="AK14039" s="1"/>
      <c r="AL14039" s="1"/>
    </row>
    <row r="14040">
      <c r="I14040" s="1"/>
      <c r="J14040" s="1"/>
      <c r="K14040" s="1"/>
      <c r="AA14040" s="1"/>
      <c r="AB14040" s="1"/>
      <c r="AC14040" s="1"/>
      <c r="AJ14040" s="1"/>
      <c r="AK14040" s="1"/>
      <c r="AL14040" s="1"/>
    </row>
    <row r="14041">
      <c r="I14041" s="1"/>
      <c r="J14041" s="1"/>
      <c r="K14041" s="1"/>
      <c r="AA14041" s="1"/>
      <c r="AB14041" s="1"/>
      <c r="AC14041" s="1"/>
      <c r="AJ14041" s="1"/>
      <c r="AK14041" s="1"/>
      <c r="AL14041" s="1"/>
    </row>
    <row r="14042">
      <c r="I14042" s="1"/>
      <c r="J14042" s="1"/>
      <c r="K14042" s="1"/>
      <c r="AA14042" s="1"/>
      <c r="AB14042" s="1"/>
      <c r="AC14042" s="1"/>
      <c r="AJ14042" s="1"/>
      <c r="AK14042" s="1"/>
      <c r="AL14042" s="1"/>
    </row>
    <row r="14043">
      <c r="I14043" s="1"/>
      <c r="J14043" s="1"/>
      <c r="K14043" s="1"/>
      <c r="AA14043" s="1"/>
      <c r="AB14043" s="1"/>
      <c r="AC14043" s="1"/>
      <c r="AJ14043" s="1"/>
      <c r="AK14043" s="1"/>
      <c r="AL14043" s="1"/>
    </row>
    <row r="14044">
      <c r="I14044" s="1"/>
      <c r="J14044" s="1"/>
      <c r="K14044" s="1"/>
      <c r="AA14044" s="1"/>
      <c r="AB14044" s="1"/>
      <c r="AC14044" s="1"/>
      <c r="AJ14044" s="1"/>
      <c r="AK14044" s="1"/>
      <c r="AL14044" s="1"/>
    </row>
    <row r="14045">
      <c r="I14045" s="1"/>
      <c r="J14045" s="1"/>
      <c r="K14045" s="1"/>
      <c r="AA14045" s="1"/>
      <c r="AB14045" s="1"/>
      <c r="AC14045" s="1"/>
      <c r="AJ14045" s="1"/>
      <c r="AK14045" s="1"/>
      <c r="AL14045" s="1"/>
    </row>
    <row r="14046">
      <c r="I14046" s="1"/>
      <c r="J14046" s="1"/>
      <c r="K14046" s="1"/>
      <c r="AA14046" s="1"/>
      <c r="AB14046" s="1"/>
      <c r="AC14046" s="1"/>
      <c r="AJ14046" s="1"/>
      <c r="AK14046" s="1"/>
      <c r="AL14046" s="1"/>
    </row>
    <row r="14047">
      <c r="I14047" s="1"/>
      <c r="J14047" s="1"/>
      <c r="K14047" s="1"/>
      <c r="AA14047" s="1"/>
      <c r="AB14047" s="1"/>
      <c r="AC14047" s="1"/>
      <c r="AJ14047" s="1"/>
      <c r="AK14047" s="1"/>
      <c r="AL14047" s="1"/>
    </row>
    <row r="14048">
      <c r="I14048" s="1"/>
      <c r="J14048" s="1"/>
      <c r="K14048" s="1"/>
      <c r="AA14048" s="1"/>
      <c r="AB14048" s="1"/>
      <c r="AC14048" s="1"/>
      <c r="AJ14048" s="1"/>
      <c r="AK14048" s="1"/>
      <c r="AL14048" s="1"/>
    </row>
    <row r="14049">
      <c r="I14049" s="1"/>
      <c r="J14049" s="1"/>
      <c r="K14049" s="1"/>
      <c r="AA14049" s="1"/>
      <c r="AB14049" s="1"/>
      <c r="AC14049" s="1"/>
      <c r="AJ14049" s="1"/>
      <c r="AK14049" s="1"/>
      <c r="AL14049" s="1"/>
    </row>
    <row r="14050">
      <c r="I14050" s="1"/>
      <c r="J14050" s="1"/>
      <c r="K14050" s="1"/>
      <c r="AA14050" s="1"/>
      <c r="AB14050" s="1"/>
      <c r="AC14050" s="1"/>
      <c r="AJ14050" s="1"/>
      <c r="AK14050" s="1"/>
      <c r="AL14050" s="1"/>
    </row>
    <row r="14051">
      <c r="I14051" s="1"/>
      <c r="J14051" s="1"/>
      <c r="K14051" s="1"/>
      <c r="AA14051" s="1"/>
      <c r="AB14051" s="1"/>
      <c r="AC14051" s="1"/>
      <c r="AJ14051" s="1"/>
      <c r="AK14051" s="1"/>
      <c r="AL14051" s="1"/>
    </row>
    <row r="14052">
      <c r="I14052" s="1"/>
      <c r="J14052" s="1"/>
      <c r="K14052" s="1"/>
      <c r="AA14052" s="1"/>
      <c r="AB14052" s="1"/>
      <c r="AC14052" s="1"/>
      <c r="AJ14052" s="1"/>
      <c r="AK14052" s="1"/>
      <c r="AL14052" s="1"/>
    </row>
    <row r="14053">
      <c r="I14053" s="1"/>
      <c r="J14053" s="1"/>
      <c r="K14053" s="1"/>
      <c r="AA14053" s="1"/>
      <c r="AB14053" s="1"/>
      <c r="AC14053" s="1"/>
      <c r="AJ14053" s="1"/>
      <c r="AK14053" s="1"/>
      <c r="AL14053" s="1"/>
    </row>
    <row r="14054">
      <c r="I14054" s="1"/>
      <c r="J14054" s="1"/>
      <c r="K14054" s="1"/>
      <c r="AA14054" s="1"/>
      <c r="AB14054" s="1"/>
      <c r="AC14054" s="1"/>
      <c r="AJ14054" s="1"/>
      <c r="AK14054" s="1"/>
      <c r="AL14054" s="1"/>
    </row>
    <row r="14055">
      <c r="I14055" s="1"/>
      <c r="J14055" s="1"/>
      <c r="K14055" s="1"/>
      <c r="AA14055" s="1"/>
      <c r="AB14055" s="1"/>
      <c r="AC14055" s="1"/>
      <c r="AJ14055" s="1"/>
      <c r="AK14055" s="1"/>
      <c r="AL14055" s="1"/>
    </row>
    <row r="14056">
      <c r="I14056" s="1"/>
      <c r="J14056" s="1"/>
      <c r="K14056" s="1"/>
      <c r="AA14056" s="1"/>
      <c r="AB14056" s="1"/>
      <c r="AC14056" s="1"/>
      <c r="AJ14056" s="1"/>
      <c r="AK14056" s="1"/>
      <c r="AL14056" s="1"/>
    </row>
    <row r="14057">
      <c r="I14057" s="1"/>
      <c r="J14057" s="1"/>
      <c r="K14057" s="1"/>
      <c r="AA14057" s="1"/>
      <c r="AB14057" s="1"/>
      <c r="AC14057" s="1"/>
      <c r="AJ14057" s="1"/>
      <c r="AK14057" s="1"/>
      <c r="AL14057" s="1"/>
    </row>
    <row r="14058">
      <c r="I14058" s="1"/>
      <c r="J14058" s="1"/>
      <c r="K14058" s="1"/>
      <c r="AA14058" s="1"/>
      <c r="AB14058" s="1"/>
      <c r="AC14058" s="1"/>
      <c r="AJ14058" s="1"/>
      <c r="AK14058" s="1"/>
      <c r="AL14058" s="1"/>
    </row>
    <row r="14059">
      <c r="I14059" s="1"/>
      <c r="J14059" s="1"/>
      <c r="K14059" s="1"/>
      <c r="AA14059" s="1"/>
      <c r="AB14059" s="1"/>
      <c r="AC14059" s="1"/>
      <c r="AJ14059" s="1"/>
      <c r="AK14059" s="1"/>
      <c r="AL14059" s="1"/>
    </row>
    <row r="14060">
      <c r="I14060" s="1"/>
      <c r="J14060" s="1"/>
      <c r="K14060" s="1"/>
      <c r="AA14060" s="1"/>
      <c r="AB14060" s="1"/>
      <c r="AC14060" s="1"/>
      <c r="AJ14060" s="1"/>
      <c r="AK14060" s="1"/>
      <c r="AL14060" s="1"/>
    </row>
    <row r="14061">
      <c r="I14061" s="1"/>
      <c r="J14061" s="1"/>
      <c r="K14061" s="1"/>
      <c r="AA14061" s="1"/>
      <c r="AB14061" s="1"/>
      <c r="AC14061" s="1"/>
      <c r="AJ14061" s="1"/>
      <c r="AK14061" s="1"/>
      <c r="AL14061" s="1"/>
    </row>
    <row r="14062">
      <c r="I14062" s="1"/>
      <c r="J14062" s="1"/>
      <c r="K14062" s="1"/>
      <c r="AA14062" s="1"/>
      <c r="AB14062" s="1"/>
      <c r="AC14062" s="1"/>
      <c r="AJ14062" s="1"/>
      <c r="AK14062" s="1"/>
      <c r="AL14062" s="1"/>
    </row>
    <row r="14063">
      <c r="I14063" s="1"/>
      <c r="J14063" s="1"/>
      <c r="K14063" s="1"/>
      <c r="AA14063" s="1"/>
      <c r="AB14063" s="1"/>
      <c r="AC14063" s="1"/>
      <c r="AJ14063" s="1"/>
      <c r="AK14063" s="1"/>
      <c r="AL14063" s="1"/>
    </row>
    <row r="14064">
      <c r="I14064" s="1"/>
      <c r="J14064" s="1"/>
      <c r="K14064" s="1"/>
      <c r="AA14064" s="1"/>
      <c r="AB14064" s="1"/>
      <c r="AC14064" s="1"/>
      <c r="AJ14064" s="1"/>
      <c r="AK14064" s="1"/>
      <c r="AL14064" s="1"/>
    </row>
    <row r="14065">
      <c r="I14065" s="1"/>
      <c r="J14065" s="1"/>
      <c r="K14065" s="1"/>
      <c r="AA14065" s="1"/>
      <c r="AB14065" s="1"/>
      <c r="AC14065" s="1"/>
      <c r="AJ14065" s="1"/>
      <c r="AK14065" s="1"/>
      <c r="AL14065" s="1"/>
    </row>
    <row r="14066">
      <c r="I14066" s="1"/>
      <c r="J14066" s="1"/>
      <c r="K14066" s="1"/>
      <c r="AA14066" s="1"/>
      <c r="AB14066" s="1"/>
      <c r="AC14066" s="1"/>
      <c r="AJ14066" s="1"/>
      <c r="AK14066" s="1"/>
      <c r="AL14066" s="1"/>
    </row>
    <row r="14067">
      <c r="I14067" s="1"/>
      <c r="J14067" s="1"/>
      <c r="K14067" s="1"/>
      <c r="AA14067" s="1"/>
      <c r="AB14067" s="1"/>
      <c r="AC14067" s="1"/>
      <c r="AJ14067" s="1"/>
      <c r="AK14067" s="1"/>
      <c r="AL14067" s="1"/>
    </row>
    <row r="14068">
      <c r="I14068" s="1"/>
      <c r="J14068" s="1"/>
      <c r="K14068" s="1"/>
      <c r="AA14068" s="1"/>
      <c r="AB14068" s="1"/>
      <c r="AC14068" s="1"/>
      <c r="AJ14068" s="1"/>
      <c r="AK14068" s="1"/>
      <c r="AL14068" s="1"/>
    </row>
    <row r="14069">
      <c r="I14069" s="1"/>
      <c r="J14069" s="1"/>
      <c r="K14069" s="1"/>
      <c r="AA14069" s="1"/>
      <c r="AB14069" s="1"/>
      <c r="AC14069" s="1"/>
      <c r="AJ14069" s="1"/>
      <c r="AK14069" s="1"/>
      <c r="AL14069" s="1"/>
    </row>
    <row r="14070">
      <c r="I14070" s="1"/>
      <c r="J14070" s="1"/>
      <c r="K14070" s="1"/>
      <c r="AA14070" s="1"/>
      <c r="AB14070" s="1"/>
      <c r="AC14070" s="1"/>
      <c r="AJ14070" s="1"/>
      <c r="AK14070" s="1"/>
      <c r="AL14070" s="1"/>
    </row>
    <row r="14071">
      <c r="I14071" s="1"/>
      <c r="J14071" s="1"/>
      <c r="K14071" s="1"/>
      <c r="AA14071" s="1"/>
      <c r="AB14071" s="1"/>
      <c r="AC14071" s="1"/>
      <c r="AJ14071" s="1"/>
      <c r="AK14071" s="1"/>
      <c r="AL14071" s="1"/>
    </row>
    <row r="14072">
      <c r="I14072" s="1"/>
      <c r="J14072" s="1"/>
      <c r="K14072" s="1"/>
      <c r="AA14072" s="1"/>
      <c r="AB14072" s="1"/>
      <c r="AC14072" s="1"/>
      <c r="AJ14072" s="1"/>
      <c r="AK14072" s="1"/>
      <c r="AL14072" s="1"/>
    </row>
    <row r="14073">
      <c r="I14073" s="1"/>
      <c r="J14073" s="1"/>
      <c r="K14073" s="1"/>
      <c r="AA14073" s="1"/>
      <c r="AB14073" s="1"/>
      <c r="AC14073" s="1"/>
      <c r="AJ14073" s="1"/>
      <c r="AK14073" s="1"/>
      <c r="AL14073" s="1"/>
    </row>
    <row r="14074">
      <c r="I14074" s="1"/>
      <c r="J14074" s="1"/>
      <c r="K14074" s="1"/>
      <c r="AA14074" s="1"/>
      <c r="AB14074" s="1"/>
      <c r="AC14074" s="1"/>
      <c r="AJ14074" s="1"/>
      <c r="AK14074" s="1"/>
      <c r="AL14074" s="1"/>
    </row>
    <row r="14075">
      <c r="I14075" s="1"/>
      <c r="J14075" s="1"/>
      <c r="K14075" s="1"/>
      <c r="AA14075" s="1"/>
      <c r="AB14075" s="1"/>
      <c r="AC14075" s="1"/>
      <c r="AJ14075" s="1"/>
      <c r="AK14075" s="1"/>
      <c r="AL14075" s="1"/>
    </row>
    <row r="14076">
      <c r="I14076" s="1"/>
      <c r="J14076" s="1"/>
      <c r="K14076" s="1"/>
      <c r="AA14076" s="1"/>
      <c r="AB14076" s="1"/>
      <c r="AC14076" s="1"/>
      <c r="AJ14076" s="1"/>
      <c r="AK14076" s="1"/>
      <c r="AL14076" s="1"/>
    </row>
    <row r="14077">
      <c r="I14077" s="1"/>
      <c r="J14077" s="1"/>
      <c r="K14077" s="1"/>
      <c r="AA14077" s="1"/>
      <c r="AB14077" s="1"/>
      <c r="AC14077" s="1"/>
      <c r="AJ14077" s="1"/>
      <c r="AK14077" s="1"/>
      <c r="AL14077" s="1"/>
    </row>
    <row r="14078">
      <c r="I14078" s="1"/>
      <c r="J14078" s="1"/>
      <c r="K14078" s="1"/>
      <c r="AA14078" s="1"/>
      <c r="AB14078" s="1"/>
      <c r="AC14078" s="1"/>
      <c r="AJ14078" s="1"/>
      <c r="AK14078" s="1"/>
      <c r="AL14078" s="1"/>
    </row>
    <row r="14079">
      <c r="I14079" s="1"/>
      <c r="J14079" s="1"/>
      <c r="K14079" s="1"/>
      <c r="AA14079" s="1"/>
      <c r="AB14079" s="1"/>
      <c r="AC14079" s="1"/>
      <c r="AJ14079" s="1"/>
      <c r="AK14079" s="1"/>
      <c r="AL14079" s="1"/>
    </row>
    <row r="14080">
      <c r="I14080" s="1"/>
      <c r="J14080" s="1"/>
      <c r="K14080" s="1"/>
      <c r="AA14080" s="1"/>
      <c r="AB14080" s="1"/>
      <c r="AC14080" s="1"/>
      <c r="AJ14080" s="1"/>
      <c r="AK14080" s="1"/>
      <c r="AL14080" s="1"/>
    </row>
    <row r="14081">
      <c r="I14081" s="1"/>
      <c r="J14081" s="1"/>
      <c r="K14081" s="1"/>
      <c r="AA14081" s="1"/>
      <c r="AB14081" s="1"/>
      <c r="AC14081" s="1"/>
      <c r="AJ14081" s="1"/>
      <c r="AK14081" s="1"/>
      <c r="AL14081" s="1"/>
    </row>
    <row r="14082">
      <c r="I14082" s="1"/>
      <c r="J14082" s="1"/>
      <c r="K14082" s="1"/>
      <c r="AA14082" s="1"/>
      <c r="AB14082" s="1"/>
      <c r="AC14082" s="1"/>
      <c r="AJ14082" s="1"/>
      <c r="AK14082" s="1"/>
      <c r="AL14082" s="1"/>
    </row>
    <row r="14083">
      <c r="I14083" s="1"/>
      <c r="J14083" s="1"/>
      <c r="K14083" s="1"/>
      <c r="AA14083" s="1"/>
      <c r="AB14083" s="1"/>
      <c r="AC14083" s="1"/>
      <c r="AJ14083" s="1"/>
      <c r="AK14083" s="1"/>
      <c r="AL14083" s="1"/>
    </row>
    <row r="14084">
      <c r="I14084" s="1"/>
      <c r="J14084" s="1"/>
      <c r="K14084" s="1"/>
      <c r="AA14084" s="1"/>
      <c r="AB14084" s="1"/>
      <c r="AC14084" s="1"/>
      <c r="AJ14084" s="1"/>
      <c r="AK14084" s="1"/>
      <c r="AL14084" s="1"/>
    </row>
    <row r="14085">
      <c r="I14085" s="1"/>
      <c r="J14085" s="1"/>
      <c r="K14085" s="1"/>
      <c r="AA14085" s="1"/>
      <c r="AB14085" s="1"/>
      <c r="AC14085" s="1"/>
      <c r="AJ14085" s="1"/>
      <c r="AK14085" s="1"/>
      <c r="AL14085" s="1"/>
    </row>
    <row r="14086">
      <c r="I14086" s="1"/>
      <c r="J14086" s="1"/>
      <c r="K14086" s="1"/>
      <c r="AA14086" s="1"/>
      <c r="AB14086" s="1"/>
      <c r="AC14086" s="1"/>
      <c r="AJ14086" s="1"/>
      <c r="AK14086" s="1"/>
      <c r="AL14086" s="1"/>
    </row>
    <row r="14087">
      <c r="I14087" s="1"/>
      <c r="J14087" s="1"/>
      <c r="K14087" s="1"/>
      <c r="AA14087" s="1"/>
      <c r="AB14087" s="1"/>
      <c r="AC14087" s="1"/>
      <c r="AJ14087" s="1"/>
      <c r="AK14087" s="1"/>
      <c r="AL14087" s="1"/>
    </row>
    <row r="14088">
      <c r="I14088" s="1"/>
      <c r="J14088" s="1"/>
      <c r="K14088" s="1"/>
      <c r="AA14088" s="1"/>
      <c r="AB14088" s="1"/>
      <c r="AC14088" s="1"/>
      <c r="AJ14088" s="1"/>
      <c r="AK14088" s="1"/>
      <c r="AL14088" s="1"/>
    </row>
    <row r="14089">
      <c r="I14089" s="1"/>
      <c r="J14089" s="1"/>
      <c r="K14089" s="1"/>
      <c r="AA14089" s="1"/>
      <c r="AB14089" s="1"/>
      <c r="AC14089" s="1"/>
      <c r="AJ14089" s="1"/>
      <c r="AK14089" s="1"/>
      <c r="AL14089" s="1"/>
    </row>
    <row r="14090">
      <c r="I14090" s="1"/>
      <c r="J14090" s="1"/>
      <c r="K14090" s="1"/>
      <c r="AA14090" s="1"/>
      <c r="AB14090" s="1"/>
      <c r="AC14090" s="1"/>
      <c r="AJ14090" s="1"/>
      <c r="AK14090" s="1"/>
      <c r="AL14090" s="1"/>
    </row>
    <row r="14091">
      <c r="I14091" s="1"/>
      <c r="J14091" s="1"/>
      <c r="K14091" s="1"/>
      <c r="AA14091" s="1"/>
      <c r="AB14091" s="1"/>
      <c r="AC14091" s="1"/>
      <c r="AJ14091" s="1"/>
      <c r="AK14091" s="1"/>
      <c r="AL14091" s="1"/>
    </row>
    <row r="14092">
      <c r="I14092" s="1"/>
      <c r="J14092" s="1"/>
      <c r="K14092" s="1"/>
      <c r="AA14092" s="1"/>
      <c r="AB14092" s="1"/>
      <c r="AC14092" s="1"/>
      <c r="AJ14092" s="1"/>
      <c r="AK14092" s="1"/>
      <c r="AL14092" s="1"/>
    </row>
    <row r="14093">
      <c r="I14093" s="1"/>
      <c r="J14093" s="1"/>
      <c r="K14093" s="1"/>
      <c r="AA14093" s="1"/>
      <c r="AB14093" s="1"/>
      <c r="AC14093" s="1"/>
      <c r="AJ14093" s="1"/>
      <c r="AK14093" s="1"/>
      <c r="AL14093" s="1"/>
    </row>
    <row r="14094">
      <c r="I14094" s="1"/>
      <c r="J14094" s="1"/>
      <c r="K14094" s="1"/>
      <c r="AA14094" s="1"/>
      <c r="AB14094" s="1"/>
      <c r="AC14094" s="1"/>
      <c r="AJ14094" s="1"/>
      <c r="AK14094" s="1"/>
      <c r="AL14094" s="1"/>
    </row>
    <row r="14095">
      <c r="I14095" s="1"/>
      <c r="J14095" s="1"/>
      <c r="K14095" s="1"/>
      <c r="AA14095" s="1"/>
      <c r="AB14095" s="1"/>
      <c r="AC14095" s="1"/>
      <c r="AJ14095" s="1"/>
      <c r="AK14095" s="1"/>
      <c r="AL14095" s="1"/>
    </row>
    <row r="14096">
      <c r="I14096" s="1"/>
      <c r="J14096" s="1"/>
      <c r="K14096" s="1"/>
      <c r="AA14096" s="1"/>
      <c r="AB14096" s="1"/>
      <c r="AC14096" s="1"/>
      <c r="AJ14096" s="1"/>
      <c r="AK14096" s="1"/>
      <c r="AL14096" s="1"/>
    </row>
    <row r="14097">
      <c r="I14097" s="1"/>
      <c r="J14097" s="1"/>
      <c r="K14097" s="1"/>
      <c r="AA14097" s="1"/>
      <c r="AB14097" s="1"/>
      <c r="AC14097" s="1"/>
      <c r="AJ14097" s="1"/>
      <c r="AK14097" s="1"/>
      <c r="AL14097" s="1"/>
    </row>
    <row r="14098">
      <c r="I14098" s="1"/>
      <c r="J14098" s="1"/>
      <c r="K14098" s="1"/>
      <c r="AA14098" s="1"/>
      <c r="AB14098" s="1"/>
      <c r="AC14098" s="1"/>
      <c r="AJ14098" s="1"/>
      <c r="AK14098" s="1"/>
      <c r="AL14098" s="1"/>
    </row>
    <row r="14099">
      <c r="I14099" s="1"/>
      <c r="J14099" s="1"/>
      <c r="K14099" s="1"/>
      <c r="AA14099" s="1"/>
      <c r="AB14099" s="1"/>
      <c r="AC14099" s="1"/>
      <c r="AJ14099" s="1"/>
      <c r="AK14099" s="1"/>
      <c r="AL14099" s="1"/>
    </row>
    <row r="14100">
      <c r="I14100" s="1"/>
      <c r="J14100" s="1"/>
      <c r="K14100" s="1"/>
      <c r="AA14100" s="1"/>
      <c r="AB14100" s="1"/>
      <c r="AC14100" s="1"/>
      <c r="AJ14100" s="1"/>
      <c r="AK14100" s="1"/>
      <c r="AL14100" s="1"/>
    </row>
    <row r="14101">
      <c r="I14101" s="1"/>
      <c r="J14101" s="1"/>
      <c r="K14101" s="1"/>
      <c r="AA14101" s="1"/>
      <c r="AB14101" s="1"/>
      <c r="AC14101" s="1"/>
      <c r="AJ14101" s="1"/>
      <c r="AK14101" s="1"/>
      <c r="AL14101" s="1"/>
    </row>
    <row r="14102">
      <c r="I14102" s="1"/>
      <c r="J14102" s="1"/>
      <c r="K14102" s="1"/>
      <c r="AA14102" s="1"/>
      <c r="AB14102" s="1"/>
      <c r="AC14102" s="1"/>
      <c r="AJ14102" s="1"/>
      <c r="AK14102" s="1"/>
      <c r="AL14102" s="1"/>
    </row>
    <row r="14103">
      <c r="I14103" s="1"/>
      <c r="J14103" s="1"/>
      <c r="K14103" s="1"/>
      <c r="AA14103" s="1"/>
      <c r="AB14103" s="1"/>
      <c r="AC14103" s="1"/>
      <c r="AJ14103" s="1"/>
      <c r="AK14103" s="1"/>
      <c r="AL14103" s="1"/>
    </row>
    <row r="14104">
      <c r="I14104" s="1"/>
      <c r="J14104" s="1"/>
      <c r="K14104" s="1"/>
      <c r="AA14104" s="1"/>
      <c r="AB14104" s="1"/>
      <c r="AC14104" s="1"/>
      <c r="AJ14104" s="1"/>
      <c r="AK14104" s="1"/>
      <c r="AL14104" s="1"/>
    </row>
    <row r="14105">
      <c r="I14105" s="1"/>
      <c r="J14105" s="1"/>
      <c r="K14105" s="1"/>
      <c r="AA14105" s="1"/>
      <c r="AB14105" s="1"/>
      <c r="AC14105" s="1"/>
      <c r="AJ14105" s="1"/>
      <c r="AK14105" s="1"/>
      <c r="AL14105" s="1"/>
    </row>
    <row r="14106">
      <c r="I14106" s="1"/>
      <c r="J14106" s="1"/>
      <c r="K14106" s="1"/>
      <c r="AA14106" s="1"/>
      <c r="AB14106" s="1"/>
      <c r="AC14106" s="1"/>
      <c r="AJ14106" s="1"/>
      <c r="AK14106" s="1"/>
      <c r="AL14106" s="1"/>
    </row>
    <row r="14107">
      <c r="I14107" s="1"/>
      <c r="J14107" s="1"/>
      <c r="K14107" s="1"/>
      <c r="AA14107" s="1"/>
      <c r="AB14107" s="1"/>
      <c r="AC14107" s="1"/>
      <c r="AJ14107" s="1"/>
      <c r="AK14107" s="1"/>
      <c r="AL14107" s="1"/>
    </row>
    <row r="14108">
      <c r="I14108" s="1"/>
      <c r="J14108" s="1"/>
      <c r="K14108" s="1"/>
      <c r="AA14108" s="1"/>
      <c r="AB14108" s="1"/>
      <c r="AC14108" s="1"/>
      <c r="AJ14108" s="1"/>
      <c r="AK14108" s="1"/>
      <c r="AL14108" s="1"/>
    </row>
    <row r="14109">
      <c r="I14109" s="1"/>
      <c r="J14109" s="1"/>
      <c r="K14109" s="1"/>
      <c r="AA14109" s="1"/>
      <c r="AB14109" s="1"/>
      <c r="AC14109" s="1"/>
      <c r="AJ14109" s="1"/>
      <c r="AK14109" s="1"/>
      <c r="AL14109" s="1"/>
    </row>
    <row r="14110">
      <c r="I14110" s="1"/>
      <c r="J14110" s="1"/>
      <c r="K14110" s="1"/>
      <c r="AA14110" s="1"/>
      <c r="AB14110" s="1"/>
      <c r="AC14110" s="1"/>
      <c r="AJ14110" s="1"/>
      <c r="AK14110" s="1"/>
      <c r="AL14110" s="1"/>
    </row>
    <row r="14111">
      <c r="I14111" s="1"/>
      <c r="J14111" s="1"/>
      <c r="K14111" s="1"/>
      <c r="AA14111" s="1"/>
      <c r="AB14111" s="1"/>
      <c r="AC14111" s="1"/>
      <c r="AJ14111" s="1"/>
      <c r="AK14111" s="1"/>
      <c r="AL14111" s="1"/>
    </row>
    <row r="14112">
      <c r="I14112" s="1"/>
      <c r="J14112" s="1"/>
      <c r="K14112" s="1"/>
      <c r="AA14112" s="1"/>
      <c r="AB14112" s="1"/>
      <c r="AC14112" s="1"/>
      <c r="AJ14112" s="1"/>
      <c r="AK14112" s="1"/>
      <c r="AL14112" s="1"/>
    </row>
    <row r="14113">
      <c r="I14113" s="1"/>
      <c r="J14113" s="1"/>
      <c r="K14113" s="1"/>
      <c r="AA14113" s="1"/>
      <c r="AB14113" s="1"/>
      <c r="AC14113" s="1"/>
      <c r="AJ14113" s="1"/>
      <c r="AK14113" s="1"/>
      <c r="AL14113" s="1"/>
    </row>
    <row r="14114">
      <c r="I14114" s="1"/>
      <c r="J14114" s="1"/>
      <c r="K14114" s="1"/>
      <c r="AA14114" s="1"/>
      <c r="AB14114" s="1"/>
      <c r="AC14114" s="1"/>
      <c r="AJ14114" s="1"/>
      <c r="AK14114" s="1"/>
      <c r="AL14114" s="1"/>
    </row>
    <row r="14115">
      <c r="I14115" s="1"/>
      <c r="J14115" s="1"/>
      <c r="K14115" s="1"/>
      <c r="AA14115" s="1"/>
      <c r="AB14115" s="1"/>
      <c r="AC14115" s="1"/>
      <c r="AJ14115" s="1"/>
      <c r="AK14115" s="1"/>
      <c r="AL14115" s="1"/>
    </row>
    <row r="14116">
      <c r="I14116" s="1"/>
      <c r="J14116" s="1"/>
      <c r="K14116" s="1"/>
      <c r="AA14116" s="1"/>
      <c r="AB14116" s="1"/>
      <c r="AC14116" s="1"/>
      <c r="AJ14116" s="1"/>
      <c r="AK14116" s="1"/>
      <c r="AL14116" s="1"/>
    </row>
    <row r="14117">
      <c r="I14117" s="1"/>
      <c r="J14117" s="1"/>
      <c r="K14117" s="1"/>
      <c r="AA14117" s="1"/>
      <c r="AB14117" s="1"/>
      <c r="AC14117" s="1"/>
      <c r="AJ14117" s="1"/>
      <c r="AK14117" s="1"/>
      <c r="AL14117" s="1"/>
    </row>
    <row r="14118">
      <c r="I14118" s="1"/>
      <c r="J14118" s="1"/>
      <c r="K14118" s="1"/>
      <c r="AA14118" s="1"/>
      <c r="AB14118" s="1"/>
      <c r="AC14118" s="1"/>
      <c r="AJ14118" s="1"/>
      <c r="AK14118" s="1"/>
      <c r="AL14118" s="1"/>
    </row>
    <row r="14119">
      <c r="I14119" s="1"/>
      <c r="J14119" s="1"/>
      <c r="K14119" s="1"/>
      <c r="AA14119" s="1"/>
      <c r="AB14119" s="1"/>
      <c r="AC14119" s="1"/>
      <c r="AJ14119" s="1"/>
      <c r="AK14119" s="1"/>
      <c r="AL14119" s="1"/>
    </row>
    <row r="14120">
      <c r="I14120" s="1"/>
      <c r="J14120" s="1"/>
      <c r="K14120" s="1"/>
      <c r="AA14120" s="1"/>
      <c r="AB14120" s="1"/>
      <c r="AC14120" s="1"/>
      <c r="AJ14120" s="1"/>
      <c r="AK14120" s="1"/>
      <c r="AL14120" s="1"/>
    </row>
    <row r="14121">
      <c r="I14121" s="1"/>
      <c r="J14121" s="1"/>
      <c r="K14121" s="1"/>
      <c r="AA14121" s="1"/>
      <c r="AB14121" s="1"/>
      <c r="AC14121" s="1"/>
      <c r="AJ14121" s="1"/>
      <c r="AK14121" s="1"/>
      <c r="AL14121" s="1"/>
    </row>
    <row r="14122">
      <c r="I14122" s="1"/>
      <c r="J14122" s="1"/>
      <c r="K14122" s="1"/>
      <c r="AA14122" s="1"/>
      <c r="AB14122" s="1"/>
      <c r="AC14122" s="1"/>
      <c r="AJ14122" s="1"/>
      <c r="AK14122" s="1"/>
      <c r="AL14122" s="1"/>
    </row>
    <row r="14123">
      <c r="I14123" s="1"/>
      <c r="J14123" s="1"/>
      <c r="K14123" s="1"/>
      <c r="AA14123" s="1"/>
      <c r="AB14123" s="1"/>
      <c r="AC14123" s="1"/>
      <c r="AJ14123" s="1"/>
      <c r="AK14123" s="1"/>
      <c r="AL14123" s="1"/>
    </row>
    <row r="14124">
      <c r="I14124" s="1"/>
      <c r="J14124" s="1"/>
      <c r="K14124" s="1"/>
      <c r="AA14124" s="1"/>
      <c r="AB14124" s="1"/>
      <c r="AC14124" s="1"/>
      <c r="AJ14124" s="1"/>
      <c r="AK14124" s="1"/>
      <c r="AL14124" s="1"/>
    </row>
    <row r="14125">
      <c r="I14125" s="1"/>
      <c r="J14125" s="1"/>
      <c r="K14125" s="1"/>
      <c r="AA14125" s="1"/>
      <c r="AB14125" s="1"/>
      <c r="AC14125" s="1"/>
      <c r="AJ14125" s="1"/>
      <c r="AK14125" s="1"/>
      <c r="AL14125" s="1"/>
    </row>
    <row r="14126">
      <c r="I14126" s="1"/>
      <c r="J14126" s="1"/>
      <c r="K14126" s="1"/>
      <c r="AA14126" s="1"/>
      <c r="AB14126" s="1"/>
      <c r="AC14126" s="1"/>
      <c r="AJ14126" s="1"/>
      <c r="AK14126" s="1"/>
      <c r="AL14126" s="1"/>
    </row>
    <row r="14127">
      <c r="I14127" s="1"/>
      <c r="J14127" s="1"/>
      <c r="K14127" s="1"/>
      <c r="AA14127" s="1"/>
      <c r="AB14127" s="1"/>
      <c r="AC14127" s="1"/>
      <c r="AJ14127" s="1"/>
      <c r="AK14127" s="1"/>
      <c r="AL14127" s="1"/>
    </row>
    <row r="14128">
      <c r="I14128" s="1"/>
      <c r="J14128" s="1"/>
      <c r="K14128" s="1"/>
      <c r="AA14128" s="1"/>
      <c r="AB14128" s="1"/>
      <c r="AC14128" s="1"/>
      <c r="AJ14128" s="1"/>
      <c r="AK14128" s="1"/>
      <c r="AL14128" s="1"/>
    </row>
    <row r="14129">
      <c r="I14129" s="1"/>
      <c r="J14129" s="1"/>
      <c r="K14129" s="1"/>
      <c r="AA14129" s="1"/>
      <c r="AB14129" s="1"/>
      <c r="AC14129" s="1"/>
      <c r="AJ14129" s="1"/>
      <c r="AK14129" s="1"/>
      <c r="AL14129" s="1"/>
    </row>
    <row r="14130">
      <c r="I14130" s="1"/>
      <c r="J14130" s="1"/>
      <c r="K14130" s="1"/>
      <c r="AA14130" s="1"/>
      <c r="AB14130" s="1"/>
      <c r="AC14130" s="1"/>
      <c r="AJ14130" s="1"/>
      <c r="AK14130" s="1"/>
      <c r="AL14130" s="1"/>
    </row>
    <row r="14131">
      <c r="I14131" s="1"/>
      <c r="J14131" s="1"/>
      <c r="K14131" s="1"/>
      <c r="AA14131" s="1"/>
      <c r="AB14131" s="1"/>
      <c r="AC14131" s="1"/>
      <c r="AJ14131" s="1"/>
      <c r="AK14131" s="1"/>
      <c r="AL14131" s="1"/>
    </row>
    <row r="14132">
      <c r="I14132" s="1"/>
      <c r="J14132" s="1"/>
      <c r="K14132" s="1"/>
      <c r="AA14132" s="1"/>
      <c r="AB14132" s="1"/>
      <c r="AC14132" s="1"/>
      <c r="AJ14132" s="1"/>
      <c r="AK14132" s="1"/>
      <c r="AL14132" s="1"/>
    </row>
    <row r="14133">
      <c r="I14133" s="1"/>
      <c r="J14133" s="1"/>
      <c r="K14133" s="1"/>
      <c r="AA14133" s="1"/>
      <c r="AB14133" s="1"/>
      <c r="AC14133" s="1"/>
      <c r="AJ14133" s="1"/>
      <c r="AK14133" s="1"/>
      <c r="AL14133" s="1"/>
    </row>
    <row r="14134">
      <c r="I14134" s="1"/>
      <c r="J14134" s="1"/>
      <c r="K14134" s="1"/>
      <c r="AA14134" s="1"/>
      <c r="AB14134" s="1"/>
      <c r="AC14134" s="1"/>
      <c r="AJ14134" s="1"/>
      <c r="AK14134" s="1"/>
      <c r="AL14134" s="1"/>
    </row>
    <row r="14135">
      <c r="I14135" s="1"/>
      <c r="J14135" s="1"/>
      <c r="K14135" s="1"/>
      <c r="AA14135" s="1"/>
      <c r="AB14135" s="1"/>
      <c r="AC14135" s="1"/>
      <c r="AJ14135" s="1"/>
      <c r="AK14135" s="1"/>
      <c r="AL14135" s="1"/>
    </row>
    <row r="14136">
      <c r="I14136" s="1"/>
      <c r="J14136" s="1"/>
      <c r="K14136" s="1"/>
      <c r="AA14136" s="1"/>
      <c r="AB14136" s="1"/>
      <c r="AC14136" s="1"/>
      <c r="AJ14136" s="1"/>
      <c r="AK14136" s="1"/>
      <c r="AL14136" s="1"/>
    </row>
    <row r="14137">
      <c r="I14137" s="1"/>
      <c r="J14137" s="1"/>
      <c r="K14137" s="1"/>
      <c r="AA14137" s="1"/>
      <c r="AB14137" s="1"/>
      <c r="AC14137" s="1"/>
      <c r="AJ14137" s="1"/>
      <c r="AK14137" s="1"/>
      <c r="AL14137" s="1"/>
    </row>
    <row r="14138">
      <c r="I14138" s="1"/>
      <c r="J14138" s="1"/>
      <c r="K14138" s="1"/>
      <c r="AA14138" s="1"/>
      <c r="AB14138" s="1"/>
      <c r="AC14138" s="1"/>
      <c r="AJ14138" s="1"/>
      <c r="AK14138" s="1"/>
      <c r="AL14138" s="1"/>
    </row>
    <row r="14139">
      <c r="I14139" s="1"/>
      <c r="J14139" s="1"/>
      <c r="K14139" s="1"/>
      <c r="AA14139" s="1"/>
      <c r="AB14139" s="1"/>
      <c r="AC14139" s="1"/>
      <c r="AJ14139" s="1"/>
      <c r="AK14139" s="1"/>
      <c r="AL14139" s="1"/>
    </row>
    <row r="14140">
      <c r="I14140" s="1"/>
      <c r="J14140" s="1"/>
      <c r="K14140" s="1"/>
      <c r="AA14140" s="1"/>
      <c r="AB14140" s="1"/>
      <c r="AC14140" s="1"/>
      <c r="AJ14140" s="1"/>
      <c r="AK14140" s="1"/>
      <c r="AL14140" s="1"/>
    </row>
    <row r="14141">
      <c r="I14141" s="1"/>
      <c r="J14141" s="1"/>
      <c r="K14141" s="1"/>
      <c r="AA14141" s="1"/>
      <c r="AB14141" s="1"/>
      <c r="AC14141" s="1"/>
      <c r="AJ14141" s="1"/>
      <c r="AK14141" s="1"/>
      <c r="AL14141" s="1"/>
    </row>
    <row r="14142">
      <c r="I14142" s="1"/>
      <c r="J14142" s="1"/>
      <c r="K14142" s="1"/>
      <c r="AA14142" s="1"/>
      <c r="AB14142" s="1"/>
      <c r="AC14142" s="1"/>
      <c r="AJ14142" s="1"/>
      <c r="AK14142" s="1"/>
      <c r="AL14142" s="1"/>
    </row>
    <row r="14143">
      <c r="I14143" s="1"/>
      <c r="J14143" s="1"/>
      <c r="K14143" s="1"/>
      <c r="AA14143" s="1"/>
      <c r="AB14143" s="1"/>
      <c r="AC14143" s="1"/>
      <c r="AJ14143" s="1"/>
      <c r="AK14143" s="1"/>
      <c r="AL14143" s="1"/>
    </row>
    <row r="14144">
      <c r="I14144" s="1"/>
      <c r="J14144" s="1"/>
      <c r="K14144" s="1"/>
      <c r="AA14144" s="1"/>
      <c r="AB14144" s="1"/>
      <c r="AC14144" s="1"/>
      <c r="AJ14144" s="1"/>
      <c r="AK14144" s="1"/>
      <c r="AL14144" s="1"/>
    </row>
    <row r="14145">
      <c r="I14145" s="1"/>
      <c r="J14145" s="1"/>
      <c r="K14145" s="1"/>
      <c r="AA14145" s="1"/>
      <c r="AB14145" s="1"/>
      <c r="AC14145" s="1"/>
      <c r="AJ14145" s="1"/>
      <c r="AK14145" s="1"/>
      <c r="AL14145" s="1"/>
    </row>
    <row r="14146">
      <c r="I14146" s="1"/>
      <c r="J14146" s="1"/>
      <c r="K14146" s="1"/>
      <c r="AA14146" s="1"/>
      <c r="AB14146" s="1"/>
      <c r="AC14146" s="1"/>
      <c r="AJ14146" s="1"/>
      <c r="AK14146" s="1"/>
      <c r="AL14146" s="1"/>
    </row>
    <row r="14147">
      <c r="I14147" s="1"/>
      <c r="J14147" s="1"/>
      <c r="K14147" s="1"/>
      <c r="AA14147" s="1"/>
      <c r="AB14147" s="1"/>
      <c r="AC14147" s="1"/>
      <c r="AJ14147" s="1"/>
      <c r="AK14147" s="1"/>
      <c r="AL14147" s="1"/>
    </row>
    <row r="14148">
      <c r="I14148" s="1"/>
      <c r="J14148" s="1"/>
      <c r="K14148" s="1"/>
      <c r="AA14148" s="1"/>
      <c r="AB14148" s="1"/>
      <c r="AC14148" s="1"/>
      <c r="AJ14148" s="1"/>
      <c r="AK14148" s="1"/>
      <c r="AL14148" s="1"/>
    </row>
    <row r="14149">
      <c r="I14149" s="1"/>
      <c r="J14149" s="1"/>
      <c r="K14149" s="1"/>
      <c r="AA14149" s="1"/>
      <c r="AB14149" s="1"/>
      <c r="AC14149" s="1"/>
      <c r="AJ14149" s="1"/>
      <c r="AK14149" s="1"/>
      <c r="AL14149" s="1"/>
    </row>
    <row r="14150">
      <c r="I14150" s="1"/>
      <c r="J14150" s="1"/>
      <c r="K14150" s="1"/>
      <c r="AA14150" s="1"/>
      <c r="AB14150" s="1"/>
      <c r="AC14150" s="1"/>
      <c r="AJ14150" s="1"/>
      <c r="AK14150" s="1"/>
      <c r="AL14150" s="1"/>
    </row>
    <row r="14151">
      <c r="I14151" s="1"/>
      <c r="J14151" s="1"/>
      <c r="K14151" s="1"/>
      <c r="AA14151" s="1"/>
      <c r="AB14151" s="1"/>
      <c r="AC14151" s="1"/>
      <c r="AJ14151" s="1"/>
      <c r="AK14151" s="1"/>
      <c r="AL14151" s="1"/>
    </row>
    <row r="14152">
      <c r="I14152" s="1"/>
      <c r="J14152" s="1"/>
      <c r="K14152" s="1"/>
      <c r="AA14152" s="1"/>
      <c r="AB14152" s="1"/>
      <c r="AC14152" s="1"/>
      <c r="AJ14152" s="1"/>
      <c r="AK14152" s="1"/>
      <c r="AL14152" s="1"/>
    </row>
    <row r="14153">
      <c r="I14153" s="1"/>
      <c r="J14153" s="1"/>
      <c r="K14153" s="1"/>
      <c r="AA14153" s="1"/>
      <c r="AB14153" s="1"/>
      <c r="AC14153" s="1"/>
      <c r="AJ14153" s="1"/>
      <c r="AK14153" s="1"/>
      <c r="AL14153" s="1"/>
    </row>
    <row r="14154">
      <c r="I14154" s="1"/>
      <c r="J14154" s="1"/>
      <c r="K14154" s="1"/>
      <c r="AA14154" s="1"/>
      <c r="AB14154" s="1"/>
      <c r="AC14154" s="1"/>
      <c r="AJ14154" s="1"/>
      <c r="AK14154" s="1"/>
      <c r="AL14154" s="1"/>
    </row>
    <row r="14155">
      <c r="I14155" s="1"/>
      <c r="J14155" s="1"/>
      <c r="K14155" s="1"/>
      <c r="AA14155" s="1"/>
      <c r="AB14155" s="1"/>
      <c r="AC14155" s="1"/>
      <c r="AJ14155" s="1"/>
      <c r="AK14155" s="1"/>
      <c r="AL14155" s="1"/>
    </row>
    <row r="14156">
      <c r="I14156" s="1"/>
      <c r="J14156" s="1"/>
      <c r="K14156" s="1"/>
      <c r="AA14156" s="1"/>
      <c r="AB14156" s="1"/>
      <c r="AC14156" s="1"/>
      <c r="AJ14156" s="1"/>
      <c r="AK14156" s="1"/>
      <c r="AL14156" s="1"/>
    </row>
    <row r="14157">
      <c r="I14157" s="1"/>
      <c r="J14157" s="1"/>
      <c r="K14157" s="1"/>
      <c r="AA14157" s="1"/>
      <c r="AB14157" s="1"/>
      <c r="AC14157" s="1"/>
      <c r="AJ14157" s="1"/>
      <c r="AK14157" s="1"/>
      <c r="AL14157" s="1"/>
    </row>
    <row r="14158">
      <c r="I14158" s="1"/>
      <c r="J14158" s="1"/>
      <c r="K14158" s="1"/>
      <c r="AA14158" s="1"/>
      <c r="AB14158" s="1"/>
      <c r="AC14158" s="1"/>
      <c r="AJ14158" s="1"/>
      <c r="AK14158" s="1"/>
      <c r="AL14158" s="1"/>
    </row>
    <row r="14159">
      <c r="I14159" s="1"/>
      <c r="J14159" s="1"/>
      <c r="K14159" s="1"/>
      <c r="AA14159" s="1"/>
      <c r="AB14159" s="1"/>
      <c r="AC14159" s="1"/>
      <c r="AJ14159" s="1"/>
      <c r="AK14159" s="1"/>
      <c r="AL14159" s="1"/>
    </row>
    <row r="14160">
      <c r="I14160" s="1"/>
      <c r="J14160" s="1"/>
      <c r="K14160" s="1"/>
      <c r="AA14160" s="1"/>
      <c r="AB14160" s="1"/>
      <c r="AC14160" s="1"/>
      <c r="AJ14160" s="1"/>
      <c r="AK14160" s="1"/>
      <c r="AL14160" s="1"/>
    </row>
    <row r="14161">
      <c r="I14161" s="1"/>
      <c r="J14161" s="1"/>
      <c r="K14161" s="1"/>
      <c r="AA14161" s="1"/>
      <c r="AB14161" s="1"/>
      <c r="AC14161" s="1"/>
      <c r="AJ14161" s="1"/>
      <c r="AK14161" s="1"/>
      <c r="AL14161" s="1"/>
    </row>
    <row r="14162">
      <c r="I14162" s="1"/>
      <c r="J14162" s="1"/>
      <c r="K14162" s="1"/>
      <c r="AA14162" s="1"/>
      <c r="AB14162" s="1"/>
      <c r="AC14162" s="1"/>
      <c r="AJ14162" s="1"/>
      <c r="AK14162" s="1"/>
      <c r="AL14162" s="1"/>
    </row>
    <row r="14163">
      <c r="I14163" s="1"/>
      <c r="J14163" s="1"/>
      <c r="K14163" s="1"/>
      <c r="AA14163" s="1"/>
      <c r="AB14163" s="1"/>
      <c r="AC14163" s="1"/>
      <c r="AJ14163" s="1"/>
      <c r="AK14163" s="1"/>
      <c r="AL14163" s="1"/>
    </row>
    <row r="14164">
      <c r="I14164" s="1"/>
      <c r="J14164" s="1"/>
      <c r="K14164" s="1"/>
      <c r="AA14164" s="1"/>
      <c r="AB14164" s="1"/>
      <c r="AC14164" s="1"/>
      <c r="AJ14164" s="1"/>
      <c r="AK14164" s="1"/>
      <c r="AL14164" s="1"/>
    </row>
    <row r="14165">
      <c r="I14165" s="1"/>
      <c r="J14165" s="1"/>
      <c r="K14165" s="1"/>
      <c r="AA14165" s="1"/>
      <c r="AB14165" s="1"/>
      <c r="AC14165" s="1"/>
      <c r="AJ14165" s="1"/>
      <c r="AK14165" s="1"/>
      <c r="AL14165" s="1"/>
    </row>
    <row r="14166">
      <c r="I14166" s="1"/>
      <c r="J14166" s="1"/>
      <c r="K14166" s="1"/>
      <c r="AA14166" s="1"/>
      <c r="AB14166" s="1"/>
      <c r="AC14166" s="1"/>
      <c r="AJ14166" s="1"/>
      <c r="AK14166" s="1"/>
      <c r="AL14166" s="1"/>
    </row>
    <row r="14167">
      <c r="I14167" s="1"/>
      <c r="J14167" s="1"/>
      <c r="K14167" s="1"/>
      <c r="AA14167" s="1"/>
      <c r="AB14167" s="1"/>
      <c r="AC14167" s="1"/>
      <c r="AJ14167" s="1"/>
      <c r="AK14167" s="1"/>
      <c r="AL14167" s="1"/>
    </row>
    <row r="14168">
      <c r="I14168" s="1"/>
      <c r="J14168" s="1"/>
      <c r="K14168" s="1"/>
      <c r="AA14168" s="1"/>
      <c r="AB14168" s="1"/>
      <c r="AC14168" s="1"/>
      <c r="AJ14168" s="1"/>
      <c r="AK14168" s="1"/>
      <c r="AL14168" s="1"/>
    </row>
    <row r="14169">
      <c r="I14169" s="1"/>
      <c r="J14169" s="1"/>
      <c r="K14169" s="1"/>
      <c r="AA14169" s="1"/>
      <c r="AB14169" s="1"/>
      <c r="AC14169" s="1"/>
      <c r="AJ14169" s="1"/>
      <c r="AK14169" s="1"/>
      <c r="AL14169" s="1"/>
    </row>
    <row r="14170">
      <c r="I14170" s="1"/>
      <c r="J14170" s="1"/>
      <c r="K14170" s="1"/>
      <c r="AA14170" s="1"/>
      <c r="AB14170" s="1"/>
      <c r="AC14170" s="1"/>
      <c r="AJ14170" s="1"/>
      <c r="AK14170" s="1"/>
      <c r="AL14170" s="1"/>
    </row>
    <row r="14171">
      <c r="I14171" s="1"/>
      <c r="J14171" s="1"/>
      <c r="K14171" s="1"/>
      <c r="AA14171" s="1"/>
      <c r="AB14171" s="1"/>
      <c r="AC14171" s="1"/>
      <c r="AJ14171" s="1"/>
      <c r="AK14171" s="1"/>
      <c r="AL14171" s="1"/>
    </row>
    <row r="14172">
      <c r="I14172" s="1"/>
      <c r="J14172" s="1"/>
      <c r="K14172" s="1"/>
      <c r="AA14172" s="1"/>
      <c r="AB14172" s="1"/>
      <c r="AC14172" s="1"/>
      <c r="AJ14172" s="1"/>
      <c r="AK14172" s="1"/>
      <c r="AL14172" s="1"/>
    </row>
    <row r="14173">
      <c r="I14173" s="1"/>
      <c r="J14173" s="1"/>
      <c r="K14173" s="1"/>
      <c r="AA14173" s="1"/>
      <c r="AB14173" s="1"/>
      <c r="AC14173" s="1"/>
      <c r="AJ14173" s="1"/>
      <c r="AK14173" s="1"/>
      <c r="AL14173" s="1"/>
    </row>
    <row r="14174">
      <c r="I14174" s="1"/>
      <c r="J14174" s="1"/>
      <c r="K14174" s="1"/>
      <c r="AA14174" s="1"/>
      <c r="AB14174" s="1"/>
      <c r="AC14174" s="1"/>
      <c r="AJ14174" s="1"/>
      <c r="AK14174" s="1"/>
      <c r="AL14174" s="1"/>
    </row>
    <row r="14175">
      <c r="I14175" s="1"/>
      <c r="J14175" s="1"/>
      <c r="K14175" s="1"/>
      <c r="AA14175" s="1"/>
      <c r="AB14175" s="1"/>
      <c r="AC14175" s="1"/>
      <c r="AJ14175" s="1"/>
      <c r="AK14175" s="1"/>
      <c r="AL14175" s="1"/>
    </row>
    <row r="14176">
      <c r="I14176" s="1"/>
      <c r="J14176" s="1"/>
      <c r="K14176" s="1"/>
      <c r="AA14176" s="1"/>
      <c r="AB14176" s="1"/>
      <c r="AC14176" s="1"/>
      <c r="AJ14176" s="1"/>
      <c r="AK14176" s="1"/>
      <c r="AL14176" s="1"/>
    </row>
    <row r="14177">
      <c r="I14177" s="1"/>
      <c r="J14177" s="1"/>
      <c r="K14177" s="1"/>
      <c r="AA14177" s="1"/>
      <c r="AB14177" s="1"/>
      <c r="AC14177" s="1"/>
      <c r="AJ14177" s="1"/>
      <c r="AK14177" s="1"/>
      <c r="AL14177" s="1"/>
    </row>
    <row r="14178">
      <c r="I14178" s="1"/>
      <c r="J14178" s="1"/>
      <c r="K14178" s="1"/>
      <c r="AA14178" s="1"/>
      <c r="AB14178" s="1"/>
      <c r="AC14178" s="1"/>
      <c r="AJ14178" s="1"/>
      <c r="AK14178" s="1"/>
      <c r="AL14178" s="1"/>
    </row>
    <row r="14179">
      <c r="I14179" s="1"/>
      <c r="J14179" s="1"/>
      <c r="K14179" s="1"/>
      <c r="AA14179" s="1"/>
      <c r="AB14179" s="1"/>
      <c r="AC14179" s="1"/>
      <c r="AJ14179" s="1"/>
      <c r="AK14179" s="1"/>
      <c r="AL14179" s="1"/>
    </row>
    <row r="14180">
      <c r="I14180" s="1"/>
      <c r="J14180" s="1"/>
      <c r="K14180" s="1"/>
      <c r="AA14180" s="1"/>
      <c r="AB14180" s="1"/>
      <c r="AC14180" s="1"/>
      <c r="AJ14180" s="1"/>
      <c r="AK14180" s="1"/>
      <c r="AL14180" s="1"/>
    </row>
    <row r="14181">
      <c r="I14181" s="1"/>
      <c r="J14181" s="1"/>
      <c r="K14181" s="1"/>
      <c r="AA14181" s="1"/>
      <c r="AB14181" s="1"/>
      <c r="AC14181" s="1"/>
      <c r="AJ14181" s="1"/>
      <c r="AK14181" s="1"/>
      <c r="AL14181" s="1"/>
    </row>
    <row r="14182">
      <c r="I14182" s="1"/>
      <c r="J14182" s="1"/>
      <c r="K14182" s="1"/>
      <c r="AA14182" s="1"/>
      <c r="AB14182" s="1"/>
      <c r="AC14182" s="1"/>
      <c r="AJ14182" s="1"/>
      <c r="AK14182" s="1"/>
      <c r="AL14182" s="1"/>
    </row>
    <row r="14183">
      <c r="I14183" s="1"/>
      <c r="J14183" s="1"/>
      <c r="K14183" s="1"/>
      <c r="AA14183" s="1"/>
      <c r="AB14183" s="1"/>
      <c r="AC14183" s="1"/>
      <c r="AJ14183" s="1"/>
      <c r="AK14183" s="1"/>
      <c r="AL14183" s="1"/>
    </row>
    <row r="14184">
      <c r="I14184" s="1"/>
      <c r="J14184" s="1"/>
      <c r="K14184" s="1"/>
      <c r="AA14184" s="1"/>
      <c r="AB14184" s="1"/>
      <c r="AC14184" s="1"/>
      <c r="AJ14184" s="1"/>
      <c r="AK14184" s="1"/>
      <c r="AL14184" s="1"/>
    </row>
    <row r="14185">
      <c r="I14185" s="1"/>
      <c r="J14185" s="1"/>
      <c r="K14185" s="1"/>
      <c r="AA14185" s="1"/>
      <c r="AB14185" s="1"/>
      <c r="AC14185" s="1"/>
      <c r="AJ14185" s="1"/>
      <c r="AK14185" s="1"/>
      <c r="AL14185" s="1"/>
    </row>
    <row r="14186">
      <c r="I14186" s="1"/>
      <c r="J14186" s="1"/>
      <c r="K14186" s="1"/>
      <c r="AA14186" s="1"/>
      <c r="AB14186" s="1"/>
      <c r="AC14186" s="1"/>
      <c r="AJ14186" s="1"/>
      <c r="AK14186" s="1"/>
      <c r="AL14186" s="1"/>
    </row>
    <row r="14187">
      <c r="I14187" s="1"/>
      <c r="J14187" s="1"/>
      <c r="K14187" s="1"/>
      <c r="AA14187" s="1"/>
      <c r="AB14187" s="1"/>
      <c r="AC14187" s="1"/>
      <c r="AJ14187" s="1"/>
      <c r="AK14187" s="1"/>
      <c r="AL14187" s="1"/>
    </row>
    <row r="14188">
      <c r="I14188" s="1"/>
      <c r="J14188" s="1"/>
      <c r="K14188" s="1"/>
      <c r="AA14188" s="1"/>
      <c r="AB14188" s="1"/>
      <c r="AC14188" s="1"/>
      <c r="AJ14188" s="1"/>
      <c r="AK14188" s="1"/>
      <c r="AL14188" s="1"/>
    </row>
    <row r="14189">
      <c r="I14189" s="1"/>
      <c r="J14189" s="1"/>
      <c r="K14189" s="1"/>
      <c r="AA14189" s="1"/>
      <c r="AB14189" s="1"/>
      <c r="AC14189" s="1"/>
      <c r="AJ14189" s="1"/>
      <c r="AK14189" s="1"/>
      <c r="AL14189" s="1"/>
    </row>
    <row r="14190">
      <c r="I14190" s="1"/>
      <c r="J14190" s="1"/>
      <c r="K14190" s="1"/>
      <c r="AA14190" s="1"/>
      <c r="AB14190" s="1"/>
      <c r="AC14190" s="1"/>
      <c r="AJ14190" s="1"/>
      <c r="AK14190" s="1"/>
      <c r="AL14190" s="1"/>
    </row>
    <row r="14191">
      <c r="I14191" s="1"/>
      <c r="J14191" s="1"/>
      <c r="K14191" s="1"/>
      <c r="AA14191" s="1"/>
      <c r="AB14191" s="1"/>
      <c r="AC14191" s="1"/>
      <c r="AJ14191" s="1"/>
      <c r="AK14191" s="1"/>
      <c r="AL14191" s="1"/>
    </row>
    <row r="14192">
      <c r="I14192" s="1"/>
      <c r="J14192" s="1"/>
      <c r="K14192" s="1"/>
      <c r="AA14192" s="1"/>
      <c r="AB14192" s="1"/>
      <c r="AC14192" s="1"/>
      <c r="AJ14192" s="1"/>
      <c r="AK14192" s="1"/>
      <c r="AL14192" s="1"/>
    </row>
    <row r="14193">
      <c r="I14193" s="1"/>
      <c r="J14193" s="1"/>
      <c r="K14193" s="1"/>
      <c r="AA14193" s="1"/>
      <c r="AB14193" s="1"/>
      <c r="AC14193" s="1"/>
      <c r="AJ14193" s="1"/>
      <c r="AK14193" s="1"/>
      <c r="AL14193" s="1"/>
    </row>
    <row r="14194">
      <c r="I14194" s="1"/>
      <c r="J14194" s="1"/>
      <c r="K14194" s="1"/>
      <c r="AA14194" s="1"/>
      <c r="AB14194" s="1"/>
      <c r="AC14194" s="1"/>
      <c r="AJ14194" s="1"/>
      <c r="AK14194" s="1"/>
      <c r="AL14194" s="1"/>
    </row>
    <row r="14195">
      <c r="I14195" s="1"/>
      <c r="J14195" s="1"/>
      <c r="K14195" s="1"/>
      <c r="AA14195" s="1"/>
      <c r="AB14195" s="1"/>
      <c r="AC14195" s="1"/>
      <c r="AJ14195" s="1"/>
      <c r="AK14195" s="1"/>
      <c r="AL14195" s="1"/>
    </row>
    <row r="14196">
      <c r="I14196" s="1"/>
      <c r="J14196" s="1"/>
      <c r="K14196" s="1"/>
      <c r="AA14196" s="1"/>
      <c r="AB14196" s="1"/>
      <c r="AC14196" s="1"/>
      <c r="AJ14196" s="1"/>
      <c r="AK14196" s="1"/>
      <c r="AL14196" s="1"/>
    </row>
    <row r="14197">
      <c r="I14197" s="1"/>
      <c r="J14197" s="1"/>
      <c r="K14197" s="1"/>
      <c r="AA14197" s="1"/>
      <c r="AB14197" s="1"/>
      <c r="AC14197" s="1"/>
      <c r="AJ14197" s="1"/>
      <c r="AK14197" s="1"/>
      <c r="AL14197" s="1"/>
    </row>
    <row r="14198">
      <c r="I14198" s="1"/>
      <c r="J14198" s="1"/>
      <c r="K14198" s="1"/>
      <c r="AA14198" s="1"/>
      <c r="AB14198" s="1"/>
      <c r="AC14198" s="1"/>
      <c r="AJ14198" s="1"/>
      <c r="AK14198" s="1"/>
      <c r="AL14198" s="1"/>
    </row>
    <row r="14199">
      <c r="I14199" s="1"/>
      <c r="J14199" s="1"/>
      <c r="K14199" s="1"/>
      <c r="AA14199" s="1"/>
      <c r="AB14199" s="1"/>
      <c r="AC14199" s="1"/>
      <c r="AJ14199" s="1"/>
      <c r="AK14199" s="1"/>
      <c r="AL14199" s="1"/>
    </row>
    <row r="14200">
      <c r="I14200" s="1"/>
      <c r="J14200" s="1"/>
      <c r="K14200" s="1"/>
      <c r="AA14200" s="1"/>
      <c r="AB14200" s="1"/>
      <c r="AC14200" s="1"/>
      <c r="AJ14200" s="1"/>
      <c r="AK14200" s="1"/>
      <c r="AL14200" s="1"/>
    </row>
    <row r="14201">
      <c r="I14201" s="1"/>
      <c r="J14201" s="1"/>
      <c r="K14201" s="1"/>
      <c r="AA14201" s="1"/>
      <c r="AB14201" s="1"/>
      <c r="AC14201" s="1"/>
      <c r="AJ14201" s="1"/>
      <c r="AK14201" s="1"/>
      <c r="AL14201" s="1"/>
    </row>
    <row r="14202">
      <c r="I14202" s="1"/>
      <c r="J14202" s="1"/>
      <c r="K14202" s="1"/>
      <c r="AA14202" s="1"/>
      <c r="AB14202" s="1"/>
      <c r="AC14202" s="1"/>
      <c r="AJ14202" s="1"/>
      <c r="AK14202" s="1"/>
      <c r="AL14202" s="1"/>
    </row>
    <row r="14203">
      <c r="I14203" s="1"/>
      <c r="J14203" s="1"/>
      <c r="K14203" s="1"/>
      <c r="AA14203" s="1"/>
      <c r="AB14203" s="1"/>
      <c r="AC14203" s="1"/>
      <c r="AJ14203" s="1"/>
      <c r="AK14203" s="1"/>
      <c r="AL14203" s="1"/>
    </row>
    <row r="14204">
      <c r="I14204" s="1"/>
      <c r="J14204" s="1"/>
      <c r="K14204" s="1"/>
      <c r="AA14204" s="1"/>
      <c r="AB14204" s="1"/>
      <c r="AC14204" s="1"/>
      <c r="AJ14204" s="1"/>
      <c r="AK14204" s="1"/>
      <c r="AL14204" s="1"/>
    </row>
    <row r="14205">
      <c r="I14205" s="1"/>
      <c r="J14205" s="1"/>
      <c r="K14205" s="1"/>
      <c r="AA14205" s="1"/>
      <c r="AB14205" s="1"/>
      <c r="AC14205" s="1"/>
      <c r="AJ14205" s="1"/>
      <c r="AK14205" s="1"/>
      <c r="AL14205" s="1"/>
    </row>
    <row r="14206">
      <c r="I14206" s="1"/>
      <c r="J14206" s="1"/>
      <c r="K14206" s="1"/>
      <c r="AA14206" s="1"/>
      <c r="AB14206" s="1"/>
      <c r="AC14206" s="1"/>
      <c r="AJ14206" s="1"/>
      <c r="AK14206" s="1"/>
      <c r="AL14206" s="1"/>
    </row>
    <row r="14207">
      <c r="I14207" s="1"/>
      <c r="J14207" s="1"/>
      <c r="K14207" s="1"/>
      <c r="AA14207" s="1"/>
      <c r="AB14207" s="1"/>
      <c r="AC14207" s="1"/>
      <c r="AJ14207" s="1"/>
      <c r="AK14207" s="1"/>
      <c r="AL14207" s="1"/>
    </row>
    <row r="14208">
      <c r="I14208" s="1"/>
      <c r="J14208" s="1"/>
      <c r="K14208" s="1"/>
      <c r="AA14208" s="1"/>
      <c r="AB14208" s="1"/>
      <c r="AC14208" s="1"/>
      <c r="AJ14208" s="1"/>
      <c r="AK14208" s="1"/>
      <c r="AL14208" s="1"/>
    </row>
    <row r="14209">
      <c r="I14209" s="1"/>
      <c r="J14209" s="1"/>
      <c r="K14209" s="1"/>
      <c r="AA14209" s="1"/>
      <c r="AB14209" s="1"/>
      <c r="AC14209" s="1"/>
      <c r="AJ14209" s="1"/>
      <c r="AK14209" s="1"/>
      <c r="AL14209" s="1"/>
    </row>
    <row r="14210">
      <c r="I14210" s="1"/>
      <c r="J14210" s="1"/>
      <c r="K14210" s="1"/>
      <c r="AA14210" s="1"/>
      <c r="AB14210" s="1"/>
      <c r="AC14210" s="1"/>
      <c r="AJ14210" s="1"/>
      <c r="AK14210" s="1"/>
      <c r="AL14210" s="1"/>
    </row>
    <row r="14211">
      <c r="I14211" s="1"/>
      <c r="J14211" s="1"/>
      <c r="K14211" s="1"/>
      <c r="AA14211" s="1"/>
      <c r="AB14211" s="1"/>
      <c r="AC14211" s="1"/>
      <c r="AJ14211" s="1"/>
      <c r="AK14211" s="1"/>
      <c r="AL14211" s="1"/>
    </row>
    <row r="14212">
      <c r="I14212" s="1"/>
      <c r="J14212" s="1"/>
      <c r="K14212" s="1"/>
      <c r="AA14212" s="1"/>
      <c r="AB14212" s="1"/>
      <c r="AC14212" s="1"/>
      <c r="AJ14212" s="1"/>
      <c r="AK14212" s="1"/>
      <c r="AL14212" s="1"/>
    </row>
    <row r="14213">
      <c r="I14213" s="1"/>
      <c r="J14213" s="1"/>
      <c r="K14213" s="1"/>
      <c r="AA14213" s="1"/>
      <c r="AB14213" s="1"/>
      <c r="AC14213" s="1"/>
      <c r="AJ14213" s="1"/>
      <c r="AK14213" s="1"/>
      <c r="AL14213" s="1"/>
    </row>
    <row r="14214">
      <c r="I14214" s="1"/>
      <c r="J14214" s="1"/>
      <c r="K14214" s="1"/>
      <c r="AA14214" s="1"/>
      <c r="AB14214" s="1"/>
      <c r="AC14214" s="1"/>
      <c r="AJ14214" s="1"/>
      <c r="AK14214" s="1"/>
      <c r="AL14214" s="1"/>
    </row>
    <row r="14215">
      <c r="I14215" s="1"/>
      <c r="J14215" s="1"/>
      <c r="K14215" s="1"/>
      <c r="AA14215" s="1"/>
      <c r="AB14215" s="1"/>
      <c r="AC14215" s="1"/>
      <c r="AJ14215" s="1"/>
      <c r="AK14215" s="1"/>
      <c r="AL14215" s="1"/>
    </row>
    <row r="14216">
      <c r="I14216" s="1"/>
      <c r="J14216" s="1"/>
      <c r="K14216" s="1"/>
      <c r="AA14216" s="1"/>
      <c r="AB14216" s="1"/>
      <c r="AC14216" s="1"/>
      <c r="AJ14216" s="1"/>
      <c r="AK14216" s="1"/>
      <c r="AL14216" s="1"/>
    </row>
    <row r="14217">
      <c r="I14217" s="1"/>
      <c r="J14217" s="1"/>
      <c r="K14217" s="1"/>
      <c r="AA14217" s="1"/>
      <c r="AB14217" s="1"/>
      <c r="AC14217" s="1"/>
      <c r="AJ14217" s="1"/>
      <c r="AK14217" s="1"/>
      <c r="AL14217" s="1"/>
    </row>
    <row r="14218">
      <c r="I14218" s="1"/>
      <c r="J14218" s="1"/>
      <c r="K14218" s="1"/>
      <c r="AA14218" s="1"/>
      <c r="AB14218" s="1"/>
      <c r="AC14218" s="1"/>
      <c r="AJ14218" s="1"/>
      <c r="AK14218" s="1"/>
      <c r="AL14218" s="1"/>
    </row>
    <row r="14219">
      <c r="I14219" s="1"/>
      <c r="J14219" s="1"/>
      <c r="K14219" s="1"/>
      <c r="AA14219" s="1"/>
      <c r="AB14219" s="1"/>
      <c r="AC14219" s="1"/>
      <c r="AJ14219" s="1"/>
      <c r="AK14219" s="1"/>
      <c r="AL14219" s="1"/>
    </row>
    <row r="14220">
      <c r="I14220" s="1"/>
      <c r="J14220" s="1"/>
      <c r="K14220" s="1"/>
      <c r="AA14220" s="1"/>
      <c r="AB14220" s="1"/>
      <c r="AC14220" s="1"/>
      <c r="AJ14220" s="1"/>
      <c r="AK14220" s="1"/>
      <c r="AL14220" s="1"/>
    </row>
    <row r="14221">
      <c r="I14221" s="1"/>
      <c r="J14221" s="1"/>
      <c r="K14221" s="1"/>
      <c r="AA14221" s="1"/>
      <c r="AB14221" s="1"/>
      <c r="AC14221" s="1"/>
      <c r="AJ14221" s="1"/>
      <c r="AK14221" s="1"/>
      <c r="AL14221" s="1"/>
    </row>
    <row r="14222">
      <c r="I14222" s="1"/>
      <c r="J14222" s="1"/>
      <c r="K14222" s="1"/>
      <c r="AA14222" s="1"/>
      <c r="AB14222" s="1"/>
      <c r="AC14222" s="1"/>
      <c r="AJ14222" s="1"/>
      <c r="AK14222" s="1"/>
      <c r="AL14222" s="1"/>
    </row>
    <row r="14223">
      <c r="I14223" s="1"/>
      <c r="J14223" s="1"/>
      <c r="K14223" s="1"/>
      <c r="AA14223" s="1"/>
      <c r="AB14223" s="1"/>
      <c r="AC14223" s="1"/>
      <c r="AJ14223" s="1"/>
      <c r="AK14223" s="1"/>
      <c r="AL14223" s="1"/>
    </row>
    <row r="14224">
      <c r="I14224" s="1"/>
      <c r="J14224" s="1"/>
      <c r="K14224" s="1"/>
      <c r="AA14224" s="1"/>
      <c r="AB14224" s="1"/>
      <c r="AC14224" s="1"/>
      <c r="AJ14224" s="1"/>
      <c r="AK14224" s="1"/>
      <c r="AL14224" s="1"/>
    </row>
    <row r="14225">
      <c r="I14225" s="1"/>
      <c r="J14225" s="1"/>
      <c r="K14225" s="1"/>
      <c r="AA14225" s="1"/>
      <c r="AB14225" s="1"/>
      <c r="AC14225" s="1"/>
      <c r="AJ14225" s="1"/>
      <c r="AK14225" s="1"/>
      <c r="AL14225" s="1"/>
    </row>
    <row r="14226">
      <c r="I14226" s="1"/>
      <c r="J14226" s="1"/>
      <c r="K14226" s="1"/>
      <c r="AA14226" s="1"/>
      <c r="AB14226" s="1"/>
      <c r="AC14226" s="1"/>
      <c r="AJ14226" s="1"/>
      <c r="AK14226" s="1"/>
      <c r="AL14226" s="1"/>
    </row>
    <row r="14227">
      <c r="I14227" s="1"/>
      <c r="J14227" s="1"/>
      <c r="K14227" s="1"/>
      <c r="AA14227" s="1"/>
      <c r="AB14227" s="1"/>
      <c r="AC14227" s="1"/>
      <c r="AJ14227" s="1"/>
      <c r="AK14227" s="1"/>
      <c r="AL14227" s="1"/>
    </row>
    <row r="14228">
      <c r="I14228" s="1"/>
      <c r="J14228" s="1"/>
      <c r="K14228" s="1"/>
      <c r="AA14228" s="1"/>
      <c r="AB14228" s="1"/>
      <c r="AC14228" s="1"/>
      <c r="AJ14228" s="1"/>
      <c r="AK14228" s="1"/>
      <c r="AL14228" s="1"/>
    </row>
    <row r="14229">
      <c r="I14229" s="1"/>
      <c r="J14229" s="1"/>
      <c r="K14229" s="1"/>
      <c r="AA14229" s="1"/>
      <c r="AB14229" s="1"/>
      <c r="AC14229" s="1"/>
      <c r="AJ14229" s="1"/>
      <c r="AK14229" s="1"/>
      <c r="AL14229" s="1"/>
    </row>
    <row r="14230">
      <c r="I14230" s="1"/>
      <c r="J14230" s="1"/>
      <c r="K14230" s="1"/>
      <c r="AA14230" s="1"/>
      <c r="AB14230" s="1"/>
      <c r="AC14230" s="1"/>
      <c r="AJ14230" s="1"/>
      <c r="AK14230" s="1"/>
      <c r="AL14230" s="1"/>
    </row>
    <row r="14231">
      <c r="I14231" s="1"/>
      <c r="J14231" s="1"/>
      <c r="K14231" s="1"/>
      <c r="AA14231" s="1"/>
      <c r="AB14231" s="1"/>
      <c r="AC14231" s="1"/>
      <c r="AJ14231" s="1"/>
      <c r="AK14231" s="1"/>
      <c r="AL14231" s="1"/>
    </row>
    <row r="14232">
      <c r="I14232" s="1"/>
      <c r="J14232" s="1"/>
      <c r="K14232" s="1"/>
      <c r="AA14232" s="1"/>
      <c r="AB14232" s="1"/>
      <c r="AC14232" s="1"/>
      <c r="AJ14232" s="1"/>
      <c r="AK14232" s="1"/>
      <c r="AL14232" s="1"/>
    </row>
    <row r="14233">
      <c r="I14233" s="1"/>
      <c r="J14233" s="1"/>
      <c r="K14233" s="1"/>
      <c r="AA14233" s="1"/>
      <c r="AB14233" s="1"/>
      <c r="AC14233" s="1"/>
      <c r="AJ14233" s="1"/>
      <c r="AK14233" s="1"/>
      <c r="AL14233" s="1"/>
    </row>
    <row r="14234">
      <c r="I14234" s="1"/>
      <c r="J14234" s="1"/>
      <c r="K14234" s="1"/>
      <c r="AA14234" s="1"/>
      <c r="AB14234" s="1"/>
      <c r="AC14234" s="1"/>
      <c r="AJ14234" s="1"/>
      <c r="AK14234" s="1"/>
      <c r="AL14234" s="1"/>
    </row>
    <row r="14235">
      <c r="I14235" s="1"/>
      <c r="J14235" s="1"/>
      <c r="K14235" s="1"/>
      <c r="AA14235" s="1"/>
      <c r="AB14235" s="1"/>
      <c r="AC14235" s="1"/>
      <c r="AJ14235" s="1"/>
      <c r="AK14235" s="1"/>
      <c r="AL14235" s="1"/>
    </row>
    <row r="14236">
      <c r="I14236" s="1"/>
      <c r="J14236" s="1"/>
      <c r="K14236" s="1"/>
      <c r="AA14236" s="1"/>
      <c r="AB14236" s="1"/>
      <c r="AC14236" s="1"/>
      <c r="AJ14236" s="1"/>
      <c r="AK14236" s="1"/>
      <c r="AL14236" s="1"/>
    </row>
    <row r="14237">
      <c r="I14237" s="1"/>
      <c r="J14237" s="1"/>
      <c r="K14237" s="1"/>
      <c r="AA14237" s="1"/>
      <c r="AB14237" s="1"/>
      <c r="AC14237" s="1"/>
      <c r="AJ14237" s="1"/>
      <c r="AK14237" s="1"/>
      <c r="AL14237" s="1"/>
    </row>
    <row r="14238">
      <c r="I14238" s="1"/>
      <c r="J14238" s="1"/>
      <c r="K14238" s="1"/>
      <c r="AA14238" s="1"/>
      <c r="AB14238" s="1"/>
      <c r="AC14238" s="1"/>
      <c r="AJ14238" s="1"/>
      <c r="AK14238" s="1"/>
      <c r="AL14238" s="1"/>
    </row>
    <row r="14239">
      <c r="I14239" s="1"/>
      <c r="J14239" s="1"/>
      <c r="K14239" s="1"/>
      <c r="AA14239" s="1"/>
      <c r="AB14239" s="1"/>
      <c r="AC14239" s="1"/>
      <c r="AJ14239" s="1"/>
      <c r="AK14239" s="1"/>
      <c r="AL14239" s="1"/>
    </row>
    <row r="14240">
      <c r="I14240" s="1"/>
      <c r="J14240" s="1"/>
      <c r="K14240" s="1"/>
      <c r="AA14240" s="1"/>
      <c r="AB14240" s="1"/>
      <c r="AC14240" s="1"/>
      <c r="AJ14240" s="1"/>
      <c r="AK14240" s="1"/>
      <c r="AL14240" s="1"/>
    </row>
    <row r="14241">
      <c r="I14241" s="1"/>
      <c r="J14241" s="1"/>
      <c r="K14241" s="1"/>
      <c r="AA14241" s="1"/>
      <c r="AB14241" s="1"/>
      <c r="AC14241" s="1"/>
      <c r="AJ14241" s="1"/>
      <c r="AK14241" s="1"/>
      <c r="AL14241" s="1"/>
    </row>
    <row r="14242">
      <c r="I14242" s="1"/>
      <c r="J14242" s="1"/>
      <c r="K14242" s="1"/>
      <c r="AA14242" s="1"/>
      <c r="AB14242" s="1"/>
      <c r="AC14242" s="1"/>
      <c r="AJ14242" s="1"/>
      <c r="AK14242" s="1"/>
      <c r="AL14242" s="1"/>
    </row>
    <row r="14243">
      <c r="I14243" s="1"/>
      <c r="J14243" s="1"/>
      <c r="K14243" s="1"/>
      <c r="AA14243" s="1"/>
      <c r="AB14243" s="1"/>
      <c r="AC14243" s="1"/>
      <c r="AJ14243" s="1"/>
      <c r="AK14243" s="1"/>
      <c r="AL14243" s="1"/>
    </row>
    <row r="14244">
      <c r="I14244" s="1"/>
      <c r="J14244" s="1"/>
      <c r="K14244" s="1"/>
      <c r="AA14244" s="1"/>
      <c r="AB14244" s="1"/>
      <c r="AC14244" s="1"/>
      <c r="AJ14244" s="1"/>
      <c r="AK14244" s="1"/>
      <c r="AL14244" s="1"/>
    </row>
    <row r="14245">
      <c r="I14245" s="1"/>
      <c r="J14245" s="1"/>
      <c r="K14245" s="1"/>
      <c r="AA14245" s="1"/>
      <c r="AB14245" s="1"/>
      <c r="AC14245" s="1"/>
      <c r="AJ14245" s="1"/>
      <c r="AK14245" s="1"/>
      <c r="AL14245" s="1"/>
    </row>
    <row r="14246">
      <c r="I14246" s="1"/>
      <c r="J14246" s="1"/>
      <c r="K14246" s="1"/>
      <c r="AA14246" s="1"/>
      <c r="AB14246" s="1"/>
      <c r="AC14246" s="1"/>
      <c r="AJ14246" s="1"/>
      <c r="AK14246" s="1"/>
      <c r="AL14246" s="1"/>
    </row>
    <row r="14247">
      <c r="I14247" s="1"/>
      <c r="J14247" s="1"/>
      <c r="K14247" s="1"/>
      <c r="AA14247" s="1"/>
      <c r="AB14247" s="1"/>
      <c r="AC14247" s="1"/>
      <c r="AJ14247" s="1"/>
      <c r="AK14247" s="1"/>
      <c r="AL14247" s="1"/>
    </row>
    <row r="14248">
      <c r="I14248" s="1"/>
      <c r="J14248" s="1"/>
      <c r="K14248" s="1"/>
      <c r="AA14248" s="1"/>
      <c r="AB14248" s="1"/>
      <c r="AC14248" s="1"/>
      <c r="AJ14248" s="1"/>
      <c r="AK14248" s="1"/>
      <c r="AL14248" s="1"/>
    </row>
    <row r="14249">
      <c r="I14249" s="1"/>
      <c r="J14249" s="1"/>
      <c r="K14249" s="1"/>
      <c r="AA14249" s="1"/>
      <c r="AB14249" s="1"/>
      <c r="AC14249" s="1"/>
      <c r="AJ14249" s="1"/>
      <c r="AK14249" s="1"/>
      <c r="AL14249" s="1"/>
    </row>
    <row r="14250">
      <c r="I14250" s="1"/>
      <c r="J14250" s="1"/>
      <c r="K14250" s="1"/>
      <c r="AA14250" s="1"/>
      <c r="AB14250" s="1"/>
      <c r="AC14250" s="1"/>
      <c r="AJ14250" s="1"/>
      <c r="AK14250" s="1"/>
      <c r="AL14250" s="1"/>
    </row>
    <row r="14251">
      <c r="I14251" s="1"/>
      <c r="J14251" s="1"/>
      <c r="K14251" s="1"/>
      <c r="AA14251" s="1"/>
      <c r="AB14251" s="1"/>
      <c r="AC14251" s="1"/>
      <c r="AJ14251" s="1"/>
      <c r="AK14251" s="1"/>
      <c r="AL14251" s="1"/>
    </row>
    <row r="14252">
      <c r="I14252" s="1"/>
      <c r="J14252" s="1"/>
      <c r="K14252" s="1"/>
      <c r="AA14252" s="1"/>
      <c r="AB14252" s="1"/>
      <c r="AC14252" s="1"/>
      <c r="AJ14252" s="1"/>
      <c r="AK14252" s="1"/>
      <c r="AL14252" s="1"/>
    </row>
    <row r="14253">
      <c r="I14253" s="1"/>
      <c r="J14253" s="1"/>
      <c r="K14253" s="1"/>
      <c r="AA14253" s="1"/>
      <c r="AB14253" s="1"/>
      <c r="AC14253" s="1"/>
      <c r="AJ14253" s="1"/>
      <c r="AK14253" s="1"/>
      <c r="AL14253" s="1"/>
    </row>
    <row r="14254">
      <c r="I14254" s="1"/>
      <c r="J14254" s="1"/>
      <c r="K14254" s="1"/>
      <c r="AA14254" s="1"/>
      <c r="AB14254" s="1"/>
      <c r="AC14254" s="1"/>
      <c r="AJ14254" s="1"/>
      <c r="AK14254" s="1"/>
      <c r="AL14254" s="1"/>
    </row>
    <row r="14255">
      <c r="I14255" s="1"/>
      <c r="J14255" s="1"/>
      <c r="K14255" s="1"/>
      <c r="AA14255" s="1"/>
      <c r="AB14255" s="1"/>
      <c r="AC14255" s="1"/>
      <c r="AJ14255" s="1"/>
      <c r="AK14255" s="1"/>
      <c r="AL14255" s="1"/>
    </row>
    <row r="14256">
      <c r="I14256" s="1"/>
      <c r="J14256" s="1"/>
      <c r="K14256" s="1"/>
      <c r="AA14256" s="1"/>
      <c r="AB14256" s="1"/>
      <c r="AC14256" s="1"/>
      <c r="AJ14256" s="1"/>
      <c r="AK14256" s="1"/>
      <c r="AL14256" s="1"/>
    </row>
    <row r="14257">
      <c r="I14257" s="1"/>
      <c r="J14257" s="1"/>
      <c r="K14257" s="1"/>
      <c r="AA14257" s="1"/>
      <c r="AB14257" s="1"/>
      <c r="AC14257" s="1"/>
      <c r="AJ14257" s="1"/>
      <c r="AK14257" s="1"/>
      <c r="AL14257" s="1"/>
    </row>
    <row r="14258">
      <c r="I14258" s="1"/>
      <c r="J14258" s="1"/>
      <c r="K14258" s="1"/>
      <c r="AA14258" s="1"/>
      <c r="AB14258" s="1"/>
      <c r="AC14258" s="1"/>
      <c r="AJ14258" s="1"/>
      <c r="AK14258" s="1"/>
      <c r="AL14258" s="1"/>
    </row>
    <row r="14259">
      <c r="I14259" s="1"/>
      <c r="J14259" s="1"/>
      <c r="K14259" s="1"/>
      <c r="AA14259" s="1"/>
      <c r="AB14259" s="1"/>
      <c r="AC14259" s="1"/>
      <c r="AJ14259" s="1"/>
      <c r="AK14259" s="1"/>
      <c r="AL14259" s="1"/>
    </row>
    <row r="14260">
      <c r="I14260" s="1"/>
      <c r="J14260" s="1"/>
      <c r="K14260" s="1"/>
      <c r="AA14260" s="1"/>
      <c r="AB14260" s="1"/>
      <c r="AC14260" s="1"/>
      <c r="AJ14260" s="1"/>
      <c r="AK14260" s="1"/>
      <c r="AL14260" s="1"/>
    </row>
    <row r="14261">
      <c r="I14261" s="1"/>
      <c r="J14261" s="1"/>
      <c r="K14261" s="1"/>
      <c r="AA14261" s="1"/>
      <c r="AB14261" s="1"/>
      <c r="AC14261" s="1"/>
      <c r="AJ14261" s="1"/>
      <c r="AK14261" s="1"/>
      <c r="AL14261" s="1"/>
    </row>
    <row r="14262">
      <c r="I14262" s="1"/>
      <c r="J14262" s="1"/>
      <c r="K14262" s="1"/>
      <c r="AA14262" s="1"/>
      <c r="AB14262" s="1"/>
      <c r="AC14262" s="1"/>
      <c r="AJ14262" s="1"/>
      <c r="AK14262" s="1"/>
      <c r="AL14262" s="1"/>
    </row>
    <row r="14263">
      <c r="I14263" s="1"/>
      <c r="J14263" s="1"/>
      <c r="K14263" s="1"/>
      <c r="AA14263" s="1"/>
      <c r="AB14263" s="1"/>
      <c r="AC14263" s="1"/>
      <c r="AJ14263" s="1"/>
      <c r="AK14263" s="1"/>
      <c r="AL14263" s="1"/>
    </row>
    <row r="14264">
      <c r="I14264" s="1"/>
      <c r="J14264" s="1"/>
      <c r="K14264" s="1"/>
      <c r="AA14264" s="1"/>
      <c r="AB14264" s="1"/>
      <c r="AC14264" s="1"/>
      <c r="AJ14264" s="1"/>
      <c r="AK14264" s="1"/>
      <c r="AL14264" s="1"/>
    </row>
    <row r="14265">
      <c r="I14265" s="1"/>
      <c r="J14265" s="1"/>
      <c r="K14265" s="1"/>
      <c r="AA14265" s="1"/>
      <c r="AB14265" s="1"/>
      <c r="AC14265" s="1"/>
      <c r="AJ14265" s="1"/>
      <c r="AK14265" s="1"/>
      <c r="AL14265" s="1"/>
    </row>
    <row r="14266">
      <c r="I14266" s="1"/>
      <c r="J14266" s="1"/>
      <c r="K14266" s="1"/>
      <c r="AA14266" s="1"/>
      <c r="AB14266" s="1"/>
      <c r="AC14266" s="1"/>
      <c r="AJ14266" s="1"/>
      <c r="AK14266" s="1"/>
      <c r="AL14266" s="1"/>
    </row>
    <row r="14267">
      <c r="I14267" s="1"/>
      <c r="J14267" s="1"/>
      <c r="K14267" s="1"/>
      <c r="AA14267" s="1"/>
      <c r="AB14267" s="1"/>
      <c r="AC14267" s="1"/>
      <c r="AJ14267" s="1"/>
      <c r="AK14267" s="1"/>
      <c r="AL14267" s="1"/>
    </row>
    <row r="14268">
      <c r="I14268" s="1"/>
      <c r="J14268" s="1"/>
      <c r="K14268" s="1"/>
      <c r="AA14268" s="1"/>
      <c r="AB14268" s="1"/>
      <c r="AC14268" s="1"/>
      <c r="AJ14268" s="1"/>
      <c r="AK14268" s="1"/>
      <c r="AL14268" s="1"/>
    </row>
    <row r="14269">
      <c r="I14269" s="1"/>
      <c r="J14269" s="1"/>
      <c r="K14269" s="1"/>
      <c r="AA14269" s="1"/>
      <c r="AB14269" s="1"/>
      <c r="AC14269" s="1"/>
      <c r="AJ14269" s="1"/>
      <c r="AK14269" s="1"/>
      <c r="AL14269" s="1"/>
    </row>
    <row r="14270">
      <c r="I14270" s="1"/>
      <c r="J14270" s="1"/>
      <c r="K14270" s="1"/>
      <c r="AA14270" s="1"/>
      <c r="AB14270" s="1"/>
      <c r="AC14270" s="1"/>
      <c r="AJ14270" s="1"/>
      <c r="AK14270" s="1"/>
      <c r="AL14270" s="1"/>
    </row>
    <row r="14271">
      <c r="I14271" s="1"/>
      <c r="J14271" s="1"/>
      <c r="K14271" s="1"/>
      <c r="AA14271" s="1"/>
      <c r="AB14271" s="1"/>
      <c r="AC14271" s="1"/>
      <c r="AJ14271" s="1"/>
      <c r="AK14271" s="1"/>
      <c r="AL14271" s="1"/>
    </row>
    <row r="14272">
      <c r="I14272" s="1"/>
      <c r="J14272" s="1"/>
      <c r="K14272" s="1"/>
      <c r="AA14272" s="1"/>
      <c r="AB14272" s="1"/>
      <c r="AC14272" s="1"/>
      <c r="AJ14272" s="1"/>
      <c r="AK14272" s="1"/>
      <c r="AL14272" s="1"/>
    </row>
    <row r="14273">
      <c r="I14273" s="1"/>
      <c r="J14273" s="1"/>
      <c r="K14273" s="1"/>
      <c r="AA14273" s="1"/>
      <c r="AB14273" s="1"/>
      <c r="AC14273" s="1"/>
      <c r="AJ14273" s="1"/>
      <c r="AK14273" s="1"/>
      <c r="AL14273" s="1"/>
    </row>
    <row r="14274">
      <c r="I14274" s="1"/>
      <c r="J14274" s="1"/>
      <c r="K14274" s="1"/>
      <c r="AA14274" s="1"/>
      <c r="AB14274" s="1"/>
      <c r="AC14274" s="1"/>
      <c r="AJ14274" s="1"/>
      <c r="AK14274" s="1"/>
      <c r="AL14274" s="1"/>
    </row>
    <row r="14275">
      <c r="I14275" s="1"/>
      <c r="J14275" s="1"/>
      <c r="K14275" s="1"/>
      <c r="AA14275" s="1"/>
      <c r="AB14275" s="1"/>
      <c r="AC14275" s="1"/>
      <c r="AJ14275" s="1"/>
      <c r="AK14275" s="1"/>
      <c r="AL14275" s="1"/>
    </row>
    <row r="14276">
      <c r="I14276" s="1"/>
      <c r="J14276" s="1"/>
      <c r="K14276" s="1"/>
      <c r="AA14276" s="1"/>
      <c r="AB14276" s="1"/>
      <c r="AC14276" s="1"/>
      <c r="AJ14276" s="1"/>
      <c r="AK14276" s="1"/>
      <c r="AL14276" s="1"/>
    </row>
    <row r="14277">
      <c r="I14277" s="1"/>
      <c r="J14277" s="1"/>
      <c r="K14277" s="1"/>
      <c r="AA14277" s="1"/>
      <c r="AB14277" s="1"/>
      <c r="AC14277" s="1"/>
      <c r="AJ14277" s="1"/>
      <c r="AK14277" s="1"/>
      <c r="AL14277" s="1"/>
    </row>
    <row r="14278">
      <c r="I14278" s="1"/>
      <c r="J14278" s="1"/>
      <c r="K14278" s="1"/>
      <c r="AA14278" s="1"/>
      <c r="AB14278" s="1"/>
      <c r="AC14278" s="1"/>
      <c r="AJ14278" s="1"/>
      <c r="AK14278" s="1"/>
      <c r="AL14278" s="1"/>
    </row>
    <row r="14279">
      <c r="I14279" s="1"/>
      <c r="J14279" s="1"/>
      <c r="K14279" s="1"/>
      <c r="AA14279" s="1"/>
      <c r="AB14279" s="1"/>
      <c r="AC14279" s="1"/>
      <c r="AJ14279" s="1"/>
      <c r="AK14279" s="1"/>
      <c r="AL14279" s="1"/>
    </row>
    <row r="14280">
      <c r="I14280" s="1"/>
      <c r="J14280" s="1"/>
      <c r="K14280" s="1"/>
      <c r="AA14280" s="1"/>
      <c r="AB14280" s="1"/>
      <c r="AC14280" s="1"/>
      <c r="AJ14280" s="1"/>
      <c r="AK14280" s="1"/>
      <c r="AL14280" s="1"/>
    </row>
    <row r="14281">
      <c r="I14281" s="1"/>
      <c r="J14281" s="1"/>
      <c r="K14281" s="1"/>
      <c r="AA14281" s="1"/>
      <c r="AB14281" s="1"/>
      <c r="AC14281" s="1"/>
      <c r="AJ14281" s="1"/>
      <c r="AK14281" s="1"/>
      <c r="AL14281" s="1"/>
    </row>
    <row r="14282">
      <c r="I14282" s="1"/>
      <c r="J14282" s="1"/>
      <c r="K14282" s="1"/>
      <c r="AA14282" s="1"/>
      <c r="AB14282" s="1"/>
      <c r="AC14282" s="1"/>
      <c r="AJ14282" s="1"/>
      <c r="AK14282" s="1"/>
      <c r="AL14282" s="1"/>
    </row>
    <row r="14283">
      <c r="I14283" s="1"/>
      <c r="J14283" s="1"/>
      <c r="K14283" s="1"/>
      <c r="AA14283" s="1"/>
      <c r="AB14283" s="1"/>
      <c r="AC14283" s="1"/>
      <c r="AJ14283" s="1"/>
      <c r="AK14283" s="1"/>
      <c r="AL14283" s="1"/>
    </row>
    <row r="14284">
      <c r="I14284" s="1"/>
      <c r="J14284" s="1"/>
      <c r="K14284" s="1"/>
      <c r="AA14284" s="1"/>
      <c r="AB14284" s="1"/>
      <c r="AC14284" s="1"/>
      <c r="AJ14284" s="1"/>
      <c r="AK14284" s="1"/>
      <c r="AL14284" s="1"/>
    </row>
    <row r="14285">
      <c r="I14285" s="1"/>
      <c r="J14285" s="1"/>
      <c r="K14285" s="1"/>
      <c r="AA14285" s="1"/>
      <c r="AB14285" s="1"/>
      <c r="AC14285" s="1"/>
      <c r="AJ14285" s="1"/>
      <c r="AK14285" s="1"/>
      <c r="AL14285" s="1"/>
    </row>
    <row r="14286">
      <c r="I14286" s="1"/>
      <c r="J14286" s="1"/>
      <c r="K14286" s="1"/>
      <c r="AA14286" s="1"/>
      <c r="AB14286" s="1"/>
      <c r="AC14286" s="1"/>
      <c r="AJ14286" s="1"/>
      <c r="AK14286" s="1"/>
      <c r="AL14286" s="1"/>
    </row>
    <row r="14287">
      <c r="I14287" s="1"/>
      <c r="J14287" s="1"/>
      <c r="K14287" s="1"/>
      <c r="AA14287" s="1"/>
      <c r="AB14287" s="1"/>
      <c r="AC14287" s="1"/>
      <c r="AJ14287" s="1"/>
      <c r="AK14287" s="1"/>
      <c r="AL14287" s="1"/>
    </row>
    <row r="14288">
      <c r="I14288" s="1"/>
      <c r="J14288" s="1"/>
      <c r="K14288" s="1"/>
      <c r="AA14288" s="1"/>
      <c r="AB14288" s="1"/>
      <c r="AC14288" s="1"/>
      <c r="AJ14288" s="1"/>
      <c r="AK14288" s="1"/>
      <c r="AL14288" s="1"/>
    </row>
    <row r="14289">
      <c r="I14289" s="1"/>
      <c r="J14289" s="1"/>
      <c r="K14289" s="1"/>
      <c r="AA14289" s="1"/>
      <c r="AB14289" s="1"/>
      <c r="AC14289" s="1"/>
      <c r="AJ14289" s="1"/>
      <c r="AK14289" s="1"/>
      <c r="AL14289" s="1"/>
    </row>
    <row r="14290">
      <c r="I14290" s="1"/>
      <c r="J14290" s="1"/>
      <c r="K14290" s="1"/>
      <c r="AA14290" s="1"/>
      <c r="AB14290" s="1"/>
      <c r="AC14290" s="1"/>
      <c r="AJ14290" s="1"/>
      <c r="AK14290" s="1"/>
      <c r="AL14290" s="1"/>
    </row>
    <row r="14291">
      <c r="I14291" s="1"/>
      <c r="J14291" s="1"/>
      <c r="K14291" s="1"/>
      <c r="AA14291" s="1"/>
      <c r="AB14291" s="1"/>
      <c r="AC14291" s="1"/>
      <c r="AJ14291" s="1"/>
      <c r="AK14291" s="1"/>
      <c r="AL14291" s="1"/>
    </row>
    <row r="14292">
      <c r="I14292" s="1"/>
      <c r="J14292" s="1"/>
      <c r="K14292" s="1"/>
      <c r="AA14292" s="1"/>
      <c r="AB14292" s="1"/>
      <c r="AC14292" s="1"/>
      <c r="AJ14292" s="1"/>
      <c r="AK14292" s="1"/>
      <c r="AL14292" s="1"/>
    </row>
    <row r="14293">
      <c r="I14293" s="1"/>
      <c r="J14293" s="1"/>
      <c r="K14293" s="1"/>
      <c r="AA14293" s="1"/>
      <c r="AB14293" s="1"/>
      <c r="AC14293" s="1"/>
      <c r="AJ14293" s="1"/>
      <c r="AK14293" s="1"/>
      <c r="AL14293" s="1"/>
    </row>
    <row r="14294">
      <c r="I14294" s="1"/>
      <c r="J14294" s="1"/>
      <c r="K14294" s="1"/>
      <c r="AA14294" s="1"/>
      <c r="AB14294" s="1"/>
      <c r="AC14294" s="1"/>
      <c r="AJ14294" s="1"/>
      <c r="AK14294" s="1"/>
      <c r="AL14294" s="1"/>
    </row>
    <row r="14295">
      <c r="I14295" s="1"/>
      <c r="J14295" s="1"/>
      <c r="K14295" s="1"/>
      <c r="AA14295" s="1"/>
      <c r="AB14295" s="1"/>
      <c r="AC14295" s="1"/>
      <c r="AJ14295" s="1"/>
      <c r="AK14295" s="1"/>
      <c r="AL14295" s="1"/>
    </row>
    <row r="14296">
      <c r="I14296" s="1"/>
      <c r="J14296" s="1"/>
      <c r="K14296" s="1"/>
      <c r="AA14296" s="1"/>
      <c r="AB14296" s="1"/>
      <c r="AC14296" s="1"/>
      <c r="AJ14296" s="1"/>
      <c r="AK14296" s="1"/>
      <c r="AL14296" s="1"/>
    </row>
    <row r="14297">
      <c r="I14297" s="1"/>
      <c r="J14297" s="1"/>
      <c r="K14297" s="1"/>
      <c r="AA14297" s="1"/>
      <c r="AB14297" s="1"/>
      <c r="AC14297" s="1"/>
      <c r="AJ14297" s="1"/>
      <c r="AK14297" s="1"/>
      <c r="AL14297" s="1"/>
    </row>
    <row r="14298">
      <c r="I14298" s="1"/>
      <c r="J14298" s="1"/>
      <c r="K14298" s="1"/>
      <c r="AA14298" s="1"/>
      <c r="AB14298" s="1"/>
      <c r="AC14298" s="1"/>
      <c r="AJ14298" s="1"/>
      <c r="AK14298" s="1"/>
      <c r="AL14298" s="1"/>
    </row>
    <row r="14299">
      <c r="I14299" s="1"/>
      <c r="J14299" s="1"/>
      <c r="K14299" s="1"/>
      <c r="AA14299" s="1"/>
      <c r="AB14299" s="1"/>
      <c r="AC14299" s="1"/>
      <c r="AJ14299" s="1"/>
      <c r="AK14299" s="1"/>
      <c r="AL14299" s="1"/>
    </row>
    <row r="14300">
      <c r="I14300" s="1"/>
      <c r="J14300" s="1"/>
      <c r="K14300" s="1"/>
      <c r="AA14300" s="1"/>
      <c r="AB14300" s="1"/>
      <c r="AC14300" s="1"/>
      <c r="AJ14300" s="1"/>
      <c r="AK14300" s="1"/>
      <c r="AL14300" s="1"/>
    </row>
    <row r="14301">
      <c r="I14301" s="1"/>
      <c r="J14301" s="1"/>
      <c r="K14301" s="1"/>
      <c r="AA14301" s="1"/>
      <c r="AB14301" s="1"/>
      <c r="AC14301" s="1"/>
      <c r="AJ14301" s="1"/>
      <c r="AK14301" s="1"/>
      <c r="AL14301" s="1"/>
    </row>
    <row r="14302">
      <c r="I14302" s="1"/>
      <c r="J14302" s="1"/>
      <c r="K14302" s="1"/>
      <c r="AA14302" s="1"/>
      <c r="AB14302" s="1"/>
      <c r="AC14302" s="1"/>
      <c r="AJ14302" s="1"/>
      <c r="AK14302" s="1"/>
      <c r="AL14302" s="1"/>
    </row>
    <row r="14303">
      <c r="I14303" s="1"/>
      <c r="J14303" s="1"/>
      <c r="K14303" s="1"/>
      <c r="AA14303" s="1"/>
      <c r="AB14303" s="1"/>
      <c r="AC14303" s="1"/>
      <c r="AJ14303" s="1"/>
      <c r="AK14303" s="1"/>
      <c r="AL14303" s="1"/>
    </row>
    <row r="14304">
      <c r="I14304" s="1"/>
      <c r="J14304" s="1"/>
      <c r="K14304" s="1"/>
      <c r="AA14304" s="1"/>
      <c r="AB14304" s="1"/>
      <c r="AC14304" s="1"/>
      <c r="AJ14304" s="1"/>
      <c r="AK14304" s="1"/>
      <c r="AL14304" s="1"/>
    </row>
    <row r="14305">
      <c r="I14305" s="1"/>
      <c r="J14305" s="1"/>
      <c r="K14305" s="1"/>
      <c r="AA14305" s="1"/>
      <c r="AB14305" s="1"/>
      <c r="AC14305" s="1"/>
      <c r="AJ14305" s="1"/>
      <c r="AK14305" s="1"/>
      <c r="AL14305" s="1"/>
    </row>
    <row r="14306">
      <c r="I14306" s="1"/>
      <c r="J14306" s="1"/>
      <c r="K14306" s="1"/>
      <c r="AA14306" s="1"/>
      <c r="AB14306" s="1"/>
      <c r="AC14306" s="1"/>
      <c r="AJ14306" s="1"/>
      <c r="AK14306" s="1"/>
      <c r="AL14306" s="1"/>
    </row>
    <row r="14307">
      <c r="I14307" s="1"/>
      <c r="J14307" s="1"/>
      <c r="K14307" s="1"/>
      <c r="AA14307" s="1"/>
      <c r="AB14307" s="1"/>
      <c r="AC14307" s="1"/>
      <c r="AJ14307" s="1"/>
      <c r="AK14307" s="1"/>
      <c r="AL14307" s="1"/>
    </row>
    <row r="14308">
      <c r="I14308" s="1"/>
      <c r="J14308" s="1"/>
      <c r="K14308" s="1"/>
      <c r="AA14308" s="1"/>
      <c r="AB14308" s="1"/>
      <c r="AC14308" s="1"/>
      <c r="AJ14308" s="1"/>
      <c r="AK14308" s="1"/>
      <c r="AL14308" s="1"/>
    </row>
    <row r="14309">
      <c r="I14309" s="1"/>
      <c r="J14309" s="1"/>
      <c r="K14309" s="1"/>
      <c r="AA14309" s="1"/>
      <c r="AB14309" s="1"/>
      <c r="AC14309" s="1"/>
      <c r="AJ14309" s="1"/>
      <c r="AK14309" s="1"/>
      <c r="AL14309" s="1"/>
    </row>
    <row r="14310">
      <c r="I14310" s="1"/>
      <c r="J14310" s="1"/>
      <c r="K14310" s="1"/>
      <c r="AA14310" s="1"/>
      <c r="AB14310" s="1"/>
      <c r="AC14310" s="1"/>
      <c r="AJ14310" s="1"/>
      <c r="AK14310" s="1"/>
      <c r="AL14310" s="1"/>
    </row>
    <row r="14311">
      <c r="I14311" s="1"/>
      <c r="J14311" s="1"/>
      <c r="K14311" s="1"/>
      <c r="AA14311" s="1"/>
      <c r="AB14311" s="1"/>
      <c r="AC14311" s="1"/>
      <c r="AJ14311" s="1"/>
      <c r="AK14311" s="1"/>
      <c r="AL14311" s="1"/>
    </row>
    <row r="14312">
      <c r="I14312" s="1"/>
      <c r="J14312" s="1"/>
      <c r="K14312" s="1"/>
      <c r="AA14312" s="1"/>
      <c r="AB14312" s="1"/>
      <c r="AC14312" s="1"/>
      <c r="AJ14312" s="1"/>
      <c r="AK14312" s="1"/>
      <c r="AL14312" s="1"/>
    </row>
    <row r="14313">
      <c r="I14313" s="1"/>
      <c r="J14313" s="1"/>
      <c r="K14313" s="1"/>
      <c r="AA14313" s="1"/>
      <c r="AB14313" s="1"/>
      <c r="AC14313" s="1"/>
      <c r="AJ14313" s="1"/>
      <c r="AK14313" s="1"/>
      <c r="AL14313" s="1"/>
    </row>
    <row r="14314">
      <c r="I14314" s="1"/>
      <c r="J14314" s="1"/>
      <c r="K14314" s="1"/>
      <c r="AA14314" s="1"/>
      <c r="AB14314" s="1"/>
      <c r="AC14314" s="1"/>
      <c r="AJ14314" s="1"/>
      <c r="AK14314" s="1"/>
      <c r="AL14314" s="1"/>
    </row>
    <row r="14315">
      <c r="I14315" s="1"/>
      <c r="J14315" s="1"/>
      <c r="K14315" s="1"/>
      <c r="AA14315" s="1"/>
      <c r="AB14315" s="1"/>
      <c r="AC14315" s="1"/>
      <c r="AJ14315" s="1"/>
      <c r="AK14315" s="1"/>
      <c r="AL14315" s="1"/>
    </row>
    <row r="14316">
      <c r="I14316" s="1"/>
      <c r="J14316" s="1"/>
      <c r="K14316" s="1"/>
      <c r="AA14316" s="1"/>
      <c r="AB14316" s="1"/>
      <c r="AC14316" s="1"/>
      <c r="AJ14316" s="1"/>
      <c r="AK14316" s="1"/>
      <c r="AL14316" s="1"/>
    </row>
    <row r="14317">
      <c r="I14317" s="1"/>
      <c r="J14317" s="1"/>
      <c r="K14317" s="1"/>
      <c r="AA14317" s="1"/>
      <c r="AB14317" s="1"/>
      <c r="AC14317" s="1"/>
      <c r="AJ14317" s="1"/>
      <c r="AK14317" s="1"/>
      <c r="AL14317" s="1"/>
    </row>
    <row r="14318">
      <c r="I14318" s="1"/>
      <c r="J14318" s="1"/>
      <c r="K14318" s="1"/>
      <c r="AA14318" s="1"/>
      <c r="AB14318" s="1"/>
      <c r="AC14318" s="1"/>
      <c r="AJ14318" s="1"/>
      <c r="AK14318" s="1"/>
      <c r="AL14318" s="1"/>
    </row>
    <row r="14319">
      <c r="I14319" s="1"/>
      <c r="J14319" s="1"/>
      <c r="K14319" s="1"/>
      <c r="AA14319" s="1"/>
      <c r="AB14319" s="1"/>
      <c r="AC14319" s="1"/>
      <c r="AJ14319" s="1"/>
      <c r="AK14319" s="1"/>
      <c r="AL14319" s="1"/>
    </row>
    <row r="14320">
      <c r="I14320" s="1"/>
      <c r="J14320" s="1"/>
      <c r="K14320" s="1"/>
      <c r="AA14320" s="1"/>
      <c r="AB14320" s="1"/>
      <c r="AC14320" s="1"/>
      <c r="AJ14320" s="1"/>
      <c r="AK14320" s="1"/>
      <c r="AL14320" s="1"/>
    </row>
    <row r="14321">
      <c r="I14321" s="1"/>
      <c r="J14321" s="1"/>
      <c r="K14321" s="1"/>
      <c r="AA14321" s="1"/>
      <c r="AB14321" s="1"/>
      <c r="AC14321" s="1"/>
      <c r="AJ14321" s="1"/>
      <c r="AK14321" s="1"/>
      <c r="AL14321" s="1"/>
    </row>
    <row r="14322">
      <c r="I14322" s="1"/>
      <c r="J14322" s="1"/>
      <c r="K14322" s="1"/>
      <c r="AA14322" s="1"/>
      <c r="AB14322" s="1"/>
      <c r="AC14322" s="1"/>
      <c r="AJ14322" s="1"/>
      <c r="AK14322" s="1"/>
      <c r="AL14322" s="1"/>
    </row>
    <row r="14323">
      <c r="I14323" s="1"/>
      <c r="J14323" s="1"/>
      <c r="K14323" s="1"/>
      <c r="AA14323" s="1"/>
      <c r="AB14323" s="1"/>
      <c r="AC14323" s="1"/>
      <c r="AJ14323" s="1"/>
      <c r="AK14323" s="1"/>
      <c r="AL14323" s="1"/>
    </row>
    <row r="14324">
      <c r="I14324" s="1"/>
      <c r="J14324" s="1"/>
      <c r="K14324" s="1"/>
      <c r="AA14324" s="1"/>
      <c r="AB14324" s="1"/>
      <c r="AC14324" s="1"/>
      <c r="AJ14324" s="1"/>
      <c r="AK14324" s="1"/>
      <c r="AL14324" s="1"/>
    </row>
    <row r="14325">
      <c r="I14325" s="1"/>
      <c r="J14325" s="1"/>
      <c r="K14325" s="1"/>
      <c r="AA14325" s="1"/>
      <c r="AB14325" s="1"/>
      <c r="AC14325" s="1"/>
      <c r="AJ14325" s="1"/>
      <c r="AK14325" s="1"/>
      <c r="AL14325" s="1"/>
    </row>
    <row r="14326">
      <c r="I14326" s="1"/>
      <c r="J14326" s="1"/>
      <c r="K14326" s="1"/>
      <c r="AA14326" s="1"/>
      <c r="AB14326" s="1"/>
      <c r="AC14326" s="1"/>
      <c r="AJ14326" s="1"/>
      <c r="AK14326" s="1"/>
      <c r="AL14326" s="1"/>
    </row>
    <row r="14327">
      <c r="I14327" s="1"/>
      <c r="J14327" s="1"/>
      <c r="K14327" s="1"/>
      <c r="AA14327" s="1"/>
      <c r="AB14327" s="1"/>
      <c r="AC14327" s="1"/>
      <c r="AJ14327" s="1"/>
      <c r="AK14327" s="1"/>
      <c r="AL14327" s="1"/>
    </row>
    <row r="14328">
      <c r="I14328" s="1"/>
      <c r="J14328" s="1"/>
      <c r="K14328" s="1"/>
      <c r="AA14328" s="1"/>
      <c r="AB14328" s="1"/>
      <c r="AC14328" s="1"/>
      <c r="AJ14328" s="1"/>
      <c r="AK14328" s="1"/>
      <c r="AL14328" s="1"/>
    </row>
    <row r="14329">
      <c r="I14329" s="1"/>
      <c r="J14329" s="1"/>
      <c r="K14329" s="1"/>
      <c r="AA14329" s="1"/>
      <c r="AB14329" s="1"/>
      <c r="AC14329" s="1"/>
      <c r="AJ14329" s="1"/>
      <c r="AK14329" s="1"/>
      <c r="AL14329" s="1"/>
    </row>
    <row r="14330">
      <c r="I14330" s="1"/>
      <c r="J14330" s="1"/>
      <c r="K14330" s="1"/>
      <c r="AA14330" s="1"/>
      <c r="AB14330" s="1"/>
      <c r="AC14330" s="1"/>
      <c r="AJ14330" s="1"/>
      <c r="AK14330" s="1"/>
      <c r="AL14330" s="1"/>
    </row>
    <row r="14331">
      <c r="I14331" s="1"/>
      <c r="J14331" s="1"/>
      <c r="K14331" s="1"/>
      <c r="AA14331" s="1"/>
      <c r="AB14331" s="1"/>
      <c r="AC14331" s="1"/>
      <c r="AJ14331" s="1"/>
      <c r="AK14331" s="1"/>
      <c r="AL14331" s="1"/>
    </row>
    <row r="14332">
      <c r="I14332" s="1"/>
      <c r="J14332" s="1"/>
      <c r="K14332" s="1"/>
      <c r="AA14332" s="1"/>
      <c r="AB14332" s="1"/>
      <c r="AC14332" s="1"/>
      <c r="AJ14332" s="1"/>
      <c r="AK14332" s="1"/>
      <c r="AL14332" s="1"/>
    </row>
    <row r="14333">
      <c r="I14333" s="1"/>
      <c r="J14333" s="1"/>
      <c r="K14333" s="1"/>
      <c r="AA14333" s="1"/>
      <c r="AB14333" s="1"/>
      <c r="AC14333" s="1"/>
      <c r="AJ14333" s="1"/>
      <c r="AK14333" s="1"/>
      <c r="AL14333" s="1"/>
    </row>
    <row r="14334">
      <c r="I14334" s="1"/>
      <c r="J14334" s="1"/>
      <c r="K14334" s="1"/>
      <c r="AA14334" s="1"/>
      <c r="AB14334" s="1"/>
      <c r="AC14334" s="1"/>
      <c r="AJ14334" s="1"/>
      <c r="AK14334" s="1"/>
      <c r="AL14334" s="1"/>
    </row>
    <row r="14335">
      <c r="I14335" s="1"/>
      <c r="J14335" s="1"/>
      <c r="K14335" s="1"/>
      <c r="AA14335" s="1"/>
      <c r="AB14335" s="1"/>
      <c r="AC14335" s="1"/>
      <c r="AJ14335" s="1"/>
      <c r="AK14335" s="1"/>
      <c r="AL14335" s="1"/>
    </row>
    <row r="14336">
      <c r="I14336" s="1"/>
      <c r="J14336" s="1"/>
      <c r="K14336" s="1"/>
      <c r="AA14336" s="1"/>
      <c r="AB14336" s="1"/>
      <c r="AC14336" s="1"/>
      <c r="AJ14336" s="1"/>
      <c r="AK14336" s="1"/>
      <c r="AL14336" s="1"/>
    </row>
    <row r="14337">
      <c r="I14337" s="1"/>
      <c r="J14337" s="1"/>
      <c r="K14337" s="1"/>
      <c r="AA14337" s="1"/>
      <c r="AB14337" s="1"/>
      <c r="AC14337" s="1"/>
      <c r="AJ14337" s="1"/>
      <c r="AK14337" s="1"/>
      <c r="AL14337" s="1"/>
    </row>
    <row r="14338">
      <c r="I14338" s="1"/>
      <c r="J14338" s="1"/>
      <c r="K14338" s="1"/>
      <c r="AA14338" s="1"/>
      <c r="AB14338" s="1"/>
      <c r="AC14338" s="1"/>
      <c r="AJ14338" s="1"/>
      <c r="AK14338" s="1"/>
      <c r="AL14338" s="1"/>
    </row>
    <row r="14339">
      <c r="I14339" s="1"/>
      <c r="J14339" s="1"/>
      <c r="K14339" s="1"/>
      <c r="AA14339" s="1"/>
      <c r="AB14339" s="1"/>
      <c r="AC14339" s="1"/>
      <c r="AJ14339" s="1"/>
      <c r="AK14339" s="1"/>
      <c r="AL14339" s="1"/>
    </row>
    <row r="14340">
      <c r="I14340" s="1"/>
      <c r="J14340" s="1"/>
      <c r="K14340" s="1"/>
      <c r="AA14340" s="1"/>
      <c r="AB14340" s="1"/>
      <c r="AC14340" s="1"/>
      <c r="AJ14340" s="1"/>
      <c r="AK14340" s="1"/>
      <c r="AL14340" s="1"/>
    </row>
    <row r="14341">
      <c r="I14341" s="1"/>
      <c r="J14341" s="1"/>
      <c r="K14341" s="1"/>
      <c r="AA14341" s="1"/>
      <c r="AB14341" s="1"/>
      <c r="AC14341" s="1"/>
      <c r="AJ14341" s="1"/>
      <c r="AK14341" s="1"/>
      <c r="AL14341" s="1"/>
    </row>
    <row r="14342">
      <c r="I14342" s="1"/>
      <c r="J14342" s="1"/>
      <c r="K14342" s="1"/>
      <c r="AA14342" s="1"/>
      <c r="AB14342" s="1"/>
      <c r="AC14342" s="1"/>
      <c r="AJ14342" s="1"/>
      <c r="AK14342" s="1"/>
      <c r="AL14342" s="1"/>
    </row>
    <row r="14343">
      <c r="I14343" s="1"/>
      <c r="J14343" s="1"/>
      <c r="K14343" s="1"/>
      <c r="AA14343" s="1"/>
      <c r="AB14343" s="1"/>
      <c r="AC14343" s="1"/>
      <c r="AJ14343" s="1"/>
      <c r="AK14343" s="1"/>
      <c r="AL14343" s="1"/>
    </row>
    <row r="14344">
      <c r="I14344" s="1"/>
      <c r="J14344" s="1"/>
      <c r="K14344" s="1"/>
      <c r="AA14344" s="1"/>
      <c r="AB14344" s="1"/>
      <c r="AC14344" s="1"/>
      <c r="AJ14344" s="1"/>
      <c r="AK14344" s="1"/>
      <c r="AL14344" s="1"/>
    </row>
    <row r="14345">
      <c r="I14345" s="1"/>
      <c r="J14345" s="1"/>
      <c r="K14345" s="1"/>
      <c r="AA14345" s="1"/>
      <c r="AB14345" s="1"/>
      <c r="AC14345" s="1"/>
      <c r="AJ14345" s="1"/>
      <c r="AK14345" s="1"/>
      <c r="AL14345" s="1"/>
    </row>
    <row r="14346">
      <c r="I14346" s="1"/>
      <c r="J14346" s="1"/>
      <c r="K14346" s="1"/>
      <c r="AA14346" s="1"/>
      <c r="AB14346" s="1"/>
      <c r="AC14346" s="1"/>
      <c r="AJ14346" s="1"/>
      <c r="AK14346" s="1"/>
      <c r="AL14346" s="1"/>
    </row>
    <row r="14347">
      <c r="I14347" s="1"/>
      <c r="J14347" s="1"/>
      <c r="K14347" s="1"/>
      <c r="AA14347" s="1"/>
      <c r="AB14347" s="1"/>
      <c r="AC14347" s="1"/>
      <c r="AJ14347" s="1"/>
      <c r="AK14347" s="1"/>
      <c r="AL14347" s="1"/>
    </row>
    <row r="14348">
      <c r="I14348" s="1"/>
      <c r="J14348" s="1"/>
      <c r="K14348" s="1"/>
      <c r="AA14348" s="1"/>
      <c r="AB14348" s="1"/>
      <c r="AC14348" s="1"/>
      <c r="AJ14348" s="1"/>
      <c r="AK14348" s="1"/>
      <c r="AL14348" s="1"/>
    </row>
    <row r="14349">
      <c r="I14349" s="1"/>
      <c r="J14349" s="1"/>
      <c r="K14349" s="1"/>
      <c r="AA14349" s="1"/>
      <c r="AB14349" s="1"/>
      <c r="AC14349" s="1"/>
      <c r="AJ14349" s="1"/>
      <c r="AK14349" s="1"/>
      <c r="AL14349" s="1"/>
    </row>
    <row r="14350">
      <c r="I14350" s="1"/>
      <c r="J14350" s="1"/>
      <c r="K14350" s="1"/>
      <c r="AA14350" s="1"/>
      <c r="AB14350" s="1"/>
      <c r="AC14350" s="1"/>
      <c r="AJ14350" s="1"/>
      <c r="AK14350" s="1"/>
      <c r="AL14350" s="1"/>
    </row>
    <row r="14351">
      <c r="I14351" s="1"/>
      <c r="J14351" s="1"/>
      <c r="K14351" s="1"/>
      <c r="AA14351" s="1"/>
      <c r="AB14351" s="1"/>
      <c r="AC14351" s="1"/>
      <c r="AJ14351" s="1"/>
      <c r="AK14351" s="1"/>
      <c r="AL14351" s="1"/>
    </row>
    <row r="14352">
      <c r="I14352" s="1"/>
      <c r="J14352" s="1"/>
      <c r="K14352" s="1"/>
      <c r="AA14352" s="1"/>
      <c r="AB14352" s="1"/>
      <c r="AC14352" s="1"/>
      <c r="AJ14352" s="1"/>
      <c r="AK14352" s="1"/>
      <c r="AL14352" s="1"/>
    </row>
    <row r="14353">
      <c r="I14353" s="1"/>
      <c r="J14353" s="1"/>
      <c r="K14353" s="1"/>
      <c r="AA14353" s="1"/>
      <c r="AB14353" s="1"/>
      <c r="AC14353" s="1"/>
      <c r="AJ14353" s="1"/>
      <c r="AK14353" s="1"/>
      <c r="AL14353" s="1"/>
    </row>
    <row r="14354">
      <c r="I14354" s="1"/>
      <c r="J14354" s="1"/>
      <c r="K14354" s="1"/>
      <c r="AA14354" s="1"/>
      <c r="AB14354" s="1"/>
      <c r="AC14354" s="1"/>
      <c r="AJ14354" s="1"/>
      <c r="AK14354" s="1"/>
      <c r="AL14354" s="1"/>
    </row>
    <row r="14355">
      <c r="I14355" s="1"/>
      <c r="J14355" s="1"/>
      <c r="K14355" s="1"/>
      <c r="AA14355" s="1"/>
      <c r="AB14355" s="1"/>
      <c r="AC14355" s="1"/>
      <c r="AJ14355" s="1"/>
      <c r="AK14355" s="1"/>
      <c r="AL14355" s="1"/>
    </row>
    <row r="14356">
      <c r="I14356" s="1"/>
      <c r="J14356" s="1"/>
      <c r="K14356" s="1"/>
      <c r="AA14356" s="1"/>
      <c r="AB14356" s="1"/>
      <c r="AC14356" s="1"/>
      <c r="AJ14356" s="1"/>
      <c r="AK14356" s="1"/>
      <c r="AL14356" s="1"/>
    </row>
    <row r="14357">
      <c r="I14357" s="1"/>
      <c r="J14357" s="1"/>
      <c r="K14357" s="1"/>
      <c r="AA14357" s="1"/>
      <c r="AB14357" s="1"/>
      <c r="AC14357" s="1"/>
      <c r="AJ14357" s="1"/>
      <c r="AK14357" s="1"/>
      <c r="AL14357" s="1"/>
    </row>
    <row r="14358">
      <c r="I14358" s="1"/>
      <c r="J14358" s="1"/>
      <c r="K14358" s="1"/>
      <c r="AA14358" s="1"/>
      <c r="AB14358" s="1"/>
      <c r="AC14358" s="1"/>
      <c r="AJ14358" s="1"/>
      <c r="AK14358" s="1"/>
      <c r="AL14358" s="1"/>
    </row>
    <row r="14359">
      <c r="I14359" s="1"/>
      <c r="J14359" s="1"/>
      <c r="K14359" s="1"/>
      <c r="AA14359" s="1"/>
      <c r="AB14359" s="1"/>
      <c r="AC14359" s="1"/>
      <c r="AJ14359" s="1"/>
      <c r="AK14359" s="1"/>
      <c r="AL14359" s="1"/>
    </row>
    <row r="14360">
      <c r="I14360" s="1"/>
      <c r="J14360" s="1"/>
      <c r="K14360" s="1"/>
      <c r="AA14360" s="1"/>
      <c r="AB14360" s="1"/>
      <c r="AC14360" s="1"/>
      <c r="AJ14360" s="1"/>
      <c r="AK14360" s="1"/>
      <c r="AL14360" s="1"/>
    </row>
    <row r="14361">
      <c r="I14361" s="1"/>
      <c r="J14361" s="1"/>
      <c r="K14361" s="1"/>
      <c r="AA14361" s="1"/>
      <c r="AB14361" s="1"/>
      <c r="AC14361" s="1"/>
      <c r="AJ14361" s="1"/>
      <c r="AK14361" s="1"/>
      <c r="AL14361" s="1"/>
    </row>
    <row r="14362">
      <c r="I14362" s="1"/>
      <c r="J14362" s="1"/>
      <c r="K14362" s="1"/>
      <c r="AA14362" s="1"/>
      <c r="AB14362" s="1"/>
      <c r="AC14362" s="1"/>
      <c r="AJ14362" s="1"/>
      <c r="AK14362" s="1"/>
      <c r="AL14362" s="1"/>
    </row>
    <row r="14363">
      <c r="I14363" s="1"/>
      <c r="J14363" s="1"/>
      <c r="K14363" s="1"/>
      <c r="AA14363" s="1"/>
      <c r="AB14363" s="1"/>
      <c r="AC14363" s="1"/>
      <c r="AJ14363" s="1"/>
      <c r="AK14363" s="1"/>
      <c r="AL14363" s="1"/>
    </row>
    <row r="14364">
      <c r="I14364" s="1"/>
      <c r="J14364" s="1"/>
      <c r="K14364" s="1"/>
      <c r="AA14364" s="1"/>
      <c r="AB14364" s="1"/>
      <c r="AC14364" s="1"/>
      <c r="AJ14364" s="1"/>
      <c r="AK14364" s="1"/>
      <c r="AL14364" s="1"/>
    </row>
    <row r="14365">
      <c r="I14365" s="1"/>
      <c r="J14365" s="1"/>
      <c r="K14365" s="1"/>
      <c r="AA14365" s="1"/>
      <c r="AB14365" s="1"/>
      <c r="AC14365" s="1"/>
      <c r="AJ14365" s="1"/>
      <c r="AK14365" s="1"/>
      <c r="AL14365" s="1"/>
    </row>
    <row r="14366">
      <c r="I14366" s="1"/>
      <c r="J14366" s="1"/>
      <c r="K14366" s="1"/>
      <c r="AA14366" s="1"/>
      <c r="AB14366" s="1"/>
      <c r="AC14366" s="1"/>
      <c r="AJ14366" s="1"/>
      <c r="AK14366" s="1"/>
      <c r="AL14366" s="1"/>
    </row>
    <row r="14367">
      <c r="I14367" s="1"/>
      <c r="J14367" s="1"/>
      <c r="K14367" s="1"/>
      <c r="AA14367" s="1"/>
      <c r="AB14367" s="1"/>
      <c r="AC14367" s="1"/>
      <c r="AJ14367" s="1"/>
      <c r="AK14367" s="1"/>
      <c r="AL14367" s="1"/>
    </row>
    <row r="14368">
      <c r="I14368" s="1"/>
      <c r="J14368" s="1"/>
      <c r="K14368" s="1"/>
      <c r="AA14368" s="1"/>
      <c r="AB14368" s="1"/>
      <c r="AC14368" s="1"/>
      <c r="AJ14368" s="1"/>
      <c r="AK14368" s="1"/>
      <c r="AL14368" s="1"/>
    </row>
    <row r="14369">
      <c r="I14369" s="1"/>
      <c r="J14369" s="1"/>
      <c r="K14369" s="1"/>
      <c r="AA14369" s="1"/>
      <c r="AB14369" s="1"/>
      <c r="AC14369" s="1"/>
      <c r="AJ14369" s="1"/>
      <c r="AK14369" s="1"/>
      <c r="AL14369" s="1"/>
    </row>
    <row r="14370">
      <c r="I14370" s="1"/>
      <c r="J14370" s="1"/>
      <c r="K14370" s="1"/>
      <c r="AA14370" s="1"/>
      <c r="AB14370" s="1"/>
      <c r="AC14370" s="1"/>
      <c r="AJ14370" s="1"/>
      <c r="AK14370" s="1"/>
      <c r="AL14370" s="1"/>
    </row>
    <row r="14371">
      <c r="I14371" s="1"/>
      <c r="J14371" s="1"/>
      <c r="K14371" s="1"/>
      <c r="AA14371" s="1"/>
      <c r="AB14371" s="1"/>
      <c r="AC14371" s="1"/>
      <c r="AJ14371" s="1"/>
      <c r="AK14371" s="1"/>
      <c r="AL14371" s="1"/>
    </row>
    <row r="14372">
      <c r="I14372" s="1"/>
      <c r="J14372" s="1"/>
      <c r="K14372" s="1"/>
      <c r="AA14372" s="1"/>
      <c r="AB14372" s="1"/>
      <c r="AC14372" s="1"/>
      <c r="AJ14372" s="1"/>
      <c r="AK14372" s="1"/>
      <c r="AL14372" s="1"/>
    </row>
    <row r="14373">
      <c r="I14373" s="1"/>
      <c r="J14373" s="1"/>
      <c r="K14373" s="1"/>
      <c r="AA14373" s="1"/>
      <c r="AB14373" s="1"/>
      <c r="AC14373" s="1"/>
      <c r="AJ14373" s="1"/>
      <c r="AK14373" s="1"/>
      <c r="AL14373" s="1"/>
    </row>
    <row r="14374">
      <c r="I14374" s="1"/>
      <c r="J14374" s="1"/>
      <c r="K14374" s="1"/>
      <c r="AA14374" s="1"/>
      <c r="AB14374" s="1"/>
      <c r="AC14374" s="1"/>
      <c r="AJ14374" s="1"/>
      <c r="AK14374" s="1"/>
      <c r="AL14374" s="1"/>
    </row>
    <row r="14375">
      <c r="I14375" s="1"/>
      <c r="J14375" s="1"/>
      <c r="K14375" s="1"/>
      <c r="AA14375" s="1"/>
      <c r="AB14375" s="1"/>
      <c r="AC14375" s="1"/>
      <c r="AJ14375" s="1"/>
      <c r="AK14375" s="1"/>
      <c r="AL14375" s="1"/>
    </row>
    <row r="14376">
      <c r="I14376" s="1"/>
      <c r="J14376" s="1"/>
      <c r="K14376" s="1"/>
      <c r="AA14376" s="1"/>
      <c r="AB14376" s="1"/>
      <c r="AC14376" s="1"/>
      <c r="AJ14376" s="1"/>
      <c r="AK14376" s="1"/>
      <c r="AL14376" s="1"/>
    </row>
    <row r="14377">
      <c r="I14377" s="1"/>
      <c r="J14377" s="1"/>
      <c r="K14377" s="1"/>
      <c r="AA14377" s="1"/>
      <c r="AB14377" s="1"/>
      <c r="AC14377" s="1"/>
      <c r="AJ14377" s="1"/>
      <c r="AK14377" s="1"/>
      <c r="AL14377" s="1"/>
    </row>
    <row r="14378">
      <c r="I14378" s="1"/>
      <c r="J14378" s="1"/>
      <c r="K14378" s="1"/>
      <c r="AA14378" s="1"/>
      <c r="AB14378" s="1"/>
      <c r="AC14378" s="1"/>
      <c r="AJ14378" s="1"/>
      <c r="AK14378" s="1"/>
      <c r="AL14378" s="1"/>
    </row>
    <row r="14379">
      <c r="I14379" s="1"/>
      <c r="J14379" s="1"/>
      <c r="K14379" s="1"/>
      <c r="AA14379" s="1"/>
      <c r="AB14379" s="1"/>
      <c r="AC14379" s="1"/>
      <c r="AJ14379" s="1"/>
      <c r="AK14379" s="1"/>
      <c r="AL14379" s="1"/>
    </row>
    <row r="14380">
      <c r="I14380" s="1"/>
      <c r="J14380" s="1"/>
      <c r="K14380" s="1"/>
      <c r="AA14380" s="1"/>
      <c r="AB14380" s="1"/>
      <c r="AC14380" s="1"/>
      <c r="AJ14380" s="1"/>
      <c r="AK14380" s="1"/>
      <c r="AL14380" s="1"/>
    </row>
    <row r="14381">
      <c r="I14381" s="1"/>
      <c r="J14381" s="1"/>
      <c r="K14381" s="1"/>
      <c r="AA14381" s="1"/>
      <c r="AB14381" s="1"/>
      <c r="AC14381" s="1"/>
      <c r="AJ14381" s="1"/>
      <c r="AK14381" s="1"/>
      <c r="AL14381" s="1"/>
    </row>
    <row r="14382">
      <c r="I14382" s="1"/>
      <c r="J14382" s="1"/>
      <c r="K14382" s="1"/>
      <c r="AA14382" s="1"/>
      <c r="AB14382" s="1"/>
      <c r="AC14382" s="1"/>
      <c r="AJ14382" s="1"/>
      <c r="AK14382" s="1"/>
      <c r="AL14382" s="1"/>
    </row>
    <row r="14383">
      <c r="I14383" s="1"/>
      <c r="J14383" s="1"/>
      <c r="K14383" s="1"/>
      <c r="AA14383" s="1"/>
      <c r="AB14383" s="1"/>
      <c r="AC14383" s="1"/>
      <c r="AJ14383" s="1"/>
      <c r="AK14383" s="1"/>
      <c r="AL14383" s="1"/>
    </row>
    <row r="14384">
      <c r="I14384" s="1"/>
      <c r="J14384" s="1"/>
      <c r="K14384" s="1"/>
      <c r="AA14384" s="1"/>
      <c r="AB14384" s="1"/>
      <c r="AC14384" s="1"/>
      <c r="AJ14384" s="1"/>
      <c r="AK14384" s="1"/>
      <c r="AL14384" s="1"/>
    </row>
    <row r="14385">
      <c r="I14385" s="1"/>
      <c r="J14385" s="1"/>
      <c r="K14385" s="1"/>
      <c r="AA14385" s="1"/>
      <c r="AB14385" s="1"/>
      <c r="AC14385" s="1"/>
      <c r="AJ14385" s="1"/>
      <c r="AK14385" s="1"/>
      <c r="AL14385" s="1"/>
    </row>
    <row r="14386">
      <c r="I14386" s="1"/>
      <c r="J14386" s="1"/>
      <c r="K14386" s="1"/>
      <c r="AA14386" s="1"/>
      <c r="AB14386" s="1"/>
      <c r="AC14386" s="1"/>
      <c r="AJ14386" s="1"/>
      <c r="AK14386" s="1"/>
      <c r="AL14386" s="1"/>
    </row>
    <row r="14387">
      <c r="I14387" s="1"/>
      <c r="J14387" s="1"/>
      <c r="K14387" s="1"/>
      <c r="AA14387" s="1"/>
      <c r="AB14387" s="1"/>
      <c r="AC14387" s="1"/>
      <c r="AJ14387" s="1"/>
      <c r="AK14387" s="1"/>
      <c r="AL14387" s="1"/>
    </row>
    <row r="14388">
      <c r="I14388" s="1"/>
      <c r="J14388" s="1"/>
      <c r="K14388" s="1"/>
      <c r="AA14388" s="1"/>
      <c r="AB14388" s="1"/>
      <c r="AC14388" s="1"/>
      <c r="AJ14388" s="1"/>
      <c r="AK14388" s="1"/>
      <c r="AL14388" s="1"/>
    </row>
    <row r="14389">
      <c r="I14389" s="1"/>
      <c r="J14389" s="1"/>
      <c r="K14389" s="1"/>
      <c r="AA14389" s="1"/>
      <c r="AB14389" s="1"/>
      <c r="AC14389" s="1"/>
      <c r="AJ14389" s="1"/>
      <c r="AK14389" s="1"/>
      <c r="AL14389" s="1"/>
    </row>
    <row r="14390">
      <c r="I14390" s="1"/>
      <c r="J14390" s="1"/>
      <c r="K14390" s="1"/>
      <c r="AA14390" s="1"/>
      <c r="AB14390" s="1"/>
      <c r="AC14390" s="1"/>
      <c r="AJ14390" s="1"/>
      <c r="AK14390" s="1"/>
      <c r="AL14390" s="1"/>
    </row>
    <row r="14391">
      <c r="I14391" s="1"/>
      <c r="J14391" s="1"/>
      <c r="K14391" s="1"/>
      <c r="AA14391" s="1"/>
      <c r="AB14391" s="1"/>
      <c r="AC14391" s="1"/>
      <c r="AJ14391" s="1"/>
      <c r="AK14391" s="1"/>
      <c r="AL14391" s="1"/>
    </row>
    <row r="14392">
      <c r="I14392" s="1"/>
      <c r="J14392" s="1"/>
      <c r="K14392" s="1"/>
      <c r="AA14392" s="1"/>
      <c r="AB14392" s="1"/>
      <c r="AC14392" s="1"/>
      <c r="AJ14392" s="1"/>
      <c r="AK14392" s="1"/>
      <c r="AL14392" s="1"/>
    </row>
    <row r="14393">
      <c r="I14393" s="1"/>
      <c r="J14393" s="1"/>
      <c r="K14393" s="1"/>
      <c r="AA14393" s="1"/>
      <c r="AB14393" s="1"/>
      <c r="AC14393" s="1"/>
      <c r="AJ14393" s="1"/>
      <c r="AK14393" s="1"/>
      <c r="AL14393" s="1"/>
    </row>
    <row r="14394">
      <c r="I14394" s="1"/>
      <c r="J14394" s="1"/>
      <c r="K14394" s="1"/>
      <c r="AA14394" s="1"/>
      <c r="AB14394" s="1"/>
      <c r="AC14394" s="1"/>
      <c r="AJ14394" s="1"/>
      <c r="AK14394" s="1"/>
      <c r="AL14394" s="1"/>
    </row>
    <row r="14395">
      <c r="I14395" s="1"/>
      <c r="J14395" s="1"/>
      <c r="K14395" s="1"/>
      <c r="AA14395" s="1"/>
      <c r="AB14395" s="1"/>
      <c r="AC14395" s="1"/>
      <c r="AJ14395" s="1"/>
      <c r="AK14395" s="1"/>
      <c r="AL14395" s="1"/>
    </row>
    <row r="14396">
      <c r="I14396" s="1"/>
      <c r="J14396" s="1"/>
      <c r="K14396" s="1"/>
      <c r="AA14396" s="1"/>
      <c r="AB14396" s="1"/>
      <c r="AC14396" s="1"/>
      <c r="AJ14396" s="1"/>
      <c r="AK14396" s="1"/>
      <c r="AL14396" s="1"/>
    </row>
    <row r="14397">
      <c r="I14397" s="1"/>
      <c r="J14397" s="1"/>
      <c r="K14397" s="1"/>
      <c r="AA14397" s="1"/>
      <c r="AB14397" s="1"/>
      <c r="AC14397" s="1"/>
      <c r="AJ14397" s="1"/>
      <c r="AK14397" s="1"/>
      <c r="AL14397" s="1"/>
    </row>
    <row r="14398">
      <c r="I14398" s="1"/>
      <c r="J14398" s="1"/>
      <c r="K14398" s="1"/>
      <c r="AA14398" s="1"/>
      <c r="AB14398" s="1"/>
      <c r="AC14398" s="1"/>
      <c r="AJ14398" s="1"/>
      <c r="AK14398" s="1"/>
      <c r="AL14398" s="1"/>
    </row>
    <row r="14399">
      <c r="I14399" s="1"/>
      <c r="J14399" s="1"/>
      <c r="K14399" s="1"/>
      <c r="AA14399" s="1"/>
      <c r="AB14399" s="1"/>
      <c r="AC14399" s="1"/>
      <c r="AJ14399" s="1"/>
      <c r="AK14399" s="1"/>
      <c r="AL14399" s="1"/>
    </row>
    <row r="14400">
      <c r="I14400" s="1"/>
      <c r="J14400" s="1"/>
      <c r="K14400" s="1"/>
      <c r="AA14400" s="1"/>
      <c r="AB14400" s="1"/>
      <c r="AC14400" s="1"/>
      <c r="AJ14400" s="1"/>
      <c r="AK14400" s="1"/>
      <c r="AL14400" s="1"/>
    </row>
    <row r="14401">
      <c r="I14401" s="1"/>
      <c r="J14401" s="1"/>
      <c r="K14401" s="1"/>
      <c r="AA14401" s="1"/>
      <c r="AB14401" s="1"/>
      <c r="AC14401" s="1"/>
      <c r="AJ14401" s="1"/>
      <c r="AK14401" s="1"/>
      <c r="AL14401" s="1"/>
    </row>
    <row r="14402">
      <c r="I14402" s="1"/>
      <c r="J14402" s="1"/>
      <c r="K14402" s="1"/>
      <c r="AA14402" s="1"/>
      <c r="AB14402" s="1"/>
      <c r="AC14402" s="1"/>
      <c r="AJ14402" s="1"/>
      <c r="AK14402" s="1"/>
      <c r="AL14402" s="1"/>
    </row>
    <row r="14403">
      <c r="I14403" s="1"/>
      <c r="J14403" s="1"/>
      <c r="K14403" s="1"/>
      <c r="AA14403" s="1"/>
      <c r="AB14403" s="1"/>
      <c r="AC14403" s="1"/>
      <c r="AJ14403" s="1"/>
      <c r="AK14403" s="1"/>
      <c r="AL14403" s="1"/>
    </row>
    <row r="14404">
      <c r="I14404" s="1"/>
      <c r="J14404" s="1"/>
      <c r="K14404" s="1"/>
      <c r="AA14404" s="1"/>
      <c r="AB14404" s="1"/>
      <c r="AC14404" s="1"/>
      <c r="AJ14404" s="1"/>
      <c r="AK14404" s="1"/>
      <c r="AL14404" s="1"/>
    </row>
    <row r="14405">
      <c r="I14405" s="1"/>
      <c r="J14405" s="1"/>
      <c r="K14405" s="1"/>
      <c r="AA14405" s="1"/>
      <c r="AB14405" s="1"/>
      <c r="AC14405" s="1"/>
      <c r="AJ14405" s="1"/>
      <c r="AK14405" s="1"/>
      <c r="AL14405" s="1"/>
    </row>
    <row r="14406">
      <c r="I14406" s="1"/>
      <c r="J14406" s="1"/>
      <c r="K14406" s="1"/>
      <c r="AA14406" s="1"/>
      <c r="AB14406" s="1"/>
      <c r="AC14406" s="1"/>
      <c r="AJ14406" s="1"/>
      <c r="AK14406" s="1"/>
      <c r="AL14406" s="1"/>
    </row>
    <row r="14407">
      <c r="I14407" s="1"/>
      <c r="J14407" s="1"/>
      <c r="K14407" s="1"/>
      <c r="AA14407" s="1"/>
      <c r="AB14407" s="1"/>
      <c r="AC14407" s="1"/>
      <c r="AJ14407" s="1"/>
      <c r="AK14407" s="1"/>
      <c r="AL14407" s="1"/>
    </row>
    <row r="14408">
      <c r="I14408" s="1"/>
      <c r="J14408" s="1"/>
      <c r="K14408" s="1"/>
      <c r="AA14408" s="1"/>
      <c r="AB14408" s="1"/>
      <c r="AC14408" s="1"/>
      <c r="AJ14408" s="1"/>
      <c r="AK14408" s="1"/>
      <c r="AL14408" s="1"/>
    </row>
    <row r="14409">
      <c r="I14409" s="1"/>
      <c r="J14409" s="1"/>
      <c r="K14409" s="1"/>
      <c r="AA14409" s="1"/>
      <c r="AB14409" s="1"/>
      <c r="AC14409" s="1"/>
      <c r="AJ14409" s="1"/>
      <c r="AK14409" s="1"/>
      <c r="AL14409" s="1"/>
    </row>
    <row r="14410">
      <c r="I14410" s="1"/>
      <c r="J14410" s="1"/>
      <c r="K14410" s="1"/>
      <c r="AA14410" s="1"/>
      <c r="AB14410" s="1"/>
      <c r="AC14410" s="1"/>
      <c r="AJ14410" s="1"/>
      <c r="AK14410" s="1"/>
      <c r="AL14410" s="1"/>
    </row>
    <row r="14411">
      <c r="I14411" s="1"/>
      <c r="J14411" s="1"/>
      <c r="K14411" s="1"/>
      <c r="AA14411" s="1"/>
      <c r="AB14411" s="1"/>
      <c r="AC14411" s="1"/>
      <c r="AJ14411" s="1"/>
      <c r="AK14411" s="1"/>
      <c r="AL14411" s="1"/>
    </row>
    <row r="14412">
      <c r="I14412" s="1"/>
      <c r="J14412" s="1"/>
      <c r="K14412" s="1"/>
      <c r="AA14412" s="1"/>
      <c r="AB14412" s="1"/>
      <c r="AC14412" s="1"/>
      <c r="AJ14412" s="1"/>
      <c r="AK14412" s="1"/>
      <c r="AL14412" s="1"/>
    </row>
    <row r="14413">
      <c r="I14413" s="1"/>
      <c r="J14413" s="1"/>
      <c r="K14413" s="1"/>
      <c r="AA14413" s="1"/>
      <c r="AB14413" s="1"/>
      <c r="AC14413" s="1"/>
      <c r="AJ14413" s="1"/>
      <c r="AK14413" s="1"/>
      <c r="AL14413" s="1"/>
    </row>
    <row r="14414">
      <c r="I14414" s="1"/>
      <c r="J14414" s="1"/>
      <c r="K14414" s="1"/>
      <c r="AA14414" s="1"/>
      <c r="AB14414" s="1"/>
      <c r="AC14414" s="1"/>
      <c r="AJ14414" s="1"/>
      <c r="AK14414" s="1"/>
      <c r="AL14414" s="1"/>
    </row>
    <row r="14415">
      <c r="I14415" s="1"/>
      <c r="J14415" s="1"/>
      <c r="K14415" s="1"/>
      <c r="AA14415" s="1"/>
      <c r="AB14415" s="1"/>
      <c r="AC14415" s="1"/>
      <c r="AJ14415" s="1"/>
      <c r="AK14415" s="1"/>
      <c r="AL14415" s="1"/>
    </row>
    <row r="14416">
      <c r="I14416" s="1"/>
      <c r="J14416" s="1"/>
      <c r="K14416" s="1"/>
      <c r="AA14416" s="1"/>
      <c r="AB14416" s="1"/>
      <c r="AC14416" s="1"/>
      <c r="AJ14416" s="1"/>
      <c r="AK14416" s="1"/>
      <c r="AL14416" s="1"/>
    </row>
    <row r="14417">
      <c r="I14417" s="1"/>
      <c r="J14417" s="1"/>
      <c r="K14417" s="1"/>
      <c r="AA14417" s="1"/>
      <c r="AB14417" s="1"/>
      <c r="AC14417" s="1"/>
      <c r="AJ14417" s="1"/>
      <c r="AK14417" s="1"/>
      <c r="AL14417" s="1"/>
    </row>
    <row r="14418">
      <c r="I14418" s="1"/>
      <c r="J14418" s="1"/>
      <c r="K14418" s="1"/>
      <c r="AA14418" s="1"/>
      <c r="AB14418" s="1"/>
      <c r="AC14418" s="1"/>
      <c r="AJ14418" s="1"/>
      <c r="AK14418" s="1"/>
      <c r="AL14418" s="1"/>
    </row>
    <row r="14419">
      <c r="I14419" s="1"/>
      <c r="J14419" s="1"/>
      <c r="K14419" s="1"/>
      <c r="AA14419" s="1"/>
      <c r="AB14419" s="1"/>
      <c r="AC14419" s="1"/>
      <c r="AJ14419" s="1"/>
      <c r="AK14419" s="1"/>
      <c r="AL14419" s="1"/>
    </row>
    <row r="14420">
      <c r="I14420" s="1"/>
      <c r="J14420" s="1"/>
      <c r="K14420" s="1"/>
      <c r="AA14420" s="1"/>
      <c r="AB14420" s="1"/>
      <c r="AC14420" s="1"/>
      <c r="AJ14420" s="1"/>
      <c r="AK14420" s="1"/>
      <c r="AL14420" s="1"/>
    </row>
    <row r="14421">
      <c r="I14421" s="1"/>
      <c r="J14421" s="1"/>
      <c r="K14421" s="1"/>
      <c r="AA14421" s="1"/>
      <c r="AB14421" s="1"/>
      <c r="AC14421" s="1"/>
      <c r="AJ14421" s="1"/>
      <c r="AK14421" s="1"/>
      <c r="AL14421" s="1"/>
    </row>
    <row r="14422">
      <c r="I14422" s="1"/>
      <c r="J14422" s="1"/>
      <c r="K14422" s="1"/>
      <c r="AA14422" s="1"/>
      <c r="AB14422" s="1"/>
      <c r="AC14422" s="1"/>
      <c r="AJ14422" s="1"/>
      <c r="AK14422" s="1"/>
      <c r="AL14422" s="1"/>
    </row>
    <row r="14423">
      <c r="I14423" s="1"/>
      <c r="J14423" s="1"/>
      <c r="K14423" s="1"/>
      <c r="AA14423" s="1"/>
      <c r="AB14423" s="1"/>
      <c r="AC14423" s="1"/>
      <c r="AJ14423" s="1"/>
      <c r="AK14423" s="1"/>
      <c r="AL14423" s="1"/>
    </row>
    <row r="14424">
      <c r="I14424" s="1"/>
      <c r="J14424" s="1"/>
      <c r="K14424" s="1"/>
      <c r="AA14424" s="1"/>
      <c r="AB14424" s="1"/>
      <c r="AC14424" s="1"/>
      <c r="AJ14424" s="1"/>
      <c r="AK14424" s="1"/>
      <c r="AL14424" s="1"/>
    </row>
    <row r="14425">
      <c r="I14425" s="1"/>
      <c r="J14425" s="1"/>
      <c r="K14425" s="1"/>
      <c r="AA14425" s="1"/>
      <c r="AB14425" s="1"/>
      <c r="AC14425" s="1"/>
      <c r="AJ14425" s="1"/>
      <c r="AK14425" s="1"/>
      <c r="AL14425" s="1"/>
    </row>
    <row r="14426">
      <c r="I14426" s="1"/>
      <c r="J14426" s="1"/>
      <c r="K14426" s="1"/>
      <c r="AA14426" s="1"/>
      <c r="AB14426" s="1"/>
      <c r="AC14426" s="1"/>
      <c r="AJ14426" s="1"/>
      <c r="AK14426" s="1"/>
      <c r="AL14426" s="1"/>
    </row>
    <row r="14427">
      <c r="I14427" s="1"/>
      <c r="J14427" s="1"/>
      <c r="K14427" s="1"/>
      <c r="AA14427" s="1"/>
      <c r="AB14427" s="1"/>
      <c r="AC14427" s="1"/>
      <c r="AJ14427" s="1"/>
      <c r="AK14427" s="1"/>
      <c r="AL14427" s="1"/>
    </row>
    <row r="14428">
      <c r="I14428" s="1"/>
      <c r="J14428" s="1"/>
      <c r="K14428" s="1"/>
      <c r="AA14428" s="1"/>
      <c r="AB14428" s="1"/>
      <c r="AC14428" s="1"/>
      <c r="AJ14428" s="1"/>
      <c r="AK14428" s="1"/>
      <c r="AL14428" s="1"/>
    </row>
    <row r="14429">
      <c r="I14429" s="1"/>
      <c r="J14429" s="1"/>
      <c r="K14429" s="1"/>
      <c r="AA14429" s="1"/>
      <c r="AB14429" s="1"/>
      <c r="AC14429" s="1"/>
      <c r="AJ14429" s="1"/>
      <c r="AK14429" s="1"/>
      <c r="AL14429" s="1"/>
    </row>
    <row r="14430">
      <c r="I14430" s="1"/>
      <c r="J14430" s="1"/>
      <c r="K14430" s="1"/>
      <c r="AA14430" s="1"/>
      <c r="AB14430" s="1"/>
      <c r="AC14430" s="1"/>
      <c r="AJ14430" s="1"/>
      <c r="AK14430" s="1"/>
      <c r="AL14430" s="1"/>
    </row>
    <row r="14431">
      <c r="I14431" s="1"/>
      <c r="J14431" s="1"/>
      <c r="K14431" s="1"/>
      <c r="AA14431" s="1"/>
      <c r="AB14431" s="1"/>
      <c r="AC14431" s="1"/>
      <c r="AJ14431" s="1"/>
      <c r="AK14431" s="1"/>
      <c r="AL14431" s="1"/>
    </row>
    <row r="14432">
      <c r="I14432" s="1"/>
      <c r="J14432" s="1"/>
      <c r="K14432" s="1"/>
      <c r="AA14432" s="1"/>
      <c r="AB14432" s="1"/>
      <c r="AC14432" s="1"/>
      <c r="AJ14432" s="1"/>
      <c r="AK14432" s="1"/>
      <c r="AL14432" s="1"/>
    </row>
    <row r="14433">
      <c r="I14433" s="1"/>
      <c r="J14433" s="1"/>
      <c r="K14433" s="1"/>
      <c r="AA14433" s="1"/>
      <c r="AB14433" s="1"/>
      <c r="AC14433" s="1"/>
      <c r="AJ14433" s="1"/>
      <c r="AK14433" s="1"/>
      <c r="AL14433" s="1"/>
    </row>
    <row r="14434">
      <c r="I14434" s="1"/>
      <c r="J14434" s="1"/>
      <c r="K14434" s="1"/>
      <c r="AA14434" s="1"/>
      <c r="AB14434" s="1"/>
      <c r="AC14434" s="1"/>
      <c r="AJ14434" s="1"/>
      <c r="AK14434" s="1"/>
      <c r="AL14434" s="1"/>
    </row>
    <row r="14435">
      <c r="I14435" s="1"/>
      <c r="J14435" s="1"/>
      <c r="K14435" s="1"/>
      <c r="AA14435" s="1"/>
      <c r="AB14435" s="1"/>
      <c r="AC14435" s="1"/>
      <c r="AJ14435" s="1"/>
      <c r="AK14435" s="1"/>
      <c r="AL14435" s="1"/>
    </row>
    <row r="14436">
      <c r="I14436" s="1"/>
      <c r="J14436" s="1"/>
      <c r="K14436" s="1"/>
      <c r="AA14436" s="1"/>
      <c r="AB14436" s="1"/>
      <c r="AC14436" s="1"/>
      <c r="AJ14436" s="1"/>
      <c r="AK14436" s="1"/>
      <c r="AL14436" s="1"/>
    </row>
    <row r="14437">
      <c r="I14437" s="1"/>
      <c r="J14437" s="1"/>
      <c r="K14437" s="1"/>
      <c r="AA14437" s="1"/>
      <c r="AB14437" s="1"/>
      <c r="AC14437" s="1"/>
      <c r="AJ14437" s="1"/>
      <c r="AK14437" s="1"/>
      <c r="AL14437" s="1"/>
    </row>
    <row r="14438">
      <c r="I14438" s="1"/>
      <c r="J14438" s="1"/>
      <c r="K14438" s="1"/>
      <c r="AA14438" s="1"/>
      <c r="AB14438" s="1"/>
      <c r="AC14438" s="1"/>
      <c r="AJ14438" s="1"/>
      <c r="AK14438" s="1"/>
      <c r="AL14438" s="1"/>
    </row>
    <row r="14439">
      <c r="I14439" s="1"/>
      <c r="J14439" s="1"/>
      <c r="K14439" s="1"/>
      <c r="AA14439" s="1"/>
      <c r="AB14439" s="1"/>
      <c r="AC14439" s="1"/>
      <c r="AJ14439" s="1"/>
      <c r="AK14439" s="1"/>
      <c r="AL14439" s="1"/>
    </row>
    <row r="14440">
      <c r="I14440" s="1"/>
      <c r="J14440" s="1"/>
      <c r="K14440" s="1"/>
      <c r="AA14440" s="1"/>
      <c r="AB14440" s="1"/>
      <c r="AC14440" s="1"/>
      <c r="AJ14440" s="1"/>
      <c r="AK14440" s="1"/>
      <c r="AL14440" s="1"/>
    </row>
    <row r="14441">
      <c r="I14441" s="1"/>
      <c r="J14441" s="1"/>
      <c r="K14441" s="1"/>
      <c r="AA14441" s="1"/>
      <c r="AB14441" s="1"/>
      <c r="AC14441" s="1"/>
      <c r="AJ14441" s="1"/>
      <c r="AK14441" s="1"/>
      <c r="AL14441" s="1"/>
    </row>
    <row r="14442">
      <c r="I14442" s="1"/>
      <c r="J14442" s="1"/>
      <c r="K14442" s="1"/>
      <c r="AA14442" s="1"/>
      <c r="AB14442" s="1"/>
      <c r="AC14442" s="1"/>
      <c r="AJ14442" s="1"/>
      <c r="AK14442" s="1"/>
      <c r="AL14442" s="1"/>
    </row>
    <row r="14443">
      <c r="I14443" s="1"/>
      <c r="J14443" s="1"/>
      <c r="K14443" s="1"/>
      <c r="AA14443" s="1"/>
      <c r="AB14443" s="1"/>
      <c r="AC14443" s="1"/>
      <c r="AJ14443" s="1"/>
      <c r="AK14443" s="1"/>
      <c r="AL14443" s="1"/>
    </row>
    <row r="14444">
      <c r="I14444" s="1"/>
      <c r="J14444" s="1"/>
      <c r="K14444" s="1"/>
      <c r="AA14444" s="1"/>
      <c r="AB14444" s="1"/>
      <c r="AC14444" s="1"/>
      <c r="AJ14444" s="1"/>
      <c r="AK14444" s="1"/>
      <c r="AL14444" s="1"/>
    </row>
    <row r="14445">
      <c r="I14445" s="1"/>
      <c r="J14445" s="1"/>
      <c r="K14445" s="1"/>
      <c r="AA14445" s="1"/>
      <c r="AB14445" s="1"/>
      <c r="AC14445" s="1"/>
      <c r="AJ14445" s="1"/>
      <c r="AK14445" s="1"/>
      <c r="AL14445" s="1"/>
    </row>
    <row r="14446">
      <c r="I14446" s="1"/>
      <c r="J14446" s="1"/>
      <c r="K14446" s="1"/>
      <c r="AA14446" s="1"/>
      <c r="AB14446" s="1"/>
      <c r="AC14446" s="1"/>
      <c r="AJ14446" s="1"/>
      <c r="AK14446" s="1"/>
      <c r="AL14446" s="1"/>
    </row>
    <row r="14447">
      <c r="I14447" s="1"/>
      <c r="J14447" s="1"/>
      <c r="K14447" s="1"/>
      <c r="AA14447" s="1"/>
      <c r="AB14447" s="1"/>
      <c r="AC14447" s="1"/>
      <c r="AJ14447" s="1"/>
      <c r="AK14447" s="1"/>
      <c r="AL14447" s="1"/>
    </row>
    <row r="14448">
      <c r="I14448" s="1"/>
      <c r="J14448" s="1"/>
      <c r="K14448" s="1"/>
      <c r="AA14448" s="1"/>
      <c r="AB14448" s="1"/>
      <c r="AC14448" s="1"/>
      <c r="AJ14448" s="1"/>
      <c r="AK14448" s="1"/>
      <c r="AL14448" s="1"/>
    </row>
    <row r="14449">
      <c r="I14449" s="1"/>
      <c r="J14449" s="1"/>
      <c r="K14449" s="1"/>
      <c r="AA14449" s="1"/>
      <c r="AB14449" s="1"/>
      <c r="AC14449" s="1"/>
      <c r="AJ14449" s="1"/>
      <c r="AK14449" s="1"/>
      <c r="AL14449" s="1"/>
    </row>
    <row r="14450">
      <c r="I14450" s="1"/>
      <c r="J14450" s="1"/>
      <c r="K14450" s="1"/>
      <c r="AA14450" s="1"/>
      <c r="AB14450" s="1"/>
      <c r="AC14450" s="1"/>
      <c r="AJ14450" s="1"/>
      <c r="AK14450" s="1"/>
      <c r="AL14450" s="1"/>
    </row>
    <row r="14451">
      <c r="I14451" s="1"/>
      <c r="J14451" s="1"/>
      <c r="K14451" s="1"/>
      <c r="AA14451" s="1"/>
      <c r="AB14451" s="1"/>
      <c r="AC14451" s="1"/>
      <c r="AJ14451" s="1"/>
      <c r="AK14451" s="1"/>
      <c r="AL14451" s="1"/>
    </row>
    <row r="14452">
      <c r="I14452" s="1"/>
      <c r="J14452" s="1"/>
      <c r="K14452" s="1"/>
      <c r="AA14452" s="1"/>
      <c r="AB14452" s="1"/>
      <c r="AC14452" s="1"/>
      <c r="AJ14452" s="1"/>
      <c r="AK14452" s="1"/>
      <c r="AL14452" s="1"/>
    </row>
    <row r="14453">
      <c r="I14453" s="1"/>
      <c r="J14453" s="1"/>
      <c r="K14453" s="1"/>
      <c r="AA14453" s="1"/>
      <c r="AB14453" s="1"/>
      <c r="AC14453" s="1"/>
      <c r="AJ14453" s="1"/>
      <c r="AK14453" s="1"/>
      <c r="AL14453" s="1"/>
    </row>
    <row r="14454">
      <c r="I14454" s="1"/>
      <c r="J14454" s="1"/>
      <c r="K14454" s="1"/>
      <c r="AA14454" s="1"/>
      <c r="AB14454" s="1"/>
      <c r="AC14454" s="1"/>
      <c r="AJ14454" s="1"/>
      <c r="AK14454" s="1"/>
      <c r="AL14454" s="1"/>
    </row>
    <row r="14455">
      <c r="I14455" s="1"/>
      <c r="J14455" s="1"/>
      <c r="K14455" s="1"/>
      <c r="AA14455" s="1"/>
      <c r="AB14455" s="1"/>
      <c r="AC14455" s="1"/>
      <c r="AJ14455" s="1"/>
      <c r="AK14455" s="1"/>
      <c r="AL14455" s="1"/>
    </row>
    <row r="14456">
      <c r="I14456" s="1"/>
      <c r="J14456" s="1"/>
      <c r="K14456" s="1"/>
      <c r="AA14456" s="1"/>
      <c r="AB14456" s="1"/>
      <c r="AC14456" s="1"/>
      <c r="AJ14456" s="1"/>
      <c r="AK14456" s="1"/>
      <c r="AL14456" s="1"/>
    </row>
    <row r="14457">
      <c r="I14457" s="1"/>
      <c r="J14457" s="1"/>
      <c r="K14457" s="1"/>
      <c r="AA14457" s="1"/>
      <c r="AB14457" s="1"/>
      <c r="AC14457" s="1"/>
      <c r="AJ14457" s="1"/>
      <c r="AK14457" s="1"/>
      <c r="AL14457" s="1"/>
    </row>
    <row r="14458">
      <c r="I14458" s="1"/>
      <c r="J14458" s="1"/>
      <c r="K14458" s="1"/>
      <c r="AA14458" s="1"/>
      <c r="AB14458" s="1"/>
      <c r="AC14458" s="1"/>
      <c r="AJ14458" s="1"/>
      <c r="AK14458" s="1"/>
      <c r="AL14458" s="1"/>
    </row>
    <row r="14459">
      <c r="I14459" s="1"/>
      <c r="J14459" s="1"/>
      <c r="K14459" s="1"/>
      <c r="AA14459" s="1"/>
      <c r="AB14459" s="1"/>
      <c r="AC14459" s="1"/>
      <c r="AJ14459" s="1"/>
      <c r="AK14459" s="1"/>
      <c r="AL14459" s="1"/>
    </row>
    <row r="14460">
      <c r="I14460" s="1"/>
      <c r="J14460" s="1"/>
      <c r="K14460" s="1"/>
      <c r="AA14460" s="1"/>
      <c r="AB14460" s="1"/>
      <c r="AC14460" s="1"/>
      <c r="AJ14460" s="1"/>
      <c r="AK14460" s="1"/>
      <c r="AL14460" s="1"/>
    </row>
    <row r="14461">
      <c r="I14461" s="1"/>
      <c r="J14461" s="1"/>
      <c r="K14461" s="1"/>
      <c r="AA14461" s="1"/>
      <c r="AB14461" s="1"/>
      <c r="AC14461" s="1"/>
      <c r="AJ14461" s="1"/>
      <c r="AK14461" s="1"/>
      <c r="AL14461" s="1"/>
    </row>
    <row r="14462">
      <c r="I14462" s="1"/>
      <c r="J14462" s="1"/>
      <c r="K14462" s="1"/>
      <c r="AA14462" s="1"/>
      <c r="AB14462" s="1"/>
      <c r="AC14462" s="1"/>
      <c r="AJ14462" s="1"/>
      <c r="AK14462" s="1"/>
      <c r="AL14462" s="1"/>
    </row>
    <row r="14463">
      <c r="I14463" s="1"/>
      <c r="J14463" s="1"/>
      <c r="K14463" s="1"/>
      <c r="AA14463" s="1"/>
      <c r="AB14463" s="1"/>
      <c r="AC14463" s="1"/>
      <c r="AJ14463" s="1"/>
      <c r="AK14463" s="1"/>
      <c r="AL14463" s="1"/>
    </row>
    <row r="14464">
      <c r="I14464" s="1"/>
      <c r="J14464" s="1"/>
      <c r="K14464" s="1"/>
      <c r="AA14464" s="1"/>
      <c r="AB14464" s="1"/>
      <c r="AC14464" s="1"/>
      <c r="AJ14464" s="1"/>
      <c r="AK14464" s="1"/>
      <c r="AL14464" s="1"/>
    </row>
    <row r="14465">
      <c r="I14465" s="1"/>
      <c r="J14465" s="1"/>
      <c r="K14465" s="1"/>
      <c r="AA14465" s="1"/>
      <c r="AB14465" s="1"/>
      <c r="AC14465" s="1"/>
      <c r="AJ14465" s="1"/>
      <c r="AK14465" s="1"/>
      <c r="AL14465" s="1"/>
    </row>
    <row r="14466">
      <c r="I14466" s="1"/>
      <c r="J14466" s="1"/>
      <c r="K14466" s="1"/>
      <c r="AA14466" s="1"/>
      <c r="AB14466" s="1"/>
      <c r="AC14466" s="1"/>
      <c r="AJ14466" s="1"/>
      <c r="AK14466" s="1"/>
      <c r="AL14466" s="1"/>
    </row>
    <row r="14467">
      <c r="I14467" s="1"/>
      <c r="J14467" s="1"/>
      <c r="K14467" s="1"/>
      <c r="AA14467" s="1"/>
      <c r="AB14467" s="1"/>
      <c r="AC14467" s="1"/>
      <c r="AJ14467" s="1"/>
      <c r="AK14467" s="1"/>
      <c r="AL14467" s="1"/>
    </row>
    <row r="14468">
      <c r="I14468" s="1"/>
      <c r="J14468" s="1"/>
      <c r="K14468" s="1"/>
      <c r="AA14468" s="1"/>
      <c r="AB14468" s="1"/>
      <c r="AC14468" s="1"/>
      <c r="AJ14468" s="1"/>
      <c r="AK14468" s="1"/>
      <c r="AL14468" s="1"/>
    </row>
    <row r="14469">
      <c r="I14469" s="1"/>
      <c r="J14469" s="1"/>
      <c r="K14469" s="1"/>
      <c r="AA14469" s="1"/>
      <c r="AB14469" s="1"/>
      <c r="AC14469" s="1"/>
      <c r="AJ14469" s="1"/>
      <c r="AK14469" s="1"/>
      <c r="AL14469" s="1"/>
    </row>
    <row r="14470">
      <c r="I14470" s="1"/>
      <c r="J14470" s="1"/>
      <c r="K14470" s="1"/>
      <c r="AA14470" s="1"/>
      <c r="AB14470" s="1"/>
      <c r="AC14470" s="1"/>
      <c r="AJ14470" s="1"/>
      <c r="AK14470" s="1"/>
      <c r="AL14470" s="1"/>
    </row>
    <row r="14471">
      <c r="I14471" s="1"/>
      <c r="J14471" s="1"/>
      <c r="K14471" s="1"/>
      <c r="AA14471" s="1"/>
      <c r="AB14471" s="1"/>
      <c r="AC14471" s="1"/>
      <c r="AJ14471" s="1"/>
      <c r="AK14471" s="1"/>
      <c r="AL14471" s="1"/>
    </row>
    <row r="14472">
      <c r="I14472" s="1"/>
      <c r="J14472" s="1"/>
      <c r="K14472" s="1"/>
      <c r="AA14472" s="1"/>
      <c r="AB14472" s="1"/>
      <c r="AC14472" s="1"/>
      <c r="AJ14472" s="1"/>
      <c r="AK14472" s="1"/>
      <c r="AL14472" s="1"/>
    </row>
    <row r="14473">
      <c r="I14473" s="1"/>
      <c r="J14473" s="1"/>
      <c r="K14473" s="1"/>
      <c r="AA14473" s="1"/>
      <c r="AB14473" s="1"/>
      <c r="AC14473" s="1"/>
      <c r="AJ14473" s="1"/>
      <c r="AK14473" s="1"/>
      <c r="AL14473" s="1"/>
    </row>
    <row r="14474">
      <c r="I14474" s="1"/>
      <c r="J14474" s="1"/>
      <c r="K14474" s="1"/>
      <c r="AA14474" s="1"/>
      <c r="AB14474" s="1"/>
      <c r="AC14474" s="1"/>
      <c r="AJ14474" s="1"/>
      <c r="AK14474" s="1"/>
      <c r="AL14474" s="1"/>
    </row>
    <row r="14475">
      <c r="I14475" s="1"/>
      <c r="J14475" s="1"/>
      <c r="K14475" s="1"/>
      <c r="AA14475" s="1"/>
      <c r="AB14475" s="1"/>
      <c r="AC14475" s="1"/>
      <c r="AJ14475" s="1"/>
      <c r="AK14475" s="1"/>
      <c r="AL14475" s="1"/>
    </row>
    <row r="14476">
      <c r="I14476" s="1"/>
      <c r="J14476" s="1"/>
      <c r="K14476" s="1"/>
      <c r="AA14476" s="1"/>
      <c r="AB14476" s="1"/>
      <c r="AC14476" s="1"/>
      <c r="AJ14476" s="1"/>
      <c r="AK14476" s="1"/>
      <c r="AL14476" s="1"/>
    </row>
    <row r="14477">
      <c r="I14477" s="1"/>
      <c r="J14477" s="1"/>
      <c r="K14477" s="1"/>
      <c r="AA14477" s="1"/>
      <c r="AB14477" s="1"/>
      <c r="AC14477" s="1"/>
      <c r="AJ14477" s="1"/>
      <c r="AK14477" s="1"/>
      <c r="AL14477" s="1"/>
    </row>
    <row r="14478">
      <c r="I14478" s="1"/>
      <c r="J14478" s="1"/>
      <c r="K14478" s="1"/>
      <c r="AA14478" s="1"/>
      <c r="AB14478" s="1"/>
      <c r="AC14478" s="1"/>
      <c r="AJ14478" s="1"/>
      <c r="AK14478" s="1"/>
      <c r="AL14478" s="1"/>
    </row>
    <row r="14479">
      <c r="I14479" s="1"/>
      <c r="J14479" s="1"/>
      <c r="K14479" s="1"/>
      <c r="AA14479" s="1"/>
      <c r="AB14479" s="1"/>
      <c r="AC14479" s="1"/>
      <c r="AJ14479" s="1"/>
      <c r="AK14479" s="1"/>
      <c r="AL14479" s="1"/>
    </row>
    <row r="14480">
      <c r="I14480" s="1"/>
      <c r="J14480" s="1"/>
      <c r="K14480" s="1"/>
      <c r="AA14480" s="1"/>
      <c r="AB14480" s="1"/>
      <c r="AC14480" s="1"/>
      <c r="AJ14480" s="1"/>
      <c r="AK14480" s="1"/>
      <c r="AL14480" s="1"/>
    </row>
    <row r="14481">
      <c r="I14481" s="1"/>
      <c r="J14481" s="1"/>
      <c r="K14481" s="1"/>
      <c r="AA14481" s="1"/>
      <c r="AB14481" s="1"/>
      <c r="AC14481" s="1"/>
      <c r="AJ14481" s="1"/>
      <c r="AK14481" s="1"/>
      <c r="AL14481" s="1"/>
    </row>
    <row r="14482">
      <c r="I14482" s="1"/>
      <c r="J14482" s="1"/>
      <c r="K14482" s="1"/>
      <c r="AA14482" s="1"/>
      <c r="AB14482" s="1"/>
      <c r="AC14482" s="1"/>
      <c r="AJ14482" s="1"/>
      <c r="AK14482" s="1"/>
      <c r="AL14482" s="1"/>
    </row>
    <row r="14483">
      <c r="I14483" s="1"/>
      <c r="J14483" s="1"/>
      <c r="K14483" s="1"/>
      <c r="AA14483" s="1"/>
      <c r="AB14483" s="1"/>
      <c r="AC14483" s="1"/>
      <c r="AJ14483" s="1"/>
      <c r="AK14483" s="1"/>
      <c r="AL14483" s="1"/>
    </row>
    <row r="14484">
      <c r="I14484" s="1"/>
      <c r="J14484" s="1"/>
      <c r="K14484" s="1"/>
      <c r="AA14484" s="1"/>
      <c r="AB14484" s="1"/>
      <c r="AC14484" s="1"/>
      <c r="AJ14484" s="1"/>
      <c r="AK14484" s="1"/>
      <c r="AL14484" s="1"/>
    </row>
    <row r="14485">
      <c r="I14485" s="1"/>
      <c r="J14485" s="1"/>
      <c r="K14485" s="1"/>
      <c r="AA14485" s="1"/>
      <c r="AB14485" s="1"/>
      <c r="AC14485" s="1"/>
      <c r="AJ14485" s="1"/>
      <c r="AK14485" s="1"/>
      <c r="AL14485" s="1"/>
    </row>
    <row r="14486">
      <c r="I14486" s="1"/>
      <c r="J14486" s="1"/>
      <c r="K14486" s="1"/>
      <c r="AA14486" s="1"/>
      <c r="AB14486" s="1"/>
      <c r="AC14486" s="1"/>
      <c r="AJ14486" s="1"/>
      <c r="AK14486" s="1"/>
      <c r="AL14486" s="1"/>
    </row>
    <row r="14487">
      <c r="I14487" s="1"/>
      <c r="J14487" s="1"/>
      <c r="K14487" s="1"/>
      <c r="AA14487" s="1"/>
      <c r="AB14487" s="1"/>
      <c r="AC14487" s="1"/>
      <c r="AJ14487" s="1"/>
      <c r="AK14487" s="1"/>
      <c r="AL14487" s="1"/>
    </row>
    <row r="14488">
      <c r="I14488" s="1"/>
      <c r="J14488" s="1"/>
      <c r="K14488" s="1"/>
      <c r="AA14488" s="1"/>
      <c r="AB14488" s="1"/>
      <c r="AC14488" s="1"/>
      <c r="AJ14488" s="1"/>
      <c r="AK14488" s="1"/>
      <c r="AL14488" s="1"/>
    </row>
    <row r="14489">
      <c r="I14489" s="1"/>
      <c r="J14489" s="1"/>
      <c r="K14489" s="1"/>
      <c r="AA14489" s="1"/>
      <c r="AB14489" s="1"/>
      <c r="AC14489" s="1"/>
      <c r="AJ14489" s="1"/>
      <c r="AK14489" s="1"/>
      <c r="AL14489" s="1"/>
    </row>
    <row r="14490">
      <c r="I14490" s="1"/>
      <c r="J14490" s="1"/>
      <c r="K14490" s="1"/>
      <c r="AA14490" s="1"/>
      <c r="AB14490" s="1"/>
      <c r="AC14490" s="1"/>
      <c r="AJ14490" s="1"/>
      <c r="AK14490" s="1"/>
      <c r="AL14490" s="1"/>
    </row>
    <row r="14491">
      <c r="I14491" s="1"/>
      <c r="J14491" s="1"/>
      <c r="K14491" s="1"/>
      <c r="AA14491" s="1"/>
      <c r="AB14491" s="1"/>
      <c r="AC14491" s="1"/>
      <c r="AJ14491" s="1"/>
      <c r="AK14491" s="1"/>
      <c r="AL14491" s="1"/>
    </row>
    <row r="14492">
      <c r="I14492" s="1"/>
      <c r="J14492" s="1"/>
      <c r="K14492" s="1"/>
      <c r="AA14492" s="1"/>
      <c r="AB14492" s="1"/>
      <c r="AC14492" s="1"/>
      <c r="AJ14492" s="1"/>
      <c r="AK14492" s="1"/>
      <c r="AL14492" s="1"/>
    </row>
    <row r="14493">
      <c r="I14493" s="1"/>
      <c r="J14493" s="1"/>
      <c r="K14493" s="1"/>
      <c r="AA14493" s="1"/>
      <c r="AB14493" s="1"/>
      <c r="AC14493" s="1"/>
      <c r="AJ14493" s="1"/>
      <c r="AK14493" s="1"/>
      <c r="AL14493" s="1"/>
    </row>
    <row r="14494">
      <c r="I14494" s="1"/>
      <c r="J14494" s="1"/>
      <c r="K14494" s="1"/>
      <c r="AA14494" s="1"/>
      <c r="AB14494" s="1"/>
      <c r="AC14494" s="1"/>
      <c r="AJ14494" s="1"/>
      <c r="AK14494" s="1"/>
      <c r="AL14494" s="1"/>
    </row>
    <row r="14495">
      <c r="I14495" s="1"/>
      <c r="J14495" s="1"/>
      <c r="K14495" s="1"/>
      <c r="AA14495" s="1"/>
      <c r="AB14495" s="1"/>
      <c r="AC14495" s="1"/>
      <c r="AJ14495" s="1"/>
      <c r="AK14495" s="1"/>
      <c r="AL14495" s="1"/>
    </row>
    <row r="14496">
      <c r="I14496" s="1"/>
      <c r="J14496" s="1"/>
      <c r="K14496" s="1"/>
      <c r="AA14496" s="1"/>
      <c r="AB14496" s="1"/>
      <c r="AC14496" s="1"/>
      <c r="AJ14496" s="1"/>
      <c r="AK14496" s="1"/>
      <c r="AL14496" s="1"/>
    </row>
    <row r="14497">
      <c r="I14497" s="1"/>
      <c r="J14497" s="1"/>
      <c r="K14497" s="1"/>
      <c r="AA14497" s="1"/>
      <c r="AB14497" s="1"/>
      <c r="AC14497" s="1"/>
      <c r="AJ14497" s="1"/>
      <c r="AK14497" s="1"/>
      <c r="AL14497" s="1"/>
    </row>
    <row r="14498">
      <c r="I14498" s="1"/>
      <c r="J14498" s="1"/>
      <c r="K14498" s="1"/>
      <c r="AA14498" s="1"/>
      <c r="AB14498" s="1"/>
      <c r="AC14498" s="1"/>
      <c r="AJ14498" s="1"/>
      <c r="AK14498" s="1"/>
      <c r="AL14498" s="1"/>
    </row>
    <row r="14499">
      <c r="I14499" s="1"/>
      <c r="J14499" s="1"/>
      <c r="K14499" s="1"/>
      <c r="AA14499" s="1"/>
      <c r="AB14499" s="1"/>
      <c r="AC14499" s="1"/>
      <c r="AJ14499" s="1"/>
      <c r="AK14499" s="1"/>
      <c r="AL14499" s="1"/>
    </row>
    <row r="14500">
      <c r="I14500" s="1"/>
      <c r="J14500" s="1"/>
      <c r="K14500" s="1"/>
      <c r="AA14500" s="1"/>
      <c r="AB14500" s="1"/>
      <c r="AC14500" s="1"/>
      <c r="AJ14500" s="1"/>
      <c r="AK14500" s="1"/>
      <c r="AL14500" s="1"/>
    </row>
    <row r="14501">
      <c r="I14501" s="1"/>
      <c r="J14501" s="1"/>
      <c r="K14501" s="1"/>
      <c r="AA14501" s="1"/>
      <c r="AB14501" s="1"/>
      <c r="AC14501" s="1"/>
      <c r="AJ14501" s="1"/>
      <c r="AK14501" s="1"/>
      <c r="AL14501" s="1"/>
    </row>
    <row r="14502">
      <c r="I14502" s="1"/>
      <c r="J14502" s="1"/>
      <c r="K14502" s="1"/>
      <c r="AA14502" s="1"/>
      <c r="AB14502" s="1"/>
      <c r="AC14502" s="1"/>
      <c r="AJ14502" s="1"/>
      <c r="AK14502" s="1"/>
      <c r="AL14502" s="1"/>
    </row>
    <row r="14503">
      <c r="I14503" s="1"/>
      <c r="J14503" s="1"/>
      <c r="K14503" s="1"/>
      <c r="AA14503" s="1"/>
      <c r="AB14503" s="1"/>
      <c r="AC14503" s="1"/>
      <c r="AJ14503" s="1"/>
      <c r="AK14503" s="1"/>
      <c r="AL14503" s="1"/>
    </row>
    <row r="14504">
      <c r="I14504" s="1"/>
      <c r="J14504" s="1"/>
      <c r="K14504" s="1"/>
      <c r="AA14504" s="1"/>
      <c r="AB14504" s="1"/>
      <c r="AC14504" s="1"/>
      <c r="AJ14504" s="1"/>
      <c r="AK14504" s="1"/>
      <c r="AL14504" s="1"/>
    </row>
    <row r="14505">
      <c r="I14505" s="1"/>
      <c r="J14505" s="1"/>
      <c r="K14505" s="1"/>
      <c r="AA14505" s="1"/>
      <c r="AB14505" s="1"/>
      <c r="AC14505" s="1"/>
      <c r="AJ14505" s="1"/>
      <c r="AK14505" s="1"/>
      <c r="AL14505" s="1"/>
    </row>
    <row r="14506">
      <c r="I14506" s="1"/>
      <c r="J14506" s="1"/>
      <c r="K14506" s="1"/>
      <c r="AA14506" s="1"/>
      <c r="AB14506" s="1"/>
      <c r="AC14506" s="1"/>
      <c r="AJ14506" s="1"/>
      <c r="AK14506" s="1"/>
      <c r="AL14506" s="1"/>
    </row>
    <row r="14507">
      <c r="I14507" s="1"/>
      <c r="J14507" s="1"/>
      <c r="K14507" s="1"/>
      <c r="AA14507" s="1"/>
      <c r="AB14507" s="1"/>
      <c r="AC14507" s="1"/>
      <c r="AJ14507" s="1"/>
      <c r="AK14507" s="1"/>
      <c r="AL14507" s="1"/>
    </row>
    <row r="14508">
      <c r="I14508" s="1"/>
      <c r="J14508" s="1"/>
      <c r="K14508" s="1"/>
      <c r="AA14508" s="1"/>
      <c r="AB14508" s="1"/>
      <c r="AC14508" s="1"/>
      <c r="AJ14508" s="1"/>
      <c r="AK14508" s="1"/>
      <c r="AL14508" s="1"/>
    </row>
    <row r="14509">
      <c r="I14509" s="1"/>
      <c r="J14509" s="1"/>
      <c r="K14509" s="1"/>
      <c r="AA14509" s="1"/>
      <c r="AB14509" s="1"/>
      <c r="AC14509" s="1"/>
      <c r="AJ14509" s="1"/>
      <c r="AK14509" s="1"/>
      <c r="AL14509" s="1"/>
    </row>
    <row r="14510">
      <c r="I14510" s="1"/>
      <c r="J14510" s="1"/>
      <c r="K14510" s="1"/>
      <c r="AA14510" s="1"/>
      <c r="AB14510" s="1"/>
      <c r="AC14510" s="1"/>
      <c r="AJ14510" s="1"/>
      <c r="AK14510" s="1"/>
      <c r="AL14510" s="1"/>
    </row>
    <row r="14511">
      <c r="I14511" s="1"/>
      <c r="J14511" s="1"/>
      <c r="K14511" s="1"/>
      <c r="AA14511" s="1"/>
      <c r="AB14511" s="1"/>
      <c r="AC14511" s="1"/>
      <c r="AJ14511" s="1"/>
      <c r="AK14511" s="1"/>
      <c r="AL14511" s="1"/>
    </row>
    <row r="14512">
      <c r="I14512" s="1"/>
      <c r="J14512" s="1"/>
      <c r="K14512" s="1"/>
      <c r="AA14512" s="1"/>
      <c r="AB14512" s="1"/>
      <c r="AC14512" s="1"/>
      <c r="AJ14512" s="1"/>
      <c r="AK14512" s="1"/>
      <c r="AL14512" s="1"/>
    </row>
    <row r="14513">
      <c r="I14513" s="1"/>
      <c r="J14513" s="1"/>
      <c r="K14513" s="1"/>
      <c r="AA14513" s="1"/>
      <c r="AB14513" s="1"/>
      <c r="AC14513" s="1"/>
      <c r="AJ14513" s="1"/>
      <c r="AK14513" s="1"/>
      <c r="AL14513" s="1"/>
    </row>
    <row r="14514">
      <c r="I14514" s="1"/>
      <c r="J14514" s="1"/>
      <c r="K14514" s="1"/>
      <c r="AA14514" s="1"/>
      <c r="AB14514" s="1"/>
      <c r="AC14514" s="1"/>
      <c r="AJ14514" s="1"/>
      <c r="AK14514" s="1"/>
      <c r="AL14514" s="1"/>
    </row>
    <row r="14515">
      <c r="I14515" s="1"/>
      <c r="J14515" s="1"/>
      <c r="K14515" s="1"/>
      <c r="AA14515" s="1"/>
      <c r="AB14515" s="1"/>
      <c r="AC14515" s="1"/>
      <c r="AJ14515" s="1"/>
      <c r="AK14515" s="1"/>
      <c r="AL14515" s="1"/>
    </row>
    <row r="14516">
      <c r="I14516" s="1"/>
      <c r="J14516" s="1"/>
      <c r="K14516" s="1"/>
      <c r="AA14516" s="1"/>
      <c r="AB14516" s="1"/>
      <c r="AC14516" s="1"/>
      <c r="AJ14516" s="1"/>
      <c r="AK14516" s="1"/>
      <c r="AL14516" s="1"/>
    </row>
    <row r="14517">
      <c r="I14517" s="1"/>
      <c r="J14517" s="1"/>
      <c r="K14517" s="1"/>
      <c r="AA14517" s="1"/>
      <c r="AB14517" s="1"/>
      <c r="AC14517" s="1"/>
      <c r="AJ14517" s="1"/>
      <c r="AK14517" s="1"/>
      <c r="AL14517" s="1"/>
    </row>
    <row r="14518">
      <c r="I14518" s="1"/>
      <c r="J14518" s="1"/>
      <c r="K14518" s="1"/>
      <c r="AA14518" s="1"/>
      <c r="AB14518" s="1"/>
      <c r="AC14518" s="1"/>
      <c r="AJ14518" s="1"/>
      <c r="AK14518" s="1"/>
      <c r="AL14518" s="1"/>
    </row>
    <row r="14519">
      <c r="I14519" s="1"/>
      <c r="J14519" s="1"/>
      <c r="K14519" s="1"/>
      <c r="AA14519" s="1"/>
      <c r="AB14519" s="1"/>
      <c r="AC14519" s="1"/>
      <c r="AJ14519" s="1"/>
      <c r="AK14519" s="1"/>
      <c r="AL14519" s="1"/>
    </row>
    <row r="14520">
      <c r="I14520" s="1"/>
      <c r="J14520" s="1"/>
      <c r="K14520" s="1"/>
      <c r="AA14520" s="1"/>
      <c r="AB14520" s="1"/>
      <c r="AC14520" s="1"/>
      <c r="AJ14520" s="1"/>
      <c r="AK14520" s="1"/>
      <c r="AL14520" s="1"/>
    </row>
    <row r="14521">
      <c r="I14521" s="1"/>
      <c r="J14521" s="1"/>
      <c r="K14521" s="1"/>
      <c r="AA14521" s="1"/>
      <c r="AB14521" s="1"/>
      <c r="AC14521" s="1"/>
      <c r="AJ14521" s="1"/>
      <c r="AK14521" s="1"/>
      <c r="AL14521" s="1"/>
    </row>
    <row r="14522">
      <c r="I14522" s="1"/>
      <c r="J14522" s="1"/>
      <c r="K14522" s="1"/>
      <c r="AA14522" s="1"/>
      <c r="AB14522" s="1"/>
      <c r="AC14522" s="1"/>
      <c r="AJ14522" s="1"/>
      <c r="AK14522" s="1"/>
      <c r="AL14522" s="1"/>
    </row>
    <row r="14523">
      <c r="I14523" s="1"/>
      <c r="J14523" s="1"/>
      <c r="K14523" s="1"/>
      <c r="AA14523" s="1"/>
      <c r="AB14523" s="1"/>
      <c r="AC14523" s="1"/>
      <c r="AJ14523" s="1"/>
      <c r="AK14523" s="1"/>
      <c r="AL14523" s="1"/>
    </row>
    <row r="14524">
      <c r="I14524" s="1"/>
      <c r="J14524" s="1"/>
      <c r="K14524" s="1"/>
      <c r="AA14524" s="1"/>
      <c r="AB14524" s="1"/>
      <c r="AC14524" s="1"/>
      <c r="AJ14524" s="1"/>
      <c r="AK14524" s="1"/>
      <c r="AL14524" s="1"/>
    </row>
    <row r="14525">
      <c r="I14525" s="1"/>
      <c r="J14525" s="1"/>
      <c r="K14525" s="1"/>
      <c r="AA14525" s="1"/>
      <c r="AB14525" s="1"/>
      <c r="AC14525" s="1"/>
      <c r="AJ14525" s="1"/>
      <c r="AK14525" s="1"/>
      <c r="AL14525" s="1"/>
    </row>
    <row r="14526">
      <c r="I14526" s="1"/>
      <c r="J14526" s="1"/>
      <c r="K14526" s="1"/>
      <c r="AA14526" s="1"/>
      <c r="AB14526" s="1"/>
      <c r="AC14526" s="1"/>
      <c r="AJ14526" s="1"/>
      <c r="AK14526" s="1"/>
      <c r="AL14526" s="1"/>
    </row>
    <row r="14527">
      <c r="I14527" s="1"/>
      <c r="J14527" s="1"/>
      <c r="K14527" s="1"/>
      <c r="AA14527" s="1"/>
      <c r="AB14527" s="1"/>
      <c r="AC14527" s="1"/>
      <c r="AJ14527" s="1"/>
      <c r="AK14527" s="1"/>
      <c r="AL14527" s="1"/>
    </row>
    <row r="14528">
      <c r="I14528" s="1"/>
      <c r="J14528" s="1"/>
      <c r="K14528" s="1"/>
      <c r="AA14528" s="1"/>
      <c r="AB14528" s="1"/>
      <c r="AC14528" s="1"/>
      <c r="AJ14528" s="1"/>
      <c r="AK14528" s="1"/>
      <c r="AL14528" s="1"/>
    </row>
    <row r="14529">
      <c r="I14529" s="1"/>
      <c r="J14529" s="1"/>
      <c r="K14529" s="1"/>
      <c r="AA14529" s="1"/>
      <c r="AB14529" s="1"/>
      <c r="AC14529" s="1"/>
      <c r="AJ14529" s="1"/>
      <c r="AK14529" s="1"/>
      <c r="AL14529" s="1"/>
    </row>
    <row r="14530">
      <c r="I14530" s="1"/>
      <c r="J14530" s="1"/>
      <c r="K14530" s="1"/>
      <c r="AA14530" s="1"/>
      <c r="AB14530" s="1"/>
      <c r="AC14530" s="1"/>
      <c r="AJ14530" s="1"/>
      <c r="AK14530" s="1"/>
      <c r="AL14530" s="1"/>
    </row>
    <row r="14531">
      <c r="I14531" s="1"/>
      <c r="J14531" s="1"/>
      <c r="K14531" s="1"/>
      <c r="AA14531" s="1"/>
      <c r="AB14531" s="1"/>
      <c r="AC14531" s="1"/>
      <c r="AJ14531" s="1"/>
      <c r="AK14531" s="1"/>
      <c r="AL14531" s="1"/>
    </row>
    <row r="14532">
      <c r="I14532" s="1"/>
      <c r="J14532" s="1"/>
      <c r="K14532" s="1"/>
      <c r="AA14532" s="1"/>
      <c r="AB14532" s="1"/>
      <c r="AC14532" s="1"/>
      <c r="AJ14532" s="1"/>
      <c r="AK14532" s="1"/>
      <c r="AL14532" s="1"/>
    </row>
    <row r="14533">
      <c r="I14533" s="1"/>
      <c r="J14533" s="1"/>
      <c r="K14533" s="1"/>
      <c r="AA14533" s="1"/>
      <c r="AB14533" s="1"/>
      <c r="AC14533" s="1"/>
      <c r="AJ14533" s="1"/>
      <c r="AK14533" s="1"/>
      <c r="AL14533" s="1"/>
    </row>
    <row r="14534">
      <c r="I14534" s="1"/>
      <c r="J14534" s="1"/>
      <c r="K14534" s="1"/>
      <c r="AA14534" s="1"/>
      <c r="AB14534" s="1"/>
      <c r="AC14534" s="1"/>
      <c r="AJ14534" s="1"/>
      <c r="AK14534" s="1"/>
      <c r="AL14534" s="1"/>
    </row>
    <row r="14535">
      <c r="I14535" s="1"/>
      <c r="J14535" s="1"/>
      <c r="K14535" s="1"/>
      <c r="AA14535" s="1"/>
      <c r="AB14535" s="1"/>
      <c r="AC14535" s="1"/>
      <c r="AJ14535" s="1"/>
      <c r="AK14535" s="1"/>
      <c r="AL14535" s="1"/>
    </row>
    <row r="14536">
      <c r="I14536" s="1"/>
      <c r="J14536" s="1"/>
      <c r="K14536" s="1"/>
      <c r="AA14536" s="1"/>
      <c r="AB14536" s="1"/>
      <c r="AC14536" s="1"/>
      <c r="AJ14536" s="1"/>
      <c r="AK14536" s="1"/>
      <c r="AL14536" s="1"/>
    </row>
    <row r="14537">
      <c r="I14537" s="1"/>
      <c r="J14537" s="1"/>
      <c r="K14537" s="1"/>
      <c r="AA14537" s="1"/>
      <c r="AB14537" s="1"/>
      <c r="AC14537" s="1"/>
      <c r="AJ14537" s="1"/>
      <c r="AK14537" s="1"/>
      <c r="AL14537" s="1"/>
    </row>
    <row r="14538">
      <c r="I14538" s="1"/>
      <c r="J14538" s="1"/>
      <c r="K14538" s="1"/>
      <c r="AA14538" s="1"/>
      <c r="AB14538" s="1"/>
      <c r="AC14538" s="1"/>
      <c r="AJ14538" s="1"/>
      <c r="AK14538" s="1"/>
      <c r="AL14538" s="1"/>
    </row>
    <row r="14539">
      <c r="I14539" s="1"/>
      <c r="J14539" s="1"/>
      <c r="K14539" s="1"/>
      <c r="AA14539" s="1"/>
      <c r="AB14539" s="1"/>
      <c r="AC14539" s="1"/>
      <c r="AJ14539" s="1"/>
      <c r="AK14539" s="1"/>
      <c r="AL14539" s="1"/>
    </row>
    <row r="14540">
      <c r="I14540" s="1"/>
      <c r="J14540" s="1"/>
      <c r="K14540" s="1"/>
      <c r="AA14540" s="1"/>
      <c r="AB14540" s="1"/>
      <c r="AC14540" s="1"/>
      <c r="AJ14540" s="1"/>
      <c r="AK14540" s="1"/>
      <c r="AL14540" s="1"/>
    </row>
    <row r="14541">
      <c r="I14541" s="1"/>
      <c r="J14541" s="1"/>
      <c r="K14541" s="1"/>
      <c r="AA14541" s="1"/>
      <c r="AB14541" s="1"/>
      <c r="AC14541" s="1"/>
      <c r="AJ14541" s="1"/>
      <c r="AK14541" s="1"/>
      <c r="AL14541" s="1"/>
    </row>
    <row r="14542">
      <c r="I14542" s="1"/>
      <c r="J14542" s="1"/>
      <c r="K14542" s="1"/>
      <c r="AA14542" s="1"/>
      <c r="AB14542" s="1"/>
      <c r="AC14542" s="1"/>
      <c r="AJ14542" s="1"/>
      <c r="AK14542" s="1"/>
      <c r="AL14542" s="1"/>
    </row>
    <row r="14543">
      <c r="I14543" s="1"/>
      <c r="J14543" s="1"/>
      <c r="K14543" s="1"/>
      <c r="AA14543" s="1"/>
      <c r="AB14543" s="1"/>
      <c r="AC14543" s="1"/>
      <c r="AJ14543" s="1"/>
      <c r="AK14543" s="1"/>
      <c r="AL14543" s="1"/>
    </row>
    <row r="14544">
      <c r="I14544" s="1"/>
      <c r="J14544" s="1"/>
      <c r="K14544" s="1"/>
      <c r="AA14544" s="1"/>
      <c r="AB14544" s="1"/>
      <c r="AC14544" s="1"/>
      <c r="AJ14544" s="1"/>
      <c r="AK14544" s="1"/>
      <c r="AL14544" s="1"/>
    </row>
    <row r="14545">
      <c r="I14545" s="1"/>
      <c r="J14545" s="1"/>
      <c r="K14545" s="1"/>
      <c r="AA14545" s="1"/>
      <c r="AB14545" s="1"/>
      <c r="AC14545" s="1"/>
      <c r="AJ14545" s="1"/>
      <c r="AK14545" s="1"/>
      <c r="AL14545" s="1"/>
    </row>
    <row r="14546">
      <c r="I14546" s="1"/>
      <c r="J14546" s="1"/>
      <c r="K14546" s="1"/>
      <c r="AA14546" s="1"/>
      <c r="AB14546" s="1"/>
      <c r="AC14546" s="1"/>
      <c r="AJ14546" s="1"/>
      <c r="AK14546" s="1"/>
      <c r="AL14546" s="1"/>
    </row>
    <row r="14547">
      <c r="I14547" s="1"/>
      <c r="J14547" s="1"/>
      <c r="K14547" s="1"/>
      <c r="AA14547" s="1"/>
      <c r="AB14547" s="1"/>
      <c r="AC14547" s="1"/>
      <c r="AJ14547" s="1"/>
      <c r="AK14547" s="1"/>
      <c r="AL14547" s="1"/>
    </row>
    <row r="14548">
      <c r="I14548" s="1"/>
      <c r="J14548" s="1"/>
      <c r="K14548" s="1"/>
      <c r="AA14548" s="1"/>
      <c r="AB14548" s="1"/>
      <c r="AC14548" s="1"/>
      <c r="AJ14548" s="1"/>
      <c r="AK14548" s="1"/>
      <c r="AL14548" s="1"/>
    </row>
    <row r="14549">
      <c r="I14549" s="1"/>
      <c r="J14549" s="1"/>
      <c r="K14549" s="1"/>
      <c r="AA14549" s="1"/>
      <c r="AB14549" s="1"/>
      <c r="AC14549" s="1"/>
      <c r="AJ14549" s="1"/>
      <c r="AK14549" s="1"/>
      <c r="AL14549" s="1"/>
    </row>
    <row r="14550">
      <c r="I14550" s="1"/>
      <c r="J14550" s="1"/>
      <c r="K14550" s="1"/>
      <c r="AA14550" s="1"/>
      <c r="AB14550" s="1"/>
      <c r="AC14550" s="1"/>
      <c r="AJ14550" s="1"/>
      <c r="AK14550" s="1"/>
      <c r="AL14550" s="1"/>
    </row>
    <row r="14551">
      <c r="I14551" s="1"/>
      <c r="J14551" s="1"/>
      <c r="K14551" s="1"/>
      <c r="AA14551" s="1"/>
      <c r="AB14551" s="1"/>
      <c r="AC14551" s="1"/>
      <c r="AJ14551" s="1"/>
      <c r="AK14551" s="1"/>
      <c r="AL14551" s="1"/>
    </row>
    <row r="14552">
      <c r="I14552" s="1"/>
      <c r="J14552" s="1"/>
      <c r="K14552" s="1"/>
      <c r="AA14552" s="1"/>
      <c r="AB14552" s="1"/>
      <c r="AC14552" s="1"/>
      <c r="AJ14552" s="1"/>
      <c r="AK14552" s="1"/>
      <c r="AL14552" s="1"/>
    </row>
    <row r="14553">
      <c r="I14553" s="1"/>
      <c r="J14553" s="1"/>
      <c r="K14553" s="1"/>
      <c r="AA14553" s="1"/>
      <c r="AB14553" s="1"/>
      <c r="AC14553" s="1"/>
      <c r="AJ14553" s="1"/>
      <c r="AK14553" s="1"/>
      <c r="AL14553" s="1"/>
    </row>
    <row r="14554">
      <c r="I14554" s="1"/>
      <c r="J14554" s="1"/>
      <c r="K14554" s="1"/>
      <c r="AA14554" s="1"/>
      <c r="AB14554" s="1"/>
      <c r="AC14554" s="1"/>
      <c r="AJ14554" s="1"/>
      <c r="AK14554" s="1"/>
      <c r="AL14554" s="1"/>
    </row>
    <row r="14555">
      <c r="I14555" s="1"/>
      <c r="J14555" s="1"/>
      <c r="K14555" s="1"/>
      <c r="AA14555" s="1"/>
      <c r="AB14555" s="1"/>
      <c r="AC14555" s="1"/>
      <c r="AJ14555" s="1"/>
      <c r="AK14555" s="1"/>
      <c r="AL14555" s="1"/>
    </row>
    <row r="14556">
      <c r="I14556" s="1"/>
      <c r="J14556" s="1"/>
      <c r="K14556" s="1"/>
      <c r="AA14556" s="1"/>
      <c r="AB14556" s="1"/>
      <c r="AC14556" s="1"/>
      <c r="AJ14556" s="1"/>
      <c r="AK14556" s="1"/>
      <c r="AL14556" s="1"/>
    </row>
    <row r="14557">
      <c r="I14557" s="1"/>
      <c r="J14557" s="1"/>
      <c r="K14557" s="1"/>
      <c r="AA14557" s="1"/>
      <c r="AB14557" s="1"/>
      <c r="AC14557" s="1"/>
      <c r="AJ14557" s="1"/>
      <c r="AK14557" s="1"/>
      <c r="AL14557" s="1"/>
    </row>
    <row r="14558">
      <c r="I14558" s="1"/>
      <c r="J14558" s="1"/>
      <c r="K14558" s="1"/>
      <c r="AA14558" s="1"/>
      <c r="AB14558" s="1"/>
      <c r="AC14558" s="1"/>
      <c r="AJ14558" s="1"/>
      <c r="AK14558" s="1"/>
      <c r="AL14558" s="1"/>
    </row>
    <row r="14559">
      <c r="I14559" s="1"/>
      <c r="J14559" s="1"/>
      <c r="K14559" s="1"/>
      <c r="AA14559" s="1"/>
      <c r="AB14559" s="1"/>
      <c r="AC14559" s="1"/>
      <c r="AJ14559" s="1"/>
      <c r="AK14559" s="1"/>
      <c r="AL14559" s="1"/>
    </row>
    <row r="14560">
      <c r="I14560" s="1"/>
      <c r="J14560" s="1"/>
      <c r="K14560" s="1"/>
      <c r="AA14560" s="1"/>
      <c r="AB14560" s="1"/>
      <c r="AC14560" s="1"/>
      <c r="AJ14560" s="1"/>
      <c r="AK14560" s="1"/>
      <c r="AL14560" s="1"/>
    </row>
    <row r="14561">
      <c r="I14561" s="1"/>
      <c r="J14561" s="1"/>
      <c r="K14561" s="1"/>
      <c r="AA14561" s="1"/>
      <c r="AB14561" s="1"/>
      <c r="AC14561" s="1"/>
      <c r="AJ14561" s="1"/>
      <c r="AK14561" s="1"/>
      <c r="AL14561" s="1"/>
    </row>
    <row r="14562">
      <c r="I14562" s="1"/>
      <c r="J14562" s="1"/>
      <c r="K14562" s="1"/>
      <c r="AA14562" s="1"/>
      <c r="AB14562" s="1"/>
      <c r="AC14562" s="1"/>
      <c r="AJ14562" s="1"/>
      <c r="AK14562" s="1"/>
      <c r="AL14562" s="1"/>
    </row>
    <row r="14563">
      <c r="I14563" s="1"/>
      <c r="J14563" s="1"/>
      <c r="K14563" s="1"/>
      <c r="AA14563" s="1"/>
      <c r="AB14563" s="1"/>
      <c r="AC14563" s="1"/>
      <c r="AJ14563" s="1"/>
      <c r="AK14563" s="1"/>
      <c r="AL14563" s="1"/>
    </row>
    <row r="14564">
      <c r="I14564" s="1"/>
      <c r="J14564" s="1"/>
      <c r="K14564" s="1"/>
      <c r="AA14564" s="1"/>
      <c r="AB14564" s="1"/>
      <c r="AC14564" s="1"/>
      <c r="AJ14564" s="1"/>
      <c r="AK14564" s="1"/>
      <c r="AL14564" s="1"/>
    </row>
    <row r="14565">
      <c r="I14565" s="1"/>
      <c r="J14565" s="1"/>
      <c r="K14565" s="1"/>
      <c r="AA14565" s="1"/>
      <c r="AB14565" s="1"/>
      <c r="AC14565" s="1"/>
      <c r="AJ14565" s="1"/>
      <c r="AK14565" s="1"/>
      <c r="AL14565" s="1"/>
    </row>
    <row r="14566">
      <c r="I14566" s="1"/>
      <c r="J14566" s="1"/>
      <c r="K14566" s="1"/>
      <c r="AA14566" s="1"/>
      <c r="AB14566" s="1"/>
      <c r="AC14566" s="1"/>
      <c r="AJ14566" s="1"/>
      <c r="AK14566" s="1"/>
      <c r="AL14566" s="1"/>
    </row>
    <row r="14567">
      <c r="I14567" s="1"/>
      <c r="J14567" s="1"/>
      <c r="K14567" s="1"/>
      <c r="AA14567" s="1"/>
      <c r="AB14567" s="1"/>
      <c r="AC14567" s="1"/>
      <c r="AJ14567" s="1"/>
      <c r="AK14567" s="1"/>
      <c r="AL14567" s="1"/>
    </row>
    <row r="14568">
      <c r="I14568" s="1"/>
      <c r="J14568" s="1"/>
      <c r="K14568" s="1"/>
      <c r="AA14568" s="1"/>
      <c r="AB14568" s="1"/>
      <c r="AC14568" s="1"/>
      <c r="AJ14568" s="1"/>
      <c r="AK14568" s="1"/>
      <c r="AL14568" s="1"/>
    </row>
    <row r="14569">
      <c r="I14569" s="1"/>
      <c r="J14569" s="1"/>
      <c r="K14569" s="1"/>
      <c r="AA14569" s="1"/>
      <c r="AB14569" s="1"/>
      <c r="AC14569" s="1"/>
      <c r="AJ14569" s="1"/>
      <c r="AK14569" s="1"/>
      <c r="AL14569" s="1"/>
    </row>
    <row r="14570">
      <c r="I14570" s="1"/>
      <c r="J14570" s="1"/>
      <c r="K14570" s="1"/>
      <c r="AA14570" s="1"/>
      <c r="AB14570" s="1"/>
      <c r="AC14570" s="1"/>
      <c r="AJ14570" s="1"/>
      <c r="AK14570" s="1"/>
      <c r="AL14570" s="1"/>
    </row>
    <row r="14571">
      <c r="I14571" s="1"/>
      <c r="J14571" s="1"/>
      <c r="K14571" s="1"/>
      <c r="AA14571" s="1"/>
      <c r="AB14571" s="1"/>
      <c r="AC14571" s="1"/>
      <c r="AJ14571" s="1"/>
      <c r="AK14571" s="1"/>
      <c r="AL14571" s="1"/>
    </row>
    <row r="14572">
      <c r="I14572" s="1"/>
      <c r="J14572" s="1"/>
      <c r="K14572" s="1"/>
      <c r="AA14572" s="1"/>
      <c r="AB14572" s="1"/>
      <c r="AC14572" s="1"/>
      <c r="AJ14572" s="1"/>
      <c r="AK14572" s="1"/>
      <c r="AL14572" s="1"/>
    </row>
    <row r="14573">
      <c r="I14573" s="1"/>
      <c r="J14573" s="1"/>
      <c r="K14573" s="1"/>
      <c r="AA14573" s="1"/>
      <c r="AB14573" s="1"/>
      <c r="AC14573" s="1"/>
      <c r="AJ14573" s="1"/>
      <c r="AK14573" s="1"/>
      <c r="AL14573" s="1"/>
    </row>
    <row r="14574">
      <c r="I14574" s="1"/>
      <c r="J14574" s="1"/>
      <c r="K14574" s="1"/>
      <c r="AA14574" s="1"/>
      <c r="AB14574" s="1"/>
      <c r="AC14574" s="1"/>
      <c r="AJ14574" s="1"/>
      <c r="AK14574" s="1"/>
      <c r="AL14574" s="1"/>
    </row>
    <row r="14575">
      <c r="I14575" s="1"/>
      <c r="J14575" s="1"/>
      <c r="K14575" s="1"/>
      <c r="AA14575" s="1"/>
      <c r="AB14575" s="1"/>
      <c r="AC14575" s="1"/>
      <c r="AJ14575" s="1"/>
      <c r="AK14575" s="1"/>
      <c r="AL14575" s="1"/>
    </row>
    <row r="14576">
      <c r="I14576" s="1"/>
      <c r="J14576" s="1"/>
      <c r="K14576" s="1"/>
      <c r="AA14576" s="1"/>
      <c r="AB14576" s="1"/>
      <c r="AC14576" s="1"/>
      <c r="AJ14576" s="1"/>
      <c r="AK14576" s="1"/>
      <c r="AL14576" s="1"/>
    </row>
    <row r="14577">
      <c r="I14577" s="1"/>
      <c r="J14577" s="1"/>
      <c r="K14577" s="1"/>
      <c r="AA14577" s="1"/>
      <c r="AB14577" s="1"/>
      <c r="AC14577" s="1"/>
      <c r="AJ14577" s="1"/>
      <c r="AK14577" s="1"/>
      <c r="AL14577" s="1"/>
    </row>
    <row r="14578">
      <c r="I14578" s="1"/>
      <c r="J14578" s="1"/>
      <c r="K14578" s="1"/>
      <c r="AA14578" s="1"/>
      <c r="AB14578" s="1"/>
      <c r="AC14578" s="1"/>
      <c r="AJ14578" s="1"/>
      <c r="AK14578" s="1"/>
      <c r="AL14578" s="1"/>
    </row>
    <row r="14579">
      <c r="I14579" s="1"/>
      <c r="J14579" s="1"/>
      <c r="K14579" s="1"/>
      <c r="AA14579" s="1"/>
      <c r="AB14579" s="1"/>
      <c r="AC14579" s="1"/>
      <c r="AJ14579" s="1"/>
      <c r="AK14579" s="1"/>
      <c r="AL14579" s="1"/>
    </row>
    <row r="14580">
      <c r="I14580" s="1"/>
      <c r="J14580" s="1"/>
      <c r="K14580" s="1"/>
      <c r="AA14580" s="1"/>
      <c r="AB14580" s="1"/>
      <c r="AC14580" s="1"/>
      <c r="AJ14580" s="1"/>
      <c r="AK14580" s="1"/>
      <c r="AL14580" s="1"/>
    </row>
    <row r="14581">
      <c r="I14581" s="1"/>
      <c r="J14581" s="1"/>
      <c r="K14581" s="1"/>
      <c r="AA14581" s="1"/>
      <c r="AB14581" s="1"/>
      <c r="AC14581" s="1"/>
      <c r="AJ14581" s="1"/>
      <c r="AK14581" s="1"/>
      <c r="AL14581" s="1"/>
    </row>
    <row r="14582">
      <c r="I14582" s="1"/>
      <c r="J14582" s="1"/>
      <c r="K14582" s="1"/>
      <c r="AA14582" s="1"/>
      <c r="AB14582" s="1"/>
      <c r="AC14582" s="1"/>
      <c r="AJ14582" s="1"/>
      <c r="AK14582" s="1"/>
      <c r="AL14582" s="1"/>
    </row>
    <row r="14583">
      <c r="I14583" s="1"/>
      <c r="J14583" s="1"/>
      <c r="K14583" s="1"/>
      <c r="AA14583" s="1"/>
      <c r="AB14583" s="1"/>
      <c r="AC14583" s="1"/>
      <c r="AJ14583" s="1"/>
      <c r="AK14583" s="1"/>
      <c r="AL14583" s="1"/>
    </row>
    <row r="14584">
      <c r="I14584" s="1"/>
      <c r="J14584" s="1"/>
      <c r="K14584" s="1"/>
      <c r="AA14584" s="1"/>
      <c r="AB14584" s="1"/>
      <c r="AC14584" s="1"/>
      <c r="AJ14584" s="1"/>
      <c r="AK14584" s="1"/>
      <c r="AL14584" s="1"/>
    </row>
    <row r="14585">
      <c r="I14585" s="1"/>
      <c r="J14585" s="1"/>
      <c r="K14585" s="1"/>
      <c r="AA14585" s="1"/>
      <c r="AB14585" s="1"/>
      <c r="AC14585" s="1"/>
      <c r="AJ14585" s="1"/>
      <c r="AK14585" s="1"/>
      <c r="AL14585" s="1"/>
    </row>
    <row r="14586">
      <c r="I14586" s="1"/>
      <c r="J14586" s="1"/>
      <c r="K14586" s="1"/>
      <c r="AA14586" s="1"/>
      <c r="AB14586" s="1"/>
      <c r="AC14586" s="1"/>
      <c r="AJ14586" s="1"/>
      <c r="AK14586" s="1"/>
      <c r="AL14586" s="1"/>
    </row>
    <row r="14587">
      <c r="I14587" s="1"/>
      <c r="J14587" s="1"/>
      <c r="K14587" s="1"/>
      <c r="AA14587" s="1"/>
      <c r="AB14587" s="1"/>
      <c r="AC14587" s="1"/>
      <c r="AJ14587" s="1"/>
      <c r="AK14587" s="1"/>
      <c r="AL14587" s="1"/>
    </row>
    <row r="14588">
      <c r="I14588" s="1"/>
      <c r="J14588" s="1"/>
      <c r="K14588" s="1"/>
      <c r="AA14588" s="1"/>
      <c r="AB14588" s="1"/>
      <c r="AC14588" s="1"/>
      <c r="AJ14588" s="1"/>
      <c r="AK14588" s="1"/>
      <c r="AL14588" s="1"/>
    </row>
    <row r="14589">
      <c r="I14589" s="1"/>
      <c r="J14589" s="1"/>
      <c r="K14589" s="1"/>
      <c r="AA14589" s="1"/>
      <c r="AB14589" s="1"/>
      <c r="AC14589" s="1"/>
      <c r="AJ14589" s="1"/>
      <c r="AK14589" s="1"/>
      <c r="AL14589" s="1"/>
    </row>
    <row r="14590">
      <c r="I14590" s="1"/>
      <c r="J14590" s="1"/>
      <c r="K14590" s="1"/>
      <c r="AA14590" s="1"/>
      <c r="AB14590" s="1"/>
      <c r="AC14590" s="1"/>
      <c r="AJ14590" s="1"/>
      <c r="AK14590" s="1"/>
      <c r="AL14590" s="1"/>
    </row>
    <row r="14591">
      <c r="I14591" s="1"/>
      <c r="J14591" s="1"/>
      <c r="K14591" s="1"/>
      <c r="AA14591" s="1"/>
      <c r="AB14591" s="1"/>
      <c r="AC14591" s="1"/>
      <c r="AJ14591" s="1"/>
      <c r="AK14591" s="1"/>
      <c r="AL14591" s="1"/>
    </row>
    <row r="14592">
      <c r="I14592" s="1"/>
      <c r="J14592" s="1"/>
      <c r="K14592" s="1"/>
      <c r="AA14592" s="1"/>
      <c r="AB14592" s="1"/>
      <c r="AC14592" s="1"/>
      <c r="AJ14592" s="1"/>
      <c r="AK14592" s="1"/>
      <c r="AL14592" s="1"/>
    </row>
    <row r="14593">
      <c r="I14593" s="1"/>
      <c r="J14593" s="1"/>
      <c r="K14593" s="1"/>
      <c r="AA14593" s="1"/>
      <c r="AB14593" s="1"/>
      <c r="AC14593" s="1"/>
      <c r="AJ14593" s="1"/>
      <c r="AK14593" s="1"/>
      <c r="AL14593" s="1"/>
    </row>
    <row r="14594">
      <c r="I14594" s="1"/>
      <c r="J14594" s="1"/>
      <c r="K14594" s="1"/>
      <c r="AA14594" s="1"/>
      <c r="AB14594" s="1"/>
      <c r="AC14594" s="1"/>
      <c r="AJ14594" s="1"/>
      <c r="AK14594" s="1"/>
      <c r="AL14594" s="1"/>
    </row>
    <row r="14595">
      <c r="I14595" s="1"/>
      <c r="J14595" s="1"/>
      <c r="K14595" s="1"/>
      <c r="AA14595" s="1"/>
      <c r="AB14595" s="1"/>
      <c r="AC14595" s="1"/>
      <c r="AJ14595" s="1"/>
      <c r="AK14595" s="1"/>
      <c r="AL14595" s="1"/>
    </row>
    <row r="14596">
      <c r="I14596" s="1"/>
      <c r="J14596" s="1"/>
      <c r="K14596" s="1"/>
      <c r="AA14596" s="1"/>
      <c r="AB14596" s="1"/>
      <c r="AC14596" s="1"/>
      <c r="AJ14596" s="1"/>
      <c r="AK14596" s="1"/>
      <c r="AL14596" s="1"/>
    </row>
    <row r="14597">
      <c r="I14597" s="1"/>
      <c r="J14597" s="1"/>
      <c r="K14597" s="1"/>
      <c r="AA14597" s="1"/>
      <c r="AB14597" s="1"/>
      <c r="AC14597" s="1"/>
      <c r="AJ14597" s="1"/>
      <c r="AK14597" s="1"/>
      <c r="AL14597" s="1"/>
    </row>
    <row r="14598">
      <c r="I14598" s="1"/>
      <c r="J14598" s="1"/>
      <c r="K14598" s="1"/>
      <c r="AA14598" s="1"/>
      <c r="AB14598" s="1"/>
      <c r="AC14598" s="1"/>
      <c r="AJ14598" s="1"/>
      <c r="AK14598" s="1"/>
      <c r="AL14598" s="1"/>
    </row>
    <row r="14599">
      <c r="I14599" s="1"/>
      <c r="J14599" s="1"/>
      <c r="K14599" s="1"/>
      <c r="AA14599" s="1"/>
      <c r="AB14599" s="1"/>
      <c r="AC14599" s="1"/>
      <c r="AJ14599" s="1"/>
      <c r="AK14599" s="1"/>
      <c r="AL14599" s="1"/>
    </row>
    <row r="14600">
      <c r="I14600" s="1"/>
      <c r="J14600" s="1"/>
      <c r="K14600" s="1"/>
      <c r="AA14600" s="1"/>
      <c r="AB14600" s="1"/>
      <c r="AC14600" s="1"/>
      <c r="AJ14600" s="1"/>
      <c r="AK14600" s="1"/>
      <c r="AL14600" s="1"/>
    </row>
    <row r="14601">
      <c r="I14601" s="1"/>
      <c r="J14601" s="1"/>
      <c r="K14601" s="1"/>
      <c r="AA14601" s="1"/>
      <c r="AB14601" s="1"/>
      <c r="AC14601" s="1"/>
      <c r="AJ14601" s="1"/>
      <c r="AK14601" s="1"/>
      <c r="AL14601" s="1"/>
    </row>
    <row r="14602">
      <c r="I14602" s="1"/>
      <c r="J14602" s="1"/>
      <c r="K14602" s="1"/>
      <c r="AA14602" s="1"/>
      <c r="AB14602" s="1"/>
      <c r="AC14602" s="1"/>
      <c r="AJ14602" s="1"/>
      <c r="AK14602" s="1"/>
      <c r="AL14602" s="1"/>
    </row>
    <row r="14603">
      <c r="I14603" s="1"/>
      <c r="J14603" s="1"/>
      <c r="K14603" s="1"/>
      <c r="AA14603" s="1"/>
      <c r="AB14603" s="1"/>
      <c r="AC14603" s="1"/>
      <c r="AJ14603" s="1"/>
      <c r="AK14603" s="1"/>
      <c r="AL14603" s="1"/>
    </row>
    <row r="14604">
      <c r="I14604" s="1"/>
      <c r="J14604" s="1"/>
      <c r="K14604" s="1"/>
      <c r="AA14604" s="1"/>
      <c r="AB14604" s="1"/>
      <c r="AC14604" s="1"/>
      <c r="AJ14604" s="1"/>
      <c r="AK14604" s="1"/>
      <c r="AL14604" s="1"/>
    </row>
    <row r="14605">
      <c r="I14605" s="1"/>
      <c r="J14605" s="1"/>
      <c r="K14605" s="1"/>
      <c r="AA14605" s="1"/>
      <c r="AB14605" s="1"/>
      <c r="AC14605" s="1"/>
      <c r="AJ14605" s="1"/>
      <c r="AK14605" s="1"/>
      <c r="AL14605" s="1"/>
    </row>
    <row r="14606">
      <c r="I14606" s="1"/>
      <c r="J14606" s="1"/>
      <c r="K14606" s="1"/>
      <c r="AA14606" s="1"/>
      <c r="AB14606" s="1"/>
      <c r="AC14606" s="1"/>
      <c r="AJ14606" s="1"/>
      <c r="AK14606" s="1"/>
      <c r="AL14606" s="1"/>
    </row>
    <row r="14607">
      <c r="I14607" s="1"/>
      <c r="J14607" s="1"/>
      <c r="K14607" s="1"/>
      <c r="AA14607" s="1"/>
      <c r="AB14607" s="1"/>
      <c r="AC14607" s="1"/>
      <c r="AJ14607" s="1"/>
      <c r="AK14607" s="1"/>
      <c r="AL14607" s="1"/>
    </row>
    <row r="14608">
      <c r="I14608" s="1"/>
      <c r="J14608" s="1"/>
      <c r="K14608" s="1"/>
      <c r="AA14608" s="1"/>
      <c r="AB14608" s="1"/>
      <c r="AC14608" s="1"/>
      <c r="AJ14608" s="1"/>
      <c r="AK14608" s="1"/>
      <c r="AL14608" s="1"/>
    </row>
    <row r="14609">
      <c r="I14609" s="1"/>
      <c r="J14609" s="1"/>
      <c r="K14609" s="1"/>
      <c r="AA14609" s="1"/>
      <c r="AB14609" s="1"/>
      <c r="AC14609" s="1"/>
      <c r="AJ14609" s="1"/>
      <c r="AK14609" s="1"/>
      <c r="AL14609" s="1"/>
    </row>
    <row r="14610">
      <c r="I14610" s="1"/>
      <c r="J14610" s="1"/>
      <c r="K14610" s="1"/>
      <c r="AA14610" s="1"/>
      <c r="AB14610" s="1"/>
      <c r="AC14610" s="1"/>
      <c r="AJ14610" s="1"/>
      <c r="AK14610" s="1"/>
      <c r="AL14610" s="1"/>
    </row>
    <row r="14611">
      <c r="I14611" s="1"/>
      <c r="J14611" s="1"/>
      <c r="K14611" s="1"/>
      <c r="AA14611" s="1"/>
      <c r="AB14611" s="1"/>
      <c r="AC14611" s="1"/>
      <c r="AJ14611" s="1"/>
      <c r="AK14611" s="1"/>
      <c r="AL14611" s="1"/>
    </row>
    <row r="14612">
      <c r="I14612" s="1"/>
      <c r="J14612" s="1"/>
      <c r="K14612" s="1"/>
      <c r="AA14612" s="1"/>
      <c r="AB14612" s="1"/>
      <c r="AC14612" s="1"/>
      <c r="AJ14612" s="1"/>
      <c r="AK14612" s="1"/>
      <c r="AL14612" s="1"/>
    </row>
    <row r="14613">
      <c r="I14613" s="1"/>
      <c r="J14613" s="1"/>
      <c r="K14613" s="1"/>
      <c r="AA14613" s="1"/>
      <c r="AB14613" s="1"/>
      <c r="AC14613" s="1"/>
      <c r="AJ14613" s="1"/>
      <c r="AK14613" s="1"/>
      <c r="AL14613" s="1"/>
    </row>
    <row r="14614">
      <c r="I14614" s="1"/>
      <c r="J14614" s="1"/>
      <c r="K14614" s="1"/>
      <c r="AA14614" s="1"/>
      <c r="AB14614" s="1"/>
      <c r="AC14614" s="1"/>
      <c r="AJ14614" s="1"/>
      <c r="AK14614" s="1"/>
      <c r="AL14614" s="1"/>
    </row>
    <row r="14615">
      <c r="I14615" s="1"/>
      <c r="J14615" s="1"/>
      <c r="K14615" s="1"/>
      <c r="AA14615" s="1"/>
      <c r="AB14615" s="1"/>
      <c r="AC14615" s="1"/>
      <c r="AJ14615" s="1"/>
      <c r="AK14615" s="1"/>
      <c r="AL14615" s="1"/>
    </row>
    <row r="14616">
      <c r="I14616" s="1"/>
      <c r="J14616" s="1"/>
      <c r="K14616" s="1"/>
      <c r="AA14616" s="1"/>
      <c r="AB14616" s="1"/>
      <c r="AC14616" s="1"/>
      <c r="AJ14616" s="1"/>
      <c r="AK14616" s="1"/>
      <c r="AL14616" s="1"/>
    </row>
    <row r="14617">
      <c r="I14617" s="1"/>
      <c r="J14617" s="1"/>
      <c r="K14617" s="1"/>
      <c r="AA14617" s="1"/>
      <c r="AB14617" s="1"/>
      <c r="AC14617" s="1"/>
      <c r="AJ14617" s="1"/>
      <c r="AK14617" s="1"/>
      <c r="AL14617" s="1"/>
    </row>
    <row r="14618">
      <c r="I14618" s="1"/>
      <c r="J14618" s="1"/>
      <c r="K14618" s="1"/>
      <c r="AA14618" s="1"/>
      <c r="AB14618" s="1"/>
      <c r="AC14618" s="1"/>
      <c r="AJ14618" s="1"/>
      <c r="AK14618" s="1"/>
      <c r="AL14618" s="1"/>
    </row>
    <row r="14619">
      <c r="I14619" s="1"/>
      <c r="J14619" s="1"/>
      <c r="K14619" s="1"/>
      <c r="AA14619" s="1"/>
      <c r="AB14619" s="1"/>
      <c r="AC14619" s="1"/>
      <c r="AJ14619" s="1"/>
      <c r="AK14619" s="1"/>
      <c r="AL14619" s="1"/>
    </row>
    <row r="14620">
      <c r="I14620" s="1"/>
      <c r="J14620" s="1"/>
      <c r="K14620" s="1"/>
      <c r="AA14620" s="1"/>
      <c r="AB14620" s="1"/>
      <c r="AC14620" s="1"/>
      <c r="AJ14620" s="1"/>
      <c r="AK14620" s="1"/>
      <c r="AL14620" s="1"/>
    </row>
    <row r="14621">
      <c r="I14621" s="1"/>
      <c r="J14621" s="1"/>
      <c r="K14621" s="1"/>
      <c r="AA14621" s="1"/>
      <c r="AB14621" s="1"/>
      <c r="AC14621" s="1"/>
      <c r="AJ14621" s="1"/>
      <c r="AK14621" s="1"/>
      <c r="AL14621" s="1"/>
    </row>
    <row r="14622">
      <c r="I14622" s="1"/>
      <c r="J14622" s="1"/>
      <c r="K14622" s="1"/>
      <c r="AA14622" s="1"/>
      <c r="AB14622" s="1"/>
      <c r="AC14622" s="1"/>
      <c r="AJ14622" s="1"/>
      <c r="AK14622" s="1"/>
      <c r="AL14622" s="1"/>
    </row>
    <row r="14623">
      <c r="I14623" s="1"/>
      <c r="J14623" s="1"/>
      <c r="K14623" s="1"/>
      <c r="AA14623" s="1"/>
      <c r="AB14623" s="1"/>
      <c r="AC14623" s="1"/>
      <c r="AJ14623" s="1"/>
      <c r="AK14623" s="1"/>
      <c r="AL14623" s="1"/>
    </row>
    <row r="14624">
      <c r="I14624" s="1"/>
      <c r="J14624" s="1"/>
      <c r="K14624" s="1"/>
      <c r="AA14624" s="1"/>
      <c r="AB14624" s="1"/>
      <c r="AC14624" s="1"/>
      <c r="AJ14624" s="1"/>
      <c r="AK14624" s="1"/>
      <c r="AL14624" s="1"/>
    </row>
    <row r="14625">
      <c r="I14625" s="1"/>
      <c r="J14625" s="1"/>
      <c r="K14625" s="1"/>
      <c r="AA14625" s="1"/>
      <c r="AB14625" s="1"/>
      <c r="AC14625" s="1"/>
      <c r="AJ14625" s="1"/>
      <c r="AK14625" s="1"/>
      <c r="AL14625" s="1"/>
    </row>
    <row r="14626">
      <c r="I14626" s="1"/>
      <c r="J14626" s="1"/>
      <c r="K14626" s="1"/>
      <c r="AA14626" s="1"/>
      <c r="AB14626" s="1"/>
      <c r="AC14626" s="1"/>
      <c r="AJ14626" s="1"/>
      <c r="AK14626" s="1"/>
      <c r="AL14626" s="1"/>
    </row>
    <row r="14627">
      <c r="I14627" s="1"/>
      <c r="J14627" s="1"/>
      <c r="K14627" s="1"/>
      <c r="AA14627" s="1"/>
      <c r="AB14627" s="1"/>
      <c r="AC14627" s="1"/>
      <c r="AJ14627" s="1"/>
      <c r="AK14627" s="1"/>
      <c r="AL14627" s="1"/>
    </row>
    <row r="14628">
      <c r="I14628" s="1"/>
      <c r="J14628" s="1"/>
      <c r="K14628" s="1"/>
      <c r="AA14628" s="1"/>
      <c r="AB14628" s="1"/>
      <c r="AC14628" s="1"/>
      <c r="AJ14628" s="1"/>
      <c r="AK14628" s="1"/>
      <c r="AL14628" s="1"/>
    </row>
    <row r="14629">
      <c r="I14629" s="1"/>
      <c r="J14629" s="1"/>
      <c r="K14629" s="1"/>
      <c r="AA14629" s="1"/>
      <c r="AB14629" s="1"/>
      <c r="AC14629" s="1"/>
      <c r="AJ14629" s="1"/>
      <c r="AK14629" s="1"/>
      <c r="AL14629" s="1"/>
    </row>
    <row r="14630">
      <c r="I14630" s="1"/>
      <c r="J14630" s="1"/>
      <c r="K14630" s="1"/>
      <c r="AA14630" s="1"/>
      <c r="AB14630" s="1"/>
      <c r="AC14630" s="1"/>
      <c r="AJ14630" s="1"/>
      <c r="AK14630" s="1"/>
      <c r="AL14630" s="1"/>
    </row>
    <row r="14631">
      <c r="I14631" s="1"/>
      <c r="J14631" s="1"/>
      <c r="K14631" s="1"/>
      <c r="AA14631" s="1"/>
      <c r="AB14631" s="1"/>
      <c r="AC14631" s="1"/>
      <c r="AJ14631" s="1"/>
      <c r="AK14631" s="1"/>
      <c r="AL14631" s="1"/>
    </row>
    <row r="14632">
      <c r="I14632" s="1"/>
      <c r="J14632" s="1"/>
      <c r="K14632" s="1"/>
      <c r="AA14632" s="1"/>
      <c r="AB14632" s="1"/>
      <c r="AC14632" s="1"/>
      <c r="AJ14632" s="1"/>
      <c r="AK14632" s="1"/>
      <c r="AL14632" s="1"/>
    </row>
    <row r="14633">
      <c r="I14633" s="1"/>
      <c r="J14633" s="1"/>
      <c r="K14633" s="1"/>
      <c r="AA14633" s="1"/>
      <c r="AB14633" s="1"/>
      <c r="AC14633" s="1"/>
      <c r="AJ14633" s="1"/>
      <c r="AK14633" s="1"/>
      <c r="AL14633" s="1"/>
    </row>
    <row r="14634">
      <c r="I14634" s="1"/>
      <c r="J14634" s="1"/>
      <c r="K14634" s="1"/>
      <c r="AA14634" s="1"/>
      <c r="AB14634" s="1"/>
      <c r="AC14634" s="1"/>
      <c r="AJ14634" s="1"/>
      <c r="AK14634" s="1"/>
      <c r="AL14634" s="1"/>
    </row>
    <row r="14635">
      <c r="I14635" s="1"/>
      <c r="J14635" s="1"/>
      <c r="K14635" s="1"/>
      <c r="AA14635" s="1"/>
      <c r="AB14635" s="1"/>
      <c r="AC14635" s="1"/>
      <c r="AJ14635" s="1"/>
      <c r="AK14635" s="1"/>
      <c r="AL14635" s="1"/>
    </row>
    <row r="14636">
      <c r="I14636" s="1"/>
      <c r="J14636" s="1"/>
      <c r="K14636" s="1"/>
      <c r="AA14636" s="1"/>
      <c r="AB14636" s="1"/>
      <c r="AC14636" s="1"/>
      <c r="AJ14636" s="1"/>
      <c r="AK14636" s="1"/>
      <c r="AL14636" s="1"/>
    </row>
    <row r="14637">
      <c r="I14637" s="1"/>
      <c r="J14637" s="1"/>
      <c r="K14637" s="1"/>
      <c r="AA14637" s="1"/>
      <c r="AB14637" s="1"/>
      <c r="AC14637" s="1"/>
      <c r="AJ14637" s="1"/>
      <c r="AK14637" s="1"/>
      <c r="AL14637" s="1"/>
    </row>
    <row r="14638">
      <c r="I14638" s="1"/>
      <c r="J14638" s="1"/>
      <c r="K14638" s="1"/>
      <c r="AA14638" s="1"/>
      <c r="AB14638" s="1"/>
      <c r="AC14638" s="1"/>
      <c r="AJ14638" s="1"/>
      <c r="AK14638" s="1"/>
      <c r="AL14638" s="1"/>
    </row>
    <row r="14639">
      <c r="I14639" s="1"/>
      <c r="J14639" s="1"/>
      <c r="K14639" s="1"/>
      <c r="AA14639" s="1"/>
      <c r="AB14639" s="1"/>
      <c r="AC14639" s="1"/>
      <c r="AJ14639" s="1"/>
      <c r="AK14639" s="1"/>
      <c r="AL14639" s="1"/>
    </row>
    <row r="14640">
      <c r="I14640" s="1"/>
      <c r="J14640" s="1"/>
      <c r="K14640" s="1"/>
      <c r="AA14640" s="1"/>
      <c r="AB14640" s="1"/>
      <c r="AC14640" s="1"/>
      <c r="AJ14640" s="1"/>
      <c r="AK14640" s="1"/>
      <c r="AL14640" s="1"/>
    </row>
    <row r="14641">
      <c r="I14641" s="1"/>
      <c r="J14641" s="1"/>
      <c r="K14641" s="1"/>
      <c r="AA14641" s="1"/>
      <c r="AB14641" s="1"/>
      <c r="AC14641" s="1"/>
      <c r="AJ14641" s="1"/>
      <c r="AK14641" s="1"/>
      <c r="AL14641" s="1"/>
    </row>
    <row r="14642">
      <c r="I14642" s="1"/>
      <c r="J14642" s="1"/>
      <c r="K14642" s="1"/>
      <c r="AA14642" s="1"/>
      <c r="AB14642" s="1"/>
      <c r="AC14642" s="1"/>
      <c r="AJ14642" s="1"/>
      <c r="AK14642" s="1"/>
      <c r="AL14642" s="1"/>
    </row>
    <row r="14643">
      <c r="I14643" s="1"/>
      <c r="J14643" s="1"/>
      <c r="K14643" s="1"/>
      <c r="AA14643" s="1"/>
      <c r="AB14643" s="1"/>
      <c r="AC14643" s="1"/>
      <c r="AJ14643" s="1"/>
      <c r="AK14643" s="1"/>
      <c r="AL14643" s="1"/>
    </row>
    <row r="14644">
      <c r="I14644" s="1"/>
      <c r="J14644" s="1"/>
      <c r="K14644" s="1"/>
      <c r="AA14644" s="1"/>
      <c r="AB14644" s="1"/>
      <c r="AC14644" s="1"/>
      <c r="AJ14644" s="1"/>
      <c r="AK14644" s="1"/>
      <c r="AL14644" s="1"/>
    </row>
    <row r="14645">
      <c r="I14645" s="1"/>
      <c r="J14645" s="1"/>
      <c r="K14645" s="1"/>
      <c r="AA14645" s="1"/>
      <c r="AB14645" s="1"/>
      <c r="AC14645" s="1"/>
      <c r="AJ14645" s="1"/>
      <c r="AK14645" s="1"/>
      <c r="AL14645" s="1"/>
    </row>
    <row r="14646">
      <c r="I14646" s="1"/>
      <c r="J14646" s="1"/>
      <c r="K14646" s="1"/>
      <c r="AA14646" s="1"/>
      <c r="AB14646" s="1"/>
      <c r="AC14646" s="1"/>
      <c r="AJ14646" s="1"/>
      <c r="AK14646" s="1"/>
      <c r="AL14646" s="1"/>
    </row>
    <row r="14647">
      <c r="I14647" s="1"/>
      <c r="J14647" s="1"/>
      <c r="K14647" s="1"/>
      <c r="AA14647" s="1"/>
      <c r="AB14647" s="1"/>
      <c r="AC14647" s="1"/>
      <c r="AJ14647" s="1"/>
      <c r="AK14647" s="1"/>
      <c r="AL14647" s="1"/>
    </row>
    <row r="14648">
      <c r="I14648" s="1"/>
      <c r="J14648" s="1"/>
      <c r="K14648" s="1"/>
      <c r="AA14648" s="1"/>
      <c r="AB14648" s="1"/>
      <c r="AC14648" s="1"/>
      <c r="AJ14648" s="1"/>
      <c r="AK14648" s="1"/>
      <c r="AL14648" s="1"/>
    </row>
    <row r="14649">
      <c r="I14649" s="1"/>
      <c r="J14649" s="1"/>
      <c r="K14649" s="1"/>
      <c r="AA14649" s="1"/>
      <c r="AB14649" s="1"/>
      <c r="AC14649" s="1"/>
      <c r="AJ14649" s="1"/>
      <c r="AK14649" s="1"/>
      <c r="AL14649" s="1"/>
    </row>
    <row r="14650">
      <c r="I14650" s="1"/>
      <c r="J14650" s="1"/>
      <c r="K14650" s="1"/>
      <c r="AA14650" s="1"/>
      <c r="AB14650" s="1"/>
      <c r="AC14650" s="1"/>
      <c r="AJ14650" s="1"/>
      <c r="AK14650" s="1"/>
      <c r="AL14650" s="1"/>
    </row>
    <row r="14651">
      <c r="I14651" s="1"/>
      <c r="J14651" s="1"/>
      <c r="K14651" s="1"/>
      <c r="AA14651" s="1"/>
      <c r="AB14651" s="1"/>
      <c r="AC14651" s="1"/>
      <c r="AJ14651" s="1"/>
      <c r="AK14651" s="1"/>
      <c r="AL14651" s="1"/>
    </row>
    <row r="14652">
      <c r="I14652" s="1"/>
      <c r="J14652" s="1"/>
      <c r="K14652" s="1"/>
      <c r="AA14652" s="1"/>
      <c r="AB14652" s="1"/>
      <c r="AC14652" s="1"/>
      <c r="AJ14652" s="1"/>
      <c r="AK14652" s="1"/>
      <c r="AL14652" s="1"/>
    </row>
    <row r="14653">
      <c r="I14653" s="1"/>
      <c r="J14653" s="1"/>
      <c r="K14653" s="1"/>
      <c r="AA14653" s="1"/>
      <c r="AB14653" s="1"/>
      <c r="AC14653" s="1"/>
      <c r="AJ14653" s="1"/>
      <c r="AK14653" s="1"/>
      <c r="AL14653" s="1"/>
    </row>
    <row r="14654">
      <c r="I14654" s="1"/>
      <c r="J14654" s="1"/>
      <c r="K14654" s="1"/>
      <c r="AA14654" s="1"/>
      <c r="AB14654" s="1"/>
      <c r="AC14654" s="1"/>
      <c r="AJ14654" s="1"/>
      <c r="AK14654" s="1"/>
      <c r="AL14654" s="1"/>
    </row>
    <row r="14655">
      <c r="I14655" s="1"/>
      <c r="J14655" s="1"/>
      <c r="K14655" s="1"/>
      <c r="AA14655" s="1"/>
      <c r="AB14655" s="1"/>
      <c r="AC14655" s="1"/>
      <c r="AJ14655" s="1"/>
      <c r="AK14655" s="1"/>
      <c r="AL14655" s="1"/>
    </row>
    <row r="14656">
      <c r="I14656" s="1"/>
      <c r="J14656" s="1"/>
      <c r="K14656" s="1"/>
      <c r="AA14656" s="1"/>
      <c r="AB14656" s="1"/>
      <c r="AC14656" s="1"/>
      <c r="AJ14656" s="1"/>
      <c r="AK14656" s="1"/>
      <c r="AL14656" s="1"/>
    </row>
    <row r="14657">
      <c r="I14657" s="1"/>
      <c r="J14657" s="1"/>
      <c r="K14657" s="1"/>
      <c r="AA14657" s="1"/>
      <c r="AB14657" s="1"/>
      <c r="AC14657" s="1"/>
      <c r="AJ14657" s="1"/>
      <c r="AK14657" s="1"/>
      <c r="AL14657" s="1"/>
    </row>
    <row r="14658">
      <c r="I14658" s="1"/>
      <c r="J14658" s="1"/>
      <c r="K14658" s="1"/>
      <c r="AA14658" s="1"/>
      <c r="AB14658" s="1"/>
      <c r="AC14658" s="1"/>
      <c r="AJ14658" s="1"/>
      <c r="AK14658" s="1"/>
      <c r="AL14658" s="1"/>
    </row>
    <row r="14659">
      <c r="I14659" s="1"/>
      <c r="J14659" s="1"/>
      <c r="K14659" s="1"/>
      <c r="AA14659" s="1"/>
      <c r="AB14659" s="1"/>
      <c r="AC14659" s="1"/>
      <c r="AJ14659" s="1"/>
      <c r="AK14659" s="1"/>
      <c r="AL14659" s="1"/>
    </row>
    <row r="14660">
      <c r="I14660" s="1"/>
      <c r="J14660" s="1"/>
      <c r="K14660" s="1"/>
      <c r="AA14660" s="1"/>
      <c r="AB14660" s="1"/>
      <c r="AC14660" s="1"/>
      <c r="AJ14660" s="1"/>
      <c r="AK14660" s="1"/>
      <c r="AL14660" s="1"/>
    </row>
    <row r="14661">
      <c r="I14661" s="1"/>
      <c r="J14661" s="1"/>
      <c r="K14661" s="1"/>
      <c r="AA14661" s="1"/>
      <c r="AB14661" s="1"/>
      <c r="AC14661" s="1"/>
      <c r="AJ14661" s="1"/>
      <c r="AK14661" s="1"/>
      <c r="AL14661" s="1"/>
    </row>
    <row r="14662">
      <c r="I14662" s="1"/>
      <c r="J14662" s="1"/>
      <c r="K14662" s="1"/>
      <c r="AA14662" s="1"/>
      <c r="AB14662" s="1"/>
      <c r="AC14662" s="1"/>
      <c r="AJ14662" s="1"/>
      <c r="AK14662" s="1"/>
      <c r="AL14662" s="1"/>
    </row>
    <row r="14663">
      <c r="I14663" s="1"/>
      <c r="J14663" s="1"/>
      <c r="K14663" s="1"/>
      <c r="AA14663" s="1"/>
      <c r="AB14663" s="1"/>
      <c r="AC14663" s="1"/>
      <c r="AJ14663" s="1"/>
      <c r="AK14663" s="1"/>
      <c r="AL14663" s="1"/>
    </row>
    <row r="14664">
      <c r="I14664" s="1"/>
      <c r="J14664" s="1"/>
      <c r="K14664" s="1"/>
      <c r="AA14664" s="1"/>
      <c r="AB14664" s="1"/>
      <c r="AC14664" s="1"/>
      <c r="AJ14664" s="1"/>
      <c r="AK14664" s="1"/>
      <c r="AL14664" s="1"/>
    </row>
    <row r="14665">
      <c r="I14665" s="1"/>
      <c r="J14665" s="1"/>
      <c r="K14665" s="1"/>
      <c r="AA14665" s="1"/>
      <c r="AB14665" s="1"/>
      <c r="AC14665" s="1"/>
      <c r="AJ14665" s="1"/>
      <c r="AK14665" s="1"/>
      <c r="AL14665" s="1"/>
    </row>
    <row r="14666">
      <c r="I14666" s="1"/>
      <c r="J14666" s="1"/>
      <c r="K14666" s="1"/>
      <c r="AA14666" s="1"/>
      <c r="AB14666" s="1"/>
      <c r="AC14666" s="1"/>
      <c r="AJ14666" s="1"/>
      <c r="AK14666" s="1"/>
      <c r="AL14666" s="1"/>
    </row>
    <row r="14667">
      <c r="I14667" s="1"/>
      <c r="J14667" s="1"/>
      <c r="K14667" s="1"/>
      <c r="AA14667" s="1"/>
      <c r="AB14667" s="1"/>
      <c r="AC14667" s="1"/>
      <c r="AJ14667" s="1"/>
      <c r="AK14667" s="1"/>
      <c r="AL14667" s="1"/>
    </row>
    <row r="14668">
      <c r="I14668" s="1"/>
      <c r="J14668" s="1"/>
      <c r="K14668" s="1"/>
      <c r="AA14668" s="1"/>
      <c r="AB14668" s="1"/>
      <c r="AC14668" s="1"/>
      <c r="AJ14668" s="1"/>
      <c r="AK14668" s="1"/>
      <c r="AL14668" s="1"/>
    </row>
    <row r="14669">
      <c r="I14669" s="1"/>
      <c r="J14669" s="1"/>
      <c r="K14669" s="1"/>
      <c r="AA14669" s="1"/>
      <c r="AB14669" s="1"/>
      <c r="AC14669" s="1"/>
      <c r="AJ14669" s="1"/>
      <c r="AK14669" s="1"/>
      <c r="AL14669" s="1"/>
    </row>
    <row r="14670">
      <c r="I14670" s="1"/>
      <c r="J14670" s="1"/>
      <c r="K14670" s="1"/>
      <c r="AA14670" s="1"/>
      <c r="AB14670" s="1"/>
      <c r="AC14670" s="1"/>
      <c r="AJ14670" s="1"/>
      <c r="AK14670" s="1"/>
      <c r="AL14670" s="1"/>
    </row>
    <row r="14671">
      <c r="I14671" s="1"/>
      <c r="J14671" s="1"/>
      <c r="K14671" s="1"/>
      <c r="AA14671" s="1"/>
      <c r="AB14671" s="1"/>
      <c r="AC14671" s="1"/>
      <c r="AJ14671" s="1"/>
      <c r="AK14671" s="1"/>
      <c r="AL14671" s="1"/>
    </row>
    <row r="14672">
      <c r="I14672" s="1"/>
      <c r="J14672" s="1"/>
      <c r="K14672" s="1"/>
      <c r="AA14672" s="1"/>
      <c r="AB14672" s="1"/>
      <c r="AC14672" s="1"/>
      <c r="AJ14672" s="1"/>
      <c r="AK14672" s="1"/>
      <c r="AL14672" s="1"/>
    </row>
    <row r="14673">
      <c r="I14673" s="1"/>
      <c r="J14673" s="1"/>
      <c r="K14673" s="1"/>
      <c r="AA14673" s="1"/>
      <c r="AB14673" s="1"/>
      <c r="AC14673" s="1"/>
      <c r="AJ14673" s="1"/>
      <c r="AK14673" s="1"/>
      <c r="AL14673" s="1"/>
    </row>
    <row r="14674">
      <c r="I14674" s="1"/>
      <c r="J14674" s="1"/>
      <c r="K14674" s="1"/>
      <c r="AA14674" s="1"/>
      <c r="AB14674" s="1"/>
      <c r="AC14674" s="1"/>
      <c r="AJ14674" s="1"/>
      <c r="AK14674" s="1"/>
      <c r="AL14674" s="1"/>
    </row>
    <row r="14675">
      <c r="I14675" s="1"/>
      <c r="J14675" s="1"/>
      <c r="K14675" s="1"/>
      <c r="AA14675" s="1"/>
      <c r="AB14675" s="1"/>
      <c r="AC14675" s="1"/>
      <c r="AJ14675" s="1"/>
      <c r="AK14675" s="1"/>
      <c r="AL14675" s="1"/>
    </row>
    <row r="14676">
      <c r="I14676" s="1"/>
      <c r="J14676" s="1"/>
      <c r="K14676" s="1"/>
      <c r="AA14676" s="1"/>
      <c r="AB14676" s="1"/>
      <c r="AC14676" s="1"/>
      <c r="AJ14676" s="1"/>
      <c r="AK14676" s="1"/>
      <c r="AL14676" s="1"/>
    </row>
    <row r="14677">
      <c r="I14677" s="1"/>
      <c r="J14677" s="1"/>
      <c r="K14677" s="1"/>
      <c r="AA14677" s="1"/>
      <c r="AB14677" s="1"/>
      <c r="AC14677" s="1"/>
      <c r="AJ14677" s="1"/>
      <c r="AK14677" s="1"/>
      <c r="AL14677" s="1"/>
    </row>
    <row r="14678">
      <c r="I14678" s="1"/>
      <c r="J14678" s="1"/>
      <c r="K14678" s="1"/>
      <c r="AA14678" s="1"/>
      <c r="AB14678" s="1"/>
      <c r="AC14678" s="1"/>
      <c r="AJ14678" s="1"/>
      <c r="AK14678" s="1"/>
      <c r="AL14678" s="1"/>
    </row>
    <row r="14679">
      <c r="I14679" s="1"/>
      <c r="J14679" s="1"/>
      <c r="K14679" s="1"/>
      <c r="AA14679" s="1"/>
      <c r="AB14679" s="1"/>
      <c r="AC14679" s="1"/>
      <c r="AJ14679" s="1"/>
      <c r="AK14679" s="1"/>
      <c r="AL14679" s="1"/>
    </row>
    <row r="14680">
      <c r="I14680" s="1"/>
      <c r="J14680" s="1"/>
      <c r="K14680" s="1"/>
      <c r="AA14680" s="1"/>
      <c r="AB14680" s="1"/>
      <c r="AC14680" s="1"/>
      <c r="AJ14680" s="1"/>
      <c r="AK14680" s="1"/>
      <c r="AL14680" s="1"/>
    </row>
    <row r="14681">
      <c r="I14681" s="1"/>
      <c r="J14681" s="1"/>
      <c r="K14681" s="1"/>
      <c r="AA14681" s="1"/>
      <c r="AB14681" s="1"/>
      <c r="AC14681" s="1"/>
      <c r="AJ14681" s="1"/>
      <c r="AK14681" s="1"/>
      <c r="AL14681" s="1"/>
    </row>
    <row r="14682">
      <c r="I14682" s="1"/>
      <c r="J14682" s="1"/>
      <c r="K14682" s="1"/>
      <c r="AA14682" s="1"/>
      <c r="AB14682" s="1"/>
      <c r="AC14682" s="1"/>
      <c r="AJ14682" s="1"/>
      <c r="AK14682" s="1"/>
      <c r="AL14682" s="1"/>
    </row>
    <row r="14683">
      <c r="I14683" s="1"/>
      <c r="J14683" s="1"/>
      <c r="K14683" s="1"/>
      <c r="AA14683" s="1"/>
      <c r="AB14683" s="1"/>
      <c r="AC14683" s="1"/>
      <c r="AJ14683" s="1"/>
      <c r="AK14683" s="1"/>
      <c r="AL14683" s="1"/>
    </row>
    <row r="14684">
      <c r="I14684" s="1"/>
      <c r="J14684" s="1"/>
      <c r="K14684" s="1"/>
      <c r="AA14684" s="1"/>
      <c r="AB14684" s="1"/>
      <c r="AC14684" s="1"/>
      <c r="AJ14684" s="1"/>
      <c r="AK14684" s="1"/>
      <c r="AL14684" s="1"/>
    </row>
    <row r="14685">
      <c r="I14685" s="1"/>
      <c r="J14685" s="1"/>
      <c r="K14685" s="1"/>
      <c r="AA14685" s="1"/>
      <c r="AB14685" s="1"/>
      <c r="AC14685" s="1"/>
      <c r="AJ14685" s="1"/>
      <c r="AK14685" s="1"/>
      <c r="AL14685" s="1"/>
    </row>
    <row r="14686">
      <c r="I14686" s="1"/>
      <c r="J14686" s="1"/>
      <c r="K14686" s="1"/>
      <c r="AA14686" s="1"/>
      <c r="AB14686" s="1"/>
      <c r="AC14686" s="1"/>
      <c r="AJ14686" s="1"/>
      <c r="AK14686" s="1"/>
      <c r="AL14686" s="1"/>
    </row>
    <row r="14687">
      <c r="I14687" s="1"/>
      <c r="J14687" s="1"/>
      <c r="K14687" s="1"/>
      <c r="AA14687" s="1"/>
      <c r="AB14687" s="1"/>
      <c r="AC14687" s="1"/>
      <c r="AJ14687" s="1"/>
      <c r="AK14687" s="1"/>
      <c r="AL14687" s="1"/>
    </row>
    <row r="14688">
      <c r="I14688" s="1"/>
      <c r="J14688" s="1"/>
      <c r="K14688" s="1"/>
      <c r="AA14688" s="1"/>
      <c r="AB14688" s="1"/>
      <c r="AC14688" s="1"/>
      <c r="AJ14688" s="1"/>
      <c r="AK14688" s="1"/>
      <c r="AL14688" s="1"/>
    </row>
    <row r="14689">
      <c r="I14689" s="1"/>
      <c r="J14689" s="1"/>
      <c r="K14689" s="1"/>
      <c r="AA14689" s="1"/>
      <c r="AB14689" s="1"/>
      <c r="AC14689" s="1"/>
      <c r="AJ14689" s="1"/>
      <c r="AK14689" s="1"/>
      <c r="AL14689" s="1"/>
    </row>
    <row r="14690">
      <c r="I14690" s="1"/>
      <c r="J14690" s="1"/>
      <c r="K14690" s="1"/>
      <c r="AA14690" s="1"/>
      <c r="AB14690" s="1"/>
      <c r="AC14690" s="1"/>
      <c r="AJ14690" s="1"/>
      <c r="AK14690" s="1"/>
      <c r="AL14690" s="1"/>
    </row>
    <row r="14691">
      <c r="I14691" s="1"/>
      <c r="J14691" s="1"/>
      <c r="K14691" s="1"/>
      <c r="AA14691" s="1"/>
      <c r="AB14691" s="1"/>
      <c r="AC14691" s="1"/>
      <c r="AJ14691" s="1"/>
      <c r="AK14691" s="1"/>
      <c r="AL14691" s="1"/>
    </row>
    <row r="14692">
      <c r="I14692" s="1"/>
      <c r="J14692" s="1"/>
      <c r="K14692" s="1"/>
      <c r="AA14692" s="1"/>
      <c r="AB14692" s="1"/>
      <c r="AC14692" s="1"/>
      <c r="AJ14692" s="1"/>
      <c r="AK14692" s="1"/>
      <c r="AL14692" s="1"/>
    </row>
    <row r="14693">
      <c r="I14693" s="1"/>
      <c r="J14693" s="1"/>
      <c r="K14693" s="1"/>
      <c r="AA14693" s="1"/>
      <c r="AB14693" s="1"/>
      <c r="AC14693" s="1"/>
      <c r="AJ14693" s="1"/>
      <c r="AK14693" s="1"/>
      <c r="AL14693" s="1"/>
    </row>
    <row r="14694">
      <c r="I14694" s="1"/>
      <c r="J14694" s="1"/>
      <c r="K14694" s="1"/>
      <c r="AA14694" s="1"/>
      <c r="AB14694" s="1"/>
      <c r="AC14694" s="1"/>
      <c r="AJ14694" s="1"/>
      <c r="AK14694" s="1"/>
      <c r="AL14694" s="1"/>
    </row>
    <row r="14695">
      <c r="I14695" s="1"/>
      <c r="J14695" s="1"/>
      <c r="K14695" s="1"/>
      <c r="AA14695" s="1"/>
      <c r="AB14695" s="1"/>
      <c r="AC14695" s="1"/>
      <c r="AJ14695" s="1"/>
      <c r="AK14695" s="1"/>
      <c r="AL14695" s="1"/>
    </row>
    <row r="14696">
      <c r="I14696" s="1"/>
      <c r="J14696" s="1"/>
      <c r="K14696" s="1"/>
      <c r="AA14696" s="1"/>
      <c r="AB14696" s="1"/>
      <c r="AC14696" s="1"/>
      <c r="AJ14696" s="1"/>
      <c r="AK14696" s="1"/>
      <c r="AL14696" s="1"/>
    </row>
    <row r="14697">
      <c r="I14697" s="1"/>
      <c r="J14697" s="1"/>
      <c r="K14697" s="1"/>
      <c r="AA14697" s="1"/>
      <c r="AB14697" s="1"/>
      <c r="AC14697" s="1"/>
      <c r="AJ14697" s="1"/>
      <c r="AK14697" s="1"/>
      <c r="AL14697" s="1"/>
    </row>
    <row r="14698">
      <c r="I14698" s="1"/>
      <c r="J14698" s="1"/>
      <c r="K14698" s="1"/>
      <c r="AA14698" s="1"/>
      <c r="AB14698" s="1"/>
      <c r="AC14698" s="1"/>
      <c r="AJ14698" s="1"/>
      <c r="AK14698" s="1"/>
      <c r="AL14698" s="1"/>
    </row>
    <row r="14699">
      <c r="I14699" s="1"/>
      <c r="J14699" s="1"/>
      <c r="K14699" s="1"/>
      <c r="AA14699" s="1"/>
      <c r="AB14699" s="1"/>
      <c r="AC14699" s="1"/>
      <c r="AJ14699" s="1"/>
      <c r="AK14699" s="1"/>
      <c r="AL14699" s="1"/>
    </row>
    <row r="14700">
      <c r="I14700" s="1"/>
      <c r="J14700" s="1"/>
      <c r="K14700" s="1"/>
      <c r="AA14700" s="1"/>
      <c r="AB14700" s="1"/>
      <c r="AC14700" s="1"/>
      <c r="AJ14700" s="1"/>
      <c r="AK14700" s="1"/>
      <c r="AL14700" s="1"/>
    </row>
    <row r="14701">
      <c r="I14701" s="1"/>
      <c r="J14701" s="1"/>
      <c r="K14701" s="1"/>
      <c r="AA14701" s="1"/>
      <c r="AB14701" s="1"/>
      <c r="AC14701" s="1"/>
      <c r="AJ14701" s="1"/>
      <c r="AK14701" s="1"/>
      <c r="AL14701" s="1"/>
    </row>
    <row r="14702">
      <c r="I14702" s="1"/>
      <c r="J14702" s="1"/>
      <c r="K14702" s="1"/>
      <c r="AA14702" s="1"/>
      <c r="AB14702" s="1"/>
      <c r="AC14702" s="1"/>
      <c r="AJ14702" s="1"/>
      <c r="AK14702" s="1"/>
      <c r="AL14702" s="1"/>
    </row>
    <row r="14703">
      <c r="I14703" s="1"/>
      <c r="J14703" s="1"/>
      <c r="K14703" s="1"/>
      <c r="AA14703" s="1"/>
      <c r="AB14703" s="1"/>
      <c r="AC14703" s="1"/>
      <c r="AJ14703" s="1"/>
      <c r="AK14703" s="1"/>
      <c r="AL14703" s="1"/>
    </row>
    <row r="14704">
      <c r="I14704" s="1"/>
      <c r="J14704" s="1"/>
      <c r="K14704" s="1"/>
      <c r="AA14704" s="1"/>
      <c r="AB14704" s="1"/>
      <c r="AC14704" s="1"/>
      <c r="AJ14704" s="1"/>
      <c r="AK14704" s="1"/>
      <c r="AL14704" s="1"/>
    </row>
    <row r="14705">
      <c r="I14705" s="1"/>
      <c r="J14705" s="1"/>
      <c r="K14705" s="1"/>
      <c r="AA14705" s="1"/>
      <c r="AB14705" s="1"/>
      <c r="AC14705" s="1"/>
      <c r="AJ14705" s="1"/>
      <c r="AK14705" s="1"/>
      <c r="AL14705" s="1"/>
    </row>
    <row r="14706">
      <c r="I14706" s="1"/>
      <c r="J14706" s="1"/>
      <c r="K14706" s="1"/>
      <c r="AA14706" s="1"/>
      <c r="AB14706" s="1"/>
      <c r="AC14706" s="1"/>
      <c r="AJ14706" s="1"/>
      <c r="AK14706" s="1"/>
      <c r="AL14706" s="1"/>
    </row>
    <row r="14707">
      <c r="I14707" s="1"/>
      <c r="J14707" s="1"/>
      <c r="K14707" s="1"/>
      <c r="AA14707" s="1"/>
      <c r="AB14707" s="1"/>
      <c r="AC14707" s="1"/>
      <c r="AJ14707" s="1"/>
      <c r="AK14707" s="1"/>
      <c r="AL14707" s="1"/>
    </row>
    <row r="14708">
      <c r="I14708" s="1"/>
      <c r="J14708" s="1"/>
      <c r="K14708" s="1"/>
      <c r="AA14708" s="1"/>
      <c r="AB14708" s="1"/>
      <c r="AC14708" s="1"/>
      <c r="AJ14708" s="1"/>
      <c r="AK14708" s="1"/>
      <c r="AL14708" s="1"/>
    </row>
    <row r="14709">
      <c r="I14709" s="1"/>
      <c r="J14709" s="1"/>
      <c r="K14709" s="1"/>
      <c r="AA14709" s="1"/>
      <c r="AB14709" s="1"/>
      <c r="AC14709" s="1"/>
      <c r="AJ14709" s="1"/>
      <c r="AK14709" s="1"/>
      <c r="AL14709" s="1"/>
    </row>
    <row r="14710">
      <c r="I14710" s="1"/>
      <c r="J14710" s="1"/>
      <c r="K14710" s="1"/>
      <c r="AA14710" s="1"/>
      <c r="AB14710" s="1"/>
      <c r="AC14710" s="1"/>
      <c r="AJ14710" s="1"/>
      <c r="AK14710" s="1"/>
      <c r="AL14710" s="1"/>
    </row>
    <row r="14711">
      <c r="I14711" s="1"/>
      <c r="J14711" s="1"/>
      <c r="K14711" s="1"/>
      <c r="AA14711" s="1"/>
      <c r="AB14711" s="1"/>
      <c r="AC14711" s="1"/>
      <c r="AJ14711" s="1"/>
      <c r="AK14711" s="1"/>
      <c r="AL14711" s="1"/>
    </row>
    <row r="14712">
      <c r="I14712" s="1"/>
      <c r="J14712" s="1"/>
      <c r="K14712" s="1"/>
      <c r="AA14712" s="1"/>
      <c r="AB14712" s="1"/>
      <c r="AC14712" s="1"/>
      <c r="AJ14712" s="1"/>
      <c r="AK14712" s="1"/>
      <c r="AL14712" s="1"/>
    </row>
    <row r="14713">
      <c r="I14713" s="1"/>
      <c r="J14713" s="1"/>
      <c r="K14713" s="1"/>
      <c r="AA14713" s="1"/>
      <c r="AB14713" s="1"/>
      <c r="AC14713" s="1"/>
      <c r="AJ14713" s="1"/>
      <c r="AK14713" s="1"/>
      <c r="AL14713" s="1"/>
    </row>
    <row r="14714">
      <c r="I14714" s="1"/>
      <c r="J14714" s="1"/>
      <c r="K14714" s="1"/>
      <c r="AA14714" s="1"/>
      <c r="AB14714" s="1"/>
      <c r="AC14714" s="1"/>
      <c r="AJ14714" s="1"/>
      <c r="AK14714" s="1"/>
      <c r="AL14714" s="1"/>
    </row>
    <row r="14715">
      <c r="I14715" s="1"/>
      <c r="J14715" s="1"/>
      <c r="K14715" s="1"/>
      <c r="AA14715" s="1"/>
      <c r="AB14715" s="1"/>
      <c r="AC14715" s="1"/>
      <c r="AJ14715" s="1"/>
      <c r="AK14715" s="1"/>
      <c r="AL14715" s="1"/>
    </row>
    <row r="14716">
      <c r="I14716" s="1"/>
      <c r="J14716" s="1"/>
      <c r="K14716" s="1"/>
      <c r="AA14716" s="1"/>
      <c r="AB14716" s="1"/>
      <c r="AC14716" s="1"/>
      <c r="AJ14716" s="1"/>
      <c r="AK14716" s="1"/>
      <c r="AL14716" s="1"/>
    </row>
    <row r="14717">
      <c r="I14717" s="1"/>
      <c r="J14717" s="1"/>
      <c r="K14717" s="1"/>
      <c r="AA14717" s="1"/>
      <c r="AB14717" s="1"/>
      <c r="AC14717" s="1"/>
      <c r="AJ14717" s="1"/>
      <c r="AK14717" s="1"/>
      <c r="AL14717" s="1"/>
    </row>
    <row r="14718">
      <c r="I14718" s="1"/>
      <c r="J14718" s="1"/>
      <c r="K14718" s="1"/>
      <c r="AA14718" s="1"/>
      <c r="AB14718" s="1"/>
      <c r="AC14718" s="1"/>
      <c r="AJ14718" s="1"/>
      <c r="AK14718" s="1"/>
      <c r="AL14718" s="1"/>
    </row>
    <row r="14719">
      <c r="I14719" s="1"/>
      <c r="J14719" s="1"/>
      <c r="K14719" s="1"/>
      <c r="AA14719" s="1"/>
      <c r="AB14719" s="1"/>
      <c r="AC14719" s="1"/>
      <c r="AJ14719" s="1"/>
      <c r="AK14719" s="1"/>
      <c r="AL14719" s="1"/>
    </row>
    <row r="14720">
      <c r="I14720" s="1"/>
      <c r="J14720" s="1"/>
      <c r="K14720" s="1"/>
      <c r="AA14720" s="1"/>
      <c r="AB14720" s="1"/>
      <c r="AC14720" s="1"/>
      <c r="AJ14720" s="1"/>
      <c r="AK14720" s="1"/>
      <c r="AL14720" s="1"/>
    </row>
    <row r="14721">
      <c r="I14721" s="1"/>
      <c r="J14721" s="1"/>
      <c r="K14721" s="1"/>
      <c r="AA14721" s="1"/>
      <c r="AB14721" s="1"/>
      <c r="AC14721" s="1"/>
      <c r="AJ14721" s="1"/>
      <c r="AK14721" s="1"/>
      <c r="AL14721" s="1"/>
    </row>
    <row r="14722">
      <c r="I14722" s="1"/>
      <c r="J14722" s="1"/>
      <c r="K14722" s="1"/>
      <c r="AA14722" s="1"/>
      <c r="AB14722" s="1"/>
      <c r="AC14722" s="1"/>
      <c r="AJ14722" s="1"/>
      <c r="AK14722" s="1"/>
      <c r="AL14722" s="1"/>
    </row>
    <row r="14723">
      <c r="I14723" s="1"/>
      <c r="J14723" s="1"/>
      <c r="K14723" s="1"/>
      <c r="AA14723" s="1"/>
      <c r="AB14723" s="1"/>
      <c r="AC14723" s="1"/>
      <c r="AJ14723" s="1"/>
      <c r="AK14723" s="1"/>
      <c r="AL14723" s="1"/>
    </row>
    <row r="14724">
      <c r="I14724" s="1"/>
      <c r="J14724" s="1"/>
      <c r="K14724" s="1"/>
      <c r="AA14724" s="1"/>
      <c r="AB14724" s="1"/>
      <c r="AC14724" s="1"/>
      <c r="AJ14724" s="1"/>
      <c r="AK14724" s="1"/>
      <c r="AL14724" s="1"/>
    </row>
    <row r="14725">
      <c r="I14725" s="1"/>
      <c r="J14725" s="1"/>
      <c r="K14725" s="1"/>
      <c r="AA14725" s="1"/>
      <c r="AB14725" s="1"/>
      <c r="AC14725" s="1"/>
      <c r="AJ14725" s="1"/>
      <c r="AK14725" s="1"/>
      <c r="AL14725" s="1"/>
    </row>
    <row r="14726">
      <c r="I14726" s="1"/>
      <c r="J14726" s="1"/>
      <c r="K14726" s="1"/>
      <c r="AA14726" s="1"/>
      <c r="AB14726" s="1"/>
      <c r="AC14726" s="1"/>
      <c r="AJ14726" s="1"/>
      <c r="AK14726" s="1"/>
      <c r="AL14726" s="1"/>
    </row>
    <row r="14727">
      <c r="I14727" s="1"/>
      <c r="J14727" s="1"/>
      <c r="K14727" s="1"/>
      <c r="AA14727" s="1"/>
      <c r="AB14727" s="1"/>
      <c r="AC14727" s="1"/>
      <c r="AJ14727" s="1"/>
      <c r="AK14727" s="1"/>
      <c r="AL14727" s="1"/>
    </row>
    <row r="14728">
      <c r="I14728" s="1"/>
      <c r="J14728" s="1"/>
      <c r="K14728" s="1"/>
      <c r="AA14728" s="1"/>
      <c r="AB14728" s="1"/>
      <c r="AC14728" s="1"/>
      <c r="AJ14728" s="1"/>
      <c r="AK14728" s="1"/>
      <c r="AL14728" s="1"/>
    </row>
    <row r="14729">
      <c r="I14729" s="1"/>
      <c r="J14729" s="1"/>
      <c r="K14729" s="1"/>
      <c r="AA14729" s="1"/>
      <c r="AB14729" s="1"/>
      <c r="AC14729" s="1"/>
      <c r="AJ14729" s="1"/>
      <c r="AK14729" s="1"/>
      <c r="AL14729" s="1"/>
    </row>
    <row r="14730">
      <c r="I14730" s="1"/>
      <c r="J14730" s="1"/>
      <c r="K14730" s="1"/>
      <c r="AA14730" s="1"/>
      <c r="AB14730" s="1"/>
      <c r="AC14730" s="1"/>
      <c r="AJ14730" s="1"/>
      <c r="AK14730" s="1"/>
      <c r="AL14730" s="1"/>
    </row>
    <row r="14731">
      <c r="I14731" s="1"/>
      <c r="J14731" s="1"/>
      <c r="K14731" s="1"/>
      <c r="AA14731" s="1"/>
      <c r="AB14731" s="1"/>
      <c r="AC14731" s="1"/>
      <c r="AJ14731" s="1"/>
      <c r="AK14731" s="1"/>
      <c r="AL14731" s="1"/>
    </row>
    <row r="14732">
      <c r="I14732" s="1"/>
      <c r="J14732" s="1"/>
      <c r="K14732" s="1"/>
      <c r="AA14732" s="1"/>
      <c r="AB14732" s="1"/>
      <c r="AC14732" s="1"/>
      <c r="AJ14732" s="1"/>
      <c r="AK14732" s="1"/>
      <c r="AL14732" s="1"/>
    </row>
    <row r="14733">
      <c r="I14733" s="1"/>
      <c r="J14733" s="1"/>
      <c r="K14733" s="1"/>
      <c r="AA14733" s="1"/>
      <c r="AB14733" s="1"/>
      <c r="AC14733" s="1"/>
      <c r="AJ14733" s="1"/>
      <c r="AK14733" s="1"/>
      <c r="AL14733" s="1"/>
    </row>
    <row r="14734">
      <c r="I14734" s="1"/>
      <c r="J14734" s="1"/>
      <c r="K14734" s="1"/>
      <c r="AA14734" s="1"/>
      <c r="AB14734" s="1"/>
      <c r="AC14734" s="1"/>
      <c r="AJ14734" s="1"/>
      <c r="AK14734" s="1"/>
      <c r="AL14734" s="1"/>
    </row>
    <row r="14735">
      <c r="I14735" s="1"/>
      <c r="J14735" s="1"/>
      <c r="K14735" s="1"/>
      <c r="AA14735" s="1"/>
      <c r="AB14735" s="1"/>
      <c r="AC14735" s="1"/>
      <c r="AJ14735" s="1"/>
      <c r="AK14735" s="1"/>
      <c r="AL14735" s="1"/>
    </row>
    <row r="14736">
      <c r="I14736" s="1"/>
      <c r="J14736" s="1"/>
      <c r="K14736" s="1"/>
      <c r="AA14736" s="1"/>
      <c r="AB14736" s="1"/>
      <c r="AC14736" s="1"/>
      <c r="AJ14736" s="1"/>
      <c r="AK14736" s="1"/>
      <c r="AL14736" s="1"/>
    </row>
    <row r="14737">
      <c r="I14737" s="1"/>
      <c r="J14737" s="1"/>
      <c r="K14737" s="1"/>
      <c r="AA14737" s="1"/>
      <c r="AB14737" s="1"/>
      <c r="AC14737" s="1"/>
      <c r="AJ14737" s="1"/>
      <c r="AK14737" s="1"/>
      <c r="AL14737" s="1"/>
    </row>
    <row r="14738">
      <c r="I14738" s="1"/>
      <c r="J14738" s="1"/>
      <c r="K14738" s="1"/>
      <c r="AA14738" s="1"/>
      <c r="AB14738" s="1"/>
      <c r="AC14738" s="1"/>
      <c r="AJ14738" s="1"/>
      <c r="AK14738" s="1"/>
      <c r="AL14738" s="1"/>
    </row>
    <row r="14739">
      <c r="I14739" s="1"/>
      <c r="J14739" s="1"/>
      <c r="K14739" s="1"/>
      <c r="AA14739" s="1"/>
      <c r="AB14739" s="1"/>
      <c r="AC14739" s="1"/>
      <c r="AJ14739" s="1"/>
      <c r="AK14739" s="1"/>
      <c r="AL14739" s="1"/>
    </row>
    <row r="14740">
      <c r="I14740" s="1"/>
      <c r="J14740" s="1"/>
      <c r="K14740" s="1"/>
      <c r="AA14740" s="1"/>
      <c r="AB14740" s="1"/>
      <c r="AC14740" s="1"/>
      <c r="AJ14740" s="1"/>
      <c r="AK14740" s="1"/>
      <c r="AL14740" s="1"/>
    </row>
    <row r="14741">
      <c r="I14741" s="1"/>
      <c r="J14741" s="1"/>
      <c r="K14741" s="1"/>
      <c r="AA14741" s="1"/>
      <c r="AB14741" s="1"/>
      <c r="AC14741" s="1"/>
      <c r="AJ14741" s="1"/>
      <c r="AK14741" s="1"/>
      <c r="AL14741" s="1"/>
    </row>
    <row r="14742">
      <c r="I14742" s="1"/>
      <c r="J14742" s="1"/>
      <c r="K14742" s="1"/>
      <c r="AA14742" s="1"/>
      <c r="AB14742" s="1"/>
      <c r="AC14742" s="1"/>
      <c r="AJ14742" s="1"/>
      <c r="AK14742" s="1"/>
      <c r="AL14742" s="1"/>
    </row>
    <row r="14743">
      <c r="I14743" s="1"/>
      <c r="J14743" s="1"/>
      <c r="K14743" s="1"/>
      <c r="AA14743" s="1"/>
      <c r="AB14743" s="1"/>
      <c r="AC14743" s="1"/>
      <c r="AJ14743" s="1"/>
      <c r="AK14743" s="1"/>
      <c r="AL14743" s="1"/>
    </row>
    <row r="14744">
      <c r="I14744" s="1"/>
      <c r="J14744" s="1"/>
      <c r="K14744" s="1"/>
      <c r="AA14744" s="1"/>
      <c r="AB14744" s="1"/>
      <c r="AC14744" s="1"/>
      <c r="AJ14744" s="1"/>
      <c r="AK14744" s="1"/>
      <c r="AL14744" s="1"/>
    </row>
    <row r="14745">
      <c r="I14745" s="1"/>
      <c r="J14745" s="1"/>
      <c r="K14745" s="1"/>
      <c r="AA14745" s="1"/>
      <c r="AB14745" s="1"/>
      <c r="AC14745" s="1"/>
      <c r="AJ14745" s="1"/>
      <c r="AK14745" s="1"/>
      <c r="AL14745" s="1"/>
    </row>
    <row r="14746">
      <c r="I14746" s="1"/>
      <c r="J14746" s="1"/>
      <c r="K14746" s="1"/>
      <c r="AA14746" s="1"/>
      <c r="AB14746" s="1"/>
      <c r="AC14746" s="1"/>
      <c r="AJ14746" s="1"/>
      <c r="AK14746" s="1"/>
      <c r="AL14746" s="1"/>
    </row>
    <row r="14747">
      <c r="I14747" s="1"/>
      <c r="J14747" s="1"/>
      <c r="K14747" s="1"/>
      <c r="AA14747" s="1"/>
      <c r="AB14747" s="1"/>
      <c r="AC14747" s="1"/>
      <c r="AJ14747" s="1"/>
      <c r="AK14747" s="1"/>
      <c r="AL14747" s="1"/>
    </row>
    <row r="14748">
      <c r="I14748" s="1"/>
      <c r="J14748" s="1"/>
      <c r="K14748" s="1"/>
      <c r="AA14748" s="1"/>
      <c r="AB14748" s="1"/>
      <c r="AC14748" s="1"/>
      <c r="AJ14748" s="1"/>
      <c r="AK14748" s="1"/>
      <c r="AL14748" s="1"/>
    </row>
    <row r="14749">
      <c r="I14749" s="1"/>
      <c r="J14749" s="1"/>
      <c r="K14749" s="1"/>
      <c r="AA14749" s="1"/>
      <c r="AB14749" s="1"/>
      <c r="AC14749" s="1"/>
      <c r="AJ14749" s="1"/>
      <c r="AK14749" s="1"/>
      <c r="AL14749" s="1"/>
    </row>
    <row r="14750">
      <c r="I14750" s="1"/>
      <c r="J14750" s="1"/>
      <c r="K14750" s="1"/>
      <c r="AA14750" s="1"/>
      <c r="AB14750" s="1"/>
      <c r="AC14750" s="1"/>
      <c r="AJ14750" s="1"/>
      <c r="AK14750" s="1"/>
      <c r="AL14750" s="1"/>
    </row>
    <row r="14751">
      <c r="I14751" s="1"/>
      <c r="J14751" s="1"/>
      <c r="K14751" s="1"/>
      <c r="AA14751" s="1"/>
      <c r="AB14751" s="1"/>
      <c r="AC14751" s="1"/>
      <c r="AJ14751" s="1"/>
      <c r="AK14751" s="1"/>
      <c r="AL14751" s="1"/>
    </row>
    <row r="14752">
      <c r="I14752" s="1"/>
      <c r="J14752" s="1"/>
      <c r="K14752" s="1"/>
      <c r="AA14752" s="1"/>
      <c r="AB14752" s="1"/>
      <c r="AC14752" s="1"/>
      <c r="AJ14752" s="1"/>
      <c r="AK14752" s="1"/>
      <c r="AL14752" s="1"/>
    </row>
    <row r="14753">
      <c r="I14753" s="1"/>
      <c r="J14753" s="1"/>
      <c r="K14753" s="1"/>
      <c r="AA14753" s="1"/>
      <c r="AB14753" s="1"/>
      <c r="AC14753" s="1"/>
      <c r="AJ14753" s="1"/>
      <c r="AK14753" s="1"/>
      <c r="AL14753" s="1"/>
    </row>
    <row r="14754">
      <c r="I14754" s="1"/>
      <c r="J14754" s="1"/>
      <c r="K14754" s="1"/>
      <c r="AA14754" s="1"/>
      <c r="AB14754" s="1"/>
      <c r="AC14754" s="1"/>
      <c r="AJ14754" s="1"/>
      <c r="AK14754" s="1"/>
      <c r="AL14754" s="1"/>
    </row>
    <row r="14755">
      <c r="I14755" s="1"/>
      <c r="J14755" s="1"/>
      <c r="K14755" s="1"/>
      <c r="AA14755" s="1"/>
      <c r="AB14755" s="1"/>
      <c r="AC14755" s="1"/>
      <c r="AJ14755" s="1"/>
      <c r="AK14755" s="1"/>
      <c r="AL14755" s="1"/>
    </row>
    <row r="14756">
      <c r="I14756" s="1"/>
      <c r="J14756" s="1"/>
      <c r="K14756" s="1"/>
      <c r="AA14756" s="1"/>
      <c r="AB14756" s="1"/>
      <c r="AC14756" s="1"/>
      <c r="AJ14756" s="1"/>
      <c r="AK14756" s="1"/>
      <c r="AL14756" s="1"/>
    </row>
    <row r="14757">
      <c r="I14757" s="1"/>
      <c r="J14757" s="1"/>
      <c r="K14757" s="1"/>
      <c r="AA14757" s="1"/>
      <c r="AB14757" s="1"/>
      <c r="AC14757" s="1"/>
      <c r="AJ14757" s="1"/>
      <c r="AK14757" s="1"/>
      <c r="AL14757" s="1"/>
    </row>
    <row r="14758">
      <c r="I14758" s="1"/>
      <c r="J14758" s="1"/>
      <c r="K14758" s="1"/>
      <c r="AA14758" s="1"/>
      <c r="AB14758" s="1"/>
      <c r="AC14758" s="1"/>
      <c r="AJ14758" s="1"/>
      <c r="AK14758" s="1"/>
      <c r="AL14758" s="1"/>
    </row>
    <row r="14759">
      <c r="I14759" s="1"/>
      <c r="J14759" s="1"/>
      <c r="K14759" s="1"/>
      <c r="AA14759" s="1"/>
      <c r="AB14759" s="1"/>
      <c r="AC14759" s="1"/>
      <c r="AJ14759" s="1"/>
      <c r="AK14759" s="1"/>
      <c r="AL14759" s="1"/>
    </row>
    <row r="14760">
      <c r="I14760" s="1"/>
      <c r="J14760" s="1"/>
      <c r="K14760" s="1"/>
      <c r="AA14760" s="1"/>
      <c r="AB14760" s="1"/>
      <c r="AC14760" s="1"/>
      <c r="AJ14760" s="1"/>
      <c r="AK14760" s="1"/>
      <c r="AL14760" s="1"/>
    </row>
    <row r="14761">
      <c r="I14761" s="1"/>
      <c r="J14761" s="1"/>
      <c r="K14761" s="1"/>
      <c r="AA14761" s="1"/>
      <c r="AB14761" s="1"/>
      <c r="AC14761" s="1"/>
      <c r="AJ14761" s="1"/>
      <c r="AK14761" s="1"/>
      <c r="AL14761" s="1"/>
    </row>
    <row r="14762">
      <c r="I14762" s="1"/>
      <c r="J14762" s="1"/>
      <c r="K14762" s="1"/>
      <c r="AA14762" s="1"/>
      <c r="AB14762" s="1"/>
      <c r="AC14762" s="1"/>
      <c r="AJ14762" s="1"/>
      <c r="AK14762" s="1"/>
      <c r="AL14762" s="1"/>
    </row>
    <row r="14763">
      <c r="I14763" s="1"/>
      <c r="J14763" s="1"/>
      <c r="K14763" s="1"/>
      <c r="AA14763" s="1"/>
      <c r="AB14763" s="1"/>
      <c r="AC14763" s="1"/>
      <c r="AJ14763" s="1"/>
      <c r="AK14763" s="1"/>
      <c r="AL14763" s="1"/>
    </row>
    <row r="14764">
      <c r="I14764" s="1"/>
      <c r="J14764" s="1"/>
      <c r="K14764" s="1"/>
      <c r="AA14764" s="1"/>
      <c r="AB14764" s="1"/>
      <c r="AC14764" s="1"/>
      <c r="AJ14764" s="1"/>
      <c r="AK14764" s="1"/>
      <c r="AL14764" s="1"/>
    </row>
    <row r="14765">
      <c r="I14765" s="1"/>
      <c r="J14765" s="1"/>
      <c r="K14765" s="1"/>
      <c r="AA14765" s="1"/>
      <c r="AB14765" s="1"/>
      <c r="AC14765" s="1"/>
      <c r="AJ14765" s="1"/>
      <c r="AK14765" s="1"/>
      <c r="AL14765" s="1"/>
    </row>
    <row r="14766">
      <c r="I14766" s="1"/>
      <c r="J14766" s="1"/>
      <c r="K14766" s="1"/>
      <c r="AA14766" s="1"/>
      <c r="AB14766" s="1"/>
      <c r="AC14766" s="1"/>
      <c r="AJ14766" s="1"/>
      <c r="AK14766" s="1"/>
      <c r="AL14766" s="1"/>
    </row>
    <row r="14767">
      <c r="I14767" s="1"/>
      <c r="J14767" s="1"/>
      <c r="K14767" s="1"/>
      <c r="AA14767" s="1"/>
      <c r="AB14767" s="1"/>
      <c r="AC14767" s="1"/>
      <c r="AJ14767" s="1"/>
      <c r="AK14767" s="1"/>
      <c r="AL14767" s="1"/>
    </row>
    <row r="14768">
      <c r="I14768" s="1"/>
      <c r="J14768" s="1"/>
      <c r="K14768" s="1"/>
      <c r="AA14768" s="1"/>
      <c r="AB14768" s="1"/>
      <c r="AC14768" s="1"/>
      <c r="AJ14768" s="1"/>
      <c r="AK14768" s="1"/>
      <c r="AL14768" s="1"/>
    </row>
    <row r="14769">
      <c r="I14769" s="1"/>
      <c r="J14769" s="1"/>
      <c r="K14769" s="1"/>
      <c r="AA14769" s="1"/>
      <c r="AB14769" s="1"/>
      <c r="AC14769" s="1"/>
      <c r="AJ14769" s="1"/>
      <c r="AK14769" s="1"/>
      <c r="AL14769" s="1"/>
    </row>
    <row r="14770">
      <c r="I14770" s="1"/>
      <c r="J14770" s="1"/>
      <c r="K14770" s="1"/>
      <c r="AA14770" s="1"/>
      <c r="AB14770" s="1"/>
      <c r="AC14770" s="1"/>
      <c r="AJ14770" s="1"/>
      <c r="AK14770" s="1"/>
      <c r="AL14770" s="1"/>
    </row>
    <row r="14771">
      <c r="I14771" s="1"/>
      <c r="J14771" s="1"/>
      <c r="K14771" s="1"/>
      <c r="AA14771" s="1"/>
      <c r="AB14771" s="1"/>
      <c r="AC14771" s="1"/>
      <c r="AJ14771" s="1"/>
      <c r="AK14771" s="1"/>
      <c r="AL14771" s="1"/>
    </row>
    <row r="14772">
      <c r="I14772" s="1"/>
      <c r="J14772" s="1"/>
      <c r="K14772" s="1"/>
      <c r="AA14772" s="1"/>
      <c r="AB14772" s="1"/>
      <c r="AC14772" s="1"/>
      <c r="AJ14772" s="1"/>
      <c r="AK14772" s="1"/>
      <c r="AL14772" s="1"/>
    </row>
    <row r="14773">
      <c r="I14773" s="1"/>
      <c r="J14773" s="1"/>
      <c r="K14773" s="1"/>
      <c r="AA14773" s="1"/>
      <c r="AB14773" s="1"/>
      <c r="AC14773" s="1"/>
      <c r="AJ14773" s="1"/>
      <c r="AK14773" s="1"/>
      <c r="AL14773" s="1"/>
    </row>
    <row r="14774">
      <c r="I14774" s="1"/>
      <c r="J14774" s="1"/>
      <c r="K14774" s="1"/>
      <c r="AA14774" s="1"/>
      <c r="AB14774" s="1"/>
      <c r="AC14774" s="1"/>
      <c r="AJ14774" s="1"/>
      <c r="AK14774" s="1"/>
      <c r="AL14774" s="1"/>
    </row>
    <row r="14775">
      <c r="I14775" s="1"/>
      <c r="J14775" s="1"/>
      <c r="K14775" s="1"/>
      <c r="AA14775" s="1"/>
      <c r="AB14775" s="1"/>
      <c r="AC14775" s="1"/>
      <c r="AJ14775" s="1"/>
      <c r="AK14775" s="1"/>
      <c r="AL14775" s="1"/>
    </row>
    <row r="14776">
      <c r="I14776" s="1"/>
      <c r="J14776" s="1"/>
      <c r="K14776" s="1"/>
      <c r="AA14776" s="1"/>
      <c r="AB14776" s="1"/>
      <c r="AC14776" s="1"/>
      <c r="AJ14776" s="1"/>
      <c r="AK14776" s="1"/>
      <c r="AL14776" s="1"/>
    </row>
    <row r="14777">
      <c r="I14777" s="1"/>
      <c r="J14777" s="1"/>
      <c r="K14777" s="1"/>
      <c r="AA14777" s="1"/>
      <c r="AB14777" s="1"/>
      <c r="AC14777" s="1"/>
      <c r="AJ14777" s="1"/>
      <c r="AK14777" s="1"/>
      <c r="AL14777" s="1"/>
    </row>
    <row r="14778">
      <c r="I14778" s="1"/>
      <c r="J14778" s="1"/>
      <c r="K14778" s="1"/>
      <c r="AA14778" s="1"/>
      <c r="AB14778" s="1"/>
      <c r="AC14778" s="1"/>
      <c r="AJ14778" s="1"/>
      <c r="AK14778" s="1"/>
      <c r="AL14778" s="1"/>
    </row>
    <row r="14779">
      <c r="I14779" s="1"/>
      <c r="J14779" s="1"/>
      <c r="K14779" s="1"/>
      <c r="AA14779" s="1"/>
      <c r="AB14779" s="1"/>
      <c r="AC14779" s="1"/>
      <c r="AJ14779" s="1"/>
      <c r="AK14779" s="1"/>
      <c r="AL14779" s="1"/>
    </row>
    <row r="14780">
      <c r="I14780" s="1"/>
      <c r="J14780" s="1"/>
      <c r="K14780" s="1"/>
      <c r="AA14780" s="1"/>
      <c r="AB14780" s="1"/>
      <c r="AC14780" s="1"/>
      <c r="AJ14780" s="1"/>
      <c r="AK14780" s="1"/>
      <c r="AL14780" s="1"/>
    </row>
    <row r="14781">
      <c r="I14781" s="1"/>
      <c r="J14781" s="1"/>
      <c r="K14781" s="1"/>
      <c r="AA14781" s="1"/>
      <c r="AB14781" s="1"/>
      <c r="AC14781" s="1"/>
      <c r="AJ14781" s="1"/>
      <c r="AK14781" s="1"/>
      <c r="AL14781" s="1"/>
    </row>
    <row r="14782">
      <c r="I14782" s="1"/>
      <c r="J14782" s="1"/>
      <c r="K14782" s="1"/>
      <c r="AA14782" s="1"/>
      <c r="AB14782" s="1"/>
      <c r="AC14782" s="1"/>
      <c r="AJ14782" s="1"/>
      <c r="AK14782" s="1"/>
      <c r="AL14782" s="1"/>
    </row>
    <row r="14783">
      <c r="I14783" s="1"/>
      <c r="J14783" s="1"/>
      <c r="K14783" s="1"/>
      <c r="AA14783" s="1"/>
      <c r="AB14783" s="1"/>
      <c r="AC14783" s="1"/>
      <c r="AJ14783" s="1"/>
      <c r="AK14783" s="1"/>
      <c r="AL14783" s="1"/>
    </row>
    <row r="14784">
      <c r="I14784" s="1"/>
      <c r="J14784" s="1"/>
      <c r="K14784" s="1"/>
      <c r="AA14784" s="1"/>
      <c r="AB14784" s="1"/>
      <c r="AC14784" s="1"/>
      <c r="AJ14784" s="1"/>
      <c r="AK14784" s="1"/>
      <c r="AL14784" s="1"/>
    </row>
    <row r="14785">
      <c r="I14785" s="1"/>
      <c r="J14785" s="1"/>
      <c r="K14785" s="1"/>
      <c r="AA14785" s="1"/>
      <c r="AB14785" s="1"/>
      <c r="AC14785" s="1"/>
      <c r="AJ14785" s="1"/>
      <c r="AK14785" s="1"/>
      <c r="AL14785" s="1"/>
    </row>
    <row r="14786">
      <c r="I14786" s="1"/>
      <c r="J14786" s="1"/>
      <c r="K14786" s="1"/>
      <c r="AA14786" s="1"/>
      <c r="AB14786" s="1"/>
      <c r="AC14786" s="1"/>
      <c r="AJ14786" s="1"/>
      <c r="AK14786" s="1"/>
      <c r="AL14786" s="1"/>
    </row>
    <row r="14787">
      <c r="I14787" s="1"/>
      <c r="J14787" s="1"/>
      <c r="K14787" s="1"/>
      <c r="AA14787" s="1"/>
      <c r="AB14787" s="1"/>
      <c r="AC14787" s="1"/>
      <c r="AJ14787" s="1"/>
      <c r="AK14787" s="1"/>
      <c r="AL14787" s="1"/>
    </row>
    <row r="14788">
      <c r="I14788" s="1"/>
      <c r="J14788" s="1"/>
      <c r="K14788" s="1"/>
      <c r="AA14788" s="1"/>
      <c r="AB14788" s="1"/>
      <c r="AC14788" s="1"/>
      <c r="AJ14788" s="1"/>
      <c r="AK14788" s="1"/>
      <c r="AL14788" s="1"/>
    </row>
    <row r="14789">
      <c r="I14789" s="1"/>
      <c r="J14789" s="1"/>
      <c r="K14789" s="1"/>
      <c r="AA14789" s="1"/>
      <c r="AB14789" s="1"/>
      <c r="AC14789" s="1"/>
      <c r="AJ14789" s="1"/>
      <c r="AK14789" s="1"/>
      <c r="AL14789" s="1"/>
    </row>
    <row r="14790">
      <c r="I14790" s="1"/>
      <c r="J14790" s="1"/>
      <c r="K14790" s="1"/>
      <c r="AA14790" s="1"/>
      <c r="AB14790" s="1"/>
      <c r="AC14790" s="1"/>
      <c r="AJ14790" s="1"/>
      <c r="AK14790" s="1"/>
      <c r="AL14790" s="1"/>
    </row>
    <row r="14791">
      <c r="I14791" s="1"/>
      <c r="J14791" s="1"/>
      <c r="K14791" s="1"/>
      <c r="AA14791" s="1"/>
      <c r="AB14791" s="1"/>
      <c r="AC14791" s="1"/>
      <c r="AJ14791" s="1"/>
      <c r="AK14791" s="1"/>
      <c r="AL14791" s="1"/>
    </row>
    <row r="14792">
      <c r="I14792" s="1"/>
      <c r="J14792" s="1"/>
      <c r="K14792" s="1"/>
      <c r="AA14792" s="1"/>
      <c r="AB14792" s="1"/>
      <c r="AC14792" s="1"/>
      <c r="AJ14792" s="1"/>
      <c r="AK14792" s="1"/>
      <c r="AL14792" s="1"/>
    </row>
    <row r="14793">
      <c r="I14793" s="1"/>
      <c r="J14793" s="1"/>
      <c r="K14793" s="1"/>
      <c r="AA14793" s="1"/>
      <c r="AB14793" s="1"/>
      <c r="AC14793" s="1"/>
      <c r="AJ14793" s="1"/>
      <c r="AK14793" s="1"/>
      <c r="AL14793" s="1"/>
    </row>
    <row r="14794">
      <c r="I14794" s="1"/>
      <c r="J14794" s="1"/>
      <c r="K14794" s="1"/>
      <c r="AA14794" s="1"/>
      <c r="AB14794" s="1"/>
      <c r="AC14794" s="1"/>
      <c r="AJ14794" s="1"/>
      <c r="AK14794" s="1"/>
      <c r="AL14794" s="1"/>
    </row>
    <row r="14795">
      <c r="I14795" s="1"/>
      <c r="J14795" s="1"/>
      <c r="K14795" s="1"/>
      <c r="AA14795" s="1"/>
      <c r="AB14795" s="1"/>
      <c r="AC14795" s="1"/>
      <c r="AJ14795" s="1"/>
      <c r="AK14795" s="1"/>
      <c r="AL14795" s="1"/>
    </row>
    <row r="14796">
      <c r="I14796" s="1"/>
      <c r="J14796" s="1"/>
      <c r="K14796" s="1"/>
      <c r="AA14796" s="1"/>
      <c r="AB14796" s="1"/>
      <c r="AC14796" s="1"/>
      <c r="AJ14796" s="1"/>
      <c r="AK14796" s="1"/>
      <c r="AL14796" s="1"/>
    </row>
    <row r="14797">
      <c r="I14797" s="1"/>
      <c r="J14797" s="1"/>
      <c r="K14797" s="1"/>
      <c r="AA14797" s="1"/>
      <c r="AB14797" s="1"/>
      <c r="AC14797" s="1"/>
      <c r="AJ14797" s="1"/>
      <c r="AK14797" s="1"/>
      <c r="AL14797" s="1"/>
    </row>
    <row r="14798">
      <c r="I14798" s="1"/>
      <c r="J14798" s="1"/>
      <c r="K14798" s="1"/>
      <c r="AA14798" s="1"/>
      <c r="AB14798" s="1"/>
      <c r="AC14798" s="1"/>
      <c r="AJ14798" s="1"/>
      <c r="AK14798" s="1"/>
      <c r="AL14798" s="1"/>
    </row>
    <row r="14799">
      <c r="I14799" s="1"/>
      <c r="J14799" s="1"/>
      <c r="K14799" s="1"/>
      <c r="AA14799" s="1"/>
      <c r="AB14799" s="1"/>
      <c r="AC14799" s="1"/>
      <c r="AJ14799" s="1"/>
      <c r="AK14799" s="1"/>
      <c r="AL14799" s="1"/>
    </row>
    <row r="14800">
      <c r="I14800" s="1"/>
      <c r="J14800" s="1"/>
      <c r="K14800" s="1"/>
      <c r="AA14800" s="1"/>
      <c r="AB14800" s="1"/>
      <c r="AC14800" s="1"/>
      <c r="AJ14800" s="1"/>
      <c r="AK14800" s="1"/>
      <c r="AL14800" s="1"/>
    </row>
    <row r="14801">
      <c r="I14801" s="1"/>
      <c r="J14801" s="1"/>
      <c r="K14801" s="1"/>
      <c r="AA14801" s="1"/>
      <c r="AB14801" s="1"/>
      <c r="AC14801" s="1"/>
      <c r="AJ14801" s="1"/>
      <c r="AK14801" s="1"/>
      <c r="AL14801" s="1"/>
    </row>
    <row r="14802">
      <c r="I14802" s="1"/>
      <c r="J14802" s="1"/>
      <c r="K14802" s="1"/>
      <c r="AA14802" s="1"/>
      <c r="AB14802" s="1"/>
      <c r="AC14802" s="1"/>
      <c r="AJ14802" s="1"/>
      <c r="AK14802" s="1"/>
      <c r="AL14802" s="1"/>
    </row>
    <row r="14803">
      <c r="I14803" s="1"/>
      <c r="J14803" s="1"/>
      <c r="K14803" s="1"/>
      <c r="AA14803" s="1"/>
      <c r="AB14803" s="1"/>
      <c r="AC14803" s="1"/>
      <c r="AJ14803" s="1"/>
      <c r="AK14803" s="1"/>
      <c r="AL14803" s="1"/>
    </row>
    <row r="14804">
      <c r="I14804" s="1"/>
      <c r="J14804" s="1"/>
      <c r="K14804" s="1"/>
      <c r="AA14804" s="1"/>
      <c r="AB14804" s="1"/>
      <c r="AC14804" s="1"/>
      <c r="AJ14804" s="1"/>
      <c r="AK14804" s="1"/>
      <c r="AL14804" s="1"/>
    </row>
    <row r="14805">
      <c r="I14805" s="1"/>
      <c r="J14805" s="1"/>
      <c r="K14805" s="1"/>
      <c r="AA14805" s="1"/>
      <c r="AB14805" s="1"/>
      <c r="AC14805" s="1"/>
      <c r="AJ14805" s="1"/>
      <c r="AK14805" s="1"/>
      <c r="AL14805" s="1"/>
    </row>
    <row r="14806">
      <c r="I14806" s="1"/>
      <c r="J14806" s="1"/>
      <c r="K14806" s="1"/>
      <c r="AA14806" s="1"/>
      <c r="AB14806" s="1"/>
      <c r="AC14806" s="1"/>
      <c r="AJ14806" s="1"/>
      <c r="AK14806" s="1"/>
      <c r="AL14806" s="1"/>
    </row>
    <row r="14807">
      <c r="I14807" s="1"/>
      <c r="J14807" s="1"/>
      <c r="K14807" s="1"/>
      <c r="AA14807" s="1"/>
      <c r="AB14807" s="1"/>
      <c r="AC14807" s="1"/>
      <c r="AJ14807" s="1"/>
      <c r="AK14807" s="1"/>
      <c r="AL14807" s="1"/>
    </row>
    <row r="14808">
      <c r="I14808" s="1"/>
      <c r="J14808" s="1"/>
      <c r="K14808" s="1"/>
      <c r="AA14808" s="1"/>
      <c r="AB14808" s="1"/>
      <c r="AC14808" s="1"/>
      <c r="AJ14808" s="1"/>
      <c r="AK14808" s="1"/>
      <c r="AL14808" s="1"/>
    </row>
    <row r="14809">
      <c r="I14809" s="1"/>
      <c r="J14809" s="1"/>
      <c r="K14809" s="1"/>
      <c r="AA14809" s="1"/>
      <c r="AB14809" s="1"/>
      <c r="AC14809" s="1"/>
      <c r="AJ14809" s="1"/>
      <c r="AK14809" s="1"/>
      <c r="AL14809" s="1"/>
    </row>
    <row r="14810">
      <c r="I14810" s="1"/>
      <c r="J14810" s="1"/>
      <c r="K14810" s="1"/>
      <c r="AA14810" s="1"/>
      <c r="AB14810" s="1"/>
      <c r="AC14810" s="1"/>
      <c r="AJ14810" s="1"/>
      <c r="AK14810" s="1"/>
      <c r="AL14810" s="1"/>
    </row>
    <row r="14811">
      <c r="I14811" s="1"/>
      <c r="J14811" s="1"/>
      <c r="K14811" s="1"/>
      <c r="AA14811" s="1"/>
      <c r="AB14811" s="1"/>
      <c r="AC14811" s="1"/>
      <c r="AJ14811" s="1"/>
      <c r="AK14811" s="1"/>
      <c r="AL14811" s="1"/>
    </row>
    <row r="14812">
      <c r="I14812" s="1"/>
      <c r="J14812" s="1"/>
      <c r="K14812" s="1"/>
      <c r="AA14812" s="1"/>
      <c r="AB14812" s="1"/>
      <c r="AC14812" s="1"/>
      <c r="AJ14812" s="1"/>
      <c r="AK14812" s="1"/>
      <c r="AL14812" s="1"/>
    </row>
    <row r="14813">
      <c r="I14813" s="1"/>
      <c r="J14813" s="1"/>
      <c r="K14813" s="1"/>
      <c r="AA14813" s="1"/>
      <c r="AB14813" s="1"/>
      <c r="AC14813" s="1"/>
      <c r="AJ14813" s="1"/>
      <c r="AK14813" s="1"/>
      <c r="AL14813" s="1"/>
    </row>
    <row r="14814">
      <c r="I14814" s="1"/>
      <c r="J14814" s="1"/>
      <c r="K14814" s="1"/>
      <c r="AA14814" s="1"/>
      <c r="AB14814" s="1"/>
      <c r="AC14814" s="1"/>
      <c r="AJ14814" s="1"/>
      <c r="AK14814" s="1"/>
      <c r="AL14814" s="1"/>
    </row>
    <row r="14815">
      <c r="I14815" s="1"/>
      <c r="J14815" s="1"/>
      <c r="K14815" s="1"/>
      <c r="AA14815" s="1"/>
      <c r="AB14815" s="1"/>
      <c r="AC14815" s="1"/>
      <c r="AJ14815" s="1"/>
      <c r="AK14815" s="1"/>
      <c r="AL14815" s="1"/>
    </row>
    <row r="14816">
      <c r="I14816" s="1"/>
      <c r="J14816" s="1"/>
      <c r="K14816" s="1"/>
      <c r="AA14816" s="1"/>
      <c r="AB14816" s="1"/>
      <c r="AC14816" s="1"/>
      <c r="AJ14816" s="1"/>
      <c r="AK14816" s="1"/>
      <c r="AL14816" s="1"/>
    </row>
    <row r="14817">
      <c r="I14817" s="1"/>
      <c r="J14817" s="1"/>
      <c r="K14817" s="1"/>
      <c r="AA14817" s="1"/>
      <c r="AB14817" s="1"/>
      <c r="AC14817" s="1"/>
      <c r="AJ14817" s="1"/>
      <c r="AK14817" s="1"/>
      <c r="AL14817" s="1"/>
    </row>
    <row r="14818">
      <c r="I14818" s="1"/>
      <c r="J14818" s="1"/>
      <c r="K14818" s="1"/>
      <c r="AA14818" s="1"/>
      <c r="AB14818" s="1"/>
      <c r="AC14818" s="1"/>
      <c r="AJ14818" s="1"/>
      <c r="AK14818" s="1"/>
      <c r="AL14818" s="1"/>
    </row>
    <row r="14819">
      <c r="I14819" s="1"/>
      <c r="J14819" s="1"/>
      <c r="K14819" s="1"/>
      <c r="AA14819" s="1"/>
      <c r="AB14819" s="1"/>
      <c r="AC14819" s="1"/>
      <c r="AJ14819" s="1"/>
      <c r="AK14819" s="1"/>
      <c r="AL14819" s="1"/>
    </row>
    <row r="14820">
      <c r="I14820" s="1"/>
      <c r="J14820" s="1"/>
      <c r="K14820" s="1"/>
      <c r="AA14820" s="1"/>
      <c r="AB14820" s="1"/>
      <c r="AC14820" s="1"/>
      <c r="AJ14820" s="1"/>
      <c r="AK14820" s="1"/>
      <c r="AL14820" s="1"/>
    </row>
    <row r="14821">
      <c r="I14821" s="1"/>
      <c r="J14821" s="1"/>
      <c r="K14821" s="1"/>
      <c r="AA14821" s="1"/>
      <c r="AB14821" s="1"/>
      <c r="AC14821" s="1"/>
      <c r="AJ14821" s="1"/>
      <c r="AK14821" s="1"/>
      <c r="AL14821" s="1"/>
    </row>
    <row r="14822">
      <c r="I14822" s="1"/>
      <c r="J14822" s="1"/>
      <c r="K14822" s="1"/>
      <c r="AA14822" s="1"/>
      <c r="AB14822" s="1"/>
      <c r="AC14822" s="1"/>
      <c r="AJ14822" s="1"/>
      <c r="AK14822" s="1"/>
      <c r="AL14822" s="1"/>
    </row>
    <row r="14823">
      <c r="I14823" s="1"/>
      <c r="J14823" s="1"/>
      <c r="K14823" s="1"/>
      <c r="AA14823" s="1"/>
      <c r="AB14823" s="1"/>
      <c r="AC14823" s="1"/>
      <c r="AJ14823" s="1"/>
      <c r="AK14823" s="1"/>
      <c r="AL14823" s="1"/>
    </row>
    <row r="14824">
      <c r="I14824" s="1"/>
      <c r="J14824" s="1"/>
      <c r="K14824" s="1"/>
      <c r="AA14824" s="1"/>
      <c r="AB14824" s="1"/>
      <c r="AC14824" s="1"/>
      <c r="AJ14824" s="1"/>
      <c r="AK14824" s="1"/>
      <c r="AL14824" s="1"/>
    </row>
    <row r="14825">
      <c r="I14825" s="1"/>
      <c r="J14825" s="1"/>
      <c r="K14825" s="1"/>
      <c r="AA14825" s="1"/>
      <c r="AB14825" s="1"/>
      <c r="AC14825" s="1"/>
      <c r="AJ14825" s="1"/>
      <c r="AK14825" s="1"/>
      <c r="AL14825" s="1"/>
    </row>
    <row r="14826">
      <c r="I14826" s="1"/>
      <c r="J14826" s="1"/>
      <c r="K14826" s="1"/>
      <c r="AA14826" s="1"/>
      <c r="AB14826" s="1"/>
      <c r="AC14826" s="1"/>
      <c r="AJ14826" s="1"/>
      <c r="AK14826" s="1"/>
      <c r="AL14826" s="1"/>
    </row>
    <row r="14827">
      <c r="I14827" s="1"/>
      <c r="J14827" s="1"/>
      <c r="K14827" s="1"/>
      <c r="AA14827" s="1"/>
      <c r="AB14827" s="1"/>
      <c r="AC14827" s="1"/>
      <c r="AJ14827" s="1"/>
      <c r="AK14827" s="1"/>
      <c r="AL14827" s="1"/>
    </row>
    <row r="14828">
      <c r="I14828" s="1"/>
      <c r="J14828" s="1"/>
      <c r="K14828" s="1"/>
      <c r="AA14828" s="1"/>
      <c r="AB14828" s="1"/>
      <c r="AC14828" s="1"/>
      <c r="AJ14828" s="1"/>
      <c r="AK14828" s="1"/>
      <c r="AL14828" s="1"/>
    </row>
    <row r="14829">
      <c r="I14829" s="1"/>
      <c r="J14829" s="1"/>
      <c r="K14829" s="1"/>
      <c r="AA14829" s="1"/>
      <c r="AB14829" s="1"/>
      <c r="AC14829" s="1"/>
      <c r="AJ14829" s="1"/>
      <c r="AK14829" s="1"/>
      <c r="AL14829" s="1"/>
    </row>
    <row r="14830">
      <c r="I14830" s="1"/>
      <c r="J14830" s="1"/>
      <c r="K14830" s="1"/>
      <c r="AA14830" s="1"/>
      <c r="AB14830" s="1"/>
      <c r="AC14830" s="1"/>
      <c r="AJ14830" s="1"/>
      <c r="AK14830" s="1"/>
      <c r="AL14830" s="1"/>
    </row>
    <row r="14831">
      <c r="I14831" s="1"/>
      <c r="J14831" s="1"/>
      <c r="K14831" s="1"/>
      <c r="AA14831" s="1"/>
      <c r="AB14831" s="1"/>
      <c r="AC14831" s="1"/>
      <c r="AJ14831" s="1"/>
      <c r="AK14831" s="1"/>
      <c r="AL14831" s="1"/>
    </row>
    <row r="14832">
      <c r="I14832" s="1"/>
      <c r="J14832" s="1"/>
      <c r="K14832" s="1"/>
      <c r="AA14832" s="1"/>
      <c r="AB14832" s="1"/>
      <c r="AC14832" s="1"/>
      <c r="AJ14832" s="1"/>
      <c r="AK14832" s="1"/>
      <c r="AL14832" s="1"/>
    </row>
    <row r="14833">
      <c r="I14833" s="1"/>
      <c r="J14833" s="1"/>
      <c r="K14833" s="1"/>
      <c r="AA14833" s="1"/>
      <c r="AB14833" s="1"/>
      <c r="AC14833" s="1"/>
      <c r="AJ14833" s="1"/>
      <c r="AK14833" s="1"/>
      <c r="AL14833" s="1"/>
    </row>
    <row r="14834">
      <c r="I14834" s="1"/>
      <c r="J14834" s="1"/>
      <c r="K14834" s="1"/>
      <c r="AA14834" s="1"/>
      <c r="AB14834" s="1"/>
      <c r="AC14834" s="1"/>
      <c r="AJ14834" s="1"/>
      <c r="AK14834" s="1"/>
      <c r="AL14834" s="1"/>
    </row>
    <row r="14835">
      <c r="I14835" s="1"/>
      <c r="J14835" s="1"/>
      <c r="K14835" s="1"/>
      <c r="AA14835" s="1"/>
      <c r="AB14835" s="1"/>
      <c r="AC14835" s="1"/>
      <c r="AJ14835" s="1"/>
      <c r="AK14835" s="1"/>
      <c r="AL14835" s="1"/>
    </row>
    <row r="14836">
      <c r="I14836" s="1"/>
      <c r="J14836" s="1"/>
      <c r="K14836" s="1"/>
      <c r="AA14836" s="1"/>
      <c r="AB14836" s="1"/>
      <c r="AC14836" s="1"/>
      <c r="AJ14836" s="1"/>
      <c r="AK14836" s="1"/>
      <c r="AL14836" s="1"/>
    </row>
    <row r="14837">
      <c r="I14837" s="1"/>
      <c r="J14837" s="1"/>
      <c r="K14837" s="1"/>
      <c r="AA14837" s="1"/>
      <c r="AB14837" s="1"/>
      <c r="AC14837" s="1"/>
      <c r="AJ14837" s="1"/>
      <c r="AK14837" s="1"/>
      <c r="AL14837" s="1"/>
    </row>
    <row r="14838">
      <c r="I14838" s="1"/>
      <c r="J14838" s="1"/>
      <c r="K14838" s="1"/>
      <c r="AA14838" s="1"/>
      <c r="AB14838" s="1"/>
      <c r="AC14838" s="1"/>
      <c r="AJ14838" s="1"/>
      <c r="AK14838" s="1"/>
      <c r="AL14838" s="1"/>
    </row>
    <row r="14839">
      <c r="I14839" s="1"/>
      <c r="J14839" s="1"/>
      <c r="K14839" s="1"/>
      <c r="AA14839" s="1"/>
      <c r="AB14839" s="1"/>
      <c r="AC14839" s="1"/>
      <c r="AJ14839" s="1"/>
      <c r="AK14839" s="1"/>
      <c r="AL14839" s="1"/>
    </row>
    <row r="14840">
      <c r="I14840" s="1"/>
      <c r="J14840" s="1"/>
      <c r="K14840" s="1"/>
      <c r="AA14840" s="1"/>
      <c r="AB14840" s="1"/>
      <c r="AC14840" s="1"/>
      <c r="AJ14840" s="1"/>
      <c r="AK14840" s="1"/>
      <c r="AL14840" s="1"/>
    </row>
    <row r="14841">
      <c r="I14841" s="1"/>
      <c r="J14841" s="1"/>
      <c r="K14841" s="1"/>
      <c r="AA14841" s="1"/>
      <c r="AB14841" s="1"/>
      <c r="AC14841" s="1"/>
      <c r="AJ14841" s="1"/>
      <c r="AK14841" s="1"/>
      <c r="AL14841" s="1"/>
    </row>
    <row r="14842">
      <c r="I14842" s="1"/>
      <c r="J14842" s="1"/>
      <c r="K14842" s="1"/>
      <c r="AA14842" s="1"/>
      <c r="AB14842" s="1"/>
      <c r="AC14842" s="1"/>
      <c r="AJ14842" s="1"/>
      <c r="AK14842" s="1"/>
      <c r="AL14842" s="1"/>
    </row>
    <row r="14843">
      <c r="I14843" s="1"/>
      <c r="J14843" s="1"/>
      <c r="K14843" s="1"/>
      <c r="AA14843" s="1"/>
      <c r="AB14843" s="1"/>
      <c r="AC14843" s="1"/>
      <c r="AJ14843" s="1"/>
      <c r="AK14843" s="1"/>
      <c r="AL14843" s="1"/>
    </row>
    <row r="14844">
      <c r="I14844" s="1"/>
      <c r="J14844" s="1"/>
      <c r="K14844" s="1"/>
      <c r="AA14844" s="1"/>
      <c r="AB14844" s="1"/>
      <c r="AC14844" s="1"/>
      <c r="AJ14844" s="1"/>
      <c r="AK14844" s="1"/>
      <c r="AL14844" s="1"/>
    </row>
    <row r="14845">
      <c r="I14845" s="1"/>
      <c r="J14845" s="1"/>
      <c r="K14845" s="1"/>
      <c r="AA14845" s="1"/>
      <c r="AB14845" s="1"/>
      <c r="AC14845" s="1"/>
      <c r="AJ14845" s="1"/>
      <c r="AK14845" s="1"/>
      <c r="AL14845" s="1"/>
    </row>
    <row r="14846">
      <c r="I14846" s="1"/>
      <c r="J14846" s="1"/>
      <c r="K14846" s="1"/>
      <c r="AA14846" s="1"/>
      <c r="AB14846" s="1"/>
      <c r="AC14846" s="1"/>
      <c r="AJ14846" s="1"/>
      <c r="AK14846" s="1"/>
      <c r="AL14846" s="1"/>
    </row>
    <row r="14847">
      <c r="I14847" s="1"/>
      <c r="J14847" s="1"/>
      <c r="K14847" s="1"/>
      <c r="AA14847" s="1"/>
      <c r="AB14847" s="1"/>
      <c r="AC14847" s="1"/>
      <c r="AJ14847" s="1"/>
      <c r="AK14847" s="1"/>
      <c r="AL14847" s="1"/>
    </row>
    <row r="14848">
      <c r="I14848" s="1"/>
      <c r="J14848" s="1"/>
      <c r="K14848" s="1"/>
      <c r="AA14848" s="1"/>
      <c r="AB14848" s="1"/>
      <c r="AC14848" s="1"/>
      <c r="AJ14848" s="1"/>
      <c r="AK14848" s="1"/>
      <c r="AL14848" s="1"/>
    </row>
    <row r="14849">
      <c r="I14849" s="1"/>
      <c r="J14849" s="1"/>
      <c r="K14849" s="1"/>
      <c r="AA14849" s="1"/>
      <c r="AB14849" s="1"/>
      <c r="AC14849" s="1"/>
      <c r="AJ14849" s="1"/>
      <c r="AK14849" s="1"/>
      <c r="AL14849" s="1"/>
    </row>
    <row r="14850">
      <c r="I14850" s="1"/>
      <c r="J14850" s="1"/>
      <c r="K14850" s="1"/>
      <c r="AA14850" s="1"/>
      <c r="AB14850" s="1"/>
      <c r="AC14850" s="1"/>
      <c r="AJ14850" s="1"/>
      <c r="AK14850" s="1"/>
      <c r="AL14850" s="1"/>
    </row>
    <row r="14851">
      <c r="I14851" s="1"/>
      <c r="J14851" s="1"/>
      <c r="K14851" s="1"/>
      <c r="AA14851" s="1"/>
      <c r="AB14851" s="1"/>
      <c r="AC14851" s="1"/>
      <c r="AJ14851" s="1"/>
      <c r="AK14851" s="1"/>
      <c r="AL14851" s="1"/>
    </row>
    <row r="14852">
      <c r="I14852" s="1"/>
      <c r="J14852" s="1"/>
      <c r="K14852" s="1"/>
      <c r="AA14852" s="1"/>
      <c r="AB14852" s="1"/>
      <c r="AC14852" s="1"/>
      <c r="AJ14852" s="1"/>
      <c r="AK14852" s="1"/>
      <c r="AL14852" s="1"/>
    </row>
    <row r="14853">
      <c r="I14853" s="1"/>
      <c r="J14853" s="1"/>
      <c r="K14853" s="1"/>
      <c r="AA14853" s="1"/>
      <c r="AB14853" s="1"/>
      <c r="AC14853" s="1"/>
      <c r="AJ14853" s="1"/>
      <c r="AK14853" s="1"/>
      <c r="AL14853" s="1"/>
    </row>
    <row r="14854">
      <c r="I14854" s="1"/>
      <c r="J14854" s="1"/>
      <c r="K14854" s="1"/>
      <c r="AA14854" s="1"/>
      <c r="AB14854" s="1"/>
      <c r="AC14854" s="1"/>
      <c r="AJ14854" s="1"/>
      <c r="AK14854" s="1"/>
      <c r="AL14854" s="1"/>
    </row>
    <row r="14855">
      <c r="I14855" s="1"/>
      <c r="J14855" s="1"/>
      <c r="K14855" s="1"/>
      <c r="AA14855" s="1"/>
      <c r="AB14855" s="1"/>
      <c r="AC14855" s="1"/>
      <c r="AJ14855" s="1"/>
      <c r="AK14855" s="1"/>
      <c r="AL14855" s="1"/>
    </row>
    <row r="14856">
      <c r="I14856" s="1"/>
      <c r="J14856" s="1"/>
      <c r="K14856" s="1"/>
      <c r="AA14856" s="1"/>
      <c r="AB14856" s="1"/>
      <c r="AC14856" s="1"/>
      <c r="AJ14856" s="1"/>
      <c r="AK14856" s="1"/>
      <c r="AL14856" s="1"/>
    </row>
    <row r="14857">
      <c r="I14857" s="1"/>
      <c r="J14857" s="1"/>
      <c r="K14857" s="1"/>
      <c r="AA14857" s="1"/>
      <c r="AB14857" s="1"/>
      <c r="AC14857" s="1"/>
      <c r="AJ14857" s="1"/>
      <c r="AK14857" s="1"/>
      <c r="AL14857" s="1"/>
    </row>
    <row r="14858">
      <c r="I14858" s="1"/>
      <c r="J14858" s="1"/>
      <c r="K14858" s="1"/>
      <c r="AA14858" s="1"/>
      <c r="AB14858" s="1"/>
      <c r="AC14858" s="1"/>
      <c r="AJ14858" s="1"/>
      <c r="AK14858" s="1"/>
      <c r="AL14858" s="1"/>
    </row>
    <row r="14859">
      <c r="I14859" s="1"/>
      <c r="J14859" s="1"/>
      <c r="K14859" s="1"/>
      <c r="AA14859" s="1"/>
      <c r="AB14859" s="1"/>
      <c r="AC14859" s="1"/>
      <c r="AJ14859" s="1"/>
      <c r="AK14859" s="1"/>
      <c r="AL14859" s="1"/>
    </row>
    <row r="14860">
      <c r="I14860" s="1"/>
      <c r="J14860" s="1"/>
      <c r="K14860" s="1"/>
      <c r="AA14860" s="1"/>
      <c r="AB14860" s="1"/>
      <c r="AC14860" s="1"/>
      <c r="AJ14860" s="1"/>
      <c r="AK14860" s="1"/>
      <c r="AL14860" s="1"/>
    </row>
    <row r="14861">
      <c r="I14861" s="1"/>
      <c r="J14861" s="1"/>
      <c r="K14861" s="1"/>
      <c r="AA14861" s="1"/>
      <c r="AB14861" s="1"/>
      <c r="AC14861" s="1"/>
      <c r="AJ14861" s="1"/>
      <c r="AK14861" s="1"/>
      <c r="AL14861" s="1"/>
    </row>
    <row r="14862">
      <c r="I14862" s="1"/>
      <c r="J14862" s="1"/>
      <c r="K14862" s="1"/>
      <c r="AA14862" s="1"/>
      <c r="AB14862" s="1"/>
      <c r="AC14862" s="1"/>
      <c r="AJ14862" s="1"/>
      <c r="AK14862" s="1"/>
      <c r="AL14862" s="1"/>
    </row>
    <row r="14863">
      <c r="I14863" s="1"/>
      <c r="J14863" s="1"/>
      <c r="K14863" s="1"/>
      <c r="AA14863" s="1"/>
      <c r="AB14863" s="1"/>
      <c r="AC14863" s="1"/>
      <c r="AJ14863" s="1"/>
      <c r="AK14863" s="1"/>
      <c r="AL14863" s="1"/>
    </row>
    <row r="14864">
      <c r="I14864" s="1"/>
      <c r="J14864" s="1"/>
      <c r="K14864" s="1"/>
      <c r="AA14864" s="1"/>
      <c r="AB14864" s="1"/>
      <c r="AC14864" s="1"/>
      <c r="AJ14864" s="1"/>
      <c r="AK14864" s="1"/>
      <c r="AL14864" s="1"/>
    </row>
    <row r="14865">
      <c r="I14865" s="1"/>
      <c r="J14865" s="1"/>
      <c r="K14865" s="1"/>
      <c r="AA14865" s="1"/>
      <c r="AB14865" s="1"/>
      <c r="AC14865" s="1"/>
      <c r="AJ14865" s="1"/>
      <c r="AK14865" s="1"/>
      <c r="AL14865" s="1"/>
    </row>
    <row r="14866">
      <c r="I14866" s="1"/>
      <c r="J14866" s="1"/>
      <c r="K14866" s="1"/>
      <c r="AA14866" s="1"/>
      <c r="AB14866" s="1"/>
      <c r="AC14866" s="1"/>
      <c r="AJ14866" s="1"/>
      <c r="AK14866" s="1"/>
      <c r="AL14866" s="1"/>
    </row>
    <row r="14867">
      <c r="I14867" s="1"/>
      <c r="J14867" s="1"/>
      <c r="K14867" s="1"/>
      <c r="AA14867" s="1"/>
      <c r="AB14867" s="1"/>
      <c r="AC14867" s="1"/>
      <c r="AJ14867" s="1"/>
      <c r="AK14867" s="1"/>
      <c r="AL14867" s="1"/>
    </row>
    <row r="14868">
      <c r="I14868" s="1"/>
      <c r="J14868" s="1"/>
      <c r="K14868" s="1"/>
      <c r="AA14868" s="1"/>
      <c r="AB14868" s="1"/>
      <c r="AC14868" s="1"/>
      <c r="AJ14868" s="1"/>
      <c r="AK14868" s="1"/>
      <c r="AL14868" s="1"/>
    </row>
    <row r="14869">
      <c r="I14869" s="1"/>
      <c r="J14869" s="1"/>
      <c r="K14869" s="1"/>
      <c r="AA14869" s="1"/>
      <c r="AB14869" s="1"/>
      <c r="AC14869" s="1"/>
      <c r="AJ14869" s="1"/>
      <c r="AK14869" s="1"/>
      <c r="AL14869" s="1"/>
    </row>
    <row r="14870">
      <c r="I14870" s="1"/>
      <c r="J14870" s="1"/>
      <c r="K14870" s="1"/>
      <c r="AA14870" s="1"/>
      <c r="AB14870" s="1"/>
      <c r="AC14870" s="1"/>
      <c r="AJ14870" s="1"/>
      <c r="AK14870" s="1"/>
      <c r="AL14870" s="1"/>
    </row>
    <row r="14871">
      <c r="I14871" s="1"/>
      <c r="J14871" s="1"/>
      <c r="K14871" s="1"/>
      <c r="AA14871" s="1"/>
      <c r="AB14871" s="1"/>
      <c r="AC14871" s="1"/>
      <c r="AJ14871" s="1"/>
      <c r="AK14871" s="1"/>
      <c r="AL14871" s="1"/>
    </row>
    <row r="14872">
      <c r="I14872" s="1"/>
      <c r="J14872" s="1"/>
      <c r="K14872" s="1"/>
      <c r="AA14872" s="1"/>
      <c r="AB14872" s="1"/>
      <c r="AC14872" s="1"/>
      <c r="AJ14872" s="1"/>
      <c r="AK14872" s="1"/>
      <c r="AL14872" s="1"/>
    </row>
    <row r="14873">
      <c r="I14873" s="1"/>
      <c r="J14873" s="1"/>
      <c r="K14873" s="1"/>
      <c r="AA14873" s="1"/>
      <c r="AB14873" s="1"/>
      <c r="AC14873" s="1"/>
      <c r="AJ14873" s="1"/>
      <c r="AK14873" s="1"/>
      <c r="AL14873" s="1"/>
    </row>
    <row r="14874">
      <c r="I14874" s="1"/>
      <c r="J14874" s="1"/>
      <c r="K14874" s="1"/>
      <c r="AA14874" s="1"/>
      <c r="AB14874" s="1"/>
      <c r="AC14874" s="1"/>
      <c r="AJ14874" s="1"/>
      <c r="AK14874" s="1"/>
      <c r="AL14874" s="1"/>
    </row>
    <row r="14875">
      <c r="I14875" s="1"/>
      <c r="J14875" s="1"/>
      <c r="K14875" s="1"/>
      <c r="AA14875" s="1"/>
      <c r="AB14875" s="1"/>
      <c r="AC14875" s="1"/>
      <c r="AJ14875" s="1"/>
      <c r="AK14875" s="1"/>
      <c r="AL14875" s="1"/>
    </row>
    <row r="14876">
      <c r="I14876" s="1"/>
      <c r="J14876" s="1"/>
      <c r="K14876" s="1"/>
      <c r="AA14876" s="1"/>
      <c r="AB14876" s="1"/>
      <c r="AC14876" s="1"/>
      <c r="AJ14876" s="1"/>
      <c r="AK14876" s="1"/>
      <c r="AL14876" s="1"/>
    </row>
    <row r="14877">
      <c r="I14877" s="1"/>
      <c r="J14877" s="1"/>
      <c r="K14877" s="1"/>
      <c r="AA14877" s="1"/>
      <c r="AB14877" s="1"/>
      <c r="AC14877" s="1"/>
      <c r="AJ14877" s="1"/>
      <c r="AK14877" s="1"/>
      <c r="AL14877" s="1"/>
    </row>
    <row r="14878">
      <c r="I14878" s="1"/>
      <c r="J14878" s="1"/>
      <c r="K14878" s="1"/>
      <c r="AA14878" s="1"/>
      <c r="AB14878" s="1"/>
      <c r="AC14878" s="1"/>
      <c r="AJ14878" s="1"/>
      <c r="AK14878" s="1"/>
      <c r="AL14878" s="1"/>
    </row>
    <row r="14879">
      <c r="I14879" s="1"/>
      <c r="J14879" s="1"/>
      <c r="K14879" s="1"/>
      <c r="AA14879" s="1"/>
      <c r="AB14879" s="1"/>
      <c r="AC14879" s="1"/>
      <c r="AJ14879" s="1"/>
      <c r="AK14879" s="1"/>
      <c r="AL14879" s="1"/>
    </row>
    <row r="14880">
      <c r="I14880" s="1"/>
      <c r="J14880" s="1"/>
      <c r="K14880" s="1"/>
      <c r="AA14880" s="1"/>
      <c r="AB14880" s="1"/>
      <c r="AC14880" s="1"/>
      <c r="AJ14880" s="1"/>
      <c r="AK14880" s="1"/>
      <c r="AL14880" s="1"/>
    </row>
    <row r="14881">
      <c r="I14881" s="1"/>
      <c r="J14881" s="1"/>
      <c r="K14881" s="1"/>
      <c r="AA14881" s="1"/>
      <c r="AB14881" s="1"/>
      <c r="AC14881" s="1"/>
      <c r="AJ14881" s="1"/>
      <c r="AK14881" s="1"/>
      <c r="AL14881" s="1"/>
    </row>
    <row r="14882">
      <c r="I14882" s="1"/>
      <c r="J14882" s="1"/>
      <c r="K14882" s="1"/>
      <c r="AA14882" s="1"/>
      <c r="AB14882" s="1"/>
      <c r="AC14882" s="1"/>
      <c r="AJ14882" s="1"/>
      <c r="AK14882" s="1"/>
      <c r="AL14882" s="1"/>
    </row>
    <row r="14883">
      <c r="I14883" s="1"/>
      <c r="J14883" s="1"/>
      <c r="K14883" s="1"/>
      <c r="AA14883" s="1"/>
      <c r="AB14883" s="1"/>
      <c r="AC14883" s="1"/>
      <c r="AJ14883" s="1"/>
      <c r="AK14883" s="1"/>
      <c r="AL14883" s="1"/>
    </row>
    <row r="14884">
      <c r="I14884" s="1"/>
      <c r="J14884" s="1"/>
      <c r="K14884" s="1"/>
      <c r="AA14884" s="1"/>
      <c r="AB14884" s="1"/>
      <c r="AC14884" s="1"/>
      <c r="AJ14884" s="1"/>
      <c r="AK14884" s="1"/>
      <c r="AL14884" s="1"/>
    </row>
    <row r="14885">
      <c r="I14885" s="1"/>
      <c r="J14885" s="1"/>
      <c r="K14885" s="1"/>
      <c r="AA14885" s="1"/>
      <c r="AB14885" s="1"/>
      <c r="AC14885" s="1"/>
      <c r="AJ14885" s="1"/>
      <c r="AK14885" s="1"/>
      <c r="AL14885" s="1"/>
    </row>
    <row r="14886">
      <c r="I14886" s="1"/>
      <c r="J14886" s="1"/>
      <c r="K14886" s="1"/>
      <c r="AA14886" s="1"/>
      <c r="AB14886" s="1"/>
      <c r="AC14886" s="1"/>
      <c r="AJ14886" s="1"/>
      <c r="AK14886" s="1"/>
      <c r="AL14886" s="1"/>
    </row>
    <row r="14887">
      <c r="I14887" s="1"/>
      <c r="J14887" s="1"/>
      <c r="K14887" s="1"/>
      <c r="AA14887" s="1"/>
      <c r="AB14887" s="1"/>
      <c r="AC14887" s="1"/>
      <c r="AJ14887" s="1"/>
      <c r="AK14887" s="1"/>
      <c r="AL14887" s="1"/>
    </row>
    <row r="14888">
      <c r="I14888" s="1"/>
      <c r="J14888" s="1"/>
      <c r="K14888" s="1"/>
      <c r="AA14888" s="1"/>
      <c r="AB14888" s="1"/>
      <c r="AC14888" s="1"/>
      <c r="AJ14888" s="1"/>
      <c r="AK14888" s="1"/>
      <c r="AL14888" s="1"/>
    </row>
    <row r="14889">
      <c r="I14889" s="1"/>
      <c r="J14889" s="1"/>
      <c r="K14889" s="1"/>
      <c r="AA14889" s="1"/>
      <c r="AB14889" s="1"/>
      <c r="AC14889" s="1"/>
      <c r="AJ14889" s="1"/>
      <c r="AK14889" s="1"/>
      <c r="AL14889" s="1"/>
    </row>
    <row r="14890">
      <c r="I14890" s="1"/>
      <c r="J14890" s="1"/>
      <c r="K14890" s="1"/>
      <c r="AA14890" s="1"/>
      <c r="AB14890" s="1"/>
      <c r="AC14890" s="1"/>
      <c r="AJ14890" s="1"/>
      <c r="AK14890" s="1"/>
      <c r="AL14890" s="1"/>
    </row>
    <row r="14891">
      <c r="I14891" s="1"/>
      <c r="J14891" s="1"/>
      <c r="K14891" s="1"/>
      <c r="AA14891" s="1"/>
      <c r="AB14891" s="1"/>
      <c r="AC14891" s="1"/>
      <c r="AJ14891" s="1"/>
      <c r="AK14891" s="1"/>
      <c r="AL14891" s="1"/>
    </row>
    <row r="14892">
      <c r="I14892" s="1"/>
      <c r="J14892" s="1"/>
      <c r="K14892" s="1"/>
      <c r="AA14892" s="1"/>
      <c r="AB14892" s="1"/>
      <c r="AC14892" s="1"/>
      <c r="AJ14892" s="1"/>
      <c r="AK14892" s="1"/>
      <c r="AL14892" s="1"/>
    </row>
    <row r="14893">
      <c r="I14893" s="1"/>
      <c r="J14893" s="1"/>
      <c r="K14893" s="1"/>
      <c r="AA14893" s="1"/>
      <c r="AB14893" s="1"/>
      <c r="AC14893" s="1"/>
      <c r="AJ14893" s="1"/>
      <c r="AK14893" s="1"/>
      <c r="AL14893" s="1"/>
    </row>
    <row r="14894">
      <c r="I14894" s="1"/>
      <c r="J14894" s="1"/>
      <c r="K14894" s="1"/>
      <c r="AA14894" s="1"/>
      <c r="AB14894" s="1"/>
      <c r="AC14894" s="1"/>
      <c r="AJ14894" s="1"/>
      <c r="AK14894" s="1"/>
      <c r="AL14894" s="1"/>
    </row>
    <row r="14895">
      <c r="I14895" s="1"/>
      <c r="J14895" s="1"/>
      <c r="K14895" s="1"/>
      <c r="AA14895" s="1"/>
      <c r="AB14895" s="1"/>
      <c r="AC14895" s="1"/>
      <c r="AJ14895" s="1"/>
      <c r="AK14895" s="1"/>
      <c r="AL14895" s="1"/>
    </row>
    <row r="14896">
      <c r="I14896" s="1"/>
      <c r="J14896" s="1"/>
      <c r="K14896" s="1"/>
      <c r="AA14896" s="1"/>
      <c r="AB14896" s="1"/>
      <c r="AC14896" s="1"/>
      <c r="AJ14896" s="1"/>
      <c r="AK14896" s="1"/>
      <c r="AL14896" s="1"/>
    </row>
    <row r="14897">
      <c r="I14897" s="1"/>
      <c r="J14897" s="1"/>
      <c r="K14897" s="1"/>
      <c r="AA14897" s="1"/>
      <c r="AB14897" s="1"/>
      <c r="AC14897" s="1"/>
      <c r="AJ14897" s="1"/>
      <c r="AK14897" s="1"/>
      <c r="AL14897" s="1"/>
    </row>
    <row r="14898">
      <c r="I14898" s="1"/>
      <c r="J14898" s="1"/>
      <c r="K14898" s="1"/>
      <c r="AA14898" s="1"/>
      <c r="AB14898" s="1"/>
      <c r="AC14898" s="1"/>
      <c r="AJ14898" s="1"/>
      <c r="AK14898" s="1"/>
      <c r="AL14898" s="1"/>
    </row>
    <row r="14899">
      <c r="I14899" s="1"/>
      <c r="J14899" s="1"/>
      <c r="K14899" s="1"/>
      <c r="AA14899" s="1"/>
      <c r="AB14899" s="1"/>
      <c r="AC14899" s="1"/>
      <c r="AJ14899" s="1"/>
      <c r="AK14899" s="1"/>
      <c r="AL14899" s="1"/>
    </row>
    <row r="14900">
      <c r="I14900" s="1"/>
      <c r="J14900" s="1"/>
      <c r="K14900" s="1"/>
      <c r="AA14900" s="1"/>
      <c r="AB14900" s="1"/>
      <c r="AC14900" s="1"/>
      <c r="AJ14900" s="1"/>
      <c r="AK14900" s="1"/>
      <c r="AL14900" s="1"/>
    </row>
    <row r="14901">
      <c r="I14901" s="1"/>
      <c r="J14901" s="1"/>
      <c r="K14901" s="1"/>
      <c r="AA14901" s="1"/>
      <c r="AB14901" s="1"/>
      <c r="AC14901" s="1"/>
      <c r="AJ14901" s="1"/>
      <c r="AK14901" s="1"/>
      <c r="AL14901" s="1"/>
    </row>
    <row r="14902">
      <c r="I14902" s="1"/>
      <c r="J14902" s="1"/>
      <c r="K14902" s="1"/>
      <c r="AA14902" s="1"/>
      <c r="AB14902" s="1"/>
      <c r="AC14902" s="1"/>
      <c r="AJ14902" s="1"/>
      <c r="AK14902" s="1"/>
      <c r="AL14902" s="1"/>
    </row>
    <row r="14903">
      <c r="I14903" s="1"/>
      <c r="J14903" s="1"/>
      <c r="K14903" s="1"/>
      <c r="AA14903" s="1"/>
      <c r="AB14903" s="1"/>
      <c r="AC14903" s="1"/>
      <c r="AJ14903" s="1"/>
      <c r="AK14903" s="1"/>
      <c r="AL14903" s="1"/>
    </row>
    <row r="14904">
      <c r="I14904" s="1"/>
      <c r="J14904" s="1"/>
      <c r="K14904" s="1"/>
      <c r="AA14904" s="1"/>
      <c r="AB14904" s="1"/>
      <c r="AC14904" s="1"/>
      <c r="AJ14904" s="1"/>
      <c r="AK14904" s="1"/>
      <c r="AL14904" s="1"/>
    </row>
    <row r="14905">
      <c r="I14905" s="1"/>
      <c r="J14905" s="1"/>
      <c r="K14905" s="1"/>
      <c r="AA14905" s="1"/>
      <c r="AB14905" s="1"/>
      <c r="AC14905" s="1"/>
      <c r="AJ14905" s="1"/>
      <c r="AK14905" s="1"/>
      <c r="AL14905" s="1"/>
    </row>
    <row r="14906">
      <c r="I14906" s="1"/>
      <c r="J14906" s="1"/>
      <c r="K14906" s="1"/>
      <c r="AA14906" s="1"/>
      <c r="AB14906" s="1"/>
      <c r="AC14906" s="1"/>
      <c r="AJ14906" s="1"/>
      <c r="AK14906" s="1"/>
      <c r="AL14906" s="1"/>
    </row>
    <row r="14907">
      <c r="I14907" s="1"/>
      <c r="J14907" s="1"/>
      <c r="K14907" s="1"/>
      <c r="AA14907" s="1"/>
      <c r="AB14907" s="1"/>
      <c r="AC14907" s="1"/>
      <c r="AJ14907" s="1"/>
      <c r="AK14907" s="1"/>
      <c r="AL14907" s="1"/>
    </row>
    <row r="14908">
      <c r="I14908" s="1"/>
      <c r="J14908" s="1"/>
      <c r="K14908" s="1"/>
      <c r="AA14908" s="1"/>
      <c r="AB14908" s="1"/>
      <c r="AC14908" s="1"/>
      <c r="AJ14908" s="1"/>
      <c r="AK14908" s="1"/>
      <c r="AL14908" s="1"/>
    </row>
    <row r="14909">
      <c r="I14909" s="1"/>
      <c r="J14909" s="1"/>
      <c r="K14909" s="1"/>
      <c r="AA14909" s="1"/>
      <c r="AB14909" s="1"/>
      <c r="AC14909" s="1"/>
      <c r="AJ14909" s="1"/>
      <c r="AK14909" s="1"/>
      <c r="AL14909" s="1"/>
    </row>
    <row r="14910">
      <c r="I14910" s="1"/>
      <c r="J14910" s="1"/>
      <c r="K14910" s="1"/>
      <c r="AA14910" s="1"/>
      <c r="AB14910" s="1"/>
      <c r="AC14910" s="1"/>
      <c r="AJ14910" s="1"/>
      <c r="AK14910" s="1"/>
      <c r="AL14910" s="1"/>
    </row>
    <row r="14911">
      <c r="I14911" s="1"/>
      <c r="J14911" s="1"/>
      <c r="K14911" s="1"/>
      <c r="AA14911" s="1"/>
      <c r="AB14911" s="1"/>
      <c r="AC14911" s="1"/>
      <c r="AJ14911" s="1"/>
      <c r="AK14911" s="1"/>
      <c r="AL14911" s="1"/>
    </row>
    <row r="14912">
      <c r="I14912" s="1"/>
      <c r="J14912" s="1"/>
      <c r="K14912" s="1"/>
      <c r="AA14912" s="1"/>
      <c r="AB14912" s="1"/>
      <c r="AC14912" s="1"/>
      <c r="AJ14912" s="1"/>
      <c r="AK14912" s="1"/>
      <c r="AL14912" s="1"/>
    </row>
    <row r="14913">
      <c r="I14913" s="1"/>
      <c r="J14913" s="1"/>
      <c r="K14913" s="1"/>
      <c r="AA14913" s="1"/>
      <c r="AB14913" s="1"/>
      <c r="AC14913" s="1"/>
      <c r="AJ14913" s="1"/>
      <c r="AK14913" s="1"/>
      <c r="AL14913" s="1"/>
    </row>
    <row r="14914">
      <c r="I14914" s="1"/>
      <c r="J14914" s="1"/>
      <c r="K14914" s="1"/>
      <c r="AA14914" s="1"/>
      <c r="AB14914" s="1"/>
      <c r="AC14914" s="1"/>
      <c r="AJ14914" s="1"/>
      <c r="AK14914" s="1"/>
      <c r="AL14914" s="1"/>
    </row>
    <row r="14915">
      <c r="I14915" s="1"/>
      <c r="J14915" s="1"/>
      <c r="K14915" s="1"/>
      <c r="AA14915" s="1"/>
      <c r="AB14915" s="1"/>
      <c r="AC14915" s="1"/>
      <c r="AJ14915" s="1"/>
      <c r="AK14915" s="1"/>
      <c r="AL14915" s="1"/>
    </row>
    <row r="14916">
      <c r="I14916" s="1"/>
      <c r="J14916" s="1"/>
      <c r="K14916" s="1"/>
      <c r="AA14916" s="1"/>
      <c r="AB14916" s="1"/>
      <c r="AC14916" s="1"/>
      <c r="AJ14916" s="1"/>
      <c r="AK14916" s="1"/>
      <c r="AL14916" s="1"/>
    </row>
    <row r="14917">
      <c r="I14917" s="1"/>
      <c r="J14917" s="1"/>
      <c r="K14917" s="1"/>
      <c r="AA14917" s="1"/>
      <c r="AB14917" s="1"/>
      <c r="AC14917" s="1"/>
      <c r="AJ14917" s="1"/>
      <c r="AK14917" s="1"/>
      <c r="AL14917" s="1"/>
    </row>
    <row r="14918">
      <c r="I14918" s="1"/>
      <c r="J14918" s="1"/>
      <c r="K14918" s="1"/>
      <c r="AA14918" s="1"/>
      <c r="AB14918" s="1"/>
      <c r="AC14918" s="1"/>
      <c r="AJ14918" s="1"/>
      <c r="AK14918" s="1"/>
      <c r="AL14918" s="1"/>
    </row>
    <row r="14919">
      <c r="I14919" s="1"/>
      <c r="J14919" s="1"/>
      <c r="K14919" s="1"/>
      <c r="AA14919" s="1"/>
      <c r="AB14919" s="1"/>
      <c r="AC14919" s="1"/>
      <c r="AJ14919" s="1"/>
      <c r="AK14919" s="1"/>
      <c r="AL14919" s="1"/>
    </row>
    <row r="14920">
      <c r="I14920" s="1"/>
      <c r="J14920" s="1"/>
      <c r="K14920" s="1"/>
      <c r="AA14920" s="1"/>
      <c r="AB14920" s="1"/>
      <c r="AC14920" s="1"/>
      <c r="AJ14920" s="1"/>
      <c r="AK14920" s="1"/>
      <c r="AL14920" s="1"/>
    </row>
    <row r="14921">
      <c r="I14921" s="1"/>
      <c r="J14921" s="1"/>
      <c r="K14921" s="1"/>
      <c r="AA14921" s="1"/>
      <c r="AB14921" s="1"/>
      <c r="AC14921" s="1"/>
      <c r="AJ14921" s="1"/>
      <c r="AK14921" s="1"/>
      <c r="AL14921" s="1"/>
    </row>
    <row r="14922">
      <c r="I14922" s="1"/>
      <c r="J14922" s="1"/>
      <c r="K14922" s="1"/>
      <c r="AA14922" s="1"/>
      <c r="AB14922" s="1"/>
      <c r="AC14922" s="1"/>
      <c r="AJ14922" s="1"/>
      <c r="AK14922" s="1"/>
      <c r="AL14922" s="1"/>
    </row>
    <row r="14923">
      <c r="I14923" s="1"/>
      <c r="J14923" s="1"/>
      <c r="K14923" s="1"/>
      <c r="AA14923" s="1"/>
      <c r="AB14923" s="1"/>
      <c r="AC14923" s="1"/>
      <c r="AJ14923" s="1"/>
      <c r="AK14923" s="1"/>
      <c r="AL14923" s="1"/>
    </row>
    <row r="14924">
      <c r="I14924" s="1"/>
      <c r="J14924" s="1"/>
      <c r="K14924" s="1"/>
      <c r="AA14924" s="1"/>
      <c r="AB14924" s="1"/>
      <c r="AC14924" s="1"/>
      <c r="AJ14924" s="1"/>
      <c r="AK14924" s="1"/>
      <c r="AL14924" s="1"/>
    </row>
    <row r="14925">
      <c r="I14925" s="1"/>
      <c r="J14925" s="1"/>
      <c r="K14925" s="1"/>
      <c r="AA14925" s="1"/>
      <c r="AB14925" s="1"/>
      <c r="AC14925" s="1"/>
      <c r="AJ14925" s="1"/>
      <c r="AK14925" s="1"/>
      <c r="AL14925" s="1"/>
    </row>
    <row r="14926">
      <c r="I14926" s="1"/>
      <c r="J14926" s="1"/>
      <c r="K14926" s="1"/>
      <c r="AA14926" s="1"/>
      <c r="AB14926" s="1"/>
      <c r="AC14926" s="1"/>
      <c r="AJ14926" s="1"/>
      <c r="AK14926" s="1"/>
      <c r="AL14926" s="1"/>
    </row>
    <row r="14927">
      <c r="I14927" s="1"/>
      <c r="J14927" s="1"/>
      <c r="K14927" s="1"/>
      <c r="AA14927" s="1"/>
      <c r="AB14927" s="1"/>
      <c r="AC14927" s="1"/>
      <c r="AJ14927" s="1"/>
      <c r="AK14927" s="1"/>
      <c r="AL14927" s="1"/>
    </row>
    <row r="14928">
      <c r="I14928" s="1"/>
      <c r="J14928" s="1"/>
      <c r="K14928" s="1"/>
      <c r="AA14928" s="1"/>
      <c r="AB14928" s="1"/>
      <c r="AC14928" s="1"/>
      <c r="AJ14928" s="1"/>
      <c r="AK14928" s="1"/>
      <c r="AL14928" s="1"/>
    </row>
    <row r="14929">
      <c r="I14929" s="1"/>
      <c r="J14929" s="1"/>
      <c r="K14929" s="1"/>
      <c r="AA14929" s="1"/>
      <c r="AB14929" s="1"/>
      <c r="AC14929" s="1"/>
      <c r="AJ14929" s="1"/>
      <c r="AK14929" s="1"/>
      <c r="AL14929" s="1"/>
    </row>
    <row r="14930">
      <c r="I14930" s="1"/>
      <c r="J14930" s="1"/>
      <c r="K14930" s="1"/>
      <c r="AA14930" s="1"/>
      <c r="AB14930" s="1"/>
      <c r="AC14930" s="1"/>
      <c r="AJ14930" s="1"/>
      <c r="AK14930" s="1"/>
      <c r="AL14930" s="1"/>
    </row>
    <row r="14931">
      <c r="I14931" s="1"/>
      <c r="J14931" s="1"/>
      <c r="K14931" s="1"/>
      <c r="AA14931" s="1"/>
      <c r="AB14931" s="1"/>
      <c r="AC14931" s="1"/>
      <c r="AJ14931" s="1"/>
      <c r="AK14931" s="1"/>
      <c r="AL14931" s="1"/>
    </row>
    <row r="14932">
      <c r="I14932" s="1"/>
      <c r="J14932" s="1"/>
      <c r="K14932" s="1"/>
      <c r="AA14932" s="1"/>
      <c r="AB14932" s="1"/>
      <c r="AC14932" s="1"/>
      <c r="AJ14932" s="1"/>
      <c r="AK14932" s="1"/>
      <c r="AL14932" s="1"/>
    </row>
    <row r="14933">
      <c r="I14933" s="1"/>
      <c r="J14933" s="1"/>
      <c r="K14933" s="1"/>
      <c r="AA14933" s="1"/>
      <c r="AB14933" s="1"/>
      <c r="AC14933" s="1"/>
      <c r="AJ14933" s="1"/>
      <c r="AK14933" s="1"/>
      <c r="AL14933" s="1"/>
    </row>
    <row r="14934">
      <c r="I14934" s="1"/>
      <c r="J14934" s="1"/>
      <c r="K14934" s="1"/>
      <c r="AA14934" s="1"/>
      <c r="AB14934" s="1"/>
      <c r="AC14934" s="1"/>
      <c r="AJ14934" s="1"/>
      <c r="AK14934" s="1"/>
      <c r="AL14934" s="1"/>
    </row>
    <row r="14935">
      <c r="I14935" s="1"/>
      <c r="J14935" s="1"/>
      <c r="K14935" s="1"/>
      <c r="AA14935" s="1"/>
      <c r="AB14935" s="1"/>
      <c r="AC14935" s="1"/>
      <c r="AJ14935" s="1"/>
      <c r="AK14935" s="1"/>
      <c r="AL14935" s="1"/>
    </row>
    <row r="14936">
      <c r="I14936" s="1"/>
      <c r="J14936" s="1"/>
      <c r="K14936" s="1"/>
      <c r="AA14936" s="1"/>
      <c r="AB14936" s="1"/>
      <c r="AC14936" s="1"/>
      <c r="AJ14936" s="1"/>
      <c r="AK14936" s="1"/>
      <c r="AL14936" s="1"/>
    </row>
    <row r="14937">
      <c r="I14937" s="1"/>
      <c r="J14937" s="1"/>
      <c r="K14937" s="1"/>
      <c r="AA14937" s="1"/>
      <c r="AB14937" s="1"/>
      <c r="AC14937" s="1"/>
      <c r="AJ14937" s="1"/>
      <c r="AK14937" s="1"/>
      <c r="AL14937" s="1"/>
    </row>
    <row r="14938">
      <c r="I14938" s="1"/>
      <c r="J14938" s="1"/>
      <c r="K14938" s="1"/>
      <c r="AA14938" s="1"/>
      <c r="AB14938" s="1"/>
      <c r="AC14938" s="1"/>
      <c r="AJ14938" s="1"/>
      <c r="AK14938" s="1"/>
      <c r="AL14938" s="1"/>
    </row>
    <row r="14939">
      <c r="I14939" s="1"/>
      <c r="J14939" s="1"/>
      <c r="K14939" s="1"/>
      <c r="AA14939" s="1"/>
      <c r="AB14939" s="1"/>
      <c r="AC14939" s="1"/>
      <c r="AJ14939" s="1"/>
      <c r="AK14939" s="1"/>
      <c r="AL14939" s="1"/>
    </row>
    <row r="14940">
      <c r="I14940" s="1"/>
      <c r="J14940" s="1"/>
      <c r="K14940" s="1"/>
      <c r="AA14940" s="1"/>
      <c r="AB14940" s="1"/>
      <c r="AC14940" s="1"/>
      <c r="AJ14940" s="1"/>
      <c r="AK14940" s="1"/>
      <c r="AL14940" s="1"/>
    </row>
    <row r="14941">
      <c r="I14941" s="1"/>
      <c r="J14941" s="1"/>
      <c r="K14941" s="1"/>
      <c r="AA14941" s="1"/>
      <c r="AB14941" s="1"/>
      <c r="AC14941" s="1"/>
      <c r="AJ14941" s="1"/>
      <c r="AK14941" s="1"/>
      <c r="AL14941" s="1"/>
    </row>
    <row r="14942">
      <c r="I14942" s="1"/>
      <c r="J14942" s="1"/>
      <c r="K14942" s="1"/>
      <c r="AA14942" s="1"/>
      <c r="AB14942" s="1"/>
      <c r="AC14942" s="1"/>
      <c r="AJ14942" s="1"/>
      <c r="AK14942" s="1"/>
      <c r="AL14942" s="1"/>
    </row>
    <row r="14943">
      <c r="I14943" s="1"/>
      <c r="J14943" s="1"/>
      <c r="K14943" s="1"/>
      <c r="AA14943" s="1"/>
      <c r="AB14943" s="1"/>
      <c r="AC14943" s="1"/>
      <c r="AJ14943" s="1"/>
      <c r="AK14943" s="1"/>
      <c r="AL14943" s="1"/>
    </row>
    <row r="14944">
      <c r="I14944" s="1"/>
      <c r="J14944" s="1"/>
      <c r="K14944" s="1"/>
      <c r="AA14944" s="1"/>
      <c r="AB14944" s="1"/>
      <c r="AC14944" s="1"/>
      <c r="AJ14944" s="1"/>
      <c r="AK14944" s="1"/>
      <c r="AL14944" s="1"/>
    </row>
    <row r="14945">
      <c r="I14945" s="1"/>
      <c r="J14945" s="1"/>
      <c r="K14945" s="1"/>
      <c r="AA14945" s="1"/>
      <c r="AB14945" s="1"/>
      <c r="AC14945" s="1"/>
      <c r="AJ14945" s="1"/>
      <c r="AK14945" s="1"/>
      <c r="AL14945" s="1"/>
    </row>
    <row r="14946">
      <c r="I14946" s="1"/>
      <c r="J14946" s="1"/>
      <c r="K14946" s="1"/>
      <c r="AA14946" s="1"/>
      <c r="AB14946" s="1"/>
      <c r="AC14946" s="1"/>
      <c r="AJ14946" s="1"/>
      <c r="AK14946" s="1"/>
      <c r="AL14946" s="1"/>
    </row>
    <row r="14947">
      <c r="I14947" s="1"/>
      <c r="J14947" s="1"/>
      <c r="K14947" s="1"/>
      <c r="AA14947" s="1"/>
      <c r="AB14947" s="1"/>
      <c r="AC14947" s="1"/>
      <c r="AJ14947" s="1"/>
      <c r="AK14947" s="1"/>
      <c r="AL14947" s="1"/>
    </row>
    <row r="14948">
      <c r="I14948" s="1"/>
      <c r="J14948" s="1"/>
      <c r="K14948" s="1"/>
      <c r="AA14948" s="1"/>
      <c r="AB14948" s="1"/>
      <c r="AC14948" s="1"/>
      <c r="AJ14948" s="1"/>
      <c r="AK14948" s="1"/>
      <c r="AL14948" s="1"/>
    </row>
    <row r="14949">
      <c r="I14949" s="1"/>
      <c r="J14949" s="1"/>
      <c r="K14949" s="1"/>
      <c r="AA14949" s="1"/>
      <c r="AB14949" s="1"/>
      <c r="AC14949" s="1"/>
      <c r="AJ14949" s="1"/>
      <c r="AK14949" s="1"/>
      <c r="AL14949" s="1"/>
    </row>
    <row r="14950">
      <c r="I14950" s="1"/>
      <c r="J14950" s="1"/>
      <c r="K14950" s="1"/>
      <c r="AA14950" s="1"/>
      <c r="AB14950" s="1"/>
      <c r="AC14950" s="1"/>
      <c r="AJ14950" s="1"/>
      <c r="AK14950" s="1"/>
      <c r="AL14950" s="1"/>
    </row>
    <row r="14951">
      <c r="I14951" s="1"/>
      <c r="J14951" s="1"/>
      <c r="K14951" s="1"/>
      <c r="AA14951" s="1"/>
      <c r="AB14951" s="1"/>
      <c r="AC14951" s="1"/>
      <c r="AJ14951" s="1"/>
      <c r="AK14951" s="1"/>
      <c r="AL14951" s="1"/>
    </row>
    <row r="14952">
      <c r="I14952" s="1"/>
      <c r="J14952" s="1"/>
      <c r="K14952" s="1"/>
      <c r="AA14952" s="1"/>
      <c r="AB14952" s="1"/>
      <c r="AC14952" s="1"/>
      <c r="AJ14952" s="1"/>
      <c r="AK14952" s="1"/>
      <c r="AL14952" s="1"/>
    </row>
    <row r="14953">
      <c r="I14953" s="1"/>
      <c r="J14953" s="1"/>
      <c r="K14953" s="1"/>
      <c r="AA14953" s="1"/>
      <c r="AB14953" s="1"/>
      <c r="AC14953" s="1"/>
      <c r="AJ14953" s="1"/>
      <c r="AK14953" s="1"/>
      <c r="AL14953" s="1"/>
    </row>
    <row r="14954">
      <c r="I14954" s="1"/>
      <c r="J14954" s="1"/>
      <c r="K14954" s="1"/>
      <c r="AA14954" s="1"/>
      <c r="AB14954" s="1"/>
      <c r="AC14954" s="1"/>
      <c r="AJ14954" s="1"/>
      <c r="AK14954" s="1"/>
      <c r="AL14954" s="1"/>
    </row>
    <row r="14955">
      <c r="I14955" s="1"/>
      <c r="J14955" s="1"/>
      <c r="K14955" s="1"/>
      <c r="AA14955" s="1"/>
      <c r="AB14955" s="1"/>
      <c r="AC14955" s="1"/>
      <c r="AJ14955" s="1"/>
      <c r="AK14955" s="1"/>
      <c r="AL14955" s="1"/>
    </row>
    <row r="14956">
      <c r="I14956" s="1"/>
      <c r="J14956" s="1"/>
      <c r="K14956" s="1"/>
      <c r="AA14956" s="1"/>
      <c r="AB14956" s="1"/>
      <c r="AC14956" s="1"/>
      <c r="AJ14956" s="1"/>
      <c r="AK14956" s="1"/>
      <c r="AL14956" s="1"/>
    </row>
    <row r="14957">
      <c r="I14957" s="1"/>
      <c r="J14957" s="1"/>
      <c r="K14957" s="1"/>
      <c r="AA14957" s="1"/>
      <c r="AB14957" s="1"/>
      <c r="AC14957" s="1"/>
      <c r="AJ14957" s="1"/>
      <c r="AK14957" s="1"/>
      <c r="AL14957" s="1"/>
    </row>
    <row r="14958">
      <c r="I14958" s="1"/>
      <c r="J14958" s="1"/>
      <c r="K14958" s="1"/>
      <c r="AA14958" s="1"/>
      <c r="AB14958" s="1"/>
      <c r="AC14958" s="1"/>
      <c r="AJ14958" s="1"/>
      <c r="AK14958" s="1"/>
      <c r="AL14958" s="1"/>
    </row>
    <row r="14959">
      <c r="I14959" s="1"/>
      <c r="J14959" s="1"/>
      <c r="K14959" s="1"/>
      <c r="AA14959" s="1"/>
      <c r="AB14959" s="1"/>
      <c r="AC14959" s="1"/>
      <c r="AJ14959" s="1"/>
      <c r="AK14959" s="1"/>
      <c r="AL14959" s="1"/>
    </row>
    <row r="14960">
      <c r="I14960" s="1"/>
      <c r="J14960" s="1"/>
      <c r="K14960" s="1"/>
      <c r="AA14960" s="1"/>
      <c r="AB14960" s="1"/>
      <c r="AC14960" s="1"/>
      <c r="AJ14960" s="1"/>
      <c r="AK14960" s="1"/>
      <c r="AL14960" s="1"/>
    </row>
    <row r="14961">
      <c r="I14961" s="1"/>
      <c r="J14961" s="1"/>
      <c r="K14961" s="1"/>
      <c r="AA14961" s="1"/>
      <c r="AB14961" s="1"/>
      <c r="AC14961" s="1"/>
      <c r="AJ14961" s="1"/>
      <c r="AK14961" s="1"/>
      <c r="AL14961" s="1"/>
    </row>
    <row r="14962">
      <c r="I14962" s="1"/>
      <c r="J14962" s="1"/>
      <c r="K14962" s="1"/>
      <c r="AA14962" s="1"/>
      <c r="AB14962" s="1"/>
      <c r="AC14962" s="1"/>
      <c r="AJ14962" s="1"/>
      <c r="AK14962" s="1"/>
      <c r="AL14962" s="1"/>
    </row>
    <row r="14963">
      <c r="I14963" s="1"/>
      <c r="J14963" s="1"/>
      <c r="K14963" s="1"/>
      <c r="AA14963" s="1"/>
      <c r="AB14963" s="1"/>
      <c r="AC14963" s="1"/>
      <c r="AJ14963" s="1"/>
      <c r="AK14963" s="1"/>
      <c r="AL14963" s="1"/>
    </row>
    <row r="14964">
      <c r="I14964" s="1"/>
      <c r="J14964" s="1"/>
      <c r="K14964" s="1"/>
      <c r="AA14964" s="1"/>
      <c r="AB14964" s="1"/>
      <c r="AC14964" s="1"/>
      <c r="AJ14964" s="1"/>
      <c r="AK14964" s="1"/>
      <c r="AL14964" s="1"/>
    </row>
    <row r="14965">
      <c r="I14965" s="1"/>
      <c r="J14965" s="1"/>
      <c r="K14965" s="1"/>
      <c r="AA14965" s="1"/>
      <c r="AB14965" s="1"/>
      <c r="AC14965" s="1"/>
      <c r="AJ14965" s="1"/>
      <c r="AK14965" s="1"/>
      <c r="AL14965" s="1"/>
    </row>
    <row r="14966">
      <c r="I14966" s="1"/>
      <c r="J14966" s="1"/>
      <c r="K14966" s="1"/>
      <c r="AA14966" s="1"/>
      <c r="AB14966" s="1"/>
      <c r="AC14966" s="1"/>
      <c r="AJ14966" s="1"/>
      <c r="AK14966" s="1"/>
      <c r="AL14966" s="1"/>
    </row>
    <row r="14967">
      <c r="I14967" s="1"/>
      <c r="J14967" s="1"/>
      <c r="K14967" s="1"/>
      <c r="AA14967" s="1"/>
      <c r="AB14967" s="1"/>
      <c r="AC14967" s="1"/>
      <c r="AJ14967" s="1"/>
      <c r="AK14967" s="1"/>
      <c r="AL14967" s="1"/>
    </row>
    <row r="14968">
      <c r="I14968" s="1"/>
      <c r="J14968" s="1"/>
      <c r="K14968" s="1"/>
      <c r="AA14968" s="1"/>
      <c r="AB14968" s="1"/>
      <c r="AC14968" s="1"/>
      <c r="AJ14968" s="1"/>
      <c r="AK14968" s="1"/>
      <c r="AL14968" s="1"/>
    </row>
    <row r="14969">
      <c r="I14969" s="1"/>
      <c r="J14969" s="1"/>
      <c r="K14969" s="1"/>
      <c r="AA14969" s="1"/>
      <c r="AB14969" s="1"/>
      <c r="AC14969" s="1"/>
      <c r="AJ14969" s="1"/>
      <c r="AK14969" s="1"/>
      <c r="AL14969" s="1"/>
    </row>
    <row r="14970">
      <c r="I14970" s="1"/>
      <c r="J14970" s="1"/>
      <c r="K14970" s="1"/>
      <c r="AA14970" s="1"/>
      <c r="AB14970" s="1"/>
      <c r="AC14970" s="1"/>
      <c r="AJ14970" s="1"/>
      <c r="AK14970" s="1"/>
      <c r="AL14970" s="1"/>
    </row>
    <row r="14971">
      <c r="I14971" s="1"/>
      <c r="J14971" s="1"/>
      <c r="K14971" s="1"/>
      <c r="AA14971" s="1"/>
      <c r="AB14971" s="1"/>
      <c r="AC14971" s="1"/>
      <c r="AJ14971" s="1"/>
      <c r="AK14971" s="1"/>
      <c r="AL14971" s="1"/>
    </row>
    <row r="14972">
      <c r="I14972" s="1"/>
      <c r="J14972" s="1"/>
      <c r="K14972" s="1"/>
      <c r="AA14972" s="1"/>
      <c r="AB14972" s="1"/>
      <c r="AC14972" s="1"/>
      <c r="AJ14972" s="1"/>
      <c r="AK14972" s="1"/>
      <c r="AL14972" s="1"/>
    </row>
    <row r="14973">
      <c r="I14973" s="1"/>
      <c r="J14973" s="1"/>
      <c r="K14973" s="1"/>
      <c r="AA14973" s="1"/>
      <c r="AB14973" s="1"/>
      <c r="AC14973" s="1"/>
      <c r="AJ14973" s="1"/>
      <c r="AK14973" s="1"/>
      <c r="AL14973" s="1"/>
    </row>
    <row r="14974">
      <c r="I14974" s="1"/>
      <c r="J14974" s="1"/>
      <c r="K14974" s="1"/>
      <c r="AA14974" s="1"/>
      <c r="AB14974" s="1"/>
      <c r="AC14974" s="1"/>
      <c r="AJ14974" s="1"/>
      <c r="AK14974" s="1"/>
      <c r="AL14974" s="1"/>
    </row>
    <row r="14975">
      <c r="I14975" s="1"/>
      <c r="J14975" s="1"/>
      <c r="K14975" s="1"/>
      <c r="AA14975" s="1"/>
      <c r="AB14975" s="1"/>
      <c r="AC14975" s="1"/>
      <c r="AJ14975" s="1"/>
      <c r="AK14975" s="1"/>
      <c r="AL14975" s="1"/>
    </row>
    <row r="14976">
      <c r="I14976" s="1"/>
      <c r="J14976" s="1"/>
      <c r="K14976" s="1"/>
      <c r="AA14976" s="1"/>
      <c r="AB14976" s="1"/>
      <c r="AC14976" s="1"/>
      <c r="AJ14976" s="1"/>
      <c r="AK14976" s="1"/>
      <c r="AL14976" s="1"/>
    </row>
    <row r="14977">
      <c r="I14977" s="1"/>
      <c r="J14977" s="1"/>
      <c r="K14977" s="1"/>
      <c r="AA14977" s="1"/>
      <c r="AB14977" s="1"/>
      <c r="AC14977" s="1"/>
      <c r="AJ14977" s="1"/>
      <c r="AK14977" s="1"/>
      <c r="AL14977" s="1"/>
    </row>
    <row r="14978">
      <c r="I14978" s="1"/>
      <c r="J14978" s="1"/>
      <c r="K14978" s="1"/>
      <c r="AA14978" s="1"/>
      <c r="AB14978" s="1"/>
      <c r="AC14978" s="1"/>
      <c r="AJ14978" s="1"/>
      <c r="AK14978" s="1"/>
      <c r="AL14978" s="1"/>
    </row>
    <row r="14979">
      <c r="I14979" s="1"/>
      <c r="J14979" s="1"/>
      <c r="K14979" s="1"/>
      <c r="AA14979" s="1"/>
      <c r="AB14979" s="1"/>
      <c r="AC14979" s="1"/>
      <c r="AJ14979" s="1"/>
      <c r="AK14979" s="1"/>
      <c r="AL14979" s="1"/>
    </row>
    <row r="14980">
      <c r="I14980" s="1"/>
      <c r="J14980" s="1"/>
      <c r="K14980" s="1"/>
      <c r="AA14980" s="1"/>
      <c r="AB14980" s="1"/>
      <c r="AC14980" s="1"/>
      <c r="AJ14980" s="1"/>
      <c r="AK14980" s="1"/>
      <c r="AL14980" s="1"/>
    </row>
    <row r="14981">
      <c r="I14981" s="1"/>
      <c r="J14981" s="1"/>
      <c r="K14981" s="1"/>
      <c r="AA14981" s="1"/>
      <c r="AB14981" s="1"/>
      <c r="AC14981" s="1"/>
      <c r="AJ14981" s="1"/>
      <c r="AK14981" s="1"/>
      <c r="AL14981" s="1"/>
    </row>
    <row r="14982">
      <c r="I14982" s="1"/>
      <c r="J14982" s="1"/>
      <c r="K14982" s="1"/>
      <c r="AA14982" s="1"/>
      <c r="AB14982" s="1"/>
      <c r="AC14982" s="1"/>
      <c r="AJ14982" s="1"/>
      <c r="AK14982" s="1"/>
      <c r="AL14982" s="1"/>
    </row>
    <row r="14983">
      <c r="I14983" s="1"/>
      <c r="J14983" s="1"/>
      <c r="K14983" s="1"/>
      <c r="AA14983" s="1"/>
      <c r="AB14983" s="1"/>
      <c r="AC14983" s="1"/>
      <c r="AJ14983" s="1"/>
      <c r="AK14983" s="1"/>
      <c r="AL14983" s="1"/>
    </row>
    <row r="14984">
      <c r="I14984" s="1"/>
      <c r="J14984" s="1"/>
      <c r="K14984" s="1"/>
      <c r="AA14984" s="1"/>
      <c r="AB14984" s="1"/>
      <c r="AC14984" s="1"/>
      <c r="AJ14984" s="1"/>
      <c r="AK14984" s="1"/>
      <c r="AL14984" s="1"/>
    </row>
    <row r="14985">
      <c r="I14985" s="1"/>
      <c r="J14985" s="1"/>
      <c r="K14985" s="1"/>
      <c r="AA14985" s="1"/>
      <c r="AB14985" s="1"/>
      <c r="AC14985" s="1"/>
      <c r="AJ14985" s="1"/>
      <c r="AK14985" s="1"/>
      <c r="AL14985" s="1"/>
    </row>
    <row r="14986">
      <c r="I14986" s="1"/>
      <c r="J14986" s="1"/>
      <c r="K14986" s="1"/>
      <c r="AA14986" s="1"/>
      <c r="AB14986" s="1"/>
      <c r="AC14986" s="1"/>
      <c r="AJ14986" s="1"/>
      <c r="AK14986" s="1"/>
      <c r="AL14986" s="1"/>
    </row>
    <row r="14987">
      <c r="I14987" s="1"/>
      <c r="J14987" s="1"/>
      <c r="K14987" s="1"/>
      <c r="AA14987" s="1"/>
      <c r="AB14987" s="1"/>
      <c r="AC14987" s="1"/>
      <c r="AJ14987" s="1"/>
      <c r="AK14987" s="1"/>
      <c r="AL14987" s="1"/>
    </row>
    <row r="14988">
      <c r="I14988" s="1"/>
      <c r="J14988" s="1"/>
      <c r="K14988" s="1"/>
      <c r="AA14988" s="1"/>
      <c r="AB14988" s="1"/>
      <c r="AC14988" s="1"/>
      <c r="AJ14988" s="1"/>
      <c r="AK14988" s="1"/>
      <c r="AL14988" s="1"/>
    </row>
    <row r="14989">
      <c r="I14989" s="1"/>
      <c r="J14989" s="1"/>
      <c r="K14989" s="1"/>
      <c r="AA14989" s="1"/>
      <c r="AB14989" s="1"/>
      <c r="AC14989" s="1"/>
      <c r="AJ14989" s="1"/>
      <c r="AK14989" s="1"/>
      <c r="AL14989" s="1"/>
    </row>
    <row r="14990">
      <c r="I14990" s="1"/>
      <c r="J14990" s="1"/>
      <c r="K14990" s="1"/>
      <c r="AA14990" s="1"/>
      <c r="AB14990" s="1"/>
      <c r="AC14990" s="1"/>
      <c r="AJ14990" s="1"/>
      <c r="AK14990" s="1"/>
      <c r="AL14990" s="1"/>
    </row>
    <row r="14991">
      <c r="I14991" s="1"/>
      <c r="J14991" s="1"/>
      <c r="K14991" s="1"/>
      <c r="AA14991" s="1"/>
      <c r="AB14991" s="1"/>
      <c r="AC14991" s="1"/>
      <c r="AJ14991" s="1"/>
      <c r="AK14991" s="1"/>
      <c r="AL14991" s="1"/>
    </row>
    <row r="14992">
      <c r="I14992" s="1"/>
      <c r="J14992" s="1"/>
      <c r="K14992" s="1"/>
      <c r="AA14992" s="1"/>
      <c r="AB14992" s="1"/>
      <c r="AC14992" s="1"/>
      <c r="AJ14992" s="1"/>
      <c r="AK14992" s="1"/>
      <c r="AL14992" s="1"/>
    </row>
    <row r="14993">
      <c r="I14993" s="1"/>
      <c r="J14993" s="1"/>
      <c r="K14993" s="1"/>
      <c r="AA14993" s="1"/>
      <c r="AB14993" s="1"/>
      <c r="AC14993" s="1"/>
      <c r="AJ14993" s="1"/>
      <c r="AK14993" s="1"/>
      <c r="AL14993" s="1"/>
    </row>
    <row r="14994">
      <c r="I14994" s="1"/>
      <c r="J14994" s="1"/>
      <c r="K14994" s="1"/>
      <c r="AA14994" s="1"/>
      <c r="AB14994" s="1"/>
      <c r="AC14994" s="1"/>
      <c r="AJ14994" s="1"/>
      <c r="AK14994" s="1"/>
      <c r="AL14994" s="1"/>
    </row>
    <row r="14995">
      <c r="I14995" s="1"/>
      <c r="J14995" s="1"/>
      <c r="K14995" s="1"/>
      <c r="AA14995" s="1"/>
      <c r="AB14995" s="1"/>
      <c r="AC14995" s="1"/>
      <c r="AJ14995" s="1"/>
      <c r="AK14995" s="1"/>
      <c r="AL14995" s="1"/>
    </row>
    <row r="14996">
      <c r="I14996" s="1"/>
      <c r="J14996" s="1"/>
      <c r="K14996" s="1"/>
      <c r="AA14996" s="1"/>
      <c r="AB14996" s="1"/>
      <c r="AC14996" s="1"/>
      <c r="AJ14996" s="1"/>
      <c r="AK14996" s="1"/>
      <c r="AL14996" s="1"/>
    </row>
    <row r="14997">
      <c r="I14997" s="1"/>
      <c r="J14997" s="1"/>
      <c r="K14997" s="1"/>
      <c r="AA14997" s="1"/>
      <c r="AB14997" s="1"/>
      <c r="AC14997" s="1"/>
      <c r="AJ14997" s="1"/>
      <c r="AK14997" s="1"/>
      <c r="AL14997" s="1"/>
    </row>
    <row r="14998">
      <c r="I14998" s="1"/>
      <c r="J14998" s="1"/>
      <c r="K14998" s="1"/>
      <c r="AA14998" s="1"/>
      <c r="AB14998" s="1"/>
      <c r="AC14998" s="1"/>
      <c r="AJ14998" s="1"/>
      <c r="AK14998" s="1"/>
      <c r="AL14998" s="1"/>
    </row>
    <row r="14999">
      <c r="I14999" s="1"/>
      <c r="J14999" s="1"/>
      <c r="K14999" s="1"/>
      <c r="AA14999" s="1"/>
      <c r="AB14999" s="1"/>
      <c r="AC14999" s="1"/>
      <c r="AJ14999" s="1"/>
      <c r="AK14999" s="1"/>
      <c r="AL14999" s="1"/>
    </row>
    <row r="15000">
      <c r="I15000" s="1"/>
      <c r="J15000" s="1"/>
      <c r="K15000" s="1"/>
      <c r="AA15000" s="1"/>
      <c r="AB15000" s="1"/>
      <c r="AC15000" s="1"/>
      <c r="AJ15000" s="1"/>
      <c r="AK15000" s="1"/>
      <c r="AL15000" s="1"/>
    </row>
    <row r="15001">
      <c r="I15001" s="1"/>
      <c r="J15001" s="1"/>
      <c r="K15001" s="1"/>
      <c r="AA15001" s="1"/>
      <c r="AB15001" s="1"/>
      <c r="AC15001" s="1"/>
      <c r="AJ15001" s="1"/>
      <c r="AK15001" s="1"/>
      <c r="AL15001" s="1"/>
    </row>
    <row r="15002">
      <c r="I15002" s="1"/>
      <c r="J15002" s="1"/>
      <c r="K15002" s="1"/>
      <c r="AA15002" s="1"/>
      <c r="AB15002" s="1"/>
      <c r="AC15002" s="1"/>
      <c r="AJ15002" s="1"/>
      <c r="AK15002" s="1"/>
      <c r="AL15002" s="1"/>
    </row>
    <row r="15003">
      <c r="I15003" s="1"/>
      <c r="J15003" s="1"/>
      <c r="K15003" s="1"/>
      <c r="AA15003" s="1"/>
      <c r="AB15003" s="1"/>
      <c r="AC15003" s="1"/>
      <c r="AJ15003" s="1"/>
      <c r="AK15003" s="1"/>
      <c r="AL15003" s="1"/>
    </row>
    <row r="15004">
      <c r="I15004" s="1"/>
      <c r="J15004" s="1"/>
      <c r="K15004" s="1"/>
      <c r="AA15004" s="1"/>
      <c r="AB15004" s="1"/>
      <c r="AC15004" s="1"/>
      <c r="AJ15004" s="1"/>
      <c r="AK15004" s="1"/>
      <c r="AL15004" s="1"/>
    </row>
    <row r="15005">
      <c r="I15005" s="1"/>
      <c r="J15005" s="1"/>
      <c r="K15005" s="1"/>
      <c r="AA15005" s="1"/>
      <c r="AB15005" s="1"/>
      <c r="AC15005" s="1"/>
      <c r="AJ15005" s="1"/>
      <c r="AK15005" s="1"/>
      <c r="AL15005" s="1"/>
    </row>
    <row r="15006">
      <c r="I15006" s="1"/>
      <c r="J15006" s="1"/>
      <c r="K15006" s="1"/>
      <c r="AA15006" s="1"/>
      <c r="AB15006" s="1"/>
      <c r="AC15006" s="1"/>
      <c r="AJ15006" s="1"/>
      <c r="AK15006" s="1"/>
      <c r="AL15006" s="1"/>
    </row>
    <row r="15007">
      <c r="I15007" s="1"/>
      <c r="J15007" s="1"/>
      <c r="K15007" s="1"/>
      <c r="AA15007" s="1"/>
      <c r="AB15007" s="1"/>
      <c r="AC15007" s="1"/>
      <c r="AJ15007" s="1"/>
      <c r="AK15007" s="1"/>
      <c r="AL15007" s="1"/>
    </row>
    <row r="15008">
      <c r="I15008" s="1"/>
      <c r="J15008" s="1"/>
      <c r="K15008" s="1"/>
      <c r="AA15008" s="1"/>
      <c r="AB15008" s="1"/>
      <c r="AC15008" s="1"/>
      <c r="AJ15008" s="1"/>
      <c r="AK15008" s="1"/>
      <c r="AL15008" s="1"/>
    </row>
    <row r="15009">
      <c r="I15009" s="1"/>
      <c r="J15009" s="1"/>
      <c r="K15009" s="1"/>
      <c r="AA15009" s="1"/>
      <c r="AB15009" s="1"/>
      <c r="AC15009" s="1"/>
      <c r="AJ15009" s="1"/>
      <c r="AK15009" s="1"/>
      <c r="AL15009" s="1"/>
    </row>
    <row r="15010">
      <c r="I15010" s="1"/>
      <c r="J15010" s="1"/>
      <c r="K15010" s="1"/>
      <c r="AA15010" s="1"/>
      <c r="AB15010" s="1"/>
      <c r="AC15010" s="1"/>
      <c r="AJ15010" s="1"/>
      <c r="AK15010" s="1"/>
      <c r="AL15010" s="1"/>
    </row>
    <row r="15011">
      <c r="I15011" s="1"/>
      <c r="J15011" s="1"/>
      <c r="K15011" s="1"/>
      <c r="AA15011" s="1"/>
      <c r="AB15011" s="1"/>
      <c r="AC15011" s="1"/>
      <c r="AJ15011" s="1"/>
      <c r="AK15011" s="1"/>
      <c r="AL15011" s="1"/>
    </row>
    <row r="15012">
      <c r="I15012" s="1"/>
      <c r="J15012" s="1"/>
      <c r="K15012" s="1"/>
      <c r="AA15012" s="1"/>
      <c r="AB15012" s="1"/>
      <c r="AC15012" s="1"/>
      <c r="AJ15012" s="1"/>
      <c r="AK15012" s="1"/>
      <c r="AL15012" s="1"/>
    </row>
    <row r="15013">
      <c r="I15013" s="1"/>
      <c r="J15013" s="1"/>
      <c r="K15013" s="1"/>
      <c r="AA15013" s="1"/>
      <c r="AB15013" s="1"/>
      <c r="AC15013" s="1"/>
      <c r="AJ15013" s="1"/>
      <c r="AK15013" s="1"/>
      <c r="AL15013" s="1"/>
    </row>
    <row r="15014">
      <c r="I15014" s="1"/>
      <c r="J15014" s="1"/>
      <c r="K15014" s="1"/>
      <c r="AA15014" s="1"/>
      <c r="AB15014" s="1"/>
      <c r="AC15014" s="1"/>
      <c r="AJ15014" s="1"/>
      <c r="AK15014" s="1"/>
      <c r="AL15014" s="1"/>
    </row>
    <row r="15015">
      <c r="I15015" s="1"/>
      <c r="J15015" s="1"/>
      <c r="K15015" s="1"/>
      <c r="AA15015" s="1"/>
      <c r="AB15015" s="1"/>
      <c r="AC15015" s="1"/>
      <c r="AJ15015" s="1"/>
      <c r="AK15015" s="1"/>
      <c r="AL15015" s="1"/>
    </row>
    <row r="15016">
      <c r="I15016" s="1"/>
      <c r="J15016" s="1"/>
      <c r="K15016" s="1"/>
      <c r="AA15016" s="1"/>
      <c r="AB15016" s="1"/>
      <c r="AC15016" s="1"/>
      <c r="AJ15016" s="1"/>
      <c r="AK15016" s="1"/>
      <c r="AL15016" s="1"/>
    </row>
    <row r="15017">
      <c r="I15017" s="1"/>
      <c r="J15017" s="1"/>
      <c r="K15017" s="1"/>
      <c r="AA15017" s="1"/>
      <c r="AB15017" s="1"/>
      <c r="AC15017" s="1"/>
      <c r="AJ15017" s="1"/>
      <c r="AK15017" s="1"/>
      <c r="AL15017" s="1"/>
    </row>
    <row r="15018">
      <c r="I15018" s="1"/>
      <c r="J15018" s="1"/>
      <c r="K15018" s="1"/>
      <c r="AA15018" s="1"/>
      <c r="AB15018" s="1"/>
      <c r="AC15018" s="1"/>
      <c r="AJ15018" s="1"/>
      <c r="AK15018" s="1"/>
      <c r="AL15018" s="1"/>
    </row>
    <row r="15019">
      <c r="I15019" s="1"/>
      <c r="J15019" s="1"/>
      <c r="K15019" s="1"/>
      <c r="AA15019" s="1"/>
      <c r="AB15019" s="1"/>
      <c r="AC15019" s="1"/>
      <c r="AJ15019" s="1"/>
      <c r="AK15019" s="1"/>
      <c r="AL15019" s="1"/>
    </row>
    <row r="15020">
      <c r="I15020" s="1"/>
      <c r="J15020" s="1"/>
      <c r="K15020" s="1"/>
      <c r="AA15020" s="1"/>
      <c r="AB15020" s="1"/>
      <c r="AC15020" s="1"/>
      <c r="AJ15020" s="1"/>
      <c r="AK15020" s="1"/>
      <c r="AL15020" s="1"/>
    </row>
    <row r="15021">
      <c r="I15021" s="1"/>
      <c r="J15021" s="1"/>
      <c r="K15021" s="1"/>
      <c r="AA15021" s="1"/>
      <c r="AB15021" s="1"/>
      <c r="AC15021" s="1"/>
      <c r="AJ15021" s="1"/>
      <c r="AK15021" s="1"/>
      <c r="AL15021" s="1"/>
    </row>
    <row r="15022">
      <c r="I15022" s="1"/>
      <c r="J15022" s="1"/>
      <c r="K15022" s="1"/>
      <c r="AA15022" s="1"/>
      <c r="AB15022" s="1"/>
      <c r="AC15022" s="1"/>
      <c r="AJ15022" s="1"/>
      <c r="AK15022" s="1"/>
      <c r="AL15022" s="1"/>
    </row>
    <row r="15023">
      <c r="I15023" s="1"/>
      <c r="J15023" s="1"/>
      <c r="K15023" s="1"/>
      <c r="AA15023" s="1"/>
      <c r="AB15023" s="1"/>
      <c r="AC15023" s="1"/>
      <c r="AJ15023" s="1"/>
      <c r="AK15023" s="1"/>
      <c r="AL15023" s="1"/>
    </row>
    <row r="15024">
      <c r="I15024" s="1"/>
      <c r="J15024" s="1"/>
      <c r="K15024" s="1"/>
      <c r="AA15024" s="1"/>
      <c r="AB15024" s="1"/>
      <c r="AC15024" s="1"/>
      <c r="AJ15024" s="1"/>
      <c r="AK15024" s="1"/>
      <c r="AL15024" s="1"/>
    </row>
    <row r="15025">
      <c r="I15025" s="1"/>
      <c r="J15025" s="1"/>
      <c r="K15025" s="1"/>
      <c r="AA15025" s="1"/>
      <c r="AB15025" s="1"/>
      <c r="AC15025" s="1"/>
      <c r="AJ15025" s="1"/>
      <c r="AK15025" s="1"/>
      <c r="AL15025" s="1"/>
    </row>
    <row r="15026">
      <c r="I15026" s="1"/>
      <c r="J15026" s="1"/>
      <c r="K15026" s="1"/>
      <c r="AA15026" s="1"/>
      <c r="AB15026" s="1"/>
      <c r="AC15026" s="1"/>
      <c r="AJ15026" s="1"/>
      <c r="AK15026" s="1"/>
      <c r="AL15026" s="1"/>
    </row>
    <row r="15027">
      <c r="I15027" s="1"/>
      <c r="J15027" s="1"/>
      <c r="K15027" s="1"/>
      <c r="AA15027" s="1"/>
      <c r="AB15027" s="1"/>
      <c r="AC15027" s="1"/>
      <c r="AJ15027" s="1"/>
      <c r="AK15027" s="1"/>
      <c r="AL15027" s="1"/>
    </row>
    <row r="15028">
      <c r="I15028" s="1"/>
      <c r="J15028" s="1"/>
      <c r="K15028" s="1"/>
      <c r="AA15028" s="1"/>
      <c r="AB15028" s="1"/>
      <c r="AC15028" s="1"/>
      <c r="AJ15028" s="1"/>
      <c r="AK15028" s="1"/>
      <c r="AL15028" s="1"/>
    </row>
    <row r="15029">
      <c r="I15029" s="1"/>
      <c r="J15029" s="1"/>
      <c r="K15029" s="1"/>
      <c r="AA15029" s="1"/>
      <c r="AB15029" s="1"/>
      <c r="AC15029" s="1"/>
      <c r="AJ15029" s="1"/>
      <c r="AK15029" s="1"/>
      <c r="AL15029" s="1"/>
    </row>
    <row r="15030">
      <c r="I15030" s="1"/>
      <c r="J15030" s="1"/>
      <c r="K15030" s="1"/>
      <c r="AA15030" s="1"/>
      <c r="AB15030" s="1"/>
      <c r="AC15030" s="1"/>
      <c r="AJ15030" s="1"/>
      <c r="AK15030" s="1"/>
      <c r="AL15030" s="1"/>
    </row>
    <row r="15031">
      <c r="I15031" s="1"/>
      <c r="J15031" s="1"/>
      <c r="K15031" s="1"/>
      <c r="AA15031" s="1"/>
      <c r="AB15031" s="1"/>
      <c r="AC15031" s="1"/>
      <c r="AJ15031" s="1"/>
      <c r="AK15031" s="1"/>
      <c r="AL15031" s="1"/>
    </row>
    <row r="15032">
      <c r="I15032" s="1"/>
      <c r="J15032" s="1"/>
      <c r="K15032" s="1"/>
      <c r="AA15032" s="1"/>
      <c r="AB15032" s="1"/>
      <c r="AC15032" s="1"/>
      <c r="AJ15032" s="1"/>
      <c r="AK15032" s="1"/>
      <c r="AL15032" s="1"/>
    </row>
    <row r="15033">
      <c r="I15033" s="1"/>
      <c r="J15033" s="1"/>
      <c r="K15033" s="1"/>
      <c r="AA15033" s="1"/>
      <c r="AB15033" s="1"/>
      <c r="AC15033" s="1"/>
      <c r="AJ15033" s="1"/>
      <c r="AK15033" s="1"/>
      <c r="AL15033" s="1"/>
    </row>
    <row r="15034">
      <c r="I15034" s="1"/>
      <c r="J15034" s="1"/>
      <c r="K15034" s="1"/>
      <c r="AA15034" s="1"/>
      <c r="AB15034" s="1"/>
      <c r="AC15034" s="1"/>
      <c r="AJ15034" s="1"/>
      <c r="AK15034" s="1"/>
      <c r="AL15034" s="1"/>
    </row>
    <row r="15035">
      <c r="I15035" s="1"/>
      <c r="J15035" s="1"/>
      <c r="K15035" s="1"/>
      <c r="AA15035" s="1"/>
      <c r="AB15035" s="1"/>
      <c r="AC15035" s="1"/>
      <c r="AJ15035" s="1"/>
      <c r="AK15035" s="1"/>
      <c r="AL15035" s="1"/>
    </row>
    <row r="15036">
      <c r="I15036" s="1"/>
      <c r="J15036" s="1"/>
      <c r="K15036" s="1"/>
      <c r="AA15036" s="1"/>
      <c r="AB15036" s="1"/>
      <c r="AC15036" s="1"/>
      <c r="AJ15036" s="1"/>
      <c r="AK15036" s="1"/>
      <c r="AL15036" s="1"/>
    </row>
    <row r="15037">
      <c r="I15037" s="1"/>
      <c r="J15037" s="1"/>
      <c r="K15037" s="1"/>
      <c r="AA15037" s="1"/>
      <c r="AB15037" s="1"/>
      <c r="AC15037" s="1"/>
      <c r="AJ15037" s="1"/>
      <c r="AK15037" s="1"/>
      <c r="AL15037" s="1"/>
    </row>
    <row r="15038">
      <c r="I15038" s="1"/>
      <c r="J15038" s="1"/>
      <c r="K15038" s="1"/>
      <c r="AA15038" s="1"/>
      <c r="AB15038" s="1"/>
      <c r="AC15038" s="1"/>
      <c r="AJ15038" s="1"/>
      <c r="AK15038" s="1"/>
      <c r="AL15038" s="1"/>
    </row>
    <row r="15039">
      <c r="I15039" s="1"/>
      <c r="J15039" s="1"/>
      <c r="K15039" s="1"/>
      <c r="AA15039" s="1"/>
      <c r="AB15039" s="1"/>
      <c r="AC15039" s="1"/>
      <c r="AJ15039" s="1"/>
      <c r="AK15039" s="1"/>
      <c r="AL15039" s="1"/>
    </row>
    <row r="15040">
      <c r="I15040" s="1"/>
      <c r="J15040" s="1"/>
      <c r="K15040" s="1"/>
      <c r="AA15040" s="1"/>
      <c r="AB15040" s="1"/>
      <c r="AC15040" s="1"/>
      <c r="AJ15040" s="1"/>
      <c r="AK15040" s="1"/>
      <c r="AL15040" s="1"/>
    </row>
    <row r="15041">
      <c r="I15041" s="1"/>
      <c r="J15041" s="1"/>
      <c r="K15041" s="1"/>
      <c r="AA15041" s="1"/>
      <c r="AB15041" s="1"/>
      <c r="AC15041" s="1"/>
      <c r="AJ15041" s="1"/>
      <c r="AK15041" s="1"/>
      <c r="AL15041" s="1"/>
    </row>
    <row r="15042">
      <c r="I15042" s="1"/>
      <c r="J15042" s="1"/>
      <c r="K15042" s="1"/>
      <c r="AA15042" s="1"/>
      <c r="AB15042" s="1"/>
      <c r="AC15042" s="1"/>
      <c r="AJ15042" s="1"/>
      <c r="AK15042" s="1"/>
      <c r="AL15042" s="1"/>
    </row>
    <row r="15043">
      <c r="I15043" s="1"/>
      <c r="J15043" s="1"/>
      <c r="K15043" s="1"/>
      <c r="AA15043" s="1"/>
      <c r="AB15043" s="1"/>
      <c r="AC15043" s="1"/>
      <c r="AJ15043" s="1"/>
      <c r="AK15043" s="1"/>
      <c r="AL15043" s="1"/>
    </row>
    <row r="15044">
      <c r="I15044" s="1"/>
      <c r="J15044" s="1"/>
      <c r="K15044" s="1"/>
      <c r="AA15044" s="1"/>
      <c r="AB15044" s="1"/>
      <c r="AC15044" s="1"/>
      <c r="AJ15044" s="1"/>
      <c r="AK15044" s="1"/>
      <c r="AL15044" s="1"/>
    </row>
    <row r="15045">
      <c r="I15045" s="1"/>
      <c r="J15045" s="1"/>
      <c r="K15045" s="1"/>
      <c r="AA15045" s="1"/>
      <c r="AB15045" s="1"/>
      <c r="AC15045" s="1"/>
      <c r="AJ15045" s="1"/>
      <c r="AK15045" s="1"/>
      <c r="AL15045" s="1"/>
    </row>
    <row r="15046">
      <c r="I15046" s="1"/>
      <c r="J15046" s="1"/>
      <c r="K15046" s="1"/>
      <c r="AA15046" s="1"/>
      <c r="AB15046" s="1"/>
      <c r="AC15046" s="1"/>
      <c r="AJ15046" s="1"/>
      <c r="AK15046" s="1"/>
      <c r="AL15046" s="1"/>
    </row>
    <row r="15047">
      <c r="I15047" s="1"/>
      <c r="J15047" s="1"/>
      <c r="K15047" s="1"/>
      <c r="AA15047" s="1"/>
      <c r="AB15047" s="1"/>
      <c r="AC15047" s="1"/>
      <c r="AJ15047" s="1"/>
      <c r="AK15047" s="1"/>
      <c r="AL15047" s="1"/>
    </row>
    <row r="15048">
      <c r="I15048" s="1"/>
      <c r="J15048" s="1"/>
      <c r="K15048" s="1"/>
      <c r="AA15048" s="1"/>
      <c r="AB15048" s="1"/>
      <c r="AC15048" s="1"/>
      <c r="AJ15048" s="1"/>
      <c r="AK15048" s="1"/>
      <c r="AL15048" s="1"/>
    </row>
    <row r="15049">
      <c r="I15049" s="1"/>
      <c r="J15049" s="1"/>
      <c r="K15049" s="1"/>
      <c r="AA15049" s="1"/>
      <c r="AB15049" s="1"/>
      <c r="AC15049" s="1"/>
      <c r="AJ15049" s="1"/>
      <c r="AK15049" s="1"/>
      <c r="AL15049" s="1"/>
    </row>
    <row r="15050">
      <c r="I15050" s="1"/>
      <c r="J15050" s="1"/>
      <c r="K15050" s="1"/>
      <c r="AA15050" s="1"/>
      <c r="AB15050" s="1"/>
      <c r="AC15050" s="1"/>
      <c r="AJ15050" s="1"/>
      <c r="AK15050" s="1"/>
      <c r="AL15050" s="1"/>
    </row>
    <row r="15051">
      <c r="I15051" s="1"/>
      <c r="J15051" s="1"/>
      <c r="K15051" s="1"/>
      <c r="AA15051" s="1"/>
      <c r="AB15051" s="1"/>
      <c r="AC15051" s="1"/>
      <c r="AJ15051" s="1"/>
      <c r="AK15051" s="1"/>
      <c r="AL15051" s="1"/>
    </row>
    <row r="15052">
      <c r="I15052" s="1"/>
      <c r="J15052" s="1"/>
      <c r="K15052" s="1"/>
      <c r="AA15052" s="1"/>
      <c r="AB15052" s="1"/>
      <c r="AC15052" s="1"/>
      <c r="AJ15052" s="1"/>
      <c r="AK15052" s="1"/>
      <c r="AL15052" s="1"/>
    </row>
    <row r="15053">
      <c r="I15053" s="1"/>
      <c r="J15053" s="1"/>
      <c r="K15053" s="1"/>
      <c r="AA15053" s="1"/>
      <c r="AB15053" s="1"/>
      <c r="AC15053" s="1"/>
      <c r="AJ15053" s="1"/>
      <c r="AK15053" s="1"/>
      <c r="AL15053" s="1"/>
    </row>
    <row r="15054">
      <c r="I15054" s="1"/>
      <c r="J15054" s="1"/>
      <c r="K15054" s="1"/>
      <c r="AA15054" s="1"/>
      <c r="AB15054" s="1"/>
      <c r="AC15054" s="1"/>
      <c r="AJ15054" s="1"/>
      <c r="AK15054" s="1"/>
      <c r="AL15054" s="1"/>
    </row>
    <row r="15055">
      <c r="I15055" s="1"/>
      <c r="J15055" s="1"/>
      <c r="K15055" s="1"/>
      <c r="AA15055" s="1"/>
      <c r="AB15055" s="1"/>
      <c r="AC15055" s="1"/>
      <c r="AJ15055" s="1"/>
      <c r="AK15055" s="1"/>
      <c r="AL15055" s="1"/>
    </row>
    <row r="15056">
      <c r="I15056" s="1"/>
      <c r="J15056" s="1"/>
      <c r="K15056" s="1"/>
      <c r="AA15056" s="1"/>
      <c r="AB15056" s="1"/>
      <c r="AC15056" s="1"/>
      <c r="AJ15056" s="1"/>
      <c r="AK15056" s="1"/>
      <c r="AL15056" s="1"/>
    </row>
    <row r="15057">
      <c r="I15057" s="1"/>
      <c r="J15057" s="1"/>
      <c r="K15057" s="1"/>
      <c r="AA15057" s="1"/>
      <c r="AB15057" s="1"/>
      <c r="AC15057" s="1"/>
      <c r="AJ15057" s="1"/>
      <c r="AK15057" s="1"/>
      <c r="AL15057" s="1"/>
    </row>
    <row r="15058">
      <c r="I15058" s="1"/>
      <c r="J15058" s="1"/>
      <c r="K15058" s="1"/>
      <c r="AA15058" s="1"/>
      <c r="AB15058" s="1"/>
      <c r="AC15058" s="1"/>
      <c r="AJ15058" s="1"/>
      <c r="AK15058" s="1"/>
      <c r="AL15058" s="1"/>
    </row>
    <row r="15059">
      <c r="I15059" s="1"/>
      <c r="J15059" s="1"/>
      <c r="K15059" s="1"/>
      <c r="AA15059" s="1"/>
      <c r="AB15059" s="1"/>
      <c r="AC15059" s="1"/>
      <c r="AJ15059" s="1"/>
      <c r="AK15059" s="1"/>
      <c r="AL15059" s="1"/>
    </row>
    <row r="15060">
      <c r="I15060" s="1"/>
      <c r="J15060" s="1"/>
      <c r="K15060" s="1"/>
      <c r="AA15060" s="1"/>
      <c r="AB15060" s="1"/>
      <c r="AC15060" s="1"/>
      <c r="AJ15060" s="1"/>
      <c r="AK15060" s="1"/>
      <c r="AL15060" s="1"/>
    </row>
    <row r="15061">
      <c r="I15061" s="1"/>
      <c r="J15061" s="1"/>
      <c r="K15061" s="1"/>
      <c r="AA15061" s="1"/>
      <c r="AB15061" s="1"/>
      <c r="AC15061" s="1"/>
      <c r="AJ15061" s="1"/>
      <c r="AK15061" s="1"/>
      <c r="AL15061" s="1"/>
    </row>
    <row r="15062">
      <c r="I15062" s="1"/>
      <c r="J15062" s="1"/>
      <c r="K15062" s="1"/>
      <c r="AA15062" s="1"/>
      <c r="AB15062" s="1"/>
      <c r="AC15062" s="1"/>
      <c r="AJ15062" s="1"/>
      <c r="AK15062" s="1"/>
      <c r="AL15062" s="1"/>
    </row>
    <row r="15063">
      <c r="I15063" s="1"/>
      <c r="J15063" s="1"/>
      <c r="K15063" s="1"/>
      <c r="AA15063" s="1"/>
      <c r="AB15063" s="1"/>
      <c r="AC15063" s="1"/>
      <c r="AJ15063" s="1"/>
      <c r="AK15063" s="1"/>
      <c r="AL15063" s="1"/>
    </row>
    <row r="15064">
      <c r="I15064" s="1"/>
      <c r="J15064" s="1"/>
      <c r="K15064" s="1"/>
      <c r="AA15064" s="1"/>
      <c r="AB15064" s="1"/>
      <c r="AC15064" s="1"/>
      <c r="AJ15064" s="1"/>
      <c r="AK15064" s="1"/>
      <c r="AL15064" s="1"/>
    </row>
    <row r="15065">
      <c r="I15065" s="1"/>
      <c r="J15065" s="1"/>
      <c r="K15065" s="1"/>
      <c r="AA15065" s="1"/>
      <c r="AB15065" s="1"/>
      <c r="AC15065" s="1"/>
      <c r="AJ15065" s="1"/>
      <c r="AK15065" s="1"/>
      <c r="AL15065" s="1"/>
    </row>
    <row r="15066">
      <c r="I15066" s="1"/>
      <c r="J15066" s="1"/>
      <c r="K15066" s="1"/>
      <c r="AA15066" s="1"/>
      <c r="AB15066" s="1"/>
      <c r="AC15066" s="1"/>
      <c r="AJ15066" s="1"/>
      <c r="AK15066" s="1"/>
      <c r="AL15066" s="1"/>
    </row>
    <row r="15067">
      <c r="I15067" s="1"/>
      <c r="J15067" s="1"/>
      <c r="K15067" s="1"/>
      <c r="AA15067" s="1"/>
      <c r="AB15067" s="1"/>
      <c r="AC15067" s="1"/>
      <c r="AJ15067" s="1"/>
      <c r="AK15067" s="1"/>
      <c r="AL15067" s="1"/>
    </row>
    <row r="15068">
      <c r="I15068" s="1"/>
      <c r="J15068" s="1"/>
      <c r="K15068" s="1"/>
      <c r="AA15068" s="1"/>
      <c r="AB15068" s="1"/>
      <c r="AC15068" s="1"/>
      <c r="AJ15068" s="1"/>
      <c r="AK15068" s="1"/>
      <c r="AL15068" s="1"/>
    </row>
    <row r="15069">
      <c r="I15069" s="1"/>
      <c r="J15069" s="1"/>
      <c r="K15069" s="1"/>
      <c r="AA15069" s="1"/>
      <c r="AB15069" s="1"/>
      <c r="AC15069" s="1"/>
      <c r="AJ15069" s="1"/>
      <c r="AK15069" s="1"/>
      <c r="AL15069" s="1"/>
    </row>
    <row r="15070">
      <c r="I15070" s="1"/>
      <c r="J15070" s="1"/>
      <c r="K15070" s="1"/>
      <c r="AA15070" s="1"/>
      <c r="AB15070" s="1"/>
      <c r="AC15070" s="1"/>
      <c r="AJ15070" s="1"/>
      <c r="AK15070" s="1"/>
      <c r="AL15070" s="1"/>
    </row>
    <row r="15071">
      <c r="I15071" s="1"/>
      <c r="J15071" s="1"/>
      <c r="K15071" s="1"/>
      <c r="AA15071" s="1"/>
      <c r="AB15071" s="1"/>
      <c r="AC15071" s="1"/>
      <c r="AJ15071" s="1"/>
      <c r="AK15071" s="1"/>
      <c r="AL15071" s="1"/>
    </row>
    <row r="15072">
      <c r="I15072" s="1"/>
      <c r="J15072" s="1"/>
      <c r="K15072" s="1"/>
      <c r="AA15072" s="1"/>
      <c r="AB15072" s="1"/>
      <c r="AC15072" s="1"/>
      <c r="AJ15072" s="1"/>
      <c r="AK15072" s="1"/>
      <c r="AL15072" s="1"/>
    </row>
    <row r="15073">
      <c r="I15073" s="1"/>
      <c r="J15073" s="1"/>
      <c r="K15073" s="1"/>
      <c r="AA15073" s="1"/>
      <c r="AB15073" s="1"/>
      <c r="AC15073" s="1"/>
      <c r="AJ15073" s="1"/>
      <c r="AK15073" s="1"/>
      <c r="AL15073" s="1"/>
    </row>
    <row r="15074">
      <c r="I15074" s="1"/>
      <c r="J15074" s="1"/>
      <c r="K15074" s="1"/>
      <c r="AA15074" s="1"/>
      <c r="AB15074" s="1"/>
      <c r="AC15074" s="1"/>
      <c r="AJ15074" s="1"/>
      <c r="AK15074" s="1"/>
      <c r="AL15074" s="1"/>
    </row>
    <row r="15075">
      <c r="I15075" s="1"/>
      <c r="J15075" s="1"/>
      <c r="K15075" s="1"/>
      <c r="AA15075" s="1"/>
      <c r="AB15075" s="1"/>
      <c r="AC15075" s="1"/>
      <c r="AJ15075" s="1"/>
      <c r="AK15075" s="1"/>
      <c r="AL15075" s="1"/>
    </row>
    <row r="15076">
      <c r="I15076" s="1"/>
      <c r="J15076" s="1"/>
      <c r="K15076" s="1"/>
      <c r="AA15076" s="1"/>
      <c r="AB15076" s="1"/>
      <c r="AC15076" s="1"/>
      <c r="AJ15076" s="1"/>
      <c r="AK15076" s="1"/>
      <c r="AL15076" s="1"/>
    </row>
    <row r="15077">
      <c r="I15077" s="1"/>
      <c r="J15077" s="1"/>
      <c r="K15077" s="1"/>
      <c r="AA15077" s="1"/>
      <c r="AB15077" s="1"/>
      <c r="AC15077" s="1"/>
      <c r="AJ15077" s="1"/>
      <c r="AK15077" s="1"/>
      <c r="AL15077" s="1"/>
    </row>
    <row r="15078">
      <c r="I15078" s="1"/>
      <c r="J15078" s="1"/>
      <c r="K15078" s="1"/>
      <c r="AA15078" s="1"/>
      <c r="AB15078" s="1"/>
      <c r="AC15078" s="1"/>
      <c r="AJ15078" s="1"/>
      <c r="AK15078" s="1"/>
      <c r="AL15078" s="1"/>
    </row>
    <row r="15079">
      <c r="I15079" s="1"/>
      <c r="J15079" s="1"/>
      <c r="K15079" s="1"/>
      <c r="AA15079" s="1"/>
      <c r="AB15079" s="1"/>
      <c r="AC15079" s="1"/>
      <c r="AJ15079" s="1"/>
      <c r="AK15079" s="1"/>
      <c r="AL15079" s="1"/>
    </row>
    <row r="15080">
      <c r="I15080" s="1"/>
      <c r="J15080" s="1"/>
      <c r="K15080" s="1"/>
      <c r="AA15080" s="1"/>
      <c r="AB15080" s="1"/>
      <c r="AC15080" s="1"/>
      <c r="AJ15080" s="1"/>
      <c r="AK15080" s="1"/>
      <c r="AL15080" s="1"/>
    </row>
    <row r="15081">
      <c r="I15081" s="1"/>
      <c r="J15081" s="1"/>
      <c r="K15081" s="1"/>
      <c r="AA15081" s="1"/>
      <c r="AB15081" s="1"/>
      <c r="AC15081" s="1"/>
      <c r="AJ15081" s="1"/>
      <c r="AK15081" s="1"/>
      <c r="AL15081" s="1"/>
    </row>
    <row r="15082">
      <c r="I15082" s="1"/>
      <c r="J15082" s="1"/>
      <c r="K15082" s="1"/>
      <c r="AA15082" s="1"/>
      <c r="AB15082" s="1"/>
      <c r="AC15082" s="1"/>
      <c r="AJ15082" s="1"/>
      <c r="AK15082" s="1"/>
      <c r="AL15082" s="1"/>
    </row>
    <row r="15083">
      <c r="I15083" s="1"/>
      <c r="J15083" s="1"/>
      <c r="K15083" s="1"/>
      <c r="AA15083" s="1"/>
      <c r="AB15083" s="1"/>
      <c r="AC15083" s="1"/>
      <c r="AJ15083" s="1"/>
      <c r="AK15083" s="1"/>
      <c r="AL15083" s="1"/>
    </row>
    <row r="15084">
      <c r="I15084" s="1"/>
      <c r="J15084" s="1"/>
      <c r="K15084" s="1"/>
      <c r="AA15084" s="1"/>
      <c r="AB15084" s="1"/>
      <c r="AC15084" s="1"/>
      <c r="AJ15084" s="1"/>
      <c r="AK15084" s="1"/>
      <c r="AL15084" s="1"/>
    </row>
    <row r="15085">
      <c r="I15085" s="1"/>
      <c r="J15085" s="1"/>
      <c r="K15085" s="1"/>
      <c r="AA15085" s="1"/>
      <c r="AB15085" s="1"/>
      <c r="AC15085" s="1"/>
      <c r="AJ15085" s="1"/>
      <c r="AK15085" s="1"/>
      <c r="AL15085" s="1"/>
    </row>
    <row r="15086">
      <c r="I15086" s="1"/>
      <c r="J15086" s="1"/>
      <c r="K15086" s="1"/>
      <c r="AA15086" s="1"/>
      <c r="AB15086" s="1"/>
      <c r="AC15086" s="1"/>
      <c r="AJ15086" s="1"/>
      <c r="AK15086" s="1"/>
      <c r="AL15086" s="1"/>
    </row>
    <row r="15087">
      <c r="I15087" s="1"/>
      <c r="J15087" s="1"/>
      <c r="K15087" s="1"/>
      <c r="AA15087" s="1"/>
      <c r="AB15087" s="1"/>
      <c r="AC15087" s="1"/>
      <c r="AJ15087" s="1"/>
      <c r="AK15087" s="1"/>
      <c r="AL15087" s="1"/>
    </row>
    <row r="15088">
      <c r="I15088" s="1"/>
      <c r="J15088" s="1"/>
      <c r="K15088" s="1"/>
      <c r="AA15088" s="1"/>
      <c r="AB15088" s="1"/>
      <c r="AC15088" s="1"/>
      <c r="AJ15088" s="1"/>
      <c r="AK15088" s="1"/>
      <c r="AL15088" s="1"/>
    </row>
    <row r="15089">
      <c r="I15089" s="1"/>
      <c r="J15089" s="1"/>
      <c r="K15089" s="1"/>
      <c r="AA15089" s="1"/>
      <c r="AB15089" s="1"/>
      <c r="AC15089" s="1"/>
      <c r="AJ15089" s="1"/>
      <c r="AK15089" s="1"/>
      <c r="AL15089" s="1"/>
    </row>
    <row r="15090">
      <c r="I15090" s="1"/>
      <c r="J15090" s="1"/>
      <c r="K15090" s="1"/>
      <c r="AA15090" s="1"/>
      <c r="AB15090" s="1"/>
      <c r="AC15090" s="1"/>
      <c r="AJ15090" s="1"/>
      <c r="AK15090" s="1"/>
      <c r="AL15090" s="1"/>
    </row>
    <row r="15091">
      <c r="I15091" s="1"/>
      <c r="J15091" s="1"/>
      <c r="K15091" s="1"/>
      <c r="AA15091" s="1"/>
      <c r="AB15091" s="1"/>
      <c r="AC15091" s="1"/>
      <c r="AJ15091" s="1"/>
      <c r="AK15091" s="1"/>
      <c r="AL15091" s="1"/>
    </row>
    <row r="15092">
      <c r="I15092" s="1"/>
      <c r="J15092" s="1"/>
      <c r="K15092" s="1"/>
      <c r="AA15092" s="1"/>
      <c r="AB15092" s="1"/>
      <c r="AC15092" s="1"/>
      <c r="AJ15092" s="1"/>
      <c r="AK15092" s="1"/>
      <c r="AL15092" s="1"/>
    </row>
    <row r="15093">
      <c r="I15093" s="1"/>
      <c r="J15093" s="1"/>
      <c r="K15093" s="1"/>
      <c r="AA15093" s="1"/>
      <c r="AB15093" s="1"/>
      <c r="AC15093" s="1"/>
      <c r="AJ15093" s="1"/>
      <c r="AK15093" s="1"/>
      <c r="AL15093" s="1"/>
    </row>
    <row r="15094">
      <c r="I15094" s="1"/>
      <c r="J15094" s="1"/>
      <c r="K15094" s="1"/>
      <c r="AA15094" s="1"/>
      <c r="AB15094" s="1"/>
      <c r="AC15094" s="1"/>
      <c r="AJ15094" s="1"/>
      <c r="AK15094" s="1"/>
      <c r="AL15094" s="1"/>
    </row>
    <row r="15095">
      <c r="I15095" s="1"/>
      <c r="J15095" s="1"/>
      <c r="K15095" s="1"/>
      <c r="AA15095" s="1"/>
      <c r="AB15095" s="1"/>
      <c r="AC15095" s="1"/>
      <c r="AJ15095" s="1"/>
      <c r="AK15095" s="1"/>
      <c r="AL15095" s="1"/>
    </row>
    <row r="15096">
      <c r="I15096" s="1"/>
      <c r="J15096" s="1"/>
      <c r="K15096" s="1"/>
      <c r="AA15096" s="1"/>
      <c r="AB15096" s="1"/>
      <c r="AC15096" s="1"/>
      <c r="AJ15096" s="1"/>
      <c r="AK15096" s="1"/>
      <c r="AL15096" s="1"/>
    </row>
    <row r="15097">
      <c r="I15097" s="1"/>
      <c r="J15097" s="1"/>
      <c r="K15097" s="1"/>
      <c r="AA15097" s="1"/>
      <c r="AB15097" s="1"/>
      <c r="AC15097" s="1"/>
      <c r="AJ15097" s="1"/>
      <c r="AK15097" s="1"/>
      <c r="AL15097" s="1"/>
    </row>
    <row r="15098">
      <c r="I15098" s="1"/>
      <c r="J15098" s="1"/>
      <c r="K15098" s="1"/>
      <c r="AA15098" s="1"/>
      <c r="AB15098" s="1"/>
      <c r="AC15098" s="1"/>
      <c r="AJ15098" s="1"/>
      <c r="AK15098" s="1"/>
      <c r="AL15098" s="1"/>
    </row>
    <row r="15099">
      <c r="I15099" s="1"/>
      <c r="J15099" s="1"/>
      <c r="K15099" s="1"/>
      <c r="AA15099" s="1"/>
      <c r="AB15099" s="1"/>
      <c r="AC15099" s="1"/>
      <c r="AJ15099" s="1"/>
      <c r="AK15099" s="1"/>
      <c r="AL15099" s="1"/>
    </row>
    <row r="15100">
      <c r="I15100" s="1"/>
      <c r="J15100" s="1"/>
      <c r="K15100" s="1"/>
      <c r="AA15100" s="1"/>
      <c r="AB15100" s="1"/>
      <c r="AC15100" s="1"/>
      <c r="AJ15100" s="1"/>
      <c r="AK15100" s="1"/>
      <c r="AL15100" s="1"/>
    </row>
    <row r="15101">
      <c r="I15101" s="1"/>
      <c r="J15101" s="1"/>
      <c r="K15101" s="1"/>
      <c r="AA15101" s="1"/>
      <c r="AB15101" s="1"/>
      <c r="AC15101" s="1"/>
      <c r="AJ15101" s="1"/>
      <c r="AK15101" s="1"/>
      <c r="AL15101" s="1"/>
    </row>
    <row r="15102">
      <c r="I15102" s="1"/>
      <c r="J15102" s="1"/>
      <c r="K15102" s="1"/>
      <c r="AA15102" s="1"/>
      <c r="AB15102" s="1"/>
      <c r="AC15102" s="1"/>
      <c r="AJ15102" s="1"/>
      <c r="AK15102" s="1"/>
      <c r="AL15102" s="1"/>
    </row>
    <row r="15103">
      <c r="I15103" s="1"/>
      <c r="J15103" s="1"/>
      <c r="K15103" s="1"/>
      <c r="AA15103" s="1"/>
      <c r="AB15103" s="1"/>
      <c r="AC15103" s="1"/>
      <c r="AJ15103" s="1"/>
      <c r="AK15103" s="1"/>
      <c r="AL15103" s="1"/>
    </row>
    <row r="15104">
      <c r="I15104" s="1"/>
      <c r="J15104" s="1"/>
      <c r="K15104" s="1"/>
      <c r="AA15104" s="1"/>
      <c r="AB15104" s="1"/>
      <c r="AC15104" s="1"/>
      <c r="AJ15104" s="1"/>
      <c r="AK15104" s="1"/>
      <c r="AL15104" s="1"/>
    </row>
    <row r="15105">
      <c r="I15105" s="1"/>
      <c r="J15105" s="1"/>
      <c r="K15105" s="1"/>
      <c r="AA15105" s="1"/>
      <c r="AB15105" s="1"/>
      <c r="AC15105" s="1"/>
      <c r="AJ15105" s="1"/>
      <c r="AK15105" s="1"/>
      <c r="AL15105" s="1"/>
    </row>
    <row r="15106">
      <c r="I15106" s="1"/>
      <c r="J15106" s="1"/>
      <c r="K15106" s="1"/>
      <c r="AA15106" s="1"/>
      <c r="AB15106" s="1"/>
      <c r="AC15106" s="1"/>
      <c r="AJ15106" s="1"/>
      <c r="AK15106" s="1"/>
      <c r="AL15106" s="1"/>
    </row>
    <row r="15107">
      <c r="I15107" s="1"/>
      <c r="J15107" s="1"/>
      <c r="K15107" s="1"/>
      <c r="AA15107" s="1"/>
      <c r="AB15107" s="1"/>
      <c r="AC15107" s="1"/>
      <c r="AJ15107" s="1"/>
      <c r="AK15107" s="1"/>
      <c r="AL15107" s="1"/>
    </row>
    <row r="15108">
      <c r="I15108" s="1"/>
      <c r="J15108" s="1"/>
      <c r="K15108" s="1"/>
      <c r="AA15108" s="1"/>
      <c r="AB15108" s="1"/>
      <c r="AC15108" s="1"/>
      <c r="AJ15108" s="1"/>
      <c r="AK15108" s="1"/>
      <c r="AL15108" s="1"/>
    </row>
    <row r="15109">
      <c r="I15109" s="1"/>
      <c r="J15109" s="1"/>
      <c r="K15109" s="1"/>
      <c r="AA15109" s="1"/>
      <c r="AB15109" s="1"/>
      <c r="AC15109" s="1"/>
      <c r="AJ15109" s="1"/>
      <c r="AK15109" s="1"/>
      <c r="AL15109" s="1"/>
    </row>
    <row r="15110">
      <c r="I15110" s="1"/>
      <c r="J15110" s="1"/>
      <c r="K15110" s="1"/>
      <c r="AA15110" s="1"/>
      <c r="AB15110" s="1"/>
      <c r="AC15110" s="1"/>
      <c r="AJ15110" s="1"/>
      <c r="AK15110" s="1"/>
      <c r="AL15110" s="1"/>
    </row>
    <row r="15111">
      <c r="I15111" s="1"/>
      <c r="J15111" s="1"/>
      <c r="K15111" s="1"/>
      <c r="AA15111" s="1"/>
      <c r="AB15111" s="1"/>
      <c r="AC15111" s="1"/>
      <c r="AJ15111" s="1"/>
      <c r="AK15111" s="1"/>
      <c r="AL15111" s="1"/>
    </row>
    <row r="15112">
      <c r="I15112" s="1"/>
      <c r="J15112" s="1"/>
      <c r="K15112" s="1"/>
      <c r="AA15112" s="1"/>
      <c r="AB15112" s="1"/>
      <c r="AC15112" s="1"/>
      <c r="AJ15112" s="1"/>
      <c r="AK15112" s="1"/>
      <c r="AL15112" s="1"/>
    </row>
    <row r="15113">
      <c r="I15113" s="1"/>
      <c r="J15113" s="1"/>
      <c r="K15113" s="1"/>
      <c r="AA15113" s="1"/>
      <c r="AB15113" s="1"/>
      <c r="AC15113" s="1"/>
      <c r="AJ15113" s="1"/>
      <c r="AK15113" s="1"/>
      <c r="AL15113" s="1"/>
    </row>
    <row r="15114">
      <c r="I15114" s="1"/>
      <c r="J15114" s="1"/>
      <c r="K15114" s="1"/>
      <c r="AA15114" s="1"/>
      <c r="AB15114" s="1"/>
      <c r="AC15114" s="1"/>
      <c r="AJ15114" s="1"/>
      <c r="AK15114" s="1"/>
      <c r="AL15114" s="1"/>
    </row>
    <row r="15115">
      <c r="I15115" s="1"/>
      <c r="J15115" s="1"/>
      <c r="K15115" s="1"/>
      <c r="AA15115" s="1"/>
      <c r="AB15115" s="1"/>
      <c r="AC15115" s="1"/>
      <c r="AJ15115" s="1"/>
      <c r="AK15115" s="1"/>
      <c r="AL15115" s="1"/>
    </row>
    <row r="15116">
      <c r="I15116" s="1"/>
      <c r="J15116" s="1"/>
      <c r="K15116" s="1"/>
      <c r="AA15116" s="1"/>
      <c r="AB15116" s="1"/>
      <c r="AC15116" s="1"/>
      <c r="AJ15116" s="1"/>
      <c r="AK15116" s="1"/>
      <c r="AL15116" s="1"/>
    </row>
    <row r="15117">
      <c r="I15117" s="1"/>
      <c r="J15117" s="1"/>
      <c r="K15117" s="1"/>
      <c r="AA15117" s="1"/>
      <c r="AB15117" s="1"/>
      <c r="AC15117" s="1"/>
      <c r="AJ15117" s="1"/>
      <c r="AK15117" s="1"/>
      <c r="AL15117" s="1"/>
    </row>
    <row r="15118">
      <c r="I15118" s="1"/>
      <c r="J15118" s="1"/>
      <c r="K15118" s="1"/>
      <c r="AA15118" s="1"/>
      <c r="AB15118" s="1"/>
      <c r="AC15118" s="1"/>
      <c r="AJ15118" s="1"/>
      <c r="AK15118" s="1"/>
      <c r="AL15118" s="1"/>
    </row>
    <row r="15119">
      <c r="I15119" s="1"/>
      <c r="J15119" s="1"/>
      <c r="K15119" s="1"/>
      <c r="AA15119" s="1"/>
      <c r="AB15119" s="1"/>
      <c r="AC15119" s="1"/>
      <c r="AJ15119" s="1"/>
      <c r="AK15119" s="1"/>
      <c r="AL15119" s="1"/>
    </row>
    <row r="15120">
      <c r="I15120" s="1"/>
      <c r="J15120" s="1"/>
      <c r="K15120" s="1"/>
      <c r="AA15120" s="1"/>
      <c r="AB15120" s="1"/>
      <c r="AC15120" s="1"/>
      <c r="AJ15120" s="1"/>
      <c r="AK15120" s="1"/>
      <c r="AL15120" s="1"/>
    </row>
    <row r="15121">
      <c r="I15121" s="1"/>
      <c r="J15121" s="1"/>
      <c r="K15121" s="1"/>
      <c r="AA15121" s="1"/>
      <c r="AB15121" s="1"/>
      <c r="AC15121" s="1"/>
      <c r="AJ15121" s="1"/>
      <c r="AK15121" s="1"/>
      <c r="AL15121" s="1"/>
    </row>
    <row r="15122">
      <c r="I15122" s="1"/>
      <c r="J15122" s="1"/>
      <c r="K15122" s="1"/>
      <c r="AA15122" s="1"/>
      <c r="AB15122" s="1"/>
      <c r="AC15122" s="1"/>
      <c r="AJ15122" s="1"/>
      <c r="AK15122" s="1"/>
      <c r="AL15122" s="1"/>
    </row>
    <row r="15123">
      <c r="I15123" s="1"/>
      <c r="J15123" s="1"/>
      <c r="K15123" s="1"/>
      <c r="AA15123" s="1"/>
      <c r="AB15123" s="1"/>
      <c r="AC15123" s="1"/>
      <c r="AJ15123" s="1"/>
      <c r="AK15123" s="1"/>
      <c r="AL15123" s="1"/>
    </row>
    <row r="15124">
      <c r="I15124" s="1"/>
      <c r="J15124" s="1"/>
      <c r="K15124" s="1"/>
      <c r="AA15124" s="1"/>
      <c r="AB15124" s="1"/>
      <c r="AC15124" s="1"/>
      <c r="AJ15124" s="1"/>
      <c r="AK15124" s="1"/>
      <c r="AL15124" s="1"/>
    </row>
    <row r="15125">
      <c r="I15125" s="1"/>
      <c r="J15125" s="1"/>
      <c r="K15125" s="1"/>
      <c r="AA15125" s="1"/>
      <c r="AB15125" s="1"/>
      <c r="AC15125" s="1"/>
      <c r="AJ15125" s="1"/>
      <c r="AK15125" s="1"/>
      <c r="AL15125" s="1"/>
    </row>
    <row r="15126">
      <c r="I15126" s="1"/>
      <c r="J15126" s="1"/>
      <c r="K15126" s="1"/>
      <c r="AA15126" s="1"/>
      <c r="AB15126" s="1"/>
      <c r="AC15126" s="1"/>
      <c r="AJ15126" s="1"/>
      <c r="AK15126" s="1"/>
      <c r="AL15126" s="1"/>
    </row>
    <row r="15127">
      <c r="I15127" s="1"/>
      <c r="J15127" s="1"/>
      <c r="K15127" s="1"/>
      <c r="AA15127" s="1"/>
      <c r="AB15127" s="1"/>
      <c r="AC15127" s="1"/>
      <c r="AJ15127" s="1"/>
      <c r="AK15127" s="1"/>
      <c r="AL15127" s="1"/>
    </row>
    <row r="15128">
      <c r="I15128" s="1"/>
      <c r="J15128" s="1"/>
      <c r="K15128" s="1"/>
      <c r="AA15128" s="1"/>
      <c r="AB15128" s="1"/>
      <c r="AC15128" s="1"/>
      <c r="AJ15128" s="1"/>
      <c r="AK15128" s="1"/>
      <c r="AL15128" s="1"/>
    </row>
    <row r="15129">
      <c r="I15129" s="1"/>
      <c r="J15129" s="1"/>
      <c r="K15129" s="1"/>
      <c r="AA15129" s="1"/>
      <c r="AB15129" s="1"/>
      <c r="AC15129" s="1"/>
      <c r="AJ15129" s="1"/>
      <c r="AK15129" s="1"/>
      <c r="AL15129" s="1"/>
    </row>
    <row r="15130">
      <c r="I15130" s="1"/>
      <c r="J15130" s="1"/>
      <c r="K15130" s="1"/>
      <c r="AA15130" s="1"/>
      <c r="AB15130" s="1"/>
      <c r="AC15130" s="1"/>
      <c r="AJ15130" s="1"/>
      <c r="AK15130" s="1"/>
      <c r="AL15130" s="1"/>
    </row>
    <row r="15131">
      <c r="I15131" s="1"/>
      <c r="J15131" s="1"/>
      <c r="K15131" s="1"/>
      <c r="AA15131" s="1"/>
      <c r="AB15131" s="1"/>
      <c r="AC15131" s="1"/>
      <c r="AJ15131" s="1"/>
      <c r="AK15131" s="1"/>
      <c r="AL15131" s="1"/>
    </row>
    <row r="15132">
      <c r="I15132" s="1"/>
      <c r="J15132" s="1"/>
      <c r="K15132" s="1"/>
      <c r="AA15132" s="1"/>
      <c r="AB15132" s="1"/>
      <c r="AC15132" s="1"/>
      <c r="AJ15132" s="1"/>
      <c r="AK15132" s="1"/>
      <c r="AL15132" s="1"/>
    </row>
    <row r="15133">
      <c r="I15133" s="1"/>
      <c r="J15133" s="1"/>
      <c r="K15133" s="1"/>
      <c r="AA15133" s="1"/>
      <c r="AB15133" s="1"/>
      <c r="AC15133" s="1"/>
      <c r="AJ15133" s="1"/>
      <c r="AK15133" s="1"/>
      <c r="AL15133" s="1"/>
    </row>
    <row r="15134">
      <c r="I15134" s="1"/>
      <c r="J15134" s="1"/>
      <c r="K15134" s="1"/>
      <c r="AA15134" s="1"/>
      <c r="AB15134" s="1"/>
      <c r="AC15134" s="1"/>
      <c r="AJ15134" s="1"/>
      <c r="AK15134" s="1"/>
      <c r="AL15134" s="1"/>
    </row>
    <row r="15135">
      <c r="I15135" s="1"/>
      <c r="J15135" s="1"/>
      <c r="K15135" s="1"/>
      <c r="AA15135" s="1"/>
      <c r="AB15135" s="1"/>
      <c r="AC15135" s="1"/>
      <c r="AJ15135" s="1"/>
      <c r="AK15135" s="1"/>
      <c r="AL15135" s="1"/>
    </row>
    <row r="15136">
      <c r="I15136" s="1"/>
      <c r="J15136" s="1"/>
      <c r="K15136" s="1"/>
      <c r="AA15136" s="1"/>
      <c r="AB15136" s="1"/>
      <c r="AC15136" s="1"/>
      <c r="AJ15136" s="1"/>
      <c r="AK15136" s="1"/>
      <c r="AL15136" s="1"/>
    </row>
    <row r="15137">
      <c r="I15137" s="1"/>
      <c r="J15137" s="1"/>
      <c r="K15137" s="1"/>
      <c r="AA15137" s="1"/>
      <c r="AB15137" s="1"/>
      <c r="AC15137" s="1"/>
      <c r="AJ15137" s="1"/>
      <c r="AK15137" s="1"/>
      <c r="AL15137" s="1"/>
    </row>
    <row r="15138">
      <c r="I15138" s="1"/>
      <c r="J15138" s="1"/>
      <c r="K15138" s="1"/>
      <c r="AA15138" s="1"/>
      <c r="AB15138" s="1"/>
      <c r="AC15138" s="1"/>
      <c r="AJ15138" s="1"/>
      <c r="AK15138" s="1"/>
      <c r="AL15138" s="1"/>
    </row>
    <row r="15139">
      <c r="I15139" s="1"/>
      <c r="J15139" s="1"/>
      <c r="K15139" s="1"/>
      <c r="AA15139" s="1"/>
      <c r="AB15139" s="1"/>
      <c r="AC15139" s="1"/>
      <c r="AJ15139" s="1"/>
      <c r="AK15139" s="1"/>
      <c r="AL15139" s="1"/>
    </row>
    <row r="15140">
      <c r="I15140" s="1"/>
      <c r="J15140" s="1"/>
      <c r="K15140" s="1"/>
      <c r="AA15140" s="1"/>
      <c r="AB15140" s="1"/>
      <c r="AC15140" s="1"/>
      <c r="AJ15140" s="1"/>
      <c r="AK15140" s="1"/>
      <c r="AL15140" s="1"/>
    </row>
    <row r="15141">
      <c r="I15141" s="1"/>
      <c r="J15141" s="1"/>
      <c r="K15141" s="1"/>
      <c r="AA15141" s="1"/>
      <c r="AB15141" s="1"/>
      <c r="AC15141" s="1"/>
      <c r="AJ15141" s="1"/>
      <c r="AK15141" s="1"/>
      <c r="AL15141" s="1"/>
    </row>
    <row r="15142">
      <c r="I15142" s="1"/>
      <c r="J15142" s="1"/>
      <c r="K15142" s="1"/>
      <c r="AA15142" s="1"/>
      <c r="AB15142" s="1"/>
      <c r="AC15142" s="1"/>
      <c r="AJ15142" s="1"/>
      <c r="AK15142" s="1"/>
      <c r="AL15142" s="1"/>
    </row>
    <row r="15143">
      <c r="I15143" s="1"/>
      <c r="J15143" s="1"/>
      <c r="K15143" s="1"/>
      <c r="AA15143" s="1"/>
      <c r="AB15143" s="1"/>
      <c r="AC15143" s="1"/>
      <c r="AJ15143" s="1"/>
      <c r="AK15143" s="1"/>
      <c r="AL15143" s="1"/>
    </row>
    <row r="15144">
      <c r="I15144" s="1"/>
      <c r="J15144" s="1"/>
      <c r="K15144" s="1"/>
      <c r="AA15144" s="1"/>
      <c r="AB15144" s="1"/>
      <c r="AC15144" s="1"/>
      <c r="AJ15144" s="1"/>
      <c r="AK15144" s="1"/>
      <c r="AL15144" s="1"/>
    </row>
    <row r="15145">
      <c r="I15145" s="1"/>
      <c r="J15145" s="1"/>
      <c r="K15145" s="1"/>
      <c r="AA15145" s="1"/>
      <c r="AB15145" s="1"/>
      <c r="AC15145" s="1"/>
      <c r="AJ15145" s="1"/>
      <c r="AK15145" s="1"/>
      <c r="AL15145" s="1"/>
    </row>
    <row r="15146">
      <c r="I15146" s="1"/>
      <c r="J15146" s="1"/>
      <c r="K15146" s="1"/>
      <c r="AA15146" s="1"/>
      <c r="AB15146" s="1"/>
      <c r="AC15146" s="1"/>
      <c r="AJ15146" s="1"/>
      <c r="AK15146" s="1"/>
      <c r="AL15146" s="1"/>
    </row>
    <row r="15147">
      <c r="I15147" s="1"/>
      <c r="J15147" s="1"/>
      <c r="K15147" s="1"/>
      <c r="AA15147" s="1"/>
      <c r="AB15147" s="1"/>
      <c r="AC15147" s="1"/>
      <c r="AJ15147" s="1"/>
      <c r="AK15147" s="1"/>
      <c r="AL15147" s="1"/>
    </row>
    <row r="15148">
      <c r="I15148" s="1"/>
      <c r="J15148" s="1"/>
      <c r="K15148" s="1"/>
      <c r="AA15148" s="1"/>
      <c r="AB15148" s="1"/>
      <c r="AC15148" s="1"/>
      <c r="AJ15148" s="1"/>
      <c r="AK15148" s="1"/>
      <c r="AL15148" s="1"/>
    </row>
    <row r="15149">
      <c r="I15149" s="1"/>
      <c r="J15149" s="1"/>
      <c r="K15149" s="1"/>
      <c r="AA15149" s="1"/>
      <c r="AB15149" s="1"/>
      <c r="AC15149" s="1"/>
      <c r="AJ15149" s="1"/>
      <c r="AK15149" s="1"/>
      <c r="AL15149" s="1"/>
    </row>
    <row r="15150">
      <c r="I15150" s="1"/>
      <c r="J15150" s="1"/>
      <c r="K15150" s="1"/>
      <c r="AA15150" s="1"/>
      <c r="AB15150" s="1"/>
      <c r="AC15150" s="1"/>
      <c r="AJ15150" s="1"/>
      <c r="AK15150" s="1"/>
      <c r="AL15150" s="1"/>
    </row>
    <row r="15151">
      <c r="I15151" s="1"/>
      <c r="J15151" s="1"/>
      <c r="K15151" s="1"/>
      <c r="AA15151" s="1"/>
      <c r="AB15151" s="1"/>
      <c r="AC15151" s="1"/>
      <c r="AJ15151" s="1"/>
      <c r="AK15151" s="1"/>
      <c r="AL15151" s="1"/>
    </row>
    <row r="15152">
      <c r="I15152" s="1"/>
      <c r="J15152" s="1"/>
      <c r="K15152" s="1"/>
      <c r="AA15152" s="1"/>
      <c r="AB15152" s="1"/>
      <c r="AC15152" s="1"/>
      <c r="AJ15152" s="1"/>
      <c r="AK15152" s="1"/>
      <c r="AL15152" s="1"/>
    </row>
    <row r="15153">
      <c r="I15153" s="1"/>
      <c r="J15153" s="1"/>
      <c r="K15153" s="1"/>
      <c r="AA15153" s="1"/>
      <c r="AB15153" s="1"/>
      <c r="AC15153" s="1"/>
      <c r="AJ15153" s="1"/>
      <c r="AK15153" s="1"/>
      <c r="AL15153" s="1"/>
    </row>
    <row r="15154">
      <c r="I15154" s="1"/>
      <c r="J15154" s="1"/>
      <c r="K15154" s="1"/>
      <c r="AA15154" s="1"/>
      <c r="AB15154" s="1"/>
      <c r="AC15154" s="1"/>
      <c r="AJ15154" s="1"/>
      <c r="AK15154" s="1"/>
      <c r="AL15154" s="1"/>
    </row>
    <row r="15155">
      <c r="I15155" s="1"/>
      <c r="J15155" s="1"/>
      <c r="K15155" s="1"/>
      <c r="AA15155" s="1"/>
      <c r="AB15155" s="1"/>
      <c r="AC15155" s="1"/>
      <c r="AJ15155" s="1"/>
      <c r="AK15155" s="1"/>
      <c r="AL15155" s="1"/>
    </row>
    <row r="15156">
      <c r="I15156" s="1"/>
      <c r="J15156" s="1"/>
      <c r="K15156" s="1"/>
      <c r="AA15156" s="1"/>
      <c r="AB15156" s="1"/>
      <c r="AC15156" s="1"/>
      <c r="AJ15156" s="1"/>
      <c r="AK15156" s="1"/>
      <c r="AL15156" s="1"/>
    </row>
    <row r="15157">
      <c r="I15157" s="1"/>
      <c r="J15157" s="1"/>
      <c r="K15157" s="1"/>
      <c r="AA15157" s="1"/>
      <c r="AB15157" s="1"/>
      <c r="AC15157" s="1"/>
      <c r="AJ15157" s="1"/>
      <c r="AK15157" s="1"/>
      <c r="AL15157" s="1"/>
    </row>
    <row r="15158">
      <c r="I15158" s="1"/>
      <c r="J15158" s="1"/>
      <c r="K15158" s="1"/>
      <c r="AA15158" s="1"/>
      <c r="AB15158" s="1"/>
      <c r="AC15158" s="1"/>
      <c r="AJ15158" s="1"/>
      <c r="AK15158" s="1"/>
      <c r="AL15158" s="1"/>
    </row>
    <row r="15159">
      <c r="I15159" s="1"/>
      <c r="J15159" s="1"/>
      <c r="K15159" s="1"/>
      <c r="AA15159" s="1"/>
      <c r="AB15159" s="1"/>
      <c r="AC15159" s="1"/>
      <c r="AJ15159" s="1"/>
      <c r="AK15159" s="1"/>
      <c r="AL15159" s="1"/>
    </row>
    <row r="15160">
      <c r="I15160" s="1"/>
      <c r="J15160" s="1"/>
      <c r="K15160" s="1"/>
      <c r="AA15160" s="1"/>
      <c r="AB15160" s="1"/>
      <c r="AC15160" s="1"/>
      <c r="AJ15160" s="1"/>
      <c r="AK15160" s="1"/>
      <c r="AL15160" s="1"/>
    </row>
    <row r="15161">
      <c r="I15161" s="1"/>
      <c r="J15161" s="1"/>
      <c r="K15161" s="1"/>
      <c r="AA15161" s="1"/>
      <c r="AB15161" s="1"/>
      <c r="AC15161" s="1"/>
      <c r="AJ15161" s="1"/>
      <c r="AK15161" s="1"/>
      <c r="AL15161" s="1"/>
    </row>
    <row r="15162">
      <c r="I15162" s="1"/>
      <c r="J15162" s="1"/>
      <c r="K15162" s="1"/>
      <c r="AA15162" s="1"/>
      <c r="AB15162" s="1"/>
      <c r="AC15162" s="1"/>
      <c r="AJ15162" s="1"/>
      <c r="AK15162" s="1"/>
      <c r="AL15162" s="1"/>
    </row>
    <row r="15163">
      <c r="I15163" s="1"/>
      <c r="J15163" s="1"/>
      <c r="K15163" s="1"/>
      <c r="AA15163" s="1"/>
      <c r="AB15163" s="1"/>
      <c r="AC15163" s="1"/>
      <c r="AJ15163" s="1"/>
      <c r="AK15163" s="1"/>
      <c r="AL15163" s="1"/>
    </row>
    <row r="15164">
      <c r="I15164" s="1"/>
      <c r="J15164" s="1"/>
      <c r="K15164" s="1"/>
      <c r="AA15164" s="1"/>
      <c r="AB15164" s="1"/>
      <c r="AC15164" s="1"/>
      <c r="AJ15164" s="1"/>
      <c r="AK15164" s="1"/>
      <c r="AL15164" s="1"/>
    </row>
    <row r="15165">
      <c r="I15165" s="1"/>
      <c r="J15165" s="1"/>
      <c r="K15165" s="1"/>
      <c r="AA15165" s="1"/>
      <c r="AB15165" s="1"/>
      <c r="AC15165" s="1"/>
      <c r="AJ15165" s="1"/>
      <c r="AK15165" s="1"/>
      <c r="AL15165" s="1"/>
    </row>
    <row r="15166">
      <c r="I15166" s="1"/>
      <c r="J15166" s="1"/>
      <c r="K15166" s="1"/>
      <c r="AA15166" s="1"/>
      <c r="AB15166" s="1"/>
      <c r="AC15166" s="1"/>
      <c r="AJ15166" s="1"/>
      <c r="AK15166" s="1"/>
      <c r="AL15166" s="1"/>
    </row>
    <row r="15167">
      <c r="I15167" s="1"/>
      <c r="J15167" s="1"/>
      <c r="K15167" s="1"/>
      <c r="AA15167" s="1"/>
      <c r="AB15167" s="1"/>
      <c r="AC15167" s="1"/>
      <c r="AJ15167" s="1"/>
      <c r="AK15167" s="1"/>
      <c r="AL15167" s="1"/>
    </row>
    <row r="15168">
      <c r="I15168" s="1"/>
      <c r="J15168" s="1"/>
      <c r="K15168" s="1"/>
      <c r="AA15168" s="1"/>
      <c r="AB15168" s="1"/>
      <c r="AC15168" s="1"/>
      <c r="AJ15168" s="1"/>
      <c r="AK15168" s="1"/>
      <c r="AL15168" s="1"/>
    </row>
    <row r="15169">
      <c r="I15169" s="1"/>
      <c r="J15169" s="1"/>
      <c r="K15169" s="1"/>
      <c r="AA15169" s="1"/>
      <c r="AB15169" s="1"/>
      <c r="AC15169" s="1"/>
      <c r="AJ15169" s="1"/>
      <c r="AK15169" s="1"/>
      <c r="AL15169" s="1"/>
    </row>
    <row r="15170">
      <c r="I15170" s="1"/>
      <c r="J15170" s="1"/>
      <c r="K15170" s="1"/>
      <c r="AA15170" s="1"/>
      <c r="AB15170" s="1"/>
      <c r="AC15170" s="1"/>
      <c r="AJ15170" s="1"/>
      <c r="AK15170" s="1"/>
      <c r="AL15170" s="1"/>
    </row>
    <row r="15171">
      <c r="I15171" s="1"/>
      <c r="J15171" s="1"/>
      <c r="K15171" s="1"/>
      <c r="AA15171" s="1"/>
      <c r="AB15171" s="1"/>
      <c r="AC15171" s="1"/>
      <c r="AJ15171" s="1"/>
      <c r="AK15171" s="1"/>
      <c r="AL15171" s="1"/>
    </row>
    <row r="15172">
      <c r="I15172" s="1"/>
      <c r="J15172" s="1"/>
      <c r="K15172" s="1"/>
      <c r="AA15172" s="1"/>
      <c r="AB15172" s="1"/>
      <c r="AC15172" s="1"/>
      <c r="AJ15172" s="1"/>
      <c r="AK15172" s="1"/>
      <c r="AL15172" s="1"/>
    </row>
    <row r="15173">
      <c r="I15173" s="1"/>
      <c r="J15173" s="1"/>
      <c r="K15173" s="1"/>
      <c r="AA15173" s="1"/>
      <c r="AB15173" s="1"/>
      <c r="AC15173" s="1"/>
      <c r="AJ15173" s="1"/>
      <c r="AK15173" s="1"/>
      <c r="AL15173" s="1"/>
    </row>
    <row r="15174">
      <c r="I15174" s="1"/>
      <c r="J15174" s="1"/>
      <c r="K15174" s="1"/>
      <c r="AA15174" s="1"/>
      <c r="AB15174" s="1"/>
      <c r="AC15174" s="1"/>
      <c r="AJ15174" s="1"/>
      <c r="AK15174" s="1"/>
      <c r="AL15174" s="1"/>
    </row>
    <row r="15175">
      <c r="I15175" s="1"/>
      <c r="J15175" s="1"/>
      <c r="K15175" s="1"/>
      <c r="AA15175" s="1"/>
      <c r="AB15175" s="1"/>
      <c r="AC15175" s="1"/>
      <c r="AJ15175" s="1"/>
      <c r="AK15175" s="1"/>
      <c r="AL15175" s="1"/>
    </row>
    <row r="15176">
      <c r="I15176" s="1"/>
      <c r="J15176" s="1"/>
      <c r="K15176" s="1"/>
      <c r="AA15176" s="1"/>
      <c r="AB15176" s="1"/>
      <c r="AC15176" s="1"/>
      <c r="AJ15176" s="1"/>
      <c r="AK15176" s="1"/>
      <c r="AL15176" s="1"/>
    </row>
    <row r="15177">
      <c r="I15177" s="1"/>
      <c r="J15177" s="1"/>
      <c r="K15177" s="1"/>
      <c r="AA15177" s="1"/>
      <c r="AB15177" s="1"/>
      <c r="AC15177" s="1"/>
      <c r="AJ15177" s="1"/>
      <c r="AK15177" s="1"/>
      <c r="AL15177" s="1"/>
    </row>
    <row r="15178">
      <c r="I15178" s="1"/>
      <c r="J15178" s="1"/>
      <c r="K15178" s="1"/>
      <c r="AA15178" s="1"/>
      <c r="AB15178" s="1"/>
      <c r="AC15178" s="1"/>
      <c r="AJ15178" s="1"/>
      <c r="AK15178" s="1"/>
      <c r="AL15178" s="1"/>
    </row>
    <row r="15179">
      <c r="I15179" s="1"/>
      <c r="J15179" s="1"/>
      <c r="K15179" s="1"/>
      <c r="AA15179" s="1"/>
      <c r="AB15179" s="1"/>
      <c r="AC15179" s="1"/>
      <c r="AJ15179" s="1"/>
      <c r="AK15179" s="1"/>
      <c r="AL15179" s="1"/>
    </row>
    <row r="15180">
      <c r="I15180" s="1"/>
      <c r="J15180" s="1"/>
      <c r="K15180" s="1"/>
      <c r="AA15180" s="1"/>
      <c r="AB15180" s="1"/>
      <c r="AC15180" s="1"/>
      <c r="AJ15180" s="1"/>
      <c r="AK15180" s="1"/>
      <c r="AL15180" s="1"/>
    </row>
    <row r="15181">
      <c r="I15181" s="1"/>
      <c r="J15181" s="1"/>
      <c r="K15181" s="1"/>
      <c r="AA15181" s="1"/>
      <c r="AB15181" s="1"/>
      <c r="AC15181" s="1"/>
      <c r="AJ15181" s="1"/>
      <c r="AK15181" s="1"/>
      <c r="AL15181" s="1"/>
    </row>
    <row r="15182">
      <c r="I15182" s="1"/>
      <c r="J15182" s="1"/>
      <c r="K15182" s="1"/>
      <c r="AA15182" s="1"/>
      <c r="AB15182" s="1"/>
      <c r="AC15182" s="1"/>
      <c r="AJ15182" s="1"/>
      <c r="AK15182" s="1"/>
      <c r="AL15182" s="1"/>
    </row>
    <row r="15183">
      <c r="I15183" s="1"/>
      <c r="J15183" s="1"/>
      <c r="K15183" s="1"/>
      <c r="AA15183" s="1"/>
      <c r="AB15183" s="1"/>
      <c r="AC15183" s="1"/>
      <c r="AJ15183" s="1"/>
      <c r="AK15183" s="1"/>
      <c r="AL15183" s="1"/>
    </row>
    <row r="15184">
      <c r="I15184" s="1"/>
      <c r="J15184" s="1"/>
      <c r="K15184" s="1"/>
      <c r="AA15184" s="1"/>
      <c r="AB15184" s="1"/>
      <c r="AC15184" s="1"/>
      <c r="AJ15184" s="1"/>
      <c r="AK15184" s="1"/>
      <c r="AL15184" s="1"/>
    </row>
    <row r="15185">
      <c r="I15185" s="1"/>
      <c r="J15185" s="1"/>
      <c r="K15185" s="1"/>
      <c r="AA15185" s="1"/>
      <c r="AB15185" s="1"/>
      <c r="AC15185" s="1"/>
      <c r="AJ15185" s="1"/>
      <c r="AK15185" s="1"/>
      <c r="AL15185" s="1"/>
    </row>
    <row r="15186">
      <c r="I15186" s="1"/>
      <c r="J15186" s="1"/>
      <c r="K15186" s="1"/>
      <c r="AA15186" s="1"/>
      <c r="AB15186" s="1"/>
      <c r="AC15186" s="1"/>
      <c r="AJ15186" s="1"/>
      <c r="AK15186" s="1"/>
      <c r="AL15186" s="1"/>
    </row>
    <row r="15187">
      <c r="I15187" s="1"/>
      <c r="J15187" s="1"/>
      <c r="K15187" s="1"/>
      <c r="AA15187" s="1"/>
      <c r="AB15187" s="1"/>
      <c r="AC15187" s="1"/>
      <c r="AJ15187" s="1"/>
      <c r="AK15187" s="1"/>
      <c r="AL15187" s="1"/>
    </row>
    <row r="15188">
      <c r="I15188" s="1"/>
      <c r="J15188" s="1"/>
      <c r="K15188" s="1"/>
      <c r="AA15188" s="1"/>
      <c r="AB15188" s="1"/>
      <c r="AC15188" s="1"/>
      <c r="AJ15188" s="1"/>
      <c r="AK15188" s="1"/>
      <c r="AL15188" s="1"/>
    </row>
    <row r="15189">
      <c r="I15189" s="1"/>
      <c r="J15189" s="1"/>
      <c r="K15189" s="1"/>
      <c r="AA15189" s="1"/>
      <c r="AB15189" s="1"/>
      <c r="AC15189" s="1"/>
      <c r="AJ15189" s="1"/>
      <c r="AK15189" s="1"/>
      <c r="AL15189" s="1"/>
    </row>
    <row r="15190">
      <c r="I15190" s="1"/>
      <c r="J15190" s="1"/>
      <c r="K15190" s="1"/>
      <c r="AA15190" s="1"/>
      <c r="AB15190" s="1"/>
      <c r="AC15190" s="1"/>
      <c r="AJ15190" s="1"/>
      <c r="AK15190" s="1"/>
      <c r="AL15190" s="1"/>
    </row>
    <row r="15191">
      <c r="I15191" s="1"/>
      <c r="J15191" s="1"/>
      <c r="K15191" s="1"/>
      <c r="AA15191" s="1"/>
      <c r="AB15191" s="1"/>
      <c r="AC15191" s="1"/>
      <c r="AJ15191" s="1"/>
      <c r="AK15191" s="1"/>
      <c r="AL15191" s="1"/>
    </row>
    <row r="15192">
      <c r="I15192" s="1"/>
      <c r="J15192" s="1"/>
      <c r="K15192" s="1"/>
      <c r="AA15192" s="1"/>
      <c r="AB15192" s="1"/>
      <c r="AC15192" s="1"/>
      <c r="AJ15192" s="1"/>
      <c r="AK15192" s="1"/>
      <c r="AL15192" s="1"/>
    </row>
    <row r="15193">
      <c r="I15193" s="1"/>
      <c r="J15193" s="1"/>
      <c r="K15193" s="1"/>
      <c r="AA15193" s="1"/>
      <c r="AB15193" s="1"/>
      <c r="AC15193" s="1"/>
      <c r="AJ15193" s="1"/>
      <c r="AK15193" s="1"/>
      <c r="AL15193" s="1"/>
    </row>
    <row r="15194">
      <c r="I15194" s="1"/>
      <c r="J15194" s="1"/>
      <c r="K15194" s="1"/>
      <c r="AA15194" s="1"/>
      <c r="AB15194" s="1"/>
      <c r="AC15194" s="1"/>
      <c r="AJ15194" s="1"/>
      <c r="AK15194" s="1"/>
      <c r="AL15194" s="1"/>
    </row>
    <row r="15195">
      <c r="I15195" s="1"/>
      <c r="J15195" s="1"/>
      <c r="K15195" s="1"/>
      <c r="AA15195" s="1"/>
      <c r="AB15195" s="1"/>
      <c r="AC15195" s="1"/>
      <c r="AJ15195" s="1"/>
      <c r="AK15195" s="1"/>
      <c r="AL15195" s="1"/>
    </row>
    <row r="15196">
      <c r="I15196" s="1"/>
      <c r="J15196" s="1"/>
      <c r="K15196" s="1"/>
      <c r="AA15196" s="1"/>
      <c r="AB15196" s="1"/>
      <c r="AC15196" s="1"/>
      <c r="AJ15196" s="1"/>
      <c r="AK15196" s="1"/>
      <c r="AL15196" s="1"/>
    </row>
    <row r="15197">
      <c r="I15197" s="1"/>
      <c r="J15197" s="1"/>
      <c r="K15197" s="1"/>
      <c r="AA15197" s="1"/>
      <c r="AB15197" s="1"/>
      <c r="AC15197" s="1"/>
      <c r="AJ15197" s="1"/>
      <c r="AK15197" s="1"/>
      <c r="AL15197" s="1"/>
    </row>
    <row r="15198">
      <c r="I15198" s="1"/>
      <c r="J15198" s="1"/>
      <c r="K15198" s="1"/>
      <c r="AA15198" s="1"/>
      <c r="AB15198" s="1"/>
      <c r="AC15198" s="1"/>
      <c r="AJ15198" s="1"/>
      <c r="AK15198" s="1"/>
      <c r="AL15198" s="1"/>
    </row>
    <row r="15199">
      <c r="I15199" s="1"/>
      <c r="J15199" s="1"/>
      <c r="K15199" s="1"/>
      <c r="AA15199" s="1"/>
      <c r="AB15199" s="1"/>
      <c r="AC15199" s="1"/>
      <c r="AJ15199" s="1"/>
      <c r="AK15199" s="1"/>
      <c r="AL15199" s="1"/>
    </row>
    <row r="15200">
      <c r="I15200" s="1"/>
      <c r="J15200" s="1"/>
      <c r="K15200" s="1"/>
      <c r="AA15200" s="1"/>
      <c r="AB15200" s="1"/>
      <c r="AC15200" s="1"/>
      <c r="AJ15200" s="1"/>
      <c r="AK15200" s="1"/>
      <c r="AL15200" s="1"/>
    </row>
    <row r="15201">
      <c r="I15201" s="1"/>
      <c r="J15201" s="1"/>
      <c r="K15201" s="1"/>
      <c r="AA15201" s="1"/>
      <c r="AB15201" s="1"/>
      <c r="AC15201" s="1"/>
      <c r="AJ15201" s="1"/>
      <c r="AK15201" s="1"/>
      <c r="AL15201" s="1"/>
    </row>
    <row r="15202">
      <c r="I15202" s="1"/>
      <c r="J15202" s="1"/>
      <c r="K15202" s="1"/>
      <c r="AA15202" s="1"/>
      <c r="AB15202" s="1"/>
      <c r="AC15202" s="1"/>
      <c r="AJ15202" s="1"/>
      <c r="AK15202" s="1"/>
      <c r="AL15202" s="1"/>
    </row>
    <row r="15203">
      <c r="I15203" s="1"/>
      <c r="J15203" s="1"/>
      <c r="K15203" s="1"/>
      <c r="AA15203" s="1"/>
      <c r="AB15203" s="1"/>
      <c r="AC15203" s="1"/>
      <c r="AJ15203" s="1"/>
      <c r="AK15203" s="1"/>
      <c r="AL15203" s="1"/>
    </row>
    <row r="15204">
      <c r="I15204" s="1"/>
      <c r="J15204" s="1"/>
      <c r="K15204" s="1"/>
      <c r="AA15204" s="1"/>
      <c r="AB15204" s="1"/>
      <c r="AC15204" s="1"/>
      <c r="AJ15204" s="1"/>
      <c r="AK15204" s="1"/>
      <c r="AL15204" s="1"/>
    </row>
    <row r="15205">
      <c r="I15205" s="1"/>
      <c r="J15205" s="1"/>
      <c r="K15205" s="1"/>
      <c r="AA15205" s="1"/>
      <c r="AB15205" s="1"/>
      <c r="AC15205" s="1"/>
      <c r="AJ15205" s="1"/>
      <c r="AK15205" s="1"/>
      <c r="AL15205" s="1"/>
    </row>
    <row r="15206">
      <c r="I15206" s="1"/>
      <c r="J15206" s="1"/>
      <c r="K15206" s="1"/>
      <c r="AA15206" s="1"/>
      <c r="AB15206" s="1"/>
      <c r="AC15206" s="1"/>
      <c r="AJ15206" s="1"/>
      <c r="AK15206" s="1"/>
      <c r="AL15206" s="1"/>
    </row>
    <row r="15207">
      <c r="I15207" s="1"/>
      <c r="J15207" s="1"/>
      <c r="K15207" s="1"/>
      <c r="AA15207" s="1"/>
      <c r="AB15207" s="1"/>
      <c r="AC15207" s="1"/>
      <c r="AJ15207" s="1"/>
      <c r="AK15207" s="1"/>
      <c r="AL15207" s="1"/>
    </row>
    <row r="15208">
      <c r="I15208" s="1"/>
      <c r="J15208" s="1"/>
      <c r="K15208" s="1"/>
      <c r="AA15208" s="1"/>
      <c r="AB15208" s="1"/>
      <c r="AC15208" s="1"/>
      <c r="AJ15208" s="1"/>
      <c r="AK15208" s="1"/>
      <c r="AL15208" s="1"/>
    </row>
    <row r="15209">
      <c r="I15209" s="1"/>
      <c r="J15209" s="1"/>
      <c r="K15209" s="1"/>
      <c r="AA15209" s="1"/>
      <c r="AB15209" s="1"/>
      <c r="AC15209" s="1"/>
      <c r="AJ15209" s="1"/>
      <c r="AK15209" s="1"/>
      <c r="AL15209" s="1"/>
    </row>
    <row r="15210">
      <c r="I15210" s="1"/>
      <c r="J15210" s="1"/>
      <c r="K15210" s="1"/>
      <c r="AA15210" s="1"/>
      <c r="AB15210" s="1"/>
      <c r="AC15210" s="1"/>
      <c r="AJ15210" s="1"/>
      <c r="AK15210" s="1"/>
      <c r="AL15210" s="1"/>
    </row>
    <row r="15211">
      <c r="I15211" s="1"/>
      <c r="J15211" s="1"/>
      <c r="K15211" s="1"/>
      <c r="AA15211" s="1"/>
      <c r="AB15211" s="1"/>
      <c r="AC15211" s="1"/>
      <c r="AJ15211" s="1"/>
      <c r="AK15211" s="1"/>
      <c r="AL15211" s="1"/>
    </row>
    <row r="15212">
      <c r="I15212" s="1"/>
      <c r="J15212" s="1"/>
      <c r="K15212" s="1"/>
      <c r="AA15212" s="1"/>
      <c r="AB15212" s="1"/>
      <c r="AC15212" s="1"/>
      <c r="AJ15212" s="1"/>
      <c r="AK15212" s="1"/>
      <c r="AL15212" s="1"/>
    </row>
    <row r="15213">
      <c r="I15213" s="1"/>
      <c r="J15213" s="1"/>
      <c r="K15213" s="1"/>
      <c r="AA15213" s="1"/>
      <c r="AB15213" s="1"/>
      <c r="AC15213" s="1"/>
      <c r="AJ15213" s="1"/>
      <c r="AK15213" s="1"/>
      <c r="AL15213" s="1"/>
    </row>
    <row r="15214">
      <c r="I15214" s="1"/>
      <c r="J15214" s="1"/>
      <c r="K15214" s="1"/>
      <c r="AA15214" s="1"/>
      <c r="AB15214" s="1"/>
      <c r="AC15214" s="1"/>
      <c r="AJ15214" s="1"/>
      <c r="AK15214" s="1"/>
      <c r="AL15214" s="1"/>
    </row>
    <row r="15215">
      <c r="I15215" s="1"/>
      <c r="J15215" s="1"/>
      <c r="K15215" s="1"/>
      <c r="AA15215" s="1"/>
      <c r="AB15215" s="1"/>
      <c r="AC15215" s="1"/>
      <c r="AJ15215" s="1"/>
      <c r="AK15215" s="1"/>
      <c r="AL15215" s="1"/>
    </row>
    <row r="15216">
      <c r="I15216" s="1"/>
      <c r="J15216" s="1"/>
      <c r="K15216" s="1"/>
      <c r="AA15216" s="1"/>
      <c r="AB15216" s="1"/>
      <c r="AC15216" s="1"/>
      <c r="AJ15216" s="1"/>
      <c r="AK15216" s="1"/>
      <c r="AL15216" s="1"/>
    </row>
    <row r="15217">
      <c r="I15217" s="1"/>
      <c r="J15217" s="1"/>
      <c r="K15217" s="1"/>
      <c r="AA15217" s="1"/>
      <c r="AB15217" s="1"/>
      <c r="AC15217" s="1"/>
      <c r="AJ15217" s="1"/>
      <c r="AK15217" s="1"/>
      <c r="AL15217" s="1"/>
    </row>
    <row r="15218">
      <c r="I15218" s="1"/>
      <c r="J15218" s="1"/>
      <c r="K15218" s="1"/>
      <c r="AA15218" s="1"/>
      <c r="AB15218" s="1"/>
      <c r="AC15218" s="1"/>
      <c r="AJ15218" s="1"/>
      <c r="AK15218" s="1"/>
      <c r="AL15218" s="1"/>
    </row>
    <row r="15219">
      <c r="I15219" s="1"/>
      <c r="J15219" s="1"/>
      <c r="K15219" s="1"/>
      <c r="AA15219" s="1"/>
      <c r="AB15219" s="1"/>
      <c r="AC15219" s="1"/>
      <c r="AJ15219" s="1"/>
      <c r="AK15219" s="1"/>
      <c r="AL15219" s="1"/>
    </row>
    <row r="15220">
      <c r="I15220" s="1"/>
      <c r="J15220" s="1"/>
      <c r="K15220" s="1"/>
      <c r="AA15220" s="1"/>
      <c r="AB15220" s="1"/>
      <c r="AC15220" s="1"/>
      <c r="AJ15220" s="1"/>
      <c r="AK15220" s="1"/>
      <c r="AL15220" s="1"/>
    </row>
    <row r="15221">
      <c r="I15221" s="1"/>
      <c r="J15221" s="1"/>
      <c r="K15221" s="1"/>
      <c r="AA15221" s="1"/>
      <c r="AB15221" s="1"/>
      <c r="AC15221" s="1"/>
      <c r="AJ15221" s="1"/>
      <c r="AK15221" s="1"/>
      <c r="AL15221" s="1"/>
    </row>
    <row r="15222">
      <c r="I15222" s="1"/>
      <c r="J15222" s="1"/>
      <c r="K15222" s="1"/>
      <c r="AA15222" s="1"/>
      <c r="AB15222" s="1"/>
      <c r="AC15222" s="1"/>
      <c r="AJ15222" s="1"/>
      <c r="AK15222" s="1"/>
      <c r="AL15222" s="1"/>
    </row>
    <row r="15223">
      <c r="I15223" s="1"/>
      <c r="J15223" s="1"/>
      <c r="K15223" s="1"/>
      <c r="AA15223" s="1"/>
      <c r="AB15223" s="1"/>
      <c r="AC15223" s="1"/>
      <c r="AJ15223" s="1"/>
      <c r="AK15223" s="1"/>
      <c r="AL15223" s="1"/>
    </row>
    <row r="15224">
      <c r="I15224" s="1"/>
      <c r="J15224" s="1"/>
      <c r="K15224" s="1"/>
      <c r="AA15224" s="1"/>
      <c r="AB15224" s="1"/>
      <c r="AC15224" s="1"/>
      <c r="AJ15224" s="1"/>
      <c r="AK15224" s="1"/>
      <c r="AL15224" s="1"/>
    </row>
    <row r="15225">
      <c r="I15225" s="1"/>
      <c r="J15225" s="1"/>
      <c r="K15225" s="1"/>
      <c r="AA15225" s="1"/>
      <c r="AB15225" s="1"/>
      <c r="AC15225" s="1"/>
      <c r="AJ15225" s="1"/>
      <c r="AK15225" s="1"/>
      <c r="AL15225" s="1"/>
    </row>
    <row r="15226">
      <c r="I15226" s="1"/>
      <c r="J15226" s="1"/>
      <c r="K15226" s="1"/>
      <c r="AA15226" s="1"/>
      <c r="AB15226" s="1"/>
      <c r="AC15226" s="1"/>
      <c r="AJ15226" s="1"/>
      <c r="AK15226" s="1"/>
      <c r="AL15226" s="1"/>
    </row>
    <row r="15227">
      <c r="I15227" s="1"/>
      <c r="J15227" s="1"/>
      <c r="K15227" s="1"/>
      <c r="AA15227" s="1"/>
      <c r="AB15227" s="1"/>
      <c r="AC15227" s="1"/>
      <c r="AJ15227" s="1"/>
      <c r="AK15227" s="1"/>
      <c r="AL15227" s="1"/>
    </row>
    <row r="15228">
      <c r="I15228" s="1"/>
      <c r="J15228" s="1"/>
      <c r="K15228" s="1"/>
      <c r="AA15228" s="1"/>
      <c r="AB15228" s="1"/>
      <c r="AC15228" s="1"/>
      <c r="AJ15228" s="1"/>
      <c r="AK15228" s="1"/>
      <c r="AL15228" s="1"/>
    </row>
    <row r="15229">
      <c r="I15229" s="1"/>
      <c r="J15229" s="1"/>
      <c r="K15229" s="1"/>
      <c r="AA15229" s="1"/>
      <c r="AB15229" s="1"/>
      <c r="AC15229" s="1"/>
      <c r="AJ15229" s="1"/>
      <c r="AK15229" s="1"/>
      <c r="AL15229" s="1"/>
    </row>
    <row r="15230">
      <c r="I15230" s="1"/>
      <c r="J15230" s="1"/>
      <c r="K15230" s="1"/>
      <c r="AA15230" s="1"/>
      <c r="AB15230" s="1"/>
      <c r="AC15230" s="1"/>
      <c r="AJ15230" s="1"/>
      <c r="AK15230" s="1"/>
      <c r="AL15230" s="1"/>
    </row>
    <row r="15231">
      <c r="I15231" s="1"/>
      <c r="J15231" s="1"/>
      <c r="K15231" s="1"/>
      <c r="AA15231" s="1"/>
      <c r="AB15231" s="1"/>
      <c r="AC15231" s="1"/>
      <c r="AJ15231" s="1"/>
      <c r="AK15231" s="1"/>
      <c r="AL15231" s="1"/>
    </row>
    <row r="15232">
      <c r="I15232" s="1"/>
      <c r="J15232" s="1"/>
      <c r="K15232" s="1"/>
      <c r="AA15232" s="1"/>
      <c r="AB15232" s="1"/>
      <c r="AC15232" s="1"/>
      <c r="AJ15232" s="1"/>
      <c r="AK15232" s="1"/>
      <c r="AL15232" s="1"/>
    </row>
    <row r="15233">
      <c r="I15233" s="1"/>
      <c r="J15233" s="1"/>
      <c r="K15233" s="1"/>
      <c r="AA15233" s="1"/>
      <c r="AB15233" s="1"/>
      <c r="AC15233" s="1"/>
      <c r="AJ15233" s="1"/>
      <c r="AK15233" s="1"/>
      <c r="AL15233" s="1"/>
    </row>
    <row r="15234">
      <c r="I15234" s="1"/>
      <c r="J15234" s="1"/>
      <c r="K15234" s="1"/>
      <c r="AA15234" s="1"/>
      <c r="AB15234" s="1"/>
      <c r="AC15234" s="1"/>
      <c r="AJ15234" s="1"/>
      <c r="AK15234" s="1"/>
      <c r="AL15234" s="1"/>
    </row>
    <row r="15235">
      <c r="I15235" s="1"/>
      <c r="J15235" s="1"/>
      <c r="K15235" s="1"/>
      <c r="AA15235" s="1"/>
      <c r="AB15235" s="1"/>
      <c r="AC15235" s="1"/>
      <c r="AJ15235" s="1"/>
      <c r="AK15235" s="1"/>
      <c r="AL15235" s="1"/>
    </row>
    <row r="15236">
      <c r="I15236" s="1"/>
      <c r="J15236" s="1"/>
      <c r="K15236" s="1"/>
      <c r="AA15236" s="1"/>
      <c r="AB15236" s="1"/>
      <c r="AC15236" s="1"/>
      <c r="AJ15236" s="1"/>
      <c r="AK15236" s="1"/>
      <c r="AL15236" s="1"/>
    </row>
    <row r="15237">
      <c r="I15237" s="1"/>
      <c r="J15237" s="1"/>
      <c r="K15237" s="1"/>
      <c r="AA15237" s="1"/>
      <c r="AB15237" s="1"/>
      <c r="AC15237" s="1"/>
      <c r="AJ15237" s="1"/>
      <c r="AK15237" s="1"/>
      <c r="AL15237" s="1"/>
    </row>
    <row r="15238">
      <c r="I15238" s="1"/>
      <c r="J15238" s="1"/>
      <c r="K15238" s="1"/>
      <c r="AA15238" s="1"/>
      <c r="AB15238" s="1"/>
      <c r="AC15238" s="1"/>
      <c r="AJ15238" s="1"/>
      <c r="AK15238" s="1"/>
      <c r="AL15238" s="1"/>
    </row>
    <row r="15239">
      <c r="I15239" s="1"/>
      <c r="J15239" s="1"/>
      <c r="K15239" s="1"/>
      <c r="AA15239" s="1"/>
      <c r="AB15239" s="1"/>
      <c r="AC15239" s="1"/>
      <c r="AJ15239" s="1"/>
      <c r="AK15239" s="1"/>
      <c r="AL15239" s="1"/>
    </row>
    <row r="15240">
      <c r="I15240" s="1"/>
      <c r="J15240" s="1"/>
      <c r="K15240" s="1"/>
      <c r="AA15240" s="1"/>
      <c r="AB15240" s="1"/>
      <c r="AC15240" s="1"/>
      <c r="AJ15240" s="1"/>
      <c r="AK15240" s="1"/>
      <c r="AL15240" s="1"/>
    </row>
    <row r="15241">
      <c r="I15241" s="1"/>
      <c r="J15241" s="1"/>
      <c r="K15241" s="1"/>
      <c r="AA15241" s="1"/>
      <c r="AB15241" s="1"/>
      <c r="AC15241" s="1"/>
      <c r="AJ15241" s="1"/>
      <c r="AK15241" s="1"/>
      <c r="AL15241" s="1"/>
    </row>
    <row r="15242">
      <c r="I15242" s="1"/>
      <c r="J15242" s="1"/>
      <c r="K15242" s="1"/>
      <c r="AA15242" s="1"/>
      <c r="AB15242" s="1"/>
      <c r="AC15242" s="1"/>
      <c r="AJ15242" s="1"/>
      <c r="AK15242" s="1"/>
      <c r="AL15242" s="1"/>
    </row>
    <row r="15243">
      <c r="I15243" s="1"/>
      <c r="J15243" s="1"/>
      <c r="K15243" s="1"/>
      <c r="AA15243" s="1"/>
      <c r="AB15243" s="1"/>
      <c r="AC15243" s="1"/>
      <c r="AJ15243" s="1"/>
      <c r="AK15243" s="1"/>
      <c r="AL15243" s="1"/>
    </row>
    <row r="15244">
      <c r="I15244" s="1"/>
      <c r="J15244" s="1"/>
      <c r="K15244" s="1"/>
      <c r="AA15244" s="1"/>
      <c r="AB15244" s="1"/>
      <c r="AC15244" s="1"/>
      <c r="AJ15244" s="1"/>
      <c r="AK15244" s="1"/>
      <c r="AL15244" s="1"/>
    </row>
    <row r="15245">
      <c r="I15245" s="1"/>
      <c r="J15245" s="1"/>
      <c r="K15245" s="1"/>
      <c r="AA15245" s="1"/>
      <c r="AB15245" s="1"/>
      <c r="AC15245" s="1"/>
      <c r="AJ15245" s="1"/>
      <c r="AK15245" s="1"/>
      <c r="AL15245" s="1"/>
    </row>
    <row r="15246">
      <c r="I15246" s="1"/>
      <c r="J15246" s="1"/>
      <c r="K15246" s="1"/>
      <c r="AA15246" s="1"/>
      <c r="AB15246" s="1"/>
      <c r="AC15246" s="1"/>
      <c r="AJ15246" s="1"/>
      <c r="AK15246" s="1"/>
      <c r="AL15246" s="1"/>
    </row>
    <row r="15247">
      <c r="I15247" s="1"/>
      <c r="J15247" s="1"/>
      <c r="K15247" s="1"/>
      <c r="AA15247" s="1"/>
      <c r="AB15247" s="1"/>
      <c r="AC15247" s="1"/>
      <c r="AJ15247" s="1"/>
      <c r="AK15247" s="1"/>
      <c r="AL15247" s="1"/>
    </row>
    <row r="15248">
      <c r="I15248" s="1"/>
      <c r="J15248" s="1"/>
      <c r="K15248" s="1"/>
      <c r="AA15248" s="1"/>
      <c r="AB15248" s="1"/>
      <c r="AC15248" s="1"/>
      <c r="AJ15248" s="1"/>
      <c r="AK15248" s="1"/>
      <c r="AL15248" s="1"/>
    </row>
    <row r="15249">
      <c r="I15249" s="1"/>
      <c r="J15249" s="1"/>
      <c r="K15249" s="1"/>
      <c r="AA15249" s="1"/>
      <c r="AB15249" s="1"/>
      <c r="AC15249" s="1"/>
      <c r="AJ15249" s="1"/>
      <c r="AK15249" s="1"/>
      <c r="AL15249" s="1"/>
    </row>
    <row r="15250">
      <c r="I15250" s="1"/>
      <c r="J15250" s="1"/>
      <c r="K15250" s="1"/>
      <c r="AA15250" s="1"/>
      <c r="AB15250" s="1"/>
      <c r="AC15250" s="1"/>
      <c r="AJ15250" s="1"/>
      <c r="AK15250" s="1"/>
      <c r="AL15250" s="1"/>
    </row>
    <row r="15251">
      <c r="I15251" s="1"/>
      <c r="J15251" s="1"/>
      <c r="K15251" s="1"/>
      <c r="AA15251" s="1"/>
      <c r="AB15251" s="1"/>
      <c r="AC15251" s="1"/>
      <c r="AJ15251" s="1"/>
      <c r="AK15251" s="1"/>
      <c r="AL15251" s="1"/>
    </row>
    <row r="15252">
      <c r="I15252" s="1"/>
      <c r="J15252" s="1"/>
      <c r="K15252" s="1"/>
      <c r="AA15252" s="1"/>
      <c r="AB15252" s="1"/>
      <c r="AC15252" s="1"/>
      <c r="AJ15252" s="1"/>
      <c r="AK15252" s="1"/>
      <c r="AL15252" s="1"/>
    </row>
    <row r="15253">
      <c r="I15253" s="1"/>
      <c r="J15253" s="1"/>
      <c r="K15253" s="1"/>
      <c r="AA15253" s="1"/>
      <c r="AB15253" s="1"/>
      <c r="AC15253" s="1"/>
      <c r="AJ15253" s="1"/>
      <c r="AK15253" s="1"/>
      <c r="AL15253" s="1"/>
    </row>
    <row r="15254">
      <c r="I15254" s="1"/>
      <c r="J15254" s="1"/>
      <c r="K15254" s="1"/>
      <c r="AA15254" s="1"/>
      <c r="AB15254" s="1"/>
      <c r="AC15254" s="1"/>
      <c r="AJ15254" s="1"/>
      <c r="AK15254" s="1"/>
      <c r="AL15254" s="1"/>
    </row>
    <row r="15255">
      <c r="I15255" s="1"/>
      <c r="J15255" s="1"/>
      <c r="K15255" s="1"/>
      <c r="AA15255" s="1"/>
      <c r="AB15255" s="1"/>
      <c r="AC15255" s="1"/>
      <c r="AJ15255" s="1"/>
      <c r="AK15255" s="1"/>
      <c r="AL15255" s="1"/>
    </row>
    <row r="15256">
      <c r="I15256" s="1"/>
      <c r="J15256" s="1"/>
      <c r="K15256" s="1"/>
      <c r="AA15256" s="1"/>
      <c r="AB15256" s="1"/>
      <c r="AC15256" s="1"/>
      <c r="AJ15256" s="1"/>
      <c r="AK15256" s="1"/>
      <c r="AL15256" s="1"/>
    </row>
    <row r="15257">
      <c r="I15257" s="1"/>
      <c r="J15257" s="1"/>
      <c r="K15257" s="1"/>
      <c r="AA15257" s="1"/>
      <c r="AB15257" s="1"/>
      <c r="AC15257" s="1"/>
      <c r="AJ15257" s="1"/>
      <c r="AK15257" s="1"/>
      <c r="AL15257" s="1"/>
    </row>
    <row r="15258">
      <c r="I15258" s="1"/>
      <c r="J15258" s="1"/>
      <c r="K15258" s="1"/>
      <c r="AA15258" s="1"/>
      <c r="AB15258" s="1"/>
      <c r="AC15258" s="1"/>
      <c r="AJ15258" s="1"/>
      <c r="AK15258" s="1"/>
      <c r="AL15258" s="1"/>
    </row>
    <row r="15259">
      <c r="I15259" s="1"/>
      <c r="J15259" s="1"/>
      <c r="K15259" s="1"/>
      <c r="AA15259" s="1"/>
      <c r="AB15259" s="1"/>
      <c r="AC15259" s="1"/>
      <c r="AJ15259" s="1"/>
      <c r="AK15259" s="1"/>
      <c r="AL15259" s="1"/>
    </row>
    <row r="15260">
      <c r="I15260" s="1"/>
      <c r="J15260" s="1"/>
      <c r="K15260" s="1"/>
      <c r="AA15260" s="1"/>
      <c r="AB15260" s="1"/>
      <c r="AC15260" s="1"/>
      <c r="AJ15260" s="1"/>
      <c r="AK15260" s="1"/>
      <c r="AL15260" s="1"/>
    </row>
    <row r="15261">
      <c r="I15261" s="1"/>
      <c r="J15261" s="1"/>
      <c r="K15261" s="1"/>
      <c r="AA15261" s="1"/>
      <c r="AB15261" s="1"/>
      <c r="AC15261" s="1"/>
      <c r="AJ15261" s="1"/>
      <c r="AK15261" s="1"/>
      <c r="AL15261" s="1"/>
    </row>
    <row r="15262">
      <c r="I15262" s="1"/>
      <c r="J15262" s="1"/>
      <c r="K15262" s="1"/>
      <c r="AA15262" s="1"/>
      <c r="AB15262" s="1"/>
      <c r="AC15262" s="1"/>
      <c r="AJ15262" s="1"/>
      <c r="AK15262" s="1"/>
      <c r="AL15262" s="1"/>
    </row>
    <row r="15263">
      <c r="I15263" s="1"/>
      <c r="J15263" s="1"/>
      <c r="K15263" s="1"/>
      <c r="AA15263" s="1"/>
      <c r="AB15263" s="1"/>
      <c r="AC15263" s="1"/>
      <c r="AJ15263" s="1"/>
      <c r="AK15263" s="1"/>
      <c r="AL15263" s="1"/>
    </row>
    <row r="15264">
      <c r="I15264" s="1"/>
      <c r="J15264" s="1"/>
      <c r="K15264" s="1"/>
      <c r="AA15264" s="1"/>
      <c r="AB15264" s="1"/>
      <c r="AC15264" s="1"/>
      <c r="AJ15264" s="1"/>
      <c r="AK15264" s="1"/>
      <c r="AL15264" s="1"/>
    </row>
    <row r="15265">
      <c r="I15265" s="1"/>
      <c r="J15265" s="1"/>
      <c r="K15265" s="1"/>
      <c r="AA15265" s="1"/>
      <c r="AB15265" s="1"/>
      <c r="AC15265" s="1"/>
      <c r="AJ15265" s="1"/>
      <c r="AK15265" s="1"/>
      <c r="AL15265" s="1"/>
    </row>
    <row r="15266">
      <c r="I15266" s="1"/>
      <c r="J15266" s="1"/>
      <c r="K15266" s="1"/>
      <c r="AA15266" s="1"/>
      <c r="AB15266" s="1"/>
      <c r="AC15266" s="1"/>
      <c r="AJ15266" s="1"/>
      <c r="AK15266" s="1"/>
      <c r="AL15266" s="1"/>
    </row>
    <row r="15267">
      <c r="I15267" s="1"/>
      <c r="J15267" s="1"/>
      <c r="K15267" s="1"/>
      <c r="AA15267" s="1"/>
      <c r="AB15267" s="1"/>
      <c r="AC15267" s="1"/>
      <c r="AJ15267" s="1"/>
      <c r="AK15267" s="1"/>
      <c r="AL15267" s="1"/>
    </row>
    <row r="15268">
      <c r="I15268" s="1"/>
      <c r="J15268" s="1"/>
      <c r="K15268" s="1"/>
      <c r="AA15268" s="1"/>
      <c r="AB15268" s="1"/>
      <c r="AC15268" s="1"/>
      <c r="AJ15268" s="1"/>
      <c r="AK15268" s="1"/>
      <c r="AL15268" s="1"/>
    </row>
    <row r="15269">
      <c r="I15269" s="1"/>
      <c r="J15269" s="1"/>
      <c r="K15269" s="1"/>
      <c r="AA15269" s="1"/>
      <c r="AB15269" s="1"/>
      <c r="AC15269" s="1"/>
      <c r="AJ15269" s="1"/>
      <c r="AK15269" s="1"/>
      <c r="AL15269" s="1"/>
    </row>
    <row r="15270">
      <c r="I15270" s="1"/>
      <c r="J15270" s="1"/>
      <c r="K15270" s="1"/>
      <c r="AA15270" s="1"/>
      <c r="AB15270" s="1"/>
      <c r="AC15270" s="1"/>
      <c r="AJ15270" s="1"/>
      <c r="AK15270" s="1"/>
      <c r="AL15270" s="1"/>
    </row>
    <row r="15271">
      <c r="I15271" s="1"/>
      <c r="J15271" s="1"/>
      <c r="K15271" s="1"/>
      <c r="AA15271" s="1"/>
      <c r="AB15271" s="1"/>
      <c r="AC15271" s="1"/>
      <c r="AJ15271" s="1"/>
      <c r="AK15271" s="1"/>
      <c r="AL15271" s="1"/>
    </row>
    <row r="15272">
      <c r="I15272" s="1"/>
      <c r="J15272" s="1"/>
      <c r="K15272" s="1"/>
      <c r="AA15272" s="1"/>
      <c r="AB15272" s="1"/>
      <c r="AC15272" s="1"/>
      <c r="AJ15272" s="1"/>
      <c r="AK15272" s="1"/>
      <c r="AL15272" s="1"/>
    </row>
    <row r="15273">
      <c r="I15273" s="1"/>
      <c r="J15273" s="1"/>
      <c r="K15273" s="1"/>
      <c r="AA15273" s="1"/>
      <c r="AB15273" s="1"/>
      <c r="AC15273" s="1"/>
      <c r="AJ15273" s="1"/>
      <c r="AK15273" s="1"/>
      <c r="AL15273" s="1"/>
    </row>
    <row r="15274">
      <c r="I15274" s="1"/>
      <c r="J15274" s="1"/>
      <c r="K15274" s="1"/>
      <c r="AA15274" s="1"/>
      <c r="AB15274" s="1"/>
      <c r="AC15274" s="1"/>
      <c r="AJ15274" s="1"/>
      <c r="AK15274" s="1"/>
      <c r="AL15274" s="1"/>
    </row>
    <row r="15275">
      <c r="I15275" s="1"/>
      <c r="J15275" s="1"/>
      <c r="K15275" s="1"/>
      <c r="AA15275" s="1"/>
      <c r="AB15275" s="1"/>
      <c r="AC15275" s="1"/>
      <c r="AJ15275" s="1"/>
      <c r="AK15275" s="1"/>
      <c r="AL15275" s="1"/>
    </row>
    <row r="15276">
      <c r="I15276" s="1"/>
      <c r="J15276" s="1"/>
      <c r="K15276" s="1"/>
      <c r="AA15276" s="1"/>
      <c r="AB15276" s="1"/>
      <c r="AC15276" s="1"/>
      <c r="AJ15276" s="1"/>
      <c r="AK15276" s="1"/>
      <c r="AL15276" s="1"/>
    </row>
    <row r="15277">
      <c r="I15277" s="1"/>
      <c r="J15277" s="1"/>
      <c r="K15277" s="1"/>
      <c r="AA15277" s="1"/>
      <c r="AB15277" s="1"/>
      <c r="AC15277" s="1"/>
      <c r="AJ15277" s="1"/>
      <c r="AK15277" s="1"/>
      <c r="AL15277" s="1"/>
    </row>
    <row r="15278">
      <c r="I15278" s="1"/>
      <c r="J15278" s="1"/>
      <c r="K15278" s="1"/>
      <c r="AA15278" s="1"/>
      <c r="AB15278" s="1"/>
      <c r="AC15278" s="1"/>
      <c r="AJ15278" s="1"/>
      <c r="AK15278" s="1"/>
      <c r="AL15278" s="1"/>
    </row>
    <row r="15279">
      <c r="I15279" s="1"/>
      <c r="J15279" s="1"/>
      <c r="K15279" s="1"/>
      <c r="AA15279" s="1"/>
      <c r="AB15279" s="1"/>
      <c r="AC15279" s="1"/>
      <c r="AJ15279" s="1"/>
      <c r="AK15279" s="1"/>
      <c r="AL15279" s="1"/>
    </row>
    <row r="15280">
      <c r="I15280" s="1"/>
      <c r="J15280" s="1"/>
      <c r="K15280" s="1"/>
      <c r="AA15280" s="1"/>
      <c r="AB15280" s="1"/>
      <c r="AC15280" s="1"/>
      <c r="AJ15280" s="1"/>
      <c r="AK15280" s="1"/>
      <c r="AL15280" s="1"/>
    </row>
    <row r="15281">
      <c r="I15281" s="1"/>
      <c r="J15281" s="1"/>
      <c r="K15281" s="1"/>
      <c r="AA15281" s="1"/>
      <c r="AB15281" s="1"/>
      <c r="AC15281" s="1"/>
      <c r="AJ15281" s="1"/>
      <c r="AK15281" s="1"/>
      <c r="AL15281" s="1"/>
    </row>
    <row r="15282">
      <c r="I15282" s="1"/>
      <c r="J15282" s="1"/>
      <c r="K15282" s="1"/>
      <c r="AA15282" s="1"/>
      <c r="AB15282" s="1"/>
      <c r="AC15282" s="1"/>
      <c r="AJ15282" s="1"/>
      <c r="AK15282" s="1"/>
      <c r="AL15282" s="1"/>
    </row>
    <row r="15283">
      <c r="I15283" s="1"/>
      <c r="J15283" s="1"/>
      <c r="K15283" s="1"/>
      <c r="AA15283" s="1"/>
      <c r="AB15283" s="1"/>
      <c r="AC15283" s="1"/>
      <c r="AJ15283" s="1"/>
      <c r="AK15283" s="1"/>
      <c r="AL15283" s="1"/>
    </row>
    <row r="15284">
      <c r="I15284" s="1"/>
      <c r="J15284" s="1"/>
      <c r="K15284" s="1"/>
      <c r="AA15284" s="1"/>
      <c r="AB15284" s="1"/>
      <c r="AC15284" s="1"/>
      <c r="AJ15284" s="1"/>
      <c r="AK15284" s="1"/>
      <c r="AL15284" s="1"/>
    </row>
    <row r="15285">
      <c r="I15285" s="1"/>
      <c r="J15285" s="1"/>
      <c r="K15285" s="1"/>
      <c r="AA15285" s="1"/>
      <c r="AB15285" s="1"/>
      <c r="AC15285" s="1"/>
      <c r="AJ15285" s="1"/>
      <c r="AK15285" s="1"/>
      <c r="AL15285" s="1"/>
    </row>
    <row r="15286">
      <c r="I15286" s="1"/>
      <c r="J15286" s="1"/>
      <c r="K15286" s="1"/>
      <c r="AA15286" s="1"/>
      <c r="AB15286" s="1"/>
      <c r="AC15286" s="1"/>
      <c r="AJ15286" s="1"/>
      <c r="AK15286" s="1"/>
      <c r="AL15286" s="1"/>
    </row>
    <row r="15287">
      <c r="I15287" s="1"/>
      <c r="J15287" s="1"/>
      <c r="K15287" s="1"/>
      <c r="AA15287" s="1"/>
      <c r="AB15287" s="1"/>
      <c r="AC15287" s="1"/>
      <c r="AJ15287" s="1"/>
      <c r="AK15287" s="1"/>
      <c r="AL15287" s="1"/>
    </row>
    <row r="15288">
      <c r="I15288" s="1"/>
      <c r="J15288" s="1"/>
      <c r="K15288" s="1"/>
      <c r="AA15288" s="1"/>
      <c r="AB15288" s="1"/>
      <c r="AC15288" s="1"/>
      <c r="AJ15288" s="1"/>
      <c r="AK15288" s="1"/>
      <c r="AL15288" s="1"/>
    </row>
    <row r="15289">
      <c r="I15289" s="1"/>
      <c r="J15289" s="1"/>
      <c r="K15289" s="1"/>
      <c r="AA15289" s="1"/>
      <c r="AB15289" s="1"/>
      <c r="AC15289" s="1"/>
      <c r="AJ15289" s="1"/>
      <c r="AK15289" s="1"/>
      <c r="AL15289" s="1"/>
    </row>
    <row r="15290">
      <c r="I15290" s="1"/>
      <c r="J15290" s="1"/>
      <c r="K15290" s="1"/>
      <c r="AA15290" s="1"/>
      <c r="AB15290" s="1"/>
      <c r="AC15290" s="1"/>
      <c r="AJ15290" s="1"/>
      <c r="AK15290" s="1"/>
      <c r="AL15290" s="1"/>
    </row>
    <row r="15291">
      <c r="I15291" s="1"/>
      <c r="J15291" s="1"/>
      <c r="K15291" s="1"/>
      <c r="AA15291" s="1"/>
      <c r="AB15291" s="1"/>
      <c r="AC15291" s="1"/>
      <c r="AJ15291" s="1"/>
      <c r="AK15291" s="1"/>
      <c r="AL15291" s="1"/>
    </row>
    <row r="15292">
      <c r="I15292" s="1"/>
      <c r="J15292" s="1"/>
      <c r="K15292" s="1"/>
      <c r="AA15292" s="1"/>
      <c r="AB15292" s="1"/>
      <c r="AC15292" s="1"/>
      <c r="AJ15292" s="1"/>
      <c r="AK15292" s="1"/>
      <c r="AL15292" s="1"/>
    </row>
    <row r="15293">
      <c r="I15293" s="1"/>
      <c r="J15293" s="1"/>
      <c r="K15293" s="1"/>
      <c r="AA15293" s="1"/>
      <c r="AB15293" s="1"/>
      <c r="AC15293" s="1"/>
      <c r="AJ15293" s="1"/>
      <c r="AK15293" s="1"/>
      <c r="AL15293" s="1"/>
    </row>
    <row r="15294">
      <c r="I15294" s="1"/>
      <c r="J15294" s="1"/>
      <c r="K15294" s="1"/>
      <c r="AA15294" s="1"/>
      <c r="AB15294" s="1"/>
      <c r="AC15294" s="1"/>
      <c r="AJ15294" s="1"/>
      <c r="AK15294" s="1"/>
      <c r="AL15294" s="1"/>
    </row>
    <row r="15295">
      <c r="I15295" s="1"/>
      <c r="J15295" s="1"/>
      <c r="K15295" s="1"/>
      <c r="AA15295" s="1"/>
      <c r="AB15295" s="1"/>
      <c r="AC15295" s="1"/>
      <c r="AJ15295" s="1"/>
      <c r="AK15295" s="1"/>
      <c r="AL15295" s="1"/>
    </row>
    <row r="15296">
      <c r="I15296" s="1"/>
      <c r="J15296" s="1"/>
      <c r="K15296" s="1"/>
      <c r="AA15296" s="1"/>
      <c r="AB15296" s="1"/>
      <c r="AC15296" s="1"/>
      <c r="AJ15296" s="1"/>
      <c r="AK15296" s="1"/>
      <c r="AL15296" s="1"/>
    </row>
    <row r="15297">
      <c r="I15297" s="1"/>
      <c r="J15297" s="1"/>
      <c r="K15297" s="1"/>
      <c r="AA15297" s="1"/>
      <c r="AB15297" s="1"/>
      <c r="AC15297" s="1"/>
      <c r="AJ15297" s="1"/>
      <c r="AK15297" s="1"/>
      <c r="AL15297" s="1"/>
    </row>
    <row r="15298">
      <c r="I15298" s="1"/>
      <c r="J15298" s="1"/>
      <c r="K15298" s="1"/>
      <c r="AA15298" s="1"/>
      <c r="AB15298" s="1"/>
      <c r="AC15298" s="1"/>
      <c r="AJ15298" s="1"/>
      <c r="AK15298" s="1"/>
      <c r="AL15298" s="1"/>
    </row>
    <row r="15299">
      <c r="I15299" s="1"/>
      <c r="J15299" s="1"/>
      <c r="K15299" s="1"/>
      <c r="AA15299" s="1"/>
      <c r="AB15299" s="1"/>
      <c r="AC15299" s="1"/>
      <c r="AJ15299" s="1"/>
      <c r="AK15299" s="1"/>
      <c r="AL15299" s="1"/>
    </row>
    <row r="15300">
      <c r="I15300" s="1"/>
      <c r="J15300" s="1"/>
      <c r="K15300" s="1"/>
      <c r="AA15300" s="1"/>
      <c r="AB15300" s="1"/>
      <c r="AC15300" s="1"/>
      <c r="AJ15300" s="1"/>
      <c r="AK15300" s="1"/>
      <c r="AL15300" s="1"/>
    </row>
    <row r="15301">
      <c r="I15301" s="1"/>
      <c r="J15301" s="1"/>
      <c r="K15301" s="1"/>
      <c r="AA15301" s="1"/>
      <c r="AB15301" s="1"/>
      <c r="AC15301" s="1"/>
      <c r="AJ15301" s="1"/>
      <c r="AK15301" s="1"/>
      <c r="AL15301" s="1"/>
    </row>
    <row r="15302">
      <c r="I15302" s="1"/>
      <c r="J15302" s="1"/>
      <c r="K15302" s="1"/>
      <c r="AA15302" s="1"/>
      <c r="AB15302" s="1"/>
      <c r="AC15302" s="1"/>
      <c r="AJ15302" s="1"/>
      <c r="AK15302" s="1"/>
      <c r="AL15302" s="1"/>
    </row>
    <row r="15303">
      <c r="I15303" s="1"/>
      <c r="J15303" s="1"/>
      <c r="K15303" s="1"/>
      <c r="AA15303" s="1"/>
      <c r="AB15303" s="1"/>
      <c r="AC15303" s="1"/>
      <c r="AJ15303" s="1"/>
      <c r="AK15303" s="1"/>
      <c r="AL15303" s="1"/>
    </row>
    <row r="15304">
      <c r="I15304" s="1"/>
      <c r="J15304" s="1"/>
      <c r="K15304" s="1"/>
      <c r="AA15304" s="1"/>
      <c r="AB15304" s="1"/>
      <c r="AC15304" s="1"/>
      <c r="AJ15304" s="1"/>
      <c r="AK15304" s="1"/>
      <c r="AL15304" s="1"/>
    </row>
    <row r="15305">
      <c r="I15305" s="1"/>
      <c r="J15305" s="1"/>
      <c r="K15305" s="1"/>
      <c r="AA15305" s="1"/>
      <c r="AB15305" s="1"/>
      <c r="AC15305" s="1"/>
      <c r="AJ15305" s="1"/>
      <c r="AK15305" s="1"/>
      <c r="AL15305" s="1"/>
    </row>
    <row r="15306">
      <c r="I15306" s="1"/>
      <c r="J15306" s="1"/>
      <c r="K15306" s="1"/>
      <c r="AA15306" s="1"/>
      <c r="AB15306" s="1"/>
      <c r="AC15306" s="1"/>
      <c r="AJ15306" s="1"/>
      <c r="AK15306" s="1"/>
      <c r="AL15306" s="1"/>
    </row>
    <row r="15307">
      <c r="I15307" s="1"/>
      <c r="J15307" s="1"/>
      <c r="K15307" s="1"/>
      <c r="AA15307" s="1"/>
      <c r="AB15307" s="1"/>
      <c r="AC15307" s="1"/>
      <c r="AJ15307" s="1"/>
      <c r="AK15307" s="1"/>
      <c r="AL15307" s="1"/>
    </row>
    <row r="15308">
      <c r="I15308" s="1"/>
      <c r="J15308" s="1"/>
      <c r="K15308" s="1"/>
      <c r="AA15308" s="1"/>
      <c r="AB15308" s="1"/>
      <c r="AC15308" s="1"/>
      <c r="AJ15308" s="1"/>
      <c r="AK15308" s="1"/>
      <c r="AL15308" s="1"/>
    </row>
    <row r="15309">
      <c r="I15309" s="1"/>
      <c r="J15309" s="1"/>
      <c r="K15309" s="1"/>
      <c r="AA15309" s="1"/>
      <c r="AB15309" s="1"/>
      <c r="AC15309" s="1"/>
      <c r="AJ15309" s="1"/>
      <c r="AK15309" s="1"/>
      <c r="AL15309" s="1"/>
    </row>
    <row r="15310">
      <c r="I15310" s="1"/>
      <c r="J15310" s="1"/>
      <c r="K15310" s="1"/>
      <c r="AA15310" s="1"/>
      <c r="AB15310" s="1"/>
      <c r="AC15310" s="1"/>
      <c r="AJ15310" s="1"/>
      <c r="AK15310" s="1"/>
      <c r="AL15310" s="1"/>
    </row>
    <row r="15311">
      <c r="I15311" s="1"/>
      <c r="J15311" s="1"/>
      <c r="K15311" s="1"/>
      <c r="AA15311" s="1"/>
      <c r="AB15311" s="1"/>
      <c r="AC15311" s="1"/>
      <c r="AJ15311" s="1"/>
      <c r="AK15311" s="1"/>
      <c r="AL15311" s="1"/>
    </row>
    <row r="15312">
      <c r="I15312" s="1"/>
      <c r="J15312" s="1"/>
      <c r="K15312" s="1"/>
      <c r="AA15312" s="1"/>
      <c r="AB15312" s="1"/>
      <c r="AC15312" s="1"/>
      <c r="AJ15312" s="1"/>
      <c r="AK15312" s="1"/>
      <c r="AL15312" s="1"/>
    </row>
    <row r="15313">
      <c r="I15313" s="1"/>
      <c r="J15313" s="1"/>
      <c r="K15313" s="1"/>
      <c r="AA15313" s="1"/>
      <c r="AB15313" s="1"/>
      <c r="AC15313" s="1"/>
      <c r="AJ15313" s="1"/>
      <c r="AK15313" s="1"/>
      <c r="AL15313" s="1"/>
    </row>
    <row r="15314">
      <c r="I15314" s="1"/>
      <c r="J15314" s="1"/>
      <c r="K15314" s="1"/>
      <c r="AA15314" s="1"/>
      <c r="AB15314" s="1"/>
      <c r="AC15314" s="1"/>
      <c r="AJ15314" s="1"/>
      <c r="AK15314" s="1"/>
      <c r="AL15314" s="1"/>
    </row>
    <row r="15315">
      <c r="I15315" s="1"/>
      <c r="J15315" s="1"/>
      <c r="K15315" s="1"/>
      <c r="AA15315" s="1"/>
      <c r="AB15315" s="1"/>
      <c r="AC15315" s="1"/>
      <c r="AJ15315" s="1"/>
      <c r="AK15315" s="1"/>
      <c r="AL15315" s="1"/>
    </row>
    <row r="15316">
      <c r="I15316" s="1"/>
      <c r="J15316" s="1"/>
      <c r="K15316" s="1"/>
      <c r="AA15316" s="1"/>
      <c r="AB15316" s="1"/>
      <c r="AC15316" s="1"/>
      <c r="AJ15316" s="1"/>
      <c r="AK15316" s="1"/>
      <c r="AL15316" s="1"/>
    </row>
    <row r="15317">
      <c r="I15317" s="1"/>
      <c r="J15317" s="1"/>
      <c r="K15317" s="1"/>
      <c r="AA15317" s="1"/>
      <c r="AB15317" s="1"/>
      <c r="AC15317" s="1"/>
      <c r="AJ15317" s="1"/>
      <c r="AK15317" s="1"/>
      <c r="AL15317" s="1"/>
    </row>
    <row r="15318">
      <c r="I15318" s="1"/>
      <c r="J15318" s="1"/>
      <c r="K15318" s="1"/>
      <c r="AA15318" s="1"/>
      <c r="AB15318" s="1"/>
      <c r="AC15318" s="1"/>
      <c r="AJ15318" s="1"/>
      <c r="AK15318" s="1"/>
      <c r="AL15318" s="1"/>
    </row>
    <row r="15319">
      <c r="I15319" s="1"/>
      <c r="J15319" s="1"/>
      <c r="K15319" s="1"/>
      <c r="AA15319" s="1"/>
      <c r="AB15319" s="1"/>
      <c r="AC15319" s="1"/>
      <c r="AJ15319" s="1"/>
      <c r="AK15319" s="1"/>
      <c r="AL15319" s="1"/>
    </row>
    <row r="15320">
      <c r="I15320" s="1"/>
      <c r="J15320" s="1"/>
      <c r="K15320" s="1"/>
      <c r="AA15320" s="1"/>
      <c r="AB15320" s="1"/>
      <c r="AC15320" s="1"/>
      <c r="AJ15320" s="1"/>
      <c r="AK15320" s="1"/>
      <c r="AL15320" s="1"/>
    </row>
    <row r="15321">
      <c r="I15321" s="1"/>
      <c r="J15321" s="1"/>
      <c r="K15321" s="1"/>
      <c r="AA15321" s="1"/>
      <c r="AB15321" s="1"/>
      <c r="AC15321" s="1"/>
      <c r="AJ15321" s="1"/>
      <c r="AK15321" s="1"/>
      <c r="AL15321" s="1"/>
    </row>
    <row r="15322">
      <c r="I15322" s="1"/>
      <c r="J15322" s="1"/>
      <c r="K15322" s="1"/>
      <c r="AA15322" s="1"/>
      <c r="AB15322" s="1"/>
      <c r="AC15322" s="1"/>
      <c r="AJ15322" s="1"/>
      <c r="AK15322" s="1"/>
      <c r="AL15322" s="1"/>
    </row>
    <row r="15323">
      <c r="I15323" s="1"/>
      <c r="J15323" s="1"/>
      <c r="K15323" s="1"/>
      <c r="AA15323" s="1"/>
      <c r="AB15323" s="1"/>
      <c r="AC15323" s="1"/>
      <c r="AJ15323" s="1"/>
      <c r="AK15323" s="1"/>
      <c r="AL15323" s="1"/>
    </row>
    <row r="15324">
      <c r="I15324" s="1"/>
      <c r="J15324" s="1"/>
      <c r="K15324" s="1"/>
      <c r="AA15324" s="1"/>
      <c r="AB15324" s="1"/>
      <c r="AC15324" s="1"/>
      <c r="AJ15324" s="1"/>
      <c r="AK15324" s="1"/>
      <c r="AL15324" s="1"/>
    </row>
    <row r="15325">
      <c r="I15325" s="1"/>
      <c r="J15325" s="1"/>
      <c r="K15325" s="1"/>
      <c r="AA15325" s="1"/>
      <c r="AB15325" s="1"/>
      <c r="AC15325" s="1"/>
      <c r="AJ15325" s="1"/>
      <c r="AK15325" s="1"/>
      <c r="AL15325" s="1"/>
    </row>
    <row r="15326">
      <c r="I15326" s="1"/>
      <c r="J15326" s="1"/>
      <c r="K15326" s="1"/>
      <c r="AA15326" s="1"/>
      <c r="AB15326" s="1"/>
      <c r="AC15326" s="1"/>
      <c r="AJ15326" s="1"/>
      <c r="AK15326" s="1"/>
      <c r="AL15326" s="1"/>
    </row>
    <row r="15327">
      <c r="I15327" s="1"/>
      <c r="J15327" s="1"/>
      <c r="K15327" s="1"/>
      <c r="AA15327" s="1"/>
      <c r="AB15327" s="1"/>
      <c r="AC15327" s="1"/>
      <c r="AJ15327" s="1"/>
      <c r="AK15327" s="1"/>
      <c r="AL15327" s="1"/>
    </row>
    <row r="15328">
      <c r="I15328" s="1"/>
      <c r="J15328" s="1"/>
      <c r="K15328" s="1"/>
      <c r="AA15328" s="1"/>
      <c r="AB15328" s="1"/>
      <c r="AC15328" s="1"/>
      <c r="AJ15328" s="1"/>
      <c r="AK15328" s="1"/>
      <c r="AL15328" s="1"/>
    </row>
    <row r="15329">
      <c r="I15329" s="1"/>
      <c r="J15329" s="1"/>
      <c r="K15329" s="1"/>
      <c r="AA15329" s="1"/>
      <c r="AB15329" s="1"/>
      <c r="AC15329" s="1"/>
      <c r="AJ15329" s="1"/>
      <c r="AK15329" s="1"/>
      <c r="AL15329" s="1"/>
    </row>
    <row r="15330">
      <c r="I15330" s="1"/>
      <c r="J15330" s="1"/>
      <c r="K15330" s="1"/>
      <c r="AA15330" s="1"/>
      <c r="AB15330" s="1"/>
      <c r="AC15330" s="1"/>
      <c r="AJ15330" s="1"/>
      <c r="AK15330" s="1"/>
      <c r="AL15330" s="1"/>
    </row>
    <row r="15331">
      <c r="I15331" s="1"/>
      <c r="J15331" s="1"/>
      <c r="K15331" s="1"/>
      <c r="AA15331" s="1"/>
      <c r="AB15331" s="1"/>
      <c r="AC15331" s="1"/>
      <c r="AJ15331" s="1"/>
      <c r="AK15331" s="1"/>
      <c r="AL15331" s="1"/>
    </row>
    <row r="15332">
      <c r="I15332" s="1"/>
      <c r="J15332" s="1"/>
      <c r="K15332" s="1"/>
      <c r="AA15332" s="1"/>
      <c r="AB15332" s="1"/>
      <c r="AC15332" s="1"/>
      <c r="AJ15332" s="1"/>
      <c r="AK15332" s="1"/>
      <c r="AL15332" s="1"/>
    </row>
    <row r="15333">
      <c r="I15333" s="1"/>
      <c r="J15333" s="1"/>
      <c r="K15333" s="1"/>
      <c r="AA15333" s="1"/>
      <c r="AB15333" s="1"/>
      <c r="AC15333" s="1"/>
      <c r="AJ15333" s="1"/>
      <c r="AK15333" s="1"/>
      <c r="AL15333" s="1"/>
    </row>
    <row r="15334">
      <c r="I15334" s="1"/>
      <c r="J15334" s="1"/>
      <c r="K15334" s="1"/>
      <c r="AA15334" s="1"/>
      <c r="AB15334" s="1"/>
      <c r="AC15334" s="1"/>
      <c r="AJ15334" s="1"/>
      <c r="AK15334" s="1"/>
      <c r="AL15334" s="1"/>
    </row>
    <row r="15335">
      <c r="I15335" s="1"/>
      <c r="J15335" s="1"/>
      <c r="K15335" s="1"/>
      <c r="AA15335" s="1"/>
      <c r="AB15335" s="1"/>
      <c r="AC15335" s="1"/>
      <c r="AJ15335" s="1"/>
      <c r="AK15335" s="1"/>
      <c r="AL15335" s="1"/>
    </row>
    <row r="15336">
      <c r="I15336" s="1"/>
      <c r="J15336" s="1"/>
      <c r="K15336" s="1"/>
      <c r="AA15336" s="1"/>
      <c r="AB15336" s="1"/>
      <c r="AC15336" s="1"/>
      <c r="AJ15336" s="1"/>
      <c r="AK15336" s="1"/>
      <c r="AL15336" s="1"/>
    </row>
    <row r="15337">
      <c r="I15337" s="1"/>
      <c r="J15337" s="1"/>
      <c r="K15337" s="1"/>
      <c r="AA15337" s="1"/>
      <c r="AB15337" s="1"/>
      <c r="AC15337" s="1"/>
      <c r="AJ15337" s="1"/>
      <c r="AK15337" s="1"/>
      <c r="AL15337" s="1"/>
    </row>
    <row r="15338">
      <c r="I15338" s="1"/>
      <c r="J15338" s="1"/>
      <c r="K15338" s="1"/>
      <c r="AA15338" s="1"/>
      <c r="AB15338" s="1"/>
      <c r="AC15338" s="1"/>
      <c r="AJ15338" s="1"/>
      <c r="AK15338" s="1"/>
      <c r="AL15338" s="1"/>
    </row>
    <row r="15339">
      <c r="I15339" s="1"/>
      <c r="J15339" s="1"/>
      <c r="K15339" s="1"/>
      <c r="AA15339" s="1"/>
      <c r="AB15339" s="1"/>
      <c r="AC15339" s="1"/>
      <c r="AJ15339" s="1"/>
      <c r="AK15339" s="1"/>
      <c r="AL15339" s="1"/>
    </row>
    <row r="15340">
      <c r="I15340" s="1"/>
      <c r="J15340" s="1"/>
      <c r="K15340" s="1"/>
      <c r="AA15340" s="1"/>
      <c r="AB15340" s="1"/>
      <c r="AC15340" s="1"/>
      <c r="AJ15340" s="1"/>
      <c r="AK15340" s="1"/>
      <c r="AL15340" s="1"/>
    </row>
    <row r="15341">
      <c r="I15341" s="1"/>
      <c r="J15341" s="1"/>
      <c r="K15341" s="1"/>
      <c r="AA15341" s="1"/>
      <c r="AB15341" s="1"/>
      <c r="AC15341" s="1"/>
      <c r="AJ15341" s="1"/>
      <c r="AK15341" s="1"/>
      <c r="AL15341" s="1"/>
    </row>
    <row r="15342">
      <c r="I15342" s="1"/>
      <c r="J15342" s="1"/>
      <c r="K15342" s="1"/>
      <c r="AA15342" s="1"/>
      <c r="AB15342" s="1"/>
      <c r="AC15342" s="1"/>
      <c r="AJ15342" s="1"/>
      <c r="AK15342" s="1"/>
      <c r="AL15342" s="1"/>
    </row>
    <row r="15343">
      <c r="I15343" s="1"/>
      <c r="J15343" s="1"/>
      <c r="K15343" s="1"/>
      <c r="AA15343" s="1"/>
      <c r="AB15343" s="1"/>
      <c r="AC15343" s="1"/>
      <c r="AJ15343" s="1"/>
      <c r="AK15343" s="1"/>
      <c r="AL15343" s="1"/>
    </row>
    <row r="15344">
      <c r="I15344" s="1"/>
      <c r="J15344" s="1"/>
      <c r="K15344" s="1"/>
      <c r="AA15344" s="1"/>
      <c r="AB15344" s="1"/>
      <c r="AC15344" s="1"/>
      <c r="AJ15344" s="1"/>
      <c r="AK15344" s="1"/>
      <c r="AL15344" s="1"/>
    </row>
    <row r="15345">
      <c r="I15345" s="1"/>
      <c r="J15345" s="1"/>
      <c r="K15345" s="1"/>
      <c r="AA15345" s="1"/>
      <c r="AB15345" s="1"/>
      <c r="AC15345" s="1"/>
      <c r="AJ15345" s="1"/>
      <c r="AK15345" s="1"/>
      <c r="AL15345" s="1"/>
    </row>
    <row r="15346">
      <c r="I15346" s="1"/>
      <c r="J15346" s="1"/>
      <c r="K15346" s="1"/>
      <c r="AA15346" s="1"/>
      <c r="AB15346" s="1"/>
      <c r="AC15346" s="1"/>
      <c r="AJ15346" s="1"/>
      <c r="AK15346" s="1"/>
      <c r="AL15346" s="1"/>
    </row>
    <row r="15347">
      <c r="I15347" s="1"/>
      <c r="J15347" s="1"/>
      <c r="K15347" s="1"/>
      <c r="AA15347" s="1"/>
      <c r="AB15347" s="1"/>
      <c r="AC15347" s="1"/>
      <c r="AJ15347" s="1"/>
      <c r="AK15347" s="1"/>
      <c r="AL15347" s="1"/>
    </row>
    <row r="15348">
      <c r="I15348" s="1"/>
      <c r="J15348" s="1"/>
      <c r="K15348" s="1"/>
      <c r="AA15348" s="1"/>
      <c r="AB15348" s="1"/>
      <c r="AC15348" s="1"/>
      <c r="AJ15348" s="1"/>
      <c r="AK15348" s="1"/>
      <c r="AL15348" s="1"/>
    </row>
    <row r="15349">
      <c r="I15349" s="1"/>
      <c r="J15349" s="1"/>
      <c r="K15349" s="1"/>
      <c r="AA15349" s="1"/>
      <c r="AB15349" s="1"/>
      <c r="AC15349" s="1"/>
      <c r="AJ15349" s="1"/>
      <c r="AK15349" s="1"/>
      <c r="AL15349" s="1"/>
    </row>
    <row r="15350">
      <c r="I15350" s="1"/>
      <c r="J15350" s="1"/>
      <c r="K15350" s="1"/>
      <c r="AA15350" s="1"/>
      <c r="AB15350" s="1"/>
      <c r="AC15350" s="1"/>
      <c r="AJ15350" s="1"/>
      <c r="AK15350" s="1"/>
      <c r="AL15350" s="1"/>
    </row>
    <row r="15351">
      <c r="I15351" s="1"/>
      <c r="J15351" s="1"/>
      <c r="K15351" s="1"/>
      <c r="AA15351" s="1"/>
      <c r="AB15351" s="1"/>
      <c r="AC15351" s="1"/>
      <c r="AJ15351" s="1"/>
      <c r="AK15351" s="1"/>
      <c r="AL15351" s="1"/>
    </row>
    <row r="15352">
      <c r="I15352" s="1"/>
      <c r="J15352" s="1"/>
      <c r="K15352" s="1"/>
      <c r="AA15352" s="1"/>
      <c r="AB15352" s="1"/>
      <c r="AC15352" s="1"/>
      <c r="AJ15352" s="1"/>
      <c r="AK15352" s="1"/>
      <c r="AL15352" s="1"/>
    </row>
    <row r="15353">
      <c r="I15353" s="1"/>
      <c r="J15353" s="1"/>
      <c r="K15353" s="1"/>
      <c r="AA15353" s="1"/>
      <c r="AB15353" s="1"/>
      <c r="AC15353" s="1"/>
      <c r="AJ15353" s="1"/>
      <c r="AK15353" s="1"/>
      <c r="AL15353" s="1"/>
    </row>
    <row r="15354">
      <c r="I15354" s="1"/>
      <c r="J15354" s="1"/>
      <c r="K15354" s="1"/>
      <c r="AA15354" s="1"/>
      <c r="AB15354" s="1"/>
      <c r="AC15354" s="1"/>
      <c r="AJ15354" s="1"/>
      <c r="AK15354" s="1"/>
      <c r="AL15354" s="1"/>
    </row>
    <row r="15355">
      <c r="I15355" s="1"/>
      <c r="J15355" s="1"/>
      <c r="K15355" s="1"/>
      <c r="AA15355" s="1"/>
      <c r="AB15355" s="1"/>
      <c r="AC15355" s="1"/>
      <c r="AJ15355" s="1"/>
      <c r="AK15355" s="1"/>
      <c r="AL15355" s="1"/>
    </row>
    <row r="15356">
      <c r="I15356" s="1"/>
      <c r="J15356" s="1"/>
      <c r="K15356" s="1"/>
      <c r="AA15356" s="1"/>
      <c r="AB15356" s="1"/>
      <c r="AC15356" s="1"/>
      <c r="AJ15356" s="1"/>
      <c r="AK15356" s="1"/>
      <c r="AL15356" s="1"/>
    </row>
    <row r="15357">
      <c r="I15357" s="1"/>
      <c r="J15357" s="1"/>
      <c r="K15357" s="1"/>
      <c r="AA15357" s="1"/>
      <c r="AB15357" s="1"/>
      <c r="AC15357" s="1"/>
      <c r="AJ15357" s="1"/>
      <c r="AK15357" s="1"/>
      <c r="AL15357" s="1"/>
    </row>
    <row r="15358">
      <c r="I15358" s="1"/>
      <c r="J15358" s="1"/>
      <c r="K15358" s="1"/>
      <c r="AA15358" s="1"/>
      <c r="AB15358" s="1"/>
      <c r="AC15358" s="1"/>
      <c r="AJ15358" s="1"/>
      <c r="AK15358" s="1"/>
      <c r="AL15358" s="1"/>
    </row>
    <row r="15359">
      <c r="I15359" s="1"/>
      <c r="J15359" s="1"/>
      <c r="K15359" s="1"/>
      <c r="AA15359" s="1"/>
      <c r="AB15359" s="1"/>
      <c r="AC15359" s="1"/>
      <c r="AJ15359" s="1"/>
      <c r="AK15359" s="1"/>
      <c r="AL15359" s="1"/>
    </row>
    <row r="15360">
      <c r="I15360" s="1"/>
      <c r="J15360" s="1"/>
      <c r="K15360" s="1"/>
      <c r="AA15360" s="1"/>
      <c r="AB15360" s="1"/>
      <c r="AC15360" s="1"/>
      <c r="AJ15360" s="1"/>
      <c r="AK15360" s="1"/>
      <c r="AL15360" s="1"/>
    </row>
    <row r="15361">
      <c r="I15361" s="1"/>
      <c r="J15361" s="1"/>
      <c r="K15361" s="1"/>
      <c r="AA15361" s="1"/>
      <c r="AB15361" s="1"/>
      <c r="AC15361" s="1"/>
      <c r="AJ15361" s="1"/>
      <c r="AK15361" s="1"/>
      <c r="AL15361" s="1"/>
    </row>
    <row r="15362">
      <c r="I15362" s="1"/>
      <c r="J15362" s="1"/>
      <c r="K15362" s="1"/>
      <c r="AA15362" s="1"/>
      <c r="AB15362" s="1"/>
      <c r="AC15362" s="1"/>
      <c r="AJ15362" s="1"/>
      <c r="AK15362" s="1"/>
      <c r="AL15362" s="1"/>
    </row>
    <row r="15363">
      <c r="I15363" s="1"/>
      <c r="J15363" s="1"/>
      <c r="K15363" s="1"/>
      <c r="AA15363" s="1"/>
      <c r="AB15363" s="1"/>
      <c r="AC15363" s="1"/>
      <c r="AJ15363" s="1"/>
      <c r="AK15363" s="1"/>
      <c r="AL15363" s="1"/>
    </row>
    <row r="15364">
      <c r="I15364" s="1"/>
      <c r="J15364" s="1"/>
      <c r="K15364" s="1"/>
      <c r="AA15364" s="1"/>
      <c r="AB15364" s="1"/>
      <c r="AC15364" s="1"/>
      <c r="AJ15364" s="1"/>
      <c r="AK15364" s="1"/>
      <c r="AL15364" s="1"/>
    </row>
    <row r="15365">
      <c r="I15365" s="1"/>
      <c r="J15365" s="1"/>
      <c r="K15365" s="1"/>
      <c r="AA15365" s="1"/>
      <c r="AB15365" s="1"/>
      <c r="AC15365" s="1"/>
      <c r="AJ15365" s="1"/>
      <c r="AK15365" s="1"/>
      <c r="AL15365" s="1"/>
    </row>
    <row r="15366">
      <c r="I15366" s="1"/>
      <c r="J15366" s="1"/>
      <c r="K15366" s="1"/>
      <c r="AA15366" s="1"/>
      <c r="AB15366" s="1"/>
      <c r="AC15366" s="1"/>
      <c r="AJ15366" s="1"/>
      <c r="AK15366" s="1"/>
      <c r="AL15366" s="1"/>
    </row>
    <row r="15367">
      <c r="I15367" s="1"/>
      <c r="J15367" s="1"/>
      <c r="K15367" s="1"/>
      <c r="AA15367" s="1"/>
      <c r="AB15367" s="1"/>
      <c r="AC15367" s="1"/>
      <c r="AJ15367" s="1"/>
      <c r="AK15367" s="1"/>
      <c r="AL15367" s="1"/>
    </row>
    <row r="15368">
      <c r="I15368" s="1"/>
      <c r="J15368" s="1"/>
      <c r="K15368" s="1"/>
      <c r="AA15368" s="1"/>
      <c r="AB15368" s="1"/>
      <c r="AC15368" s="1"/>
      <c r="AJ15368" s="1"/>
      <c r="AK15368" s="1"/>
      <c r="AL15368" s="1"/>
    </row>
    <row r="15369">
      <c r="I15369" s="1"/>
      <c r="J15369" s="1"/>
      <c r="K15369" s="1"/>
      <c r="AA15369" s="1"/>
      <c r="AB15369" s="1"/>
      <c r="AC15369" s="1"/>
      <c r="AJ15369" s="1"/>
      <c r="AK15369" s="1"/>
      <c r="AL15369" s="1"/>
    </row>
    <row r="15370">
      <c r="I15370" s="1"/>
      <c r="J15370" s="1"/>
      <c r="K15370" s="1"/>
      <c r="AA15370" s="1"/>
      <c r="AB15370" s="1"/>
      <c r="AC15370" s="1"/>
      <c r="AJ15370" s="1"/>
      <c r="AK15370" s="1"/>
      <c r="AL15370" s="1"/>
    </row>
    <row r="15371">
      <c r="I15371" s="1"/>
      <c r="J15371" s="1"/>
      <c r="K15371" s="1"/>
      <c r="AA15371" s="1"/>
      <c r="AB15371" s="1"/>
      <c r="AC15371" s="1"/>
      <c r="AJ15371" s="1"/>
      <c r="AK15371" s="1"/>
      <c r="AL15371" s="1"/>
    </row>
    <row r="15372">
      <c r="I15372" s="1"/>
      <c r="J15372" s="1"/>
      <c r="K15372" s="1"/>
      <c r="AA15372" s="1"/>
      <c r="AB15372" s="1"/>
      <c r="AC15372" s="1"/>
      <c r="AJ15372" s="1"/>
      <c r="AK15372" s="1"/>
      <c r="AL15372" s="1"/>
    </row>
    <row r="15373">
      <c r="I15373" s="1"/>
      <c r="J15373" s="1"/>
      <c r="K15373" s="1"/>
      <c r="AA15373" s="1"/>
      <c r="AB15373" s="1"/>
      <c r="AC15373" s="1"/>
      <c r="AJ15373" s="1"/>
      <c r="AK15373" s="1"/>
      <c r="AL15373" s="1"/>
    </row>
    <row r="15374">
      <c r="I15374" s="1"/>
      <c r="J15374" s="1"/>
      <c r="K15374" s="1"/>
      <c r="AA15374" s="1"/>
      <c r="AB15374" s="1"/>
      <c r="AC15374" s="1"/>
      <c r="AJ15374" s="1"/>
      <c r="AK15374" s="1"/>
      <c r="AL15374" s="1"/>
    </row>
    <row r="15375">
      <c r="I15375" s="1"/>
      <c r="J15375" s="1"/>
      <c r="K15375" s="1"/>
      <c r="AA15375" s="1"/>
      <c r="AB15375" s="1"/>
      <c r="AC15375" s="1"/>
      <c r="AJ15375" s="1"/>
      <c r="AK15375" s="1"/>
      <c r="AL15375" s="1"/>
    </row>
    <row r="15376">
      <c r="I15376" s="1"/>
      <c r="J15376" s="1"/>
      <c r="K15376" s="1"/>
      <c r="AA15376" s="1"/>
      <c r="AB15376" s="1"/>
      <c r="AC15376" s="1"/>
      <c r="AJ15376" s="1"/>
      <c r="AK15376" s="1"/>
      <c r="AL15376" s="1"/>
    </row>
    <row r="15377">
      <c r="I15377" s="1"/>
      <c r="J15377" s="1"/>
      <c r="K15377" s="1"/>
      <c r="AA15377" s="1"/>
      <c r="AB15377" s="1"/>
      <c r="AC15377" s="1"/>
      <c r="AJ15377" s="1"/>
      <c r="AK15377" s="1"/>
      <c r="AL15377" s="1"/>
    </row>
    <row r="15378">
      <c r="I15378" s="1"/>
      <c r="J15378" s="1"/>
      <c r="K15378" s="1"/>
      <c r="AA15378" s="1"/>
      <c r="AB15378" s="1"/>
      <c r="AC15378" s="1"/>
      <c r="AJ15378" s="1"/>
      <c r="AK15378" s="1"/>
      <c r="AL15378" s="1"/>
    </row>
    <row r="15379">
      <c r="I15379" s="1"/>
      <c r="J15379" s="1"/>
      <c r="K15379" s="1"/>
      <c r="AA15379" s="1"/>
      <c r="AB15379" s="1"/>
      <c r="AC15379" s="1"/>
      <c r="AJ15379" s="1"/>
      <c r="AK15379" s="1"/>
      <c r="AL15379" s="1"/>
    </row>
    <row r="15380">
      <c r="I15380" s="1"/>
      <c r="J15380" s="1"/>
      <c r="K15380" s="1"/>
      <c r="AA15380" s="1"/>
      <c r="AB15380" s="1"/>
      <c r="AC15380" s="1"/>
      <c r="AJ15380" s="1"/>
      <c r="AK15380" s="1"/>
      <c r="AL15380" s="1"/>
    </row>
    <row r="15381">
      <c r="I15381" s="1"/>
      <c r="J15381" s="1"/>
      <c r="K15381" s="1"/>
      <c r="AA15381" s="1"/>
      <c r="AB15381" s="1"/>
      <c r="AC15381" s="1"/>
      <c r="AJ15381" s="1"/>
      <c r="AK15381" s="1"/>
      <c r="AL15381" s="1"/>
    </row>
    <row r="15382">
      <c r="I15382" s="1"/>
      <c r="J15382" s="1"/>
      <c r="K15382" s="1"/>
      <c r="AA15382" s="1"/>
      <c r="AB15382" s="1"/>
      <c r="AC15382" s="1"/>
      <c r="AJ15382" s="1"/>
      <c r="AK15382" s="1"/>
      <c r="AL15382" s="1"/>
    </row>
    <row r="15383">
      <c r="I15383" s="1"/>
      <c r="J15383" s="1"/>
      <c r="K15383" s="1"/>
      <c r="AA15383" s="1"/>
      <c r="AB15383" s="1"/>
      <c r="AC15383" s="1"/>
      <c r="AJ15383" s="1"/>
      <c r="AK15383" s="1"/>
      <c r="AL15383" s="1"/>
    </row>
    <row r="15384">
      <c r="I15384" s="1"/>
      <c r="J15384" s="1"/>
      <c r="K15384" s="1"/>
      <c r="AA15384" s="1"/>
      <c r="AB15384" s="1"/>
      <c r="AC15384" s="1"/>
      <c r="AJ15384" s="1"/>
      <c r="AK15384" s="1"/>
      <c r="AL15384" s="1"/>
    </row>
    <row r="15385">
      <c r="I15385" s="1"/>
      <c r="J15385" s="1"/>
      <c r="K15385" s="1"/>
      <c r="AA15385" s="1"/>
      <c r="AB15385" s="1"/>
      <c r="AC15385" s="1"/>
      <c r="AJ15385" s="1"/>
      <c r="AK15385" s="1"/>
      <c r="AL15385" s="1"/>
    </row>
    <row r="15386">
      <c r="I15386" s="1"/>
      <c r="J15386" s="1"/>
      <c r="K15386" s="1"/>
      <c r="AA15386" s="1"/>
      <c r="AB15386" s="1"/>
      <c r="AC15386" s="1"/>
      <c r="AJ15386" s="1"/>
      <c r="AK15386" s="1"/>
      <c r="AL15386" s="1"/>
    </row>
    <row r="15387">
      <c r="I15387" s="1"/>
      <c r="J15387" s="1"/>
      <c r="K15387" s="1"/>
      <c r="AA15387" s="1"/>
      <c r="AB15387" s="1"/>
      <c r="AC15387" s="1"/>
      <c r="AJ15387" s="1"/>
      <c r="AK15387" s="1"/>
      <c r="AL15387" s="1"/>
    </row>
    <row r="15388">
      <c r="I15388" s="1"/>
      <c r="J15388" s="1"/>
      <c r="K15388" s="1"/>
      <c r="AA15388" s="1"/>
      <c r="AB15388" s="1"/>
      <c r="AC15388" s="1"/>
      <c r="AJ15388" s="1"/>
      <c r="AK15388" s="1"/>
      <c r="AL15388" s="1"/>
    </row>
    <row r="15389">
      <c r="I15389" s="1"/>
      <c r="J15389" s="1"/>
      <c r="K15389" s="1"/>
      <c r="AA15389" s="1"/>
      <c r="AB15389" s="1"/>
      <c r="AC15389" s="1"/>
      <c r="AJ15389" s="1"/>
      <c r="AK15389" s="1"/>
      <c r="AL15389" s="1"/>
    </row>
    <row r="15390">
      <c r="I15390" s="1"/>
      <c r="J15390" s="1"/>
      <c r="K15390" s="1"/>
      <c r="AA15390" s="1"/>
      <c r="AB15390" s="1"/>
      <c r="AC15390" s="1"/>
      <c r="AJ15390" s="1"/>
      <c r="AK15390" s="1"/>
      <c r="AL15390" s="1"/>
    </row>
    <row r="15391">
      <c r="I15391" s="1"/>
      <c r="J15391" s="1"/>
      <c r="K15391" s="1"/>
      <c r="AA15391" s="1"/>
      <c r="AB15391" s="1"/>
      <c r="AC15391" s="1"/>
      <c r="AJ15391" s="1"/>
      <c r="AK15391" s="1"/>
      <c r="AL15391" s="1"/>
    </row>
    <row r="15392">
      <c r="I15392" s="1"/>
      <c r="J15392" s="1"/>
      <c r="K15392" s="1"/>
      <c r="AA15392" s="1"/>
      <c r="AB15392" s="1"/>
      <c r="AC15392" s="1"/>
      <c r="AJ15392" s="1"/>
      <c r="AK15392" s="1"/>
      <c r="AL15392" s="1"/>
    </row>
    <row r="15393">
      <c r="I15393" s="1"/>
      <c r="J15393" s="1"/>
      <c r="K15393" s="1"/>
      <c r="AA15393" s="1"/>
      <c r="AB15393" s="1"/>
      <c r="AC15393" s="1"/>
      <c r="AJ15393" s="1"/>
      <c r="AK15393" s="1"/>
      <c r="AL15393" s="1"/>
    </row>
    <row r="15394">
      <c r="I15394" s="1"/>
      <c r="J15394" s="1"/>
      <c r="K15394" s="1"/>
      <c r="AA15394" s="1"/>
      <c r="AB15394" s="1"/>
      <c r="AC15394" s="1"/>
      <c r="AJ15394" s="1"/>
      <c r="AK15394" s="1"/>
      <c r="AL15394" s="1"/>
    </row>
    <row r="15395">
      <c r="I15395" s="1"/>
      <c r="J15395" s="1"/>
      <c r="K15395" s="1"/>
      <c r="AA15395" s="1"/>
      <c r="AB15395" s="1"/>
      <c r="AC15395" s="1"/>
      <c r="AJ15395" s="1"/>
      <c r="AK15395" s="1"/>
      <c r="AL15395" s="1"/>
    </row>
    <row r="15396">
      <c r="I15396" s="1"/>
      <c r="J15396" s="1"/>
      <c r="K15396" s="1"/>
      <c r="AA15396" s="1"/>
      <c r="AB15396" s="1"/>
      <c r="AC15396" s="1"/>
      <c r="AJ15396" s="1"/>
      <c r="AK15396" s="1"/>
      <c r="AL15396" s="1"/>
    </row>
    <row r="15397">
      <c r="I15397" s="1"/>
      <c r="J15397" s="1"/>
      <c r="K15397" s="1"/>
      <c r="AA15397" s="1"/>
      <c r="AB15397" s="1"/>
      <c r="AC15397" s="1"/>
      <c r="AJ15397" s="1"/>
      <c r="AK15397" s="1"/>
      <c r="AL15397" s="1"/>
    </row>
    <row r="15398">
      <c r="I15398" s="1"/>
      <c r="J15398" s="1"/>
      <c r="K15398" s="1"/>
      <c r="AA15398" s="1"/>
      <c r="AB15398" s="1"/>
      <c r="AC15398" s="1"/>
      <c r="AJ15398" s="1"/>
      <c r="AK15398" s="1"/>
      <c r="AL15398" s="1"/>
    </row>
    <row r="15399">
      <c r="I15399" s="1"/>
      <c r="J15399" s="1"/>
      <c r="K15399" s="1"/>
      <c r="AA15399" s="1"/>
      <c r="AB15399" s="1"/>
      <c r="AC15399" s="1"/>
      <c r="AJ15399" s="1"/>
      <c r="AK15399" s="1"/>
      <c r="AL15399" s="1"/>
    </row>
    <row r="15400">
      <c r="I15400" s="1"/>
      <c r="J15400" s="1"/>
      <c r="K15400" s="1"/>
      <c r="AA15400" s="1"/>
      <c r="AB15400" s="1"/>
      <c r="AC15400" s="1"/>
      <c r="AJ15400" s="1"/>
      <c r="AK15400" s="1"/>
      <c r="AL15400" s="1"/>
    </row>
    <row r="15401">
      <c r="I15401" s="1"/>
      <c r="J15401" s="1"/>
      <c r="K15401" s="1"/>
      <c r="AA15401" s="1"/>
      <c r="AB15401" s="1"/>
      <c r="AC15401" s="1"/>
      <c r="AJ15401" s="1"/>
      <c r="AK15401" s="1"/>
      <c r="AL15401" s="1"/>
    </row>
    <row r="15402">
      <c r="I15402" s="1"/>
      <c r="J15402" s="1"/>
      <c r="K15402" s="1"/>
      <c r="AA15402" s="1"/>
      <c r="AB15402" s="1"/>
      <c r="AC15402" s="1"/>
      <c r="AJ15402" s="1"/>
      <c r="AK15402" s="1"/>
      <c r="AL15402" s="1"/>
    </row>
    <row r="15403">
      <c r="I15403" s="1"/>
      <c r="J15403" s="1"/>
      <c r="K15403" s="1"/>
      <c r="AA15403" s="1"/>
      <c r="AB15403" s="1"/>
      <c r="AC15403" s="1"/>
      <c r="AJ15403" s="1"/>
      <c r="AK15403" s="1"/>
      <c r="AL15403" s="1"/>
    </row>
    <row r="15404">
      <c r="I15404" s="1"/>
      <c r="J15404" s="1"/>
      <c r="K15404" s="1"/>
      <c r="AA15404" s="1"/>
      <c r="AB15404" s="1"/>
      <c r="AC15404" s="1"/>
      <c r="AJ15404" s="1"/>
      <c r="AK15404" s="1"/>
      <c r="AL15404" s="1"/>
    </row>
    <row r="15405">
      <c r="I15405" s="1"/>
      <c r="J15405" s="1"/>
      <c r="K15405" s="1"/>
      <c r="AA15405" s="1"/>
      <c r="AB15405" s="1"/>
      <c r="AC15405" s="1"/>
      <c r="AJ15405" s="1"/>
      <c r="AK15405" s="1"/>
      <c r="AL15405" s="1"/>
    </row>
    <row r="15406">
      <c r="I15406" s="1"/>
      <c r="J15406" s="1"/>
      <c r="K15406" s="1"/>
      <c r="AA15406" s="1"/>
      <c r="AB15406" s="1"/>
      <c r="AC15406" s="1"/>
      <c r="AJ15406" s="1"/>
      <c r="AK15406" s="1"/>
      <c r="AL15406" s="1"/>
    </row>
    <row r="15407">
      <c r="I15407" s="1"/>
      <c r="J15407" s="1"/>
      <c r="K15407" s="1"/>
      <c r="AA15407" s="1"/>
      <c r="AB15407" s="1"/>
      <c r="AC15407" s="1"/>
      <c r="AJ15407" s="1"/>
      <c r="AK15407" s="1"/>
      <c r="AL15407" s="1"/>
    </row>
    <row r="15408">
      <c r="I15408" s="1"/>
      <c r="J15408" s="1"/>
      <c r="K15408" s="1"/>
      <c r="AA15408" s="1"/>
      <c r="AB15408" s="1"/>
      <c r="AC15408" s="1"/>
      <c r="AJ15408" s="1"/>
      <c r="AK15408" s="1"/>
      <c r="AL15408" s="1"/>
    </row>
    <row r="15409">
      <c r="I15409" s="1"/>
      <c r="J15409" s="1"/>
      <c r="K15409" s="1"/>
      <c r="AA15409" s="1"/>
      <c r="AB15409" s="1"/>
      <c r="AC15409" s="1"/>
      <c r="AJ15409" s="1"/>
      <c r="AK15409" s="1"/>
      <c r="AL15409" s="1"/>
    </row>
    <row r="15410">
      <c r="I15410" s="1"/>
      <c r="J15410" s="1"/>
      <c r="K15410" s="1"/>
      <c r="AA15410" s="1"/>
      <c r="AB15410" s="1"/>
      <c r="AC15410" s="1"/>
      <c r="AJ15410" s="1"/>
      <c r="AK15410" s="1"/>
      <c r="AL15410" s="1"/>
    </row>
    <row r="15411">
      <c r="I15411" s="1"/>
      <c r="J15411" s="1"/>
      <c r="K15411" s="1"/>
      <c r="AA15411" s="1"/>
      <c r="AB15411" s="1"/>
      <c r="AC15411" s="1"/>
      <c r="AJ15411" s="1"/>
      <c r="AK15411" s="1"/>
      <c r="AL15411" s="1"/>
    </row>
    <row r="15412">
      <c r="I15412" s="1"/>
      <c r="J15412" s="1"/>
      <c r="K15412" s="1"/>
      <c r="AA15412" s="1"/>
      <c r="AB15412" s="1"/>
      <c r="AC15412" s="1"/>
      <c r="AJ15412" s="1"/>
      <c r="AK15412" s="1"/>
      <c r="AL15412" s="1"/>
    </row>
    <row r="15413">
      <c r="I15413" s="1"/>
      <c r="J15413" s="1"/>
      <c r="K15413" s="1"/>
      <c r="AA15413" s="1"/>
      <c r="AB15413" s="1"/>
      <c r="AC15413" s="1"/>
      <c r="AJ15413" s="1"/>
      <c r="AK15413" s="1"/>
      <c r="AL15413" s="1"/>
    </row>
    <row r="15414">
      <c r="I15414" s="1"/>
      <c r="J15414" s="1"/>
      <c r="K15414" s="1"/>
      <c r="AA15414" s="1"/>
      <c r="AB15414" s="1"/>
      <c r="AC15414" s="1"/>
      <c r="AJ15414" s="1"/>
      <c r="AK15414" s="1"/>
      <c r="AL15414" s="1"/>
    </row>
    <row r="15415">
      <c r="I15415" s="1"/>
      <c r="J15415" s="1"/>
      <c r="K15415" s="1"/>
      <c r="AA15415" s="1"/>
      <c r="AB15415" s="1"/>
      <c r="AC15415" s="1"/>
      <c r="AJ15415" s="1"/>
      <c r="AK15415" s="1"/>
      <c r="AL15415" s="1"/>
    </row>
    <row r="15416">
      <c r="I15416" s="1"/>
      <c r="J15416" s="1"/>
      <c r="K15416" s="1"/>
      <c r="AA15416" s="1"/>
      <c r="AB15416" s="1"/>
      <c r="AC15416" s="1"/>
      <c r="AJ15416" s="1"/>
      <c r="AK15416" s="1"/>
      <c r="AL15416" s="1"/>
    </row>
    <row r="15417">
      <c r="I15417" s="1"/>
      <c r="J15417" s="1"/>
      <c r="K15417" s="1"/>
      <c r="AA15417" s="1"/>
      <c r="AB15417" s="1"/>
      <c r="AC15417" s="1"/>
      <c r="AJ15417" s="1"/>
      <c r="AK15417" s="1"/>
      <c r="AL15417" s="1"/>
    </row>
    <row r="15418">
      <c r="I15418" s="1"/>
      <c r="J15418" s="1"/>
      <c r="K15418" s="1"/>
      <c r="AA15418" s="1"/>
      <c r="AB15418" s="1"/>
      <c r="AC15418" s="1"/>
      <c r="AJ15418" s="1"/>
      <c r="AK15418" s="1"/>
      <c r="AL15418" s="1"/>
    </row>
    <row r="15419">
      <c r="I15419" s="1"/>
      <c r="J15419" s="1"/>
      <c r="K15419" s="1"/>
      <c r="AA15419" s="1"/>
      <c r="AB15419" s="1"/>
      <c r="AC15419" s="1"/>
      <c r="AJ15419" s="1"/>
      <c r="AK15419" s="1"/>
      <c r="AL15419" s="1"/>
    </row>
    <row r="15420">
      <c r="I15420" s="1"/>
      <c r="J15420" s="1"/>
      <c r="K15420" s="1"/>
      <c r="AA15420" s="1"/>
      <c r="AB15420" s="1"/>
      <c r="AC15420" s="1"/>
      <c r="AJ15420" s="1"/>
      <c r="AK15420" s="1"/>
      <c r="AL15420" s="1"/>
    </row>
    <row r="15421">
      <c r="I15421" s="1"/>
      <c r="J15421" s="1"/>
      <c r="K15421" s="1"/>
      <c r="AA15421" s="1"/>
      <c r="AB15421" s="1"/>
      <c r="AC15421" s="1"/>
      <c r="AJ15421" s="1"/>
      <c r="AK15421" s="1"/>
      <c r="AL15421" s="1"/>
    </row>
    <row r="15422">
      <c r="I15422" s="1"/>
      <c r="J15422" s="1"/>
      <c r="K15422" s="1"/>
      <c r="AA15422" s="1"/>
      <c r="AB15422" s="1"/>
      <c r="AC15422" s="1"/>
      <c r="AJ15422" s="1"/>
      <c r="AK15422" s="1"/>
      <c r="AL15422" s="1"/>
    </row>
    <row r="15423">
      <c r="I15423" s="1"/>
      <c r="J15423" s="1"/>
      <c r="K15423" s="1"/>
      <c r="AA15423" s="1"/>
      <c r="AB15423" s="1"/>
      <c r="AC15423" s="1"/>
      <c r="AJ15423" s="1"/>
      <c r="AK15423" s="1"/>
      <c r="AL15423" s="1"/>
    </row>
    <row r="15424">
      <c r="I15424" s="1"/>
      <c r="J15424" s="1"/>
      <c r="K15424" s="1"/>
      <c r="AA15424" s="1"/>
      <c r="AB15424" s="1"/>
      <c r="AC15424" s="1"/>
      <c r="AJ15424" s="1"/>
      <c r="AK15424" s="1"/>
      <c r="AL15424" s="1"/>
    </row>
    <row r="15425">
      <c r="I15425" s="1"/>
      <c r="J15425" s="1"/>
      <c r="K15425" s="1"/>
      <c r="AA15425" s="1"/>
      <c r="AB15425" s="1"/>
      <c r="AC15425" s="1"/>
      <c r="AJ15425" s="1"/>
      <c r="AK15425" s="1"/>
      <c r="AL15425" s="1"/>
    </row>
    <row r="15426">
      <c r="I15426" s="1"/>
      <c r="J15426" s="1"/>
      <c r="K15426" s="1"/>
      <c r="AA15426" s="1"/>
      <c r="AB15426" s="1"/>
      <c r="AC15426" s="1"/>
      <c r="AJ15426" s="1"/>
      <c r="AK15426" s="1"/>
      <c r="AL15426" s="1"/>
    </row>
    <row r="15427">
      <c r="I15427" s="1"/>
      <c r="J15427" s="1"/>
      <c r="K15427" s="1"/>
      <c r="AA15427" s="1"/>
      <c r="AB15427" s="1"/>
      <c r="AC15427" s="1"/>
      <c r="AJ15427" s="1"/>
      <c r="AK15427" s="1"/>
      <c r="AL15427" s="1"/>
    </row>
    <row r="15428">
      <c r="I15428" s="1"/>
      <c r="J15428" s="1"/>
      <c r="K15428" s="1"/>
      <c r="AA15428" s="1"/>
      <c r="AB15428" s="1"/>
      <c r="AC15428" s="1"/>
      <c r="AJ15428" s="1"/>
      <c r="AK15428" s="1"/>
      <c r="AL15428" s="1"/>
    </row>
    <row r="15429">
      <c r="I15429" s="1"/>
      <c r="J15429" s="1"/>
      <c r="K15429" s="1"/>
      <c r="AA15429" s="1"/>
      <c r="AB15429" s="1"/>
      <c r="AC15429" s="1"/>
      <c r="AJ15429" s="1"/>
      <c r="AK15429" s="1"/>
      <c r="AL15429" s="1"/>
    </row>
    <row r="15430">
      <c r="I15430" s="1"/>
      <c r="J15430" s="1"/>
      <c r="K15430" s="1"/>
      <c r="AA15430" s="1"/>
      <c r="AB15430" s="1"/>
      <c r="AC15430" s="1"/>
      <c r="AJ15430" s="1"/>
      <c r="AK15430" s="1"/>
      <c r="AL15430" s="1"/>
    </row>
    <row r="15431">
      <c r="I15431" s="1"/>
      <c r="J15431" s="1"/>
      <c r="K15431" s="1"/>
      <c r="AA15431" s="1"/>
      <c r="AB15431" s="1"/>
      <c r="AC15431" s="1"/>
      <c r="AJ15431" s="1"/>
      <c r="AK15431" s="1"/>
      <c r="AL15431" s="1"/>
    </row>
    <row r="15432">
      <c r="I15432" s="1"/>
      <c r="J15432" s="1"/>
      <c r="K15432" s="1"/>
      <c r="AA15432" s="1"/>
      <c r="AB15432" s="1"/>
      <c r="AC15432" s="1"/>
      <c r="AJ15432" s="1"/>
      <c r="AK15432" s="1"/>
      <c r="AL15432" s="1"/>
    </row>
    <row r="15433">
      <c r="I15433" s="1"/>
      <c r="J15433" s="1"/>
      <c r="K15433" s="1"/>
      <c r="AA15433" s="1"/>
      <c r="AB15433" s="1"/>
      <c r="AC15433" s="1"/>
      <c r="AJ15433" s="1"/>
      <c r="AK15433" s="1"/>
      <c r="AL15433" s="1"/>
    </row>
    <row r="15434">
      <c r="I15434" s="1"/>
      <c r="J15434" s="1"/>
      <c r="K15434" s="1"/>
      <c r="AA15434" s="1"/>
      <c r="AB15434" s="1"/>
      <c r="AC15434" s="1"/>
      <c r="AJ15434" s="1"/>
      <c r="AK15434" s="1"/>
      <c r="AL15434" s="1"/>
    </row>
    <row r="15435">
      <c r="I15435" s="1"/>
      <c r="J15435" s="1"/>
      <c r="K15435" s="1"/>
      <c r="AA15435" s="1"/>
      <c r="AB15435" s="1"/>
      <c r="AC15435" s="1"/>
      <c r="AJ15435" s="1"/>
      <c r="AK15435" s="1"/>
      <c r="AL15435" s="1"/>
    </row>
    <row r="15436">
      <c r="I15436" s="1"/>
      <c r="J15436" s="1"/>
      <c r="K15436" s="1"/>
      <c r="AA15436" s="1"/>
      <c r="AB15436" s="1"/>
      <c r="AC15436" s="1"/>
      <c r="AJ15436" s="1"/>
      <c r="AK15436" s="1"/>
      <c r="AL15436" s="1"/>
    </row>
    <row r="15437">
      <c r="I15437" s="1"/>
      <c r="J15437" s="1"/>
      <c r="K15437" s="1"/>
      <c r="AA15437" s="1"/>
      <c r="AB15437" s="1"/>
      <c r="AC15437" s="1"/>
      <c r="AJ15437" s="1"/>
      <c r="AK15437" s="1"/>
      <c r="AL15437" s="1"/>
    </row>
    <row r="15438">
      <c r="I15438" s="1"/>
      <c r="J15438" s="1"/>
      <c r="K15438" s="1"/>
      <c r="AA15438" s="1"/>
      <c r="AB15438" s="1"/>
      <c r="AC15438" s="1"/>
      <c r="AJ15438" s="1"/>
      <c r="AK15438" s="1"/>
      <c r="AL15438" s="1"/>
    </row>
    <row r="15439">
      <c r="I15439" s="1"/>
      <c r="J15439" s="1"/>
      <c r="K15439" s="1"/>
      <c r="AA15439" s="1"/>
      <c r="AB15439" s="1"/>
      <c r="AC15439" s="1"/>
      <c r="AJ15439" s="1"/>
      <c r="AK15439" s="1"/>
      <c r="AL15439" s="1"/>
    </row>
    <row r="15440">
      <c r="I15440" s="1"/>
      <c r="J15440" s="1"/>
      <c r="K15440" s="1"/>
      <c r="AA15440" s="1"/>
      <c r="AB15440" s="1"/>
      <c r="AC15440" s="1"/>
      <c r="AJ15440" s="1"/>
      <c r="AK15440" s="1"/>
      <c r="AL15440" s="1"/>
    </row>
    <row r="15441">
      <c r="I15441" s="1"/>
      <c r="J15441" s="1"/>
      <c r="K15441" s="1"/>
      <c r="AA15441" s="1"/>
      <c r="AB15441" s="1"/>
      <c r="AC15441" s="1"/>
      <c r="AJ15441" s="1"/>
      <c r="AK15441" s="1"/>
      <c r="AL15441" s="1"/>
    </row>
    <row r="15442">
      <c r="I15442" s="1"/>
      <c r="J15442" s="1"/>
      <c r="K15442" s="1"/>
      <c r="AA15442" s="1"/>
      <c r="AB15442" s="1"/>
      <c r="AC15442" s="1"/>
      <c r="AJ15442" s="1"/>
      <c r="AK15442" s="1"/>
      <c r="AL15442" s="1"/>
    </row>
    <row r="15443">
      <c r="I15443" s="1"/>
      <c r="J15443" s="1"/>
      <c r="K15443" s="1"/>
      <c r="AA15443" s="1"/>
      <c r="AB15443" s="1"/>
      <c r="AC15443" s="1"/>
      <c r="AJ15443" s="1"/>
      <c r="AK15443" s="1"/>
      <c r="AL15443" s="1"/>
    </row>
    <row r="15444">
      <c r="I15444" s="1"/>
      <c r="J15444" s="1"/>
      <c r="K15444" s="1"/>
      <c r="AA15444" s="1"/>
      <c r="AB15444" s="1"/>
      <c r="AC15444" s="1"/>
      <c r="AJ15444" s="1"/>
      <c r="AK15444" s="1"/>
      <c r="AL15444" s="1"/>
    </row>
    <row r="15445">
      <c r="I15445" s="1"/>
      <c r="J15445" s="1"/>
      <c r="K15445" s="1"/>
      <c r="AA15445" s="1"/>
      <c r="AB15445" s="1"/>
      <c r="AC15445" s="1"/>
      <c r="AJ15445" s="1"/>
      <c r="AK15445" s="1"/>
      <c r="AL15445" s="1"/>
    </row>
    <row r="15446">
      <c r="I15446" s="1"/>
      <c r="J15446" s="1"/>
      <c r="K15446" s="1"/>
      <c r="AA15446" s="1"/>
      <c r="AB15446" s="1"/>
      <c r="AC15446" s="1"/>
      <c r="AJ15446" s="1"/>
      <c r="AK15446" s="1"/>
      <c r="AL15446" s="1"/>
    </row>
    <row r="15447">
      <c r="I15447" s="1"/>
      <c r="J15447" s="1"/>
      <c r="K15447" s="1"/>
      <c r="AA15447" s="1"/>
      <c r="AB15447" s="1"/>
      <c r="AC15447" s="1"/>
      <c r="AJ15447" s="1"/>
      <c r="AK15447" s="1"/>
      <c r="AL15447" s="1"/>
    </row>
    <row r="15448">
      <c r="I15448" s="1"/>
      <c r="J15448" s="1"/>
      <c r="K15448" s="1"/>
      <c r="AA15448" s="1"/>
      <c r="AB15448" s="1"/>
      <c r="AC15448" s="1"/>
      <c r="AJ15448" s="1"/>
      <c r="AK15448" s="1"/>
      <c r="AL15448" s="1"/>
    </row>
    <row r="15449">
      <c r="I15449" s="1"/>
      <c r="J15449" s="1"/>
      <c r="K15449" s="1"/>
      <c r="AA15449" s="1"/>
      <c r="AB15449" s="1"/>
      <c r="AC15449" s="1"/>
      <c r="AJ15449" s="1"/>
      <c r="AK15449" s="1"/>
      <c r="AL15449" s="1"/>
    </row>
    <row r="15450">
      <c r="I15450" s="1"/>
      <c r="J15450" s="1"/>
      <c r="K15450" s="1"/>
      <c r="AA15450" s="1"/>
      <c r="AB15450" s="1"/>
      <c r="AC15450" s="1"/>
      <c r="AJ15450" s="1"/>
      <c r="AK15450" s="1"/>
      <c r="AL15450" s="1"/>
    </row>
    <row r="15451">
      <c r="I15451" s="1"/>
      <c r="J15451" s="1"/>
      <c r="K15451" s="1"/>
      <c r="AA15451" s="1"/>
      <c r="AB15451" s="1"/>
      <c r="AC15451" s="1"/>
      <c r="AJ15451" s="1"/>
      <c r="AK15451" s="1"/>
      <c r="AL15451" s="1"/>
    </row>
    <row r="15452">
      <c r="I15452" s="1"/>
      <c r="J15452" s="1"/>
      <c r="K15452" s="1"/>
      <c r="AA15452" s="1"/>
      <c r="AB15452" s="1"/>
      <c r="AC15452" s="1"/>
      <c r="AJ15452" s="1"/>
      <c r="AK15452" s="1"/>
      <c r="AL15452" s="1"/>
    </row>
    <row r="15453">
      <c r="I15453" s="1"/>
      <c r="J15453" s="1"/>
      <c r="K15453" s="1"/>
      <c r="AA15453" s="1"/>
      <c r="AB15453" s="1"/>
      <c r="AC15453" s="1"/>
      <c r="AJ15453" s="1"/>
      <c r="AK15453" s="1"/>
      <c r="AL15453" s="1"/>
    </row>
    <row r="15454">
      <c r="I15454" s="1"/>
      <c r="J15454" s="1"/>
      <c r="K15454" s="1"/>
      <c r="AA15454" s="1"/>
      <c r="AB15454" s="1"/>
      <c r="AC15454" s="1"/>
      <c r="AJ15454" s="1"/>
      <c r="AK15454" s="1"/>
      <c r="AL15454" s="1"/>
    </row>
    <row r="15455">
      <c r="I15455" s="1"/>
      <c r="J15455" s="1"/>
      <c r="K15455" s="1"/>
      <c r="AA15455" s="1"/>
      <c r="AB15455" s="1"/>
      <c r="AC15455" s="1"/>
      <c r="AJ15455" s="1"/>
      <c r="AK15455" s="1"/>
      <c r="AL15455" s="1"/>
    </row>
    <row r="15456">
      <c r="I15456" s="1"/>
      <c r="J15456" s="1"/>
      <c r="K15456" s="1"/>
      <c r="AA15456" s="1"/>
      <c r="AB15456" s="1"/>
      <c r="AC15456" s="1"/>
      <c r="AJ15456" s="1"/>
      <c r="AK15456" s="1"/>
      <c r="AL15456" s="1"/>
    </row>
    <row r="15457">
      <c r="I15457" s="1"/>
      <c r="J15457" s="1"/>
      <c r="K15457" s="1"/>
      <c r="AA15457" s="1"/>
      <c r="AB15457" s="1"/>
      <c r="AC15457" s="1"/>
      <c r="AJ15457" s="1"/>
      <c r="AK15457" s="1"/>
      <c r="AL15457" s="1"/>
    </row>
    <row r="15458">
      <c r="I15458" s="1"/>
      <c r="J15458" s="1"/>
      <c r="K15458" s="1"/>
      <c r="AA15458" s="1"/>
      <c r="AB15458" s="1"/>
      <c r="AC15458" s="1"/>
      <c r="AJ15458" s="1"/>
      <c r="AK15458" s="1"/>
      <c r="AL15458" s="1"/>
    </row>
    <row r="15459">
      <c r="I15459" s="1"/>
      <c r="J15459" s="1"/>
      <c r="K15459" s="1"/>
      <c r="AA15459" s="1"/>
      <c r="AB15459" s="1"/>
      <c r="AC15459" s="1"/>
      <c r="AJ15459" s="1"/>
      <c r="AK15459" s="1"/>
      <c r="AL15459" s="1"/>
    </row>
    <row r="15460">
      <c r="I15460" s="1"/>
      <c r="J15460" s="1"/>
      <c r="K15460" s="1"/>
      <c r="AA15460" s="1"/>
      <c r="AB15460" s="1"/>
      <c r="AC15460" s="1"/>
      <c r="AJ15460" s="1"/>
      <c r="AK15460" s="1"/>
      <c r="AL15460" s="1"/>
    </row>
    <row r="15461">
      <c r="I15461" s="1"/>
      <c r="J15461" s="1"/>
      <c r="K15461" s="1"/>
      <c r="AA15461" s="1"/>
      <c r="AB15461" s="1"/>
      <c r="AC15461" s="1"/>
      <c r="AJ15461" s="1"/>
      <c r="AK15461" s="1"/>
      <c r="AL15461" s="1"/>
    </row>
    <row r="15462">
      <c r="I15462" s="1"/>
      <c r="J15462" s="1"/>
      <c r="K15462" s="1"/>
      <c r="AA15462" s="1"/>
      <c r="AB15462" s="1"/>
      <c r="AC15462" s="1"/>
      <c r="AJ15462" s="1"/>
      <c r="AK15462" s="1"/>
      <c r="AL15462" s="1"/>
    </row>
    <row r="15463">
      <c r="I15463" s="1"/>
      <c r="J15463" s="1"/>
      <c r="K15463" s="1"/>
      <c r="AA15463" s="1"/>
      <c r="AB15463" s="1"/>
      <c r="AC15463" s="1"/>
      <c r="AJ15463" s="1"/>
      <c r="AK15463" s="1"/>
      <c r="AL15463" s="1"/>
    </row>
    <row r="15464">
      <c r="I15464" s="1"/>
      <c r="J15464" s="1"/>
      <c r="K15464" s="1"/>
      <c r="AA15464" s="1"/>
      <c r="AB15464" s="1"/>
      <c r="AC15464" s="1"/>
      <c r="AJ15464" s="1"/>
      <c r="AK15464" s="1"/>
      <c r="AL15464" s="1"/>
    </row>
    <row r="15465">
      <c r="I15465" s="1"/>
      <c r="J15465" s="1"/>
      <c r="K15465" s="1"/>
      <c r="AA15465" s="1"/>
      <c r="AB15465" s="1"/>
      <c r="AC15465" s="1"/>
      <c r="AJ15465" s="1"/>
      <c r="AK15465" s="1"/>
      <c r="AL15465" s="1"/>
    </row>
    <row r="15466">
      <c r="I15466" s="1"/>
      <c r="J15466" s="1"/>
      <c r="K15466" s="1"/>
      <c r="AA15466" s="1"/>
      <c r="AB15466" s="1"/>
      <c r="AC15466" s="1"/>
      <c r="AJ15466" s="1"/>
      <c r="AK15466" s="1"/>
      <c r="AL15466" s="1"/>
    </row>
    <row r="15467">
      <c r="I15467" s="1"/>
      <c r="J15467" s="1"/>
      <c r="K15467" s="1"/>
      <c r="AA15467" s="1"/>
      <c r="AB15467" s="1"/>
      <c r="AC15467" s="1"/>
      <c r="AJ15467" s="1"/>
      <c r="AK15467" s="1"/>
      <c r="AL15467" s="1"/>
    </row>
    <row r="15468">
      <c r="I15468" s="1"/>
      <c r="J15468" s="1"/>
      <c r="K15468" s="1"/>
      <c r="AA15468" s="1"/>
      <c r="AB15468" s="1"/>
      <c r="AC15468" s="1"/>
      <c r="AJ15468" s="1"/>
      <c r="AK15468" s="1"/>
      <c r="AL15468" s="1"/>
    </row>
    <row r="15469">
      <c r="I15469" s="1"/>
      <c r="J15469" s="1"/>
      <c r="K15469" s="1"/>
      <c r="AA15469" s="1"/>
      <c r="AB15469" s="1"/>
      <c r="AC15469" s="1"/>
      <c r="AJ15469" s="1"/>
      <c r="AK15469" s="1"/>
      <c r="AL15469" s="1"/>
    </row>
    <row r="15470">
      <c r="I15470" s="1"/>
      <c r="J15470" s="1"/>
      <c r="K15470" s="1"/>
      <c r="AA15470" s="1"/>
      <c r="AB15470" s="1"/>
      <c r="AC15470" s="1"/>
      <c r="AJ15470" s="1"/>
      <c r="AK15470" s="1"/>
      <c r="AL15470" s="1"/>
    </row>
    <row r="15471">
      <c r="I15471" s="1"/>
      <c r="J15471" s="1"/>
      <c r="K15471" s="1"/>
      <c r="AA15471" s="1"/>
      <c r="AB15471" s="1"/>
      <c r="AC15471" s="1"/>
      <c r="AJ15471" s="1"/>
      <c r="AK15471" s="1"/>
      <c r="AL15471" s="1"/>
    </row>
    <row r="15472">
      <c r="I15472" s="1"/>
      <c r="J15472" s="1"/>
      <c r="K15472" s="1"/>
      <c r="AA15472" s="1"/>
      <c r="AB15472" s="1"/>
      <c r="AC15472" s="1"/>
      <c r="AJ15472" s="1"/>
      <c r="AK15472" s="1"/>
      <c r="AL15472" s="1"/>
    </row>
    <row r="15473">
      <c r="I15473" s="1"/>
      <c r="J15473" s="1"/>
      <c r="K15473" s="1"/>
      <c r="AA15473" s="1"/>
      <c r="AB15473" s="1"/>
      <c r="AC15473" s="1"/>
      <c r="AJ15473" s="1"/>
      <c r="AK15473" s="1"/>
      <c r="AL15473" s="1"/>
    </row>
    <row r="15474">
      <c r="I15474" s="1"/>
      <c r="J15474" s="1"/>
      <c r="K15474" s="1"/>
      <c r="AA15474" s="1"/>
      <c r="AB15474" s="1"/>
      <c r="AC15474" s="1"/>
      <c r="AJ15474" s="1"/>
      <c r="AK15474" s="1"/>
      <c r="AL15474" s="1"/>
    </row>
    <row r="15475">
      <c r="I15475" s="1"/>
      <c r="J15475" s="1"/>
      <c r="K15475" s="1"/>
      <c r="AA15475" s="1"/>
      <c r="AB15475" s="1"/>
      <c r="AC15475" s="1"/>
      <c r="AJ15475" s="1"/>
      <c r="AK15475" s="1"/>
      <c r="AL15475" s="1"/>
    </row>
    <row r="15476">
      <c r="I15476" s="1"/>
      <c r="J15476" s="1"/>
      <c r="K15476" s="1"/>
      <c r="AA15476" s="1"/>
      <c r="AB15476" s="1"/>
      <c r="AC15476" s="1"/>
      <c r="AJ15476" s="1"/>
      <c r="AK15476" s="1"/>
      <c r="AL15476" s="1"/>
    </row>
    <row r="15477">
      <c r="I15477" s="1"/>
      <c r="J15477" s="1"/>
      <c r="K15477" s="1"/>
      <c r="AA15477" s="1"/>
      <c r="AB15477" s="1"/>
      <c r="AC15477" s="1"/>
      <c r="AJ15477" s="1"/>
      <c r="AK15477" s="1"/>
      <c r="AL15477" s="1"/>
    </row>
    <row r="15478">
      <c r="I15478" s="1"/>
      <c r="J15478" s="1"/>
      <c r="K15478" s="1"/>
      <c r="AA15478" s="1"/>
      <c r="AB15478" s="1"/>
      <c r="AC15478" s="1"/>
      <c r="AJ15478" s="1"/>
      <c r="AK15478" s="1"/>
      <c r="AL15478" s="1"/>
    </row>
    <row r="15479">
      <c r="I15479" s="1"/>
      <c r="J15479" s="1"/>
      <c r="K15479" s="1"/>
      <c r="AA15479" s="1"/>
      <c r="AB15479" s="1"/>
      <c r="AC15479" s="1"/>
      <c r="AJ15479" s="1"/>
      <c r="AK15479" s="1"/>
      <c r="AL15479" s="1"/>
    </row>
    <row r="15480">
      <c r="I15480" s="1"/>
      <c r="J15480" s="1"/>
      <c r="K15480" s="1"/>
      <c r="AA15480" s="1"/>
      <c r="AB15480" s="1"/>
      <c r="AC15480" s="1"/>
      <c r="AJ15480" s="1"/>
      <c r="AK15480" s="1"/>
      <c r="AL15480" s="1"/>
    </row>
    <row r="15481">
      <c r="I15481" s="1"/>
      <c r="J15481" s="1"/>
      <c r="K15481" s="1"/>
      <c r="AA15481" s="1"/>
      <c r="AB15481" s="1"/>
      <c r="AC15481" s="1"/>
      <c r="AJ15481" s="1"/>
      <c r="AK15481" s="1"/>
      <c r="AL15481" s="1"/>
    </row>
    <row r="15482">
      <c r="I15482" s="1"/>
      <c r="J15482" s="1"/>
      <c r="K15482" s="1"/>
      <c r="AA15482" s="1"/>
      <c r="AB15482" s="1"/>
      <c r="AC15482" s="1"/>
      <c r="AJ15482" s="1"/>
      <c r="AK15482" s="1"/>
      <c r="AL15482" s="1"/>
    </row>
    <row r="15483">
      <c r="I15483" s="1"/>
      <c r="J15483" s="1"/>
      <c r="K15483" s="1"/>
      <c r="AA15483" s="1"/>
      <c r="AB15483" s="1"/>
      <c r="AC15483" s="1"/>
      <c r="AJ15483" s="1"/>
      <c r="AK15483" s="1"/>
      <c r="AL15483" s="1"/>
    </row>
    <row r="15484">
      <c r="I15484" s="1"/>
      <c r="J15484" s="1"/>
      <c r="K15484" s="1"/>
      <c r="AA15484" s="1"/>
      <c r="AB15484" s="1"/>
      <c r="AC15484" s="1"/>
      <c r="AJ15484" s="1"/>
      <c r="AK15484" s="1"/>
      <c r="AL15484" s="1"/>
    </row>
    <row r="15485">
      <c r="I15485" s="1"/>
      <c r="J15485" s="1"/>
      <c r="K15485" s="1"/>
      <c r="AA15485" s="1"/>
      <c r="AB15485" s="1"/>
      <c r="AC15485" s="1"/>
      <c r="AJ15485" s="1"/>
      <c r="AK15485" s="1"/>
      <c r="AL15485" s="1"/>
    </row>
    <row r="15486">
      <c r="I15486" s="1"/>
      <c r="J15486" s="1"/>
      <c r="K15486" s="1"/>
      <c r="AA15486" s="1"/>
      <c r="AB15486" s="1"/>
      <c r="AC15486" s="1"/>
      <c r="AJ15486" s="1"/>
      <c r="AK15486" s="1"/>
      <c r="AL15486" s="1"/>
    </row>
    <row r="15487">
      <c r="I15487" s="1"/>
      <c r="J15487" s="1"/>
      <c r="K15487" s="1"/>
      <c r="AA15487" s="1"/>
      <c r="AB15487" s="1"/>
      <c r="AC15487" s="1"/>
      <c r="AJ15487" s="1"/>
      <c r="AK15487" s="1"/>
      <c r="AL15487" s="1"/>
    </row>
    <row r="15488">
      <c r="I15488" s="1"/>
      <c r="J15488" s="1"/>
      <c r="K15488" s="1"/>
      <c r="AA15488" s="1"/>
      <c r="AB15488" s="1"/>
      <c r="AC15488" s="1"/>
      <c r="AJ15488" s="1"/>
      <c r="AK15488" s="1"/>
      <c r="AL15488" s="1"/>
    </row>
    <row r="15489">
      <c r="I15489" s="1"/>
      <c r="J15489" s="1"/>
      <c r="K15489" s="1"/>
      <c r="AA15489" s="1"/>
      <c r="AB15489" s="1"/>
      <c r="AC15489" s="1"/>
      <c r="AJ15489" s="1"/>
      <c r="AK15489" s="1"/>
      <c r="AL15489" s="1"/>
    </row>
    <row r="15490">
      <c r="I15490" s="1"/>
      <c r="J15490" s="1"/>
      <c r="K15490" s="1"/>
      <c r="AA15490" s="1"/>
      <c r="AB15490" s="1"/>
      <c r="AC15490" s="1"/>
      <c r="AJ15490" s="1"/>
      <c r="AK15490" s="1"/>
      <c r="AL15490" s="1"/>
    </row>
    <row r="15491">
      <c r="I15491" s="1"/>
      <c r="J15491" s="1"/>
      <c r="K15491" s="1"/>
      <c r="AA15491" s="1"/>
      <c r="AB15491" s="1"/>
      <c r="AC15491" s="1"/>
      <c r="AJ15491" s="1"/>
      <c r="AK15491" s="1"/>
      <c r="AL15491" s="1"/>
    </row>
    <row r="15492">
      <c r="I15492" s="1"/>
      <c r="J15492" s="1"/>
      <c r="K15492" s="1"/>
      <c r="AA15492" s="1"/>
      <c r="AB15492" s="1"/>
      <c r="AC15492" s="1"/>
      <c r="AJ15492" s="1"/>
      <c r="AK15492" s="1"/>
      <c r="AL15492" s="1"/>
    </row>
    <row r="15493">
      <c r="I15493" s="1"/>
      <c r="J15493" s="1"/>
      <c r="K15493" s="1"/>
      <c r="AA15493" s="1"/>
      <c r="AB15493" s="1"/>
      <c r="AC15493" s="1"/>
      <c r="AJ15493" s="1"/>
      <c r="AK15493" s="1"/>
      <c r="AL15493" s="1"/>
    </row>
    <row r="15494">
      <c r="I15494" s="1"/>
      <c r="J15494" s="1"/>
      <c r="K15494" s="1"/>
      <c r="AA15494" s="1"/>
      <c r="AB15494" s="1"/>
      <c r="AC15494" s="1"/>
      <c r="AJ15494" s="1"/>
      <c r="AK15494" s="1"/>
      <c r="AL15494" s="1"/>
    </row>
    <row r="15495">
      <c r="I15495" s="1"/>
      <c r="J15495" s="1"/>
      <c r="K15495" s="1"/>
      <c r="AA15495" s="1"/>
      <c r="AB15495" s="1"/>
      <c r="AC15495" s="1"/>
      <c r="AJ15495" s="1"/>
      <c r="AK15495" s="1"/>
      <c r="AL15495" s="1"/>
    </row>
    <row r="15496">
      <c r="I15496" s="1"/>
      <c r="J15496" s="1"/>
      <c r="K15496" s="1"/>
      <c r="AA15496" s="1"/>
      <c r="AB15496" s="1"/>
      <c r="AC15496" s="1"/>
      <c r="AJ15496" s="1"/>
      <c r="AK15496" s="1"/>
      <c r="AL15496" s="1"/>
    </row>
    <row r="15497">
      <c r="I15497" s="1"/>
      <c r="J15497" s="1"/>
      <c r="K15497" s="1"/>
      <c r="AA15497" s="1"/>
      <c r="AB15497" s="1"/>
      <c r="AC15497" s="1"/>
      <c r="AJ15497" s="1"/>
      <c r="AK15497" s="1"/>
      <c r="AL15497" s="1"/>
    </row>
    <row r="15498">
      <c r="I15498" s="1"/>
      <c r="J15498" s="1"/>
      <c r="K15498" s="1"/>
      <c r="AA15498" s="1"/>
      <c r="AB15498" s="1"/>
      <c r="AC15498" s="1"/>
      <c r="AJ15498" s="1"/>
      <c r="AK15498" s="1"/>
      <c r="AL15498" s="1"/>
    </row>
    <row r="15499">
      <c r="I15499" s="1"/>
      <c r="J15499" s="1"/>
      <c r="K15499" s="1"/>
      <c r="AA15499" s="1"/>
      <c r="AB15499" s="1"/>
      <c r="AC15499" s="1"/>
      <c r="AJ15499" s="1"/>
      <c r="AK15499" s="1"/>
      <c r="AL15499" s="1"/>
    </row>
    <row r="15500">
      <c r="I15500" s="1"/>
      <c r="J15500" s="1"/>
      <c r="K15500" s="1"/>
      <c r="AA15500" s="1"/>
      <c r="AB15500" s="1"/>
      <c r="AC15500" s="1"/>
      <c r="AJ15500" s="1"/>
      <c r="AK15500" s="1"/>
      <c r="AL15500" s="1"/>
    </row>
    <row r="15501">
      <c r="I15501" s="1"/>
      <c r="J15501" s="1"/>
      <c r="K15501" s="1"/>
      <c r="AA15501" s="1"/>
      <c r="AB15501" s="1"/>
      <c r="AC15501" s="1"/>
      <c r="AJ15501" s="1"/>
      <c r="AK15501" s="1"/>
      <c r="AL15501" s="1"/>
    </row>
    <row r="15502">
      <c r="I15502" s="1"/>
      <c r="J15502" s="1"/>
      <c r="K15502" s="1"/>
      <c r="AA15502" s="1"/>
      <c r="AB15502" s="1"/>
      <c r="AC15502" s="1"/>
      <c r="AJ15502" s="1"/>
      <c r="AK15502" s="1"/>
      <c r="AL15502" s="1"/>
    </row>
    <row r="15503">
      <c r="I15503" s="1"/>
      <c r="J15503" s="1"/>
      <c r="K15503" s="1"/>
      <c r="AA15503" s="1"/>
      <c r="AB15503" s="1"/>
      <c r="AC15503" s="1"/>
      <c r="AJ15503" s="1"/>
      <c r="AK15503" s="1"/>
      <c r="AL15503" s="1"/>
    </row>
    <row r="15504">
      <c r="I15504" s="1"/>
      <c r="J15504" s="1"/>
      <c r="K15504" s="1"/>
      <c r="AA15504" s="1"/>
      <c r="AB15504" s="1"/>
      <c r="AC15504" s="1"/>
      <c r="AJ15504" s="1"/>
      <c r="AK15504" s="1"/>
      <c r="AL15504" s="1"/>
    </row>
    <row r="15505">
      <c r="I15505" s="1"/>
      <c r="J15505" s="1"/>
      <c r="K15505" s="1"/>
      <c r="AA15505" s="1"/>
      <c r="AB15505" s="1"/>
      <c r="AC15505" s="1"/>
      <c r="AJ15505" s="1"/>
      <c r="AK15505" s="1"/>
      <c r="AL15505" s="1"/>
    </row>
    <row r="15506">
      <c r="I15506" s="1"/>
      <c r="J15506" s="1"/>
      <c r="K15506" s="1"/>
      <c r="AA15506" s="1"/>
      <c r="AB15506" s="1"/>
      <c r="AC15506" s="1"/>
      <c r="AJ15506" s="1"/>
      <c r="AK15506" s="1"/>
      <c r="AL15506" s="1"/>
    </row>
    <row r="15507">
      <c r="I15507" s="1"/>
      <c r="J15507" s="1"/>
      <c r="K15507" s="1"/>
      <c r="AA15507" s="1"/>
      <c r="AB15507" s="1"/>
      <c r="AC15507" s="1"/>
      <c r="AJ15507" s="1"/>
      <c r="AK15507" s="1"/>
      <c r="AL15507" s="1"/>
    </row>
    <row r="15508">
      <c r="I15508" s="1"/>
      <c r="J15508" s="1"/>
      <c r="K15508" s="1"/>
      <c r="AA15508" s="1"/>
      <c r="AB15508" s="1"/>
      <c r="AC15508" s="1"/>
      <c r="AJ15508" s="1"/>
      <c r="AK15508" s="1"/>
      <c r="AL15508" s="1"/>
    </row>
    <row r="15509">
      <c r="I15509" s="1"/>
      <c r="J15509" s="1"/>
      <c r="K15509" s="1"/>
      <c r="AA15509" s="1"/>
      <c r="AB15509" s="1"/>
      <c r="AC15509" s="1"/>
      <c r="AJ15509" s="1"/>
      <c r="AK15509" s="1"/>
      <c r="AL15509" s="1"/>
    </row>
    <row r="15510">
      <c r="I15510" s="1"/>
      <c r="J15510" s="1"/>
      <c r="K15510" s="1"/>
      <c r="AA15510" s="1"/>
      <c r="AB15510" s="1"/>
      <c r="AC15510" s="1"/>
      <c r="AJ15510" s="1"/>
      <c r="AK15510" s="1"/>
      <c r="AL15510" s="1"/>
    </row>
    <row r="15511">
      <c r="I15511" s="1"/>
      <c r="J15511" s="1"/>
      <c r="K15511" s="1"/>
      <c r="AA15511" s="1"/>
      <c r="AB15511" s="1"/>
      <c r="AC15511" s="1"/>
      <c r="AJ15511" s="1"/>
      <c r="AK15511" s="1"/>
      <c r="AL15511" s="1"/>
    </row>
    <row r="15512">
      <c r="I15512" s="1"/>
      <c r="J15512" s="1"/>
      <c r="K15512" s="1"/>
      <c r="AA15512" s="1"/>
      <c r="AB15512" s="1"/>
      <c r="AC15512" s="1"/>
      <c r="AJ15512" s="1"/>
      <c r="AK15512" s="1"/>
      <c r="AL15512" s="1"/>
    </row>
    <row r="15513">
      <c r="I15513" s="1"/>
      <c r="J15513" s="1"/>
      <c r="K15513" s="1"/>
      <c r="AA15513" s="1"/>
      <c r="AB15513" s="1"/>
      <c r="AC15513" s="1"/>
      <c r="AJ15513" s="1"/>
      <c r="AK15513" s="1"/>
      <c r="AL15513" s="1"/>
    </row>
    <row r="15514">
      <c r="I15514" s="1"/>
      <c r="J15514" s="1"/>
      <c r="K15514" s="1"/>
      <c r="AA15514" s="1"/>
      <c r="AB15514" s="1"/>
      <c r="AC15514" s="1"/>
      <c r="AJ15514" s="1"/>
      <c r="AK15514" s="1"/>
      <c r="AL15514" s="1"/>
    </row>
    <row r="15515">
      <c r="I15515" s="1"/>
      <c r="J15515" s="1"/>
      <c r="K15515" s="1"/>
      <c r="AA15515" s="1"/>
      <c r="AB15515" s="1"/>
      <c r="AC15515" s="1"/>
      <c r="AJ15515" s="1"/>
      <c r="AK15515" s="1"/>
      <c r="AL15515" s="1"/>
    </row>
    <row r="15516">
      <c r="I15516" s="1"/>
      <c r="J15516" s="1"/>
      <c r="K15516" s="1"/>
      <c r="AA15516" s="1"/>
      <c r="AB15516" s="1"/>
      <c r="AC15516" s="1"/>
      <c r="AJ15516" s="1"/>
      <c r="AK15516" s="1"/>
      <c r="AL15516" s="1"/>
    </row>
    <row r="15517">
      <c r="I15517" s="1"/>
      <c r="J15517" s="1"/>
      <c r="K15517" s="1"/>
      <c r="AA15517" s="1"/>
      <c r="AB15517" s="1"/>
      <c r="AC15517" s="1"/>
      <c r="AJ15517" s="1"/>
      <c r="AK15517" s="1"/>
      <c r="AL15517" s="1"/>
    </row>
    <row r="15518">
      <c r="I15518" s="1"/>
      <c r="J15518" s="1"/>
      <c r="K15518" s="1"/>
      <c r="AA15518" s="1"/>
      <c r="AB15518" s="1"/>
      <c r="AC15518" s="1"/>
      <c r="AJ15518" s="1"/>
      <c r="AK15518" s="1"/>
      <c r="AL15518" s="1"/>
    </row>
    <row r="15519">
      <c r="I15519" s="1"/>
      <c r="J15519" s="1"/>
      <c r="K15519" s="1"/>
      <c r="AA15519" s="1"/>
      <c r="AB15519" s="1"/>
      <c r="AC15519" s="1"/>
      <c r="AJ15519" s="1"/>
      <c r="AK15519" s="1"/>
      <c r="AL15519" s="1"/>
    </row>
    <row r="15520">
      <c r="I15520" s="1"/>
      <c r="J15520" s="1"/>
      <c r="K15520" s="1"/>
      <c r="AA15520" s="1"/>
      <c r="AB15520" s="1"/>
      <c r="AC15520" s="1"/>
      <c r="AJ15520" s="1"/>
      <c r="AK15520" s="1"/>
      <c r="AL15520" s="1"/>
    </row>
    <row r="15521">
      <c r="I15521" s="1"/>
      <c r="J15521" s="1"/>
      <c r="K15521" s="1"/>
      <c r="AA15521" s="1"/>
      <c r="AB15521" s="1"/>
      <c r="AC15521" s="1"/>
      <c r="AJ15521" s="1"/>
      <c r="AK15521" s="1"/>
      <c r="AL15521" s="1"/>
    </row>
    <row r="15522">
      <c r="I15522" s="1"/>
      <c r="J15522" s="1"/>
      <c r="K15522" s="1"/>
      <c r="AA15522" s="1"/>
      <c r="AB15522" s="1"/>
      <c r="AC15522" s="1"/>
      <c r="AJ15522" s="1"/>
      <c r="AK15522" s="1"/>
      <c r="AL15522" s="1"/>
    </row>
    <row r="15523">
      <c r="I15523" s="1"/>
      <c r="J15523" s="1"/>
      <c r="K15523" s="1"/>
      <c r="AA15523" s="1"/>
      <c r="AB15523" s="1"/>
      <c r="AC15523" s="1"/>
      <c r="AJ15523" s="1"/>
      <c r="AK15523" s="1"/>
      <c r="AL15523" s="1"/>
    </row>
    <row r="15524">
      <c r="I15524" s="1"/>
      <c r="J15524" s="1"/>
      <c r="K15524" s="1"/>
      <c r="AA15524" s="1"/>
      <c r="AB15524" s="1"/>
      <c r="AC15524" s="1"/>
      <c r="AJ15524" s="1"/>
      <c r="AK15524" s="1"/>
      <c r="AL15524" s="1"/>
    </row>
    <row r="15525">
      <c r="I15525" s="1"/>
      <c r="J15525" s="1"/>
      <c r="K15525" s="1"/>
      <c r="AA15525" s="1"/>
      <c r="AB15525" s="1"/>
      <c r="AC15525" s="1"/>
      <c r="AJ15525" s="1"/>
      <c r="AK15525" s="1"/>
      <c r="AL15525" s="1"/>
    </row>
    <row r="15526">
      <c r="I15526" s="1"/>
      <c r="J15526" s="1"/>
      <c r="K15526" s="1"/>
      <c r="AA15526" s="1"/>
      <c r="AB15526" s="1"/>
      <c r="AC15526" s="1"/>
      <c r="AJ15526" s="1"/>
      <c r="AK15526" s="1"/>
      <c r="AL15526" s="1"/>
    </row>
    <row r="15527">
      <c r="I15527" s="1"/>
      <c r="J15527" s="1"/>
      <c r="K15527" s="1"/>
      <c r="AA15527" s="1"/>
      <c r="AB15527" s="1"/>
      <c r="AC15527" s="1"/>
      <c r="AJ15527" s="1"/>
      <c r="AK15527" s="1"/>
      <c r="AL15527" s="1"/>
    </row>
    <row r="15528">
      <c r="I15528" s="1"/>
      <c r="J15528" s="1"/>
      <c r="K15528" s="1"/>
      <c r="AA15528" s="1"/>
      <c r="AB15528" s="1"/>
      <c r="AC15528" s="1"/>
      <c r="AJ15528" s="1"/>
      <c r="AK15528" s="1"/>
      <c r="AL15528" s="1"/>
    </row>
    <row r="15529">
      <c r="I15529" s="1"/>
      <c r="J15529" s="1"/>
      <c r="K15529" s="1"/>
      <c r="AA15529" s="1"/>
      <c r="AB15529" s="1"/>
      <c r="AC15529" s="1"/>
      <c r="AJ15529" s="1"/>
      <c r="AK15529" s="1"/>
      <c r="AL15529" s="1"/>
    </row>
    <row r="15530">
      <c r="I15530" s="1"/>
      <c r="J15530" s="1"/>
      <c r="K15530" s="1"/>
      <c r="AA15530" s="1"/>
      <c r="AB15530" s="1"/>
      <c r="AC15530" s="1"/>
      <c r="AJ15530" s="1"/>
      <c r="AK15530" s="1"/>
      <c r="AL15530" s="1"/>
    </row>
    <row r="15531">
      <c r="I15531" s="1"/>
      <c r="J15531" s="1"/>
      <c r="K15531" s="1"/>
      <c r="AA15531" s="1"/>
      <c r="AB15531" s="1"/>
      <c r="AC15531" s="1"/>
      <c r="AJ15531" s="1"/>
      <c r="AK15531" s="1"/>
      <c r="AL15531" s="1"/>
    </row>
    <row r="15532">
      <c r="I15532" s="1"/>
      <c r="J15532" s="1"/>
      <c r="K15532" s="1"/>
      <c r="AA15532" s="1"/>
      <c r="AB15532" s="1"/>
      <c r="AC15532" s="1"/>
      <c r="AJ15532" s="1"/>
      <c r="AK15532" s="1"/>
      <c r="AL15532" s="1"/>
    </row>
    <row r="15533">
      <c r="I15533" s="1"/>
      <c r="J15533" s="1"/>
      <c r="K15533" s="1"/>
      <c r="AA15533" s="1"/>
      <c r="AB15533" s="1"/>
      <c r="AC15533" s="1"/>
      <c r="AJ15533" s="1"/>
      <c r="AK15533" s="1"/>
      <c r="AL15533" s="1"/>
    </row>
    <row r="15534">
      <c r="I15534" s="1"/>
      <c r="J15534" s="1"/>
      <c r="K15534" s="1"/>
      <c r="AA15534" s="1"/>
      <c r="AB15534" s="1"/>
      <c r="AC15534" s="1"/>
      <c r="AJ15534" s="1"/>
      <c r="AK15534" s="1"/>
      <c r="AL15534" s="1"/>
    </row>
    <row r="15535">
      <c r="I15535" s="1"/>
      <c r="J15535" s="1"/>
      <c r="K15535" s="1"/>
      <c r="AA15535" s="1"/>
      <c r="AB15535" s="1"/>
      <c r="AC15535" s="1"/>
      <c r="AJ15535" s="1"/>
      <c r="AK15535" s="1"/>
      <c r="AL15535" s="1"/>
    </row>
    <row r="15536">
      <c r="I15536" s="1"/>
      <c r="J15536" s="1"/>
      <c r="K15536" s="1"/>
      <c r="AA15536" s="1"/>
      <c r="AB15536" s="1"/>
      <c r="AC15536" s="1"/>
      <c r="AJ15536" s="1"/>
      <c r="AK15536" s="1"/>
      <c r="AL15536" s="1"/>
    </row>
    <row r="15537">
      <c r="I15537" s="1"/>
      <c r="J15537" s="1"/>
      <c r="K15537" s="1"/>
      <c r="AA15537" s="1"/>
      <c r="AB15537" s="1"/>
      <c r="AC15537" s="1"/>
      <c r="AJ15537" s="1"/>
      <c r="AK15537" s="1"/>
      <c r="AL15537" s="1"/>
    </row>
    <row r="15538">
      <c r="I15538" s="1"/>
      <c r="J15538" s="1"/>
      <c r="K15538" s="1"/>
      <c r="AA15538" s="1"/>
      <c r="AB15538" s="1"/>
      <c r="AC15538" s="1"/>
      <c r="AJ15538" s="1"/>
      <c r="AK15538" s="1"/>
      <c r="AL15538" s="1"/>
    </row>
    <row r="15539">
      <c r="I15539" s="1"/>
      <c r="J15539" s="1"/>
      <c r="K15539" s="1"/>
      <c r="AA15539" s="1"/>
      <c r="AB15539" s="1"/>
      <c r="AC15539" s="1"/>
      <c r="AJ15539" s="1"/>
      <c r="AK15539" s="1"/>
      <c r="AL15539" s="1"/>
    </row>
    <row r="15540">
      <c r="I15540" s="1"/>
      <c r="J15540" s="1"/>
      <c r="K15540" s="1"/>
      <c r="AA15540" s="1"/>
      <c r="AB15540" s="1"/>
      <c r="AC15540" s="1"/>
      <c r="AJ15540" s="1"/>
      <c r="AK15540" s="1"/>
      <c r="AL15540" s="1"/>
    </row>
    <row r="15541">
      <c r="I15541" s="1"/>
      <c r="J15541" s="1"/>
      <c r="K15541" s="1"/>
      <c r="AA15541" s="1"/>
      <c r="AB15541" s="1"/>
      <c r="AC15541" s="1"/>
      <c r="AJ15541" s="1"/>
      <c r="AK15541" s="1"/>
      <c r="AL15541" s="1"/>
    </row>
    <row r="15542">
      <c r="I15542" s="1"/>
      <c r="J15542" s="1"/>
      <c r="K15542" s="1"/>
      <c r="AA15542" s="1"/>
      <c r="AB15542" s="1"/>
      <c r="AC15542" s="1"/>
      <c r="AJ15542" s="1"/>
      <c r="AK15542" s="1"/>
      <c r="AL15542" s="1"/>
    </row>
    <row r="15543">
      <c r="I15543" s="1"/>
      <c r="J15543" s="1"/>
      <c r="K15543" s="1"/>
      <c r="AA15543" s="1"/>
      <c r="AB15543" s="1"/>
      <c r="AC15543" s="1"/>
      <c r="AJ15543" s="1"/>
      <c r="AK15543" s="1"/>
      <c r="AL15543" s="1"/>
    </row>
    <row r="15544">
      <c r="I15544" s="1"/>
      <c r="J15544" s="1"/>
      <c r="K15544" s="1"/>
      <c r="AA15544" s="1"/>
      <c r="AB15544" s="1"/>
      <c r="AC15544" s="1"/>
      <c r="AJ15544" s="1"/>
      <c r="AK15544" s="1"/>
      <c r="AL15544" s="1"/>
    </row>
    <row r="15545">
      <c r="I15545" s="1"/>
      <c r="J15545" s="1"/>
      <c r="K15545" s="1"/>
      <c r="AA15545" s="1"/>
      <c r="AB15545" s="1"/>
      <c r="AC15545" s="1"/>
      <c r="AJ15545" s="1"/>
      <c r="AK15545" s="1"/>
      <c r="AL15545" s="1"/>
    </row>
    <row r="15546">
      <c r="I15546" s="1"/>
      <c r="J15546" s="1"/>
      <c r="K15546" s="1"/>
      <c r="AA15546" s="1"/>
      <c r="AB15546" s="1"/>
      <c r="AC15546" s="1"/>
      <c r="AJ15546" s="1"/>
      <c r="AK15546" s="1"/>
      <c r="AL15546" s="1"/>
    </row>
    <row r="15547">
      <c r="I15547" s="1"/>
      <c r="J15547" s="1"/>
      <c r="K15547" s="1"/>
      <c r="AA15547" s="1"/>
      <c r="AB15547" s="1"/>
      <c r="AC15547" s="1"/>
      <c r="AJ15547" s="1"/>
      <c r="AK15547" s="1"/>
      <c r="AL15547" s="1"/>
    </row>
    <row r="15548">
      <c r="I15548" s="1"/>
      <c r="J15548" s="1"/>
      <c r="K15548" s="1"/>
      <c r="AA15548" s="1"/>
      <c r="AB15548" s="1"/>
      <c r="AC15548" s="1"/>
      <c r="AJ15548" s="1"/>
      <c r="AK15548" s="1"/>
      <c r="AL15548" s="1"/>
    </row>
    <row r="15549">
      <c r="I15549" s="1"/>
      <c r="J15549" s="1"/>
      <c r="K15549" s="1"/>
      <c r="AA15549" s="1"/>
      <c r="AB15549" s="1"/>
      <c r="AC15549" s="1"/>
      <c r="AJ15549" s="1"/>
      <c r="AK15549" s="1"/>
      <c r="AL15549" s="1"/>
    </row>
    <row r="15550">
      <c r="I15550" s="1"/>
      <c r="J15550" s="1"/>
      <c r="K15550" s="1"/>
      <c r="AA15550" s="1"/>
      <c r="AB15550" s="1"/>
      <c r="AC15550" s="1"/>
      <c r="AJ15550" s="1"/>
      <c r="AK15550" s="1"/>
      <c r="AL15550" s="1"/>
    </row>
    <row r="15551">
      <c r="I15551" s="1"/>
      <c r="J15551" s="1"/>
      <c r="K15551" s="1"/>
      <c r="AA15551" s="1"/>
      <c r="AB15551" s="1"/>
      <c r="AC15551" s="1"/>
      <c r="AJ15551" s="1"/>
      <c r="AK15551" s="1"/>
      <c r="AL15551" s="1"/>
    </row>
    <row r="15552">
      <c r="I15552" s="1"/>
      <c r="J15552" s="1"/>
      <c r="K15552" s="1"/>
      <c r="AA15552" s="1"/>
      <c r="AB15552" s="1"/>
      <c r="AC15552" s="1"/>
      <c r="AJ15552" s="1"/>
      <c r="AK15552" s="1"/>
      <c r="AL15552" s="1"/>
    </row>
    <row r="15553">
      <c r="I15553" s="1"/>
      <c r="J15553" s="1"/>
      <c r="K15553" s="1"/>
      <c r="AA15553" s="1"/>
      <c r="AB15553" s="1"/>
      <c r="AC15553" s="1"/>
      <c r="AJ15553" s="1"/>
      <c r="AK15553" s="1"/>
      <c r="AL15553" s="1"/>
    </row>
    <row r="15554">
      <c r="I15554" s="1"/>
      <c r="J15554" s="1"/>
      <c r="K15554" s="1"/>
      <c r="AA15554" s="1"/>
      <c r="AB15554" s="1"/>
      <c r="AC15554" s="1"/>
      <c r="AJ15554" s="1"/>
      <c r="AK15554" s="1"/>
      <c r="AL15554" s="1"/>
    </row>
    <row r="15555">
      <c r="I15555" s="1"/>
      <c r="J15555" s="1"/>
      <c r="K15555" s="1"/>
      <c r="AA15555" s="1"/>
      <c r="AB15555" s="1"/>
      <c r="AC15555" s="1"/>
      <c r="AJ15555" s="1"/>
      <c r="AK15555" s="1"/>
      <c r="AL15555" s="1"/>
    </row>
    <row r="15556">
      <c r="I15556" s="1"/>
      <c r="J15556" s="1"/>
      <c r="K15556" s="1"/>
      <c r="AA15556" s="1"/>
      <c r="AB15556" s="1"/>
      <c r="AC15556" s="1"/>
      <c r="AJ15556" s="1"/>
      <c r="AK15556" s="1"/>
      <c r="AL15556" s="1"/>
    </row>
    <row r="15557">
      <c r="I15557" s="1"/>
      <c r="J15557" s="1"/>
      <c r="K15557" s="1"/>
      <c r="AA15557" s="1"/>
      <c r="AB15557" s="1"/>
      <c r="AC15557" s="1"/>
      <c r="AJ15557" s="1"/>
      <c r="AK15557" s="1"/>
      <c r="AL15557" s="1"/>
    </row>
    <row r="15558">
      <c r="I15558" s="1"/>
      <c r="J15558" s="1"/>
      <c r="K15558" s="1"/>
      <c r="AA15558" s="1"/>
      <c r="AB15558" s="1"/>
      <c r="AC15558" s="1"/>
      <c r="AJ15558" s="1"/>
      <c r="AK15558" s="1"/>
      <c r="AL15558" s="1"/>
    </row>
    <row r="15559">
      <c r="I15559" s="1"/>
      <c r="J15559" s="1"/>
      <c r="K15559" s="1"/>
      <c r="AA15559" s="1"/>
      <c r="AB15559" s="1"/>
      <c r="AC15559" s="1"/>
      <c r="AJ15559" s="1"/>
      <c r="AK15559" s="1"/>
      <c r="AL15559" s="1"/>
    </row>
    <row r="15560">
      <c r="I15560" s="1"/>
      <c r="J15560" s="1"/>
      <c r="K15560" s="1"/>
      <c r="AA15560" s="1"/>
      <c r="AB15560" s="1"/>
      <c r="AC15560" s="1"/>
      <c r="AJ15560" s="1"/>
      <c r="AK15560" s="1"/>
      <c r="AL15560" s="1"/>
    </row>
    <row r="15561">
      <c r="I15561" s="1"/>
      <c r="J15561" s="1"/>
      <c r="K15561" s="1"/>
      <c r="AA15561" s="1"/>
      <c r="AB15561" s="1"/>
      <c r="AC15561" s="1"/>
      <c r="AJ15561" s="1"/>
      <c r="AK15561" s="1"/>
      <c r="AL15561" s="1"/>
    </row>
    <row r="15562">
      <c r="I15562" s="1"/>
      <c r="J15562" s="1"/>
      <c r="K15562" s="1"/>
      <c r="AA15562" s="1"/>
      <c r="AB15562" s="1"/>
      <c r="AC15562" s="1"/>
      <c r="AJ15562" s="1"/>
      <c r="AK15562" s="1"/>
      <c r="AL15562" s="1"/>
    </row>
    <row r="15563">
      <c r="I15563" s="1"/>
      <c r="J15563" s="1"/>
      <c r="K15563" s="1"/>
      <c r="AA15563" s="1"/>
      <c r="AB15563" s="1"/>
      <c r="AC15563" s="1"/>
      <c r="AJ15563" s="1"/>
      <c r="AK15563" s="1"/>
      <c r="AL15563" s="1"/>
    </row>
    <row r="15564">
      <c r="I15564" s="1"/>
      <c r="J15564" s="1"/>
      <c r="K15564" s="1"/>
      <c r="AA15564" s="1"/>
      <c r="AB15564" s="1"/>
      <c r="AC15564" s="1"/>
      <c r="AJ15564" s="1"/>
      <c r="AK15564" s="1"/>
      <c r="AL15564" s="1"/>
    </row>
    <row r="15565">
      <c r="I15565" s="1"/>
      <c r="J15565" s="1"/>
      <c r="K15565" s="1"/>
      <c r="AA15565" s="1"/>
      <c r="AB15565" s="1"/>
      <c r="AC15565" s="1"/>
      <c r="AJ15565" s="1"/>
      <c r="AK15565" s="1"/>
      <c r="AL15565" s="1"/>
    </row>
    <row r="15566">
      <c r="I15566" s="1"/>
      <c r="J15566" s="1"/>
      <c r="K15566" s="1"/>
      <c r="AA15566" s="1"/>
      <c r="AB15566" s="1"/>
      <c r="AC15566" s="1"/>
      <c r="AJ15566" s="1"/>
      <c r="AK15566" s="1"/>
      <c r="AL15566" s="1"/>
    </row>
    <row r="15567">
      <c r="I15567" s="1"/>
      <c r="J15567" s="1"/>
      <c r="K15567" s="1"/>
      <c r="AA15567" s="1"/>
      <c r="AB15567" s="1"/>
      <c r="AC15567" s="1"/>
      <c r="AJ15567" s="1"/>
      <c r="AK15567" s="1"/>
      <c r="AL15567" s="1"/>
    </row>
    <row r="15568">
      <c r="I15568" s="1"/>
      <c r="J15568" s="1"/>
      <c r="K15568" s="1"/>
      <c r="AA15568" s="1"/>
      <c r="AB15568" s="1"/>
      <c r="AC15568" s="1"/>
      <c r="AJ15568" s="1"/>
      <c r="AK15568" s="1"/>
      <c r="AL15568" s="1"/>
    </row>
    <row r="15569">
      <c r="I15569" s="1"/>
      <c r="J15569" s="1"/>
      <c r="K15569" s="1"/>
      <c r="AA15569" s="1"/>
      <c r="AB15569" s="1"/>
      <c r="AC15569" s="1"/>
      <c r="AJ15569" s="1"/>
      <c r="AK15569" s="1"/>
      <c r="AL15569" s="1"/>
    </row>
    <row r="15570">
      <c r="I15570" s="1"/>
      <c r="J15570" s="1"/>
      <c r="K15570" s="1"/>
      <c r="AA15570" s="1"/>
      <c r="AB15570" s="1"/>
      <c r="AC15570" s="1"/>
      <c r="AJ15570" s="1"/>
      <c r="AK15570" s="1"/>
      <c r="AL15570" s="1"/>
    </row>
    <row r="15571">
      <c r="I15571" s="1"/>
      <c r="J15571" s="1"/>
      <c r="K15571" s="1"/>
      <c r="AA15571" s="1"/>
      <c r="AB15571" s="1"/>
      <c r="AC15571" s="1"/>
      <c r="AJ15571" s="1"/>
      <c r="AK15571" s="1"/>
      <c r="AL15571" s="1"/>
    </row>
    <row r="15572">
      <c r="I15572" s="1"/>
      <c r="J15572" s="1"/>
      <c r="K15572" s="1"/>
      <c r="AA15572" s="1"/>
      <c r="AB15572" s="1"/>
      <c r="AC15572" s="1"/>
      <c r="AJ15572" s="1"/>
      <c r="AK15572" s="1"/>
      <c r="AL15572" s="1"/>
    </row>
    <row r="15573">
      <c r="I15573" s="1"/>
      <c r="J15573" s="1"/>
      <c r="K15573" s="1"/>
      <c r="AA15573" s="1"/>
      <c r="AB15573" s="1"/>
      <c r="AC15573" s="1"/>
      <c r="AJ15573" s="1"/>
      <c r="AK15573" s="1"/>
      <c r="AL15573" s="1"/>
    </row>
    <row r="15574">
      <c r="I15574" s="1"/>
      <c r="J15574" s="1"/>
      <c r="K15574" s="1"/>
      <c r="AA15574" s="1"/>
      <c r="AB15574" s="1"/>
      <c r="AC15574" s="1"/>
      <c r="AJ15574" s="1"/>
      <c r="AK15574" s="1"/>
      <c r="AL15574" s="1"/>
    </row>
    <row r="15575">
      <c r="I15575" s="1"/>
      <c r="J15575" s="1"/>
      <c r="K15575" s="1"/>
      <c r="AA15575" s="1"/>
      <c r="AB15575" s="1"/>
      <c r="AC15575" s="1"/>
      <c r="AJ15575" s="1"/>
      <c r="AK15575" s="1"/>
      <c r="AL15575" s="1"/>
    </row>
    <row r="15576">
      <c r="I15576" s="1"/>
      <c r="J15576" s="1"/>
      <c r="K15576" s="1"/>
      <c r="AA15576" s="1"/>
      <c r="AB15576" s="1"/>
      <c r="AC15576" s="1"/>
      <c r="AJ15576" s="1"/>
      <c r="AK15576" s="1"/>
      <c r="AL15576" s="1"/>
    </row>
    <row r="15577">
      <c r="I15577" s="1"/>
      <c r="J15577" s="1"/>
      <c r="K15577" s="1"/>
      <c r="AA15577" s="1"/>
      <c r="AB15577" s="1"/>
      <c r="AC15577" s="1"/>
      <c r="AJ15577" s="1"/>
      <c r="AK15577" s="1"/>
      <c r="AL15577" s="1"/>
    </row>
    <row r="15578">
      <c r="I15578" s="1"/>
      <c r="J15578" s="1"/>
      <c r="K15578" s="1"/>
      <c r="AA15578" s="1"/>
      <c r="AB15578" s="1"/>
      <c r="AC15578" s="1"/>
      <c r="AJ15578" s="1"/>
      <c r="AK15578" s="1"/>
      <c r="AL15578" s="1"/>
    </row>
    <row r="15579">
      <c r="I15579" s="1"/>
      <c r="J15579" s="1"/>
      <c r="K15579" s="1"/>
      <c r="AA15579" s="1"/>
      <c r="AB15579" s="1"/>
      <c r="AC15579" s="1"/>
      <c r="AJ15579" s="1"/>
      <c r="AK15579" s="1"/>
      <c r="AL15579" s="1"/>
    </row>
    <row r="15580">
      <c r="I15580" s="1"/>
      <c r="J15580" s="1"/>
      <c r="K15580" s="1"/>
      <c r="AA15580" s="1"/>
      <c r="AB15580" s="1"/>
      <c r="AC15580" s="1"/>
      <c r="AJ15580" s="1"/>
      <c r="AK15580" s="1"/>
      <c r="AL15580" s="1"/>
    </row>
    <row r="15581">
      <c r="I15581" s="1"/>
      <c r="J15581" s="1"/>
      <c r="K15581" s="1"/>
      <c r="AA15581" s="1"/>
      <c r="AB15581" s="1"/>
      <c r="AC15581" s="1"/>
      <c r="AJ15581" s="1"/>
      <c r="AK15581" s="1"/>
      <c r="AL15581" s="1"/>
    </row>
    <row r="15582">
      <c r="I15582" s="1"/>
      <c r="J15582" s="1"/>
      <c r="K15582" s="1"/>
      <c r="AA15582" s="1"/>
      <c r="AB15582" s="1"/>
      <c r="AC15582" s="1"/>
      <c r="AJ15582" s="1"/>
      <c r="AK15582" s="1"/>
      <c r="AL15582" s="1"/>
    </row>
    <row r="15583">
      <c r="I15583" s="1"/>
      <c r="J15583" s="1"/>
      <c r="K15583" s="1"/>
      <c r="AA15583" s="1"/>
      <c r="AB15583" s="1"/>
      <c r="AC15583" s="1"/>
      <c r="AJ15583" s="1"/>
      <c r="AK15583" s="1"/>
      <c r="AL15583" s="1"/>
    </row>
    <row r="15584">
      <c r="I15584" s="1"/>
      <c r="J15584" s="1"/>
      <c r="K15584" s="1"/>
      <c r="AA15584" s="1"/>
      <c r="AB15584" s="1"/>
      <c r="AC15584" s="1"/>
      <c r="AJ15584" s="1"/>
      <c r="AK15584" s="1"/>
      <c r="AL15584" s="1"/>
    </row>
    <row r="15585">
      <c r="I15585" s="1"/>
      <c r="J15585" s="1"/>
      <c r="K15585" s="1"/>
      <c r="AA15585" s="1"/>
      <c r="AB15585" s="1"/>
      <c r="AC15585" s="1"/>
      <c r="AJ15585" s="1"/>
      <c r="AK15585" s="1"/>
      <c r="AL15585" s="1"/>
    </row>
    <row r="15586">
      <c r="I15586" s="1"/>
      <c r="J15586" s="1"/>
      <c r="K15586" s="1"/>
      <c r="AA15586" s="1"/>
      <c r="AB15586" s="1"/>
      <c r="AC15586" s="1"/>
      <c r="AJ15586" s="1"/>
      <c r="AK15586" s="1"/>
      <c r="AL15586" s="1"/>
    </row>
    <row r="15587">
      <c r="I15587" s="1"/>
      <c r="J15587" s="1"/>
      <c r="K15587" s="1"/>
      <c r="AA15587" s="1"/>
      <c r="AB15587" s="1"/>
      <c r="AC15587" s="1"/>
      <c r="AJ15587" s="1"/>
      <c r="AK15587" s="1"/>
      <c r="AL15587" s="1"/>
    </row>
    <row r="15588">
      <c r="I15588" s="1"/>
      <c r="J15588" s="1"/>
      <c r="K15588" s="1"/>
      <c r="AA15588" s="1"/>
      <c r="AB15588" s="1"/>
      <c r="AC15588" s="1"/>
      <c r="AJ15588" s="1"/>
      <c r="AK15588" s="1"/>
      <c r="AL15588" s="1"/>
    </row>
    <row r="15589">
      <c r="I15589" s="1"/>
      <c r="J15589" s="1"/>
      <c r="K15589" s="1"/>
      <c r="AA15589" s="1"/>
      <c r="AB15589" s="1"/>
      <c r="AC15589" s="1"/>
      <c r="AJ15589" s="1"/>
      <c r="AK15589" s="1"/>
      <c r="AL15589" s="1"/>
    </row>
    <row r="15590">
      <c r="I15590" s="1"/>
      <c r="J15590" s="1"/>
      <c r="K15590" s="1"/>
      <c r="AA15590" s="1"/>
      <c r="AB15590" s="1"/>
      <c r="AC15590" s="1"/>
      <c r="AJ15590" s="1"/>
      <c r="AK15590" s="1"/>
      <c r="AL15590" s="1"/>
    </row>
    <row r="15591">
      <c r="I15591" s="1"/>
      <c r="J15591" s="1"/>
      <c r="K15591" s="1"/>
      <c r="AA15591" s="1"/>
      <c r="AB15591" s="1"/>
      <c r="AC15591" s="1"/>
      <c r="AJ15591" s="1"/>
      <c r="AK15591" s="1"/>
      <c r="AL15591" s="1"/>
    </row>
    <row r="15592">
      <c r="I15592" s="1"/>
      <c r="J15592" s="1"/>
      <c r="K15592" s="1"/>
      <c r="AA15592" s="1"/>
      <c r="AB15592" s="1"/>
      <c r="AC15592" s="1"/>
      <c r="AJ15592" s="1"/>
      <c r="AK15592" s="1"/>
      <c r="AL15592" s="1"/>
    </row>
    <row r="15593">
      <c r="I15593" s="1"/>
      <c r="J15593" s="1"/>
      <c r="K15593" s="1"/>
      <c r="AA15593" s="1"/>
      <c r="AB15593" s="1"/>
      <c r="AC15593" s="1"/>
      <c r="AJ15593" s="1"/>
      <c r="AK15593" s="1"/>
      <c r="AL15593" s="1"/>
    </row>
    <row r="15594">
      <c r="I15594" s="1"/>
      <c r="J15594" s="1"/>
      <c r="K15594" s="1"/>
      <c r="AA15594" s="1"/>
      <c r="AB15594" s="1"/>
      <c r="AC15594" s="1"/>
      <c r="AJ15594" s="1"/>
      <c r="AK15594" s="1"/>
      <c r="AL15594" s="1"/>
    </row>
    <row r="15595">
      <c r="I15595" s="1"/>
      <c r="J15595" s="1"/>
      <c r="K15595" s="1"/>
      <c r="AA15595" s="1"/>
      <c r="AB15595" s="1"/>
      <c r="AC15595" s="1"/>
      <c r="AJ15595" s="1"/>
      <c r="AK15595" s="1"/>
      <c r="AL15595" s="1"/>
    </row>
    <row r="15596">
      <c r="I15596" s="1"/>
      <c r="J15596" s="1"/>
      <c r="K15596" s="1"/>
      <c r="AA15596" s="1"/>
      <c r="AB15596" s="1"/>
      <c r="AC15596" s="1"/>
      <c r="AJ15596" s="1"/>
      <c r="AK15596" s="1"/>
      <c r="AL15596" s="1"/>
    </row>
    <row r="15597">
      <c r="I15597" s="1"/>
      <c r="J15597" s="1"/>
      <c r="K15597" s="1"/>
      <c r="AA15597" s="1"/>
      <c r="AB15597" s="1"/>
      <c r="AC15597" s="1"/>
      <c r="AJ15597" s="1"/>
      <c r="AK15597" s="1"/>
      <c r="AL15597" s="1"/>
    </row>
    <row r="15598">
      <c r="I15598" s="1"/>
      <c r="J15598" s="1"/>
      <c r="K15598" s="1"/>
      <c r="AA15598" s="1"/>
      <c r="AB15598" s="1"/>
      <c r="AC15598" s="1"/>
      <c r="AJ15598" s="1"/>
      <c r="AK15598" s="1"/>
      <c r="AL15598" s="1"/>
    </row>
    <row r="15599">
      <c r="I15599" s="1"/>
      <c r="J15599" s="1"/>
      <c r="K15599" s="1"/>
      <c r="AA15599" s="1"/>
      <c r="AB15599" s="1"/>
      <c r="AC15599" s="1"/>
      <c r="AJ15599" s="1"/>
      <c r="AK15599" s="1"/>
      <c r="AL15599" s="1"/>
    </row>
    <row r="15600">
      <c r="I15600" s="1"/>
      <c r="J15600" s="1"/>
      <c r="K15600" s="1"/>
      <c r="AA15600" s="1"/>
      <c r="AB15600" s="1"/>
      <c r="AC15600" s="1"/>
      <c r="AJ15600" s="1"/>
      <c r="AK15600" s="1"/>
      <c r="AL15600" s="1"/>
    </row>
    <row r="15601">
      <c r="I15601" s="1"/>
      <c r="J15601" s="1"/>
      <c r="K15601" s="1"/>
      <c r="AA15601" s="1"/>
      <c r="AB15601" s="1"/>
      <c r="AC15601" s="1"/>
      <c r="AJ15601" s="1"/>
      <c r="AK15601" s="1"/>
      <c r="AL15601" s="1"/>
    </row>
    <row r="15602">
      <c r="I15602" s="1"/>
      <c r="J15602" s="1"/>
      <c r="K15602" s="1"/>
      <c r="AA15602" s="1"/>
      <c r="AB15602" s="1"/>
      <c r="AC15602" s="1"/>
      <c r="AJ15602" s="1"/>
      <c r="AK15602" s="1"/>
      <c r="AL15602" s="1"/>
    </row>
    <row r="15603">
      <c r="I15603" s="1"/>
      <c r="J15603" s="1"/>
      <c r="K15603" s="1"/>
      <c r="AA15603" s="1"/>
      <c r="AB15603" s="1"/>
      <c r="AC15603" s="1"/>
      <c r="AJ15603" s="1"/>
      <c r="AK15603" s="1"/>
      <c r="AL15603" s="1"/>
    </row>
    <row r="15604">
      <c r="I15604" s="1"/>
      <c r="J15604" s="1"/>
      <c r="K15604" s="1"/>
      <c r="AA15604" s="1"/>
      <c r="AB15604" s="1"/>
      <c r="AC15604" s="1"/>
      <c r="AJ15604" s="1"/>
      <c r="AK15604" s="1"/>
      <c r="AL15604" s="1"/>
    </row>
    <row r="15605">
      <c r="I15605" s="1"/>
      <c r="J15605" s="1"/>
      <c r="K15605" s="1"/>
      <c r="AA15605" s="1"/>
      <c r="AB15605" s="1"/>
      <c r="AC15605" s="1"/>
      <c r="AJ15605" s="1"/>
      <c r="AK15605" s="1"/>
      <c r="AL15605" s="1"/>
    </row>
    <row r="15606">
      <c r="I15606" s="1"/>
      <c r="J15606" s="1"/>
      <c r="K15606" s="1"/>
      <c r="AA15606" s="1"/>
      <c r="AB15606" s="1"/>
      <c r="AC15606" s="1"/>
      <c r="AJ15606" s="1"/>
      <c r="AK15606" s="1"/>
      <c r="AL15606" s="1"/>
    </row>
    <row r="15607">
      <c r="I15607" s="1"/>
      <c r="J15607" s="1"/>
      <c r="K15607" s="1"/>
      <c r="AA15607" s="1"/>
      <c r="AB15607" s="1"/>
      <c r="AC15607" s="1"/>
      <c r="AJ15607" s="1"/>
      <c r="AK15607" s="1"/>
      <c r="AL15607" s="1"/>
    </row>
    <row r="15608">
      <c r="I15608" s="1"/>
      <c r="J15608" s="1"/>
      <c r="K15608" s="1"/>
      <c r="AA15608" s="1"/>
      <c r="AB15608" s="1"/>
      <c r="AC15608" s="1"/>
      <c r="AJ15608" s="1"/>
      <c r="AK15608" s="1"/>
      <c r="AL15608" s="1"/>
    </row>
    <row r="15609">
      <c r="I15609" s="1"/>
      <c r="J15609" s="1"/>
      <c r="K15609" s="1"/>
      <c r="AA15609" s="1"/>
      <c r="AB15609" s="1"/>
      <c r="AC15609" s="1"/>
      <c r="AJ15609" s="1"/>
      <c r="AK15609" s="1"/>
      <c r="AL15609" s="1"/>
    </row>
    <row r="15610">
      <c r="I15610" s="1"/>
      <c r="J15610" s="1"/>
      <c r="K15610" s="1"/>
      <c r="AA15610" s="1"/>
      <c r="AB15610" s="1"/>
      <c r="AC15610" s="1"/>
      <c r="AJ15610" s="1"/>
      <c r="AK15610" s="1"/>
      <c r="AL15610" s="1"/>
    </row>
    <row r="15611">
      <c r="I15611" s="1"/>
      <c r="J15611" s="1"/>
      <c r="K15611" s="1"/>
      <c r="AA15611" s="1"/>
      <c r="AB15611" s="1"/>
      <c r="AC15611" s="1"/>
      <c r="AJ15611" s="1"/>
      <c r="AK15611" s="1"/>
      <c r="AL15611" s="1"/>
    </row>
    <row r="15612">
      <c r="I15612" s="1"/>
      <c r="J15612" s="1"/>
      <c r="K15612" s="1"/>
      <c r="AA15612" s="1"/>
      <c r="AB15612" s="1"/>
      <c r="AC15612" s="1"/>
      <c r="AJ15612" s="1"/>
      <c r="AK15612" s="1"/>
      <c r="AL15612" s="1"/>
    </row>
    <row r="15613">
      <c r="I15613" s="1"/>
      <c r="J15613" s="1"/>
      <c r="K15613" s="1"/>
      <c r="AA15613" s="1"/>
      <c r="AB15613" s="1"/>
      <c r="AC15613" s="1"/>
      <c r="AJ15613" s="1"/>
      <c r="AK15613" s="1"/>
      <c r="AL15613" s="1"/>
    </row>
    <row r="15614">
      <c r="I15614" s="1"/>
      <c r="J15614" s="1"/>
      <c r="K15614" s="1"/>
      <c r="AA15614" s="1"/>
      <c r="AB15614" s="1"/>
      <c r="AC15614" s="1"/>
      <c r="AJ15614" s="1"/>
      <c r="AK15614" s="1"/>
      <c r="AL15614" s="1"/>
    </row>
    <row r="15615">
      <c r="I15615" s="1"/>
      <c r="J15615" s="1"/>
      <c r="K15615" s="1"/>
      <c r="AA15615" s="1"/>
      <c r="AB15615" s="1"/>
      <c r="AC15615" s="1"/>
      <c r="AJ15615" s="1"/>
      <c r="AK15615" s="1"/>
      <c r="AL15615" s="1"/>
    </row>
    <row r="15616">
      <c r="I15616" s="1"/>
      <c r="J15616" s="1"/>
      <c r="K15616" s="1"/>
      <c r="AA15616" s="1"/>
      <c r="AB15616" s="1"/>
      <c r="AC15616" s="1"/>
      <c r="AJ15616" s="1"/>
      <c r="AK15616" s="1"/>
      <c r="AL15616" s="1"/>
    </row>
    <row r="15617">
      <c r="I15617" s="1"/>
      <c r="J15617" s="1"/>
      <c r="K15617" s="1"/>
      <c r="AA15617" s="1"/>
      <c r="AB15617" s="1"/>
      <c r="AC15617" s="1"/>
      <c r="AJ15617" s="1"/>
      <c r="AK15617" s="1"/>
      <c r="AL15617" s="1"/>
    </row>
    <row r="15618">
      <c r="I15618" s="1"/>
      <c r="J15618" s="1"/>
      <c r="K15618" s="1"/>
      <c r="AA15618" s="1"/>
      <c r="AB15618" s="1"/>
      <c r="AC15618" s="1"/>
      <c r="AJ15618" s="1"/>
      <c r="AK15618" s="1"/>
      <c r="AL15618" s="1"/>
    </row>
    <row r="15619">
      <c r="I15619" s="1"/>
      <c r="J15619" s="1"/>
      <c r="K15619" s="1"/>
      <c r="AA15619" s="1"/>
      <c r="AB15619" s="1"/>
      <c r="AC15619" s="1"/>
      <c r="AJ15619" s="1"/>
      <c r="AK15619" s="1"/>
      <c r="AL15619" s="1"/>
    </row>
    <row r="15620">
      <c r="I15620" s="1"/>
      <c r="J15620" s="1"/>
      <c r="K15620" s="1"/>
      <c r="AA15620" s="1"/>
      <c r="AB15620" s="1"/>
      <c r="AC15620" s="1"/>
      <c r="AJ15620" s="1"/>
      <c r="AK15620" s="1"/>
      <c r="AL15620" s="1"/>
    </row>
    <row r="15621">
      <c r="I15621" s="1"/>
      <c r="J15621" s="1"/>
      <c r="K15621" s="1"/>
      <c r="AA15621" s="1"/>
      <c r="AB15621" s="1"/>
      <c r="AC15621" s="1"/>
      <c r="AJ15621" s="1"/>
      <c r="AK15621" s="1"/>
      <c r="AL15621" s="1"/>
    </row>
    <row r="15622">
      <c r="I15622" s="1"/>
      <c r="J15622" s="1"/>
      <c r="K15622" s="1"/>
      <c r="AA15622" s="1"/>
      <c r="AB15622" s="1"/>
      <c r="AC15622" s="1"/>
      <c r="AJ15622" s="1"/>
      <c r="AK15622" s="1"/>
      <c r="AL15622" s="1"/>
    </row>
    <row r="15623">
      <c r="I15623" s="1"/>
      <c r="J15623" s="1"/>
      <c r="K15623" s="1"/>
      <c r="AA15623" s="1"/>
      <c r="AB15623" s="1"/>
      <c r="AC15623" s="1"/>
      <c r="AJ15623" s="1"/>
      <c r="AK15623" s="1"/>
      <c r="AL15623" s="1"/>
    </row>
    <row r="15624">
      <c r="I15624" s="1"/>
      <c r="J15624" s="1"/>
      <c r="K15624" s="1"/>
      <c r="AA15624" s="1"/>
      <c r="AB15624" s="1"/>
      <c r="AC15624" s="1"/>
      <c r="AJ15624" s="1"/>
      <c r="AK15624" s="1"/>
      <c r="AL15624" s="1"/>
    </row>
    <row r="15625">
      <c r="I15625" s="1"/>
      <c r="J15625" s="1"/>
      <c r="K15625" s="1"/>
      <c r="AA15625" s="1"/>
      <c r="AB15625" s="1"/>
      <c r="AC15625" s="1"/>
      <c r="AJ15625" s="1"/>
      <c r="AK15625" s="1"/>
      <c r="AL15625" s="1"/>
    </row>
    <row r="15626">
      <c r="I15626" s="1"/>
      <c r="J15626" s="1"/>
      <c r="K15626" s="1"/>
      <c r="AA15626" s="1"/>
      <c r="AB15626" s="1"/>
      <c r="AC15626" s="1"/>
      <c r="AJ15626" s="1"/>
      <c r="AK15626" s="1"/>
      <c r="AL15626" s="1"/>
    </row>
    <row r="15627">
      <c r="I15627" s="1"/>
      <c r="J15627" s="1"/>
      <c r="K15627" s="1"/>
      <c r="AA15627" s="1"/>
      <c r="AB15627" s="1"/>
      <c r="AC15627" s="1"/>
      <c r="AJ15627" s="1"/>
      <c r="AK15627" s="1"/>
      <c r="AL15627" s="1"/>
    </row>
    <row r="15628">
      <c r="I15628" s="1"/>
      <c r="J15628" s="1"/>
      <c r="K15628" s="1"/>
      <c r="AA15628" s="1"/>
      <c r="AB15628" s="1"/>
      <c r="AC15628" s="1"/>
      <c r="AJ15628" s="1"/>
      <c r="AK15628" s="1"/>
      <c r="AL15628" s="1"/>
    </row>
    <row r="15629">
      <c r="I15629" s="1"/>
      <c r="J15629" s="1"/>
      <c r="K15629" s="1"/>
      <c r="AA15629" s="1"/>
      <c r="AB15629" s="1"/>
      <c r="AC15629" s="1"/>
      <c r="AJ15629" s="1"/>
      <c r="AK15629" s="1"/>
      <c r="AL15629" s="1"/>
    </row>
    <row r="15630">
      <c r="I15630" s="1"/>
      <c r="J15630" s="1"/>
      <c r="K15630" s="1"/>
      <c r="AA15630" s="1"/>
      <c r="AB15630" s="1"/>
      <c r="AC15630" s="1"/>
      <c r="AJ15630" s="1"/>
      <c r="AK15630" s="1"/>
      <c r="AL15630" s="1"/>
    </row>
    <row r="15631">
      <c r="I15631" s="1"/>
      <c r="J15631" s="1"/>
      <c r="K15631" s="1"/>
      <c r="AA15631" s="1"/>
      <c r="AB15631" s="1"/>
      <c r="AC15631" s="1"/>
      <c r="AJ15631" s="1"/>
      <c r="AK15631" s="1"/>
      <c r="AL15631" s="1"/>
    </row>
    <row r="15632">
      <c r="I15632" s="1"/>
      <c r="J15632" s="1"/>
      <c r="K15632" s="1"/>
      <c r="AA15632" s="1"/>
      <c r="AB15632" s="1"/>
      <c r="AC15632" s="1"/>
      <c r="AJ15632" s="1"/>
      <c r="AK15632" s="1"/>
      <c r="AL15632" s="1"/>
    </row>
    <row r="15633">
      <c r="I15633" s="1"/>
      <c r="J15633" s="1"/>
      <c r="K15633" s="1"/>
      <c r="AA15633" s="1"/>
      <c r="AB15633" s="1"/>
      <c r="AC15633" s="1"/>
      <c r="AJ15633" s="1"/>
      <c r="AK15633" s="1"/>
      <c r="AL15633" s="1"/>
    </row>
    <row r="15634">
      <c r="I15634" s="1"/>
      <c r="J15634" s="1"/>
      <c r="K15634" s="1"/>
      <c r="AA15634" s="1"/>
      <c r="AB15634" s="1"/>
      <c r="AC15634" s="1"/>
      <c r="AJ15634" s="1"/>
      <c r="AK15634" s="1"/>
      <c r="AL15634" s="1"/>
    </row>
    <row r="15635">
      <c r="I15635" s="1"/>
      <c r="J15635" s="1"/>
      <c r="K15635" s="1"/>
      <c r="AA15635" s="1"/>
      <c r="AB15635" s="1"/>
      <c r="AC15635" s="1"/>
      <c r="AJ15635" s="1"/>
      <c r="AK15635" s="1"/>
      <c r="AL15635" s="1"/>
    </row>
    <row r="15636">
      <c r="I15636" s="1"/>
      <c r="J15636" s="1"/>
      <c r="K15636" s="1"/>
      <c r="AA15636" s="1"/>
      <c r="AB15636" s="1"/>
      <c r="AC15636" s="1"/>
      <c r="AJ15636" s="1"/>
      <c r="AK15636" s="1"/>
      <c r="AL15636" s="1"/>
    </row>
    <row r="15637">
      <c r="I15637" s="1"/>
      <c r="J15637" s="1"/>
      <c r="K15637" s="1"/>
      <c r="AA15637" s="1"/>
      <c r="AB15637" s="1"/>
      <c r="AC15637" s="1"/>
      <c r="AJ15637" s="1"/>
      <c r="AK15637" s="1"/>
      <c r="AL15637" s="1"/>
    </row>
    <row r="15638">
      <c r="I15638" s="1"/>
      <c r="J15638" s="1"/>
      <c r="K15638" s="1"/>
      <c r="AA15638" s="1"/>
      <c r="AB15638" s="1"/>
      <c r="AC15638" s="1"/>
      <c r="AJ15638" s="1"/>
      <c r="AK15638" s="1"/>
      <c r="AL15638" s="1"/>
    </row>
    <row r="15639">
      <c r="I15639" s="1"/>
      <c r="J15639" s="1"/>
      <c r="K15639" s="1"/>
      <c r="AA15639" s="1"/>
      <c r="AB15639" s="1"/>
      <c r="AC15639" s="1"/>
      <c r="AJ15639" s="1"/>
      <c r="AK15639" s="1"/>
      <c r="AL15639" s="1"/>
    </row>
    <row r="15640">
      <c r="I15640" s="1"/>
      <c r="J15640" s="1"/>
      <c r="K15640" s="1"/>
      <c r="AA15640" s="1"/>
      <c r="AB15640" s="1"/>
      <c r="AC15640" s="1"/>
      <c r="AJ15640" s="1"/>
      <c r="AK15640" s="1"/>
      <c r="AL15640" s="1"/>
    </row>
    <row r="15641">
      <c r="I15641" s="1"/>
      <c r="J15641" s="1"/>
      <c r="K15641" s="1"/>
      <c r="AA15641" s="1"/>
      <c r="AB15641" s="1"/>
      <c r="AC15641" s="1"/>
      <c r="AJ15641" s="1"/>
      <c r="AK15641" s="1"/>
      <c r="AL15641" s="1"/>
    </row>
    <row r="15642">
      <c r="I15642" s="1"/>
      <c r="J15642" s="1"/>
      <c r="K15642" s="1"/>
      <c r="AA15642" s="1"/>
      <c r="AB15642" s="1"/>
      <c r="AC15642" s="1"/>
      <c r="AJ15642" s="1"/>
      <c r="AK15642" s="1"/>
      <c r="AL15642" s="1"/>
    </row>
    <row r="15643">
      <c r="I15643" s="1"/>
      <c r="J15643" s="1"/>
      <c r="K15643" s="1"/>
      <c r="AA15643" s="1"/>
      <c r="AB15643" s="1"/>
      <c r="AC15643" s="1"/>
      <c r="AJ15643" s="1"/>
      <c r="AK15643" s="1"/>
      <c r="AL15643" s="1"/>
    </row>
    <row r="15644">
      <c r="I15644" s="1"/>
      <c r="J15644" s="1"/>
      <c r="K15644" s="1"/>
      <c r="AA15644" s="1"/>
      <c r="AB15644" s="1"/>
      <c r="AC15644" s="1"/>
      <c r="AJ15644" s="1"/>
      <c r="AK15644" s="1"/>
      <c r="AL15644" s="1"/>
    </row>
    <row r="15645">
      <c r="I15645" s="1"/>
      <c r="J15645" s="1"/>
      <c r="K15645" s="1"/>
      <c r="AA15645" s="1"/>
      <c r="AB15645" s="1"/>
      <c r="AC15645" s="1"/>
      <c r="AJ15645" s="1"/>
      <c r="AK15645" s="1"/>
      <c r="AL15645" s="1"/>
    </row>
    <row r="15646">
      <c r="I15646" s="1"/>
      <c r="J15646" s="1"/>
      <c r="K15646" s="1"/>
      <c r="AA15646" s="1"/>
      <c r="AB15646" s="1"/>
      <c r="AC15646" s="1"/>
      <c r="AJ15646" s="1"/>
      <c r="AK15646" s="1"/>
      <c r="AL15646" s="1"/>
    </row>
    <row r="15647">
      <c r="I15647" s="1"/>
      <c r="J15647" s="1"/>
      <c r="K15647" s="1"/>
      <c r="AA15647" s="1"/>
      <c r="AB15647" s="1"/>
      <c r="AC15647" s="1"/>
      <c r="AJ15647" s="1"/>
      <c r="AK15647" s="1"/>
      <c r="AL15647" s="1"/>
    </row>
    <row r="15648">
      <c r="I15648" s="1"/>
      <c r="J15648" s="1"/>
      <c r="K15648" s="1"/>
      <c r="AA15648" s="1"/>
      <c r="AB15648" s="1"/>
      <c r="AC15648" s="1"/>
      <c r="AJ15648" s="1"/>
      <c r="AK15648" s="1"/>
      <c r="AL15648" s="1"/>
    </row>
    <row r="15649">
      <c r="I15649" s="1"/>
      <c r="J15649" s="1"/>
      <c r="K15649" s="1"/>
      <c r="AA15649" s="1"/>
      <c r="AB15649" s="1"/>
      <c r="AC15649" s="1"/>
      <c r="AJ15649" s="1"/>
      <c r="AK15649" s="1"/>
      <c r="AL15649" s="1"/>
    </row>
    <row r="15650">
      <c r="I15650" s="1"/>
      <c r="J15650" s="1"/>
      <c r="K15650" s="1"/>
      <c r="AA15650" s="1"/>
      <c r="AB15650" s="1"/>
      <c r="AC15650" s="1"/>
      <c r="AJ15650" s="1"/>
      <c r="AK15650" s="1"/>
      <c r="AL15650" s="1"/>
    </row>
    <row r="15651">
      <c r="I15651" s="1"/>
      <c r="J15651" s="1"/>
      <c r="K15651" s="1"/>
      <c r="AA15651" s="1"/>
      <c r="AB15651" s="1"/>
      <c r="AC15651" s="1"/>
      <c r="AJ15651" s="1"/>
      <c r="AK15651" s="1"/>
      <c r="AL15651" s="1"/>
    </row>
    <row r="15652">
      <c r="I15652" s="1"/>
      <c r="J15652" s="1"/>
      <c r="K15652" s="1"/>
      <c r="AA15652" s="1"/>
      <c r="AB15652" s="1"/>
      <c r="AC15652" s="1"/>
      <c r="AJ15652" s="1"/>
      <c r="AK15652" s="1"/>
      <c r="AL15652" s="1"/>
    </row>
    <row r="15653">
      <c r="I15653" s="1"/>
      <c r="J15653" s="1"/>
      <c r="K15653" s="1"/>
      <c r="AA15653" s="1"/>
      <c r="AB15653" s="1"/>
      <c r="AC15653" s="1"/>
      <c r="AJ15653" s="1"/>
      <c r="AK15653" s="1"/>
      <c r="AL15653" s="1"/>
    </row>
    <row r="15654">
      <c r="I15654" s="1"/>
      <c r="J15654" s="1"/>
      <c r="K15654" s="1"/>
      <c r="AA15654" s="1"/>
      <c r="AB15654" s="1"/>
      <c r="AC15654" s="1"/>
      <c r="AJ15654" s="1"/>
      <c r="AK15654" s="1"/>
      <c r="AL15654" s="1"/>
    </row>
    <row r="15655">
      <c r="I15655" s="1"/>
      <c r="J15655" s="1"/>
      <c r="K15655" s="1"/>
      <c r="AA15655" s="1"/>
      <c r="AB15655" s="1"/>
      <c r="AC15655" s="1"/>
      <c r="AJ15655" s="1"/>
      <c r="AK15655" s="1"/>
      <c r="AL15655" s="1"/>
    </row>
    <row r="15656">
      <c r="I15656" s="1"/>
      <c r="J15656" s="1"/>
      <c r="K15656" s="1"/>
      <c r="AA15656" s="1"/>
      <c r="AB15656" s="1"/>
      <c r="AC15656" s="1"/>
      <c r="AJ15656" s="1"/>
      <c r="AK15656" s="1"/>
      <c r="AL15656" s="1"/>
    </row>
    <row r="15657">
      <c r="I15657" s="1"/>
      <c r="J15657" s="1"/>
      <c r="K15657" s="1"/>
      <c r="AA15657" s="1"/>
      <c r="AB15657" s="1"/>
      <c r="AC15657" s="1"/>
      <c r="AJ15657" s="1"/>
      <c r="AK15657" s="1"/>
      <c r="AL15657" s="1"/>
    </row>
    <row r="15658">
      <c r="I15658" s="1"/>
      <c r="J15658" s="1"/>
      <c r="K15658" s="1"/>
      <c r="AA15658" s="1"/>
      <c r="AB15658" s="1"/>
      <c r="AC15658" s="1"/>
      <c r="AJ15658" s="1"/>
      <c r="AK15658" s="1"/>
      <c r="AL15658" s="1"/>
    </row>
    <row r="15659">
      <c r="I15659" s="1"/>
      <c r="J15659" s="1"/>
      <c r="K15659" s="1"/>
      <c r="AA15659" s="1"/>
      <c r="AB15659" s="1"/>
      <c r="AC15659" s="1"/>
      <c r="AJ15659" s="1"/>
      <c r="AK15659" s="1"/>
      <c r="AL15659" s="1"/>
    </row>
    <row r="15660">
      <c r="I15660" s="1"/>
      <c r="J15660" s="1"/>
      <c r="K15660" s="1"/>
      <c r="AA15660" s="1"/>
      <c r="AB15660" s="1"/>
      <c r="AC15660" s="1"/>
      <c r="AJ15660" s="1"/>
      <c r="AK15660" s="1"/>
      <c r="AL15660" s="1"/>
    </row>
    <row r="15661">
      <c r="I15661" s="1"/>
      <c r="J15661" s="1"/>
      <c r="K15661" s="1"/>
      <c r="AA15661" s="1"/>
      <c r="AB15661" s="1"/>
      <c r="AC15661" s="1"/>
      <c r="AJ15661" s="1"/>
      <c r="AK15661" s="1"/>
      <c r="AL15661" s="1"/>
    </row>
    <row r="15662">
      <c r="I15662" s="1"/>
      <c r="J15662" s="1"/>
      <c r="K15662" s="1"/>
      <c r="AA15662" s="1"/>
      <c r="AB15662" s="1"/>
      <c r="AC15662" s="1"/>
      <c r="AJ15662" s="1"/>
      <c r="AK15662" s="1"/>
      <c r="AL15662" s="1"/>
    </row>
    <row r="15663">
      <c r="I15663" s="1"/>
      <c r="J15663" s="1"/>
      <c r="K15663" s="1"/>
      <c r="AA15663" s="1"/>
      <c r="AB15663" s="1"/>
      <c r="AC15663" s="1"/>
      <c r="AJ15663" s="1"/>
      <c r="AK15663" s="1"/>
      <c r="AL15663" s="1"/>
    </row>
    <row r="15664">
      <c r="I15664" s="1"/>
      <c r="J15664" s="1"/>
      <c r="K15664" s="1"/>
      <c r="AA15664" s="1"/>
      <c r="AB15664" s="1"/>
      <c r="AC15664" s="1"/>
      <c r="AJ15664" s="1"/>
      <c r="AK15664" s="1"/>
      <c r="AL15664" s="1"/>
    </row>
    <row r="15665">
      <c r="I15665" s="1"/>
      <c r="J15665" s="1"/>
      <c r="K15665" s="1"/>
      <c r="AA15665" s="1"/>
      <c r="AB15665" s="1"/>
      <c r="AC15665" s="1"/>
      <c r="AJ15665" s="1"/>
      <c r="AK15665" s="1"/>
      <c r="AL15665" s="1"/>
    </row>
    <row r="15666">
      <c r="I15666" s="1"/>
      <c r="J15666" s="1"/>
      <c r="K15666" s="1"/>
      <c r="AA15666" s="1"/>
      <c r="AB15666" s="1"/>
      <c r="AC15666" s="1"/>
      <c r="AJ15666" s="1"/>
      <c r="AK15666" s="1"/>
      <c r="AL15666" s="1"/>
    </row>
    <row r="15667">
      <c r="I15667" s="1"/>
      <c r="J15667" s="1"/>
      <c r="K15667" s="1"/>
      <c r="AA15667" s="1"/>
      <c r="AB15667" s="1"/>
      <c r="AC15667" s="1"/>
      <c r="AJ15667" s="1"/>
      <c r="AK15667" s="1"/>
      <c r="AL15667" s="1"/>
    </row>
    <row r="15668">
      <c r="I15668" s="1"/>
      <c r="J15668" s="1"/>
      <c r="K15668" s="1"/>
      <c r="AA15668" s="1"/>
      <c r="AB15668" s="1"/>
      <c r="AC15668" s="1"/>
      <c r="AJ15668" s="1"/>
      <c r="AK15668" s="1"/>
      <c r="AL15668" s="1"/>
    </row>
    <row r="15669">
      <c r="I15669" s="1"/>
      <c r="J15669" s="1"/>
      <c r="K15669" s="1"/>
      <c r="AA15669" s="1"/>
      <c r="AB15669" s="1"/>
      <c r="AC15669" s="1"/>
      <c r="AJ15669" s="1"/>
      <c r="AK15669" s="1"/>
      <c r="AL15669" s="1"/>
    </row>
    <row r="15670">
      <c r="I15670" s="1"/>
      <c r="J15670" s="1"/>
      <c r="K15670" s="1"/>
      <c r="AA15670" s="1"/>
      <c r="AB15670" s="1"/>
      <c r="AC15670" s="1"/>
      <c r="AJ15670" s="1"/>
      <c r="AK15670" s="1"/>
      <c r="AL15670" s="1"/>
    </row>
    <row r="15671">
      <c r="I15671" s="1"/>
      <c r="J15671" s="1"/>
      <c r="K15671" s="1"/>
      <c r="AA15671" s="1"/>
      <c r="AB15671" s="1"/>
      <c r="AC15671" s="1"/>
      <c r="AJ15671" s="1"/>
      <c r="AK15671" s="1"/>
      <c r="AL15671" s="1"/>
    </row>
    <row r="15672">
      <c r="I15672" s="1"/>
      <c r="J15672" s="1"/>
      <c r="K15672" s="1"/>
      <c r="AA15672" s="1"/>
      <c r="AB15672" s="1"/>
      <c r="AC15672" s="1"/>
      <c r="AJ15672" s="1"/>
      <c r="AK15672" s="1"/>
      <c r="AL15672" s="1"/>
    </row>
    <row r="15673">
      <c r="I15673" s="1"/>
      <c r="J15673" s="1"/>
      <c r="K15673" s="1"/>
      <c r="AA15673" s="1"/>
      <c r="AB15673" s="1"/>
      <c r="AC15673" s="1"/>
      <c r="AJ15673" s="1"/>
      <c r="AK15673" s="1"/>
      <c r="AL15673" s="1"/>
    </row>
    <row r="15674">
      <c r="I15674" s="1"/>
      <c r="J15674" s="1"/>
      <c r="K15674" s="1"/>
      <c r="AA15674" s="1"/>
      <c r="AB15674" s="1"/>
      <c r="AC15674" s="1"/>
      <c r="AJ15674" s="1"/>
      <c r="AK15674" s="1"/>
      <c r="AL15674" s="1"/>
    </row>
    <row r="15675">
      <c r="I15675" s="1"/>
      <c r="J15675" s="1"/>
      <c r="K15675" s="1"/>
      <c r="AA15675" s="1"/>
      <c r="AB15675" s="1"/>
      <c r="AC15675" s="1"/>
      <c r="AJ15675" s="1"/>
      <c r="AK15675" s="1"/>
      <c r="AL15675" s="1"/>
    </row>
    <row r="15676">
      <c r="I15676" s="1"/>
      <c r="J15676" s="1"/>
      <c r="K15676" s="1"/>
      <c r="AA15676" s="1"/>
      <c r="AB15676" s="1"/>
      <c r="AC15676" s="1"/>
      <c r="AJ15676" s="1"/>
      <c r="AK15676" s="1"/>
      <c r="AL15676" s="1"/>
    </row>
    <row r="15677">
      <c r="I15677" s="1"/>
      <c r="J15677" s="1"/>
      <c r="K15677" s="1"/>
      <c r="AA15677" s="1"/>
      <c r="AB15677" s="1"/>
      <c r="AC15677" s="1"/>
      <c r="AJ15677" s="1"/>
      <c r="AK15677" s="1"/>
      <c r="AL15677" s="1"/>
    </row>
    <row r="15678">
      <c r="I15678" s="1"/>
      <c r="J15678" s="1"/>
      <c r="K15678" s="1"/>
      <c r="AA15678" s="1"/>
      <c r="AB15678" s="1"/>
      <c r="AC15678" s="1"/>
      <c r="AJ15678" s="1"/>
      <c r="AK15678" s="1"/>
      <c r="AL15678" s="1"/>
    </row>
    <row r="15679">
      <c r="I15679" s="1"/>
      <c r="J15679" s="1"/>
      <c r="K15679" s="1"/>
      <c r="AA15679" s="1"/>
      <c r="AB15679" s="1"/>
      <c r="AC15679" s="1"/>
      <c r="AJ15679" s="1"/>
      <c r="AK15679" s="1"/>
      <c r="AL15679" s="1"/>
    </row>
    <row r="15680">
      <c r="I15680" s="1"/>
      <c r="J15680" s="1"/>
      <c r="K15680" s="1"/>
      <c r="AA15680" s="1"/>
      <c r="AB15680" s="1"/>
      <c r="AC15680" s="1"/>
      <c r="AJ15680" s="1"/>
      <c r="AK15680" s="1"/>
      <c r="AL15680" s="1"/>
    </row>
    <row r="15681">
      <c r="I15681" s="1"/>
      <c r="J15681" s="1"/>
      <c r="K15681" s="1"/>
      <c r="AA15681" s="1"/>
      <c r="AB15681" s="1"/>
      <c r="AC15681" s="1"/>
      <c r="AJ15681" s="1"/>
      <c r="AK15681" s="1"/>
      <c r="AL15681" s="1"/>
    </row>
    <row r="15682">
      <c r="I15682" s="1"/>
      <c r="J15682" s="1"/>
      <c r="K15682" s="1"/>
      <c r="AA15682" s="1"/>
      <c r="AB15682" s="1"/>
      <c r="AC15682" s="1"/>
      <c r="AJ15682" s="1"/>
      <c r="AK15682" s="1"/>
      <c r="AL15682" s="1"/>
    </row>
    <row r="15683">
      <c r="I15683" s="1"/>
      <c r="J15683" s="1"/>
      <c r="K15683" s="1"/>
      <c r="AA15683" s="1"/>
      <c r="AB15683" s="1"/>
      <c r="AC15683" s="1"/>
      <c r="AJ15683" s="1"/>
      <c r="AK15683" s="1"/>
      <c r="AL15683" s="1"/>
    </row>
    <row r="15684">
      <c r="I15684" s="1"/>
      <c r="J15684" s="1"/>
      <c r="K15684" s="1"/>
      <c r="AA15684" s="1"/>
      <c r="AB15684" s="1"/>
      <c r="AC15684" s="1"/>
      <c r="AJ15684" s="1"/>
      <c r="AK15684" s="1"/>
      <c r="AL15684" s="1"/>
    </row>
    <row r="15685">
      <c r="I15685" s="1"/>
      <c r="J15685" s="1"/>
      <c r="K15685" s="1"/>
      <c r="AA15685" s="1"/>
      <c r="AB15685" s="1"/>
      <c r="AC15685" s="1"/>
      <c r="AJ15685" s="1"/>
      <c r="AK15685" s="1"/>
      <c r="AL15685" s="1"/>
    </row>
    <row r="15686">
      <c r="I15686" s="1"/>
      <c r="J15686" s="1"/>
      <c r="K15686" s="1"/>
      <c r="AA15686" s="1"/>
      <c r="AB15686" s="1"/>
      <c r="AC15686" s="1"/>
      <c r="AJ15686" s="1"/>
      <c r="AK15686" s="1"/>
      <c r="AL15686" s="1"/>
    </row>
    <row r="15687">
      <c r="I15687" s="1"/>
      <c r="J15687" s="1"/>
      <c r="K15687" s="1"/>
      <c r="AA15687" s="1"/>
      <c r="AB15687" s="1"/>
      <c r="AC15687" s="1"/>
      <c r="AJ15687" s="1"/>
      <c r="AK15687" s="1"/>
      <c r="AL15687" s="1"/>
    </row>
    <row r="15688">
      <c r="I15688" s="1"/>
      <c r="J15688" s="1"/>
      <c r="K15688" s="1"/>
      <c r="AA15688" s="1"/>
      <c r="AB15688" s="1"/>
      <c r="AC15688" s="1"/>
      <c r="AJ15688" s="1"/>
      <c r="AK15688" s="1"/>
      <c r="AL15688" s="1"/>
    </row>
    <row r="15689">
      <c r="I15689" s="1"/>
      <c r="J15689" s="1"/>
      <c r="K15689" s="1"/>
      <c r="AA15689" s="1"/>
      <c r="AB15689" s="1"/>
      <c r="AC15689" s="1"/>
      <c r="AJ15689" s="1"/>
      <c r="AK15689" s="1"/>
      <c r="AL15689" s="1"/>
    </row>
    <row r="15690">
      <c r="I15690" s="1"/>
      <c r="J15690" s="1"/>
      <c r="K15690" s="1"/>
      <c r="AA15690" s="1"/>
      <c r="AB15690" s="1"/>
      <c r="AC15690" s="1"/>
      <c r="AJ15690" s="1"/>
      <c r="AK15690" s="1"/>
      <c r="AL15690" s="1"/>
    </row>
    <row r="15691">
      <c r="I15691" s="1"/>
      <c r="J15691" s="1"/>
      <c r="K15691" s="1"/>
      <c r="AA15691" s="1"/>
      <c r="AB15691" s="1"/>
      <c r="AC15691" s="1"/>
      <c r="AJ15691" s="1"/>
      <c r="AK15691" s="1"/>
      <c r="AL15691" s="1"/>
    </row>
    <row r="15692">
      <c r="I15692" s="1"/>
      <c r="J15692" s="1"/>
      <c r="K15692" s="1"/>
      <c r="AA15692" s="1"/>
      <c r="AB15692" s="1"/>
      <c r="AC15692" s="1"/>
      <c r="AJ15692" s="1"/>
      <c r="AK15692" s="1"/>
      <c r="AL15692" s="1"/>
    </row>
    <row r="15693">
      <c r="I15693" s="1"/>
      <c r="J15693" s="1"/>
      <c r="K15693" s="1"/>
      <c r="AA15693" s="1"/>
      <c r="AB15693" s="1"/>
      <c r="AC15693" s="1"/>
      <c r="AJ15693" s="1"/>
      <c r="AK15693" s="1"/>
      <c r="AL15693" s="1"/>
    </row>
    <row r="15694">
      <c r="I15694" s="1"/>
      <c r="J15694" s="1"/>
      <c r="K15694" s="1"/>
      <c r="AA15694" s="1"/>
      <c r="AB15694" s="1"/>
      <c r="AC15694" s="1"/>
      <c r="AJ15694" s="1"/>
      <c r="AK15694" s="1"/>
      <c r="AL15694" s="1"/>
    </row>
    <row r="15695">
      <c r="I15695" s="1"/>
      <c r="J15695" s="1"/>
      <c r="K15695" s="1"/>
      <c r="AA15695" s="1"/>
      <c r="AB15695" s="1"/>
      <c r="AC15695" s="1"/>
      <c r="AJ15695" s="1"/>
      <c r="AK15695" s="1"/>
      <c r="AL15695" s="1"/>
    </row>
    <row r="15696">
      <c r="I15696" s="1"/>
      <c r="J15696" s="1"/>
      <c r="K15696" s="1"/>
      <c r="AA15696" s="1"/>
      <c r="AB15696" s="1"/>
      <c r="AC15696" s="1"/>
      <c r="AJ15696" s="1"/>
      <c r="AK15696" s="1"/>
      <c r="AL15696" s="1"/>
    </row>
    <row r="15697">
      <c r="I15697" s="1"/>
      <c r="J15697" s="1"/>
      <c r="K15697" s="1"/>
      <c r="AA15697" s="1"/>
      <c r="AB15697" s="1"/>
      <c r="AC15697" s="1"/>
      <c r="AJ15697" s="1"/>
      <c r="AK15697" s="1"/>
      <c r="AL15697" s="1"/>
    </row>
    <row r="15698">
      <c r="I15698" s="1"/>
      <c r="J15698" s="1"/>
      <c r="K15698" s="1"/>
      <c r="AA15698" s="1"/>
      <c r="AB15698" s="1"/>
      <c r="AC15698" s="1"/>
      <c r="AJ15698" s="1"/>
      <c r="AK15698" s="1"/>
      <c r="AL15698" s="1"/>
    </row>
    <row r="15699">
      <c r="I15699" s="1"/>
      <c r="J15699" s="1"/>
      <c r="K15699" s="1"/>
      <c r="AA15699" s="1"/>
      <c r="AB15699" s="1"/>
      <c r="AC15699" s="1"/>
      <c r="AJ15699" s="1"/>
      <c r="AK15699" s="1"/>
      <c r="AL15699" s="1"/>
    </row>
    <row r="15700">
      <c r="I15700" s="1"/>
      <c r="J15700" s="1"/>
      <c r="K15700" s="1"/>
      <c r="AA15700" s="1"/>
      <c r="AB15700" s="1"/>
      <c r="AC15700" s="1"/>
      <c r="AJ15700" s="1"/>
      <c r="AK15700" s="1"/>
      <c r="AL15700" s="1"/>
    </row>
    <row r="15701">
      <c r="I15701" s="1"/>
      <c r="J15701" s="1"/>
      <c r="K15701" s="1"/>
      <c r="AA15701" s="1"/>
      <c r="AB15701" s="1"/>
      <c r="AC15701" s="1"/>
      <c r="AJ15701" s="1"/>
      <c r="AK15701" s="1"/>
      <c r="AL15701" s="1"/>
    </row>
    <row r="15702">
      <c r="I15702" s="1"/>
      <c r="J15702" s="1"/>
      <c r="K15702" s="1"/>
      <c r="AA15702" s="1"/>
      <c r="AB15702" s="1"/>
      <c r="AC15702" s="1"/>
      <c r="AJ15702" s="1"/>
      <c r="AK15702" s="1"/>
      <c r="AL15702" s="1"/>
    </row>
    <row r="15703">
      <c r="I15703" s="1"/>
      <c r="J15703" s="1"/>
      <c r="K15703" s="1"/>
      <c r="AA15703" s="1"/>
      <c r="AB15703" s="1"/>
      <c r="AC15703" s="1"/>
      <c r="AJ15703" s="1"/>
      <c r="AK15703" s="1"/>
      <c r="AL15703" s="1"/>
    </row>
    <row r="15704">
      <c r="I15704" s="1"/>
      <c r="J15704" s="1"/>
      <c r="K15704" s="1"/>
      <c r="AA15704" s="1"/>
      <c r="AB15704" s="1"/>
      <c r="AC15704" s="1"/>
      <c r="AJ15704" s="1"/>
      <c r="AK15704" s="1"/>
      <c r="AL15704" s="1"/>
    </row>
    <row r="15705">
      <c r="I15705" s="1"/>
      <c r="J15705" s="1"/>
      <c r="K15705" s="1"/>
      <c r="AA15705" s="1"/>
      <c r="AB15705" s="1"/>
      <c r="AC15705" s="1"/>
      <c r="AJ15705" s="1"/>
      <c r="AK15705" s="1"/>
      <c r="AL15705" s="1"/>
    </row>
    <row r="15706">
      <c r="I15706" s="1"/>
      <c r="J15706" s="1"/>
      <c r="K15706" s="1"/>
      <c r="AA15706" s="1"/>
      <c r="AB15706" s="1"/>
      <c r="AC15706" s="1"/>
      <c r="AJ15706" s="1"/>
      <c r="AK15706" s="1"/>
      <c r="AL15706" s="1"/>
    </row>
    <row r="15707">
      <c r="I15707" s="1"/>
      <c r="J15707" s="1"/>
      <c r="K15707" s="1"/>
      <c r="AA15707" s="1"/>
      <c r="AB15707" s="1"/>
      <c r="AC15707" s="1"/>
      <c r="AJ15707" s="1"/>
      <c r="AK15707" s="1"/>
      <c r="AL15707" s="1"/>
    </row>
    <row r="15708">
      <c r="I15708" s="1"/>
      <c r="J15708" s="1"/>
      <c r="K15708" s="1"/>
      <c r="AA15708" s="1"/>
      <c r="AB15708" s="1"/>
      <c r="AC15708" s="1"/>
      <c r="AJ15708" s="1"/>
      <c r="AK15708" s="1"/>
      <c r="AL15708" s="1"/>
    </row>
    <row r="15709">
      <c r="I15709" s="1"/>
      <c r="J15709" s="1"/>
      <c r="K15709" s="1"/>
      <c r="AA15709" s="1"/>
      <c r="AB15709" s="1"/>
      <c r="AC15709" s="1"/>
      <c r="AJ15709" s="1"/>
      <c r="AK15709" s="1"/>
      <c r="AL15709" s="1"/>
    </row>
    <row r="15710">
      <c r="I15710" s="1"/>
      <c r="J15710" s="1"/>
      <c r="K15710" s="1"/>
      <c r="AA15710" s="1"/>
      <c r="AB15710" s="1"/>
      <c r="AC15710" s="1"/>
      <c r="AJ15710" s="1"/>
      <c r="AK15710" s="1"/>
      <c r="AL15710" s="1"/>
    </row>
    <row r="15711">
      <c r="I15711" s="1"/>
      <c r="J15711" s="1"/>
      <c r="K15711" s="1"/>
      <c r="AA15711" s="1"/>
      <c r="AB15711" s="1"/>
      <c r="AC15711" s="1"/>
      <c r="AJ15711" s="1"/>
      <c r="AK15711" s="1"/>
      <c r="AL15711" s="1"/>
    </row>
    <row r="15712">
      <c r="I15712" s="1"/>
      <c r="J15712" s="1"/>
      <c r="K15712" s="1"/>
      <c r="AA15712" s="1"/>
      <c r="AB15712" s="1"/>
      <c r="AC15712" s="1"/>
      <c r="AJ15712" s="1"/>
      <c r="AK15712" s="1"/>
      <c r="AL15712" s="1"/>
    </row>
    <row r="15713">
      <c r="I15713" s="1"/>
      <c r="J15713" s="1"/>
      <c r="K15713" s="1"/>
      <c r="AA15713" s="1"/>
      <c r="AB15713" s="1"/>
      <c r="AC15713" s="1"/>
      <c r="AJ15713" s="1"/>
      <c r="AK15713" s="1"/>
      <c r="AL15713" s="1"/>
    </row>
    <row r="15714">
      <c r="I15714" s="1"/>
      <c r="J15714" s="1"/>
      <c r="K15714" s="1"/>
      <c r="AA15714" s="1"/>
      <c r="AB15714" s="1"/>
      <c r="AC15714" s="1"/>
      <c r="AJ15714" s="1"/>
      <c r="AK15714" s="1"/>
      <c r="AL15714" s="1"/>
    </row>
    <row r="15715">
      <c r="I15715" s="1"/>
      <c r="J15715" s="1"/>
      <c r="K15715" s="1"/>
      <c r="AA15715" s="1"/>
      <c r="AB15715" s="1"/>
      <c r="AC15715" s="1"/>
      <c r="AJ15715" s="1"/>
      <c r="AK15715" s="1"/>
      <c r="AL15715" s="1"/>
    </row>
    <row r="15716">
      <c r="I15716" s="1"/>
      <c r="J15716" s="1"/>
      <c r="K15716" s="1"/>
      <c r="AA15716" s="1"/>
      <c r="AB15716" s="1"/>
      <c r="AC15716" s="1"/>
      <c r="AJ15716" s="1"/>
      <c r="AK15716" s="1"/>
      <c r="AL15716" s="1"/>
    </row>
    <row r="15717">
      <c r="I15717" s="1"/>
      <c r="J15717" s="1"/>
      <c r="K15717" s="1"/>
      <c r="AA15717" s="1"/>
      <c r="AB15717" s="1"/>
      <c r="AC15717" s="1"/>
      <c r="AJ15717" s="1"/>
      <c r="AK15717" s="1"/>
      <c r="AL15717" s="1"/>
    </row>
    <row r="15718">
      <c r="I15718" s="1"/>
      <c r="J15718" s="1"/>
      <c r="K15718" s="1"/>
      <c r="AA15718" s="1"/>
      <c r="AB15718" s="1"/>
      <c r="AC15718" s="1"/>
      <c r="AJ15718" s="1"/>
      <c r="AK15718" s="1"/>
      <c r="AL15718" s="1"/>
    </row>
    <row r="15719">
      <c r="I15719" s="1"/>
      <c r="J15719" s="1"/>
      <c r="K15719" s="1"/>
      <c r="AA15719" s="1"/>
      <c r="AB15719" s="1"/>
      <c r="AC15719" s="1"/>
      <c r="AJ15719" s="1"/>
      <c r="AK15719" s="1"/>
      <c r="AL15719" s="1"/>
    </row>
    <row r="15720">
      <c r="I15720" s="1"/>
      <c r="J15720" s="1"/>
      <c r="K15720" s="1"/>
      <c r="AA15720" s="1"/>
      <c r="AB15720" s="1"/>
      <c r="AC15720" s="1"/>
      <c r="AJ15720" s="1"/>
      <c r="AK15720" s="1"/>
      <c r="AL15720" s="1"/>
    </row>
    <row r="15721">
      <c r="I15721" s="1"/>
      <c r="J15721" s="1"/>
      <c r="K15721" s="1"/>
      <c r="AA15721" s="1"/>
      <c r="AB15721" s="1"/>
      <c r="AC15721" s="1"/>
      <c r="AJ15721" s="1"/>
      <c r="AK15721" s="1"/>
      <c r="AL15721" s="1"/>
    </row>
    <row r="15722">
      <c r="I15722" s="1"/>
      <c r="J15722" s="1"/>
      <c r="K15722" s="1"/>
      <c r="AA15722" s="1"/>
      <c r="AB15722" s="1"/>
      <c r="AC15722" s="1"/>
      <c r="AJ15722" s="1"/>
      <c r="AK15722" s="1"/>
      <c r="AL15722" s="1"/>
    </row>
    <row r="15723">
      <c r="I15723" s="1"/>
      <c r="J15723" s="1"/>
      <c r="K15723" s="1"/>
      <c r="AA15723" s="1"/>
      <c r="AB15723" s="1"/>
      <c r="AC15723" s="1"/>
      <c r="AJ15723" s="1"/>
      <c r="AK15723" s="1"/>
      <c r="AL15723" s="1"/>
    </row>
    <row r="15724">
      <c r="I15724" s="1"/>
      <c r="J15724" s="1"/>
      <c r="K15724" s="1"/>
      <c r="AA15724" s="1"/>
      <c r="AB15724" s="1"/>
      <c r="AC15724" s="1"/>
      <c r="AJ15724" s="1"/>
      <c r="AK15724" s="1"/>
      <c r="AL15724" s="1"/>
    </row>
    <row r="15725">
      <c r="I15725" s="1"/>
      <c r="J15725" s="1"/>
      <c r="K15725" s="1"/>
      <c r="AA15725" s="1"/>
      <c r="AB15725" s="1"/>
      <c r="AC15725" s="1"/>
      <c r="AJ15725" s="1"/>
      <c r="AK15725" s="1"/>
      <c r="AL15725" s="1"/>
    </row>
    <row r="15726">
      <c r="I15726" s="1"/>
      <c r="J15726" s="1"/>
      <c r="K15726" s="1"/>
      <c r="AA15726" s="1"/>
      <c r="AB15726" s="1"/>
      <c r="AC15726" s="1"/>
      <c r="AJ15726" s="1"/>
      <c r="AK15726" s="1"/>
      <c r="AL15726" s="1"/>
    </row>
    <row r="15727">
      <c r="I15727" s="1"/>
      <c r="J15727" s="1"/>
      <c r="K15727" s="1"/>
      <c r="AA15727" s="1"/>
      <c r="AB15727" s="1"/>
      <c r="AC15727" s="1"/>
      <c r="AJ15727" s="1"/>
      <c r="AK15727" s="1"/>
      <c r="AL15727" s="1"/>
    </row>
    <row r="15728">
      <c r="I15728" s="1"/>
      <c r="J15728" s="1"/>
      <c r="K15728" s="1"/>
      <c r="AA15728" s="1"/>
      <c r="AB15728" s="1"/>
      <c r="AC15728" s="1"/>
      <c r="AJ15728" s="1"/>
      <c r="AK15728" s="1"/>
      <c r="AL15728" s="1"/>
    </row>
    <row r="15729">
      <c r="I15729" s="1"/>
      <c r="J15729" s="1"/>
      <c r="K15729" s="1"/>
      <c r="AA15729" s="1"/>
      <c r="AB15729" s="1"/>
      <c r="AC15729" s="1"/>
      <c r="AJ15729" s="1"/>
      <c r="AK15729" s="1"/>
      <c r="AL15729" s="1"/>
    </row>
    <row r="15730">
      <c r="I15730" s="1"/>
      <c r="J15730" s="1"/>
      <c r="K15730" s="1"/>
      <c r="AA15730" s="1"/>
      <c r="AB15730" s="1"/>
      <c r="AC15730" s="1"/>
      <c r="AJ15730" s="1"/>
      <c r="AK15730" s="1"/>
      <c r="AL15730" s="1"/>
    </row>
    <row r="15731">
      <c r="I15731" s="1"/>
      <c r="J15731" s="1"/>
      <c r="K15731" s="1"/>
      <c r="AA15731" s="1"/>
      <c r="AB15731" s="1"/>
      <c r="AC15731" s="1"/>
      <c r="AJ15731" s="1"/>
      <c r="AK15731" s="1"/>
      <c r="AL15731" s="1"/>
    </row>
    <row r="15732">
      <c r="I15732" s="1"/>
      <c r="J15732" s="1"/>
      <c r="K15732" s="1"/>
      <c r="AA15732" s="1"/>
      <c r="AB15732" s="1"/>
      <c r="AC15732" s="1"/>
      <c r="AJ15732" s="1"/>
      <c r="AK15732" s="1"/>
      <c r="AL15732" s="1"/>
    </row>
    <row r="15733">
      <c r="I15733" s="1"/>
      <c r="J15733" s="1"/>
      <c r="K15733" s="1"/>
      <c r="AA15733" s="1"/>
      <c r="AB15733" s="1"/>
      <c r="AC15733" s="1"/>
      <c r="AJ15733" s="1"/>
      <c r="AK15733" s="1"/>
      <c r="AL15733" s="1"/>
    </row>
    <row r="15734">
      <c r="I15734" s="1"/>
      <c r="J15734" s="1"/>
      <c r="K15734" s="1"/>
      <c r="AA15734" s="1"/>
      <c r="AB15734" s="1"/>
      <c r="AC15734" s="1"/>
      <c r="AJ15734" s="1"/>
      <c r="AK15734" s="1"/>
      <c r="AL15734" s="1"/>
    </row>
    <row r="15735">
      <c r="I15735" s="1"/>
      <c r="J15735" s="1"/>
      <c r="K15735" s="1"/>
      <c r="AA15735" s="1"/>
      <c r="AB15735" s="1"/>
      <c r="AC15735" s="1"/>
      <c r="AJ15735" s="1"/>
      <c r="AK15735" s="1"/>
      <c r="AL15735" s="1"/>
    </row>
    <row r="15736">
      <c r="I15736" s="1"/>
      <c r="J15736" s="1"/>
      <c r="K15736" s="1"/>
      <c r="AA15736" s="1"/>
      <c r="AB15736" s="1"/>
      <c r="AC15736" s="1"/>
      <c r="AJ15736" s="1"/>
      <c r="AK15736" s="1"/>
      <c r="AL15736" s="1"/>
    </row>
    <row r="15737">
      <c r="I15737" s="1"/>
      <c r="J15737" s="1"/>
      <c r="K15737" s="1"/>
      <c r="AA15737" s="1"/>
      <c r="AB15737" s="1"/>
      <c r="AC15737" s="1"/>
      <c r="AJ15737" s="1"/>
      <c r="AK15737" s="1"/>
      <c r="AL15737" s="1"/>
    </row>
    <row r="15738">
      <c r="I15738" s="1"/>
      <c r="J15738" s="1"/>
      <c r="K15738" s="1"/>
      <c r="AA15738" s="1"/>
      <c r="AB15738" s="1"/>
      <c r="AC15738" s="1"/>
      <c r="AJ15738" s="1"/>
      <c r="AK15738" s="1"/>
      <c r="AL15738" s="1"/>
    </row>
    <row r="15739">
      <c r="I15739" s="1"/>
      <c r="J15739" s="1"/>
      <c r="K15739" s="1"/>
      <c r="AA15739" s="1"/>
      <c r="AB15739" s="1"/>
      <c r="AC15739" s="1"/>
      <c r="AJ15739" s="1"/>
      <c r="AK15739" s="1"/>
      <c r="AL15739" s="1"/>
    </row>
    <row r="15740">
      <c r="I15740" s="1"/>
      <c r="J15740" s="1"/>
      <c r="K15740" s="1"/>
      <c r="AA15740" s="1"/>
      <c r="AB15740" s="1"/>
      <c r="AC15740" s="1"/>
      <c r="AJ15740" s="1"/>
      <c r="AK15740" s="1"/>
      <c r="AL15740" s="1"/>
    </row>
    <row r="15741">
      <c r="I15741" s="1"/>
      <c r="J15741" s="1"/>
      <c r="K15741" s="1"/>
      <c r="AA15741" s="1"/>
      <c r="AB15741" s="1"/>
      <c r="AC15741" s="1"/>
      <c r="AJ15741" s="1"/>
      <c r="AK15741" s="1"/>
      <c r="AL15741" s="1"/>
    </row>
    <row r="15742">
      <c r="I15742" s="1"/>
      <c r="J15742" s="1"/>
      <c r="K15742" s="1"/>
      <c r="AA15742" s="1"/>
      <c r="AB15742" s="1"/>
      <c r="AC15742" s="1"/>
      <c r="AJ15742" s="1"/>
      <c r="AK15742" s="1"/>
      <c r="AL15742" s="1"/>
    </row>
    <row r="15743">
      <c r="I15743" s="1"/>
      <c r="J15743" s="1"/>
      <c r="K15743" s="1"/>
      <c r="AA15743" s="1"/>
      <c r="AB15743" s="1"/>
      <c r="AC15743" s="1"/>
      <c r="AJ15743" s="1"/>
      <c r="AK15743" s="1"/>
      <c r="AL15743" s="1"/>
    </row>
    <row r="15744">
      <c r="I15744" s="1"/>
      <c r="J15744" s="1"/>
      <c r="K15744" s="1"/>
      <c r="AA15744" s="1"/>
      <c r="AB15744" s="1"/>
      <c r="AC15744" s="1"/>
      <c r="AJ15744" s="1"/>
      <c r="AK15744" s="1"/>
      <c r="AL15744" s="1"/>
    </row>
    <row r="15745">
      <c r="I15745" s="1"/>
      <c r="J15745" s="1"/>
      <c r="K15745" s="1"/>
      <c r="AA15745" s="1"/>
      <c r="AB15745" s="1"/>
      <c r="AC15745" s="1"/>
      <c r="AJ15745" s="1"/>
      <c r="AK15745" s="1"/>
      <c r="AL15745" s="1"/>
    </row>
    <row r="15746">
      <c r="I15746" s="1"/>
      <c r="J15746" s="1"/>
      <c r="K15746" s="1"/>
      <c r="AA15746" s="1"/>
      <c r="AB15746" s="1"/>
      <c r="AC15746" s="1"/>
      <c r="AJ15746" s="1"/>
      <c r="AK15746" s="1"/>
      <c r="AL15746" s="1"/>
    </row>
    <row r="15747">
      <c r="I15747" s="1"/>
      <c r="J15747" s="1"/>
      <c r="K15747" s="1"/>
      <c r="AA15747" s="1"/>
      <c r="AB15747" s="1"/>
      <c r="AC15747" s="1"/>
      <c r="AJ15747" s="1"/>
      <c r="AK15747" s="1"/>
      <c r="AL15747" s="1"/>
    </row>
    <row r="15748">
      <c r="I15748" s="1"/>
      <c r="J15748" s="1"/>
      <c r="K15748" s="1"/>
      <c r="AA15748" s="1"/>
      <c r="AB15748" s="1"/>
      <c r="AC15748" s="1"/>
      <c r="AJ15748" s="1"/>
      <c r="AK15748" s="1"/>
      <c r="AL15748" s="1"/>
    </row>
    <row r="15749">
      <c r="I15749" s="1"/>
      <c r="J15749" s="1"/>
      <c r="K15749" s="1"/>
      <c r="AA15749" s="1"/>
      <c r="AB15749" s="1"/>
      <c r="AC15749" s="1"/>
      <c r="AJ15749" s="1"/>
      <c r="AK15749" s="1"/>
      <c r="AL15749" s="1"/>
    </row>
    <row r="15750">
      <c r="I15750" s="1"/>
      <c r="J15750" s="1"/>
      <c r="K15750" s="1"/>
      <c r="AA15750" s="1"/>
      <c r="AB15750" s="1"/>
      <c r="AC15750" s="1"/>
      <c r="AJ15750" s="1"/>
      <c r="AK15750" s="1"/>
      <c r="AL15750" s="1"/>
    </row>
    <row r="15751">
      <c r="I15751" s="1"/>
      <c r="J15751" s="1"/>
      <c r="K15751" s="1"/>
      <c r="AA15751" s="1"/>
      <c r="AB15751" s="1"/>
      <c r="AC15751" s="1"/>
      <c r="AJ15751" s="1"/>
      <c r="AK15751" s="1"/>
      <c r="AL15751" s="1"/>
    </row>
    <row r="15752">
      <c r="I15752" s="1"/>
      <c r="J15752" s="1"/>
      <c r="K15752" s="1"/>
      <c r="AA15752" s="1"/>
      <c r="AB15752" s="1"/>
      <c r="AC15752" s="1"/>
      <c r="AJ15752" s="1"/>
      <c r="AK15752" s="1"/>
      <c r="AL15752" s="1"/>
    </row>
    <row r="15753">
      <c r="I15753" s="1"/>
      <c r="J15753" s="1"/>
      <c r="K15753" s="1"/>
      <c r="AA15753" s="1"/>
      <c r="AB15753" s="1"/>
      <c r="AC15753" s="1"/>
      <c r="AJ15753" s="1"/>
      <c r="AK15753" s="1"/>
      <c r="AL15753" s="1"/>
    </row>
    <row r="15754">
      <c r="I15754" s="1"/>
      <c r="J15754" s="1"/>
      <c r="K15754" s="1"/>
      <c r="AA15754" s="1"/>
      <c r="AB15754" s="1"/>
      <c r="AC15754" s="1"/>
      <c r="AJ15754" s="1"/>
      <c r="AK15754" s="1"/>
      <c r="AL15754" s="1"/>
    </row>
    <row r="15755">
      <c r="I15755" s="1"/>
      <c r="J15755" s="1"/>
      <c r="K15755" s="1"/>
      <c r="AA15755" s="1"/>
      <c r="AB15755" s="1"/>
      <c r="AC15755" s="1"/>
      <c r="AJ15755" s="1"/>
      <c r="AK15755" s="1"/>
      <c r="AL15755" s="1"/>
    </row>
    <row r="15756">
      <c r="I15756" s="1"/>
      <c r="J15756" s="1"/>
      <c r="K15756" s="1"/>
      <c r="AA15756" s="1"/>
      <c r="AB15756" s="1"/>
      <c r="AC15756" s="1"/>
      <c r="AJ15756" s="1"/>
      <c r="AK15756" s="1"/>
      <c r="AL15756" s="1"/>
    </row>
    <row r="15757">
      <c r="I15757" s="1"/>
      <c r="J15757" s="1"/>
      <c r="K15757" s="1"/>
      <c r="AA15757" s="1"/>
      <c r="AB15757" s="1"/>
      <c r="AC15757" s="1"/>
      <c r="AJ15757" s="1"/>
      <c r="AK15757" s="1"/>
      <c r="AL15757" s="1"/>
    </row>
    <row r="15758">
      <c r="I15758" s="1"/>
      <c r="J15758" s="1"/>
      <c r="K15758" s="1"/>
      <c r="AA15758" s="1"/>
      <c r="AB15758" s="1"/>
      <c r="AC15758" s="1"/>
      <c r="AJ15758" s="1"/>
      <c r="AK15758" s="1"/>
      <c r="AL15758" s="1"/>
    </row>
    <row r="15759">
      <c r="I15759" s="1"/>
      <c r="J15759" s="1"/>
      <c r="K15759" s="1"/>
      <c r="AA15759" s="1"/>
      <c r="AB15759" s="1"/>
      <c r="AC15759" s="1"/>
      <c r="AJ15759" s="1"/>
      <c r="AK15759" s="1"/>
      <c r="AL15759" s="1"/>
    </row>
    <row r="15760">
      <c r="I15760" s="1"/>
      <c r="J15760" s="1"/>
      <c r="K15760" s="1"/>
      <c r="AA15760" s="1"/>
      <c r="AB15760" s="1"/>
      <c r="AC15760" s="1"/>
      <c r="AJ15760" s="1"/>
      <c r="AK15760" s="1"/>
      <c r="AL15760" s="1"/>
    </row>
    <row r="15761">
      <c r="I15761" s="1"/>
      <c r="J15761" s="1"/>
      <c r="K15761" s="1"/>
      <c r="AA15761" s="1"/>
      <c r="AB15761" s="1"/>
      <c r="AC15761" s="1"/>
      <c r="AJ15761" s="1"/>
      <c r="AK15761" s="1"/>
      <c r="AL15761" s="1"/>
    </row>
    <row r="15762">
      <c r="I15762" s="1"/>
      <c r="J15762" s="1"/>
      <c r="K15762" s="1"/>
      <c r="AA15762" s="1"/>
      <c r="AB15762" s="1"/>
      <c r="AC15762" s="1"/>
      <c r="AJ15762" s="1"/>
      <c r="AK15762" s="1"/>
      <c r="AL15762" s="1"/>
    </row>
    <row r="15763">
      <c r="I15763" s="1"/>
      <c r="J15763" s="1"/>
      <c r="K15763" s="1"/>
      <c r="AA15763" s="1"/>
      <c r="AB15763" s="1"/>
      <c r="AC15763" s="1"/>
      <c r="AJ15763" s="1"/>
      <c r="AK15763" s="1"/>
      <c r="AL15763" s="1"/>
    </row>
    <row r="15764">
      <c r="I15764" s="1"/>
      <c r="J15764" s="1"/>
      <c r="K15764" s="1"/>
      <c r="AA15764" s="1"/>
      <c r="AB15764" s="1"/>
      <c r="AC15764" s="1"/>
      <c r="AJ15764" s="1"/>
      <c r="AK15764" s="1"/>
      <c r="AL15764" s="1"/>
    </row>
    <row r="15765">
      <c r="I15765" s="1"/>
      <c r="J15765" s="1"/>
      <c r="K15765" s="1"/>
      <c r="AA15765" s="1"/>
      <c r="AB15765" s="1"/>
      <c r="AC15765" s="1"/>
      <c r="AJ15765" s="1"/>
      <c r="AK15765" s="1"/>
      <c r="AL15765" s="1"/>
    </row>
    <row r="15766">
      <c r="I15766" s="1"/>
      <c r="J15766" s="1"/>
      <c r="K15766" s="1"/>
      <c r="AA15766" s="1"/>
      <c r="AB15766" s="1"/>
      <c r="AC15766" s="1"/>
      <c r="AJ15766" s="1"/>
      <c r="AK15766" s="1"/>
      <c r="AL15766" s="1"/>
    </row>
    <row r="15767">
      <c r="I15767" s="1"/>
      <c r="J15767" s="1"/>
      <c r="K15767" s="1"/>
      <c r="AA15767" s="1"/>
      <c r="AB15767" s="1"/>
      <c r="AC15767" s="1"/>
      <c r="AJ15767" s="1"/>
      <c r="AK15767" s="1"/>
      <c r="AL15767" s="1"/>
    </row>
    <row r="15768">
      <c r="I15768" s="1"/>
      <c r="J15768" s="1"/>
      <c r="K15768" s="1"/>
      <c r="AA15768" s="1"/>
      <c r="AB15768" s="1"/>
      <c r="AC15768" s="1"/>
      <c r="AJ15768" s="1"/>
      <c r="AK15768" s="1"/>
      <c r="AL15768" s="1"/>
    </row>
    <row r="15769">
      <c r="I15769" s="1"/>
      <c r="J15769" s="1"/>
      <c r="K15769" s="1"/>
      <c r="AA15769" s="1"/>
      <c r="AB15769" s="1"/>
      <c r="AC15769" s="1"/>
      <c r="AJ15769" s="1"/>
      <c r="AK15769" s="1"/>
      <c r="AL15769" s="1"/>
    </row>
    <row r="15770">
      <c r="I15770" s="1"/>
      <c r="J15770" s="1"/>
      <c r="K15770" s="1"/>
      <c r="AA15770" s="1"/>
      <c r="AB15770" s="1"/>
      <c r="AC15770" s="1"/>
      <c r="AJ15770" s="1"/>
      <c r="AK15770" s="1"/>
      <c r="AL15770" s="1"/>
    </row>
    <row r="15771">
      <c r="I15771" s="1"/>
      <c r="J15771" s="1"/>
      <c r="K15771" s="1"/>
      <c r="AA15771" s="1"/>
      <c r="AB15771" s="1"/>
      <c r="AC15771" s="1"/>
      <c r="AJ15771" s="1"/>
      <c r="AK15771" s="1"/>
      <c r="AL15771" s="1"/>
    </row>
    <row r="15772">
      <c r="I15772" s="1"/>
      <c r="J15772" s="1"/>
      <c r="K15772" s="1"/>
      <c r="AA15772" s="1"/>
      <c r="AB15772" s="1"/>
      <c r="AC15772" s="1"/>
      <c r="AJ15772" s="1"/>
      <c r="AK15772" s="1"/>
      <c r="AL15772" s="1"/>
    </row>
    <row r="15773">
      <c r="I15773" s="1"/>
      <c r="J15773" s="1"/>
      <c r="K15773" s="1"/>
      <c r="AA15773" s="1"/>
      <c r="AB15773" s="1"/>
      <c r="AC15773" s="1"/>
      <c r="AJ15773" s="1"/>
      <c r="AK15773" s="1"/>
      <c r="AL15773" s="1"/>
    </row>
    <row r="15774">
      <c r="I15774" s="1"/>
      <c r="J15774" s="1"/>
      <c r="K15774" s="1"/>
      <c r="AA15774" s="1"/>
      <c r="AB15774" s="1"/>
      <c r="AC15774" s="1"/>
      <c r="AJ15774" s="1"/>
      <c r="AK15774" s="1"/>
      <c r="AL15774" s="1"/>
    </row>
    <row r="15775">
      <c r="I15775" s="1"/>
      <c r="J15775" s="1"/>
      <c r="K15775" s="1"/>
      <c r="AA15775" s="1"/>
      <c r="AB15775" s="1"/>
      <c r="AC15775" s="1"/>
      <c r="AJ15775" s="1"/>
      <c r="AK15775" s="1"/>
      <c r="AL15775" s="1"/>
    </row>
    <row r="15776">
      <c r="I15776" s="1"/>
      <c r="J15776" s="1"/>
      <c r="K15776" s="1"/>
      <c r="AA15776" s="1"/>
      <c r="AB15776" s="1"/>
      <c r="AC15776" s="1"/>
      <c r="AJ15776" s="1"/>
      <c r="AK15776" s="1"/>
      <c r="AL15776" s="1"/>
    </row>
    <row r="15777">
      <c r="I15777" s="1"/>
      <c r="J15777" s="1"/>
      <c r="K15777" s="1"/>
      <c r="AA15777" s="1"/>
      <c r="AB15777" s="1"/>
      <c r="AC15777" s="1"/>
      <c r="AJ15777" s="1"/>
      <c r="AK15777" s="1"/>
      <c r="AL15777" s="1"/>
    </row>
    <row r="15778">
      <c r="I15778" s="1"/>
      <c r="J15778" s="1"/>
      <c r="K15778" s="1"/>
      <c r="AA15778" s="1"/>
      <c r="AB15778" s="1"/>
      <c r="AC15778" s="1"/>
      <c r="AJ15778" s="1"/>
      <c r="AK15778" s="1"/>
      <c r="AL15778" s="1"/>
    </row>
    <row r="15779">
      <c r="I15779" s="1"/>
      <c r="J15779" s="1"/>
      <c r="K15779" s="1"/>
      <c r="AA15779" s="1"/>
      <c r="AB15779" s="1"/>
      <c r="AC15779" s="1"/>
      <c r="AJ15779" s="1"/>
      <c r="AK15779" s="1"/>
      <c r="AL15779" s="1"/>
    </row>
    <row r="15780">
      <c r="I15780" s="1"/>
      <c r="J15780" s="1"/>
      <c r="K15780" s="1"/>
      <c r="AA15780" s="1"/>
      <c r="AB15780" s="1"/>
      <c r="AC15780" s="1"/>
      <c r="AJ15780" s="1"/>
      <c r="AK15780" s="1"/>
      <c r="AL15780" s="1"/>
    </row>
    <row r="15781">
      <c r="I15781" s="1"/>
      <c r="J15781" s="1"/>
      <c r="K15781" s="1"/>
      <c r="AA15781" s="1"/>
      <c r="AB15781" s="1"/>
      <c r="AC15781" s="1"/>
      <c r="AJ15781" s="1"/>
      <c r="AK15781" s="1"/>
      <c r="AL15781" s="1"/>
    </row>
    <row r="15782">
      <c r="I15782" s="1"/>
      <c r="J15782" s="1"/>
      <c r="K15782" s="1"/>
      <c r="AA15782" s="1"/>
      <c r="AB15782" s="1"/>
      <c r="AC15782" s="1"/>
      <c r="AJ15782" s="1"/>
      <c r="AK15782" s="1"/>
      <c r="AL15782" s="1"/>
    </row>
    <row r="15783">
      <c r="I15783" s="1"/>
      <c r="J15783" s="1"/>
      <c r="K15783" s="1"/>
      <c r="AA15783" s="1"/>
      <c r="AB15783" s="1"/>
      <c r="AC15783" s="1"/>
      <c r="AJ15783" s="1"/>
      <c r="AK15783" s="1"/>
      <c r="AL15783" s="1"/>
    </row>
    <row r="15784">
      <c r="I15784" s="1"/>
      <c r="J15784" s="1"/>
      <c r="K15784" s="1"/>
      <c r="AA15784" s="1"/>
      <c r="AB15784" s="1"/>
      <c r="AC15784" s="1"/>
      <c r="AJ15784" s="1"/>
      <c r="AK15784" s="1"/>
      <c r="AL15784" s="1"/>
    </row>
    <row r="15785">
      <c r="I15785" s="1"/>
      <c r="J15785" s="1"/>
      <c r="K15785" s="1"/>
      <c r="AA15785" s="1"/>
      <c r="AB15785" s="1"/>
      <c r="AC15785" s="1"/>
      <c r="AJ15785" s="1"/>
      <c r="AK15785" s="1"/>
      <c r="AL15785" s="1"/>
    </row>
    <row r="15786">
      <c r="I15786" s="1"/>
      <c r="J15786" s="1"/>
      <c r="K15786" s="1"/>
      <c r="AA15786" s="1"/>
      <c r="AB15786" s="1"/>
      <c r="AC15786" s="1"/>
      <c r="AJ15786" s="1"/>
      <c r="AK15786" s="1"/>
      <c r="AL15786" s="1"/>
    </row>
    <row r="15787">
      <c r="I15787" s="1"/>
      <c r="J15787" s="1"/>
      <c r="K15787" s="1"/>
      <c r="AA15787" s="1"/>
      <c r="AB15787" s="1"/>
      <c r="AC15787" s="1"/>
      <c r="AJ15787" s="1"/>
      <c r="AK15787" s="1"/>
      <c r="AL15787" s="1"/>
    </row>
    <row r="15788">
      <c r="I15788" s="1"/>
      <c r="J15788" s="1"/>
      <c r="K15788" s="1"/>
      <c r="AA15788" s="1"/>
      <c r="AB15788" s="1"/>
      <c r="AC15788" s="1"/>
      <c r="AJ15788" s="1"/>
      <c r="AK15788" s="1"/>
      <c r="AL15788" s="1"/>
    </row>
    <row r="15789">
      <c r="I15789" s="1"/>
      <c r="J15789" s="1"/>
      <c r="K15789" s="1"/>
      <c r="AA15789" s="1"/>
      <c r="AB15789" s="1"/>
      <c r="AC15789" s="1"/>
      <c r="AJ15789" s="1"/>
      <c r="AK15789" s="1"/>
      <c r="AL15789" s="1"/>
    </row>
    <row r="15790">
      <c r="I15790" s="1"/>
      <c r="J15790" s="1"/>
      <c r="K15790" s="1"/>
      <c r="AA15790" s="1"/>
      <c r="AB15790" s="1"/>
      <c r="AC15790" s="1"/>
      <c r="AJ15790" s="1"/>
      <c r="AK15790" s="1"/>
      <c r="AL15790" s="1"/>
    </row>
    <row r="15791">
      <c r="I15791" s="1"/>
      <c r="J15791" s="1"/>
      <c r="K15791" s="1"/>
      <c r="AA15791" s="1"/>
      <c r="AB15791" s="1"/>
      <c r="AC15791" s="1"/>
      <c r="AJ15791" s="1"/>
      <c r="AK15791" s="1"/>
      <c r="AL15791" s="1"/>
    </row>
    <row r="15792">
      <c r="I15792" s="1"/>
      <c r="J15792" s="1"/>
      <c r="K15792" s="1"/>
      <c r="AA15792" s="1"/>
      <c r="AB15792" s="1"/>
      <c r="AC15792" s="1"/>
      <c r="AJ15792" s="1"/>
      <c r="AK15792" s="1"/>
      <c r="AL15792" s="1"/>
    </row>
    <row r="15793">
      <c r="I15793" s="1"/>
      <c r="J15793" s="1"/>
      <c r="K15793" s="1"/>
      <c r="AA15793" s="1"/>
      <c r="AB15793" s="1"/>
      <c r="AC15793" s="1"/>
      <c r="AJ15793" s="1"/>
      <c r="AK15793" s="1"/>
      <c r="AL15793" s="1"/>
    </row>
    <row r="15794">
      <c r="I15794" s="1"/>
      <c r="J15794" s="1"/>
      <c r="K15794" s="1"/>
      <c r="AA15794" s="1"/>
      <c r="AB15794" s="1"/>
      <c r="AC15794" s="1"/>
      <c r="AJ15794" s="1"/>
      <c r="AK15794" s="1"/>
      <c r="AL15794" s="1"/>
    </row>
    <row r="15795">
      <c r="I15795" s="1"/>
      <c r="J15795" s="1"/>
      <c r="K15795" s="1"/>
      <c r="AA15795" s="1"/>
      <c r="AB15795" s="1"/>
      <c r="AC15795" s="1"/>
      <c r="AJ15795" s="1"/>
      <c r="AK15795" s="1"/>
      <c r="AL15795" s="1"/>
    </row>
    <row r="15796">
      <c r="I15796" s="1"/>
      <c r="J15796" s="1"/>
      <c r="K15796" s="1"/>
      <c r="AA15796" s="1"/>
      <c r="AB15796" s="1"/>
      <c r="AC15796" s="1"/>
      <c r="AJ15796" s="1"/>
      <c r="AK15796" s="1"/>
      <c r="AL15796" s="1"/>
    </row>
    <row r="15797">
      <c r="I15797" s="1"/>
      <c r="J15797" s="1"/>
      <c r="K15797" s="1"/>
      <c r="AA15797" s="1"/>
      <c r="AB15797" s="1"/>
      <c r="AC15797" s="1"/>
      <c r="AJ15797" s="1"/>
      <c r="AK15797" s="1"/>
      <c r="AL15797" s="1"/>
    </row>
    <row r="15798">
      <c r="I15798" s="1"/>
      <c r="J15798" s="1"/>
      <c r="K15798" s="1"/>
      <c r="AA15798" s="1"/>
      <c r="AB15798" s="1"/>
      <c r="AC15798" s="1"/>
      <c r="AJ15798" s="1"/>
      <c r="AK15798" s="1"/>
      <c r="AL15798" s="1"/>
    </row>
    <row r="15799">
      <c r="I15799" s="1"/>
      <c r="J15799" s="1"/>
      <c r="K15799" s="1"/>
      <c r="AA15799" s="1"/>
      <c r="AB15799" s="1"/>
      <c r="AC15799" s="1"/>
      <c r="AJ15799" s="1"/>
      <c r="AK15799" s="1"/>
      <c r="AL15799" s="1"/>
    </row>
    <row r="15800">
      <c r="I15800" s="1"/>
      <c r="J15800" s="1"/>
      <c r="K15800" s="1"/>
      <c r="AA15800" s="1"/>
      <c r="AB15800" s="1"/>
      <c r="AC15800" s="1"/>
      <c r="AJ15800" s="1"/>
      <c r="AK15800" s="1"/>
      <c r="AL15800" s="1"/>
    </row>
    <row r="15801">
      <c r="I15801" s="1"/>
      <c r="J15801" s="1"/>
      <c r="K15801" s="1"/>
      <c r="AA15801" s="1"/>
      <c r="AB15801" s="1"/>
      <c r="AC15801" s="1"/>
      <c r="AJ15801" s="1"/>
      <c r="AK15801" s="1"/>
      <c r="AL15801" s="1"/>
    </row>
    <row r="15802">
      <c r="I15802" s="1"/>
      <c r="J15802" s="1"/>
      <c r="K15802" s="1"/>
      <c r="AA15802" s="1"/>
      <c r="AB15802" s="1"/>
      <c r="AC15802" s="1"/>
      <c r="AJ15802" s="1"/>
      <c r="AK15802" s="1"/>
      <c r="AL15802" s="1"/>
    </row>
    <row r="15803">
      <c r="I15803" s="1"/>
      <c r="J15803" s="1"/>
      <c r="K15803" s="1"/>
      <c r="AA15803" s="1"/>
      <c r="AB15803" s="1"/>
      <c r="AC15803" s="1"/>
      <c r="AJ15803" s="1"/>
      <c r="AK15803" s="1"/>
      <c r="AL15803" s="1"/>
    </row>
    <row r="15804">
      <c r="I15804" s="1"/>
      <c r="J15804" s="1"/>
      <c r="K15804" s="1"/>
      <c r="AA15804" s="1"/>
      <c r="AB15804" s="1"/>
      <c r="AC15804" s="1"/>
      <c r="AJ15804" s="1"/>
      <c r="AK15804" s="1"/>
      <c r="AL15804" s="1"/>
    </row>
    <row r="15805">
      <c r="I15805" s="1"/>
      <c r="J15805" s="1"/>
      <c r="K15805" s="1"/>
      <c r="AA15805" s="1"/>
      <c r="AB15805" s="1"/>
      <c r="AC15805" s="1"/>
      <c r="AJ15805" s="1"/>
      <c r="AK15805" s="1"/>
      <c r="AL15805" s="1"/>
    </row>
    <row r="15806">
      <c r="I15806" s="1"/>
      <c r="J15806" s="1"/>
      <c r="K15806" s="1"/>
      <c r="AA15806" s="1"/>
      <c r="AB15806" s="1"/>
      <c r="AC15806" s="1"/>
      <c r="AJ15806" s="1"/>
      <c r="AK15806" s="1"/>
      <c r="AL15806" s="1"/>
    </row>
    <row r="15807">
      <c r="I15807" s="1"/>
      <c r="J15807" s="1"/>
      <c r="K15807" s="1"/>
      <c r="AA15807" s="1"/>
      <c r="AB15807" s="1"/>
      <c r="AC15807" s="1"/>
      <c r="AJ15807" s="1"/>
      <c r="AK15807" s="1"/>
      <c r="AL15807" s="1"/>
    </row>
    <row r="15808">
      <c r="I15808" s="1"/>
      <c r="J15808" s="1"/>
      <c r="K15808" s="1"/>
      <c r="AA15808" s="1"/>
      <c r="AB15808" s="1"/>
      <c r="AC15808" s="1"/>
      <c r="AJ15808" s="1"/>
      <c r="AK15808" s="1"/>
      <c r="AL15808" s="1"/>
    </row>
    <row r="15809">
      <c r="I15809" s="1"/>
      <c r="J15809" s="1"/>
      <c r="K15809" s="1"/>
      <c r="AA15809" s="1"/>
      <c r="AB15809" s="1"/>
      <c r="AC15809" s="1"/>
      <c r="AJ15809" s="1"/>
      <c r="AK15809" s="1"/>
      <c r="AL15809" s="1"/>
    </row>
    <row r="15810">
      <c r="I15810" s="1"/>
      <c r="J15810" s="1"/>
      <c r="K15810" s="1"/>
      <c r="AA15810" s="1"/>
      <c r="AB15810" s="1"/>
      <c r="AC15810" s="1"/>
      <c r="AJ15810" s="1"/>
      <c r="AK15810" s="1"/>
      <c r="AL15810" s="1"/>
    </row>
    <row r="15811">
      <c r="I15811" s="1"/>
      <c r="J15811" s="1"/>
      <c r="K15811" s="1"/>
      <c r="AA15811" s="1"/>
      <c r="AB15811" s="1"/>
      <c r="AC15811" s="1"/>
      <c r="AJ15811" s="1"/>
      <c r="AK15811" s="1"/>
      <c r="AL15811" s="1"/>
    </row>
    <row r="15812">
      <c r="I15812" s="1"/>
      <c r="J15812" s="1"/>
      <c r="K15812" s="1"/>
      <c r="AA15812" s="1"/>
      <c r="AB15812" s="1"/>
      <c r="AC15812" s="1"/>
      <c r="AJ15812" s="1"/>
      <c r="AK15812" s="1"/>
      <c r="AL15812" s="1"/>
    </row>
    <row r="15813">
      <c r="I15813" s="1"/>
      <c r="J15813" s="1"/>
      <c r="K15813" s="1"/>
      <c r="AA15813" s="1"/>
      <c r="AB15813" s="1"/>
      <c r="AC15813" s="1"/>
      <c r="AJ15813" s="1"/>
      <c r="AK15813" s="1"/>
      <c r="AL15813" s="1"/>
    </row>
    <row r="15814">
      <c r="I15814" s="1"/>
      <c r="J15814" s="1"/>
      <c r="K15814" s="1"/>
      <c r="AA15814" s="1"/>
      <c r="AB15814" s="1"/>
      <c r="AC15814" s="1"/>
      <c r="AJ15814" s="1"/>
      <c r="AK15814" s="1"/>
      <c r="AL15814" s="1"/>
    </row>
    <row r="15815">
      <c r="I15815" s="1"/>
      <c r="J15815" s="1"/>
      <c r="K15815" s="1"/>
      <c r="AA15815" s="1"/>
      <c r="AB15815" s="1"/>
      <c r="AC15815" s="1"/>
      <c r="AJ15815" s="1"/>
      <c r="AK15815" s="1"/>
      <c r="AL15815" s="1"/>
    </row>
    <row r="15816">
      <c r="I15816" s="1"/>
      <c r="J15816" s="1"/>
      <c r="K15816" s="1"/>
      <c r="AA15816" s="1"/>
      <c r="AB15816" s="1"/>
      <c r="AC15816" s="1"/>
      <c r="AJ15816" s="1"/>
      <c r="AK15816" s="1"/>
      <c r="AL15816" s="1"/>
    </row>
    <row r="15817">
      <c r="I15817" s="1"/>
      <c r="J15817" s="1"/>
      <c r="K15817" s="1"/>
      <c r="AA15817" s="1"/>
      <c r="AB15817" s="1"/>
      <c r="AC15817" s="1"/>
      <c r="AJ15817" s="1"/>
      <c r="AK15817" s="1"/>
      <c r="AL15817" s="1"/>
    </row>
    <row r="15818">
      <c r="I15818" s="1"/>
      <c r="J15818" s="1"/>
      <c r="K15818" s="1"/>
      <c r="AA15818" s="1"/>
      <c r="AB15818" s="1"/>
      <c r="AC15818" s="1"/>
      <c r="AJ15818" s="1"/>
      <c r="AK15818" s="1"/>
      <c r="AL15818" s="1"/>
    </row>
    <row r="15819">
      <c r="I15819" s="1"/>
      <c r="J15819" s="1"/>
      <c r="K15819" s="1"/>
      <c r="AA15819" s="1"/>
      <c r="AB15819" s="1"/>
      <c r="AC15819" s="1"/>
      <c r="AJ15819" s="1"/>
      <c r="AK15819" s="1"/>
      <c r="AL15819" s="1"/>
    </row>
    <row r="15820">
      <c r="I15820" s="1"/>
      <c r="J15820" s="1"/>
      <c r="K15820" s="1"/>
      <c r="AA15820" s="1"/>
      <c r="AB15820" s="1"/>
      <c r="AC15820" s="1"/>
      <c r="AJ15820" s="1"/>
      <c r="AK15820" s="1"/>
      <c r="AL15820" s="1"/>
    </row>
    <row r="15821">
      <c r="I15821" s="1"/>
      <c r="J15821" s="1"/>
      <c r="K15821" s="1"/>
      <c r="AA15821" s="1"/>
      <c r="AB15821" s="1"/>
      <c r="AC15821" s="1"/>
      <c r="AJ15821" s="1"/>
      <c r="AK15821" s="1"/>
      <c r="AL15821" s="1"/>
    </row>
    <row r="15822">
      <c r="I15822" s="1"/>
      <c r="J15822" s="1"/>
      <c r="K15822" s="1"/>
      <c r="AA15822" s="1"/>
      <c r="AB15822" s="1"/>
      <c r="AC15822" s="1"/>
      <c r="AJ15822" s="1"/>
      <c r="AK15822" s="1"/>
      <c r="AL15822" s="1"/>
    </row>
    <row r="15823">
      <c r="I15823" s="1"/>
      <c r="J15823" s="1"/>
      <c r="K15823" s="1"/>
      <c r="AA15823" s="1"/>
      <c r="AB15823" s="1"/>
      <c r="AC15823" s="1"/>
      <c r="AJ15823" s="1"/>
      <c r="AK15823" s="1"/>
      <c r="AL15823" s="1"/>
    </row>
    <row r="15824">
      <c r="I15824" s="1"/>
      <c r="J15824" s="1"/>
      <c r="K15824" s="1"/>
      <c r="AA15824" s="1"/>
      <c r="AB15824" s="1"/>
      <c r="AC15824" s="1"/>
      <c r="AJ15824" s="1"/>
      <c r="AK15824" s="1"/>
      <c r="AL15824" s="1"/>
    </row>
    <row r="15825">
      <c r="I15825" s="1"/>
      <c r="J15825" s="1"/>
      <c r="K15825" s="1"/>
      <c r="AA15825" s="1"/>
      <c r="AB15825" s="1"/>
      <c r="AC15825" s="1"/>
      <c r="AJ15825" s="1"/>
      <c r="AK15825" s="1"/>
      <c r="AL15825" s="1"/>
    </row>
    <row r="15826">
      <c r="I15826" s="1"/>
      <c r="J15826" s="1"/>
      <c r="K15826" s="1"/>
      <c r="AA15826" s="1"/>
      <c r="AB15826" s="1"/>
      <c r="AC15826" s="1"/>
      <c r="AJ15826" s="1"/>
      <c r="AK15826" s="1"/>
      <c r="AL15826" s="1"/>
    </row>
    <row r="15827">
      <c r="I15827" s="1"/>
      <c r="J15827" s="1"/>
      <c r="K15827" s="1"/>
      <c r="AA15827" s="1"/>
      <c r="AB15827" s="1"/>
      <c r="AC15827" s="1"/>
      <c r="AJ15827" s="1"/>
      <c r="AK15827" s="1"/>
      <c r="AL15827" s="1"/>
    </row>
    <row r="15828">
      <c r="I15828" s="1"/>
      <c r="J15828" s="1"/>
      <c r="K15828" s="1"/>
      <c r="AA15828" s="1"/>
      <c r="AB15828" s="1"/>
      <c r="AC15828" s="1"/>
      <c r="AJ15828" s="1"/>
      <c r="AK15828" s="1"/>
      <c r="AL15828" s="1"/>
    </row>
    <row r="15829">
      <c r="I15829" s="1"/>
      <c r="J15829" s="1"/>
      <c r="K15829" s="1"/>
      <c r="AA15829" s="1"/>
      <c r="AB15829" s="1"/>
      <c r="AC15829" s="1"/>
      <c r="AJ15829" s="1"/>
      <c r="AK15829" s="1"/>
      <c r="AL15829" s="1"/>
    </row>
    <row r="15830">
      <c r="I15830" s="1"/>
      <c r="J15830" s="1"/>
      <c r="K15830" s="1"/>
      <c r="AA15830" s="1"/>
      <c r="AB15830" s="1"/>
      <c r="AC15830" s="1"/>
      <c r="AJ15830" s="1"/>
      <c r="AK15830" s="1"/>
      <c r="AL15830" s="1"/>
    </row>
    <row r="15831">
      <c r="I15831" s="1"/>
      <c r="J15831" s="1"/>
      <c r="K15831" s="1"/>
      <c r="AA15831" s="1"/>
      <c r="AB15831" s="1"/>
      <c r="AC15831" s="1"/>
      <c r="AJ15831" s="1"/>
      <c r="AK15831" s="1"/>
      <c r="AL15831" s="1"/>
    </row>
    <row r="15832">
      <c r="I15832" s="1"/>
      <c r="J15832" s="1"/>
      <c r="K15832" s="1"/>
      <c r="AA15832" s="1"/>
      <c r="AB15832" s="1"/>
      <c r="AC15832" s="1"/>
      <c r="AJ15832" s="1"/>
      <c r="AK15832" s="1"/>
      <c r="AL15832" s="1"/>
    </row>
    <row r="15833">
      <c r="I15833" s="1"/>
      <c r="J15833" s="1"/>
      <c r="K15833" s="1"/>
      <c r="AA15833" s="1"/>
      <c r="AB15833" s="1"/>
      <c r="AC15833" s="1"/>
      <c r="AJ15833" s="1"/>
      <c r="AK15833" s="1"/>
      <c r="AL15833" s="1"/>
    </row>
    <row r="15834">
      <c r="I15834" s="1"/>
      <c r="J15834" s="1"/>
      <c r="K15834" s="1"/>
      <c r="AA15834" s="1"/>
      <c r="AB15834" s="1"/>
      <c r="AC15834" s="1"/>
      <c r="AJ15834" s="1"/>
      <c r="AK15834" s="1"/>
      <c r="AL15834" s="1"/>
    </row>
    <row r="15835">
      <c r="I15835" s="1"/>
      <c r="J15835" s="1"/>
      <c r="K15835" s="1"/>
      <c r="AA15835" s="1"/>
      <c r="AB15835" s="1"/>
      <c r="AC15835" s="1"/>
      <c r="AJ15835" s="1"/>
      <c r="AK15835" s="1"/>
      <c r="AL15835" s="1"/>
    </row>
    <row r="15836">
      <c r="I15836" s="1"/>
      <c r="J15836" s="1"/>
      <c r="K15836" s="1"/>
      <c r="AA15836" s="1"/>
      <c r="AB15836" s="1"/>
      <c r="AC15836" s="1"/>
      <c r="AJ15836" s="1"/>
      <c r="AK15836" s="1"/>
      <c r="AL15836" s="1"/>
    </row>
    <row r="15837">
      <c r="I15837" s="1"/>
      <c r="J15837" s="1"/>
      <c r="K15837" s="1"/>
      <c r="AA15837" s="1"/>
      <c r="AB15837" s="1"/>
      <c r="AC15837" s="1"/>
      <c r="AJ15837" s="1"/>
      <c r="AK15837" s="1"/>
      <c r="AL15837" s="1"/>
    </row>
    <row r="15838">
      <c r="I15838" s="1"/>
      <c r="J15838" s="1"/>
      <c r="K15838" s="1"/>
      <c r="AA15838" s="1"/>
      <c r="AB15838" s="1"/>
      <c r="AC15838" s="1"/>
      <c r="AJ15838" s="1"/>
      <c r="AK15838" s="1"/>
      <c r="AL15838" s="1"/>
    </row>
    <row r="15839">
      <c r="I15839" s="1"/>
      <c r="J15839" s="1"/>
      <c r="K15839" s="1"/>
      <c r="AA15839" s="1"/>
      <c r="AB15839" s="1"/>
      <c r="AC15839" s="1"/>
      <c r="AJ15839" s="1"/>
      <c r="AK15839" s="1"/>
      <c r="AL15839" s="1"/>
    </row>
    <row r="15840">
      <c r="I15840" s="1"/>
      <c r="J15840" s="1"/>
      <c r="K15840" s="1"/>
      <c r="AA15840" s="1"/>
      <c r="AB15840" s="1"/>
      <c r="AC15840" s="1"/>
      <c r="AJ15840" s="1"/>
      <c r="AK15840" s="1"/>
      <c r="AL15840" s="1"/>
    </row>
    <row r="15841">
      <c r="I15841" s="1"/>
      <c r="J15841" s="1"/>
      <c r="K15841" s="1"/>
      <c r="AA15841" s="1"/>
      <c r="AB15841" s="1"/>
      <c r="AC15841" s="1"/>
      <c r="AJ15841" s="1"/>
      <c r="AK15841" s="1"/>
      <c r="AL15841" s="1"/>
    </row>
    <row r="15842">
      <c r="I15842" s="1"/>
      <c r="J15842" s="1"/>
      <c r="K15842" s="1"/>
      <c r="AA15842" s="1"/>
      <c r="AB15842" s="1"/>
      <c r="AC15842" s="1"/>
      <c r="AJ15842" s="1"/>
      <c r="AK15842" s="1"/>
      <c r="AL15842" s="1"/>
    </row>
    <row r="15843">
      <c r="I15843" s="1"/>
      <c r="J15843" s="1"/>
      <c r="K15843" s="1"/>
      <c r="AA15843" s="1"/>
      <c r="AB15843" s="1"/>
      <c r="AC15843" s="1"/>
      <c r="AJ15843" s="1"/>
      <c r="AK15843" s="1"/>
      <c r="AL15843" s="1"/>
    </row>
    <row r="15844">
      <c r="I15844" s="1"/>
      <c r="J15844" s="1"/>
      <c r="K15844" s="1"/>
      <c r="AA15844" s="1"/>
      <c r="AB15844" s="1"/>
      <c r="AC15844" s="1"/>
      <c r="AJ15844" s="1"/>
      <c r="AK15844" s="1"/>
      <c r="AL15844" s="1"/>
    </row>
    <row r="15845">
      <c r="I15845" s="1"/>
      <c r="J15845" s="1"/>
      <c r="K15845" s="1"/>
      <c r="AA15845" s="1"/>
      <c r="AB15845" s="1"/>
      <c r="AC15845" s="1"/>
      <c r="AJ15845" s="1"/>
      <c r="AK15845" s="1"/>
      <c r="AL15845" s="1"/>
    </row>
    <row r="15846">
      <c r="I15846" s="1"/>
      <c r="J15846" s="1"/>
      <c r="K15846" s="1"/>
      <c r="AA15846" s="1"/>
      <c r="AB15846" s="1"/>
      <c r="AC15846" s="1"/>
      <c r="AJ15846" s="1"/>
      <c r="AK15846" s="1"/>
      <c r="AL15846" s="1"/>
    </row>
    <row r="15847">
      <c r="I15847" s="1"/>
      <c r="J15847" s="1"/>
      <c r="K15847" s="1"/>
      <c r="AA15847" s="1"/>
      <c r="AB15847" s="1"/>
      <c r="AC15847" s="1"/>
      <c r="AJ15847" s="1"/>
      <c r="AK15847" s="1"/>
      <c r="AL15847" s="1"/>
    </row>
    <row r="15848">
      <c r="I15848" s="1"/>
      <c r="J15848" s="1"/>
      <c r="K15848" s="1"/>
      <c r="AA15848" s="1"/>
      <c r="AB15848" s="1"/>
      <c r="AC15848" s="1"/>
      <c r="AJ15848" s="1"/>
      <c r="AK15848" s="1"/>
      <c r="AL15848" s="1"/>
    </row>
    <row r="15849">
      <c r="I15849" s="1"/>
      <c r="J15849" s="1"/>
      <c r="K15849" s="1"/>
      <c r="AA15849" s="1"/>
      <c r="AB15849" s="1"/>
      <c r="AC15849" s="1"/>
      <c r="AJ15849" s="1"/>
      <c r="AK15849" s="1"/>
      <c r="AL15849" s="1"/>
    </row>
    <row r="15850">
      <c r="I15850" s="1"/>
      <c r="J15850" s="1"/>
      <c r="K15850" s="1"/>
      <c r="AA15850" s="1"/>
      <c r="AB15850" s="1"/>
      <c r="AC15850" s="1"/>
      <c r="AJ15850" s="1"/>
      <c r="AK15850" s="1"/>
      <c r="AL15850" s="1"/>
    </row>
    <row r="15851">
      <c r="I15851" s="1"/>
      <c r="J15851" s="1"/>
      <c r="K15851" s="1"/>
      <c r="AA15851" s="1"/>
      <c r="AB15851" s="1"/>
      <c r="AC15851" s="1"/>
      <c r="AJ15851" s="1"/>
      <c r="AK15851" s="1"/>
      <c r="AL15851" s="1"/>
    </row>
    <row r="15852">
      <c r="I15852" s="1"/>
      <c r="J15852" s="1"/>
      <c r="K15852" s="1"/>
      <c r="AA15852" s="1"/>
      <c r="AB15852" s="1"/>
      <c r="AC15852" s="1"/>
      <c r="AJ15852" s="1"/>
      <c r="AK15852" s="1"/>
      <c r="AL15852" s="1"/>
    </row>
    <row r="15853">
      <c r="I15853" s="1"/>
      <c r="J15853" s="1"/>
      <c r="K15853" s="1"/>
      <c r="AA15853" s="1"/>
      <c r="AB15853" s="1"/>
      <c r="AC15853" s="1"/>
      <c r="AJ15853" s="1"/>
      <c r="AK15853" s="1"/>
      <c r="AL15853" s="1"/>
    </row>
    <row r="15854">
      <c r="I15854" s="1"/>
      <c r="J15854" s="1"/>
      <c r="K15854" s="1"/>
      <c r="AA15854" s="1"/>
      <c r="AB15854" s="1"/>
      <c r="AC15854" s="1"/>
      <c r="AJ15854" s="1"/>
      <c r="AK15854" s="1"/>
      <c r="AL15854" s="1"/>
    </row>
    <row r="15855">
      <c r="I15855" s="1"/>
      <c r="J15855" s="1"/>
      <c r="K15855" s="1"/>
      <c r="AA15855" s="1"/>
      <c r="AB15855" s="1"/>
      <c r="AC15855" s="1"/>
      <c r="AJ15855" s="1"/>
      <c r="AK15855" s="1"/>
      <c r="AL15855" s="1"/>
    </row>
    <row r="15856">
      <c r="I15856" s="1"/>
      <c r="J15856" s="1"/>
      <c r="K15856" s="1"/>
      <c r="AA15856" s="1"/>
      <c r="AB15856" s="1"/>
      <c r="AC15856" s="1"/>
      <c r="AJ15856" s="1"/>
      <c r="AK15856" s="1"/>
      <c r="AL15856" s="1"/>
    </row>
    <row r="15857">
      <c r="I15857" s="1"/>
      <c r="J15857" s="1"/>
      <c r="K15857" s="1"/>
      <c r="AA15857" s="1"/>
      <c r="AB15857" s="1"/>
      <c r="AC15857" s="1"/>
      <c r="AJ15857" s="1"/>
      <c r="AK15857" s="1"/>
      <c r="AL15857" s="1"/>
    </row>
    <row r="15858">
      <c r="I15858" s="1"/>
      <c r="J15858" s="1"/>
      <c r="K15858" s="1"/>
      <c r="AA15858" s="1"/>
      <c r="AB15858" s="1"/>
      <c r="AC15858" s="1"/>
      <c r="AJ15858" s="1"/>
      <c r="AK15858" s="1"/>
      <c r="AL15858" s="1"/>
    </row>
    <row r="15859">
      <c r="I15859" s="1"/>
      <c r="J15859" s="1"/>
      <c r="K15859" s="1"/>
      <c r="AA15859" s="1"/>
      <c r="AB15859" s="1"/>
      <c r="AC15859" s="1"/>
      <c r="AJ15859" s="1"/>
      <c r="AK15859" s="1"/>
      <c r="AL15859" s="1"/>
    </row>
    <row r="15860">
      <c r="I15860" s="1"/>
      <c r="J15860" s="1"/>
      <c r="K15860" s="1"/>
      <c r="AA15860" s="1"/>
      <c r="AB15860" s="1"/>
      <c r="AC15860" s="1"/>
      <c r="AJ15860" s="1"/>
      <c r="AK15860" s="1"/>
      <c r="AL15860" s="1"/>
    </row>
    <row r="15861">
      <c r="I15861" s="1"/>
      <c r="J15861" s="1"/>
      <c r="K15861" s="1"/>
      <c r="AA15861" s="1"/>
      <c r="AB15861" s="1"/>
      <c r="AC15861" s="1"/>
      <c r="AJ15861" s="1"/>
      <c r="AK15861" s="1"/>
      <c r="AL15861" s="1"/>
    </row>
    <row r="15862">
      <c r="I15862" s="1"/>
      <c r="J15862" s="1"/>
      <c r="K15862" s="1"/>
      <c r="AA15862" s="1"/>
      <c r="AB15862" s="1"/>
      <c r="AC15862" s="1"/>
      <c r="AJ15862" s="1"/>
      <c r="AK15862" s="1"/>
      <c r="AL15862" s="1"/>
    </row>
    <row r="15863">
      <c r="I15863" s="1"/>
      <c r="J15863" s="1"/>
      <c r="K15863" s="1"/>
      <c r="AA15863" s="1"/>
      <c r="AB15863" s="1"/>
      <c r="AC15863" s="1"/>
      <c r="AJ15863" s="1"/>
      <c r="AK15863" s="1"/>
      <c r="AL15863" s="1"/>
    </row>
    <row r="15864">
      <c r="I15864" s="1"/>
      <c r="J15864" s="1"/>
      <c r="K15864" s="1"/>
      <c r="AA15864" s="1"/>
      <c r="AB15864" s="1"/>
      <c r="AC15864" s="1"/>
      <c r="AJ15864" s="1"/>
      <c r="AK15864" s="1"/>
      <c r="AL15864" s="1"/>
    </row>
    <row r="15865">
      <c r="I15865" s="1"/>
      <c r="J15865" s="1"/>
      <c r="K15865" s="1"/>
      <c r="AA15865" s="1"/>
      <c r="AB15865" s="1"/>
      <c r="AC15865" s="1"/>
      <c r="AJ15865" s="1"/>
      <c r="AK15865" s="1"/>
      <c r="AL15865" s="1"/>
    </row>
    <row r="15866">
      <c r="I15866" s="1"/>
      <c r="J15866" s="1"/>
      <c r="K15866" s="1"/>
      <c r="AA15866" s="1"/>
      <c r="AB15866" s="1"/>
      <c r="AC15866" s="1"/>
      <c r="AJ15866" s="1"/>
      <c r="AK15866" s="1"/>
      <c r="AL15866" s="1"/>
    </row>
    <row r="15867">
      <c r="I15867" s="1"/>
      <c r="J15867" s="1"/>
      <c r="K15867" s="1"/>
      <c r="AA15867" s="1"/>
      <c r="AB15867" s="1"/>
      <c r="AC15867" s="1"/>
      <c r="AJ15867" s="1"/>
      <c r="AK15867" s="1"/>
      <c r="AL15867" s="1"/>
    </row>
    <row r="15868">
      <c r="I15868" s="1"/>
      <c r="J15868" s="1"/>
      <c r="K15868" s="1"/>
      <c r="AA15868" s="1"/>
      <c r="AB15868" s="1"/>
      <c r="AC15868" s="1"/>
      <c r="AJ15868" s="1"/>
      <c r="AK15868" s="1"/>
      <c r="AL15868" s="1"/>
    </row>
    <row r="15869">
      <c r="I15869" s="1"/>
      <c r="J15869" s="1"/>
      <c r="K15869" s="1"/>
      <c r="AA15869" s="1"/>
      <c r="AB15869" s="1"/>
      <c r="AC15869" s="1"/>
      <c r="AJ15869" s="1"/>
      <c r="AK15869" s="1"/>
      <c r="AL15869" s="1"/>
    </row>
    <row r="15870">
      <c r="I15870" s="1"/>
      <c r="J15870" s="1"/>
      <c r="K15870" s="1"/>
      <c r="AA15870" s="1"/>
      <c r="AB15870" s="1"/>
      <c r="AC15870" s="1"/>
      <c r="AJ15870" s="1"/>
      <c r="AK15870" s="1"/>
      <c r="AL15870" s="1"/>
    </row>
    <row r="15871">
      <c r="I15871" s="1"/>
      <c r="J15871" s="1"/>
      <c r="K15871" s="1"/>
      <c r="AA15871" s="1"/>
      <c r="AB15871" s="1"/>
      <c r="AC15871" s="1"/>
      <c r="AJ15871" s="1"/>
      <c r="AK15871" s="1"/>
      <c r="AL15871" s="1"/>
    </row>
    <row r="15872">
      <c r="I15872" s="1"/>
      <c r="J15872" s="1"/>
      <c r="K15872" s="1"/>
      <c r="AA15872" s="1"/>
      <c r="AB15872" s="1"/>
      <c r="AC15872" s="1"/>
      <c r="AJ15872" s="1"/>
      <c r="AK15872" s="1"/>
      <c r="AL15872" s="1"/>
    </row>
    <row r="15873">
      <c r="I15873" s="1"/>
      <c r="J15873" s="1"/>
      <c r="K15873" s="1"/>
      <c r="AA15873" s="1"/>
      <c r="AB15873" s="1"/>
      <c r="AC15873" s="1"/>
      <c r="AJ15873" s="1"/>
      <c r="AK15873" s="1"/>
      <c r="AL15873" s="1"/>
    </row>
    <row r="15874">
      <c r="I15874" s="1"/>
      <c r="J15874" s="1"/>
      <c r="K15874" s="1"/>
      <c r="AA15874" s="1"/>
      <c r="AB15874" s="1"/>
      <c r="AC15874" s="1"/>
      <c r="AJ15874" s="1"/>
      <c r="AK15874" s="1"/>
      <c r="AL15874" s="1"/>
    </row>
    <row r="15875">
      <c r="I15875" s="1"/>
      <c r="J15875" s="1"/>
      <c r="K15875" s="1"/>
      <c r="AA15875" s="1"/>
      <c r="AB15875" s="1"/>
      <c r="AC15875" s="1"/>
      <c r="AJ15875" s="1"/>
      <c r="AK15875" s="1"/>
      <c r="AL15875" s="1"/>
    </row>
    <row r="15876">
      <c r="I15876" s="1"/>
      <c r="J15876" s="1"/>
      <c r="K15876" s="1"/>
      <c r="AA15876" s="1"/>
      <c r="AB15876" s="1"/>
      <c r="AC15876" s="1"/>
      <c r="AJ15876" s="1"/>
      <c r="AK15876" s="1"/>
      <c r="AL15876" s="1"/>
    </row>
    <row r="15877">
      <c r="I15877" s="1"/>
      <c r="J15877" s="1"/>
      <c r="K15877" s="1"/>
      <c r="AA15877" s="1"/>
      <c r="AB15877" s="1"/>
      <c r="AC15877" s="1"/>
      <c r="AJ15877" s="1"/>
      <c r="AK15877" s="1"/>
      <c r="AL15877" s="1"/>
    </row>
    <row r="15878">
      <c r="I15878" s="1"/>
      <c r="J15878" s="1"/>
      <c r="K15878" s="1"/>
      <c r="AA15878" s="1"/>
      <c r="AB15878" s="1"/>
      <c r="AC15878" s="1"/>
      <c r="AJ15878" s="1"/>
      <c r="AK15878" s="1"/>
      <c r="AL15878" s="1"/>
    </row>
    <row r="15879">
      <c r="I15879" s="1"/>
      <c r="J15879" s="1"/>
      <c r="K15879" s="1"/>
      <c r="AA15879" s="1"/>
      <c r="AB15879" s="1"/>
      <c r="AC15879" s="1"/>
      <c r="AJ15879" s="1"/>
      <c r="AK15879" s="1"/>
      <c r="AL15879" s="1"/>
    </row>
    <row r="15880">
      <c r="I15880" s="1"/>
      <c r="J15880" s="1"/>
      <c r="K15880" s="1"/>
      <c r="AA15880" s="1"/>
      <c r="AB15880" s="1"/>
      <c r="AC15880" s="1"/>
      <c r="AJ15880" s="1"/>
      <c r="AK15880" s="1"/>
      <c r="AL15880" s="1"/>
    </row>
    <row r="15881">
      <c r="I15881" s="1"/>
      <c r="J15881" s="1"/>
      <c r="K15881" s="1"/>
      <c r="AA15881" s="1"/>
      <c r="AB15881" s="1"/>
      <c r="AC15881" s="1"/>
      <c r="AJ15881" s="1"/>
      <c r="AK15881" s="1"/>
      <c r="AL15881" s="1"/>
    </row>
    <row r="15882">
      <c r="I15882" s="1"/>
      <c r="J15882" s="1"/>
      <c r="K15882" s="1"/>
      <c r="AA15882" s="1"/>
      <c r="AB15882" s="1"/>
      <c r="AC15882" s="1"/>
      <c r="AJ15882" s="1"/>
      <c r="AK15882" s="1"/>
      <c r="AL15882" s="1"/>
    </row>
    <row r="15883">
      <c r="I15883" s="1"/>
      <c r="J15883" s="1"/>
      <c r="K15883" s="1"/>
      <c r="AA15883" s="1"/>
      <c r="AB15883" s="1"/>
      <c r="AC15883" s="1"/>
      <c r="AJ15883" s="1"/>
      <c r="AK15883" s="1"/>
      <c r="AL15883" s="1"/>
    </row>
    <row r="15884">
      <c r="I15884" s="1"/>
      <c r="J15884" s="1"/>
      <c r="K15884" s="1"/>
      <c r="AA15884" s="1"/>
      <c r="AB15884" s="1"/>
      <c r="AC15884" s="1"/>
      <c r="AJ15884" s="1"/>
      <c r="AK15884" s="1"/>
      <c r="AL15884" s="1"/>
    </row>
    <row r="15885">
      <c r="I15885" s="1"/>
      <c r="J15885" s="1"/>
      <c r="K15885" s="1"/>
      <c r="AA15885" s="1"/>
      <c r="AB15885" s="1"/>
      <c r="AC15885" s="1"/>
      <c r="AJ15885" s="1"/>
      <c r="AK15885" s="1"/>
      <c r="AL15885" s="1"/>
    </row>
    <row r="15886">
      <c r="I15886" s="1"/>
      <c r="J15886" s="1"/>
      <c r="K15886" s="1"/>
      <c r="AA15886" s="1"/>
      <c r="AB15886" s="1"/>
      <c r="AC15886" s="1"/>
      <c r="AJ15886" s="1"/>
      <c r="AK15886" s="1"/>
      <c r="AL15886" s="1"/>
    </row>
    <row r="15887">
      <c r="I15887" s="1"/>
      <c r="J15887" s="1"/>
      <c r="K15887" s="1"/>
      <c r="AA15887" s="1"/>
      <c r="AB15887" s="1"/>
      <c r="AC15887" s="1"/>
      <c r="AJ15887" s="1"/>
      <c r="AK15887" s="1"/>
      <c r="AL15887" s="1"/>
    </row>
    <row r="15888">
      <c r="I15888" s="1"/>
      <c r="J15888" s="1"/>
      <c r="K15888" s="1"/>
      <c r="AA15888" s="1"/>
      <c r="AB15888" s="1"/>
      <c r="AC15888" s="1"/>
      <c r="AJ15888" s="1"/>
      <c r="AK15888" s="1"/>
      <c r="AL15888" s="1"/>
    </row>
    <row r="15889">
      <c r="I15889" s="1"/>
      <c r="J15889" s="1"/>
      <c r="K15889" s="1"/>
      <c r="AA15889" s="1"/>
      <c r="AB15889" s="1"/>
      <c r="AC15889" s="1"/>
      <c r="AJ15889" s="1"/>
      <c r="AK15889" s="1"/>
      <c r="AL15889" s="1"/>
    </row>
    <row r="15890">
      <c r="I15890" s="1"/>
      <c r="J15890" s="1"/>
      <c r="K15890" s="1"/>
      <c r="AA15890" s="1"/>
      <c r="AB15890" s="1"/>
      <c r="AC15890" s="1"/>
      <c r="AJ15890" s="1"/>
      <c r="AK15890" s="1"/>
      <c r="AL15890" s="1"/>
    </row>
    <row r="15891">
      <c r="I15891" s="1"/>
      <c r="J15891" s="1"/>
      <c r="K15891" s="1"/>
      <c r="AA15891" s="1"/>
      <c r="AB15891" s="1"/>
      <c r="AC15891" s="1"/>
      <c r="AJ15891" s="1"/>
      <c r="AK15891" s="1"/>
      <c r="AL15891" s="1"/>
    </row>
    <row r="15892">
      <c r="I15892" s="1"/>
      <c r="J15892" s="1"/>
      <c r="K15892" s="1"/>
      <c r="AA15892" s="1"/>
      <c r="AB15892" s="1"/>
      <c r="AC15892" s="1"/>
      <c r="AJ15892" s="1"/>
      <c r="AK15892" s="1"/>
      <c r="AL15892" s="1"/>
    </row>
    <row r="15893">
      <c r="I15893" s="1"/>
      <c r="J15893" s="1"/>
      <c r="K15893" s="1"/>
      <c r="AA15893" s="1"/>
      <c r="AB15893" s="1"/>
      <c r="AC15893" s="1"/>
      <c r="AJ15893" s="1"/>
      <c r="AK15893" s="1"/>
      <c r="AL15893" s="1"/>
    </row>
    <row r="15894">
      <c r="I15894" s="1"/>
      <c r="J15894" s="1"/>
      <c r="K15894" s="1"/>
      <c r="AA15894" s="1"/>
      <c r="AB15894" s="1"/>
      <c r="AC15894" s="1"/>
      <c r="AJ15894" s="1"/>
      <c r="AK15894" s="1"/>
      <c r="AL15894" s="1"/>
    </row>
    <row r="15895">
      <c r="I15895" s="1"/>
      <c r="J15895" s="1"/>
      <c r="K15895" s="1"/>
      <c r="AA15895" s="1"/>
      <c r="AB15895" s="1"/>
      <c r="AC15895" s="1"/>
      <c r="AJ15895" s="1"/>
      <c r="AK15895" s="1"/>
      <c r="AL15895" s="1"/>
    </row>
    <row r="15896">
      <c r="I15896" s="1"/>
      <c r="J15896" s="1"/>
      <c r="K15896" s="1"/>
      <c r="AA15896" s="1"/>
      <c r="AB15896" s="1"/>
      <c r="AC15896" s="1"/>
      <c r="AJ15896" s="1"/>
      <c r="AK15896" s="1"/>
      <c r="AL15896" s="1"/>
    </row>
    <row r="15897">
      <c r="I15897" s="1"/>
      <c r="J15897" s="1"/>
      <c r="K15897" s="1"/>
      <c r="AA15897" s="1"/>
      <c r="AB15897" s="1"/>
      <c r="AC15897" s="1"/>
      <c r="AJ15897" s="1"/>
      <c r="AK15897" s="1"/>
      <c r="AL15897" s="1"/>
    </row>
    <row r="15898">
      <c r="I15898" s="1"/>
      <c r="J15898" s="1"/>
      <c r="K15898" s="1"/>
      <c r="AA15898" s="1"/>
      <c r="AB15898" s="1"/>
      <c r="AC15898" s="1"/>
      <c r="AJ15898" s="1"/>
      <c r="AK15898" s="1"/>
      <c r="AL15898" s="1"/>
    </row>
    <row r="15899">
      <c r="I15899" s="1"/>
      <c r="J15899" s="1"/>
      <c r="K15899" s="1"/>
      <c r="AA15899" s="1"/>
      <c r="AB15899" s="1"/>
      <c r="AC15899" s="1"/>
      <c r="AJ15899" s="1"/>
      <c r="AK15899" s="1"/>
      <c r="AL15899" s="1"/>
    </row>
    <row r="15900">
      <c r="I15900" s="1"/>
      <c r="J15900" s="1"/>
      <c r="K15900" s="1"/>
      <c r="AA15900" s="1"/>
      <c r="AB15900" s="1"/>
      <c r="AC15900" s="1"/>
      <c r="AJ15900" s="1"/>
      <c r="AK15900" s="1"/>
      <c r="AL15900" s="1"/>
    </row>
    <row r="15901">
      <c r="I15901" s="1"/>
      <c r="J15901" s="1"/>
      <c r="K15901" s="1"/>
      <c r="AA15901" s="1"/>
      <c r="AB15901" s="1"/>
      <c r="AC15901" s="1"/>
      <c r="AJ15901" s="1"/>
      <c r="AK15901" s="1"/>
      <c r="AL15901" s="1"/>
    </row>
    <row r="15902">
      <c r="I15902" s="1"/>
      <c r="J15902" s="1"/>
      <c r="K15902" s="1"/>
      <c r="AA15902" s="1"/>
      <c r="AB15902" s="1"/>
      <c r="AC15902" s="1"/>
      <c r="AJ15902" s="1"/>
      <c r="AK15902" s="1"/>
      <c r="AL15902" s="1"/>
    </row>
    <row r="15903">
      <c r="I15903" s="1"/>
      <c r="J15903" s="1"/>
      <c r="K15903" s="1"/>
      <c r="AA15903" s="1"/>
      <c r="AB15903" s="1"/>
      <c r="AC15903" s="1"/>
      <c r="AJ15903" s="1"/>
      <c r="AK15903" s="1"/>
      <c r="AL15903" s="1"/>
    </row>
    <row r="15904">
      <c r="I15904" s="1"/>
      <c r="J15904" s="1"/>
      <c r="K15904" s="1"/>
      <c r="AA15904" s="1"/>
      <c r="AB15904" s="1"/>
      <c r="AC15904" s="1"/>
      <c r="AJ15904" s="1"/>
      <c r="AK15904" s="1"/>
      <c r="AL15904" s="1"/>
    </row>
    <row r="15905">
      <c r="I15905" s="1"/>
      <c r="J15905" s="1"/>
      <c r="K15905" s="1"/>
      <c r="AA15905" s="1"/>
      <c r="AB15905" s="1"/>
      <c r="AC15905" s="1"/>
      <c r="AJ15905" s="1"/>
      <c r="AK15905" s="1"/>
      <c r="AL15905" s="1"/>
    </row>
    <row r="15906">
      <c r="I15906" s="1"/>
      <c r="J15906" s="1"/>
      <c r="K15906" s="1"/>
      <c r="AA15906" s="1"/>
      <c r="AB15906" s="1"/>
      <c r="AC15906" s="1"/>
      <c r="AJ15906" s="1"/>
      <c r="AK15906" s="1"/>
      <c r="AL15906" s="1"/>
    </row>
    <row r="15907">
      <c r="I15907" s="1"/>
      <c r="J15907" s="1"/>
      <c r="K15907" s="1"/>
      <c r="AA15907" s="1"/>
      <c r="AB15907" s="1"/>
      <c r="AC15907" s="1"/>
      <c r="AJ15907" s="1"/>
      <c r="AK15907" s="1"/>
      <c r="AL15907" s="1"/>
    </row>
    <row r="15908">
      <c r="I15908" s="1"/>
      <c r="J15908" s="1"/>
      <c r="K15908" s="1"/>
      <c r="AA15908" s="1"/>
      <c r="AB15908" s="1"/>
      <c r="AC15908" s="1"/>
      <c r="AJ15908" s="1"/>
      <c r="AK15908" s="1"/>
      <c r="AL15908" s="1"/>
    </row>
    <row r="15909">
      <c r="I15909" s="1"/>
      <c r="J15909" s="1"/>
      <c r="K15909" s="1"/>
      <c r="AA15909" s="1"/>
      <c r="AB15909" s="1"/>
      <c r="AC15909" s="1"/>
      <c r="AJ15909" s="1"/>
      <c r="AK15909" s="1"/>
      <c r="AL15909" s="1"/>
    </row>
    <row r="15910">
      <c r="I15910" s="1"/>
      <c r="J15910" s="1"/>
      <c r="K15910" s="1"/>
      <c r="AA15910" s="1"/>
      <c r="AB15910" s="1"/>
      <c r="AC15910" s="1"/>
      <c r="AJ15910" s="1"/>
      <c r="AK15910" s="1"/>
      <c r="AL15910" s="1"/>
    </row>
    <row r="15911">
      <c r="I15911" s="1"/>
      <c r="J15911" s="1"/>
      <c r="K15911" s="1"/>
      <c r="AA15911" s="1"/>
      <c r="AB15911" s="1"/>
      <c r="AC15911" s="1"/>
      <c r="AJ15911" s="1"/>
      <c r="AK15911" s="1"/>
      <c r="AL15911" s="1"/>
    </row>
    <row r="15912">
      <c r="I15912" s="1"/>
      <c r="J15912" s="1"/>
      <c r="K15912" s="1"/>
      <c r="AA15912" s="1"/>
      <c r="AB15912" s="1"/>
      <c r="AC15912" s="1"/>
      <c r="AJ15912" s="1"/>
      <c r="AK15912" s="1"/>
      <c r="AL15912" s="1"/>
    </row>
    <row r="15913">
      <c r="I15913" s="1"/>
      <c r="J15913" s="1"/>
      <c r="K15913" s="1"/>
      <c r="AA15913" s="1"/>
      <c r="AB15913" s="1"/>
      <c r="AC15913" s="1"/>
      <c r="AJ15913" s="1"/>
      <c r="AK15913" s="1"/>
      <c r="AL15913" s="1"/>
    </row>
    <row r="15914">
      <c r="I15914" s="1"/>
      <c r="J15914" s="1"/>
      <c r="K15914" s="1"/>
      <c r="AA15914" s="1"/>
      <c r="AB15914" s="1"/>
      <c r="AC15914" s="1"/>
      <c r="AJ15914" s="1"/>
      <c r="AK15914" s="1"/>
      <c r="AL15914" s="1"/>
    </row>
    <row r="15915">
      <c r="I15915" s="1"/>
      <c r="J15915" s="1"/>
      <c r="K15915" s="1"/>
      <c r="AA15915" s="1"/>
      <c r="AB15915" s="1"/>
      <c r="AC15915" s="1"/>
      <c r="AJ15915" s="1"/>
      <c r="AK15915" s="1"/>
      <c r="AL15915" s="1"/>
    </row>
    <row r="15916">
      <c r="I15916" s="1"/>
      <c r="J15916" s="1"/>
      <c r="K15916" s="1"/>
      <c r="AA15916" s="1"/>
      <c r="AB15916" s="1"/>
      <c r="AC15916" s="1"/>
      <c r="AJ15916" s="1"/>
      <c r="AK15916" s="1"/>
      <c r="AL15916" s="1"/>
    </row>
    <row r="15917">
      <c r="I15917" s="1"/>
      <c r="J15917" s="1"/>
      <c r="K15917" s="1"/>
      <c r="AA15917" s="1"/>
      <c r="AB15917" s="1"/>
      <c r="AC15917" s="1"/>
      <c r="AJ15917" s="1"/>
      <c r="AK15917" s="1"/>
      <c r="AL15917" s="1"/>
    </row>
    <row r="15918">
      <c r="I15918" s="1"/>
      <c r="J15918" s="1"/>
      <c r="K15918" s="1"/>
      <c r="AA15918" s="1"/>
      <c r="AB15918" s="1"/>
      <c r="AC15918" s="1"/>
      <c r="AJ15918" s="1"/>
      <c r="AK15918" s="1"/>
      <c r="AL15918" s="1"/>
    </row>
    <row r="15919">
      <c r="I15919" s="1"/>
      <c r="J15919" s="1"/>
      <c r="K15919" s="1"/>
      <c r="AA15919" s="1"/>
      <c r="AB15919" s="1"/>
      <c r="AC15919" s="1"/>
      <c r="AJ15919" s="1"/>
      <c r="AK15919" s="1"/>
      <c r="AL15919" s="1"/>
    </row>
    <row r="15920">
      <c r="I15920" s="1"/>
      <c r="J15920" s="1"/>
      <c r="K15920" s="1"/>
      <c r="AA15920" s="1"/>
      <c r="AB15920" s="1"/>
      <c r="AC15920" s="1"/>
      <c r="AJ15920" s="1"/>
      <c r="AK15920" s="1"/>
      <c r="AL15920" s="1"/>
    </row>
    <row r="15921">
      <c r="I15921" s="1"/>
      <c r="J15921" s="1"/>
      <c r="K15921" s="1"/>
      <c r="AA15921" s="1"/>
      <c r="AB15921" s="1"/>
      <c r="AC15921" s="1"/>
      <c r="AJ15921" s="1"/>
      <c r="AK15921" s="1"/>
      <c r="AL15921" s="1"/>
    </row>
    <row r="15922">
      <c r="I15922" s="1"/>
      <c r="J15922" s="1"/>
      <c r="K15922" s="1"/>
      <c r="AA15922" s="1"/>
      <c r="AB15922" s="1"/>
      <c r="AC15922" s="1"/>
      <c r="AJ15922" s="1"/>
      <c r="AK15922" s="1"/>
      <c r="AL15922" s="1"/>
    </row>
    <row r="15923">
      <c r="I15923" s="1"/>
      <c r="J15923" s="1"/>
      <c r="K15923" s="1"/>
      <c r="AA15923" s="1"/>
      <c r="AB15923" s="1"/>
      <c r="AC15923" s="1"/>
      <c r="AJ15923" s="1"/>
      <c r="AK15923" s="1"/>
      <c r="AL15923" s="1"/>
    </row>
    <row r="15924">
      <c r="I15924" s="1"/>
      <c r="J15924" s="1"/>
      <c r="K15924" s="1"/>
      <c r="AA15924" s="1"/>
      <c r="AB15924" s="1"/>
      <c r="AC15924" s="1"/>
      <c r="AJ15924" s="1"/>
      <c r="AK15924" s="1"/>
      <c r="AL15924" s="1"/>
    </row>
    <row r="15925">
      <c r="I15925" s="1"/>
      <c r="J15925" s="1"/>
      <c r="K15925" s="1"/>
      <c r="AA15925" s="1"/>
      <c r="AB15925" s="1"/>
      <c r="AC15925" s="1"/>
      <c r="AJ15925" s="1"/>
      <c r="AK15925" s="1"/>
      <c r="AL15925" s="1"/>
    </row>
    <row r="15926">
      <c r="I15926" s="1"/>
      <c r="J15926" s="1"/>
      <c r="K15926" s="1"/>
      <c r="AA15926" s="1"/>
      <c r="AB15926" s="1"/>
      <c r="AC15926" s="1"/>
      <c r="AJ15926" s="1"/>
      <c r="AK15926" s="1"/>
      <c r="AL15926" s="1"/>
    </row>
    <row r="15927">
      <c r="I15927" s="1"/>
      <c r="J15927" s="1"/>
      <c r="K15927" s="1"/>
      <c r="AA15927" s="1"/>
      <c r="AB15927" s="1"/>
      <c r="AC15927" s="1"/>
      <c r="AJ15927" s="1"/>
      <c r="AK15927" s="1"/>
      <c r="AL15927" s="1"/>
    </row>
    <row r="15928">
      <c r="I15928" s="1"/>
      <c r="J15928" s="1"/>
      <c r="K15928" s="1"/>
      <c r="AA15928" s="1"/>
      <c r="AB15928" s="1"/>
      <c r="AC15928" s="1"/>
      <c r="AJ15928" s="1"/>
      <c r="AK15928" s="1"/>
      <c r="AL15928" s="1"/>
    </row>
    <row r="15929">
      <c r="I15929" s="1"/>
      <c r="J15929" s="1"/>
      <c r="K15929" s="1"/>
      <c r="AA15929" s="1"/>
      <c r="AB15929" s="1"/>
      <c r="AC15929" s="1"/>
      <c r="AJ15929" s="1"/>
      <c r="AK15929" s="1"/>
      <c r="AL15929" s="1"/>
    </row>
    <row r="15930">
      <c r="I15930" s="1"/>
      <c r="J15930" s="1"/>
      <c r="K15930" s="1"/>
      <c r="AA15930" s="1"/>
      <c r="AB15930" s="1"/>
      <c r="AC15930" s="1"/>
      <c r="AJ15930" s="1"/>
      <c r="AK15930" s="1"/>
      <c r="AL15930" s="1"/>
    </row>
    <row r="15931">
      <c r="I15931" s="1"/>
      <c r="J15931" s="1"/>
      <c r="K15931" s="1"/>
      <c r="AA15931" s="1"/>
      <c r="AB15931" s="1"/>
      <c r="AC15931" s="1"/>
      <c r="AJ15931" s="1"/>
      <c r="AK15931" s="1"/>
      <c r="AL15931" s="1"/>
    </row>
    <row r="15932">
      <c r="I15932" s="1"/>
      <c r="J15932" s="1"/>
      <c r="K15932" s="1"/>
      <c r="AA15932" s="1"/>
      <c r="AB15932" s="1"/>
      <c r="AC15932" s="1"/>
      <c r="AJ15932" s="1"/>
      <c r="AK15932" s="1"/>
      <c r="AL15932" s="1"/>
    </row>
    <row r="15933">
      <c r="I15933" s="1"/>
      <c r="J15933" s="1"/>
      <c r="K15933" s="1"/>
      <c r="AA15933" s="1"/>
      <c r="AB15933" s="1"/>
      <c r="AC15933" s="1"/>
      <c r="AJ15933" s="1"/>
      <c r="AK15933" s="1"/>
      <c r="AL15933" s="1"/>
    </row>
    <row r="15934">
      <c r="I15934" s="1"/>
      <c r="J15934" s="1"/>
      <c r="K15934" s="1"/>
      <c r="AA15934" s="1"/>
      <c r="AB15934" s="1"/>
      <c r="AC15934" s="1"/>
      <c r="AJ15934" s="1"/>
      <c r="AK15934" s="1"/>
      <c r="AL15934" s="1"/>
    </row>
    <row r="15935">
      <c r="I15935" s="1"/>
      <c r="J15935" s="1"/>
      <c r="K15935" s="1"/>
      <c r="AA15935" s="1"/>
      <c r="AB15935" s="1"/>
      <c r="AC15935" s="1"/>
      <c r="AJ15935" s="1"/>
      <c r="AK15935" s="1"/>
      <c r="AL15935" s="1"/>
    </row>
    <row r="15936">
      <c r="I15936" s="1"/>
      <c r="J15936" s="1"/>
      <c r="K15936" s="1"/>
      <c r="AA15936" s="1"/>
      <c r="AB15936" s="1"/>
      <c r="AC15936" s="1"/>
      <c r="AJ15936" s="1"/>
      <c r="AK15936" s="1"/>
      <c r="AL15936" s="1"/>
    </row>
    <row r="15937">
      <c r="I15937" s="1"/>
      <c r="J15937" s="1"/>
      <c r="K15937" s="1"/>
      <c r="AA15937" s="1"/>
      <c r="AB15937" s="1"/>
      <c r="AC15937" s="1"/>
      <c r="AJ15937" s="1"/>
      <c r="AK15937" s="1"/>
      <c r="AL15937" s="1"/>
    </row>
    <row r="15938">
      <c r="I15938" s="1"/>
      <c r="J15938" s="1"/>
      <c r="K15938" s="1"/>
      <c r="AA15938" s="1"/>
      <c r="AB15938" s="1"/>
      <c r="AC15938" s="1"/>
      <c r="AJ15938" s="1"/>
      <c r="AK15938" s="1"/>
      <c r="AL15938" s="1"/>
    </row>
    <row r="15939">
      <c r="I15939" s="1"/>
      <c r="J15939" s="1"/>
      <c r="K15939" s="1"/>
      <c r="AA15939" s="1"/>
      <c r="AB15939" s="1"/>
      <c r="AC15939" s="1"/>
      <c r="AJ15939" s="1"/>
      <c r="AK15939" s="1"/>
      <c r="AL15939" s="1"/>
    </row>
    <row r="15940">
      <c r="I15940" s="1"/>
      <c r="J15940" s="1"/>
      <c r="K15940" s="1"/>
      <c r="AA15940" s="1"/>
      <c r="AB15940" s="1"/>
      <c r="AC15940" s="1"/>
      <c r="AJ15940" s="1"/>
      <c r="AK15940" s="1"/>
      <c r="AL15940" s="1"/>
    </row>
    <row r="15941">
      <c r="I15941" s="1"/>
      <c r="J15941" s="1"/>
      <c r="K15941" s="1"/>
      <c r="AA15941" s="1"/>
      <c r="AB15941" s="1"/>
      <c r="AC15941" s="1"/>
      <c r="AJ15941" s="1"/>
      <c r="AK15941" s="1"/>
      <c r="AL15941" s="1"/>
    </row>
    <row r="15942">
      <c r="I15942" s="1"/>
      <c r="J15942" s="1"/>
      <c r="K15942" s="1"/>
      <c r="AA15942" s="1"/>
      <c r="AB15942" s="1"/>
      <c r="AC15942" s="1"/>
      <c r="AJ15942" s="1"/>
      <c r="AK15942" s="1"/>
      <c r="AL15942" s="1"/>
    </row>
    <row r="15943">
      <c r="I15943" s="1"/>
      <c r="J15943" s="1"/>
      <c r="K15943" s="1"/>
      <c r="AA15943" s="1"/>
      <c r="AB15943" s="1"/>
      <c r="AC15943" s="1"/>
      <c r="AJ15943" s="1"/>
      <c r="AK15943" s="1"/>
      <c r="AL15943" s="1"/>
    </row>
    <row r="15944">
      <c r="I15944" s="1"/>
      <c r="J15944" s="1"/>
      <c r="K15944" s="1"/>
      <c r="AA15944" s="1"/>
      <c r="AB15944" s="1"/>
      <c r="AC15944" s="1"/>
      <c r="AJ15944" s="1"/>
      <c r="AK15944" s="1"/>
      <c r="AL15944" s="1"/>
    </row>
    <row r="15945">
      <c r="I15945" s="1"/>
      <c r="J15945" s="1"/>
      <c r="K15945" s="1"/>
      <c r="AA15945" s="1"/>
      <c r="AB15945" s="1"/>
      <c r="AC15945" s="1"/>
      <c r="AJ15945" s="1"/>
      <c r="AK15945" s="1"/>
      <c r="AL15945" s="1"/>
    </row>
    <row r="15946">
      <c r="I15946" s="1"/>
      <c r="J15946" s="1"/>
      <c r="K15946" s="1"/>
      <c r="AA15946" s="1"/>
      <c r="AB15946" s="1"/>
      <c r="AC15946" s="1"/>
      <c r="AJ15946" s="1"/>
      <c r="AK15946" s="1"/>
      <c r="AL15946" s="1"/>
    </row>
    <row r="15947">
      <c r="I15947" s="1"/>
      <c r="J15947" s="1"/>
      <c r="K15947" s="1"/>
      <c r="AA15947" s="1"/>
      <c r="AB15947" s="1"/>
      <c r="AC15947" s="1"/>
      <c r="AJ15947" s="1"/>
      <c r="AK15947" s="1"/>
      <c r="AL15947" s="1"/>
    </row>
    <row r="15948">
      <c r="I15948" s="1"/>
      <c r="J15948" s="1"/>
      <c r="K15948" s="1"/>
      <c r="AA15948" s="1"/>
      <c r="AB15948" s="1"/>
      <c r="AC15948" s="1"/>
      <c r="AJ15948" s="1"/>
      <c r="AK15948" s="1"/>
      <c r="AL15948" s="1"/>
    </row>
    <row r="15949">
      <c r="I15949" s="1"/>
      <c r="J15949" s="1"/>
      <c r="K15949" s="1"/>
      <c r="AA15949" s="1"/>
      <c r="AB15949" s="1"/>
      <c r="AC15949" s="1"/>
      <c r="AJ15949" s="1"/>
      <c r="AK15949" s="1"/>
      <c r="AL15949" s="1"/>
    </row>
    <row r="15950">
      <c r="I15950" s="1"/>
      <c r="J15950" s="1"/>
      <c r="K15950" s="1"/>
      <c r="AA15950" s="1"/>
      <c r="AB15950" s="1"/>
      <c r="AC15950" s="1"/>
      <c r="AJ15950" s="1"/>
      <c r="AK15950" s="1"/>
      <c r="AL15950" s="1"/>
    </row>
    <row r="15951">
      <c r="I15951" s="1"/>
      <c r="J15951" s="1"/>
      <c r="K15951" s="1"/>
      <c r="AA15951" s="1"/>
      <c r="AB15951" s="1"/>
      <c r="AC15951" s="1"/>
      <c r="AJ15951" s="1"/>
      <c r="AK15951" s="1"/>
      <c r="AL15951" s="1"/>
    </row>
    <row r="15952">
      <c r="I15952" s="1"/>
      <c r="J15952" s="1"/>
      <c r="K15952" s="1"/>
      <c r="AA15952" s="1"/>
      <c r="AB15952" s="1"/>
      <c r="AC15952" s="1"/>
      <c r="AJ15952" s="1"/>
      <c r="AK15952" s="1"/>
      <c r="AL15952" s="1"/>
    </row>
    <row r="15953">
      <c r="I15953" s="1"/>
      <c r="J15953" s="1"/>
      <c r="K15953" s="1"/>
      <c r="AA15953" s="1"/>
      <c r="AB15953" s="1"/>
      <c r="AC15953" s="1"/>
      <c r="AJ15953" s="1"/>
      <c r="AK15953" s="1"/>
      <c r="AL15953" s="1"/>
    </row>
    <row r="15954">
      <c r="I15954" s="1"/>
      <c r="J15954" s="1"/>
      <c r="K15954" s="1"/>
      <c r="AA15954" s="1"/>
      <c r="AB15954" s="1"/>
      <c r="AC15954" s="1"/>
      <c r="AJ15954" s="1"/>
      <c r="AK15954" s="1"/>
      <c r="AL15954" s="1"/>
    </row>
    <row r="15955">
      <c r="I15955" s="1"/>
      <c r="J15955" s="1"/>
      <c r="K15955" s="1"/>
      <c r="AA15955" s="1"/>
      <c r="AB15955" s="1"/>
      <c r="AC15955" s="1"/>
      <c r="AJ15955" s="1"/>
      <c r="AK15955" s="1"/>
      <c r="AL15955" s="1"/>
    </row>
    <row r="15956">
      <c r="I15956" s="1"/>
      <c r="J15956" s="1"/>
      <c r="K15956" s="1"/>
      <c r="AA15956" s="1"/>
      <c r="AB15956" s="1"/>
      <c r="AC15956" s="1"/>
      <c r="AJ15956" s="1"/>
      <c r="AK15956" s="1"/>
      <c r="AL15956" s="1"/>
    </row>
    <row r="15957">
      <c r="I15957" s="1"/>
      <c r="J15957" s="1"/>
      <c r="K15957" s="1"/>
      <c r="AA15957" s="1"/>
      <c r="AB15957" s="1"/>
      <c r="AC15957" s="1"/>
      <c r="AJ15957" s="1"/>
      <c r="AK15957" s="1"/>
      <c r="AL15957" s="1"/>
    </row>
    <row r="15958">
      <c r="I15958" s="1"/>
      <c r="J15958" s="1"/>
      <c r="K15958" s="1"/>
      <c r="AA15958" s="1"/>
      <c r="AB15958" s="1"/>
      <c r="AC15958" s="1"/>
      <c r="AJ15958" s="1"/>
      <c r="AK15958" s="1"/>
      <c r="AL15958" s="1"/>
    </row>
    <row r="15959">
      <c r="I15959" s="1"/>
      <c r="J15959" s="1"/>
      <c r="K15959" s="1"/>
      <c r="AA15959" s="1"/>
      <c r="AB15959" s="1"/>
      <c r="AC15959" s="1"/>
      <c r="AJ15959" s="1"/>
      <c r="AK15959" s="1"/>
      <c r="AL15959" s="1"/>
    </row>
    <row r="15960">
      <c r="I15960" s="1"/>
      <c r="J15960" s="1"/>
      <c r="K15960" s="1"/>
      <c r="AA15960" s="1"/>
      <c r="AB15960" s="1"/>
      <c r="AC15960" s="1"/>
      <c r="AJ15960" s="1"/>
      <c r="AK15960" s="1"/>
      <c r="AL15960" s="1"/>
    </row>
    <row r="15961">
      <c r="I15961" s="1"/>
      <c r="J15961" s="1"/>
      <c r="K15961" s="1"/>
      <c r="AA15961" s="1"/>
      <c r="AB15961" s="1"/>
      <c r="AC15961" s="1"/>
      <c r="AJ15961" s="1"/>
      <c r="AK15961" s="1"/>
      <c r="AL15961" s="1"/>
    </row>
    <row r="15962">
      <c r="I15962" s="1"/>
      <c r="J15962" s="1"/>
      <c r="K15962" s="1"/>
      <c r="AA15962" s="1"/>
      <c r="AB15962" s="1"/>
      <c r="AC15962" s="1"/>
      <c r="AJ15962" s="1"/>
      <c r="AK15962" s="1"/>
      <c r="AL15962" s="1"/>
    </row>
    <row r="15963">
      <c r="I15963" s="1"/>
      <c r="J15963" s="1"/>
      <c r="K15963" s="1"/>
      <c r="AA15963" s="1"/>
      <c r="AB15963" s="1"/>
      <c r="AC15963" s="1"/>
      <c r="AJ15963" s="1"/>
      <c r="AK15963" s="1"/>
      <c r="AL15963" s="1"/>
    </row>
    <row r="15964">
      <c r="I15964" s="1"/>
      <c r="J15964" s="1"/>
      <c r="K15964" s="1"/>
      <c r="AA15964" s="1"/>
      <c r="AB15964" s="1"/>
      <c r="AC15964" s="1"/>
      <c r="AJ15964" s="1"/>
      <c r="AK15964" s="1"/>
      <c r="AL15964" s="1"/>
    </row>
    <row r="15965">
      <c r="I15965" s="1"/>
      <c r="J15965" s="1"/>
      <c r="K15965" s="1"/>
      <c r="AA15965" s="1"/>
      <c r="AB15965" s="1"/>
      <c r="AC15965" s="1"/>
      <c r="AJ15965" s="1"/>
      <c r="AK15965" s="1"/>
      <c r="AL15965" s="1"/>
    </row>
    <row r="15966">
      <c r="I15966" s="1"/>
      <c r="J15966" s="1"/>
      <c r="K15966" s="1"/>
      <c r="AA15966" s="1"/>
      <c r="AB15966" s="1"/>
      <c r="AC15966" s="1"/>
      <c r="AJ15966" s="1"/>
      <c r="AK15966" s="1"/>
      <c r="AL15966" s="1"/>
    </row>
    <row r="15967">
      <c r="I15967" s="1"/>
      <c r="J15967" s="1"/>
      <c r="K15967" s="1"/>
      <c r="AA15967" s="1"/>
      <c r="AB15967" s="1"/>
      <c r="AC15967" s="1"/>
      <c r="AJ15967" s="1"/>
      <c r="AK15967" s="1"/>
      <c r="AL15967" s="1"/>
    </row>
    <row r="15968">
      <c r="I15968" s="1"/>
      <c r="J15968" s="1"/>
      <c r="K15968" s="1"/>
      <c r="AA15968" s="1"/>
      <c r="AB15968" s="1"/>
      <c r="AC15968" s="1"/>
      <c r="AJ15968" s="1"/>
      <c r="AK15968" s="1"/>
      <c r="AL15968" s="1"/>
    </row>
    <row r="15969">
      <c r="I15969" s="1"/>
      <c r="J15969" s="1"/>
      <c r="K15969" s="1"/>
      <c r="AA15969" s="1"/>
      <c r="AB15969" s="1"/>
      <c r="AC15969" s="1"/>
      <c r="AJ15969" s="1"/>
      <c r="AK15969" s="1"/>
      <c r="AL15969" s="1"/>
    </row>
    <row r="15970">
      <c r="I15970" s="1"/>
      <c r="J15970" s="1"/>
      <c r="K15970" s="1"/>
      <c r="AA15970" s="1"/>
      <c r="AB15970" s="1"/>
      <c r="AC15970" s="1"/>
      <c r="AJ15970" s="1"/>
      <c r="AK15970" s="1"/>
      <c r="AL15970" s="1"/>
    </row>
    <row r="15971">
      <c r="I15971" s="1"/>
      <c r="J15971" s="1"/>
      <c r="K15971" s="1"/>
      <c r="AA15971" s="1"/>
      <c r="AB15971" s="1"/>
      <c r="AC15971" s="1"/>
      <c r="AJ15971" s="1"/>
      <c r="AK15971" s="1"/>
      <c r="AL15971" s="1"/>
    </row>
    <row r="15972">
      <c r="I15972" s="1"/>
      <c r="J15972" s="1"/>
      <c r="K15972" s="1"/>
      <c r="AA15972" s="1"/>
      <c r="AB15972" s="1"/>
      <c r="AC15972" s="1"/>
      <c r="AJ15972" s="1"/>
      <c r="AK15972" s="1"/>
      <c r="AL15972" s="1"/>
    </row>
    <row r="15973">
      <c r="I15973" s="1"/>
      <c r="J15973" s="1"/>
      <c r="K15973" s="1"/>
      <c r="AA15973" s="1"/>
      <c r="AB15973" s="1"/>
      <c r="AC15973" s="1"/>
      <c r="AJ15973" s="1"/>
      <c r="AK15973" s="1"/>
      <c r="AL15973" s="1"/>
    </row>
    <row r="15974">
      <c r="I15974" s="1"/>
      <c r="J15974" s="1"/>
      <c r="K15974" s="1"/>
      <c r="AA15974" s="1"/>
      <c r="AB15974" s="1"/>
      <c r="AC15974" s="1"/>
      <c r="AJ15974" s="1"/>
      <c r="AK15974" s="1"/>
      <c r="AL15974" s="1"/>
    </row>
    <row r="15975">
      <c r="I15975" s="1"/>
      <c r="J15975" s="1"/>
      <c r="K15975" s="1"/>
      <c r="AA15975" s="1"/>
      <c r="AB15975" s="1"/>
      <c r="AC15975" s="1"/>
      <c r="AJ15975" s="1"/>
      <c r="AK15975" s="1"/>
      <c r="AL15975" s="1"/>
    </row>
    <row r="15976">
      <c r="I15976" s="1"/>
      <c r="J15976" s="1"/>
      <c r="K15976" s="1"/>
      <c r="AA15976" s="1"/>
      <c r="AB15976" s="1"/>
      <c r="AC15976" s="1"/>
      <c r="AJ15976" s="1"/>
      <c r="AK15976" s="1"/>
      <c r="AL15976" s="1"/>
    </row>
    <row r="15977">
      <c r="I15977" s="1"/>
      <c r="J15977" s="1"/>
      <c r="K15977" s="1"/>
      <c r="AA15977" s="1"/>
      <c r="AB15977" s="1"/>
      <c r="AC15977" s="1"/>
      <c r="AJ15977" s="1"/>
      <c r="AK15977" s="1"/>
      <c r="AL15977" s="1"/>
    </row>
    <row r="15978">
      <c r="I15978" s="1"/>
      <c r="J15978" s="1"/>
      <c r="K15978" s="1"/>
      <c r="AA15978" s="1"/>
      <c r="AB15978" s="1"/>
      <c r="AC15978" s="1"/>
      <c r="AJ15978" s="1"/>
      <c r="AK15978" s="1"/>
      <c r="AL15978" s="1"/>
    </row>
    <row r="15979">
      <c r="I15979" s="1"/>
      <c r="J15979" s="1"/>
      <c r="K15979" s="1"/>
      <c r="AA15979" s="1"/>
      <c r="AB15979" s="1"/>
      <c r="AC15979" s="1"/>
      <c r="AJ15979" s="1"/>
      <c r="AK15979" s="1"/>
      <c r="AL15979" s="1"/>
    </row>
    <row r="15980">
      <c r="I15980" s="1"/>
      <c r="J15980" s="1"/>
      <c r="K15980" s="1"/>
      <c r="AA15980" s="1"/>
      <c r="AB15980" s="1"/>
      <c r="AC15980" s="1"/>
      <c r="AJ15980" s="1"/>
      <c r="AK15980" s="1"/>
      <c r="AL15980" s="1"/>
    </row>
    <row r="15981">
      <c r="I15981" s="1"/>
      <c r="J15981" s="1"/>
      <c r="K15981" s="1"/>
      <c r="AA15981" s="1"/>
      <c r="AB15981" s="1"/>
      <c r="AC15981" s="1"/>
      <c r="AJ15981" s="1"/>
      <c r="AK15981" s="1"/>
      <c r="AL15981" s="1"/>
    </row>
    <row r="15982">
      <c r="I15982" s="1"/>
      <c r="J15982" s="1"/>
      <c r="K15982" s="1"/>
      <c r="AA15982" s="1"/>
      <c r="AB15982" s="1"/>
      <c r="AC15982" s="1"/>
      <c r="AJ15982" s="1"/>
      <c r="AK15982" s="1"/>
      <c r="AL15982" s="1"/>
    </row>
    <row r="15983">
      <c r="I15983" s="1"/>
      <c r="J15983" s="1"/>
      <c r="K15983" s="1"/>
      <c r="AA15983" s="1"/>
      <c r="AB15983" s="1"/>
      <c r="AC15983" s="1"/>
      <c r="AJ15983" s="1"/>
      <c r="AK15983" s="1"/>
      <c r="AL15983" s="1"/>
    </row>
    <row r="15984">
      <c r="I15984" s="1"/>
      <c r="J15984" s="1"/>
      <c r="K15984" s="1"/>
      <c r="AA15984" s="1"/>
      <c r="AB15984" s="1"/>
      <c r="AC15984" s="1"/>
      <c r="AJ15984" s="1"/>
      <c r="AK15984" s="1"/>
      <c r="AL15984" s="1"/>
    </row>
    <row r="15985">
      <c r="I15985" s="1"/>
      <c r="J15985" s="1"/>
      <c r="K15985" s="1"/>
      <c r="AA15985" s="1"/>
      <c r="AB15985" s="1"/>
      <c r="AC15985" s="1"/>
      <c r="AJ15985" s="1"/>
      <c r="AK15985" s="1"/>
      <c r="AL15985" s="1"/>
    </row>
    <row r="15986">
      <c r="I15986" s="1"/>
      <c r="J15986" s="1"/>
      <c r="K15986" s="1"/>
      <c r="AA15986" s="1"/>
      <c r="AB15986" s="1"/>
      <c r="AC15986" s="1"/>
      <c r="AJ15986" s="1"/>
      <c r="AK15986" s="1"/>
      <c r="AL15986" s="1"/>
    </row>
    <row r="15987">
      <c r="I15987" s="1"/>
      <c r="J15987" s="1"/>
      <c r="K15987" s="1"/>
      <c r="AA15987" s="1"/>
      <c r="AB15987" s="1"/>
      <c r="AC15987" s="1"/>
      <c r="AJ15987" s="1"/>
      <c r="AK15987" s="1"/>
      <c r="AL15987" s="1"/>
    </row>
    <row r="15988">
      <c r="I15988" s="1"/>
      <c r="J15988" s="1"/>
      <c r="K15988" s="1"/>
      <c r="AA15988" s="1"/>
      <c r="AB15988" s="1"/>
      <c r="AC15988" s="1"/>
      <c r="AJ15988" s="1"/>
      <c r="AK15988" s="1"/>
      <c r="AL15988" s="1"/>
    </row>
    <row r="15989">
      <c r="I15989" s="1"/>
      <c r="J15989" s="1"/>
      <c r="K15989" s="1"/>
      <c r="AA15989" s="1"/>
      <c r="AB15989" s="1"/>
      <c r="AC15989" s="1"/>
      <c r="AJ15989" s="1"/>
      <c r="AK15989" s="1"/>
      <c r="AL15989" s="1"/>
    </row>
    <row r="15990">
      <c r="I15990" s="1"/>
      <c r="J15990" s="1"/>
      <c r="K15990" s="1"/>
      <c r="AA15990" s="1"/>
      <c r="AB15990" s="1"/>
      <c r="AC15990" s="1"/>
      <c r="AJ15990" s="1"/>
      <c r="AK15990" s="1"/>
      <c r="AL15990" s="1"/>
    </row>
    <row r="15991">
      <c r="I15991" s="1"/>
      <c r="J15991" s="1"/>
      <c r="K15991" s="1"/>
      <c r="AA15991" s="1"/>
      <c r="AB15991" s="1"/>
      <c r="AC15991" s="1"/>
      <c r="AJ15991" s="1"/>
      <c r="AK15991" s="1"/>
      <c r="AL15991" s="1"/>
    </row>
    <row r="15992">
      <c r="I15992" s="1"/>
      <c r="J15992" s="1"/>
      <c r="K15992" s="1"/>
      <c r="AA15992" s="1"/>
      <c r="AB15992" s="1"/>
      <c r="AC15992" s="1"/>
      <c r="AJ15992" s="1"/>
      <c r="AK15992" s="1"/>
      <c r="AL15992" s="1"/>
    </row>
    <row r="15993">
      <c r="I15993" s="1"/>
      <c r="J15993" s="1"/>
      <c r="K15993" s="1"/>
      <c r="AA15993" s="1"/>
      <c r="AB15993" s="1"/>
      <c r="AC15993" s="1"/>
      <c r="AJ15993" s="1"/>
      <c r="AK15993" s="1"/>
      <c r="AL15993" s="1"/>
    </row>
    <row r="15994">
      <c r="I15994" s="1"/>
      <c r="J15994" s="1"/>
      <c r="K15994" s="1"/>
      <c r="AA15994" s="1"/>
      <c r="AB15994" s="1"/>
      <c r="AC15994" s="1"/>
      <c r="AJ15994" s="1"/>
      <c r="AK15994" s="1"/>
      <c r="AL15994" s="1"/>
    </row>
    <row r="15995">
      <c r="I15995" s="1"/>
      <c r="J15995" s="1"/>
      <c r="K15995" s="1"/>
      <c r="AA15995" s="1"/>
      <c r="AB15995" s="1"/>
      <c r="AC15995" s="1"/>
      <c r="AJ15995" s="1"/>
      <c r="AK15995" s="1"/>
      <c r="AL15995" s="1"/>
    </row>
    <row r="15996">
      <c r="I15996" s="1"/>
      <c r="J15996" s="1"/>
      <c r="K15996" s="1"/>
      <c r="AA15996" s="1"/>
      <c r="AB15996" s="1"/>
      <c r="AC15996" s="1"/>
      <c r="AJ15996" s="1"/>
      <c r="AK15996" s="1"/>
      <c r="AL15996" s="1"/>
    </row>
    <row r="15997">
      <c r="I15997" s="1"/>
      <c r="J15997" s="1"/>
      <c r="K15997" s="1"/>
      <c r="AA15997" s="1"/>
      <c r="AB15997" s="1"/>
      <c r="AC15997" s="1"/>
      <c r="AJ15997" s="1"/>
      <c r="AK15997" s="1"/>
      <c r="AL15997" s="1"/>
    </row>
    <row r="15998">
      <c r="I15998" s="1"/>
      <c r="J15998" s="1"/>
      <c r="K15998" s="1"/>
      <c r="AA15998" s="1"/>
      <c r="AB15998" s="1"/>
      <c r="AC15998" s="1"/>
      <c r="AJ15998" s="1"/>
      <c r="AK15998" s="1"/>
      <c r="AL15998" s="1"/>
    </row>
    <row r="15999">
      <c r="I15999" s="1"/>
      <c r="J15999" s="1"/>
      <c r="K15999" s="1"/>
      <c r="AA15999" s="1"/>
      <c r="AB15999" s="1"/>
      <c r="AC15999" s="1"/>
      <c r="AJ15999" s="1"/>
      <c r="AK15999" s="1"/>
      <c r="AL15999" s="1"/>
    </row>
    <row r="16000">
      <c r="I16000" s="1"/>
      <c r="J16000" s="1"/>
      <c r="K16000" s="1"/>
      <c r="AA16000" s="1"/>
      <c r="AB16000" s="1"/>
      <c r="AC16000" s="1"/>
      <c r="AJ16000" s="1"/>
      <c r="AK16000" s="1"/>
      <c r="AL16000" s="1"/>
    </row>
    <row r="16001">
      <c r="I16001" s="1"/>
      <c r="J16001" s="1"/>
      <c r="K16001" s="1"/>
      <c r="AA16001" s="1"/>
      <c r="AB16001" s="1"/>
      <c r="AC16001" s="1"/>
      <c r="AJ16001" s="1"/>
      <c r="AK16001" s="1"/>
      <c r="AL16001" s="1"/>
    </row>
    <row r="16002">
      <c r="I16002" s="1"/>
      <c r="J16002" s="1"/>
      <c r="K16002" s="1"/>
      <c r="AA16002" s="1"/>
      <c r="AB16002" s="1"/>
      <c r="AC16002" s="1"/>
      <c r="AJ16002" s="1"/>
      <c r="AK16002" s="1"/>
      <c r="AL16002" s="1"/>
    </row>
    <row r="16003">
      <c r="I16003" s="1"/>
      <c r="J16003" s="1"/>
      <c r="K16003" s="1"/>
      <c r="AA16003" s="1"/>
      <c r="AB16003" s="1"/>
      <c r="AC16003" s="1"/>
      <c r="AJ16003" s="1"/>
      <c r="AK16003" s="1"/>
      <c r="AL16003" s="1"/>
    </row>
    <row r="16004">
      <c r="I16004" s="1"/>
      <c r="J16004" s="1"/>
      <c r="K16004" s="1"/>
      <c r="AA16004" s="1"/>
      <c r="AB16004" s="1"/>
      <c r="AC16004" s="1"/>
      <c r="AJ16004" s="1"/>
      <c r="AK16004" s="1"/>
      <c r="AL16004" s="1"/>
    </row>
    <row r="16005">
      <c r="I16005" s="1"/>
      <c r="J16005" s="1"/>
      <c r="K16005" s="1"/>
      <c r="AA16005" s="1"/>
      <c r="AB16005" s="1"/>
      <c r="AC16005" s="1"/>
      <c r="AJ16005" s="1"/>
      <c r="AK16005" s="1"/>
      <c r="AL16005" s="1"/>
    </row>
    <row r="16006">
      <c r="I16006" s="1"/>
      <c r="J16006" s="1"/>
      <c r="K16006" s="1"/>
      <c r="AA16006" s="1"/>
      <c r="AB16006" s="1"/>
      <c r="AC16006" s="1"/>
      <c r="AJ16006" s="1"/>
      <c r="AK16006" s="1"/>
      <c r="AL16006" s="1"/>
    </row>
    <row r="16007">
      <c r="I16007" s="1"/>
      <c r="J16007" s="1"/>
      <c r="K16007" s="1"/>
      <c r="AA16007" s="1"/>
      <c r="AB16007" s="1"/>
      <c r="AC16007" s="1"/>
      <c r="AJ16007" s="1"/>
      <c r="AK16007" s="1"/>
      <c r="AL16007" s="1"/>
    </row>
    <row r="16008">
      <c r="I16008" s="1"/>
      <c r="J16008" s="1"/>
      <c r="K16008" s="1"/>
      <c r="AA16008" s="1"/>
      <c r="AB16008" s="1"/>
      <c r="AC16008" s="1"/>
      <c r="AJ16008" s="1"/>
      <c r="AK16008" s="1"/>
      <c r="AL16008" s="1"/>
    </row>
    <row r="16009">
      <c r="I16009" s="1"/>
      <c r="J16009" s="1"/>
      <c r="K16009" s="1"/>
      <c r="AA16009" s="1"/>
      <c r="AB16009" s="1"/>
      <c r="AC16009" s="1"/>
      <c r="AJ16009" s="1"/>
      <c r="AK16009" s="1"/>
      <c r="AL16009" s="1"/>
    </row>
    <row r="16010">
      <c r="I16010" s="1"/>
      <c r="J16010" s="1"/>
      <c r="K16010" s="1"/>
      <c r="AA16010" s="1"/>
      <c r="AB16010" s="1"/>
      <c r="AC16010" s="1"/>
      <c r="AJ16010" s="1"/>
      <c r="AK16010" s="1"/>
      <c r="AL16010" s="1"/>
    </row>
    <row r="16011">
      <c r="I16011" s="1"/>
      <c r="J16011" s="1"/>
      <c r="K16011" s="1"/>
      <c r="AA16011" s="1"/>
      <c r="AB16011" s="1"/>
      <c r="AC16011" s="1"/>
      <c r="AJ16011" s="1"/>
      <c r="AK16011" s="1"/>
      <c r="AL16011" s="1"/>
    </row>
    <row r="16012">
      <c r="I16012" s="1"/>
      <c r="J16012" s="1"/>
      <c r="K16012" s="1"/>
      <c r="AA16012" s="1"/>
      <c r="AB16012" s="1"/>
      <c r="AC16012" s="1"/>
      <c r="AJ16012" s="1"/>
      <c r="AK16012" s="1"/>
      <c r="AL16012" s="1"/>
    </row>
    <row r="16013">
      <c r="I16013" s="1"/>
      <c r="J16013" s="1"/>
      <c r="K16013" s="1"/>
      <c r="AA16013" s="1"/>
      <c r="AB16013" s="1"/>
      <c r="AC16013" s="1"/>
      <c r="AJ16013" s="1"/>
      <c r="AK16013" s="1"/>
      <c r="AL16013" s="1"/>
    </row>
    <row r="16014">
      <c r="I16014" s="1"/>
      <c r="J16014" s="1"/>
      <c r="K16014" s="1"/>
      <c r="AA16014" s="1"/>
      <c r="AB16014" s="1"/>
      <c r="AC16014" s="1"/>
      <c r="AJ16014" s="1"/>
      <c r="AK16014" s="1"/>
      <c r="AL16014" s="1"/>
    </row>
    <row r="16015">
      <c r="I16015" s="1"/>
      <c r="J16015" s="1"/>
      <c r="K16015" s="1"/>
      <c r="AA16015" s="1"/>
      <c r="AB16015" s="1"/>
      <c r="AC16015" s="1"/>
      <c r="AJ16015" s="1"/>
      <c r="AK16015" s="1"/>
      <c r="AL16015" s="1"/>
    </row>
    <row r="16016">
      <c r="I16016" s="1"/>
      <c r="J16016" s="1"/>
      <c r="K16016" s="1"/>
      <c r="AA16016" s="1"/>
      <c r="AB16016" s="1"/>
      <c r="AC16016" s="1"/>
      <c r="AJ16016" s="1"/>
      <c r="AK16016" s="1"/>
      <c r="AL16016" s="1"/>
    </row>
    <row r="16017">
      <c r="I16017" s="1"/>
      <c r="J16017" s="1"/>
      <c r="K16017" s="1"/>
      <c r="AA16017" s="1"/>
      <c r="AB16017" s="1"/>
      <c r="AC16017" s="1"/>
      <c r="AJ16017" s="1"/>
      <c r="AK16017" s="1"/>
      <c r="AL16017" s="1"/>
    </row>
    <row r="16018">
      <c r="I16018" s="1"/>
      <c r="J16018" s="1"/>
      <c r="K16018" s="1"/>
      <c r="AA16018" s="1"/>
      <c r="AB16018" s="1"/>
      <c r="AC16018" s="1"/>
      <c r="AJ16018" s="1"/>
      <c r="AK16018" s="1"/>
      <c r="AL16018" s="1"/>
    </row>
    <row r="16019">
      <c r="I16019" s="1"/>
      <c r="J16019" s="1"/>
      <c r="K16019" s="1"/>
      <c r="AA16019" s="1"/>
      <c r="AB16019" s="1"/>
      <c r="AC16019" s="1"/>
      <c r="AJ16019" s="1"/>
      <c r="AK16019" s="1"/>
      <c r="AL16019" s="1"/>
    </row>
    <row r="16020">
      <c r="I16020" s="1"/>
      <c r="J16020" s="1"/>
      <c r="K16020" s="1"/>
      <c r="AA16020" s="1"/>
      <c r="AB16020" s="1"/>
      <c r="AC16020" s="1"/>
      <c r="AJ16020" s="1"/>
      <c r="AK16020" s="1"/>
      <c r="AL16020" s="1"/>
    </row>
    <row r="16021">
      <c r="I16021" s="1"/>
      <c r="J16021" s="1"/>
      <c r="K16021" s="1"/>
      <c r="AA16021" s="1"/>
      <c r="AB16021" s="1"/>
      <c r="AC16021" s="1"/>
      <c r="AJ16021" s="1"/>
      <c r="AK16021" s="1"/>
      <c r="AL16021" s="1"/>
    </row>
    <row r="16022">
      <c r="I16022" s="1"/>
      <c r="J16022" s="1"/>
      <c r="K16022" s="1"/>
      <c r="AA16022" s="1"/>
      <c r="AB16022" s="1"/>
      <c r="AC16022" s="1"/>
      <c r="AJ16022" s="1"/>
      <c r="AK16022" s="1"/>
      <c r="AL16022" s="1"/>
    </row>
    <row r="16023">
      <c r="I16023" s="1"/>
      <c r="J16023" s="1"/>
      <c r="K16023" s="1"/>
      <c r="AA16023" s="1"/>
      <c r="AB16023" s="1"/>
      <c r="AC16023" s="1"/>
      <c r="AJ16023" s="1"/>
      <c r="AK16023" s="1"/>
      <c r="AL16023" s="1"/>
    </row>
    <row r="16024">
      <c r="I16024" s="1"/>
      <c r="J16024" s="1"/>
      <c r="K16024" s="1"/>
      <c r="AA16024" s="1"/>
      <c r="AB16024" s="1"/>
      <c r="AC16024" s="1"/>
      <c r="AJ16024" s="1"/>
      <c r="AK16024" s="1"/>
      <c r="AL16024" s="1"/>
    </row>
    <row r="16025">
      <c r="I16025" s="1"/>
      <c r="J16025" s="1"/>
      <c r="K16025" s="1"/>
      <c r="AA16025" s="1"/>
      <c r="AB16025" s="1"/>
      <c r="AC16025" s="1"/>
      <c r="AJ16025" s="1"/>
      <c r="AK16025" s="1"/>
      <c r="AL16025" s="1"/>
    </row>
    <row r="16026">
      <c r="I16026" s="1"/>
      <c r="J16026" s="1"/>
      <c r="K16026" s="1"/>
      <c r="AA16026" s="1"/>
      <c r="AB16026" s="1"/>
      <c r="AC16026" s="1"/>
      <c r="AJ16026" s="1"/>
      <c r="AK16026" s="1"/>
      <c r="AL16026" s="1"/>
    </row>
    <row r="16027">
      <c r="I16027" s="1"/>
      <c r="J16027" s="1"/>
      <c r="K16027" s="1"/>
      <c r="AA16027" s="1"/>
      <c r="AB16027" s="1"/>
      <c r="AC16027" s="1"/>
      <c r="AJ16027" s="1"/>
      <c r="AK16027" s="1"/>
      <c r="AL16027" s="1"/>
    </row>
    <row r="16028">
      <c r="I16028" s="1"/>
      <c r="J16028" s="1"/>
      <c r="K16028" s="1"/>
      <c r="AA16028" s="1"/>
      <c r="AB16028" s="1"/>
      <c r="AC16028" s="1"/>
      <c r="AJ16028" s="1"/>
      <c r="AK16028" s="1"/>
      <c r="AL16028" s="1"/>
    </row>
    <row r="16029">
      <c r="I16029" s="1"/>
      <c r="J16029" s="1"/>
      <c r="K16029" s="1"/>
      <c r="AA16029" s="1"/>
      <c r="AB16029" s="1"/>
      <c r="AC16029" s="1"/>
      <c r="AJ16029" s="1"/>
      <c r="AK16029" s="1"/>
      <c r="AL16029" s="1"/>
    </row>
    <row r="16030">
      <c r="I16030" s="1"/>
      <c r="J16030" s="1"/>
      <c r="K16030" s="1"/>
      <c r="AA16030" s="1"/>
      <c r="AB16030" s="1"/>
      <c r="AC16030" s="1"/>
      <c r="AJ16030" s="1"/>
      <c r="AK16030" s="1"/>
      <c r="AL16030" s="1"/>
    </row>
    <row r="16031">
      <c r="I16031" s="1"/>
      <c r="J16031" s="1"/>
      <c r="K16031" s="1"/>
      <c r="AA16031" s="1"/>
      <c r="AB16031" s="1"/>
      <c r="AC16031" s="1"/>
      <c r="AJ16031" s="1"/>
      <c r="AK16031" s="1"/>
      <c r="AL16031" s="1"/>
    </row>
    <row r="16032">
      <c r="I16032" s="1"/>
      <c r="J16032" s="1"/>
      <c r="K16032" s="1"/>
      <c r="AA16032" s="1"/>
      <c r="AB16032" s="1"/>
      <c r="AC16032" s="1"/>
      <c r="AJ16032" s="1"/>
      <c r="AK16032" s="1"/>
      <c r="AL16032" s="1"/>
    </row>
    <row r="16033">
      <c r="I16033" s="1"/>
      <c r="J16033" s="1"/>
      <c r="K16033" s="1"/>
      <c r="AA16033" s="1"/>
      <c r="AB16033" s="1"/>
      <c r="AC16033" s="1"/>
      <c r="AJ16033" s="1"/>
      <c r="AK16033" s="1"/>
      <c r="AL16033" s="1"/>
    </row>
    <row r="16034">
      <c r="I16034" s="1"/>
      <c r="J16034" s="1"/>
      <c r="K16034" s="1"/>
      <c r="AA16034" s="1"/>
      <c r="AB16034" s="1"/>
      <c r="AC16034" s="1"/>
      <c r="AJ16034" s="1"/>
      <c r="AK16034" s="1"/>
      <c r="AL16034" s="1"/>
    </row>
    <row r="16035">
      <c r="I16035" s="1"/>
      <c r="J16035" s="1"/>
      <c r="K16035" s="1"/>
      <c r="AA16035" s="1"/>
      <c r="AB16035" s="1"/>
      <c r="AC16035" s="1"/>
      <c r="AJ16035" s="1"/>
      <c r="AK16035" s="1"/>
      <c r="AL16035" s="1"/>
    </row>
    <row r="16036">
      <c r="I16036" s="1"/>
      <c r="J16036" s="1"/>
      <c r="K16036" s="1"/>
      <c r="AA16036" s="1"/>
      <c r="AB16036" s="1"/>
      <c r="AC16036" s="1"/>
      <c r="AJ16036" s="1"/>
      <c r="AK16036" s="1"/>
      <c r="AL16036" s="1"/>
    </row>
    <row r="16037">
      <c r="I16037" s="1"/>
      <c r="J16037" s="1"/>
      <c r="K16037" s="1"/>
      <c r="AA16037" s="1"/>
      <c r="AB16037" s="1"/>
      <c r="AC16037" s="1"/>
      <c r="AJ16037" s="1"/>
      <c r="AK16037" s="1"/>
      <c r="AL16037" s="1"/>
    </row>
    <row r="16038">
      <c r="I16038" s="1"/>
      <c r="J16038" s="1"/>
      <c r="K16038" s="1"/>
      <c r="AA16038" s="1"/>
      <c r="AB16038" s="1"/>
      <c r="AC16038" s="1"/>
      <c r="AJ16038" s="1"/>
      <c r="AK16038" s="1"/>
      <c r="AL16038" s="1"/>
    </row>
    <row r="16039">
      <c r="I16039" s="1"/>
      <c r="J16039" s="1"/>
      <c r="K16039" s="1"/>
      <c r="AA16039" s="1"/>
      <c r="AB16039" s="1"/>
      <c r="AC16039" s="1"/>
      <c r="AJ16039" s="1"/>
      <c r="AK16039" s="1"/>
      <c r="AL16039" s="1"/>
    </row>
    <row r="16040">
      <c r="I16040" s="1"/>
      <c r="J16040" s="1"/>
      <c r="K16040" s="1"/>
      <c r="AA16040" s="1"/>
      <c r="AB16040" s="1"/>
      <c r="AC16040" s="1"/>
      <c r="AJ16040" s="1"/>
      <c r="AK16040" s="1"/>
      <c r="AL16040" s="1"/>
    </row>
    <row r="16041">
      <c r="I16041" s="1"/>
      <c r="J16041" s="1"/>
      <c r="K16041" s="1"/>
      <c r="AA16041" s="1"/>
      <c r="AB16041" s="1"/>
      <c r="AC16041" s="1"/>
      <c r="AJ16041" s="1"/>
      <c r="AK16041" s="1"/>
      <c r="AL16041" s="1"/>
    </row>
    <row r="16042">
      <c r="I16042" s="1"/>
      <c r="J16042" s="1"/>
      <c r="K16042" s="1"/>
      <c r="AA16042" s="1"/>
      <c r="AB16042" s="1"/>
      <c r="AC16042" s="1"/>
      <c r="AJ16042" s="1"/>
      <c r="AK16042" s="1"/>
      <c r="AL16042" s="1"/>
    </row>
    <row r="16043">
      <c r="I16043" s="1"/>
      <c r="J16043" s="1"/>
      <c r="K16043" s="1"/>
      <c r="AA16043" s="1"/>
      <c r="AB16043" s="1"/>
      <c r="AC16043" s="1"/>
      <c r="AJ16043" s="1"/>
      <c r="AK16043" s="1"/>
      <c r="AL16043" s="1"/>
    </row>
    <row r="16044">
      <c r="I16044" s="1"/>
      <c r="J16044" s="1"/>
      <c r="K16044" s="1"/>
      <c r="AA16044" s="1"/>
      <c r="AB16044" s="1"/>
      <c r="AC16044" s="1"/>
      <c r="AJ16044" s="1"/>
      <c r="AK16044" s="1"/>
      <c r="AL16044" s="1"/>
    </row>
    <row r="16045">
      <c r="I16045" s="1"/>
      <c r="J16045" s="1"/>
      <c r="K16045" s="1"/>
      <c r="AA16045" s="1"/>
      <c r="AB16045" s="1"/>
      <c r="AC16045" s="1"/>
      <c r="AJ16045" s="1"/>
      <c r="AK16045" s="1"/>
      <c r="AL16045" s="1"/>
    </row>
    <row r="16046">
      <c r="I16046" s="1"/>
      <c r="J16046" s="1"/>
      <c r="K16046" s="1"/>
      <c r="AA16046" s="1"/>
      <c r="AB16046" s="1"/>
      <c r="AC16046" s="1"/>
      <c r="AJ16046" s="1"/>
      <c r="AK16046" s="1"/>
      <c r="AL16046" s="1"/>
    </row>
    <row r="16047">
      <c r="I16047" s="1"/>
      <c r="J16047" s="1"/>
      <c r="K16047" s="1"/>
      <c r="AA16047" s="1"/>
      <c r="AB16047" s="1"/>
      <c r="AC16047" s="1"/>
      <c r="AJ16047" s="1"/>
      <c r="AK16047" s="1"/>
      <c r="AL16047" s="1"/>
    </row>
    <row r="16048">
      <c r="I16048" s="1"/>
      <c r="J16048" s="1"/>
      <c r="K16048" s="1"/>
      <c r="AA16048" s="1"/>
      <c r="AB16048" s="1"/>
      <c r="AC16048" s="1"/>
      <c r="AJ16048" s="1"/>
      <c r="AK16048" s="1"/>
      <c r="AL16048" s="1"/>
    </row>
    <row r="16049">
      <c r="I16049" s="1"/>
      <c r="J16049" s="1"/>
      <c r="K16049" s="1"/>
      <c r="AA16049" s="1"/>
      <c r="AB16049" s="1"/>
      <c r="AC16049" s="1"/>
      <c r="AJ16049" s="1"/>
      <c r="AK16049" s="1"/>
      <c r="AL16049" s="1"/>
    </row>
    <row r="16050">
      <c r="I16050" s="1"/>
      <c r="J16050" s="1"/>
      <c r="K16050" s="1"/>
      <c r="AA16050" s="1"/>
      <c r="AB16050" s="1"/>
      <c r="AC16050" s="1"/>
      <c r="AJ16050" s="1"/>
      <c r="AK16050" s="1"/>
      <c r="AL16050" s="1"/>
    </row>
    <row r="16051">
      <c r="I16051" s="1"/>
      <c r="J16051" s="1"/>
      <c r="K16051" s="1"/>
      <c r="AA16051" s="1"/>
      <c r="AB16051" s="1"/>
      <c r="AC16051" s="1"/>
      <c r="AJ16051" s="1"/>
      <c r="AK16051" s="1"/>
      <c r="AL16051" s="1"/>
    </row>
    <row r="16052">
      <c r="I16052" s="1"/>
      <c r="J16052" s="1"/>
      <c r="K16052" s="1"/>
      <c r="AA16052" s="1"/>
      <c r="AB16052" s="1"/>
      <c r="AC16052" s="1"/>
      <c r="AJ16052" s="1"/>
      <c r="AK16052" s="1"/>
      <c r="AL16052" s="1"/>
    </row>
    <row r="16053">
      <c r="I16053" s="1"/>
      <c r="J16053" s="1"/>
      <c r="K16053" s="1"/>
      <c r="AA16053" s="1"/>
      <c r="AB16053" s="1"/>
      <c r="AC16053" s="1"/>
      <c r="AJ16053" s="1"/>
      <c r="AK16053" s="1"/>
      <c r="AL16053" s="1"/>
    </row>
    <row r="16054">
      <c r="I16054" s="1"/>
      <c r="J16054" s="1"/>
      <c r="K16054" s="1"/>
      <c r="AA16054" s="1"/>
      <c r="AB16054" s="1"/>
      <c r="AC16054" s="1"/>
      <c r="AJ16054" s="1"/>
      <c r="AK16054" s="1"/>
      <c r="AL16054" s="1"/>
    </row>
    <row r="16055">
      <c r="I16055" s="1"/>
      <c r="J16055" s="1"/>
      <c r="K16055" s="1"/>
      <c r="AA16055" s="1"/>
      <c r="AB16055" s="1"/>
      <c r="AC16055" s="1"/>
      <c r="AJ16055" s="1"/>
      <c r="AK16055" s="1"/>
      <c r="AL16055" s="1"/>
    </row>
    <row r="16056">
      <c r="I16056" s="1"/>
      <c r="J16056" s="1"/>
      <c r="K16056" s="1"/>
      <c r="AA16056" s="1"/>
      <c r="AB16056" s="1"/>
      <c r="AC16056" s="1"/>
      <c r="AJ16056" s="1"/>
      <c r="AK16056" s="1"/>
      <c r="AL16056" s="1"/>
    </row>
    <row r="16057">
      <c r="I16057" s="1"/>
      <c r="J16057" s="1"/>
      <c r="K16057" s="1"/>
      <c r="AA16057" s="1"/>
      <c r="AB16057" s="1"/>
      <c r="AC16057" s="1"/>
      <c r="AJ16057" s="1"/>
      <c r="AK16057" s="1"/>
      <c r="AL16057" s="1"/>
    </row>
    <row r="16058">
      <c r="I16058" s="1"/>
      <c r="J16058" s="1"/>
      <c r="K16058" s="1"/>
      <c r="AA16058" s="1"/>
      <c r="AB16058" s="1"/>
      <c r="AC16058" s="1"/>
      <c r="AJ16058" s="1"/>
      <c r="AK16058" s="1"/>
      <c r="AL16058" s="1"/>
    </row>
    <row r="16059">
      <c r="I16059" s="1"/>
      <c r="J16059" s="1"/>
      <c r="K16059" s="1"/>
      <c r="AA16059" s="1"/>
      <c r="AB16059" s="1"/>
      <c r="AC16059" s="1"/>
      <c r="AJ16059" s="1"/>
      <c r="AK16059" s="1"/>
      <c r="AL16059" s="1"/>
    </row>
    <row r="16060">
      <c r="I16060" s="1"/>
      <c r="J16060" s="1"/>
      <c r="K16060" s="1"/>
      <c r="AA16060" s="1"/>
      <c r="AB16060" s="1"/>
      <c r="AC16060" s="1"/>
      <c r="AJ16060" s="1"/>
      <c r="AK16060" s="1"/>
      <c r="AL16060" s="1"/>
    </row>
    <row r="16061">
      <c r="I16061" s="1"/>
      <c r="J16061" s="1"/>
      <c r="K16061" s="1"/>
      <c r="AA16061" s="1"/>
      <c r="AB16061" s="1"/>
      <c r="AC16061" s="1"/>
      <c r="AJ16061" s="1"/>
      <c r="AK16061" s="1"/>
      <c r="AL16061" s="1"/>
    </row>
    <row r="16062">
      <c r="I16062" s="1"/>
      <c r="J16062" s="1"/>
      <c r="K16062" s="1"/>
      <c r="AA16062" s="1"/>
      <c r="AB16062" s="1"/>
      <c r="AC16062" s="1"/>
      <c r="AJ16062" s="1"/>
      <c r="AK16062" s="1"/>
      <c r="AL16062" s="1"/>
    </row>
    <row r="16063">
      <c r="I16063" s="1"/>
      <c r="J16063" s="1"/>
      <c r="K16063" s="1"/>
      <c r="AA16063" s="1"/>
      <c r="AB16063" s="1"/>
      <c r="AC16063" s="1"/>
      <c r="AJ16063" s="1"/>
      <c r="AK16063" s="1"/>
      <c r="AL16063" s="1"/>
    </row>
    <row r="16064">
      <c r="I16064" s="1"/>
      <c r="J16064" s="1"/>
      <c r="K16064" s="1"/>
      <c r="AA16064" s="1"/>
      <c r="AB16064" s="1"/>
      <c r="AC16064" s="1"/>
      <c r="AJ16064" s="1"/>
      <c r="AK16064" s="1"/>
      <c r="AL16064" s="1"/>
    </row>
    <row r="16065">
      <c r="I16065" s="1"/>
      <c r="J16065" s="1"/>
      <c r="K16065" s="1"/>
      <c r="AA16065" s="1"/>
      <c r="AB16065" s="1"/>
      <c r="AC16065" s="1"/>
      <c r="AJ16065" s="1"/>
      <c r="AK16065" s="1"/>
      <c r="AL16065" s="1"/>
    </row>
    <row r="16066">
      <c r="I16066" s="1"/>
      <c r="J16066" s="1"/>
      <c r="K16066" s="1"/>
      <c r="AA16066" s="1"/>
      <c r="AB16066" s="1"/>
      <c r="AC16066" s="1"/>
      <c r="AJ16066" s="1"/>
      <c r="AK16066" s="1"/>
      <c r="AL16066" s="1"/>
    </row>
    <row r="16067">
      <c r="I16067" s="1"/>
      <c r="J16067" s="1"/>
      <c r="K16067" s="1"/>
      <c r="AA16067" s="1"/>
      <c r="AB16067" s="1"/>
      <c r="AC16067" s="1"/>
      <c r="AJ16067" s="1"/>
      <c r="AK16067" s="1"/>
      <c r="AL16067" s="1"/>
    </row>
    <row r="16068">
      <c r="I16068" s="1"/>
      <c r="J16068" s="1"/>
      <c r="K16068" s="1"/>
      <c r="AA16068" s="1"/>
      <c r="AB16068" s="1"/>
      <c r="AC16068" s="1"/>
      <c r="AJ16068" s="1"/>
      <c r="AK16068" s="1"/>
      <c r="AL16068" s="1"/>
    </row>
    <row r="16069">
      <c r="I16069" s="1"/>
      <c r="J16069" s="1"/>
      <c r="K16069" s="1"/>
      <c r="AA16069" s="1"/>
      <c r="AB16069" s="1"/>
      <c r="AC16069" s="1"/>
      <c r="AJ16069" s="1"/>
      <c r="AK16069" s="1"/>
      <c r="AL16069" s="1"/>
    </row>
    <row r="16070">
      <c r="I16070" s="1"/>
      <c r="J16070" s="1"/>
      <c r="K16070" s="1"/>
      <c r="AA16070" s="1"/>
      <c r="AB16070" s="1"/>
      <c r="AC16070" s="1"/>
      <c r="AJ16070" s="1"/>
      <c r="AK16070" s="1"/>
      <c r="AL16070" s="1"/>
    </row>
    <row r="16071">
      <c r="I16071" s="1"/>
      <c r="J16071" s="1"/>
      <c r="K16071" s="1"/>
      <c r="AA16071" s="1"/>
      <c r="AB16071" s="1"/>
      <c r="AC16071" s="1"/>
      <c r="AJ16071" s="1"/>
      <c r="AK16071" s="1"/>
      <c r="AL16071" s="1"/>
    </row>
    <row r="16072">
      <c r="I16072" s="1"/>
      <c r="J16072" s="1"/>
      <c r="K16072" s="1"/>
      <c r="AA16072" s="1"/>
      <c r="AB16072" s="1"/>
      <c r="AC16072" s="1"/>
      <c r="AJ16072" s="1"/>
      <c r="AK16072" s="1"/>
      <c r="AL16072" s="1"/>
    </row>
    <row r="16073">
      <c r="I16073" s="1"/>
      <c r="J16073" s="1"/>
      <c r="K16073" s="1"/>
      <c r="AA16073" s="1"/>
      <c r="AB16073" s="1"/>
      <c r="AC16073" s="1"/>
      <c r="AJ16073" s="1"/>
      <c r="AK16073" s="1"/>
      <c r="AL16073" s="1"/>
    </row>
    <row r="16074">
      <c r="I16074" s="1"/>
      <c r="J16074" s="1"/>
      <c r="K16074" s="1"/>
      <c r="AA16074" s="1"/>
      <c r="AB16074" s="1"/>
      <c r="AC16074" s="1"/>
      <c r="AJ16074" s="1"/>
      <c r="AK16074" s="1"/>
      <c r="AL16074" s="1"/>
    </row>
    <row r="16075">
      <c r="I16075" s="1"/>
      <c r="J16075" s="1"/>
      <c r="K16075" s="1"/>
      <c r="AA16075" s="1"/>
      <c r="AB16075" s="1"/>
      <c r="AC16075" s="1"/>
      <c r="AJ16075" s="1"/>
      <c r="AK16075" s="1"/>
      <c r="AL16075" s="1"/>
    </row>
    <row r="16076">
      <c r="I16076" s="1"/>
      <c r="J16076" s="1"/>
      <c r="K16076" s="1"/>
      <c r="AA16076" s="1"/>
      <c r="AB16076" s="1"/>
      <c r="AC16076" s="1"/>
      <c r="AJ16076" s="1"/>
      <c r="AK16076" s="1"/>
      <c r="AL16076" s="1"/>
    </row>
    <row r="16077">
      <c r="I16077" s="1"/>
      <c r="J16077" s="1"/>
      <c r="K16077" s="1"/>
      <c r="AA16077" s="1"/>
      <c r="AB16077" s="1"/>
      <c r="AC16077" s="1"/>
      <c r="AJ16077" s="1"/>
      <c r="AK16077" s="1"/>
      <c r="AL16077" s="1"/>
    </row>
    <row r="16078">
      <c r="I16078" s="1"/>
      <c r="J16078" s="1"/>
      <c r="K16078" s="1"/>
      <c r="AA16078" s="1"/>
      <c r="AB16078" s="1"/>
      <c r="AC16078" s="1"/>
      <c r="AJ16078" s="1"/>
      <c r="AK16078" s="1"/>
      <c r="AL16078" s="1"/>
    </row>
    <row r="16079">
      <c r="I16079" s="1"/>
      <c r="J16079" s="1"/>
      <c r="K16079" s="1"/>
      <c r="AA16079" s="1"/>
      <c r="AB16079" s="1"/>
      <c r="AC16079" s="1"/>
      <c r="AJ16079" s="1"/>
      <c r="AK16079" s="1"/>
      <c r="AL16079" s="1"/>
    </row>
    <row r="16080">
      <c r="I16080" s="1"/>
      <c r="J16080" s="1"/>
      <c r="K16080" s="1"/>
      <c r="AA16080" s="1"/>
      <c r="AB16080" s="1"/>
      <c r="AC16080" s="1"/>
      <c r="AJ16080" s="1"/>
      <c r="AK16080" s="1"/>
      <c r="AL16080" s="1"/>
    </row>
    <row r="16081">
      <c r="I16081" s="1"/>
      <c r="J16081" s="1"/>
      <c r="K16081" s="1"/>
      <c r="AA16081" s="1"/>
      <c r="AB16081" s="1"/>
      <c r="AC16081" s="1"/>
      <c r="AJ16081" s="1"/>
      <c r="AK16081" s="1"/>
      <c r="AL16081" s="1"/>
    </row>
    <row r="16082">
      <c r="I16082" s="1"/>
      <c r="J16082" s="1"/>
      <c r="K16082" s="1"/>
      <c r="AA16082" s="1"/>
      <c r="AB16082" s="1"/>
      <c r="AC16082" s="1"/>
      <c r="AJ16082" s="1"/>
      <c r="AK16082" s="1"/>
      <c r="AL16082" s="1"/>
    </row>
    <row r="16083">
      <c r="I16083" s="1"/>
      <c r="J16083" s="1"/>
      <c r="K16083" s="1"/>
      <c r="AA16083" s="1"/>
      <c r="AB16083" s="1"/>
      <c r="AC16083" s="1"/>
      <c r="AJ16083" s="1"/>
      <c r="AK16083" s="1"/>
      <c r="AL16083" s="1"/>
    </row>
    <row r="16084">
      <c r="I16084" s="1"/>
      <c r="J16084" s="1"/>
      <c r="K16084" s="1"/>
      <c r="AA16084" s="1"/>
      <c r="AB16084" s="1"/>
      <c r="AC16084" s="1"/>
      <c r="AJ16084" s="1"/>
      <c r="AK16084" s="1"/>
      <c r="AL16084" s="1"/>
    </row>
    <row r="16085">
      <c r="I16085" s="1"/>
      <c r="J16085" s="1"/>
      <c r="K16085" s="1"/>
      <c r="AA16085" s="1"/>
      <c r="AB16085" s="1"/>
      <c r="AC16085" s="1"/>
      <c r="AJ16085" s="1"/>
      <c r="AK16085" s="1"/>
      <c r="AL16085" s="1"/>
    </row>
    <row r="16086">
      <c r="I16086" s="1"/>
      <c r="J16086" s="1"/>
      <c r="K16086" s="1"/>
      <c r="AA16086" s="1"/>
      <c r="AB16086" s="1"/>
      <c r="AC16086" s="1"/>
      <c r="AJ16086" s="1"/>
      <c r="AK16086" s="1"/>
      <c r="AL16086" s="1"/>
    </row>
    <row r="16087">
      <c r="I16087" s="1"/>
      <c r="J16087" s="1"/>
      <c r="K16087" s="1"/>
      <c r="AA16087" s="1"/>
      <c r="AB16087" s="1"/>
      <c r="AC16087" s="1"/>
      <c r="AJ16087" s="1"/>
      <c r="AK16087" s="1"/>
      <c r="AL16087" s="1"/>
    </row>
    <row r="16088">
      <c r="I16088" s="1"/>
      <c r="J16088" s="1"/>
      <c r="K16088" s="1"/>
      <c r="AA16088" s="1"/>
      <c r="AB16088" s="1"/>
      <c r="AC16088" s="1"/>
      <c r="AJ16088" s="1"/>
      <c r="AK16088" s="1"/>
      <c r="AL16088" s="1"/>
    </row>
    <row r="16089">
      <c r="I16089" s="1"/>
      <c r="J16089" s="1"/>
      <c r="K16089" s="1"/>
      <c r="AA16089" s="1"/>
      <c r="AB16089" s="1"/>
      <c r="AC16089" s="1"/>
      <c r="AJ16089" s="1"/>
      <c r="AK16089" s="1"/>
      <c r="AL16089" s="1"/>
    </row>
    <row r="16090">
      <c r="I16090" s="1"/>
      <c r="J16090" s="1"/>
      <c r="K16090" s="1"/>
      <c r="AA16090" s="1"/>
      <c r="AB16090" s="1"/>
      <c r="AC16090" s="1"/>
      <c r="AJ16090" s="1"/>
      <c r="AK16090" s="1"/>
      <c r="AL16090" s="1"/>
    </row>
    <row r="16091">
      <c r="I16091" s="1"/>
      <c r="J16091" s="1"/>
      <c r="K16091" s="1"/>
      <c r="AA16091" s="1"/>
      <c r="AB16091" s="1"/>
      <c r="AC16091" s="1"/>
      <c r="AJ16091" s="1"/>
      <c r="AK16091" s="1"/>
      <c r="AL16091" s="1"/>
    </row>
    <row r="16092">
      <c r="I16092" s="1"/>
      <c r="J16092" s="1"/>
      <c r="K16092" s="1"/>
      <c r="AA16092" s="1"/>
      <c r="AB16092" s="1"/>
      <c r="AC16092" s="1"/>
      <c r="AJ16092" s="1"/>
      <c r="AK16092" s="1"/>
      <c r="AL16092" s="1"/>
    </row>
    <row r="16093">
      <c r="I16093" s="1"/>
      <c r="J16093" s="1"/>
      <c r="K16093" s="1"/>
      <c r="AA16093" s="1"/>
      <c r="AB16093" s="1"/>
      <c r="AC16093" s="1"/>
      <c r="AJ16093" s="1"/>
      <c r="AK16093" s="1"/>
      <c r="AL16093" s="1"/>
    </row>
    <row r="16094">
      <c r="I16094" s="1"/>
      <c r="J16094" s="1"/>
      <c r="K16094" s="1"/>
      <c r="AA16094" s="1"/>
      <c r="AB16094" s="1"/>
      <c r="AC16094" s="1"/>
      <c r="AJ16094" s="1"/>
      <c r="AK16094" s="1"/>
      <c r="AL16094" s="1"/>
    </row>
    <row r="16095">
      <c r="I16095" s="1"/>
      <c r="J16095" s="1"/>
      <c r="K16095" s="1"/>
      <c r="AA16095" s="1"/>
      <c r="AB16095" s="1"/>
      <c r="AC16095" s="1"/>
      <c r="AJ16095" s="1"/>
      <c r="AK16095" s="1"/>
      <c r="AL16095" s="1"/>
    </row>
    <row r="16096">
      <c r="I16096" s="1"/>
      <c r="J16096" s="1"/>
      <c r="K16096" s="1"/>
      <c r="AA16096" s="1"/>
      <c r="AB16096" s="1"/>
      <c r="AC16096" s="1"/>
      <c r="AJ16096" s="1"/>
      <c r="AK16096" s="1"/>
      <c r="AL16096" s="1"/>
    </row>
    <row r="16097">
      <c r="I16097" s="1"/>
      <c r="J16097" s="1"/>
      <c r="K16097" s="1"/>
      <c r="AA16097" s="1"/>
      <c r="AB16097" s="1"/>
      <c r="AC16097" s="1"/>
      <c r="AJ16097" s="1"/>
      <c r="AK16097" s="1"/>
      <c r="AL16097" s="1"/>
    </row>
    <row r="16098">
      <c r="I16098" s="1"/>
      <c r="J16098" s="1"/>
      <c r="K16098" s="1"/>
      <c r="AA16098" s="1"/>
      <c r="AB16098" s="1"/>
      <c r="AC16098" s="1"/>
      <c r="AJ16098" s="1"/>
      <c r="AK16098" s="1"/>
      <c r="AL16098" s="1"/>
    </row>
    <row r="16099">
      <c r="I16099" s="1"/>
      <c r="J16099" s="1"/>
      <c r="K16099" s="1"/>
      <c r="AA16099" s="1"/>
      <c r="AB16099" s="1"/>
      <c r="AC16099" s="1"/>
      <c r="AJ16099" s="1"/>
      <c r="AK16099" s="1"/>
      <c r="AL16099" s="1"/>
    </row>
    <row r="16100">
      <c r="I16100" s="1"/>
      <c r="J16100" s="1"/>
      <c r="K16100" s="1"/>
      <c r="AA16100" s="1"/>
      <c r="AB16100" s="1"/>
      <c r="AC16100" s="1"/>
      <c r="AJ16100" s="1"/>
      <c r="AK16100" s="1"/>
      <c r="AL16100" s="1"/>
    </row>
    <row r="16101">
      <c r="I16101" s="1"/>
      <c r="J16101" s="1"/>
      <c r="K16101" s="1"/>
      <c r="AA16101" s="1"/>
      <c r="AB16101" s="1"/>
      <c r="AC16101" s="1"/>
      <c r="AJ16101" s="1"/>
      <c r="AK16101" s="1"/>
      <c r="AL16101" s="1"/>
    </row>
    <row r="16102">
      <c r="I16102" s="1"/>
      <c r="J16102" s="1"/>
      <c r="K16102" s="1"/>
      <c r="AA16102" s="1"/>
      <c r="AB16102" s="1"/>
      <c r="AC16102" s="1"/>
      <c r="AJ16102" s="1"/>
      <c r="AK16102" s="1"/>
      <c r="AL16102" s="1"/>
    </row>
    <row r="16103">
      <c r="I16103" s="1"/>
      <c r="J16103" s="1"/>
      <c r="K16103" s="1"/>
      <c r="AA16103" s="1"/>
      <c r="AB16103" s="1"/>
      <c r="AC16103" s="1"/>
      <c r="AJ16103" s="1"/>
      <c r="AK16103" s="1"/>
      <c r="AL16103" s="1"/>
    </row>
    <row r="16104">
      <c r="I16104" s="1"/>
      <c r="J16104" s="1"/>
      <c r="K16104" s="1"/>
      <c r="AA16104" s="1"/>
      <c r="AB16104" s="1"/>
      <c r="AC16104" s="1"/>
      <c r="AJ16104" s="1"/>
      <c r="AK16104" s="1"/>
      <c r="AL16104" s="1"/>
    </row>
    <row r="16105">
      <c r="I16105" s="1"/>
      <c r="J16105" s="1"/>
      <c r="K16105" s="1"/>
      <c r="AA16105" s="1"/>
      <c r="AB16105" s="1"/>
      <c r="AC16105" s="1"/>
      <c r="AJ16105" s="1"/>
      <c r="AK16105" s="1"/>
      <c r="AL16105" s="1"/>
    </row>
    <row r="16106">
      <c r="I16106" s="1"/>
      <c r="J16106" s="1"/>
      <c r="K16106" s="1"/>
      <c r="AA16106" s="1"/>
      <c r="AB16106" s="1"/>
      <c r="AC16106" s="1"/>
      <c r="AJ16106" s="1"/>
      <c r="AK16106" s="1"/>
      <c r="AL16106" s="1"/>
    </row>
    <row r="16107">
      <c r="I16107" s="1"/>
      <c r="J16107" s="1"/>
      <c r="K16107" s="1"/>
      <c r="AA16107" s="1"/>
      <c r="AB16107" s="1"/>
      <c r="AC16107" s="1"/>
      <c r="AJ16107" s="1"/>
      <c r="AK16107" s="1"/>
      <c r="AL16107" s="1"/>
    </row>
    <row r="16108">
      <c r="I16108" s="1"/>
      <c r="J16108" s="1"/>
      <c r="K16108" s="1"/>
      <c r="AA16108" s="1"/>
      <c r="AB16108" s="1"/>
      <c r="AC16108" s="1"/>
      <c r="AJ16108" s="1"/>
      <c r="AK16108" s="1"/>
      <c r="AL16108" s="1"/>
    </row>
    <row r="16109">
      <c r="I16109" s="1"/>
      <c r="J16109" s="1"/>
      <c r="K16109" s="1"/>
      <c r="AA16109" s="1"/>
      <c r="AB16109" s="1"/>
      <c r="AC16109" s="1"/>
      <c r="AJ16109" s="1"/>
      <c r="AK16109" s="1"/>
      <c r="AL16109" s="1"/>
    </row>
    <row r="16110">
      <c r="I16110" s="1"/>
      <c r="J16110" s="1"/>
      <c r="K16110" s="1"/>
      <c r="AA16110" s="1"/>
      <c r="AB16110" s="1"/>
      <c r="AC16110" s="1"/>
      <c r="AJ16110" s="1"/>
      <c r="AK16110" s="1"/>
      <c r="AL16110" s="1"/>
    </row>
    <row r="16111">
      <c r="I16111" s="1"/>
      <c r="J16111" s="1"/>
      <c r="K16111" s="1"/>
      <c r="AA16111" s="1"/>
      <c r="AB16111" s="1"/>
      <c r="AC16111" s="1"/>
      <c r="AJ16111" s="1"/>
      <c r="AK16111" s="1"/>
      <c r="AL16111" s="1"/>
    </row>
    <row r="16112">
      <c r="I16112" s="1"/>
      <c r="J16112" s="1"/>
      <c r="K16112" s="1"/>
      <c r="AA16112" s="1"/>
      <c r="AB16112" s="1"/>
      <c r="AC16112" s="1"/>
      <c r="AJ16112" s="1"/>
      <c r="AK16112" s="1"/>
      <c r="AL16112" s="1"/>
    </row>
    <row r="16113">
      <c r="I16113" s="1"/>
      <c r="J16113" s="1"/>
      <c r="K16113" s="1"/>
      <c r="AA16113" s="1"/>
      <c r="AB16113" s="1"/>
      <c r="AC16113" s="1"/>
      <c r="AJ16113" s="1"/>
      <c r="AK16113" s="1"/>
      <c r="AL16113" s="1"/>
    </row>
    <row r="16114">
      <c r="I16114" s="1"/>
      <c r="J16114" s="1"/>
      <c r="K16114" s="1"/>
      <c r="AA16114" s="1"/>
      <c r="AB16114" s="1"/>
      <c r="AC16114" s="1"/>
      <c r="AJ16114" s="1"/>
      <c r="AK16114" s="1"/>
      <c r="AL16114" s="1"/>
    </row>
    <row r="16115">
      <c r="I16115" s="1"/>
      <c r="J16115" s="1"/>
      <c r="K16115" s="1"/>
      <c r="AA16115" s="1"/>
      <c r="AB16115" s="1"/>
      <c r="AC16115" s="1"/>
      <c r="AJ16115" s="1"/>
      <c r="AK16115" s="1"/>
      <c r="AL16115" s="1"/>
    </row>
    <row r="16116">
      <c r="I16116" s="1"/>
      <c r="J16116" s="1"/>
      <c r="K16116" s="1"/>
      <c r="AA16116" s="1"/>
      <c r="AB16116" s="1"/>
      <c r="AC16116" s="1"/>
      <c r="AJ16116" s="1"/>
      <c r="AK16116" s="1"/>
      <c r="AL16116" s="1"/>
    </row>
    <row r="16117">
      <c r="I16117" s="1"/>
      <c r="J16117" s="1"/>
      <c r="K16117" s="1"/>
      <c r="AA16117" s="1"/>
      <c r="AB16117" s="1"/>
      <c r="AC16117" s="1"/>
      <c r="AJ16117" s="1"/>
      <c r="AK16117" s="1"/>
      <c r="AL16117" s="1"/>
    </row>
    <row r="16118">
      <c r="I16118" s="1"/>
      <c r="J16118" s="1"/>
      <c r="K16118" s="1"/>
      <c r="AA16118" s="1"/>
      <c r="AB16118" s="1"/>
      <c r="AC16118" s="1"/>
      <c r="AJ16118" s="1"/>
      <c r="AK16118" s="1"/>
      <c r="AL16118" s="1"/>
    </row>
    <row r="16119">
      <c r="I16119" s="1"/>
      <c r="J16119" s="1"/>
      <c r="K16119" s="1"/>
      <c r="AA16119" s="1"/>
      <c r="AB16119" s="1"/>
      <c r="AC16119" s="1"/>
      <c r="AJ16119" s="1"/>
      <c r="AK16119" s="1"/>
      <c r="AL16119" s="1"/>
    </row>
    <row r="16120">
      <c r="I16120" s="1"/>
      <c r="J16120" s="1"/>
      <c r="K16120" s="1"/>
      <c r="AA16120" s="1"/>
      <c r="AB16120" s="1"/>
      <c r="AC16120" s="1"/>
      <c r="AJ16120" s="1"/>
      <c r="AK16120" s="1"/>
      <c r="AL16120" s="1"/>
    </row>
    <row r="16121">
      <c r="I16121" s="1"/>
      <c r="J16121" s="1"/>
      <c r="K16121" s="1"/>
      <c r="AA16121" s="1"/>
      <c r="AB16121" s="1"/>
      <c r="AC16121" s="1"/>
      <c r="AJ16121" s="1"/>
      <c r="AK16121" s="1"/>
      <c r="AL16121" s="1"/>
    </row>
    <row r="16122">
      <c r="I16122" s="1"/>
      <c r="J16122" s="1"/>
      <c r="K16122" s="1"/>
      <c r="AA16122" s="1"/>
      <c r="AB16122" s="1"/>
      <c r="AC16122" s="1"/>
      <c r="AJ16122" s="1"/>
      <c r="AK16122" s="1"/>
      <c r="AL16122" s="1"/>
    </row>
    <row r="16123">
      <c r="I16123" s="1"/>
      <c r="J16123" s="1"/>
      <c r="K16123" s="1"/>
      <c r="AA16123" s="1"/>
      <c r="AB16123" s="1"/>
      <c r="AC16123" s="1"/>
      <c r="AJ16123" s="1"/>
      <c r="AK16123" s="1"/>
      <c r="AL16123" s="1"/>
    </row>
    <row r="16124">
      <c r="I16124" s="1"/>
      <c r="J16124" s="1"/>
      <c r="K16124" s="1"/>
      <c r="AA16124" s="1"/>
      <c r="AB16124" s="1"/>
      <c r="AC16124" s="1"/>
      <c r="AJ16124" s="1"/>
      <c r="AK16124" s="1"/>
      <c r="AL16124" s="1"/>
    </row>
    <row r="16125">
      <c r="I16125" s="1"/>
      <c r="J16125" s="1"/>
      <c r="K16125" s="1"/>
      <c r="AA16125" s="1"/>
      <c r="AB16125" s="1"/>
      <c r="AC16125" s="1"/>
      <c r="AJ16125" s="1"/>
      <c r="AK16125" s="1"/>
      <c r="AL16125" s="1"/>
    </row>
    <row r="16126">
      <c r="I16126" s="1"/>
      <c r="J16126" s="1"/>
      <c r="K16126" s="1"/>
      <c r="AA16126" s="1"/>
      <c r="AB16126" s="1"/>
      <c r="AC16126" s="1"/>
      <c r="AJ16126" s="1"/>
      <c r="AK16126" s="1"/>
      <c r="AL16126" s="1"/>
    </row>
    <row r="16127">
      <c r="I16127" s="1"/>
      <c r="J16127" s="1"/>
      <c r="K16127" s="1"/>
      <c r="AA16127" s="1"/>
      <c r="AB16127" s="1"/>
      <c r="AC16127" s="1"/>
      <c r="AJ16127" s="1"/>
      <c r="AK16127" s="1"/>
      <c r="AL16127" s="1"/>
    </row>
    <row r="16128">
      <c r="I16128" s="1"/>
      <c r="J16128" s="1"/>
      <c r="K16128" s="1"/>
      <c r="AA16128" s="1"/>
      <c r="AB16128" s="1"/>
      <c r="AC16128" s="1"/>
      <c r="AJ16128" s="1"/>
      <c r="AK16128" s="1"/>
      <c r="AL16128" s="1"/>
    </row>
    <row r="16129">
      <c r="I16129" s="1"/>
      <c r="J16129" s="1"/>
      <c r="K16129" s="1"/>
      <c r="AA16129" s="1"/>
      <c r="AB16129" s="1"/>
      <c r="AC16129" s="1"/>
      <c r="AJ16129" s="1"/>
      <c r="AK16129" s="1"/>
      <c r="AL16129" s="1"/>
    </row>
    <row r="16130">
      <c r="I16130" s="1"/>
      <c r="J16130" s="1"/>
      <c r="K16130" s="1"/>
      <c r="AA16130" s="1"/>
      <c r="AB16130" s="1"/>
      <c r="AC16130" s="1"/>
      <c r="AJ16130" s="1"/>
      <c r="AK16130" s="1"/>
      <c r="AL16130" s="1"/>
    </row>
    <row r="16131">
      <c r="I16131" s="1"/>
      <c r="J16131" s="1"/>
      <c r="K16131" s="1"/>
      <c r="AA16131" s="1"/>
      <c r="AB16131" s="1"/>
      <c r="AC16131" s="1"/>
      <c r="AJ16131" s="1"/>
      <c r="AK16131" s="1"/>
      <c r="AL16131" s="1"/>
    </row>
    <row r="16132">
      <c r="I16132" s="1"/>
      <c r="J16132" s="1"/>
      <c r="K16132" s="1"/>
      <c r="AA16132" s="1"/>
      <c r="AB16132" s="1"/>
      <c r="AC16132" s="1"/>
      <c r="AJ16132" s="1"/>
      <c r="AK16132" s="1"/>
      <c r="AL16132" s="1"/>
    </row>
    <row r="16133">
      <c r="I16133" s="1"/>
      <c r="J16133" s="1"/>
      <c r="K16133" s="1"/>
      <c r="AA16133" s="1"/>
      <c r="AB16133" s="1"/>
      <c r="AC16133" s="1"/>
      <c r="AJ16133" s="1"/>
      <c r="AK16133" s="1"/>
      <c r="AL16133" s="1"/>
    </row>
    <row r="16134">
      <c r="I16134" s="1"/>
      <c r="J16134" s="1"/>
      <c r="K16134" s="1"/>
      <c r="AA16134" s="1"/>
      <c r="AB16134" s="1"/>
      <c r="AC16134" s="1"/>
      <c r="AJ16134" s="1"/>
      <c r="AK16134" s="1"/>
      <c r="AL16134" s="1"/>
    </row>
    <row r="16135">
      <c r="I16135" s="1"/>
      <c r="J16135" s="1"/>
      <c r="K16135" s="1"/>
      <c r="AA16135" s="1"/>
      <c r="AB16135" s="1"/>
      <c r="AC16135" s="1"/>
      <c r="AJ16135" s="1"/>
      <c r="AK16135" s="1"/>
      <c r="AL16135" s="1"/>
    </row>
    <row r="16136">
      <c r="I16136" s="1"/>
      <c r="J16136" s="1"/>
      <c r="K16136" s="1"/>
      <c r="AA16136" s="1"/>
      <c r="AB16136" s="1"/>
      <c r="AC16136" s="1"/>
      <c r="AJ16136" s="1"/>
      <c r="AK16136" s="1"/>
      <c r="AL16136" s="1"/>
    </row>
    <row r="16137">
      <c r="I16137" s="1"/>
      <c r="J16137" s="1"/>
      <c r="K16137" s="1"/>
      <c r="AA16137" s="1"/>
      <c r="AB16137" s="1"/>
      <c r="AC16137" s="1"/>
      <c r="AJ16137" s="1"/>
      <c r="AK16137" s="1"/>
      <c r="AL16137" s="1"/>
    </row>
    <row r="16138">
      <c r="I16138" s="1"/>
      <c r="J16138" s="1"/>
      <c r="K16138" s="1"/>
      <c r="AA16138" s="1"/>
      <c r="AB16138" s="1"/>
      <c r="AC16138" s="1"/>
      <c r="AJ16138" s="1"/>
      <c r="AK16138" s="1"/>
      <c r="AL16138" s="1"/>
    </row>
    <row r="16139">
      <c r="I16139" s="1"/>
      <c r="J16139" s="1"/>
      <c r="K16139" s="1"/>
      <c r="AA16139" s="1"/>
      <c r="AB16139" s="1"/>
      <c r="AC16139" s="1"/>
      <c r="AJ16139" s="1"/>
      <c r="AK16139" s="1"/>
      <c r="AL16139" s="1"/>
    </row>
    <row r="16140">
      <c r="I16140" s="1"/>
      <c r="J16140" s="1"/>
      <c r="K16140" s="1"/>
      <c r="AA16140" s="1"/>
      <c r="AB16140" s="1"/>
      <c r="AC16140" s="1"/>
      <c r="AJ16140" s="1"/>
      <c r="AK16140" s="1"/>
      <c r="AL16140" s="1"/>
    </row>
    <row r="16141">
      <c r="I16141" s="1"/>
      <c r="J16141" s="1"/>
      <c r="K16141" s="1"/>
      <c r="AA16141" s="1"/>
      <c r="AB16141" s="1"/>
      <c r="AC16141" s="1"/>
      <c r="AJ16141" s="1"/>
      <c r="AK16141" s="1"/>
      <c r="AL16141" s="1"/>
    </row>
    <row r="16142">
      <c r="I16142" s="1"/>
      <c r="J16142" s="1"/>
      <c r="K16142" s="1"/>
      <c r="AA16142" s="1"/>
      <c r="AB16142" s="1"/>
      <c r="AC16142" s="1"/>
      <c r="AJ16142" s="1"/>
      <c r="AK16142" s="1"/>
      <c r="AL16142" s="1"/>
    </row>
    <row r="16143">
      <c r="I16143" s="1"/>
      <c r="J16143" s="1"/>
      <c r="K16143" s="1"/>
      <c r="AA16143" s="1"/>
      <c r="AB16143" s="1"/>
      <c r="AC16143" s="1"/>
      <c r="AJ16143" s="1"/>
      <c r="AK16143" s="1"/>
      <c r="AL16143" s="1"/>
    </row>
    <row r="16144">
      <c r="I16144" s="1"/>
      <c r="J16144" s="1"/>
      <c r="K16144" s="1"/>
      <c r="AA16144" s="1"/>
      <c r="AB16144" s="1"/>
      <c r="AC16144" s="1"/>
      <c r="AJ16144" s="1"/>
      <c r="AK16144" s="1"/>
      <c r="AL16144" s="1"/>
    </row>
    <row r="16145">
      <c r="I16145" s="1"/>
      <c r="J16145" s="1"/>
      <c r="K16145" s="1"/>
      <c r="AA16145" s="1"/>
      <c r="AB16145" s="1"/>
      <c r="AC16145" s="1"/>
      <c r="AJ16145" s="1"/>
      <c r="AK16145" s="1"/>
      <c r="AL16145" s="1"/>
    </row>
    <row r="16146">
      <c r="I16146" s="1"/>
      <c r="J16146" s="1"/>
      <c r="K16146" s="1"/>
      <c r="AA16146" s="1"/>
      <c r="AB16146" s="1"/>
      <c r="AC16146" s="1"/>
      <c r="AJ16146" s="1"/>
      <c r="AK16146" s="1"/>
      <c r="AL16146" s="1"/>
    </row>
    <row r="16147">
      <c r="I16147" s="1"/>
      <c r="J16147" s="1"/>
      <c r="K16147" s="1"/>
      <c r="AA16147" s="1"/>
      <c r="AB16147" s="1"/>
      <c r="AC16147" s="1"/>
      <c r="AJ16147" s="1"/>
      <c r="AK16147" s="1"/>
      <c r="AL16147" s="1"/>
    </row>
    <row r="16148">
      <c r="I16148" s="1"/>
      <c r="J16148" s="1"/>
      <c r="K16148" s="1"/>
      <c r="AA16148" s="1"/>
      <c r="AB16148" s="1"/>
      <c r="AC16148" s="1"/>
      <c r="AJ16148" s="1"/>
      <c r="AK16148" s="1"/>
      <c r="AL16148" s="1"/>
    </row>
    <row r="16149">
      <c r="I16149" s="1"/>
      <c r="J16149" s="1"/>
      <c r="K16149" s="1"/>
      <c r="AA16149" s="1"/>
      <c r="AB16149" s="1"/>
      <c r="AC16149" s="1"/>
      <c r="AJ16149" s="1"/>
      <c r="AK16149" s="1"/>
      <c r="AL16149" s="1"/>
    </row>
    <row r="16150">
      <c r="I16150" s="1"/>
      <c r="J16150" s="1"/>
      <c r="K16150" s="1"/>
      <c r="AA16150" s="1"/>
      <c r="AB16150" s="1"/>
      <c r="AC16150" s="1"/>
      <c r="AJ16150" s="1"/>
      <c r="AK16150" s="1"/>
      <c r="AL16150" s="1"/>
    </row>
    <row r="16151">
      <c r="I16151" s="1"/>
      <c r="J16151" s="1"/>
      <c r="K16151" s="1"/>
      <c r="AA16151" s="1"/>
      <c r="AB16151" s="1"/>
      <c r="AC16151" s="1"/>
      <c r="AJ16151" s="1"/>
      <c r="AK16151" s="1"/>
      <c r="AL16151" s="1"/>
    </row>
    <row r="16152">
      <c r="I16152" s="1"/>
      <c r="J16152" s="1"/>
      <c r="K16152" s="1"/>
      <c r="AA16152" s="1"/>
      <c r="AB16152" s="1"/>
      <c r="AC16152" s="1"/>
      <c r="AJ16152" s="1"/>
      <c r="AK16152" s="1"/>
      <c r="AL16152" s="1"/>
    </row>
    <row r="16153">
      <c r="I16153" s="1"/>
      <c r="J16153" s="1"/>
      <c r="K16153" s="1"/>
      <c r="AA16153" s="1"/>
      <c r="AB16153" s="1"/>
      <c r="AC16153" s="1"/>
      <c r="AJ16153" s="1"/>
      <c r="AK16153" s="1"/>
      <c r="AL16153" s="1"/>
    </row>
    <row r="16154">
      <c r="I16154" s="1"/>
      <c r="J16154" s="1"/>
      <c r="K16154" s="1"/>
      <c r="AA16154" s="1"/>
      <c r="AB16154" s="1"/>
      <c r="AC16154" s="1"/>
      <c r="AJ16154" s="1"/>
      <c r="AK16154" s="1"/>
      <c r="AL16154" s="1"/>
    </row>
    <row r="16155">
      <c r="I16155" s="1"/>
      <c r="J16155" s="1"/>
      <c r="K16155" s="1"/>
      <c r="AA16155" s="1"/>
      <c r="AB16155" s="1"/>
      <c r="AC16155" s="1"/>
      <c r="AJ16155" s="1"/>
      <c r="AK16155" s="1"/>
      <c r="AL16155" s="1"/>
    </row>
    <row r="16156">
      <c r="I16156" s="1"/>
      <c r="J16156" s="1"/>
      <c r="K16156" s="1"/>
      <c r="AA16156" s="1"/>
      <c r="AB16156" s="1"/>
      <c r="AC16156" s="1"/>
      <c r="AJ16156" s="1"/>
      <c r="AK16156" s="1"/>
      <c r="AL16156" s="1"/>
    </row>
    <row r="16157">
      <c r="I16157" s="1"/>
      <c r="J16157" s="1"/>
      <c r="K16157" s="1"/>
      <c r="AA16157" s="1"/>
      <c r="AB16157" s="1"/>
      <c r="AC16157" s="1"/>
      <c r="AJ16157" s="1"/>
      <c r="AK16157" s="1"/>
      <c r="AL16157" s="1"/>
    </row>
    <row r="16158">
      <c r="I16158" s="1"/>
      <c r="J16158" s="1"/>
      <c r="K16158" s="1"/>
      <c r="AA16158" s="1"/>
      <c r="AB16158" s="1"/>
      <c r="AC16158" s="1"/>
      <c r="AJ16158" s="1"/>
      <c r="AK16158" s="1"/>
      <c r="AL16158" s="1"/>
    </row>
    <row r="16159">
      <c r="I16159" s="1"/>
      <c r="J16159" s="1"/>
      <c r="K16159" s="1"/>
      <c r="AA16159" s="1"/>
      <c r="AB16159" s="1"/>
      <c r="AC16159" s="1"/>
      <c r="AJ16159" s="1"/>
      <c r="AK16159" s="1"/>
      <c r="AL16159" s="1"/>
    </row>
    <row r="16160">
      <c r="I16160" s="1"/>
      <c r="J16160" s="1"/>
      <c r="K16160" s="1"/>
      <c r="AA16160" s="1"/>
      <c r="AB16160" s="1"/>
      <c r="AC16160" s="1"/>
      <c r="AJ16160" s="1"/>
      <c r="AK16160" s="1"/>
      <c r="AL16160" s="1"/>
    </row>
    <row r="16161">
      <c r="I16161" s="1"/>
      <c r="J16161" s="1"/>
      <c r="K16161" s="1"/>
      <c r="AA16161" s="1"/>
      <c r="AB16161" s="1"/>
      <c r="AC16161" s="1"/>
      <c r="AJ16161" s="1"/>
      <c r="AK16161" s="1"/>
      <c r="AL16161" s="1"/>
    </row>
    <row r="16162">
      <c r="I16162" s="1"/>
      <c r="J16162" s="1"/>
      <c r="K16162" s="1"/>
      <c r="AA16162" s="1"/>
      <c r="AB16162" s="1"/>
      <c r="AC16162" s="1"/>
      <c r="AJ16162" s="1"/>
      <c r="AK16162" s="1"/>
      <c r="AL16162" s="1"/>
    </row>
    <row r="16163">
      <c r="I16163" s="1"/>
      <c r="J16163" s="1"/>
      <c r="K16163" s="1"/>
      <c r="AA16163" s="1"/>
      <c r="AB16163" s="1"/>
      <c r="AC16163" s="1"/>
      <c r="AJ16163" s="1"/>
      <c r="AK16163" s="1"/>
      <c r="AL16163" s="1"/>
    </row>
    <row r="16164">
      <c r="I16164" s="1"/>
      <c r="J16164" s="1"/>
      <c r="K16164" s="1"/>
      <c r="AA16164" s="1"/>
      <c r="AB16164" s="1"/>
      <c r="AC16164" s="1"/>
      <c r="AJ16164" s="1"/>
      <c r="AK16164" s="1"/>
      <c r="AL16164" s="1"/>
    </row>
    <row r="16165">
      <c r="I16165" s="1"/>
      <c r="J16165" s="1"/>
      <c r="K16165" s="1"/>
      <c r="AA16165" s="1"/>
      <c r="AB16165" s="1"/>
      <c r="AC16165" s="1"/>
      <c r="AJ16165" s="1"/>
      <c r="AK16165" s="1"/>
      <c r="AL16165" s="1"/>
    </row>
    <row r="16166">
      <c r="I16166" s="1"/>
      <c r="J16166" s="1"/>
      <c r="K16166" s="1"/>
      <c r="AA16166" s="1"/>
      <c r="AB16166" s="1"/>
      <c r="AC16166" s="1"/>
      <c r="AJ16166" s="1"/>
      <c r="AK16166" s="1"/>
      <c r="AL16166" s="1"/>
    </row>
    <row r="16167">
      <c r="I16167" s="1"/>
      <c r="J16167" s="1"/>
      <c r="K16167" s="1"/>
      <c r="AA16167" s="1"/>
      <c r="AB16167" s="1"/>
      <c r="AC16167" s="1"/>
      <c r="AJ16167" s="1"/>
      <c r="AK16167" s="1"/>
      <c r="AL16167" s="1"/>
    </row>
    <row r="16168">
      <c r="I16168" s="1"/>
      <c r="J16168" s="1"/>
      <c r="K16168" s="1"/>
      <c r="AA16168" s="1"/>
      <c r="AB16168" s="1"/>
      <c r="AC16168" s="1"/>
      <c r="AJ16168" s="1"/>
      <c r="AK16168" s="1"/>
      <c r="AL16168" s="1"/>
    </row>
    <row r="16169">
      <c r="I16169" s="1"/>
      <c r="J16169" s="1"/>
      <c r="K16169" s="1"/>
      <c r="AA16169" s="1"/>
      <c r="AB16169" s="1"/>
      <c r="AC16169" s="1"/>
      <c r="AJ16169" s="1"/>
      <c r="AK16169" s="1"/>
      <c r="AL16169" s="1"/>
    </row>
    <row r="16170">
      <c r="I16170" s="1"/>
      <c r="J16170" s="1"/>
      <c r="K16170" s="1"/>
      <c r="AA16170" s="1"/>
      <c r="AB16170" s="1"/>
      <c r="AC16170" s="1"/>
      <c r="AJ16170" s="1"/>
      <c r="AK16170" s="1"/>
      <c r="AL16170" s="1"/>
    </row>
    <row r="16171">
      <c r="I16171" s="1"/>
      <c r="J16171" s="1"/>
      <c r="K16171" s="1"/>
      <c r="AA16171" s="1"/>
      <c r="AB16171" s="1"/>
      <c r="AC16171" s="1"/>
      <c r="AJ16171" s="1"/>
      <c r="AK16171" s="1"/>
      <c r="AL16171" s="1"/>
    </row>
    <row r="16172">
      <c r="I16172" s="1"/>
      <c r="J16172" s="1"/>
      <c r="K16172" s="1"/>
      <c r="AA16172" s="1"/>
      <c r="AB16172" s="1"/>
      <c r="AC16172" s="1"/>
      <c r="AJ16172" s="1"/>
      <c r="AK16172" s="1"/>
      <c r="AL16172" s="1"/>
    </row>
    <row r="16173">
      <c r="I16173" s="1"/>
      <c r="J16173" s="1"/>
      <c r="K16173" s="1"/>
      <c r="AA16173" s="1"/>
      <c r="AB16173" s="1"/>
      <c r="AC16173" s="1"/>
      <c r="AJ16173" s="1"/>
      <c r="AK16173" s="1"/>
      <c r="AL16173" s="1"/>
    </row>
    <row r="16174">
      <c r="I16174" s="1"/>
      <c r="J16174" s="1"/>
      <c r="K16174" s="1"/>
      <c r="AA16174" s="1"/>
      <c r="AB16174" s="1"/>
      <c r="AC16174" s="1"/>
      <c r="AJ16174" s="1"/>
      <c r="AK16174" s="1"/>
      <c r="AL16174" s="1"/>
    </row>
    <row r="16175">
      <c r="I16175" s="1"/>
      <c r="J16175" s="1"/>
      <c r="K16175" s="1"/>
      <c r="AA16175" s="1"/>
      <c r="AB16175" s="1"/>
      <c r="AC16175" s="1"/>
      <c r="AJ16175" s="1"/>
      <c r="AK16175" s="1"/>
      <c r="AL16175" s="1"/>
    </row>
    <row r="16176">
      <c r="I16176" s="1"/>
      <c r="J16176" s="1"/>
      <c r="K16176" s="1"/>
      <c r="AA16176" s="1"/>
      <c r="AB16176" s="1"/>
      <c r="AC16176" s="1"/>
      <c r="AJ16176" s="1"/>
      <c r="AK16176" s="1"/>
      <c r="AL16176" s="1"/>
    </row>
    <row r="16177">
      <c r="I16177" s="1"/>
      <c r="J16177" s="1"/>
      <c r="K16177" s="1"/>
      <c r="AA16177" s="1"/>
      <c r="AB16177" s="1"/>
      <c r="AC16177" s="1"/>
      <c r="AJ16177" s="1"/>
      <c r="AK16177" s="1"/>
      <c r="AL16177" s="1"/>
    </row>
    <row r="16178">
      <c r="I16178" s="1"/>
      <c r="J16178" s="1"/>
      <c r="K16178" s="1"/>
      <c r="AA16178" s="1"/>
      <c r="AB16178" s="1"/>
      <c r="AC16178" s="1"/>
      <c r="AJ16178" s="1"/>
      <c r="AK16178" s="1"/>
      <c r="AL16178" s="1"/>
    </row>
    <row r="16179">
      <c r="I16179" s="1"/>
      <c r="J16179" s="1"/>
      <c r="K16179" s="1"/>
      <c r="AA16179" s="1"/>
      <c r="AB16179" s="1"/>
      <c r="AC16179" s="1"/>
      <c r="AJ16179" s="1"/>
      <c r="AK16179" s="1"/>
      <c r="AL16179" s="1"/>
    </row>
    <row r="16180">
      <c r="I16180" s="1"/>
      <c r="J16180" s="1"/>
      <c r="K16180" s="1"/>
      <c r="AA16180" s="1"/>
      <c r="AB16180" s="1"/>
      <c r="AC16180" s="1"/>
      <c r="AJ16180" s="1"/>
      <c r="AK16180" s="1"/>
      <c r="AL16180" s="1"/>
    </row>
    <row r="16181">
      <c r="I16181" s="1"/>
      <c r="J16181" s="1"/>
      <c r="K16181" s="1"/>
      <c r="AA16181" s="1"/>
      <c r="AB16181" s="1"/>
      <c r="AC16181" s="1"/>
      <c r="AJ16181" s="1"/>
      <c r="AK16181" s="1"/>
      <c r="AL16181" s="1"/>
    </row>
    <row r="16182">
      <c r="I16182" s="1"/>
      <c r="J16182" s="1"/>
      <c r="K16182" s="1"/>
      <c r="AA16182" s="1"/>
      <c r="AB16182" s="1"/>
      <c r="AC16182" s="1"/>
      <c r="AJ16182" s="1"/>
      <c r="AK16182" s="1"/>
      <c r="AL16182" s="1"/>
    </row>
    <row r="16183">
      <c r="I16183" s="1"/>
      <c r="J16183" s="1"/>
      <c r="K16183" s="1"/>
      <c r="AA16183" s="1"/>
      <c r="AB16183" s="1"/>
      <c r="AC16183" s="1"/>
      <c r="AJ16183" s="1"/>
      <c r="AK16183" s="1"/>
      <c r="AL16183" s="1"/>
    </row>
    <row r="16184">
      <c r="I16184" s="1"/>
      <c r="J16184" s="1"/>
      <c r="K16184" s="1"/>
      <c r="AA16184" s="1"/>
      <c r="AB16184" s="1"/>
      <c r="AC16184" s="1"/>
      <c r="AJ16184" s="1"/>
      <c r="AK16184" s="1"/>
      <c r="AL16184" s="1"/>
    </row>
    <row r="16185">
      <c r="I16185" s="1"/>
      <c r="J16185" s="1"/>
      <c r="K16185" s="1"/>
      <c r="AA16185" s="1"/>
      <c r="AB16185" s="1"/>
      <c r="AC16185" s="1"/>
      <c r="AJ16185" s="1"/>
      <c r="AK16185" s="1"/>
      <c r="AL16185" s="1"/>
    </row>
    <row r="16186">
      <c r="I16186" s="1"/>
      <c r="J16186" s="1"/>
      <c r="K16186" s="1"/>
      <c r="AA16186" s="1"/>
      <c r="AB16186" s="1"/>
      <c r="AC16186" s="1"/>
      <c r="AJ16186" s="1"/>
      <c r="AK16186" s="1"/>
      <c r="AL16186" s="1"/>
    </row>
    <row r="16187">
      <c r="I16187" s="1"/>
      <c r="J16187" s="1"/>
      <c r="K16187" s="1"/>
      <c r="AA16187" s="1"/>
      <c r="AB16187" s="1"/>
      <c r="AC16187" s="1"/>
      <c r="AJ16187" s="1"/>
      <c r="AK16187" s="1"/>
      <c r="AL16187" s="1"/>
    </row>
    <row r="16188">
      <c r="I16188" s="1"/>
      <c r="J16188" s="1"/>
      <c r="K16188" s="1"/>
      <c r="AA16188" s="1"/>
      <c r="AB16188" s="1"/>
      <c r="AC16188" s="1"/>
      <c r="AJ16188" s="1"/>
      <c r="AK16188" s="1"/>
      <c r="AL16188" s="1"/>
    </row>
    <row r="16189">
      <c r="I16189" s="1"/>
      <c r="J16189" s="1"/>
      <c r="K16189" s="1"/>
      <c r="AA16189" s="1"/>
      <c r="AB16189" s="1"/>
      <c r="AC16189" s="1"/>
      <c r="AJ16189" s="1"/>
      <c r="AK16189" s="1"/>
      <c r="AL16189" s="1"/>
    </row>
    <row r="16190">
      <c r="I16190" s="1"/>
      <c r="J16190" s="1"/>
      <c r="K16190" s="1"/>
      <c r="AA16190" s="1"/>
      <c r="AB16190" s="1"/>
      <c r="AC16190" s="1"/>
      <c r="AJ16190" s="1"/>
      <c r="AK16190" s="1"/>
      <c r="AL16190" s="1"/>
    </row>
    <row r="16191">
      <c r="I16191" s="1"/>
      <c r="J16191" s="1"/>
      <c r="K16191" s="1"/>
      <c r="AA16191" s="1"/>
      <c r="AB16191" s="1"/>
      <c r="AC16191" s="1"/>
      <c r="AJ16191" s="1"/>
      <c r="AK16191" s="1"/>
      <c r="AL16191" s="1"/>
    </row>
    <row r="16192">
      <c r="I16192" s="1"/>
      <c r="J16192" s="1"/>
      <c r="K16192" s="1"/>
      <c r="AA16192" s="1"/>
      <c r="AB16192" s="1"/>
      <c r="AC16192" s="1"/>
      <c r="AJ16192" s="1"/>
      <c r="AK16192" s="1"/>
      <c r="AL16192" s="1"/>
    </row>
    <row r="16193">
      <c r="I16193" s="1"/>
      <c r="J16193" s="1"/>
      <c r="K16193" s="1"/>
      <c r="AA16193" s="1"/>
      <c r="AB16193" s="1"/>
      <c r="AC16193" s="1"/>
      <c r="AJ16193" s="1"/>
      <c r="AK16193" s="1"/>
      <c r="AL16193" s="1"/>
    </row>
    <row r="16194">
      <c r="I16194" s="1"/>
      <c r="J16194" s="1"/>
      <c r="K16194" s="1"/>
      <c r="AA16194" s="1"/>
      <c r="AB16194" s="1"/>
      <c r="AC16194" s="1"/>
      <c r="AJ16194" s="1"/>
      <c r="AK16194" s="1"/>
      <c r="AL16194" s="1"/>
    </row>
    <row r="16195">
      <c r="I16195" s="1"/>
      <c r="J16195" s="1"/>
      <c r="K16195" s="1"/>
      <c r="AA16195" s="1"/>
      <c r="AB16195" s="1"/>
      <c r="AC16195" s="1"/>
      <c r="AJ16195" s="1"/>
      <c r="AK16195" s="1"/>
      <c r="AL16195" s="1"/>
    </row>
    <row r="16196">
      <c r="I16196" s="1"/>
      <c r="J16196" s="1"/>
      <c r="K16196" s="1"/>
      <c r="AA16196" s="1"/>
      <c r="AB16196" s="1"/>
      <c r="AC16196" s="1"/>
      <c r="AJ16196" s="1"/>
      <c r="AK16196" s="1"/>
      <c r="AL16196" s="1"/>
    </row>
    <row r="16197">
      <c r="I16197" s="1"/>
      <c r="J16197" s="1"/>
      <c r="K16197" s="1"/>
      <c r="AA16197" s="1"/>
      <c r="AB16197" s="1"/>
      <c r="AC16197" s="1"/>
      <c r="AJ16197" s="1"/>
      <c r="AK16197" s="1"/>
      <c r="AL16197" s="1"/>
    </row>
    <row r="16198">
      <c r="I16198" s="1"/>
      <c r="J16198" s="1"/>
      <c r="K16198" s="1"/>
      <c r="AA16198" s="1"/>
      <c r="AB16198" s="1"/>
      <c r="AC16198" s="1"/>
      <c r="AJ16198" s="1"/>
      <c r="AK16198" s="1"/>
      <c r="AL16198" s="1"/>
    </row>
    <row r="16199">
      <c r="I16199" s="1"/>
      <c r="J16199" s="1"/>
      <c r="K16199" s="1"/>
      <c r="AA16199" s="1"/>
      <c r="AB16199" s="1"/>
      <c r="AC16199" s="1"/>
      <c r="AJ16199" s="1"/>
      <c r="AK16199" s="1"/>
      <c r="AL16199" s="1"/>
    </row>
    <row r="16200">
      <c r="I16200" s="1"/>
      <c r="J16200" s="1"/>
      <c r="K16200" s="1"/>
      <c r="AA16200" s="1"/>
      <c r="AB16200" s="1"/>
      <c r="AC16200" s="1"/>
      <c r="AJ16200" s="1"/>
      <c r="AK16200" s="1"/>
      <c r="AL16200" s="1"/>
    </row>
    <row r="16201">
      <c r="I16201" s="1"/>
      <c r="J16201" s="1"/>
      <c r="K16201" s="1"/>
      <c r="AA16201" s="1"/>
      <c r="AB16201" s="1"/>
      <c r="AC16201" s="1"/>
      <c r="AJ16201" s="1"/>
      <c r="AK16201" s="1"/>
      <c r="AL16201" s="1"/>
    </row>
    <row r="16202">
      <c r="I16202" s="1"/>
      <c r="J16202" s="1"/>
      <c r="K16202" s="1"/>
      <c r="AA16202" s="1"/>
      <c r="AB16202" s="1"/>
      <c r="AC16202" s="1"/>
      <c r="AJ16202" s="1"/>
      <c r="AK16202" s="1"/>
      <c r="AL16202" s="1"/>
    </row>
    <row r="16203">
      <c r="I16203" s="1"/>
      <c r="J16203" s="1"/>
      <c r="K16203" s="1"/>
      <c r="AA16203" s="1"/>
      <c r="AB16203" s="1"/>
      <c r="AC16203" s="1"/>
      <c r="AJ16203" s="1"/>
      <c r="AK16203" s="1"/>
      <c r="AL16203" s="1"/>
    </row>
    <row r="16204">
      <c r="I16204" s="1"/>
      <c r="J16204" s="1"/>
      <c r="K16204" s="1"/>
      <c r="AA16204" s="1"/>
      <c r="AB16204" s="1"/>
      <c r="AC16204" s="1"/>
      <c r="AJ16204" s="1"/>
      <c r="AK16204" s="1"/>
      <c r="AL16204" s="1"/>
    </row>
    <row r="16205">
      <c r="I16205" s="1"/>
      <c r="J16205" s="1"/>
      <c r="K16205" s="1"/>
      <c r="AA16205" s="1"/>
      <c r="AB16205" s="1"/>
      <c r="AC16205" s="1"/>
      <c r="AJ16205" s="1"/>
      <c r="AK16205" s="1"/>
      <c r="AL16205" s="1"/>
    </row>
    <row r="16206">
      <c r="I16206" s="1"/>
      <c r="J16206" s="1"/>
      <c r="K16206" s="1"/>
      <c r="AA16206" s="1"/>
      <c r="AB16206" s="1"/>
      <c r="AC16206" s="1"/>
      <c r="AJ16206" s="1"/>
      <c r="AK16206" s="1"/>
      <c r="AL16206" s="1"/>
    </row>
    <row r="16207">
      <c r="I16207" s="1"/>
      <c r="J16207" s="1"/>
      <c r="K16207" s="1"/>
      <c r="AA16207" s="1"/>
      <c r="AB16207" s="1"/>
      <c r="AC16207" s="1"/>
      <c r="AJ16207" s="1"/>
      <c r="AK16207" s="1"/>
      <c r="AL16207" s="1"/>
    </row>
    <row r="16208">
      <c r="I16208" s="1"/>
      <c r="J16208" s="1"/>
      <c r="K16208" s="1"/>
      <c r="AA16208" s="1"/>
      <c r="AB16208" s="1"/>
      <c r="AC16208" s="1"/>
      <c r="AJ16208" s="1"/>
      <c r="AK16208" s="1"/>
      <c r="AL16208" s="1"/>
    </row>
    <row r="16209">
      <c r="I16209" s="1"/>
      <c r="J16209" s="1"/>
      <c r="K16209" s="1"/>
      <c r="AA16209" s="1"/>
      <c r="AB16209" s="1"/>
      <c r="AC16209" s="1"/>
      <c r="AJ16209" s="1"/>
      <c r="AK16209" s="1"/>
      <c r="AL16209" s="1"/>
    </row>
    <row r="16210">
      <c r="I16210" s="1"/>
      <c r="J16210" s="1"/>
      <c r="K16210" s="1"/>
      <c r="AA16210" s="1"/>
      <c r="AB16210" s="1"/>
      <c r="AC16210" s="1"/>
      <c r="AJ16210" s="1"/>
      <c r="AK16210" s="1"/>
      <c r="AL16210" s="1"/>
    </row>
    <row r="16211">
      <c r="I16211" s="1"/>
      <c r="J16211" s="1"/>
      <c r="K16211" s="1"/>
      <c r="AA16211" s="1"/>
      <c r="AB16211" s="1"/>
      <c r="AC16211" s="1"/>
      <c r="AJ16211" s="1"/>
      <c r="AK16211" s="1"/>
      <c r="AL16211" s="1"/>
    </row>
    <row r="16212">
      <c r="I16212" s="1"/>
      <c r="J16212" s="1"/>
      <c r="K16212" s="1"/>
      <c r="AA16212" s="1"/>
      <c r="AB16212" s="1"/>
      <c r="AC16212" s="1"/>
      <c r="AJ16212" s="1"/>
      <c r="AK16212" s="1"/>
      <c r="AL16212" s="1"/>
    </row>
    <row r="16213">
      <c r="I16213" s="1"/>
      <c r="J16213" s="1"/>
      <c r="K16213" s="1"/>
      <c r="AA16213" s="1"/>
      <c r="AB16213" s="1"/>
      <c r="AC16213" s="1"/>
      <c r="AJ16213" s="1"/>
      <c r="AK16213" s="1"/>
      <c r="AL16213" s="1"/>
    </row>
    <row r="16214">
      <c r="I16214" s="1"/>
      <c r="J16214" s="1"/>
      <c r="K16214" s="1"/>
      <c r="AA16214" s="1"/>
      <c r="AB16214" s="1"/>
      <c r="AC16214" s="1"/>
      <c r="AJ16214" s="1"/>
      <c r="AK16214" s="1"/>
      <c r="AL16214" s="1"/>
    </row>
    <row r="16215">
      <c r="I16215" s="1"/>
      <c r="J16215" s="1"/>
      <c r="K16215" s="1"/>
      <c r="AA16215" s="1"/>
      <c r="AB16215" s="1"/>
      <c r="AC16215" s="1"/>
      <c r="AJ16215" s="1"/>
      <c r="AK16215" s="1"/>
      <c r="AL16215" s="1"/>
    </row>
    <row r="16216">
      <c r="I16216" s="1"/>
      <c r="J16216" s="1"/>
      <c r="K16216" s="1"/>
      <c r="AA16216" s="1"/>
      <c r="AB16216" s="1"/>
      <c r="AC16216" s="1"/>
      <c r="AJ16216" s="1"/>
      <c r="AK16216" s="1"/>
      <c r="AL16216" s="1"/>
    </row>
    <row r="16217">
      <c r="I16217" s="1"/>
      <c r="J16217" s="1"/>
      <c r="K16217" s="1"/>
      <c r="AA16217" s="1"/>
      <c r="AB16217" s="1"/>
      <c r="AC16217" s="1"/>
      <c r="AJ16217" s="1"/>
      <c r="AK16217" s="1"/>
      <c r="AL16217" s="1"/>
    </row>
    <row r="16218">
      <c r="I16218" s="1"/>
      <c r="J16218" s="1"/>
      <c r="K16218" s="1"/>
      <c r="AA16218" s="1"/>
      <c r="AB16218" s="1"/>
      <c r="AC16218" s="1"/>
      <c r="AJ16218" s="1"/>
      <c r="AK16218" s="1"/>
      <c r="AL16218" s="1"/>
    </row>
    <row r="16219">
      <c r="I16219" s="1"/>
      <c r="J16219" s="1"/>
      <c r="K16219" s="1"/>
      <c r="AA16219" s="1"/>
      <c r="AB16219" s="1"/>
      <c r="AC16219" s="1"/>
      <c r="AJ16219" s="1"/>
      <c r="AK16219" s="1"/>
      <c r="AL16219" s="1"/>
    </row>
    <row r="16220">
      <c r="I16220" s="1"/>
      <c r="J16220" s="1"/>
      <c r="K16220" s="1"/>
      <c r="AA16220" s="1"/>
      <c r="AB16220" s="1"/>
      <c r="AC16220" s="1"/>
      <c r="AJ16220" s="1"/>
      <c r="AK16220" s="1"/>
      <c r="AL16220" s="1"/>
    </row>
    <row r="16221">
      <c r="I16221" s="1"/>
      <c r="J16221" s="1"/>
      <c r="K16221" s="1"/>
      <c r="AA16221" s="1"/>
      <c r="AB16221" s="1"/>
      <c r="AC16221" s="1"/>
      <c r="AJ16221" s="1"/>
      <c r="AK16221" s="1"/>
      <c r="AL16221" s="1"/>
    </row>
    <row r="16222">
      <c r="I16222" s="1"/>
      <c r="J16222" s="1"/>
      <c r="K16222" s="1"/>
      <c r="AA16222" s="1"/>
      <c r="AB16222" s="1"/>
      <c r="AC16222" s="1"/>
      <c r="AJ16222" s="1"/>
      <c r="AK16222" s="1"/>
      <c r="AL16222" s="1"/>
    </row>
    <row r="16223">
      <c r="I16223" s="1"/>
      <c r="J16223" s="1"/>
      <c r="K16223" s="1"/>
      <c r="AA16223" s="1"/>
      <c r="AB16223" s="1"/>
      <c r="AC16223" s="1"/>
      <c r="AJ16223" s="1"/>
      <c r="AK16223" s="1"/>
      <c r="AL16223" s="1"/>
    </row>
    <row r="16224">
      <c r="I16224" s="1"/>
      <c r="J16224" s="1"/>
      <c r="K16224" s="1"/>
      <c r="AA16224" s="1"/>
      <c r="AB16224" s="1"/>
      <c r="AC16224" s="1"/>
      <c r="AJ16224" s="1"/>
      <c r="AK16224" s="1"/>
      <c r="AL16224" s="1"/>
    </row>
    <row r="16225">
      <c r="I16225" s="1"/>
      <c r="J16225" s="1"/>
      <c r="K16225" s="1"/>
      <c r="AA16225" s="1"/>
      <c r="AB16225" s="1"/>
      <c r="AC16225" s="1"/>
      <c r="AJ16225" s="1"/>
      <c r="AK16225" s="1"/>
      <c r="AL16225" s="1"/>
    </row>
    <row r="16226">
      <c r="I16226" s="1"/>
      <c r="J16226" s="1"/>
      <c r="K16226" s="1"/>
      <c r="AA16226" s="1"/>
      <c r="AB16226" s="1"/>
      <c r="AC16226" s="1"/>
      <c r="AJ16226" s="1"/>
      <c r="AK16226" s="1"/>
      <c r="AL16226" s="1"/>
    </row>
    <row r="16227">
      <c r="I16227" s="1"/>
      <c r="J16227" s="1"/>
      <c r="K16227" s="1"/>
      <c r="AA16227" s="1"/>
      <c r="AB16227" s="1"/>
      <c r="AC16227" s="1"/>
      <c r="AJ16227" s="1"/>
      <c r="AK16227" s="1"/>
      <c r="AL16227" s="1"/>
    </row>
    <row r="16228">
      <c r="I16228" s="1"/>
      <c r="J16228" s="1"/>
      <c r="K16228" s="1"/>
      <c r="AA16228" s="1"/>
      <c r="AB16228" s="1"/>
      <c r="AC16228" s="1"/>
      <c r="AJ16228" s="1"/>
      <c r="AK16228" s="1"/>
      <c r="AL16228" s="1"/>
    </row>
    <row r="16229">
      <c r="I16229" s="1"/>
      <c r="J16229" s="1"/>
      <c r="K16229" s="1"/>
      <c r="AA16229" s="1"/>
      <c r="AB16229" s="1"/>
      <c r="AC16229" s="1"/>
      <c r="AJ16229" s="1"/>
      <c r="AK16229" s="1"/>
      <c r="AL16229" s="1"/>
    </row>
    <row r="16230">
      <c r="I16230" s="1"/>
      <c r="J16230" s="1"/>
      <c r="K16230" s="1"/>
      <c r="AA16230" s="1"/>
      <c r="AB16230" s="1"/>
      <c r="AC16230" s="1"/>
      <c r="AJ16230" s="1"/>
      <c r="AK16230" s="1"/>
      <c r="AL16230" s="1"/>
    </row>
    <row r="16231">
      <c r="I16231" s="1"/>
      <c r="J16231" s="1"/>
      <c r="K16231" s="1"/>
      <c r="AA16231" s="1"/>
      <c r="AB16231" s="1"/>
      <c r="AC16231" s="1"/>
      <c r="AJ16231" s="1"/>
      <c r="AK16231" s="1"/>
      <c r="AL16231" s="1"/>
    </row>
    <row r="16232">
      <c r="I16232" s="1"/>
      <c r="J16232" s="1"/>
      <c r="K16232" s="1"/>
      <c r="AA16232" s="1"/>
      <c r="AB16232" s="1"/>
      <c r="AC16232" s="1"/>
      <c r="AJ16232" s="1"/>
      <c r="AK16232" s="1"/>
      <c r="AL16232" s="1"/>
    </row>
    <row r="16233">
      <c r="I16233" s="1"/>
      <c r="J16233" s="1"/>
      <c r="K16233" s="1"/>
      <c r="AA16233" s="1"/>
      <c r="AB16233" s="1"/>
      <c r="AC16233" s="1"/>
      <c r="AJ16233" s="1"/>
      <c r="AK16233" s="1"/>
      <c r="AL16233" s="1"/>
    </row>
    <row r="16234">
      <c r="I16234" s="1"/>
      <c r="J16234" s="1"/>
      <c r="K16234" s="1"/>
      <c r="AA16234" s="1"/>
      <c r="AB16234" s="1"/>
      <c r="AC16234" s="1"/>
      <c r="AJ16234" s="1"/>
      <c r="AK16234" s="1"/>
      <c r="AL16234" s="1"/>
    </row>
    <row r="16235">
      <c r="I16235" s="1"/>
      <c r="J16235" s="1"/>
      <c r="K16235" s="1"/>
      <c r="AA16235" s="1"/>
      <c r="AB16235" s="1"/>
      <c r="AC16235" s="1"/>
      <c r="AJ16235" s="1"/>
      <c r="AK16235" s="1"/>
      <c r="AL16235" s="1"/>
    </row>
    <row r="16236">
      <c r="I16236" s="1"/>
      <c r="J16236" s="1"/>
      <c r="K16236" s="1"/>
      <c r="AA16236" s="1"/>
      <c r="AB16236" s="1"/>
      <c r="AC16236" s="1"/>
      <c r="AJ16236" s="1"/>
      <c r="AK16236" s="1"/>
      <c r="AL16236" s="1"/>
    </row>
    <row r="16237">
      <c r="I16237" s="1"/>
      <c r="J16237" s="1"/>
      <c r="K16237" s="1"/>
      <c r="AA16237" s="1"/>
      <c r="AB16237" s="1"/>
      <c r="AC16237" s="1"/>
      <c r="AJ16237" s="1"/>
      <c r="AK16237" s="1"/>
      <c r="AL16237" s="1"/>
    </row>
    <row r="16238">
      <c r="I16238" s="1"/>
      <c r="J16238" s="1"/>
      <c r="K16238" s="1"/>
      <c r="AA16238" s="1"/>
      <c r="AB16238" s="1"/>
      <c r="AC16238" s="1"/>
      <c r="AJ16238" s="1"/>
      <c r="AK16238" s="1"/>
      <c r="AL16238" s="1"/>
    </row>
    <row r="16239">
      <c r="I16239" s="1"/>
      <c r="J16239" s="1"/>
      <c r="K16239" s="1"/>
      <c r="AA16239" s="1"/>
      <c r="AB16239" s="1"/>
      <c r="AC16239" s="1"/>
      <c r="AJ16239" s="1"/>
      <c r="AK16239" s="1"/>
      <c r="AL16239" s="1"/>
    </row>
    <row r="16240">
      <c r="I16240" s="1"/>
      <c r="J16240" s="1"/>
      <c r="K16240" s="1"/>
      <c r="AA16240" s="1"/>
      <c r="AB16240" s="1"/>
      <c r="AC16240" s="1"/>
      <c r="AJ16240" s="1"/>
      <c r="AK16240" s="1"/>
      <c r="AL16240" s="1"/>
    </row>
    <row r="16241">
      <c r="I16241" s="1"/>
      <c r="J16241" s="1"/>
      <c r="K16241" s="1"/>
      <c r="AA16241" s="1"/>
      <c r="AB16241" s="1"/>
      <c r="AC16241" s="1"/>
      <c r="AJ16241" s="1"/>
      <c r="AK16241" s="1"/>
      <c r="AL16241" s="1"/>
    </row>
    <row r="16242">
      <c r="I16242" s="1"/>
      <c r="J16242" s="1"/>
      <c r="K16242" s="1"/>
      <c r="AA16242" s="1"/>
      <c r="AB16242" s="1"/>
      <c r="AC16242" s="1"/>
      <c r="AJ16242" s="1"/>
      <c r="AK16242" s="1"/>
      <c r="AL16242" s="1"/>
    </row>
    <row r="16243">
      <c r="I16243" s="1"/>
      <c r="J16243" s="1"/>
      <c r="K16243" s="1"/>
      <c r="AA16243" s="1"/>
      <c r="AB16243" s="1"/>
      <c r="AC16243" s="1"/>
      <c r="AJ16243" s="1"/>
      <c r="AK16243" s="1"/>
      <c r="AL16243" s="1"/>
    </row>
    <row r="16244">
      <c r="I16244" s="1"/>
      <c r="J16244" s="1"/>
      <c r="K16244" s="1"/>
      <c r="AA16244" s="1"/>
      <c r="AB16244" s="1"/>
      <c r="AC16244" s="1"/>
      <c r="AJ16244" s="1"/>
      <c r="AK16244" s="1"/>
      <c r="AL16244" s="1"/>
    </row>
    <row r="16245">
      <c r="I16245" s="1"/>
      <c r="J16245" s="1"/>
      <c r="K16245" s="1"/>
      <c r="AA16245" s="1"/>
      <c r="AB16245" s="1"/>
      <c r="AC16245" s="1"/>
      <c r="AJ16245" s="1"/>
      <c r="AK16245" s="1"/>
      <c r="AL16245" s="1"/>
    </row>
    <row r="16246">
      <c r="I16246" s="1"/>
      <c r="J16246" s="1"/>
      <c r="K16246" s="1"/>
      <c r="AA16246" s="1"/>
      <c r="AB16246" s="1"/>
      <c r="AC16246" s="1"/>
      <c r="AJ16246" s="1"/>
      <c r="AK16246" s="1"/>
      <c r="AL16246" s="1"/>
    </row>
    <row r="16247">
      <c r="I16247" s="1"/>
      <c r="J16247" s="1"/>
      <c r="K16247" s="1"/>
      <c r="AA16247" s="1"/>
      <c r="AB16247" s="1"/>
      <c r="AC16247" s="1"/>
      <c r="AJ16247" s="1"/>
      <c r="AK16247" s="1"/>
      <c r="AL16247" s="1"/>
    </row>
    <row r="16248">
      <c r="I16248" s="1"/>
      <c r="J16248" s="1"/>
      <c r="K16248" s="1"/>
      <c r="AA16248" s="1"/>
      <c r="AB16248" s="1"/>
      <c r="AC16248" s="1"/>
      <c r="AJ16248" s="1"/>
      <c r="AK16248" s="1"/>
      <c r="AL16248" s="1"/>
    </row>
    <row r="16249">
      <c r="I16249" s="1"/>
      <c r="J16249" s="1"/>
      <c r="K16249" s="1"/>
      <c r="AA16249" s="1"/>
      <c r="AB16249" s="1"/>
      <c r="AC16249" s="1"/>
      <c r="AJ16249" s="1"/>
      <c r="AK16249" s="1"/>
      <c r="AL16249" s="1"/>
    </row>
    <row r="16250">
      <c r="I16250" s="1"/>
      <c r="J16250" s="1"/>
      <c r="K16250" s="1"/>
      <c r="AA16250" s="1"/>
      <c r="AB16250" s="1"/>
      <c r="AC16250" s="1"/>
      <c r="AJ16250" s="1"/>
      <c r="AK16250" s="1"/>
      <c r="AL16250" s="1"/>
    </row>
    <row r="16251">
      <c r="I16251" s="1"/>
      <c r="J16251" s="1"/>
      <c r="K16251" s="1"/>
      <c r="AA16251" s="1"/>
      <c r="AB16251" s="1"/>
      <c r="AC16251" s="1"/>
      <c r="AJ16251" s="1"/>
      <c r="AK16251" s="1"/>
      <c r="AL16251" s="1"/>
    </row>
    <row r="16252">
      <c r="I16252" s="1"/>
      <c r="J16252" s="1"/>
      <c r="K16252" s="1"/>
      <c r="AA16252" s="1"/>
      <c r="AB16252" s="1"/>
      <c r="AC16252" s="1"/>
      <c r="AJ16252" s="1"/>
      <c r="AK16252" s="1"/>
      <c r="AL16252" s="1"/>
    </row>
    <row r="16253">
      <c r="I16253" s="1"/>
      <c r="J16253" s="1"/>
      <c r="K16253" s="1"/>
      <c r="AA16253" s="1"/>
      <c r="AB16253" s="1"/>
      <c r="AC16253" s="1"/>
      <c r="AJ16253" s="1"/>
      <c r="AK16253" s="1"/>
      <c r="AL16253" s="1"/>
    </row>
    <row r="16254">
      <c r="I16254" s="1"/>
      <c r="J16254" s="1"/>
      <c r="K16254" s="1"/>
      <c r="AA16254" s="1"/>
      <c r="AB16254" s="1"/>
      <c r="AC16254" s="1"/>
      <c r="AJ16254" s="1"/>
      <c r="AK16254" s="1"/>
      <c r="AL16254" s="1"/>
    </row>
    <row r="16255">
      <c r="I16255" s="1"/>
      <c r="J16255" s="1"/>
      <c r="K16255" s="1"/>
      <c r="AA16255" s="1"/>
      <c r="AB16255" s="1"/>
      <c r="AC16255" s="1"/>
      <c r="AJ16255" s="1"/>
      <c r="AK16255" s="1"/>
      <c r="AL16255" s="1"/>
    </row>
    <row r="16256">
      <c r="I16256" s="1"/>
      <c r="J16256" s="1"/>
      <c r="K16256" s="1"/>
      <c r="AA16256" s="1"/>
      <c r="AB16256" s="1"/>
      <c r="AC16256" s="1"/>
      <c r="AJ16256" s="1"/>
      <c r="AK16256" s="1"/>
      <c r="AL16256" s="1"/>
    </row>
    <row r="16257">
      <c r="I16257" s="1"/>
      <c r="J16257" s="1"/>
      <c r="K16257" s="1"/>
      <c r="AA16257" s="1"/>
      <c r="AB16257" s="1"/>
      <c r="AC16257" s="1"/>
      <c r="AJ16257" s="1"/>
      <c r="AK16257" s="1"/>
      <c r="AL16257" s="1"/>
    </row>
    <row r="16258">
      <c r="I16258" s="1"/>
      <c r="J16258" s="1"/>
      <c r="K16258" s="1"/>
      <c r="AA16258" s="1"/>
      <c r="AB16258" s="1"/>
      <c r="AC16258" s="1"/>
      <c r="AJ16258" s="1"/>
      <c r="AK16258" s="1"/>
      <c r="AL16258" s="1"/>
    </row>
    <row r="16259">
      <c r="I16259" s="1"/>
      <c r="J16259" s="1"/>
      <c r="K16259" s="1"/>
      <c r="AA16259" s="1"/>
      <c r="AB16259" s="1"/>
      <c r="AC16259" s="1"/>
      <c r="AJ16259" s="1"/>
      <c r="AK16259" s="1"/>
      <c r="AL16259" s="1"/>
    </row>
    <row r="16260">
      <c r="I16260" s="1"/>
      <c r="J16260" s="1"/>
      <c r="K16260" s="1"/>
      <c r="AA16260" s="1"/>
      <c r="AB16260" s="1"/>
      <c r="AC16260" s="1"/>
      <c r="AJ16260" s="1"/>
      <c r="AK16260" s="1"/>
      <c r="AL16260" s="1"/>
    </row>
    <row r="16261">
      <c r="I16261" s="1"/>
      <c r="J16261" s="1"/>
      <c r="K16261" s="1"/>
      <c r="AA16261" s="1"/>
      <c r="AB16261" s="1"/>
      <c r="AC16261" s="1"/>
      <c r="AJ16261" s="1"/>
      <c r="AK16261" s="1"/>
      <c r="AL16261" s="1"/>
    </row>
    <row r="16262">
      <c r="I16262" s="1"/>
      <c r="J16262" s="1"/>
      <c r="K16262" s="1"/>
      <c r="AA16262" s="1"/>
      <c r="AB16262" s="1"/>
      <c r="AC16262" s="1"/>
      <c r="AJ16262" s="1"/>
      <c r="AK16262" s="1"/>
      <c r="AL16262" s="1"/>
    </row>
    <row r="16263">
      <c r="I16263" s="1"/>
      <c r="J16263" s="1"/>
      <c r="K16263" s="1"/>
      <c r="AA16263" s="1"/>
      <c r="AB16263" s="1"/>
      <c r="AC16263" s="1"/>
      <c r="AJ16263" s="1"/>
      <c r="AK16263" s="1"/>
      <c r="AL16263" s="1"/>
    </row>
    <row r="16264">
      <c r="I16264" s="1"/>
      <c r="J16264" s="1"/>
      <c r="K16264" s="1"/>
      <c r="AA16264" s="1"/>
      <c r="AB16264" s="1"/>
      <c r="AC16264" s="1"/>
      <c r="AJ16264" s="1"/>
      <c r="AK16264" s="1"/>
      <c r="AL16264" s="1"/>
    </row>
    <row r="16265">
      <c r="I16265" s="1"/>
      <c r="J16265" s="1"/>
      <c r="K16265" s="1"/>
      <c r="AA16265" s="1"/>
      <c r="AB16265" s="1"/>
      <c r="AC16265" s="1"/>
      <c r="AJ16265" s="1"/>
      <c r="AK16265" s="1"/>
      <c r="AL16265" s="1"/>
    </row>
    <row r="16266">
      <c r="I16266" s="1"/>
      <c r="J16266" s="1"/>
      <c r="K16266" s="1"/>
      <c r="AA16266" s="1"/>
      <c r="AB16266" s="1"/>
      <c r="AC16266" s="1"/>
      <c r="AJ16266" s="1"/>
      <c r="AK16266" s="1"/>
      <c r="AL16266" s="1"/>
    </row>
    <row r="16267">
      <c r="I16267" s="1"/>
      <c r="J16267" s="1"/>
      <c r="K16267" s="1"/>
      <c r="AA16267" s="1"/>
      <c r="AB16267" s="1"/>
      <c r="AC16267" s="1"/>
      <c r="AJ16267" s="1"/>
      <c r="AK16267" s="1"/>
      <c r="AL16267" s="1"/>
    </row>
    <row r="16268">
      <c r="I16268" s="1"/>
      <c r="J16268" s="1"/>
      <c r="K16268" s="1"/>
      <c r="AA16268" s="1"/>
      <c r="AB16268" s="1"/>
      <c r="AC16268" s="1"/>
      <c r="AJ16268" s="1"/>
      <c r="AK16268" s="1"/>
      <c r="AL16268" s="1"/>
    </row>
    <row r="16269">
      <c r="I16269" s="1"/>
      <c r="J16269" s="1"/>
      <c r="K16269" s="1"/>
      <c r="AA16269" s="1"/>
      <c r="AB16269" s="1"/>
      <c r="AC16269" s="1"/>
      <c r="AJ16269" s="1"/>
      <c r="AK16269" s="1"/>
      <c r="AL16269" s="1"/>
    </row>
    <row r="16270">
      <c r="I16270" s="1"/>
      <c r="J16270" s="1"/>
      <c r="K16270" s="1"/>
      <c r="AA16270" s="1"/>
      <c r="AB16270" s="1"/>
      <c r="AC16270" s="1"/>
      <c r="AJ16270" s="1"/>
      <c r="AK16270" s="1"/>
      <c r="AL16270" s="1"/>
    </row>
    <row r="16271">
      <c r="I16271" s="1"/>
      <c r="J16271" s="1"/>
      <c r="K16271" s="1"/>
      <c r="AA16271" s="1"/>
      <c r="AB16271" s="1"/>
      <c r="AC16271" s="1"/>
      <c r="AJ16271" s="1"/>
      <c r="AK16271" s="1"/>
      <c r="AL16271" s="1"/>
    </row>
    <row r="16272">
      <c r="I16272" s="1"/>
      <c r="J16272" s="1"/>
      <c r="K16272" s="1"/>
      <c r="AA16272" s="1"/>
      <c r="AB16272" s="1"/>
      <c r="AC16272" s="1"/>
      <c r="AJ16272" s="1"/>
      <c r="AK16272" s="1"/>
      <c r="AL16272" s="1"/>
    </row>
    <row r="16273">
      <c r="I16273" s="1"/>
      <c r="J16273" s="1"/>
      <c r="K16273" s="1"/>
      <c r="AA16273" s="1"/>
      <c r="AB16273" s="1"/>
      <c r="AC16273" s="1"/>
      <c r="AJ16273" s="1"/>
      <c r="AK16273" s="1"/>
      <c r="AL16273" s="1"/>
    </row>
    <row r="16274">
      <c r="I16274" s="1"/>
      <c r="J16274" s="1"/>
      <c r="K16274" s="1"/>
      <c r="AA16274" s="1"/>
      <c r="AB16274" s="1"/>
      <c r="AC16274" s="1"/>
      <c r="AJ16274" s="1"/>
      <c r="AK16274" s="1"/>
      <c r="AL16274" s="1"/>
    </row>
    <row r="16275">
      <c r="I16275" s="1"/>
      <c r="J16275" s="1"/>
      <c r="K16275" s="1"/>
      <c r="AA16275" s="1"/>
      <c r="AB16275" s="1"/>
      <c r="AC16275" s="1"/>
      <c r="AJ16275" s="1"/>
      <c r="AK16275" s="1"/>
      <c r="AL16275" s="1"/>
    </row>
    <row r="16276">
      <c r="I16276" s="1"/>
      <c r="J16276" s="1"/>
      <c r="K16276" s="1"/>
      <c r="AA16276" s="1"/>
      <c r="AB16276" s="1"/>
      <c r="AC16276" s="1"/>
      <c r="AJ16276" s="1"/>
      <c r="AK16276" s="1"/>
      <c r="AL16276" s="1"/>
    </row>
    <row r="16277">
      <c r="I16277" s="1"/>
      <c r="J16277" s="1"/>
      <c r="K16277" s="1"/>
      <c r="AA16277" s="1"/>
      <c r="AB16277" s="1"/>
      <c r="AC16277" s="1"/>
      <c r="AJ16277" s="1"/>
      <c r="AK16277" s="1"/>
      <c r="AL16277" s="1"/>
    </row>
    <row r="16278">
      <c r="I16278" s="1"/>
      <c r="J16278" s="1"/>
      <c r="K16278" s="1"/>
      <c r="AA16278" s="1"/>
      <c r="AB16278" s="1"/>
      <c r="AC16278" s="1"/>
      <c r="AJ16278" s="1"/>
      <c r="AK16278" s="1"/>
      <c r="AL16278" s="1"/>
    </row>
    <row r="16279">
      <c r="I16279" s="1"/>
      <c r="J16279" s="1"/>
      <c r="K16279" s="1"/>
      <c r="AA16279" s="1"/>
      <c r="AB16279" s="1"/>
      <c r="AC16279" s="1"/>
      <c r="AJ16279" s="1"/>
      <c r="AK16279" s="1"/>
      <c r="AL16279" s="1"/>
    </row>
    <row r="16280">
      <c r="I16280" s="1"/>
      <c r="J16280" s="1"/>
      <c r="K16280" s="1"/>
      <c r="AA16280" s="1"/>
      <c r="AB16280" s="1"/>
      <c r="AC16280" s="1"/>
      <c r="AJ16280" s="1"/>
      <c r="AK16280" s="1"/>
      <c r="AL16280" s="1"/>
    </row>
    <row r="16281">
      <c r="I16281" s="1"/>
      <c r="J16281" s="1"/>
      <c r="K16281" s="1"/>
      <c r="AA16281" s="1"/>
      <c r="AB16281" s="1"/>
      <c r="AC16281" s="1"/>
      <c r="AJ16281" s="1"/>
      <c r="AK16281" s="1"/>
      <c r="AL16281" s="1"/>
    </row>
    <row r="16282">
      <c r="I16282" s="1"/>
      <c r="J16282" s="1"/>
      <c r="K16282" s="1"/>
      <c r="AA16282" s="1"/>
      <c r="AB16282" s="1"/>
      <c r="AC16282" s="1"/>
      <c r="AJ16282" s="1"/>
      <c r="AK16282" s="1"/>
      <c r="AL16282" s="1"/>
    </row>
    <row r="16283">
      <c r="I16283" s="1"/>
      <c r="J16283" s="1"/>
      <c r="K16283" s="1"/>
      <c r="AA16283" s="1"/>
      <c r="AB16283" s="1"/>
      <c r="AC16283" s="1"/>
      <c r="AJ16283" s="1"/>
      <c r="AK16283" s="1"/>
      <c r="AL16283" s="1"/>
    </row>
    <row r="16284">
      <c r="I16284" s="1"/>
      <c r="J16284" s="1"/>
      <c r="K16284" s="1"/>
      <c r="AA16284" s="1"/>
      <c r="AB16284" s="1"/>
      <c r="AC16284" s="1"/>
      <c r="AJ16284" s="1"/>
      <c r="AK16284" s="1"/>
      <c r="AL16284" s="1"/>
    </row>
    <row r="16285">
      <c r="I16285" s="1"/>
      <c r="J16285" s="1"/>
      <c r="K16285" s="1"/>
      <c r="AA16285" s="1"/>
      <c r="AB16285" s="1"/>
      <c r="AC16285" s="1"/>
      <c r="AJ16285" s="1"/>
      <c r="AK16285" s="1"/>
      <c r="AL16285" s="1"/>
    </row>
    <row r="16286">
      <c r="I16286" s="1"/>
      <c r="J16286" s="1"/>
      <c r="K16286" s="1"/>
      <c r="AA16286" s="1"/>
      <c r="AB16286" s="1"/>
      <c r="AC16286" s="1"/>
      <c r="AJ16286" s="1"/>
      <c r="AK16286" s="1"/>
      <c r="AL16286" s="1"/>
    </row>
    <row r="16287">
      <c r="I16287" s="1"/>
      <c r="J16287" s="1"/>
      <c r="K16287" s="1"/>
      <c r="AA16287" s="1"/>
      <c r="AB16287" s="1"/>
      <c r="AC16287" s="1"/>
      <c r="AJ16287" s="1"/>
      <c r="AK16287" s="1"/>
      <c r="AL16287" s="1"/>
    </row>
    <row r="16288">
      <c r="I16288" s="1"/>
      <c r="J16288" s="1"/>
      <c r="K16288" s="1"/>
      <c r="AA16288" s="1"/>
      <c r="AB16288" s="1"/>
      <c r="AC16288" s="1"/>
      <c r="AJ16288" s="1"/>
      <c r="AK16288" s="1"/>
      <c r="AL16288" s="1"/>
    </row>
    <row r="16289">
      <c r="I16289" s="1"/>
      <c r="J16289" s="1"/>
      <c r="K16289" s="1"/>
      <c r="AA16289" s="1"/>
      <c r="AB16289" s="1"/>
      <c r="AC16289" s="1"/>
      <c r="AJ16289" s="1"/>
      <c r="AK16289" s="1"/>
      <c r="AL16289" s="1"/>
    </row>
    <row r="16290">
      <c r="I16290" s="1"/>
      <c r="J16290" s="1"/>
      <c r="K16290" s="1"/>
      <c r="AA16290" s="1"/>
      <c r="AB16290" s="1"/>
      <c r="AC16290" s="1"/>
      <c r="AJ16290" s="1"/>
      <c r="AK16290" s="1"/>
      <c r="AL16290" s="1"/>
    </row>
    <row r="16291">
      <c r="I16291" s="1"/>
      <c r="J16291" s="1"/>
      <c r="K16291" s="1"/>
      <c r="AA16291" s="1"/>
      <c r="AB16291" s="1"/>
      <c r="AC16291" s="1"/>
      <c r="AJ16291" s="1"/>
      <c r="AK16291" s="1"/>
      <c r="AL16291" s="1"/>
    </row>
    <row r="16292">
      <c r="I16292" s="1"/>
      <c r="J16292" s="1"/>
      <c r="K16292" s="1"/>
      <c r="AA16292" s="1"/>
      <c r="AB16292" s="1"/>
      <c r="AC16292" s="1"/>
      <c r="AJ16292" s="1"/>
      <c r="AK16292" s="1"/>
      <c r="AL16292" s="1"/>
    </row>
    <row r="16293">
      <c r="I16293" s="1"/>
      <c r="J16293" s="1"/>
      <c r="K16293" s="1"/>
      <c r="AA16293" s="1"/>
      <c r="AB16293" s="1"/>
      <c r="AC16293" s="1"/>
      <c r="AJ16293" s="1"/>
      <c r="AK16293" s="1"/>
      <c r="AL16293" s="1"/>
    </row>
    <row r="16294">
      <c r="I16294" s="1"/>
      <c r="J16294" s="1"/>
      <c r="K16294" s="1"/>
      <c r="AA16294" s="1"/>
      <c r="AB16294" s="1"/>
      <c r="AC16294" s="1"/>
      <c r="AJ16294" s="1"/>
      <c r="AK16294" s="1"/>
      <c r="AL16294" s="1"/>
    </row>
    <row r="16295">
      <c r="I16295" s="1"/>
      <c r="J16295" s="1"/>
      <c r="K16295" s="1"/>
      <c r="AA16295" s="1"/>
      <c r="AB16295" s="1"/>
      <c r="AC16295" s="1"/>
      <c r="AJ16295" s="1"/>
      <c r="AK16295" s="1"/>
      <c r="AL16295" s="1"/>
    </row>
    <row r="16296">
      <c r="I16296" s="1"/>
      <c r="J16296" s="1"/>
      <c r="K16296" s="1"/>
      <c r="AA16296" s="1"/>
      <c r="AB16296" s="1"/>
      <c r="AC16296" s="1"/>
      <c r="AJ16296" s="1"/>
      <c r="AK16296" s="1"/>
      <c r="AL16296" s="1"/>
    </row>
    <row r="16297">
      <c r="I16297" s="1"/>
      <c r="J16297" s="1"/>
      <c r="K16297" s="1"/>
      <c r="AA16297" s="1"/>
      <c r="AB16297" s="1"/>
      <c r="AC16297" s="1"/>
      <c r="AJ16297" s="1"/>
      <c r="AK16297" s="1"/>
      <c r="AL16297" s="1"/>
    </row>
    <row r="16298">
      <c r="I16298" s="1"/>
      <c r="J16298" s="1"/>
      <c r="K16298" s="1"/>
      <c r="AA16298" s="1"/>
      <c r="AB16298" s="1"/>
      <c r="AC16298" s="1"/>
      <c r="AJ16298" s="1"/>
      <c r="AK16298" s="1"/>
      <c r="AL16298" s="1"/>
    </row>
    <row r="16299">
      <c r="I16299" s="1"/>
      <c r="J16299" s="1"/>
      <c r="K16299" s="1"/>
      <c r="AA16299" s="1"/>
      <c r="AB16299" s="1"/>
      <c r="AC16299" s="1"/>
      <c r="AJ16299" s="1"/>
      <c r="AK16299" s="1"/>
      <c r="AL16299" s="1"/>
    </row>
    <row r="16300">
      <c r="I16300" s="1"/>
      <c r="J16300" s="1"/>
      <c r="K16300" s="1"/>
      <c r="AA16300" s="1"/>
      <c r="AB16300" s="1"/>
      <c r="AC16300" s="1"/>
      <c r="AJ16300" s="1"/>
      <c r="AK16300" s="1"/>
      <c r="AL16300" s="1"/>
    </row>
    <row r="16301">
      <c r="I16301" s="1"/>
      <c r="J16301" s="1"/>
      <c r="K16301" s="1"/>
      <c r="AA16301" s="1"/>
      <c r="AB16301" s="1"/>
      <c r="AC16301" s="1"/>
      <c r="AJ16301" s="1"/>
      <c r="AK16301" s="1"/>
      <c r="AL16301" s="1"/>
    </row>
    <row r="16302">
      <c r="I16302" s="1"/>
      <c r="J16302" s="1"/>
      <c r="K16302" s="1"/>
      <c r="AA16302" s="1"/>
      <c r="AB16302" s="1"/>
      <c r="AC16302" s="1"/>
      <c r="AJ16302" s="1"/>
      <c r="AK16302" s="1"/>
      <c r="AL16302" s="1"/>
    </row>
    <row r="16303">
      <c r="I16303" s="1"/>
      <c r="J16303" s="1"/>
      <c r="K16303" s="1"/>
      <c r="AA16303" s="1"/>
      <c r="AB16303" s="1"/>
      <c r="AC16303" s="1"/>
      <c r="AJ16303" s="1"/>
      <c r="AK16303" s="1"/>
      <c r="AL16303" s="1"/>
    </row>
    <row r="16304">
      <c r="I16304" s="1"/>
      <c r="J16304" s="1"/>
      <c r="K16304" s="1"/>
      <c r="AA16304" s="1"/>
      <c r="AB16304" s="1"/>
      <c r="AC16304" s="1"/>
      <c r="AJ16304" s="1"/>
      <c r="AK16304" s="1"/>
      <c r="AL16304" s="1"/>
    </row>
    <row r="16305">
      <c r="I16305" s="1"/>
      <c r="J16305" s="1"/>
      <c r="K16305" s="1"/>
      <c r="AA16305" s="1"/>
      <c r="AB16305" s="1"/>
      <c r="AC16305" s="1"/>
      <c r="AJ16305" s="1"/>
      <c r="AK16305" s="1"/>
      <c r="AL16305" s="1"/>
    </row>
    <row r="16306">
      <c r="I16306" s="1"/>
      <c r="J16306" s="1"/>
      <c r="K16306" s="1"/>
      <c r="AA16306" s="1"/>
      <c r="AB16306" s="1"/>
      <c r="AC16306" s="1"/>
      <c r="AJ16306" s="1"/>
      <c r="AK16306" s="1"/>
      <c r="AL16306" s="1"/>
    </row>
    <row r="16307">
      <c r="I16307" s="1"/>
      <c r="J16307" s="1"/>
      <c r="K16307" s="1"/>
      <c r="AA16307" s="1"/>
      <c r="AB16307" s="1"/>
      <c r="AC16307" s="1"/>
      <c r="AJ16307" s="1"/>
      <c r="AK16307" s="1"/>
      <c r="AL16307" s="1"/>
    </row>
    <row r="16308">
      <c r="I16308" s="1"/>
      <c r="J16308" s="1"/>
      <c r="K16308" s="1"/>
      <c r="AA16308" s="1"/>
      <c r="AB16308" s="1"/>
      <c r="AC16308" s="1"/>
      <c r="AJ16308" s="1"/>
      <c r="AK16308" s="1"/>
      <c r="AL16308" s="1"/>
    </row>
    <row r="16309">
      <c r="I16309" s="1"/>
      <c r="J16309" s="1"/>
      <c r="K16309" s="1"/>
      <c r="AA16309" s="1"/>
      <c r="AB16309" s="1"/>
      <c r="AC16309" s="1"/>
      <c r="AJ16309" s="1"/>
      <c r="AK16309" s="1"/>
      <c r="AL16309" s="1"/>
    </row>
    <row r="16310">
      <c r="I16310" s="1"/>
      <c r="J16310" s="1"/>
      <c r="K16310" s="1"/>
      <c r="AA16310" s="1"/>
      <c r="AB16310" s="1"/>
      <c r="AC16310" s="1"/>
      <c r="AJ16310" s="1"/>
      <c r="AK16310" s="1"/>
      <c r="AL16310" s="1"/>
    </row>
    <row r="16311">
      <c r="I16311" s="1"/>
      <c r="J16311" s="1"/>
      <c r="K16311" s="1"/>
      <c r="AA16311" s="1"/>
      <c r="AB16311" s="1"/>
      <c r="AC16311" s="1"/>
      <c r="AJ16311" s="1"/>
      <c r="AK16311" s="1"/>
      <c r="AL16311" s="1"/>
    </row>
    <row r="16312">
      <c r="I16312" s="1"/>
      <c r="J16312" s="1"/>
      <c r="K16312" s="1"/>
      <c r="AA16312" s="1"/>
      <c r="AB16312" s="1"/>
      <c r="AC16312" s="1"/>
      <c r="AJ16312" s="1"/>
      <c r="AK16312" s="1"/>
      <c r="AL16312" s="1"/>
    </row>
    <row r="16313">
      <c r="I16313" s="1"/>
      <c r="J16313" s="1"/>
      <c r="K16313" s="1"/>
      <c r="AA16313" s="1"/>
      <c r="AB16313" s="1"/>
      <c r="AC16313" s="1"/>
      <c r="AJ16313" s="1"/>
      <c r="AK16313" s="1"/>
      <c r="AL16313" s="1"/>
    </row>
    <row r="16314">
      <c r="I16314" s="1"/>
      <c r="J16314" s="1"/>
      <c r="K16314" s="1"/>
      <c r="AA16314" s="1"/>
      <c r="AB16314" s="1"/>
      <c r="AC16314" s="1"/>
      <c r="AJ16314" s="1"/>
      <c r="AK16314" s="1"/>
      <c r="AL16314" s="1"/>
    </row>
    <row r="16315">
      <c r="I16315" s="1"/>
      <c r="J16315" s="1"/>
      <c r="K16315" s="1"/>
      <c r="AA16315" s="1"/>
      <c r="AB16315" s="1"/>
      <c r="AC16315" s="1"/>
      <c r="AJ16315" s="1"/>
      <c r="AK16315" s="1"/>
      <c r="AL16315" s="1"/>
    </row>
    <row r="16316">
      <c r="I16316" s="1"/>
      <c r="J16316" s="1"/>
      <c r="K16316" s="1"/>
      <c r="AA16316" s="1"/>
      <c r="AB16316" s="1"/>
      <c r="AC16316" s="1"/>
      <c r="AJ16316" s="1"/>
      <c r="AK16316" s="1"/>
      <c r="AL16316" s="1"/>
    </row>
    <row r="16317">
      <c r="I16317" s="1"/>
      <c r="J16317" s="1"/>
      <c r="K16317" s="1"/>
      <c r="AA16317" s="1"/>
      <c r="AB16317" s="1"/>
      <c r="AC16317" s="1"/>
      <c r="AJ16317" s="1"/>
      <c r="AK16317" s="1"/>
      <c r="AL16317" s="1"/>
    </row>
    <row r="16318">
      <c r="I16318" s="1"/>
      <c r="J16318" s="1"/>
      <c r="K16318" s="1"/>
      <c r="AA16318" s="1"/>
      <c r="AB16318" s="1"/>
      <c r="AC16318" s="1"/>
      <c r="AJ16318" s="1"/>
      <c r="AK16318" s="1"/>
      <c r="AL16318" s="1"/>
    </row>
    <row r="16319">
      <c r="I16319" s="1"/>
      <c r="J16319" s="1"/>
      <c r="K16319" s="1"/>
      <c r="AA16319" s="1"/>
      <c r="AB16319" s="1"/>
      <c r="AC16319" s="1"/>
      <c r="AJ16319" s="1"/>
      <c r="AK16319" s="1"/>
      <c r="AL16319" s="1"/>
    </row>
    <row r="16320">
      <c r="I16320" s="1"/>
      <c r="J16320" s="1"/>
      <c r="K16320" s="1"/>
      <c r="AA16320" s="1"/>
      <c r="AB16320" s="1"/>
      <c r="AC16320" s="1"/>
      <c r="AJ16320" s="1"/>
      <c r="AK16320" s="1"/>
      <c r="AL16320" s="1"/>
    </row>
    <row r="16321">
      <c r="I16321" s="1"/>
      <c r="J16321" s="1"/>
      <c r="K16321" s="1"/>
      <c r="AA16321" s="1"/>
      <c r="AB16321" s="1"/>
      <c r="AC16321" s="1"/>
      <c r="AJ16321" s="1"/>
      <c r="AK16321" s="1"/>
      <c r="AL16321" s="1"/>
    </row>
    <row r="16322">
      <c r="I16322" s="1"/>
      <c r="J16322" s="1"/>
      <c r="K16322" s="1"/>
      <c r="AA16322" s="1"/>
      <c r="AB16322" s="1"/>
      <c r="AC16322" s="1"/>
      <c r="AJ16322" s="1"/>
      <c r="AK16322" s="1"/>
      <c r="AL16322" s="1"/>
    </row>
    <row r="16323">
      <c r="I16323" s="1"/>
      <c r="J16323" s="1"/>
      <c r="K16323" s="1"/>
      <c r="AA16323" s="1"/>
      <c r="AB16323" s="1"/>
      <c r="AC16323" s="1"/>
      <c r="AJ16323" s="1"/>
      <c r="AK16323" s="1"/>
      <c r="AL16323" s="1"/>
    </row>
    <row r="16324">
      <c r="I16324" s="1"/>
      <c r="J16324" s="1"/>
      <c r="K16324" s="1"/>
      <c r="AA16324" s="1"/>
      <c r="AB16324" s="1"/>
      <c r="AC16324" s="1"/>
      <c r="AJ16324" s="1"/>
      <c r="AK16324" s="1"/>
      <c r="AL16324" s="1"/>
    </row>
    <row r="16325">
      <c r="I16325" s="1"/>
      <c r="J16325" s="1"/>
      <c r="K16325" s="1"/>
      <c r="AA16325" s="1"/>
      <c r="AB16325" s="1"/>
      <c r="AC16325" s="1"/>
      <c r="AJ16325" s="1"/>
      <c r="AK16325" s="1"/>
      <c r="AL16325" s="1"/>
    </row>
    <row r="16326">
      <c r="I16326" s="1"/>
      <c r="J16326" s="1"/>
      <c r="K16326" s="1"/>
      <c r="AA16326" s="1"/>
      <c r="AB16326" s="1"/>
      <c r="AC16326" s="1"/>
      <c r="AJ16326" s="1"/>
      <c r="AK16326" s="1"/>
      <c r="AL16326" s="1"/>
    </row>
    <row r="16327">
      <c r="I16327" s="1"/>
      <c r="J16327" s="1"/>
      <c r="K16327" s="1"/>
      <c r="AA16327" s="1"/>
      <c r="AB16327" s="1"/>
      <c r="AC16327" s="1"/>
      <c r="AJ16327" s="1"/>
      <c r="AK16327" s="1"/>
      <c r="AL16327" s="1"/>
    </row>
    <row r="16328">
      <c r="I16328" s="1"/>
      <c r="J16328" s="1"/>
      <c r="K16328" s="1"/>
      <c r="AA16328" s="1"/>
      <c r="AB16328" s="1"/>
      <c r="AC16328" s="1"/>
      <c r="AJ16328" s="1"/>
      <c r="AK16328" s="1"/>
      <c r="AL16328" s="1"/>
    </row>
    <row r="16329">
      <c r="I16329" s="1"/>
      <c r="J16329" s="1"/>
      <c r="K16329" s="1"/>
      <c r="AA16329" s="1"/>
      <c r="AB16329" s="1"/>
      <c r="AC16329" s="1"/>
      <c r="AJ16329" s="1"/>
      <c r="AK16329" s="1"/>
      <c r="AL16329" s="1"/>
    </row>
    <row r="16330">
      <c r="I16330" s="1"/>
      <c r="J16330" s="1"/>
      <c r="K16330" s="1"/>
      <c r="AA16330" s="1"/>
      <c r="AB16330" s="1"/>
      <c r="AC16330" s="1"/>
      <c r="AJ16330" s="1"/>
      <c r="AK16330" s="1"/>
      <c r="AL16330" s="1"/>
    </row>
    <row r="16331">
      <c r="I16331" s="1"/>
      <c r="J16331" s="1"/>
      <c r="K16331" s="1"/>
      <c r="AA16331" s="1"/>
      <c r="AB16331" s="1"/>
      <c r="AC16331" s="1"/>
      <c r="AJ16331" s="1"/>
      <c r="AK16331" s="1"/>
      <c r="AL16331" s="1"/>
    </row>
    <row r="16332">
      <c r="I16332" s="1"/>
      <c r="J16332" s="1"/>
      <c r="K16332" s="1"/>
      <c r="AA16332" s="1"/>
      <c r="AB16332" s="1"/>
      <c r="AC16332" s="1"/>
      <c r="AJ16332" s="1"/>
      <c r="AK16332" s="1"/>
      <c r="AL16332" s="1"/>
    </row>
    <row r="16333">
      <c r="I16333" s="1"/>
      <c r="J16333" s="1"/>
      <c r="K16333" s="1"/>
      <c r="AA16333" s="1"/>
      <c r="AB16333" s="1"/>
      <c r="AC16333" s="1"/>
      <c r="AJ16333" s="1"/>
      <c r="AK16333" s="1"/>
      <c r="AL16333" s="1"/>
    </row>
    <row r="16334">
      <c r="I16334" s="1"/>
      <c r="J16334" s="1"/>
      <c r="K16334" s="1"/>
      <c r="AA16334" s="1"/>
      <c r="AB16334" s="1"/>
      <c r="AC16334" s="1"/>
      <c r="AJ16334" s="1"/>
      <c r="AK16334" s="1"/>
      <c r="AL16334" s="1"/>
    </row>
    <row r="16335">
      <c r="I16335" s="1"/>
      <c r="J16335" s="1"/>
      <c r="K16335" s="1"/>
      <c r="AA16335" s="1"/>
      <c r="AB16335" s="1"/>
      <c r="AC16335" s="1"/>
      <c r="AJ16335" s="1"/>
      <c r="AK16335" s="1"/>
      <c r="AL16335" s="1"/>
    </row>
    <row r="16336">
      <c r="I16336" s="1"/>
      <c r="J16336" s="1"/>
      <c r="K16336" s="1"/>
      <c r="AA16336" s="1"/>
      <c r="AB16336" s="1"/>
      <c r="AC16336" s="1"/>
      <c r="AJ16336" s="1"/>
      <c r="AK16336" s="1"/>
      <c r="AL16336" s="1"/>
    </row>
    <row r="16337">
      <c r="I16337" s="1"/>
      <c r="J16337" s="1"/>
      <c r="K16337" s="1"/>
      <c r="AA16337" s="1"/>
      <c r="AB16337" s="1"/>
      <c r="AC16337" s="1"/>
      <c r="AJ16337" s="1"/>
      <c r="AK16337" s="1"/>
      <c r="AL16337" s="1"/>
    </row>
    <row r="16338">
      <c r="I16338" s="1"/>
      <c r="J16338" s="1"/>
      <c r="K16338" s="1"/>
      <c r="AA16338" s="1"/>
      <c r="AB16338" s="1"/>
      <c r="AC16338" s="1"/>
      <c r="AJ16338" s="1"/>
      <c r="AK16338" s="1"/>
      <c r="AL16338" s="1"/>
    </row>
    <row r="16339">
      <c r="I16339" s="1"/>
      <c r="J16339" s="1"/>
      <c r="K16339" s="1"/>
      <c r="AA16339" s="1"/>
      <c r="AB16339" s="1"/>
      <c r="AC16339" s="1"/>
      <c r="AJ16339" s="1"/>
      <c r="AK16339" s="1"/>
      <c r="AL16339" s="1"/>
    </row>
    <row r="16340">
      <c r="I16340" s="1"/>
      <c r="J16340" s="1"/>
      <c r="K16340" s="1"/>
      <c r="AA16340" s="1"/>
      <c r="AB16340" s="1"/>
      <c r="AC16340" s="1"/>
      <c r="AJ16340" s="1"/>
      <c r="AK16340" s="1"/>
      <c r="AL16340" s="1"/>
    </row>
    <row r="16341">
      <c r="I16341" s="1"/>
      <c r="J16341" s="1"/>
      <c r="K16341" s="1"/>
      <c r="AA16341" s="1"/>
      <c r="AB16341" s="1"/>
      <c r="AC16341" s="1"/>
      <c r="AJ16341" s="1"/>
      <c r="AK16341" s="1"/>
      <c r="AL16341" s="1"/>
    </row>
    <row r="16342">
      <c r="I16342" s="1"/>
      <c r="J16342" s="1"/>
      <c r="K16342" s="1"/>
      <c r="AA16342" s="1"/>
      <c r="AB16342" s="1"/>
      <c r="AC16342" s="1"/>
      <c r="AJ16342" s="1"/>
      <c r="AK16342" s="1"/>
      <c r="AL16342" s="1"/>
    </row>
    <row r="16343">
      <c r="I16343" s="1"/>
      <c r="J16343" s="1"/>
      <c r="K16343" s="1"/>
      <c r="AA16343" s="1"/>
      <c r="AB16343" s="1"/>
      <c r="AC16343" s="1"/>
      <c r="AJ16343" s="1"/>
      <c r="AK16343" s="1"/>
      <c r="AL16343" s="1"/>
    </row>
    <row r="16344">
      <c r="I16344" s="1"/>
      <c r="J16344" s="1"/>
      <c r="K16344" s="1"/>
      <c r="AA16344" s="1"/>
      <c r="AB16344" s="1"/>
      <c r="AC16344" s="1"/>
      <c r="AJ16344" s="1"/>
      <c r="AK16344" s="1"/>
      <c r="AL16344" s="1"/>
    </row>
    <row r="16345">
      <c r="I16345" s="1"/>
      <c r="J16345" s="1"/>
      <c r="K16345" s="1"/>
      <c r="AA16345" s="1"/>
      <c r="AB16345" s="1"/>
      <c r="AC16345" s="1"/>
      <c r="AJ16345" s="1"/>
      <c r="AK16345" s="1"/>
      <c r="AL16345" s="1"/>
    </row>
    <row r="16346">
      <c r="I16346" s="1"/>
      <c r="J16346" s="1"/>
      <c r="K16346" s="1"/>
      <c r="AA16346" s="1"/>
      <c r="AB16346" s="1"/>
      <c r="AC16346" s="1"/>
      <c r="AJ16346" s="1"/>
      <c r="AK16346" s="1"/>
      <c r="AL16346" s="1"/>
    </row>
    <row r="16347">
      <c r="I16347" s="1"/>
      <c r="J16347" s="1"/>
      <c r="K16347" s="1"/>
      <c r="AA16347" s="1"/>
      <c r="AB16347" s="1"/>
      <c r="AC16347" s="1"/>
      <c r="AJ16347" s="1"/>
      <c r="AK16347" s="1"/>
      <c r="AL16347" s="1"/>
    </row>
    <row r="16348">
      <c r="I16348" s="1"/>
      <c r="J16348" s="1"/>
      <c r="K16348" s="1"/>
      <c r="AA16348" s="1"/>
      <c r="AB16348" s="1"/>
      <c r="AC16348" s="1"/>
      <c r="AJ16348" s="1"/>
      <c r="AK16348" s="1"/>
      <c r="AL16348" s="1"/>
    </row>
    <row r="16349">
      <c r="I16349" s="1"/>
      <c r="J16349" s="1"/>
      <c r="K16349" s="1"/>
      <c r="AA16349" s="1"/>
      <c r="AB16349" s="1"/>
      <c r="AC16349" s="1"/>
      <c r="AJ16349" s="1"/>
      <c r="AK16349" s="1"/>
      <c r="AL16349" s="1"/>
    </row>
    <row r="16350">
      <c r="I16350" s="1"/>
      <c r="J16350" s="1"/>
      <c r="K16350" s="1"/>
      <c r="AA16350" s="1"/>
      <c r="AB16350" s="1"/>
      <c r="AC16350" s="1"/>
      <c r="AJ16350" s="1"/>
      <c r="AK16350" s="1"/>
      <c r="AL16350" s="1"/>
    </row>
    <row r="16351">
      <c r="I16351" s="1"/>
      <c r="J16351" s="1"/>
      <c r="K16351" s="1"/>
      <c r="AA16351" s="1"/>
      <c r="AB16351" s="1"/>
      <c r="AC16351" s="1"/>
      <c r="AJ16351" s="1"/>
      <c r="AK16351" s="1"/>
      <c r="AL16351" s="1"/>
    </row>
    <row r="16352">
      <c r="I16352" s="1"/>
      <c r="J16352" s="1"/>
      <c r="K16352" s="1"/>
      <c r="AA16352" s="1"/>
      <c r="AB16352" s="1"/>
      <c r="AC16352" s="1"/>
      <c r="AJ16352" s="1"/>
      <c r="AK16352" s="1"/>
      <c r="AL16352" s="1"/>
    </row>
    <row r="16353">
      <c r="I16353" s="1"/>
      <c r="J16353" s="1"/>
      <c r="K16353" s="1"/>
      <c r="AA16353" s="1"/>
      <c r="AB16353" s="1"/>
      <c r="AC16353" s="1"/>
      <c r="AJ16353" s="1"/>
      <c r="AK16353" s="1"/>
      <c r="AL16353" s="1"/>
    </row>
    <row r="16354">
      <c r="I16354" s="1"/>
      <c r="J16354" s="1"/>
      <c r="K16354" s="1"/>
      <c r="AA16354" s="1"/>
      <c r="AB16354" s="1"/>
      <c r="AC16354" s="1"/>
      <c r="AJ16354" s="1"/>
      <c r="AK16354" s="1"/>
      <c r="AL16354" s="1"/>
    </row>
    <row r="16355">
      <c r="I16355" s="1"/>
      <c r="J16355" s="1"/>
      <c r="K16355" s="1"/>
      <c r="AA16355" s="1"/>
      <c r="AB16355" s="1"/>
      <c r="AC16355" s="1"/>
      <c r="AJ16355" s="1"/>
      <c r="AK16355" s="1"/>
      <c r="AL16355" s="1"/>
    </row>
    <row r="16356">
      <c r="I16356" s="1"/>
      <c r="J16356" s="1"/>
      <c r="K16356" s="1"/>
      <c r="AA16356" s="1"/>
      <c r="AB16356" s="1"/>
      <c r="AC16356" s="1"/>
      <c r="AJ16356" s="1"/>
      <c r="AK16356" s="1"/>
      <c r="AL16356" s="1"/>
    </row>
    <row r="16357">
      <c r="I16357" s="1"/>
      <c r="J16357" s="1"/>
      <c r="K16357" s="1"/>
      <c r="AA16357" s="1"/>
      <c r="AB16357" s="1"/>
      <c r="AC16357" s="1"/>
      <c r="AJ16357" s="1"/>
      <c r="AK16357" s="1"/>
      <c r="AL16357" s="1"/>
    </row>
    <row r="16358">
      <c r="I16358" s="1"/>
      <c r="J16358" s="1"/>
      <c r="K16358" s="1"/>
      <c r="AA16358" s="1"/>
      <c r="AB16358" s="1"/>
      <c r="AC16358" s="1"/>
      <c r="AJ16358" s="1"/>
      <c r="AK16358" s="1"/>
      <c r="AL16358" s="1"/>
    </row>
    <row r="16359">
      <c r="I16359" s="1"/>
      <c r="J16359" s="1"/>
      <c r="K16359" s="1"/>
      <c r="AA16359" s="1"/>
      <c r="AB16359" s="1"/>
      <c r="AC16359" s="1"/>
      <c r="AJ16359" s="1"/>
      <c r="AK16359" s="1"/>
      <c r="AL16359" s="1"/>
    </row>
    <row r="16360">
      <c r="I16360" s="1"/>
      <c r="J16360" s="1"/>
      <c r="K16360" s="1"/>
      <c r="AA16360" s="1"/>
      <c r="AB16360" s="1"/>
      <c r="AC16360" s="1"/>
      <c r="AJ16360" s="1"/>
      <c r="AK16360" s="1"/>
      <c r="AL16360" s="1"/>
    </row>
    <row r="16361">
      <c r="I16361" s="1"/>
      <c r="J16361" s="1"/>
      <c r="K16361" s="1"/>
      <c r="AA16361" s="1"/>
      <c r="AB16361" s="1"/>
      <c r="AC16361" s="1"/>
      <c r="AJ16361" s="1"/>
      <c r="AK16361" s="1"/>
      <c r="AL16361" s="1"/>
    </row>
    <row r="16362">
      <c r="I16362" s="1"/>
      <c r="J16362" s="1"/>
      <c r="K16362" s="1"/>
      <c r="AA16362" s="1"/>
      <c r="AB16362" s="1"/>
      <c r="AC16362" s="1"/>
      <c r="AJ16362" s="1"/>
      <c r="AK16362" s="1"/>
      <c r="AL16362" s="1"/>
    </row>
    <row r="16363">
      <c r="I16363" s="1"/>
      <c r="J16363" s="1"/>
      <c r="K16363" s="1"/>
      <c r="AA16363" s="1"/>
      <c r="AB16363" s="1"/>
      <c r="AC16363" s="1"/>
      <c r="AJ16363" s="1"/>
      <c r="AK16363" s="1"/>
      <c r="AL16363" s="1"/>
    </row>
    <row r="16364">
      <c r="I16364" s="1"/>
      <c r="J16364" s="1"/>
      <c r="K16364" s="1"/>
      <c r="AA16364" s="1"/>
      <c r="AB16364" s="1"/>
      <c r="AC16364" s="1"/>
      <c r="AJ16364" s="1"/>
      <c r="AK16364" s="1"/>
      <c r="AL16364" s="1"/>
    </row>
    <row r="16365">
      <c r="I16365" s="1"/>
      <c r="J16365" s="1"/>
      <c r="K16365" s="1"/>
      <c r="AA16365" s="1"/>
      <c r="AB16365" s="1"/>
      <c r="AC16365" s="1"/>
      <c r="AJ16365" s="1"/>
      <c r="AK16365" s="1"/>
      <c r="AL16365" s="1"/>
    </row>
    <row r="16366">
      <c r="I16366" s="1"/>
      <c r="J16366" s="1"/>
      <c r="K16366" s="1"/>
      <c r="AA16366" s="1"/>
      <c r="AB16366" s="1"/>
      <c r="AC16366" s="1"/>
      <c r="AJ16366" s="1"/>
      <c r="AK16366" s="1"/>
      <c r="AL16366" s="1"/>
    </row>
    <row r="16367">
      <c r="I16367" s="1"/>
      <c r="J16367" s="1"/>
      <c r="K16367" s="1"/>
      <c r="AA16367" s="1"/>
      <c r="AB16367" s="1"/>
      <c r="AC16367" s="1"/>
      <c r="AJ16367" s="1"/>
      <c r="AK16367" s="1"/>
      <c r="AL16367" s="1"/>
    </row>
    <row r="16368">
      <c r="I16368" s="1"/>
      <c r="J16368" s="1"/>
      <c r="K16368" s="1"/>
      <c r="AA16368" s="1"/>
      <c r="AB16368" s="1"/>
      <c r="AC16368" s="1"/>
      <c r="AJ16368" s="1"/>
      <c r="AK16368" s="1"/>
      <c r="AL16368" s="1"/>
    </row>
    <row r="16369">
      <c r="I16369" s="1"/>
      <c r="J16369" s="1"/>
      <c r="K16369" s="1"/>
      <c r="AA16369" s="1"/>
      <c r="AB16369" s="1"/>
      <c r="AC16369" s="1"/>
      <c r="AJ16369" s="1"/>
      <c r="AK16369" s="1"/>
      <c r="AL16369" s="1"/>
    </row>
    <row r="16370">
      <c r="I16370" s="1"/>
      <c r="J16370" s="1"/>
      <c r="K16370" s="1"/>
      <c r="AA16370" s="1"/>
      <c r="AB16370" s="1"/>
      <c r="AC16370" s="1"/>
      <c r="AJ16370" s="1"/>
      <c r="AK16370" s="1"/>
      <c r="AL16370" s="1"/>
    </row>
    <row r="16371">
      <c r="I16371" s="1"/>
      <c r="J16371" s="1"/>
      <c r="K16371" s="1"/>
      <c r="AA16371" s="1"/>
      <c r="AB16371" s="1"/>
      <c r="AC16371" s="1"/>
      <c r="AJ16371" s="1"/>
      <c r="AK16371" s="1"/>
      <c r="AL16371" s="1"/>
    </row>
    <row r="16372">
      <c r="I16372" s="1"/>
      <c r="J16372" s="1"/>
      <c r="K16372" s="1"/>
      <c r="AA16372" s="1"/>
      <c r="AB16372" s="1"/>
      <c r="AC16372" s="1"/>
      <c r="AJ16372" s="1"/>
      <c r="AK16372" s="1"/>
      <c r="AL16372" s="1"/>
    </row>
    <row r="16373">
      <c r="I16373" s="1"/>
      <c r="J16373" s="1"/>
      <c r="K16373" s="1"/>
      <c r="AA16373" s="1"/>
      <c r="AB16373" s="1"/>
      <c r="AC16373" s="1"/>
      <c r="AJ16373" s="1"/>
      <c r="AK16373" s="1"/>
      <c r="AL16373" s="1"/>
    </row>
    <row r="16374">
      <c r="I16374" s="1"/>
      <c r="J16374" s="1"/>
      <c r="K16374" s="1"/>
      <c r="AA16374" s="1"/>
      <c r="AB16374" s="1"/>
      <c r="AC16374" s="1"/>
      <c r="AJ16374" s="1"/>
      <c r="AK16374" s="1"/>
      <c r="AL16374" s="1"/>
    </row>
    <row r="16375">
      <c r="I16375" s="1"/>
      <c r="J16375" s="1"/>
      <c r="K16375" s="1"/>
      <c r="AA16375" s="1"/>
      <c r="AB16375" s="1"/>
      <c r="AC16375" s="1"/>
      <c r="AJ16375" s="1"/>
      <c r="AK16375" s="1"/>
      <c r="AL16375" s="1"/>
    </row>
    <row r="16376">
      <c r="I16376" s="1"/>
      <c r="J16376" s="1"/>
      <c r="K16376" s="1"/>
      <c r="AA16376" s="1"/>
      <c r="AB16376" s="1"/>
      <c r="AC16376" s="1"/>
      <c r="AJ16376" s="1"/>
      <c r="AK16376" s="1"/>
      <c r="AL16376" s="1"/>
    </row>
    <row r="16377">
      <c r="I16377" s="1"/>
      <c r="J16377" s="1"/>
      <c r="K16377" s="1"/>
      <c r="AA16377" s="1"/>
      <c r="AB16377" s="1"/>
      <c r="AC16377" s="1"/>
      <c r="AJ16377" s="1"/>
      <c r="AK16377" s="1"/>
      <c r="AL16377" s="1"/>
    </row>
    <row r="16378">
      <c r="I16378" s="1"/>
      <c r="J16378" s="1"/>
      <c r="K16378" s="1"/>
      <c r="AA16378" s="1"/>
      <c r="AB16378" s="1"/>
      <c r="AC16378" s="1"/>
      <c r="AJ16378" s="1"/>
      <c r="AK16378" s="1"/>
      <c r="AL16378" s="1"/>
    </row>
    <row r="16379">
      <c r="I16379" s="1"/>
      <c r="J16379" s="1"/>
      <c r="K16379" s="1"/>
      <c r="AA16379" s="1"/>
      <c r="AB16379" s="1"/>
      <c r="AC16379" s="1"/>
      <c r="AJ16379" s="1"/>
      <c r="AK16379" s="1"/>
      <c r="AL16379" s="1"/>
    </row>
    <row r="16380">
      <c r="I16380" s="1"/>
      <c r="J16380" s="1"/>
      <c r="K16380" s="1"/>
      <c r="AA16380" s="1"/>
      <c r="AB16380" s="1"/>
      <c r="AC16380" s="1"/>
      <c r="AJ16380" s="1"/>
      <c r="AK16380" s="1"/>
      <c r="AL16380" s="1"/>
    </row>
    <row r="16381">
      <c r="I16381" s="1"/>
      <c r="J16381" s="1"/>
      <c r="K16381" s="1"/>
      <c r="AA16381" s="1"/>
      <c r="AB16381" s="1"/>
      <c r="AC16381" s="1"/>
      <c r="AJ16381" s="1"/>
      <c r="AK16381" s="1"/>
      <c r="AL16381" s="1"/>
    </row>
    <row r="16382">
      <c r="I16382" s="1"/>
      <c r="J16382" s="1"/>
      <c r="K16382" s="1"/>
      <c r="AA16382" s="1"/>
      <c r="AB16382" s="1"/>
      <c r="AC16382" s="1"/>
      <c r="AJ16382" s="1"/>
      <c r="AK16382" s="1"/>
      <c r="AL16382" s="1"/>
    </row>
    <row r="16383">
      <c r="I16383" s="1"/>
      <c r="J16383" s="1"/>
      <c r="K16383" s="1"/>
      <c r="AA16383" s="1"/>
      <c r="AB16383" s="1"/>
      <c r="AC16383" s="1"/>
      <c r="AJ16383" s="1"/>
      <c r="AK16383" s="1"/>
      <c r="AL16383" s="1"/>
    </row>
    <row r="16384">
      <c r="I16384" s="1"/>
      <c r="J16384" s="1"/>
      <c r="K16384" s="1"/>
      <c r="AA16384" s="1"/>
      <c r="AB16384" s="1"/>
      <c r="AC16384" s="1"/>
      <c r="AJ16384" s="1"/>
      <c r="AK16384" s="1"/>
      <c r="AL16384" s="1"/>
    </row>
    <row r="16385">
      <c r="I16385" s="1"/>
      <c r="J16385" s="1"/>
      <c r="K16385" s="1"/>
      <c r="AA16385" s="1"/>
      <c r="AB16385" s="1"/>
      <c r="AC16385" s="1"/>
      <c r="AJ16385" s="1"/>
      <c r="AK16385" s="1"/>
      <c r="AL16385" s="1"/>
    </row>
    <row r="16386">
      <c r="I16386" s="1"/>
      <c r="J16386" s="1"/>
      <c r="K16386" s="1"/>
      <c r="AA16386" s="1"/>
      <c r="AB16386" s="1"/>
      <c r="AC16386" s="1"/>
      <c r="AJ16386" s="1"/>
      <c r="AK16386" s="1"/>
      <c r="AL16386" s="1"/>
    </row>
    <row r="16387">
      <c r="I16387" s="1"/>
      <c r="J16387" s="1"/>
      <c r="K16387" s="1"/>
      <c r="AA16387" s="1"/>
      <c r="AB16387" s="1"/>
      <c r="AC16387" s="1"/>
      <c r="AJ16387" s="1"/>
      <c r="AK16387" s="1"/>
      <c r="AL16387" s="1"/>
    </row>
    <row r="16388">
      <c r="I16388" s="1"/>
      <c r="J16388" s="1"/>
      <c r="K16388" s="1"/>
      <c r="AA16388" s="1"/>
      <c r="AB16388" s="1"/>
      <c r="AC16388" s="1"/>
      <c r="AJ16388" s="1"/>
      <c r="AK16388" s="1"/>
      <c r="AL16388" s="1"/>
    </row>
    <row r="16389">
      <c r="I16389" s="1"/>
      <c r="J16389" s="1"/>
      <c r="K16389" s="1"/>
      <c r="AA16389" s="1"/>
      <c r="AB16389" s="1"/>
      <c r="AC16389" s="1"/>
      <c r="AJ16389" s="1"/>
      <c r="AK16389" s="1"/>
      <c r="AL16389" s="1"/>
    </row>
    <row r="16390">
      <c r="I16390" s="1"/>
      <c r="J16390" s="1"/>
      <c r="K16390" s="1"/>
      <c r="AA16390" s="1"/>
      <c r="AB16390" s="1"/>
      <c r="AC16390" s="1"/>
      <c r="AJ16390" s="1"/>
      <c r="AK16390" s="1"/>
      <c r="AL16390" s="1"/>
    </row>
    <row r="16391">
      <c r="I16391" s="1"/>
      <c r="J16391" s="1"/>
      <c r="K16391" s="1"/>
      <c r="AA16391" s="1"/>
      <c r="AB16391" s="1"/>
      <c r="AC16391" s="1"/>
      <c r="AJ16391" s="1"/>
      <c r="AK16391" s="1"/>
      <c r="AL16391" s="1"/>
    </row>
    <row r="16392">
      <c r="I16392" s="1"/>
      <c r="J16392" s="1"/>
      <c r="K16392" s="1"/>
      <c r="AA16392" s="1"/>
      <c r="AB16392" s="1"/>
      <c r="AC16392" s="1"/>
      <c r="AJ16392" s="1"/>
      <c r="AK16392" s="1"/>
      <c r="AL16392" s="1"/>
    </row>
    <row r="16393">
      <c r="I16393" s="1"/>
      <c r="J16393" s="1"/>
      <c r="K16393" s="1"/>
      <c r="AA16393" s="1"/>
      <c r="AB16393" s="1"/>
      <c r="AC16393" s="1"/>
      <c r="AJ16393" s="1"/>
      <c r="AK16393" s="1"/>
      <c r="AL16393" s="1"/>
    </row>
    <row r="16394">
      <c r="I16394" s="1"/>
      <c r="J16394" s="1"/>
      <c r="K16394" s="1"/>
      <c r="AA16394" s="1"/>
      <c r="AB16394" s="1"/>
      <c r="AC16394" s="1"/>
      <c r="AJ16394" s="1"/>
      <c r="AK16394" s="1"/>
      <c r="AL16394" s="1"/>
    </row>
    <row r="16395">
      <c r="I16395" s="1"/>
      <c r="J16395" s="1"/>
      <c r="K16395" s="1"/>
      <c r="AA16395" s="1"/>
      <c r="AB16395" s="1"/>
      <c r="AC16395" s="1"/>
      <c r="AJ16395" s="1"/>
      <c r="AK16395" s="1"/>
      <c r="AL16395" s="1"/>
    </row>
    <row r="16396">
      <c r="I16396" s="1"/>
      <c r="J16396" s="1"/>
      <c r="K16396" s="1"/>
      <c r="AA16396" s="1"/>
      <c r="AB16396" s="1"/>
      <c r="AC16396" s="1"/>
      <c r="AJ16396" s="1"/>
      <c r="AK16396" s="1"/>
      <c r="AL16396" s="1"/>
    </row>
    <row r="16397">
      <c r="I16397" s="1"/>
      <c r="J16397" s="1"/>
      <c r="K16397" s="1"/>
      <c r="AA16397" s="1"/>
      <c r="AB16397" s="1"/>
      <c r="AC16397" s="1"/>
      <c r="AJ16397" s="1"/>
      <c r="AK16397" s="1"/>
      <c r="AL16397" s="1"/>
    </row>
    <row r="16398">
      <c r="I16398" s="1"/>
      <c r="J16398" s="1"/>
      <c r="K16398" s="1"/>
      <c r="AA16398" s="1"/>
      <c r="AB16398" s="1"/>
      <c r="AC16398" s="1"/>
      <c r="AJ16398" s="1"/>
      <c r="AK16398" s="1"/>
      <c r="AL16398" s="1"/>
    </row>
    <row r="16399">
      <c r="I16399" s="1"/>
      <c r="J16399" s="1"/>
      <c r="K16399" s="1"/>
      <c r="AA16399" s="1"/>
      <c r="AB16399" s="1"/>
      <c r="AC16399" s="1"/>
      <c r="AJ16399" s="1"/>
      <c r="AK16399" s="1"/>
      <c r="AL16399" s="1"/>
    </row>
    <row r="16400">
      <c r="I16400" s="1"/>
      <c r="J16400" s="1"/>
      <c r="K16400" s="1"/>
      <c r="AA16400" s="1"/>
      <c r="AB16400" s="1"/>
      <c r="AC16400" s="1"/>
      <c r="AJ16400" s="1"/>
      <c r="AK16400" s="1"/>
      <c r="AL16400" s="1"/>
    </row>
    <row r="16401">
      <c r="I16401" s="1"/>
      <c r="J16401" s="1"/>
      <c r="K16401" s="1"/>
      <c r="AA16401" s="1"/>
      <c r="AB16401" s="1"/>
      <c r="AC16401" s="1"/>
      <c r="AJ16401" s="1"/>
      <c r="AK16401" s="1"/>
      <c r="AL16401" s="1"/>
    </row>
    <row r="16402">
      <c r="I16402" s="1"/>
      <c r="J16402" s="1"/>
      <c r="K16402" s="1"/>
      <c r="AA16402" s="1"/>
      <c r="AB16402" s="1"/>
      <c r="AC16402" s="1"/>
      <c r="AJ16402" s="1"/>
      <c r="AK16402" s="1"/>
      <c r="AL16402" s="1"/>
    </row>
    <row r="16403">
      <c r="I16403" s="1"/>
      <c r="J16403" s="1"/>
      <c r="K16403" s="1"/>
      <c r="AA16403" s="1"/>
      <c r="AB16403" s="1"/>
      <c r="AC16403" s="1"/>
      <c r="AJ16403" s="1"/>
      <c r="AK16403" s="1"/>
      <c r="AL16403" s="1"/>
    </row>
    <row r="16404">
      <c r="I16404" s="1"/>
      <c r="J16404" s="1"/>
      <c r="K16404" s="1"/>
      <c r="AA16404" s="1"/>
      <c r="AB16404" s="1"/>
      <c r="AC16404" s="1"/>
      <c r="AJ16404" s="1"/>
      <c r="AK16404" s="1"/>
      <c r="AL16404" s="1"/>
    </row>
    <row r="16405">
      <c r="I16405" s="1"/>
      <c r="J16405" s="1"/>
      <c r="K16405" s="1"/>
      <c r="AA16405" s="1"/>
      <c r="AB16405" s="1"/>
      <c r="AC16405" s="1"/>
      <c r="AJ16405" s="1"/>
      <c r="AK16405" s="1"/>
      <c r="AL16405" s="1"/>
    </row>
    <row r="16406">
      <c r="I16406" s="1"/>
      <c r="J16406" s="1"/>
      <c r="K16406" s="1"/>
      <c r="AA16406" s="1"/>
      <c r="AB16406" s="1"/>
      <c r="AC16406" s="1"/>
      <c r="AJ16406" s="1"/>
      <c r="AK16406" s="1"/>
      <c r="AL16406" s="1"/>
    </row>
    <row r="16407">
      <c r="I16407" s="1"/>
      <c r="J16407" s="1"/>
      <c r="K16407" s="1"/>
      <c r="AA16407" s="1"/>
      <c r="AB16407" s="1"/>
      <c r="AC16407" s="1"/>
      <c r="AJ16407" s="1"/>
      <c r="AK16407" s="1"/>
      <c r="AL16407" s="1"/>
    </row>
    <row r="16408">
      <c r="I16408" s="1"/>
      <c r="J16408" s="1"/>
      <c r="K16408" s="1"/>
      <c r="AA16408" s="1"/>
      <c r="AB16408" s="1"/>
      <c r="AC16408" s="1"/>
      <c r="AJ16408" s="1"/>
      <c r="AK16408" s="1"/>
      <c r="AL16408" s="1"/>
    </row>
    <row r="16409">
      <c r="I16409" s="1"/>
      <c r="J16409" s="1"/>
      <c r="K16409" s="1"/>
      <c r="AA16409" s="1"/>
      <c r="AB16409" s="1"/>
      <c r="AC16409" s="1"/>
      <c r="AJ16409" s="1"/>
      <c r="AK16409" s="1"/>
      <c r="AL16409" s="1"/>
    </row>
    <row r="16410">
      <c r="I16410" s="1"/>
      <c r="J16410" s="1"/>
      <c r="K16410" s="1"/>
      <c r="AA16410" s="1"/>
      <c r="AB16410" s="1"/>
      <c r="AC16410" s="1"/>
      <c r="AJ16410" s="1"/>
      <c r="AK16410" s="1"/>
      <c r="AL16410" s="1"/>
    </row>
    <row r="16411">
      <c r="I16411" s="1"/>
      <c r="J16411" s="1"/>
      <c r="K16411" s="1"/>
      <c r="AA16411" s="1"/>
      <c r="AB16411" s="1"/>
      <c r="AC16411" s="1"/>
      <c r="AJ16411" s="1"/>
      <c r="AK16411" s="1"/>
      <c r="AL16411" s="1"/>
    </row>
    <row r="16412">
      <c r="I16412" s="1"/>
      <c r="J16412" s="1"/>
      <c r="K16412" s="1"/>
      <c r="AA16412" s="1"/>
      <c r="AB16412" s="1"/>
      <c r="AC16412" s="1"/>
      <c r="AJ16412" s="1"/>
      <c r="AK16412" s="1"/>
      <c r="AL16412" s="1"/>
    </row>
    <row r="16413">
      <c r="I16413" s="1"/>
      <c r="J16413" s="1"/>
      <c r="K16413" s="1"/>
      <c r="AA16413" s="1"/>
      <c r="AB16413" s="1"/>
      <c r="AC16413" s="1"/>
      <c r="AJ16413" s="1"/>
      <c r="AK16413" s="1"/>
      <c r="AL16413" s="1"/>
    </row>
    <row r="16414">
      <c r="I16414" s="1"/>
      <c r="J16414" s="1"/>
      <c r="K16414" s="1"/>
      <c r="AA16414" s="1"/>
      <c r="AB16414" s="1"/>
      <c r="AC16414" s="1"/>
      <c r="AJ16414" s="1"/>
      <c r="AK16414" s="1"/>
      <c r="AL16414" s="1"/>
    </row>
    <row r="16415">
      <c r="I16415" s="1"/>
      <c r="J16415" s="1"/>
      <c r="K16415" s="1"/>
      <c r="AA16415" s="1"/>
      <c r="AB16415" s="1"/>
      <c r="AC16415" s="1"/>
      <c r="AJ16415" s="1"/>
      <c r="AK16415" s="1"/>
      <c r="AL16415" s="1"/>
    </row>
    <row r="16416">
      <c r="I16416" s="1"/>
      <c r="J16416" s="1"/>
      <c r="K16416" s="1"/>
      <c r="AA16416" s="1"/>
      <c r="AB16416" s="1"/>
      <c r="AC16416" s="1"/>
      <c r="AJ16416" s="1"/>
      <c r="AK16416" s="1"/>
      <c r="AL16416" s="1"/>
    </row>
    <row r="16417">
      <c r="I16417" s="1"/>
      <c r="J16417" s="1"/>
      <c r="K16417" s="1"/>
      <c r="AA16417" s="1"/>
      <c r="AB16417" s="1"/>
      <c r="AC16417" s="1"/>
      <c r="AJ16417" s="1"/>
      <c r="AK16417" s="1"/>
      <c r="AL16417" s="1"/>
    </row>
    <row r="16418">
      <c r="I16418" s="1"/>
      <c r="J16418" s="1"/>
      <c r="K16418" s="1"/>
      <c r="AA16418" s="1"/>
      <c r="AB16418" s="1"/>
      <c r="AC16418" s="1"/>
      <c r="AJ16418" s="1"/>
      <c r="AK16418" s="1"/>
      <c r="AL16418" s="1"/>
    </row>
    <row r="16419">
      <c r="I16419" s="1"/>
      <c r="J16419" s="1"/>
      <c r="K16419" s="1"/>
      <c r="AA16419" s="1"/>
      <c r="AB16419" s="1"/>
      <c r="AC16419" s="1"/>
      <c r="AJ16419" s="1"/>
      <c r="AK16419" s="1"/>
      <c r="AL16419" s="1"/>
    </row>
    <row r="16420">
      <c r="I16420" s="1"/>
      <c r="J16420" s="1"/>
      <c r="K16420" s="1"/>
      <c r="AA16420" s="1"/>
      <c r="AB16420" s="1"/>
      <c r="AC16420" s="1"/>
      <c r="AJ16420" s="1"/>
      <c r="AK16420" s="1"/>
      <c r="AL16420" s="1"/>
    </row>
    <row r="16421">
      <c r="I16421" s="1"/>
      <c r="J16421" s="1"/>
      <c r="K16421" s="1"/>
      <c r="AA16421" s="1"/>
      <c r="AB16421" s="1"/>
      <c r="AC16421" s="1"/>
      <c r="AJ16421" s="1"/>
      <c r="AK16421" s="1"/>
      <c r="AL16421" s="1"/>
    </row>
    <row r="16422">
      <c r="I16422" s="1"/>
      <c r="J16422" s="1"/>
      <c r="K16422" s="1"/>
      <c r="AA16422" s="1"/>
      <c r="AB16422" s="1"/>
      <c r="AC16422" s="1"/>
      <c r="AJ16422" s="1"/>
      <c r="AK16422" s="1"/>
      <c r="AL16422" s="1"/>
    </row>
    <row r="16423">
      <c r="I16423" s="1"/>
      <c r="J16423" s="1"/>
      <c r="K16423" s="1"/>
      <c r="AA16423" s="1"/>
      <c r="AB16423" s="1"/>
      <c r="AC16423" s="1"/>
      <c r="AJ16423" s="1"/>
      <c r="AK16423" s="1"/>
      <c r="AL16423" s="1"/>
    </row>
    <row r="16424">
      <c r="I16424" s="1"/>
      <c r="J16424" s="1"/>
      <c r="K16424" s="1"/>
      <c r="AA16424" s="1"/>
      <c r="AB16424" s="1"/>
      <c r="AC16424" s="1"/>
      <c r="AJ16424" s="1"/>
      <c r="AK16424" s="1"/>
      <c r="AL16424" s="1"/>
    </row>
    <row r="16425">
      <c r="I16425" s="1"/>
      <c r="J16425" s="1"/>
      <c r="K16425" s="1"/>
      <c r="AA16425" s="1"/>
      <c r="AB16425" s="1"/>
      <c r="AC16425" s="1"/>
      <c r="AJ16425" s="1"/>
      <c r="AK16425" s="1"/>
      <c r="AL16425" s="1"/>
    </row>
    <row r="16426">
      <c r="I16426" s="1"/>
      <c r="J16426" s="1"/>
      <c r="K16426" s="1"/>
      <c r="AA16426" s="1"/>
      <c r="AB16426" s="1"/>
      <c r="AC16426" s="1"/>
      <c r="AJ16426" s="1"/>
      <c r="AK16426" s="1"/>
      <c r="AL16426" s="1"/>
    </row>
    <row r="16427">
      <c r="I16427" s="1"/>
      <c r="J16427" s="1"/>
      <c r="K16427" s="1"/>
      <c r="AA16427" s="1"/>
      <c r="AB16427" s="1"/>
      <c r="AC16427" s="1"/>
      <c r="AJ16427" s="1"/>
      <c r="AK16427" s="1"/>
      <c r="AL16427" s="1"/>
    </row>
    <row r="16428">
      <c r="I16428" s="1"/>
      <c r="J16428" s="1"/>
      <c r="K16428" s="1"/>
      <c r="AA16428" s="1"/>
      <c r="AB16428" s="1"/>
      <c r="AC16428" s="1"/>
      <c r="AJ16428" s="1"/>
      <c r="AK16428" s="1"/>
      <c r="AL16428" s="1"/>
    </row>
    <row r="16429">
      <c r="I16429" s="1"/>
      <c r="J16429" s="1"/>
      <c r="K16429" s="1"/>
      <c r="AA16429" s="1"/>
      <c r="AB16429" s="1"/>
      <c r="AC16429" s="1"/>
      <c r="AJ16429" s="1"/>
      <c r="AK16429" s="1"/>
      <c r="AL16429" s="1"/>
    </row>
    <row r="16430">
      <c r="I16430" s="1"/>
      <c r="J16430" s="1"/>
      <c r="K16430" s="1"/>
      <c r="AA16430" s="1"/>
      <c r="AB16430" s="1"/>
      <c r="AC16430" s="1"/>
      <c r="AJ16430" s="1"/>
      <c r="AK16430" s="1"/>
      <c r="AL16430" s="1"/>
    </row>
    <row r="16431">
      <c r="I16431" s="1"/>
      <c r="J16431" s="1"/>
      <c r="K16431" s="1"/>
      <c r="AA16431" s="1"/>
      <c r="AB16431" s="1"/>
      <c r="AC16431" s="1"/>
      <c r="AJ16431" s="1"/>
      <c r="AK16431" s="1"/>
      <c r="AL16431" s="1"/>
    </row>
    <row r="16432">
      <c r="I16432" s="1"/>
      <c r="J16432" s="1"/>
      <c r="K16432" s="1"/>
      <c r="AA16432" s="1"/>
      <c r="AB16432" s="1"/>
      <c r="AC16432" s="1"/>
      <c r="AJ16432" s="1"/>
      <c r="AK16432" s="1"/>
      <c r="AL16432" s="1"/>
    </row>
    <row r="16433">
      <c r="I16433" s="1"/>
      <c r="J16433" s="1"/>
      <c r="K16433" s="1"/>
      <c r="AA16433" s="1"/>
      <c r="AB16433" s="1"/>
      <c r="AC16433" s="1"/>
      <c r="AJ16433" s="1"/>
      <c r="AK16433" s="1"/>
      <c r="AL16433" s="1"/>
    </row>
    <row r="16434">
      <c r="I16434" s="1"/>
      <c r="J16434" s="1"/>
      <c r="K16434" s="1"/>
      <c r="AA16434" s="1"/>
      <c r="AB16434" s="1"/>
      <c r="AC16434" s="1"/>
      <c r="AJ16434" s="1"/>
      <c r="AK16434" s="1"/>
      <c r="AL16434" s="1"/>
    </row>
    <row r="16435">
      <c r="I16435" s="1"/>
      <c r="J16435" s="1"/>
      <c r="K16435" s="1"/>
      <c r="AA16435" s="1"/>
      <c r="AB16435" s="1"/>
      <c r="AC16435" s="1"/>
      <c r="AJ16435" s="1"/>
      <c r="AK16435" s="1"/>
      <c r="AL16435" s="1"/>
    </row>
    <row r="16436">
      <c r="I16436" s="1"/>
      <c r="J16436" s="1"/>
      <c r="K16436" s="1"/>
      <c r="AA16436" s="1"/>
      <c r="AB16436" s="1"/>
      <c r="AC16436" s="1"/>
      <c r="AJ16436" s="1"/>
      <c r="AK16436" s="1"/>
      <c r="AL16436" s="1"/>
    </row>
    <row r="16437">
      <c r="I16437" s="1"/>
      <c r="J16437" s="1"/>
      <c r="K16437" s="1"/>
      <c r="AA16437" s="1"/>
      <c r="AB16437" s="1"/>
      <c r="AC16437" s="1"/>
      <c r="AJ16437" s="1"/>
      <c r="AK16437" s="1"/>
      <c r="AL16437" s="1"/>
    </row>
    <row r="16438">
      <c r="I16438" s="1"/>
      <c r="J16438" s="1"/>
      <c r="K16438" s="1"/>
      <c r="AA16438" s="1"/>
      <c r="AB16438" s="1"/>
      <c r="AC16438" s="1"/>
      <c r="AJ16438" s="1"/>
      <c r="AK16438" s="1"/>
      <c r="AL16438" s="1"/>
    </row>
    <row r="16439">
      <c r="I16439" s="1"/>
      <c r="J16439" s="1"/>
      <c r="K16439" s="1"/>
      <c r="AA16439" s="1"/>
      <c r="AB16439" s="1"/>
      <c r="AC16439" s="1"/>
      <c r="AJ16439" s="1"/>
      <c r="AK16439" s="1"/>
      <c r="AL16439" s="1"/>
    </row>
    <row r="16440">
      <c r="I16440" s="1"/>
      <c r="J16440" s="1"/>
      <c r="K16440" s="1"/>
      <c r="AA16440" s="1"/>
      <c r="AB16440" s="1"/>
      <c r="AC16440" s="1"/>
      <c r="AJ16440" s="1"/>
      <c r="AK16440" s="1"/>
      <c r="AL16440" s="1"/>
    </row>
    <row r="16441">
      <c r="I16441" s="1"/>
      <c r="J16441" s="1"/>
      <c r="K16441" s="1"/>
      <c r="AA16441" s="1"/>
      <c r="AB16441" s="1"/>
      <c r="AC16441" s="1"/>
      <c r="AJ16441" s="1"/>
      <c r="AK16441" s="1"/>
      <c r="AL16441" s="1"/>
    </row>
    <row r="16442">
      <c r="I16442" s="1"/>
      <c r="J16442" s="1"/>
      <c r="K16442" s="1"/>
      <c r="AA16442" s="1"/>
      <c r="AB16442" s="1"/>
      <c r="AC16442" s="1"/>
      <c r="AJ16442" s="1"/>
      <c r="AK16442" s="1"/>
      <c r="AL16442" s="1"/>
    </row>
    <row r="16443">
      <c r="I16443" s="1"/>
      <c r="J16443" s="1"/>
      <c r="K16443" s="1"/>
      <c r="AA16443" s="1"/>
      <c r="AB16443" s="1"/>
      <c r="AC16443" s="1"/>
      <c r="AJ16443" s="1"/>
      <c r="AK16443" s="1"/>
      <c r="AL16443" s="1"/>
    </row>
    <row r="16444">
      <c r="I16444" s="1"/>
      <c r="J16444" s="1"/>
      <c r="K16444" s="1"/>
      <c r="AA16444" s="1"/>
      <c r="AB16444" s="1"/>
      <c r="AC16444" s="1"/>
      <c r="AJ16444" s="1"/>
      <c r="AK16444" s="1"/>
      <c r="AL16444" s="1"/>
    </row>
    <row r="16445">
      <c r="I16445" s="1"/>
      <c r="J16445" s="1"/>
      <c r="K16445" s="1"/>
      <c r="AA16445" s="1"/>
      <c r="AB16445" s="1"/>
      <c r="AC16445" s="1"/>
      <c r="AJ16445" s="1"/>
      <c r="AK16445" s="1"/>
      <c r="AL16445" s="1"/>
    </row>
    <row r="16446">
      <c r="I16446" s="1"/>
      <c r="J16446" s="1"/>
      <c r="K16446" s="1"/>
      <c r="AA16446" s="1"/>
      <c r="AB16446" s="1"/>
      <c r="AC16446" s="1"/>
      <c r="AJ16446" s="1"/>
      <c r="AK16446" s="1"/>
      <c r="AL16446" s="1"/>
    </row>
    <row r="16447">
      <c r="I16447" s="1"/>
      <c r="J16447" s="1"/>
      <c r="K16447" s="1"/>
      <c r="AA16447" s="1"/>
      <c r="AB16447" s="1"/>
      <c r="AC16447" s="1"/>
      <c r="AJ16447" s="1"/>
      <c r="AK16447" s="1"/>
      <c r="AL16447" s="1"/>
    </row>
    <row r="16448">
      <c r="I16448" s="1"/>
      <c r="J16448" s="1"/>
      <c r="K16448" s="1"/>
      <c r="AA16448" s="1"/>
      <c r="AB16448" s="1"/>
      <c r="AC16448" s="1"/>
      <c r="AJ16448" s="1"/>
      <c r="AK16448" s="1"/>
      <c r="AL16448" s="1"/>
    </row>
    <row r="16449">
      <c r="I16449" s="1"/>
      <c r="J16449" s="1"/>
      <c r="K16449" s="1"/>
      <c r="AA16449" s="1"/>
      <c r="AB16449" s="1"/>
      <c r="AC16449" s="1"/>
      <c r="AJ16449" s="1"/>
      <c r="AK16449" s="1"/>
      <c r="AL16449" s="1"/>
    </row>
    <row r="16450">
      <c r="I16450" s="1"/>
      <c r="J16450" s="1"/>
      <c r="K16450" s="1"/>
      <c r="AA16450" s="1"/>
      <c r="AB16450" s="1"/>
      <c r="AC16450" s="1"/>
      <c r="AJ16450" s="1"/>
      <c r="AK16450" s="1"/>
      <c r="AL16450" s="1"/>
    </row>
    <row r="16451">
      <c r="I16451" s="1"/>
      <c r="J16451" s="1"/>
      <c r="K16451" s="1"/>
      <c r="AA16451" s="1"/>
      <c r="AB16451" s="1"/>
      <c r="AC16451" s="1"/>
      <c r="AJ16451" s="1"/>
      <c r="AK16451" s="1"/>
      <c r="AL16451" s="1"/>
    </row>
    <row r="16452">
      <c r="I16452" s="1"/>
      <c r="J16452" s="1"/>
      <c r="K16452" s="1"/>
      <c r="AA16452" s="1"/>
      <c r="AB16452" s="1"/>
      <c r="AC16452" s="1"/>
      <c r="AJ16452" s="1"/>
      <c r="AK16452" s="1"/>
      <c r="AL16452" s="1"/>
    </row>
    <row r="16453">
      <c r="I16453" s="1"/>
      <c r="J16453" s="1"/>
      <c r="K16453" s="1"/>
      <c r="AA16453" s="1"/>
      <c r="AB16453" s="1"/>
      <c r="AC16453" s="1"/>
      <c r="AJ16453" s="1"/>
      <c r="AK16453" s="1"/>
      <c r="AL16453" s="1"/>
    </row>
    <row r="16454">
      <c r="I16454" s="1"/>
      <c r="J16454" s="1"/>
      <c r="K16454" s="1"/>
      <c r="AA16454" s="1"/>
      <c r="AB16454" s="1"/>
      <c r="AC16454" s="1"/>
      <c r="AJ16454" s="1"/>
      <c r="AK16454" s="1"/>
      <c r="AL16454" s="1"/>
    </row>
    <row r="16455">
      <c r="I16455" s="1"/>
      <c r="J16455" s="1"/>
      <c r="K16455" s="1"/>
      <c r="AA16455" s="1"/>
      <c r="AB16455" s="1"/>
      <c r="AC16455" s="1"/>
      <c r="AJ16455" s="1"/>
      <c r="AK16455" s="1"/>
      <c r="AL16455" s="1"/>
    </row>
    <row r="16456">
      <c r="I16456" s="1"/>
      <c r="J16456" s="1"/>
      <c r="K16456" s="1"/>
      <c r="AA16456" s="1"/>
      <c r="AB16456" s="1"/>
      <c r="AC16456" s="1"/>
      <c r="AJ16456" s="1"/>
      <c r="AK16456" s="1"/>
      <c r="AL16456" s="1"/>
    </row>
    <row r="16457">
      <c r="I16457" s="1"/>
      <c r="J16457" s="1"/>
      <c r="K16457" s="1"/>
      <c r="AA16457" s="1"/>
      <c r="AB16457" s="1"/>
      <c r="AC16457" s="1"/>
      <c r="AJ16457" s="1"/>
      <c r="AK16457" s="1"/>
      <c r="AL16457" s="1"/>
    </row>
    <row r="16458">
      <c r="I16458" s="1"/>
      <c r="J16458" s="1"/>
      <c r="K16458" s="1"/>
      <c r="AA16458" s="1"/>
      <c r="AB16458" s="1"/>
      <c r="AC16458" s="1"/>
      <c r="AJ16458" s="1"/>
      <c r="AK16458" s="1"/>
      <c r="AL16458" s="1"/>
    </row>
    <row r="16459">
      <c r="I16459" s="1"/>
      <c r="J16459" s="1"/>
      <c r="K16459" s="1"/>
      <c r="AA16459" s="1"/>
      <c r="AB16459" s="1"/>
      <c r="AC16459" s="1"/>
      <c r="AJ16459" s="1"/>
      <c r="AK16459" s="1"/>
      <c r="AL16459" s="1"/>
    </row>
    <row r="16460">
      <c r="I16460" s="1"/>
      <c r="J16460" s="1"/>
      <c r="K16460" s="1"/>
      <c r="AA16460" s="1"/>
      <c r="AB16460" s="1"/>
      <c r="AC16460" s="1"/>
      <c r="AJ16460" s="1"/>
      <c r="AK16460" s="1"/>
      <c r="AL16460" s="1"/>
    </row>
    <row r="16461">
      <c r="I16461" s="1"/>
      <c r="J16461" s="1"/>
      <c r="K16461" s="1"/>
      <c r="AA16461" s="1"/>
      <c r="AB16461" s="1"/>
      <c r="AC16461" s="1"/>
      <c r="AJ16461" s="1"/>
      <c r="AK16461" s="1"/>
      <c r="AL16461" s="1"/>
    </row>
    <row r="16462">
      <c r="I16462" s="1"/>
      <c r="J16462" s="1"/>
      <c r="K16462" s="1"/>
      <c r="AA16462" s="1"/>
      <c r="AB16462" s="1"/>
      <c r="AC16462" s="1"/>
      <c r="AJ16462" s="1"/>
      <c r="AK16462" s="1"/>
      <c r="AL16462" s="1"/>
    </row>
    <row r="16463">
      <c r="I16463" s="1"/>
      <c r="J16463" s="1"/>
      <c r="K16463" s="1"/>
      <c r="AA16463" s="1"/>
      <c r="AB16463" s="1"/>
      <c r="AC16463" s="1"/>
      <c r="AJ16463" s="1"/>
      <c r="AK16463" s="1"/>
      <c r="AL16463" s="1"/>
    </row>
    <row r="16464">
      <c r="I16464" s="1"/>
      <c r="J16464" s="1"/>
      <c r="K16464" s="1"/>
      <c r="AA16464" s="1"/>
      <c r="AB16464" s="1"/>
      <c r="AC16464" s="1"/>
      <c r="AJ16464" s="1"/>
      <c r="AK16464" s="1"/>
      <c r="AL16464" s="1"/>
    </row>
    <row r="16465">
      <c r="I16465" s="1"/>
      <c r="J16465" s="1"/>
      <c r="K16465" s="1"/>
      <c r="AA16465" s="1"/>
      <c r="AB16465" s="1"/>
      <c r="AC16465" s="1"/>
      <c r="AJ16465" s="1"/>
      <c r="AK16465" s="1"/>
      <c r="AL16465" s="1"/>
    </row>
    <row r="16466">
      <c r="I16466" s="1"/>
      <c r="J16466" s="1"/>
      <c r="K16466" s="1"/>
      <c r="AA16466" s="1"/>
      <c r="AB16466" s="1"/>
      <c r="AC16466" s="1"/>
      <c r="AJ16466" s="1"/>
      <c r="AK16466" s="1"/>
      <c r="AL16466" s="1"/>
    </row>
    <row r="16467">
      <c r="I16467" s="1"/>
      <c r="J16467" s="1"/>
      <c r="K16467" s="1"/>
      <c r="AA16467" s="1"/>
      <c r="AB16467" s="1"/>
      <c r="AC16467" s="1"/>
      <c r="AJ16467" s="1"/>
      <c r="AK16467" s="1"/>
      <c r="AL16467" s="1"/>
    </row>
    <row r="16468">
      <c r="I16468" s="1"/>
      <c r="J16468" s="1"/>
      <c r="K16468" s="1"/>
      <c r="AA16468" s="1"/>
      <c r="AB16468" s="1"/>
      <c r="AC16468" s="1"/>
      <c r="AJ16468" s="1"/>
      <c r="AK16468" s="1"/>
      <c r="AL16468" s="1"/>
    </row>
    <row r="16469">
      <c r="I16469" s="1"/>
      <c r="J16469" s="1"/>
      <c r="K16469" s="1"/>
      <c r="AA16469" s="1"/>
      <c r="AB16469" s="1"/>
      <c r="AC16469" s="1"/>
      <c r="AJ16469" s="1"/>
      <c r="AK16469" s="1"/>
      <c r="AL16469" s="1"/>
    </row>
    <row r="16470">
      <c r="I16470" s="1"/>
      <c r="J16470" s="1"/>
      <c r="K16470" s="1"/>
      <c r="AA16470" s="1"/>
      <c r="AB16470" s="1"/>
      <c r="AC16470" s="1"/>
      <c r="AJ16470" s="1"/>
      <c r="AK16470" s="1"/>
      <c r="AL16470" s="1"/>
    </row>
    <row r="16471">
      <c r="I16471" s="1"/>
      <c r="J16471" s="1"/>
      <c r="K16471" s="1"/>
      <c r="AA16471" s="1"/>
      <c r="AB16471" s="1"/>
      <c r="AC16471" s="1"/>
      <c r="AJ16471" s="1"/>
      <c r="AK16471" s="1"/>
      <c r="AL16471" s="1"/>
    </row>
    <row r="16472">
      <c r="I16472" s="1"/>
      <c r="J16472" s="1"/>
      <c r="K16472" s="1"/>
      <c r="AA16472" s="1"/>
      <c r="AB16472" s="1"/>
      <c r="AC16472" s="1"/>
      <c r="AJ16472" s="1"/>
      <c r="AK16472" s="1"/>
      <c r="AL16472" s="1"/>
    </row>
    <row r="16473">
      <c r="I16473" s="1"/>
      <c r="J16473" s="1"/>
      <c r="K16473" s="1"/>
      <c r="AA16473" s="1"/>
      <c r="AB16473" s="1"/>
      <c r="AC16473" s="1"/>
      <c r="AJ16473" s="1"/>
      <c r="AK16473" s="1"/>
      <c r="AL16473" s="1"/>
    </row>
    <row r="16474">
      <c r="I16474" s="1"/>
      <c r="J16474" s="1"/>
      <c r="K16474" s="1"/>
      <c r="AA16474" s="1"/>
      <c r="AB16474" s="1"/>
      <c r="AC16474" s="1"/>
      <c r="AJ16474" s="1"/>
      <c r="AK16474" s="1"/>
      <c r="AL16474" s="1"/>
    </row>
    <row r="16475">
      <c r="I16475" s="1"/>
      <c r="J16475" s="1"/>
      <c r="K16475" s="1"/>
      <c r="AA16475" s="1"/>
      <c r="AB16475" s="1"/>
      <c r="AC16475" s="1"/>
      <c r="AJ16475" s="1"/>
      <c r="AK16475" s="1"/>
      <c r="AL16475" s="1"/>
    </row>
    <row r="16476">
      <c r="I16476" s="1"/>
      <c r="J16476" s="1"/>
      <c r="K16476" s="1"/>
      <c r="AA16476" s="1"/>
      <c r="AB16476" s="1"/>
      <c r="AC16476" s="1"/>
      <c r="AJ16476" s="1"/>
      <c r="AK16476" s="1"/>
      <c r="AL16476" s="1"/>
    </row>
    <row r="16477">
      <c r="I16477" s="1"/>
      <c r="J16477" s="1"/>
      <c r="K16477" s="1"/>
      <c r="AA16477" s="1"/>
      <c r="AB16477" s="1"/>
      <c r="AC16477" s="1"/>
      <c r="AJ16477" s="1"/>
      <c r="AK16477" s="1"/>
      <c r="AL16477" s="1"/>
    </row>
    <row r="16478">
      <c r="I16478" s="1"/>
      <c r="J16478" s="1"/>
      <c r="K16478" s="1"/>
      <c r="AA16478" s="1"/>
      <c r="AB16478" s="1"/>
      <c r="AC16478" s="1"/>
      <c r="AJ16478" s="1"/>
      <c r="AK16478" s="1"/>
      <c r="AL16478" s="1"/>
    </row>
    <row r="16479">
      <c r="I16479" s="1"/>
      <c r="J16479" s="1"/>
      <c r="K16479" s="1"/>
      <c r="AA16479" s="1"/>
      <c r="AB16479" s="1"/>
      <c r="AC16479" s="1"/>
      <c r="AJ16479" s="1"/>
      <c r="AK16479" s="1"/>
      <c r="AL16479" s="1"/>
    </row>
    <row r="16480">
      <c r="I16480" s="1"/>
      <c r="J16480" s="1"/>
      <c r="K16480" s="1"/>
      <c r="AA16480" s="1"/>
      <c r="AB16480" s="1"/>
      <c r="AC16480" s="1"/>
      <c r="AJ16480" s="1"/>
      <c r="AK16480" s="1"/>
      <c r="AL16480" s="1"/>
    </row>
    <row r="16481">
      <c r="I16481" s="1"/>
      <c r="J16481" s="1"/>
      <c r="K16481" s="1"/>
      <c r="AA16481" s="1"/>
      <c r="AB16481" s="1"/>
      <c r="AC16481" s="1"/>
      <c r="AJ16481" s="1"/>
      <c r="AK16481" s="1"/>
      <c r="AL16481" s="1"/>
    </row>
    <row r="16482">
      <c r="I16482" s="1"/>
      <c r="J16482" s="1"/>
      <c r="K16482" s="1"/>
      <c r="AA16482" s="1"/>
      <c r="AB16482" s="1"/>
      <c r="AC16482" s="1"/>
      <c r="AJ16482" s="1"/>
      <c r="AK16482" s="1"/>
      <c r="AL16482" s="1"/>
    </row>
    <row r="16483">
      <c r="I16483" s="1"/>
      <c r="J16483" s="1"/>
      <c r="K16483" s="1"/>
      <c r="AA16483" s="1"/>
      <c r="AB16483" s="1"/>
      <c r="AC16483" s="1"/>
      <c r="AJ16483" s="1"/>
      <c r="AK16483" s="1"/>
      <c r="AL16483" s="1"/>
    </row>
    <row r="16484">
      <c r="I16484" s="1"/>
      <c r="J16484" s="1"/>
      <c r="K16484" s="1"/>
      <c r="AA16484" s="1"/>
      <c r="AB16484" s="1"/>
      <c r="AC16484" s="1"/>
      <c r="AJ16484" s="1"/>
      <c r="AK16484" s="1"/>
      <c r="AL16484" s="1"/>
    </row>
    <row r="16485">
      <c r="I16485" s="1"/>
      <c r="J16485" s="1"/>
      <c r="K16485" s="1"/>
      <c r="AA16485" s="1"/>
      <c r="AB16485" s="1"/>
      <c r="AC16485" s="1"/>
      <c r="AJ16485" s="1"/>
      <c r="AK16485" s="1"/>
      <c r="AL16485" s="1"/>
    </row>
    <row r="16486">
      <c r="I16486" s="1"/>
      <c r="J16486" s="1"/>
      <c r="K16486" s="1"/>
      <c r="AA16486" s="1"/>
      <c r="AB16486" s="1"/>
      <c r="AC16486" s="1"/>
      <c r="AJ16486" s="1"/>
      <c r="AK16486" s="1"/>
      <c r="AL16486" s="1"/>
    </row>
    <row r="16487">
      <c r="I16487" s="1"/>
      <c r="J16487" s="1"/>
      <c r="K16487" s="1"/>
      <c r="AA16487" s="1"/>
      <c r="AB16487" s="1"/>
      <c r="AC16487" s="1"/>
      <c r="AJ16487" s="1"/>
      <c r="AK16487" s="1"/>
      <c r="AL16487" s="1"/>
    </row>
    <row r="16488">
      <c r="I16488" s="1"/>
      <c r="J16488" s="1"/>
      <c r="K16488" s="1"/>
      <c r="AA16488" s="1"/>
      <c r="AB16488" s="1"/>
      <c r="AC16488" s="1"/>
      <c r="AJ16488" s="1"/>
      <c r="AK16488" s="1"/>
      <c r="AL16488" s="1"/>
    </row>
    <row r="16489">
      <c r="I16489" s="1"/>
      <c r="J16489" s="1"/>
      <c r="K16489" s="1"/>
      <c r="AA16489" s="1"/>
      <c r="AB16489" s="1"/>
      <c r="AC16489" s="1"/>
      <c r="AJ16489" s="1"/>
      <c r="AK16489" s="1"/>
      <c r="AL16489" s="1"/>
    </row>
    <row r="16490">
      <c r="I16490" s="1"/>
      <c r="J16490" s="1"/>
      <c r="K16490" s="1"/>
      <c r="AA16490" s="1"/>
      <c r="AB16490" s="1"/>
      <c r="AC16490" s="1"/>
      <c r="AJ16490" s="1"/>
      <c r="AK16490" s="1"/>
      <c r="AL16490" s="1"/>
    </row>
    <row r="16491">
      <c r="I16491" s="1"/>
      <c r="J16491" s="1"/>
      <c r="K16491" s="1"/>
      <c r="AA16491" s="1"/>
      <c r="AB16491" s="1"/>
      <c r="AC16491" s="1"/>
      <c r="AJ16491" s="1"/>
      <c r="AK16491" s="1"/>
      <c r="AL16491" s="1"/>
    </row>
    <row r="16492">
      <c r="I16492" s="1"/>
      <c r="J16492" s="1"/>
      <c r="K16492" s="1"/>
      <c r="AA16492" s="1"/>
      <c r="AB16492" s="1"/>
      <c r="AC16492" s="1"/>
      <c r="AJ16492" s="1"/>
      <c r="AK16492" s="1"/>
      <c r="AL16492" s="1"/>
    </row>
    <row r="16493">
      <c r="I16493" s="1"/>
      <c r="J16493" s="1"/>
      <c r="K16493" s="1"/>
      <c r="AA16493" s="1"/>
      <c r="AB16493" s="1"/>
      <c r="AC16493" s="1"/>
      <c r="AJ16493" s="1"/>
      <c r="AK16493" s="1"/>
      <c r="AL16493" s="1"/>
    </row>
    <row r="16494">
      <c r="I16494" s="1"/>
      <c r="J16494" s="1"/>
      <c r="K16494" s="1"/>
      <c r="AA16494" s="1"/>
      <c r="AB16494" s="1"/>
      <c r="AC16494" s="1"/>
      <c r="AJ16494" s="1"/>
      <c r="AK16494" s="1"/>
      <c r="AL16494" s="1"/>
    </row>
    <row r="16495">
      <c r="I16495" s="1"/>
      <c r="J16495" s="1"/>
      <c r="K16495" s="1"/>
      <c r="AA16495" s="1"/>
      <c r="AB16495" s="1"/>
      <c r="AC16495" s="1"/>
      <c r="AJ16495" s="1"/>
      <c r="AK16495" s="1"/>
      <c r="AL16495" s="1"/>
    </row>
    <row r="16496">
      <c r="I16496" s="1"/>
      <c r="J16496" s="1"/>
      <c r="K16496" s="1"/>
      <c r="AA16496" s="1"/>
      <c r="AB16496" s="1"/>
      <c r="AC16496" s="1"/>
      <c r="AJ16496" s="1"/>
      <c r="AK16496" s="1"/>
      <c r="AL16496" s="1"/>
    </row>
    <row r="16497">
      <c r="I16497" s="1"/>
      <c r="J16497" s="1"/>
      <c r="K16497" s="1"/>
      <c r="AA16497" s="1"/>
      <c r="AB16497" s="1"/>
      <c r="AC16497" s="1"/>
      <c r="AJ16497" s="1"/>
      <c r="AK16497" s="1"/>
      <c r="AL16497" s="1"/>
    </row>
    <row r="16498">
      <c r="I16498" s="1"/>
      <c r="J16498" s="1"/>
      <c r="K16498" s="1"/>
      <c r="AA16498" s="1"/>
      <c r="AB16498" s="1"/>
      <c r="AC16498" s="1"/>
      <c r="AJ16498" s="1"/>
      <c r="AK16498" s="1"/>
      <c r="AL16498" s="1"/>
    </row>
    <row r="16499">
      <c r="I16499" s="1"/>
      <c r="J16499" s="1"/>
      <c r="K16499" s="1"/>
      <c r="AA16499" s="1"/>
      <c r="AB16499" s="1"/>
      <c r="AC16499" s="1"/>
      <c r="AJ16499" s="1"/>
      <c r="AK16499" s="1"/>
      <c r="AL16499" s="1"/>
    </row>
    <row r="16500">
      <c r="I16500" s="1"/>
      <c r="J16500" s="1"/>
      <c r="K16500" s="1"/>
      <c r="AA16500" s="1"/>
      <c r="AB16500" s="1"/>
      <c r="AC16500" s="1"/>
      <c r="AJ16500" s="1"/>
      <c r="AK16500" s="1"/>
      <c r="AL16500" s="1"/>
    </row>
    <row r="16501">
      <c r="I16501" s="1"/>
      <c r="J16501" s="1"/>
      <c r="K16501" s="1"/>
      <c r="AA16501" s="1"/>
      <c r="AB16501" s="1"/>
      <c r="AC16501" s="1"/>
      <c r="AJ16501" s="1"/>
      <c r="AK16501" s="1"/>
      <c r="AL16501" s="1"/>
    </row>
    <row r="16502">
      <c r="I16502" s="1"/>
      <c r="J16502" s="1"/>
      <c r="K16502" s="1"/>
      <c r="AA16502" s="1"/>
      <c r="AB16502" s="1"/>
      <c r="AC16502" s="1"/>
      <c r="AJ16502" s="1"/>
      <c r="AK16502" s="1"/>
      <c r="AL16502" s="1"/>
    </row>
    <row r="16503">
      <c r="I16503" s="1"/>
      <c r="J16503" s="1"/>
      <c r="K16503" s="1"/>
      <c r="AA16503" s="1"/>
      <c r="AB16503" s="1"/>
      <c r="AC16503" s="1"/>
      <c r="AJ16503" s="1"/>
      <c r="AK16503" s="1"/>
      <c r="AL16503" s="1"/>
    </row>
    <row r="16504">
      <c r="I16504" s="1"/>
      <c r="J16504" s="1"/>
      <c r="K16504" s="1"/>
      <c r="AA16504" s="1"/>
      <c r="AB16504" s="1"/>
      <c r="AC16504" s="1"/>
      <c r="AJ16504" s="1"/>
      <c r="AK16504" s="1"/>
      <c r="AL16504" s="1"/>
    </row>
    <row r="16505">
      <c r="I16505" s="1"/>
      <c r="J16505" s="1"/>
      <c r="K16505" s="1"/>
      <c r="AA16505" s="1"/>
      <c r="AB16505" s="1"/>
      <c r="AC16505" s="1"/>
      <c r="AJ16505" s="1"/>
      <c r="AK16505" s="1"/>
      <c r="AL16505" s="1"/>
    </row>
    <row r="16506">
      <c r="I16506" s="1"/>
      <c r="J16506" s="1"/>
      <c r="K16506" s="1"/>
      <c r="AA16506" s="1"/>
      <c r="AB16506" s="1"/>
      <c r="AC16506" s="1"/>
      <c r="AJ16506" s="1"/>
      <c r="AK16506" s="1"/>
      <c r="AL16506" s="1"/>
    </row>
    <row r="16507">
      <c r="I16507" s="1"/>
      <c r="J16507" s="1"/>
      <c r="K16507" s="1"/>
      <c r="AA16507" s="1"/>
      <c r="AB16507" s="1"/>
      <c r="AC16507" s="1"/>
      <c r="AJ16507" s="1"/>
      <c r="AK16507" s="1"/>
      <c r="AL16507" s="1"/>
    </row>
    <row r="16508">
      <c r="I16508" s="1"/>
      <c r="J16508" s="1"/>
      <c r="K16508" s="1"/>
      <c r="AA16508" s="1"/>
      <c r="AB16508" s="1"/>
      <c r="AC16508" s="1"/>
      <c r="AJ16508" s="1"/>
      <c r="AK16508" s="1"/>
      <c r="AL16508" s="1"/>
    </row>
    <row r="16509">
      <c r="I16509" s="1"/>
      <c r="J16509" s="1"/>
      <c r="K16509" s="1"/>
      <c r="AA16509" s="1"/>
      <c r="AB16509" s="1"/>
      <c r="AC16509" s="1"/>
      <c r="AJ16509" s="1"/>
      <c r="AK16509" s="1"/>
      <c r="AL16509" s="1"/>
    </row>
    <row r="16510">
      <c r="I16510" s="1"/>
      <c r="J16510" s="1"/>
      <c r="K16510" s="1"/>
      <c r="AA16510" s="1"/>
      <c r="AB16510" s="1"/>
      <c r="AC16510" s="1"/>
      <c r="AJ16510" s="1"/>
      <c r="AK16510" s="1"/>
      <c r="AL16510" s="1"/>
    </row>
    <row r="16511">
      <c r="I16511" s="1"/>
      <c r="J16511" s="1"/>
      <c r="K16511" s="1"/>
      <c r="AA16511" s="1"/>
      <c r="AB16511" s="1"/>
      <c r="AC16511" s="1"/>
      <c r="AJ16511" s="1"/>
      <c r="AK16511" s="1"/>
      <c r="AL16511" s="1"/>
    </row>
    <row r="16512">
      <c r="I16512" s="1"/>
      <c r="J16512" s="1"/>
      <c r="K16512" s="1"/>
      <c r="AA16512" s="1"/>
      <c r="AB16512" s="1"/>
      <c r="AC16512" s="1"/>
      <c r="AJ16512" s="1"/>
      <c r="AK16512" s="1"/>
      <c r="AL16512" s="1"/>
    </row>
    <row r="16513">
      <c r="I16513" s="1"/>
      <c r="J16513" s="1"/>
      <c r="K16513" s="1"/>
      <c r="AA16513" s="1"/>
      <c r="AB16513" s="1"/>
      <c r="AC16513" s="1"/>
      <c r="AJ16513" s="1"/>
      <c r="AK16513" s="1"/>
      <c r="AL16513" s="1"/>
    </row>
    <row r="16514">
      <c r="I16514" s="1"/>
      <c r="J16514" s="1"/>
      <c r="K16514" s="1"/>
      <c r="AA16514" s="1"/>
      <c r="AB16514" s="1"/>
      <c r="AC16514" s="1"/>
      <c r="AJ16514" s="1"/>
      <c r="AK16514" s="1"/>
      <c r="AL16514" s="1"/>
    </row>
    <row r="16515">
      <c r="I16515" s="1"/>
      <c r="J16515" s="1"/>
      <c r="K16515" s="1"/>
      <c r="AA16515" s="1"/>
      <c r="AB16515" s="1"/>
      <c r="AC16515" s="1"/>
      <c r="AJ16515" s="1"/>
      <c r="AK16515" s="1"/>
      <c r="AL16515" s="1"/>
    </row>
    <row r="16516">
      <c r="I16516" s="1"/>
      <c r="J16516" s="1"/>
      <c r="K16516" s="1"/>
      <c r="AA16516" s="1"/>
      <c r="AB16516" s="1"/>
      <c r="AC16516" s="1"/>
      <c r="AJ16516" s="1"/>
      <c r="AK16516" s="1"/>
      <c r="AL16516" s="1"/>
    </row>
    <row r="16517">
      <c r="I16517" s="1"/>
      <c r="J16517" s="1"/>
      <c r="K16517" s="1"/>
      <c r="AA16517" s="1"/>
      <c r="AB16517" s="1"/>
      <c r="AC16517" s="1"/>
      <c r="AJ16517" s="1"/>
      <c r="AK16517" s="1"/>
      <c r="AL16517" s="1"/>
    </row>
    <row r="16518">
      <c r="I16518" s="1"/>
      <c r="J16518" s="1"/>
      <c r="K16518" s="1"/>
      <c r="AA16518" s="1"/>
      <c r="AB16518" s="1"/>
      <c r="AC16518" s="1"/>
      <c r="AJ16518" s="1"/>
      <c r="AK16518" s="1"/>
      <c r="AL16518" s="1"/>
    </row>
    <row r="16519">
      <c r="I16519" s="1"/>
      <c r="J16519" s="1"/>
      <c r="K16519" s="1"/>
      <c r="AA16519" s="1"/>
      <c r="AB16519" s="1"/>
      <c r="AC16519" s="1"/>
      <c r="AJ16519" s="1"/>
      <c r="AK16519" s="1"/>
      <c r="AL16519" s="1"/>
    </row>
    <row r="16520">
      <c r="I16520" s="1"/>
      <c r="J16520" s="1"/>
      <c r="K16520" s="1"/>
      <c r="AA16520" s="1"/>
      <c r="AB16520" s="1"/>
      <c r="AC16520" s="1"/>
      <c r="AJ16520" s="1"/>
      <c r="AK16520" s="1"/>
      <c r="AL16520" s="1"/>
    </row>
    <row r="16521">
      <c r="I16521" s="1"/>
      <c r="J16521" s="1"/>
      <c r="K16521" s="1"/>
      <c r="AA16521" s="1"/>
      <c r="AB16521" s="1"/>
      <c r="AC16521" s="1"/>
      <c r="AJ16521" s="1"/>
      <c r="AK16521" s="1"/>
      <c r="AL16521" s="1"/>
    </row>
    <row r="16522">
      <c r="I16522" s="1"/>
      <c r="J16522" s="1"/>
      <c r="K16522" s="1"/>
      <c r="AA16522" s="1"/>
      <c r="AB16522" s="1"/>
      <c r="AC16522" s="1"/>
      <c r="AJ16522" s="1"/>
      <c r="AK16522" s="1"/>
      <c r="AL16522" s="1"/>
    </row>
    <row r="16523">
      <c r="I16523" s="1"/>
      <c r="J16523" s="1"/>
      <c r="K16523" s="1"/>
      <c r="AA16523" s="1"/>
      <c r="AB16523" s="1"/>
      <c r="AC16523" s="1"/>
      <c r="AJ16523" s="1"/>
      <c r="AK16523" s="1"/>
      <c r="AL16523" s="1"/>
    </row>
    <row r="16524">
      <c r="I16524" s="1"/>
      <c r="J16524" s="1"/>
      <c r="K16524" s="1"/>
      <c r="AA16524" s="1"/>
      <c r="AB16524" s="1"/>
      <c r="AC16524" s="1"/>
      <c r="AJ16524" s="1"/>
      <c r="AK16524" s="1"/>
      <c r="AL16524" s="1"/>
    </row>
    <row r="16525">
      <c r="I16525" s="1"/>
      <c r="J16525" s="1"/>
      <c r="K16525" s="1"/>
      <c r="AA16525" s="1"/>
      <c r="AB16525" s="1"/>
      <c r="AC16525" s="1"/>
      <c r="AJ16525" s="1"/>
      <c r="AK16525" s="1"/>
      <c r="AL16525" s="1"/>
    </row>
    <row r="16526">
      <c r="I16526" s="1"/>
      <c r="J16526" s="1"/>
      <c r="K16526" s="1"/>
      <c r="AA16526" s="1"/>
      <c r="AB16526" s="1"/>
      <c r="AC16526" s="1"/>
      <c r="AJ16526" s="1"/>
      <c r="AK16526" s="1"/>
      <c r="AL16526" s="1"/>
    </row>
    <row r="16527">
      <c r="I16527" s="1"/>
      <c r="J16527" s="1"/>
      <c r="K16527" s="1"/>
      <c r="AA16527" s="1"/>
      <c r="AB16527" s="1"/>
      <c r="AC16527" s="1"/>
      <c r="AJ16527" s="1"/>
      <c r="AK16527" s="1"/>
      <c r="AL16527" s="1"/>
    </row>
    <row r="16528">
      <c r="I16528" s="1"/>
      <c r="J16528" s="1"/>
      <c r="K16528" s="1"/>
      <c r="AA16528" s="1"/>
      <c r="AB16528" s="1"/>
      <c r="AC16528" s="1"/>
      <c r="AJ16528" s="1"/>
      <c r="AK16528" s="1"/>
      <c r="AL16528" s="1"/>
    </row>
    <row r="16529">
      <c r="I16529" s="1"/>
      <c r="J16529" s="1"/>
      <c r="K16529" s="1"/>
      <c r="AA16529" s="1"/>
      <c r="AB16529" s="1"/>
      <c r="AC16529" s="1"/>
      <c r="AJ16529" s="1"/>
      <c r="AK16529" s="1"/>
      <c r="AL16529" s="1"/>
    </row>
    <row r="16530">
      <c r="I16530" s="1"/>
      <c r="J16530" s="1"/>
      <c r="K16530" s="1"/>
      <c r="AA16530" s="1"/>
      <c r="AB16530" s="1"/>
      <c r="AC16530" s="1"/>
      <c r="AJ16530" s="1"/>
      <c r="AK16530" s="1"/>
      <c r="AL16530" s="1"/>
    </row>
    <row r="16531">
      <c r="I16531" s="1"/>
      <c r="J16531" s="1"/>
      <c r="K16531" s="1"/>
      <c r="AA16531" s="1"/>
      <c r="AB16531" s="1"/>
      <c r="AC16531" s="1"/>
      <c r="AJ16531" s="1"/>
      <c r="AK16531" s="1"/>
      <c r="AL16531" s="1"/>
    </row>
    <row r="16532">
      <c r="I16532" s="1"/>
      <c r="J16532" s="1"/>
      <c r="K16532" s="1"/>
      <c r="AA16532" s="1"/>
      <c r="AB16532" s="1"/>
      <c r="AC16532" s="1"/>
      <c r="AJ16532" s="1"/>
      <c r="AK16532" s="1"/>
      <c r="AL16532" s="1"/>
    </row>
    <row r="16533">
      <c r="I16533" s="1"/>
      <c r="J16533" s="1"/>
      <c r="K16533" s="1"/>
      <c r="AA16533" s="1"/>
      <c r="AB16533" s="1"/>
      <c r="AC16533" s="1"/>
      <c r="AJ16533" s="1"/>
      <c r="AK16533" s="1"/>
      <c r="AL16533" s="1"/>
    </row>
    <row r="16534">
      <c r="I16534" s="1"/>
      <c r="J16534" s="1"/>
      <c r="K16534" s="1"/>
      <c r="AA16534" s="1"/>
      <c r="AB16534" s="1"/>
      <c r="AC16534" s="1"/>
      <c r="AJ16534" s="1"/>
      <c r="AK16534" s="1"/>
      <c r="AL16534" s="1"/>
    </row>
    <row r="16535">
      <c r="I16535" s="1"/>
      <c r="J16535" s="1"/>
      <c r="K16535" s="1"/>
      <c r="AA16535" s="1"/>
      <c r="AB16535" s="1"/>
      <c r="AC16535" s="1"/>
      <c r="AJ16535" s="1"/>
      <c r="AK16535" s="1"/>
      <c r="AL16535" s="1"/>
    </row>
    <row r="16536">
      <c r="I16536" s="1"/>
      <c r="J16536" s="1"/>
      <c r="K16536" s="1"/>
      <c r="AA16536" s="1"/>
      <c r="AB16536" s="1"/>
      <c r="AC16536" s="1"/>
      <c r="AJ16536" s="1"/>
      <c r="AK16536" s="1"/>
      <c r="AL16536" s="1"/>
    </row>
    <row r="16537">
      <c r="I16537" s="1"/>
      <c r="J16537" s="1"/>
      <c r="K16537" s="1"/>
      <c r="AA16537" s="1"/>
      <c r="AB16537" s="1"/>
      <c r="AC16537" s="1"/>
      <c r="AJ16537" s="1"/>
      <c r="AK16537" s="1"/>
      <c r="AL16537" s="1"/>
    </row>
    <row r="16538">
      <c r="I16538" s="1"/>
      <c r="J16538" s="1"/>
      <c r="K16538" s="1"/>
      <c r="AA16538" s="1"/>
      <c r="AB16538" s="1"/>
      <c r="AC16538" s="1"/>
      <c r="AJ16538" s="1"/>
      <c r="AK16538" s="1"/>
      <c r="AL16538" s="1"/>
    </row>
    <row r="16539">
      <c r="I16539" s="1"/>
      <c r="J16539" s="1"/>
      <c r="K16539" s="1"/>
      <c r="AA16539" s="1"/>
      <c r="AB16539" s="1"/>
      <c r="AC16539" s="1"/>
      <c r="AJ16539" s="1"/>
      <c r="AK16539" s="1"/>
      <c r="AL16539" s="1"/>
    </row>
    <row r="16540">
      <c r="I16540" s="1"/>
      <c r="J16540" s="1"/>
      <c r="K16540" s="1"/>
      <c r="AA16540" s="1"/>
      <c r="AB16540" s="1"/>
      <c r="AC16540" s="1"/>
      <c r="AJ16540" s="1"/>
      <c r="AK16540" s="1"/>
      <c r="AL16540" s="1"/>
    </row>
    <row r="16541">
      <c r="I16541" s="1"/>
      <c r="J16541" s="1"/>
      <c r="K16541" s="1"/>
      <c r="AA16541" s="1"/>
      <c r="AB16541" s="1"/>
      <c r="AC16541" s="1"/>
      <c r="AJ16541" s="1"/>
      <c r="AK16541" s="1"/>
      <c r="AL16541" s="1"/>
    </row>
    <row r="16542">
      <c r="I16542" s="1"/>
      <c r="J16542" s="1"/>
      <c r="K16542" s="1"/>
      <c r="AA16542" s="1"/>
      <c r="AB16542" s="1"/>
      <c r="AC16542" s="1"/>
      <c r="AJ16542" s="1"/>
      <c r="AK16542" s="1"/>
      <c r="AL16542" s="1"/>
    </row>
    <row r="16543">
      <c r="I16543" s="1"/>
      <c r="J16543" s="1"/>
      <c r="K16543" s="1"/>
      <c r="AA16543" s="1"/>
      <c r="AB16543" s="1"/>
      <c r="AC16543" s="1"/>
      <c r="AJ16543" s="1"/>
      <c r="AK16543" s="1"/>
      <c r="AL16543" s="1"/>
    </row>
    <row r="16544">
      <c r="I16544" s="1"/>
      <c r="J16544" s="1"/>
      <c r="K16544" s="1"/>
      <c r="AA16544" s="1"/>
      <c r="AB16544" s="1"/>
      <c r="AC16544" s="1"/>
      <c r="AJ16544" s="1"/>
      <c r="AK16544" s="1"/>
      <c r="AL16544" s="1"/>
    </row>
    <row r="16545">
      <c r="I16545" s="1"/>
      <c r="J16545" s="1"/>
      <c r="K16545" s="1"/>
      <c r="AA16545" s="1"/>
      <c r="AB16545" s="1"/>
      <c r="AC16545" s="1"/>
      <c r="AJ16545" s="1"/>
      <c r="AK16545" s="1"/>
      <c r="AL16545" s="1"/>
    </row>
    <row r="16546">
      <c r="I16546" s="1"/>
      <c r="J16546" s="1"/>
      <c r="K16546" s="1"/>
      <c r="AA16546" s="1"/>
      <c r="AB16546" s="1"/>
      <c r="AC16546" s="1"/>
      <c r="AJ16546" s="1"/>
      <c r="AK16546" s="1"/>
      <c r="AL16546" s="1"/>
    </row>
    <row r="16547">
      <c r="I16547" s="1"/>
      <c r="J16547" s="1"/>
      <c r="K16547" s="1"/>
      <c r="AA16547" s="1"/>
      <c r="AB16547" s="1"/>
      <c r="AC16547" s="1"/>
      <c r="AJ16547" s="1"/>
      <c r="AK16547" s="1"/>
      <c r="AL16547" s="1"/>
    </row>
    <row r="16548">
      <c r="I16548" s="1"/>
      <c r="J16548" s="1"/>
      <c r="K16548" s="1"/>
      <c r="AA16548" s="1"/>
      <c r="AB16548" s="1"/>
      <c r="AC16548" s="1"/>
      <c r="AJ16548" s="1"/>
      <c r="AK16548" s="1"/>
      <c r="AL16548" s="1"/>
    </row>
    <row r="16549">
      <c r="I16549" s="1"/>
      <c r="J16549" s="1"/>
      <c r="K16549" s="1"/>
      <c r="AA16549" s="1"/>
      <c r="AB16549" s="1"/>
      <c r="AC16549" s="1"/>
      <c r="AJ16549" s="1"/>
      <c r="AK16549" s="1"/>
      <c r="AL16549" s="1"/>
    </row>
    <row r="16550">
      <c r="I16550" s="1"/>
      <c r="J16550" s="1"/>
      <c r="K16550" s="1"/>
      <c r="AA16550" s="1"/>
      <c r="AB16550" s="1"/>
      <c r="AC16550" s="1"/>
      <c r="AJ16550" s="1"/>
      <c r="AK16550" s="1"/>
      <c r="AL16550" s="1"/>
    </row>
    <row r="16551">
      <c r="I16551" s="1"/>
      <c r="J16551" s="1"/>
      <c r="K16551" s="1"/>
      <c r="AA16551" s="1"/>
      <c r="AB16551" s="1"/>
      <c r="AC16551" s="1"/>
      <c r="AJ16551" s="1"/>
      <c r="AK16551" s="1"/>
      <c r="AL16551" s="1"/>
    </row>
    <row r="16552">
      <c r="I16552" s="1"/>
      <c r="J16552" s="1"/>
      <c r="K16552" s="1"/>
      <c r="AA16552" s="1"/>
      <c r="AB16552" s="1"/>
      <c r="AC16552" s="1"/>
      <c r="AJ16552" s="1"/>
      <c r="AK16552" s="1"/>
      <c r="AL16552" s="1"/>
    </row>
    <row r="16553">
      <c r="I16553" s="1"/>
      <c r="J16553" s="1"/>
      <c r="K16553" s="1"/>
      <c r="AA16553" s="1"/>
      <c r="AB16553" s="1"/>
      <c r="AC16553" s="1"/>
      <c r="AJ16553" s="1"/>
      <c r="AK16553" s="1"/>
      <c r="AL16553" s="1"/>
    </row>
    <row r="16554">
      <c r="I16554" s="1"/>
      <c r="J16554" s="1"/>
      <c r="K16554" s="1"/>
      <c r="AA16554" s="1"/>
      <c r="AB16554" s="1"/>
      <c r="AC16554" s="1"/>
      <c r="AJ16554" s="1"/>
      <c r="AK16554" s="1"/>
      <c r="AL16554" s="1"/>
    </row>
    <row r="16555">
      <c r="I16555" s="1"/>
      <c r="J16555" s="1"/>
      <c r="K16555" s="1"/>
      <c r="AA16555" s="1"/>
      <c r="AB16555" s="1"/>
      <c r="AC16555" s="1"/>
      <c r="AJ16555" s="1"/>
      <c r="AK16555" s="1"/>
      <c r="AL16555" s="1"/>
    </row>
    <row r="16556">
      <c r="I16556" s="1"/>
      <c r="J16556" s="1"/>
      <c r="K16556" s="1"/>
      <c r="AA16556" s="1"/>
      <c r="AB16556" s="1"/>
      <c r="AC16556" s="1"/>
      <c r="AJ16556" s="1"/>
      <c r="AK16556" s="1"/>
      <c r="AL16556" s="1"/>
    </row>
    <row r="16557">
      <c r="I16557" s="1"/>
      <c r="J16557" s="1"/>
      <c r="K16557" s="1"/>
      <c r="AA16557" s="1"/>
      <c r="AB16557" s="1"/>
      <c r="AC16557" s="1"/>
      <c r="AJ16557" s="1"/>
      <c r="AK16557" s="1"/>
      <c r="AL16557" s="1"/>
    </row>
    <row r="16558">
      <c r="I16558" s="1"/>
      <c r="J16558" s="1"/>
      <c r="K16558" s="1"/>
      <c r="AA16558" s="1"/>
      <c r="AB16558" s="1"/>
      <c r="AC16558" s="1"/>
      <c r="AJ16558" s="1"/>
      <c r="AK16558" s="1"/>
      <c r="AL16558" s="1"/>
    </row>
    <row r="16559">
      <c r="I16559" s="1"/>
      <c r="J16559" s="1"/>
      <c r="K16559" s="1"/>
      <c r="AA16559" s="1"/>
      <c r="AB16559" s="1"/>
      <c r="AC16559" s="1"/>
      <c r="AJ16559" s="1"/>
      <c r="AK16559" s="1"/>
      <c r="AL16559" s="1"/>
    </row>
    <row r="16560">
      <c r="I16560" s="1"/>
      <c r="J16560" s="1"/>
      <c r="K16560" s="1"/>
      <c r="AA16560" s="1"/>
      <c r="AB16560" s="1"/>
      <c r="AC16560" s="1"/>
      <c r="AJ16560" s="1"/>
      <c r="AK16560" s="1"/>
      <c r="AL16560" s="1"/>
    </row>
    <row r="16561">
      <c r="I16561" s="1"/>
      <c r="J16561" s="1"/>
      <c r="K16561" s="1"/>
      <c r="AA16561" s="1"/>
      <c r="AB16561" s="1"/>
      <c r="AC16561" s="1"/>
      <c r="AJ16561" s="1"/>
      <c r="AK16561" s="1"/>
      <c r="AL16561" s="1"/>
    </row>
    <row r="16562">
      <c r="I16562" s="1"/>
      <c r="J16562" s="1"/>
      <c r="K16562" s="1"/>
      <c r="AA16562" s="1"/>
      <c r="AB16562" s="1"/>
      <c r="AC16562" s="1"/>
      <c r="AJ16562" s="1"/>
      <c r="AK16562" s="1"/>
      <c r="AL16562" s="1"/>
    </row>
    <row r="16563">
      <c r="I16563" s="1"/>
      <c r="J16563" s="1"/>
      <c r="K16563" s="1"/>
      <c r="AA16563" s="1"/>
      <c r="AB16563" s="1"/>
      <c r="AC16563" s="1"/>
      <c r="AJ16563" s="1"/>
      <c r="AK16563" s="1"/>
      <c r="AL16563" s="1"/>
    </row>
    <row r="16564">
      <c r="I16564" s="1"/>
      <c r="J16564" s="1"/>
      <c r="K16564" s="1"/>
      <c r="AA16564" s="1"/>
      <c r="AB16564" s="1"/>
      <c r="AC16564" s="1"/>
      <c r="AJ16564" s="1"/>
      <c r="AK16564" s="1"/>
      <c r="AL16564" s="1"/>
    </row>
    <row r="16565">
      <c r="I16565" s="1"/>
      <c r="J16565" s="1"/>
      <c r="K16565" s="1"/>
      <c r="AA16565" s="1"/>
      <c r="AB16565" s="1"/>
      <c r="AC16565" s="1"/>
      <c r="AJ16565" s="1"/>
      <c r="AK16565" s="1"/>
      <c r="AL16565" s="1"/>
    </row>
    <row r="16566">
      <c r="I16566" s="1"/>
      <c r="J16566" s="1"/>
      <c r="K16566" s="1"/>
      <c r="AA16566" s="1"/>
      <c r="AB16566" s="1"/>
      <c r="AC16566" s="1"/>
      <c r="AJ16566" s="1"/>
      <c r="AK16566" s="1"/>
      <c r="AL16566" s="1"/>
    </row>
    <row r="16567">
      <c r="I16567" s="1"/>
      <c r="J16567" s="1"/>
      <c r="K16567" s="1"/>
      <c r="AA16567" s="1"/>
      <c r="AB16567" s="1"/>
      <c r="AC16567" s="1"/>
      <c r="AJ16567" s="1"/>
      <c r="AK16567" s="1"/>
      <c r="AL16567" s="1"/>
    </row>
    <row r="16568">
      <c r="I16568" s="1"/>
      <c r="J16568" s="1"/>
      <c r="K16568" s="1"/>
      <c r="AA16568" s="1"/>
      <c r="AB16568" s="1"/>
      <c r="AC16568" s="1"/>
      <c r="AJ16568" s="1"/>
      <c r="AK16568" s="1"/>
      <c r="AL16568" s="1"/>
    </row>
    <row r="16569">
      <c r="I16569" s="1"/>
      <c r="J16569" s="1"/>
      <c r="K16569" s="1"/>
      <c r="AA16569" s="1"/>
      <c r="AB16569" s="1"/>
      <c r="AC16569" s="1"/>
      <c r="AJ16569" s="1"/>
      <c r="AK16569" s="1"/>
      <c r="AL16569" s="1"/>
    </row>
    <row r="16570">
      <c r="I16570" s="1"/>
      <c r="J16570" s="1"/>
      <c r="K16570" s="1"/>
      <c r="AA16570" s="1"/>
      <c r="AB16570" s="1"/>
      <c r="AC16570" s="1"/>
      <c r="AJ16570" s="1"/>
      <c r="AK16570" s="1"/>
      <c r="AL16570" s="1"/>
    </row>
    <row r="16571">
      <c r="I16571" s="1"/>
      <c r="J16571" s="1"/>
      <c r="K16571" s="1"/>
      <c r="AA16571" s="1"/>
      <c r="AB16571" s="1"/>
      <c r="AC16571" s="1"/>
      <c r="AJ16571" s="1"/>
      <c r="AK16571" s="1"/>
      <c r="AL16571" s="1"/>
    </row>
    <row r="16572">
      <c r="I16572" s="1"/>
      <c r="J16572" s="1"/>
      <c r="K16572" s="1"/>
      <c r="AA16572" s="1"/>
      <c r="AB16572" s="1"/>
      <c r="AC16572" s="1"/>
      <c r="AJ16572" s="1"/>
      <c r="AK16572" s="1"/>
      <c r="AL16572" s="1"/>
    </row>
    <row r="16573">
      <c r="I16573" s="1"/>
      <c r="J16573" s="1"/>
      <c r="K16573" s="1"/>
      <c r="AA16573" s="1"/>
      <c r="AB16573" s="1"/>
      <c r="AC16573" s="1"/>
      <c r="AJ16573" s="1"/>
      <c r="AK16573" s="1"/>
      <c r="AL16573" s="1"/>
    </row>
    <row r="16574">
      <c r="I16574" s="1"/>
      <c r="J16574" s="1"/>
      <c r="K16574" s="1"/>
      <c r="AA16574" s="1"/>
      <c r="AB16574" s="1"/>
      <c r="AC16574" s="1"/>
      <c r="AJ16574" s="1"/>
      <c r="AK16574" s="1"/>
      <c r="AL16574" s="1"/>
    </row>
    <row r="16575">
      <c r="I16575" s="1"/>
      <c r="J16575" s="1"/>
      <c r="K16575" s="1"/>
      <c r="AA16575" s="1"/>
      <c r="AB16575" s="1"/>
      <c r="AC16575" s="1"/>
      <c r="AJ16575" s="1"/>
      <c r="AK16575" s="1"/>
      <c r="AL16575" s="1"/>
    </row>
    <row r="16576">
      <c r="I16576" s="1"/>
      <c r="J16576" s="1"/>
      <c r="K16576" s="1"/>
      <c r="AA16576" s="1"/>
      <c r="AB16576" s="1"/>
      <c r="AC16576" s="1"/>
      <c r="AJ16576" s="1"/>
      <c r="AK16576" s="1"/>
      <c r="AL16576" s="1"/>
    </row>
    <row r="16577">
      <c r="I16577" s="1"/>
      <c r="J16577" s="1"/>
      <c r="K16577" s="1"/>
      <c r="AA16577" s="1"/>
      <c r="AB16577" s="1"/>
      <c r="AC16577" s="1"/>
      <c r="AJ16577" s="1"/>
      <c r="AK16577" s="1"/>
      <c r="AL16577" s="1"/>
    </row>
    <row r="16578">
      <c r="I16578" s="1"/>
      <c r="J16578" s="1"/>
      <c r="K16578" s="1"/>
      <c r="AA16578" s="1"/>
      <c r="AB16578" s="1"/>
      <c r="AC16578" s="1"/>
      <c r="AJ16578" s="1"/>
      <c r="AK16578" s="1"/>
      <c r="AL16578" s="1"/>
    </row>
    <row r="16579">
      <c r="I16579" s="1"/>
      <c r="J16579" s="1"/>
      <c r="K16579" s="1"/>
      <c r="AA16579" s="1"/>
      <c r="AB16579" s="1"/>
      <c r="AC16579" s="1"/>
      <c r="AJ16579" s="1"/>
      <c r="AK16579" s="1"/>
      <c r="AL16579" s="1"/>
    </row>
    <row r="16580">
      <c r="I16580" s="1"/>
      <c r="J16580" s="1"/>
      <c r="K16580" s="1"/>
      <c r="AA16580" s="1"/>
      <c r="AB16580" s="1"/>
      <c r="AC16580" s="1"/>
      <c r="AJ16580" s="1"/>
      <c r="AK16580" s="1"/>
      <c r="AL16580" s="1"/>
    </row>
    <row r="16581">
      <c r="I16581" s="1"/>
      <c r="J16581" s="1"/>
      <c r="K16581" s="1"/>
      <c r="AA16581" s="1"/>
      <c r="AB16581" s="1"/>
      <c r="AC16581" s="1"/>
      <c r="AJ16581" s="1"/>
      <c r="AK16581" s="1"/>
      <c r="AL16581" s="1"/>
    </row>
    <row r="16582">
      <c r="I16582" s="1"/>
      <c r="J16582" s="1"/>
      <c r="K16582" s="1"/>
      <c r="AA16582" s="1"/>
      <c r="AB16582" s="1"/>
      <c r="AC16582" s="1"/>
      <c r="AJ16582" s="1"/>
      <c r="AK16582" s="1"/>
      <c r="AL16582" s="1"/>
    </row>
    <row r="16583">
      <c r="I16583" s="1"/>
      <c r="J16583" s="1"/>
      <c r="K16583" s="1"/>
      <c r="AA16583" s="1"/>
      <c r="AB16583" s="1"/>
      <c r="AC16583" s="1"/>
      <c r="AJ16583" s="1"/>
      <c r="AK16583" s="1"/>
      <c r="AL16583" s="1"/>
    </row>
    <row r="16584">
      <c r="I16584" s="1"/>
      <c r="J16584" s="1"/>
      <c r="K16584" s="1"/>
      <c r="AA16584" s="1"/>
      <c r="AB16584" s="1"/>
      <c r="AC16584" s="1"/>
      <c r="AJ16584" s="1"/>
      <c r="AK16584" s="1"/>
      <c r="AL16584" s="1"/>
    </row>
    <row r="16585">
      <c r="I16585" s="1"/>
      <c r="J16585" s="1"/>
      <c r="K16585" s="1"/>
      <c r="AA16585" s="1"/>
      <c r="AB16585" s="1"/>
      <c r="AC16585" s="1"/>
      <c r="AJ16585" s="1"/>
      <c r="AK16585" s="1"/>
      <c r="AL16585" s="1"/>
    </row>
    <row r="16586">
      <c r="I16586" s="1"/>
      <c r="J16586" s="1"/>
      <c r="K16586" s="1"/>
      <c r="AA16586" s="1"/>
      <c r="AB16586" s="1"/>
      <c r="AC16586" s="1"/>
      <c r="AJ16586" s="1"/>
      <c r="AK16586" s="1"/>
      <c r="AL16586" s="1"/>
    </row>
    <row r="16587">
      <c r="I16587" s="1"/>
      <c r="J16587" s="1"/>
      <c r="K16587" s="1"/>
      <c r="AA16587" s="1"/>
      <c r="AB16587" s="1"/>
      <c r="AC16587" s="1"/>
      <c r="AJ16587" s="1"/>
      <c r="AK16587" s="1"/>
      <c r="AL16587" s="1"/>
    </row>
    <row r="16588">
      <c r="I16588" s="1"/>
      <c r="J16588" s="1"/>
      <c r="K16588" s="1"/>
      <c r="AA16588" s="1"/>
      <c r="AB16588" s="1"/>
      <c r="AC16588" s="1"/>
      <c r="AJ16588" s="1"/>
      <c r="AK16588" s="1"/>
      <c r="AL16588" s="1"/>
    </row>
    <row r="16589">
      <c r="I16589" s="1"/>
      <c r="J16589" s="1"/>
      <c r="K16589" s="1"/>
      <c r="AA16589" s="1"/>
      <c r="AB16589" s="1"/>
      <c r="AC16589" s="1"/>
      <c r="AJ16589" s="1"/>
      <c r="AK16589" s="1"/>
      <c r="AL16589" s="1"/>
    </row>
    <row r="16590">
      <c r="I16590" s="1"/>
      <c r="J16590" s="1"/>
      <c r="K16590" s="1"/>
      <c r="AA16590" s="1"/>
      <c r="AB16590" s="1"/>
      <c r="AC16590" s="1"/>
      <c r="AJ16590" s="1"/>
      <c r="AK16590" s="1"/>
      <c r="AL16590" s="1"/>
    </row>
    <row r="16591">
      <c r="I16591" s="1"/>
      <c r="J16591" s="1"/>
      <c r="K16591" s="1"/>
      <c r="AA16591" s="1"/>
      <c r="AB16591" s="1"/>
      <c r="AC16591" s="1"/>
      <c r="AJ16591" s="1"/>
      <c r="AK16591" s="1"/>
      <c r="AL16591" s="1"/>
    </row>
    <row r="16592">
      <c r="I16592" s="1"/>
      <c r="J16592" s="1"/>
      <c r="K16592" s="1"/>
      <c r="AA16592" s="1"/>
      <c r="AB16592" s="1"/>
      <c r="AC16592" s="1"/>
      <c r="AJ16592" s="1"/>
      <c r="AK16592" s="1"/>
      <c r="AL16592" s="1"/>
    </row>
    <row r="16593">
      <c r="I16593" s="1"/>
      <c r="J16593" s="1"/>
      <c r="K16593" s="1"/>
      <c r="AA16593" s="1"/>
      <c r="AB16593" s="1"/>
      <c r="AC16593" s="1"/>
      <c r="AJ16593" s="1"/>
      <c r="AK16593" s="1"/>
      <c r="AL16593" s="1"/>
    </row>
    <row r="16594">
      <c r="I16594" s="1"/>
      <c r="J16594" s="1"/>
      <c r="K16594" s="1"/>
      <c r="AA16594" s="1"/>
      <c r="AB16594" s="1"/>
      <c r="AC16594" s="1"/>
      <c r="AJ16594" s="1"/>
      <c r="AK16594" s="1"/>
      <c r="AL16594" s="1"/>
    </row>
    <row r="16595">
      <c r="I16595" s="1"/>
      <c r="J16595" s="1"/>
      <c r="K16595" s="1"/>
      <c r="AA16595" s="1"/>
      <c r="AB16595" s="1"/>
      <c r="AC16595" s="1"/>
      <c r="AJ16595" s="1"/>
      <c r="AK16595" s="1"/>
      <c r="AL16595" s="1"/>
    </row>
    <row r="16596">
      <c r="I16596" s="1"/>
      <c r="J16596" s="1"/>
      <c r="K16596" s="1"/>
      <c r="AA16596" s="1"/>
      <c r="AB16596" s="1"/>
      <c r="AC16596" s="1"/>
      <c r="AJ16596" s="1"/>
      <c r="AK16596" s="1"/>
      <c r="AL16596" s="1"/>
    </row>
    <row r="16597">
      <c r="I16597" s="1"/>
      <c r="J16597" s="1"/>
      <c r="K16597" s="1"/>
      <c r="AA16597" s="1"/>
      <c r="AB16597" s="1"/>
      <c r="AC16597" s="1"/>
      <c r="AJ16597" s="1"/>
      <c r="AK16597" s="1"/>
      <c r="AL16597" s="1"/>
    </row>
    <row r="16598">
      <c r="I16598" s="1"/>
      <c r="J16598" s="1"/>
      <c r="K16598" s="1"/>
      <c r="AA16598" s="1"/>
      <c r="AB16598" s="1"/>
      <c r="AC16598" s="1"/>
      <c r="AJ16598" s="1"/>
      <c r="AK16598" s="1"/>
      <c r="AL16598" s="1"/>
    </row>
    <row r="16599">
      <c r="I16599" s="1"/>
      <c r="J16599" s="1"/>
      <c r="K16599" s="1"/>
      <c r="AA16599" s="1"/>
      <c r="AB16599" s="1"/>
      <c r="AC16599" s="1"/>
      <c r="AJ16599" s="1"/>
      <c r="AK16599" s="1"/>
      <c r="AL16599" s="1"/>
    </row>
    <row r="16600">
      <c r="I16600" s="1"/>
      <c r="J16600" s="1"/>
      <c r="K16600" s="1"/>
      <c r="AA16600" s="1"/>
      <c r="AB16600" s="1"/>
      <c r="AC16600" s="1"/>
      <c r="AJ16600" s="1"/>
      <c r="AK16600" s="1"/>
      <c r="AL16600" s="1"/>
    </row>
    <row r="16601">
      <c r="I16601" s="1"/>
      <c r="J16601" s="1"/>
      <c r="K16601" s="1"/>
      <c r="AA16601" s="1"/>
      <c r="AB16601" s="1"/>
      <c r="AC16601" s="1"/>
      <c r="AJ16601" s="1"/>
      <c r="AK16601" s="1"/>
      <c r="AL16601" s="1"/>
    </row>
    <row r="16602">
      <c r="I16602" s="1"/>
      <c r="J16602" s="1"/>
      <c r="K16602" s="1"/>
      <c r="AA16602" s="1"/>
      <c r="AB16602" s="1"/>
      <c r="AC16602" s="1"/>
      <c r="AJ16602" s="1"/>
      <c r="AK16602" s="1"/>
      <c r="AL16602" s="1"/>
    </row>
    <row r="16603">
      <c r="I16603" s="1"/>
      <c r="J16603" s="1"/>
      <c r="K16603" s="1"/>
      <c r="AA16603" s="1"/>
      <c r="AB16603" s="1"/>
      <c r="AC16603" s="1"/>
      <c r="AJ16603" s="1"/>
      <c r="AK16603" s="1"/>
      <c r="AL16603" s="1"/>
    </row>
    <row r="16604">
      <c r="I16604" s="1"/>
      <c r="J16604" s="1"/>
      <c r="K16604" s="1"/>
      <c r="AA16604" s="1"/>
      <c r="AB16604" s="1"/>
      <c r="AC16604" s="1"/>
      <c r="AJ16604" s="1"/>
      <c r="AK16604" s="1"/>
      <c r="AL16604" s="1"/>
    </row>
    <row r="16605">
      <c r="I16605" s="1"/>
      <c r="J16605" s="1"/>
      <c r="K16605" s="1"/>
      <c r="AA16605" s="1"/>
      <c r="AB16605" s="1"/>
      <c r="AC16605" s="1"/>
      <c r="AJ16605" s="1"/>
      <c r="AK16605" s="1"/>
      <c r="AL16605" s="1"/>
    </row>
    <row r="16606">
      <c r="I16606" s="1"/>
      <c r="J16606" s="1"/>
      <c r="K16606" s="1"/>
      <c r="AA16606" s="1"/>
      <c r="AB16606" s="1"/>
      <c r="AC16606" s="1"/>
      <c r="AJ16606" s="1"/>
      <c r="AK16606" s="1"/>
      <c r="AL16606" s="1"/>
    </row>
    <row r="16607">
      <c r="I16607" s="1"/>
      <c r="J16607" s="1"/>
      <c r="K16607" s="1"/>
      <c r="AA16607" s="1"/>
      <c r="AB16607" s="1"/>
      <c r="AC16607" s="1"/>
      <c r="AJ16607" s="1"/>
      <c r="AK16607" s="1"/>
      <c r="AL16607" s="1"/>
    </row>
    <row r="16608">
      <c r="I16608" s="1"/>
      <c r="J16608" s="1"/>
      <c r="K16608" s="1"/>
      <c r="AA16608" s="1"/>
      <c r="AB16608" s="1"/>
      <c r="AC16608" s="1"/>
      <c r="AJ16608" s="1"/>
      <c r="AK16608" s="1"/>
      <c r="AL16608" s="1"/>
    </row>
    <row r="16609">
      <c r="I16609" s="1"/>
      <c r="J16609" s="1"/>
      <c r="K16609" s="1"/>
      <c r="AA16609" s="1"/>
      <c r="AB16609" s="1"/>
      <c r="AC16609" s="1"/>
      <c r="AJ16609" s="1"/>
      <c r="AK16609" s="1"/>
      <c r="AL16609" s="1"/>
    </row>
    <row r="16610">
      <c r="I16610" s="1"/>
      <c r="J16610" s="1"/>
      <c r="K16610" s="1"/>
      <c r="AA16610" s="1"/>
      <c r="AB16610" s="1"/>
      <c r="AC16610" s="1"/>
      <c r="AJ16610" s="1"/>
      <c r="AK16610" s="1"/>
      <c r="AL16610" s="1"/>
    </row>
    <row r="16611">
      <c r="I16611" s="1"/>
      <c r="J16611" s="1"/>
      <c r="K16611" s="1"/>
      <c r="AA16611" s="1"/>
      <c r="AB16611" s="1"/>
      <c r="AC16611" s="1"/>
      <c r="AJ16611" s="1"/>
      <c r="AK16611" s="1"/>
      <c r="AL16611" s="1"/>
    </row>
    <row r="16612">
      <c r="I16612" s="1"/>
      <c r="J16612" s="1"/>
      <c r="K16612" s="1"/>
      <c r="AA16612" s="1"/>
      <c r="AB16612" s="1"/>
      <c r="AC16612" s="1"/>
      <c r="AJ16612" s="1"/>
      <c r="AK16612" s="1"/>
      <c r="AL16612" s="1"/>
    </row>
    <row r="16613">
      <c r="I16613" s="1"/>
      <c r="J16613" s="1"/>
      <c r="K16613" s="1"/>
      <c r="AA16613" s="1"/>
      <c r="AB16613" s="1"/>
      <c r="AC16613" s="1"/>
      <c r="AJ16613" s="1"/>
      <c r="AK16613" s="1"/>
      <c r="AL16613" s="1"/>
    </row>
    <row r="16614">
      <c r="I16614" s="1"/>
      <c r="J16614" s="1"/>
      <c r="K16614" s="1"/>
      <c r="AA16614" s="1"/>
      <c r="AB16614" s="1"/>
      <c r="AC16614" s="1"/>
      <c r="AJ16614" s="1"/>
      <c r="AK16614" s="1"/>
      <c r="AL16614" s="1"/>
    </row>
    <row r="16615">
      <c r="I16615" s="1"/>
      <c r="J16615" s="1"/>
      <c r="K16615" s="1"/>
      <c r="AA16615" s="1"/>
      <c r="AB16615" s="1"/>
      <c r="AC16615" s="1"/>
      <c r="AJ16615" s="1"/>
      <c r="AK16615" s="1"/>
      <c r="AL16615" s="1"/>
    </row>
    <row r="16616">
      <c r="I16616" s="1"/>
      <c r="J16616" s="1"/>
      <c r="K16616" s="1"/>
      <c r="AA16616" s="1"/>
      <c r="AB16616" s="1"/>
      <c r="AC16616" s="1"/>
      <c r="AJ16616" s="1"/>
      <c r="AK16616" s="1"/>
      <c r="AL16616" s="1"/>
    </row>
    <row r="16617">
      <c r="I16617" s="1"/>
      <c r="J16617" s="1"/>
      <c r="K16617" s="1"/>
      <c r="AA16617" s="1"/>
      <c r="AB16617" s="1"/>
      <c r="AC16617" s="1"/>
      <c r="AJ16617" s="1"/>
      <c r="AK16617" s="1"/>
      <c r="AL16617" s="1"/>
    </row>
    <row r="16618">
      <c r="I16618" s="1"/>
      <c r="J16618" s="1"/>
      <c r="K16618" s="1"/>
      <c r="AA16618" s="1"/>
      <c r="AB16618" s="1"/>
      <c r="AC16618" s="1"/>
      <c r="AJ16618" s="1"/>
      <c r="AK16618" s="1"/>
      <c r="AL16618" s="1"/>
    </row>
    <row r="16619">
      <c r="I16619" s="1"/>
      <c r="J16619" s="1"/>
      <c r="K16619" s="1"/>
      <c r="AA16619" s="1"/>
      <c r="AB16619" s="1"/>
      <c r="AC16619" s="1"/>
      <c r="AJ16619" s="1"/>
      <c r="AK16619" s="1"/>
      <c r="AL16619" s="1"/>
    </row>
    <row r="16620">
      <c r="I16620" s="1"/>
      <c r="J16620" s="1"/>
      <c r="K16620" s="1"/>
      <c r="AA16620" s="1"/>
      <c r="AB16620" s="1"/>
      <c r="AC16620" s="1"/>
      <c r="AJ16620" s="1"/>
      <c r="AK16620" s="1"/>
      <c r="AL16620" s="1"/>
    </row>
    <row r="16621">
      <c r="I16621" s="1"/>
      <c r="J16621" s="1"/>
      <c r="K16621" s="1"/>
      <c r="AA16621" s="1"/>
      <c r="AB16621" s="1"/>
      <c r="AC16621" s="1"/>
      <c r="AJ16621" s="1"/>
      <c r="AK16621" s="1"/>
      <c r="AL16621" s="1"/>
    </row>
    <row r="16622">
      <c r="I16622" s="1"/>
      <c r="J16622" s="1"/>
      <c r="K16622" s="1"/>
      <c r="AA16622" s="1"/>
      <c r="AB16622" s="1"/>
      <c r="AC16622" s="1"/>
      <c r="AJ16622" s="1"/>
      <c r="AK16622" s="1"/>
      <c r="AL16622" s="1"/>
    </row>
    <row r="16623">
      <c r="I16623" s="1"/>
      <c r="J16623" s="1"/>
      <c r="K16623" s="1"/>
      <c r="AA16623" s="1"/>
      <c r="AB16623" s="1"/>
      <c r="AC16623" s="1"/>
      <c r="AJ16623" s="1"/>
      <c r="AK16623" s="1"/>
      <c r="AL16623" s="1"/>
    </row>
    <row r="16624">
      <c r="I16624" s="1"/>
      <c r="J16624" s="1"/>
      <c r="K16624" s="1"/>
      <c r="AA16624" s="1"/>
      <c r="AB16624" s="1"/>
      <c r="AC16624" s="1"/>
      <c r="AJ16624" s="1"/>
      <c r="AK16624" s="1"/>
      <c r="AL16624" s="1"/>
    </row>
    <row r="16625">
      <c r="I16625" s="1"/>
      <c r="J16625" s="1"/>
      <c r="K16625" s="1"/>
      <c r="AA16625" s="1"/>
      <c r="AB16625" s="1"/>
      <c r="AC16625" s="1"/>
      <c r="AJ16625" s="1"/>
      <c r="AK16625" s="1"/>
      <c r="AL16625" s="1"/>
    </row>
    <row r="16626">
      <c r="I16626" s="1"/>
      <c r="J16626" s="1"/>
      <c r="K16626" s="1"/>
      <c r="AA16626" s="1"/>
      <c r="AB16626" s="1"/>
      <c r="AC16626" s="1"/>
      <c r="AJ16626" s="1"/>
      <c r="AK16626" s="1"/>
      <c r="AL16626" s="1"/>
    </row>
    <row r="16627">
      <c r="I16627" s="1"/>
      <c r="J16627" s="1"/>
      <c r="K16627" s="1"/>
      <c r="AA16627" s="1"/>
      <c r="AB16627" s="1"/>
      <c r="AC16627" s="1"/>
      <c r="AJ16627" s="1"/>
      <c r="AK16627" s="1"/>
      <c r="AL16627" s="1"/>
    </row>
    <row r="16628">
      <c r="I16628" s="1"/>
      <c r="J16628" s="1"/>
      <c r="K16628" s="1"/>
      <c r="AA16628" s="1"/>
      <c r="AB16628" s="1"/>
      <c r="AC16628" s="1"/>
      <c r="AJ16628" s="1"/>
      <c r="AK16628" s="1"/>
      <c r="AL16628" s="1"/>
    </row>
    <row r="16629">
      <c r="I16629" s="1"/>
      <c r="J16629" s="1"/>
      <c r="K16629" s="1"/>
      <c r="AA16629" s="1"/>
      <c r="AB16629" s="1"/>
      <c r="AC16629" s="1"/>
      <c r="AJ16629" s="1"/>
      <c r="AK16629" s="1"/>
      <c r="AL16629" s="1"/>
    </row>
    <row r="16630">
      <c r="I16630" s="1"/>
      <c r="J16630" s="1"/>
      <c r="K16630" s="1"/>
      <c r="AA16630" s="1"/>
      <c r="AB16630" s="1"/>
      <c r="AC16630" s="1"/>
      <c r="AJ16630" s="1"/>
      <c r="AK16630" s="1"/>
      <c r="AL16630" s="1"/>
    </row>
    <row r="16631">
      <c r="I16631" s="1"/>
      <c r="J16631" s="1"/>
      <c r="K16631" s="1"/>
      <c r="AA16631" s="1"/>
      <c r="AB16631" s="1"/>
      <c r="AC16631" s="1"/>
      <c r="AJ16631" s="1"/>
      <c r="AK16631" s="1"/>
      <c r="AL16631" s="1"/>
    </row>
    <row r="16632">
      <c r="I16632" s="1"/>
      <c r="J16632" s="1"/>
      <c r="K16632" s="1"/>
      <c r="AA16632" s="1"/>
      <c r="AB16632" s="1"/>
      <c r="AC16632" s="1"/>
      <c r="AJ16632" s="1"/>
      <c r="AK16632" s="1"/>
      <c r="AL16632" s="1"/>
    </row>
    <row r="16633">
      <c r="I16633" s="1"/>
      <c r="J16633" s="1"/>
      <c r="K16633" s="1"/>
      <c r="AA16633" s="1"/>
      <c r="AB16633" s="1"/>
      <c r="AC16633" s="1"/>
      <c r="AJ16633" s="1"/>
      <c r="AK16633" s="1"/>
      <c r="AL16633" s="1"/>
    </row>
    <row r="16634">
      <c r="I16634" s="1"/>
      <c r="J16634" s="1"/>
      <c r="K16634" s="1"/>
      <c r="AA16634" s="1"/>
      <c r="AB16634" s="1"/>
      <c r="AC16634" s="1"/>
      <c r="AJ16634" s="1"/>
      <c r="AK16634" s="1"/>
      <c r="AL16634" s="1"/>
    </row>
    <row r="16635">
      <c r="I16635" s="1"/>
      <c r="J16635" s="1"/>
      <c r="K16635" s="1"/>
      <c r="AA16635" s="1"/>
      <c r="AB16635" s="1"/>
      <c r="AC16635" s="1"/>
      <c r="AJ16635" s="1"/>
      <c r="AK16635" s="1"/>
      <c r="AL16635" s="1"/>
    </row>
    <row r="16636">
      <c r="I16636" s="1"/>
      <c r="J16636" s="1"/>
      <c r="K16636" s="1"/>
      <c r="AA16636" s="1"/>
      <c r="AB16636" s="1"/>
      <c r="AC16636" s="1"/>
      <c r="AJ16636" s="1"/>
      <c r="AK16636" s="1"/>
      <c r="AL16636" s="1"/>
    </row>
    <row r="16637">
      <c r="I16637" s="1"/>
      <c r="J16637" s="1"/>
      <c r="K16637" s="1"/>
      <c r="AA16637" s="1"/>
      <c r="AB16637" s="1"/>
      <c r="AC16637" s="1"/>
      <c r="AJ16637" s="1"/>
      <c r="AK16637" s="1"/>
      <c r="AL16637" s="1"/>
    </row>
    <row r="16638">
      <c r="I16638" s="1"/>
      <c r="J16638" s="1"/>
      <c r="K16638" s="1"/>
      <c r="AA16638" s="1"/>
      <c r="AB16638" s="1"/>
      <c r="AC16638" s="1"/>
      <c r="AJ16638" s="1"/>
      <c r="AK16638" s="1"/>
      <c r="AL16638" s="1"/>
    </row>
    <row r="16639">
      <c r="I16639" s="1"/>
      <c r="J16639" s="1"/>
      <c r="K16639" s="1"/>
      <c r="AA16639" s="1"/>
      <c r="AB16639" s="1"/>
      <c r="AC16639" s="1"/>
      <c r="AJ16639" s="1"/>
      <c r="AK16639" s="1"/>
      <c r="AL16639" s="1"/>
    </row>
    <row r="16640">
      <c r="I16640" s="1"/>
      <c r="J16640" s="1"/>
      <c r="K16640" s="1"/>
      <c r="AA16640" s="1"/>
      <c r="AB16640" s="1"/>
      <c r="AC16640" s="1"/>
      <c r="AJ16640" s="1"/>
      <c r="AK16640" s="1"/>
      <c r="AL16640" s="1"/>
    </row>
    <row r="16641">
      <c r="I16641" s="1"/>
      <c r="J16641" s="1"/>
      <c r="K16641" s="1"/>
      <c r="AA16641" s="1"/>
      <c r="AB16641" s="1"/>
      <c r="AC16641" s="1"/>
      <c r="AJ16641" s="1"/>
      <c r="AK16641" s="1"/>
      <c r="AL16641" s="1"/>
    </row>
    <row r="16642">
      <c r="I16642" s="1"/>
      <c r="J16642" s="1"/>
      <c r="K16642" s="1"/>
      <c r="AA16642" s="1"/>
      <c r="AB16642" s="1"/>
      <c r="AC16642" s="1"/>
      <c r="AJ16642" s="1"/>
      <c r="AK16642" s="1"/>
      <c r="AL16642" s="1"/>
    </row>
    <row r="16643">
      <c r="I16643" s="1"/>
      <c r="J16643" s="1"/>
      <c r="K16643" s="1"/>
      <c r="AA16643" s="1"/>
      <c r="AB16643" s="1"/>
      <c r="AC16643" s="1"/>
      <c r="AJ16643" s="1"/>
      <c r="AK16643" s="1"/>
      <c r="AL16643" s="1"/>
    </row>
    <row r="16644">
      <c r="I16644" s="1"/>
      <c r="J16644" s="1"/>
      <c r="K16644" s="1"/>
      <c r="AA16644" s="1"/>
      <c r="AB16644" s="1"/>
      <c r="AC16644" s="1"/>
      <c r="AJ16644" s="1"/>
      <c r="AK16644" s="1"/>
      <c r="AL16644" s="1"/>
    </row>
    <row r="16645">
      <c r="I16645" s="1"/>
      <c r="J16645" s="1"/>
      <c r="K16645" s="1"/>
      <c r="AA16645" s="1"/>
      <c r="AB16645" s="1"/>
      <c r="AC16645" s="1"/>
      <c r="AJ16645" s="1"/>
      <c r="AK16645" s="1"/>
      <c r="AL16645" s="1"/>
    </row>
    <row r="16646">
      <c r="I16646" s="1"/>
      <c r="J16646" s="1"/>
      <c r="K16646" s="1"/>
      <c r="AA16646" s="1"/>
      <c r="AB16646" s="1"/>
      <c r="AC16646" s="1"/>
      <c r="AJ16646" s="1"/>
      <c r="AK16646" s="1"/>
      <c r="AL16646" s="1"/>
    </row>
    <row r="16647">
      <c r="I16647" s="1"/>
      <c r="J16647" s="1"/>
      <c r="K16647" s="1"/>
      <c r="AA16647" s="1"/>
      <c r="AB16647" s="1"/>
      <c r="AC16647" s="1"/>
      <c r="AJ16647" s="1"/>
      <c r="AK16647" s="1"/>
      <c r="AL16647" s="1"/>
    </row>
    <row r="16648">
      <c r="I16648" s="1"/>
      <c r="J16648" s="1"/>
      <c r="K16648" s="1"/>
      <c r="AA16648" s="1"/>
      <c r="AB16648" s="1"/>
      <c r="AC16648" s="1"/>
      <c r="AJ16648" s="1"/>
      <c r="AK16648" s="1"/>
      <c r="AL16648" s="1"/>
    </row>
    <row r="16649">
      <c r="I16649" s="1"/>
      <c r="J16649" s="1"/>
      <c r="K16649" s="1"/>
      <c r="AA16649" s="1"/>
      <c r="AB16649" s="1"/>
      <c r="AC16649" s="1"/>
      <c r="AJ16649" s="1"/>
      <c r="AK16649" s="1"/>
      <c r="AL16649" s="1"/>
    </row>
    <row r="16650">
      <c r="I16650" s="1"/>
      <c r="J16650" s="1"/>
      <c r="K16650" s="1"/>
      <c r="AA16650" s="1"/>
      <c r="AB16650" s="1"/>
      <c r="AC16650" s="1"/>
      <c r="AJ16650" s="1"/>
      <c r="AK16650" s="1"/>
      <c r="AL16650" s="1"/>
    </row>
    <row r="16651">
      <c r="I16651" s="1"/>
      <c r="J16651" s="1"/>
      <c r="K16651" s="1"/>
      <c r="AA16651" s="1"/>
      <c r="AB16651" s="1"/>
      <c r="AC16651" s="1"/>
      <c r="AJ16651" s="1"/>
      <c r="AK16651" s="1"/>
      <c r="AL16651" s="1"/>
    </row>
    <row r="16652">
      <c r="I16652" s="1"/>
      <c r="J16652" s="1"/>
      <c r="K16652" s="1"/>
      <c r="AA16652" s="1"/>
      <c r="AB16652" s="1"/>
      <c r="AC16652" s="1"/>
      <c r="AJ16652" s="1"/>
      <c r="AK16652" s="1"/>
      <c r="AL16652" s="1"/>
    </row>
    <row r="16653">
      <c r="I16653" s="1"/>
      <c r="J16653" s="1"/>
      <c r="K16653" s="1"/>
      <c r="AA16653" s="1"/>
      <c r="AB16653" s="1"/>
      <c r="AC16653" s="1"/>
      <c r="AJ16653" s="1"/>
      <c r="AK16653" s="1"/>
      <c r="AL16653" s="1"/>
    </row>
    <row r="16654">
      <c r="I16654" s="1"/>
      <c r="J16654" s="1"/>
      <c r="K16654" s="1"/>
      <c r="AA16654" s="1"/>
      <c r="AB16654" s="1"/>
      <c r="AC16654" s="1"/>
      <c r="AJ16654" s="1"/>
      <c r="AK16654" s="1"/>
      <c r="AL16654" s="1"/>
    </row>
    <row r="16655">
      <c r="I16655" s="1"/>
      <c r="J16655" s="1"/>
      <c r="K16655" s="1"/>
      <c r="AA16655" s="1"/>
      <c r="AB16655" s="1"/>
      <c r="AC16655" s="1"/>
      <c r="AJ16655" s="1"/>
      <c r="AK16655" s="1"/>
      <c r="AL16655" s="1"/>
    </row>
    <row r="16656">
      <c r="I16656" s="1"/>
      <c r="J16656" s="1"/>
      <c r="K16656" s="1"/>
      <c r="AA16656" s="1"/>
      <c r="AB16656" s="1"/>
      <c r="AC16656" s="1"/>
      <c r="AJ16656" s="1"/>
      <c r="AK16656" s="1"/>
      <c r="AL16656" s="1"/>
    </row>
    <row r="16657">
      <c r="I16657" s="1"/>
      <c r="J16657" s="1"/>
      <c r="K16657" s="1"/>
      <c r="AA16657" s="1"/>
      <c r="AB16657" s="1"/>
      <c r="AC16657" s="1"/>
      <c r="AJ16657" s="1"/>
      <c r="AK16657" s="1"/>
      <c r="AL16657" s="1"/>
    </row>
    <row r="16658">
      <c r="I16658" s="1"/>
      <c r="J16658" s="1"/>
      <c r="K16658" s="1"/>
      <c r="AA16658" s="1"/>
      <c r="AB16658" s="1"/>
      <c r="AC16658" s="1"/>
      <c r="AJ16658" s="1"/>
      <c r="AK16658" s="1"/>
      <c r="AL16658" s="1"/>
    </row>
    <row r="16659">
      <c r="I16659" s="1"/>
      <c r="J16659" s="1"/>
      <c r="K16659" s="1"/>
      <c r="AA16659" s="1"/>
      <c r="AB16659" s="1"/>
      <c r="AC16659" s="1"/>
      <c r="AJ16659" s="1"/>
      <c r="AK16659" s="1"/>
      <c r="AL16659" s="1"/>
    </row>
    <row r="16660">
      <c r="I16660" s="1"/>
      <c r="J16660" s="1"/>
      <c r="K16660" s="1"/>
      <c r="AA16660" s="1"/>
      <c r="AB16660" s="1"/>
      <c r="AC16660" s="1"/>
      <c r="AJ16660" s="1"/>
      <c r="AK16660" s="1"/>
      <c r="AL16660" s="1"/>
    </row>
    <row r="16661">
      <c r="I16661" s="1"/>
      <c r="J16661" s="1"/>
      <c r="K16661" s="1"/>
      <c r="AA16661" s="1"/>
      <c r="AB16661" s="1"/>
      <c r="AC16661" s="1"/>
      <c r="AJ16661" s="1"/>
      <c r="AK16661" s="1"/>
      <c r="AL16661" s="1"/>
    </row>
    <row r="16662">
      <c r="I16662" s="1"/>
      <c r="J16662" s="1"/>
      <c r="K16662" s="1"/>
      <c r="AA16662" s="1"/>
      <c r="AB16662" s="1"/>
      <c r="AC16662" s="1"/>
      <c r="AJ16662" s="1"/>
      <c r="AK16662" s="1"/>
      <c r="AL16662" s="1"/>
    </row>
    <row r="16663">
      <c r="I16663" s="1"/>
      <c r="J16663" s="1"/>
      <c r="K16663" s="1"/>
      <c r="AA16663" s="1"/>
      <c r="AB16663" s="1"/>
      <c r="AC16663" s="1"/>
      <c r="AJ16663" s="1"/>
      <c r="AK16663" s="1"/>
      <c r="AL16663" s="1"/>
    </row>
    <row r="16664">
      <c r="I16664" s="1"/>
      <c r="J16664" s="1"/>
      <c r="K16664" s="1"/>
      <c r="AA16664" s="1"/>
      <c r="AB16664" s="1"/>
      <c r="AC16664" s="1"/>
      <c r="AJ16664" s="1"/>
      <c r="AK16664" s="1"/>
      <c r="AL16664" s="1"/>
    </row>
    <row r="16665">
      <c r="I16665" s="1"/>
      <c r="J16665" s="1"/>
      <c r="K16665" s="1"/>
      <c r="AA16665" s="1"/>
      <c r="AB16665" s="1"/>
      <c r="AC16665" s="1"/>
      <c r="AJ16665" s="1"/>
      <c r="AK16665" s="1"/>
      <c r="AL16665" s="1"/>
    </row>
    <row r="16666">
      <c r="I16666" s="1"/>
      <c r="J16666" s="1"/>
      <c r="K16666" s="1"/>
      <c r="AA16666" s="1"/>
      <c r="AB16666" s="1"/>
      <c r="AC16666" s="1"/>
      <c r="AJ16666" s="1"/>
      <c r="AK16666" s="1"/>
      <c r="AL16666" s="1"/>
    </row>
    <row r="16667">
      <c r="I16667" s="1"/>
      <c r="J16667" s="1"/>
      <c r="K16667" s="1"/>
      <c r="AA16667" s="1"/>
      <c r="AB16667" s="1"/>
      <c r="AC16667" s="1"/>
      <c r="AJ16667" s="1"/>
      <c r="AK16667" s="1"/>
      <c r="AL16667" s="1"/>
    </row>
    <row r="16668">
      <c r="I16668" s="1"/>
      <c r="J16668" s="1"/>
      <c r="K16668" s="1"/>
      <c r="AA16668" s="1"/>
      <c r="AB16668" s="1"/>
      <c r="AC16668" s="1"/>
      <c r="AJ16668" s="1"/>
      <c r="AK16668" s="1"/>
      <c r="AL16668" s="1"/>
    </row>
    <row r="16669">
      <c r="I16669" s="1"/>
      <c r="J16669" s="1"/>
      <c r="K16669" s="1"/>
      <c r="AA16669" s="1"/>
      <c r="AB16669" s="1"/>
      <c r="AC16669" s="1"/>
      <c r="AJ16669" s="1"/>
      <c r="AK16669" s="1"/>
      <c r="AL16669" s="1"/>
    </row>
    <row r="16670">
      <c r="I16670" s="1"/>
      <c r="J16670" s="1"/>
      <c r="K16670" s="1"/>
      <c r="AA16670" s="1"/>
      <c r="AB16670" s="1"/>
      <c r="AC16670" s="1"/>
      <c r="AJ16670" s="1"/>
      <c r="AK16670" s="1"/>
      <c r="AL16670" s="1"/>
    </row>
    <row r="16671">
      <c r="I16671" s="1"/>
      <c r="J16671" s="1"/>
      <c r="K16671" s="1"/>
      <c r="AA16671" s="1"/>
      <c r="AB16671" s="1"/>
      <c r="AC16671" s="1"/>
      <c r="AJ16671" s="1"/>
      <c r="AK16671" s="1"/>
      <c r="AL16671" s="1"/>
    </row>
    <row r="16672">
      <c r="I16672" s="1"/>
      <c r="J16672" s="1"/>
      <c r="K16672" s="1"/>
      <c r="AA16672" s="1"/>
      <c r="AB16672" s="1"/>
      <c r="AC16672" s="1"/>
      <c r="AJ16672" s="1"/>
      <c r="AK16672" s="1"/>
      <c r="AL16672" s="1"/>
    </row>
    <row r="16673">
      <c r="I16673" s="1"/>
      <c r="J16673" s="1"/>
      <c r="K16673" s="1"/>
      <c r="AA16673" s="1"/>
      <c r="AB16673" s="1"/>
      <c r="AC16673" s="1"/>
      <c r="AJ16673" s="1"/>
      <c r="AK16673" s="1"/>
      <c r="AL16673" s="1"/>
    </row>
    <row r="16674">
      <c r="I16674" s="1"/>
      <c r="J16674" s="1"/>
      <c r="K16674" s="1"/>
      <c r="AA16674" s="1"/>
      <c r="AB16674" s="1"/>
      <c r="AC16674" s="1"/>
      <c r="AJ16674" s="1"/>
      <c r="AK16674" s="1"/>
      <c r="AL16674" s="1"/>
    </row>
    <row r="16675">
      <c r="I16675" s="1"/>
      <c r="J16675" s="1"/>
      <c r="K16675" s="1"/>
      <c r="AA16675" s="1"/>
      <c r="AB16675" s="1"/>
      <c r="AC16675" s="1"/>
      <c r="AJ16675" s="1"/>
      <c r="AK16675" s="1"/>
      <c r="AL16675" s="1"/>
    </row>
    <row r="16676">
      <c r="I16676" s="1"/>
      <c r="J16676" s="1"/>
      <c r="K16676" s="1"/>
      <c r="AA16676" s="1"/>
      <c r="AB16676" s="1"/>
      <c r="AC16676" s="1"/>
      <c r="AJ16676" s="1"/>
      <c r="AK16676" s="1"/>
      <c r="AL16676" s="1"/>
    </row>
    <row r="16677">
      <c r="I16677" s="1"/>
      <c r="J16677" s="1"/>
      <c r="K16677" s="1"/>
      <c r="AA16677" s="1"/>
      <c r="AB16677" s="1"/>
      <c r="AC16677" s="1"/>
      <c r="AJ16677" s="1"/>
      <c r="AK16677" s="1"/>
      <c r="AL16677" s="1"/>
    </row>
    <row r="16678">
      <c r="I16678" s="1"/>
      <c r="J16678" s="1"/>
      <c r="K16678" s="1"/>
      <c r="AA16678" s="1"/>
      <c r="AB16678" s="1"/>
      <c r="AC16678" s="1"/>
      <c r="AJ16678" s="1"/>
      <c r="AK16678" s="1"/>
      <c r="AL16678" s="1"/>
    </row>
    <row r="16679">
      <c r="I16679" s="1"/>
      <c r="J16679" s="1"/>
      <c r="K16679" s="1"/>
      <c r="AA16679" s="1"/>
      <c r="AB16679" s="1"/>
      <c r="AC16679" s="1"/>
      <c r="AJ16679" s="1"/>
      <c r="AK16679" s="1"/>
      <c r="AL16679" s="1"/>
    </row>
    <row r="16680">
      <c r="I16680" s="1"/>
      <c r="J16680" s="1"/>
      <c r="K16680" s="1"/>
      <c r="AA16680" s="1"/>
      <c r="AB16680" s="1"/>
      <c r="AC16680" s="1"/>
      <c r="AJ16680" s="1"/>
      <c r="AK16680" s="1"/>
      <c r="AL16680" s="1"/>
    </row>
    <row r="16681">
      <c r="I16681" s="1"/>
      <c r="J16681" s="1"/>
      <c r="K16681" s="1"/>
      <c r="AA16681" s="1"/>
      <c r="AB16681" s="1"/>
      <c r="AC16681" s="1"/>
      <c r="AJ16681" s="1"/>
      <c r="AK16681" s="1"/>
      <c r="AL16681" s="1"/>
    </row>
    <row r="16682">
      <c r="I16682" s="1"/>
      <c r="J16682" s="1"/>
      <c r="K16682" s="1"/>
      <c r="AA16682" s="1"/>
      <c r="AB16682" s="1"/>
      <c r="AC16682" s="1"/>
      <c r="AJ16682" s="1"/>
      <c r="AK16682" s="1"/>
      <c r="AL16682" s="1"/>
    </row>
    <row r="16683">
      <c r="I16683" s="1"/>
      <c r="J16683" s="1"/>
      <c r="K16683" s="1"/>
      <c r="AA16683" s="1"/>
      <c r="AB16683" s="1"/>
      <c r="AC16683" s="1"/>
      <c r="AJ16683" s="1"/>
      <c r="AK16683" s="1"/>
      <c r="AL16683" s="1"/>
    </row>
    <row r="16684">
      <c r="I16684" s="1"/>
      <c r="J16684" s="1"/>
      <c r="K16684" s="1"/>
      <c r="AA16684" s="1"/>
      <c r="AB16684" s="1"/>
      <c r="AC16684" s="1"/>
      <c r="AJ16684" s="1"/>
      <c r="AK16684" s="1"/>
      <c r="AL16684" s="1"/>
    </row>
    <row r="16685">
      <c r="I16685" s="1"/>
      <c r="J16685" s="1"/>
      <c r="K16685" s="1"/>
      <c r="AA16685" s="1"/>
      <c r="AB16685" s="1"/>
      <c r="AC16685" s="1"/>
      <c r="AJ16685" s="1"/>
      <c r="AK16685" s="1"/>
      <c r="AL16685" s="1"/>
    </row>
    <row r="16686">
      <c r="I16686" s="1"/>
      <c r="J16686" s="1"/>
      <c r="K16686" s="1"/>
      <c r="AA16686" s="1"/>
      <c r="AB16686" s="1"/>
      <c r="AC16686" s="1"/>
      <c r="AJ16686" s="1"/>
      <c r="AK16686" s="1"/>
      <c r="AL16686" s="1"/>
    </row>
    <row r="16687">
      <c r="I16687" s="1"/>
      <c r="J16687" s="1"/>
      <c r="K16687" s="1"/>
      <c r="AA16687" s="1"/>
      <c r="AB16687" s="1"/>
      <c r="AC16687" s="1"/>
      <c r="AJ16687" s="1"/>
      <c r="AK16687" s="1"/>
      <c r="AL16687" s="1"/>
    </row>
    <row r="16688">
      <c r="I16688" s="1"/>
      <c r="J16688" s="1"/>
      <c r="K16688" s="1"/>
      <c r="AA16688" s="1"/>
      <c r="AB16688" s="1"/>
      <c r="AC16688" s="1"/>
      <c r="AJ16688" s="1"/>
      <c r="AK16688" s="1"/>
      <c r="AL16688" s="1"/>
    </row>
    <row r="16689">
      <c r="I16689" s="1"/>
      <c r="J16689" s="1"/>
      <c r="K16689" s="1"/>
      <c r="AA16689" s="1"/>
      <c r="AB16689" s="1"/>
      <c r="AC16689" s="1"/>
      <c r="AJ16689" s="1"/>
      <c r="AK16689" s="1"/>
      <c r="AL16689" s="1"/>
    </row>
    <row r="16690">
      <c r="I16690" s="1"/>
      <c r="J16690" s="1"/>
      <c r="K16690" s="1"/>
      <c r="AA16690" s="1"/>
      <c r="AB16690" s="1"/>
      <c r="AC16690" s="1"/>
      <c r="AJ16690" s="1"/>
      <c r="AK16690" s="1"/>
      <c r="AL16690" s="1"/>
    </row>
    <row r="16691">
      <c r="I16691" s="1"/>
      <c r="J16691" s="1"/>
      <c r="K16691" s="1"/>
      <c r="AA16691" s="1"/>
      <c r="AB16691" s="1"/>
      <c r="AC16691" s="1"/>
      <c r="AJ16691" s="1"/>
      <c r="AK16691" s="1"/>
      <c r="AL16691" s="1"/>
    </row>
    <row r="16692">
      <c r="I16692" s="1"/>
      <c r="J16692" s="1"/>
      <c r="K16692" s="1"/>
      <c r="AA16692" s="1"/>
      <c r="AB16692" s="1"/>
      <c r="AC16692" s="1"/>
      <c r="AJ16692" s="1"/>
      <c r="AK16692" s="1"/>
      <c r="AL16692" s="1"/>
    </row>
    <row r="16693">
      <c r="I16693" s="1"/>
      <c r="J16693" s="1"/>
      <c r="K16693" s="1"/>
      <c r="AA16693" s="1"/>
      <c r="AB16693" s="1"/>
      <c r="AC16693" s="1"/>
      <c r="AJ16693" s="1"/>
      <c r="AK16693" s="1"/>
      <c r="AL16693" s="1"/>
    </row>
    <row r="16694">
      <c r="I16694" s="1"/>
      <c r="J16694" s="1"/>
      <c r="K16694" s="1"/>
      <c r="AA16694" s="1"/>
      <c r="AB16694" s="1"/>
      <c r="AC16694" s="1"/>
      <c r="AJ16694" s="1"/>
      <c r="AK16694" s="1"/>
      <c r="AL16694" s="1"/>
    </row>
    <row r="16695">
      <c r="I16695" s="1"/>
      <c r="J16695" s="1"/>
      <c r="K16695" s="1"/>
      <c r="AA16695" s="1"/>
      <c r="AB16695" s="1"/>
      <c r="AC16695" s="1"/>
      <c r="AJ16695" s="1"/>
      <c r="AK16695" s="1"/>
      <c r="AL16695" s="1"/>
    </row>
    <row r="16696">
      <c r="I16696" s="1"/>
      <c r="J16696" s="1"/>
      <c r="K16696" s="1"/>
      <c r="AA16696" s="1"/>
      <c r="AB16696" s="1"/>
      <c r="AC16696" s="1"/>
      <c r="AJ16696" s="1"/>
      <c r="AK16696" s="1"/>
      <c r="AL16696" s="1"/>
    </row>
    <row r="16697">
      <c r="I16697" s="1"/>
      <c r="J16697" s="1"/>
      <c r="K16697" s="1"/>
      <c r="AA16697" s="1"/>
      <c r="AB16697" s="1"/>
      <c r="AC16697" s="1"/>
      <c r="AJ16697" s="1"/>
      <c r="AK16697" s="1"/>
      <c r="AL16697" s="1"/>
    </row>
    <row r="16698">
      <c r="I16698" s="1"/>
      <c r="J16698" s="1"/>
      <c r="K16698" s="1"/>
      <c r="AA16698" s="1"/>
      <c r="AB16698" s="1"/>
      <c r="AC16698" s="1"/>
      <c r="AJ16698" s="1"/>
      <c r="AK16698" s="1"/>
      <c r="AL16698" s="1"/>
    </row>
    <row r="16699">
      <c r="I16699" s="1"/>
      <c r="J16699" s="1"/>
      <c r="K16699" s="1"/>
      <c r="AA16699" s="1"/>
      <c r="AB16699" s="1"/>
      <c r="AC16699" s="1"/>
      <c r="AJ16699" s="1"/>
      <c r="AK16699" s="1"/>
      <c r="AL16699" s="1"/>
    </row>
    <row r="16700">
      <c r="I16700" s="1"/>
      <c r="J16700" s="1"/>
      <c r="K16700" s="1"/>
      <c r="AA16700" s="1"/>
      <c r="AB16700" s="1"/>
      <c r="AC16700" s="1"/>
      <c r="AJ16700" s="1"/>
      <c r="AK16700" s="1"/>
      <c r="AL16700" s="1"/>
    </row>
    <row r="16701">
      <c r="I16701" s="1"/>
      <c r="J16701" s="1"/>
      <c r="K16701" s="1"/>
      <c r="AA16701" s="1"/>
      <c r="AB16701" s="1"/>
      <c r="AC16701" s="1"/>
      <c r="AJ16701" s="1"/>
      <c r="AK16701" s="1"/>
      <c r="AL16701" s="1"/>
    </row>
    <row r="16702">
      <c r="I16702" s="1"/>
      <c r="J16702" s="1"/>
      <c r="K16702" s="1"/>
      <c r="AA16702" s="1"/>
      <c r="AB16702" s="1"/>
      <c r="AC16702" s="1"/>
      <c r="AJ16702" s="1"/>
      <c r="AK16702" s="1"/>
      <c r="AL16702" s="1"/>
    </row>
    <row r="16703">
      <c r="I16703" s="1"/>
      <c r="J16703" s="1"/>
      <c r="K16703" s="1"/>
      <c r="AA16703" s="1"/>
      <c r="AB16703" s="1"/>
      <c r="AC16703" s="1"/>
      <c r="AJ16703" s="1"/>
      <c r="AK16703" s="1"/>
      <c r="AL16703" s="1"/>
    </row>
    <row r="16704">
      <c r="I16704" s="1"/>
      <c r="J16704" s="1"/>
      <c r="K16704" s="1"/>
      <c r="AA16704" s="1"/>
      <c r="AB16704" s="1"/>
      <c r="AC16704" s="1"/>
      <c r="AJ16704" s="1"/>
      <c r="AK16704" s="1"/>
      <c r="AL16704" s="1"/>
    </row>
    <row r="16705">
      <c r="I16705" s="1"/>
      <c r="J16705" s="1"/>
      <c r="K16705" s="1"/>
      <c r="AA16705" s="1"/>
      <c r="AB16705" s="1"/>
      <c r="AC16705" s="1"/>
      <c r="AJ16705" s="1"/>
      <c r="AK16705" s="1"/>
      <c r="AL16705" s="1"/>
    </row>
    <row r="16706">
      <c r="I16706" s="1"/>
      <c r="J16706" s="1"/>
      <c r="K16706" s="1"/>
      <c r="AA16706" s="1"/>
      <c r="AB16706" s="1"/>
      <c r="AC16706" s="1"/>
      <c r="AJ16706" s="1"/>
      <c r="AK16706" s="1"/>
      <c r="AL16706" s="1"/>
    </row>
    <row r="16707">
      <c r="I16707" s="1"/>
      <c r="J16707" s="1"/>
      <c r="K16707" s="1"/>
      <c r="AA16707" s="1"/>
      <c r="AB16707" s="1"/>
      <c r="AC16707" s="1"/>
      <c r="AJ16707" s="1"/>
      <c r="AK16707" s="1"/>
      <c r="AL16707" s="1"/>
    </row>
    <row r="16708">
      <c r="I16708" s="1"/>
      <c r="J16708" s="1"/>
      <c r="K16708" s="1"/>
      <c r="AA16708" s="1"/>
      <c r="AB16708" s="1"/>
      <c r="AC16708" s="1"/>
      <c r="AJ16708" s="1"/>
      <c r="AK16708" s="1"/>
      <c r="AL16708" s="1"/>
    </row>
    <row r="16709">
      <c r="I16709" s="1"/>
      <c r="J16709" s="1"/>
      <c r="K16709" s="1"/>
      <c r="AA16709" s="1"/>
      <c r="AB16709" s="1"/>
      <c r="AC16709" s="1"/>
      <c r="AJ16709" s="1"/>
      <c r="AK16709" s="1"/>
      <c r="AL16709" s="1"/>
    </row>
    <row r="16710">
      <c r="I16710" s="1"/>
      <c r="J16710" s="1"/>
      <c r="K16710" s="1"/>
      <c r="AA16710" s="1"/>
      <c r="AB16710" s="1"/>
      <c r="AC16710" s="1"/>
      <c r="AJ16710" s="1"/>
      <c r="AK16710" s="1"/>
      <c r="AL16710" s="1"/>
    </row>
    <row r="16711">
      <c r="I16711" s="1"/>
      <c r="J16711" s="1"/>
      <c r="K16711" s="1"/>
      <c r="AA16711" s="1"/>
      <c r="AB16711" s="1"/>
      <c r="AC16711" s="1"/>
      <c r="AJ16711" s="1"/>
      <c r="AK16711" s="1"/>
      <c r="AL16711" s="1"/>
    </row>
    <row r="16712">
      <c r="I16712" s="1"/>
      <c r="J16712" s="1"/>
      <c r="K16712" s="1"/>
      <c r="AA16712" s="1"/>
      <c r="AB16712" s="1"/>
      <c r="AC16712" s="1"/>
      <c r="AJ16712" s="1"/>
      <c r="AK16712" s="1"/>
      <c r="AL16712" s="1"/>
    </row>
    <row r="16713">
      <c r="I16713" s="1"/>
      <c r="J16713" s="1"/>
      <c r="K16713" s="1"/>
      <c r="AA16713" s="1"/>
      <c r="AB16713" s="1"/>
      <c r="AC16713" s="1"/>
      <c r="AJ16713" s="1"/>
      <c r="AK16713" s="1"/>
      <c r="AL16713" s="1"/>
    </row>
    <row r="16714">
      <c r="I16714" s="1"/>
      <c r="J16714" s="1"/>
      <c r="K16714" s="1"/>
      <c r="AA16714" s="1"/>
      <c r="AB16714" s="1"/>
      <c r="AC16714" s="1"/>
      <c r="AJ16714" s="1"/>
      <c r="AK16714" s="1"/>
      <c r="AL16714" s="1"/>
    </row>
    <row r="16715">
      <c r="I16715" s="1"/>
      <c r="J16715" s="1"/>
      <c r="K16715" s="1"/>
      <c r="AA16715" s="1"/>
      <c r="AB16715" s="1"/>
      <c r="AC16715" s="1"/>
      <c r="AJ16715" s="1"/>
      <c r="AK16715" s="1"/>
      <c r="AL16715" s="1"/>
    </row>
    <row r="16716">
      <c r="I16716" s="1"/>
      <c r="J16716" s="1"/>
      <c r="K16716" s="1"/>
      <c r="AA16716" s="1"/>
      <c r="AB16716" s="1"/>
      <c r="AC16716" s="1"/>
      <c r="AJ16716" s="1"/>
      <c r="AK16716" s="1"/>
      <c r="AL16716" s="1"/>
    </row>
    <row r="16717">
      <c r="I16717" s="1"/>
      <c r="J16717" s="1"/>
      <c r="K16717" s="1"/>
      <c r="AA16717" s="1"/>
      <c r="AB16717" s="1"/>
      <c r="AC16717" s="1"/>
      <c r="AJ16717" s="1"/>
      <c r="AK16717" s="1"/>
      <c r="AL16717" s="1"/>
    </row>
    <row r="16718">
      <c r="I16718" s="1"/>
      <c r="J16718" s="1"/>
      <c r="K16718" s="1"/>
      <c r="AA16718" s="1"/>
      <c r="AB16718" s="1"/>
      <c r="AC16718" s="1"/>
      <c r="AJ16718" s="1"/>
      <c r="AK16718" s="1"/>
      <c r="AL16718" s="1"/>
    </row>
    <row r="16719">
      <c r="I16719" s="1"/>
      <c r="J16719" s="1"/>
      <c r="K16719" s="1"/>
      <c r="AA16719" s="1"/>
      <c r="AB16719" s="1"/>
      <c r="AC16719" s="1"/>
      <c r="AJ16719" s="1"/>
      <c r="AK16719" s="1"/>
      <c r="AL16719" s="1"/>
    </row>
    <row r="16720">
      <c r="I16720" s="1"/>
      <c r="J16720" s="1"/>
      <c r="K16720" s="1"/>
      <c r="AA16720" s="1"/>
      <c r="AB16720" s="1"/>
      <c r="AC16720" s="1"/>
      <c r="AJ16720" s="1"/>
      <c r="AK16720" s="1"/>
      <c r="AL16720" s="1"/>
    </row>
    <row r="16721">
      <c r="I16721" s="1"/>
      <c r="J16721" s="1"/>
      <c r="K16721" s="1"/>
      <c r="AA16721" s="1"/>
      <c r="AB16721" s="1"/>
      <c r="AC16721" s="1"/>
      <c r="AJ16721" s="1"/>
      <c r="AK16721" s="1"/>
      <c r="AL16721" s="1"/>
    </row>
    <row r="16722">
      <c r="I16722" s="1"/>
      <c r="J16722" s="1"/>
      <c r="K16722" s="1"/>
      <c r="AA16722" s="1"/>
      <c r="AB16722" s="1"/>
      <c r="AC16722" s="1"/>
      <c r="AJ16722" s="1"/>
      <c r="AK16722" s="1"/>
      <c r="AL16722" s="1"/>
    </row>
    <row r="16723">
      <c r="I16723" s="1"/>
      <c r="J16723" s="1"/>
      <c r="K16723" s="1"/>
      <c r="AA16723" s="1"/>
      <c r="AB16723" s="1"/>
      <c r="AC16723" s="1"/>
      <c r="AJ16723" s="1"/>
      <c r="AK16723" s="1"/>
      <c r="AL16723" s="1"/>
    </row>
    <row r="16724">
      <c r="I16724" s="1"/>
      <c r="J16724" s="1"/>
      <c r="K16724" s="1"/>
      <c r="AA16724" s="1"/>
      <c r="AB16724" s="1"/>
      <c r="AC16724" s="1"/>
      <c r="AJ16724" s="1"/>
      <c r="AK16724" s="1"/>
      <c r="AL16724" s="1"/>
    </row>
    <row r="16725">
      <c r="I16725" s="1"/>
      <c r="J16725" s="1"/>
      <c r="K16725" s="1"/>
      <c r="AA16725" s="1"/>
      <c r="AB16725" s="1"/>
      <c r="AC16725" s="1"/>
      <c r="AJ16725" s="1"/>
      <c r="AK16725" s="1"/>
      <c r="AL16725" s="1"/>
    </row>
    <row r="16726">
      <c r="I16726" s="1"/>
      <c r="J16726" s="1"/>
      <c r="K16726" s="1"/>
      <c r="AA16726" s="1"/>
      <c r="AB16726" s="1"/>
      <c r="AC16726" s="1"/>
      <c r="AJ16726" s="1"/>
      <c r="AK16726" s="1"/>
      <c r="AL16726" s="1"/>
    </row>
    <row r="16727">
      <c r="I16727" s="1"/>
      <c r="J16727" s="1"/>
      <c r="K16727" s="1"/>
      <c r="AA16727" s="1"/>
      <c r="AB16727" s="1"/>
      <c r="AC16727" s="1"/>
      <c r="AJ16727" s="1"/>
      <c r="AK16727" s="1"/>
      <c r="AL16727" s="1"/>
    </row>
    <row r="16728">
      <c r="I16728" s="1"/>
      <c r="J16728" s="1"/>
      <c r="K16728" s="1"/>
      <c r="AA16728" s="1"/>
      <c r="AB16728" s="1"/>
      <c r="AC16728" s="1"/>
      <c r="AJ16728" s="1"/>
      <c r="AK16728" s="1"/>
      <c r="AL16728" s="1"/>
    </row>
    <row r="16729">
      <c r="I16729" s="1"/>
      <c r="J16729" s="1"/>
      <c r="K16729" s="1"/>
      <c r="AA16729" s="1"/>
      <c r="AB16729" s="1"/>
      <c r="AC16729" s="1"/>
      <c r="AJ16729" s="1"/>
      <c r="AK16729" s="1"/>
      <c r="AL16729" s="1"/>
    </row>
    <row r="16730">
      <c r="I16730" s="1"/>
      <c r="J16730" s="1"/>
      <c r="K16730" s="1"/>
      <c r="AA16730" s="1"/>
      <c r="AB16730" s="1"/>
      <c r="AC16730" s="1"/>
      <c r="AJ16730" s="1"/>
      <c r="AK16730" s="1"/>
      <c r="AL16730" s="1"/>
    </row>
    <row r="16731">
      <c r="I16731" s="1"/>
      <c r="J16731" s="1"/>
      <c r="K16731" s="1"/>
      <c r="AA16731" s="1"/>
      <c r="AB16731" s="1"/>
      <c r="AC16731" s="1"/>
      <c r="AJ16731" s="1"/>
      <c r="AK16731" s="1"/>
      <c r="AL16731" s="1"/>
    </row>
    <row r="16732">
      <c r="I16732" s="1"/>
      <c r="J16732" s="1"/>
      <c r="K16732" s="1"/>
      <c r="AA16732" s="1"/>
      <c r="AB16732" s="1"/>
      <c r="AC16732" s="1"/>
      <c r="AJ16732" s="1"/>
      <c r="AK16732" s="1"/>
      <c r="AL16732" s="1"/>
    </row>
    <row r="16733">
      <c r="I16733" s="1"/>
      <c r="J16733" s="1"/>
      <c r="K16733" s="1"/>
      <c r="AA16733" s="1"/>
      <c r="AB16733" s="1"/>
      <c r="AC16733" s="1"/>
      <c r="AJ16733" s="1"/>
      <c r="AK16733" s="1"/>
      <c r="AL16733" s="1"/>
    </row>
    <row r="16734">
      <c r="I16734" s="1"/>
      <c r="J16734" s="1"/>
      <c r="K16734" s="1"/>
      <c r="AA16734" s="1"/>
      <c r="AB16734" s="1"/>
      <c r="AC16734" s="1"/>
      <c r="AJ16734" s="1"/>
      <c r="AK16734" s="1"/>
      <c r="AL16734" s="1"/>
    </row>
    <row r="16735">
      <c r="I16735" s="1"/>
      <c r="J16735" s="1"/>
      <c r="K16735" s="1"/>
      <c r="AA16735" s="1"/>
      <c r="AB16735" s="1"/>
      <c r="AC16735" s="1"/>
      <c r="AJ16735" s="1"/>
      <c r="AK16735" s="1"/>
      <c r="AL16735" s="1"/>
    </row>
    <row r="16736">
      <c r="I16736" s="1"/>
      <c r="J16736" s="1"/>
      <c r="K16736" s="1"/>
      <c r="AA16736" s="1"/>
      <c r="AB16736" s="1"/>
      <c r="AC16736" s="1"/>
      <c r="AJ16736" s="1"/>
      <c r="AK16736" s="1"/>
      <c r="AL16736" s="1"/>
    </row>
    <row r="16737">
      <c r="I16737" s="1"/>
      <c r="J16737" s="1"/>
      <c r="K16737" s="1"/>
      <c r="AA16737" s="1"/>
      <c r="AB16737" s="1"/>
      <c r="AC16737" s="1"/>
      <c r="AJ16737" s="1"/>
      <c r="AK16737" s="1"/>
      <c r="AL16737" s="1"/>
    </row>
    <row r="16738">
      <c r="I16738" s="1"/>
      <c r="J16738" s="1"/>
      <c r="K16738" s="1"/>
      <c r="AA16738" s="1"/>
      <c r="AB16738" s="1"/>
      <c r="AC16738" s="1"/>
      <c r="AJ16738" s="1"/>
      <c r="AK16738" s="1"/>
      <c r="AL16738" s="1"/>
    </row>
    <row r="16739">
      <c r="I16739" s="1"/>
      <c r="J16739" s="1"/>
      <c r="K16739" s="1"/>
      <c r="AA16739" s="1"/>
      <c r="AB16739" s="1"/>
      <c r="AC16739" s="1"/>
      <c r="AJ16739" s="1"/>
      <c r="AK16739" s="1"/>
      <c r="AL16739" s="1"/>
    </row>
    <row r="16740">
      <c r="I16740" s="1"/>
      <c r="J16740" s="1"/>
      <c r="K16740" s="1"/>
      <c r="AA16740" s="1"/>
      <c r="AB16740" s="1"/>
      <c r="AC16740" s="1"/>
      <c r="AJ16740" s="1"/>
      <c r="AK16740" s="1"/>
      <c r="AL16740" s="1"/>
    </row>
    <row r="16741">
      <c r="I16741" s="1"/>
      <c r="J16741" s="1"/>
      <c r="K16741" s="1"/>
      <c r="AA16741" s="1"/>
      <c r="AB16741" s="1"/>
      <c r="AC16741" s="1"/>
      <c r="AJ16741" s="1"/>
      <c r="AK16741" s="1"/>
      <c r="AL16741" s="1"/>
    </row>
    <row r="16742">
      <c r="I16742" s="1"/>
      <c r="J16742" s="1"/>
      <c r="K16742" s="1"/>
      <c r="AA16742" s="1"/>
      <c r="AB16742" s="1"/>
      <c r="AC16742" s="1"/>
      <c r="AJ16742" s="1"/>
      <c r="AK16742" s="1"/>
      <c r="AL16742" s="1"/>
    </row>
    <row r="16743">
      <c r="I16743" s="1"/>
      <c r="J16743" s="1"/>
      <c r="K16743" s="1"/>
      <c r="AA16743" s="1"/>
      <c r="AB16743" s="1"/>
      <c r="AC16743" s="1"/>
      <c r="AJ16743" s="1"/>
      <c r="AK16743" s="1"/>
      <c r="AL16743" s="1"/>
    </row>
    <row r="16744">
      <c r="I16744" s="1"/>
      <c r="J16744" s="1"/>
      <c r="K16744" s="1"/>
      <c r="AA16744" s="1"/>
      <c r="AB16744" s="1"/>
      <c r="AC16744" s="1"/>
      <c r="AJ16744" s="1"/>
      <c r="AK16744" s="1"/>
      <c r="AL16744" s="1"/>
    </row>
    <row r="16745">
      <c r="I16745" s="1"/>
      <c r="J16745" s="1"/>
      <c r="K16745" s="1"/>
      <c r="AA16745" s="1"/>
      <c r="AB16745" s="1"/>
      <c r="AC16745" s="1"/>
      <c r="AJ16745" s="1"/>
      <c r="AK16745" s="1"/>
      <c r="AL16745" s="1"/>
    </row>
    <row r="16746">
      <c r="I16746" s="1"/>
      <c r="J16746" s="1"/>
      <c r="K16746" s="1"/>
      <c r="AA16746" s="1"/>
      <c r="AB16746" s="1"/>
      <c r="AC16746" s="1"/>
      <c r="AJ16746" s="1"/>
      <c r="AK16746" s="1"/>
      <c r="AL16746" s="1"/>
    </row>
    <row r="16747">
      <c r="I16747" s="1"/>
      <c r="J16747" s="1"/>
      <c r="K16747" s="1"/>
      <c r="AA16747" s="1"/>
      <c r="AB16747" s="1"/>
      <c r="AC16747" s="1"/>
      <c r="AJ16747" s="1"/>
      <c r="AK16747" s="1"/>
      <c r="AL16747" s="1"/>
    </row>
    <row r="16748">
      <c r="I16748" s="1"/>
      <c r="J16748" s="1"/>
      <c r="K16748" s="1"/>
      <c r="AA16748" s="1"/>
      <c r="AB16748" s="1"/>
      <c r="AC16748" s="1"/>
      <c r="AJ16748" s="1"/>
      <c r="AK16748" s="1"/>
      <c r="AL16748" s="1"/>
    </row>
    <row r="16749">
      <c r="I16749" s="1"/>
      <c r="J16749" s="1"/>
      <c r="K16749" s="1"/>
      <c r="AA16749" s="1"/>
      <c r="AB16749" s="1"/>
      <c r="AC16749" s="1"/>
      <c r="AJ16749" s="1"/>
      <c r="AK16749" s="1"/>
      <c r="AL16749" s="1"/>
    </row>
    <row r="16750">
      <c r="I16750" s="1"/>
      <c r="J16750" s="1"/>
      <c r="K16750" s="1"/>
      <c r="AA16750" s="1"/>
      <c r="AB16750" s="1"/>
      <c r="AC16750" s="1"/>
      <c r="AJ16750" s="1"/>
      <c r="AK16750" s="1"/>
      <c r="AL16750" s="1"/>
    </row>
    <row r="16751">
      <c r="I16751" s="1"/>
      <c r="J16751" s="1"/>
      <c r="K16751" s="1"/>
      <c r="AA16751" s="1"/>
      <c r="AB16751" s="1"/>
      <c r="AC16751" s="1"/>
      <c r="AJ16751" s="1"/>
      <c r="AK16751" s="1"/>
      <c r="AL16751" s="1"/>
    </row>
    <row r="16752">
      <c r="I16752" s="1"/>
      <c r="J16752" s="1"/>
      <c r="K16752" s="1"/>
      <c r="AA16752" s="1"/>
      <c r="AB16752" s="1"/>
      <c r="AC16752" s="1"/>
      <c r="AJ16752" s="1"/>
      <c r="AK16752" s="1"/>
      <c r="AL16752" s="1"/>
    </row>
    <row r="16753">
      <c r="I16753" s="1"/>
      <c r="J16753" s="1"/>
      <c r="K16753" s="1"/>
      <c r="AA16753" s="1"/>
      <c r="AB16753" s="1"/>
      <c r="AC16753" s="1"/>
      <c r="AJ16753" s="1"/>
      <c r="AK16753" s="1"/>
      <c r="AL16753" s="1"/>
    </row>
    <row r="16754">
      <c r="I16754" s="1"/>
      <c r="J16754" s="1"/>
      <c r="K16754" s="1"/>
      <c r="AA16754" s="1"/>
      <c r="AB16754" s="1"/>
      <c r="AC16754" s="1"/>
      <c r="AJ16754" s="1"/>
      <c r="AK16754" s="1"/>
      <c r="AL16754" s="1"/>
    </row>
    <row r="16755">
      <c r="I16755" s="1"/>
      <c r="J16755" s="1"/>
      <c r="K16755" s="1"/>
      <c r="AA16755" s="1"/>
      <c r="AB16755" s="1"/>
      <c r="AC16755" s="1"/>
      <c r="AJ16755" s="1"/>
      <c r="AK16755" s="1"/>
      <c r="AL16755" s="1"/>
    </row>
    <row r="16756">
      <c r="I16756" s="1"/>
      <c r="J16756" s="1"/>
      <c r="K16756" s="1"/>
      <c r="AA16756" s="1"/>
      <c r="AB16756" s="1"/>
      <c r="AC16756" s="1"/>
      <c r="AJ16756" s="1"/>
      <c r="AK16756" s="1"/>
      <c r="AL16756" s="1"/>
    </row>
    <row r="16757">
      <c r="I16757" s="1"/>
      <c r="J16757" s="1"/>
      <c r="K16757" s="1"/>
      <c r="AA16757" s="1"/>
      <c r="AB16757" s="1"/>
      <c r="AC16757" s="1"/>
      <c r="AJ16757" s="1"/>
      <c r="AK16757" s="1"/>
      <c r="AL16757" s="1"/>
    </row>
    <row r="16758">
      <c r="I16758" s="1"/>
      <c r="J16758" s="1"/>
      <c r="K16758" s="1"/>
      <c r="AA16758" s="1"/>
      <c r="AB16758" s="1"/>
      <c r="AC16758" s="1"/>
      <c r="AJ16758" s="1"/>
      <c r="AK16758" s="1"/>
      <c r="AL16758" s="1"/>
    </row>
    <row r="16759">
      <c r="I16759" s="1"/>
      <c r="J16759" s="1"/>
      <c r="K16759" s="1"/>
      <c r="AA16759" s="1"/>
      <c r="AB16759" s="1"/>
      <c r="AC16759" s="1"/>
      <c r="AJ16759" s="1"/>
      <c r="AK16759" s="1"/>
      <c r="AL16759" s="1"/>
    </row>
    <row r="16760">
      <c r="I16760" s="1"/>
      <c r="J16760" s="1"/>
      <c r="K16760" s="1"/>
      <c r="AA16760" s="1"/>
      <c r="AB16760" s="1"/>
      <c r="AC16760" s="1"/>
      <c r="AJ16760" s="1"/>
      <c r="AK16760" s="1"/>
      <c r="AL16760" s="1"/>
    </row>
    <row r="16761">
      <c r="I16761" s="1"/>
      <c r="J16761" s="1"/>
      <c r="K16761" s="1"/>
      <c r="AA16761" s="1"/>
      <c r="AB16761" s="1"/>
      <c r="AC16761" s="1"/>
      <c r="AJ16761" s="1"/>
      <c r="AK16761" s="1"/>
      <c r="AL16761" s="1"/>
    </row>
    <row r="16762">
      <c r="I16762" s="1"/>
      <c r="J16762" s="1"/>
      <c r="K16762" s="1"/>
      <c r="AA16762" s="1"/>
      <c r="AB16762" s="1"/>
      <c r="AC16762" s="1"/>
      <c r="AJ16762" s="1"/>
      <c r="AK16762" s="1"/>
      <c r="AL16762" s="1"/>
    </row>
    <row r="16763">
      <c r="I16763" s="1"/>
      <c r="J16763" s="1"/>
      <c r="K16763" s="1"/>
      <c r="AA16763" s="1"/>
      <c r="AB16763" s="1"/>
      <c r="AC16763" s="1"/>
      <c r="AJ16763" s="1"/>
      <c r="AK16763" s="1"/>
      <c r="AL16763" s="1"/>
    </row>
    <row r="16764">
      <c r="I16764" s="1"/>
      <c r="J16764" s="1"/>
      <c r="K16764" s="1"/>
      <c r="AA16764" s="1"/>
      <c r="AB16764" s="1"/>
      <c r="AC16764" s="1"/>
      <c r="AJ16764" s="1"/>
      <c r="AK16764" s="1"/>
      <c r="AL16764" s="1"/>
    </row>
    <row r="16765">
      <c r="I16765" s="1"/>
      <c r="J16765" s="1"/>
      <c r="K16765" s="1"/>
      <c r="AA16765" s="1"/>
      <c r="AB16765" s="1"/>
      <c r="AC16765" s="1"/>
      <c r="AJ16765" s="1"/>
      <c r="AK16765" s="1"/>
      <c r="AL16765" s="1"/>
    </row>
    <row r="16766">
      <c r="I16766" s="1"/>
      <c r="J16766" s="1"/>
      <c r="K16766" s="1"/>
      <c r="AA16766" s="1"/>
      <c r="AB16766" s="1"/>
      <c r="AC16766" s="1"/>
      <c r="AJ16766" s="1"/>
      <c r="AK16766" s="1"/>
      <c r="AL16766" s="1"/>
    </row>
    <row r="16767">
      <c r="I16767" s="1"/>
      <c r="J16767" s="1"/>
      <c r="K16767" s="1"/>
      <c r="AA16767" s="1"/>
      <c r="AB16767" s="1"/>
      <c r="AC16767" s="1"/>
      <c r="AJ16767" s="1"/>
      <c r="AK16767" s="1"/>
      <c r="AL16767" s="1"/>
    </row>
    <row r="16768">
      <c r="I16768" s="1"/>
      <c r="J16768" s="1"/>
      <c r="K16768" s="1"/>
      <c r="AA16768" s="1"/>
      <c r="AB16768" s="1"/>
      <c r="AC16768" s="1"/>
      <c r="AJ16768" s="1"/>
      <c r="AK16768" s="1"/>
      <c r="AL16768" s="1"/>
    </row>
    <row r="16769">
      <c r="I16769" s="1"/>
      <c r="J16769" s="1"/>
      <c r="K16769" s="1"/>
      <c r="AA16769" s="1"/>
      <c r="AB16769" s="1"/>
      <c r="AC16769" s="1"/>
      <c r="AJ16769" s="1"/>
      <c r="AK16769" s="1"/>
      <c r="AL16769" s="1"/>
    </row>
    <row r="16770">
      <c r="I16770" s="1"/>
      <c r="J16770" s="1"/>
      <c r="K16770" s="1"/>
      <c r="AA16770" s="1"/>
      <c r="AB16770" s="1"/>
      <c r="AC16770" s="1"/>
      <c r="AJ16770" s="1"/>
      <c r="AK16770" s="1"/>
      <c r="AL16770" s="1"/>
    </row>
    <row r="16771">
      <c r="I16771" s="1"/>
      <c r="J16771" s="1"/>
      <c r="K16771" s="1"/>
      <c r="AA16771" s="1"/>
      <c r="AB16771" s="1"/>
      <c r="AC16771" s="1"/>
      <c r="AJ16771" s="1"/>
      <c r="AK16771" s="1"/>
      <c r="AL16771" s="1"/>
    </row>
    <row r="16772">
      <c r="I16772" s="1"/>
      <c r="J16772" s="1"/>
      <c r="K16772" s="1"/>
      <c r="AA16772" s="1"/>
      <c r="AB16772" s="1"/>
      <c r="AC16772" s="1"/>
      <c r="AJ16772" s="1"/>
      <c r="AK16772" s="1"/>
      <c r="AL16772" s="1"/>
    </row>
    <row r="16773">
      <c r="I16773" s="1"/>
      <c r="J16773" s="1"/>
      <c r="K16773" s="1"/>
      <c r="AA16773" s="1"/>
      <c r="AB16773" s="1"/>
      <c r="AC16773" s="1"/>
      <c r="AJ16773" s="1"/>
      <c r="AK16773" s="1"/>
      <c r="AL16773" s="1"/>
    </row>
    <row r="16774">
      <c r="I16774" s="1"/>
      <c r="J16774" s="1"/>
      <c r="K16774" s="1"/>
      <c r="AA16774" s="1"/>
      <c r="AB16774" s="1"/>
      <c r="AC16774" s="1"/>
      <c r="AJ16774" s="1"/>
      <c r="AK16774" s="1"/>
      <c r="AL16774" s="1"/>
    </row>
    <row r="16775">
      <c r="I16775" s="1"/>
      <c r="J16775" s="1"/>
      <c r="K16775" s="1"/>
      <c r="AA16775" s="1"/>
      <c r="AB16775" s="1"/>
      <c r="AC16775" s="1"/>
      <c r="AJ16775" s="1"/>
      <c r="AK16775" s="1"/>
      <c r="AL16775" s="1"/>
    </row>
    <row r="16776">
      <c r="I16776" s="1"/>
      <c r="J16776" s="1"/>
      <c r="K16776" s="1"/>
      <c r="AA16776" s="1"/>
      <c r="AB16776" s="1"/>
      <c r="AC16776" s="1"/>
      <c r="AJ16776" s="1"/>
      <c r="AK16776" s="1"/>
      <c r="AL16776" s="1"/>
    </row>
    <row r="16777">
      <c r="I16777" s="1"/>
      <c r="J16777" s="1"/>
      <c r="K16777" s="1"/>
      <c r="AA16777" s="1"/>
      <c r="AB16777" s="1"/>
      <c r="AC16777" s="1"/>
      <c r="AJ16777" s="1"/>
      <c r="AK16777" s="1"/>
      <c r="AL16777" s="1"/>
    </row>
    <row r="16778">
      <c r="I16778" s="1"/>
      <c r="J16778" s="1"/>
      <c r="K16778" s="1"/>
      <c r="AA16778" s="1"/>
      <c r="AB16778" s="1"/>
      <c r="AC16778" s="1"/>
      <c r="AJ16778" s="1"/>
      <c r="AK16778" s="1"/>
      <c r="AL16778" s="1"/>
    </row>
    <row r="16779">
      <c r="I16779" s="1"/>
      <c r="J16779" s="1"/>
      <c r="K16779" s="1"/>
      <c r="AA16779" s="1"/>
      <c r="AB16779" s="1"/>
      <c r="AC16779" s="1"/>
      <c r="AJ16779" s="1"/>
      <c r="AK16779" s="1"/>
      <c r="AL16779" s="1"/>
    </row>
    <row r="16780">
      <c r="I16780" s="1"/>
      <c r="J16780" s="1"/>
      <c r="K16780" s="1"/>
      <c r="AA16780" s="1"/>
      <c r="AB16780" s="1"/>
      <c r="AC16780" s="1"/>
      <c r="AJ16780" s="1"/>
      <c r="AK16780" s="1"/>
      <c r="AL16780" s="1"/>
    </row>
    <row r="16781">
      <c r="I16781" s="1"/>
      <c r="J16781" s="1"/>
      <c r="K16781" s="1"/>
      <c r="AA16781" s="1"/>
      <c r="AB16781" s="1"/>
      <c r="AC16781" s="1"/>
      <c r="AJ16781" s="1"/>
      <c r="AK16781" s="1"/>
      <c r="AL16781" s="1"/>
    </row>
    <row r="16782">
      <c r="I16782" s="1"/>
      <c r="J16782" s="1"/>
      <c r="K16782" s="1"/>
      <c r="AA16782" s="1"/>
      <c r="AB16782" s="1"/>
      <c r="AC16782" s="1"/>
      <c r="AJ16782" s="1"/>
      <c r="AK16782" s="1"/>
      <c r="AL16782" s="1"/>
    </row>
    <row r="16783">
      <c r="I16783" s="1"/>
      <c r="J16783" s="1"/>
      <c r="K16783" s="1"/>
      <c r="AA16783" s="1"/>
      <c r="AB16783" s="1"/>
      <c r="AC16783" s="1"/>
      <c r="AJ16783" s="1"/>
      <c r="AK16783" s="1"/>
      <c r="AL16783" s="1"/>
    </row>
    <row r="16784">
      <c r="I16784" s="1"/>
      <c r="J16784" s="1"/>
      <c r="K16784" s="1"/>
      <c r="AA16784" s="1"/>
      <c r="AB16784" s="1"/>
      <c r="AC16784" s="1"/>
      <c r="AJ16784" s="1"/>
      <c r="AK16784" s="1"/>
      <c r="AL16784" s="1"/>
    </row>
    <row r="16785">
      <c r="I16785" s="1"/>
      <c r="J16785" s="1"/>
      <c r="K16785" s="1"/>
      <c r="AA16785" s="1"/>
      <c r="AB16785" s="1"/>
      <c r="AC16785" s="1"/>
      <c r="AJ16785" s="1"/>
      <c r="AK16785" s="1"/>
      <c r="AL16785" s="1"/>
    </row>
    <row r="16786">
      <c r="I16786" s="1"/>
      <c r="J16786" s="1"/>
      <c r="K16786" s="1"/>
      <c r="AA16786" s="1"/>
      <c r="AB16786" s="1"/>
      <c r="AC16786" s="1"/>
      <c r="AJ16786" s="1"/>
      <c r="AK16786" s="1"/>
      <c r="AL16786" s="1"/>
    </row>
    <row r="16787">
      <c r="I16787" s="1"/>
      <c r="J16787" s="1"/>
      <c r="K16787" s="1"/>
      <c r="AA16787" s="1"/>
      <c r="AB16787" s="1"/>
      <c r="AC16787" s="1"/>
      <c r="AJ16787" s="1"/>
      <c r="AK16787" s="1"/>
      <c r="AL16787" s="1"/>
    </row>
    <row r="16788">
      <c r="I16788" s="1"/>
      <c r="J16788" s="1"/>
      <c r="K16788" s="1"/>
      <c r="AA16788" s="1"/>
      <c r="AB16788" s="1"/>
      <c r="AC16788" s="1"/>
      <c r="AJ16788" s="1"/>
      <c r="AK16788" s="1"/>
      <c r="AL16788" s="1"/>
    </row>
    <row r="16789">
      <c r="I16789" s="1"/>
      <c r="J16789" s="1"/>
      <c r="K16789" s="1"/>
      <c r="AA16789" s="1"/>
      <c r="AB16789" s="1"/>
      <c r="AC16789" s="1"/>
      <c r="AJ16789" s="1"/>
      <c r="AK16789" s="1"/>
      <c r="AL16789" s="1"/>
    </row>
    <row r="16790">
      <c r="I16790" s="1"/>
      <c r="J16790" s="1"/>
      <c r="K16790" s="1"/>
      <c r="AA16790" s="1"/>
      <c r="AB16790" s="1"/>
      <c r="AC16790" s="1"/>
      <c r="AJ16790" s="1"/>
      <c r="AK16790" s="1"/>
      <c r="AL16790" s="1"/>
    </row>
    <row r="16791">
      <c r="I16791" s="1"/>
      <c r="J16791" s="1"/>
      <c r="K16791" s="1"/>
      <c r="AA16791" s="1"/>
      <c r="AB16791" s="1"/>
      <c r="AC16791" s="1"/>
      <c r="AJ16791" s="1"/>
      <c r="AK16791" s="1"/>
      <c r="AL16791" s="1"/>
    </row>
    <row r="16792">
      <c r="I16792" s="1"/>
      <c r="J16792" s="1"/>
      <c r="K16792" s="1"/>
      <c r="AA16792" s="1"/>
      <c r="AB16792" s="1"/>
      <c r="AC16792" s="1"/>
      <c r="AJ16792" s="1"/>
      <c r="AK16792" s="1"/>
      <c r="AL16792" s="1"/>
    </row>
    <row r="16793">
      <c r="I16793" s="1"/>
      <c r="J16793" s="1"/>
      <c r="K16793" s="1"/>
      <c r="AA16793" s="1"/>
      <c r="AB16793" s="1"/>
      <c r="AC16793" s="1"/>
      <c r="AJ16793" s="1"/>
      <c r="AK16793" s="1"/>
      <c r="AL16793" s="1"/>
    </row>
    <row r="16794">
      <c r="I16794" s="1"/>
      <c r="J16794" s="1"/>
      <c r="K16794" s="1"/>
      <c r="AA16794" s="1"/>
      <c r="AB16794" s="1"/>
      <c r="AC16794" s="1"/>
      <c r="AJ16794" s="1"/>
      <c r="AK16794" s="1"/>
      <c r="AL16794" s="1"/>
    </row>
    <row r="16795">
      <c r="I16795" s="1"/>
      <c r="J16795" s="1"/>
      <c r="K16795" s="1"/>
      <c r="AA16795" s="1"/>
      <c r="AB16795" s="1"/>
      <c r="AC16795" s="1"/>
      <c r="AJ16795" s="1"/>
      <c r="AK16795" s="1"/>
      <c r="AL16795" s="1"/>
    </row>
    <row r="16796">
      <c r="I16796" s="1"/>
      <c r="J16796" s="1"/>
      <c r="K16796" s="1"/>
      <c r="AA16796" s="1"/>
      <c r="AB16796" s="1"/>
      <c r="AC16796" s="1"/>
      <c r="AJ16796" s="1"/>
      <c r="AK16796" s="1"/>
      <c r="AL16796" s="1"/>
    </row>
    <row r="16797">
      <c r="I16797" s="1"/>
      <c r="J16797" s="1"/>
      <c r="K16797" s="1"/>
      <c r="AA16797" s="1"/>
      <c r="AB16797" s="1"/>
      <c r="AC16797" s="1"/>
      <c r="AJ16797" s="1"/>
      <c r="AK16797" s="1"/>
      <c r="AL16797" s="1"/>
    </row>
    <row r="16798">
      <c r="I16798" s="1"/>
      <c r="J16798" s="1"/>
      <c r="K16798" s="1"/>
      <c r="AA16798" s="1"/>
      <c r="AB16798" s="1"/>
      <c r="AC16798" s="1"/>
      <c r="AJ16798" s="1"/>
      <c r="AK16798" s="1"/>
      <c r="AL16798" s="1"/>
    </row>
    <row r="16799">
      <c r="I16799" s="1"/>
      <c r="J16799" s="1"/>
      <c r="K16799" s="1"/>
      <c r="AA16799" s="1"/>
      <c r="AB16799" s="1"/>
      <c r="AC16799" s="1"/>
      <c r="AJ16799" s="1"/>
      <c r="AK16799" s="1"/>
      <c r="AL16799" s="1"/>
    </row>
    <row r="16800">
      <c r="I16800" s="1"/>
      <c r="J16800" s="1"/>
      <c r="K16800" s="1"/>
      <c r="AA16800" s="1"/>
      <c r="AB16800" s="1"/>
      <c r="AC16800" s="1"/>
      <c r="AJ16800" s="1"/>
      <c r="AK16800" s="1"/>
      <c r="AL16800" s="1"/>
    </row>
    <row r="16801">
      <c r="I16801" s="1"/>
      <c r="J16801" s="1"/>
      <c r="K16801" s="1"/>
      <c r="AA16801" s="1"/>
      <c r="AB16801" s="1"/>
      <c r="AC16801" s="1"/>
      <c r="AJ16801" s="1"/>
      <c r="AK16801" s="1"/>
      <c r="AL16801" s="1"/>
    </row>
    <row r="16802">
      <c r="I16802" s="1"/>
      <c r="J16802" s="1"/>
      <c r="K16802" s="1"/>
      <c r="AA16802" s="1"/>
      <c r="AB16802" s="1"/>
      <c r="AC16802" s="1"/>
      <c r="AJ16802" s="1"/>
      <c r="AK16802" s="1"/>
      <c r="AL16802" s="1"/>
    </row>
    <row r="16803">
      <c r="I16803" s="1"/>
      <c r="J16803" s="1"/>
      <c r="K16803" s="1"/>
      <c r="AA16803" s="1"/>
      <c r="AB16803" s="1"/>
      <c r="AC16803" s="1"/>
      <c r="AJ16803" s="1"/>
      <c r="AK16803" s="1"/>
      <c r="AL16803" s="1"/>
    </row>
    <row r="16804">
      <c r="I16804" s="1"/>
      <c r="J16804" s="1"/>
      <c r="K16804" s="1"/>
      <c r="AA16804" s="1"/>
      <c r="AB16804" s="1"/>
      <c r="AC16804" s="1"/>
      <c r="AJ16804" s="1"/>
      <c r="AK16804" s="1"/>
      <c r="AL16804" s="1"/>
    </row>
    <row r="16805">
      <c r="I16805" s="1"/>
      <c r="J16805" s="1"/>
      <c r="K16805" s="1"/>
      <c r="AA16805" s="1"/>
      <c r="AB16805" s="1"/>
      <c r="AC16805" s="1"/>
      <c r="AJ16805" s="1"/>
      <c r="AK16805" s="1"/>
      <c r="AL16805" s="1"/>
    </row>
    <row r="16806">
      <c r="I16806" s="1"/>
      <c r="J16806" s="1"/>
      <c r="K16806" s="1"/>
      <c r="AA16806" s="1"/>
      <c r="AB16806" s="1"/>
      <c r="AC16806" s="1"/>
      <c r="AJ16806" s="1"/>
      <c r="AK16806" s="1"/>
      <c r="AL16806" s="1"/>
    </row>
    <row r="16807">
      <c r="I16807" s="1"/>
      <c r="J16807" s="1"/>
      <c r="K16807" s="1"/>
      <c r="AA16807" s="1"/>
      <c r="AB16807" s="1"/>
      <c r="AC16807" s="1"/>
      <c r="AJ16807" s="1"/>
      <c r="AK16807" s="1"/>
      <c r="AL16807" s="1"/>
    </row>
    <row r="16808">
      <c r="I16808" s="1"/>
      <c r="J16808" s="1"/>
      <c r="K16808" s="1"/>
      <c r="AA16808" s="1"/>
      <c r="AB16808" s="1"/>
      <c r="AC16808" s="1"/>
      <c r="AJ16808" s="1"/>
      <c r="AK16808" s="1"/>
      <c r="AL16808" s="1"/>
    </row>
    <row r="16809">
      <c r="I16809" s="1"/>
      <c r="J16809" s="1"/>
      <c r="K16809" s="1"/>
      <c r="AA16809" s="1"/>
      <c r="AB16809" s="1"/>
      <c r="AC16809" s="1"/>
      <c r="AJ16809" s="1"/>
      <c r="AK16809" s="1"/>
      <c r="AL16809" s="1"/>
    </row>
    <row r="16810">
      <c r="I16810" s="1"/>
      <c r="J16810" s="1"/>
      <c r="K16810" s="1"/>
      <c r="AA16810" s="1"/>
      <c r="AB16810" s="1"/>
      <c r="AC16810" s="1"/>
      <c r="AJ16810" s="1"/>
      <c r="AK16810" s="1"/>
      <c r="AL16810" s="1"/>
    </row>
    <row r="16811">
      <c r="I16811" s="1"/>
      <c r="J16811" s="1"/>
      <c r="K16811" s="1"/>
      <c r="AA16811" s="1"/>
      <c r="AB16811" s="1"/>
      <c r="AC16811" s="1"/>
      <c r="AJ16811" s="1"/>
      <c r="AK16811" s="1"/>
      <c r="AL16811" s="1"/>
    </row>
    <row r="16812">
      <c r="I16812" s="1"/>
      <c r="J16812" s="1"/>
      <c r="K16812" s="1"/>
      <c r="AA16812" s="1"/>
      <c r="AB16812" s="1"/>
      <c r="AC16812" s="1"/>
      <c r="AJ16812" s="1"/>
      <c r="AK16812" s="1"/>
      <c r="AL16812" s="1"/>
    </row>
    <row r="16813">
      <c r="I16813" s="1"/>
      <c r="J16813" s="1"/>
      <c r="K16813" s="1"/>
      <c r="AA16813" s="1"/>
      <c r="AB16813" s="1"/>
      <c r="AC16813" s="1"/>
      <c r="AJ16813" s="1"/>
      <c r="AK16813" s="1"/>
      <c r="AL16813" s="1"/>
    </row>
    <row r="16814">
      <c r="I16814" s="1"/>
      <c r="J16814" s="1"/>
      <c r="K16814" s="1"/>
      <c r="AA16814" s="1"/>
      <c r="AB16814" s="1"/>
      <c r="AC16814" s="1"/>
      <c r="AJ16814" s="1"/>
      <c r="AK16814" s="1"/>
      <c r="AL16814" s="1"/>
    </row>
    <row r="16815">
      <c r="I16815" s="1"/>
      <c r="J16815" s="1"/>
      <c r="K16815" s="1"/>
      <c r="AA16815" s="1"/>
      <c r="AB16815" s="1"/>
      <c r="AC16815" s="1"/>
      <c r="AJ16815" s="1"/>
      <c r="AK16815" s="1"/>
      <c r="AL16815" s="1"/>
    </row>
    <row r="16816">
      <c r="I16816" s="1"/>
      <c r="J16816" s="1"/>
      <c r="K16816" s="1"/>
      <c r="AA16816" s="1"/>
      <c r="AB16816" s="1"/>
      <c r="AC16816" s="1"/>
      <c r="AJ16816" s="1"/>
      <c r="AK16816" s="1"/>
      <c r="AL16816" s="1"/>
    </row>
    <row r="16817">
      <c r="I16817" s="1"/>
      <c r="J16817" s="1"/>
      <c r="K16817" s="1"/>
      <c r="AA16817" s="1"/>
      <c r="AB16817" s="1"/>
      <c r="AC16817" s="1"/>
      <c r="AJ16817" s="1"/>
      <c r="AK16817" s="1"/>
      <c r="AL16817" s="1"/>
    </row>
    <row r="16818">
      <c r="I16818" s="1"/>
      <c r="J16818" s="1"/>
      <c r="K16818" s="1"/>
      <c r="AA16818" s="1"/>
      <c r="AB16818" s="1"/>
      <c r="AC16818" s="1"/>
      <c r="AJ16818" s="1"/>
      <c r="AK16818" s="1"/>
      <c r="AL16818" s="1"/>
    </row>
    <row r="16819">
      <c r="I16819" s="1"/>
      <c r="J16819" s="1"/>
      <c r="K16819" s="1"/>
      <c r="AA16819" s="1"/>
      <c r="AB16819" s="1"/>
      <c r="AC16819" s="1"/>
      <c r="AJ16819" s="1"/>
      <c r="AK16819" s="1"/>
      <c r="AL16819" s="1"/>
    </row>
    <row r="16820">
      <c r="I16820" s="1"/>
      <c r="J16820" s="1"/>
      <c r="K16820" s="1"/>
      <c r="AA16820" s="1"/>
      <c r="AB16820" s="1"/>
      <c r="AC16820" s="1"/>
      <c r="AJ16820" s="1"/>
      <c r="AK16820" s="1"/>
      <c r="AL16820" s="1"/>
    </row>
    <row r="16821">
      <c r="I16821" s="1"/>
      <c r="J16821" s="1"/>
      <c r="K16821" s="1"/>
      <c r="AA16821" s="1"/>
      <c r="AB16821" s="1"/>
      <c r="AC16821" s="1"/>
      <c r="AJ16821" s="1"/>
      <c r="AK16821" s="1"/>
      <c r="AL16821" s="1"/>
    </row>
    <row r="16822">
      <c r="I16822" s="1"/>
      <c r="J16822" s="1"/>
      <c r="K16822" s="1"/>
      <c r="AA16822" s="1"/>
      <c r="AB16822" s="1"/>
      <c r="AC16822" s="1"/>
      <c r="AJ16822" s="1"/>
      <c r="AK16822" s="1"/>
      <c r="AL16822" s="1"/>
    </row>
    <row r="16823">
      <c r="I16823" s="1"/>
      <c r="J16823" s="1"/>
      <c r="K16823" s="1"/>
      <c r="AA16823" s="1"/>
      <c r="AB16823" s="1"/>
      <c r="AC16823" s="1"/>
      <c r="AJ16823" s="1"/>
      <c r="AK16823" s="1"/>
      <c r="AL16823" s="1"/>
    </row>
    <row r="16824">
      <c r="I16824" s="1"/>
      <c r="J16824" s="1"/>
      <c r="K16824" s="1"/>
      <c r="AA16824" s="1"/>
      <c r="AB16824" s="1"/>
      <c r="AC16824" s="1"/>
      <c r="AJ16824" s="1"/>
      <c r="AK16824" s="1"/>
      <c r="AL16824" s="1"/>
    </row>
    <row r="16825">
      <c r="I16825" s="1"/>
      <c r="J16825" s="1"/>
      <c r="K16825" s="1"/>
      <c r="AA16825" s="1"/>
      <c r="AB16825" s="1"/>
      <c r="AC16825" s="1"/>
      <c r="AJ16825" s="1"/>
      <c r="AK16825" s="1"/>
      <c r="AL16825" s="1"/>
    </row>
    <row r="16826">
      <c r="I16826" s="1"/>
      <c r="J16826" s="1"/>
      <c r="K16826" s="1"/>
      <c r="AA16826" s="1"/>
      <c r="AB16826" s="1"/>
      <c r="AC16826" s="1"/>
      <c r="AJ16826" s="1"/>
      <c r="AK16826" s="1"/>
      <c r="AL16826" s="1"/>
    </row>
    <row r="16827">
      <c r="I16827" s="1"/>
      <c r="J16827" s="1"/>
      <c r="K16827" s="1"/>
      <c r="AA16827" s="1"/>
      <c r="AB16827" s="1"/>
      <c r="AC16827" s="1"/>
      <c r="AJ16827" s="1"/>
      <c r="AK16827" s="1"/>
      <c r="AL16827" s="1"/>
    </row>
    <row r="16828">
      <c r="I16828" s="1"/>
      <c r="J16828" s="1"/>
      <c r="K16828" s="1"/>
      <c r="AA16828" s="1"/>
      <c r="AB16828" s="1"/>
      <c r="AC16828" s="1"/>
      <c r="AJ16828" s="1"/>
      <c r="AK16828" s="1"/>
      <c r="AL16828" s="1"/>
    </row>
    <row r="16829">
      <c r="I16829" s="1"/>
      <c r="J16829" s="1"/>
      <c r="K16829" s="1"/>
      <c r="AA16829" s="1"/>
      <c r="AB16829" s="1"/>
      <c r="AC16829" s="1"/>
      <c r="AJ16829" s="1"/>
      <c r="AK16829" s="1"/>
      <c r="AL16829" s="1"/>
    </row>
    <row r="16830">
      <c r="I16830" s="1"/>
      <c r="J16830" s="1"/>
      <c r="K16830" s="1"/>
      <c r="AA16830" s="1"/>
      <c r="AB16830" s="1"/>
      <c r="AC16830" s="1"/>
      <c r="AJ16830" s="1"/>
      <c r="AK16830" s="1"/>
      <c r="AL16830" s="1"/>
    </row>
    <row r="16831">
      <c r="I16831" s="1"/>
      <c r="J16831" s="1"/>
      <c r="K16831" s="1"/>
      <c r="AA16831" s="1"/>
      <c r="AB16831" s="1"/>
      <c r="AC16831" s="1"/>
      <c r="AJ16831" s="1"/>
      <c r="AK16831" s="1"/>
      <c r="AL16831" s="1"/>
    </row>
    <row r="16832">
      <c r="I16832" s="1"/>
      <c r="J16832" s="1"/>
      <c r="K16832" s="1"/>
      <c r="AA16832" s="1"/>
      <c r="AB16832" s="1"/>
      <c r="AC16832" s="1"/>
      <c r="AJ16832" s="1"/>
      <c r="AK16832" s="1"/>
      <c r="AL16832" s="1"/>
    </row>
    <row r="16833">
      <c r="I16833" s="1"/>
      <c r="J16833" s="1"/>
      <c r="K16833" s="1"/>
      <c r="AA16833" s="1"/>
      <c r="AB16833" s="1"/>
      <c r="AC16833" s="1"/>
      <c r="AJ16833" s="1"/>
      <c r="AK16833" s="1"/>
      <c r="AL16833" s="1"/>
    </row>
    <row r="16834">
      <c r="I16834" s="1"/>
      <c r="J16834" s="1"/>
      <c r="K16834" s="1"/>
      <c r="AA16834" s="1"/>
      <c r="AB16834" s="1"/>
      <c r="AC16834" s="1"/>
      <c r="AJ16834" s="1"/>
      <c r="AK16834" s="1"/>
      <c r="AL16834" s="1"/>
    </row>
    <row r="16835">
      <c r="I16835" s="1"/>
      <c r="J16835" s="1"/>
      <c r="K16835" s="1"/>
      <c r="AA16835" s="1"/>
      <c r="AB16835" s="1"/>
      <c r="AC16835" s="1"/>
      <c r="AJ16835" s="1"/>
      <c r="AK16835" s="1"/>
      <c r="AL16835" s="1"/>
    </row>
    <row r="16836">
      <c r="I16836" s="1"/>
      <c r="J16836" s="1"/>
      <c r="K16836" s="1"/>
      <c r="AA16836" s="1"/>
      <c r="AB16836" s="1"/>
      <c r="AC16836" s="1"/>
      <c r="AJ16836" s="1"/>
      <c r="AK16836" s="1"/>
      <c r="AL16836" s="1"/>
    </row>
    <row r="16837">
      <c r="I16837" s="1"/>
      <c r="J16837" s="1"/>
      <c r="K16837" s="1"/>
      <c r="AA16837" s="1"/>
      <c r="AB16837" s="1"/>
      <c r="AC16837" s="1"/>
      <c r="AJ16837" s="1"/>
      <c r="AK16837" s="1"/>
      <c r="AL16837" s="1"/>
    </row>
    <row r="16838">
      <c r="I16838" s="1"/>
      <c r="J16838" s="1"/>
      <c r="K16838" s="1"/>
      <c r="AA16838" s="1"/>
      <c r="AB16838" s="1"/>
      <c r="AC16838" s="1"/>
      <c r="AJ16838" s="1"/>
      <c r="AK16838" s="1"/>
      <c r="AL16838" s="1"/>
    </row>
    <row r="16839">
      <c r="I16839" s="1"/>
      <c r="J16839" s="1"/>
      <c r="K16839" s="1"/>
      <c r="AA16839" s="1"/>
      <c r="AB16839" s="1"/>
      <c r="AC16839" s="1"/>
      <c r="AJ16839" s="1"/>
      <c r="AK16839" s="1"/>
      <c r="AL16839" s="1"/>
    </row>
    <row r="16840">
      <c r="I16840" s="1"/>
      <c r="J16840" s="1"/>
      <c r="K16840" s="1"/>
      <c r="AA16840" s="1"/>
      <c r="AB16840" s="1"/>
      <c r="AC16840" s="1"/>
      <c r="AJ16840" s="1"/>
      <c r="AK16840" s="1"/>
      <c r="AL16840" s="1"/>
    </row>
    <row r="16841">
      <c r="I16841" s="1"/>
      <c r="J16841" s="1"/>
      <c r="K16841" s="1"/>
      <c r="AA16841" s="1"/>
      <c r="AB16841" s="1"/>
      <c r="AC16841" s="1"/>
      <c r="AJ16841" s="1"/>
      <c r="AK16841" s="1"/>
      <c r="AL16841" s="1"/>
    </row>
    <row r="16842">
      <c r="I16842" s="1"/>
      <c r="J16842" s="1"/>
      <c r="K16842" s="1"/>
      <c r="AA16842" s="1"/>
      <c r="AB16842" s="1"/>
      <c r="AC16842" s="1"/>
      <c r="AJ16842" s="1"/>
      <c r="AK16842" s="1"/>
      <c r="AL16842" s="1"/>
    </row>
    <row r="16843">
      <c r="I16843" s="1"/>
      <c r="J16843" s="1"/>
      <c r="K16843" s="1"/>
      <c r="AA16843" s="1"/>
      <c r="AB16843" s="1"/>
      <c r="AC16843" s="1"/>
      <c r="AJ16843" s="1"/>
      <c r="AK16843" s="1"/>
      <c r="AL16843" s="1"/>
    </row>
    <row r="16844">
      <c r="I16844" s="1"/>
      <c r="J16844" s="1"/>
      <c r="K16844" s="1"/>
      <c r="AA16844" s="1"/>
      <c r="AB16844" s="1"/>
      <c r="AC16844" s="1"/>
      <c r="AJ16844" s="1"/>
      <c r="AK16844" s="1"/>
      <c r="AL16844" s="1"/>
    </row>
    <row r="16845">
      <c r="I16845" s="1"/>
      <c r="J16845" s="1"/>
      <c r="K16845" s="1"/>
      <c r="AA16845" s="1"/>
      <c r="AB16845" s="1"/>
      <c r="AC16845" s="1"/>
      <c r="AJ16845" s="1"/>
      <c r="AK16845" s="1"/>
      <c r="AL16845" s="1"/>
    </row>
    <row r="16846">
      <c r="I16846" s="1"/>
      <c r="J16846" s="1"/>
      <c r="K16846" s="1"/>
      <c r="AA16846" s="1"/>
      <c r="AB16846" s="1"/>
      <c r="AC16846" s="1"/>
      <c r="AJ16846" s="1"/>
      <c r="AK16846" s="1"/>
      <c r="AL16846" s="1"/>
    </row>
    <row r="16847">
      <c r="I16847" s="1"/>
      <c r="J16847" s="1"/>
      <c r="K16847" s="1"/>
      <c r="AA16847" s="1"/>
      <c r="AB16847" s="1"/>
      <c r="AC16847" s="1"/>
      <c r="AJ16847" s="1"/>
      <c r="AK16847" s="1"/>
      <c r="AL16847" s="1"/>
    </row>
    <row r="16848">
      <c r="I16848" s="1"/>
      <c r="J16848" s="1"/>
      <c r="K16848" s="1"/>
      <c r="AA16848" s="1"/>
      <c r="AB16848" s="1"/>
      <c r="AC16848" s="1"/>
      <c r="AJ16848" s="1"/>
      <c r="AK16848" s="1"/>
      <c r="AL16848" s="1"/>
    </row>
    <row r="16849">
      <c r="I16849" s="1"/>
      <c r="J16849" s="1"/>
      <c r="K16849" s="1"/>
      <c r="AA16849" s="1"/>
      <c r="AB16849" s="1"/>
      <c r="AC16849" s="1"/>
      <c r="AJ16849" s="1"/>
      <c r="AK16849" s="1"/>
      <c r="AL16849" s="1"/>
    </row>
    <row r="16850">
      <c r="I16850" s="1"/>
      <c r="J16850" s="1"/>
      <c r="K16850" s="1"/>
      <c r="AA16850" s="1"/>
      <c r="AB16850" s="1"/>
      <c r="AC16850" s="1"/>
      <c r="AJ16850" s="1"/>
      <c r="AK16850" s="1"/>
      <c r="AL16850" s="1"/>
    </row>
    <row r="16851">
      <c r="I16851" s="1"/>
      <c r="J16851" s="1"/>
      <c r="K16851" s="1"/>
      <c r="AA16851" s="1"/>
      <c r="AB16851" s="1"/>
      <c r="AC16851" s="1"/>
      <c r="AJ16851" s="1"/>
      <c r="AK16851" s="1"/>
      <c r="AL16851" s="1"/>
    </row>
    <row r="16852">
      <c r="I16852" s="1"/>
      <c r="J16852" s="1"/>
      <c r="K16852" s="1"/>
      <c r="AA16852" s="1"/>
      <c r="AB16852" s="1"/>
      <c r="AC16852" s="1"/>
      <c r="AJ16852" s="1"/>
      <c r="AK16852" s="1"/>
      <c r="AL16852" s="1"/>
    </row>
    <row r="16853">
      <c r="I16853" s="1"/>
      <c r="J16853" s="1"/>
      <c r="K16853" s="1"/>
      <c r="AA16853" s="1"/>
      <c r="AB16853" s="1"/>
      <c r="AC16853" s="1"/>
      <c r="AJ16853" s="1"/>
      <c r="AK16853" s="1"/>
      <c r="AL16853" s="1"/>
    </row>
    <row r="16854">
      <c r="I16854" s="1"/>
      <c r="J16854" s="1"/>
      <c r="K16854" s="1"/>
      <c r="AA16854" s="1"/>
      <c r="AB16854" s="1"/>
      <c r="AC16854" s="1"/>
      <c r="AJ16854" s="1"/>
      <c r="AK16854" s="1"/>
      <c r="AL16854" s="1"/>
    </row>
    <row r="16855">
      <c r="I16855" s="1"/>
      <c r="J16855" s="1"/>
      <c r="K16855" s="1"/>
      <c r="AA16855" s="1"/>
      <c r="AB16855" s="1"/>
      <c r="AC16855" s="1"/>
      <c r="AJ16855" s="1"/>
      <c r="AK16855" s="1"/>
      <c r="AL16855" s="1"/>
    </row>
    <row r="16856">
      <c r="I16856" s="1"/>
      <c r="J16856" s="1"/>
      <c r="K16856" s="1"/>
      <c r="AA16856" s="1"/>
      <c r="AB16856" s="1"/>
      <c r="AC16856" s="1"/>
      <c r="AJ16856" s="1"/>
      <c r="AK16856" s="1"/>
      <c r="AL16856" s="1"/>
    </row>
    <row r="16857">
      <c r="I16857" s="1"/>
      <c r="J16857" s="1"/>
      <c r="K16857" s="1"/>
      <c r="AA16857" s="1"/>
      <c r="AB16857" s="1"/>
      <c r="AC16857" s="1"/>
      <c r="AJ16857" s="1"/>
      <c r="AK16857" s="1"/>
      <c r="AL16857" s="1"/>
    </row>
    <row r="16858">
      <c r="I16858" s="1"/>
      <c r="J16858" s="1"/>
      <c r="K16858" s="1"/>
      <c r="AA16858" s="1"/>
      <c r="AB16858" s="1"/>
      <c r="AC16858" s="1"/>
      <c r="AJ16858" s="1"/>
      <c r="AK16858" s="1"/>
      <c r="AL16858" s="1"/>
    </row>
    <row r="16859">
      <c r="I16859" s="1"/>
      <c r="J16859" s="1"/>
      <c r="K16859" s="1"/>
      <c r="AA16859" s="1"/>
      <c r="AB16859" s="1"/>
      <c r="AC16859" s="1"/>
      <c r="AJ16859" s="1"/>
      <c r="AK16859" s="1"/>
      <c r="AL16859" s="1"/>
    </row>
    <row r="16860">
      <c r="I16860" s="1"/>
      <c r="J16860" s="1"/>
      <c r="K16860" s="1"/>
      <c r="AA16860" s="1"/>
      <c r="AB16860" s="1"/>
      <c r="AC16860" s="1"/>
      <c r="AJ16860" s="1"/>
      <c r="AK16860" s="1"/>
      <c r="AL16860" s="1"/>
    </row>
    <row r="16861">
      <c r="I16861" s="1"/>
      <c r="J16861" s="1"/>
      <c r="K16861" s="1"/>
      <c r="AA16861" s="1"/>
      <c r="AB16861" s="1"/>
      <c r="AC16861" s="1"/>
      <c r="AJ16861" s="1"/>
      <c r="AK16861" s="1"/>
      <c r="AL16861" s="1"/>
    </row>
    <row r="16862">
      <c r="I16862" s="1"/>
      <c r="J16862" s="1"/>
      <c r="K16862" s="1"/>
      <c r="AA16862" s="1"/>
      <c r="AB16862" s="1"/>
      <c r="AC16862" s="1"/>
      <c r="AJ16862" s="1"/>
      <c r="AK16862" s="1"/>
      <c r="AL16862" s="1"/>
    </row>
    <row r="16863">
      <c r="I16863" s="1"/>
      <c r="J16863" s="1"/>
      <c r="K16863" s="1"/>
      <c r="AA16863" s="1"/>
      <c r="AB16863" s="1"/>
      <c r="AC16863" s="1"/>
      <c r="AJ16863" s="1"/>
      <c r="AK16863" s="1"/>
      <c r="AL16863" s="1"/>
    </row>
    <row r="16864">
      <c r="I16864" s="1"/>
      <c r="J16864" s="1"/>
      <c r="K16864" s="1"/>
      <c r="AA16864" s="1"/>
      <c r="AB16864" s="1"/>
      <c r="AC16864" s="1"/>
      <c r="AJ16864" s="1"/>
      <c r="AK16864" s="1"/>
      <c r="AL16864" s="1"/>
    </row>
    <row r="16865">
      <c r="I16865" s="1"/>
      <c r="J16865" s="1"/>
      <c r="K16865" s="1"/>
      <c r="AA16865" s="1"/>
      <c r="AB16865" s="1"/>
      <c r="AC16865" s="1"/>
      <c r="AJ16865" s="1"/>
      <c r="AK16865" s="1"/>
      <c r="AL16865" s="1"/>
    </row>
    <row r="16866">
      <c r="I16866" s="1"/>
      <c r="J16866" s="1"/>
      <c r="K16866" s="1"/>
      <c r="AA16866" s="1"/>
      <c r="AB16866" s="1"/>
      <c r="AC16866" s="1"/>
      <c r="AJ16866" s="1"/>
      <c r="AK16866" s="1"/>
      <c r="AL16866" s="1"/>
    </row>
    <row r="16867">
      <c r="I16867" s="1"/>
      <c r="J16867" s="1"/>
      <c r="K16867" s="1"/>
      <c r="AA16867" s="1"/>
      <c r="AB16867" s="1"/>
      <c r="AC16867" s="1"/>
      <c r="AJ16867" s="1"/>
      <c r="AK16867" s="1"/>
      <c r="AL16867" s="1"/>
    </row>
    <row r="16868">
      <c r="I16868" s="1"/>
      <c r="J16868" s="1"/>
      <c r="K16868" s="1"/>
      <c r="AA16868" s="1"/>
      <c r="AB16868" s="1"/>
      <c r="AC16868" s="1"/>
      <c r="AJ16868" s="1"/>
      <c r="AK16868" s="1"/>
      <c r="AL16868" s="1"/>
    </row>
    <row r="16869">
      <c r="I16869" s="1"/>
      <c r="J16869" s="1"/>
      <c r="K16869" s="1"/>
      <c r="AA16869" s="1"/>
      <c r="AB16869" s="1"/>
      <c r="AC16869" s="1"/>
      <c r="AJ16869" s="1"/>
      <c r="AK16869" s="1"/>
      <c r="AL16869" s="1"/>
    </row>
    <row r="16870">
      <c r="I16870" s="1"/>
      <c r="J16870" s="1"/>
      <c r="K16870" s="1"/>
      <c r="AA16870" s="1"/>
      <c r="AB16870" s="1"/>
      <c r="AC16870" s="1"/>
      <c r="AJ16870" s="1"/>
      <c r="AK16870" s="1"/>
      <c r="AL16870" s="1"/>
    </row>
    <row r="16871">
      <c r="I16871" s="1"/>
      <c r="J16871" s="1"/>
      <c r="K16871" s="1"/>
      <c r="AA16871" s="1"/>
      <c r="AB16871" s="1"/>
      <c r="AC16871" s="1"/>
      <c r="AJ16871" s="1"/>
      <c r="AK16871" s="1"/>
      <c r="AL16871" s="1"/>
    </row>
    <row r="16872">
      <c r="I16872" s="1"/>
      <c r="J16872" s="1"/>
      <c r="K16872" s="1"/>
      <c r="AA16872" s="1"/>
      <c r="AB16872" s="1"/>
      <c r="AC16872" s="1"/>
      <c r="AJ16872" s="1"/>
      <c r="AK16872" s="1"/>
      <c r="AL16872" s="1"/>
    </row>
    <row r="16873">
      <c r="I16873" s="1"/>
      <c r="J16873" s="1"/>
      <c r="K16873" s="1"/>
      <c r="AA16873" s="1"/>
      <c r="AB16873" s="1"/>
      <c r="AC16873" s="1"/>
      <c r="AJ16873" s="1"/>
      <c r="AK16873" s="1"/>
      <c r="AL16873" s="1"/>
    </row>
    <row r="16874">
      <c r="I16874" s="1"/>
      <c r="J16874" s="1"/>
      <c r="K16874" s="1"/>
      <c r="AA16874" s="1"/>
      <c r="AB16874" s="1"/>
      <c r="AC16874" s="1"/>
      <c r="AJ16874" s="1"/>
      <c r="AK16874" s="1"/>
      <c r="AL16874" s="1"/>
    </row>
    <row r="16875">
      <c r="I16875" s="1"/>
      <c r="J16875" s="1"/>
      <c r="K16875" s="1"/>
      <c r="AA16875" s="1"/>
      <c r="AB16875" s="1"/>
      <c r="AC16875" s="1"/>
      <c r="AJ16875" s="1"/>
      <c r="AK16875" s="1"/>
      <c r="AL16875" s="1"/>
    </row>
    <row r="16876">
      <c r="I16876" s="1"/>
      <c r="J16876" s="1"/>
      <c r="K16876" s="1"/>
      <c r="AA16876" s="1"/>
      <c r="AB16876" s="1"/>
      <c r="AC16876" s="1"/>
      <c r="AJ16876" s="1"/>
      <c r="AK16876" s="1"/>
      <c r="AL16876" s="1"/>
    </row>
    <row r="16877">
      <c r="I16877" s="1"/>
      <c r="J16877" s="1"/>
      <c r="K16877" s="1"/>
      <c r="AA16877" s="1"/>
      <c r="AB16877" s="1"/>
      <c r="AC16877" s="1"/>
      <c r="AJ16877" s="1"/>
      <c r="AK16877" s="1"/>
      <c r="AL16877" s="1"/>
    </row>
    <row r="16878">
      <c r="I16878" s="1"/>
      <c r="J16878" s="1"/>
      <c r="K16878" s="1"/>
      <c r="AA16878" s="1"/>
      <c r="AB16878" s="1"/>
      <c r="AC16878" s="1"/>
      <c r="AJ16878" s="1"/>
      <c r="AK16878" s="1"/>
      <c r="AL16878" s="1"/>
    </row>
    <row r="16879">
      <c r="I16879" s="1"/>
      <c r="J16879" s="1"/>
      <c r="K16879" s="1"/>
      <c r="AA16879" s="1"/>
      <c r="AB16879" s="1"/>
      <c r="AC16879" s="1"/>
      <c r="AJ16879" s="1"/>
      <c r="AK16879" s="1"/>
      <c r="AL16879" s="1"/>
    </row>
    <row r="16880">
      <c r="I16880" s="1"/>
      <c r="J16880" s="1"/>
      <c r="K16880" s="1"/>
      <c r="AA16880" s="1"/>
      <c r="AB16880" s="1"/>
      <c r="AC16880" s="1"/>
      <c r="AJ16880" s="1"/>
      <c r="AK16880" s="1"/>
      <c r="AL16880" s="1"/>
    </row>
    <row r="16881">
      <c r="I16881" s="1"/>
      <c r="J16881" s="1"/>
      <c r="K16881" s="1"/>
      <c r="AA16881" s="1"/>
      <c r="AB16881" s="1"/>
      <c r="AC16881" s="1"/>
      <c r="AJ16881" s="1"/>
      <c r="AK16881" s="1"/>
      <c r="AL16881" s="1"/>
    </row>
    <row r="16882">
      <c r="I16882" s="1"/>
      <c r="J16882" s="1"/>
      <c r="K16882" s="1"/>
      <c r="AA16882" s="1"/>
      <c r="AB16882" s="1"/>
      <c r="AC16882" s="1"/>
      <c r="AJ16882" s="1"/>
      <c r="AK16882" s="1"/>
      <c r="AL16882" s="1"/>
    </row>
    <row r="16883">
      <c r="I16883" s="1"/>
      <c r="J16883" s="1"/>
      <c r="K16883" s="1"/>
      <c r="AA16883" s="1"/>
      <c r="AB16883" s="1"/>
      <c r="AC16883" s="1"/>
      <c r="AJ16883" s="1"/>
      <c r="AK16883" s="1"/>
      <c r="AL16883" s="1"/>
    </row>
    <row r="16884">
      <c r="I16884" s="1"/>
      <c r="J16884" s="1"/>
      <c r="K16884" s="1"/>
      <c r="AA16884" s="1"/>
      <c r="AB16884" s="1"/>
      <c r="AC16884" s="1"/>
      <c r="AJ16884" s="1"/>
      <c r="AK16884" s="1"/>
      <c r="AL16884" s="1"/>
    </row>
    <row r="16885">
      <c r="I16885" s="1"/>
      <c r="J16885" s="1"/>
      <c r="K16885" s="1"/>
      <c r="AA16885" s="1"/>
      <c r="AB16885" s="1"/>
      <c r="AC16885" s="1"/>
      <c r="AJ16885" s="1"/>
      <c r="AK16885" s="1"/>
      <c r="AL16885" s="1"/>
    </row>
    <row r="16886">
      <c r="I16886" s="1"/>
      <c r="J16886" s="1"/>
      <c r="K16886" s="1"/>
      <c r="AA16886" s="1"/>
      <c r="AB16886" s="1"/>
      <c r="AC16886" s="1"/>
      <c r="AJ16886" s="1"/>
      <c r="AK16886" s="1"/>
      <c r="AL16886" s="1"/>
    </row>
    <row r="16887">
      <c r="I16887" s="1"/>
      <c r="J16887" s="1"/>
      <c r="K16887" s="1"/>
      <c r="AA16887" s="1"/>
      <c r="AB16887" s="1"/>
      <c r="AC16887" s="1"/>
      <c r="AJ16887" s="1"/>
      <c r="AK16887" s="1"/>
      <c r="AL16887" s="1"/>
    </row>
    <row r="16888">
      <c r="I16888" s="1"/>
      <c r="J16888" s="1"/>
      <c r="K16888" s="1"/>
      <c r="AA16888" s="1"/>
      <c r="AB16888" s="1"/>
      <c r="AC16888" s="1"/>
      <c r="AJ16888" s="1"/>
      <c r="AK16888" s="1"/>
      <c r="AL16888" s="1"/>
    </row>
    <row r="16889">
      <c r="I16889" s="1"/>
      <c r="J16889" s="1"/>
      <c r="K16889" s="1"/>
      <c r="AA16889" s="1"/>
      <c r="AB16889" s="1"/>
      <c r="AC16889" s="1"/>
      <c r="AJ16889" s="1"/>
      <c r="AK16889" s="1"/>
      <c r="AL16889" s="1"/>
    </row>
    <row r="16890">
      <c r="I16890" s="1"/>
      <c r="J16890" s="1"/>
      <c r="K16890" s="1"/>
      <c r="AA16890" s="1"/>
      <c r="AB16890" s="1"/>
      <c r="AC16890" s="1"/>
      <c r="AJ16890" s="1"/>
      <c r="AK16890" s="1"/>
      <c r="AL16890" s="1"/>
    </row>
    <row r="16891">
      <c r="I16891" s="1"/>
      <c r="J16891" s="1"/>
      <c r="K16891" s="1"/>
      <c r="AA16891" s="1"/>
      <c r="AB16891" s="1"/>
      <c r="AC16891" s="1"/>
      <c r="AJ16891" s="1"/>
      <c r="AK16891" s="1"/>
      <c r="AL16891" s="1"/>
    </row>
    <row r="16892">
      <c r="I16892" s="1"/>
      <c r="J16892" s="1"/>
      <c r="K16892" s="1"/>
      <c r="AA16892" s="1"/>
      <c r="AB16892" s="1"/>
      <c r="AC16892" s="1"/>
      <c r="AJ16892" s="1"/>
      <c r="AK16892" s="1"/>
      <c r="AL16892" s="1"/>
    </row>
    <row r="16893">
      <c r="I16893" s="1"/>
      <c r="J16893" s="1"/>
      <c r="K16893" s="1"/>
      <c r="AA16893" s="1"/>
      <c r="AB16893" s="1"/>
      <c r="AC16893" s="1"/>
      <c r="AJ16893" s="1"/>
      <c r="AK16893" s="1"/>
      <c r="AL16893" s="1"/>
    </row>
    <row r="16894">
      <c r="I16894" s="1"/>
      <c r="J16894" s="1"/>
      <c r="K16894" s="1"/>
      <c r="AA16894" s="1"/>
      <c r="AB16894" s="1"/>
      <c r="AC16894" s="1"/>
      <c r="AJ16894" s="1"/>
      <c r="AK16894" s="1"/>
      <c r="AL16894" s="1"/>
    </row>
    <row r="16895">
      <c r="I16895" s="1"/>
      <c r="J16895" s="1"/>
      <c r="K16895" s="1"/>
      <c r="AA16895" s="1"/>
      <c r="AB16895" s="1"/>
      <c r="AC16895" s="1"/>
      <c r="AJ16895" s="1"/>
      <c r="AK16895" s="1"/>
      <c r="AL16895" s="1"/>
    </row>
    <row r="16896">
      <c r="I16896" s="1"/>
      <c r="J16896" s="1"/>
      <c r="K16896" s="1"/>
      <c r="AA16896" s="1"/>
      <c r="AB16896" s="1"/>
      <c r="AC16896" s="1"/>
      <c r="AJ16896" s="1"/>
      <c r="AK16896" s="1"/>
      <c r="AL16896" s="1"/>
    </row>
    <row r="16897">
      <c r="I16897" s="1"/>
      <c r="J16897" s="1"/>
      <c r="K16897" s="1"/>
      <c r="AA16897" s="1"/>
      <c r="AB16897" s="1"/>
      <c r="AC16897" s="1"/>
      <c r="AJ16897" s="1"/>
      <c r="AK16897" s="1"/>
      <c r="AL16897" s="1"/>
    </row>
    <row r="16898">
      <c r="I16898" s="1"/>
      <c r="J16898" s="1"/>
      <c r="K16898" s="1"/>
      <c r="AA16898" s="1"/>
      <c r="AB16898" s="1"/>
      <c r="AC16898" s="1"/>
      <c r="AJ16898" s="1"/>
      <c r="AK16898" s="1"/>
      <c r="AL16898" s="1"/>
    </row>
    <row r="16899">
      <c r="I16899" s="1"/>
      <c r="J16899" s="1"/>
      <c r="K16899" s="1"/>
      <c r="AA16899" s="1"/>
      <c r="AB16899" s="1"/>
      <c r="AC16899" s="1"/>
      <c r="AJ16899" s="1"/>
      <c r="AK16899" s="1"/>
      <c r="AL16899" s="1"/>
    </row>
    <row r="16900">
      <c r="I16900" s="1"/>
      <c r="J16900" s="1"/>
      <c r="K16900" s="1"/>
      <c r="AA16900" s="1"/>
      <c r="AB16900" s="1"/>
      <c r="AC16900" s="1"/>
      <c r="AJ16900" s="1"/>
      <c r="AK16900" s="1"/>
      <c r="AL16900" s="1"/>
    </row>
    <row r="16901">
      <c r="I16901" s="1"/>
      <c r="J16901" s="1"/>
      <c r="K16901" s="1"/>
      <c r="AA16901" s="1"/>
      <c r="AB16901" s="1"/>
      <c r="AC16901" s="1"/>
      <c r="AJ16901" s="1"/>
      <c r="AK16901" s="1"/>
      <c r="AL16901" s="1"/>
    </row>
    <row r="16902">
      <c r="I16902" s="1"/>
      <c r="J16902" s="1"/>
      <c r="K16902" s="1"/>
      <c r="AA16902" s="1"/>
      <c r="AB16902" s="1"/>
      <c r="AC16902" s="1"/>
      <c r="AJ16902" s="1"/>
      <c r="AK16902" s="1"/>
      <c r="AL16902" s="1"/>
    </row>
    <row r="16903">
      <c r="I16903" s="1"/>
      <c r="J16903" s="1"/>
      <c r="K16903" s="1"/>
      <c r="AA16903" s="1"/>
      <c r="AB16903" s="1"/>
      <c r="AC16903" s="1"/>
      <c r="AJ16903" s="1"/>
      <c r="AK16903" s="1"/>
      <c r="AL16903" s="1"/>
    </row>
    <row r="16904">
      <c r="I16904" s="1"/>
      <c r="J16904" s="1"/>
      <c r="K16904" s="1"/>
      <c r="AA16904" s="1"/>
      <c r="AB16904" s="1"/>
      <c r="AC16904" s="1"/>
      <c r="AJ16904" s="1"/>
      <c r="AK16904" s="1"/>
      <c r="AL16904" s="1"/>
    </row>
    <row r="16905">
      <c r="I16905" s="1"/>
      <c r="J16905" s="1"/>
      <c r="K16905" s="1"/>
      <c r="AA16905" s="1"/>
      <c r="AB16905" s="1"/>
      <c r="AC16905" s="1"/>
      <c r="AJ16905" s="1"/>
      <c r="AK16905" s="1"/>
      <c r="AL16905" s="1"/>
    </row>
    <row r="16906">
      <c r="I16906" s="1"/>
      <c r="J16906" s="1"/>
      <c r="K16906" s="1"/>
      <c r="AA16906" s="1"/>
      <c r="AB16906" s="1"/>
      <c r="AC16906" s="1"/>
      <c r="AJ16906" s="1"/>
      <c r="AK16906" s="1"/>
      <c r="AL16906" s="1"/>
    </row>
    <row r="16907">
      <c r="I16907" s="1"/>
      <c r="J16907" s="1"/>
      <c r="K16907" s="1"/>
      <c r="AA16907" s="1"/>
      <c r="AB16907" s="1"/>
      <c r="AC16907" s="1"/>
      <c r="AJ16907" s="1"/>
      <c r="AK16907" s="1"/>
      <c r="AL16907" s="1"/>
    </row>
    <row r="16908">
      <c r="I16908" s="1"/>
      <c r="J16908" s="1"/>
      <c r="K16908" s="1"/>
      <c r="AA16908" s="1"/>
      <c r="AB16908" s="1"/>
      <c r="AC16908" s="1"/>
      <c r="AJ16908" s="1"/>
      <c r="AK16908" s="1"/>
      <c r="AL16908" s="1"/>
    </row>
    <row r="16909">
      <c r="I16909" s="1"/>
      <c r="J16909" s="1"/>
      <c r="K16909" s="1"/>
      <c r="AA16909" s="1"/>
      <c r="AB16909" s="1"/>
      <c r="AC16909" s="1"/>
      <c r="AJ16909" s="1"/>
      <c r="AK16909" s="1"/>
      <c r="AL16909" s="1"/>
    </row>
    <row r="16910">
      <c r="I16910" s="1"/>
      <c r="J16910" s="1"/>
      <c r="K16910" s="1"/>
      <c r="AA16910" s="1"/>
      <c r="AB16910" s="1"/>
      <c r="AC16910" s="1"/>
      <c r="AJ16910" s="1"/>
      <c r="AK16910" s="1"/>
      <c r="AL16910" s="1"/>
    </row>
    <row r="16911">
      <c r="I16911" s="1"/>
      <c r="J16911" s="1"/>
      <c r="K16911" s="1"/>
      <c r="AA16911" s="1"/>
      <c r="AB16911" s="1"/>
      <c r="AC16911" s="1"/>
      <c r="AJ16911" s="1"/>
      <c r="AK16911" s="1"/>
      <c r="AL16911" s="1"/>
    </row>
    <row r="16912">
      <c r="I16912" s="1"/>
      <c r="J16912" s="1"/>
      <c r="K16912" s="1"/>
      <c r="AA16912" s="1"/>
      <c r="AB16912" s="1"/>
      <c r="AC16912" s="1"/>
      <c r="AJ16912" s="1"/>
      <c r="AK16912" s="1"/>
      <c r="AL16912" s="1"/>
    </row>
    <row r="16913">
      <c r="I16913" s="1"/>
      <c r="J16913" s="1"/>
      <c r="K16913" s="1"/>
      <c r="AA16913" s="1"/>
      <c r="AB16913" s="1"/>
      <c r="AC16913" s="1"/>
      <c r="AJ16913" s="1"/>
      <c r="AK16913" s="1"/>
      <c r="AL16913" s="1"/>
    </row>
    <row r="16914">
      <c r="I16914" s="1"/>
      <c r="J16914" s="1"/>
      <c r="K16914" s="1"/>
      <c r="AA16914" s="1"/>
      <c r="AB16914" s="1"/>
      <c r="AC16914" s="1"/>
      <c r="AJ16914" s="1"/>
      <c r="AK16914" s="1"/>
      <c r="AL16914" s="1"/>
    </row>
    <row r="16915">
      <c r="I16915" s="1"/>
      <c r="J16915" s="1"/>
      <c r="K16915" s="1"/>
      <c r="AA16915" s="1"/>
      <c r="AB16915" s="1"/>
      <c r="AC16915" s="1"/>
      <c r="AJ16915" s="1"/>
      <c r="AK16915" s="1"/>
      <c r="AL16915" s="1"/>
    </row>
    <row r="16916">
      <c r="I16916" s="1"/>
      <c r="J16916" s="1"/>
      <c r="K16916" s="1"/>
      <c r="AA16916" s="1"/>
      <c r="AB16916" s="1"/>
      <c r="AC16916" s="1"/>
      <c r="AJ16916" s="1"/>
      <c r="AK16916" s="1"/>
      <c r="AL16916" s="1"/>
    </row>
    <row r="16917">
      <c r="I16917" s="1"/>
      <c r="J16917" s="1"/>
      <c r="K16917" s="1"/>
      <c r="AA16917" s="1"/>
      <c r="AB16917" s="1"/>
      <c r="AC16917" s="1"/>
      <c r="AJ16917" s="1"/>
      <c r="AK16917" s="1"/>
      <c r="AL16917" s="1"/>
    </row>
    <row r="16918">
      <c r="I16918" s="1"/>
      <c r="J16918" s="1"/>
      <c r="K16918" s="1"/>
      <c r="AA16918" s="1"/>
      <c r="AB16918" s="1"/>
      <c r="AC16918" s="1"/>
      <c r="AJ16918" s="1"/>
      <c r="AK16918" s="1"/>
      <c r="AL16918" s="1"/>
    </row>
    <row r="16919">
      <c r="I16919" s="1"/>
      <c r="J16919" s="1"/>
      <c r="K16919" s="1"/>
      <c r="AA16919" s="1"/>
      <c r="AB16919" s="1"/>
      <c r="AC16919" s="1"/>
      <c r="AJ16919" s="1"/>
      <c r="AK16919" s="1"/>
      <c r="AL16919" s="1"/>
    </row>
    <row r="16920">
      <c r="I16920" s="1"/>
      <c r="J16920" s="1"/>
      <c r="K16920" s="1"/>
      <c r="AA16920" s="1"/>
      <c r="AB16920" s="1"/>
      <c r="AC16920" s="1"/>
      <c r="AJ16920" s="1"/>
      <c r="AK16920" s="1"/>
      <c r="AL16920" s="1"/>
    </row>
    <row r="16921">
      <c r="I16921" s="1"/>
      <c r="J16921" s="1"/>
      <c r="K16921" s="1"/>
      <c r="AA16921" s="1"/>
      <c r="AB16921" s="1"/>
      <c r="AC16921" s="1"/>
      <c r="AJ16921" s="1"/>
      <c r="AK16921" s="1"/>
      <c r="AL16921" s="1"/>
    </row>
    <row r="16922">
      <c r="I16922" s="1"/>
      <c r="J16922" s="1"/>
      <c r="K16922" s="1"/>
      <c r="AA16922" s="1"/>
      <c r="AB16922" s="1"/>
      <c r="AC16922" s="1"/>
      <c r="AJ16922" s="1"/>
      <c r="AK16922" s="1"/>
      <c r="AL16922" s="1"/>
    </row>
    <row r="16923">
      <c r="I16923" s="1"/>
      <c r="J16923" s="1"/>
      <c r="K16923" s="1"/>
      <c r="AA16923" s="1"/>
      <c r="AB16923" s="1"/>
      <c r="AC16923" s="1"/>
      <c r="AJ16923" s="1"/>
      <c r="AK16923" s="1"/>
      <c r="AL16923" s="1"/>
    </row>
    <row r="16924">
      <c r="I16924" s="1"/>
      <c r="J16924" s="1"/>
      <c r="K16924" s="1"/>
      <c r="AA16924" s="1"/>
      <c r="AB16924" s="1"/>
      <c r="AC16924" s="1"/>
      <c r="AJ16924" s="1"/>
      <c r="AK16924" s="1"/>
      <c r="AL16924" s="1"/>
    </row>
    <row r="16925">
      <c r="I16925" s="1"/>
      <c r="J16925" s="1"/>
      <c r="K16925" s="1"/>
      <c r="AA16925" s="1"/>
      <c r="AB16925" s="1"/>
      <c r="AC16925" s="1"/>
      <c r="AJ16925" s="1"/>
      <c r="AK16925" s="1"/>
      <c r="AL16925" s="1"/>
    </row>
    <row r="16926">
      <c r="I16926" s="1"/>
      <c r="J16926" s="1"/>
      <c r="K16926" s="1"/>
      <c r="AA16926" s="1"/>
      <c r="AB16926" s="1"/>
      <c r="AC16926" s="1"/>
      <c r="AJ16926" s="1"/>
      <c r="AK16926" s="1"/>
      <c r="AL16926" s="1"/>
    </row>
    <row r="16927">
      <c r="I16927" s="1"/>
      <c r="J16927" s="1"/>
      <c r="K16927" s="1"/>
      <c r="AA16927" s="1"/>
      <c r="AB16927" s="1"/>
      <c r="AC16927" s="1"/>
      <c r="AJ16927" s="1"/>
      <c r="AK16927" s="1"/>
      <c r="AL16927" s="1"/>
    </row>
    <row r="16928">
      <c r="I16928" s="1"/>
      <c r="J16928" s="1"/>
      <c r="K16928" s="1"/>
      <c r="AA16928" s="1"/>
      <c r="AB16928" s="1"/>
      <c r="AC16928" s="1"/>
      <c r="AJ16928" s="1"/>
      <c r="AK16928" s="1"/>
      <c r="AL16928" s="1"/>
    </row>
    <row r="16929">
      <c r="I16929" s="1"/>
      <c r="J16929" s="1"/>
      <c r="K16929" s="1"/>
      <c r="AA16929" s="1"/>
      <c r="AB16929" s="1"/>
      <c r="AC16929" s="1"/>
      <c r="AJ16929" s="1"/>
      <c r="AK16929" s="1"/>
      <c r="AL16929" s="1"/>
    </row>
    <row r="16930">
      <c r="I16930" s="1"/>
      <c r="J16930" s="1"/>
      <c r="K16930" s="1"/>
      <c r="AA16930" s="1"/>
      <c r="AB16930" s="1"/>
      <c r="AC16930" s="1"/>
      <c r="AJ16930" s="1"/>
      <c r="AK16930" s="1"/>
      <c r="AL16930" s="1"/>
    </row>
    <row r="16931">
      <c r="I16931" s="1"/>
      <c r="J16931" s="1"/>
      <c r="K16931" s="1"/>
      <c r="AA16931" s="1"/>
      <c r="AB16931" s="1"/>
      <c r="AC16931" s="1"/>
      <c r="AJ16931" s="1"/>
      <c r="AK16931" s="1"/>
      <c r="AL16931" s="1"/>
    </row>
    <row r="16932">
      <c r="I16932" s="1"/>
      <c r="J16932" s="1"/>
      <c r="K16932" s="1"/>
      <c r="AA16932" s="1"/>
      <c r="AB16932" s="1"/>
      <c r="AC16932" s="1"/>
      <c r="AJ16932" s="1"/>
      <c r="AK16932" s="1"/>
      <c r="AL16932" s="1"/>
    </row>
    <row r="16933">
      <c r="I16933" s="1"/>
      <c r="J16933" s="1"/>
      <c r="K16933" s="1"/>
      <c r="AA16933" s="1"/>
      <c r="AB16933" s="1"/>
      <c r="AC16933" s="1"/>
      <c r="AJ16933" s="1"/>
      <c r="AK16933" s="1"/>
      <c r="AL16933" s="1"/>
    </row>
    <row r="16934">
      <c r="I16934" s="1"/>
      <c r="J16934" s="1"/>
      <c r="K16934" s="1"/>
      <c r="AA16934" s="1"/>
      <c r="AB16934" s="1"/>
      <c r="AC16934" s="1"/>
      <c r="AJ16934" s="1"/>
      <c r="AK16934" s="1"/>
      <c r="AL16934" s="1"/>
    </row>
    <row r="16935">
      <c r="I16935" s="1"/>
      <c r="J16935" s="1"/>
      <c r="K16935" s="1"/>
      <c r="AA16935" s="1"/>
      <c r="AB16935" s="1"/>
      <c r="AC16935" s="1"/>
      <c r="AJ16935" s="1"/>
      <c r="AK16935" s="1"/>
      <c r="AL16935" s="1"/>
    </row>
    <row r="16936">
      <c r="I16936" s="1"/>
      <c r="J16936" s="1"/>
      <c r="K16936" s="1"/>
      <c r="AA16936" s="1"/>
      <c r="AB16936" s="1"/>
      <c r="AC16936" s="1"/>
      <c r="AJ16936" s="1"/>
      <c r="AK16936" s="1"/>
      <c r="AL16936" s="1"/>
    </row>
    <row r="16937">
      <c r="I16937" s="1"/>
      <c r="J16937" s="1"/>
      <c r="K16937" s="1"/>
      <c r="AA16937" s="1"/>
      <c r="AB16937" s="1"/>
      <c r="AC16937" s="1"/>
      <c r="AJ16937" s="1"/>
      <c r="AK16937" s="1"/>
      <c r="AL16937" s="1"/>
    </row>
    <row r="16938">
      <c r="I16938" s="1"/>
      <c r="J16938" s="1"/>
      <c r="K16938" s="1"/>
      <c r="AA16938" s="1"/>
      <c r="AB16938" s="1"/>
      <c r="AC16938" s="1"/>
      <c r="AJ16938" s="1"/>
      <c r="AK16938" s="1"/>
      <c r="AL16938" s="1"/>
    </row>
    <row r="16939">
      <c r="I16939" s="1"/>
      <c r="J16939" s="1"/>
      <c r="K16939" s="1"/>
      <c r="AA16939" s="1"/>
      <c r="AB16939" s="1"/>
      <c r="AC16939" s="1"/>
      <c r="AJ16939" s="1"/>
      <c r="AK16939" s="1"/>
      <c r="AL16939" s="1"/>
    </row>
    <row r="16940">
      <c r="I16940" s="1"/>
      <c r="J16940" s="1"/>
      <c r="K16940" s="1"/>
      <c r="AA16940" s="1"/>
      <c r="AB16940" s="1"/>
      <c r="AC16940" s="1"/>
      <c r="AJ16940" s="1"/>
      <c r="AK16940" s="1"/>
      <c r="AL16940" s="1"/>
    </row>
    <row r="16941">
      <c r="I16941" s="1"/>
      <c r="J16941" s="1"/>
      <c r="K16941" s="1"/>
      <c r="AA16941" s="1"/>
      <c r="AB16941" s="1"/>
      <c r="AC16941" s="1"/>
      <c r="AJ16941" s="1"/>
      <c r="AK16941" s="1"/>
      <c r="AL16941" s="1"/>
    </row>
    <row r="16942">
      <c r="I16942" s="1"/>
      <c r="J16942" s="1"/>
      <c r="K16942" s="1"/>
      <c r="AA16942" s="1"/>
      <c r="AB16942" s="1"/>
      <c r="AC16942" s="1"/>
      <c r="AJ16942" s="1"/>
      <c r="AK16942" s="1"/>
      <c r="AL16942" s="1"/>
    </row>
    <row r="16943">
      <c r="I16943" s="1"/>
      <c r="J16943" s="1"/>
      <c r="K16943" s="1"/>
      <c r="AA16943" s="1"/>
      <c r="AB16943" s="1"/>
      <c r="AC16943" s="1"/>
      <c r="AJ16943" s="1"/>
      <c r="AK16943" s="1"/>
      <c r="AL16943" s="1"/>
    </row>
    <row r="16944">
      <c r="I16944" s="1"/>
      <c r="J16944" s="1"/>
      <c r="K16944" s="1"/>
      <c r="AA16944" s="1"/>
      <c r="AB16944" s="1"/>
      <c r="AC16944" s="1"/>
      <c r="AJ16944" s="1"/>
      <c r="AK16944" s="1"/>
      <c r="AL16944" s="1"/>
    </row>
    <row r="16945">
      <c r="I16945" s="1"/>
      <c r="J16945" s="1"/>
      <c r="K16945" s="1"/>
      <c r="AA16945" s="1"/>
      <c r="AB16945" s="1"/>
      <c r="AC16945" s="1"/>
      <c r="AJ16945" s="1"/>
      <c r="AK16945" s="1"/>
      <c r="AL16945" s="1"/>
    </row>
    <row r="16946">
      <c r="I16946" s="1"/>
      <c r="J16946" s="1"/>
      <c r="K16946" s="1"/>
      <c r="AA16946" s="1"/>
      <c r="AB16946" s="1"/>
      <c r="AC16946" s="1"/>
      <c r="AJ16946" s="1"/>
      <c r="AK16946" s="1"/>
      <c r="AL16946" s="1"/>
    </row>
    <row r="16947">
      <c r="I16947" s="1"/>
      <c r="J16947" s="1"/>
      <c r="K16947" s="1"/>
      <c r="AA16947" s="1"/>
      <c r="AB16947" s="1"/>
      <c r="AC16947" s="1"/>
      <c r="AJ16947" s="1"/>
      <c r="AK16947" s="1"/>
      <c r="AL16947" s="1"/>
    </row>
    <row r="16948">
      <c r="I16948" s="1"/>
      <c r="J16948" s="1"/>
      <c r="K16948" s="1"/>
      <c r="AA16948" s="1"/>
      <c r="AB16948" s="1"/>
      <c r="AC16948" s="1"/>
      <c r="AJ16948" s="1"/>
      <c r="AK16948" s="1"/>
      <c r="AL16948" s="1"/>
    </row>
    <row r="16949">
      <c r="I16949" s="1"/>
      <c r="J16949" s="1"/>
      <c r="K16949" s="1"/>
      <c r="AA16949" s="1"/>
      <c r="AB16949" s="1"/>
      <c r="AC16949" s="1"/>
      <c r="AJ16949" s="1"/>
      <c r="AK16949" s="1"/>
      <c r="AL16949" s="1"/>
    </row>
    <row r="16950">
      <c r="I16950" s="1"/>
      <c r="J16950" s="1"/>
      <c r="K16950" s="1"/>
      <c r="AA16950" s="1"/>
      <c r="AB16950" s="1"/>
      <c r="AC16950" s="1"/>
      <c r="AJ16950" s="1"/>
      <c r="AK16950" s="1"/>
      <c r="AL16950" s="1"/>
    </row>
    <row r="16951">
      <c r="I16951" s="1"/>
      <c r="J16951" s="1"/>
      <c r="K16951" s="1"/>
      <c r="AA16951" s="1"/>
      <c r="AB16951" s="1"/>
      <c r="AC16951" s="1"/>
      <c r="AJ16951" s="1"/>
      <c r="AK16951" s="1"/>
      <c r="AL16951" s="1"/>
    </row>
    <row r="16952">
      <c r="I16952" s="1"/>
      <c r="J16952" s="1"/>
      <c r="K16952" s="1"/>
      <c r="AA16952" s="1"/>
      <c r="AB16952" s="1"/>
      <c r="AC16952" s="1"/>
      <c r="AJ16952" s="1"/>
      <c r="AK16952" s="1"/>
      <c r="AL16952" s="1"/>
    </row>
    <row r="16953">
      <c r="I16953" s="1"/>
      <c r="J16953" s="1"/>
      <c r="K16953" s="1"/>
      <c r="AA16953" s="1"/>
      <c r="AB16953" s="1"/>
      <c r="AC16953" s="1"/>
      <c r="AJ16953" s="1"/>
      <c r="AK16953" s="1"/>
      <c r="AL16953" s="1"/>
    </row>
    <row r="16954">
      <c r="I16954" s="1"/>
      <c r="J16954" s="1"/>
      <c r="K16954" s="1"/>
      <c r="AA16954" s="1"/>
      <c r="AB16954" s="1"/>
      <c r="AC16954" s="1"/>
      <c r="AJ16954" s="1"/>
      <c r="AK16954" s="1"/>
      <c r="AL16954" s="1"/>
    </row>
    <row r="16955">
      <c r="I16955" s="1"/>
      <c r="J16955" s="1"/>
      <c r="K16955" s="1"/>
      <c r="AA16955" s="1"/>
      <c r="AB16955" s="1"/>
      <c r="AC16955" s="1"/>
      <c r="AJ16955" s="1"/>
      <c r="AK16955" s="1"/>
      <c r="AL16955" s="1"/>
    </row>
    <row r="16956">
      <c r="I16956" s="1"/>
      <c r="J16956" s="1"/>
      <c r="K16956" s="1"/>
      <c r="AA16956" s="1"/>
      <c r="AB16956" s="1"/>
      <c r="AC16956" s="1"/>
      <c r="AJ16956" s="1"/>
      <c r="AK16956" s="1"/>
      <c r="AL16956" s="1"/>
    </row>
    <row r="16957">
      <c r="I16957" s="1"/>
      <c r="J16957" s="1"/>
      <c r="K16957" s="1"/>
      <c r="AA16957" s="1"/>
      <c r="AB16957" s="1"/>
      <c r="AC16957" s="1"/>
      <c r="AJ16957" s="1"/>
      <c r="AK16957" s="1"/>
      <c r="AL16957" s="1"/>
    </row>
    <row r="16958">
      <c r="I16958" s="1"/>
      <c r="J16958" s="1"/>
      <c r="K16958" s="1"/>
      <c r="AA16958" s="1"/>
      <c r="AB16958" s="1"/>
      <c r="AC16958" s="1"/>
      <c r="AJ16958" s="1"/>
      <c r="AK16958" s="1"/>
      <c r="AL16958" s="1"/>
    </row>
    <row r="16959">
      <c r="I16959" s="1"/>
      <c r="J16959" s="1"/>
      <c r="K16959" s="1"/>
      <c r="AA16959" s="1"/>
      <c r="AB16959" s="1"/>
      <c r="AC16959" s="1"/>
      <c r="AJ16959" s="1"/>
      <c r="AK16959" s="1"/>
      <c r="AL16959" s="1"/>
    </row>
    <row r="16960">
      <c r="I16960" s="1"/>
      <c r="J16960" s="1"/>
      <c r="K16960" s="1"/>
      <c r="AA16960" s="1"/>
      <c r="AB16960" s="1"/>
      <c r="AC16960" s="1"/>
      <c r="AJ16960" s="1"/>
      <c r="AK16960" s="1"/>
      <c r="AL16960" s="1"/>
    </row>
    <row r="16961">
      <c r="I16961" s="1"/>
      <c r="J16961" s="1"/>
      <c r="K16961" s="1"/>
      <c r="AA16961" s="1"/>
      <c r="AB16961" s="1"/>
      <c r="AC16961" s="1"/>
      <c r="AJ16961" s="1"/>
      <c r="AK16961" s="1"/>
      <c r="AL16961" s="1"/>
    </row>
    <row r="16962">
      <c r="I16962" s="1"/>
      <c r="J16962" s="1"/>
      <c r="K16962" s="1"/>
      <c r="AA16962" s="1"/>
      <c r="AB16962" s="1"/>
      <c r="AC16962" s="1"/>
      <c r="AJ16962" s="1"/>
      <c r="AK16962" s="1"/>
      <c r="AL16962" s="1"/>
    </row>
    <row r="16963">
      <c r="I16963" s="1"/>
      <c r="J16963" s="1"/>
      <c r="K16963" s="1"/>
      <c r="AA16963" s="1"/>
      <c r="AB16963" s="1"/>
      <c r="AC16963" s="1"/>
      <c r="AJ16963" s="1"/>
      <c r="AK16963" s="1"/>
      <c r="AL16963" s="1"/>
    </row>
    <row r="16964">
      <c r="I16964" s="1"/>
      <c r="J16964" s="1"/>
      <c r="K16964" s="1"/>
      <c r="AA16964" s="1"/>
      <c r="AB16964" s="1"/>
      <c r="AC16964" s="1"/>
      <c r="AJ16964" s="1"/>
      <c r="AK16964" s="1"/>
      <c r="AL16964" s="1"/>
    </row>
    <row r="16965">
      <c r="I16965" s="1"/>
      <c r="J16965" s="1"/>
      <c r="K16965" s="1"/>
      <c r="AA16965" s="1"/>
      <c r="AB16965" s="1"/>
      <c r="AC16965" s="1"/>
      <c r="AJ16965" s="1"/>
      <c r="AK16965" s="1"/>
      <c r="AL16965" s="1"/>
    </row>
    <row r="16966">
      <c r="I16966" s="1"/>
      <c r="J16966" s="1"/>
      <c r="K16966" s="1"/>
      <c r="AA16966" s="1"/>
      <c r="AB16966" s="1"/>
      <c r="AC16966" s="1"/>
      <c r="AJ16966" s="1"/>
      <c r="AK16966" s="1"/>
      <c r="AL16966" s="1"/>
    </row>
    <row r="16967">
      <c r="I16967" s="1"/>
      <c r="J16967" s="1"/>
      <c r="K16967" s="1"/>
      <c r="AA16967" s="1"/>
      <c r="AB16967" s="1"/>
      <c r="AC16967" s="1"/>
      <c r="AJ16967" s="1"/>
      <c r="AK16967" s="1"/>
      <c r="AL16967" s="1"/>
    </row>
    <row r="16968">
      <c r="I16968" s="1"/>
      <c r="J16968" s="1"/>
      <c r="K16968" s="1"/>
      <c r="AA16968" s="1"/>
      <c r="AB16968" s="1"/>
      <c r="AC16968" s="1"/>
      <c r="AJ16968" s="1"/>
      <c r="AK16968" s="1"/>
      <c r="AL16968" s="1"/>
    </row>
    <row r="16969">
      <c r="I16969" s="1"/>
      <c r="J16969" s="1"/>
      <c r="K16969" s="1"/>
      <c r="AA16969" s="1"/>
      <c r="AB16969" s="1"/>
      <c r="AC16969" s="1"/>
      <c r="AJ16969" s="1"/>
      <c r="AK16969" s="1"/>
      <c r="AL16969" s="1"/>
    </row>
    <row r="16970">
      <c r="I16970" s="1"/>
      <c r="J16970" s="1"/>
      <c r="K16970" s="1"/>
      <c r="AA16970" s="1"/>
      <c r="AB16970" s="1"/>
      <c r="AC16970" s="1"/>
      <c r="AJ16970" s="1"/>
      <c r="AK16970" s="1"/>
      <c r="AL16970" s="1"/>
    </row>
    <row r="16971">
      <c r="I16971" s="1"/>
      <c r="J16971" s="1"/>
      <c r="K16971" s="1"/>
      <c r="AA16971" s="1"/>
      <c r="AB16971" s="1"/>
      <c r="AC16971" s="1"/>
      <c r="AJ16971" s="1"/>
      <c r="AK16971" s="1"/>
      <c r="AL16971" s="1"/>
    </row>
    <row r="16972">
      <c r="I16972" s="1"/>
      <c r="J16972" s="1"/>
      <c r="K16972" s="1"/>
      <c r="AA16972" s="1"/>
      <c r="AB16972" s="1"/>
      <c r="AC16972" s="1"/>
      <c r="AJ16972" s="1"/>
      <c r="AK16972" s="1"/>
      <c r="AL16972" s="1"/>
    </row>
    <row r="16973">
      <c r="I16973" s="1"/>
      <c r="J16973" s="1"/>
      <c r="K16973" s="1"/>
      <c r="AA16973" s="1"/>
      <c r="AB16973" s="1"/>
      <c r="AC16973" s="1"/>
      <c r="AJ16973" s="1"/>
      <c r="AK16973" s="1"/>
      <c r="AL16973" s="1"/>
    </row>
    <row r="16974">
      <c r="I16974" s="1"/>
      <c r="J16974" s="1"/>
      <c r="K16974" s="1"/>
      <c r="AA16974" s="1"/>
      <c r="AB16974" s="1"/>
      <c r="AC16974" s="1"/>
      <c r="AJ16974" s="1"/>
      <c r="AK16974" s="1"/>
      <c r="AL16974" s="1"/>
    </row>
    <row r="16975">
      <c r="I16975" s="1"/>
      <c r="J16975" s="1"/>
      <c r="K16975" s="1"/>
      <c r="AA16975" s="1"/>
      <c r="AB16975" s="1"/>
      <c r="AC16975" s="1"/>
      <c r="AJ16975" s="1"/>
      <c r="AK16975" s="1"/>
      <c r="AL16975" s="1"/>
    </row>
    <row r="16976">
      <c r="I16976" s="1"/>
      <c r="J16976" s="1"/>
      <c r="K16976" s="1"/>
      <c r="AA16976" s="1"/>
      <c r="AB16976" s="1"/>
      <c r="AC16976" s="1"/>
      <c r="AJ16976" s="1"/>
      <c r="AK16976" s="1"/>
      <c r="AL16976" s="1"/>
    </row>
    <row r="16977">
      <c r="I16977" s="1"/>
      <c r="J16977" s="1"/>
      <c r="K16977" s="1"/>
      <c r="AA16977" s="1"/>
      <c r="AB16977" s="1"/>
      <c r="AC16977" s="1"/>
      <c r="AJ16977" s="1"/>
      <c r="AK16977" s="1"/>
      <c r="AL16977" s="1"/>
    </row>
    <row r="16978">
      <c r="I16978" s="1"/>
      <c r="J16978" s="1"/>
      <c r="K16978" s="1"/>
      <c r="AA16978" s="1"/>
      <c r="AB16978" s="1"/>
      <c r="AC16978" s="1"/>
      <c r="AJ16978" s="1"/>
      <c r="AK16978" s="1"/>
      <c r="AL16978" s="1"/>
    </row>
    <row r="16979">
      <c r="I16979" s="1"/>
      <c r="J16979" s="1"/>
      <c r="K16979" s="1"/>
      <c r="AA16979" s="1"/>
      <c r="AB16979" s="1"/>
      <c r="AC16979" s="1"/>
      <c r="AJ16979" s="1"/>
      <c r="AK16979" s="1"/>
      <c r="AL16979" s="1"/>
    </row>
    <row r="16980">
      <c r="I16980" s="1"/>
      <c r="J16980" s="1"/>
      <c r="K16980" s="1"/>
      <c r="AA16980" s="1"/>
      <c r="AB16980" s="1"/>
      <c r="AC16980" s="1"/>
      <c r="AJ16980" s="1"/>
      <c r="AK16980" s="1"/>
      <c r="AL16980" s="1"/>
    </row>
    <row r="16981">
      <c r="I16981" s="1"/>
      <c r="J16981" s="1"/>
      <c r="K16981" s="1"/>
      <c r="AA16981" s="1"/>
      <c r="AB16981" s="1"/>
      <c r="AC16981" s="1"/>
      <c r="AJ16981" s="1"/>
      <c r="AK16981" s="1"/>
      <c r="AL16981" s="1"/>
    </row>
    <row r="16982">
      <c r="I16982" s="1"/>
      <c r="J16982" s="1"/>
      <c r="K16982" s="1"/>
      <c r="AA16982" s="1"/>
      <c r="AB16982" s="1"/>
      <c r="AC16982" s="1"/>
      <c r="AJ16982" s="1"/>
      <c r="AK16982" s="1"/>
      <c r="AL16982" s="1"/>
    </row>
    <row r="16983">
      <c r="I16983" s="1"/>
      <c r="J16983" s="1"/>
      <c r="K16983" s="1"/>
      <c r="AA16983" s="1"/>
      <c r="AB16983" s="1"/>
      <c r="AC16983" s="1"/>
      <c r="AJ16983" s="1"/>
      <c r="AK16983" s="1"/>
      <c r="AL16983" s="1"/>
    </row>
    <row r="16984">
      <c r="I16984" s="1"/>
      <c r="J16984" s="1"/>
      <c r="K16984" s="1"/>
      <c r="AA16984" s="1"/>
      <c r="AB16984" s="1"/>
      <c r="AC16984" s="1"/>
      <c r="AJ16984" s="1"/>
      <c r="AK16984" s="1"/>
      <c r="AL16984" s="1"/>
    </row>
    <row r="16985">
      <c r="I16985" s="1"/>
      <c r="J16985" s="1"/>
      <c r="K16985" s="1"/>
      <c r="AA16985" s="1"/>
      <c r="AB16985" s="1"/>
      <c r="AC16985" s="1"/>
      <c r="AJ16985" s="1"/>
      <c r="AK16985" s="1"/>
      <c r="AL16985" s="1"/>
    </row>
    <row r="16986">
      <c r="I16986" s="1"/>
      <c r="J16986" s="1"/>
      <c r="K16986" s="1"/>
      <c r="AA16986" s="1"/>
      <c r="AB16986" s="1"/>
      <c r="AC16986" s="1"/>
      <c r="AJ16986" s="1"/>
      <c r="AK16986" s="1"/>
      <c r="AL16986" s="1"/>
    </row>
    <row r="16987">
      <c r="I16987" s="1"/>
      <c r="J16987" s="1"/>
      <c r="K16987" s="1"/>
      <c r="AA16987" s="1"/>
      <c r="AB16987" s="1"/>
      <c r="AC16987" s="1"/>
      <c r="AJ16987" s="1"/>
      <c r="AK16987" s="1"/>
      <c r="AL16987" s="1"/>
    </row>
    <row r="16988">
      <c r="I16988" s="1"/>
      <c r="J16988" s="1"/>
      <c r="K16988" s="1"/>
      <c r="AA16988" s="1"/>
      <c r="AB16988" s="1"/>
      <c r="AC16988" s="1"/>
      <c r="AJ16988" s="1"/>
      <c r="AK16988" s="1"/>
      <c r="AL16988" s="1"/>
    </row>
    <row r="16989">
      <c r="I16989" s="1"/>
      <c r="J16989" s="1"/>
      <c r="K16989" s="1"/>
      <c r="AA16989" s="1"/>
      <c r="AB16989" s="1"/>
      <c r="AC16989" s="1"/>
      <c r="AJ16989" s="1"/>
      <c r="AK16989" s="1"/>
      <c r="AL16989" s="1"/>
    </row>
    <row r="16990">
      <c r="I16990" s="1"/>
      <c r="J16990" s="1"/>
      <c r="K16990" s="1"/>
      <c r="AA16990" s="1"/>
      <c r="AB16990" s="1"/>
      <c r="AC16990" s="1"/>
      <c r="AJ16990" s="1"/>
      <c r="AK16990" s="1"/>
      <c r="AL16990" s="1"/>
    </row>
    <row r="16991">
      <c r="I16991" s="1"/>
      <c r="J16991" s="1"/>
      <c r="K16991" s="1"/>
      <c r="AA16991" s="1"/>
      <c r="AB16991" s="1"/>
      <c r="AC16991" s="1"/>
      <c r="AJ16991" s="1"/>
      <c r="AK16991" s="1"/>
      <c r="AL16991" s="1"/>
    </row>
    <row r="16992">
      <c r="I16992" s="1"/>
      <c r="J16992" s="1"/>
      <c r="K16992" s="1"/>
      <c r="AA16992" s="1"/>
      <c r="AB16992" s="1"/>
      <c r="AC16992" s="1"/>
      <c r="AJ16992" s="1"/>
      <c r="AK16992" s="1"/>
      <c r="AL16992" s="1"/>
    </row>
    <row r="16993">
      <c r="I16993" s="1"/>
      <c r="J16993" s="1"/>
      <c r="K16993" s="1"/>
      <c r="AA16993" s="1"/>
      <c r="AB16993" s="1"/>
      <c r="AC16993" s="1"/>
      <c r="AJ16993" s="1"/>
      <c r="AK16993" s="1"/>
      <c r="AL16993" s="1"/>
    </row>
    <row r="16994">
      <c r="I16994" s="1"/>
      <c r="J16994" s="1"/>
      <c r="K16994" s="1"/>
      <c r="AA16994" s="1"/>
      <c r="AB16994" s="1"/>
      <c r="AC16994" s="1"/>
      <c r="AJ16994" s="1"/>
      <c r="AK16994" s="1"/>
      <c r="AL16994" s="1"/>
    </row>
    <row r="16995">
      <c r="I16995" s="1"/>
      <c r="J16995" s="1"/>
      <c r="K16995" s="1"/>
      <c r="AA16995" s="1"/>
      <c r="AB16995" s="1"/>
      <c r="AC16995" s="1"/>
      <c r="AJ16995" s="1"/>
      <c r="AK16995" s="1"/>
      <c r="AL16995" s="1"/>
    </row>
    <row r="16996">
      <c r="I16996" s="1"/>
      <c r="J16996" s="1"/>
      <c r="K16996" s="1"/>
      <c r="AA16996" s="1"/>
      <c r="AB16996" s="1"/>
      <c r="AC16996" s="1"/>
      <c r="AJ16996" s="1"/>
      <c r="AK16996" s="1"/>
      <c r="AL16996" s="1"/>
    </row>
    <row r="16997">
      <c r="I16997" s="1"/>
      <c r="J16997" s="1"/>
      <c r="K16997" s="1"/>
      <c r="AA16997" s="1"/>
      <c r="AB16997" s="1"/>
      <c r="AC16997" s="1"/>
      <c r="AJ16997" s="1"/>
      <c r="AK16997" s="1"/>
      <c r="AL16997" s="1"/>
    </row>
    <row r="16998">
      <c r="I16998" s="1"/>
      <c r="J16998" s="1"/>
      <c r="K16998" s="1"/>
      <c r="AA16998" s="1"/>
      <c r="AB16998" s="1"/>
      <c r="AC16998" s="1"/>
      <c r="AJ16998" s="1"/>
      <c r="AK16998" s="1"/>
      <c r="AL16998" s="1"/>
    </row>
    <row r="16999">
      <c r="I16999" s="1"/>
      <c r="J16999" s="1"/>
      <c r="K16999" s="1"/>
      <c r="AA16999" s="1"/>
      <c r="AB16999" s="1"/>
      <c r="AC16999" s="1"/>
      <c r="AJ16999" s="1"/>
      <c r="AK16999" s="1"/>
      <c r="AL16999" s="1"/>
    </row>
    <row r="17000">
      <c r="I17000" s="1"/>
      <c r="J17000" s="1"/>
      <c r="K17000" s="1"/>
      <c r="AA17000" s="1"/>
      <c r="AB17000" s="1"/>
      <c r="AC17000" s="1"/>
      <c r="AJ17000" s="1"/>
      <c r="AK17000" s="1"/>
      <c r="AL17000" s="1"/>
    </row>
    <row r="17001">
      <c r="I17001" s="1"/>
      <c r="J17001" s="1"/>
      <c r="K17001" s="1"/>
      <c r="AA17001" s="1"/>
      <c r="AB17001" s="1"/>
      <c r="AC17001" s="1"/>
      <c r="AJ17001" s="1"/>
      <c r="AK17001" s="1"/>
      <c r="AL17001" s="1"/>
    </row>
    <row r="17002">
      <c r="I17002" s="1"/>
      <c r="J17002" s="1"/>
      <c r="K17002" s="1"/>
      <c r="AA17002" s="1"/>
      <c r="AB17002" s="1"/>
      <c r="AC17002" s="1"/>
      <c r="AJ17002" s="1"/>
      <c r="AK17002" s="1"/>
      <c r="AL17002" s="1"/>
    </row>
    <row r="17003">
      <c r="I17003" s="1"/>
      <c r="J17003" s="1"/>
      <c r="K17003" s="1"/>
      <c r="AA17003" s="1"/>
      <c r="AB17003" s="1"/>
      <c r="AC17003" s="1"/>
      <c r="AJ17003" s="1"/>
      <c r="AK17003" s="1"/>
      <c r="AL17003" s="1"/>
    </row>
    <row r="17004">
      <c r="I17004" s="1"/>
      <c r="J17004" s="1"/>
      <c r="K17004" s="1"/>
      <c r="AA17004" s="1"/>
      <c r="AB17004" s="1"/>
      <c r="AC17004" s="1"/>
      <c r="AJ17004" s="1"/>
      <c r="AK17004" s="1"/>
      <c r="AL17004" s="1"/>
    </row>
    <row r="17005">
      <c r="I17005" s="1"/>
      <c r="J17005" s="1"/>
      <c r="K17005" s="1"/>
      <c r="AA17005" s="1"/>
      <c r="AB17005" s="1"/>
      <c r="AC17005" s="1"/>
      <c r="AJ17005" s="1"/>
      <c r="AK17005" s="1"/>
      <c r="AL17005" s="1"/>
    </row>
    <row r="17006">
      <c r="I17006" s="1"/>
      <c r="J17006" s="1"/>
      <c r="K17006" s="1"/>
      <c r="AA17006" s="1"/>
      <c r="AB17006" s="1"/>
      <c r="AC17006" s="1"/>
      <c r="AJ17006" s="1"/>
      <c r="AK17006" s="1"/>
      <c r="AL17006" s="1"/>
    </row>
    <row r="17007">
      <c r="I17007" s="1"/>
      <c r="J17007" s="1"/>
      <c r="K17007" s="1"/>
      <c r="AA17007" s="1"/>
      <c r="AB17007" s="1"/>
      <c r="AC17007" s="1"/>
      <c r="AJ17007" s="1"/>
      <c r="AK17007" s="1"/>
      <c r="AL17007" s="1"/>
    </row>
    <row r="17008">
      <c r="I17008" s="1"/>
      <c r="J17008" s="1"/>
      <c r="K17008" s="1"/>
      <c r="AA17008" s="1"/>
      <c r="AB17008" s="1"/>
      <c r="AC17008" s="1"/>
      <c r="AJ17008" s="1"/>
      <c r="AK17008" s="1"/>
      <c r="AL17008" s="1"/>
    </row>
    <row r="17009">
      <c r="I17009" s="1"/>
      <c r="J17009" s="1"/>
      <c r="K17009" s="1"/>
      <c r="AA17009" s="1"/>
      <c r="AB17009" s="1"/>
      <c r="AC17009" s="1"/>
      <c r="AJ17009" s="1"/>
      <c r="AK17009" s="1"/>
      <c r="AL17009" s="1"/>
    </row>
    <row r="17010">
      <c r="I17010" s="1"/>
      <c r="J17010" s="1"/>
      <c r="K17010" s="1"/>
      <c r="AA17010" s="1"/>
      <c r="AB17010" s="1"/>
      <c r="AC17010" s="1"/>
      <c r="AJ17010" s="1"/>
      <c r="AK17010" s="1"/>
      <c r="AL17010" s="1"/>
    </row>
    <row r="17011">
      <c r="I17011" s="1"/>
      <c r="J17011" s="1"/>
      <c r="K17011" s="1"/>
      <c r="AA17011" s="1"/>
      <c r="AB17011" s="1"/>
      <c r="AC17011" s="1"/>
      <c r="AJ17011" s="1"/>
      <c r="AK17011" s="1"/>
      <c r="AL17011" s="1"/>
    </row>
    <row r="17012">
      <c r="I17012" s="1"/>
      <c r="J17012" s="1"/>
      <c r="K17012" s="1"/>
      <c r="AA17012" s="1"/>
      <c r="AB17012" s="1"/>
      <c r="AC17012" s="1"/>
      <c r="AJ17012" s="1"/>
      <c r="AK17012" s="1"/>
      <c r="AL17012" s="1"/>
    </row>
    <row r="17013">
      <c r="I17013" s="1"/>
      <c r="J17013" s="1"/>
      <c r="K17013" s="1"/>
      <c r="AA17013" s="1"/>
      <c r="AB17013" s="1"/>
      <c r="AC17013" s="1"/>
      <c r="AJ17013" s="1"/>
      <c r="AK17013" s="1"/>
      <c r="AL17013" s="1"/>
    </row>
    <row r="17014">
      <c r="I17014" s="1"/>
      <c r="J17014" s="1"/>
      <c r="K17014" s="1"/>
      <c r="AA17014" s="1"/>
      <c r="AB17014" s="1"/>
      <c r="AC17014" s="1"/>
      <c r="AJ17014" s="1"/>
      <c r="AK17014" s="1"/>
      <c r="AL17014" s="1"/>
    </row>
    <row r="17015">
      <c r="I17015" s="1"/>
      <c r="J17015" s="1"/>
      <c r="K17015" s="1"/>
      <c r="AA17015" s="1"/>
      <c r="AB17015" s="1"/>
      <c r="AC17015" s="1"/>
      <c r="AJ17015" s="1"/>
      <c r="AK17015" s="1"/>
      <c r="AL17015" s="1"/>
    </row>
    <row r="17016">
      <c r="I17016" s="1"/>
      <c r="J17016" s="1"/>
      <c r="K17016" s="1"/>
      <c r="AA17016" s="1"/>
      <c r="AB17016" s="1"/>
      <c r="AC17016" s="1"/>
      <c r="AJ17016" s="1"/>
      <c r="AK17016" s="1"/>
      <c r="AL17016" s="1"/>
    </row>
    <row r="17017">
      <c r="I17017" s="1"/>
      <c r="J17017" s="1"/>
      <c r="K17017" s="1"/>
      <c r="AA17017" s="1"/>
      <c r="AB17017" s="1"/>
      <c r="AC17017" s="1"/>
      <c r="AJ17017" s="1"/>
      <c r="AK17017" s="1"/>
      <c r="AL17017" s="1"/>
    </row>
    <row r="17018">
      <c r="I17018" s="1"/>
      <c r="J17018" s="1"/>
      <c r="K17018" s="1"/>
      <c r="AA17018" s="1"/>
      <c r="AB17018" s="1"/>
      <c r="AC17018" s="1"/>
      <c r="AJ17018" s="1"/>
      <c r="AK17018" s="1"/>
      <c r="AL17018" s="1"/>
    </row>
    <row r="17019">
      <c r="I17019" s="1"/>
      <c r="J17019" s="1"/>
      <c r="K17019" s="1"/>
      <c r="AA17019" s="1"/>
      <c r="AB17019" s="1"/>
      <c r="AC17019" s="1"/>
      <c r="AJ17019" s="1"/>
      <c r="AK17019" s="1"/>
      <c r="AL17019" s="1"/>
    </row>
    <row r="17020">
      <c r="I17020" s="1"/>
      <c r="J17020" s="1"/>
      <c r="K17020" s="1"/>
      <c r="AA17020" s="1"/>
      <c r="AB17020" s="1"/>
      <c r="AC17020" s="1"/>
      <c r="AJ17020" s="1"/>
      <c r="AK17020" s="1"/>
      <c r="AL17020" s="1"/>
    </row>
    <row r="17021">
      <c r="I17021" s="1"/>
      <c r="J17021" s="1"/>
      <c r="K17021" s="1"/>
      <c r="AA17021" s="1"/>
      <c r="AB17021" s="1"/>
      <c r="AC17021" s="1"/>
      <c r="AJ17021" s="1"/>
      <c r="AK17021" s="1"/>
      <c r="AL17021" s="1"/>
    </row>
    <row r="17022">
      <c r="I17022" s="1"/>
      <c r="J17022" s="1"/>
      <c r="K17022" s="1"/>
      <c r="AA17022" s="1"/>
      <c r="AB17022" s="1"/>
      <c r="AC17022" s="1"/>
      <c r="AJ17022" s="1"/>
      <c r="AK17022" s="1"/>
      <c r="AL17022" s="1"/>
    </row>
    <row r="17023">
      <c r="I17023" s="1"/>
      <c r="J17023" s="1"/>
      <c r="K17023" s="1"/>
      <c r="AA17023" s="1"/>
      <c r="AB17023" s="1"/>
      <c r="AC17023" s="1"/>
      <c r="AJ17023" s="1"/>
      <c r="AK17023" s="1"/>
      <c r="AL17023" s="1"/>
    </row>
    <row r="17024">
      <c r="I17024" s="1"/>
      <c r="J17024" s="1"/>
      <c r="K17024" s="1"/>
      <c r="AA17024" s="1"/>
      <c r="AB17024" s="1"/>
      <c r="AC17024" s="1"/>
      <c r="AJ17024" s="1"/>
      <c r="AK17024" s="1"/>
      <c r="AL17024" s="1"/>
    </row>
    <row r="17025">
      <c r="I17025" s="1"/>
      <c r="J17025" s="1"/>
      <c r="K17025" s="1"/>
      <c r="AA17025" s="1"/>
      <c r="AB17025" s="1"/>
      <c r="AC17025" s="1"/>
      <c r="AJ17025" s="1"/>
      <c r="AK17025" s="1"/>
      <c r="AL17025" s="1"/>
    </row>
    <row r="17026">
      <c r="I17026" s="1"/>
      <c r="J17026" s="1"/>
      <c r="K17026" s="1"/>
      <c r="AA17026" s="1"/>
      <c r="AB17026" s="1"/>
      <c r="AC17026" s="1"/>
      <c r="AJ17026" s="1"/>
      <c r="AK17026" s="1"/>
      <c r="AL17026" s="1"/>
    </row>
    <row r="17027">
      <c r="I17027" s="1"/>
      <c r="J17027" s="1"/>
      <c r="K17027" s="1"/>
      <c r="AA17027" s="1"/>
      <c r="AB17027" s="1"/>
      <c r="AC17027" s="1"/>
      <c r="AJ17027" s="1"/>
      <c r="AK17027" s="1"/>
      <c r="AL17027" s="1"/>
    </row>
    <row r="17028">
      <c r="I17028" s="1"/>
      <c r="J17028" s="1"/>
      <c r="K17028" s="1"/>
      <c r="AA17028" s="1"/>
      <c r="AB17028" s="1"/>
      <c r="AC17028" s="1"/>
      <c r="AJ17028" s="1"/>
      <c r="AK17028" s="1"/>
      <c r="AL17028" s="1"/>
    </row>
    <row r="17029">
      <c r="I17029" s="1"/>
      <c r="J17029" s="1"/>
      <c r="K17029" s="1"/>
      <c r="AA17029" s="1"/>
      <c r="AB17029" s="1"/>
      <c r="AC17029" s="1"/>
      <c r="AJ17029" s="1"/>
      <c r="AK17029" s="1"/>
      <c r="AL17029" s="1"/>
    </row>
    <row r="17030">
      <c r="I17030" s="1"/>
      <c r="J17030" s="1"/>
      <c r="K17030" s="1"/>
      <c r="AA17030" s="1"/>
      <c r="AB17030" s="1"/>
      <c r="AC17030" s="1"/>
      <c r="AJ17030" s="1"/>
      <c r="AK17030" s="1"/>
      <c r="AL17030" s="1"/>
    </row>
    <row r="17031">
      <c r="I17031" s="1"/>
      <c r="J17031" s="1"/>
      <c r="K17031" s="1"/>
      <c r="AA17031" s="1"/>
      <c r="AB17031" s="1"/>
      <c r="AC17031" s="1"/>
      <c r="AJ17031" s="1"/>
      <c r="AK17031" s="1"/>
      <c r="AL17031" s="1"/>
    </row>
    <row r="17032">
      <c r="I17032" s="1"/>
      <c r="J17032" s="1"/>
      <c r="K17032" s="1"/>
      <c r="AA17032" s="1"/>
      <c r="AB17032" s="1"/>
      <c r="AC17032" s="1"/>
      <c r="AJ17032" s="1"/>
      <c r="AK17032" s="1"/>
      <c r="AL17032" s="1"/>
    </row>
    <row r="17033">
      <c r="I17033" s="1"/>
      <c r="J17033" s="1"/>
      <c r="K17033" s="1"/>
      <c r="AA17033" s="1"/>
      <c r="AB17033" s="1"/>
      <c r="AC17033" s="1"/>
      <c r="AJ17033" s="1"/>
      <c r="AK17033" s="1"/>
      <c r="AL17033" s="1"/>
    </row>
    <row r="17034">
      <c r="I17034" s="1"/>
      <c r="J17034" s="1"/>
      <c r="K17034" s="1"/>
      <c r="AA17034" s="1"/>
      <c r="AB17034" s="1"/>
      <c r="AC17034" s="1"/>
      <c r="AJ17034" s="1"/>
      <c r="AK17034" s="1"/>
      <c r="AL17034" s="1"/>
    </row>
    <row r="17035">
      <c r="I17035" s="1"/>
      <c r="J17035" s="1"/>
      <c r="K17035" s="1"/>
      <c r="AA17035" s="1"/>
      <c r="AB17035" s="1"/>
      <c r="AC17035" s="1"/>
      <c r="AJ17035" s="1"/>
      <c r="AK17035" s="1"/>
      <c r="AL17035" s="1"/>
    </row>
    <row r="17036">
      <c r="I17036" s="1"/>
      <c r="J17036" s="1"/>
      <c r="K17036" s="1"/>
      <c r="AA17036" s="1"/>
      <c r="AB17036" s="1"/>
      <c r="AC17036" s="1"/>
      <c r="AJ17036" s="1"/>
      <c r="AK17036" s="1"/>
      <c r="AL17036" s="1"/>
    </row>
    <row r="17037">
      <c r="I17037" s="1"/>
      <c r="J17037" s="1"/>
      <c r="K17037" s="1"/>
      <c r="AA17037" s="1"/>
      <c r="AB17037" s="1"/>
      <c r="AC17037" s="1"/>
      <c r="AJ17037" s="1"/>
      <c r="AK17037" s="1"/>
      <c r="AL17037" s="1"/>
    </row>
    <row r="17038">
      <c r="I17038" s="1"/>
      <c r="J17038" s="1"/>
      <c r="K17038" s="1"/>
      <c r="AA17038" s="1"/>
      <c r="AB17038" s="1"/>
      <c r="AC17038" s="1"/>
      <c r="AJ17038" s="1"/>
      <c r="AK17038" s="1"/>
      <c r="AL17038" s="1"/>
    </row>
    <row r="17039">
      <c r="I17039" s="1"/>
      <c r="J17039" s="1"/>
      <c r="K17039" s="1"/>
      <c r="AA17039" s="1"/>
      <c r="AB17039" s="1"/>
      <c r="AC17039" s="1"/>
      <c r="AJ17039" s="1"/>
      <c r="AK17039" s="1"/>
      <c r="AL17039" s="1"/>
    </row>
    <row r="17040">
      <c r="I17040" s="1"/>
      <c r="J17040" s="1"/>
      <c r="K17040" s="1"/>
      <c r="AA17040" s="1"/>
      <c r="AB17040" s="1"/>
      <c r="AC17040" s="1"/>
      <c r="AJ17040" s="1"/>
      <c r="AK17040" s="1"/>
      <c r="AL17040" s="1"/>
    </row>
    <row r="17041">
      <c r="I17041" s="1"/>
      <c r="J17041" s="1"/>
      <c r="K17041" s="1"/>
      <c r="AA17041" s="1"/>
      <c r="AB17041" s="1"/>
      <c r="AC17041" s="1"/>
      <c r="AJ17041" s="1"/>
      <c r="AK17041" s="1"/>
      <c r="AL17041" s="1"/>
    </row>
    <row r="17042">
      <c r="I17042" s="1"/>
      <c r="J17042" s="1"/>
      <c r="K17042" s="1"/>
      <c r="AA17042" s="1"/>
      <c r="AB17042" s="1"/>
      <c r="AC17042" s="1"/>
      <c r="AJ17042" s="1"/>
      <c r="AK17042" s="1"/>
      <c r="AL17042" s="1"/>
    </row>
    <row r="17043">
      <c r="I17043" s="1"/>
      <c r="J17043" s="1"/>
      <c r="K17043" s="1"/>
      <c r="AA17043" s="1"/>
      <c r="AB17043" s="1"/>
      <c r="AC17043" s="1"/>
      <c r="AJ17043" s="1"/>
      <c r="AK17043" s="1"/>
      <c r="AL17043" s="1"/>
    </row>
    <row r="17044">
      <c r="I17044" s="1"/>
      <c r="J17044" s="1"/>
      <c r="K17044" s="1"/>
      <c r="AA17044" s="1"/>
      <c r="AB17044" s="1"/>
      <c r="AC17044" s="1"/>
      <c r="AJ17044" s="1"/>
      <c r="AK17044" s="1"/>
      <c r="AL17044" s="1"/>
    </row>
    <row r="17045">
      <c r="I17045" s="1"/>
      <c r="J17045" s="1"/>
      <c r="K17045" s="1"/>
      <c r="AA17045" s="1"/>
      <c r="AB17045" s="1"/>
      <c r="AC17045" s="1"/>
      <c r="AJ17045" s="1"/>
      <c r="AK17045" s="1"/>
      <c r="AL17045" s="1"/>
    </row>
    <row r="17046">
      <c r="I17046" s="1"/>
      <c r="J17046" s="1"/>
      <c r="K17046" s="1"/>
      <c r="AA17046" s="1"/>
      <c r="AB17046" s="1"/>
      <c r="AC17046" s="1"/>
      <c r="AJ17046" s="1"/>
      <c r="AK17046" s="1"/>
      <c r="AL17046" s="1"/>
    </row>
    <row r="17047">
      <c r="I17047" s="1"/>
      <c r="J17047" s="1"/>
      <c r="K17047" s="1"/>
      <c r="AA17047" s="1"/>
      <c r="AB17047" s="1"/>
      <c r="AC17047" s="1"/>
      <c r="AJ17047" s="1"/>
      <c r="AK17047" s="1"/>
      <c r="AL17047" s="1"/>
    </row>
    <row r="17048">
      <c r="I17048" s="1"/>
      <c r="J17048" s="1"/>
      <c r="K17048" s="1"/>
      <c r="AA17048" s="1"/>
      <c r="AB17048" s="1"/>
      <c r="AC17048" s="1"/>
      <c r="AJ17048" s="1"/>
      <c r="AK17048" s="1"/>
      <c r="AL17048" s="1"/>
    </row>
    <row r="17049">
      <c r="I17049" s="1"/>
      <c r="J17049" s="1"/>
      <c r="K17049" s="1"/>
      <c r="AA17049" s="1"/>
      <c r="AB17049" s="1"/>
      <c r="AC17049" s="1"/>
      <c r="AJ17049" s="1"/>
      <c r="AK17049" s="1"/>
      <c r="AL17049" s="1"/>
    </row>
    <row r="17050">
      <c r="I17050" s="1"/>
      <c r="J17050" s="1"/>
      <c r="K17050" s="1"/>
      <c r="AA17050" s="1"/>
      <c r="AB17050" s="1"/>
      <c r="AC17050" s="1"/>
      <c r="AJ17050" s="1"/>
      <c r="AK17050" s="1"/>
      <c r="AL17050" s="1"/>
    </row>
    <row r="17051">
      <c r="I17051" s="1"/>
      <c r="J17051" s="1"/>
      <c r="K17051" s="1"/>
      <c r="AA17051" s="1"/>
      <c r="AB17051" s="1"/>
      <c r="AC17051" s="1"/>
      <c r="AJ17051" s="1"/>
      <c r="AK17051" s="1"/>
      <c r="AL17051" s="1"/>
    </row>
    <row r="17052">
      <c r="I17052" s="1"/>
      <c r="J17052" s="1"/>
      <c r="K17052" s="1"/>
      <c r="AA17052" s="1"/>
      <c r="AB17052" s="1"/>
      <c r="AC17052" s="1"/>
      <c r="AJ17052" s="1"/>
      <c r="AK17052" s="1"/>
      <c r="AL17052" s="1"/>
    </row>
    <row r="17053">
      <c r="I17053" s="1"/>
      <c r="J17053" s="1"/>
      <c r="K17053" s="1"/>
      <c r="AA17053" s="1"/>
      <c r="AB17053" s="1"/>
      <c r="AC17053" s="1"/>
      <c r="AJ17053" s="1"/>
      <c r="AK17053" s="1"/>
      <c r="AL17053" s="1"/>
    </row>
    <row r="17054">
      <c r="I17054" s="1"/>
      <c r="J17054" s="1"/>
      <c r="K17054" s="1"/>
      <c r="AA17054" s="1"/>
      <c r="AB17054" s="1"/>
      <c r="AC17054" s="1"/>
      <c r="AJ17054" s="1"/>
      <c r="AK17054" s="1"/>
      <c r="AL17054" s="1"/>
    </row>
    <row r="17055">
      <c r="I17055" s="1"/>
      <c r="J17055" s="1"/>
      <c r="K17055" s="1"/>
      <c r="AA17055" s="1"/>
      <c r="AB17055" s="1"/>
      <c r="AC17055" s="1"/>
      <c r="AJ17055" s="1"/>
      <c r="AK17055" s="1"/>
      <c r="AL17055" s="1"/>
    </row>
    <row r="17056">
      <c r="I17056" s="1"/>
      <c r="J17056" s="1"/>
      <c r="K17056" s="1"/>
      <c r="AA17056" s="1"/>
      <c r="AB17056" s="1"/>
      <c r="AC17056" s="1"/>
      <c r="AJ17056" s="1"/>
      <c r="AK17056" s="1"/>
      <c r="AL17056" s="1"/>
    </row>
    <row r="17057">
      <c r="I17057" s="1"/>
      <c r="J17057" s="1"/>
      <c r="K17057" s="1"/>
      <c r="AA17057" s="1"/>
      <c r="AB17057" s="1"/>
      <c r="AC17057" s="1"/>
      <c r="AJ17057" s="1"/>
      <c r="AK17057" s="1"/>
      <c r="AL17057" s="1"/>
    </row>
    <row r="17058">
      <c r="I17058" s="1"/>
      <c r="J17058" s="1"/>
      <c r="K17058" s="1"/>
      <c r="AA17058" s="1"/>
      <c r="AB17058" s="1"/>
      <c r="AC17058" s="1"/>
      <c r="AJ17058" s="1"/>
      <c r="AK17058" s="1"/>
      <c r="AL17058" s="1"/>
    </row>
    <row r="17059">
      <c r="I17059" s="1"/>
      <c r="J17059" s="1"/>
      <c r="K17059" s="1"/>
      <c r="AA17059" s="1"/>
      <c r="AB17059" s="1"/>
      <c r="AC17059" s="1"/>
      <c r="AJ17059" s="1"/>
      <c r="AK17059" s="1"/>
      <c r="AL17059" s="1"/>
    </row>
    <row r="17060">
      <c r="I17060" s="1"/>
      <c r="J17060" s="1"/>
      <c r="K17060" s="1"/>
      <c r="AA17060" s="1"/>
      <c r="AB17060" s="1"/>
      <c r="AC17060" s="1"/>
      <c r="AJ17060" s="1"/>
      <c r="AK17060" s="1"/>
      <c r="AL17060" s="1"/>
    </row>
    <row r="17061">
      <c r="I17061" s="1"/>
      <c r="J17061" s="1"/>
      <c r="K17061" s="1"/>
      <c r="AA17061" s="1"/>
      <c r="AB17061" s="1"/>
      <c r="AC17061" s="1"/>
      <c r="AJ17061" s="1"/>
      <c r="AK17061" s="1"/>
      <c r="AL17061" s="1"/>
    </row>
    <row r="17062">
      <c r="I17062" s="1"/>
      <c r="J17062" s="1"/>
      <c r="K17062" s="1"/>
      <c r="AA17062" s="1"/>
      <c r="AB17062" s="1"/>
      <c r="AC17062" s="1"/>
      <c r="AJ17062" s="1"/>
      <c r="AK17062" s="1"/>
      <c r="AL17062" s="1"/>
    </row>
    <row r="17063">
      <c r="I17063" s="1"/>
      <c r="J17063" s="1"/>
      <c r="K17063" s="1"/>
      <c r="AA17063" s="1"/>
      <c r="AB17063" s="1"/>
      <c r="AC17063" s="1"/>
      <c r="AJ17063" s="1"/>
      <c r="AK17063" s="1"/>
      <c r="AL17063" s="1"/>
    </row>
    <row r="17064">
      <c r="I17064" s="1"/>
      <c r="J17064" s="1"/>
      <c r="K17064" s="1"/>
      <c r="AA17064" s="1"/>
      <c r="AB17064" s="1"/>
      <c r="AC17064" s="1"/>
      <c r="AJ17064" s="1"/>
      <c r="AK17064" s="1"/>
      <c r="AL17064" s="1"/>
    </row>
    <row r="17065">
      <c r="I17065" s="1"/>
      <c r="J17065" s="1"/>
      <c r="K17065" s="1"/>
      <c r="AA17065" s="1"/>
      <c r="AB17065" s="1"/>
      <c r="AC17065" s="1"/>
      <c r="AJ17065" s="1"/>
      <c r="AK17065" s="1"/>
      <c r="AL17065" s="1"/>
    </row>
    <row r="17066">
      <c r="I17066" s="1"/>
      <c r="J17066" s="1"/>
      <c r="K17066" s="1"/>
      <c r="AA17066" s="1"/>
      <c r="AB17066" s="1"/>
      <c r="AC17066" s="1"/>
      <c r="AJ17066" s="1"/>
      <c r="AK17066" s="1"/>
      <c r="AL17066" s="1"/>
    </row>
    <row r="17067">
      <c r="I17067" s="1"/>
      <c r="J17067" s="1"/>
      <c r="K17067" s="1"/>
      <c r="AA17067" s="1"/>
      <c r="AB17067" s="1"/>
      <c r="AC17067" s="1"/>
      <c r="AJ17067" s="1"/>
      <c r="AK17067" s="1"/>
      <c r="AL17067" s="1"/>
    </row>
    <row r="17068">
      <c r="I17068" s="1"/>
      <c r="J17068" s="1"/>
      <c r="K17068" s="1"/>
      <c r="AA17068" s="1"/>
      <c r="AB17068" s="1"/>
      <c r="AC17068" s="1"/>
      <c r="AJ17068" s="1"/>
      <c r="AK17068" s="1"/>
      <c r="AL17068" s="1"/>
    </row>
    <row r="17069">
      <c r="I17069" s="1"/>
      <c r="J17069" s="1"/>
      <c r="K17069" s="1"/>
      <c r="AA17069" s="1"/>
      <c r="AB17069" s="1"/>
      <c r="AC17069" s="1"/>
      <c r="AJ17069" s="1"/>
      <c r="AK17069" s="1"/>
      <c r="AL17069" s="1"/>
    </row>
    <row r="17070">
      <c r="I17070" s="1"/>
      <c r="J17070" s="1"/>
      <c r="K17070" s="1"/>
      <c r="AA17070" s="1"/>
      <c r="AB17070" s="1"/>
      <c r="AC17070" s="1"/>
      <c r="AJ17070" s="1"/>
      <c r="AK17070" s="1"/>
      <c r="AL17070" s="1"/>
    </row>
    <row r="17071">
      <c r="I17071" s="1"/>
      <c r="J17071" s="1"/>
      <c r="K17071" s="1"/>
      <c r="AA17071" s="1"/>
      <c r="AB17071" s="1"/>
      <c r="AC17071" s="1"/>
      <c r="AJ17071" s="1"/>
      <c r="AK17071" s="1"/>
      <c r="AL17071" s="1"/>
    </row>
    <row r="17072">
      <c r="I17072" s="1"/>
      <c r="J17072" s="1"/>
      <c r="K17072" s="1"/>
      <c r="AA17072" s="1"/>
      <c r="AB17072" s="1"/>
      <c r="AC17072" s="1"/>
      <c r="AJ17072" s="1"/>
      <c r="AK17072" s="1"/>
      <c r="AL17072" s="1"/>
    </row>
    <row r="17073">
      <c r="I17073" s="1"/>
      <c r="J17073" s="1"/>
      <c r="K17073" s="1"/>
      <c r="AA17073" s="1"/>
      <c r="AB17073" s="1"/>
      <c r="AC17073" s="1"/>
      <c r="AJ17073" s="1"/>
      <c r="AK17073" s="1"/>
      <c r="AL17073" s="1"/>
    </row>
    <row r="17074">
      <c r="I17074" s="1"/>
      <c r="J17074" s="1"/>
      <c r="K17074" s="1"/>
      <c r="AA17074" s="1"/>
      <c r="AB17074" s="1"/>
      <c r="AC17074" s="1"/>
      <c r="AJ17074" s="1"/>
      <c r="AK17074" s="1"/>
      <c r="AL17074" s="1"/>
    </row>
    <row r="17075">
      <c r="I17075" s="1"/>
      <c r="J17075" s="1"/>
      <c r="K17075" s="1"/>
      <c r="AA17075" s="1"/>
      <c r="AB17075" s="1"/>
      <c r="AC17075" s="1"/>
      <c r="AJ17075" s="1"/>
      <c r="AK17075" s="1"/>
      <c r="AL17075" s="1"/>
    </row>
    <row r="17076">
      <c r="I17076" s="1"/>
      <c r="J17076" s="1"/>
      <c r="K17076" s="1"/>
      <c r="AA17076" s="1"/>
      <c r="AB17076" s="1"/>
      <c r="AC17076" s="1"/>
      <c r="AJ17076" s="1"/>
      <c r="AK17076" s="1"/>
      <c r="AL17076" s="1"/>
    </row>
    <row r="17077">
      <c r="I17077" s="1"/>
      <c r="J17077" s="1"/>
      <c r="K17077" s="1"/>
      <c r="AA17077" s="1"/>
      <c r="AB17077" s="1"/>
      <c r="AC17077" s="1"/>
      <c r="AJ17077" s="1"/>
      <c r="AK17077" s="1"/>
      <c r="AL17077" s="1"/>
    </row>
    <row r="17078">
      <c r="I17078" s="1"/>
      <c r="J17078" s="1"/>
      <c r="K17078" s="1"/>
      <c r="AA17078" s="1"/>
      <c r="AB17078" s="1"/>
      <c r="AC17078" s="1"/>
      <c r="AJ17078" s="1"/>
      <c r="AK17078" s="1"/>
      <c r="AL17078" s="1"/>
    </row>
    <row r="17079">
      <c r="I17079" s="1"/>
      <c r="J17079" s="1"/>
      <c r="K17079" s="1"/>
      <c r="AA17079" s="1"/>
      <c r="AB17079" s="1"/>
      <c r="AC17079" s="1"/>
      <c r="AJ17079" s="1"/>
      <c r="AK17079" s="1"/>
      <c r="AL17079" s="1"/>
    </row>
    <row r="17080">
      <c r="I17080" s="1"/>
      <c r="J17080" s="1"/>
      <c r="K17080" s="1"/>
      <c r="AA17080" s="1"/>
      <c r="AB17080" s="1"/>
      <c r="AC17080" s="1"/>
      <c r="AJ17080" s="1"/>
      <c r="AK17080" s="1"/>
      <c r="AL17080" s="1"/>
    </row>
    <row r="17081">
      <c r="I17081" s="1"/>
      <c r="J17081" s="1"/>
      <c r="K17081" s="1"/>
      <c r="AA17081" s="1"/>
      <c r="AB17081" s="1"/>
      <c r="AC17081" s="1"/>
      <c r="AJ17081" s="1"/>
      <c r="AK17081" s="1"/>
      <c r="AL17081" s="1"/>
    </row>
    <row r="17082">
      <c r="I17082" s="1"/>
      <c r="J17082" s="1"/>
      <c r="K17082" s="1"/>
      <c r="AA17082" s="1"/>
      <c r="AB17082" s="1"/>
      <c r="AC17082" s="1"/>
      <c r="AJ17082" s="1"/>
      <c r="AK17082" s="1"/>
      <c r="AL17082" s="1"/>
    </row>
    <row r="17083">
      <c r="I17083" s="1"/>
      <c r="J17083" s="1"/>
      <c r="K17083" s="1"/>
      <c r="AA17083" s="1"/>
      <c r="AB17083" s="1"/>
      <c r="AC17083" s="1"/>
      <c r="AJ17083" s="1"/>
      <c r="AK17083" s="1"/>
      <c r="AL17083" s="1"/>
    </row>
    <row r="17084">
      <c r="I17084" s="1"/>
      <c r="J17084" s="1"/>
      <c r="K17084" s="1"/>
      <c r="AA17084" s="1"/>
      <c r="AB17084" s="1"/>
      <c r="AC17084" s="1"/>
      <c r="AJ17084" s="1"/>
      <c r="AK17084" s="1"/>
      <c r="AL17084" s="1"/>
    </row>
    <row r="17085">
      <c r="I17085" s="1"/>
      <c r="J17085" s="1"/>
      <c r="K17085" s="1"/>
      <c r="AA17085" s="1"/>
      <c r="AB17085" s="1"/>
      <c r="AC17085" s="1"/>
      <c r="AJ17085" s="1"/>
      <c r="AK17085" s="1"/>
      <c r="AL17085" s="1"/>
    </row>
    <row r="17086">
      <c r="I17086" s="1"/>
      <c r="J17086" s="1"/>
      <c r="K17086" s="1"/>
      <c r="AA17086" s="1"/>
      <c r="AB17086" s="1"/>
      <c r="AC17086" s="1"/>
      <c r="AJ17086" s="1"/>
      <c r="AK17086" s="1"/>
      <c r="AL17086" s="1"/>
    </row>
    <row r="17087">
      <c r="I17087" s="1"/>
      <c r="J17087" s="1"/>
      <c r="K17087" s="1"/>
      <c r="AA17087" s="1"/>
      <c r="AB17087" s="1"/>
      <c r="AC17087" s="1"/>
      <c r="AJ17087" s="1"/>
      <c r="AK17087" s="1"/>
      <c r="AL17087" s="1"/>
    </row>
    <row r="17088">
      <c r="I17088" s="1"/>
      <c r="J17088" s="1"/>
      <c r="K17088" s="1"/>
      <c r="AA17088" s="1"/>
      <c r="AB17088" s="1"/>
      <c r="AC17088" s="1"/>
      <c r="AJ17088" s="1"/>
      <c r="AK17088" s="1"/>
      <c r="AL17088" s="1"/>
    </row>
    <row r="17089">
      <c r="I17089" s="1"/>
      <c r="J17089" s="1"/>
      <c r="K17089" s="1"/>
      <c r="AA17089" s="1"/>
      <c r="AB17089" s="1"/>
      <c r="AC17089" s="1"/>
      <c r="AJ17089" s="1"/>
      <c r="AK17089" s="1"/>
      <c r="AL17089" s="1"/>
    </row>
    <row r="17090">
      <c r="I17090" s="1"/>
      <c r="J17090" s="1"/>
      <c r="K17090" s="1"/>
      <c r="AA17090" s="1"/>
      <c r="AB17090" s="1"/>
      <c r="AC17090" s="1"/>
      <c r="AJ17090" s="1"/>
      <c r="AK17090" s="1"/>
      <c r="AL17090" s="1"/>
    </row>
    <row r="17091">
      <c r="I17091" s="1"/>
      <c r="J17091" s="1"/>
      <c r="K17091" s="1"/>
      <c r="AA17091" s="1"/>
      <c r="AB17091" s="1"/>
      <c r="AC17091" s="1"/>
      <c r="AJ17091" s="1"/>
      <c r="AK17091" s="1"/>
      <c r="AL17091" s="1"/>
    </row>
    <row r="17092">
      <c r="I17092" s="1"/>
      <c r="J17092" s="1"/>
      <c r="K17092" s="1"/>
      <c r="AA17092" s="1"/>
      <c r="AB17092" s="1"/>
      <c r="AC17092" s="1"/>
      <c r="AJ17092" s="1"/>
      <c r="AK17092" s="1"/>
      <c r="AL17092" s="1"/>
    </row>
    <row r="17093">
      <c r="I17093" s="1"/>
      <c r="J17093" s="1"/>
      <c r="K17093" s="1"/>
      <c r="AA17093" s="1"/>
      <c r="AB17093" s="1"/>
      <c r="AC17093" s="1"/>
      <c r="AJ17093" s="1"/>
      <c r="AK17093" s="1"/>
      <c r="AL17093" s="1"/>
    </row>
    <row r="17094">
      <c r="I17094" s="1"/>
      <c r="J17094" s="1"/>
      <c r="K17094" s="1"/>
      <c r="AA17094" s="1"/>
      <c r="AB17094" s="1"/>
      <c r="AC17094" s="1"/>
      <c r="AJ17094" s="1"/>
      <c r="AK17094" s="1"/>
      <c r="AL17094" s="1"/>
    </row>
    <row r="17095">
      <c r="I17095" s="1"/>
      <c r="J17095" s="1"/>
      <c r="K17095" s="1"/>
      <c r="AA17095" s="1"/>
      <c r="AB17095" s="1"/>
      <c r="AC17095" s="1"/>
      <c r="AJ17095" s="1"/>
      <c r="AK17095" s="1"/>
      <c r="AL17095" s="1"/>
    </row>
    <row r="17096">
      <c r="I17096" s="1"/>
      <c r="J17096" s="1"/>
      <c r="K17096" s="1"/>
      <c r="AA17096" s="1"/>
      <c r="AB17096" s="1"/>
      <c r="AC17096" s="1"/>
      <c r="AJ17096" s="1"/>
      <c r="AK17096" s="1"/>
      <c r="AL17096" s="1"/>
    </row>
    <row r="17097">
      <c r="I17097" s="1"/>
      <c r="J17097" s="1"/>
      <c r="K17097" s="1"/>
      <c r="AA17097" s="1"/>
      <c r="AB17097" s="1"/>
      <c r="AC17097" s="1"/>
      <c r="AJ17097" s="1"/>
      <c r="AK17097" s="1"/>
      <c r="AL17097" s="1"/>
    </row>
    <row r="17098">
      <c r="I17098" s="1"/>
      <c r="J17098" s="1"/>
      <c r="K17098" s="1"/>
      <c r="AA17098" s="1"/>
      <c r="AB17098" s="1"/>
      <c r="AC17098" s="1"/>
      <c r="AJ17098" s="1"/>
      <c r="AK17098" s="1"/>
      <c r="AL17098" s="1"/>
    </row>
    <row r="17099">
      <c r="I17099" s="1"/>
      <c r="J17099" s="1"/>
      <c r="K17099" s="1"/>
      <c r="AA17099" s="1"/>
      <c r="AB17099" s="1"/>
      <c r="AC17099" s="1"/>
      <c r="AJ17099" s="1"/>
      <c r="AK17099" s="1"/>
      <c r="AL17099" s="1"/>
    </row>
    <row r="17100">
      <c r="I17100" s="1"/>
      <c r="J17100" s="1"/>
      <c r="K17100" s="1"/>
      <c r="AA17100" s="1"/>
      <c r="AB17100" s="1"/>
      <c r="AC17100" s="1"/>
      <c r="AJ17100" s="1"/>
      <c r="AK17100" s="1"/>
      <c r="AL17100" s="1"/>
    </row>
    <row r="17101">
      <c r="I17101" s="1"/>
      <c r="J17101" s="1"/>
      <c r="K17101" s="1"/>
      <c r="AA17101" s="1"/>
      <c r="AB17101" s="1"/>
      <c r="AC17101" s="1"/>
      <c r="AJ17101" s="1"/>
      <c r="AK17101" s="1"/>
      <c r="AL17101" s="1"/>
    </row>
    <row r="17102">
      <c r="I17102" s="1"/>
      <c r="J17102" s="1"/>
      <c r="K17102" s="1"/>
      <c r="AA17102" s="1"/>
      <c r="AB17102" s="1"/>
      <c r="AC17102" s="1"/>
      <c r="AJ17102" s="1"/>
      <c r="AK17102" s="1"/>
      <c r="AL17102" s="1"/>
    </row>
    <row r="17103">
      <c r="I17103" s="1"/>
      <c r="J17103" s="1"/>
      <c r="K17103" s="1"/>
      <c r="AA17103" s="1"/>
      <c r="AB17103" s="1"/>
      <c r="AC17103" s="1"/>
      <c r="AJ17103" s="1"/>
      <c r="AK17103" s="1"/>
      <c r="AL17103" s="1"/>
    </row>
    <row r="17104">
      <c r="I17104" s="1"/>
      <c r="J17104" s="1"/>
      <c r="K17104" s="1"/>
      <c r="AA17104" s="1"/>
      <c r="AB17104" s="1"/>
      <c r="AC17104" s="1"/>
      <c r="AJ17104" s="1"/>
      <c r="AK17104" s="1"/>
      <c r="AL17104" s="1"/>
    </row>
    <row r="17105">
      <c r="I17105" s="1"/>
      <c r="J17105" s="1"/>
      <c r="K17105" s="1"/>
      <c r="AA17105" s="1"/>
      <c r="AB17105" s="1"/>
      <c r="AC17105" s="1"/>
      <c r="AJ17105" s="1"/>
      <c r="AK17105" s="1"/>
      <c r="AL17105" s="1"/>
    </row>
    <row r="17106">
      <c r="I17106" s="1"/>
      <c r="J17106" s="1"/>
      <c r="K17106" s="1"/>
      <c r="AA17106" s="1"/>
      <c r="AB17106" s="1"/>
      <c r="AC17106" s="1"/>
      <c r="AJ17106" s="1"/>
      <c r="AK17106" s="1"/>
      <c r="AL17106" s="1"/>
    </row>
    <row r="17107">
      <c r="I17107" s="1"/>
      <c r="J17107" s="1"/>
      <c r="K17107" s="1"/>
      <c r="AA17107" s="1"/>
      <c r="AB17107" s="1"/>
      <c r="AC17107" s="1"/>
      <c r="AJ17107" s="1"/>
      <c r="AK17107" s="1"/>
      <c r="AL17107" s="1"/>
    </row>
    <row r="17108">
      <c r="I17108" s="1"/>
      <c r="J17108" s="1"/>
      <c r="K17108" s="1"/>
      <c r="AA17108" s="1"/>
      <c r="AB17108" s="1"/>
      <c r="AC17108" s="1"/>
      <c r="AJ17108" s="1"/>
      <c r="AK17108" s="1"/>
      <c r="AL17108" s="1"/>
    </row>
    <row r="17109">
      <c r="I17109" s="1"/>
      <c r="J17109" s="1"/>
      <c r="K17109" s="1"/>
      <c r="AA17109" s="1"/>
      <c r="AB17109" s="1"/>
      <c r="AC17109" s="1"/>
      <c r="AJ17109" s="1"/>
      <c r="AK17109" s="1"/>
      <c r="AL17109" s="1"/>
    </row>
    <row r="17110">
      <c r="I17110" s="1"/>
      <c r="J17110" s="1"/>
      <c r="K17110" s="1"/>
      <c r="AA17110" s="1"/>
      <c r="AB17110" s="1"/>
      <c r="AC17110" s="1"/>
      <c r="AJ17110" s="1"/>
      <c r="AK17110" s="1"/>
      <c r="AL17110" s="1"/>
    </row>
    <row r="17111">
      <c r="I17111" s="1"/>
      <c r="J17111" s="1"/>
      <c r="K17111" s="1"/>
      <c r="AA17111" s="1"/>
      <c r="AB17111" s="1"/>
      <c r="AC17111" s="1"/>
      <c r="AJ17111" s="1"/>
      <c r="AK17111" s="1"/>
      <c r="AL17111" s="1"/>
    </row>
    <row r="17112">
      <c r="I17112" s="1"/>
      <c r="J17112" s="1"/>
      <c r="K17112" s="1"/>
      <c r="AA17112" s="1"/>
      <c r="AB17112" s="1"/>
      <c r="AC17112" s="1"/>
      <c r="AJ17112" s="1"/>
      <c r="AK17112" s="1"/>
      <c r="AL17112" s="1"/>
    </row>
    <row r="17113">
      <c r="I17113" s="1"/>
      <c r="J17113" s="1"/>
      <c r="K17113" s="1"/>
      <c r="AA17113" s="1"/>
      <c r="AB17113" s="1"/>
      <c r="AC17113" s="1"/>
      <c r="AJ17113" s="1"/>
      <c r="AK17113" s="1"/>
      <c r="AL17113" s="1"/>
    </row>
    <row r="17114">
      <c r="I17114" s="1"/>
      <c r="J17114" s="1"/>
      <c r="K17114" s="1"/>
      <c r="AA17114" s="1"/>
      <c r="AB17114" s="1"/>
      <c r="AC17114" s="1"/>
      <c r="AJ17114" s="1"/>
      <c r="AK17114" s="1"/>
      <c r="AL17114" s="1"/>
    </row>
    <row r="17115">
      <c r="I17115" s="1"/>
      <c r="J17115" s="1"/>
      <c r="K17115" s="1"/>
      <c r="AA17115" s="1"/>
      <c r="AB17115" s="1"/>
      <c r="AC17115" s="1"/>
      <c r="AJ17115" s="1"/>
      <c r="AK17115" s="1"/>
      <c r="AL17115" s="1"/>
    </row>
    <row r="17116">
      <c r="I17116" s="1"/>
      <c r="J17116" s="1"/>
      <c r="K17116" s="1"/>
      <c r="AA17116" s="1"/>
      <c r="AB17116" s="1"/>
      <c r="AC17116" s="1"/>
      <c r="AJ17116" s="1"/>
      <c r="AK17116" s="1"/>
      <c r="AL17116" s="1"/>
    </row>
    <row r="17117">
      <c r="I17117" s="1"/>
      <c r="J17117" s="1"/>
      <c r="K17117" s="1"/>
      <c r="AA17117" s="1"/>
      <c r="AB17117" s="1"/>
      <c r="AC17117" s="1"/>
      <c r="AJ17117" s="1"/>
      <c r="AK17117" s="1"/>
      <c r="AL17117" s="1"/>
    </row>
    <row r="17118">
      <c r="I17118" s="1"/>
      <c r="J17118" s="1"/>
      <c r="K17118" s="1"/>
      <c r="AA17118" s="1"/>
      <c r="AB17118" s="1"/>
      <c r="AC17118" s="1"/>
      <c r="AJ17118" s="1"/>
      <c r="AK17118" s="1"/>
      <c r="AL17118" s="1"/>
    </row>
    <row r="17119">
      <c r="I17119" s="1"/>
      <c r="J17119" s="1"/>
      <c r="K17119" s="1"/>
      <c r="AA17119" s="1"/>
      <c r="AB17119" s="1"/>
      <c r="AC17119" s="1"/>
      <c r="AJ17119" s="1"/>
      <c r="AK17119" s="1"/>
      <c r="AL17119" s="1"/>
    </row>
    <row r="17120">
      <c r="I17120" s="1"/>
      <c r="J17120" s="1"/>
      <c r="K17120" s="1"/>
      <c r="AA17120" s="1"/>
      <c r="AB17120" s="1"/>
      <c r="AC17120" s="1"/>
      <c r="AJ17120" s="1"/>
      <c r="AK17120" s="1"/>
      <c r="AL17120" s="1"/>
    </row>
    <row r="17121">
      <c r="I17121" s="1"/>
      <c r="J17121" s="1"/>
      <c r="K17121" s="1"/>
      <c r="AA17121" s="1"/>
      <c r="AB17121" s="1"/>
      <c r="AC17121" s="1"/>
      <c r="AJ17121" s="1"/>
      <c r="AK17121" s="1"/>
      <c r="AL17121" s="1"/>
    </row>
    <row r="17122">
      <c r="I17122" s="1"/>
      <c r="J17122" s="1"/>
      <c r="K17122" s="1"/>
      <c r="AA17122" s="1"/>
      <c r="AB17122" s="1"/>
      <c r="AC17122" s="1"/>
      <c r="AJ17122" s="1"/>
      <c r="AK17122" s="1"/>
      <c r="AL17122" s="1"/>
    </row>
    <row r="17123">
      <c r="I17123" s="1"/>
      <c r="J17123" s="1"/>
      <c r="K17123" s="1"/>
      <c r="AA17123" s="1"/>
      <c r="AB17123" s="1"/>
      <c r="AC17123" s="1"/>
      <c r="AJ17123" s="1"/>
      <c r="AK17123" s="1"/>
      <c r="AL17123" s="1"/>
    </row>
    <row r="17124">
      <c r="I17124" s="1"/>
      <c r="J17124" s="1"/>
      <c r="K17124" s="1"/>
      <c r="AA17124" s="1"/>
      <c r="AB17124" s="1"/>
      <c r="AC17124" s="1"/>
      <c r="AJ17124" s="1"/>
      <c r="AK17124" s="1"/>
      <c r="AL17124" s="1"/>
    </row>
    <row r="17125">
      <c r="I17125" s="1"/>
      <c r="J17125" s="1"/>
      <c r="K17125" s="1"/>
      <c r="AA17125" s="1"/>
      <c r="AB17125" s="1"/>
      <c r="AC17125" s="1"/>
      <c r="AJ17125" s="1"/>
      <c r="AK17125" s="1"/>
      <c r="AL17125" s="1"/>
    </row>
    <row r="17126">
      <c r="I17126" s="1"/>
      <c r="J17126" s="1"/>
      <c r="K17126" s="1"/>
      <c r="AA17126" s="1"/>
      <c r="AB17126" s="1"/>
      <c r="AC17126" s="1"/>
      <c r="AJ17126" s="1"/>
      <c r="AK17126" s="1"/>
      <c r="AL17126" s="1"/>
    </row>
    <row r="17127">
      <c r="I17127" s="1"/>
      <c r="J17127" s="1"/>
      <c r="K17127" s="1"/>
      <c r="AA17127" s="1"/>
      <c r="AB17127" s="1"/>
      <c r="AC17127" s="1"/>
      <c r="AJ17127" s="1"/>
      <c r="AK17127" s="1"/>
      <c r="AL17127" s="1"/>
    </row>
    <row r="17128">
      <c r="I17128" s="1"/>
      <c r="J17128" s="1"/>
      <c r="K17128" s="1"/>
      <c r="AA17128" s="1"/>
      <c r="AB17128" s="1"/>
      <c r="AC17128" s="1"/>
      <c r="AJ17128" s="1"/>
      <c r="AK17128" s="1"/>
      <c r="AL17128" s="1"/>
    </row>
    <row r="17129">
      <c r="I17129" s="1"/>
      <c r="J17129" s="1"/>
      <c r="K17129" s="1"/>
      <c r="AA17129" s="1"/>
      <c r="AB17129" s="1"/>
      <c r="AC17129" s="1"/>
      <c r="AJ17129" s="1"/>
      <c r="AK17129" s="1"/>
      <c r="AL17129" s="1"/>
    </row>
    <row r="17130">
      <c r="I17130" s="1"/>
      <c r="J17130" s="1"/>
      <c r="K17130" s="1"/>
      <c r="AA17130" s="1"/>
      <c r="AB17130" s="1"/>
      <c r="AC17130" s="1"/>
      <c r="AJ17130" s="1"/>
      <c r="AK17130" s="1"/>
      <c r="AL17130" s="1"/>
    </row>
    <row r="17131">
      <c r="I17131" s="1"/>
      <c r="J17131" s="1"/>
      <c r="K17131" s="1"/>
      <c r="AA17131" s="1"/>
      <c r="AB17131" s="1"/>
      <c r="AC17131" s="1"/>
      <c r="AJ17131" s="1"/>
      <c r="AK17131" s="1"/>
      <c r="AL17131" s="1"/>
    </row>
    <row r="17132">
      <c r="I17132" s="1"/>
      <c r="J17132" s="1"/>
      <c r="K17132" s="1"/>
      <c r="AA17132" s="1"/>
      <c r="AB17132" s="1"/>
      <c r="AC17132" s="1"/>
      <c r="AJ17132" s="1"/>
      <c r="AK17132" s="1"/>
      <c r="AL17132" s="1"/>
    </row>
    <row r="17133">
      <c r="I17133" s="1"/>
      <c r="J17133" s="1"/>
      <c r="K17133" s="1"/>
      <c r="AA17133" s="1"/>
      <c r="AB17133" s="1"/>
      <c r="AC17133" s="1"/>
      <c r="AJ17133" s="1"/>
      <c r="AK17133" s="1"/>
      <c r="AL17133" s="1"/>
    </row>
    <row r="17134">
      <c r="I17134" s="1"/>
      <c r="J17134" s="1"/>
      <c r="K17134" s="1"/>
      <c r="AA17134" s="1"/>
      <c r="AB17134" s="1"/>
      <c r="AC17134" s="1"/>
      <c r="AJ17134" s="1"/>
      <c r="AK17134" s="1"/>
      <c r="AL17134" s="1"/>
    </row>
    <row r="17135">
      <c r="I17135" s="1"/>
      <c r="J17135" s="1"/>
      <c r="K17135" s="1"/>
      <c r="AA17135" s="1"/>
      <c r="AB17135" s="1"/>
      <c r="AC17135" s="1"/>
      <c r="AJ17135" s="1"/>
      <c r="AK17135" s="1"/>
      <c r="AL17135" s="1"/>
    </row>
    <row r="17136">
      <c r="I17136" s="1"/>
      <c r="J17136" s="1"/>
      <c r="K17136" s="1"/>
      <c r="AA17136" s="1"/>
      <c r="AB17136" s="1"/>
      <c r="AC17136" s="1"/>
      <c r="AJ17136" s="1"/>
      <c r="AK17136" s="1"/>
      <c r="AL17136" s="1"/>
    </row>
    <row r="17137">
      <c r="I17137" s="1"/>
      <c r="J17137" s="1"/>
      <c r="K17137" s="1"/>
      <c r="AA17137" s="1"/>
      <c r="AB17137" s="1"/>
      <c r="AC17137" s="1"/>
      <c r="AJ17137" s="1"/>
      <c r="AK17137" s="1"/>
      <c r="AL17137" s="1"/>
    </row>
    <row r="17138">
      <c r="I17138" s="1"/>
      <c r="J17138" s="1"/>
      <c r="K17138" s="1"/>
      <c r="AA17138" s="1"/>
      <c r="AB17138" s="1"/>
      <c r="AC17138" s="1"/>
      <c r="AJ17138" s="1"/>
      <c r="AK17138" s="1"/>
      <c r="AL17138" s="1"/>
    </row>
    <row r="17139">
      <c r="I17139" s="1"/>
      <c r="J17139" s="1"/>
      <c r="K17139" s="1"/>
      <c r="AA17139" s="1"/>
      <c r="AB17139" s="1"/>
      <c r="AC17139" s="1"/>
      <c r="AJ17139" s="1"/>
      <c r="AK17139" s="1"/>
      <c r="AL17139" s="1"/>
    </row>
    <row r="17140">
      <c r="I17140" s="1"/>
      <c r="J17140" s="1"/>
      <c r="K17140" s="1"/>
      <c r="AA17140" s="1"/>
      <c r="AB17140" s="1"/>
      <c r="AC17140" s="1"/>
      <c r="AJ17140" s="1"/>
      <c r="AK17140" s="1"/>
      <c r="AL17140" s="1"/>
    </row>
    <row r="17141">
      <c r="I17141" s="1"/>
      <c r="J17141" s="1"/>
      <c r="K17141" s="1"/>
      <c r="AA17141" s="1"/>
      <c r="AB17141" s="1"/>
      <c r="AC17141" s="1"/>
      <c r="AJ17141" s="1"/>
      <c r="AK17141" s="1"/>
      <c r="AL17141" s="1"/>
    </row>
    <row r="17142">
      <c r="I17142" s="1"/>
      <c r="J17142" s="1"/>
      <c r="K17142" s="1"/>
      <c r="AA17142" s="1"/>
      <c r="AB17142" s="1"/>
      <c r="AC17142" s="1"/>
      <c r="AJ17142" s="1"/>
      <c r="AK17142" s="1"/>
      <c r="AL17142" s="1"/>
    </row>
    <row r="17143">
      <c r="I17143" s="1"/>
      <c r="J17143" s="1"/>
      <c r="K17143" s="1"/>
      <c r="AA17143" s="1"/>
      <c r="AB17143" s="1"/>
      <c r="AC17143" s="1"/>
      <c r="AJ17143" s="1"/>
      <c r="AK17143" s="1"/>
      <c r="AL17143" s="1"/>
    </row>
    <row r="17144">
      <c r="I17144" s="1"/>
      <c r="J17144" s="1"/>
      <c r="K17144" s="1"/>
      <c r="AA17144" s="1"/>
      <c r="AB17144" s="1"/>
      <c r="AC17144" s="1"/>
      <c r="AJ17144" s="1"/>
      <c r="AK17144" s="1"/>
      <c r="AL17144" s="1"/>
    </row>
    <row r="17145">
      <c r="I17145" s="1"/>
      <c r="J17145" s="1"/>
      <c r="K17145" s="1"/>
      <c r="AA17145" s="1"/>
      <c r="AB17145" s="1"/>
      <c r="AC17145" s="1"/>
      <c r="AJ17145" s="1"/>
      <c r="AK17145" s="1"/>
      <c r="AL17145" s="1"/>
    </row>
    <row r="17146">
      <c r="I17146" s="1"/>
      <c r="J17146" s="1"/>
      <c r="K17146" s="1"/>
      <c r="AA17146" s="1"/>
      <c r="AB17146" s="1"/>
      <c r="AC17146" s="1"/>
      <c r="AJ17146" s="1"/>
      <c r="AK17146" s="1"/>
      <c r="AL17146" s="1"/>
    </row>
    <row r="17147">
      <c r="I17147" s="1"/>
      <c r="J17147" s="1"/>
      <c r="K17147" s="1"/>
      <c r="AA17147" s="1"/>
      <c r="AB17147" s="1"/>
      <c r="AC17147" s="1"/>
      <c r="AJ17147" s="1"/>
      <c r="AK17147" s="1"/>
      <c r="AL17147" s="1"/>
    </row>
    <row r="17148">
      <c r="I17148" s="1"/>
      <c r="J17148" s="1"/>
      <c r="K17148" s="1"/>
      <c r="AA17148" s="1"/>
      <c r="AB17148" s="1"/>
      <c r="AC17148" s="1"/>
      <c r="AJ17148" s="1"/>
      <c r="AK17148" s="1"/>
      <c r="AL17148" s="1"/>
    </row>
    <row r="17149">
      <c r="I17149" s="1"/>
      <c r="J17149" s="1"/>
      <c r="K17149" s="1"/>
      <c r="AA17149" s="1"/>
      <c r="AB17149" s="1"/>
      <c r="AC17149" s="1"/>
      <c r="AJ17149" s="1"/>
      <c r="AK17149" s="1"/>
      <c r="AL17149" s="1"/>
    </row>
    <row r="17150">
      <c r="I17150" s="1"/>
      <c r="J17150" s="1"/>
      <c r="K17150" s="1"/>
      <c r="AA17150" s="1"/>
      <c r="AB17150" s="1"/>
      <c r="AC17150" s="1"/>
      <c r="AJ17150" s="1"/>
      <c r="AK17150" s="1"/>
      <c r="AL17150" s="1"/>
    </row>
    <row r="17151">
      <c r="I17151" s="1"/>
      <c r="J17151" s="1"/>
      <c r="K17151" s="1"/>
      <c r="AA17151" s="1"/>
      <c r="AB17151" s="1"/>
      <c r="AC17151" s="1"/>
      <c r="AJ17151" s="1"/>
      <c r="AK17151" s="1"/>
      <c r="AL17151" s="1"/>
    </row>
    <row r="17152">
      <c r="I17152" s="1"/>
      <c r="J17152" s="1"/>
      <c r="K17152" s="1"/>
      <c r="AA17152" s="1"/>
      <c r="AB17152" s="1"/>
      <c r="AC17152" s="1"/>
      <c r="AJ17152" s="1"/>
      <c r="AK17152" s="1"/>
      <c r="AL17152" s="1"/>
    </row>
    <row r="17153">
      <c r="I17153" s="1"/>
      <c r="J17153" s="1"/>
      <c r="K17153" s="1"/>
      <c r="AA17153" s="1"/>
      <c r="AB17153" s="1"/>
      <c r="AC17153" s="1"/>
      <c r="AJ17153" s="1"/>
      <c r="AK17153" s="1"/>
      <c r="AL17153" s="1"/>
    </row>
    <row r="17154">
      <c r="I17154" s="1"/>
      <c r="J17154" s="1"/>
      <c r="K17154" s="1"/>
      <c r="AA17154" s="1"/>
      <c r="AB17154" s="1"/>
      <c r="AC17154" s="1"/>
      <c r="AJ17154" s="1"/>
      <c r="AK17154" s="1"/>
      <c r="AL17154" s="1"/>
    </row>
    <row r="17155">
      <c r="I17155" s="1"/>
      <c r="J17155" s="1"/>
      <c r="K17155" s="1"/>
      <c r="AA17155" s="1"/>
      <c r="AB17155" s="1"/>
      <c r="AC17155" s="1"/>
      <c r="AJ17155" s="1"/>
      <c r="AK17155" s="1"/>
      <c r="AL17155" s="1"/>
    </row>
    <row r="17156">
      <c r="I17156" s="1"/>
      <c r="J17156" s="1"/>
      <c r="K17156" s="1"/>
      <c r="AA17156" s="1"/>
      <c r="AB17156" s="1"/>
      <c r="AC17156" s="1"/>
      <c r="AJ17156" s="1"/>
      <c r="AK17156" s="1"/>
      <c r="AL17156" s="1"/>
    </row>
    <row r="17157">
      <c r="I17157" s="1"/>
      <c r="J17157" s="1"/>
      <c r="K17157" s="1"/>
      <c r="AA17157" s="1"/>
      <c r="AB17157" s="1"/>
      <c r="AC17157" s="1"/>
      <c r="AJ17157" s="1"/>
      <c r="AK17157" s="1"/>
      <c r="AL17157" s="1"/>
    </row>
    <row r="17158">
      <c r="I17158" s="1"/>
      <c r="J17158" s="1"/>
      <c r="K17158" s="1"/>
      <c r="AA17158" s="1"/>
      <c r="AB17158" s="1"/>
      <c r="AC17158" s="1"/>
      <c r="AJ17158" s="1"/>
      <c r="AK17158" s="1"/>
      <c r="AL17158" s="1"/>
    </row>
    <row r="17159">
      <c r="I17159" s="1"/>
      <c r="J17159" s="1"/>
      <c r="K17159" s="1"/>
      <c r="AA17159" s="1"/>
      <c r="AB17159" s="1"/>
      <c r="AC17159" s="1"/>
      <c r="AJ17159" s="1"/>
      <c r="AK17159" s="1"/>
      <c r="AL17159" s="1"/>
    </row>
    <row r="17160">
      <c r="I17160" s="1"/>
      <c r="J17160" s="1"/>
      <c r="K17160" s="1"/>
      <c r="AA17160" s="1"/>
      <c r="AB17160" s="1"/>
      <c r="AC17160" s="1"/>
      <c r="AJ17160" s="1"/>
      <c r="AK17160" s="1"/>
      <c r="AL17160" s="1"/>
    </row>
    <row r="17161">
      <c r="I17161" s="1"/>
      <c r="J17161" s="1"/>
      <c r="K17161" s="1"/>
      <c r="AA17161" s="1"/>
      <c r="AB17161" s="1"/>
      <c r="AC17161" s="1"/>
      <c r="AJ17161" s="1"/>
      <c r="AK17161" s="1"/>
      <c r="AL17161" s="1"/>
    </row>
    <row r="17162">
      <c r="I17162" s="1"/>
      <c r="J17162" s="1"/>
      <c r="K17162" s="1"/>
      <c r="AA17162" s="1"/>
      <c r="AB17162" s="1"/>
      <c r="AC17162" s="1"/>
      <c r="AJ17162" s="1"/>
      <c r="AK17162" s="1"/>
      <c r="AL17162" s="1"/>
    </row>
    <row r="17163">
      <c r="I17163" s="1"/>
      <c r="J17163" s="1"/>
      <c r="K17163" s="1"/>
      <c r="AA17163" s="1"/>
      <c r="AB17163" s="1"/>
      <c r="AC17163" s="1"/>
      <c r="AJ17163" s="1"/>
      <c r="AK17163" s="1"/>
      <c r="AL17163" s="1"/>
    </row>
    <row r="17164">
      <c r="I17164" s="1"/>
      <c r="J17164" s="1"/>
      <c r="K17164" s="1"/>
      <c r="AA17164" s="1"/>
      <c r="AB17164" s="1"/>
      <c r="AC17164" s="1"/>
      <c r="AJ17164" s="1"/>
      <c r="AK17164" s="1"/>
      <c r="AL17164" s="1"/>
    </row>
    <row r="17165">
      <c r="I17165" s="1"/>
      <c r="J17165" s="1"/>
      <c r="K17165" s="1"/>
      <c r="AA17165" s="1"/>
      <c r="AB17165" s="1"/>
      <c r="AC17165" s="1"/>
      <c r="AJ17165" s="1"/>
      <c r="AK17165" s="1"/>
      <c r="AL17165" s="1"/>
    </row>
    <row r="17166">
      <c r="I17166" s="1"/>
      <c r="J17166" s="1"/>
      <c r="K17166" s="1"/>
      <c r="AA17166" s="1"/>
      <c r="AB17166" s="1"/>
      <c r="AC17166" s="1"/>
      <c r="AJ17166" s="1"/>
      <c r="AK17166" s="1"/>
      <c r="AL17166" s="1"/>
    </row>
    <row r="17167">
      <c r="I17167" s="1"/>
      <c r="J17167" s="1"/>
      <c r="K17167" s="1"/>
      <c r="AA17167" s="1"/>
      <c r="AB17167" s="1"/>
      <c r="AC17167" s="1"/>
      <c r="AJ17167" s="1"/>
      <c r="AK17167" s="1"/>
      <c r="AL17167" s="1"/>
    </row>
    <row r="17168">
      <c r="I17168" s="1"/>
      <c r="J17168" s="1"/>
      <c r="K17168" s="1"/>
      <c r="AA17168" s="1"/>
      <c r="AB17168" s="1"/>
      <c r="AC17168" s="1"/>
      <c r="AJ17168" s="1"/>
      <c r="AK17168" s="1"/>
      <c r="AL17168" s="1"/>
    </row>
    <row r="17169">
      <c r="I17169" s="1"/>
      <c r="J17169" s="1"/>
      <c r="K17169" s="1"/>
      <c r="AA17169" s="1"/>
      <c r="AB17169" s="1"/>
      <c r="AC17169" s="1"/>
      <c r="AJ17169" s="1"/>
      <c r="AK17169" s="1"/>
      <c r="AL17169" s="1"/>
    </row>
    <row r="17170">
      <c r="I17170" s="1"/>
      <c r="J17170" s="1"/>
      <c r="K17170" s="1"/>
      <c r="AA17170" s="1"/>
      <c r="AB17170" s="1"/>
      <c r="AC17170" s="1"/>
      <c r="AJ17170" s="1"/>
      <c r="AK17170" s="1"/>
      <c r="AL17170" s="1"/>
    </row>
    <row r="17171">
      <c r="I17171" s="1"/>
      <c r="J17171" s="1"/>
      <c r="K17171" s="1"/>
      <c r="AA17171" s="1"/>
      <c r="AB17171" s="1"/>
      <c r="AC17171" s="1"/>
      <c r="AJ17171" s="1"/>
      <c r="AK17171" s="1"/>
      <c r="AL17171" s="1"/>
    </row>
    <row r="17172">
      <c r="I17172" s="1"/>
      <c r="J17172" s="1"/>
      <c r="K17172" s="1"/>
      <c r="AA17172" s="1"/>
      <c r="AB17172" s="1"/>
      <c r="AC17172" s="1"/>
      <c r="AJ17172" s="1"/>
      <c r="AK17172" s="1"/>
      <c r="AL17172" s="1"/>
    </row>
    <row r="17173">
      <c r="I17173" s="1"/>
      <c r="J17173" s="1"/>
      <c r="K17173" s="1"/>
      <c r="AA17173" s="1"/>
      <c r="AB17173" s="1"/>
      <c r="AC17173" s="1"/>
      <c r="AJ17173" s="1"/>
      <c r="AK17173" s="1"/>
      <c r="AL17173" s="1"/>
    </row>
    <row r="17174">
      <c r="I17174" s="1"/>
      <c r="J17174" s="1"/>
      <c r="K17174" s="1"/>
      <c r="AA17174" s="1"/>
      <c r="AB17174" s="1"/>
      <c r="AC17174" s="1"/>
      <c r="AJ17174" s="1"/>
      <c r="AK17174" s="1"/>
      <c r="AL17174" s="1"/>
    </row>
    <row r="17175">
      <c r="I17175" s="1"/>
      <c r="J17175" s="1"/>
      <c r="K17175" s="1"/>
      <c r="AA17175" s="1"/>
      <c r="AB17175" s="1"/>
      <c r="AC17175" s="1"/>
      <c r="AJ17175" s="1"/>
      <c r="AK17175" s="1"/>
      <c r="AL17175" s="1"/>
    </row>
    <row r="17176">
      <c r="I17176" s="1"/>
      <c r="J17176" s="1"/>
      <c r="K17176" s="1"/>
      <c r="AA17176" s="1"/>
      <c r="AB17176" s="1"/>
      <c r="AC17176" s="1"/>
      <c r="AJ17176" s="1"/>
      <c r="AK17176" s="1"/>
      <c r="AL17176" s="1"/>
    </row>
    <row r="17177">
      <c r="I17177" s="1"/>
      <c r="J17177" s="1"/>
      <c r="K17177" s="1"/>
      <c r="AA17177" s="1"/>
      <c r="AB17177" s="1"/>
      <c r="AC17177" s="1"/>
      <c r="AJ17177" s="1"/>
      <c r="AK17177" s="1"/>
      <c r="AL17177" s="1"/>
    </row>
    <row r="17178">
      <c r="I17178" s="1"/>
      <c r="J17178" s="1"/>
      <c r="K17178" s="1"/>
      <c r="AA17178" s="1"/>
      <c r="AB17178" s="1"/>
      <c r="AC17178" s="1"/>
      <c r="AJ17178" s="1"/>
      <c r="AK17178" s="1"/>
      <c r="AL17178" s="1"/>
    </row>
    <row r="17179">
      <c r="I17179" s="1"/>
      <c r="J17179" s="1"/>
      <c r="K17179" s="1"/>
      <c r="AA17179" s="1"/>
      <c r="AB17179" s="1"/>
      <c r="AC17179" s="1"/>
      <c r="AJ17179" s="1"/>
      <c r="AK17179" s="1"/>
      <c r="AL17179" s="1"/>
    </row>
    <row r="17180">
      <c r="I17180" s="1"/>
      <c r="J17180" s="1"/>
      <c r="K17180" s="1"/>
      <c r="AA17180" s="1"/>
      <c r="AB17180" s="1"/>
      <c r="AC17180" s="1"/>
      <c r="AJ17180" s="1"/>
      <c r="AK17180" s="1"/>
      <c r="AL17180" s="1"/>
    </row>
    <row r="17181">
      <c r="I17181" s="1"/>
      <c r="J17181" s="1"/>
      <c r="K17181" s="1"/>
      <c r="AA17181" s="1"/>
      <c r="AB17181" s="1"/>
      <c r="AC17181" s="1"/>
      <c r="AJ17181" s="1"/>
      <c r="AK17181" s="1"/>
      <c r="AL17181" s="1"/>
    </row>
    <row r="17182">
      <c r="I17182" s="1"/>
      <c r="J17182" s="1"/>
      <c r="K17182" s="1"/>
      <c r="AA17182" s="1"/>
      <c r="AB17182" s="1"/>
      <c r="AC17182" s="1"/>
      <c r="AJ17182" s="1"/>
      <c r="AK17182" s="1"/>
      <c r="AL17182" s="1"/>
    </row>
    <row r="17183">
      <c r="I17183" s="1"/>
      <c r="J17183" s="1"/>
      <c r="K17183" s="1"/>
      <c r="AA17183" s="1"/>
      <c r="AB17183" s="1"/>
      <c r="AC17183" s="1"/>
      <c r="AJ17183" s="1"/>
      <c r="AK17183" s="1"/>
      <c r="AL17183" s="1"/>
    </row>
    <row r="17184">
      <c r="I17184" s="1"/>
      <c r="J17184" s="1"/>
      <c r="K17184" s="1"/>
      <c r="AA17184" s="1"/>
      <c r="AB17184" s="1"/>
      <c r="AC17184" s="1"/>
      <c r="AJ17184" s="1"/>
      <c r="AK17184" s="1"/>
      <c r="AL17184" s="1"/>
    </row>
    <row r="17185">
      <c r="I17185" s="1"/>
      <c r="J17185" s="1"/>
      <c r="K17185" s="1"/>
      <c r="AA17185" s="1"/>
      <c r="AB17185" s="1"/>
      <c r="AC17185" s="1"/>
      <c r="AJ17185" s="1"/>
      <c r="AK17185" s="1"/>
      <c r="AL17185" s="1"/>
    </row>
    <row r="17186">
      <c r="I17186" s="1"/>
      <c r="J17186" s="1"/>
      <c r="K17186" s="1"/>
      <c r="AA17186" s="1"/>
      <c r="AB17186" s="1"/>
      <c r="AC17186" s="1"/>
      <c r="AJ17186" s="1"/>
      <c r="AK17186" s="1"/>
      <c r="AL17186" s="1"/>
    </row>
    <row r="17187">
      <c r="I17187" s="1"/>
      <c r="J17187" s="1"/>
      <c r="K17187" s="1"/>
      <c r="AA17187" s="1"/>
      <c r="AB17187" s="1"/>
      <c r="AC17187" s="1"/>
      <c r="AJ17187" s="1"/>
      <c r="AK17187" s="1"/>
      <c r="AL17187" s="1"/>
    </row>
    <row r="17188">
      <c r="I17188" s="1"/>
      <c r="J17188" s="1"/>
      <c r="K17188" s="1"/>
      <c r="AA17188" s="1"/>
      <c r="AB17188" s="1"/>
      <c r="AC17188" s="1"/>
      <c r="AJ17188" s="1"/>
      <c r="AK17188" s="1"/>
      <c r="AL17188" s="1"/>
    </row>
    <row r="17189">
      <c r="I17189" s="1"/>
      <c r="J17189" s="1"/>
      <c r="K17189" s="1"/>
      <c r="AA17189" s="1"/>
      <c r="AB17189" s="1"/>
      <c r="AC17189" s="1"/>
      <c r="AJ17189" s="1"/>
      <c r="AK17189" s="1"/>
      <c r="AL17189" s="1"/>
    </row>
    <row r="17190">
      <c r="I17190" s="1"/>
      <c r="J17190" s="1"/>
      <c r="K17190" s="1"/>
      <c r="AA17190" s="1"/>
      <c r="AB17190" s="1"/>
      <c r="AC17190" s="1"/>
      <c r="AJ17190" s="1"/>
      <c r="AK17190" s="1"/>
      <c r="AL17190" s="1"/>
    </row>
    <row r="17191">
      <c r="I17191" s="1"/>
      <c r="J17191" s="1"/>
      <c r="K17191" s="1"/>
      <c r="AA17191" s="1"/>
      <c r="AB17191" s="1"/>
      <c r="AC17191" s="1"/>
      <c r="AJ17191" s="1"/>
      <c r="AK17191" s="1"/>
      <c r="AL17191" s="1"/>
    </row>
    <row r="17192">
      <c r="I17192" s="1"/>
      <c r="J17192" s="1"/>
      <c r="K17192" s="1"/>
      <c r="AA17192" s="1"/>
      <c r="AB17192" s="1"/>
      <c r="AC17192" s="1"/>
      <c r="AJ17192" s="1"/>
      <c r="AK17192" s="1"/>
      <c r="AL17192" s="1"/>
    </row>
    <row r="17193">
      <c r="I17193" s="1"/>
      <c r="J17193" s="1"/>
      <c r="K17193" s="1"/>
      <c r="AA17193" s="1"/>
      <c r="AB17193" s="1"/>
      <c r="AC17193" s="1"/>
      <c r="AJ17193" s="1"/>
      <c r="AK17193" s="1"/>
      <c r="AL17193" s="1"/>
    </row>
    <row r="17194">
      <c r="I17194" s="1"/>
      <c r="J17194" s="1"/>
      <c r="K17194" s="1"/>
      <c r="AA17194" s="1"/>
      <c r="AB17194" s="1"/>
      <c r="AC17194" s="1"/>
      <c r="AJ17194" s="1"/>
      <c r="AK17194" s="1"/>
      <c r="AL17194" s="1"/>
    </row>
    <row r="17195">
      <c r="I17195" s="1"/>
      <c r="J17195" s="1"/>
      <c r="K17195" s="1"/>
      <c r="AA17195" s="1"/>
      <c r="AB17195" s="1"/>
      <c r="AC17195" s="1"/>
      <c r="AJ17195" s="1"/>
      <c r="AK17195" s="1"/>
      <c r="AL17195" s="1"/>
    </row>
    <row r="17196">
      <c r="I17196" s="1"/>
      <c r="J17196" s="1"/>
      <c r="K17196" s="1"/>
      <c r="AA17196" s="1"/>
      <c r="AB17196" s="1"/>
      <c r="AC17196" s="1"/>
      <c r="AJ17196" s="1"/>
      <c r="AK17196" s="1"/>
      <c r="AL17196" s="1"/>
    </row>
    <row r="17197">
      <c r="I17197" s="1"/>
      <c r="J17197" s="1"/>
      <c r="K17197" s="1"/>
      <c r="AA17197" s="1"/>
      <c r="AB17197" s="1"/>
      <c r="AC17197" s="1"/>
      <c r="AJ17197" s="1"/>
      <c r="AK17197" s="1"/>
      <c r="AL17197" s="1"/>
    </row>
    <row r="17198">
      <c r="I17198" s="1"/>
      <c r="J17198" s="1"/>
      <c r="K17198" s="1"/>
      <c r="AA17198" s="1"/>
      <c r="AB17198" s="1"/>
      <c r="AC17198" s="1"/>
      <c r="AJ17198" s="1"/>
      <c r="AK17198" s="1"/>
      <c r="AL17198" s="1"/>
    </row>
    <row r="17199">
      <c r="I17199" s="1"/>
      <c r="J17199" s="1"/>
      <c r="K17199" s="1"/>
      <c r="AA17199" s="1"/>
      <c r="AB17199" s="1"/>
      <c r="AC17199" s="1"/>
      <c r="AJ17199" s="1"/>
      <c r="AK17199" s="1"/>
      <c r="AL17199" s="1"/>
    </row>
    <row r="17200">
      <c r="I17200" s="1"/>
      <c r="J17200" s="1"/>
      <c r="K17200" s="1"/>
      <c r="AA17200" s="1"/>
      <c r="AB17200" s="1"/>
      <c r="AC17200" s="1"/>
      <c r="AJ17200" s="1"/>
      <c r="AK17200" s="1"/>
      <c r="AL17200" s="1"/>
    </row>
    <row r="17201">
      <c r="I17201" s="1"/>
      <c r="J17201" s="1"/>
      <c r="K17201" s="1"/>
      <c r="AA17201" s="1"/>
      <c r="AB17201" s="1"/>
      <c r="AC17201" s="1"/>
      <c r="AJ17201" s="1"/>
      <c r="AK17201" s="1"/>
      <c r="AL17201" s="1"/>
    </row>
    <row r="17202">
      <c r="I17202" s="1"/>
      <c r="J17202" s="1"/>
      <c r="K17202" s="1"/>
      <c r="AA17202" s="1"/>
      <c r="AB17202" s="1"/>
      <c r="AC17202" s="1"/>
      <c r="AJ17202" s="1"/>
      <c r="AK17202" s="1"/>
      <c r="AL17202" s="1"/>
    </row>
    <row r="17203">
      <c r="I17203" s="1"/>
      <c r="J17203" s="1"/>
      <c r="K17203" s="1"/>
      <c r="AA17203" s="1"/>
      <c r="AB17203" s="1"/>
      <c r="AC17203" s="1"/>
      <c r="AJ17203" s="1"/>
      <c r="AK17203" s="1"/>
      <c r="AL17203" s="1"/>
    </row>
    <row r="17204">
      <c r="I17204" s="1"/>
      <c r="J17204" s="1"/>
      <c r="K17204" s="1"/>
      <c r="AA17204" s="1"/>
      <c r="AB17204" s="1"/>
      <c r="AC17204" s="1"/>
      <c r="AJ17204" s="1"/>
      <c r="AK17204" s="1"/>
      <c r="AL17204" s="1"/>
    </row>
    <row r="17205">
      <c r="I17205" s="1"/>
      <c r="J17205" s="1"/>
      <c r="K17205" s="1"/>
      <c r="AA17205" s="1"/>
      <c r="AB17205" s="1"/>
      <c r="AC17205" s="1"/>
      <c r="AJ17205" s="1"/>
      <c r="AK17205" s="1"/>
      <c r="AL17205" s="1"/>
    </row>
    <row r="17206">
      <c r="I17206" s="1"/>
      <c r="J17206" s="1"/>
      <c r="K17206" s="1"/>
      <c r="AA17206" s="1"/>
      <c r="AB17206" s="1"/>
      <c r="AC17206" s="1"/>
      <c r="AJ17206" s="1"/>
      <c r="AK17206" s="1"/>
      <c r="AL17206" s="1"/>
    </row>
    <row r="17207">
      <c r="I17207" s="1"/>
      <c r="J17207" s="1"/>
      <c r="K17207" s="1"/>
      <c r="AA17207" s="1"/>
      <c r="AB17207" s="1"/>
      <c r="AC17207" s="1"/>
      <c r="AJ17207" s="1"/>
      <c r="AK17207" s="1"/>
      <c r="AL17207" s="1"/>
    </row>
    <row r="17208">
      <c r="I17208" s="1"/>
      <c r="J17208" s="1"/>
      <c r="K17208" s="1"/>
      <c r="AA17208" s="1"/>
      <c r="AB17208" s="1"/>
      <c r="AC17208" s="1"/>
      <c r="AJ17208" s="1"/>
      <c r="AK17208" s="1"/>
      <c r="AL17208" s="1"/>
    </row>
    <row r="17209">
      <c r="I17209" s="1"/>
      <c r="J17209" s="1"/>
      <c r="K17209" s="1"/>
      <c r="AA17209" s="1"/>
      <c r="AB17209" s="1"/>
      <c r="AC17209" s="1"/>
      <c r="AJ17209" s="1"/>
      <c r="AK17209" s="1"/>
      <c r="AL17209" s="1"/>
    </row>
    <row r="17210">
      <c r="I17210" s="1"/>
      <c r="J17210" s="1"/>
      <c r="K17210" s="1"/>
      <c r="AA17210" s="1"/>
      <c r="AB17210" s="1"/>
      <c r="AC17210" s="1"/>
      <c r="AJ17210" s="1"/>
      <c r="AK17210" s="1"/>
      <c r="AL17210" s="1"/>
    </row>
    <row r="17211">
      <c r="I17211" s="1"/>
      <c r="J17211" s="1"/>
      <c r="K17211" s="1"/>
      <c r="AA17211" s="1"/>
      <c r="AB17211" s="1"/>
      <c r="AC17211" s="1"/>
      <c r="AJ17211" s="1"/>
      <c r="AK17211" s="1"/>
      <c r="AL17211" s="1"/>
    </row>
    <row r="17212">
      <c r="I17212" s="1"/>
      <c r="J17212" s="1"/>
      <c r="K17212" s="1"/>
      <c r="AA17212" s="1"/>
      <c r="AB17212" s="1"/>
      <c r="AC17212" s="1"/>
      <c r="AJ17212" s="1"/>
      <c r="AK17212" s="1"/>
      <c r="AL17212" s="1"/>
    </row>
    <row r="17213">
      <c r="I17213" s="1"/>
      <c r="J17213" s="1"/>
      <c r="K17213" s="1"/>
      <c r="AA17213" s="1"/>
      <c r="AB17213" s="1"/>
      <c r="AC17213" s="1"/>
      <c r="AJ17213" s="1"/>
      <c r="AK17213" s="1"/>
      <c r="AL17213" s="1"/>
    </row>
    <row r="17214">
      <c r="I17214" s="1"/>
      <c r="J17214" s="1"/>
      <c r="K17214" s="1"/>
      <c r="AA17214" s="1"/>
      <c r="AB17214" s="1"/>
      <c r="AC17214" s="1"/>
      <c r="AJ17214" s="1"/>
      <c r="AK17214" s="1"/>
      <c r="AL17214" s="1"/>
    </row>
    <row r="17215">
      <c r="I17215" s="1"/>
      <c r="J17215" s="1"/>
      <c r="K17215" s="1"/>
      <c r="AA17215" s="1"/>
      <c r="AB17215" s="1"/>
      <c r="AC17215" s="1"/>
      <c r="AJ17215" s="1"/>
      <c r="AK17215" s="1"/>
      <c r="AL17215" s="1"/>
    </row>
    <row r="17216">
      <c r="I17216" s="1"/>
      <c r="J17216" s="1"/>
      <c r="K17216" s="1"/>
      <c r="AA17216" s="1"/>
      <c r="AB17216" s="1"/>
      <c r="AC17216" s="1"/>
      <c r="AJ17216" s="1"/>
      <c r="AK17216" s="1"/>
      <c r="AL17216" s="1"/>
    </row>
    <row r="17217">
      <c r="I17217" s="1"/>
      <c r="J17217" s="1"/>
      <c r="K17217" s="1"/>
      <c r="AA17217" s="1"/>
      <c r="AB17217" s="1"/>
      <c r="AC17217" s="1"/>
      <c r="AJ17217" s="1"/>
      <c r="AK17217" s="1"/>
      <c r="AL17217" s="1"/>
    </row>
    <row r="17218">
      <c r="I17218" s="1"/>
      <c r="J17218" s="1"/>
      <c r="K17218" s="1"/>
      <c r="AA17218" s="1"/>
      <c r="AB17218" s="1"/>
      <c r="AC17218" s="1"/>
      <c r="AJ17218" s="1"/>
      <c r="AK17218" s="1"/>
      <c r="AL17218" s="1"/>
    </row>
    <row r="17219">
      <c r="I17219" s="1"/>
      <c r="J17219" s="1"/>
      <c r="K17219" s="1"/>
      <c r="AA17219" s="1"/>
      <c r="AB17219" s="1"/>
      <c r="AC17219" s="1"/>
      <c r="AJ17219" s="1"/>
      <c r="AK17219" s="1"/>
      <c r="AL17219" s="1"/>
    </row>
    <row r="17220">
      <c r="I17220" s="1"/>
      <c r="J17220" s="1"/>
      <c r="K17220" s="1"/>
      <c r="AA17220" s="1"/>
      <c r="AB17220" s="1"/>
      <c r="AC17220" s="1"/>
      <c r="AJ17220" s="1"/>
      <c r="AK17220" s="1"/>
      <c r="AL17220" s="1"/>
    </row>
    <row r="17221">
      <c r="I17221" s="1"/>
      <c r="J17221" s="1"/>
      <c r="K17221" s="1"/>
      <c r="AA17221" s="1"/>
      <c r="AB17221" s="1"/>
      <c r="AC17221" s="1"/>
      <c r="AJ17221" s="1"/>
      <c r="AK17221" s="1"/>
      <c r="AL17221" s="1"/>
    </row>
    <row r="17222">
      <c r="I17222" s="1"/>
      <c r="J17222" s="1"/>
      <c r="K17222" s="1"/>
      <c r="AA17222" s="1"/>
      <c r="AB17222" s="1"/>
      <c r="AC17222" s="1"/>
      <c r="AJ17222" s="1"/>
      <c r="AK17222" s="1"/>
      <c r="AL17222" s="1"/>
    </row>
    <row r="17223">
      <c r="I17223" s="1"/>
      <c r="J17223" s="1"/>
      <c r="K17223" s="1"/>
      <c r="AA17223" s="1"/>
      <c r="AB17223" s="1"/>
      <c r="AC17223" s="1"/>
      <c r="AJ17223" s="1"/>
      <c r="AK17223" s="1"/>
      <c r="AL17223" s="1"/>
    </row>
    <row r="17224">
      <c r="I17224" s="1"/>
      <c r="J17224" s="1"/>
      <c r="K17224" s="1"/>
      <c r="AA17224" s="1"/>
      <c r="AB17224" s="1"/>
      <c r="AC17224" s="1"/>
      <c r="AJ17224" s="1"/>
      <c r="AK17224" s="1"/>
      <c r="AL17224" s="1"/>
    </row>
    <row r="17225">
      <c r="I17225" s="1"/>
      <c r="J17225" s="1"/>
      <c r="K17225" s="1"/>
      <c r="AA17225" s="1"/>
      <c r="AB17225" s="1"/>
      <c r="AC17225" s="1"/>
      <c r="AJ17225" s="1"/>
      <c r="AK17225" s="1"/>
      <c r="AL17225" s="1"/>
    </row>
    <row r="17226">
      <c r="I17226" s="1"/>
      <c r="J17226" s="1"/>
      <c r="K17226" s="1"/>
      <c r="AA17226" s="1"/>
      <c r="AB17226" s="1"/>
      <c r="AC17226" s="1"/>
      <c r="AJ17226" s="1"/>
      <c r="AK17226" s="1"/>
      <c r="AL17226" s="1"/>
    </row>
    <row r="17227">
      <c r="I17227" s="1"/>
      <c r="J17227" s="1"/>
      <c r="K17227" s="1"/>
      <c r="AA17227" s="1"/>
      <c r="AB17227" s="1"/>
      <c r="AC17227" s="1"/>
      <c r="AJ17227" s="1"/>
      <c r="AK17227" s="1"/>
      <c r="AL17227" s="1"/>
    </row>
    <row r="17228">
      <c r="I17228" s="1"/>
      <c r="J17228" s="1"/>
      <c r="K17228" s="1"/>
      <c r="AA17228" s="1"/>
      <c r="AB17228" s="1"/>
      <c r="AC17228" s="1"/>
      <c r="AJ17228" s="1"/>
      <c r="AK17228" s="1"/>
      <c r="AL17228" s="1"/>
    </row>
    <row r="17229">
      <c r="I17229" s="1"/>
      <c r="J17229" s="1"/>
      <c r="K17229" s="1"/>
      <c r="AA17229" s="1"/>
      <c r="AB17229" s="1"/>
      <c r="AC17229" s="1"/>
      <c r="AJ17229" s="1"/>
      <c r="AK17229" s="1"/>
      <c r="AL17229" s="1"/>
    </row>
    <row r="17230">
      <c r="I17230" s="1"/>
      <c r="J17230" s="1"/>
      <c r="K17230" s="1"/>
      <c r="AA17230" s="1"/>
      <c r="AB17230" s="1"/>
      <c r="AC17230" s="1"/>
      <c r="AJ17230" s="1"/>
      <c r="AK17230" s="1"/>
      <c r="AL17230" s="1"/>
    </row>
    <row r="17231">
      <c r="I17231" s="1"/>
      <c r="J17231" s="1"/>
      <c r="K17231" s="1"/>
      <c r="AA17231" s="1"/>
      <c r="AB17231" s="1"/>
      <c r="AC17231" s="1"/>
      <c r="AJ17231" s="1"/>
      <c r="AK17231" s="1"/>
      <c r="AL17231" s="1"/>
    </row>
    <row r="17232">
      <c r="I17232" s="1"/>
      <c r="J17232" s="1"/>
      <c r="K17232" s="1"/>
      <c r="AA17232" s="1"/>
      <c r="AB17232" s="1"/>
      <c r="AC17232" s="1"/>
      <c r="AJ17232" s="1"/>
      <c r="AK17232" s="1"/>
      <c r="AL17232" s="1"/>
    </row>
    <row r="17233">
      <c r="I17233" s="1"/>
      <c r="J17233" s="1"/>
      <c r="K17233" s="1"/>
      <c r="AA17233" s="1"/>
      <c r="AB17233" s="1"/>
      <c r="AC17233" s="1"/>
      <c r="AJ17233" s="1"/>
      <c r="AK17233" s="1"/>
      <c r="AL17233" s="1"/>
    </row>
    <row r="17234">
      <c r="I17234" s="1"/>
      <c r="J17234" s="1"/>
      <c r="K17234" s="1"/>
      <c r="AA17234" s="1"/>
      <c r="AB17234" s="1"/>
      <c r="AC17234" s="1"/>
      <c r="AJ17234" s="1"/>
      <c r="AK17234" s="1"/>
      <c r="AL17234" s="1"/>
    </row>
    <row r="17235">
      <c r="I17235" s="1"/>
      <c r="J17235" s="1"/>
      <c r="K17235" s="1"/>
      <c r="AA17235" s="1"/>
      <c r="AB17235" s="1"/>
      <c r="AC17235" s="1"/>
      <c r="AJ17235" s="1"/>
      <c r="AK17235" s="1"/>
      <c r="AL17235" s="1"/>
    </row>
    <row r="17236">
      <c r="I17236" s="1"/>
      <c r="J17236" s="1"/>
      <c r="K17236" s="1"/>
      <c r="AA17236" s="1"/>
      <c r="AB17236" s="1"/>
      <c r="AC17236" s="1"/>
      <c r="AJ17236" s="1"/>
      <c r="AK17236" s="1"/>
      <c r="AL17236" s="1"/>
    </row>
    <row r="17237">
      <c r="I17237" s="1"/>
      <c r="J17237" s="1"/>
      <c r="K17237" s="1"/>
      <c r="AA17237" s="1"/>
      <c r="AB17237" s="1"/>
      <c r="AC17237" s="1"/>
      <c r="AJ17237" s="1"/>
      <c r="AK17237" s="1"/>
      <c r="AL17237" s="1"/>
    </row>
    <row r="17238">
      <c r="I17238" s="1"/>
      <c r="J17238" s="1"/>
      <c r="K17238" s="1"/>
      <c r="AA17238" s="1"/>
      <c r="AB17238" s="1"/>
      <c r="AC17238" s="1"/>
      <c r="AJ17238" s="1"/>
      <c r="AK17238" s="1"/>
      <c r="AL17238" s="1"/>
    </row>
    <row r="17239">
      <c r="I17239" s="1"/>
      <c r="J17239" s="1"/>
      <c r="K17239" s="1"/>
      <c r="AA17239" s="1"/>
      <c r="AB17239" s="1"/>
      <c r="AC17239" s="1"/>
      <c r="AJ17239" s="1"/>
      <c r="AK17239" s="1"/>
      <c r="AL17239" s="1"/>
    </row>
    <row r="17240">
      <c r="I17240" s="1"/>
      <c r="J17240" s="1"/>
      <c r="K17240" s="1"/>
      <c r="AA17240" s="1"/>
      <c r="AB17240" s="1"/>
      <c r="AC17240" s="1"/>
      <c r="AJ17240" s="1"/>
      <c r="AK17240" s="1"/>
      <c r="AL17240" s="1"/>
    </row>
    <row r="17241">
      <c r="I17241" s="1"/>
      <c r="J17241" s="1"/>
      <c r="K17241" s="1"/>
      <c r="AA17241" s="1"/>
      <c r="AB17241" s="1"/>
      <c r="AC17241" s="1"/>
      <c r="AJ17241" s="1"/>
      <c r="AK17241" s="1"/>
      <c r="AL17241" s="1"/>
    </row>
    <row r="17242">
      <c r="I17242" s="1"/>
      <c r="J17242" s="1"/>
      <c r="K17242" s="1"/>
      <c r="AA17242" s="1"/>
      <c r="AB17242" s="1"/>
      <c r="AC17242" s="1"/>
      <c r="AJ17242" s="1"/>
      <c r="AK17242" s="1"/>
      <c r="AL17242" s="1"/>
    </row>
    <row r="17243">
      <c r="I17243" s="1"/>
      <c r="J17243" s="1"/>
      <c r="K17243" s="1"/>
      <c r="AA17243" s="1"/>
      <c r="AB17243" s="1"/>
      <c r="AC17243" s="1"/>
      <c r="AJ17243" s="1"/>
      <c r="AK17243" s="1"/>
      <c r="AL17243" s="1"/>
    </row>
    <row r="17244">
      <c r="I17244" s="1"/>
      <c r="J17244" s="1"/>
      <c r="K17244" s="1"/>
      <c r="AA17244" s="1"/>
      <c r="AB17244" s="1"/>
      <c r="AC17244" s="1"/>
      <c r="AJ17244" s="1"/>
      <c r="AK17244" s="1"/>
      <c r="AL17244" s="1"/>
    </row>
    <row r="17245">
      <c r="I17245" s="1"/>
      <c r="J17245" s="1"/>
      <c r="K17245" s="1"/>
      <c r="AA17245" s="1"/>
      <c r="AB17245" s="1"/>
      <c r="AC17245" s="1"/>
      <c r="AJ17245" s="1"/>
      <c r="AK17245" s="1"/>
      <c r="AL17245" s="1"/>
    </row>
    <row r="17246">
      <c r="I17246" s="1"/>
      <c r="J17246" s="1"/>
      <c r="K17246" s="1"/>
      <c r="AA17246" s="1"/>
      <c r="AB17246" s="1"/>
      <c r="AC17246" s="1"/>
      <c r="AJ17246" s="1"/>
      <c r="AK17246" s="1"/>
      <c r="AL17246" s="1"/>
    </row>
    <row r="17247">
      <c r="I17247" s="1"/>
      <c r="J17247" s="1"/>
      <c r="K17247" s="1"/>
      <c r="AA17247" s="1"/>
      <c r="AB17247" s="1"/>
      <c r="AC17247" s="1"/>
      <c r="AJ17247" s="1"/>
      <c r="AK17247" s="1"/>
      <c r="AL17247" s="1"/>
    </row>
    <row r="17248">
      <c r="I17248" s="1"/>
      <c r="J17248" s="1"/>
      <c r="K17248" s="1"/>
      <c r="AA17248" s="1"/>
      <c r="AB17248" s="1"/>
      <c r="AC17248" s="1"/>
      <c r="AJ17248" s="1"/>
      <c r="AK17248" s="1"/>
      <c r="AL17248" s="1"/>
    </row>
    <row r="17249">
      <c r="I17249" s="1"/>
      <c r="J17249" s="1"/>
      <c r="K17249" s="1"/>
      <c r="AA17249" s="1"/>
      <c r="AB17249" s="1"/>
      <c r="AC17249" s="1"/>
      <c r="AJ17249" s="1"/>
      <c r="AK17249" s="1"/>
      <c r="AL17249" s="1"/>
    </row>
    <row r="17250">
      <c r="I17250" s="1"/>
      <c r="J17250" s="1"/>
      <c r="K17250" s="1"/>
      <c r="AA17250" s="1"/>
      <c r="AB17250" s="1"/>
      <c r="AC17250" s="1"/>
      <c r="AJ17250" s="1"/>
      <c r="AK17250" s="1"/>
      <c r="AL17250" s="1"/>
    </row>
    <row r="17251">
      <c r="I17251" s="1"/>
      <c r="J17251" s="1"/>
      <c r="K17251" s="1"/>
      <c r="AA17251" s="1"/>
      <c r="AB17251" s="1"/>
      <c r="AC17251" s="1"/>
      <c r="AJ17251" s="1"/>
      <c r="AK17251" s="1"/>
      <c r="AL17251" s="1"/>
    </row>
    <row r="17252">
      <c r="I17252" s="1"/>
      <c r="J17252" s="1"/>
      <c r="K17252" s="1"/>
      <c r="AA17252" s="1"/>
      <c r="AB17252" s="1"/>
      <c r="AC17252" s="1"/>
      <c r="AJ17252" s="1"/>
      <c r="AK17252" s="1"/>
      <c r="AL17252" s="1"/>
    </row>
    <row r="17253">
      <c r="I17253" s="1"/>
      <c r="J17253" s="1"/>
      <c r="K17253" s="1"/>
      <c r="AA17253" s="1"/>
      <c r="AB17253" s="1"/>
      <c r="AC17253" s="1"/>
      <c r="AJ17253" s="1"/>
      <c r="AK17253" s="1"/>
      <c r="AL17253" s="1"/>
    </row>
    <row r="17254">
      <c r="I17254" s="1"/>
      <c r="J17254" s="1"/>
      <c r="K17254" s="1"/>
      <c r="AA17254" s="1"/>
      <c r="AB17254" s="1"/>
      <c r="AC17254" s="1"/>
      <c r="AJ17254" s="1"/>
      <c r="AK17254" s="1"/>
      <c r="AL17254" s="1"/>
    </row>
    <row r="17255">
      <c r="I17255" s="1"/>
      <c r="J17255" s="1"/>
      <c r="K17255" s="1"/>
      <c r="AA17255" s="1"/>
      <c r="AB17255" s="1"/>
      <c r="AC17255" s="1"/>
      <c r="AJ17255" s="1"/>
      <c r="AK17255" s="1"/>
      <c r="AL17255" s="1"/>
    </row>
    <row r="17256">
      <c r="I17256" s="1"/>
      <c r="J17256" s="1"/>
      <c r="K17256" s="1"/>
      <c r="AA17256" s="1"/>
      <c r="AB17256" s="1"/>
      <c r="AC17256" s="1"/>
      <c r="AJ17256" s="1"/>
      <c r="AK17256" s="1"/>
      <c r="AL17256" s="1"/>
    </row>
    <row r="17257">
      <c r="I17257" s="1"/>
      <c r="J17257" s="1"/>
      <c r="K17257" s="1"/>
      <c r="AA17257" s="1"/>
      <c r="AB17257" s="1"/>
      <c r="AC17257" s="1"/>
      <c r="AJ17257" s="1"/>
      <c r="AK17257" s="1"/>
      <c r="AL17257" s="1"/>
    </row>
    <row r="17258">
      <c r="I17258" s="1"/>
      <c r="J17258" s="1"/>
      <c r="K17258" s="1"/>
      <c r="AA17258" s="1"/>
      <c r="AB17258" s="1"/>
      <c r="AC17258" s="1"/>
      <c r="AJ17258" s="1"/>
      <c r="AK17258" s="1"/>
      <c r="AL17258" s="1"/>
    </row>
    <row r="17259">
      <c r="I17259" s="1"/>
      <c r="J17259" s="1"/>
      <c r="K17259" s="1"/>
      <c r="AA17259" s="1"/>
      <c r="AB17259" s="1"/>
      <c r="AC17259" s="1"/>
      <c r="AJ17259" s="1"/>
      <c r="AK17259" s="1"/>
      <c r="AL17259" s="1"/>
    </row>
    <row r="17260">
      <c r="I17260" s="1"/>
      <c r="J17260" s="1"/>
      <c r="K17260" s="1"/>
      <c r="AA17260" s="1"/>
      <c r="AB17260" s="1"/>
      <c r="AC17260" s="1"/>
      <c r="AJ17260" s="1"/>
      <c r="AK17260" s="1"/>
      <c r="AL17260" s="1"/>
    </row>
    <row r="17261">
      <c r="I17261" s="1"/>
      <c r="J17261" s="1"/>
      <c r="K17261" s="1"/>
      <c r="AA17261" s="1"/>
      <c r="AB17261" s="1"/>
      <c r="AC17261" s="1"/>
      <c r="AJ17261" s="1"/>
      <c r="AK17261" s="1"/>
      <c r="AL17261" s="1"/>
    </row>
    <row r="17262">
      <c r="I17262" s="1"/>
      <c r="J17262" s="1"/>
      <c r="K17262" s="1"/>
      <c r="AA17262" s="1"/>
      <c r="AB17262" s="1"/>
      <c r="AC17262" s="1"/>
      <c r="AJ17262" s="1"/>
      <c r="AK17262" s="1"/>
      <c r="AL17262" s="1"/>
    </row>
    <row r="17263">
      <c r="I17263" s="1"/>
      <c r="J17263" s="1"/>
      <c r="K17263" s="1"/>
      <c r="AA17263" s="1"/>
      <c r="AB17263" s="1"/>
      <c r="AC17263" s="1"/>
      <c r="AJ17263" s="1"/>
      <c r="AK17263" s="1"/>
      <c r="AL17263" s="1"/>
    </row>
    <row r="17264">
      <c r="I17264" s="1"/>
      <c r="J17264" s="1"/>
      <c r="K17264" s="1"/>
      <c r="AA17264" s="1"/>
      <c r="AB17264" s="1"/>
      <c r="AC17264" s="1"/>
      <c r="AJ17264" s="1"/>
      <c r="AK17264" s="1"/>
      <c r="AL17264" s="1"/>
    </row>
    <row r="17265">
      <c r="I17265" s="1"/>
      <c r="J17265" s="1"/>
      <c r="K17265" s="1"/>
      <c r="AA17265" s="1"/>
      <c r="AB17265" s="1"/>
      <c r="AC17265" s="1"/>
      <c r="AJ17265" s="1"/>
      <c r="AK17265" s="1"/>
      <c r="AL17265" s="1"/>
    </row>
    <row r="17266">
      <c r="I17266" s="1"/>
      <c r="J17266" s="1"/>
      <c r="K17266" s="1"/>
      <c r="AA17266" s="1"/>
      <c r="AB17266" s="1"/>
      <c r="AC17266" s="1"/>
      <c r="AJ17266" s="1"/>
      <c r="AK17266" s="1"/>
      <c r="AL17266" s="1"/>
    </row>
    <row r="17267">
      <c r="I17267" s="1"/>
      <c r="J17267" s="1"/>
      <c r="K17267" s="1"/>
      <c r="AA17267" s="1"/>
      <c r="AB17267" s="1"/>
      <c r="AC17267" s="1"/>
      <c r="AJ17267" s="1"/>
      <c r="AK17267" s="1"/>
      <c r="AL17267" s="1"/>
    </row>
    <row r="17268">
      <c r="I17268" s="1"/>
      <c r="J17268" s="1"/>
      <c r="K17268" s="1"/>
      <c r="AA17268" s="1"/>
      <c r="AB17268" s="1"/>
      <c r="AC17268" s="1"/>
      <c r="AJ17268" s="1"/>
      <c r="AK17268" s="1"/>
      <c r="AL17268" s="1"/>
    </row>
    <row r="17269">
      <c r="I17269" s="1"/>
      <c r="J17269" s="1"/>
      <c r="K17269" s="1"/>
      <c r="AA17269" s="1"/>
      <c r="AB17269" s="1"/>
      <c r="AC17269" s="1"/>
      <c r="AJ17269" s="1"/>
      <c r="AK17269" s="1"/>
      <c r="AL17269" s="1"/>
    </row>
    <row r="17270">
      <c r="I17270" s="1"/>
      <c r="J17270" s="1"/>
      <c r="K17270" s="1"/>
      <c r="AA17270" s="1"/>
      <c r="AB17270" s="1"/>
      <c r="AC17270" s="1"/>
      <c r="AJ17270" s="1"/>
      <c r="AK17270" s="1"/>
      <c r="AL17270" s="1"/>
    </row>
    <row r="17271">
      <c r="I17271" s="1"/>
      <c r="J17271" s="1"/>
      <c r="K17271" s="1"/>
      <c r="AA17271" s="1"/>
      <c r="AB17271" s="1"/>
      <c r="AC17271" s="1"/>
      <c r="AJ17271" s="1"/>
      <c r="AK17271" s="1"/>
      <c r="AL17271" s="1"/>
    </row>
    <row r="17272">
      <c r="I17272" s="1"/>
      <c r="J17272" s="1"/>
      <c r="K17272" s="1"/>
      <c r="AA17272" s="1"/>
      <c r="AB17272" s="1"/>
      <c r="AC17272" s="1"/>
      <c r="AJ17272" s="1"/>
      <c r="AK17272" s="1"/>
      <c r="AL17272" s="1"/>
    </row>
    <row r="17273">
      <c r="I17273" s="1"/>
      <c r="J17273" s="1"/>
      <c r="K17273" s="1"/>
      <c r="AA17273" s="1"/>
      <c r="AB17273" s="1"/>
      <c r="AC17273" s="1"/>
      <c r="AJ17273" s="1"/>
      <c r="AK17273" s="1"/>
      <c r="AL17273" s="1"/>
    </row>
    <row r="17274">
      <c r="I17274" s="1"/>
      <c r="J17274" s="1"/>
      <c r="K17274" s="1"/>
      <c r="AA17274" s="1"/>
      <c r="AB17274" s="1"/>
      <c r="AC17274" s="1"/>
      <c r="AJ17274" s="1"/>
      <c r="AK17274" s="1"/>
      <c r="AL17274" s="1"/>
    </row>
    <row r="17275">
      <c r="I17275" s="1"/>
      <c r="J17275" s="1"/>
      <c r="K17275" s="1"/>
      <c r="AA17275" s="1"/>
      <c r="AB17275" s="1"/>
      <c r="AC17275" s="1"/>
      <c r="AJ17275" s="1"/>
      <c r="AK17275" s="1"/>
      <c r="AL17275" s="1"/>
    </row>
    <row r="17276">
      <c r="I17276" s="1"/>
      <c r="J17276" s="1"/>
      <c r="K17276" s="1"/>
      <c r="AA17276" s="1"/>
      <c r="AB17276" s="1"/>
      <c r="AC17276" s="1"/>
      <c r="AJ17276" s="1"/>
      <c r="AK17276" s="1"/>
      <c r="AL17276" s="1"/>
    </row>
    <row r="17277">
      <c r="I17277" s="1"/>
      <c r="J17277" s="1"/>
      <c r="K17277" s="1"/>
      <c r="AA17277" s="1"/>
      <c r="AB17277" s="1"/>
      <c r="AC17277" s="1"/>
      <c r="AJ17277" s="1"/>
      <c r="AK17277" s="1"/>
      <c r="AL17277" s="1"/>
    </row>
    <row r="17278">
      <c r="I17278" s="1"/>
      <c r="J17278" s="1"/>
      <c r="K17278" s="1"/>
      <c r="AA17278" s="1"/>
      <c r="AB17278" s="1"/>
      <c r="AC17278" s="1"/>
      <c r="AJ17278" s="1"/>
      <c r="AK17278" s="1"/>
      <c r="AL17278" s="1"/>
    </row>
    <row r="17279">
      <c r="I17279" s="1"/>
      <c r="J17279" s="1"/>
      <c r="K17279" s="1"/>
      <c r="AA17279" s="1"/>
      <c r="AB17279" s="1"/>
      <c r="AC17279" s="1"/>
      <c r="AJ17279" s="1"/>
      <c r="AK17279" s="1"/>
      <c r="AL17279" s="1"/>
    </row>
    <row r="17280">
      <c r="I17280" s="1"/>
      <c r="J17280" s="1"/>
      <c r="K17280" s="1"/>
      <c r="AA17280" s="1"/>
      <c r="AB17280" s="1"/>
      <c r="AC17280" s="1"/>
      <c r="AJ17280" s="1"/>
      <c r="AK17280" s="1"/>
      <c r="AL17280" s="1"/>
    </row>
    <row r="17281">
      <c r="I17281" s="1"/>
      <c r="J17281" s="1"/>
      <c r="K17281" s="1"/>
      <c r="AA17281" s="1"/>
      <c r="AB17281" s="1"/>
      <c r="AC17281" s="1"/>
      <c r="AJ17281" s="1"/>
      <c r="AK17281" s="1"/>
      <c r="AL17281" s="1"/>
    </row>
    <row r="17282">
      <c r="I17282" s="1"/>
      <c r="J17282" s="1"/>
      <c r="K17282" s="1"/>
      <c r="AA17282" s="1"/>
      <c r="AB17282" s="1"/>
      <c r="AC17282" s="1"/>
      <c r="AJ17282" s="1"/>
      <c r="AK17282" s="1"/>
      <c r="AL17282" s="1"/>
    </row>
    <row r="17283">
      <c r="I17283" s="1"/>
      <c r="J17283" s="1"/>
      <c r="K17283" s="1"/>
      <c r="AA17283" s="1"/>
      <c r="AB17283" s="1"/>
      <c r="AC17283" s="1"/>
      <c r="AJ17283" s="1"/>
      <c r="AK17283" s="1"/>
      <c r="AL17283" s="1"/>
    </row>
    <row r="17284">
      <c r="I17284" s="1"/>
      <c r="J17284" s="1"/>
      <c r="K17284" s="1"/>
      <c r="AA17284" s="1"/>
      <c r="AB17284" s="1"/>
      <c r="AC17284" s="1"/>
      <c r="AJ17284" s="1"/>
      <c r="AK17284" s="1"/>
      <c r="AL17284" s="1"/>
    </row>
    <row r="17285">
      <c r="I17285" s="1"/>
      <c r="J17285" s="1"/>
      <c r="K17285" s="1"/>
      <c r="AA17285" s="1"/>
      <c r="AB17285" s="1"/>
      <c r="AC17285" s="1"/>
      <c r="AJ17285" s="1"/>
      <c r="AK17285" s="1"/>
      <c r="AL17285" s="1"/>
    </row>
    <row r="17286">
      <c r="I17286" s="1"/>
      <c r="J17286" s="1"/>
      <c r="K17286" s="1"/>
      <c r="AA17286" s="1"/>
      <c r="AB17286" s="1"/>
      <c r="AC17286" s="1"/>
      <c r="AJ17286" s="1"/>
      <c r="AK17286" s="1"/>
      <c r="AL17286" s="1"/>
    </row>
    <row r="17287">
      <c r="I17287" s="1"/>
      <c r="J17287" s="1"/>
      <c r="K17287" s="1"/>
      <c r="AA17287" s="1"/>
      <c r="AB17287" s="1"/>
      <c r="AC17287" s="1"/>
      <c r="AJ17287" s="1"/>
      <c r="AK17287" s="1"/>
      <c r="AL17287" s="1"/>
    </row>
    <row r="17288">
      <c r="I17288" s="1"/>
      <c r="J17288" s="1"/>
      <c r="K17288" s="1"/>
      <c r="AA17288" s="1"/>
      <c r="AB17288" s="1"/>
      <c r="AC17288" s="1"/>
      <c r="AJ17288" s="1"/>
      <c r="AK17288" s="1"/>
      <c r="AL17288" s="1"/>
    </row>
    <row r="17289">
      <c r="I17289" s="1"/>
      <c r="J17289" s="1"/>
      <c r="K17289" s="1"/>
      <c r="AA17289" s="1"/>
      <c r="AB17289" s="1"/>
      <c r="AC17289" s="1"/>
      <c r="AJ17289" s="1"/>
      <c r="AK17289" s="1"/>
      <c r="AL17289" s="1"/>
    </row>
    <row r="17290">
      <c r="I17290" s="1"/>
      <c r="J17290" s="1"/>
      <c r="K17290" s="1"/>
      <c r="AA17290" s="1"/>
      <c r="AB17290" s="1"/>
      <c r="AC17290" s="1"/>
      <c r="AJ17290" s="1"/>
      <c r="AK17290" s="1"/>
      <c r="AL17290" s="1"/>
    </row>
    <row r="17291">
      <c r="I17291" s="1"/>
      <c r="J17291" s="1"/>
      <c r="K17291" s="1"/>
      <c r="AA17291" s="1"/>
      <c r="AB17291" s="1"/>
      <c r="AC17291" s="1"/>
      <c r="AJ17291" s="1"/>
      <c r="AK17291" s="1"/>
      <c r="AL17291" s="1"/>
    </row>
    <row r="17292">
      <c r="I17292" s="1"/>
      <c r="J17292" s="1"/>
      <c r="K17292" s="1"/>
      <c r="AA17292" s="1"/>
      <c r="AB17292" s="1"/>
      <c r="AC17292" s="1"/>
      <c r="AJ17292" s="1"/>
      <c r="AK17292" s="1"/>
      <c r="AL17292" s="1"/>
    </row>
    <row r="17293">
      <c r="I17293" s="1"/>
      <c r="J17293" s="1"/>
      <c r="K17293" s="1"/>
      <c r="AA17293" s="1"/>
      <c r="AB17293" s="1"/>
      <c r="AC17293" s="1"/>
      <c r="AJ17293" s="1"/>
      <c r="AK17293" s="1"/>
      <c r="AL17293" s="1"/>
    </row>
    <row r="17294">
      <c r="I17294" s="1"/>
      <c r="J17294" s="1"/>
      <c r="K17294" s="1"/>
      <c r="AA17294" s="1"/>
      <c r="AB17294" s="1"/>
      <c r="AC17294" s="1"/>
      <c r="AJ17294" s="1"/>
      <c r="AK17294" s="1"/>
      <c r="AL17294" s="1"/>
    </row>
    <row r="17295">
      <c r="I17295" s="1"/>
      <c r="J17295" s="1"/>
      <c r="K17295" s="1"/>
      <c r="AA17295" s="1"/>
      <c r="AB17295" s="1"/>
      <c r="AC17295" s="1"/>
      <c r="AJ17295" s="1"/>
      <c r="AK17295" s="1"/>
      <c r="AL17295" s="1"/>
    </row>
    <row r="17296">
      <c r="I17296" s="1"/>
      <c r="J17296" s="1"/>
      <c r="K17296" s="1"/>
      <c r="AA17296" s="1"/>
      <c r="AB17296" s="1"/>
      <c r="AC17296" s="1"/>
      <c r="AJ17296" s="1"/>
      <c r="AK17296" s="1"/>
      <c r="AL17296" s="1"/>
    </row>
    <row r="17297">
      <c r="I17297" s="1"/>
      <c r="J17297" s="1"/>
      <c r="K17297" s="1"/>
      <c r="AA17297" s="1"/>
      <c r="AB17297" s="1"/>
      <c r="AC17297" s="1"/>
      <c r="AJ17297" s="1"/>
      <c r="AK17297" s="1"/>
      <c r="AL17297" s="1"/>
    </row>
    <row r="17298">
      <c r="I17298" s="1"/>
      <c r="J17298" s="1"/>
      <c r="K17298" s="1"/>
      <c r="AA17298" s="1"/>
      <c r="AB17298" s="1"/>
      <c r="AC17298" s="1"/>
      <c r="AJ17298" s="1"/>
      <c r="AK17298" s="1"/>
      <c r="AL17298" s="1"/>
    </row>
    <row r="17299">
      <c r="I17299" s="1"/>
      <c r="J17299" s="1"/>
      <c r="K17299" s="1"/>
      <c r="AA17299" s="1"/>
      <c r="AB17299" s="1"/>
      <c r="AC17299" s="1"/>
      <c r="AJ17299" s="1"/>
      <c r="AK17299" s="1"/>
      <c r="AL17299" s="1"/>
    </row>
    <row r="17300">
      <c r="I17300" s="1"/>
      <c r="J17300" s="1"/>
      <c r="K17300" s="1"/>
      <c r="AA17300" s="1"/>
      <c r="AB17300" s="1"/>
      <c r="AC17300" s="1"/>
      <c r="AJ17300" s="1"/>
      <c r="AK17300" s="1"/>
      <c r="AL17300" s="1"/>
    </row>
    <row r="17301">
      <c r="I17301" s="1"/>
      <c r="J17301" s="1"/>
      <c r="K17301" s="1"/>
      <c r="AA17301" s="1"/>
      <c r="AB17301" s="1"/>
      <c r="AC17301" s="1"/>
      <c r="AJ17301" s="1"/>
      <c r="AK17301" s="1"/>
      <c r="AL17301" s="1"/>
    </row>
    <row r="17302">
      <c r="I17302" s="1"/>
      <c r="J17302" s="1"/>
      <c r="K17302" s="1"/>
      <c r="AA17302" s="1"/>
      <c r="AB17302" s="1"/>
      <c r="AC17302" s="1"/>
      <c r="AJ17302" s="1"/>
      <c r="AK17302" s="1"/>
      <c r="AL17302" s="1"/>
    </row>
    <row r="17303">
      <c r="I17303" s="1"/>
      <c r="J17303" s="1"/>
      <c r="K17303" s="1"/>
      <c r="AA17303" s="1"/>
      <c r="AB17303" s="1"/>
      <c r="AC17303" s="1"/>
      <c r="AJ17303" s="1"/>
      <c r="AK17303" s="1"/>
      <c r="AL17303" s="1"/>
    </row>
    <row r="17304">
      <c r="I17304" s="1"/>
      <c r="J17304" s="1"/>
      <c r="K17304" s="1"/>
      <c r="AA17304" s="1"/>
      <c r="AB17304" s="1"/>
      <c r="AC17304" s="1"/>
      <c r="AJ17304" s="1"/>
      <c r="AK17304" s="1"/>
      <c r="AL17304" s="1"/>
    </row>
    <row r="17305">
      <c r="I17305" s="1"/>
      <c r="J17305" s="1"/>
      <c r="K17305" s="1"/>
      <c r="AA17305" s="1"/>
      <c r="AB17305" s="1"/>
      <c r="AC17305" s="1"/>
      <c r="AJ17305" s="1"/>
      <c r="AK17305" s="1"/>
      <c r="AL17305" s="1"/>
    </row>
    <row r="17306">
      <c r="I17306" s="1"/>
      <c r="J17306" s="1"/>
      <c r="K17306" s="1"/>
      <c r="AA17306" s="1"/>
      <c r="AB17306" s="1"/>
      <c r="AC17306" s="1"/>
      <c r="AJ17306" s="1"/>
      <c r="AK17306" s="1"/>
      <c r="AL17306" s="1"/>
    </row>
    <row r="17307">
      <c r="I17307" s="1"/>
      <c r="J17307" s="1"/>
      <c r="K17307" s="1"/>
      <c r="AA17307" s="1"/>
      <c r="AB17307" s="1"/>
      <c r="AC17307" s="1"/>
      <c r="AJ17307" s="1"/>
      <c r="AK17307" s="1"/>
      <c r="AL17307" s="1"/>
    </row>
    <row r="17308">
      <c r="I17308" s="1"/>
      <c r="J17308" s="1"/>
      <c r="K17308" s="1"/>
      <c r="AA17308" s="1"/>
      <c r="AB17308" s="1"/>
      <c r="AC17308" s="1"/>
      <c r="AJ17308" s="1"/>
      <c r="AK17308" s="1"/>
      <c r="AL17308" s="1"/>
    </row>
    <row r="17309">
      <c r="I17309" s="1"/>
      <c r="J17309" s="1"/>
      <c r="K17309" s="1"/>
      <c r="AA17309" s="1"/>
      <c r="AB17309" s="1"/>
      <c r="AC17309" s="1"/>
      <c r="AJ17309" s="1"/>
      <c r="AK17309" s="1"/>
      <c r="AL17309" s="1"/>
    </row>
    <row r="17310">
      <c r="I17310" s="1"/>
      <c r="J17310" s="1"/>
      <c r="K17310" s="1"/>
      <c r="AA17310" s="1"/>
      <c r="AB17310" s="1"/>
      <c r="AC17310" s="1"/>
      <c r="AJ17310" s="1"/>
      <c r="AK17310" s="1"/>
      <c r="AL17310" s="1"/>
    </row>
    <row r="17311">
      <c r="I17311" s="1"/>
      <c r="J17311" s="1"/>
      <c r="K17311" s="1"/>
      <c r="AA17311" s="1"/>
      <c r="AB17311" s="1"/>
      <c r="AC17311" s="1"/>
      <c r="AJ17311" s="1"/>
      <c r="AK17311" s="1"/>
      <c r="AL17311" s="1"/>
    </row>
    <row r="17312">
      <c r="I17312" s="1"/>
      <c r="J17312" s="1"/>
      <c r="K17312" s="1"/>
      <c r="AA17312" s="1"/>
      <c r="AB17312" s="1"/>
      <c r="AC17312" s="1"/>
      <c r="AJ17312" s="1"/>
      <c r="AK17312" s="1"/>
      <c r="AL17312" s="1"/>
    </row>
    <row r="17313">
      <c r="I17313" s="1"/>
      <c r="J17313" s="1"/>
      <c r="K17313" s="1"/>
      <c r="AA17313" s="1"/>
      <c r="AB17313" s="1"/>
      <c r="AC17313" s="1"/>
      <c r="AJ17313" s="1"/>
      <c r="AK17313" s="1"/>
      <c r="AL17313" s="1"/>
    </row>
    <row r="17314">
      <c r="I17314" s="1"/>
      <c r="J17314" s="1"/>
      <c r="K17314" s="1"/>
      <c r="AA17314" s="1"/>
      <c r="AB17314" s="1"/>
      <c r="AC17314" s="1"/>
      <c r="AJ17314" s="1"/>
      <c r="AK17314" s="1"/>
      <c r="AL17314" s="1"/>
    </row>
    <row r="17315">
      <c r="I17315" s="1"/>
      <c r="J17315" s="1"/>
      <c r="K17315" s="1"/>
      <c r="AA17315" s="1"/>
      <c r="AB17315" s="1"/>
      <c r="AC17315" s="1"/>
      <c r="AJ17315" s="1"/>
      <c r="AK17315" s="1"/>
      <c r="AL17315" s="1"/>
    </row>
    <row r="17316">
      <c r="I17316" s="1"/>
      <c r="J17316" s="1"/>
      <c r="K17316" s="1"/>
      <c r="AA17316" s="1"/>
      <c r="AB17316" s="1"/>
      <c r="AC17316" s="1"/>
      <c r="AJ17316" s="1"/>
      <c r="AK17316" s="1"/>
      <c r="AL17316" s="1"/>
    </row>
    <row r="17317">
      <c r="I17317" s="1"/>
      <c r="J17317" s="1"/>
      <c r="K17317" s="1"/>
      <c r="AA17317" s="1"/>
      <c r="AB17317" s="1"/>
      <c r="AC17317" s="1"/>
      <c r="AJ17317" s="1"/>
      <c r="AK17317" s="1"/>
      <c r="AL17317" s="1"/>
    </row>
    <row r="17318">
      <c r="I17318" s="1"/>
      <c r="J17318" s="1"/>
      <c r="K17318" s="1"/>
      <c r="AA17318" s="1"/>
      <c r="AB17318" s="1"/>
      <c r="AC17318" s="1"/>
      <c r="AJ17318" s="1"/>
      <c r="AK17318" s="1"/>
      <c r="AL17318" s="1"/>
    </row>
    <row r="17319">
      <c r="I17319" s="1"/>
      <c r="J17319" s="1"/>
      <c r="K17319" s="1"/>
      <c r="AA17319" s="1"/>
      <c r="AB17319" s="1"/>
      <c r="AC17319" s="1"/>
      <c r="AJ17319" s="1"/>
      <c r="AK17319" s="1"/>
      <c r="AL17319" s="1"/>
    </row>
    <row r="17320">
      <c r="I17320" s="1"/>
      <c r="J17320" s="1"/>
      <c r="K17320" s="1"/>
      <c r="AA17320" s="1"/>
      <c r="AB17320" s="1"/>
      <c r="AC17320" s="1"/>
      <c r="AJ17320" s="1"/>
      <c r="AK17320" s="1"/>
      <c r="AL17320" s="1"/>
    </row>
    <row r="17321">
      <c r="I17321" s="1"/>
      <c r="J17321" s="1"/>
      <c r="K17321" s="1"/>
      <c r="AA17321" s="1"/>
      <c r="AB17321" s="1"/>
      <c r="AC17321" s="1"/>
      <c r="AJ17321" s="1"/>
      <c r="AK17321" s="1"/>
      <c r="AL17321" s="1"/>
    </row>
    <row r="17322">
      <c r="I17322" s="1"/>
      <c r="J17322" s="1"/>
      <c r="K17322" s="1"/>
      <c r="AA17322" s="1"/>
      <c r="AB17322" s="1"/>
      <c r="AC17322" s="1"/>
      <c r="AJ17322" s="1"/>
      <c r="AK17322" s="1"/>
      <c r="AL17322" s="1"/>
    </row>
    <row r="17323">
      <c r="I17323" s="1"/>
      <c r="J17323" s="1"/>
      <c r="K17323" s="1"/>
      <c r="AA17323" s="1"/>
      <c r="AB17323" s="1"/>
      <c r="AC17323" s="1"/>
      <c r="AJ17323" s="1"/>
      <c r="AK17323" s="1"/>
      <c r="AL17323" s="1"/>
    </row>
    <row r="17324">
      <c r="I17324" s="1"/>
      <c r="J17324" s="1"/>
      <c r="K17324" s="1"/>
      <c r="AA17324" s="1"/>
      <c r="AB17324" s="1"/>
      <c r="AC17324" s="1"/>
      <c r="AJ17324" s="1"/>
      <c r="AK17324" s="1"/>
      <c r="AL17324" s="1"/>
    </row>
    <row r="17325">
      <c r="I17325" s="1"/>
      <c r="J17325" s="1"/>
      <c r="K17325" s="1"/>
      <c r="AA17325" s="1"/>
      <c r="AB17325" s="1"/>
      <c r="AC17325" s="1"/>
      <c r="AJ17325" s="1"/>
      <c r="AK17325" s="1"/>
      <c r="AL17325" s="1"/>
    </row>
    <row r="17326">
      <c r="I17326" s="1"/>
      <c r="J17326" s="1"/>
      <c r="K17326" s="1"/>
      <c r="AA17326" s="1"/>
      <c r="AB17326" s="1"/>
      <c r="AC17326" s="1"/>
      <c r="AJ17326" s="1"/>
      <c r="AK17326" s="1"/>
      <c r="AL17326" s="1"/>
    </row>
    <row r="17327">
      <c r="I17327" s="1"/>
      <c r="J17327" s="1"/>
      <c r="K17327" s="1"/>
      <c r="AA17327" s="1"/>
      <c r="AB17327" s="1"/>
      <c r="AC17327" s="1"/>
      <c r="AJ17327" s="1"/>
      <c r="AK17327" s="1"/>
      <c r="AL17327" s="1"/>
    </row>
    <row r="17328">
      <c r="I17328" s="1"/>
      <c r="J17328" s="1"/>
      <c r="K17328" s="1"/>
      <c r="AA17328" s="1"/>
      <c r="AB17328" s="1"/>
      <c r="AC17328" s="1"/>
      <c r="AJ17328" s="1"/>
      <c r="AK17328" s="1"/>
      <c r="AL17328" s="1"/>
    </row>
    <row r="17329">
      <c r="I17329" s="1"/>
      <c r="J17329" s="1"/>
      <c r="K17329" s="1"/>
      <c r="AA17329" s="1"/>
      <c r="AB17329" s="1"/>
      <c r="AC17329" s="1"/>
      <c r="AJ17329" s="1"/>
      <c r="AK17329" s="1"/>
      <c r="AL17329" s="1"/>
    </row>
    <row r="17330">
      <c r="I17330" s="1"/>
      <c r="J17330" s="1"/>
      <c r="K17330" s="1"/>
      <c r="AA17330" s="1"/>
      <c r="AB17330" s="1"/>
      <c r="AC17330" s="1"/>
      <c r="AJ17330" s="1"/>
      <c r="AK17330" s="1"/>
      <c r="AL17330" s="1"/>
    </row>
    <row r="17331">
      <c r="I17331" s="1"/>
      <c r="J17331" s="1"/>
      <c r="K17331" s="1"/>
      <c r="AA17331" s="1"/>
      <c r="AB17331" s="1"/>
      <c r="AC17331" s="1"/>
      <c r="AJ17331" s="1"/>
      <c r="AK17331" s="1"/>
      <c r="AL17331" s="1"/>
    </row>
    <row r="17332">
      <c r="I17332" s="1"/>
      <c r="J17332" s="1"/>
      <c r="K17332" s="1"/>
      <c r="AA17332" s="1"/>
      <c r="AB17332" s="1"/>
      <c r="AC17332" s="1"/>
      <c r="AJ17332" s="1"/>
      <c r="AK17332" s="1"/>
      <c r="AL17332" s="1"/>
    </row>
    <row r="17333">
      <c r="I17333" s="1"/>
      <c r="J17333" s="1"/>
      <c r="K17333" s="1"/>
      <c r="AA17333" s="1"/>
      <c r="AB17333" s="1"/>
      <c r="AC17333" s="1"/>
      <c r="AJ17333" s="1"/>
      <c r="AK17333" s="1"/>
      <c r="AL17333" s="1"/>
    </row>
    <row r="17334">
      <c r="I17334" s="1"/>
      <c r="J17334" s="1"/>
      <c r="K17334" s="1"/>
      <c r="AA17334" s="1"/>
      <c r="AB17334" s="1"/>
      <c r="AC17334" s="1"/>
      <c r="AJ17334" s="1"/>
      <c r="AK17334" s="1"/>
      <c r="AL17334" s="1"/>
    </row>
    <row r="17335">
      <c r="I17335" s="1"/>
      <c r="J17335" s="1"/>
      <c r="K17335" s="1"/>
      <c r="AA17335" s="1"/>
      <c r="AB17335" s="1"/>
      <c r="AC17335" s="1"/>
      <c r="AJ17335" s="1"/>
      <c r="AK17335" s="1"/>
      <c r="AL17335" s="1"/>
    </row>
    <row r="17336">
      <c r="I17336" s="1"/>
      <c r="J17336" s="1"/>
      <c r="K17336" s="1"/>
      <c r="AA17336" s="1"/>
      <c r="AB17336" s="1"/>
      <c r="AC17336" s="1"/>
      <c r="AJ17336" s="1"/>
      <c r="AK17336" s="1"/>
      <c r="AL17336" s="1"/>
    </row>
    <row r="17337">
      <c r="I17337" s="1"/>
      <c r="J17337" s="1"/>
      <c r="K17337" s="1"/>
      <c r="AA17337" s="1"/>
      <c r="AB17337" s="1"/>
      <c r="AC17337" s="1"/>
      <c r="AJ17337" s="1"/>
      <c r="AK17337" s="1"/>
      <c r="AL17337" s="1"/>
    </row>
    <row r="17338">
      <c r="I17338" s="1"/>
      <c r="J17338" s="1"/>
      <c r="K17338" s="1"/>
      <c r="AA17338" s="1"/>
      <c r="AB17338" s="1"/>
      <c r="AC17338" s="1"/>
      <c r="AJ17338" s="1"/>
      <c r="AK17338" s="1"/>
      <c r="AL17338" s="1"/>
    </row>
    <row r="17339">
      <c r="I17339" s="1"/>
      <c r="J17339" s="1"/>
      <c r="K17339" s="1"/>
      <c r="AA17339" s="1"/>
      <c r="AB17339" s="1"/>
      <c r="AC17339" s="1"/>
      <c r="AJ17339" s="1"/>
      <c r="AK17339" s="1"/>
      <c r="AL17339" s="1"/>
    </row>
    <row r="17340">
      <c r="I17340" s="1"/>
      <c r="J17340" s="1"/>
      <c r="K17340" s="1"/>
      <c r="AA17340" s="1"/>
      <c r="AB17340" s="1"/>
      <c r="AC17340" s="1"/>
      <c r="AJ17340" s="1"/>
      <c r="AK17340" s="1"/>
      <c r="AL17340" s="1"/>
    </row>
    <row r="17341">
      <c r="I17341" s="1"/>
      <c r="J17341" s="1"/>
      <c r="K17341" s="1"/>
      <c r="AA17341" s="1"/>
      <c r="AB17341" s="1"/>
      <c r="AC17341" s="1"/>
      <c r="AJ17341" s="1"/>
      <c r="AK17341" s="1"/>
      <c r="AL17341" s="1"/>
    </row>
    <row r="17342">
      <c r="I17342" s="1"/>
      <c r="J17342" s="1"/>
      <c r="K17342" s="1"/>
      <c r="AA17342" s="1"/>
      <c r="AB17342" s="1"/>
      <c r="AC17342" s="1"/>
      <c r="AJ17342" s="1"/>
      <c r="AK17342" s="1"/>
      <c r="AL17342" s="1"/>
    </row>
    <row r="17343">
      <c r="I17343" s="1"/>
      <c r="J17343" s="1"/>
      <c r="K17343" s="1"/>
      <c r="AA17343" s="1"/>
      <c r="AB17343" s="1"/>
      <c r="AC17343" s="1"/>
      <c r="AJ17343" s="1"/>
      <c r="AK17343" s="1"/>
      <c r="AL17343" s="1"/>
    </row>
    <row r="17344">
      <c r="I17344" s="1"/>
      <c r="J17344" s="1"/>
      <c r="K17344" s="1"/>
      <c r="AA17344" s="1"/>
      <c r="AB17344" s="1"/>
      <c r="AC17344" s="1"/>
      <c r="AJ17344" s="1"/>
      <c r="AK17344" s="1"/>
      <c r="AL17344" s="1"/>
    </row>
    <row r="17345">
      <c r="I17345" s="1"/>
      <c r="J17345" s="1"/>
      <c r="K17345" s="1"/>
      <c r="AA17345" s="1"/>
      <c r="AB17345" s="1"/>
      <c r="AC17345" s="1"/>
      <c r="AJ17345" s="1"/>
      <c r="AK17345" s="1"/>
      <c r="AL17345" s="1"/>
    </row>
    <row r="17346">
      <c r="I17346" s="1"/>
      <c r="J17346" s="1"/>
      <c r="K17346" s="1"/>
      <c r="AA17346" s="1"/>
      <c r="AB17346" s="1"/>
      <c r="AC17346" s="1"/>
      <c r="AJ17346" s="1"/>
      <c r="AK17346" s="1"/>
      <c r="AL17346" s="1"/>
    </row>
    <row r="17347">
      <c r="I17347" s="1"/>
      <c r="J17347" s="1"/>
      <c r="K17347" s="1"/>
      <c r="AA17347" s="1"/>
      <c r="AB17347" s="1"/>
      <c r="AC17347" s="1"/>
      <c r="AJ17347" s="1"/>
      <c r="AK17347" s="1"/>
      <c r="AL17347" s="1"/>
    </row>
    <row r="17348">
      <c r="I17348" s="1"/>
      <c r="J17348" s="1"/>
      <c r="K17348" s="1"/>
      <c r="AA17348" s="1"/>
      <c r="AB17348" s="1"/>
      <c r="AC17348" s="1"/>
      <c r="AJ17348" s="1"/>
      <c r="AK17348" s="1"/>
      <c r="AL17348" s="1"/>
    </row>
    <row r="17349">
      <c r="I17349" s="1"/>
      <c r="J17349" s="1"/>
      <c r="K17349" s="1"/>
      <c r="AA17349" s="1"/>
      <c r="AB17349" s="1"/>
      <c r="AC17349" s="1"/>
      <c r="AJ17349" s="1"/>
      <c r="AK17349" s="1"/>
      <c r="AL17349" s="1"/>
    </row>
    <row r="17350">
      <c r="I17350" s="1"/>
      <c r="J17350" s="1"/>
      <c r="K17350" s="1"/>
      <c r="AA17350" s="1"/>
      <c r="AB17350" s="1"/>
      <c r="AC17350" s="1"/>
      <c r="AJ17350" s="1"/>
      <c r="AK17350" s="1"/>
      <c r="AL17350" s="1"/>
    </row>
    <row r="17351">
      <c r="I17351" s="1"/>
      <c r="J17351" s="1"/>
      <c r="K17351" s="1"/>
      <c r="AA17351" s="1"/>
      <c r="AB17351" s="1"/>
      <c r="AC17351" s="1"/>
      <c r="AJ17351" s="1"/>
      <c r="AK17351" s="1"/>
      <c r="AL17351" s="1"/>
    </row>
    <row r="17352">
      <c r="I17352" s="1"/>
      <c r="J17352" s="1"/>
      <c r="K17352" s="1"/>
      <c r="AA17352" s="1"/>
      <c r="AB17352" s="1"/>
      <c r="AC17352" s="1"/>
      <c r="AJ17352" s="1"/>
      <c r="AK17352" s="1"/>
      <c r="AL17352" s="1"/>
    </row>
    <row r="17353">
      <c r="I17353" s="1"/>
      <c r="J17353" s="1"/>
      <c r="K17353" s="1"/>
      <c r="AA17353" s="1"/>
      <c r="AB17353" s="1"/>
      <c r="AC17353" s="1"/>
      <c r="AJ17353" s="1"/>
      <c r="AK17353" s="1"/>
      <c r="AL17353" s="1"/>
    </row>
    <row r="17354">
      <c r="I17354" s="1"/>
      <c r="J17354" s="1"/>
      <c r="K17354" s="1"/>
      <c r="AA17354" s="1"/>
      <c r="AB17354" s="1"/>
      <c r="AC17354" s="1"/>
      <c r="AJ17354" s="1"/>
      <c r="AK17354" s="1"/>
      <c r="AL17354" s="1"/>
    </row>
    <row r="17355">
      <c r="I17355" s="1"/>
      <c r="J17355" s="1"/>
      <c r="K17355" s="1"/>
      <c r="AA17355" s="1"/>
      <c r="AB17355" s="1"/>
      <c r="AC17355" s="1"/>
      <c r="AJ17355" s="1"/>
      <c r="AK17355" s="1"/>
      <c r="AL17355" s="1"/>
    </row>
    <row r="17356">
      <c r="I17356" s="1"/>
      <c r="J17356" s="1"/>
      <c r="K17356" s="1"/>
      <c r="AA17356" s="1"/>
      <c r="AB17356" s="1"/>
      <c r="AC17356" s="1"/>
      <c r="AJ17356" s="1"/>
      <c r="AK17356" s="1"/>
      <c r="AL17356" s="1"/>
    </row>
    <row r="17357">
      <c r="I17357" s="1"/>
      <c r="J17357" s="1"/>
      <c r="K17357" s="1"/>
      <c r="AA17357" s="1"/>
      <c r="AB17357" s="1"/>
      <c r="AC17357" s="1"/>
      <c r="AJ17357" s="1"/>
      <c r="AK17357" s="1"/>
      <c r="AL17357" s="1"/>
    </row>
    <row r="17358">
      <c r="I17358" s="1"/>
      <c r="J17358" s="1"/>
      <c r="K17358" s="1"/>
      <c r="AA17358" s="1"/>
      <c r="AB17358" s="1"/>
      <c r="AC17358" s="1"/>
      <c r="AJ17358" s="1"/>
      <c r="AK17358" s="1"/>
      <c r="AL17358" s="1"/>
    </row>
    <row r="17359">
      <c r="I17359" s="1"/>
      <c r="J17359" s="1"/>
      <c r="K17359" s="1"/>
      <c r="AA17359" s="1"/>
      <c r="AB17359" s="1"/>
      <c r="AC17359" s="1"/>
      <c r="AJ17359" s="1"/>
      <c r="AK17359" s="1"/>
      <c r="AL17359" s="1"/>
    </row>
    <row r="17360">
      <c r="I17360" s="1"/>
      <c r="J17360" s="1"/>
      <c r="K17360" s="1"/>
      <c r="AA17360" s="1"/>
      <c r="AB17360" s="1"/>
      <c r="AC17360" s="1"/>
      <c r="AJ17360" s="1"/>
      <c r="AK17360" s="1"/>
      <c r="AL17360" s="1"/>
    </row>
    <row r="17361">
      <c r="I17361" s="1"/>
      <c r="J17361" s="1"/>
      <c r="K17361" s="1"/>
      <c r="AA17361" s="1"/>
      <c r="AB17361" s="1"/>
      <c r="AC17361" s="1"/>
      <c r="AJ17361" s="1"/>
      <c r="AK17361" s="1"/>
      <c r="AL17361" s="1"/>
    </row>
    <row r="17362">
      <c r="I17362" s="1"/>
      <c r="J17362" s="1"/>
      <c r="K17362" s="1"/>
      <c r="AA17362" s="1"/>
      <c r="AB17362" s="1"/>
      <c r="AC17362" s="1"/>
      <c r="AJ17362" s="1"/>
      <c r="AK17362" s="1"/>
      <c r="AL17362" s="1"/>
    </row>
    <row r="17363">
      <c r="I17363" s="1"/>
      <c r="J17363" s="1"/>
      <c r="K17363" s="1"/>
      <c r="AA17363" s="1"/>
      <c r="AB17363" s="1"/>
      <c r="AC17363" s="1"/>
      <c r="AJ17363" s="1"/>
      <c r="AK17363" s="1"/>
      <c r="AL17363" s="1"/>
    </row>
    <row r="17364">
      <c r="I17364" s="1"/>
      <c r="J17364" s="1"/>
      <c r="K17364" s="1"/>
      <c r="AA17364" s="1"/>
      <c r="AB17364" s="1"/>
      <c r="AC17364" s="1"/>
      <c r="AJ17364" s="1"/>
      <c r="AK17364" s="1"/>
      <c r="AL17364" s="1"/>
    </row>
    <row r="17365">
      <c r="I17365" s="1"/>
      <c r="J17365" s="1"/>
      <c r="K17365" s="1"/>
      <c r="AA17365" s="1"/>
      <c r="AB17365" s="1"/>
      <c r="AC17365" s="1"/>
      <c r="AJ17365" s="1"/>
      <c r="AK17365" s="1"/>
      <c r="AL17365" s="1"/>
    </row>
    <row r="17366">
      <c r="I17366" s="1"/>
      <c r="J17366" s="1"/>
      <c r="K17366" s="1"/>
      <c r="AA17366" s="1"/>
      <c r="AB17366" s="1"/>
      <c r="AC17366" s="1"/>
      <c r="AJ17366" s="1"/>
      <c r="AK17366" s="1"/>
      <c r="AL17366" s="1"/>
    </row>
    <row r="17367">
      <c r="I17367" s="1"/>
      <c r="J17367" s="1"/>
      <c r="K17367" s="1"/>
      <c r="AA17367" s="1"/>
      <c r="AB17367" s="1"/>
      <c r="AC17367" s="1"/>
      <c r="AJ17367" s="1"/>
      <c r="AK17367" s="1"/>
      <c r="AL17367" s="1"/>
    </row>
    <row r="17368">
      <c r="I17368" s="1"/>
      <c r="J17368" s="1"/>
      <c r="K17368" s="1"/>
      <c r="AA17368" s="1"/>
      <c r="AB17368" s="1"/>
      <c r="AC17368" s="1"/>
      <c r="AJ17368" s="1"/>
      <c r="AK17368" s="1"/>
      <c r="AL17368" s="1"/>
    </row>
    <row r="17369">
      <c r="I17369" s="1"/>
      <c r="J17369" s="1"/>
      <c r="K17369" s="1"/>
      <c r="AA17369" s="1"/>
      <c r="AB17369" s="1"/>
      <c r="AC17369" s="1"/>
      <c r="AJ17369" s="1"/>
      <c r="AK17369" s="1"/>
      <c r="AL17369" s="1"/>
    </row>
    <row r="17370">
      <c r="I17370" s="1"/>
      <c r="J17370" s="1"/>
      <c r="K17370" s="1"/>
      <c r="AA17370" s="1"/>
      <c r="AB17370" s="1"/>
      <c r="AC17370" s="1"/>
      <c r="AJ17370" s="1"/>
      <c r="AK17370" s="1"/>
      <c r="AL17370" s="1"/>
    </row>
    <row r="17371">
      <c r="I17371" s="1"/>
      <c r="J17371" s="1"/>
      <c r="K17371" s="1"/>
      <c r="AA17371" s="1"/>
      <c r="AB17371" s="1"/>
      <c r="AC17371" s="1"/>
      <c r="AJ17371" s="1"/>
      <c r="AK17371" s="1"/>
      <c r="AL17371" s="1"/>
    </row>
    <row r="17372">
      <c r="I17372" s="1"/>
      <c r="J17372" s="1"/>
      <c r="K17372" s="1"/>
      <c r="AA17372" s="1"/>
      <c r="AB17372" s="1"/>
      <c r="AC17372" s="1"/>
      <c r="AJ17372" s="1"/>
      <c r="AK17372" s="1"/>
      <c r="AL17372" s="1"/>
    </row>
    <row r="17373">
      <c r="I17373" s="1"/>
      <c r="J17373" s="1"/>
      <c r="K17373" s="1"/>
      <c r="AA17373" s="1"/>
      <c r="AB17373" s="1"/>
      <c r="AC17373" s="1"/>
      <c r="AJ17373" s="1"/>
      <c r="AK17373" s="1"/>
      <c r="AL17373" s="1"/>
    </row>
    <row r="17374">
      <c r="I17374" s="1"/>
      <c r="J17374" s="1"/>
      <c r="K17374" s="1"/>
      <c r="AA17374" s="1"/>
      <c r="AB17374" s="1"/>
      <c r="AC17374" s="1"/>
      <c r="AJ17374" s="1"/>
      <c r="AK17374" s="1"/>
      <c r="AL17374" s="1"/>
    </row>
    <row r="17375">
      <c r="I17375" s="1"/>
      <c r="J17375" s="1"/>
      <c r="K17375" s="1"/>
      <c r="AA17375" s="1"/>
      <c r="AB17375" s="1"/>
      <c r="AC17375" s="1"/>
      <c r="AJ17375" s="1"/>
      <c r="AK17375" s="1"/>
      <c r="AL17375" s="1"/>
    </row>
    <row r="17376">
      <c r="I17376" s="1"/>
      <c r="J17376" s="1"/>
      <c r="K17376" s="1"/>
      <c r="AA17376" s="1"/>
      <c r="AB17376" s="1"/>
      <c r="AC17376" s="1"/>
      <c r="AJ17376" s="1"/>
      <c r="AK17376" s="1"/>
      <c r="AL17376" s="1"/>
    </row>
    <row r="17377">
      <c r="I17377" s="1"/>
      <c r="J17377" s="1"/>
      <c r="K17377" s="1"/>
      <c r="AA17377" s="1"/>
      <c r="AB17377" s="1"/>
      <c r="AC17377" s="1"/>
      <c r="AJ17377" s="1"/>
      <c r="AK17377" s="1"/>
      <c r="AL17377" s="1"/>
    </row>
    <row r="17378">
      <c r="I17378" s="1"/>
      <c r="J17378" s="1"/>
      <c r="K17378" s="1"/>
      <c r="AA17378" s="1"/>
      <c r="AB17378" s="1"/>
      <c r="AC17378" s="1"/>
      <c r="AJ17378" s="1"/>
      <c r="AK17378" s="1"/>
      <c r="AL17378" s="1"/>
    </row>
    <row r="17379">
      <c r="I17379" s="1"/>
      <c r="J17379" s="1"/>
      <c r="K17379" s="1"/>
      <c r="AA17379" s="1"/>
      <c r="AB17379" s="1"/>
      <c r="AC17379" s="1"/>
      <c r="AJ17379" s="1"/>
      <c r="AK17379" s="1"/>
      <c r="AL17379" s="1"/>
    </row>
    <row r="17380">
      <c r="I17380" s="1"/>
      <c r="J17380" s="1"/>
      <c r="K17380" s="1"/>
      <c r="AA17380" s="1"/>
      <c r="AB17380" s="1"/>
      <c r="AC17380" s="1"/>
      <c r="AJ17380" s="1"/>
      <c r="AK17380" s="1"/>
      <c r="AL17380" s="1"/>
    </row>
    <row r="17381">
      <c r="I17381" s="1"/>
      <c r="J17381" s="1"/>
      <c r="K17381" s="1"/>
      <c r="AA17381" s="1"/>
      <c r="AB17381" s="1"/>
      <c r="AC17381" s="1"/>
      <c r="AJ17381" s="1"/>
      <c r="AK17381" s="1"/>
      <c r="AL17381" s="1"/>
    </row>
    <row r="17382">
      <c r="I17382" s="1"/>
      <c r="J17382" s="1"/>
      <c r="K17382" s="1"/>
      <c r="AA17382" s="1"/>
      <c r="AB17382" s="1"/>
      <c r="AC17382" s="1"/>
      <c r="AJ17382" s="1"/>
      <c r="AK17382" s="1"/>
      <c r="AL17382" s="1"/>
    </row>
    <row r="17383">
      <c r="I17383" s="1"/>
      <c r="J17383" s="1"/>
      <c r="K17383" s="1"/>
      <c r="AA17383" s="1"/>
      <c r="AB17383" s="1"/>
      <c r="AC17383" s="1"/>
      <c r="AJ17383" s="1"/>
      <c r="AK17383" s="1"/>
      <c r="AL17383" s="1"/>
    </row>
    <row r="17384">
      <c r="I17384" s="1"/>
      <c r="J17384" s="1"/>
      <c r="K17384" s="1"/>
      <c r="AA17384" s="1"/>
      <c r="AB17384" s="1"/>
      <c r="AC17384" s="1"/>
      <c r="AJ17384" s="1"/>
      <c r="AK17384" s="1"/>
      <c r="AL17384" s="1"/>
    </row>
    <row r="17385">
      <c r="I17385" s="1"/>
      <c r="J17385" s="1"/>
      <c r="K17385" s="1"/>
      <c r="AA17385" s="1"/>
      <c r="AB17385" s="1"/>
      <c r="AC17385" s="1"/>
      <c r="AJ17385" s="1"/>
      <c r="AK17385" s="1"/>
      <c r="AL17385" s="1"/>
    </row>
    <row r="17386">
      <c r="I17386" s="1"/>
      <c r="J17386" s="1"/>
      <c r="K17386" s="1"/>
      <c r="AA17386" s="1"/>
      <c r="AB17386" s="1"/>
      <c r="AC17386" s="1"/>
      <c r="AJ17386" s="1"/>
      <c r="AK17386" s="1"/>
      <c r="AL17386" s="1"/>
    </row>
    <row r="17387">
      <c r="I17387" s="1"/>
      <c r="J17387" s="1"/>
      <c r="K17387" s="1"/>
      <c r="AA17387" s="1"/>
      <c r="AB17387" s="1"/>
      <c r="AC17387" s="1"/>
      <c r="AJ17387" s="1"/>
      <c r="AK17387" s="1"/>
      <c r="AL17387" s="1"/>
    </row>
    <row r="17388">
      <c r="I17388" s="1"/>
      <c r="J17388" s="1"/>
      <c r="K17388" s="1"/>
      <c r="AA17388" s="1"/>
      <c r="AB17388" s="1"/>
      <c r="AC17388" s="1"/>
      <c r="AJ17388" s="1"/>
      <c r="AK17388" s="1"/>
      <c r="AL17388" s="1"/>
    </row>
    <row r="17389">
      <c r="I17389" s="1"/>
      <c r="J17389" s="1"/>
      <c r="K17389" s="1"/>
      <c r="AA17389" s="1"/>
      <c r="AB17389" s="1"/>
      <c r="AC17389" s="1"/>
      <c r="AJ17389" s="1"/>
      <c r="AK17389" s="1"/>
      <c r="AL17389" s="1"/>
    </row>
    <row r="17390">
      <c r="I17390" s="1"/>
      <c r="J17390" s="1"/>
      <c r="K17390" s="1"/>
      <c r="AA17390" s="1"/>
      <c r="AB17390" s="1"/>
      <c r="AC17390" s="1"/>
      <c r="AJ17390" s="1"/>
      <c r="AK17390" s="1"/>
      <c r="AL17390" s="1"/>
    </row>
    <row r="17391">
      <c r="I17391" s="1"/>
      <c r="J17391" s="1"/>
      <c r="K17391" s="1"/>
      <c r="AA17391" s="1"/>
      <c r="AB17391" s="1"/>
      <c r="AC17391" s="1"/>
      <c r="AJ17391" s="1"/>
      <c r="AK17391" s="1"/>
      <c r="AL17391" s="1"/>
    </row>
    <row r="17392">
      <c r="I17392" s="1"/>
      <c r="J17392" s="1"/>
      <c r="K17392" s="1"/>
      <c r="AA17392" s="1"/>
      <c r="AB17392" s="1"/>
      <c r="AC17392" s="1"/>
      <c r="AJ17392" s="1"/>
      <c r="AK17392" s="1"/>
      <c r="AL17392" s="1"/>
    </row>
    <row r="17393">
      <c r="I17393" s="1"/>
      <c r="J17393" s="1"/>
      <c r="K17393" s="1"/>
      <c r="AA17393" s="1"/>
      <c r="AB17393" s="1"/>
      <c r="AC17393" s="1"/>
      <c r="AJ17393" s="1"/>
      <c r="AK17393" s="1"/>
      <c r="AL17393" s="1"/>
    </row>
    <row r="17394">
      <c r="I17394" s="1"/>
      <c r="J17394" s="1"/>
      <c r="K17394" s="1"/>
      <c r="AA17394" s="1"/>
      <c r="AB17394" s="1"/>
      <c r="AC17394" s="1"/>
      <c r="AJ17394" s="1"/>
      <c r="AK17394" s="1"/>
      <c r="AL17394" s="1"/>
    </row>
    <row r="17395">
      <c r="I17395" s="1"/>
      <c r="J17395" s="1"/>
      <c r="K17395" s="1"/>
      <c r="AA17395" s="1"/>
      <c r="AB17395" s="1"/>
      <c r="AC17395" s="1"/>
      <c r="AJ17395" s="1"/>
      <c r="AK17395" s="1"/>
      <c r="AL17395" s="1"/>
    </row>
    <row r="17396">
      <c r="I17396" s="1"/>
      <c r="J17396" s="1"/>
      <c r="K17396" s="1"/>
      <c r="AA17396" s="1"/>
      <c r="AB17396" s="1"/>
      <c r="AC17396" s="1"/>
      <c r="AJ17396" s="1"/>
      <c r="AK17396" s="1"/>
      <c r="AL17396" s="1"/>
    </row>
    <row r="17397">
      <c r="I17397" s="1"/>
      <c r="J17397" s="1"/>
      <c r="K17397" s="1"/>
      <c r="AA17397" s="1"/>
      <c r="AB17397" s="1"/>
      <c r="AC17397" s="1"/>
      <c r="AJ17397" s="1"/>
      <c r="AK17397" s="1"/>
      <c r="AL17397" s="1"/>
    </row>
    <row r="17398">
      <c r="I17398" s="1"/>
      <c r="J17398" s="1"/>
      <c r="K17398" s="1"/>
      <c r="AA17398" s="1"/>
      <c r="AB17398" s="1"/>
      <c r="AC17398" s="1"/>
      <c r="AJ17398" s="1"/>
      <c r="AK17398" s="1"/>
      <c r="AL17398" s="1"/>
    </row>
    <row r="17399">
      <c r="I17399" s="1"/>
      <c r="J17399" s="1"/>
      <c r="K17399" s="1"/>
      <c r="AA17399" s="1"/>
      <c r="AB17399" s="1"/>
      <c r="AC17399" s="1"/>
      <c r="AJ17399" s="1"/>
      <c r="AK17399" s="1"/>
      <c r="AL17399" s="1"/>
    </row>
    <row r="17400">
      <c r="I17400" s="1"/>
      <c r="J17400" s="1"/>
      <c r="K17400" s="1"/>
      <c r="AA17400" s="1"/>
      <c r="AB17400" s="1"/>
      <c r="AC17400" s="1"/>
      <c r="AJ17400" s="1"/>
      <c r="AK17400" s="1"/>
      <c r="AL17400" s="1"/>
    </row>
    <row r="17401">
      <c r="I17401" s="1"/>
      <c r="J17401" s="1"/>
      <c r="K17401" s="1"/>
      <c r="AA17401" s="1"/>
      <c r="AB17401" s="1"/>
      <c r="AC17401" s="1"/>
      <c r="AJ17401" s="1"/>
      <c r="AK17401" s="1"/>
      <c r="AL17401" s="1"/>
    </row>
    <row r="17402">
      <c r="I17402" s="1"/>
      <c r="J17402" s="1"/>
      <c r="K17402" s="1"/>
      <c r="AA17402" s="1"/>
      <c r="AB17402" s="1"/>
      <c r="AC17402" s="1"/>
      <c r="AJ17402" s="1"/>
      <c r="AK17402" s="1"/>
      <c r="AL17402" s="1"/>
    </row>
    <row r="17403">
      <c r="I17403" s="1"/>
      <c r="J17403" s="1"/>
      <c r="K17403" s="1"/>
      <c r="AA17403" s="1"/>
      <c r="AB17403" s="1"/>
      <c r="AC17403" s="1"/>
      <c r="AJ17403" s="1"/>
      <c r="AK17403" s="1"/>
      <c r="AL17403" s="1"/>
    </row>
    <row r="17404">
      <c r="I17404" s="1"/>
      <c r="J17404" s="1"/>
      <c r="K17404" s="1"/>
      <c r="AA17404" s="1"/>
      <c r="AB17404" s="1"/>
      <c r="AC17404" s="1"/>
      <c r="AJ17404" s="1"/>
      <c r="AK17404" s="1"/>
      <c r="AL17404" s="1"/>
    </row>
    <row r="17405">
      <c r="I17405" s="1"/>
      <c r="J17405" s="1"/>
      <c r="K17405" s="1"/>
      <c r="AA17405" s="1"/>
      <c r="AB17405" s="1"/>
      <c r="AC17405" s="1"/>
      <c r="AJ17405" s="1"/>
      <c r="AK17405" s="1"/>
      <c r="AL17405" s="1"/>
    </row>
    <row r="17406">
      <c r="I17406" s="1"/>
      <c r="J17406" s="1"/>
      <c r="K17406" s="1"/>
      <c r="AA17406" s="1"/>
      <c r="AB17406" s="1"/>
      <c r="AC17406" s="1"/>
      <c r="AJ17406" s="1"/>
      <c r="AK17406" s="1"/>
      <c r="AL17406" s="1"/>
    </row>
    <row r="17407">
      <c r="I17407" s="1"/>
      <c r="J17407" s="1"/>
      <c r="K17407" s="1"/>
      <c r="AA17407" s="1"/>
      <c r="AB17407" s="1"/>
      <c r="AC17407" s="1"/>
      <c r="AJ17407" s="1"/>
      <c r="AK17407" s="1"/>
      <c r="AL17407" s="1"/>
    </row>
    <row r="17408">
      <c r="I17408" s="1"/>
      <c r="J17408" s="1"/>
      <c r="K17408" s="1"/>
      <c r="AA17408" s="1"/>
      <c r="AB17408" s="1"/>
      <c r="AC17408" s="1"/>
      <c r="AJ17408" s="1"/>
      <c r="AK17408" s="1"/>
      <c r="AL17408" s="1"/>
    </row>
    <row r="17409">
      <c r="I17409" s="1"/>
      <c r="J17409" s="1"/>
      <c r="K17409" s="1"/>
      <c r="AA17409" s="1"/>
      <c r="AB17409" s="1"/>
      <c r="AC17409" s="1"/>
      <c r="AJ17409" s="1"/>
      <c r="AK17409" s="1"/>
      <c r="AL17409" s="1"/>
    </row>
    <row r="17410">
      <c r="I17410" s="1"/>
      <c r="J17410" s="1"/>
      <c r="K17410" s="1"/>
      <c r="AA17410" s="1"/>
      <c r="AB17410" s="1"/>
      <c r="AC17410" s="1"/>
      <c r="AJ17410" s="1"/>
      <c r="AK17410" s="1"/>
      <c r="AL17410" s="1"/>
    </row>
    <row r="17411">
      <c r="I17411" s="1"/>
      <c r="J17411" s="1"/>
      <c r="K17411" s="1"/>
      <c r="AA17411" s="1"/>
      <c r="AB17411" s="1"/>
      <c r="AC17411" s="1"/>
      <c r="AJ17411" s="1"/>
      <c r="AK17411" s="1"/>
      <c r="AL17411" s="1"/>
    </row>
    <row r="17412">
      <c r="I17412" s="1"/>
      <c r="J17412" s="1"/>
      <c r="K17412" s="1"/>
      <c r="AA17412" s="1"/>
      <c r="AB17412" s="1"/>
      <c r="AC17412" s="1"/>
      <c r="AJ17412" s="1"/>
      <c r="AK17412" s="1"/>
      <c r="AL17412" s="1"/>
    </row>
    <row r="17413">
      <c r="I17413" s="1"/>
      <c r="J17413" s="1"/>
      <c r="K17413" s="1"/>
      <c r="AA17413" s="1"/>
      <c r="AB17413" s="1"/>
      <c r="AC17413" s="1"/>
      <c r="AJ17413" s="1"/>
      <c r="AK17413" s="1"/>
      <c r="AL17413" s="1"/>
    </row>
    <row r="17414">
      <c r="I17414" s="1"/>
      <c r="J17414" s="1"/>
      <c r="K17414" s="1"/>
      <c r="AA17414" s="1"/>
      <c r="AB17414" s="1"/>
      <c r="AC17414" s="1"/>
      <c r="AJ17414" s="1"/>
      <c r="AK17414" s="1"/>
      <c r="AL17414" s="1"/>
    </row>
    <row r="17415">
      <c r="I17415" s="1"/>
      <c r="J17415" s="1"/>
      <c r="K17415" s="1"/>
      <c r="AA17415" s="1"/>
      <c r="AB17415" s="1"/>
      <c r="AC17415" s="1"/>
      <c r="AJ17415" s="1"/>
      <c r="AK17415" s="1"/>
      <c r="AL17415" s="1"/>
    </row>
    <row r="17416">
      <c r="I17416" s="1"/>
      <c r="J17416" s="1"/>
      <c r="K17416" s="1"/>
      <c r="AA17416" s="1"/>
      <c r="AB17416" s="1"/>
      <c r="AC17416" s="1"/>
      <c r="AJ17416" s="1"/>
      <c r="AK17416" s="1"/>
      <c r="AL17416" s="1"/>
    </row>
    <row r="17417">
      <c r="I17417" s="1"/>
      <c r="J17417" s="1"/>
      <c r="K17417" s="1"/>
      <c r="AA17417" s="1"/>
      <c r="AB17417" s="1"/>
      <c r="AC17417" s="1"/>
      <c r="AJ17417" s="1"/>
      <c r="AK17417" s="1"/>
      <c r="AL17417" s="1"/>
    </row>
    <row r="17418">
      <c r="I17418" s="1"/>
      <c r="J17418" s="1"/>
      <c r="K17418" s="1"/>
      <c r="AA17418" s="1"/>
      <c r="AB17418" s="1"/>
      <c r="AC17418" s="1"/>
      <c r="AJ17418" s="1"/>
      <c r="AK17418" s="1"/>
      <c r="AL17418" s="1"/>
    </row>
    <row r="17419">
      <c r="I17419" s="1"/>
      <c r="J17419" s="1"/>
      <c r="K17419" s="1"/>
      <c r="AA17419" s="1"/>
      <c r="AB17419" s="1"/>
      <c r="AC17419" s="1"/>
      <c r="AJ17419" s="1"/>
      <c r="AK17419" s="1"/>
      <c r="AL17419" s="1"/>
    </row>
    <row r="17420">
      <c r="I17420" s="1"/>
      <c r="J17420" s="1"/>
      <c r="K17420" s="1"/>
      <c r="AA17420" s="1"/>
      <c r="AB17420" s="1"/>
      <c r="AC17420" s="1"/>
      <c r="AJ17420" s="1"/>
      <c r="AK17420" s="1"/>
      <c r="AL17420" s="1"/>
    </row>
    <row r="17421">
      <c r="I17421" s="1"/>
      <c r="J17421" s="1"/>
      <c r="K17421" s="1"/>
      <c r="AA17421" s="1"/>
      <c r="AB17421" s="1"/>
      <c r="AC17421" s="1"/>
      <c r="AJ17421" s="1"/>
      <c r="AK17421" s="1"/>
      <c r="AL17421" s="1"/>
    </row>
    <row r="17422">
      <c r="I17422" s="1"/>
      <c r="J17422" s="1"/>
      <c r="K17422" s="1"/>
      <c r="AA17422" s="1"/>
      <c r="AB17422" s="1"/>
      <c r="AC17422" s="1"/>
      <c r="AJ17422" s="1"/>
      <c r="AK17422" s="1"/>
      <c r="AL17422" s="1"/>
    </row>
    <row r="17423">
      <c r="I17423" s="1"/>
      <c r="J17423" s="1"/>
      <c r="K17423" s="1"/>
      <c r="AA17423" s="1"/>
      <c r="AB17423" s="1"/>
      <c r="AC17423" s="1"/>
      <c r="AJ17423" s="1"/>
      <c r="AK17423" s="1"/>
      <c r="AL17423" s="1"/>
    </row>
    <row r="17424">
      <c r="I17424" s="1"/>
      <c r="J17424" s="1"/>
      <c r="K17424" s="1"/>
      <c r="AA17424" s="1"/>
      <c r="AB17424" s="1"/>
      <c r="AC17424" s="1"/>
      <c r="AJ17424" s="1"/>
      <c r="AK17424" s="1"/>
      <c r="AL17424" s="1"/>
    </row>
    <row r="17425">
      <c r="I17425" s="1"/>
      <c r="J17425" s="1"/>
      <c r="K17425" s="1"/>
      <c r="AA17425" s="1"/>
      <c r="AB17425" s="1"/>
      <c r="AC17425" s="1"/>
      <c r="AJ17425" s="1"/>
      <c r="AK17425" s="1"/>
      <c r="AL17425" s="1"/>
    </row>
    <row r="17426">
      <c r="I17426" s="1"/>
      <c r="J17426" s="1"/>
      <c r="K17426" s="1"/>
      <c r="AA17426" s="1"/>
      <c r="AB17426" s="1"/>
      <c r="AC17426" s="1"/>
      <c r="AJ17426" s="1"/>
      <c r="AK17426" s="1"/>
      <c r="AL17426" s="1"/>
    </row>
    <row r="17427">
      <c r="I17427" s="1"/>
      <c r="J17427" s="1"/>
      <c r="K17427" s="1"/>
      <c r="AA17427" s="1"/>
      <c r="AB17427" s="1"/>
      <c r="AC17427" s="1"/>
      <c r="AJ17427" s="1"/>
      <c r="AK17427" s="1"/>
      <c r="AL17427" s="1"/>
    </row>
    <row r="17428">
      <c r="I17428" s="1"/>
      <c r="J17428" s="1"/>
      <c r="K17428" s="1"/>
      <c r="AA17428" s="1"/>
      <c r="AB17428" s="1"/>
      <c r="AC17428" s="1"/>
      <c r="AJ17428" s="1"/>
      <c r="AK17428" s="1"/>
      <c r="AL17428" s="1"/>
    </row>
    <row r="17429">
      <c r="I17429" s="1"/>
      <c r="J17429" s="1"/>
      <c r="K17429" s="1"/>
      <c r="AA17429" s="1"/>
      <c r="AB17429" s="1"/>
      <c r="AC17429" s="1"/>
      <c r="AJ17429" s="1"/>
      <c r="AK17429" s="1"/>
      <c r="AL17429" s="1"/>
    </row>
    <row r="17430">
      <c r="I17430" s="1"/>
      <c r="J17430" s="1"/>
      <c r="K17430" s="1"/>
      <c r="AA17430" s="1"/>
      <c r="AB17430" s="1"/>
      <c r="AC17430" s="1"/>
      <c r="AJ17430" s="1"/>
      <c r="AK17430" s="1"/>
      <c r="AL17430" s="1"/>
    </row>
    <row r="17431">
      <c r="I17431" s="1"/>
      <c r="J17431" s="1"/>
      <c r="K17431" s="1"/>
      <c r="AA17431" s="1"/>
      <c r="AB17431" s="1"/>
      <c r="AC17431" s="1"/>
      <c r="AJ17431" s="1"/>
      <c r="AK17431" s="1"/>
      <c r="AL17431" s="1"/>
    </row>
    <row r="17432">
      <c r="I17432" s="1"/>
      <c r="J17432" s="1"/>
      <c r="K17432" s="1"/>
      <c r="AA17432" s="1"/>
      <c r="AB17432" s="1"/>
      <c r="AC17432" s="1"/>
      <c r="AJ17432" s="1"/>
      <c r="AK17432" s="1"/>
      <c r="AL17432" s="1"/>
    </row>
    <row r="17433">
      <c r="I17433" s="1"/>
      <c r="J17433" s="1"/>
      <c r="K17433" s="1"/>
      <c r="AA17433" s="1"/>
      <c r="AB17433" s="1"/>
      <c r="AC17433" s="1"/>
      <c r="AJ17433" s="1"/>
      <c r="AK17433" s="1"/>
      <c r="AL17433" s="1"/>
    </row>
    <row r="17434">
      <c r="I17434" s="1"/>
      <c r="J17434" s="1"/>
      <c r="K17434" s="1"/>
      <c r="AA17434" s="1"/>
      <c r="AB17434" s="1"/>
      <c r="AC17434" s="1"/>
      <c r="AJ17434" s="1"/>
      <c r="AK17434" s="1"/>
      <c r="AL17434" s="1"/>
    </row>
    <row r="17435">
      <c r="I17435" s="1"/>
      <c r="J17435" s="1"/>
      <c r="K17435" s="1"/>
      <c r="AA17435" s="1"/>
      <c r="AB17435" s="1"/>
      <c r="AC17435" s="1"/>
      <c r="AJ17435" s="1"/>
      <c r="AK17435" s="1"/>
      <c r="AL17435" s="1"/>
    </row>
    <row r="17436">
      <c r="I17436" s="1"/>
      <c r="J17436" s="1"/>
      <c r="K17436" s="1"/>
      <c r="AA17436" s="1"/>
      <c r="AB17436" s="1"/>
      <c r="AC17436" s="1"/>
      <c r="AJ17436" s="1"/>
      <c r="AK17436" s="1"/>
      <c r="AL17436" s="1"/>
    </row>
    <row r="17437">
      <c r="I17437" s="1"/>
      <c r="J17437" s="1"/>
      <c r="K17437" s="1"/>
      <c r="AA17437" s="1"/>
      <c r="AB17437" s="1"/>
      <c r="AC17437" s="1"/>
      <c r="AJ17437" s="1"/>
      <c r="AK17437" s="1"/>
      <c r="AL17437" s="1"/>
    </row>
    <row r="17438">
      <c r="I17438" s="1"/>
      <c r="J17438" s="1"/>
      <c r="K17438" s="1"/>
      <c r="AA17438" s="1"/>
      <c r="AB17438" s="1"/>
      <c r="AC17438" s="1"/>
      <c r="AJ17438" s="1"/>
      <c r="AK17438" s="1"/>
      <c r="AL17438" s="1"/>
    </row>
    <row r="17439">
      <c r="I17439" s="1"/>
      <c r="J17439" s="1"/>
      <c r="K17439" s="1"/>
      <c r="AA17439" s="1"/>
      <c r="AB17439" s="1"/>
      <c r="AC17439" s="1"/>
      <c r="AJ17439" s="1"/>
      <c r="AK17439" s="1"/>
      <c r="AL17439" s="1"/>
    </row>
    <row r="17440">
      <c r="I17440" s="1"/>
      <c r="J17440" s="1"/>
      <c r="K17440" s="1"/>
      <c r="AA17440" s="1"/>
      <c r="AB17440" s="1"/>
      <c r="AC17440" s="1"/>
      <c r="AJ17440" s="1"/>
      <c r="AK17440" s="1"/>
      <c r="AL17440" s="1"/>
    </row>
    <row r="17441">
      <c r="I17441" s="1"/>
      <c r="J17441" s="1"/>
      <c r="K17441" s="1"/>
      <c r="AA17441" s="1"/>
      <c r="AB17441" s="1"/>
      <c r="AC17441" s="1"/>
      <c r="AJ17441" s="1"/>
      <c r="AK17441" s="1"/>
      <c r="AL17441" s="1"/>
    </row>
    <row r="17442">
      <c r="I17442" s="1"/>
      <c r="J17442" s="1"/>
      <c r="K17442" s="1"/>
      <c r="AA17442" s="1"/>
      <c r="AB17442" s="1"/>
      <c r="AC17442" s="1"/>
      <c r="AJ17442" s="1"/>
      <c r="AK17442" s="1"/>
      <c r="AL17442" s="1"/>
    </row>
    <row r="17443">
      <c r="I17443" s="1"/>
      <c r="J17443" s="1"/>
      <c r="K17443" s="1"/>
      <c r="AA17443" s="1"/>
      <c r="AB17443" s="1"/>
      <c r="AC17443" s="1"/>
      <c r="AJ17443" s="1"/>
      <c r="AK17443" s="1"/>
      <c r="AL17443" s="1"/>
    </row>
    <row r="17444">
      <c r="I17444" s="1"/>
      <c r="J17444" s="1"/>
      <c r="K17444" s="1"/>
      <c r="AA17444" s="1"/>
      <c r="AB17444" s="1"/>
      <c r="AC17444" s="1"/>
      <c r="AJ17444" s="1"/>
      <c r="AK17444" s="1"/>
      <c r="AL17444" s="1"/>
    </row>
    <row r="17445">
      <c r="I17445" s="1"/>
      <c r="J17445" s="1"/>
      <c r="K17445" s="1"/>
      <c r="AA17445" s="1"/>
      <c r="AB17445" s="1"/>
      <c r="AC17445" s="1"/>
      <c r="AJ17445" s="1"/>
      <c r="AK17445" s="1"/>
      <c r="AL17445" s="1"/>
    </row>
    <row r="17446">
      <c r="I17446" s="1"/>
      <c r="J17446" s="1"/>
      <c r="K17446" s="1"/>
      <c r="AA17446" s="1"/>
      <c r="AB17446" s="1"/>
      <c r="AC17446" s="1"/>
      <c r="AJ17446" s="1"/>
      <c r="AK17446" s="1"/>
      <c r="AL17446" s="1"/>
    </row>
    <row r="17447">
      <c r="I17447" s="1"/>
      <c r="J17447" s="1"/>
      <c r="K17447" s="1"/>
      <c r="AA17447" s="1"/>
      <c r="AB17447" s="1"/>
      <c r="AC17447" s="1"/>
      <c r="AJ17447" s="1"/>
      <c r="AK17447" s="1"/>
      <c r="AL17447" s="1"/>
    </row>
    <row r="17448">
      <c r="I17448" s="1"/>
      <c r="J17448" s="1"/>
      <c r="K17448" s="1"/>
      <c r="AA17448" s="1"/>
      <c r="AB17448" s="1"/>
      <c r="AC17448" s="1"/>
      <c r="AJ17448" s="1"/>
      <c r="AK17448" s="1"/>
      <c r="AL17448" s="1"/>
    </row>
    <row r="17449">
      <c r="I17449" s="1"/>
      <c r="J17449" s="1"/>
      <c r="K17449" s="1"/>
      <c r="AA17449" s="1"/>
      <c r="AB17449" s="1"/>
      <c r="AC17449" s="1"/>
      <c r="AJ17449" s="1"/>
      <c r="AK17449" s="1"/>
      <c r="AL17449" s="1"/>
    </row>
    <row r="17450">
      <c r="I17450" s="1"/>
      <c r="J17450" s="1"/>
      <c r="K17450" s="1"/>
      <c r="AA17450" s="1"/>
      <c r="AB17450" s="1"/>
      <c r="AC17450" s="1"/>
      <c r="AJ17450" s="1"/>
      <c r="AK17450" s="1"/>
      <c r="AL17450" s="1"/>
    </row>
    <row r="17451">
      <c r="I17451" s="1"/>
      <c r="J17451" s="1"/>
      <c r="K17451" s="1"/>
      <c r="AA17451" s="1"/>
      <c r="AB17451" s="1"/>
      <c r="AC17451" s="1"/>
      <c r="AJ17451" s="1"/>
      <c r="AK17451" s="1"/>
      <c r="AL17451" s="1"/>
    </row>
    <row r="17452">
      <c r="I17452" s="1"/>
      <c r="J17452" s="1"/>
      <c r="K17452" s="1"/>
      <c r="AA17452" s="1"/>
      <c r="AB17452" s="1"/>
      <c r="AC17452" s="1"/>
      <c r="AJ17452" s="1"/>
      <c r="AK17452" s="1"/>
      <c r="AL17452" s="1"/>
    </row>
    <row r="17453">
      <c r="I17453" s="1"/>
      <c r="J17453" s="1"/>
      <c r="K17453" s="1"/>
      <c r="AA17453" s="1"/>
      <c r="AB17453" s="1"/>
      <c r="AC17453" s="1"/>
      <c r="AJ17453" s="1"/>
      <c r="AK17453" s="1"/>
      <c r="AL17453" s="1"/>
    </row>
    <row r="17454">
      <c r="I17454" s="1"/>
      <c r="J17454" s="1"/>
      <c r="K17454" s="1"/>
      <c r="AA17454" s="1"/>
      <c r="AB17454" s="1"/>
      <c r="AC17454" s="1"/>
      <c r="AJ17454" s="1"/>
      <c r="AK17454" s="1"/>
      <c r="AL17454" s="1"/>
    </row>
    <row r="17455">
      <c r="I17455" s="1"/>
      <c r="J17455" s="1"/>
      <c r="K17455" s="1"/>
      <c r="AA17455" s="1"/>
      <c r="AB17455" s="1"/>
      <c r="AC17455" s="1"/>
      <c r="AJ17455" s="1"/>
      <c r="AK17455" s="1"/>
      <c r="AL17455" s="1"/>
    </row>
    <row r="17456">
      <c r="I17456" s="1"/>
      <c r="J17456" s="1"/>
      <c r="K17456" s="1"/>
      <c r="AA17456" s="1"/>
      <c r="AB17456" s="1"/>
      <c r="AC17456" s="1"/>
      <c r="AJ17456" s="1"/>
      <c r="AK17456" s="1"/>
      <c r="AL17456" s="1"/>
    </row>
    <row r="17457">
      <c r="I17457" s="1"/>
      <c r="J17457" s="1"/>
      <c r="K17457" s="1"/>
      <c r="AA17457" s="1"/>
      <c r="AB17457" s="1"/>
      <c r="AC17457" s="1"/>
      <c r="AJ17457" s="1"/>
      <c r="AK17457" s="1"/>
      <c r="AL17457" s="1"/>
    </row>
    <row r="17458">
      <c r="I17458" s="1"/>
      <c r="J17458" s="1"/>
      <c r="K17458" s="1"/>
      <c r="AA17458" s="1"/>
      <c r="AB17458" s="1"/>
      <c r="AC17458" s="1"/>
      <c r="AJ17458" s="1"/>
      <c r="AK17458" s="1"/>
      <c r="AL17458" s="1"/>
    </row>
    <row r="17459">
      <c r="I17459" s="1"/>
      <c r="J17459" s="1"/>
      <c r="K17459" s="1"/>
      <c r="AA17459" s="1"/>
      <c r="AB17459" s="1"/>
      <c r="AC17459" s="1"/>
      <c r="AJ17459" s="1"/>
      <c r="AK17459" s="1"/>
      <c r="AL17459" s="1"/>
    </row>
    <row r="17460">
      <c r="I17460" s="1"/>
      <c r="J17460" s="1"/>
      <c r="K17460" s="1"/>
      <c r="AA17460" s="1"/>
      <c r="AB17460" s="1"/>
      <c r="AC17460" s="1"/>
      <c r="AJ17460" s="1"/>
      <c r="AK17460" s="1"/>
      <c r="AL17460" s="1"/>
    </row>
    <row r="17461">
      <c r="I17461" s="1"/>
      <c r="J17461" s="1"/>
      <c r="K17461" s="1"/>
      <c r="AA17461" s="1"/>
      <c r="AB17461" s="1"/>
      <c r="AC17461" s="1"/>
      <c r="AJ17461" s="1"/>
      <c r="AK17461" s="1"/>
      <c r="AL17461" s="1"/>
    </row>
    <row r="17462">
      <c r="I17462" s="1"/>
      <c r="J17462" s="1"/>
      <c r="K17462" s="1"/>
      <c r="AA17462" s="1"/>
      <c r="AB17462" s="1"/>
      <c r="AC17462" s="1"/>
      <c r="AJ17462" s="1"/>
      <c r="AK17462" s="1"/>
      <c r="AL17462" s="1"/>
    </row>
    <row r="17463">
      <c r="I17463" s="1"/>
      <c r="J17463" s="1"/>
      <c r="K17463" s="1"/>
      <c r="AA17463" s="1"/>
      <c r="AB17463" s="1"/>
      <c r="AC17463" s="1"/>
      <c r="AJ17463" s="1"/>
      <c r="AK17463" s="1"/>
      <c r="AL17463" s="1"/>
    </row>
    <row r="17464">
      <c r="I17464" s="1"/>
      <c r="J17464" s="1"/>
      <c r="K17464" s="1"/>
      <c r="AA17464" s="1"/>
      <c r="AB17464" s="1"/>
      <c r="AC17464" s="1"/>
      <c r="AJ17464" s="1"/>
      <c r="AK17464" s="1"/>
      <c r="AL17464" s="1"/>
    </row>
    <row r="17465">
      <c r="I17465" s="1"/>
      <c r="J17465" s="1"/>
      <c r="K17465" s="1"/>
      <c r="AA17465" s="1"/>
      <c r="AB17465" s="1"/>
      <c r="AC17465" s="1"/>
      <c r="AJ17465" s="1"/>
      <c r="AK17465" s="1"/>
      <c r="AL17465" s="1"/>
    </row>
    <row r="17466">
      <c r="I17466" s="1"/>
      <c r="J17466" s="1"/>
      <c r="K17466" s="1"/>
      <c r="AA17466" s="1"/>
      <c r="AB17466" s="1"/>
      <c r="AC17466" s="1"/>
      <c r="AJ17466" s="1"/>
      <c r="AK17466" s="1"/>
      <c r="AL17466" s="1"/>
    </row>
    <row r="17467">
      <c r="I17467" s="1"/>
      <c r="J17467" s="1"/>
      <c r="K17467" s="1"/>
      <c r="AA17467" s="1"/>
      <c r="AB17467" s="1"/>
      <c r="AC17467" s="1"/>
      <c r="AJ17467" s="1"/>
      <c r="AK17467" s="1"/>
      <c r="AL17467" s="1"/>
    </row>
    <row r="17468">
      <c r="I17468" s="1"/>
      <c r="J17468" s="1"/>
      <c r="K17468" s="1"/>
      <c r="AA17468" s="1"/>
      <c r="AB17468" s="1"/>
      <c r="AC17468" s="1"/>
      <c r="AJ17468" s="1"/>
      <c r="AK17468" s="1"/>
      <c r="AL17468" s="1"/>
    </row>
    <row r="17469">
      <c r="I17469" s="1"/>
      <c r="J17469" s="1"/>
      <c r="K17469" s="1"/>
      <c r="AA17469" s="1"/>
      <c r="AB17469" s="1"/>
      <c r="AC17469" s="1"/>
      <c r="AJ17469" s="1"/>
      <c r="AK17469" s="1"/>
      <c r="AL17469" s="1"/>
    </row>
    <row r="17470">
      <c r="I17470" s="1"/>
      <c r="J17470" s="1"/>
      <c r="K17470" s="1"/>
      <c r="AA17470" s="1"/>
      <c r="AB17470" s="1"/>
      <c r="AC17470" s="1"/>
      <c r="AJ17470" s="1"/>
      <c r="AK17470" s="1"/>
      <c r="AL17470" s="1"/>
    </row>
    <row r="17471">
      <c r="I17471" s="1"/>
      <c r="J17471" s="1"/>
      <c r="K17471" s="1"/>
      <c r="AA17471" s="1"/>
      <c r="AB17471" s="1"/>
      <c r="AC17471" s="1"/>
      <c r="AJ17471" s="1"/>
      <c r="AK17471" s="1"/>
      <c r="AL17471" s="1"/>
    </row>
    <row r="17472">
      <c r="I17472" s="1"/>
      <c r="J17472" s="1"/>
      <c r="K17472" s="1"/>
      <c r="AA17472" s="1"/>
      <c r="AB17472" s="1"/>
      <c r="AC17472" s="1"/>
      <c r="AJ17472" s="1"/>
      <c r="AK17472" s="1"/>
      <c r="AL17472" s="1"/>
    </row>
    <row r="17473">
      <c r="I17473" s="1"/>
      <c r="J17473" s="1"/>
      <c r="K17473" s="1"/>
      <c r="AA17473" s="1"/>
      <c r="AB17473" s="1"/>
      <c r="AC17473" s="1"/>
      <c r="AJ17473" s="1"/>
      <c r="AK17473" s="1"/>
      <c r="AL17473" s="1"/>
    </row>
    <row r="17474">
      <c r="I17474" s="1"/>
      <c r="J17474" s="1"/>
      <c r="K17474" s="1"/>
      <c r="AA17474" s="1"/>
      <c r="AB17474" s="1"/>
      <c r="AC17474" s="1"/>
      <c r="AJ17474" s="1"/>
      <c r="AK17474" s="1"/>
      <c r="AL17474" s="1"/>
    </row>
    <row r="17475">
      <c r="I17475" s="1"/>
      <c r="J17475" s="1"/>
      <c r="K17475" s="1"/>
      <c r="AA17475" s="1"/>
      <c r="AB17475" s="1"/>
      <c r="AC17475" s="1"/>
      <c r="AJ17475" s="1"/>
      <c r="AK17475" s="1"/>
      <c r="AL17475" s="1"/>
    </row>
    <row r="17476">
      <c r="I17476" s="1"/>
      <c r="J17476" s="1"/>
      <c r="K17476" s="1"/>
      <c r="AA17476" s="1"/>
      <c r="AB17476" s="1"/>
      <c r="AC17476" s="1"/>
      <c r="AJ17476" s="1"/>
      <c r="AK17476" s="1"/>
      <c r="AL17476" s="1"/>
    </row>
    <row r="17477">
      <c r="I17477" s="1"/>
      <c r="J17477" s="1"/>
      <c r="K17477" s="1"/>
      <c r="AA17477" s="1"/>
      <c r="AB17477" s="1"/>
      <c r="AC17477" s="1"/>
      <c r="AJ17477" s="1"/>
      <c r="AK17477" s="1"/>
      <c r="AL17477" s="1"/>
    </row>
    <row r="17478">
      <c r="I17478" s="1"/>
      <c r="J17478" s="1"/>
      <c r="K17478" s="1"/>
      <c r="AA17478" s="1"/>
      <c r="AB17478" s="1"/>
      <c r="AC17478" s="1"/>
      <c r="AJ17478" s="1"/>
      <c r="AK17478" s="1"/>
      <c r="AL17478" s="1"/>
    </row>
    <row r="17479">
      <c r="I17479" s="1"/>
      <c r="J17479" s="1"/>
      <c r="K17479" s="1"/>
      <c r="AA17479" s="1"/>
      <c r="AB17479" s="1"/>
      <c r="AC17479" s="1"/>
      <c r="AJ17479" s="1"/>
      <c r="AK17479" s="1"/>
      <c r="AL17479" s="1"/>
    </row>
    <row r="17480">
      <c r="I17480" s="1"/>
      <c r="J17480" s="1"/>
      <c r="K17480" s="1"/>
      <c r="AA17480" s="1"/>
      <c r="AB17480" s="1"/>
      <c r="AC17480" s="1"/>
      <c r="AJ17480" s="1"/>
      <c r="AK17480" s="1"/>
      <c r="AL17480" s="1"/>
    </row>
    <row r="17481">
      <c r="I17481" s="1"/>
      <c r="J17481" s="1"/>
      <c r="K17481" s="1"/>
      <c r="AA17481" s="1"/>
      <c r="AB17481" s="1"/>
      <c r="AC17481" s="1"/>
      <c r="AJ17481" s="1"/>
      <c r="AK17481" s="1"/>
      <c r="AL17481" s="1"/>
    </row>
    <row r="17482">
      <c r="I17482" s="1"/>
      <c r="J17482" s="1"/>
      <c r="K17482" s="1"/>
      <c r="AA17482" s="1"/>
      <c r="AB17482" s="1"/>
      <c r="AC17482" s="1"/>
      <c r="AJ17482" s="1"/>
      <c r="AK17482" s="1"/>
      <c r="AL17482" s="1"/>
    </row>
    <row r="17483">
      <c r="I17483" s="1"/>
      <c r="J17483" s="1"/>
      <c r="K17483" s="1"/>
      <c r="AA17483" s="1"/>
      <c r="AB17483" s="1"/>
      <c r="AC17483" s="1"/>
      <c r="AJ17483" s="1"/>
      <c r="AK17483" s="1"/>
      <c r="AL17483" s="1"/>
    </row>
    <row r="17484">
      <c r="I17484" s="1"/>
      <c r="J17484" s="1"/>
      <c r="K17484" s="1"/>
      <c r="AA17484" s="1"/>
      <c r="AB17484" s="1"/>
      <c r="AC17484" s="1"/>
      <c r="AJ17484" s="1"/>
      <c r="AK17484" s="1"/>
      <c r="AL17484" s="1"/>
    </row>
    <row r="17485">
      <c r="I17485" s="1"/>
      <c r="J17485" s="1"/>
      <c r="K17485" s="1"/>
      <c r="AA17485" s="1"/>
      <c r="AB17485" s="1"/>
      <c r="AC17485" s="1"/>
      <c r="AJ17485" s="1"/>
      <c r="AK17485" s="1"/>
      <c r="AL17485" s="1"/>
    </row>
    <row r="17486">
      <c r="I17486" s="1"/>
      <c r="J17486" s="1"/>
      <c r="K17486" s="1"/>
      <c r="AA17486" s="1"/>
      <c r="AB17486" s="1"/>
      <c r="AC17486" s="1"/>
      <c r="AJ17486" s="1"/>
      <c r="AK17486" s="1"/>
      <c r="AL17486" s="1"/>
    </row>
    <row r="17487">
      <c r="I17487" s="1"/>
      <c r="J17487" s="1"/>
      <c r="K17487" s="1"/>
      <c r="AA17487" s="1"/>
      <c r="AB17487" s="1"/>
      <c r="AC17487" s="1"/>
      <c r="AJ17487" s="1"/>
      <c r="AK17487" s="1"/>
      <c r="AL17487" s="1"/>
    </row>
    <row r="17488">
      <c r="I17488" s="1"/>
      <c r="J17488" s="1"/>
      <c r="K17488" s="1"/>
      <c r="AA17488" s="1"/>
      <c r="AB17488" s="1"/>
      <c r="AC17488" s="1"/>
      <c r="AJ17488" s="1"/>
      <c r="AK17488" s="1"/>
      <c r="AL17488" s="1"/>
    </row>
    <row r="17489">
      <c r="I17489" s="1"/>
      <c r="J17489" s="1"/>
      <c r="K17489" s="1"/>
      <c r="AA17489" s="1"/>
      <c r="AB17489" s="1"/>
      <c r="AC17489" s="1"/>
      <c r="AJ17489" s="1"/>
      <c r="AK17489" s="1"/>
      <c r="AL17489" s="1"/>
    </row>
    <row r="17490">
      <c r="I17490" s="1"/>
      <c r="J17490" s="1"/>
      <c r="K17490" s="1"/>
      <c r="AA17490" s="1"/>
      <c r="AB17490" s="1"/>
      <c r="AC17490" s="1"/>
      <c r="AJ17490" s="1"/>
      <c r="AK17490" s="1"/>
      <c r="AL17490" s="1"/>
    </row>
    <row r="17491">
      <c r="I17491" s="1"/>
      <c r="J17491" s="1"/>
      <c r="K17491" s="1"/>
      <c r="AA17491" s="1"/>
      <c r="AB17491" s="1"/>
      <c r="AC17491" s="1"/>
      <c r="AJ17491" s="1"/>
      <c r="AK17491" s="1"/>
      <c r="AL17491" s="1"/>
    </row>
    <row r="17492">
      <c r="I17492" s="1"/>
      <c r="J17492" s="1"/>
      <c r="K17492" s="1"/>
      <c r="AA17492" s="1"/>
      <c r="AB17492" s="1"/>
      <c r="AC17492" s="1"/>
      <c r="AJ17492" s="1"/>
      <c r="AK17492" s="1"/>
      <c r="AL17492" s="1"/>
    </row>
    <row r="17493">
      <c r="I17493" s="1"/>
      <c r="J17493" s="1"/>
      <c r="K17493" s="1"/>
      <c r="AA17493" s="1"/>
      <c r="AB17493" s="1"/>
      <c r="AC17493" s="1"/>
      <c r="AJ17493" s="1"/>
      <c r="AK17493" s="1"/>
      <c r="AL17493" s="1"/>
    </row>
    <row r="17494">
      <c r="I17494" s="1"/>
      <c r="J17494" s="1"/>
      <c r="K17494" s="1"/>
      <c r="AA17494" s="1"/>
      <c r="AB17494" s="1"/>
      <c r="AC17494" s="1"/>
      <c r="AJ17494" s="1"/>
      <c r="AK17494" s="1"/>
      <c r="AL17494" s="1"/>
    </row>
    <row r="17495">
      <c r="I17495" s="1"/>
      <c r="J17495" s="1"/>
      <c r="K17495" s="1"/>
      <c r="AA17495" s="1"/>
      <c r="AB17495" s="1"/>
      <c r="AC17495" s="1"/>
      <c r="AJ17495" s="1"/>
      <c r="AK17495" s="1"/>
      <c r="AL17495" s="1"/>
    </row>
    <row r="17496">
      <c r="I17496" s="1"/>
      <c r="J17496" s="1"/>
      <c r="K17496" s="1"/>
      <c r="AA17496" s="1"/>
      <c r="AB17496" s="1"/>
      <c r="AC17496" s="1"/>
      <c r="AJ17496" s="1"/>
      <c r="AK17496" s="1"/>
      <c r="AL17496" s="1"/>
    </row>
    <row r="17497">
      <c r="I17497" s="1"/>
      <c r="J17497" s="1"/>
      <c r="K17497" s="1"/>
      <c r="AA17497" s="1"/>
      <c r="AB17497" s="1"/>
      <c r="AC17497" s="1"/>
      <c r="AJ17497" s="1"/>
      <c r="AK17497" s="1"/>
      <c r="AL17497" s="1"/>
    </row>
    <row r="17498">
      <c r="I17498" s="1"/>
      <c r="J17498" s="1"/>
      <c r="K17498" s="1"/>
      <c r="AA17498" s="1"/>
      <c r="AB17498" s="1"/>
      <c r="AC17498" s="1"/>
      <c r="AJ17498" s="1"/>
      <c r="AK17498" s="1"/>
      <c r="AL17498" s="1"/>
    </row>
    <row r="17499">
      <c r="I17499" s="1"/>
      <c r="J17499" s="1"/>
      <c r="K17499" s="1"/>
      <c r="AA17499" s="1"/>
      <c r="AB17499" s="1"/>
      <c r="AC17499" s="1"/>
      <c r="AJ17499" s="1"/>
      <c r="AK17499" s="1"/>
      <c r="AL17499" s="1"/>
    </row>
    <row r="17500">
      <c r="I17500" s="1"/>
      <c r="J17500" s="1"/>
      <c r="K17500" s="1"/>
      <c r="AA17500" s="1"/>
      <c r="AB17500" s="1"/>
      <c r="AC17500" s="1"/>
      <c r="AJ17500" s="1"/>
      <c r="AK17500" s="1"/>
      <c r="AL17500" s="1"/>
    </row>
    <row r="17501">
      <c r="I17501" s="1"/>
      <c r="J17501" s="1"/>
      <c r="K17501" s="1"/>
      <c r="AA17501" s="1"/>
      <c r="AB17501" s="1"/>
      <c r="AC17501" s="1"/>
      <c r="AJ17501" s="1"/>
      <c r="AK17501" s="1"/>
      <c r="AL17501" s="1"/>
    </row>
    <row r="17502">
      <c r="I17502" s="1"/>
      <c r="J17502" s="1"/>
      <c r="K17502" s="1"/>
      <c r="AA17502" s="1"/>
      <c r="AB17502" s="1"/>
      <c r="AC17502" s="1"/>
      <c r="AJ17502" s="1"/>
      <c r="AK17502" s="1"/>
      <c r="AL17502" s="1"/>
    </row>
    <row r="17503">
      <c r="I17503" s="1"/>
      <c r="J17503" s="1"/>
      <c r="K17503" s="1"/>
      <c r="AA17503" s="1"/>
      <c r="AB17503" s="1"/>
      <c r="AC17503" s="1"/>
      <c r="AJ17503" s="1"/>
      <c r="AK17503" s="1"/>
      <c r="AL17503" s="1"/>
    </row>
    <row r="17504">
      <c r="I17504" s="1"/>
      <c r="J17504" s="1"/>
      <c r="K17504" s="1"/>
      <c r="AA17504" s="1"/>
      <c r="AB17504" s="1"/>
      <c r="AC17504" s="1"/>
      <c r="AJ17504" s="1"/>
      <c r="AK17504" s="1"/>
      <c r="AL17504" s="1"/>
    </row>
    <row r="17505">
      <c r="I17505" s="1"/>
      <c r="J17505" s="1"/>
      <c r="K17505" s="1"/>
      <c r="AA17505" s="1"/>
      <c r="AB17505" s="1"/>
      <c r="AC17505" s="1"/>
      <c r="AJ17505" s="1"/>
      <c r="AK17505" s="1"/>
      <c r="AL17505" s="1"/>
    </row>
    <row r="17506">
      <c r="I17506" s="1"/>
      <c r="J17506" s="1"/>
      <c r="K17506" s="1"/>
      <c r="AA17506" s="1"/>
      <c r="AB17506" s="1"/>
      <c r="AC17506" s="1"/>
      <c r="AJ17506" s="1"/>
      <c r="AK17506" s="1"/>
      <c r="AL17506" s="1"/>
    </row>
    <row r="17507">
      <c r="I17507" s="1"/>
      <c r="J17507" s="1"/>
      <c r="K17507" s="1"/>
      <c r="AA17507" s="1"/>
      <c r="AB17507" s="1"/>
      <c r="AC17507" s="1"/>
      <c r="AJ17507" s="1"/>
      <c r="AK17507" s="1"/>
      <c r="AL17507" s="1"/>
    </row>
    <row r="17508">
      <c r="I17508" s="1"/>
      <c r="J17508" s="1"/>
      <c r="K17508" s="1"/>
      <c r="AA17508" s="1"/>
      <c r="AB17508" s="1"/>
      <c r="AC17508" s="1"/>
      <c r="AJ17508" s="1"/>
      <c r="AK17508" s="1"/>
      <c r="AL17508" s="1"/>
    </row>
    <row r="17509">
      <c r="I17509" s="1"/>
      <c r="J17509" s="1"/>
      <c r="K17509" s="1"/>
      <c r="AA17509" s="1"/>
      <c r="AB17509" s="1"/>
      <c r="AC17509" s="1"/>
      <c r="AJ17509" s="1"/>
      <c r="AK17509" s="1"/>
      <c r="AL17509" s="1"/>
    </row>
    <row r="17510">
      <c r="I17510" s="1"/>
      <c r="J17510" s="1"/>
      <c r="K17510" s="1"/>
      <c r="AA17510" s="1"/>
      <c r="AB17510" s="1"/>
      <c r="AC17510" s="1"/>
      <c r="AJ17510" s="1"/>
      <c r="AK17510" s="1"/>
      <c r="AL17510" s="1"/>
    </row>
    <row r="17511">
      <c r="I17511" s="1"/>
      <c r="J17511" s="1"/>
      <c r="K17511" s="1"/>
      <c r="AA17511" s="1"/>
      <c r="AB17511" s="1"/>
      <c r="AC17511" s="1"/>
      <c r="AJ17511" s="1"/>
      <c r="AK17511" s="1"/>
      <c r="AL17511" s="1"/>
    </row>
    <row r="17512">
      <c r="I17512" s="1"/>
      <c r="J17512" s="1"/>
      <c r="K17512" s="1"/>
      <c r="AA17512" s="1"/>
      <c r="AB17512" s="1"/>
      <c r="AC17512" s="1"/>
      <c r="AJ17512" s="1"/>
      <c r="AK17512" s="1"/>
      <c r="AL17512" s="1"/>
    </row>
    <row r="17513">
      <c r="I17513" s="1"/>
      <c r="J17513" s="1"/>
      <c r="K17513" s="1"/>
      <c r="AA17513" s="1"/>
      <c r="AB17513" s="1"/>
      <c r="AC17513" s="1"/>
      <c r="AJ17513" s="1"/>
      <c r="AK17513" s="1"/>
      <c r="AL17513" s="1"/>
    </row>
    <row r="17514">
      <c r="I17514" s="1"/>
      <c r="J17514" s="1"/>
      <c r="K17514" s="1"/>
      <c r="AA17514" s="1"/>
      <c r="AB17514" s="1"/>
      <c r="AC17514" s="1"/>
      <c r="AJ17514" s="1"/>
      <c r="AK17514" s="1"/>
      <c r="AL17514" s="1"/>
    </row>
    <row r="17515">
      <c r="I17515" s="1"/>
      <c r="J17515" s="1"/>
      <c r="K17515" s="1"/>
      <c r="AA17515" s="1"/>
      <c r="AB17515" s="1"/>
      <c r="AC17515" s="1"/>
      <c r="AJ17515" s="1"/>
      <c r="AK17515" s="1"/>
      <c r="AL17515" s="1"/>
    </row>
    <row r="17516">
      <c r="I17516" s="1"/>
      <c r="J17516" s="1"/>
      <c r="K17516" s="1"/>
      <c r="AA17516" s="1"/>
      <c r="AB17516" s="1"/>
      <c r="AC17516" s="1"/>
      <c r="AJ17516" s="1"/>
      <c r="AK17516" s="1"/>
      <c r="AL17516" s="1"/>
    </row>
    <row r="17517">
      <c r="I17517" s="1"/>
      <c r="J17517" s="1"/>
      <c r="K17517" s="1"/>
      <c r="AA17517" s="1"/>
      <c r="AB17517" s="1"/>
      <c r="AC17517" s="1"/>
      <c r="AJ17517" s="1"/>
      <c r="AK17517" s="1"/>
      <c r="AL17517" s="1"/>
    </row>
    <row r="17518">
      <c r="I17518" s="1"/>
      <c r="J17518" s="1"/>
      <c r="K17518" s="1"/>
      <c r="AA17518" s="1"/>
      <c r="AB17518" s="1"/>
      <c r="AC17518" s="1"/>
      <c r="AJ17518" s="1"/>
      <c r="AK17518" s="1"/>
      <c r="AL17518" s="1"/>
    </row>
    <row r="17519">
      <c r="I17519" s="1"/>
      <c r="J17519" s="1"/>
      <c r="K17519" s="1"/>
      <c r="AA17519" s="1"/>
      <c r="AB17519" s="1"/>
      <c r="AC17519" s="1"/>
      <c r="AJ17519" s="1"/>
      <c r="AK17519" s="1"/>
      <c r="AL17519" s="1"/>
    </row>
    <row r="17520">
      <c r="I17520" s="1"/>
      <c r="J17520" s="1"/>
      <c r="K17520" s="1"/>
      <c r="AA17520" s="1"/>
      <c r="AB17520" s="1"/>
      <c r="AC17520" s="1"/>
      <c r="AJ17520" s="1"/>
      <c r="AK17520" s="1"/>
      <c r="AL17520" s="1"/>
    </row>
    <row r="17521">
      <c r="I17521" s="1"/>
      <c r="J17521" s="1"/>
      <c r="K17521" s="1"/>
      <c r="AA17521" s="1"/>
      <c r="AB17521" s="1"/>
      <c r="AC17521" s="1"/>
      <c r="AJ17521" s="1"/>
      <c r="AK17521" s="1"/>
      <c r="AL17521" s="1"/>
    </row>
    <row r="17522">
      <c r="I17522" s="1"/>
      <c r="J17522" s="1"/>
      <c r="K17522" s="1"/>
      <c r="AA17522" s="1"/>
      <c r="AB17522" s="1"/>
      <c r="AC17522" s="1"/>
      <c r="AJ17522" s="1"/>
      <c r="AK17522" s="1"/>
      <c r="AL17522" s="1"/>
    </row>
    <row r="17523">
      <c r="I17523" s="1"/>
      <c r="J17523" s="1"/>
      <c r="K17523" s="1"/>
      <c r="AA17523" s="1"/>
      <c r="AB17523" s="1"/>
      <c r="AC17523" s="1"/>
      <c r="AJ17523" s="1"/>
      <c r="AK17523" s="1"/>
      <c r="AL17523" s="1"/>
    </row>
    <row r="17524">
      <c r="I17524" s="1"/>
      <c r="J17524" s="1"/>
      <c r="K17524" s="1"/>
      <c r="AA17524" s="1"/>
      <c r="AB17524" s="1"/>
      <c r="AC17524" s="1"/>
      <c r="AJ17524" s="1"/>
      <c r="AK17524" s="1"/>
      <c r="AL17524" s="1"/>
    </row>
    <row r="17525">
      <c r="I17525" s="1"/>
      <c r="J17525" s="1"/>
      <c r="K17525" s="1"/>
      <c r="AA17525" s="1"/>
      <c r="AB17525" s="1"/>
      <c r="AC17525" s="1"/>
      <c r="AJ17525" s="1"/>
      <c r="AK17525" s="1"/>
      <c r="AL17525" s="1"/>
    </row>
    <row r="17526">
      <c r="I17526" s="1"/>
      <c r="J17526" s="1"/>
      <c r="K17526" s="1"/>
      <c r="AA17526" s="1"/>
      <c r="AB17526" s="1"/>
      <c r="AC17526" s="1"/>
      <c r="AJ17526" s="1"/>
      <c r="AK17526" s="1"/>
      <c r="AL17526" s="1"/>
    </row>
    <row r="17527">
      <c r="I17527" s="1"/>
      <c r="J17527" s="1"/>
      <c r="K17527" s="1"/>
      <c r="AA17527" s="1"/>
      <c r="AB17527" s="1"/>
      <c r="AC17527" s="1"/>
      <c r="AJ17527" s="1"/>
      <c r="AK17527" s="1"/>
      <c r="AL17527" s="1"/>
    </row>
    <row r="17528">
      <c r="I17528" s="1"/>
      <c r="J17528" s="1"/>
      <c r="K17528" s="1"/>
      <c r="AA17528" s="1"/>
      <c r="AB17528" s="1"/>
      <c r="AC17528" s="1"/>
      <c r="AJ17528" s="1"/>
      <c r="AK17528" s="1"/>
      <c r="AL17528" s="1"/>
    </row>
    <row r="17529">
      <c r="I17529" s="1"/>
      <c r="J17529" s="1"/>
      <c r="K17529" s="1"/>
      <c r="AA17529" s="1"/>
      <c r="AB17529" s="1"/>
      <c r="AC17529" s="1"/>
      <c r="AJ17529" s="1"/>
      <c r="AK17529" s="1"/>
      <c r="AL17529" s="1"/>
    </row>
    <row r="17530">
      <c r="I17530" s="1"/>
      <c r="J17530" s="1"/>
      <c r="K17530" s="1"/>
      <c r="AA17530" s="1"/>
      <c r="AB17530" s="1"/>
      <c r="AC17530" s="1"/>
      <c r="AJ17530" s="1"/>
      <c r="AK17530" s="1"/>
      <c r="AL17530" s="1"/>
    </row>
    <row r="17531">
      <c r="I17531" s="1"/>
      <c r="J17531" s="1"/>
      <c r="K17531" s="1"/>
      <c r="AA17531" s="1"/>
      <c r="AB17531" s="1"/>
      <c r="AC17531" s="1"/>
      <c r="AJ17531" s="1"/>
      <c r="AK17531" s="1"/>
      <c r="AL17531" s="1"/>
    </row>
    <row r="17532">
      <c r="I17532" s="1"/>
      <c r="J17532" s="1"/>
      <c r="K17532" s="1"/>
      <c r="AA17532" s="1"/>
      <c r="AB17532" s="1"/>
      <c r="AC17532" s="1"/>
      <c r="AJ17532" s="1"/>
      <c r="AK17532" s="1"/>
      <c r="AL17532" s="1"/>
    </row>
    <row r="17533">
      <c r="I17533" s="1"/>
      <c r="J17533" s="1"/>
      <c r="K17533" s="1"/>
      <c r="AA17533" s="1"/>
      <c r="AB17533" s="1"/>
      <c r="AC17533" s="1"/>
      <c r="AJ17533" s="1"/>
      <c r="AK17533" s="1"/>
      <c r="AL17533" s="1"/>
    </row>
    <row r="17534">
      <c r="I17534" s="1"/>
      <c r="J17534" s="1"/>
      <c r="K17534" s="1"/>
      <c r="AA17534" s="1"/>
      <c r="AB17534" s="1"/>
      <c r="AC17534" s="1"/>
      <c r="AJ17534" s="1"/>
      <c r="AK17534" s="1"/>
      <c r="AL17534" s="1"/>
    </row>
    <row r="17535">
      <c r="I17535" s="1"/>
      <c r="J17535" s="1"/>
      <c r="K17535" s="1"/>
      <c r="AA17535" s="1"/>
      <c r="AB17535" s="1"/>
      <c r="AC17535" s="1"/>
      <c r="AJ17535" s="1"/>
      <c r="AK17535" s="1"/>
      <c r="AL17535" s="1"/>
    </row>
    <row r="17536">
      <c r="I17536" s="1"/>
      <c r="J17536" s="1"/>
      <c r="K17536" s="1"/>
      <c r="AA17536" s="1"/>
      <c r="AB17536" s="1"/>
      <c r="AC17536" s="1"/>
      <c r="AJ17536" s="1"/>
      <c r="AK17536" s="1"/>
      <c r="AL17536" s="1"/>
    </row>
    <row r="17537">
      <c r="I17537" s="1"/>
      <c r="J17537" s="1"/>
      <c r="K17537" s="1"/>
      <c r="AA17537" s="1"/>
      <c r="AB17537" s="1"/>
      <c r="AC17537" s="1"/>
      <c r="AJ17537" s="1"/>
      <c r="AK17537" s="1"/>
      <c r="AL17537" s="1"/>
    </row>
    <row r="17538">
      <c r="I17538" s="1"/>
      <c r="J17538" s="1"/>
      <c r="K17538" s="1"/>
      <c r="AA17538" s="1"/>
      <c r="AB17538" s="1"/>
      <c r="AC17538" s="1"/>
      <c r="AJ17538" s="1"/>
      <c r="AK17538" s="1"/>
      <c r="AL17538" s="1"/>
    </row>
    <row r="17539">
      <c r="I17539" s="1"/>
      <c r="J17539" s="1"/>
      <c r="K17539" s="1"/>
      <c r="AA17539" s="1"/>
      <c r="AB17539" s="1"/>
      <c r="AC17539" s="1"/>
      <c r="AJ17539" s="1"/>
      <c r="AK17539" s="1"/>
      <c r="AL17539" s="1"/>
    </row>
    <row r="17540">
      <c r="I17540" s="1"/>
      <c r="J17540" s="1"/>
      <c r="K17540" s="1"/>
      <c r="AA17540" s="1"/>
      <c r="AB17540" s="1"/>
      <c r="AC17540" s="1"/>
      <c r="AJ17540" s="1"/>
      <c r="AK17540" s="1"/>
      <c r="AL17540" s="1"/>
    </row>
    <row r="17541">
      <c r="I17541" s="1"/>
      <c r="J17541" s="1"/>
      <c r="K17541" s="1"/>
      <c r="AA17541" s="1"/>
      <c r="AB17541" s="1"/>
      <c r="AC17541" s="1"/>
      <c r="AJ17541" s="1"/>
      <c r="AK17541" s="1"/>
      <c r="AL17541" s="1"/>
    </row>
    <row r="17542">
      <c r="I17542" s="1"/>
      <c r="J17542" s="1"/>
      <c r="K17542" s="1"/>
      <c r="AA17542" s="1"/>
      <c r="AB17542" s="1"/>
      <c r="AC17542" s="1"/>
      <c r="AJ17542" s="1"/>
      <c r="AK17542" s="1"/>
      <c r="AL17542" s="1"/>
    </row>
    <row r="17543">
      <c r="I17543" s="1"/>
      <c r="J17543" s="1"/>
      <c r="K17543" s="1"/>
      <c r="AA17543" s="1"/>
      <c r="AB17543" s="1"/>
      <c r="AC17543" s="1"/>
      <c r="AJ17543" s="1"/>
      <c r="AK17543" s="1"/>
      <c r="AL17543" s="1"/>
    </row>
    <row r="17544">
      <c r="I17544" s="1"/>
      <c r="J17544" s="1"/>
      <c r="K17544" s="1"/>
      <c r="AA17544" s="1"/>
      <c r="AB17544" s="1"/>
      <c r="AC17544" s="1"/>
      <c r="AJ17544" s="1"/>
      <c r="AK17544" s="1"/>
      <c r="AL17544" s="1"/>
    </row>
    <row r="17545">
      <c r="I17545" s="1"/>
      <c r="J17545" s="1"/>
      <c r="K17545" s="1"/>
      <c r="AA17545" s="1"/>
      <c r="AB17545" s="1"/>
      <c r="AC17545" s="1"/>
      <c r="AJ17545" s="1"/>
      <c r="AK17545" s="1"/>
      <c r="AL17545" s="1"/>
    </row>
    <row r="17546">
      <c r="I17546" s="1"/>
      <c r="J17546" s="1"/>
      <c r="K17546" s="1"/>
      <c r="AA17546" s="1"/>
      <c r="AB17546" s="1"/>
      <c r="AC17546" s="1"/>
      <c r="AJ17546" s="1"/>
      <c r="AK17546" s="1"/>
      <c r="AL17546" s="1"/>
    </row>
    <row r="17547">
      <c r="I17547" s="1"/>
      <c r="J17547" s="1"/>
      <c r="K17547" s="1"/>
      <c r="AA17547" s="1"/>
      <c r="AB17547" s="1"/>
      <c r="AC17547" s="1"/>
      <c r="AJ17547" s="1"/>
      <c r="AK17547" s="1"/>
      <c r="AL17547" s="1"/>
    </row>
    <row r="17548">
      <c r="I17548" s="1"/>
      <c r="J17548" s="1"/>
      <c r="K17548" s="1"/>
      <c r="AA17548" s="1"/>
      <c r="AB17548" s="1"/>
      <c r="AC17548" s="1"/>
      <c r="AJ17548" s="1"/>
      <c r="AK17548" s="1"/>
      <c r="AL17548" s="1"/>
    </row>
    <row r="17549">
      <c r="I17549" s="1"/>
      <c r="J17549" s="1"/>
      <c r="K17549" s="1"/>
      <c r="AA17549" s="1"/>
      <c r="AB17549" s="1"/>
      <c r="AC17549" s="1"/>
      <c r="AJ17549" s="1"/>
      <c r="AK17549" s="1"/>
      <c r="AL17549" s="1"/>
    </row>
    <row r="17550">
      <c r="I17550" s="1"/>
      <c r="J17550" s="1"/>
      <c r="K17550" s="1"/>
      <c r="AA17550" s="1"/>
      <c r="AB17550" s="1"/>
      <c r="AC17550" s="1"/>
      <c r="AJ17550" s="1"/>
      <c r="AK17550" s="1"/>
      <c r="AL17550" s="1"/>
    </row>
    <row r="17551">
      <c r="I17551" s="1"/>
      <c r="J17551" s="1"/>
      <c r="K17551" s="1"/>
      <c r="AA17551" s="1"/>
      <c r="AB17551" s="1"/>
      <c r="AC17551" s="1"/>
      <c r="AJ17551" s="1"/>
      <c r="AK17551" s="1"/>
      <c r="AL17551" s="1"/>
    </row>
    <row r="17552">
      <c r="I17552" s="1"/>
      <c r="J17552" s="1"/>
      <c r="K17552" s="1"/>
      <c r="AA17552" s="1"/>
      <c r="AB17552" s="1"/>
      <c r="AC17552" s="1"/>
      <c r="AJ17552" s="1"/>
      <c r="AK17552" s="1"/>
      <c r="AL17552" s="1"/>
    </row>
    <row r="17553">
      <c r="I17553" s="1"/>
      <c r="J17553" s="1"/>
      <c r="K17553" s="1"/>
      <c r="AA17553" s="1"/>
      <c r="AB17553" s="1"/>
      <c r="AC17553" s="1"/>
      <c r="AJ17553" s="1"/>
      <c r="AK17553" s="1"/>
      <c r="AL17553" s="1"/>
    </row>
    <row r="17554">
      <c r="I17554" s="1"/>
      <c r="J17554" s="1"/>
      <c r="K17554" s="1"/>
      <c r="AA17554" s="1"/>
      <c r="AB17554" s="1"/>
      <c r="AC17554" s="1"/>
      <c r="AJ17554" s="1"/>
      <c r="AK17554" s="1"/>
      <c r="AL17554" s="1"/>
    </row>
    <row r="17555">
      <c r="I17555" s="1"/>
      <c r="J17555" s="1"/>
      <c r="K17555" s="1"/>
      <c r="AA17555" s="1"/>
      <c r="AB17555" s="1"/>
      <c r="AC17555" s="1"/>
      <c r="AJ17555" s="1"/>
      <c r="AK17555" s="1"/>
      <c r="AL17555" s="1"/>
    </row>
    <row r="17556">
      <c r="I17556" s="1"/>
      <c r="J17556" s="1"/>
      <c r="K17556" s="1"/>
      <c r="AA17556" s="1"/>
      <c r="AB17556" s="1"/>
      <c r="AC17556" s="1"/>
      <c r="AJ17556" s="1"/>
      <c r="AK17556" s="1"/>
      <c r="AL17556" s="1"/>
    </row>
    <row r="17557">
      <c r="I17557" s="1"/>
      <c r="J17557" s="1"/>
      <c r="K17557" s="1"/>
      <c r="AA17557" s="1"/>
      <c r="AB17557" s="1"/>
      <c r="AC17557" s="1"/>
      <c r="AJ17557" s="1"/>
      <c r="AK17557" s="1"/>
      <c r="AL17557" s="1"/>
    </row>
    <row r="17558">
      <c r="I17558" s="1"/>
      <c r="J17558" s="1"/>
      <c r="K17558" s="1"/>
      <c r="AA17558" s="1"/>
      <c r="AB17558" s="1"/>
      <c r="AC17558" s="1"/>
      <c r="AJ17558" s="1"/>
      <c r="AK17558" s="1"/>
      <c r="AL17558" s="1"/>
    </row>
    <row r="17559">
      <c r="I17559" s="1"/>
      <c r="J17559" s="1"/>
      <c r="K17559" s="1"/>
      <c r="AA17559" s="1"/>
      <c r="AB17559" s="1"/>
      <c r="AC17559" s="1"/>
      <c r="AJ17559" s="1"/>
      <c r="AK17559" s="1"/>
      <c r="AL17559" s="1"/>
    </row>
    <row r="17560">
      <c r="I17560" s="1"/>
      <c r="J17560" s="1"/>
      <c r="K17560" s="1"/>
      <c r="AA17560" s="1"/>
      <c r="AB17560" s="1"/>
      <c r="AC17560" s="1"/>
      <c r="AJ17560" s="1"/>
      <c r="AK17560" s="1"/>
      <c r="AL17560" s="1"/>
    </row>
    <row r="17561">
      <c r="I17561" s="1"/>
      <c r="J17561" s="1"/>
      <c r="K17561" s="1"/>
      <c r="AA17561" s="1"/>
      <c r="AB17561" s="1"/>
      <c r="AC17561" s="1"/>
      <c r="AJ17561" s="1"/>
      <c r="AK17561" s="1"/>
      <c r="AL17561" s="1"/>
    </row>
    <row r="17562">
      <c r="I17562" s="1"/>
      <c r="J17562" s="1"/>
      <c r="K17562" s="1"/>
      <c r="AA17562" s="1"/>
      <c r="AB17562" s="1"/>
      <c r="AC17562" s="1"/>
      <c r="AJ17562" s="1"/>
      <c r="AK17562" s="1"/>
      <c r="AL17562" s="1"/>
    </row>
    <row r="17563">
      <c r="I17563" s="1"/>
      <c r="J17563" s="1"/>
      <c r="K17563" s="1"/>
      <c r="AA17563" s="1"/>
      <c r="AB17563" s="1"/>
      <c r="AC17563" s="1"/>
      <c r="AJ17563" s="1"/>
      <c r="AK17563" s="1"/>
      <c r="AL17563" s="1"/>
    </row>
    <row r="17564">
      <c r="I17564" s="1"/>
      <c r="J17564" s="1"/>
      <c r="K17564" s="1"/>
      <c r="AA17564" s="1"/>
      <c r="AB17564" s="1"/>
      <c r="AC17564" s="1"/>
      <c r="AJ17564" s="1"/>
      <c r="AK17564" s="1"/>
      <c r="AL17564" s="1"/>
    </row>
    <row r="17565">
      <c r="I17565" s="1"/>
      <c r="J17565" s="1"/>
      <c r="K17565" s="1"/>
      <c r="AA17565" s="1"/>
      <c r="AB17565" s="1"/>
      <c r="AC17565" s="1"/>
      <c r="AJ17565" s="1"/>
      <c r="AK17565" s="1"/>
      <c r="AL17565" s="1"/>
    </row>
    <row r="17566">
      <c r="I17566" s="1"/>
      <c r="J17566" s="1"/>
      <c r="K17566" s="1"/>
      <c r="AA17566" s="1"/>
      <c r="AB17566" s="1"/>
      <c r="AC17566" s="1"/>
      <c r="AJ17566" s="1"/>
      <c r="AK17566" s="1"/>
      <c r="AL17566" s="1"/>
    </row>
    <row r="17567">
      <c r="I17567" s="1"/>
      <c r="J17567" s="1"/>
      <c r="K17567" s="1"/>
      <c r="AA17567" s="1"/>
      <c r="AB17567" s="1"/>
      <c r="AC17567" s="1"/>
      <c r="AJ17567" s="1"/>
      <c r="AK17567" s="1"/>
      <c r="AL17567" s="1"/>
    </row>
    <row r="17568">
      <c r="I17568" s="1"/>
      <c r="J17568" s="1"/>
      <c r="K17568" s="1"/>
      <c r="AA17568" s="1"/>
      <c r="AB17568" s="1"/>
      <c r="AC17568" s="1"/>
      <c r="AJ17568" s="1"/>
      <c r="AK17568" s="1"/>
      <c r="AL17568" s="1"/>
    </row>
    <row r="17569">
      <c r="I17569" s="1"/>
      <c r="J17569" s="1"/>
      <c r="K17569" s="1"/>
      <c r="AA17569" s="1"/>
      <c r="AB17569" s="1"/>
      <c r="AC17569" s="1"/>
      <c r="AJ17569" s="1"/>
      <c r="AK17569" s="1"/>
      <c r="AL17569" s="1"/>
    </row>
    <row r="17570">
      <c r="I17570" s="1"/>
      <c r="J17570" s="1"/>
      <c r="K17570" s="1"/>
      <c r="AA17570" s="1"/>
      <c r="AB17570" s="1"/>
      <c r="AC17570" s="1"/>
      <c r="AJ17570" s="1"/>
      <c r="AK17570" s="1"/>
      <c r="AL17570" s="1"/>
    </row>
    <row r="17571">
      <c r="I17571" s="1"/>
      <c r="J17571" s="1"/>
      <c r="K17571" s="1"/>
      <c r="AA17571" s="1"/>
      <c r="AB17571" s="1"/>
      <c r="AC17571" s="1"/>
      <c r="AJ17571" s="1"/>
      <c r="AK17571" s="1"/>
      <c r="AL17571" s="1"/>
    </row>
    <row r="17572">
      <c r="I17572" s="1"/>
      <c r="J17572" s="1"/>
      <c r="K17572" s="1"/>
      <c r="AA17572" s="1"/>
      <c r="AB17572" s="1"/>
      <c r="AC17572" s="1"/>
      <c r="AJ17572" s="1"/>
      <c r="AK17572" s="1"/>
      <c r="AL17572" s="1"/>
    </row>
    <row r="17573">
      <c r="I17573" s="1"/>
      <c r="J17573" s="1"/>
      <c r="K17573" s="1"/>
      <c r="AA17573" s="1"/>
      <c r="AB17573" s="1"/>
      <c r="AC17573" s="1"/>
      <c r="AJ17573" s="1"/>
      <c r="AK17573" s="1"/>
      <c r="AL17573" s="1"/>
    </row>
    <row r="17574">
      <c r="I17574" s="1"/>
      <c r="J17574" s="1"/>
      <c r="K17574" s="1"/>
      <c r="AA17574" s="1"/>
      <c r="AB17574" s="1"/>
      <c r="AC17574" s="1"/>
      <c r="AJ17574" s="1"/>
      <c r="AK17574" s="1"/>
      <c r="AL17574" s="1"/>
    </row>
    <row r="17575">
      <c r="I17575" s="1"/>
      <c r="J17575" s="1"/>
      <c r="K17575" s="1"/>
      <c r="AA17575" s="1"/>
      <c r="AB17575" s="1"/>
      <c r="AC17575" s="1"/>
      <c r="AJ17575" s="1"/>
      <c r="AK17575" s="1"/>
      <c r="AL17575" s="1"/>
    </row>
    <row r="17576">
      <c r="I17576" s="1"/>
      <c r="J17576" s="1"/>
      <c r="K17576" s="1"/>
      <c r="AA17576" s="1"/>
      <c r="AB17576" s="1"/>
      <c r="AC17576" s="1"/>
      <c r="AJ17576" s="1"/>
      <c r="AK17576" s="1"/>
      <c r="AL17576" s="1"/>
    </row>
    <row r="17577">
      <c r="I17577" s="1"/>
      <c r="J17577" s="1"/>
      <c r="K17577" s="1"/>
      <c r="AA17577" s="1"/>
      <c r="AB17577" s="1"/>
      <c r="AC17577" s="1"/>
      <c r="AJ17577" s="1"/>
      <c r="AK17577" s="1"/>
      <c r="AL17577" s="1"/>
    </row>
    <row r="17578">
      <c r="I17578" s="1"/>
      <c r="J17578" s="1"/>
      <c r="K17578" s="1"/>
      <c r="AA17578" s="1"/>
      <c r="AB17578" s="1"/>
      <c r="AC17578" s="1"/>
      <c r="AJ17578" s="1"/>
      <c r="AK17578" s="1"/>
      <c r="AL17578" s="1"/>
    </row>
    <row r="17579">
      <c r="I17579" s="1"/>
      <c r="J17579" s="1"/>
      <c r="K17579" s="1"/>
      <c r="AA17579" s="1"/>
      <c r="AB17579" s="1"/>
      <c r="AC17579" s="1"/>
      <c r="AJ17579" s="1"/>
      <c r="AK17579" s="1"/>
      <c r="AL17579" s="1"/>
    </row>
    <row r="17580">
      <c r="I17580" s="1"/>
      <c r="J17580" s="1"/>
      <c r="K17580" s="1"/>
      <c r="AA17580" s="1"/>
      <c r="AB17580" s="1"/>
      <c r="AC17580" s="1"/>
      <c r="AJ17580" s="1"/>
      <c r="AK17580" s="1"/>
      <c r="AL17580" s="1"/>
    </row>
    <row r="17581">
      <c r="I17581" s="1"/>
      <c r="J17581" s="1"/>
      <c r="K17581" s="1"/>
      <c r="AA17581" s="1"/>
      <c r="AB17581" s="1"/>
      <c r="AC17581" s="1"/>
      <c r="AJ17581" s="1"/>
      <c r="AK17581" s="1"/>
      <c r="AL17581" s="1"/>
    </row>
    <row r="17582">
      <c r="I17582" s="1"/>
      <c r="J17582" s="1"/>
      <c r="K17582" s="1"/>
      <c r="AA17582" s="1"/>
      <c r="AB17582" s="1"/>
      <c r="AC17582" s="1"/>
      <c r="AJ17582" s="1"/>
      <c r="AK17582" s="1"/>
      <c r="AL17582" s="1"/>
    </row>
    <row r="17583">
      <c r="I17583" s="1"/>
      <c r="J17583" s="1"/>
      <c r="K17583" s="1"/>
      <c r="AA17583" s="1"/>
      <c r="AB17583" s="1"/>
      <c r="AC17583" s="1"/>
      <c r="AJ17583" s="1"/>
      <c r="AK17583" s="1"/>
      <c r="AL17583" s="1"/>
    </row>
    <row r="17584">
      <c r="I17584" s="1"/>
      <c r="J17584" s="1"/>
      <c r="K17584" s="1"/>
      <c r="AA17584" s="1"/>
      <c r="AB17584" s="1"/>
      <c r="AC17584" s="1"/>
      <c r="AJ17584" s="1"/>
      <c r="AK17584" s="1"/>
      <c r="AL17584" s="1"/>
    </row>
    <row r="17585">
      <c r="I17585" s="1"/>
      <c r="J17585" s="1"/>
      <c r="K17585" s="1"/>
      <c r="AA17585" s="1"/>
      <c r="AB17585" s="1"/>
      <c r="AC17585" s="1"/>
      <c r="AJ17585" s="1"/>
      <c r="AK17585" s="1"/>
      <c r="AL17585" s="1"/>
    </row>
    <row r="17586">
      <c r="I17586" s="1"/>
      <c r="J17586" s="1"/>
      <c r="K17586" s="1"/>
      <c r="AA17586" s="1"/>
      <c r="AB17586" s="1"/>
      <c r="AC17586" s="1"/>
      <c r="AJ17586" s="1"/>
      <c r="AK17586" s="1"/>
      <c r="AL17586" s="1"/>
    </row>
    <row r="17587">
      <c r="I17587" s="1"/>
      <c r="J17587" s="1"/>
      <c r="K17587" s="1"/>
      <c r="AA17587" s="1"/>
      <c r="AB17587" s="1"/>
      <c r="AC17587" s="1"/>
      <c r="AJ17587" s="1"/>
      <c r="AK17587" s="1"/>
      <c r="AL17587" s="1"/>
    </row>
    <row r="17588">
      <c r="I17588" s="1"/>
      <c r="J17588" s="1"/>
      <c r="K17588" s="1"/>
      <c r="AA17588" s="1"/>
      <c r="AB17588" s="1"/>
      <c r="AC17588" s="1"/>
      <c r="AJ17588" s="1"/>
      <c r="AK17588" s="1"/>
      <c r="AL17588" s="1"/>
    </row>
    <row r="17589">
      <c r="I17589" s="1"/>
      <c r="J17589" s="1"/>
      <c r="K17589" s="1"/>
      <c r="AA17589" s="1"/>
      <c r="AB17589" s="1"/>
      <c r="AC17589" s="1"/>
      <c r="AJ17589" s="1"/>
      <c r="AK17589" s="1"/>
      <c r="AL17589" s="1"/>
    </row>
    <row r="17590">
      <c r="I17590" s="1"/>
      <c r="J17590" s="1"/>
      <c r="K17590" s="1"/>
      <c r="AA17590" s="1"/>
      <c r="AB17590" s="1"/>
      <c r="AC17590" s="1"/>
      <c r="AJ17590" s="1"/>
      <c r="AK17590" s="1"/>
      <c r="AL17590" s="1"/>
    </row>
    <row r="17591">
      <c r="I17591" s="1"/>
      <c r="J17591" s="1"/>
      <c r="K17591" s="1"/>
      <c r="AA17591" s="1"/>
      <c r="AB17591" s="1"/>
      <c r="AC17591" s="1"/>
      <c r="AJ17591" s="1"/>
      <c r="AK17591" s="1"/>
      <c r="AL17591" s="1"/>
    </row>
    <row r="17592">
      <c r="I17592" s="1"/>
      <c r="J17592" s="1"/>
      <c r="K17592" s="1"/>
      <c r="AA17592" s="1"/>
      <c r="AB17592" s="1"/>
      <c r="AC17592" s="1"/>
      <c r="AJ17592" s="1"/>
      <c r="AK17592" s="1"/>
      <c r="AL17592" s="1"/>
    </row>
    <row r="17593">
      <c r="I17593" s="1"/>
      <c r="J17593" s="1"/>
      <c r="K17593" s="1"/>
      <c r="AA17593" s="1"/>
      <c r="AB17593" s="1"/>
      <c r="AC17593" s="1"/>
      <c r="AJ17593" s="1"/>
      <c r="AK17593" s="1"/>
      <c r="AL17593" s="1"/>
    </row>
    <row r="17594">
      <c r="I17594" s="1"/>
      <c r="J17594" s="1"/>
      <c r="K17594" s="1"/>
      <c r="AA17594" s="1"/>
      <c r="AB17594" s="1"/>
      <c r="AC17594" s="1"/>
      <c r="AJ17594" s="1"/>
      <c r="AK17594" s="1"/>
      <c r="AL17594" s="1"/>
    </row>
    <row r="17595">
      <c r="I17595" s="1"/>
      <c r="J17595" s="1"/>
      <c r="K17595" s="1"/>
      <c r="AA17595" s="1"/>
      <c r="AB17595" s="1"/>
      <c r="AC17595" s="1"/>
      <c r="AJ17595" s="1"/>
      <c r="AK17595" s="1"/>
      <c r="AL17595" s="1"/>
    </row>
    <row r="17596">
      <c r="I17596" s="1"/>
      <c r="J17596" s="1"/>
      <c r="K17596" s="1"/>
      <c r="AA17596" s="1"/>
      <c r="AB17596" s="1"/>
      <c r="AC17596" s="1"/>
      <c r="AJ17596" s="1"/>
      <c r="AK17596" s="1"/>
      <c r="AL17596" s="1"/>
    </row>
    <row r="17597">
      <c r="I17597" s="1"/>
      <c r="J17597" s="1"/>
      <c r="K17597" s="1"/>
      <c r="AA17597" s="1"/>
      <c r="AB17597" s="1"/>
      <c r="AC17597" s="1"/>
      <c r="AJ17597" s="1"/>
      <c r="AK17597" s="1"/>
      <c r="AL17597" s="1"/>
    </row>
    <row r="17598">
      <c r="I17598" s="1"/>
      <c r="J17598" s="1"/>
      <c r="K17598" s="1"/>
      <c r="AA17598" s="1"/>
      <c r="AB17598" s="1"/>
      <c r="AC17598" s="1"/>
      <c r="AJ17598" s="1"/>
      <c r="AK17598" s="1"/>
      <c r="AL17598" s="1"/>
    </row>
    <row r="17599">
      <c r="I17599" s="1"/>
      <c r="J17599" s="1"/>
      <c r="K17599" s="1"/>
      <c r="AA17599" s="1"/>
      <c r="AB17599" s="1"/>
      <c r="AC17599" s="1"/>
      <c r="AJ17599" s="1"/>
      <c r="AK17599" s="1"/>
      <c r="AL17599" s="1"/>
    </row>
    <row r="17600">
      <c r="I17600" s="1"/>
      <c r="J17600" s="1"/>
      <c r="K17600" s="1"/>
      <c r="AA17600" s="1"/>
      <c r="AB17600" s="1"/>
      <c r="AC17600" s="1"/>
      <c r="AJ17600" s="1"/>
      <c r="AK17600" s="1"/>
      <c r="AL17600" s="1"/>
    </row>
    <row r="17601">
      <c r="I17601" s="1"/>
      <c r="J17601" s="1"/>
      <c r="K17601" s="1"/>
      <c r="AA17601" s="1"/>
      <c r="AB17601" s="1"/>
      <c r="AC17601" s="1"/>
      <c r="AJ17601" s="1"/>
      <c r="AK17601" s="1"/>
      <c r="AL17601" s="1"/>
    </row>
    <row r="17602">
      <c r="I17602" s="1"/>
      <c r="J17602" s="1"/>
      <c r="K17602" s="1"/>
      <c r="AA17602" s="1"/>
      <c r="AB17602" s="1"/>
      <c r="AC17602" s="1"/>
      <c r="AJ17602" s="1"/>
      <c r="AK17602" s="1"/>
      <c r="AL17602" s="1"/>
    </row>
    <row r="17603">
      <c r="I17603" s="1"/>
      <c r="J17603" s="1"/>
      <c r="K17603" s="1"/>
      <c r="AA17603" s="1"/>
      <c r="AB17603" s="1"/>
      <c r="AC17603" s="1"/>
      <c r="AJ17603" s="1"/>
      <c r="AK17603" s="1"/>
      <c r="AL17603" s="1"/>
    </row>
    <row r="17604">
      <c r="I17604" s="1"/>
      <c r="J17604" s="1"/>
      <c r="K17604" s="1"/>
      <c r="AA17604" s="1"/>
      <c r="AB17604" s="1"/>
      <c r="AC17604" s="1"/>
      <c r="AJ17604" s="1"/>
      <c r="AK17604" s="1"/>
      <c r="AL17604" s="1"/>
    </row>
    <row r="17605">
      <c r="I17605" s="1"/>
      <c r="J17605" s="1"/>
      <c r="K17605" s="1"/>
      <c r="AA17605" s="1"/>
      <c r="AB17605" s="1"/>
      <c r="AC17605" s="1"/>
      <c r="AJ17605" s="1"/>
      <c r="AK17605" s="1"/>
      <c r="AL17605" s="1"/>
    </row>
    <row r="17606">
      <c r="I17606" s="1"/>
      <c r="J17606" s="1"/>
      <c r="K17606" s="1"/>
      <c r="AA17606" s="1"/>
      <c r="AB17606" s="1"/>
      <c r="AC17606" s="1"/>
      <c r="AJ17606" s="1"/>
      <c r="AK17606" s="1"/>
      <c r="AL17606" s="1"/>
    </row>
    <row r="17607">
      <c r="I17607" s="1"/>
      <c r="J17607" s="1"/>
      <c r="K17607" s="1"/>
      <c r="AA17607" s="1"/>
      <c r="AB17607" s="1"/>
      <c r="AC17607" s="1"/>
      <c r="AJ17607" s="1"/>
      <c r="AK17607" s="1"/>
      <c r="AL17607" s="1"/>
    </row>
    <row r="17608">
      <c r="I17608" s="1"/>
      <c r="J17608" s="1"/>
      <c r="K17608" s="1"/>
      <c r="AA17608" s="1"/>
      <c r="AB17608" s="1"/>
      <c r="AC17608" s="1"/>
      <c r="AJ17608" s="1"/>
      <c r="AK17608" s="1"/>
      <c r="AL17608" s="1"/>
    </row>
    <row r="17609">
      <c r="I17609" s="1"/>
      <c r="J17609" s="1"/>
      <c r="K17609" s="1"/>
      <c r="AA17609" s="1"/>
      <c r="AB17609" s="1"/>
      <c r="AC17609" s="1"/>
      <c r="AJ17609" s="1"/>
      <c r="AK17609" s="1"/>
      <c r="AL17609" s="1"/>
    </row>
    <row r="17610">
      <c r="I17610" s="1"/>
      <c r="J17610" s="1"/>
      <c r="K17610" s="1"/>
      <c r="AA17610" s="1"/>
      <c r="AB17610" s="1"/>
      <c r="AC17610" s="1"/>
      <c r="AJ17610" s="1"/>
      <c r="AK17610" s="1"/>
      <c r="AL17610" s="1"/>
    </row>
    <row r="17611">
      <c r="I17611" s="1"/>
      <c r="J17611" s="1"/>
      <c r="K17611" s="1"/>
      <c r="AA17611" s="1"/>
      <c r="AB17611" s="1"/>
      <c r="AC17611" s="1"/>
      <c r="AJ17611" s="1"/>
      <c r="AK17611" s="1"/>
      <c r="AL17611" s="1"/>
    </row>
    <row r="17612">
      <c r="I17612" s="1"/>
      <c r="J17612" s="1"/>
      <c r="K17612" s="1"/>
      <c r="AA17612" s="1"/>
      <c r="AB17612" s="1"/>
      <c r="AC17612" s="1"/>
      <c r="AJ17612" s="1"/>
      <c r="AK17612" s="1"/>
      <c r="AL17612" s="1"/>
    </row>
    <row r="17613">
      <c r="I17613" s="1"/>
      <c r="J17613" s="1"/>
      <c r="K17613" s="1"/>
      <c r="AA17613" s="1"/>
      <c r="AB17613" s="1"/>
      <c r="AC17613" s="1"/>
      <c r="AJ17613" s="1"/>
      <c r="AK17613" s="1"/>
      <c r="AL17613" s="1"/>
    </row>
    <row r="17614">
      <c r="I17614" s="1"/>
      <c r="J17614" s="1"/>
      <c r="K17614" s="1"/>
      <c r="AA17614" s="1"/>
      <c r="AB17614" s="1"/>
      <c r="AC17614" s="1"/>
      <c r="AJ17614" s="1"/>
      <c r="AK17614" s="1"/>
      <c r="AL17614" s="1"/>
    </row>
    <row r="17615">
      <c r="I17615" s="1"/>
      <c r="J17615" s="1"/>
      <c r="K17615" s="1"/>
      <c r="AA17615" s="1"/>
      <c r="AB17615" s="1"/>
      <c r="AC17615" s="1"/>
      <c r="AJ17615" s="1"/>
      <c r="AK17615" s="1"/>
      <c r="AL17615" s="1"/>
    </row>
    <row r="17616">
      <c r="I17616" s="1"/>
      <c r="J17616" s="1"/>
      <c r="K17616" s="1"/>
      <c r="AA17616" s="1"/>
      <c r="AB17616" s="1"/>
      <c r="AC17616" s="1"/>
      <c r="AJ17616" s="1"/>
      <c r="AK17616" s="1"/>
      <c r="AL17616" s="1"/>
    </row>
    <row r="17617">
      <c r="I17617" s="1"/>
      <c r="J17617" s="1"/>
      <c r="K17617" s="1"/>
      <c r="AA17617" s="1"/>
      <c r="AB17617" s="1"/>
      <c r="AC17617" s="1"/>
      <c r="AJ17617" s="1"/>
      <c r="AK17617" s="1"/>
      <c r="AL17617" s="1"/>
    </row>
    <row r="17618">
      <c r="I17618" s="1"/>
      <c r="J17618" s="1"/>
      <c r="K17618" s="1"/>
      <c r="AA17618" s="1"/>
      <c r="AB17618" s="1"/>
      <c r="AC17618" s="1"/>
      <c r="AJ17618" s="1"/>
      <c r="AK17618" s="1"/>
      <c r="AL17618" s="1"/>
    </row>
    <row r="17619">
      <c r="I17619" s="1"/>
      <c r="J17619" s="1"/>
      <c r="K17619" s="1"/>
      <c r="AA17619" s="1"/>
      <c r="AB17619" s="1"/>
      <c r="AC17619" s="1"/>
      <c r="AJ17619" s="1"/>
      <c r="AK17619" s="1"/>
      <c r="AL17619" s="1"/>
    </row>
    <row r="17620">
      <c r="I17620" s="1"/>
      <c r="J17620" s="1"/>
      <c r="K17620" s="1"/>
      <c r="AA17620" s="1"/>
      <c r="AB17620" s="1"/>
      <c r="AC17620" s="1"/>
      <c r="AJ17620" s="1"/>
      <c r="AK17620" s="1"/>
      <c r="AL17620" s="1"/>
    </row>
    <row r="17621">
      <c r="I17621" s="1"/>
      <c r="J17621" s="1"/>
      <c r="K17621" s="1"/>
      <c r="AA17621" s="1"/>
      <c r="AB17621" s="1"/>
      <c r="AC17621" s="1"/>
      <c r="AJ17621" s="1"/>
      <c r="AK17621" s="1"/>
      <c r="AL17621" s="1"/>
    </row>
    <row r="17622">
      <c r="I17622" s="1"/>
      <c r="J17622" s="1"/>
      <c r="K17622" s="1"/>
      <c r="AA17622" s="1"/>
      <c r="AB17622" s="1"/>
      <c r="AC17622" s="1"/>
      <c r="AJ17622" s="1"/>
      <c r="AK17622" s="1"/>
      <c r="AL17622" s="1"/>
    </row>
    <row r="17623">
      <c r="I17623" s="1"/>
      <c r="J17623" s="1"/>
      <c r="K17623" s="1"/>
      <c r="AA17623" s="1"/>
      <c r="AB17623" s="1"/>
      <c r="AC17623" s="1"/>
      <c r="AJ17623" s="1"/>
      <c r="AK17623" s="1"/>
      <c r="AL17623" s="1"/>
    </row>
    <row r="17624">
      <c r="I17624" s="1"/>
      <c r="J17624" s="1"/>
      <c r="K17624" s="1"/>
      <c r="AA17624" s="1"/>
      <c r="AB17624" s="1"/>
      <c r="AC17624" s="1"/>
      <c r="AJ17624" s="1"/>
      <c r="AK17624" s="1"/>
      <c r="AL17624" s="1"/>
    </row>
    <row r="17625">
      <c r="I17625" s="1"/>
      <c r="J17625" s="1"/>
      <c r="K17625" s="1"/>
      <c r="AA17625" s="1"/>
      <c r="AB17625" s="1"/>
      <c r="AC17625" s="1"/>
      <c r="AJ17625" s="1"/>
      <c r="AK17625" s="1"/>
      <c r="AL17625" s="1"/>
    </row>
    <row r="17626">
      <c r="I17626" s="1"/>
      <c r="J17626" s="1"/>
      <c r="K17626" s="1"/>
      <c r="AA17626" s="1"/>
      <c r="AB17626" s="1"/>
      <c r="AC17626" s="1"/>
      <c r="AJ17626" s="1"/>
      <c r="AK17626" s="1"/>
      <c r="AL17626" s="1"/>
    </row>
    <row r="17627">
      <c r="I17627" s="1"/>
      <c r="J17627" s="1"/>
      <c r="K17627" s="1"/>
      <c r="AA17627" s="1"/>
      <c r="AB17627" s="1"/>
      <c r="AC17627" s="1"/>
      <c r="AJ17627" s="1"/>
      <c r="AK17627" s="1"/>
      <c r="AL17627" s="1"/>
    </row>
    <row r="17628">
      <c r="I17628" s="1"/>
      <c r="J17628" s="1"/>
      <c r="K17628" s="1"/>
      <c r="AA17628" s="1"/>
      <c r="AB17628" s="1"/>
      <c r="AC17628" s="1"/>
      <c r="AJ17628" s="1"/>
      <c r="AK17628" s="1"/>
      <c r="AL17628" s="1"/>
    </row>
    <row r="17629">
      <c r="I17629" s="1"/>
      <c r="J17629" s="1"/>
      <c r="K17629" s="1"/>
      <c r="AA17629" s="1"/>
      <c r="AB17629" s="1"/>
      <c r="AC17629" s="1"/>
      <c r="AJ17629" s="1"/>
      <c r="AK17629" s="1"/>
      <c r="AL17629" s="1"/>
    </row>
    <row r="17630">
      <c r="I17630" s="1"/>
      <c r="J17630" s="1"/>
      <c r="K17630" s="1"/>
      <c r="AA17630" s="1"/>
      <c r="AB17630" s="1"/>
      <c r="AC17630" s="1"/>
      <c r="AJ17630" s="1"/>
      <c r="AK17630" s="1"/>
      <c r="AL17630" s="1"/>
    </row>
    <row r="17631">
      <c r="I17631" s="1"/>
      <c r="J17631" s="1"/>
      <c r="K17631" s="1"/>
      <c r="AA17631" s="1"/>
      <c r="AB17631" s="1"/>
      <c r="AC17631" s="1"/>
      <c r="AJ17631" s="1"/>
      <c r="AK17631" s="1"/>
      <c r="AL17631" s="1"/>
    </row>
    <row r="17632">
      <c r="I17632" s="1"/>
      <c r="J17632" s="1"/>
      <c r="K17632" s="1"/>
      <c r="AA17632" s="1"/>
      <c r="AB17632" s="1"/>
      <c r="AC17632" s="1"/>
      <c r="AJ17632" s="1"/>
      <c r="AK17632" s="1"/>
      <c r="AL17632" s="1"/>
    </row>
    <row r="17633">
      <c r="I17633" s="1"/>
      <c r="J17633" s="1"/>
      <c r="K17633" s="1"/>
      <c r="AA17633" s="1"/>
      <c r="AB17633" s="1"/>
      <c r="AC17633" s="1"/>
      <c r="AJ17633" s="1"/>
      <c r="AK17633" s="1"/>
      <c r="AL17633" s="1"/>
    </row>
    <row r="17634">
      <c r="I17634" s="1"/>
      <c r="J17634" s="1"/>
      <c r="K17634" s="1"/>
      <c r="AA17634" s="1"/>
      <c r="AB17634" s="1"/>
      <c r="AC17634" s="1"/>
      <c r="AJ17634" s="1"/>
      <c r="AK17634" s="1"/>
      <c r="AL17634" s="1"/>
    </row>
    <row r="17635">
      <c r="I17635" s="1"/>
      <c r="J17635" s="1"/>
      <c r="K17635" s="1"/>
      <c r="AA17635" s="1"/>
      <c r="AB17635" s="1"/>
      <c r="AC17635" s="1"/>
      <c r="AJ17635" s="1"/>
      <c r="AK17635" s="1"/>
      <c r="AL17635" s="1"/>
    </row>
    <row r="17636">
      <c r="I17636" s="1"/>
      <c r="J17636" s="1"/>
      <c r="K17636" s="1"/>
      <c r="AA17636" s="1"/>
      <c r="AB17636" s="1"/>
      <c r="AC17636" s="1"/>
      <c r="AJ17636" s="1"/>
      <c r="AK17636" s="1"/>
      <c r="AL17636" s="1"/>
    </row>
    <row r="17637">
      <c r="I17637" s="1"/>
      <c r="J17637" s="1"/>
      <c r="K17637" s="1"/>
      <c r="AA17637" s="1"/>
      <c r="AB17637" s="1"/>
      <c r="AC17637" s="1"/>
      <c r="AJ17637" s="1"/>
      <c r="AK17637" s="1"/>
      <c r="AL17637" s="1"/>
    </row>
    <row r="17638">
      <c r="I17638" s="1"/>
      <c r="J17638" s="1"/>
      <c r="K17638" s="1"/>
      <c r="AA17638" s="1"/>
      <c r="AB17638" s="1"/>
      <c r="AC17638" s="1"/>
      <c r="AJ17638" s="1"/>
      <c r="AK17638" s="1"/>
      <c r="AL17638" s="1"/>
    </row>
    <row r="17639">
      <c r="I17639" s="1"/>
      <c r="J17639" s="1"/>
      <c r="K17639" s="1"/>
      <c r="AA17639" s="1"/>
      <c r="AB17639" s="1"/>
      <c r="AC17639" s="1"/>
      <c r="AJ17639" s="1"/>
      <c r="AK17639" s="1"/>
      <c r="AL17639" s="1"/>
    </row>
    <row r="17640">
      <c r="I17640" s="1"/>
      <c r="J17640" s="1"/>
      <c r="K17640" s="1"/>
      <c r="AA17640" s="1"/>
      <c r="AB17640" s="1"/>
      <c r="AC17640" s="1"/>
      <c r="AJ17640" s="1"/>
      <c r="AK17640" s="1"/>
      <c r="AL17640" s="1"/>
    </row>
    <row r="17641">
      <c r="I17641" s="1"/>
      <c r="J17641" s="1"/>
      <c r="K17641" s="1"/>
      <c r="AA17641" s="1"/>
      <c r="AB17641" s="1"/>
      <c r="AC17641" s="1"/>
      <c r="AJ17641" s="1"/>
      <c r="AK17641" s="1"/>
      <c r="AL17641" s="1"/>
    </row>
    <row r="17642">
      <c r="I17642" s="1"/>
      <c r="J17642" s="1"/>
      <c r="K17642" s="1"/>
      <c r="AA17642" s="1"/>
      <c r="AB17642" s="1"/>
      <c r="AC17642" s="1"/>
      <c r="AJ17642" s="1"/>
      <c r="AK17642" s="1"/>
      <c r="AL17642" s="1"/>
    </row>
    <row r="17643">
      <c r="I17643" s="1"/>
      <c r="J17643" s="1"/>
      <c r="K17643" s="1"/>
      <c r="AA17643" s="1"/>
      <c r="AB17643" s="1"/>
      <c r="AC17643" s="1"/>
      <c r="AJ17643" s="1"/>
      <c r="AK17643" s="1"/>
      <c r="AL17643" s="1"/>
    </row>
    <row r="17644">
      <c r="I17644" s="1"/>
      <c r="J17644" s="1"/>
      <c r="K17644" s="1"/>
      <c r="AA17644" s="1"/>
      <c r="AB17644" s="1"/>
      <c r="AC17644" s="1"/>
      <c r="AJ17644" s="1"/>
      <c r="AK17644" s="1"/>
      <c r="AL17644" s="1"/>
    </row>
    <row r="17645">
      <c r="I17645" s="1"/>
      <c r="J17645" s="1"/>
      <c r="K17645" s="1"/>
      <c r="AA17645" s="1"/>
      <c r="AB17645" s="1"/>
      <c r="AC17645" s="1"/>
      <c r="AJ17645" s="1"/>
      <c r="AK17645" s="1"/>
      <c r="AL17645" s="1"/>
    </row>
    <row r="17646">
      <c r="I17646" s="1"/>
      <c r="J17646" s="1"/>
      <c r="K17646" s="1"/>
      <c r="AA17646" s="1"/>
      <c r="AB17646" s="1"/>
      <c r="AC17646" s="1"/>
      <c r="AJ17646" s="1"/>
      <c r="AK17646" s="1"/>
      <c r="AL17646" s="1"/>
    </row>
    <row r="17647">
      <c r="I17647" s="1"/>
      <c r="J17647" s="1"/>
      <c r="K17647" s="1"/>
      <c r="AA17647" s="1"/>
      <c r="AB17647" s="1"/>
      <c r="AC17647" s="1"/>
      <c r="AJ17647" s="1"/>
      <c r="AK17647" s="1"/>
      <c r="AL17647" s="1"/>
    </row>
    <row r="17648">
      <c r="I17648" s="1"/>
      <c r="J17648" s="1"/>
      <c r="K17648" s="1"/>
      <c r="AA17648" s="1"/>
      <c r="AB17648" s="1"/>
      <c r="AC17648" s="1"/>
      <c r="AJ17648" s="1"/>
      <c r="AK17648" s="1"/>
      <c r="AL17648" s="1"/>
    </row>
    <row r="17649">
      <c r="I17649" s="1"/>
      <c r="J17649" s="1"/>
      <c r="K17649" s="1"/>
      <c r="AA17649" s="1"/>
      <c r="AB17649" s="1"/>
      <c r="AC17649" s="1"/>
      <c r="AJ17649" s="1"/>
      <c r="AK17649" s="1"/>
      <c r="AL17649" s="1"/>
    </row>
    <row r="17650">
      <c r="I17650" s="1"/>
      <c r="J17650" s="1"/>
      <c r="K17650" s="1"/>
      <c r="AA17650" s="1"/>
      <c r="AB17650" s="1"/>
      <c r="AC17650" s="1"/>
      <c r="AJ17650" s="1"/>
      <c r="AK17650" s="1"/>
      <c r="AL17650" s="1"/>
    </row>
    <row r="17651">
      <c r="I17651" s="1"/>
      <c r="J17651" s="1"/>
      <c r="K17651" s="1"/>
      <c r="AA17651" s="1"/>
      <c r="AB17651" s="1"/>
      <c r="AC17651" s="1"/>
      <c r="AJ17651" s="1"/>
      <c r="AK17651" s="1"/>
      <c r="AL17651" s="1"/>
    </row>
    <row r="17652">
      <c r="I17652" s="1"/>
      <c r="J17652" s="1"/>
      <c r="K17652" s="1"/>
      <c r="AA17652" s="1"/>
      <c r="AB17652" s="1"/>
      <c r="AC17652" s="1"/>
      <c r="AJ17652" s="1"/>
      <c r="AK17652" s="1"/>
      <c r="AL17652" s="1"/>
    </row>
    <row r="17653">
      <c r="I17653" s="1"/>
      <c r="J17653" s="1"/>
      <c r="K17653" s="1"/>
      <c r="AA17653" s="1"/>
      <c r="AB17653" s="1"/>
      <c r="AC17653" s="1"/>
      <c r="AJ17653" s="1"/>
      <c r="AK17653" s="1"/>
      <c r="AL17653" s="1"/>
    </row>
    <row r="17654">
      <c r="I17654" s="1"/>
      <c r="J17654" s="1"/>
      <c r="K17654" s="1"/>
      <c r="AA17654" s="1"/>
      <c r="AB17654" s="1"/>
      <c r="AC17654" s="1"/>
      <c r="AJ17654" s="1"/>
      <c r="AK17654" s="1"/>
      <c r="AL17654" s="1"/>
    </row>
    <row r="17655">
      <c r="I17655" s="1"/>
      <c r="J17655" s="1"/>
      <c r="K17655" s="1"/>
      <c r="AA17655" s="1"/>
      <c r="AB17655" s="1"/>
      <c r="AC17655" s="1"/>
      <c r="AJ17655" s="1"/>
      <c r="AK17655" s="1"/>
      <c r="AL17655" s="1"/>
    </row>
    <row r="17656">
      <c r="I17656" s="1"/>
      <c r="J17656" s="1"/>
      <c r="K17656" s="1"/>
      <c r="AA17656" s="1"/>
      <c r="AB17656" s="1"/>
      <c r="AC17656" s="1"/>
      <c r="AJ17656" s="1"/>
      <c r="AK17656" s="1"/>
      <c r="AL17656" s="1"/>
    </row>
    <row r="17657">
      <c r="I17657" s="1"/>
      <c r="J17657" s="1"/>
      <c r="K17657" s="1"/>
      <c r="AA17657" s="1"/>
      <c r="AB17657" s="1"/>
      <c r="AC17657" s="1"/>
      <c r="AJ17657" s="1"/>
      <c r="AK17657" s="1"/>
      <c r="AL17657" s="1"/>
    </row>
    <row r="17658">
      <c r="I17658" s="1"/>
      <c r="J17658" s="1"/>
      <c r="K17658" s="1"/>
      <c r="AA17658" s="1"/>
      <c r="AB17658" s="1"/>
      <c r="AC17658" s="1"/>
      <c r="AJ17658" s="1"/>
      <c r="AK17658" s="1"/>
      <c r="AL17658" s="1"/>
    </row>
    <row r="17659">
      <c r="I17659" s="1"/>
      <c r="J17659" s="1"/>
      <c r="K17659" s="1"/>
      <c r="AA17659" s="1"/>
      <c r="AB17659" s="1"/>
      <c r="AC17659" s="1"/>
      <c r="AJ17659" s="1"/>
      <c r="AK17659" s="1"/>
      <c r="AL17659" s="1"/>
    </row>
    <row r="17660">
      <c r="I17660" s="1"/>
      <c r="J17660" s="1"/>
      <c r="K17660" s="1"/>
      <c r="AA17660" s="1"/>
      <c r="AB17660" s="1"/>
      <c r="AC17660" s="1"/>
      <c r="AJ17660" s="1"/>
      <c r="AK17660" s="1"/>
      <c r="AL17660" s="1"/>
    </row>
    <row r="17661">
      <c r="I17661" s="1"/>
      <c r="J17661" s="1"/>
      <c r="K17661" s="1"/>
      <c r="AA17661" s="1"/>
      <c r="AB17661" s="1"/>
      <c r="AC17661" s="1"/>
      <c r="AJ17661" s="1"/>
      <c r="AK17661" s="1"/>
      <c r="AL17661" s="1"/>
    </row>
    <row r="17662">
      <c r="I17662" s="1"/>
      <c r="J17662" s="1"/>
      <c r="K17662" s="1"/>
      <c r="AA17662" s="1"/>
      <c r="AB17662" s="1"/>
      <c r="AC17662" s="1"/>
      <c r="AJ17662" s="1"/>
      <c r="AK17662" s="1"/>
      <c r="AL17662" s="1"/>
    </row>
    <row r="17663">
      <c r="I17663" s="1"/>
      <c r="J17663" s="1"/>
      <c r="K17663" s="1"/>
      <c r="AA17663" s="1"/>
      <c r="AB17663" s="1"/>
      <c r="AC17663" s="1"/>
      <c r="AJ17663" s="1"/>
      <c r="AK17663" s="1"/>
      <c r="AL17663" s="1"/>
    </row>
    <row r="17664">
      <c r="I17664" s="1"/>
      <c r="J17664" s="1"/>
      <c r="K17664" s="1"/>
      <c r="AA17664" s="1"/>
      <c r="AB17664" s="1"/>
      <c r="AC17664" s="1"/>
      <c r="AJ17664" s="1"/>
      <c r="AK17664" s="1"/>
      <c r="AL17664" s="1"/>
    </row>
    <row r="17665">
      <c r="I17665" s="1"/>
      <c r="J17665" s="1"/>
      <c r="K17665" s="1"/>
      <c r="AA17665" s="1"/>
      <c r="AB17665" s="1"/>
      <c r="AC17665" s="1"/>
      <c r="AJ17665" s="1"/>
      <c r="AK17665" s="1"/>
      <c r="AL17665" s="1"/>
    </row>
    <row r="17666">
      <c r="I17666" s="1"/>
      <c r="J17666" s="1"/>
      <c r="K17666" s="1"/>
      <c r="AA17666" s="1"/>
      <c r="AB17666" s="1"/>
      <c r="AC17666" s="1"/>
      <c r="AJ17666" s="1"/>
      <c r="AK17666" s="1"/>
      <c r="AL17666" s="1"/>
    </row>
    <row r="17667">
      <c r="I17667" s="1"/>
      <c r="J17667" s="1"/>
      <c r="K17667" s="1"/>
      <c r="AA17667" s="1"/>
      <c r="AB17667" s="1"/>
      <c r="AC17667" s="1"/>
      <c r="AJ17667" s="1"/>
      <c r="AK17667" s="1"/>
      <c r="AL17667" s="1"/>
    </row>
    <row r="17668">
      <c r="I17668" s="1"/>
      <c r="J17668" s="1"/>
      <c r="K17668" s="1"/>
      <c r="AA17668" s="1"/>
      <c r="AB17668" s="1"/>
      <c r="AC17668" s="1"/>
      <c r="AJ17668" s="1"/>
      <c r="AK17668" s="1"/>
      <c r="AL17668" s="1"/>
    </row>
    <row r="17669">
      <c r="I17669" s="1"/>
      <c r="J17669" s="1"/>
      <c r="K17669" s="1"/>
      <c r="AA17669" s="1"/>
      <c r="AB17669" s="1"/>
      <c r="AC17669" s="1"/>
      <c r="AJ17669" s="1"/>
      <c r="AK17669" s="1"/>
      <c r="AL17669" s="1"/>
    </row>
    <row r="17670">
      <c r="I17670" s="1"/>
      <c r="J17670" s="1"/>
      <c r="K17670" s="1"/>
      <c r="AA17670" s="1"/>
      <c r="AB17670" s="1"/>
      <c r="AC17670" s="1"/>
      <c r="AJ17670" s="1"/>
      <c r="AK17670" s="1"/>
      <c r="AL17670" s="1"/>
    </row>
    <row r="17671">
      <c r="I17671" s="1"/>
      <c r="J17671" s="1"/>
      <c r="K17671" s="1"/>
      <c r="AA17671" s="1"/>
      <c r="AB17671" s="1"/>
      <c r="AC17671" s="1"/>
      <c r="AJ17671" s="1"/>
      <c r="AK17671" s="1"/>
      <c r="AL17671" s="1"/>
    </row>
    <row r="17672">
      <c r="I17672" s="1"/>
      <c r="J17672" s="1"/>
      <c r="K17672" s="1"/>
      <c r="AA17672" s="1"/>
      <c r="AB17672" s="1"/>
      <c r="AC17672" s="1"/>
      <c r="AJ17672" s="1"/>
      <c r="AK17672" s="1"/>
      <c r="AL17672" s="1"/>
    </row>
    <row r="17673">
      <c r="I17673" s="1"/>
      <c r="J17673" s="1"/>
      <c r="K17673" s="1"/>
      <c r="AA17673" s="1"/>
      <c r="AB17673" s="1"/>
      <c r="AC17673" s="1"/>
      <c r="AJ17673" s="1"/>
      <c r="AK17673" s="1"/>
      <c r="AL17673" s="1"/>
    </row>
    <row r="17674">
      <c r="I17674" s="1"/>
      <c r="J17674" s="1"/>
      <c r="K17674" s="1"/>
      <c r="AA17674" s="1"/>
      <c r="AB17674" s="1"/>
      <c r="AC17674" s="1"/>
      <c r="AJ17674" s="1"/>
      <c r="AK17674" s="1"/>
      <c r="AL17674" s="1"/>
    </row>
    <row r="17675">
      <c r="I17675" s="1"/>
      <c r="J17675" s="1"/>
      <c r="K17675" s="1"/>
      <c r="AA17675" s="1"/>
      <c r="AB17675" s="1"/>
      <c r="AC17675" s="1"/>
      <c r="AJ17675" s="1"/>
      <c r="AK17675" s="1"/>
      <c r="AL17675" s="1"/>
    </row>
    <row r="17676">
      <c r="I17676" s="1"/>
      <c r="J17676" s="1"/>
      <c r="K17676" s="1"/>
      <c r="AA17676" s="1"/>
      <c r="AB17676" s="1"/>
      <c r="AC17676" s="1"/>
      <c r="AJ17676" s="1"/>
      <c r="AK17676" s="1"/>
      <c r="AL17676" s="1"/>
    </row>
    <row r="17677">
      <c r="I17677" s="1"/>
      <c r="J17677" s="1"/>
      <c r="K17677" s="1"/>
      <c r="AA17677" s="1"/>
      <c r="AB17677" s="1"/>
      <c r="AC17677" s="1"/>
      <c r="AJ17677" s="1"/>
      <c r="AK17677" s="1"/>
      <c r="AL17677" s="1"/>
    </row>
    <row r="17678">
      <c r="I17678" s="1"/>
      <c r="J17678" s="1"/>
      <c r="K17678" s="1"/>
      <c r="AA17678" s="1"/>
      <c r="AB17678" s="1"/>
      <c r="AC17678" s="1"/>
      <c r="AJ17678" s="1"/>
      <c r="AK17678" s="1"/>
      <c r="AL17678" s="1"/>
    </row>
    <row r="17679">
      <c r="I17679" s="1"/>
      <c r="J17679" s="1"/>
      <c r="K17679" s="1"/>
      <c r="AA17679" s="1"/>
      <c r="AB17679" s="1"/>
      <c r="AC17679" s="1"/>
      <c r="AJ17679" s="1"/>
      <c r="AK17679" s="1"/>
      <c r="AL17679" s="1"/>
    </row>
    <row r="17680">
      <c r="I17680" s="1"/>
      <c r="J17680" s="1"/>
      <c r="K17680" s="1"/>
      <c r="AA17680" s="1"/>
      <c r="AB17680" s="1"/>
      <c r="AC17680" s="1"/>
      <c r="AJ17680" s="1"/>
      <c r="AK17680" s="1"/>
      <c r="AL17680" s="1"/>
    </row>
    <row r="17681">
      <c r="I17681" s="1"/>
      <c r="J17681" s="1"/>
      <c r="K17681" s="1"/>
      <c r="AA17681" s="1"/>
      <c r="AB17681" s="1"/>
      <c r="AC17681" s="1"/>
      <c r="AJ17681" s="1"/>
      <c r="AK17681" s="1"/>
      <c r="AL17681" s="1"/>
    </row>
    <row r="17682">
      <c r="I17682" s="1"/>
      <c r="J17682" s="1"/>
      <c r="K17682" s="1"/>
      <c r="AA17682" s="1"/>
      <c r="AB17682" s="1"/>
      <c r="AC17682" s="1"/>
      <c r="AJ17682" s="1"/>
      <c r="AK17682" s="1"/>
      <c r="AL17682" s="1"/>
    </row>
    <row r="17683">
      <c r="I17683" s="1"/>
      <c r="J17683" s="1"/>
      <c r="K17683" s="1"/>
      <c r="AA17683" s="1"/>
      <c r="AB17683" s="1"/>
      <c r="AC17683" s="1"/>
      <c r="AJ17683" s="1"/>
      <c r="AK17683" s="1"/>
      <c r="AL17683" s="1"/>
    </row>
    <row r="17684">
      <c r="I17684" s="1"/>
      <c r="J17684" s="1"/>
      <c r="K17684" s="1"/>
      <c r="AA17684" s="1"/>
      <c r="AB17684" s="1"/>
      <c r="AC17684" s="1"/>
      <c r="AJ17684" s="1"/>
      <c r="AK17684" s="1"/>
      <c r="AL17684" s="1"/>
    </row>
    <row r="17685">
      <c r="I17685" s="1"/>
      <c r="J17685" s="1"/>
      <c r="K17685" s="1"/>
      <c r="AA17685" s="1"/>
      <c r="AB17685" s="1"/>
      <c r="AC17685" s="1"/>
      <c r="AJ17685" s="1"/>
      <c r="AK17685" s="1"/>
      <c r="AL17685" s="1"/>
    </row>
    <row r="17686">
      <c r="I17686" s="1"/>
      <c r="J17686" s="1"/>
      <c r="K17686" s="1"/>
      <c r="AA17686" s="1"/>
      <c r="AB17686" s="1"/>
      <c r="AC17686" s="1"/>
      <c r="AJ17686" s="1"/>
      <c r="AK17686" s="1"/>
      <c r="AL17686" s="1"/>
    </row>
    <row r="17687">
      <c r="I17687" s="1"/>
      <c r="J17687" s="1"/>
      <c r="K17687" s="1"/>
      <c r="AA17687" s="1"/>
      <c r="AB17687" s="1"/>
      <c r="AC17687" s="1"/>
      <c r="AJ17687" s="1"/>
      <c r="AK17687" s="1"/>
      <c r="AL17687" s="1"/>
    </row>
    <row r="17688">
      <c r="I17688" s="1"/>
      <c r="J17688" s="1"/>
      <c r="K17688" s="1"/>
      <c r="AA17688" s="1"/>
      <c r="AB17688" s="1"/>
      <c r="AC17688" s="1"/>
      <c r="AJ17688" s="1"/>
      <c r="AK17688" s="1"/>
      <c r="AL17688" s="1"/>
    </row>
    <row r="17689">
      <c r="I17689" s="1"/>
      <c r="J17689" s="1"/>
      <c r="K17689" s="1"/>
      <c r="AA17689" s="1"/>
      <c r="AB17689" s="1"/>
      <c r="AC17689" s="1"/>
      <c r="AJ17689" s="1"/>
      <c r="AK17689" s="1"/>
      <c r="AL17689" s="1"/>
    </row>
    <row r="17690">
      <c r="I17690" s="1"/>
      <c r="J17690" s="1"/>
      <c r="K17690" s="1"/>
      <c r="AA17690" s="1"/>
      <c r="AB17690" s="1"/>
      <c r="AC17690" s="1"/>
      <c r="AJ17690" s="1"/>
      <c r="AK17690" s="1"/>
      <c r="AL17690" s="1"/>
    </row>
    <row r="17691">
      <c r="I17691" s="1"/>
      <c r="J17691" s="1"/>
      <c r="K17691" s="1"/>
      <c r="AA17691" s="1"/>
      <c r="AB17691" s="1"/>
      <c r="AC17691" s="1"/>
      <c r="AJ17691" s="1"/>
      <c r="AK17691" s="1"/>
      <c r="AL17691" s="1"/>
    </row>
    <row r="17692">
      <c r="I17692" s="1"/>
      <c r="J17692" s="1"/>
      <c r="K17692" s="1"/>
      <c r="AA17692" s="1"/>
      <c r="AB17692" s="1"/>
      <c r="AC17692" s="1"/>
      <c r="AJ17692" s="1"/>
      <c r="AK17692" s="1"/>
      <c r="AL17692" s="1"/>
    </row>
    <row r="17693">
      <c r="I17693" s="1"/>
      <c r="J17693" s="1"/>
      <c r="K17693" s="1"/>
      <c r="AA17693" s="1"/>
      <c r="AB17693" s="1"/>
      <c r="AC17693" s="1"/>
      <c r="AJ17693" s="1"/>
      <c r="AK17693" s="1"/>
      <c r="AL17693" s="1"/>
    </row>
    <row r="17694">
      <c r="I17694" s="1"/>
      <c r="J17694" s="1"/>
      <c r="K17694" s="1"/>
      <c r="AA17694" s="1"/>
      <c r="AB17694" s="1"/>
      <c r="AC17694" s="1"/>
      <c r="AJ17694" s="1"/>
      <c r="AK17694" s="1"/>
      <c r="AL17694" s="1"/>
    </row>
    <row r="17695">
      <c r="I17695" s="1"/>
      <c r="J17695" s="1"/>
      <c r="K17695" s="1"/>
      <c r="AA17695" s="1"/>
      <c r="AB17695" s="1"/>
      <c r="AC17695" s="1"/>
      <c r="AJ17695" s="1"/>
      <c r="AK17695" s="1"/>
      <c r="AL17695" s="1"/>
    </row>
    <row r="17696">
      <c r="I17696" s="1"/>
      <c r="J17696" s="1"/>
      <c r="K17696" s="1"/>
      <c r="AA17696" s="1"/>
      <c r="AB17696" s="1"/>
      <c r="AC17696" s="1"/>
      <c r="AJ17696" s="1"/>
      <c r="AK17696" s="1"/>
      <c r="AL17696" s="1"/>
    </row>
    <row r="17697">
      <c r="I17697" s="1"/>
      <c r="J17697" s="1"/>
      <c r="K17697" s="1"/>
      <c r="AA17697" s="1"/>
      <c r="AB17697" s="1"/>
      <c r="AC17697" s="1"/>
      <c r="AJ17697" s="1"/>
      <c r="AK17697" s="1"/>
      <c r="AL17697" s="1"/>
    </row>
    <row r="17698">
      <c r="I17698" s="1"/>
      <c r="J17698" s="1"/>
      <c r="K17698" s="1"/>
      <c r="AA17698" s="1"/>
      <c r="AB17698" s="1"/>
      <c r="AC17698" s="1"/>
      <c r="AJ17698" s="1"/>
      <c r="AK17698" s="1"/>
      <c r="AL17698" s="1"/>
    </row>
    <row r="17699">
      <c r="I17699" s="1"/>
      <c r="J17699" s="1"/>
      <c r="K17699" s="1"/>
      <c r="AA17699" s="1"/>
      <c r="AB17699" s="1"/>
      <c r="AC17699" s="1"/>
      <c r="AJ17699" s="1"/>
      <c r="AK17699" s="1"/>
      <c r="AL17699" s="1"/>
    </row>
    <row r="17700">
      <c r="I17700" s="1"/>
      <c r="J17700" s="1"/>
      <c r="K17700" s="1"/>
      <c r="AA17700" s="1"/>
      <c r="AB17700" s="1"/>
      <c r="AC17700" s="1"/>
      <c r="AJ17700" s="1"/>
      <c r="AK17700" s="1"/>
      <c r="AL17700" s="1"/>
    </row>
    <row r="17701">
      <c r="I17701" s="1"/>
      <c r="J17701" s="1"/>
      <c r="K17701" s="1"/>
      <c r="AA17701" s="1"/>
      <c r="AB17701" s="1"/>
      <c r="AC17701" s="1"/>
      <c r="AJ17701" s="1"/>
      <c r="AK17701" s="1"/>
      <c r="AL17701" s="1"/>
    </row>
    <row r="17702">
      <c r="I17702" s="1"/>
      <c r="J17702" s="1"/>
      <c r="K17702" s="1"/>
      <c r="AA17702" s="1"/>
      <c r="AB17702" s="1"/>
      <c r="AC17702" s="1"/>
      <c r="AJ17702" s="1"/>
      <c r="AK17702" s="1"/>
      <c r="AL17702" s="1"/>
    </row>
    <row r="17703">
      <c r="I17703" s="1"/>
      <c r="J17703" s="1"/>
      <c r="K17703" s="1"/>
      <c r="AA17703" s="1"/>
      <c r="AB17703" s="1"/>
      <c r="AC17703" s="1"/>
      <c r="AJ17703" s="1"/>
      <c r="AK17703" s="1"/>
      <c r="AL17703" s="1"/>
    </row>
    <row r="17704">
      <c r="I17704" s="1"/>
      <c r="J17704" s="1"/>
      <c r="K17704" s="1"/>
      <c r="AA17704" s="1"/>
      <c r="AB17704" s="1"/>
      <c r="AC17704" s="1"/>
      <c r="AJ17704" s="1"/>
      <c r="AK17704" s="1"/>
      <c r="AL17704" s="1"/>
    </row>
    <row r="17705">
      <c r="I17705" s="1"/>
      <c r="J17705" s="1"/>
      <c r="K17705" s="1"/>
      <c r="AA17705" s="1"/>
      <c r="AB17705" s="1"/>
      <c r="AC17705" s="1"/>
      <c r="AJ17705" s="1"/>
      <c r="AK17705" s="1"/>
      <c r="AL17705" s="1"/>
    </row>
    <row r="17706">
      <c r="I17706" s="1"/>
      <c r="J17706" s="1"/>
      <c r="K17706" s="1"/>
      <c r="AA17706" s="1"/>
      <c r="AB17706" s="1"/>
      <c r="AC17706" s="1"/>
      <c r="AJ17706" s="1"/>
      <c r="AK17706" s="1"/>
      <c r="AL17706" s="1"/>
    </row>
    <row r="17707">
      <c r="I17707" s="1"/>
      <c r="J17707" s="1"/>
      <c r="K17707" s="1"/>
      <c r="AA17707" s="1"/>
      <c r="AB17707" s="1"/>
      <c r="AC17707" s="1"/>
      <c r="AJ17707" s="1"/>
      <c r="AK17707" s="1"/>
      <c r="AL17707" s="1"/>
    </row>
    <row r="17708">
      <c r="I17708" s="1"/>
      <c r="J17708" s="1"/>
      <c r="K17708" s="1"/>
      <c r="AA17708" s="1"/>
      <c r="AB17708" s="1"/>
      <c r="AC17708" s="1"/>
      <c r="AJ17708" s="1"/>
      <c r="AK17708" s="1"/>
      <c r="AL17708" s="1"/>
    </row>
    <row r="17709">
      <c r="I17709" s="1"/>
      <c r="J17709" s="1"/>
      <c r="K17709" s="1"/>
      <c r="AA17709" s="1"/>
      <c r="AB17709" s="1"/>
      <c r="AC17709" s="1"/>
      <c r="AJ17709" s="1"/>
      <c r="AK17709" s="1"/>
      <c r="AL17709" s="1"/>
    </row>
    <row r="17710">
      <c r="I17710" s="1"/>
      <c r="J17710" s="1"/>
      <c r="K17710" s="1"/>
      <c r="AA17710" s="1"/>
      <c r="AB17710" s="1"/>
      <c r="AC17710" s="1"/>
      <c r="AJ17710" s="1"/>
      <c r="AK17710" s="1"/>
      <c r="AL17710" s="1"/>
    </row>
    <row r="17711">
      <c r="I17711" s="1"/>
      <c r="J17711" s="1"/>
      <c r="K17711" s="1"/>
      <c r="AA17711" s="1"/>
      <c r="AB17711" s="1"/>
      <c r="AC17711" s="1"/>
      <c r="AJ17711" s="1"/>
      <c r="AK17711" s="1"/>
      <c r="AL17711" s="1"/>
    </row>
    <row r="17712">
      <c r="I17712" s="1"/>
      <c r="J17712" s="1"/>
      <c r="K17712" s="1"/>
      <c r="AA17712" s="1"/>
      <c r="AB17712" s="1"/>
      <c r="AC17712" s="1"/>
      <c r="AJ17712" s="1"/>
      <c r="AK17712" s="1"/>
      <c r="AL17712" s="1"/>
    </row>
    <row r="17713">
      <c r="I17713" s="1"/>
      <c r="J17713" s="1"/>
      <c r="K17713" s="1"/>
      <c r="AA17713" s="1"/>
      <c r="AB17713" s="1"/>
      <c r="AC17713" s="1"/>
      <c r="AJ17713" s="1"/>
      <c r="AK17713" s="1"/>
      <c r="AL17713" s="1"/>
    </row>
    <row r="17714">
      <c r="I17714" s="1"/>
      <c r="J17714" s="1"/>
      <c r="K17714" s="1"/>
      <c r="AA17714" s="1"/>
      <c r="AB17714" s="1"/>
      <c r="AC17714" s="1"/>
      <c r="AJ17714" s="1"/>
      <c r="AK17714" s="1"/>
      <c r="AL17714" s="1"/>
    </row>
    <row r="17715">
      <c r="I17715" s="1"/>
      <c r="J17715" s="1"/>
      <c r="K17715" s="1"/>
      <c r="AA17715" s="1"/>
      <c r="AB17715" s="1"/>
      <c r="AC17715" s="1"/>
      <c r="AJ17715" s="1"/>
      <c r="AK17715" s="1"/>
      <c r="AL17715" s="1"/>
    </row>
    <row r="17716">
      <c r="I17716" s="1"/>
      <c r="J17716" s="1"/>
      <c r="K17716" s="1"/>
      <c r="AA17716" s="1"/>
      <c r="AB17716" s="1"/>
      <c r="AC17716" s="1"/>
      <c r="AJ17716" s="1"/>
      <c r="AK17716" s="1"/>
      <c r="AL17716" s="1"/>
    </row>
    <row r="17717">
      <c r="I17717" s="1"/>
      <c r="J17717" s="1"/>
      <c r="K17717" s="1"/>
      <c r="AA17717" s="1"/>
      <c r="AB17717" s="1"/>
      <c r="AC17717" s="1"/>
      <c r="AJ17717" s="1"/>
      <c r="AK17717" s="1"/>
      <c r="AL17717" s="1"/>
    </row>
    <row r="17718">
      <c r="I17718" s="1"/>
      <c r="J17718" s="1"/>
      <c r="K17718" s="1"/>
      <c r="AA17718" s="1"/>
      <c r="AB17718" s="1"/>
      <c r="AC17718" s="1"/>
      <c r="AJ17718" s="1"/>
      <c r="AK17718" s="1"/>
      <c r="AL17718" s="1"/>
    </row>
    <row r="17719">
      <c r="I17719" s="1"/>
      <c r="J17719" s="1"/>
      <c r="K17719" s="1"/>
      <c r="AA17719" s="1"/>
      <c r="AB17719" s="1"/>
      <c r="AC17719" s="1"/>
      <c r="AJ17719" s="1"/>
      <c r="AK17719" s="1"/>
      <c r="AL17719" s="1"/>
    </row>
    <row r="17720">
      <c r="I17720" s="1"/>
      <c r="J17720" s="1"/>
      <c r="K17720" s="1"/>
      <c r="AA17720" s="1"/>
      <c r="AB17720" s="1"/>
      <c r="AC17720" s="1"/>
      <c r="AJ17720" s="1"/>
      <c r="AK17720" s="1"/>
      <c r="AL17720" s="1"/>
    </row>
    <row r="17721">
      <c r="I17721" s="1"/>
      <c r="J17721" s="1"/>
      <c r="K17721" s="1"/>
      <c r="AA17721" s="1"/>
      <c r="AB17721" s="1"/>
      <c r="AC17721" s="1"/>
      <c r="AJ17721" s="1"/>
      <c r="AK17721" s="1"/>
      <c r="AL17721" s="1"/>
    </row>
    <row r="17722">
      <c r="I17722" s="1"/>
      <c r="J17722" s="1"/>
      <c r="K17722" s="1"/>
      <c r="AA17722" s="1"/>
      <c r="AB17722" s="1"/>
      <c r="AC17722" s="1"/>
      <c r="AJ17722" s="1"/>
      <c r="AK17722" s="1"/>
      <c r="AL17722" s="1"/>
    </row>
    <row r="17723">
      <c r="I17723" s="1"/>
      <c r="J17723" s="1"/>
      <c r="K17723" s="1"/>
      <c r="AA17723" s="1"/>
      <c r="AB17723" s="1"/>
      <c r="AC17723" s="1"/>
      <c r="AJ17723" s="1"/>
      <c r="AK17723" s="1"/>
      <c r="AL17723" s="1"/>
    </row>
    <row r="17724">
      <c r="I17724" s="1"/>
      <c r="J17724" s="1"/>
      <c r="K17724" s="1"/>
      <c r="AA17724" s="1"/>
      <c r="AB17724" s="1"/>
      <c r="AC17724" s="1"/>
      <c r="AJ17724" s="1"/>
      <c r="AK17724" s="1"/>
      <c r="AL17724" s="1"/>
    </row>
    <row r="17725">
      <c r="I17725" s="1"/>
      <c r="J17725" s="1"/>
      <c r="K17725" s="1"/>
      <c r="AA17725" s="1"/>
      <c r="AB17725" s="1"/>
      <c r="AC17725" s="1"/>
      <c r="AJ17725" s="1"/>
      <c r="AK17725" s="1"/>
      <c r="AL17725" s="1"/>
    </row>
    <row r="17726">
      <c r="I17726" s="1"/>
      <c r="J17726" s="1"/>
      <c r="K17726" s="1"/>
      <c r="AA17726" s="1"/>
      <c r="AB17726" s="1"/>
      <c r="AC17726" s="1"/>
      <c r="AJ17726" s="1"/>
      <c r="AK17726" s="1"/>
      <c r="AL17726" s="1"/>
    </row>
    <row r="17727">
      <c r="I17727" s="1"/>
      <c r="J17727" s="1"/>
      <c r="K17727" s="1"/>
      <c r="AA17727" s="1"/>
      <c r="AB17727" s="1"/>
      <c r="AC17727" s="1"/>
      <c r="AJ17727" s="1"/>
      <c r="AK17727" s="1"/>
      <c r="AL17727" s="1"/>
    </row>
    <row r="17728">
      <c r="I17728" s="1"/>
      <c r="J17728" s="1"/>
      <c r="K17728" s="1"/>
      <c r="AA17728" s="1"/>
      <c r="AB17728" s="1"/>
      <c r="AC17728" s="1"/>
      <c r="AJ17728" s="1"/>
      <c r="AK17728" s="1"/>
      <c r="AL17728" s="1"/>
    </row>
    <row r="17729">
      <c r="I17729" s="1"/>
      <c r="J17729" s="1"/>
      <c r="K17729" s="1"/>
      <c r="AA17729" s="1"/>
      <c r="AB17729" s="1"/>
      <c r="AC17729" s="1"/>
      <c r="AJ17729" s="1"/>
      <c r="AK17729" s="1"/>
      <c r="AL17729" s="1"/>
    </row>
    <row r="17730">
      <c r="I17730" s="1"/>
      <c r="J17730" s="1"/>
      <c r="K17730" s="1"/>
      <c r="AA17730" s="1"/>
      <c r="AB17730" s="1"/>
      <c r="AC17730" s="1"/>
      <c r="AJ17730" s="1"/>
      <c r="AK17730" s="1"/>
      <c r="AL17730" s="1"/>
    </row>
    <row r="17731">
      <c r="I17731" s="1"/>
      <c r="J17731" s="1"/>
      <c r="K17731" s="1"/>
      <c r="AA17731" s="1"/>
      <c r="AB17731" s="1"/>
      <c r="AC17731" s="1"/>
      <c r="AJ17731" s="1"/>
      <c r="AK17731" s="1"/>
      <c r="AL17731" s="1"/>
    </row>
    <row r="17732">
      <c r="I17732" s="1"/>
      <c r="J17732" s="1"/>
      <c r="K17732" s="1"/>
      <c r="AA17732" s="1"/>
      <c r="AB17732" s="1"/>
      <c r="AC17732" s="1"/>
      <c r="AJ17732" s="1"/>
      <c r="AK17732" s="1"/>
      <c r="AL17732" s="1"/>
    </row>
    <row r="17733">
      <c r="I17733" s="1"/>
      <c r="J17733" s="1"/>
      <c r="K17733" s="1"/>
      <c r="AA17733" s="1"/>
      <c r="AB17733" s="1"/>
      <c r="AC17733" s="1"/>
      <c r="AJ17733" s="1"/>
      <c r="AK17733" s="1"/>
      <c r="AL17733" s="1"/>
    </row>
    <row r="17734">
      <c r="I17734" s="1"/>
      <c r="J17734" s="1"/>
      <c r="K17734" s="1"/>
      <c r="AA17734" s="1"/>
      <c r="AB17734" s="1"/>
      <c r="AC17734" s="1"/>
      <c r="AJ17734" s="1"/>
      <c r="AK17734" s="1"/>
      <c r="AL17734" s="1"/>
    </row>
    <row r="17735">
      <c r="I17735" s="1"/>
      <c r="J17735" s="1"/>
      <c r="K17735" s="1"/>
      <c r="AA17735" s="1"/>
      <c r="AB17735" s="1"/>
      <c r="AC17735" s="1"/>
      <c r="AJ17735" s="1"/>
      <c r="AK17735" s="1"/>
      <c r="AL17735" s="1"/>
    </row>
    <row r="17736">
      <c r="I17736" s="1"/>
      <c r="J17736" s="1"/>
      <c r="K17736" s="1"/>
      <c r="AA17736" s="1"/>
      <c r="AB17736" s="1"/>
      <c r="AC17736" s="1"/>
      <c r="AJ17736" s="1"/>
      <c r="AK17736" s="1"/>
      <c r="AL17736" s="1"/>
    </row>
    <row r="17737">
      <c r="I17737" s="1"/>
      <c r="J17737" s="1"/>
      <c r="K17737" s="1"/>
      <c r="AA17737" s="1"/>
      <c r="AB17737" s="1"/>
      <c r="AC17737" s="1"/>
      <c r="AJ17737" s="1"/>
      <c r="AK17737" s="1"/>
      <c r="AL17737" s="1"/>
    </row>
    <row r="17738">
      <c r="I17738" s="1"/>
      <c r="J17738" s="1"/>
      <c r="K17738" s="1"/>
      <c r="AA17738" s="1"/>
      <c r="AB17738" s="1"/>
      <c r="AC17738" s="1"/>
      <c r="AJ17738" s="1"/>
      <c r="AK17738" s="1"/>
      <c r="AL17738" s="1"/>
    </row>
    <row r="17739">
      <c r="I17739" s="1"/>
      <c r="J17739" s="1"/>
      <c r="K17739" s="1"/>
      <c r="AA17739" s="1"/>
      <c r="AB17739" s="1"/>
      <c r="AC17739" s="1"/>
      <c r="AJ17739" s="1"/>
      <c r="AK17739" s="1"/>
      <c r="AL17739" s="1"/>
    </row>
    <row r="17740">
      <c r="I17740" s="1"/>
      <c r="J17740" s="1"/>
      <c r="K17740" s="1"/>
      <c r="AA17740" s="1"/>
      <c r="AB17740" s="1"/>
      <c r="AC17740" s="1"/>
      <c r="AJ17740" s="1"/>
      <c r="AK17740" s="1"/>
      <c r="AL17740" s="1"/>
    </row>
    <row r="17741">
      <c r="I17741" s="1"/>
      <c r="J17741" s="1"/>
      <c r="K17741" s="1"/>
      <c r="AA17741" s="1"/>
      <c r="AB17741" s="1"/>
      <c r="AC17741" s="1"/>
      <c r="AJ17741" s="1"/>
      <c r="AK17741" s="1"/>
      <c r="AL17741" s="1"/>
    </row>
    <row r="17742">
      <c r="I17742" s="1"/>
      <c r="J17742" s="1"/>
      <c r="K17742" s="1"/>
      <c r="AA17742" s="1"/>
      <c r="AB17742" s="1"/>
      <c r="AC17742" s="1"/>
      <c r="AJ17742" s="1"/>
      <c r="AK17742" s="1"/>
      <c r="AL17742" s="1"/>
    </row>
    <row r="17743">
      <c r="I17743" s="1"/>
      <c r="J17743" s="1"/>
      <c r="K17743" s="1"/>
      <c r="AA17743" s="1"/>
      <c r="AB17743" s="1"/>
      <c r="AC17743" s="1"/>
      <c r="AJ17743" s="1"/>
      <c r="AK17743" s="1"/>
      <c r="AL17743" s="1"/>
    </row>
    <row r="17744">
      <c r="I17744" s="1"/>
      <c r="J17744" s="1"/>
      <c r="K17744" s="1"/>
      <c r="AA17744" s="1"/>
      <c r="AB17744" s="1"/>
      <c r="AC17744" s="1"/>
      <c r="AJ17744" s="1"/>
      <c r="AK17744" s="1"/>
      <c r="AL17744" s="1"/>
    </row>
    <row r="17745">
      <c r="I17745" s="1"/>
      <c r="J17745" s="1"/>
      <c r="K17745" s="1"/>
      <c r="AA17745" s="1"/>
      <c r="AB17745" s="1"/>
      <c r="AC17745" s="1"/>
      <c r="AJ17745" s="1"/>
      <c r="AK17745" s="1"/>
      <c r="AL17745" s="1"/>
    </row>
    <row r="17746">
      <c r="I17746" s="1"/>
      <c r="J17746" s="1"/>
      <c r="K17746" s="1"/>
      <c r="AA17746" s="1"/>
      <c r="AB17746" s="1"/>
      <c r="AC17746" s="1"/>
      <c r="AJ17746" s="1"/>
      <c r="AK17746" s="1"/>
      <c r="AL17746" s="1"/>
    </row>
    <row r="17747">
      <c r="I17747" s="1"/>
      <c r="J17747" s="1"/>
      <c r="K17747" s="1"/>
      <c r="AA17747" s="1"/>
      <c r="AB17747" s="1"/>
      <c r="AC17747" s="1"/>
      <c r="AJ17747" s="1"/>
      <c r="AK17747" s="1"/>
      <c r="AL17747" s="1"/>
    </row>
    <row r="17748">
      <c r="I17748" s="1"/>
      <c r="J17748" s="1"/>
      <c r="K17748" s="1"/>
      <c r="AA17748" s="1"/>
      <c r="AB17748" s="1"/>
      <c r="AC17748" s="1"/>
      <c r="AJ17748" s="1"/>
      <c r="AK17748" s="1"/>
      <c r="AL17748" s="1"/>
    </row>
    <row r="17749">
      <c r="I17749" s="1"/>
      <c r="J17749" s="1"/>
      <c r="K17749" s="1"/>
      <c r="AA17749" s="1"/>
      <c r="AB17749" s="1"/>
      <c r="AC17749" s="1"/>
      <c r="AJ17749" s="1"/>
      <c r="AK17749" s="1"/>
      <c r="AL17749" s="1"/>
    </row>
    <row r="17750">
      <c r="I17750" s="1"/>
      <c r="J17750" s="1"/>
      <c r="K17750" s="1"/>
      <c r="AA17750" s="1"/>
      <c r="AB17750" s="1"/>
      <c r="AC17750" s="1"/>
      <c r="AJ17750" s="1"/>
      <c r="AK17750" s="1"/>
      <c r="AL17750" s="1"/>
    </row>
    <row r="17751">
      <c r="I17751" s="1"/>
      <c r="J17751" s="1"/>
      <c r="K17751" s="1"/>
      <c r="AA17751" s="1"/>
      <c r="AB17751" s="1"/>
      <c r="AC17751" s="1"/>
      <c r="AJ17751" s="1"/>
      <c r="AK17751" s="1"/>
      <c r="AL17751" s="1"/>
    </row>
    <row r="17752">
      <c r="I17752" s="1"/>
      <c r="J17752" s="1"/>
      <c r="K17752" s="1"/>
      <c r="AA17752" s="1"/>
      <c r="AB17752" s="1"/>
      <c r="AC17752" s="1"/>
      <c r="AJ17752" s="1"/>
      <c r="AK17752" s="1"/>
      <c r="AL17752" s="1"/>
    </row>
    <row r="17753">
      <c r="I17753" s="1"/>
      <c r="J17753" s="1"/>
      <c r="K17753" s="1"/>
      <c r="AA17753" s="1"/>
      <c r="AB17753" s="1"/>
      <c r="AC17753" s="1"/>
      <c r="AJ17753" s="1"/>
      <c r="AK17753" s="1"/>
      <c r="AL17753" s="1"/>
    </row>
    <row r="17754">
      <c r="I17754" s="1"/>
      <c r="J17754" s="1"/>
      <c r="K17754" s="1"/>
      <c r="AA17754" s="1"/>
      <c r="AB17754" s="1"/>
      <c r="AC17754" s="1"/>
      <c r="AJ17754" s="1"/>
      <c r="AK17754" s="1"/>
      <c r="AL17754" s="1"/>
    </row>
    <row r="17755">
      <c r="I17755" s="1"/>
      <c r="J17755" s="1"/>
      <c r="K17755" s="1"/>
      <c r="AA17755" s="1"/>
      <c r="AB17755" s="1"/>
      <c r="AC17755" s="1"/>
      <c r="AJ17755" s="1"/>
      <c r="AK17755" s="1"/>
      <c r="AL17755" s="1"/>
    </row>
    <row r="17756">
      <c r="I17756" s="1"/>
      <c r="J17756" s="1"/>
      <c r="K17756" s="1"/>
      <c r="AA17756" s="1"/>
      <c r="AB17756" s="1"/>
      <c r="AC17756" s="1"/>
      <c r="AJ17756" s="1"/>
      <c r="AK17756" s="1"/>
      <c r="AL17756" s="1"/>
    </row>
    <row r="17757">
      <c r="I17757" s="1"/>
      <c r="J17757" s="1"/>
      <c r="K17757" s="1"/>
      <c r="AA17757" s="1"/>
      <c r="AB17757" s="1"/>
      <c r="AC17757" s="1"/>
      <c r="AJ17757" s="1"/>
      <c r="AK17757" s="1"/>
      <c r="AL17757" s="1"/>
    </row>
    <row r="17758">
      <c r="I17758" s="1"/>
      <c r="J17758" s="1"/>
      <c r="K17758" s="1"/>
      <c r="AA17758" s="1"/>
      <c r="AB17758" s="1"/>
      <c r="AC17758" s="1"/>
      <c r="AJ17758" s="1"/>
      <c r="AK17758" s="1"/>
      <c r="AL17758" s="1"/>
    </row>
    <row r="17759">
      <c r="I17759" s="1"/>
      <c r="J17759" s="1"/>
      <c r="K17759" s="1"/>
      <c r="AA17759" s="1"/>
      <c r="AB17759" s="1"/>
      <c r="AC17759" s="1"/>
      <c r="AJ17759" s="1"/>
      <c r="AK17759" s="1"/>
      <c r="AL17759" s="1"/>
    </row>
    <row r="17760">
      <c r="I17760" s="1"/>
      <c r="J17760" s="1"/>
      <c r="K17760" s="1"/>
      <c r="AA17760" s="1"/>
      <c r="AB17760" s="1"/>
      <c r="AC17760" s="1"/>
      <c r="AJ17760" s="1"/>
      <c r="AK17760" s="1"/>
      <c r="AL17760" s="1"/>
    </row>
    <row r="17761">
      <c r="I17761" s="1"/>
      <c r="J17761" s="1"/>
      <c r="K17761" s="1"/>
      <c r="AA17761" s="1"/>
      <c r="AB17761" s="1"/>
      <c r="AC17761" s="1"/>
      <c r="AJ17761" s="1"/>
      <c r="AK17761" s="1"/>
      <c r="AL17761" s="1"/>
    </row>
    <row r="17762">
      <c r="I17762" s="1"/>
      <c r="J17762" s="1"/>
      <c r="K17762" s="1"/>
      <c r="AA17762" s="1"/>
      <c r="AB17762" s="1"/>
      <c r="AC17762" s="1"/>
      <c r="AJ17762" s="1"/>
      <c r="AK17762" s="1"/>
      <c r="AL17762" s="1"/>
    </row>
    <row r="17763">
      <c r="I17763" s="1"/>
      <c r="J17763" s="1"/>
      <c r="K17763" s="1"/>
      <c r="AA17763" s="1"/>
      <c r="AB17763" s="1"/>
      <c r="AC17763" s="1"/>
      <c r="AJ17763" s="1"/>
      <c r="AK17763" s="1"/>
      <c r="AL17763" s="1"/>
    </row>
    <row r="17764">
      <c r="I17764" s="1"/>
      <c r="J17764" s="1"/>
      <c r="K17764" s="1"/>
      <c r="AA17764" s="1"/>
      <c r="AB17764" s="1"/>
      <c r="AC17764" s="1"/>
      <c r="AJ17764" s="1"/>
      <c r="AK17764" s="1"/>
      <c r="AL17764" s="1"/>
    </row>
    <row r="17765">
      <c r="I17765" s="1"/>
      <c r="J17765" s="1"/>
      <c r="K17765" s="1"/>
      <c r="AA17765" s="1"/>
      <c r="AB17765" s="1"/>
      <c r="AC17765" s="1"/>
      <c r="AJ17765" s="1"/>
      <c r="AK17765" s="1"/>
      <c r="AL17765" s="1"/>
    </row>
    <row r="17766">
      <c r="I17766" s="1"/>
      <c r="J17766" s="1"/>
      <c r="K17766" s="1"/>
      <c r="AA17766" s="1"/>
      <c r="AB17766" s="1"/>
      <c r="AC17766" s="1"/>
      <c r="AJ17766" s="1"/>
      <c r="AK17766" s="1"/>
      <c r="AL17766" s="1"/>
    </row>
    <row r="17767">
      <c r="I17767" s="1"/>
      <c r="J17767" s="1"/>
      <c r="K17767" s="1"/>
      <c r="AA17767" s="1"/>
      <c r="AB17767" s="1"/>
      <c r="AC17767" s="1"/>
      <c r="AJ17767" s="1"/>
      <c r="AK17767" s="1"/>
      <c r="AL17767" s="1"/>
    </row>
    <row r="17768">
      <c r="I17768" s="1"/>
      <c r="J17768" s="1"/>
      <c r="K17768" s="1"/>
      <c r="AA17768" s="1"/>
      <c r="AB17768" s="1"/>
      <c r="AC17768" s="1"/>
      <c r="AJ17768" s="1"/>
      <c r="AK17768" s="1"/>
      <c r="AL17768" s="1"/>
    </row>
    <row r="17769">
      <c r="I17769" s="1"/>
      <c r="J17769" s="1"/>
      <c r="K17769" s="1"/>
      <c r="AA17769" s="1"/>
      <c r="AB17769" s="1"/>
      <c r="AC17769" s="1"/>
      <c r="AJ17769" s="1"/>
      <c r="AK17769" s="1"/>
      <c r="AL17769" s="1"/>
    </row>
    <row r="17770">
      <c r="I17770" s="1"/>
      <c r="J17770" s="1"/>
      <c r="K17770" s="1"/>
      <c r="AA17770" s="1"/>
      <c r="AB17770" s="1"/>
      <c r="AC17770" s="1"/>
      <c r="AJ17770" s="1"/>
      <c r="AK17770" s="1"/>
      <c r="AL17770" s="1"/>
    </row>
    <row r="17771">
      <c r="I17771" s="1"/>
      <c r="J17771" s="1"/>
      <c r="K17771" s="1"/>
      <c r="AA17771" s="1"/>
      <c r="AB17771" s="1"/>
      <c r="AC17771" s="1"/>
      <c r="AJ17771" s="1"/>
      <c r="AK17771" s="1"/>
      <c r="AL17771" s="1"/>
    </row>
    <row r="17772">
      <c r="I17772" s="1"/>
      <c r="J17772" s="1"/>
      <c r="K17772" s="1"/>
      <c r="AA17772" s="1"/>
      <c r="AB17772" s="1"/>
      <c r="AC17772" s="1"/>
      <c r="AJ17772" s="1"/>
      <c r="AK17772" s="1"/>
      <c r="AL17772" s="1"/>
    </row>
    <row r="17773">
      <c r="I17773" s="1"/>
      <c r="J17773" s="1"/>
      <c r="K17773" s="1"/>
      <c r="AA17773" s="1"/>
      <c r="AB17773" s="1"/>
      <c r="AC17773" s="1"/>
      <c r="AJ17773" s="1"/>
      <c r="AK17773" s="1"/>
      <c r="AL17773" s="1"/>
    </row>
    <row r="17774">
      <c r="I17774" s="1"/>
      <c r="J17774" s="1"/>
      <c r="K17774" s="1"/>
      <c r="AA17774" s="1"/>
      <c r="AB17774" s="1"/>
      <c r="AC17774" s="1"/>
      <c r="AJ17774" s="1"/>
      <c r="AK17774" s="1"/>
      <c r="AL17774" s="1"/>
    </row>
    <row r="17775">
      <c r="I17775" s="1"/>
      <c r="J17775" s="1"/>
      <c r="K17775" s="1"/>
      <c r="AA17775" s="1"/>
      <c r="AB17775" s="1"/>
      <c r="AC17775" s="1"/>
      <c r="AJ17775" s="1"/>
      <c r="AK17775" s="1"/>
      <c r="AL17775" s="1"/>
    </row>
    <row r="17776">
      <c r="I17776" s="1"/>
      <c r="J17776" s="1"/>
      <c r="K17776" s="1"/>
      <c r="AA17776" s="1"/>
      <c r="AB17776" s="1"/>
      <c r="AC17776" s="1"/>
      <c r="AJ17776" s="1"/>
      <c r="AK17776" s="1"/>
      <c r="AL17776" s="1"/>
    </row>
    <row r="17777">
      <c r="I17777" s="1"/>
      <c r="J17777" s="1"/>
      <c r="K17777" s="1"/>
      <c r="AA17777" s="1"/>
      <c r="AB17777" s="1"/>
      <c r="AC17777" s="1"/>
      <c r="AJ17777" s="1"/>
      <c r="AK17777" s="1"/>
      <c r="AL17777" s="1"/>
    </row>
    <row r="17778">
      <c r="I17778" s="1"/>
      <c r="J17778" s="1"/>
      <c r="K17778" s="1"/>
      <c r="AA17778" s="1"/>
      <c r="AB17778" s="1"/>
      <c r="AC17778" s="1"/>
      <c r="AJ17778" s="1"/>
      <c r="AK17778" s="1"/>
      <c r="AL17778" s="1"/>
    </row>
    <row r="17779">
      <c r="I17779" s="1"/>
      <c r="J17779" s="1"/>
      <c r="K17779" s="1"/>
      <c r="AA17779" s="1"/>
      <c r="AB17779" s="1"/>
      <c r="AC17779" s="1"/>
      <c r="AJ17779" s="1"/>
      <c r="AK17779" s="1"/>
      <c r="AL17779" s="1"/>
    </row>
    <row r="17780">
      <c r="I17780" s="1"/>
      <c r="J17780" s="1"/>
      <c r="K17780" s="1"/>
      <c r="AA17780" s="1"/>
      <c r="AB17780" s="1"/>
      <c r="AC17780" s="1"/>
      <c r="AJ17780" s="1"/>
      <c r="AK17780" s="1"/>
      <c r="AL17780" s="1"/>
    </row>
    <row r="17781">
      <c r="I17781" s="1"/>
      <c r="J17781" s="1"/>
      <c r="K17781" s="1"/>
      <c r="AA17781" s="1"/>
      <c r="AB17781" s="1"/>
      <c r="AC17781" s="1"/>
      <c r="AJ17781" s="1"/>
      <c r="AK17781" s="1"/>
      <c r="AL17781" s="1"/>
    </row>
    <row r="17782">
      <c r="I17782" s="1"/>
      <c r="J17782" s="1"/>
      <c r="K17782" s="1"/>
      <c r="AA17782" s="1"/>
      <c r="AB17782" s="1"/>
      <c r="AC17782" s="1"/>
      <c r="AJ17782" s="1"/>
      <c r="AK17782" s="1"/>
      <c r="AL17782" s="1"/>
    </row>
    <row r="17783">
      <c r="I17783" s="1"/>
      <c r="J17783" s="1"/>
      <c r="K17783" s="1"/>
      <c r="AA17783" s="1"/>
      <c r="AB17783" s="1"/>
      <c r="AC17783" s="1"/>
      <c r="AJ17783" s="1"/>
      <c r="AK17783" s="1"/>
      <c r="AL17783" s="1"/>
    </row>
    <row r="17784">
      <c r="I17784" s="1"/>
      <c r="J17784" s="1"/>
      <c r="K17784" s="1"/>
      <c r="AA17784" s="1"/>
      <c r="AB17784" s="1"/>
      <c r="AC17784" s="1"/>
      <c r="AJ17784" s="1"/>
      <c r="AK17784" s="1"/>
      <c r="AL17784" s="1"/>
    </row>
    <row r="17785">
      <c r="I17785" s="1"/>
      <c r="J17785" s="1"/>
      <c r="K17785" s="1"/>
      <c r="AA17785" s="1"/>
      <c r="AB17785" s="1"/>
      <c r="AC17785" s="1"/>
      <c r="AJ17785" s="1"/>
      <c r="AK17785" s="1"/>
      <c r="AL17785" s="1"/>
    </row>
    <row r="17786">
      <c r="I17786" s="1"/>
      <c r="J17786" s="1"/>
      <c r="K17786" s="1"/>
      <c r="AA17786" s="1"/>
      <c r="AB17786" s="1"/>
      <c r="AC17786" s="1"/>
      <c r="AJ17786" s="1"/>
      <c r="AK17786" s="1"/>
      <c r="AL17786" s="1"/>
    </row>
    <row r="17787">
      <c r="I17787" s="1"/>
      <c r="J17787" s="1"/>
      <c r="K17787" s="1"/>
      <c r="AA17787" s="1"/>
      <c r="AB17787" s="1"/>
      <c r="AC17787" s="1"/>
      <c r="AJ17787" s="1"/>
      <c r="AK17787" s="1"/>
      <c r="AL17787" s="1"/>
    </row>
    <row r="17788">
      <c r="I17788" s="1"/>
      <c r="J17788" s="1"/>
      <c r="K17788" s="1"/>
      <c r="AA17788" s="1"/>
      <c r="AB17788" s="1"/>
      <c r="AC17788" s="1"/>
      <c r="AJ17788" s="1"/>
      <c r="AK17788" s="1"/>
      <c r="AL17788" s="1"/>
    </row>
    <row r="17789">
      <c r="I17789" s="1"/>
      <c r="J17789" s="1"/>
      <c r="K17789" s="1"/>
      <c r="AA17789" s="1"/>
      <c r="AB17789" s="1"/>
      <c r="AC17789" s="1"/>
      <c r="AJ17789" s="1"/>
      <c r="AK17789" s="1"/>
      <c r="AL17789" s="1"/>
    </row>
    <row r="17790">
      <c r="I17790" s="1"/>
      <c r="J17790" s="1"/>
      <c r="K17790" s="1"/>
      <c r="AA17790" s="1"/>
      <c r="AB17790" s="1"/>
      <c r="AC17790" s="1"/>
      <c r="AJ17790" s="1"/>
      <c r="AK17790" s="1"/>
      <c r="AL17790" s="1"/>
    </row>
    <row r="17791">
      <c r="I17791" s="1"/>
      <c r="J17791" s="1"/>
      <c r="K17791" s="1"/>
      <c r="AA17791" s="1"/>
      <c r="AB17791" s="1"/>
      <c r="AC17791" s="1"/>
      <c r="AJ17791" s="1"/>
      <c r="AK17791" s="1"/>
      <c r="AL17791" s="1"/>
    </row>
    <row r="17792">
      <c r="I17792" s="1"/>
      <c r="J17792" s="1"/>
      <c r="K17792" s="1"/>
      <c r="AA17792" s="1"/>
      <c r="AB17792" s="1"/>
      <c r="AC17792" s="1"/>
      <c r="AJ17792" s="1"/>
      <c r="AK17792" s="1"/>
      <c r="AL17792" s="1"/>
    </row>
    <row r="17793">
      <c r="I17793" s="1"/>
      <c r="J17793" s="1"/>
      <c r="K17793" s="1"/>
      <c r="AA17793" s="1"/>
      <c r="AB17793" s="1"/>
      <c r="AC17793" s="1"/>
      <c r="AJ17793" s="1"/>
      <c r="AK17793" s="1"/>
      <c r="AL17793" s="1"/>
    </row>
    <row r="17794">
      <c r="I17794" s="1"/>
      <c r="J17794" s="1"/>
      <c r="K17794" s="1"/>
      <c r="AA17794" s="1"/>
      <c r="AB17794" s="1"/>
      <c r="AC17794" s="1"/>
      <c r="AJ17794" s="1"/>
      <c r="AK17794" s="1"/>
      <c r="AL17794" s="1"/>
    </row>
    <row r="17795">
      <c r="I17795" s="1"/>
      <c r="J17795" s="1"/>
      <c r="K17795" s="1"/>
      <c r="AA17795" s="1"/>
      <c r="AB17795" s="1"/>
      <c r="AC17795" s="1"/>
      <c r="AJ17795" s="1"/>
      <c r="AK17795" s="1"/>
      <c r="AL17795" s="1"/>
    </row>
    <row r="17796">
      <c r="I17796" s="1"/>
      <c r="J17796" s="1"/>
      <c r="K17796" s="1"/>
      <c r="AA17796" s="1"/>
      <c r="AB17796" s="1"/>
      <c r="AC17796" s="1"/>
      <c r="AJ17796" s="1"/>
      <c r="AK17796" s="1"/>
      <c r="AL17796" s="1"/>
    </row>
    <row r="17797">
      <c r="I17797" s="1"/>
      <c r="J17797" s="1"/>
      <c r="K17797" s="1"/>
      <c r="AA17797" s="1"/>
      <c r="AB17797" s="1"/>
      <c r="AC17797" s="1"/>
      <c r="AJ17797" s="1"/>
      <c r="AK17797" s="1"/>
      <c r="AL17797" s="1"/>
    </row>
    <row r="17798">
      <c r="I17798" s="1"/>
      <c r="J17798" s="1"/>
      <c r="K17798" s="1"/>
      <c r="AA17798" s="1"/>
      <c r="AB17798" s="1"/>
      <c r="AC17798" s="1"/>
      <c r="AJ17798" s="1"/>
      <c r="AK17798" s="1"/>
      <c r="AL17798" s="1"/>
    </row>
    <row r="17799">
      <c r="I17799" s="1"/>
      <c r="J17799" s="1"/>
      <c r="K17799" s="1"/>
      <c r="AA17799" s="1"/>
      <c r="AB17799" s="1"/>
      <c r="AC17799" s="1"/>
      <c r="AJ17799" s="1"/>
      <c r="AK17799" s="1"/>
      <c r="AL17799" s="1"/>
    </row>
    <row r="17800">
      <c r="I17800" s="1"/>
      <c r="J17800" s="1"/>
      <c r="K17800" s="1"/>
      <c r="AA17800" s="1"/>
      <c r="AB17800" s="1"/>
      <c r="AC17800" s="1"/>
      <c r="AJ17800" s="1"/>
      <c r="AK17800" s="1"/>
      <c r="AL17800" s="1"/>
    </row>
    <row r="17801">
      <c r="I17801" s="1"/>
      <c r="J17801" s="1"/>
      <c r="K17801" s="1"/>
      <c r="AA17801" s="1"/>
      <c r="AB17801" s="1"/>
      <c r="AC17801" s="1"/>
      <c r="AJ17801" s="1"/>
      <c r="AK17801" s="1"/>
      <c r="AL17801" s="1"/>
    </row>
    <row r="17802">
      <c r="I17802" s="1"/>
      <c r="J17802" s="1"/>
      <c r="K17802" s="1"/>
      <c r="AA17802" s="1"/>
      <c r="AB17802" s="1"/>
      <c r="AC17802" s="1"/>
      <c r="AJ17802" s="1"/>
      <c r="AK17802" s="1"/>
      <c r="AL17802" s="1"/>
    </row>
    <row r="17803">
      <c r="I17803" s="1"/>
      <c r="J17803" s="1"/>
      <c r="K17803" s="1"/>
      <c r="AA17803" s="1"/>
      <c r="AB17803" s="1"/>
      <c r="AC17803" s="1"/>
      <c r="AJ17803" s="1"/>
      <c r="AK17803" s="1"/>
      <c r="AL17803" s="1"/>
    </row>
    <row r="17804">
      <c r="I17804" s="1"/>
      <c r="J17804" s="1"/>
      <c r="K17804" s="1"/>
      <c r="AA17804" s="1"/>
      <c r="AB17804" s="1"/>
      <c r="AC17804" s="1"/>
      <c r="AJ17804" s="1"/>
      <c r="AK17804" s="1"/>
      <c r="AL17804" s="1"/>
    </row>
    <row r="17805">
      <c r="I17805" s="1"/>
      <c r="J17805" s="1"/>
      <c r="K17805" s="1"/>
      <c r="AA17805" s="1"/>
      <c r="AB17805" s="1"/>
      <c r="AC17805" s="1"/>
      <c r="AJ17805" s="1"/>
      <c r="AK17805" s="1"/>
      <c r="AL17805" s="1"/>
    </row>
    <row r="17806">
      <c r="I17806" s="1"/>
      <c r="J17806" s="1"/>
      <c r="K17806" s="1"/>
      <c r="AA17806" s="1"/>
      <c r="AB17806" s="1"/>
      <c r="AC17806" s="1"/>
      <c r="AJ17806" s="1"/>
      <c r="AK17806" s="1"/>
      <c r="AL17806" s="1"/>
    </row>
    <row r="17807">
      <c r="I17807" s="1"/>
      <c r="J17807" s="1"/>
      <c r="K17807" s="1"/>
      <c r="AA17807" s="1"/>
      <c r="AB17807" s="1"/>
      <c r="AC17807" s="1"/>
      <c r="AJ17807" s="1"/>
      <c r="AK17807" s="1"/>
      <c r="AL17807" s="1"/>
    </row>
    <row r="17808">
      <c r="I17808" s="1"/>
      <c r="J17808" s="1"/>
      <c r="K17808" s="1"/>
      <c r="AA17808" s="1"/>
      <c r="AB17808" s="1"/>
      <c r="AC17808" s="1"/>
      <c r="AJ17808" s="1"/>
      <c r="AK17808" s="1"/>
      <c r="AL17808" s="1"/>
    </row>
    <row r="17809">
      <c r="I17809" s="1"/>
      <c r="J17809" s="1"/>
      <c r="K17809" s="1"/>
      <c r="AA17809" s="1"/>
      <c r="AB17809" s="1"/>
      <c r="AC17809" s="1"/>
      <c r="AJ17809" s="1"/>
      <c r="AK17809" s="1"/>
      <c r="AL17809" s="1"/>
    </row>
    <row r="17810">
      <c r="I17810" s="1"/>
      <c r="J17810" s="1"/>
      <c r="K17810" s="1"/>
      <c r="AA17810" s="1"/>
      <c r="AB17810" s="1"/>
      <c r="AC17810" s="1"/>
      <c r="AJ17810" s="1"/>
      <c r="AK17810" s="1"/>
      <c r="AL17810" s="1"/>
    </row>
    <row r="17811">
      <c r="I17811" s="1"/>
      <c r="J17811" s="1"/>
      <c r="K17811" s="1"/>
      <c r="AA17811" s="1"/>
      <c r="AB17811" s="1"/>
      <c r="AC17811" s="1"/>
      <c r="AJ17811" s="1"/>
      <c r="AK17811" s="1"/>
      <c r="AL17811" s="1"/>
    </row>
    <row r="17812">
      <c r="I17812" s="1"/>
      <c r="J17812" s="1"/>
      <c r="K17812" s="1"/>
      <c r="AA17812" s="1"/>
      <c r="AB17812" s="1"/>
      <c r="AC17812" s="1"/>
      <c r="AJ17812" s="1"/>
      <c r="AK17812" s="1"/>
      <c r="AL17812" s="1"/>
    </row>
    <row r="17813">
      <c r="I17813" s="1"/>
      <c r="J17813" s="1"/>
      <c r="K17813" s="1"/>
      <c r="AA17813" s="1"/>
      <c r="AB17813" s="1"/>
      <c r="AC17813" s="1"/>
      <c r="AJ17813" s="1"/>
      <c r="AK17813" s="1"/>
      <c r="AL17813" s="1"/>
    </row>
    <row r="17814">
      <c r="I17814" s="1"/>
      <c r="J17814" s="1"/>
      <c r="K17814" s="1"/>
      <c r="AA17814" s="1"/>
      <c r="AB17814" s="1"/>
      <c r="AC17814" s="1"/>
      <c r="AJ17814" s="1"/>
      <c r="AK17814" s="1"/>
      <c r="AL17814" s="1"/>
    </row>
    <row r="17815">
      <c r="I17815" s="1"/>
      <c r="J17815" s="1"/>
      <c r="K17815" s="1"/>
      <c r="AA17815" s="1"/>
      <c r="AB17815" s="1"/>
      <c r="AC17815" s="1"/>
      <c r="AJ17815" s="1"/>
      <c r="AK17815" s="1"/>
      <c r="AL17815" s="1"/>
    </row>
    <row r="17816">
      <c r="I17816" s="1"/>
      <c r="J17816" s="1"/>
      <c r="K17816" s="1"/>
      <c r="AA17816" s="1"/>
      <c r="AB17816" s="1"/>
      <c r="AC17816" s="1"/>
      <c r="AJ17816" s="1"/>
      <c r="AK17816" s="1"/>
      <c r="AL17816" s="1"/>
    </row>
    <row r="17817">
      <c r="I17817" s="1"/>
      <c r="J17817" s="1"/>
      <c r="K17817" s="1"/>
      <c r="AA17817" s="1"/>
      <c r="AB17817" s="1"/>
      <c r="AC17817" s="1"/>
      <c r="AJ17817" s="1"/>
      <c r="AK17817" s="1"/>
      <c r="AL17817" s="1"/>
    </row>
    <row r="17818">
      <c r="I17818" s="1"/>
      <c r="J17818" s="1"/>
      <c r="K17818" s="1"/>
      <c r="AA17818" s="1"/>
      <c r="AB17818" s="1"/>
      <c r="AC17818" s="1"/>
      <c r="AJ17818" s="1"/>
      <c r="AK17818" s="1"/>
      <c r="AL17818" s="1"/>
    </row>
    <row r="17819">
      <c r="I17819" s="1"/>
      <c r="J17819" s="1"/>
      <c r="K17819" s="1"/>
      <c r="AA17819" s="1"/>
      <c r="AB17819" s="1"/>
      <c r="AC17819" s="1"/>
      <c r="AJ17819" s="1"/>
      <c r="AK17819" s="1"/>
      <c r="AL17819" s="1"/>
    </row>
    <row r="17820">
      <c r="I17820" s="1"/>
      <c r="J17820" s="1"/>
      <c r="K17820" s="1"/>
      <c r="AA17820" s="1"/>
      <c r="AB17820" s="1"/>
      <c r="AC17820" s="1"/>
      <c r="AJ17820" s="1"/>
      <c r="AK17820" s="1"/>
      <c r="AL17820" s="1"/>
    </row>
    <row r="17821">
      <c r="I17821" s="1"/>
      <c r="J17821" s="1"/>
      <c r="K17821" s="1"/>
      <c r="AA17821" s="1"/>
      <c r="AB17821" s="1"/>
      <c r="AC17821" s="1"/>
      <c r="AJ17821" s="1"/>
      <c r="AK17821" s="1"/>
      <c r="AL17821" s="1"/>
    </row>
    <row r="17822">
      <c r="I17822" s="1"/>
      <c r="J17822" s="1"/>
      <c r="K17822" s="1"/>
      <c r="AA17822" s="1"/>
      <c r="AB17822" s="1"/>
      <c r="AC17822" s="1"/>
      <c r="AJ17822" s="1"/>
      <c r="AK17822" s="1"/>
      <c r="AL17822" s="1"/>
    </row>
    <row r="17823">
      <c r="I17823" s="1"/>
      <c r="J17823" s="1"/>
      <c r="K17823" s="1"/>
      <c r="AA17823" s="1"/>
      <c r="AB17823" s="1"/>
      <c r="AC17823" s="1"/>
      <c r="AJ17823" s="1"/>
      <c r="AK17823" s="1"/>
      <c r="AL17823" s="1"/>
    </row>
    <row r="17824">
      <c r="I17824" s="1"/>
      <c r="J17824" s="1"/>
      <c r="K17824" s="1"/>
      <c r="AA17824" s="1"/>
      <c r="AB17824" s="1"/>
      <c r="AC17824" s="1"/>
      <c r="AJ17824" s="1"/>
      <c r="AK17824" s="1"/>
      <c r="AL17824" s="1"/>
    </row>
    <row r="17825">
      <c r="I17825" s="1"/>
      <c r="J17825" s="1"/>
      <c r="K17825" s="1"/>
      <c r="AA17825" s="1"/>
      <c r="AB17825" s="1"/>
      <c r="AC17825" s="1"/>
      <c r="AJ17825" s="1"/>
      <c r="AK17825" s="1"/>
      <c r="AL17825" s="1"/>
    </row>
    <row r="17826">
      <c r="I17826" s="1"/>
      <c r="J17826" s="1"/>
      <c r="K17826" s="1"/>
      <c r="AA17826" s="1"/>
      <c r="AB17826" s="1"/>
      <c r="AC17826" s="1"/>
      <c r="AJ17826" s="1"/>
      <c r="AK17826" s="1"/>
      <c r="AL17826" s="1"/>
    </row>
    <row r="17827">
      <c r="I17827" s="1"/>
      <c r="J17827" s="1"/>
      <c r="K17827" s="1"/>
      <c r="AA17827" s="1"/>
      <c r="AB17827" s="1"/>
      <c r="AC17827" s="1"/>
      <c r="AJ17827" s="1"/>
      <c r="AK17827" s="1"/>
      <c r="AL17827" s="1"/>
    </row>
    <row r="17828">
      <c r="I17828" s="1"/>
      <c r="J17828" s="1"/>
      <c r="K17828" s="1"/>
      <c r="AA17828" s="1"/>
      <c r="AB17828" s="1"/>
      <c r="AC17828" s="1"/>
      <c r="AJ17828" s="1"/>
      <c r="AK17828" s="1"/>
      <c r="AL17828" s="1"/>
    </row>
    <row r="17829">
      <c r="I17829" s="1"/>
      <c r="J17829" s="1"/>
      <c r="K17829" s="1"/>
      <c r="AA17829" s="1"/>
      <c r="AB17829" s="1"/>
      <c r="AC17829" s="1"/>
      <c r="AJ17829" s="1"/>
      <c r="AK17829" s="1"/>
      <c r="AL17829" s="1"/>
    </row>
    <row r="17830">
      <c r="I17830" s="1"/>
      <c r="J17830" s="1"/>
      <c r="K17830" s="1"/>
      <c r="AA17830" s="1"/>
      <c r="AB17830" s="1"/>
      <c r="AC17830" s="1"/>
      <c r="AJ17830" s="1"/>
      <c r="AK17830" s="1"/>
      <c r="AL17830" s="1"/>
    </row>
    <row r="17831">
      <c r="I17831" s="1"/>
      <c r="J17831" s="1"/>
      <c r="K17831" s="1"/>
      <c r="AA17831" s="1"/>
      <c r="AB17831" s="1"/>
      <c r="AC17831" s="1"/>
      <c r="AJ17831" s="1"/>
      <c r="AK17831" s="1"/>
      <c r="AL17831" s="1"/>
    </row>
    <row r="17832">
      <c r="I17832" s="1"/>
      <c r="J17832" s="1"/>
      <c r="K17832" s="1"/>
      <c r="AA17832" s="1"/>
      <c r="AB17832" s="1"/>
      <c r="AC17832" s="1"/>
      <c r="AJ17832" s="1"/>
      <c r="AK17832" s="1"/>
      <c r="AL17832" s="1"/>
    </row>
    <row r="17833">
      <c r="I17833" s="1"/>
      <c r="J17833" s="1"/>
      <c r="K17833" s="1"/>
      <c r="AA17833" s="1"/>
      <c r="AB17833" s="1"/>
      <c r="AC17833" s="1"/>
      <c r="AJ17833" s="1"/>
      <c r="AK17833" s="1"/>
      <c r="AL17833" s="1"/>
    </row>
    <row r="17834">
      <c r="I17834" s="1"/>
      <c r="J17834" s="1"/>
      <c r="K17834" s="1"/>
      <c r="AA17834" s="1"/>
      <c r="AB17834" s="1"/>
      <c r="AC17834" s="1"/>
      <c r="AJ17834" s="1"/>
      <c r="AK17834" s="1"/>
      <c r="AL17834" s="1"/>
    </row>
    <row r="17835">
      <c r="I17835" s="1"/>
      <c r="J17835" s="1"/>
      <c r="K17835" s="1"/>
      <c r="AA17835" s="1"/>
      <c r="AB17835" s="1"/>
      <c r="AC17835" s="1"/>
      <c r="AJ17835" s="1"/>
      <c r="AK17835" s="1"/>
      <c r="AL17835" s="1"/>
    </row>
    <row r="17836">
      <c r="I17836" s="1"/>
      <c r="J17836" s="1"/>
      <c r="K17836" s="1"/>
      <c r="AA17836" s="1"/>
      <c r="AB17836" s="1"/>
      <c r="AC17836" s="1"/>
      <c r="AJ17836" s="1"/>
      <c r="AK17836" s="1"/>
      <c r="AL17836" s="1"/>
    </row>
    <row r="17837">
      <c r="I17837" s="1"/>
      <c r="J17837" s="1"/>
      <c r="K17837" s="1"/>
      <c r="AA17837" s="1"/>
      <c r="AB17837" s="1"/>
      <c r="AC17837" s="1"/>
      <c r="AJ17837" s="1"/>
      <c r="AK17837" s="1"/>
      <c r="AL17837" s="1"/>
    </row>
    <row r="17838">
      <c r="I17838" s="1"/>
      <c r="J17838" s="1"/>
      <c r="K17838" s="1"/>
      <c r="AA17838" s="1"/>
      <c r="AB17838" s="1"/>
      <c r="AC17838" s="1"/>
      <c r="AJ17838" s="1"/>
      <c r="AK17838" s="1"/>
      <c r="AL17838" s="1"/>
    </row>
    <row r="17839">
      <c r="I17839" s="1"/>
      <c r="J17839" s="1"/>
      <c r="K17839" s="1"/>
      <c r="AA17839" s="1"/>
      <c r="AB17839" s="1"/>
      <c r="AC17839" s="1"/>
      <c r="AJ17839" s="1"/>
      <c r="AK17839" s="1"/>
      <c r="AL17839" s="1"/>
    </row>
    <row r="17840">
      <c r="I17840" s="1"/>
      <c r="J17840" s="1"/>
      <c r="K17840" s="1"/>
      <c r="AA17840" s="1"/>
      <c r="AB17840" s="1"/>
      <c r="AC17840" s="1"/>
      <c r="AJ17840" s="1"/>
      <c r="AK17840" s="1"/>
      <c r="AL17840" s="1"/>
    </row>
    <row r="17841">
      <c r="I17841" s="1"/>
      <c r="J17841" s="1"/>
      <c r="K17841" s="1"/>
      <c r="AA17841" s="1"/>
      <c r="AB17841" s="1"/>
      <c r="AC17841" s="1"/>
      <c r="AJ17841" s="1"/>
      <c r="AK17841" s="1"/>
      <c r="AL17841" s="1"/>
    </row>
    <row r="17842">
      <c r="I17842" s="1"/>
      <c r="J17842" s="1"/>
      <c r="K17842" s="1"/>
      <c r="AA17842" s="1"/>
      <c r="AB17842" s="1"/>
      <c r="AC17842" s="1"/>
      <c r="AJ17842" s="1"/>
      <c r="AK17842" s="1"/>
      <c r="AL17842" s="1"/>
    </row>
    <row r="17843">
      <c r="I17843" s="1"/>
      <c r="J17843" s="1"/>
      <c r="K17843" s="1"/>
      <c r="AA17843" s="1"/>
      <c r="AB17843" s="1"/>
      <c r="AC17843" s="1"/>
      <c r="AJ17843" s="1"/>
      <c r="AK17843" s="1"/>
      <c r="AL17843" s="1"/>
    </row>
    <row r="17844">
      <c r="I17844" s="1"/>
      <c r="J17844" s="1"/>
      <c r="K17844" s="1"/>
      <c r="AA17844" s="1"/>
      <c r="AB17844" s="1"/>
      <c r="AC17844" s="1"/>
      <c r="AJ17844" s="1"/>
      <c r="AK17844" s="1"/>
      <c r="AL17844" s="1"/>
    </row>
    <row r="17845">
      <c r="I17845" s="1"/>
      <c r="J17845" s="1"/>
      <c r="K17845" s="1"/>
      <c r="AA17845" s="1"/>
      <c r="AB17845" s="1"/>
      <c r="AC17845" s="1"/>
      <c r="AJ17845" s="1"/>
      <c r="AK17845" s="1"/>
      <c r="AL17845" s="1"/>
    </row>
    <row r="17846">
      <c r="I17846" s="1"/>
      <c r="J17846" s="1"/>
      <c r="K17846" s="1"/>
      <c r="AA17846" s="1"/>
      <c r="AB17846" s="1"/>
      <c r="AC17846" s="1"/>
      <c r="AJ17846" s="1"/>
      <c r="AK17846" s="1"/>
      <c r="AL17846" s="1"/>
    </row>
    <row r="17847">
      <c r="I17847" s="1"/>
      <c r="J17847" s="1"/>
      <c r="K17847" s="1"/>
      <c r="AA17847" s="1"/>
      <c r="AB17847" s="1"/>
      <c r="AC17847" s="1"/>
      <c r="AJ17847" s="1"/>
      <c r="AK17847" s="1"/>
      <c r="AL17847" s="1"/>
    </row>
    <row r="17848">
      <c r="I17848" s="1"/>
      <c r="J17848" s="1"/>
      <c r="K17848" s="1"/>
      <c r="AA17848" s="1"/>
      <c r="AB17848" s="1"/>
      <c r="AC17848" s="1"/>
      <c r="AJ17848" s="1"/>
      <c r="AK17848" s="1"/>
      <c r="AL17848" s="1"/>
    </row>
    <row r="17849">
      <c r="I17849" s="1"/>
      <c r="J17849" s="1"/>
      <c r="K17849" s="1"/>
      <c r="AA17849" s="1"/>
      <c r="AB17849" s="1"/>
      <c r="AC17849" s="1"/>
      <c r="AJ17849" s="1"/>
      <c r="AK17849" s="1"/>
      <c r="AL17849" s="1"/>
    </row>
    <row r="17850">
      <c r="I17850" s="1"/>
      <c r="J17850" s="1"/>
      <c r="K17850" s="1"/>
      <c r="AA17850" s="1"/>
      <c r="AB17850" s="1"/>
      <c r="AC17850" s="1"/>
      <c r="AJ17850" s="1"/>
      <c r="AK17850" s="1"/>
      <c r="AL17850" s="1"/>
    </row>
    <row r="17851">
      <c r="I17851" s="1"/>
      <c r="J17851" s="1"/>
      <c r="K17851" s="1"/>
      <c r="AA17851" s="1"/>
      <c r="AB17851" s="1"/>
      <c r="AC17851" s="1"/>
      <c r="AJ17851" s="1"/>
      <c r="AK17851" s="1"/>
      <c r="AL17851" s="1"/>
    </row>
    <row r="17852">
      <c r="I17852" s="1"/>
      <c r="J17852" s="1"/>
      <c r="K17852" s="1"/>
      <c r="AA17852" s="1"/>
      <c r="AB17852" s="1"/>
      <c r="AC17852" s="1"/>
      <c r="AJ17852" s="1"/>
      <c r="AK17852" s="1"/>
      <c r="AL17852" s="1"/>
    </row>
    <row r="17853">
      <c r="I17853" s="1"/>
      <c r="J17853" s="1"/>
      <c r="K17853" s="1"/>
      <c r="AA17853" s="1"/>
      <c r="AB17853" s="1"/>
      <c r="AC17853" s="1"/>
      <c r="AJ17853" s="1"/>
      <c r="AK17853" s="1"/>
      <c r="AL17853" s="1"/>
    </row>
    <row r="17854">
      <c r="I17854" s="1"/>
      <c r="J17854" s="1"/>
      <c r="K17854" s="1"/>
      <c r="AA17854" s="1"/>
      <c r="AB17854" s="1"/>
      <c r="AC17854" s="1"/>
      <c r="AJ17854" s="1"/>
      <c r="AK17854" s="1"/>
      <c r="AL17854" s="1"/>
    </row>
    <row r="17855">
      <c r="I17855" s="1"/>
      <c r="J17855" s="1"/>
      <c r="K17855" s="1"/>
      <c r="AA17855" s="1"/>
      <c r="AB17855" s="1"/>
      <c r="AC17855" s="1"/>
      <c r="AJ17855" s="1"/>
      <c r="AK17855" s="1"/>
      <c r="AL17855" s="1"/>
    </row>
    <row r="17856">
      <c r="I17856" s="1"/>
      <c r="J17856" s="1"/>
      <c r="K17856" s="1"/>
      <c r="AA17856" s="1"/>
      <c r="AB17856" s="1"/>
      <c r="AC17856" s="1"/>
      <c r="AJ17856" s="1"/>
      <c r="AK17856" s="1"/>
      <c r="AL17856" s="1"/>
    </row>
    <row r="17857">
      <c r="I17857" s="1"/>
      <c r="J17857" s="1"/>
      <c r="K17857" s="1"/>
      <c r="AA17857" s="1"/>
      <c r="AB17857" s="1"/>
      <c r="AC17857" s="1"/>
      <c r="AJ17857" s="1"/>
      <c r="AK17857" s="1"/>
      <c r="AL17857" s="1"/>
    </row>
    <row r="17858">
      <c r="I17858" s="1"/>
      <c r="J17858" s="1"/>
      <c r="K17858" s="1"/>
      <c r="AA17858" s="1"/>
      <c r="AB17858" s="1"/>
      <c r="AC17858" s="1"/>
      <c r="AJ17858" s="1"/>
      <c r="AK17858" s="1"/>
      <c r="AL17858" s="1"/>
    </row>
    <row r="17859">
      <c r="I17859" s="1"/>
      <c r="J17859" s="1"/>
      <c r="K17859" s="1"/>
      <c r="AA17859" s="1"/>
      <c r="AB17859" s="1"/>
      <c r="AC17859" s="1"/>
      <c r="AJ17859" s="1"/>
      <c r="AK17859" s="1"/>
      <c r="AL17859" s="1"/>
    </row>
    <row r="17860">
      <c r="I17860" s="1"/>
      <c r="J17860" s="1"/>
      <c r="K17860" s="1"/>
      <c r="AA17860" s="1"/>
      <c r="AB17860" s="1"/>
      <c r="AC17860" s="1"/>
      <c r="AJ17860" s="1"/>
      <c r="AK17860" s="1"/>
      <c r="AL17860" s="1"/>
    </row>
    <row r="17861">
      <c r="I17861" s="1"/>
      <c r="J17861" s="1"/>
      <c r="K17861" s="1"/>
      <c r="AA17861" s="1"/>
      <c r="AB17861" s="1"/>
      <c r="AC17861" s="1"/>
      <c r="AJ17861" s="1"/>
      <c r="AK17861" s="1"/>
      <c r="AL17861" s="1"/>
    </row>
    <row r="17862">
      <c r="I17862" s="1"/>
      <c r="J17862" s="1"/>
      <c r="K17862" s="1"/>
      <c r="AA17862" s="1"/>
      <c r="AB17862" s="1"/>
      <c r="AC17862" s="1"/>
      <c r="AJ17862" s="1"/>
      <c r="AK17862" s="1"/>
      <c r="AL17862" s="1"/>
    </row>
    <row r="17863">
      <c r="I17863" s="1"/>
      <c r="J17863" s="1"/>
      <c r="K17863" s="1"/>
      <c r="AA17863" s="1"/>
      <c r="AB17863" s="1"/>
      <c r="AC17863" s="1"/>
      <c r="AJ17863" s="1"/>
      <c r="AK17863" s="1"/>
      <c r="AL17863" s="1"/>
    </row>
    <row r="17864">
      <c r="I17864" s="1"/>
      <c r="J17864" s="1"/>
      <c r="K17864" s="1"/>
      <c r="AA17864" s="1"/>
      <c r="AB17864" s="1"/>
      <c r="AC17864" s="1"/>
      <c r="AJ17864" s="1"/>
      <c r="AK17864" s="1"/>
      <c r="AL17864" s="1"/>
    </row>
    <row r="17865">
      <c r="I17865" s="1"/>
      <c r="J17865" s="1"/>
      <c r="K17865" s="1"/>
      <c r="AA17865" s="1"/>
      <c r="AB17865" s="1"/>
      <c r="AC17865" s="1"/>
      <c r="AJ17865" s="1"/>
      <c r="AK17865" s="1"/>
      <c r="AL17865" s="1"/>
    </row>
    <row r="17866">
      <c r="I17866" s="1"/>
      <c r="J17866" s="1"/>
      <c r="K17866" s="1"/>
      <c r="AA17866" s="1"/>
      <c r="AB17866" s="1"/>
      <c r="AC17866" s="1"/>
      <c r="AJ17866" s="1"/>
      <c r="AK17866" s="1"/>
      <c r="AL17866" s="1"/>
    </row>
    <row r="17867">
      <c r="I17867" s="1"/>
      <c r="J17867" s="1"/>
      <c r="K17867" s="1"/>
      <c r="AA17867" s="1"/>
      <c r="AB17867" s="1"/>
      <c r="AC17867" s="1"/>
      <c r="AJ17867" s="1"/>
      <c r="AK17867" s="1"/>
      <c r="AL17867" s="1"/>
    </row>
    <row r="17868">
      <c r="I17868" s="1"/>
      <c r="J17868" s="1"/>
      <c r="K17868" s="1"/>
      <c r="AA17868" s="1"/>
      <c r="AB17868" s="1"/>
      <c r="AC17868" s="1"/>
      <c r="AJ17868" s="1"/>
      <c r="AK17868" s="1"/>
      <c r="AL17868" s="1"/>
    </row>
    <row r="17869">
      <c r="I17869" s="1"/>
      <c r="J17869" s="1"/>
      <c r="K17869" s="1"/>
      <c r="AA17869" s="1"/>
      <c r="AB17869" s="1"/>
      <c r="AC17869" s="1"/>
      <c r="AJ17869" s="1"/>
      <c r="AK17869" s="1"/>
      <c r="AL17869" s="1"/>
    </row>
    <row r="17870">
      <c r="I17870" s="1"/>
      <c r="J17870" s="1"/>
      <c r="K17870" s="1"/>
      <c r="AA17870" s="1"/>
      <c r="AB17870" s="1"/>
      <c r="AC17870" s="1"/>
      <c r="AJ17870" s="1"/>
      <c r="AK17870" s="1"/>
      <c r="AL17870" s="1"/>
    </row>
    <row r="17871">
      <c r="I17871" s="1"/>
      <c r="J17871" s="1"/>
      <c r="K17871" s="1"/>
      <c r="AA17871" s="1"/>
      <c r="AB17871" s="1"/>
      <c r="AC17871" s="1"/>
      <c r="AJ17871" s="1"/>
      <c r="AK17871" s="1"/>
      <c r="AL17871" s="1"/>
    </row>
    <row r="17872">
      <c r="I17872" s="1"/>
      <c r="J17872" s="1"/>
      <c r="K17872" s="1"/>
      <c r="AA17872" s="1"/>
      <c r="AB17872" s="1"/>
      <c r="AC17872" s="1"/>
      <c r="AJ17872" s="1"/>
      <c r="AK17872" s="1"/>
      <c r="AL17872" s="1"/>
    </row>
    <row r="17873">
      <c r="I17873" s="1"/>
      <c r="J17873" s="1"/>
      <c r="K17873" s="1"/>
      <c r="AA17873" s="1"/>
      <c r="AB17873" s="1"/>
      <c r="AC17873" s="1"/>
      <c r="AJ17873" s="1"/>
      <c r="AK17873" s="1"/>
      <c r="AL17873" s="1"/>
    </row>
    <row r="17874">
      <c r="I17874" s="1"/>
      <c r="J17874" s="1"/>
      <c r="K17874" s="1"/>
      <c r="AA17874" s="1"/>
      <c r="AB17874" s="1"/>
      <c r="AC17874" s="1"/>
      <c r="AJ17874" s="1"/>
      <c r="AK17874" s="1"/>
      <c r="AL17874" s="1"/>
    </row>
    <row r="17875">
      <c r="I17875" s="1"/>
      <c r="J17875" s="1"/>
      <c r="K17875" s="1"/>
      <c r="AA17875" s="1"/>
      <c r="AB17875" s="1"/>
      <c r="AC17875" s="1"/>
      <c r="AJ17875" s="1"/>
      <c r="AK17875" s="1"/>
      <c r="AL17875" s="1"/>
    </row>
    <row r="17876">
      <c r="I17876" s="1"/>
      <c r="J17876" s="1"/>
      <c r="K17876" s="1"/>
      <c r="AA17876" s="1"/>
      <c r="AB17876" s="1"/>
      <c r="AC17876" s="1"/>
      <c r="AJ17876" s="1"/>
      <c r="AK17876" s="1"/>
      <c r="AL17876" s="1"/>
    </row>
    <row r="17877">
      <c r="I17877" s="1"/>
      <c r="J17877" s="1"/>
      <c r="K17877" s="1"/>
      <c r="AA17877" s="1"/>
      <c r="AB17877" s="1"/>
      <c r="AC17877" s="1"/>
      <c r="AJ17877" s="1"/>
      <c r="AK17877" s="1"/>
      <c r="AL17877" s="1"/>
    </row>
    <row r="17878">
      <c r="I17878" s="1"/>
      <c r="J17878" s="1"/>
      <c r="K17878" s="1"/>
      <c r="AA17878" s="1"/>
      <c r="AB17878" s="1"/>
      <c r="AC17878" s="1"/>
      <c r="AJ17878" s="1"/>
      <c r="AK17878" s="1"/>
      <c r="AL17878" s="1"/>
    </row>
    <row r="17879">
      <c r="I17879" s="1"/>
      <c r="J17879" s="1"/>
      <c r="K17879" s="1"/>
      <c r="AA17879" s="1"/>
      <c r="AB17879" s="1"/>
      <c r="AC17879" s="1"/>
      <c r="AJ17879" s="1"/>
      <c r="AK17879" s="1"/>
      <c r="AL17879" s="1"/>
    </row>
    <row r="17880">
      <c r="I17880" s="1"/>
      <c r="J17880" s="1"/>
      <c r="K17880" s="1"/>
      <c r="AA17880" s="1"/>
      <c r="AB17880" s="1"/>
      <c r="AC17880" s="1"/>
      <c r="AJ17880" s="1"/>
      <c r="AK17880" s="1"/>
      <c r="AL17880" s="1"/>
    </row>
    <row r="17881">
      <c r="I17881" s="1"/>
      <c r="J17881" s="1"/>
      <c r="K17881" s="1"/>
      <c r="AA17881" s="1"/>
      <c r="AB17881" s="1"/>
      <c r="AC17881" s="1"/>
      <c r="AJ17881" s="1"/>
      <c r="AK17881" s="1"/>
      <c r="AL17881" s="1"/>
    </row>
    <row r="17882">
      <c r="I17882" s="1"/>
      <c r="J17882" s="1"/>
      <c r="K17882" s="1"/>
      <c r="AA17882" s="1"/>
      <c r="AB17882" s="1"/>
      <c r="AC17882" s="1"/>
      <c r="AJ17882" s="1"/>
      <c r="AK17882" s="1"/>
      <c r="AL17882" s="1"/>
    </row>
    <row r="17883">
      <c r="I17883" s="1"/>
      <c r="J17883" s="1"/>
      <c r="K17883" s="1"/>
      <c r="AA17883" s="1"/>
      <c r="AB17883" s="1"/>
      <c r="AC17883" s="1"/>
      <c r="AJ17883" s="1"/>
      <c r="AK17883" s="1"/>
      <c r="AL17883" s="1"/>
    </row>
    <row r="17884">
      <c r="I17884" s="1"/>
      <c r="J17884" s="1"/>
      <c r="K17884" s="1"/>
      <c r="AA17884" s="1"/>
      <c r="AB17884" s="1"/>
      <c r="AC17884" s="1"/>
      <c r="AJ17884" s="1"/>
      <c r="AK17884" s="1"/>
      <c r="AL17884" s="1"/>
    </row>
    <row r="17885">
      <c r="I17885" s="1"/>
      <c r="J17885" s="1"/>
      <c r="K17885" s="1"/>
      <c r="AA17885" s="1"/>
      <c r="AB17885" s="1"/>
      <c r="AC17885" s="1"/>
      <c r="AJ17885" s="1"/>
      <c r="AK17885" s="1"/>
      <c r="AL17885" s="1"/>
    </row>
    <row r="17886">
      <c r="I17886" s="1"/>
      <c r="J17886" s="1"/>
      <c r="K17886" s="1"/>
      <c r="AA17886" s="1"/>
      <c r="AB17886" s="1"/>
      <c r="AC17886" s="1"/>
      <c r="AJ17886" s="1"/>
      <c r="AK17886" s="1"/>
      <c r="AL17886" s="1"/>
    </row>
    <row r="17887">
      <c r="I17887" s="1"/>
      <c r="J17887" s="1"/>
      <c r="K17887" s="1"/>
      <c r="AA17887" s="1"/>
      <c r="AB17887" s="1"/>
      <c r="AC17887" s="1"/>
      <c r="AJ17887" s="1"/>
      <c r="AK17887" s="1"/>
      <c r="AL17887" s="1"/>
    </row>
    <row r="17888">
      <c r="I17888" s="1"/>
      <c r="J17888" s="1"/>
      <c r="K17888" s="1"/>
      <c r="AA17888" s="1"/>
      <c r="AB17888" s="1"/>
      <c r="AC17888" s="1"/>
      <c r="AJ17888" s="1"/>
      <c r="AK17888" s="1"/>
      <c r="AL17888" s="1"/>
    </row>
    <row r="17889">
      <c r="I17889" s="1"/>
      <c r="J17889" s="1"/>
      <c r="K17889" s="1"/>
      <c r="AA17889" s="1"/>
      <c r="AB17889" s="1"/>
      <c r="AC17889" s="1"/>
      <c r="AJ17889" s="1"/>
      <c r="AK17889" s="1"/>
      <c r="AL17889" s="1"/>
    </row>
    <row r="17890">
      <c r="I17890" s="1"/>
      <c r="J17890" s="1"/>
      <c r="K17890" s="1"/>
      <c r="AA17890" s="1"/>
      <c r="AB17890" s="1"/>
      <c r="AC17890" s="1"/>
      <c r="AJ17890" s="1"/>
      <c r="AK17890" s="1"/>
      <c r="AL17890" s="1"/>
    </row>
    <row r="17891">
      <c r="I17891" s="1"/>
      <c r="J17891" s="1"/>
      <c r="K17891" s="1"/>
      <c r="AA17891" s="1"/>
      <c r="AB17891" s="1"/>
      <c r="AC17891" s="1"/>
      <c r="AJ17891" s="1"/>
      <c r="AK17891" s="1"/>
      <c r="AL17891" s="1"/>
    </row>
    <row r="17892">
      <c r="I17892" s="1"/>
      <c r="J17892" s="1"/>
      <c r="K17892" s="1"/>
      <c r="AA17892" s="1"/>
      <c r="AB17892" s="1"/>
      <c r="AC17892" s="1"/>
      <c r="AJ17892" s="1"/>
      <c r="AK17892" s="1"/>
      <c r="AL17892" s="1"/>
    </row>
    <row r="17893">
      <c r="I17893" s="1"/>
      <c r="J17893" s="1"/>
      <c r="K17893" s="1"/>
      <c r="AA17893" s="1"/>
      <c r="AB17893" s="1"/>
      <c r="AC17893" s="1"/>
      <c r="AJ17893" s="1"/>
      <c r="AK17893" s="1"/>
      <c r="AL17893" s="1"/>
    </row>
    <row r="17894">
      <c r="I17894" s="1"/>
      <c r="J17894" s="1"/>
      <c r="K17894" s="1"/>
      <c r="AA17894" s="1"/>
      <c r="AB17894" s="1"/>
      <c r="AC17894" s="1"/>
      <c r="AJ17894" s="1"/>
      <c r="AK17894" s="1"/>
      <c r="AL17894" s="1"/>
    </row>
    <row r="17895">
      <c r="I17895" s="1"/>
      <c r="J17895" s="1"/>
      <c r="K17895" s="1"/>
      <c r="AA17895" s="1"/>
      <c r="AB17895" s="1"/>
      <c r="AC17895" s="1"/>
      <c r="AJ17895" s="1"/>
      <c r="AK17895" s="1"/>
      <c r="AL17895" s="1"/>
    </row>
    <row r="17896">
      <c r="I17896" s="1"/>
      <c r="J17896" s="1"/>
      <c r="K17896" s="1"/>
      <c r="AA17896" s="1"/>
      <c r="AB17896" s="1"/>
      <c r="AC17896" s="1"/>
      <c r="AJ17896" s="1"/>
      <c r="AK17896" s="1"/>
      <c r="AL17896" s="1"/>
    </row>
    <row r="17897">
      <c r="I17897" s="1"/>
      <c r="J17897" s="1"/>
      <c r="K17897" s="1"/>
      <c r="AA17897" s="1"/>
      <c r="AB17897" s="1"/>
      <c r="AC17897" s="1"/>
      <c r="AJ17897" s="1"/>
      <c r="AK17897" s="1"/>
      <c r="AL17897" s="1"/>
    </row>
    <row r="17898">
      <c r="I17898" s="1"/>
      <c r="J17898" s="1"/>
      <c r="K17898" s="1"/>
      <c r="AA17898" s="1"/>
      <c r="AB17898" s="1"/>
      <c r="AC17898" s="1"/>
      <c r="AJ17898" s="1"/>
      <c r="AK17898" s="1"/>
      <c r="AL17898" s="1"/>
    </row>
    <row r="17899">
      <c r="I17899" s="1"/>
      <c r="J17899" s="1"/>
      <c r="K17899" s="1"/>
      <c r="AA17899" s="1"/>
      <c r="AB17899" s="1"/>
      <c r="AC17899" s="1"/>
      <c r="AJ17899" s="1"/>
      <c r="AK17899" s="1"/>
      <c r="AL17899" s="1"/>
    </row>
    <row r="17900">
      <c r="I17900" s="1"/>
      <c r="J17900" s="1"/>
      <c r="K17900" s="1"/>
      <c r="AA17900" s="1"/>
      <c r="AB17900" s="1"/>
      <c r="AC17900" s="1"/>
      <c r="AJ17900" s="1"/>
      <c r="AK17900" s="1"/>
      <c r="AL17900" s="1"/>
    </row>
    <row r="17901">
      <c r="I17901" s="1"/>
      <c r="J17901" s="1"/>
      <c r="K17901" s="1"/>
      <c r="AA17901" s="1"/>
      <c r="AB17901" s="1"/>
      <c r="AC17901" s="1"/>
      <c r="AJ17901" s="1"/>
      <c r="AK17901" s="1"/>
      <c r="AL17901" s="1"/>
    </row>
    <row r="17902">
      <c r="I17902" s="1"/>
      <c r="J17902" s="1"/>
      <c r="K17902" s="1"/>
      <c r="AA17902" s="1"/>
      <c r="AB17902" s="1"/>
      <c r="AC17902" s="1"/>
      <c r="AJ17902" s="1"/>
      <c r="AK17902" s="1"/>
      <c r="AL17902" s="1"/>
    </row>
    <row r="17903">
      <c r="I17903" s="1"/>
      <c r="J17903" s="1"/>
      <c r="K17903" s="1"/>
      <c r="AA17903" s="1"/>
      <c r="AB17903" s="1"/>
      <c r="AC17903" s="1"/>
      <c r="AJ17903" s="1"/>
      <c r="AK17903" s="1"/>
      <c r="AL17903" s="1"/>
    </row>
    <row r="17904">
      <c r="I17904" s="1"/>
      <c r="J17904" s="1"/>
      <c r="K17904" s="1"/>
      <c r="AA17904" s="1"/>
      <c r="AB17904" s="1"/>
      <c r="AC17904" s="1"/>
      <c r="AJ17904" s="1"/>
      <c r="AK17904" s="1"/>
      <c r="AL17904" s="1"/>
    </row>
    <row r="17905">
      <c r="I17905" s="1"/>
      <c r="J17905" s="1"/>
      <c r="K17905" s="1"/>
      <c r="AA17905" s="1"/>
      <c r="AB17905" s="1"/>
      <c r="AC17905" s="1"/>
      <c r="AJ17905" s="1"/>
      <c r="AK17905" s="1"/>
      <c r="AL17905" s="1"/>
    </row>
    <row r="17906">
      <c r="I17906" s="1"/>
      <c r="J17906" s="1"/>
      <c r="K17906" s="1"/>
      <c r="AA17906" s="1"/>
      <c r="AB17906" s="1"/>
      <c r="AC17906" s="1"/>
      <c r="AJ17906" s="1"/>
      <c r="AK17906" s="1"/>
      <c r="AL17906" s="1"/>
    </row>
    <row r="17907">
      <c r="I17907" s="1"/>
      <c r="J17907" s="1"/>
      <c r="K17907" s="1"/>
      <c r="AA17907" s="1"/>
      <c r="AB17907" s="1"/>
      <c r="AC17907" s="1"/>
      <c r="AJ17907" s="1"/>
      <c r="AK17907" s="1"/>
      <c r="AL17907" s="1"/>
    </row>
    <row r="17908">
      <c r="I17908" s="1"/>
      <c r="J17908" s="1"/>
      <c r="K17908" s="1"/>
      <c r="AA17908" s="1"/>
      <c r="AB17908" s="1"/>
      <c r="AC17908" s="1"/>
      <c r="AJ17908" s="1"/>
      <c r="AK17908" s="1"/>
      <c r="AL17908" s="1"/>
    </row>
    <row r="17909">
      <c r="I17909" s="1"/>
      <c r="J17909" s="1"/>
      <c r="K17909" s="1"/>
      <c r="AA17909" s="1"/>
      <c r="AB17909" s="1"/>
      <c r="AC17909" s="1"/>
      <c r="AJ17909" s="1"/>
      <c r="AK17909" s="1"/>
      <c r="AL17909" s="1"/>
    </row>
    <row r="17910">
      <c r="I17910" s="1"/>
      <c r="J17910" s="1"/>
      <c r="K17910" s="1"/>
      <c r="AA17910" s="1"/>
      <c r="AB17910" s="1"/>
      <c r="AC17910" s="1"/>
      <c r="AJ17910" s="1"/>
      <c r="AK17910" s="1"/>
      <c r="AL17910" s="1"/>
    </row>
    <row r="17911">
      <c r="I17911" s="1"/>
      <c r="J17911" s="1"/>
      <c r="K17911" s="1"/>
      <c r="AA17911" s="1"/>
      <c r="AB17911" s="1"/>
      <c r="AC17911" s="1"/>
      <c r="AJ17911" s="1"/>
      <c r="AK17911" s="1"/>
      <c r="AL17911" s="1"/>
    </row>
    <row r="17912">
      <c r="I17912" s="1"/>
      <c r="J17912" s="1"/>
      <c r="K17912" s="1"/>
      <c r="AA17912" s="1"/>
      <c r="AB17912" s="1"/>
      <c r="AC17912" s="1"/>
      <c r="AJ17912" s="1"/>
      <c r="AK17912" s="1"/>
      <c r="AL17912" s="1"/>
    </row>
    <row r="17913">
      <c r="I17913" s="1"/>
      <c r="J17913" s="1"/>
      <c r="K17913" s="1"/>
      <c r="AA17913" s="1"/>
      <c r="AB17913" s="1"/>
      <c r="AC17913" s="1"/>
      <c r="AJ17913" s="1"/>
      <c r="AK17913" s="1"/>
      <c r="AL17913" s="1"/>
    </row>
    <row r="17914">
      <c r="I17914" s="1"/>
      <c r="J17914" s="1"/>
      <c r="K17914" s="1"/>
      <c r="AA17914" s="1"/>
      <c r="AB17914" s="1"/>
      <c r="AC17914" s="1"/>
      <c r="AJ17914" s="1"/>
      <c r="AK17914" s="1"/>
      <c r="AL17914" s="1"/>
    </row>
    <row r="17915">
      <c r="I17915" s="1"/>
      <c r="J17915" s="1"/>
      <c r="K17915" s="1"/>
      <c r="AA17915" s="1"/>
      <c r="AB17915" s="1"/>
      <c r="AC17915" s="1"/>
      <c r="AJ17915" s="1"/>
      <c r="AK17915" s="1"/>
      <c r="AL17915" s="1"/>
    </row>
    <row r="17916">
      <c r="I17916" s="1"/>
      <c r="J17916" s="1"/>
      <c r="K17916" s="1"/>
      <c r="AA17916" s="1"/>
      <c r="AB17916" s="1"/>
      <c r="AC17916" s="1"/>
      <c r="AJ17916" s="1"/>
      <c r="AK17916" s="1"/>
      <c r="AL17916" s="1"/>
    </row>
    <row r="17917">
      <c r="I17917" s="1"/>
      <c r="J17917" s="1"/>
      <c r="K17917" s="1"/>
      <c r="AA17917" s="1"/>
      <c r="AB17917" s="1"/>
      <c r="AC17917" s="1"/>
      <c r="AJ17917" s="1"/>
      <c r="AK17917" s="1"/>
      <c r="AL17917" s="1"/>
    </row>
    <row r="17918">
      <c r="I17918" s="1"/>
      <c r="J17918" s="1"/>
      <c r="K17918" s="1"/>
      <c r="AA17918" s="1"/>
      <c r="AB17918" s="1"/>
      <c r="AC17918" s="1"/>
      <c r="AJ17918" s="1"/>
      <c r="AK17918" s="1"/>
      <c r="AL17918" s="1"/>
    </row>
    <row r="17919">
      <c r="I17919" s="1"/>
      <c r="J17919" s="1"/>
      <c r="K17919" s="1"/>
      <c r="AA17919" s="1"/>
      <c r="AB17919" s="1"/>
      <c r="AC17919" s="1"/>
      <c r="AJ17919" s="1"/>
      <c r="AK17919" s="1"/>
      <c r="AL17919" s="1"/>
    </row>
    <row r="17920">
      <c r="I17920" s="1"/>
      <c r="J17920" s="1"/>
      <c r="K17920" s="1"/>
      <c r="AA17920" s="1"/>
      <c r="AB17920" s="1"/>
      <c r="AC17920" s="1"/>
      <c r="AJ17920" s="1"/>
      <c r="AK17920" s="1"/>
      <c r="AL17920" s="1"/>
    </row>
    <row r="17921">
      <c r="I17921" s="1"/>
      <c r="J17921" s="1"/>
      <c r="K17921" s="1"/>
      <c r="AA17921" s="1"/>
      <c r="AB17921" s="1"/>
      <c r="AC17921" s="1"/>
      <c r="AJ17921" s="1"/>
      <c r="AK17921" s="1"/>
      <c r="AL17921" s="1"/>
    </row>
    <row r="17922">
      <c r="I17922" s="1"/>
      <c r="J17922" s="1"/>
      <c r="K17922" s="1"/>
      <c r="AA17922" s="1"/>
      <c r="AB17922" s="1"/>
      <c r="AC17922" s="1"/>
      <c r="AJ17922" s="1"/>
      <c r="AK17922" s="1"/>
      <c r="AL17922" s="1"/>
    </row>
    <row r="17923">
      <c r="I17923" s="1"/>
      <c r="J17923" s="1"/>
      <c r="K17923" s="1"/>
      <c r="AA17923" s="1"/>
      <c r="AB17923" s="1"/>
      <c r="AC17923" s="1"/>
      <c r="AJ17923" s="1"/>
      <c r="AK17923" s="1"/>
      <c r="AL17923" s="1"/>
    </row>
    <row r="17924">
      <c r="I17924" s="1"/>
      <c r="J17924" s="1"/>
      <c r="K17924" s="1"/>
      <c r="AA17924" s="1"/>
      <c r="AB17924" s="1"/>
      <c r="AC17924" s="1"/>
      <c r="AJ17924" s="1"/>
      <c r="AK17924" s="1"/>
      <c r="AL17924" s="1"/>
    </row>
    <row r="17925">
      <c r="I17925" s="1"/>
      <c r="J17925" s="1"/>
      <c r="K17925" s="1"/>
      <c r="AA17925" s="1"/>
      <c r="AB17925" s="1"/>
      <c r="AC17925" s="1"/>
      <c r="AJ17925" s="1"/>
      <c r="AK17925" s="1"/>
      <c r="AL17925" s="1"/>
    </row>
    <row r="17926">
      <c r="I17926" s="1"/>
      <c r="J17926" s="1"/>
      <c r="K17926" s="1"/>
      <c r="AA17926" s="1"/>
      <c r="AB17926" s="1"/>
      <c r="AC17926" s="1"/>
      <c r="AJ17926" s="1"/>
      <c r="AK17926" s="1"/>
      <c r="AL17926" s="1"/>
    </row>
    <row r="17927">
      <c r="I17927" s="1"/>
      <c r="J17927" s="1"/>
      <c r="K17927" s="1"/>
      <c r="AA17927" s="1"/>
      <c r="AB17927" s="1"/>
      <c r="AC17927" s="1"/>
      <c r="AJ17927" s="1"/>
      <c r="AK17927" s="1"/>
      <c r="AL17927" s="1"/>
    </row>
    <row r="17928">
      <c r="I17928" s="1"/>
      <c r="J17928" s="1"/>
      <c r="K17928" s="1"/>
      <c r="AA17928" s="1"/>
      <c r="AB17928" s="1"/>
      <c r="AC17928" s="1"/>
      <c r="AJ17928" s="1"/>
      <c r="AK17928" s="1"/>
      <c r="AL17928" s="1"/>
    </row>
    <row r="17929">
      <c r="I17929" s="1"/>
      <c r="J17929" s="1"/>
      <c r="K17929" s="1"/>
      <c r="AA17929" s="1"/>
      <c r="AB17929" s="1"/>
      <c r="AC17929" s="1"/>
      <c r="AJ17929" s="1"/>
      <c r="AK17929" s="1"/>
      <c r="AL17929" s="1"/>
    </row>
    <row r="17930">
      <c r="I17930" s="1"/>
      <c r="J17930" s="1"/>
      <c r="K17930" s="1"/>
      <c r="AA17930" s="1"/>
      <c r="AB17930" s="1"/>
      <c r="AC17930" s="1"/>
      <c r="AJ17930" s="1"/>
      <c r="AK17930" s="1"/>
      <c r="AL17930" s="1"/>
    </row>
    <row r="17931">
      <c r="I17931" s="1"/>
      <c r="J17931" s="1"/>
      <c r="K17931" s="1"/>
      <c r="AA17931" s="1"/>
      <c r="AB17931" s="1"/>
      <c r="AC17931" s="1"/>
      <c r="AJ17931" s="1"/>
      <c r="AK17931" s="1"/>
      <c r="AL17931" s="1"/>
    </row>
    <row r="17932">
      <c r="I17932" s="1"/>
      <c r="J17932" s="1"/>
      <c r="K17932" s="1"/>
      <c r="AA17932" s="1"/>
      <c r="AB17932" s="1"/>
      <c r="AC17932" s="1"/>
      <c r="AJ17932" s="1"/>
      <c r="AK17932" s="1"/>
      <c r="AL17932" s="1"/>
    </row>
    <row r="17933">
      <c r="I17933" s="1"/>
      <c r="J17933" s="1"/>
      <c r="K17933" s="1"/>
      <c r="AA17933" s="1"/>
      <c r="AB17933" s="1"/>
      <c r="AC17933" s="1"/>
      <c r="AJ17933" s="1"/>
      <c r="AK17933" s="1"/>
      <c r="AL17933" s="1"/>
    </row>
    <row r="17934">
      <c r="I17934" s="1"/>
      <c r="J17934" s="1"/>
      <c r="K17934" s="1"/>
      <c r="AA17934" s="1"/>
      <c r="AB17934" s="1"/>
      <c r="AC17934" s="1"/>
      <c r="AJ17934" s="1"/>
      <c r="AK17934" s="1"/>
      <c r="AL17934" s="1"/>
    </row>
    <row r="17935">
      <c r="I17935" s="1"/>
      <c r="J17935" s="1"/>
      <c r="K17935" s="1"/>
      <c r="AA17935" s="1"/>
      <c r="AB17935" s="1"/>
      <c r="AC17935" s="1"/>
      <c r="AJ17935" s="1"/>
      <c r="AK17935" s="1"/>
      <c r="AL17935" s="1"/>
    </row>
    <row r="17936">
      <c r="I17936" s="1"/>
      <c r="J17936" s="1"/>
      <c r="K17936" s="1"/>
      <c r="AA17936" s="1"/>
      <c r="AB17936" s="1"/>
      <c r="AC17936" s="1"/>
      <c r="AJ17936" s="1"/>
      <c r="AK17936" s="1"/>
      <c r="AL17936" s="1"/>
    </row>
    <row r="17937">
      <c r="I17937" s="1"/>
      <c r="J17937" s="1"/>
      <c r="K17937" s="1"/>
      <c r="AA17937" s="1"/>
      <c r="AB17937" s="1"/>
      <c r="AC17937" s="1"/>
      <c r="AJ17937" s="1"/>
      <c r="AK17937" s="1"/>
      <c r="AL17937" s="1"/>
    </row>
    <row r="17938">
      <c r="I17938" s="1"/>
      <c r="J17938" s="1"/>
      <c r="K17938" s="1"/>
      <c r="AA17938" s="1"/>
      <c r="AB17938" s="1"/>
      <c r="AC17938" s="1"/>
      <c r="AJ17938" s="1"/>
      <c r="AK17938" s="1"/>
      <c r="AL17938" s="1"/>
    </row>
    <row r="17939">
      <c r="I17939" s="1"/>
      <c r="J17939" s="1"/>
      <c r="K17939" s="1"/>
      <c r="AA17939" s="1"/>
      <c r="AB17939" s="1"/>
      <c r="AC17939" s="1"/>
      <c r="AJ17939" s="1"/>
      <c r="AK17939" s="1"/>
      <c r="AL17939" s="1"/>
    </row>
    <row r="17940">
      <c r="I17940" s="1"/>
      <c r="J17940" s="1"/>
      <c r="K17940" s="1"/>
      <c r="AA17940" s="1"/>
      <c r="AB17940" s="1"/>
      <c r="AC17940" s="1"/>
      <c r="AJ17940" s="1"/>
      <c r="AK17940" s="1"/>
      <c r="AL17940" s="1"/>
    </row>
    <row r="17941">
      <c r="I17941" s="1"/>
      <c r="J17941" s="1"/>
      <c r="K17941" s="1"/>
      <c r="AA17941" s="1"/>
      <c r="AB17941" s="1"/>
      <c r="AC17941" s="1"/>
      <c r="AJ17941" s="1"/>
      <c r="AK17941" s="1"/>
      <c r="AL17941" s="1"/>
    </row>
    <row r="17942">
      <c r="I17942" s="1"/>
      <c r="J17942" s="1"/>
      <c r="K17942" s="1"/>
      <c r="AA17942" s="1"/>
      <c r="AB17942" s="1"/>
      <c r="AC17942" s="1"/>
      <c r="AJ17942" s="1"/>
      <c r="AK17942" s="1"/>
      <c r="AL17942" s="1"/>
    </row>
    <row r="17943">
      <c r="I17943" s="1"/>
      <c r="J17943" s="1"/>
      <c r="K17943" s="1"/>
      <c r="AA17943" s="1"/>
      <c r="AB17943" s="1"/>
      <c r="AC17943" s="1"/>
      <c r="AJ17943" s="1"/>
      <c r="AK17943" s="1"/>
      <c r="AL17943" s="1"/>
    </row>
    <row r="17944">
      <c r="I17944" s="1"/>
      <c r="J17944" s="1"/>
      <c r="K17944" s="1"/>
      <c r="AA17944" s="1"/>
      <c r="AB17944" s="1"/>
      <c r="AC17944" s="1"/>
      <c r="AJ17944" s="1"/>
      <c r="AK17944" s="1"/>
      <c r="AL17944" s="1"/>
    </row>
    <row r="17945">
      <c r="I17945" s="1"/>
      <c r="J17945" s="1"/>
      <c r="K17945" s="1"/>
      <c r="AA17945" s="1"/>
      <c r="AB17945" s="1"/>
      <c r="AC17945" s="1"/>
      <c r="AJ17945" s="1"/>
      <c r="AK17945" s="1"/>
      <c r="AL17945" s="1"/>
    </row>
    <row r="17946">
      <c r="I17946" s="1"/>
      <c r="J17946" s="1"/>
      <c r="K17946" s="1"/>
      <c r="AA17946" s="1"/>
      <c r="AB17946" s="1"/>
      <c r="AC17946" s="1"/>
      <c r="AJ17946" s="1"/>
      <c r="AK17946" s="1"/>
      <c r="AL17946" s="1"/>
    </row>
    <row r="17947">
      <c r="I17947" s="1"/>
      <c r="J17947" s="1"/>
      <c r="K17947" s="1"/>
      <c r="AA17947" s="1"/>
      <c r="AB17947" s="1"/>
      <c r="AC17947" s="1"/>
      <c r="AJ17947" s="1"/>
      <c r="AK17947" s="1"/>
      <c r="AL17947" s="1"/>
    </row>
    <row r="17948">
      <c r="I17948" s="1"/>
      <c r="J17948" s="1"/>
      <c r="K17948" s="1"/>
      <c r="AA17948" s="1"/>
      <c r="AB17948" s="1"/>
      <c r="AC17948" s="1"/>
      <c r="AJ17948" s="1"/>
      <c r="AK17948" s="1"/>
      <c r="AL17948" s="1"/>
    </row>
    <row r="17949">
      <c r="I17949" s="1"/>
      <c r="J17949" s="1"/>
      <c r="K17949" s="1"/>
      <c r="AA17949" s="1"/>
      <c r="AB17949" s="1"/>
      <c r="AC17949" s="1"/>
      <c r="AJ17949" s="1"/>
      <c r="AK17949" s="1"/>
      <c r="AL17949" s="1"/>
    </row>
    <row r="17950">
      <c r="I17950" s="1"/>
      <c r="J17950" s="1"/>
      <c r="K17950" s="1"/>
      <c r="AA17950" s="1"/>
      <c r="AB17950" s="1"/>
      <c r="AC17950" s="1"/>
      <c r="AJ17950" s="1"/>
      <c r="AK17950" s="1"/>
      <c r="AL17950" s="1"/>
    </row>
    <row r="17951">
      <c r="I17951" s="1"/>
      <c r="J17951" s="1"/>
      <c r="K17951" s="1"/>
      <c r="AA17951" s="1"/>
      <c r="AB17951" s="1"/>
      <c r="AC17951" s="1"/>
      <c r="AJ17951" s="1"/>
      <c r="AK17951" s="1"/>
      <c r="AL17951" s="1"/>
    </row>
    <row r="17952">
      <c r="I17952" s="1"/>
      <c r="J17952" s="1"/>
      <c r="K17952" s="1"/>
      <c r="AA17952" s="1"/>
      <c r="AB17952" s="1"/>
      <c r="AC17952" s="1"/>
      <c r="AJ17952" s="1"/>
      <c r="AK17952" s="1"/>
      <c r="AL17952" s="1"/>
    </row>
    <row r="17953">
      <c r="I17953" s="1"/>
      <c r="J17953" s="1"/>
      <c r="K17953" s="1"/>
      <c r="AA17953" s="1"/>
      <c r="AB17953" s="1"/>
      <c r="AC17953" s="1"/>
      <c r="AJ17953" s="1"/>
      <c r="AK17953" s="1"/>
      <c r="AL17953" s="1"/>
    </row>
    <row r="17954">
      <c r="I17954" s="1"/>
      <c r="J17954" s="1"/>
      <c r="K17954" s="1"/>
      <c r="AA17954" s="1"/>
      <c r="AB17954" s="1"/>
      <c r="AC17954" s="1"/>
      <c r="AJ17954" s="1"/>
      <c r="AK17954" s="1"/>
      <c r="AL17954" s="1"/>
    </row>
    <row r="17955">
      <c r="I17955" s="1"/>
      <c r="J17955" s="1"/>
      <c r="K17955" s="1"/>
      <c r="AA17955" s="1"/>
      <c r="AB17955" s="1"/>
      <c r="AC17955" s="1"/>
      <c r="AJ17955" s="1"/>
      <c r="AK17955" s="1"/>
      <c r="AL17955" s="1"/>
    </row>
    <row r="17956">
      <c r="I17956" s="1"/>
      <c r="J17956" s="1"/>
      <c r="K17956" s="1"/>
      <c r="AA17956" s="1"/>
      <c r="AB17956" s="1"/>
      <c r="AC17956" s="1"/>
      <c r="AJ17956" s="1"/>
      <c r="AK17956" s="1"/>
      <c r="AL17956" s="1"/>
    </row>
    <row r="17957">
      <c r="I17957" s="1"/>
      <c r="J17957" s="1"/>
      <c r="K17957" s="1"/>
      <c r="AA17957" s="1"/>
      <c r="AB17957" s="1"/>
      <c r="AC17957" s="1"/>
      <c r="AJ17957" s="1"/>
      <c r="AK17957" s="1"/>
      <c r="AL17957" s="1"/>
    </row>
    <row r="17958">
      <c r="I17958" s="1"/>
      <c r="J17958" s="1"/>
      <c r="K17958" s="1"/>
      <c r="AA17958" s="1"/>
      <c r="AB17958" s="1"/>
      <c r="AC17958" s="1"/>
      <c r="AJ17958" s="1"/>
      <c r="AK17958" s="1"/>
      <c r="AL17958" s="1"/>
    </row>
    <row r="17959">
      <c r="I17959" s="1"/>
      <c r="J17959" s="1"/>
      <c r="K17959" s="1"/>
      <c r="AA17959" s="1"/>
      <c r="AB17959" s="1"/>
      <c r="AC17959" s="1"/>
      <c r="AJ17959" s="1"/>
      <c r="AK17959" s="1"/>
      <c r="AL17959" s="1"/>
    </row>
    <row r="17960">
      <c r="I17960" s="1"/>
      <c r="J17960" s="1"/>
      <c r="K17960" s="1"/>
      <c r="AA17960" s="1"/>
      <c r="AB17960" s="1"/>
      <c r="AC17960" s="1"/>
      <c r="AJ17960" s="1"/>
      <c r="AK17960" s="1"/>
      <c r="AL17960" s="1"/>
    </row>
    <row r="17961">
      <c r="I17961" s="1"/>
      <c r="J17961" s="1"/>
      <c r="K17961" s="1"/>
      <c r="AA17961" s="1"/>
      <c r="AB17961" s="1"/>
      <c r="AC17961" s="1"/>
      <c r="AJ17961" s="1"/>
      <c r="AK17961" s="1"/>
      <c r="AL17961" s="1"/>
    </row>
    <row r="17962">
      <c r="I17962" s="1"/>
      <c r="J17962" s="1"/>
      <c r="K17962" s="1"/>
      <c r="AA17962" s="1"/>
      <c r="AB17962" s="1"/>
      <c r="AC17962" s="1"/>
      <c r="AJ17962" s="1"/>
      <c r="AK17962" s="1"/>
      <c r="AL17962" s="1"/>
    </row>
    <row r="17963">
      <c r="I17963" s="1"/>
      <c r="J17963" s="1"/>
      <c r="K17963" s="1"/>
      <c r="AA17963" s="1"/>
      <c r="AB17963" s="1"/>
      <c r="AC17963" s="1"/>
      <c r="AJ17963" s="1"/>
      <c r="AK17963" s="1"/>
      <c r="AL17963" s="1"/>
    </row>
    <row r="17964">
      <c r="I17964" s="1"/>
      <c r="J17964" s="1"/>
      <c r="K17964" s="1"/>
      <c r="AA17964" s="1"/>
      <c r="AB17964" s="1"/>
      <c r="AC17964" s="1"/>
      <c r="AJ17964" s="1"/>
      <c r="AK17964" s="1"/>
      <c r="AL17964" s="1"/>
    </row>
    <row r="17965">
      <c r="I17965" s="1"/>
      <c r="J17965" s="1"/>
      <c r="K17965" s="1"/>
      <c r="AA17965" s="1"/>
      <c r="AB17965" s="1"/>
      <c r="AC17965" s="1"/>
      <c r="AJ17965" s="1"/>
      <c r="AK17965" s="1"/>
      <c r="AL17965" s="1"/>
    </row>
    <row r="17966">
      <c r="I17966" s="1"/>
      <c r="J17966" s="1"/>
      <c r="K17966" s="1"/>
      <c r="AA17966" s="1"/>
      <c r="AB17966" s="1"/>
      <c r="AC17966" s="1"/>
      <c r="AJ17966" s="1"/>
      <c r="AK17966" s="1"/>
      <c r="AL17966" s="1"/>
    </row>
    <row r="17967">
      <c r="I17967" s="1"/>
      <c r="J17967" s="1"/>
      <c r="K17967" s="1"/>
      <c r="AA17967" s="1"/>
      <c r="AB17967" s="1"/>
      <c r="AC17967" s="1"/>
      <c r="AJ17967" s="1"/>
      <c r="AK17967" s="1"/>
      <c r="AL17967" s="1"/>
    </row>
    <row r="17968">
      <c r="I17968" s="1"/>
      <c r="J17968" s="1"/>
      <c r="K17968" s="1"/>
      <c r="AA17968" s="1"/>
      <c r="AB17968" s="1"/>
      <c r="AC17968" s="1"/>
      <c r="AJ17968" s="1"/>
      <c r="AK17968" s="1"/>
      <c r="AL17968" s="1"/>
    </row>
    <row r="17969">
      <c r="I17969" s="1"/>
      <c r="J17969" s="1"/>
      <c r="K17969" s="1"/>
      <c r="AA17969" s="1"/>
      <c r="AB17969" s="1"/>
      <c r="AC17969" s="1"/>
      <c r="AJ17969" s="1"/>
      <c r="AK17969" s="1"/>
      <c r="AL17969" s="1"/>
    </row>
    <row r="17970">
      <c r="I17970" s="1"/>
      <c r="J17970" s="1"/>
      <c r="K17970" s="1"/>
      <c r="AA17970" s="1"/>
      <c r="AB17970" s="1"/>
      <c r="AC17970" s="1"/>
      <c r="AJ17970" s="1"/>
      <c r="AK17970" s="1"/>
      <c r="AL17970" s="1"/>
    </row>
    <row r="17971">
      <c r="I17971" s="1"/>
      <c r="J17971" s="1"/>
      <c r="K17971" s="1"/>
      <c r="AA17971" s="1"/>
      <c r="AB17971" s="1"/>
      <c r="AC17971" s="1"/>
      <c r="AJ17971" s="1"/>
      <c r="AK17971" s="1"/>
      <c r="AL17971" s="1"/>
    </row>
    <row r="17972">
      <c r="I17972" s="1"/>
      <c r="J17972" s="1"/>
      <c r="K17972" s="1"/>
      <c r="AA17972" s="1"/>
      <c r="AB17972" s="1"/>
      <c r="AC17972" s="1"/>
      <c r="AJ17972" s="1"/>
      <c r="AK17972" s="1"/>
      <c r="AL17972" s="1"/>
    </row>
    <row r="17973">
      <c r="I17973" s="1"/>
      <c r="J17973" s="1"/>
      <c r="K17973" s="1"/>
      <c r="AA17973" s="1"/>
      <c r="AB17973" s="1"/>
      <c r="AC17973" s="1"/>
      <c r="AJ17973" s="1"/>
      <c r="AK17973" s="1"/>
      <c r="AL17973" s="1"/>
    </row>
    <row r="17974">
      <c r="I17974" s="1"/>
      <c r="J17974" s="1"/>
      <c r="K17974" s="1"/>
      <c r="AA17974" s="1"/>
      <c r="AB17974" s="1"/>
      <c r="AC17974" s="1"/>
      <c r="AJ17974" s="1"/>
      <c r="AK17974" s="1"/>
      <c r="AL17974" s="1"/>
    </row>
    <row r="17975">
      <c r="I17975" s="1"/>
      <c r="J17975" s="1"/>
      <c r="K17975" s="1"/>
      <c r="AA17975" s="1"/>
      <c r="AB17975" s="1"/>
      <c r="AC17975" s="1"/>
      <c r="AJ17975" s="1"/>
      <c r="AK17975" s="1"/>
      <c r="AL17975" s="1"/>
    </row>
    <row r="17976">
      <c r="I17976" s="1"/>
      <c r="J17976" s="1"/>
      <c r="K17976" s="1"/>
      <c r="AA17976" s="1"/>
      <c r="AB17976" s="1"/>
      <c r="AC17976" s="1"/>
      <c r="AJ17976" s="1"/>
      <c r="AK17976" s="1"/>
      <c r="AL17976" s="1"/>
    </row>
    <row r="17977">
      <c r="I17977" s="1"/>
      <c r="J17977" s="1"/>
      <c r="K17977" s="1"/>
      <c r="AA17977" s="1"/>
      <c r="AB17977" s="1"/>
      <c r="AC17977" s="1"/>
      <c r="AJ17977" s="1"/>
      <c r="AK17977" s="1"/>
      <c r="AL17977" s="1"/>
    </row>
    <row r="17978">
      <c r="I17978" s="1"/>
      <c r="J17978" s="1"/>
      <c r="K17978" s="1"/>
      <c r="AA17978" s="1"/>
      <c r="AB17978" s="1"/>
      <c r="AC17978" s="1"/>
      <c r="AJ17978" s="1"/>
      <c r="AK17978" s="1"/>
      <c r="AL17978" s="1"/>
    </row>
    <row r="17979">
      <c r="I17979" s="1"/>
      <c r="J17979" s="1"/>
      <c r="K17979" s="1"/>
      <c r="AA17979" s="1"/>
      <c r="AB17979" s="1"/>
      <c r="AC17979" s="1"/>
      <c r="AJ17979" s="1"/>
      <c r="AK17979" s="1"/>
      <c r="AL17979" s="1"/>
    </row>
    <row r="17980">
      <c r="I17980" s="1"/>
      <c r="J17980" s="1"/>
      <c r="K17980" s="1"/>
      <c r="AA17980" s="1"/>
      <c r="AB17980" s="1"/>
      <c r="AC17980" s="1"/>
      <c r="AJ17980" s="1"/>
      <c r="AK17980" s="1"/>
      <c r="AL17980" s="1"/>
    </row>
    <row r="17981">
      <c r="I17981" s="1"/>
      <c r="J17981" s="1"/>
      <c r="K17981" s="1"/>
      <c r="AA17981" s="1"/>
      <c r="AB17981" s="1"/>
      <c r="AC17981" s="1"/>
      <c r="AJ17981" s="1"/>
      <c r="AK17981" s="1"/>
      <c r="AL17981" s="1"/>
    </row>
    <row r="17982">
      <c r="I17982" s="1"/>
      <c r="J17982" s="1"/>
      <c r="K17982" s="1"/>
      <c r="AA17982" s="1"/>
      <c r="AB17982" s="1"/>
      <c r="AC17982" s="1"/>
      <c r="AJ17982" s="1"/>
      <c r="AK17982" s="1"/>
      <c r="AL17982" s="1"/>
    </row>
    <row r="17983">
      <c r="I17983" s="1"/>
      <c r="J17983" s="1"/>
      <c r="K17983" s="1"/>
      <c r="AA17983" s="1"/>
      <c r="AB17983" s="1"/>
      <c r="AC17983" s="1"/>
      <c r="AJ17983" s="1"/>
      <c r="AK17983" s="1"/>
      <c r="AL17983" s="1"/>
    </row>
    <row r="17984">
      <c r="I17984" s="1"/>
      <c r="J17984" s="1"/>
      <c r="K17984" s="1"/>
      <c r="AA17984" s="1"/>
      <c r="AB17984" s="1"/>
      <c r="AC17984" s="1"/>
      <c r="AJ17984" s="1"/>
      <c r="AK17984" s="1"/>
      <c r="AL17984" s="1"/>
    </row>
    <row r="17985">
      <c r="I17985" s="1"/>
      <c r="J17985" s="1"/>
      <c r="K17985" s="1"/>
      <c r="AA17985" s="1"/>
      <c r="AB17985" s="1"/>
      <c r="AC17985" s="1"/>
      <c r="AJ17985" s="1"/>
      <c r="AK17985" s="1"/>
      <c r="AL17985" s="1"/>
    </row>
    <row r="17986">
      <c r="I17986" s="1"/>
      <c r="J17986" s="1"/>
      <c r="K17986" s="1"/>
      <c r="AA17986" s="1"/>
      <c r="AB17986" s="1"/>
      <c r="AC17986" s="1"/>
      <c r="AJ17986" s="1"/>
      <c r="AK17986" s="1"/>
      <c r="AL17986" s="1"/>
    </row>
    <row r="17987">
      <c r="I17987" s="1"/>
      <c r="J17987" s="1"/>
      <c r="K17987" s="1"/>
      <c r="AA17987" s="1"/>
      <c r="AB17987" s="1"/>
      <c r="AC17987" s="1"/>
      <c r="AJ17987" s="1"/>
      <c r="AK17987" s="1"/>
      <c r="AL17987" s="1"/>
    </row>
    <row r="17988">
      <c r="I17988" s="1"/>
      <c r="J17988" s="1"/>
      <c r="K17988" s="1"/>
      <c r="AA17988" s="1"/>
      <c r="AB17988" s="1"/>
      <c r="AC17988" s="1"/>
      <c r="AJ17988" s="1"/>
      <c r="AK17988" s="1"/>
      <c r="AL17988" s="1"/>
    </row>
    <row r="17989">
      <c r="I17989" s="1"/>
      <c r="J17989" s="1"/>
      <c r="K17989" s="1"/>
      <c r="AA17989" s="1"/>
      <c r="AB17989" s="1"/>
      <c r="AC17989" s="1"/>
      <c r="AJ17989" s="1"/>
      <c r="AK17989" s="1"/>
      <c r="AL17989" s="1"/>
    </row>
    <row r="17990">
      <c r="I17990" s="1"/>
      <c r="J17990" s="1"/>
      <c r="K17990" s="1"/>
      <c r="AA17990" s="1"/>
      <c r="AB17990" s="1"/>
      <c r="AC17990" s="1"/>
      <c r="AJ17990" s="1"/>
      <c r="AK17990" s="1"/>
      <c r="AL17990" s="1"/>
    </row>
    <row r="17991">
      <c r="I17991" s="1"/>
      <c r="J17991" s="1"/>
      <c r="K17991" s="1"/>
      <c r="AA17991" s="1"/>
      <c r="AB17991" s="1"/>
      <c r="AC17991" s="1"/>
      <c r="AJ17991" s="1"/>
      <c r="AK17991" s="1"/>
      <c r="AL17991" s="1"/>
    </row>
    <row r="17992">
      <c r="I17992" s="1"/>
      <c r="J17992" s="1"/>
      <c r="K17992" s="1"/>
      <c r="AA17992" s="1"/>
      <c r="AB17992" s="1"/>
      <c r="AC17992" s="1"/>
      <c r="AJ17992" s="1"/>
      <c r="AK17992" s="1"/>
      <c r="AL17992" s="1"/>
    </row>
    <row r="17993">
      <c r="I17993" s="1"/>
      <c r="J17993" s="1"/>
      <c r="K17993" s="1"/>
      <c r="AA17993" s="1"/>
      <c r="AB17993" s="1"/>
      <c r="AC17993" s="1"/>
      <c r="AJ17993" s="1"/>
      <c r="AK17993" s="1"/>
      <c r="AL17993" s="1"/>
    </row>
    <row r="17994">
      <c r="I17994" s="1"/>
      <c r="J17994" s="1"/>
      <c r="K17994" s="1"/>
      <c r="AA17994" s="1"/>
      <c r="AB17994" s="1"/>
      <c r="AC17994" s="1"/>
      <c r="AJ17994" s="1"/>
      <c r="AK17994" s="1"/>
      <c r="AL17994" s="1"/>
    </row>
    <row r="17995">
      <c r="I17995" s="1"/>
      <c r="J17995" s="1"/>
      <c r="K17995" s="1"/>
      <c r="AA17995" s="1"/>
      <c r="AB17995" s="1"/>
      <c r="AC17995" s="1"/>
      <c r="AJ17995" s="1"/>
      <c r="AK17995" s="1"/>
      <c r="AL17995" s="1"/>
    </row>
    <row r="17996">
      <c r="I17996" s="1"/>
      <c r="J17996" s="1"/>
      <c r="K17996" s="1"/>
      <c r="AA17996" s="1"/>
      <c r="AB17996" s="1"/>
      <c r="AC17996" s="1"/>
      <c r="AJ17996" s="1"/>
      <c r="AK17996" s="1"/>
      <c r="AL17996" s="1"/>
    </row>
    <row r="17997">
      <c r="I17997" s="1"/>
      <c r="J17997" s="1"/>
      <c r="K17997" s="1"/>
      <c r="AA17997" s="1"/>
      <c r="AB17997" s="1"/>
      <c r="AC17997" s="1"/>
      <c r="AJ17997" s="1"/>
      <c r="AK17997" s="1"/>
      <c r="AL17997" s="1"/>
    </row>
    <row r="17998">
      <c r="I17998" s="1"/>
      <c r="J17998" s="1"/>
      <c r="K17998" s="1"/>
      <c r="AA17998" s="1"/>
      <c r="AB17998" s="1"/>
      <c r="AC17998" s="1"/>
      <c r="AJ17998" s="1"/>
      <c r="AK17998" s="1"/>
      <c r="AL17998" s="1"/>
    </row>
    <row r="17999">
      <c r="I17999" s="1"/>
      <c r="J17999" s="1"/>
      <c r="K17999" s="1"/>
      <c r="AA17999" s="1"/>
      <c r="AB17999" s="1"/>
      <c r="AC17999" s="1"/>
      <c r="AJ17999" s="1"/>
      <c r="AK17999" s="1"/>
      <c r="AL17999" s="1"/>
    </row>
    <row r="18000">
      <c r="I18000" s="1"/>
      <c r="J18000" s="1"/>
      <c r="K18000" s="1"/>
      <c r="AA18000" s="1"/>
      <c r="AB18000" s="1"/>
      <c r="AC18000" s="1"/>
      <c r="AJ18000" s="1"/>
      <c r="AK18000" s="1"/>
      <c r="AL18000" s="1"/>
    </row>
    <row r="18001">
      <c r="I18001" s="1"/>
      <c r="J18001" s="1"/>
      <c r="K18001" s="1"/>
      <c r="AA18001" s="1"/>
      <c r="AB18001" s="1"/>
      <c r="AC18001" s="1"/>
      <c r="AJ18001" s="1"/>
      <c r="AK18001" s="1"/>
      <c r="AL18001" s="1"/>
    </row>
    <row r="18002">
      <c r="I18002" s="1"/>
      <c r="J18002" s="1"/>
      <c r="K18002" s="1"/>
      <c r="AA18002" s="1"/>
      <c r="AB18002" s="1"/>
      <c r="AC18002" s="1"/>
      <c r="AJ18002" s="1"/>
      <c r="AK18002" s="1"/>
      <c r="AL18002" s="1"/>
    </row>
    <row r="18003">
      <c r="I18003" s="1"/>
      <c r="J18003" s="1"/>
      <c r="K18003" s="1"/>
      <c r="AA18003" s="1"/>
      <c r="AB18003" s="1"/>
      <c r="AC18003" s="1"/>
      <c r="AJ18003" s="1"/>
      <c r="AK18003" s="1"/>
      <c r="AL18003" s="1"/>
    </row>
    <row r="18004">
      <c r="I18004" s="1"/>
      <c r="J18004" s="1"/>
      <c r="K18004" s="1"/>
      <c r="AA18004" s="1"/>
      <c r="AB18004" s="1"/>
      <c r="AC18004" s="1"/>
      <c r="AJ18004" s="1"/>
      <c r="AK18004" s="1"/>
      <c r="AL18004" s="1"/>
    </row>
    <row r="18005">
      <c r="I18005" s="1"/>
      <c r="J18005" s="1"/>
      <c r="K18005" s="1"/>
      <c r="AA18005" s="1"/>
      <c r="AB18005" s="1"/>
      <c r="AC18005" s="1"/>
      <c r="AJ18005" s="1"/>
      <c r="AK18005" s="1"/>
      <c r="AL18005" s="1"/>
    </row>
    <row r="18006">
      <c r="I18006" s="1"/>
      <c r="J18006" s="1"/>
      <c r="K18006" s="1"/>
      <c r="AA18006" s="1"/>
      <c r="AB18006" s="1"/>
      <c r="AC18006" s="1"/>
      <c r="AJ18006" s="1"/>
      <c r="AK18006" s="1"/>
      <c r="AL18006" s="1"/>
    </row>
    <row r="18007">
      <c r="I18007" s="1"/>
      <c r="J18007" s="1"/>
      <c r="K18007" s="1"/>
      <c r="AA18007" s="1"/>
      <c r="AB18007" s="1"/>
      <c r="AC18007" s="1"/>
      <c r="AJ18007" s="1"/>
      <c r="AK18007" s="1"/>
      <c r="AL18007" s="1"/>
    </row>
    <row r="18008">
      <c r="I18008" s="1"/>
      <c r="J18008" s="1"/>
      <c r="K18008" s="1"/>
      <c r="AA18008" s="1"/>
      <c r="AB18008" s="1"/>
      <c r="AC18008" s="1"/>
      <c r="AJ18008" s="1"/>
      <c r="AK18008" s="1"/>
      <c r="AL18008" s="1"/>
    </row>
    <row r="18009">
      <c r="I18009" s="1"/>
      <c r="J18009" s="1"/>
      <c r="K18009" s="1"/>
      <c r="AA18009" s="1"/>
      <c r="AB18009" s="1"/>
      <c r="AC18009" s="1"/>
      <c r="AJ18009" s="1"/>
      <c r="AK18009" s="1"/>
      <c r="AL18009" s="1"/>
    </row>
    <row r="18010">
      <c r="I18010" s="1"/>
      <c r="J18010" s="1"/>
      <c r="K18010" s="1"/>
      <c r="AA18010" s="1"/>
      <c r="AB18010" s="1"/>
      <c r="AC18010" s="1"/>
      <c r="AJ18010" s="1"/>
      <c r="AK18010" s="1"/>
      <c r="AL18010" s="1"/>
    </row>
    <row r="18011">
      <c r="I18011" s="1"/>
      <c r="J18011" s="1"/>
      <c r="K18011" s="1"/>
      <c r="AA18011" s="1"/>
      <c r="AB18011" s="1"/>
      <c r="AC18011" s="1"/>
      <c r="AJ18011" s="1"/>
      <c r="AK18011" s="1"/>
      <c r="AL18011" s="1"/>
    </row>
    <row r="18012">
      <c r="I18012" s="1"/>
      <c r="J18012" s="1"/>
      <c r="K18012" s="1"/>
      <c r="AA18012" s="1"/>
      <c r="AB18012" s="1"/>
      <c r="AC18012" s="1"/>
      <c r="AJ18012" s="1"/>
      <c r="AK18012" s="1"/>
      <c r="AL18012" s="1"/>
    </row>
    <row r="18013">
      <c r="I18013" s="1"/>
      <c r="J18013" s="1"/>
      <c r="K18013" s="1"/>
      <c r="AA18013" s="1"/>
      <c r="AB18013" s="1"/>
      <c r="AC18013" s="1"/>
      <c r="AJ18013" s="1"/>
      <c r="AK18013" s="1"/>
      <c r="AL18013" s="1"/>
    </row>
    <row r="18014">
      <c r="I18014" s="1"/>
      <c r="J18014" s="1"/>
      <c r="K18014" s="1"/>
      <c r="AA18014" s="1"/>
      <c r="AB18014" s="1"/>
      <c r="AC18014" s="1"/>
      <c r="AJ18014" s="1"/>
      <c r="AK18014" s="1"/>
      <c r="AL18014" s="1"/>
    </row>
    <row r="18015">
      <c r="I18015" s="1"/>
      <c r="J18015" s="1"/>
      <c r="K18015" s="1"/>
      <c r="AA18015" s="1"/>
      <c r="AB18015" s="1"/>
      <c r="AC18015" s="1"/>
      <c r="AJ18015" s="1"/>
      <c r="AK18015" s="1"/>
      <c r="AL18015" s="1"/>
    </row>
    <row r="18016">
      <c r="I18016" s="1"/>
      <c r="J18016" s="1"/>
      <c r="K18016" s="1"/>
      <c r="AA18016" s="1"/>
      <c r="AB18016" s="1"/>
      <c r="AC18016" s="1"/>
      <c r="AJ18016" s="1"/>
      <c r="AK18016" s="1"/>
      <c r="AL18016" s="1"/>
    </row>
    <row r="18017">
      <c r="I18017" s="1"/>
      <c r="J18017" s="1"/>
      <c r="K18017" s="1"/>
      <c r="AA18017" s="1"/>
      <c r="AB18017" s="1"/>
      <c r="AC18017" s="1"/>
      <c r="AJ18017" s="1"/>
      <c r="AK18017" s="1"/>
      <c r="AL18017" s="1"/>
    </row>
    <row r="18018">
      <c r="I18018" s="1"/>
      <c r="J18018" s="1"/>
      <c r="K18018" s="1"/>
      <c r="AA18018" s="1"/>
      <c r="AB18018" s="1"/>
      <c r="AC18018" s="1"/>
      <c r="AJ18018" s="1"/>
      <c r="AK18018" s="1"/>
      <c r="AL18018" s="1"/>
    </row>
    <row r="18019">
      <c r="I18019" s="1"/>
      <c r="J18019" s="1"/>
      <c r="K18019" s="1"/>
      <c r="AA18019" s="1"/>
      <c r="AB18019" s="1"/>
      <c r="AC18019" s="1"/>
      <c r="AJ18019" s="1"/>
      <c r="AK18019" s="1"/>
      <c r="AL18019" s="1"/>
    </row>
    <row r="18020">
      <c r="I18020" s="1"/>
      <c r="J18020" s="1"/>
      <c r="K18020" s="1"/>
      <c r="AA18020" s="1"/>
      <c r="AB18020" s="1"/>
      <c r="AC18020" s="1"/>
      <c r="AJ18020" s="1"/>
      <c r="AK18020" s="1"/>
      <c r="AL18020" s="1"/>
    </row>
    <row r="18021">
      <c r="I18021" s="1"/>
      <c r="J18021" s="1"/>
      <c r="K18021" s="1"/>
      <c r="AA18021" s="1"/>
      <c r="AB18021" s="1"/>
      <c r="AC18021" s="1"/>
      <c r="AJ18021" s="1"/>
      <c r="AK18021" s="1"/>
      <c r="AL18021" s="1"/>
    </row>
    <row r="18022">
      <c r="I18022" s="1"/>
      <c r="J18022" s="1"/>
      <c r="K18022" s="1"/>
      <c r="AA18022" s="1"/>
      <c r="AB18022" s="1"/>
      <c r="AC18022" s="1"/>
      <c r="AJ18022" s="1"/>
      <c r="AK18022" s="1"/>
      <c r="AL18022" s="1"/>
    </row>
    <row r="18023">
      <c r="I18023" s="1"/>
      <c r="J18023" s="1"/>
      <c r="K18023" s="1"/>
      <c r="AA18023" s="1"/>
      <c r="AB18023" s="1"/>
      <c r="AC18023" s="1"/>
      <c r="AJ18023" s="1"/>
      <c r="AK18023" s="1"/>
      <c r="AL18023" s="1"/>
    </row>
    <row r="18024">
      <c r="I18024" s="1"/>
      <c r="J18024" s="1"/>
      <c r="K18024" s="1"/>
      <c r="AA18024" s="1"/>
      <c r="AB18024" s="1"/>
      <c r="AC18024" s="1"/>
      <c r="AJ18024" s="1"/>
      <c r="AK18024" s="1"/>
      <c r="AL18024" s="1"/>
    </row>
    <row r="18025">
      <c r="I18025" s="1"/>
      <c r="J18025" s="1"/>
      <c r="K18025" s="1"/>
      <c r="AA18025" s="1"/>
      <c r="AB18025" s="1"/>
      <c r="AC18025" s="1"/>
      <c r="AJ18025" s="1"/>
      <c r="AK18025" s="1"/>
      <c r="AL18025" s="1"/>
    </row>
    <row r="18026">
      <c r="I18026" s="1"/>
      <c r="J18026" s="1"/>
      <c r="K18026" s="1"/>
      <c r="AA18026" s="1"/>
      <c r="AB18026" s="1"/>
      <c r="AC18026" s="1"/>
      <c r="AJ18026" s="1"/>
      <c r="AK18026" s="1"/>
      <c r="AL18026" s="1"/>
    </row>
    <row r="18027">
      <c r="I18027" s="1"/>
      <c r="J18027" s="1"/>
      <c r="K18027" s="1"/>
      <c r="AA18027" s="1"/>
      <c r="AB18027" s="1"/>
      <c r="AC18027" s="1"/>
      <c r="AJ18027" s="1"/>
      <c r="AK18027" s="1"/>
      <c r="AL18027" s="1"/>
    </row>
    <row r="18028">
      <c r="I18028" s="1"/>
      <c r="J18028" s="1"/>
      <c r="K18028" s="1"/>
      <c r="AA18028" s="1"/>
      <c r="AB18028" s="1"/>
      <c r="AC18028" s="1"/>
      <c r="AJ18028" s="1"/>
      <c r="AK18028" s="1"/>
      <c r="AL18028" s="1"/>
    </row>
    <row r="18029">
      <c r="I18029" s="1"/>
      <c r="J18029" s="1"/>
      <c r="K18029" s="1"/>
      <c r="AA18029" s="1"/>
      <c r="AB18029" s="1"/>
      <c r="AC18029" s="1"/>
      <c r="AJ18029" s="1"/>
      <c r="AK18029" s="1"/>
      <c r="AL18029" s="1"/>
    </row>
    <row r="18030">
      <c r="I18030" s="1"/>
      <c r="J18030" s="1"/>
      <c r="K18030" s="1"/>
      <c r="AA18030" s="1"/>
      <c r="AB18030" s="1"/>
      <c r="AC18030" s="1"/>
      <c r="AJ18030" s="1"/>
      <c r="AK18030" s="1"/>
      <c r="AL18030" s="1"/>
    </row>
    <row r="18031">
      <c r="I18031" s="1"/>
      <c r="J18031" s="1"/>
      <c r="K18031" s="1"/>
      <c r="AA18031" s="1"/>
      <c r="AB18031" s="1"/>
      <c r="AC18031" s="1"/>
      <c r="AJ18031" s="1"/>
      <c r="AK18031" s="1"/>
      <c r="AL18031" s="1"/>
    </row>
    <row r="18032">
      <c r="I18032" s="1"/>
      <c r="J18032" s="1"/>
      <c r="K18032" s="1"/>
      <c r="AA18032" s="1"/>
      <c r="AB18032" s="1"/>
      <c r="AC18032" s="1"/>
      <c r="AJ18032" s="1"/>
      <c r="AK18032" s="1"/>
      <c r="AL18032" s="1"/>
    </row>
    <row r="18033">
      <c r="I18033" s="1"/>
      <c r="J18033" s="1"/>
      <c r="K18033" s="1"/>
      <c r="AA18033" s="1"/>
      <c r="AB18033" s="1"/>
      <c r="AC18033" s="1"/>
      <c r="AJ18033" s="1"/>
      <c r="AK18033" s="1"/>
      <c r="AL18033" s="1"/>
    </row>
    <row r="18034">
      <c r="I18034" s="1"/>
      <c r="J18034" s="1"/>
      <c r="K18034" s="1"/>
      <c r="AA18034" s="1"/>
      <c r="AB18034" s="1"/>
      <c r="AC18034" s="1"/>
      <c r="AJ18034" s="1"/>
      <c r="AK18034" s="1"/>
      <c r="AL18034" s="1"/>
    </row>
    <row r="18035">
      <c r="I18035" s="1"/>
      <c r="J18035" s="1"/>
      <c r="K18035" s="1"/>
      <c r="AA18035" s="1"/>
      <c r="AB18035" s="1"/>
      <c r="AC18035" s="1"/>
      <c r="AJ18035" s="1"/>
      <c r="AK18035" s="1"/>
      <c r="AL18035" s="1"/>
    </row>
    <row r="18036">
      <c r="I18036" s="1"/>
      <c r="J18036" s="1"/>
      <c r="K18036" s="1"/>
      <c r="AA18036" s="1"/>
      <c r="AB18036" s="1"/>
      <c r="AC18036" s="1"/>
      <c r="AJ18036" s="1"/>
      <c r="AK18036" s="1"/>
      <c r="AL18036" s="1"/>
    </row>
    <row r="18037">
      <c r="I18037" s="1"/>
      <c r="J18037" s="1"/>
      <c r="K18037" s="1"/>
      <c r="AA18037" s="1"/>
      <c r="AB18037" s="1"/>
      <c r="AC18037" s="1"/>
      <c r="AJ18037" s="1"/>
      <c r="AK18037" s="1"/>
      <c r="AL18037" s="1"/>
    </row>
    <row r="18038">
      <c r="I18038" s="1"/>
      <c r="J18038" s="1"/>
      <c r="K18038" s="1"/>
      <c r="AA18038" s="1"/>
      <c r="AB18038" s="1"/>
      <c r="AC18038" s="1"/>
      <c r="AJ18038" s="1"/>
      <c r="AK18038" s="1"/>
      <c r="AL18038" s="1"/>
    </row>
    <row r="18039">
      <c r="I18039" s="1"/>
      <c r="J18039" s="1"/>
      <c r="K18039" s="1"/>
      <c r="AA18039" s="1"/>
      <c r="AB18039" s="1"/>
      <c r="AC18039" s="1"/>
      <c r="AJ18039" s="1"/>
      <c r="AK18039" s="1"/>
      <c r="AL18039" s="1"/>
    </row>
    <row r="18040">
      <c r="I18040" s="1"/>
      <c r="J18040" s="1"/>
      <c r="K18040" s="1"/>
      <c r="AA18040" s="1"/>
      <c r="AB18040" s="1"/>
      <c r="AC18040" s="1"/>
      <c r="AJ18040" s="1"/>
      <c r="AK18040" s="1"/>
      <c r="AL18040" s="1"/>
    </row>
    <row r="18041">
      <c r="I18041" s="1"/>
      <c r="J18041" s="1"/>
      <c r="K18041" s="1"/>
      <c r="AA18041" s="1"/>
      <c r="AB18041" s="1"/>
      <c r="AC18041" s="1"/>
      <c r="AJ18041" s="1"/>
      <c r="AK18041" s="1"/>
      <c r="AL18041" s="1"/>
    </row>
    <row r="18042">
      <c r="I18042" s="1"/>
      <c r="J18042" s="1"/>
      <c r="K18042" s="1"/>
      <c r="AA18042" s="1"/>
      <c r="AB18042" s="1"/>
      <c r="AC18042" s="1"/>
      <c r="AJ18042" s="1"/>
      <c r="AK18042" s="1"/>
      <c r="AL18042" s="1"/>
    </row>
    <row r="18043">
      <c r="I18043" s="1"/>
      <c r="J18043" s="1"/>
      <c r="K18043" s="1"/>
      <c r="AA18043" s="1"/>
      <c r="AB18043" s="1"/>
      <c r="AC18043" s="1"/>
      <c r="AJ18043" s="1"/>
      <c r="AK18043" s="1"/>
      <c r="AL18043" s="1"/>
    </row>
    <row r="18044">
      <c r="I18044" s="1"/>
      <c r="J18044" s="1"/>
      <c r="K18044" s="1"/>
      <c r="AA18044" s="1"/>
      <c r="AB18044" s="1"/>
      <c r="AC18044" s="1"/>
      <c r="AJ18044" s="1"/>
      <c r="AK18044" s="1"/>
      <c r="AL18044" s="1"/>
    </row>
    <row r="18045">
      <c r="I18045" s="1"/>
      <c r="J18045" s="1"/>
      <c r="K18045" s="1"/>
      <c r="AA18045" s="1"/>
      <c r="AB18045" s="1"/>
      <c r="AC18045" s="1"/>
      <c r="AJ18045" s="1"/>
      <c r="AK18045" s="1"/>
      <c r="AL18045" s="1"/>
    </row>
    <row r="18046">
      <c r="I18046" s="1"/>
      <c r="J18046" s="1"/>
      <c r="K18046" s="1"/>
      <c r="AA18046" s="1"/>
      <c r="AB18046" s="1"/>
      <c r="AC18046" s="1"/>
      <c r="AJ18046" s="1"/>
      <c r="AK18046" s="1"/>
      <c r="AL18046" s="1"/>
    </row>
    <row r="18047">
      <c r="I18047" s="1"/>
      <c r="J18047" s="1"/>
      <c r="K18047" s="1"/>
      <c r="AA18047" s="1"/>
      <c r="AB18047" s="1"/>
      <c r="AC18047" s="1"/>
      <c r="AJ18047" s="1"/>
      <c r="AK18047" s="1"/>
      <c r="AL18047" s="1"/>
    </row>
    <row r="18048">
      <c r="I18048" s="1"/>
      <c r="J18048" s="1"/>
      <c r="K18048" s="1"/>
      <c r="AA18048" s="1"/>
      <c r="AB18048" s="1"/>
      <c r="AC18048" s="1"/>
      <c r="AJ18048" s="1"/>
      <c r="AK18048" s="1"/>
      <c r="AL18048" s="1"/>
    </row>
    <row r="18049">
      <c r="I18049" s="1"/>
      <c r="J18049" s="1"/>
      <c r="K18049" s="1"/>
      <c r="AA18049" s="1"/>
      <c r="AB18049" s="1"/>
      <c r="AC18049" s="1"/>
      <c r="AJ18049" s="1"/>
      <c r="AK18049" s="1"/>
      <c r="AL18049" s="1"/>
    </row>
    <row r="18050">
      <c r="I18050" s="1"/>
      <c r="J18050" s="1"/>
      <c r="K18050" s="1"/>
      <c r="AA18050" s="1"/>
      <c r="AB18050" s="1"/>
      <c r="AC18050" s="1"/>
      <c r="AJ18050" s="1"/>
      <c r="AK18050" s="1"/>
      <c r="AL18050" s="1"/>
    </row>
    <row r="18051">
      <c r="I18051" s="1"/>
      <c r="J18051" s="1"/>
      <c r="K18051" s="1"/>
      <c r="AA18051" s="1"/>
      <c r="AB18051" s="1"/>
      <c r="AC18051" s="1"/>
      <c r="AJ18051" s="1"/>
      <c r="AK18051" s="1"/>
      <c r="AL18051" s="1"/>
    </row>
    <row r="18052">
      <c r="I18052" s="1"/>
      <c r="J18052" s="1"/>
      <c r="K18052" s="1"/>
      <c r="AA18052" s="1"/>
      <c r="AB18052" s="1"/>
      <c r="AC18052" s="1"/>
      <c r="AJ18052" s="1"/>
      <c r="AK18052" s="1"/>
      <c r="AL18052" s="1"/>
    </row>
    <row r="18053">
      <c r="I18053" s="1"/>
      <c r="J18053" s="1"/>
      <c r="K18053" s="1"/>
      <c r="AA18053" s="1"/>
      <c r="AB18053" s="1"/>
      <c r="AC18053" s="1"/>
      <c r="AJ18053" s="1"/>
      <c r="AK18053" s="1"/>
      <c r="AL18053" s="1"/>
    </row>
    <row r="18054">
      <c r="I18054" s="1"/>
      <c r="J18054" s="1"/>
      <c r="K18054" s="1"/>
      <c r="AA18054" s="1"/>
      <c r="AB18054" s="1"/>
      <c r="AC18054" s="1"/>
      <c r="AJ18054" s="1"/>
      <c r="AK18054" s="1"/>
      <c r="AL18054" s="1"/>
    </row>
    <row r="18055">
      <c r="I18055" s="1"/>
      <c r="J18055" s="1"/>
      <c r="K18055" s="1"/>
      <c r="AA18055" s="1"/>
      <c r="AB18055" s="1"/>
      <c r="AC18055" s="1"/>
      <c r="AJ18055" s="1"/>
      <c r="AK18055" s="1"/>
      <c r="AL18055" s="1"/>
    </row>
    <row r="18056">
      <c r="I18056" s="1"/>
      <c r="J18056" s="1"/>
      <c r="K18056" s="1"/>
      <c r="AA18056" s="1"/>
      <c r="AB18056" s="1"/>
      <c r="AC18056" s="1"/>
      <c r="AJ18056" s="1"/>
      <c r="AK18056" s="1"/>
      <c r="AL18056" s="1"/>
    </row>
    <row r="18057">
      <c r="I18057" s="1"/>
      <c r="J18057" s="1"/>
      <c r="K18057" s="1"/>
      <c r="AA18057" s="1"/>
      <c r="AB18057" s="1"/>
      <c r="AC18057" s="1"/>
      <c r="AJ18057" s="1"/>
      <c r="AK18057" s="1"/>
      <c r="AL18057" s="1"/>
    </row>
    <row r="18058">
      <c r="I18058" s="1"/>
      <c r="J18058" s="1"/>
      <c r="K18058" s="1"/>
      <c r="AA18058" s="1"/>
      <c r="AB18058" s="1"/>
      <c r="AC18058" s="1"/>
      <c r="AJ18058" s="1"/>
      <c r="AK18058" s="1"/>
      <c r="AL18058" s="1"/>
    </row>
    <row r="18059">
      <c r="I18059" s="1"/>
      <c r="J18059" s="1"/>
      <c r="K18059" s="1"/>
      <c r="AA18059" s="1"/>
      <c r="AB18059" s="1"/>
      <c r="AC18059" s="1"/>
      <c r="AJ18059" s="1"/>
      <c r="AK18059" s="1"/>
      <c r="AL18059" s="1"/>
    </row>
    <row r="18060">
      <c r="I18060" s="1"/>
      <c r="J18060" s="1"/>
      <c r="K18060" s="1"/>
      <c r="AA18060" s="1"/>
      <c r="AB18060" s="1"/>
      <c r="AC18060" s="1"/>
      <c r="AJ18060" s="1"/>
      <c r="AK18060" s="1"/>
      <c r="AL18060" s="1"/>
    </row>
    <row r="18061">
      <c r="I18061" s="1"/>
      <c r="J18061" s="1"/>
      <c r="K18061" s="1"/>
      <c r="AA18061" s="1"/>
      <c r="AB18061" s="1"/>
      <c r="AC18061" s="1"/>
      <c r="AJ18061" s="1"/>
      <c r="AK18061" s="1"/>
      <c r="AL18061" s="1"/>
    </row>
    <row r="18062">
      <c r="I18062" s="1"/>
      <c r="J18062" s="1"/>
      <c r="K18062" s="1"/>
      <c r="AA18062" s="1"/>
      <c r="AB18062" s="1"/>
      <c r="AC18062" s="1"/>
      <c r="AJ18062" s="1"/>
      <c r="AK18062" s="1"/>
      <c r="AL18062" s="1"/>
    </row>
    <row r="18063">
      <c r="I18063" s="1"/>
      <c r="J18063" s="1"/>
      <c r="K18063" s="1"/>
      <c r="AA18063" s="1"/>
      <c r="AB18063" s="1"/>
      <c r="AC18063" s="1"/>
      <c r="AJ18063" s="1"/>
      <c r="AK18063" s="1"/>
      <c r="AL18063" s="1"/>
    </row>
    <row r="18064">
      <c r="I18064" s="1"/>
      <c r="J18064" s="1"/>
      <c r="K18064" s="1"/>
      <c r="AA18064" s="1"/>
      <c r="AB18064" s="1"/>
      <c r="AC18064" s="1"/>
      <c r="AJ18064" s="1"/>
      <c r="AK18064" s="1"/>
      <c r="AL18064" s="1"/>
    </row>
    <row r="18065">
      <c r="I18065" s="1"/>
      <c r="J18065" s="1"/>
      <c r="K18065" s="1"/>
      <c r="AA18065" s="1"/>
      <c r="AB18065" s="1"/>
      <c r="AC18065" s="1"/>
      <c r="AJ18065" s="1"/>
      <c r="AK18065" s="1"/>
      <c r="AL18065" s="1"/>
    </row>
    <row r="18066">
      <c r="I18066" s="1"/>
      <c r="J18066" s="1"/>
      <c r="K18066" s="1"/>
      <c r="AA18066" s="1"/>
      <c r="AB18066" s="1"/>
      <c r="AC18066" s="1"/>
      <c r="AJ18066" s="1"/>
      <c r="AK18066" s="1"/>
      <c r="AL18066" s="1"/>
    </row>
    <row r="18067">
      <c r="I18067" s="1"/>
      <c r="J18067" s="1"/>
      <c r="K18067" s="1"/>
      <c r="AA18067" s="1"/>
      <c r="AB18067" s="1"/>
      <c r="AC18067" s="1"/>
      <c r="AJ18067" s="1"/>
      <c r="AK18067" s="1"/>
      <c r="AL18067" s="1"/>
    </row>
    <row r="18068">
      <c r="I18068" s="1"/>
      <c r="J18068" s="1"/>
      <c r="K18068" s="1"/>
      <c r="AA18068" s="1"/>
      <c r="AB18068" s="1"/>
      <c r="AC18068" s="1"/>
      <c r="AJ18068" s="1"/>
      <c r="AK18068" s="1"/>
      <c r="AL18068" s="1"/>
    </row>
    <row r="18069">
      <c r="I18069" s="1"/>
      <c r="J18069" s="1"/>
      <c r="K18069" s="1"/>
      <c r="AA18069" s="1"/>
      <c r="AB18069" s="1"/>
      <c r="AC18069" s="1"/>
      <c r="AJ18069" s="1"/>
      <c r="AK18069" s="1"/>
      <c r="AL18069" s="1"/>
    </row>
    <row r="18070">
      <c r="I18070" s="1"/>
      <c r="J18070" s="1"/>
      <c r="K18070" s="1"/>
      <c r="AA18070" s="1"/>
      <c r="AB18070" s="1"/>
      <c r="AC18070" s="1"/>
      <c r="AJ18070" s="1"/>
      <c r="AK18070" s="1"/>
      <c r="AL18070" s="1"/>
    </row>
    <row r="18071">
      <c r="I18071" s="1"/>
      <c r="J18071" s="1"/>
      <c r="K18071" s="1"/>
      <c r="AA18071" s="1"/>
      <c r="AB18071" s="1"/>
      <c r="AC18071" s="1"/>
      <c r="AJ18071" s="1"/>
      <c r="AK18071" s="1"/>
      <c r="AL18071" s="1"/>
    </row>
    <row r="18072">
      <c r="I18072" s="1"/>
      <c r="J18072" s="1"/>
      <c r="K18072" s="1"/>
      <c r="AA18072" s="1"/>
      <c r="AB18072" s="1"/>
      <c r="AC18072" s="1"/>
      <c r="AJ18072" s="1"/>
      <c r="AK18072" s="1"/>
      <c r="AL18072" s="1"/>
    </row>
    <row r="18073">
      <c r="I18073" s="1"/>
      <c r="J18073" s="1"/>
      <c r="K18073" s="1"/>
      <c r="AA18073" s="1"/>
      <c r="AB18073" s="1"/>
      <c r="AC18073" s="1"/>
      <c r="AJ18073" s="1"/>
      <c r="AK18073" s="1"/>
      <c r="AL18073" s="1"/>
    </row>
    <row r="18074">
      <c r="I18074" s="1"/>
      <c r="J18074" s="1"/>
      <c r="K18074" s="1"/>
      <c r="AA18074" s="1"/>
      <c r="AB18074" s="1"/>
      <c r="AC18074" s="1"/>
      <c r="AJ18074" s="1"/>
      <c r="AK18074" s="1"/>
      <c r="AL18074" s="1"/>
    </row>
    <row r="18075">
      <c r="I18075" s="1"/>
      <c r="J18075" s="1"/>
      <c r="K18075" s="1"/>
      <c r="AA18075" s="1"/>
      <c r="AB18075" s="1"/>
      <c r="AC18075" s="1"/>
      <c r="AJ18075" s="1"/>
      <c r="AK18075" s="1"/>
      <c r="AL18075" s="1"/>
    </row>
    <row r="18076">
      <c r="I18076" s="1"/>
      <c r="J18076" s="1"/>
      <c r="K18076" s="1"/>
      <c r="AA18076" s="1"/>
      <c r="AB18076" s="1"/>
      <c r="AC18076" s="1"/>
      <c r="AJ18076" s="1"/>
      <c r="AK18076" s="1"/>
      <c r="AL18076" s="1"/>
    </row>
    <row r="18077">
      <c r="I18077" s="1"/>
      <c r="J18077" s="1"/>
      <c r="K18077" s="1"/>
      <c r="AA18077" s="1"/>
      <c r="AB18077" s="1"/>
      <c r="AC18077" s="1"/>
      <c r="AJ18077" s="1"/>
      <c r="AK18077" s="1"/>
      <c r="AL18077" s="1"/>
    </row>
    <row r="18078">
      <c r="I18078" s="1"/>
      <c r="J18078" s="1"/>
      <c r="K18078" s="1"/>
      <c r="AA18078" s="1"/>
      <c r="AB18078" s="1"/>
      <c r="AC18078" s="1"/>
      <c r="AJ18078" s="1"/>
      <c r="AK18078" s="1"/>
      <c r="AL18078" s="1"/>
    </row>
    <row r="18079">
      <c r="I18079" s="1"/>
      <c r="J18079" s="1"/>
      <c r="K18079" s="1"/>
      <c r="AA18079" s="1"/>
      <c r="AB18079" s="1"/>
      <c r="AC18079" s="1"/>
      <c r="AJ18079" s="1"/>
      <c r="AK18079" s="1"/>
      <c r="AL18079" s="1"/>
    </row>
    <row r="18080">
      <c r="I18080" s="1"/>
      <c r="J18080" s="1"/>
      <c r="K18080" s="1"/>
      <c r="AA18080" s="1"/>
      <c r="AB18080" s="1"/>
      <c r="AC18080" s="1"/>
      <c r="AJ18080" s="1"/>
      <c r="AK18080" s="1"/>
      <c r="AL18080" s="1"/>
    </row>
    <row r="18081">
      <c r="I18081" s="1"/>
      <c r="J18081" s="1"/>
      <c r="K18081" s="1"/>
      <c r="AA18081" s="1"/>
      <c r="AB18081" s="1"/>
      <c r="AC18081" s="1"/>
      <c r="AJ18081" s="1"/>
      <c r="AK18081" s="1"/>
      <c r="AL18081" s="1"/>
    </row>
    <row r="18082">
      <c r="I18082" s="1"/>
      <c r="J18082" s="1"/>
      <c r="K18082" s="1"/>
      <c r="AA18082" s="1"/>
      <c r="AB18082" s="1"/>
      <c r="AC18082" s="1"/>
      <c r="AJ18082" s="1"/>
      <c r="AK18082" s="1"/>
      <c r="AL18082" s="1"/>
    </row>
    <row r="18083">
      <c r="I18083" s="1"/>
      <c r="J18083" s="1"/>
      <c r="K18083" s="1"/>
      <c r="AA18083" s="1"/>
      <c r="AB18083" s="1"/>
      <c r="AC18083" s="1"/>
      <c r="AJ18083" s="1"/>
      <c r="AK18083" s="1"/>
      <c r="AL18083" s="1"/>
    </row>
    <row r="18084">
      <c r="I18084" s="1"/>
      <c r="J18084" s="1"/>
      <c r="K18084" s="1"/>
      <c r="AA18084" s="1"/>
      <c r="AB18084" s="1"/>
      <c r="AC18084" s="1"/>
      <c r="AJ18084" s="1"/>
      <c r="AK18084" s="1"/>
      <c r="AL18084" s="1"/>
    </row>
    <row r="18085">
      <c r="I18085" s="1"/>
      <c r="J18085" s="1"/>
      <c r="K18085" s="1"/>
      <c r="AA18085" s="1"/>
      <c r="AB18085" s="1"/>
      <c r="AC18085" s="1"/>
      <c r="AJ18085" s="1"/>
      <c r="AK18085" s="1"/>
      <c r="AL18085" s="1"/>
    </row>
    <row r="18086">
      <c r="I18086" s="1"/>
      <c r="J18086" s="1"/>
      <c r="K18086" s="1"/>
      <c r="AA18086" s="1"/>
      <c r="AB18086" s="1"/>
      <c r="AC18086" s="1"/>
      <c r="AJ18086" s="1"/>
      <c r="AK18086" s="1"/>
      <c r="AL18086" s="1"/>
    </row>
    <row r="18087">
      <c r="I18087" s="1"/>
      <c r="J18087" s="1"/>
      <c r="K18087" s="1"/>
      <c r="AA18087" s="1"/>
      <c r="AB18087" s="1"/>
      <c r="AC18087" s="1"/>
      <c r="AJ18087" s="1"/>
      <c r="AK18087" s="1"/>
      <c r="AL18087" s="1"/>
    </row>
    <row r="18088">
      <c r="I18088" s="1"/>
      <c r="J18088" s="1"/>
      <c r="K18088" s="1"/>
      <c r="AA18088" s="1"/>
      <c r="AB18088" s="1"/>
      <c r="AC18088" s="1"/>
      <c r="AJ18088" s="1"/>
      <c r="AK18088" s="1"/>
      <c r="AL18088" s="1"/>
    </row>
    <row r="18089">
      <c r="I18089" s="1"/>
      <c r="J18089" s="1"/>
      <c r="K18089" s="1"/>
      <c r="AA18089" s="1"/>
      <c r="AB18089" s="1"/>
      <c r="AC18089" s="1"/>
      <c r="AJ18089" s="1"/>
      <c r="AK18089" s="1"/>
      <c r="AL18089" s="1"/>
    </row>
    <row r="18090">
      <c r="I18090" s="1"/>
      <c r="J18090" s="1"/>
      <c r="K18090" s="1"/>
      <c r="AA18090" s="1"/>
      <c r="AB18090" s="1"/>
      <c r="AC18090" s="1"/>
      <c r="AJ18090" s="1"/>
      <c r="AK18090" s="1"/>
      <c r="AL18090" s="1"/>
    </row>
    <row r="18091">
      <c r="I18091" s="1"/>
      <c r="J18091" s="1"/>
      <c r="K18091" s="1"/>
      <c r="AA18091" s="1"/>
      <c r="AB18091" s="1"/>
      <c r="AC18091" s="1"/>
      <c r="AJ18091" s="1"/>
      <c r="AK18091" s="1"/>
      <c r="AL18091" s="1"/>
    </row>
    <row r="18092">
      <c r="I18092" s="1"/>
      <c r="J18092" s="1"/>
      <c r="K18092" s="1"/>
      <c r="AA18092" s="1"/>
      <c r="AB18092" s="1"/>
      <c r="AC18092" s="1"/>
      <c r="AJ18092" s="1"/>
      <c r="AK18092" s="1"/>
      <c r="AL18092" s="1"/>
    </row>
    <row r="18093">
      <c r="I18093" s="1"/>
      <c r="J18093" s="1"/>
      <c r="K18093" s="1"/>
      <c r="AA18093" s="1"/>
      <c r="AB18093" s="1"/>
      <c r="AC18093" s="1"/>
      <c r="AJ18093" s="1"/>
      <c r="AK18093" s="1"/>
      <c r="AL18093" s="1"/>
    </row>
    <row r="18094">
      <c r="I18094" s="1"/>
      <c r="J18094" s="1"/>
      <c r="K18094" s="1"/>
      <c r="AA18094" s="1"/>
      <c r="AB18094" s="1"/>
      <c r="AC18094" s="1"/>
      <c r="AJ18094" s="1"/>
      <c r="AK18094" s="1"/>
      <c r="AL18094" s="1"/>
    </row>
    <row r="18095">
      <c r="I18095" s="1"/>
      <c r="J18095" s="1"/>
      <c r="K18095" s="1"/>
      <c r="AA18095" s="1"/>
      <c r="AB18095" s="1"/>
      <c r="AC18095" s="1"/>
      <c r="AJ18095" s="1"/>
      <c r="AK18095" s="1"/>
      <c r="AL18095" s="1"/>
    </row>
    <row r="18096">
      <c r="I18096" s="1"/>
      <c r="J18096" s="1"/>
      <c r="K18096" s="1"/>
      <c r="AA18096" s="1"/>
      <c r="AB18096" s="1"/>
      <c r="AC18096" s="1"/>
      <c r="AJ18096" s="1"/>
      <c r="AK18096" s="1"/>
      <c r="AL18096" s="1"/>
    </row>
    <row r="18097">
      <c r="I18097" s="1"/>
      <c r="J18097" s="1"/>
      <c r="K18097" s="1"/>
      <c r="AA18097" s="1"/>
      <c r="AB18097" s="1"/>
      <c r="AC18097" s="1"/>
      <c r="AJ18097" s="1"/>
      <c r="AK18097" s="1"/>
      <c r="AL18097" s="1"/>
    </row>
    <row r="18098">
      <c r="I18098" s="1"/>
      <c r="J18098" s="1"/>
      <c r="K18098" s="1"/>
      <c r="AA18098" s="1"/>
      <c r="AB18098" s="1"/>
      <c r="AC18098" s="1"/>
      <c r="AJ18098" s="1"/>
      <c r="AK18098" s="1"/>
      <c r="AL18098" s="1"/>
    </row>
    <row r="18099">
      <c r="I18099" s="1"/>
      <c r="J18099" s="1"/>
      <c r="K18099" s="1"/>
      <c r="AA18099" s="1"/>
      <c r="AB18099" s="1"/>
      <c r="AC18099" s="1"/>
      <c r="AJ18099" s="1"/>
      <c r="AK18099" s="1"/>
      <c r="AL18099" s="1"/>
    </row>
    <row r="18100">
      <c r="I18100" s="1"/>
      <c r="J18100" s="1"/>
      <c r="K18100" s="1"/>
      <c r="AA18100" s="1"/>
      <c r="AB18100" s="1"/>
      <c r="AC18100" s="1"/>
      <c r="AJ18100" s="1"/>
      <c r="AK18100" s="1"/>
      <c r="AL18100" s="1"/>
    </row>
    <row r="18101">
      <c r="I18101" s="1"/>
      <c r="J18101" s="1"/>
      <c r="K18101" s="1"/>
      <c r="AA18101" s="1"/>
      <c r="AB18101" s="1"/>
      <c r="AC18101" s="1"/>
      <c r="AJ18101" s="1"/>
      <c r="AK18101" s="1"/>
      <c r="AL18101" s="1"/>
    </row>
    <row r="18102">
      <c r="I18102" s="1"/>
      <c r="J18102" s="1"/>
      <c r="K18102" s="1"/>
      <c r="AA18102" s="1"/>
      <c r="AB18102" s="1"/>
      <c r="AC18102" s="1"/>
      <c r="AJ18102" s="1"/>
      <c r="AK18102" s="1"/>
      <c r="AL18102" s="1"/>
    </row>
    <row r="18103">
      <c r="I18103" s="1"/>
      <c r="J18103" s="1"/>
      <c r="K18103" s="1"/>
      <c r="AA18103" s="1"/>
      <c r="AB18103" s="1"/>
      <c r="AC18103" s="1"/>
      <c r="AJ18103" s="1"/>
      <c r="AK18103" s="1"/>
      <c r="AL18103" s="1"/>
    </row>
    <row r="18104">
      <c r="I18104" s="1"/>
      <c r="J18104" s="1"/>
      <c r="K18104" s="1"/>
      <c r="AA18104" s="1"/>
      <c r="AB18104" s="1"/>
      <c r="AC18104" s="1"/>
      <c r="AJ18104" s="1"/>
      <c r="AK18104" s="1"/>
      <c r="AL18104" s="1"/>
    </row>
    <row r="18105">
      <c r="I18105" s="1"/>
      <c r="J18105" s="1"/>
      <c r="K18105" s="1"/>
      <c r="AA18105" s="1"/>
      <c r="AB18105" s="1"/>
      <c r="AC18105" s="1"/>
      <c r="AJ18105" s="1"/>
      <c r="AK18105" s="1"/>
      <c r="AL18105" s="1"/>
    </row>
    <row r="18106">
      <c r="I18106" s="1"/>
      <c r="J18106" s="1"/>
      <c r="K18106" s="1"/>
      <c r="AA18106" s="1"/>
      <c r="AB18106" s="1"/>
      <c r="AC18106" s="1"/>
      <c r="AJ18106" s="1"/>
      <c r="AK18106" s="1"/>
      <c r="AL18106" s="1"/>
    </row>
    <row r="18107">
      <c r="I18107" s="1"/>
      <c r="J18107" s="1"/>
      <c r="K18107" s="1"/>
      <c r="AA18107" s="1"/>
      <c r="AB18107" s="1"/>
      <c r="AC18107" s="1"/>
      <c r="AJ18107" s="1"/>
      <c r="AK18107" s="1"/>
      <c r="AL18107" s="1"/>
    </row>
    <row r="18108">
      <c r="I18108" s="1"/>
      <c r="J18108" s="1"/>
      <c r="K18108" s="1"/>
      <c r="AA18108" s="1"/>
      <c r="AB18108" s="1"/>
      <c r="AC18108" s="1"/>
      <c r="AJ18108" s="1"/>
      <c r="AK18108" s="1"/>
      <c r="AL18108" s="1"/>
    </row>
    <row r="18109">
      <c r="I18109" s="1"/>
      <c r="J18109" s="1"/>
      <c r="K18109" s="1"/>
      <c r="AA18109" s="1"/>
      <c r="AB18109" s="1"/>
      <c r="AC18109" s="1"/>
      <c r="AJ18109" s="1"/>
      <c r="AK18109" s="1"/>
      <c r="AL18109" s="1"/>
    </row>
    <row r="18110">
      <c r="I18110" s="1"/>
      <c r="J18110" s="1"/>
      <c r="K18110" s="1"/>
      <c r="AA18110" s="1"/>
      <c r="AB18110" s="1"/>
      <c r="AC18110" s="1"/>
      <c r="AJ18110" s="1"/>
      <c r="AK18110" s="1"/>
      <c r="AL18110" s="1"/>
    </row>
    <row r="18111">
      <c r="I18111" s="1"/>
      <c r="J18111" s="1"/>
      <c r="K18111" s="1"/>
      <c r="AA18111" s="1"/>
      <c r="AB18111" s="1"/>
      <c r="AC18111" s="1"/>
      <c r="AJ18111" s="1"/>
      <c r="AK18111" s="1"/>
      <c r="AL18111" s="1"/>
    </row>
    <row r="18112">
      <c r="I18112" s="1"/>
      <c r="J18112" s="1"/>
      <c r="K18112" s="1"/>
      <c r="AA18112" s="1"/>
      <c r="AB18112" s="1"/>
      <c r="AC18112" s="1"/>
      <c r="AJ18112" s="1"/>
      <c r="AK18112" s="1"/>
      <c r="AL18112" s="1"/>
    </row>
    <row r="18113">
      <c r="I18113" s="1"/>
      <c r="J18113" s="1"/>
      <c r="K18113" s="1"/>
      <c r="AA18113" s="1"/>
      <c r="AB18113" s="1"/>
      <c r="AC18113" s="1"/>
      <c r="AJ18113" s="1"/>
      <c r="AK18113" s="1"/>
      <c r="AL18113" s="1"/>
    </row>
    <row r="18114">
      <c r="I18114" s="1"/>
      <c r="J18114" s="1"/>
      <c r="K18114" s="1"/>
      <c r="AA18114" s="1"/>
      <c r="AB18114" s="1"/>
      <c r="AC18114" s="1"/>
      <c r="AJ18114" s="1"/>
      <c r="AK18114" s="1"/>
      <c r="AL18114" s="1"/>
    </row>
    <row r="18115">
      <c r="I18115" s="1"/>
      <c r="J18115" s="1"/>
      <c r="K18115" s="1"/>
      <c r="AA18115" s="1"/>
      <c r="AB18115" s="1"/>
      <c r="AC18115" s="1"/>
      <c r="AJ18115" s="1"/>
      <c r="AK18115" s="1"/>
      <c r="AL18115" s="1"/>
    </row>
    <row r="18116">
      <c r="I18116" s="1"/>
      <c r="J18116" s="1"/>
      <c r="K18116" s="1"/>
      <c r="AA18116" s="1"/>
      <c r="AB18116" s="1"/>
      <c r="AC18116" s="1"/>
      <c r="AJ18116" s="1"/>
      <c r="AK18116" s="1"/>
      <c r="AL18116" s="1"/>
    </row>
    <row r="18117">
      <c r="I18117" s="1"/>
      <c r="J18117" s="1"/>
      <c r="K18117" s="1"/>
      <c r="AA18117" s="1"/>
      <c r="AB18117" s="1"/>
      <c r="AC18117" s="1"/>
      <c r="AJ18117" s="1"/>
      <c r="AK18117" s="1"/>
      <c r="AL18117" s="1"/>
    </row>
    <row r="18118">
      <c r="I18118" s="1"/>
      <c r="J18118" s="1"/>
      <c r="K18118" s="1"/>
      <c r="AA18118" s="1"/>
      <c r="AB18118" s="1"/>
      <c r="AC18118" s="1"/>
      <c r="AJ18118" s="1"/>
      <c r="AK18118" s="1"/>
      <c r="AL18118" s="1"/>
    </row>
    <row r="18119">
      <c r="I18119" s="1"/>
      <c r="J18119" s="1"/>
      <c r="K18119" s="1"/>
      <c r="AA18119" s="1"/>
      <c r="AB18119" s="1"/>
      <c r="AC18119" s="1"/>
      <c r="AJ18119" s="1"/>
      <c r="AK18119" s="1"/>
      <c r="AL18119" s="1"/>
    </row>
    <row r="18120">
      <c r="I18120" s="1"/>
      <c r="J18120" s="1"/>
      <c r="K18120" s="1"/>
      <c r="AA18120" s="1"/>
      <c r="AB18120" s="1"/>
      <c r="AC18120" s="1"/>
      <c r="AJ18120" s="1"/>
      <c r="AK18120" s="1"/>
      <c r="AL18120" s="1"/>
    </row>
    <row r="18121">
      <c r="I18121" s="1"/>
      <c r="J18121" s="1"/>
      <c r="K18121" s="1"/>
      <c r="AA18121" s="1"/>
      <c r="AB18121" s="1"/>
      <c r="AC18121" s="1"/>
      <c r="AJ18121" s="1"/>
      <c r="AK18121" s="1"/>
      <c r="AL18121" s="1"/>
    </row>
    <row r="18122">
      <c r="I18122" s="1"/>
      <c r="J18122" s="1"/>
      <c r="K18122" s="1"/>
      <c r="AA18122" s="1"/>
      <c r="AB18122" s="1"/>
      <c r="AC18122" s="1"/>
      <c r="AJ18122" s="1"/>
      <c r="AK18122" s="1"/>
      <c r="AL18122" s="1"/>
    </row>
    <row r="18123">
      <c r="I18123" s="1"/>
      <c r="J18123" s="1"/>
      <c r="K18123" s="1"/>
      <c r="AA18123" s="1"/>
      <c r="AB18123" s="1"/>
      <c r="AC18123" s="1"/>
      <c r="AJ18123" s="1"/>
      <c r="AK18123" s="1"/>
      <c r="AL18123" s="1"/>
    </row>
    <row r="18124">
      <c r="I18124" s="1"/>
      <c r="J18124" s="1"/>
      <c r="K18124" s="1"/>
      <c r="AA18124" s="1"/>
      <c r="AB18124" s="1"/>
      <c r="AC18124" s="1"/>
      <c r="AJ18124" s="1"/>
      <c r="AK18124" s="1"/>
      <c r="AL18124" s="1"/>
    </row>
    <row r="18125">
      <c r="I18125" s="1"/>
      <c r="J18125" s="1"/>
      <c r="K18125" s="1"/>
      <c r="AA18125" s="1"/>
      <c r="AB18125" s="1"/>
      <c r="AC18125" s="1"/>
      <c r="AJ18125" s="1"/>
      <c r="AK18125" s="1"/>
      <c r="AL18125" s="1"/>
    </row>
    <row r="18126">
      <c r="I18126" s="1"/>
      <c r="J18126" s="1"/>
      <c r="K18126" s="1"/>
      <c r="AA18126" s="1"/>
      <c r="AB18126" s="1"/>
      <c r="AC18126" s="1"/>
      <c r="AJ18126" s="1"/>
      <c r="AK18126" s="1"/>
      <c r="AL18126" s="1"/>
    </row>
    <row r="18127">
      <c r="I18127" s="1"/>
      <c r="J18127" s="1"/>
      <c r="K18127" s="1"/>
      <c r="AA18127" s="1"/>
      <c r="AB18127" s="1"/>
      <c r="AC18127" s="1"/>
      <c r="AJ18127" s="1"/>
      <c r="AK18127" s="1"/>
      <c r="AL18127" s="1"/>
    </row>
    <row r="18128">
      <c r="I18128" s="1"/>
      <c r="J18128" s="1"/>
      <c r="K18128" s="1"/>
      <c r="AA18128" s="1"/>
      <c r="AB18128" s="1"/>
      <c r="AC18128" s="1"/>
      <c r="AJ18128" s="1"/>
      <c r="AK18128" s="1"/>
      <c r="AL18128" s="1"/>
    </row>
    <row r="18129">
      <c r="I18129" s="1"/>
      <c r="J18129" s="1"/>
      <c r="K18129" s="1"/>
      <c r="AA18129" s="1"/>
      <c r="AB18129" s="1"/>
      <c r="AC18129" s="1"/>
      <c r="AJ18129" s="1"/>
      <c r="AK18129" s="1"/>
      <c r="AL18129" s="1"/>
    </row>
    <row r="18130">
      <c r="I18130" s="1"/>
      <c r="J18130" s="1"/>
      <c r="K18130" s="1"/>
      <c r="AA18130" s="1"/>
      <c r="AB18130" s="1"/>
      <c r="AC18130" s="1"/>
      <c r="AJ18130" s="1"/>
      <c r="AK18130" s="1"/>
      <c r="AL18130" s="1"/>
    </row>
    <row r="18131">
      <c r="I18131" s="1"/>
      <c r="J18131" s="1"/>
      <c r="K18131" s="1"/>
      <c r="AA18131" s="1"/>
      <c r="AB18131" s="1"/>
      <c r="AC18131" s="1"/>
      <c r="AJ18131" s="1"/>
      <c r="AK18131" s="1"/>
      <c r="AL18131" s="1"/>
    </row>
    <row r="18132">
      <c r="I18132" s="1"/>
      <c r="J18132" s="1"/>
      <c r="K18132" s="1"/>
      <c r="AA18132" s="1"/>
      <c r="AB18132" s="1"/>
      <c r="AC18132" s="1"/>
      <c r="AJ18132" s="1"/>
      <c r="AK18132" s="1"/>
      <c r="AL18132" s="1"/>
    </row>
    <row r="18133">
      <c r="I18133" s="1"/>
      <c r="J18133" s="1"/>
      <c r="K18133" s="1"/>
      <c r="AA18133" s="1"/>
      <c r="AB18133" s="1"/>
      <c r="AC18133" s="1"/>
      <c r="AJ18133" s="1"/>
      <c r="AK18133" s="1"/>
      <c r="AL18133" s="1"/>
    </row>
    <row r="18134">
      <c r="I18134" s="1"/>
      <c r="J18134" s="1"/>
      <c r="K18134" s="1"/>
      <c r="AA18134" s="1"/>
      <c r="AB18134" s="1"/>
      <c r="AC18134" s="1"/>
      <c r="AJ18134" s="1"/>
      <c r="AK18134" s="1"/>
      <c r="AL18134" s="1"/>
    </row>
    <row r="18135">
      <c r="I18135" s="1"/>
      <c r="J18135" s="1"/>
      <c r="K18135" s="1"/>
      <c r="AA18135" s="1"/>
      <c r="AB18135" s="1"/>
      <c r="AC18135" s="1"/>
      <c r="AJ18135" s="1"/>
      <c r="AK18135" s="1"/>
      <c r="AL18135" s="1"/>
    </row>
    <row r="18136">
      <c r="I18136" s="1"/>
      <c r="J18136" s="1"/>
      <c r="K18136" s="1"/>
      <c r="AA18136" s="1"/>
      <c r="AB18136" s="1"/>
      <c r="AC18136" s="1"/>
      <c r="AJ18136" s="1"/>
      <c r="AK18136" s="1"/>
      <c r="AL18136" s="1"/>
    </row>
    <row r="18137">
      <c r="I18137" s="1"/>
      <c r="J18137" s="1"/>
      <c r="K18137" s="1"/>
      <c r="AA18137" s="1"/>
      <c r="AB18137" s="1"/>
      <c r="AC18137" s="1"/>
      <c r="AJ18137" s="1"/>
      <c r="AK18137" s="1"/>
      <c r="AL18137" s="1"/>
    </row>
    <row r="18138">
      <c r="I18138" s="1"/>
      <c r="J18138" s="1"/>
      <c r="K18138" s="1"/>
      <c r="AA18138" s="1"/>
      <c r="AB18138" s="1"/>
      <c r="AC18138" s="1"/>
      <c r="AJ18138" s="1"/>
      <c r="AK18138" s="1"/>
      <c r="AL18138" s="1"/>
    </row>
    <row r="18139">
      <c r="I18139" s="1"/>
      <c r="J18139" s="1"/>
      <c r="K18139" s="1"/>
      <c r="AA18139" s="1"/>
      <c r="AB18139" s="1"/>
      <c r="AC18139" s="1"/>
      <c r="AJ18139" s="1"/>
      <c r="AK18139" s="1"/>
      <c r="AL18139" s="1"/>
    </row>
    <row r="18140">
      <c r="I18140" s="1"/>
      <c r="J18140" s="1"/>
      <c r="K18140" s="1"/>
      <c r="AA18140" s="1"/>
      <c r="AB18140" s="1"/>
      <c r="AC18140" s="1"/>
      <c r="AJ18140" s="1"/>
      <c r="AK18140" s="1"/>
      <c r="AL18140" s="1"/>
    </row>
    <row r="18141">
      <c r="I18141" s="1"/>
      <c r="J18141" s="1"/>
      <c r="K18141" s="1"/>
      <c r="AA18141" s="1"/>
      <c r="AB18141" s="1"/>
      <c r="AC18141" s="1"/>
      <c r="AJ18141" s="1"/>
      <c r="AK18141" s="1"/>
      <c r="AL18141" s="1"/>
    </row>
    <row r="18142">
      <c r="I18142" s="1"/>
      <c r="J18142" s="1"/>
      <c r="K18142" s="1"/>
      <c r="AA18142" s="1"/>
      <c r="AB18142" s="1"/>
      <c r="AC18142" s="1"/>
      <c r="AJ18142" s="1"/>
      <c r="AK18142" s="1"/>
      <c r="AL18142" s="1"/>
    </row>
    <row r="18143">
      <c r="I18143" s="1"/>
      <c r="J18143" s="1"/>
      <c r="K18143" s="1"/>
      <c r="AA18143" s="1"/>
      <c r="AB18143" s="1"/>
      <c r="AC18143" s="1"/>
      <c r="AJ18143" s="1"/>
      <c r="AK18143" s="1"/>
      <c r="AL18143" s="1"/>
    </row>
    <row r="18144">
      <c r="I18144" s="1"/>
      <c r="J18144" s="1"/>
      <c r="K18144" s="1"/>
      <c r="AA18144" s="1"/>
      <c r="AB18144" s="1"/>
      <c r="AC18144" s="1"/>
      <c r="AJ18144" s="1"/>
      <c r="AK18144" s="1"/>
      <c r="AL18144" s="1"/>
    </row>
    <row r="18145">
      <c r="I18145" s="1"/>
      <c r="J18145" s="1"/>
      <c r="K18145" s="1"/>
      <c r="AA18145" s="1"/>
      <c r="AB18145" s="1"/>
      <c r="AC18145" s="1"/>
      <c r="AJ18145" s="1"/>
      <c r="AK18145" s="1"/>
      <c r="AL18145" s="1"/>
    </row>
    <row r="18146">
      <c r="I18146" s="1"/>
      <c r="J18146" s="1"/>
      <c r="K18146" s="1"/>
      <c r="AA18146" s="1"/>
      <c r="AB18146" s="1"/>
      <c r="AC18146" s="1"/>
      <c r="AJ18146" s="1"/>
      <c r="AK18146" s="1"/>
      <c r="AL18146" s="1"/>
    </row>
    <row r="18147">
      <c r="I18147" s="1"/>
      <c r="J18147" s="1"/>
      <c r="K18147" s="1"/>
      <c r="AA18147" s="1"/>
      <c r="AB18147" s="1"/>
      <c r="AC18147" s="1"/>
      <c r="AJ18147" s="1"/>
      <c r="AK18147" s="1"/>
      <c r="AL18147" s="1"/>
    </row>
    <row r="18148">
      <c r="I18148" s="1"/>
      <c r="J18148" s="1"/>
      <c r="K18148" s="1"/>
      <c r="AA18148" s="1"/>
      <c r="AB18148" s="1"/>
      <c r="AC18148" s="1"/>
      <c r="AJ18148" s="1"/>
      <c r="AK18148" s="1"/>
      <c r="AL18148" s="1"/>
    </row>
    <row r="18149">
      <c r="I18149" s="1"/>
      <c r="J18149" s="1"/>
      <c r="K18149" s="1"/>
      <c r="AA18149" s="1"/>
      <c r="AB18149" s="1"/>
      <c r="AC18149" s="1"/>
      <c r="AJ18149" s="1"/>
      <c r="AK18149" s="1"/>
      <c r="AL18149" s="1"/>
    </row>
    <row r="18150">
      <c r="I18150" s="1"/>
      <c r="J18150" s="1"/>
      <c r="K18150" s="1"/>
      <c r="AA18150" s="1"/>
      <c r="AB18150" s="1"/>
      <c r="AC18150" s="1"/>
      <c r="AJ18150" s="1"/>
      <c r="AK18150" s="1"/>
      <c r="AL18150" s="1"/>
    </row>
    <row r="18151">
      <c r="I18151" s="1"/>
      <c r="J18151" s="1"/>
      <c r="K18151" s="1"/>
      <c r="AA18151" s="1"/>
      <c r="AB18151" s="1"/>
      <c r="AC18151" s="1"/>
      <c r="AJ18151" s="1"/>
      <c r="AK18151" s="1"/>
      <c r="AL18151" s="1"/>
    </row>
    <row r="18152">
      <c r="I18152" s="1"/>
      <c r="J18152" s="1"/>
      <c r="K18152" s="1"/>
      <c r="AA18152" s="1"/>
      <c r="AB18152" s="1"/>
      <c r="AC18152" s="1"/>
      <c r="AJ18152" s="1"/>
      <c r="AK18152" s="1"/>
      <c r="AL18152" s="1"/>
    </row>
    <row r="18153">
      <c r="I18153" s="1"/>
      <c r="J18153" s="1"/>
      <c r="K18153" s="1"/>
      <c r="AA18153" s="1"/>
      <c r="AB18153" s="1"/>
      <c r="AC18153" s="1"/>
      <c r="AJ18153" s="1"/>
      <c r="AK18153" s="1"/>
      <c r="AL18153" s="1"/>
    </row>
    <row r="18154">
      <c r="I18154" s="1"/>
      <c r="J18154" s="1"/>
      <c r="K18154" s="1"/>
      <c r="AA18154" s="1"/>
      <c r="AB18154" s="1"/>
      <c r="AC18154" s="1"/>
      <c r="AJ18154" s="1"/>
      <c r="AK18154" s="1"/>
      <c r="AL18154" s="1"/>
    </row>
    <row r="18155">
      <c r="I18155" s="1"/>
      <c r="J18155" s="1"/>
      <c r="K18155" s="1"/>
      <c r="AA18155" s="1"/>
      <c r="AB18155" s="1"/>
      <c r="AC18155" s="1"/>
      <c r="AJ18155" s="1"/>
      <c r="AK18155" s="1"/>
      <c r="AL18155" s="1"/>
    </row>
    <row r="18156">
      <c r="I18156" s="1"/>
      <c r="J18156" s="1"/>
      <c r="K18156" s="1"/>
      <c r="AA18156" s="1"/>
      <c r="AB18156" s="1"/>
      <c r="AC18156" s="1"/>
      <c r="AJ18156" s="1"/>
      <c r="AK18156" s="1"/>
      <c r="AL18156" s="1"/>
    </row>
    <row r="18157">
      <c r="I18157" s="1"/>
      <c r="J18157" s="1"/>
      <c r="K18157" s="1"/>
      <c r="AA18157" s="1"/>
      <c r="AB18157" s="1"/>
      <c r="AC18157" s="1"/>
      <c r="AJ18157" s="1"/>
      <c r="AK18157" s="1"/>
      <c r="AL18157" s="1"/>
    </row>
    <row r="18158">
      <c r="I18158" s="1"/>
      <c r="J18158" s="1"/>
      <c r="K18158" s="1"/>
      <c r="AA18158" s="1"/>
      <c r="AB18158" s="1"/>
      <c r="AC18158" s="1"/>
      <c r="AJ18158" s="1"/>
      <c r="AK18158" s="1"/>
      <c r="AL18158" s="1"/>
    </row>
    <row r="18159">
      <c r="I18159" s="1"/>
      <c r="J18159" s="1"/>
      <c r="K18159" s="1"/>
      <c r="AA18159" s="1"/>
      <c r="AB18159" s="1"/>
      <c r="AC18159" s="1"/>
      <c r="AJ18159" s="1"/>
      <c r="AK18159" s="1"/>
      <c r="AL18159" s="1"/>
    </row>
    <row r="18160">
      <c r="I18160" s="1"/>
      <c r="J18160" s="1"/>
      <c r="K18160" s="1"/>
      <c r="AA18160" s="1"/>
      <c r="AB18160" s="1"/>
      <c r="AC18160" s="1"/>
      <c r="AJ18160" s="1"/>
      <c r="AK18160" s="1"/>
      <c r="AL18160" s="1"/>
    </row>
    <row r="18161">
      <c r="I18161" s="1"/>
      <c r="J18161" s="1"/>
      <c r="K18161" s="1"/>
      <c r="AA18161" s="1"/>
      <c r="AB18161" s="1"/>
      <c r="AC18161" s="1"/>
      <c r="AJ18161" s="1"/>
      <c r="AK18161" s="1"/>
      <c r="AL18161" s="1"/>
    </row>
    <row r="18162">
      <c r="I18162" s="1"/>
      <c r="J18162" s="1"/>
      <c r="K18162" s="1"/>
      <c r="AA18162" s="1"/>
      <c r="AB18162" s="1"/>
      <c r="AC18162" s="1"/>
      <c r="AJ18162" s="1"/>
      <c r="AK18162" s="1"/>
      <c r="AL18162" s="1"/>
    </row>
    <row r="18163">
      <c r="I18163" s="1"/>
      <c r="J18163" s="1"/>
      <c r="K18163" s="1"/>
      <c r="AA18163" s="1"/>
      <c r="AB18163" s="1"/>
      <c r="AC18163" s="1"/>
      <c r="AJ18163" s="1"/>
      <c r="AK18163" s="1"/>
      <c r="AL18163" s="1"/>
    </row>
    <row r="18164">
      <c r="I18164" s="1"/>
      <c r="J18164" s="1"/>
      <c r="K18164" s="1"/>
      <c r="AA18164" s="1"/>
      <c r="AB18164" s="1"/>
      <c r="AC18164" s="1"/>
      <c r="AJ18164" s="1"/>
      <c r="AK18164" s="1"/>
      <c r="AL18164" s="1"/>
    </row>
    <row r="18165">
      <c r="I18165" s="1"/>
      <c r="J18165" s="1"/>
      <c r="K18165" s="1"/>
      <c r="AA18165" s="1"/>
      <c r="AB18165" s="1"/>
      <c r="AC18165" s="1"/>
      <c r="AJ18165" s="1"/>
      <c r="AK18165" s="1"/>
      <c r="AL18165" s="1"/>
    </row>
    <row r="18166">
      <c r="I18166" s="1"/>
      <c r="J18166" s="1"/>
      <c r="K18166" s="1"/>
      <c r="AA18166" s="1"/>
      <c r="AB18166" s="1"/>
      <c r="AC18166" s="1"/>
      <c r="AJ18166" s="1"/>
      <c r="AK18166" s="1"/>
      <c r="AL18166" s="1"/>
    </row>
    <row r="18167">
      <c r="I18167" s="1"/>
      <c r="J18167" s="1"/>
      <c r="K18167" s="1"/>
      <c r="AA18167" s="1"/>
      <c r="AB18167" s="1"/>
      <c r="AC18167" s="1"/>
      <c r="AJ18167" s="1"/>
      <c r="AK18167" s="1"/>
      <c r="AL18167" s="1"/>
    </row>
    <row r="18168">
      <c r="I18168" s="1"/>
      <c r="J18168" s="1"/>
      <c r="K18168" s="1"/>
      <c r="AA18168" s="1"/>
      <c r="AB18168" s="1"/>
      <c r="AC18168" s="1"/>
      <c r="AJ18168" s="1"/>
      <c r="AK18168" s="1"/>
      <c r="AL18168" s="1"/>
    </row>
    <row r="18169">
      <c r="I18169" s="1"/>
      <c r="J18169" s="1"/>
      <c r="K18169" s="1"/>
      <c r="AA18169" s="1"/>
      <c r="AB18169" s="1"/>
      <c r="AC18169" s="1"/>
      <c r="AJ18169" s="1"/>
      <c r="AK18169" s="1"/>
      <c r="AL18169" s="1"/>
    </row>
    <row r="18170">
      <c r="I18170" s="1"/>
      <c r="J18170" s="1"/>
      <c r="K18170" s="1"/>
      <c r="AA18170" s="1"/>
      <c r="AB18170" s="1"/>
      <c r="AC18170" s="1"/>
      <c r="AJ18170" s="1"/>
      <c r="AK18170" s="1"/>
      <c r="AL18170" s="1"/>
    </row>
    <row r="18171">
      <c r="I18171" s="1"/>
      <c r="J18171" s="1"/>
      <c r="K18171" s="1"/>
      <c r="AA18171" s="1"/>
      <c r="AB18171" s="1"/>
      <c r="AC18171" s="1"/>
      <c r="AJ18171" s="1"/>
      <c r="AK18171" s="1"/>
      <c r="AL18171" s="1"/>
    </row>
    <row r="18172">
      <c r="I18172" s="1"/>
      <c r="J18172" s="1"/>
      <c r="K18172" s="1"/>
      <c r="AA18172" s="1"/>
      <c r="AB18172" s="1"/>
      <c r="AC18172" s="1"/>
      <c r="AJ18172" s="1"/>
      <c r="AK18172" s="1"/>
      <c r="AL18172" s="1"/>
    </row>
    <row r="18173">
      <c r="I18173" s="1"/>
      <c r="J18173" s="1"/>
      <c r="K18173" s="1"/>
      <c r="AA18173" s="1"/>
      <c r="AB18173" s="1"/>
      <c r="AC18173" s="1"/>
      <c r="AJ18173" s="1"/>
      <c r="AK18173" s="1"/>
      <c r="AL18173" s="1"/>
    </row>
    <row r="18174">
      <c r="I18174" s="1"/>
      <c r="J18174" s="1"/>
      <c r="K18174" s="1"/>
      <c r="AA18174" s="1"/>
      <c r="AB18174" s="1"/>
      <c r="AC18174" s="1"/>
      <c r="AJ18174" s="1"/>
      <c r="AK18174" s="1"/>
      <c r="AL18174" s="1"/>
    </row>
    <row r="18175">
      <c r="I18175" s="1"/>
      <c r="J18175" s="1"/>
      <c r="K18175" s="1"/>
      <c r="AA18175" s="1"/>
      <c r="AB18175" s="1"/>
      <c r="AC18175" s="1"/>
      <c r="AJ18175" s="1"/>
      <c r="AK18175" s="1"/>
      <c r="AL18175" s="1"/>
    </row>
    <row r="18176">
      <c r="I18176" s="1"/>
      <c r="J18176" s="1"/>
      <c r="K18176" s="1"/>
      <c r="AA18176" s="1"/>
      <c r="AB18176" s="1"/>
      <c r="AC18176" s="1"/>
      <c r="AJ18176" s="1"/>
      <c r="AK18176" s="1"/>
      <c r="AL18176" s="1"/>
    </row>
    <row r="18177">
      <c r="I18177" s="1"/>
      <c r="J18177" s="1"/>
      <c r="K18177" s="1"/>
      <c r="AA18177" s="1"/>
      <c r="AB18177" s="1"/>
      <c r="AC18177" s="1"/>
      <c r="AJ18177" s="1"/>
      <c r="AK18177" s="1"/>
      <c r="AL18177" s="1"/>
    </row>
    <row r="18178">
      <c r="I18178" s="1"/>
      <c r="J18178" s="1"/>
      <c r="K18178" s="1"/>
      <c r="AA18178" s="1"/>
      <c r="AB18178" s="1"/>
      <c r="AC18178" s="1"/>
      <c r="AJ18178" s="1"/>
      <c r="AK18178" s="1"/>
      <c r="AL18178" s="1"/>
    </row>
    <row r="18179">
      <c r="I18179" s="1"/>
      <c r="J18179" s="1"/>
      <c r="K18179" s="1"/>
      <c r="AA18179" s="1"/>
      <c r="AB18179" s="1"/>
      <c r="AC18179" s="1"/>
      <c r="AJ18179" s="1"/>
      <c r="AK18179" s="1"/>
      <c r="AL18179" s="1"/>
    </row>
    <row r="18180">
      <c r="I18180" s="1"/>
      <c r="J18180" s="1"/>
      <c r="K18180" s="1"/>
      <c r="AA18180" s="1"/>
      <c r="AB18180" s="1"/>
      <c r="AC18180" s="1"/>
      <c r="AJ18180" s="1"/>
      <c r="AK18180" s="1"/>
      <c r="AL18180" s="1"/>
    </row>
    <row r="18181">
      <c r="I18181" s="1"/>
      <c r="J18181" s="1"/>
      <c r="K18181" s="1"/>
      <c r="AA18181" s="1"/>
      <c r="AB18181" s="1"/>
      <c r="AC18181" s="1"/>
      <c r="AJ18181" s="1"/>
      <c r="AK18181" s="1"/>
      <c r="AL18181" s="1"/>
    </row>
    <row r="18182">
      <c r="I18182" s="1"/>
      <c r="J18182" s="1"/>
      <c r="K18182" s="1"/>
      <c r="AA18182" s="1"/>
      <c r="AB18182" s="1"/>
      <c r="AC18182" s="1"/>
      <c r="AJ18182" s="1"/>
      <c r="AK18182" s="1"/>
      <c r="AL18182" s="1"/>
    </row>
    <row r="18183">
      <c r="I18183" s="1"/>
      <c r="J18183" s="1"/>
      <c r="K18183" s="1"/>
      <c r="AA18183" s="1"/>
      <c r="AB18183" s="1"/>
      <c r="AC18183" s="1"/>
      <c r="AJ18183" s="1"/>
      <c r="AK18183" s="1"/>
      <c r="AL18183" s="1"/>
    </row>
    <row r="18184">
      <c r="I18184" s="1"/>
      <c r="J18184" s="1"/>
      <c r="K18184" s="1"/>
      <c r="AA18184" s="1"/>
      <c r="AB18184" s="1"/>
      <c r="AC18184" s="1"/>
      <c r="AJ18184" s="1"/>
      <c r="AK18184" s="1"/>
      <c r="AL18184" s="1"/>
    </row>
    <row r="18185">
      <c r="I18185" s="1"/>
      <c r="J18185" s="1"/>
      <c r="K18185" s="1"/>
      <c r="AA18185" s="1"/>
      <c r="AB18185" s="1"/>
      <c r="AC18185" s="1"/>
      <c r="AJ18185" s="1"/>
      <c r="AK18185" s="1"/>
      <c r="AL18185" s="1"/>
    </row>
    <row r="18186">
      <c r="I18186" s="1"/>
      <c r="J18186" s="1"/>
      <c r="K18186" s="1"/>
      <c r="AA18186" s="1"/>
      <c r="AB18186" s="1"/>
      <c r="AC18186" s="1"/>
      <c r="AJ18186" s="1"/>
      <c r="AK18186" s="1"/>
      <c r="AL18186" s="1"/>
    </row>
    <row r="18187">
      <c r="I18187" s="1"/>
      <c r="J18187" s="1"/>
      <c r="K18187" s="1"/>
      <c r="AA18187" s="1"/>
      <c r="AB18187" s="1"/>
      <c r="AC18187" s="1"/>
      <c r="AJ18187" s="1"/>
      <c r="AK18187" s="1"/>
      <c r="AL18187" s="1"/>
    </row>
    <row r="18188">
      <c r="I18188" s="1"/>
      <c r="J18188" s="1"/>
      <c r="K18188" s="1"/>
      <c r="AA18188" s="1"/>
      <c r="AB18188" s="1"/>
      <c r="AC18188" s="1"/>
      <c r="AJ18188" s="1"/>
      <c r="AK18188" s="1"/>
      <c r="AL18188" s="1"/>
    </row>
    <row r="18189">
      <c r="I18189" s="1"/>
      <c r="J18189" s="1"/>
      <c r="K18189" s="1"/>
      <c r="AA18189" s="1"/>
      <c r="AB18189" s="1"/>
      <c r="AC18189" s="1"/>
      <c r="AJ18189" s="1"/>
      <c r="AK18189" s="1"/>
      <c r="AL18189" s="1"/>
    </row>
    <row r="18190">
      <c r="I18190" s="1"/>
      <c r="J18190" s="1"/>
      <c r="K18190" s="1"/>
      <c r="AA18190" s="1"/>
      <c r="AB18190" s="1"/>
      <c r="AC18190" s="1"/>
      <c r="AJ18190" s="1"/>
      <c r="AK18190" s="1"/>
      <c r="AL18190" s="1"/>
    </row>
    <row r="18191">
      <c r="I18191" s="1"/>
      <c r="J18191" s="1"/>
      <c r="K18191" s="1"/>
      <c r="AA18191" s="1"/>
      <c r="AB18191" s="1"/>
      <c r="AC18191" s="1"/>
      <c r="AJ18191" s="1"/>
      <c r="AK18191" s="1"/>
      <c r="AL18191" s="1"/>
    </row>
    <row r="18192">
      <c r="I18192" s="1"/>
      <c r="J18192" s="1"/>
      <c r="K18192" s="1"/>
      <c r="AA18192" s="1"/>
      <c r="AB18192" s="1"/>
      <c r="AC18192" s="1"/>
      <c r="AJ18192" s="1"/>
      <c r="AK18192" s="1"/>
      <c r="AL18192" s="1"/>
    </row>
    <row r="18193">
      <c r="I18193" s="1"/>
      <c r="J18193" s="1"/>
      <c r="K18193" s="1"/>
      <c r="AA18193" s="1"/>
      <c r="AB18193" s="1"/>
      <c r="AC18193" s="1"/>
      <c r="AJ18193" s="1"/>
      <c r="AK18193" s="1"/>
      <c r="AL18193" s="1"/>
    </row>
    <row r="18194">
      <c r="I18194" s="1"/>
      <c r="J18194" s="1"/>
      <c r="K18194" s="1"/>
      <c r="AA18194" s="1"/>
      <c r="AB18194" s="1"/>
      <c r="AC18194" s="1"/>
      <c r="AJ18194" s="1"/>
      <c r="AK18194" s="1"/>
      <c r="AL18194" s="1"/>
    </row>
    <row r="18195">
      <c r="I18195" s="1"/>
      <c r="J18195" s="1"/>
      <c r="K18195" s="1"/>
      <c r="AA18195" s="1"/>
      <c r="AB18195" s="1"/>
      <c r="AC18195" s="1"/>
      <c r="AJ18195" s="1"/>
      <c r="AK18195" s="1"/>
      <c r="AL18195" s="1"/>
    </row>
    <row r="18196">
      <c r="I18196" s="1"/>
      <c r="J18196" s="1"/>
      <c r="K18196" s="1"/>
      <c r="AA18196" s="1"/>
      <c r="AB18196" s="1"/>
      <c r="AC18196" s="1"/>
      <c r="AJ18196" s="1"/>
      <c r="AK18196" s="1"/>
      <c r="AL18196" s="1"/>
    </row>
    <row r="18197">
      <c r="I18197" s="1"/>
      <c r="J18197" s="1"/>
      <c r="K18197" s="1"/>
      <c r="AA18197" s="1"/>
      <c r="AB18197" s="1"/>
      <c r="AC18197" s="1"/>
      <c r="AJ18197" s="1"/>
      <c r="AK18197" s="1"/>
      <c r="AL18197" s="1"/>
    </row>
    <row r="18198">
      <c r="I18198" s="1"/>
      <c r="J18198" s="1"/>
      <c r="K18198" s="1"/>
      <c r="AA18198" s="1"/>
      <c r="AB18198" s="1"/>
      <c r="AC18198" s="1"/>
      <c r="AJ18198" s="1"/>
      <c r="AK18198" s="1"/>
      <c r="AL18198" s="1"/>
    </row>
    <row r="18199">
      <c r="I18199" s="1"/>
      <c r="J18199" s="1"/>
      <c r="K18199" s="1"/>
      <c r="AA18199" s="1"/>
      <c r="AB18199" s="1"/>
      <c r="AC18199" s="1"/>
      <c r="AJ18199" s="1"/>
      <c r="AK18199" s="1"/>
      <c r="AL18199" s="1"/>
    </row>
    <row r="18200">
      <c r="I18200" s="1"/>
      <c r="J18200" s="1"/>
      <c r="K18200" s="1"/>
      <c r="AA18200" s="1"/>
      <c r="AB18200" s="1"/>
      <c r="AC18200" s="1"/>
      <c r="AJ18200" s="1"/>
      <c r="AK18200" s="1"/>
      <c r="AL18200" s="1"/>
    </row>
    <row r="18201">
      <c r="I18201" s="1"/>
      <c r="J18201" s="1"/>
      <c r="K18201" s="1"/>
      <c r="AA18201" s="1"/>
      <c r="AB18201" s="1"/>
      <c r="AC18201" s="1"/>
      <c r="AJ18201" s="1"/>
      <c r="AK18201" s="1"/>
      <c r="AL18201" s="1"/>
    </row>
    <row r="18202">
      <c r="I18202" s="1"/>
      <c r="J18202" s="1"/>
      <c r="K18202" s="1"/>
      <c r="AA18202" s="1"/>
      <c r="AB18202" s="1"/>
      <c r="AC18202" s="1"/>
      <c r="AJ18202" s="1"/>
      <c r="AK18202" s="1"/>
      <c r="AL18202" s="1"/>
    </row>
    <row r="18203">
      <c r="I18203" s="1"/>
      <c r="J18203" s="1"/>
      <c r="K18203" s="1"/>
      <c r="AA18203" s="1"/>
      <c r="AB18203" s="1"/>
      <c r="AC18203" s="1"/>
      <c r="AJ18203" s="1"/>
      <c r="AK18203" s="1"/>
      <c r="AL18203" s="1"/>
    </row>
    <row r="18204">
      <c r="I18204" s="1"/>
      <c r="J18204" s="1"/>
      <c r="K18204" s="1"/>
      <c r="AA18204" s="1"/>
      <c r="AB18204" s="1"/>
      <c r="AC18204" s="1"/>
      <c r="AJ18204" s="1"/>
      <c r="AK18204" s="1"/>
      <c r="AL18204" s="1"/>
    </row>
    <row r="18205">
      <c r="I18205" s="1"/>
      <c r="J18205" s="1"/>
      <c r="K18205" s="1"/>
      <c r="AA18205" s="1"/>
      <c r="AB18205" s="1"/>
      <c r="AC18205" s="1"/>
      <c r="AJ18205" s="1"/>
      <c r="AK18205" s="1"/>
      <c r="AL18205" s="1"/>
    </row>
    <row r="18206">
      <c r="I18206" s="1"/>
      <c r="J18206" s="1"/>
      <c r="K18206" s="1"/>
      <c r="AA18206" s="1"/>
      <c r="AB18206" s="1"/>
      <c r="AC18206" s="1"/>
      <c r="AJ18206" s="1"/>
      <c r="AK18206" s="1"/>
      <c r="AL18206" s="1"/>
    </row>
    <row r="18207">
      <c r="I18207" s="1"/>
      <c r="J18207" s="1"/>
      <c r="K18207" s="1"/>
      <c r="AA18207" s="1"/>
      <c r="AB18207" s="1"/>
      <c r="AC18207" s="1"/>
      <c r="AJ18207" s="1"/>
      <c r="AK18207" s="1"/>
      <c r="AL18207" s="1"/>
    </row>
    <row r="18208">
      <c r="I18208" s="1"/>
      <c r="J18208" s="1"/>
      <c r="K18208" s="1"/>
      <c r="AA18208" s="1"/>
      <c r="AB18208" s="1"/>
      <c r="AC18208" s="1"/>
      <c r="AJ18208" s="1"/>
      <c r="AK18208" s="1"/>
      <c r="AL18208" s="1"/>
    </row>
    <row r="18209">
      <c r="I18209" s="1"/>
      <c r="J18209" s="1"/>
      <c r="K18209" s="1"/>
      <c r="AA18209" s="1"/>
      <c r="AB18209" s="1"/>
      <c r="AC18209" s="1"/>
      <c r="AJ18209" s="1"/>
      <c r="AK18209" s="1"/>
      <c r="AL18209" s="1"/>
    </row>
    <row r="18210">
      <c r="I18210" s="1"/>
      <c r="J18210" s="1"/>
      <c r="K18210" s="1"/>
      <c r="AA18210" s="1"/>
      <c r="AB18210" s="1"/>
      <c r="AC18210" s="1"/>
      <c r="AJ18210" s="1"/>
      <c r="AK18210" s="1"/>
      <c r="AL18210" s="1"/>
    </row>
    <row r="18211">
      <c r="I18211" s="1"/>
      <c r="J18211" s="1"/>
      <c r="K18211" s="1"/>
      <c r="AA18211" s="1"/>
      <c r="AB18211" s="1"/>
      <c r="AC18211" s="1"/>
      <c r="AJ18211" s="1"/>
      <c r="AK18211" s="1"/>
      <c r="AL18211" s="1"/>
    </row>
    <row r="18212">
      <c r="I18212" s="1"/>
      <c r="J18212" s="1"/>
      <c r="K18212" s="1"/>
      <c r="AA18212" s="1"/>
      <c r="AB18212" s="1"/>
      <c r="AC18212" s="1"/>
      <c r="AJ18212" s="1"/>
      <c r="AK18212" s="1"/>
      <c r="AL18212" s="1"/>
    </row>
    <row r="18213">
      <c r="I18213" s="1"/>
      <c r="J18213" s="1"/>
      <c r="K18213" s="1"/>
      <c r="AA18213" s="1"/>
      <c r="AB18213" s="1"/>
      <c r="AC18213" s="1"/>
      <c r="AJ18213" s="1"/>
      <c r="AK18213" s="1"/>
      <c r="AL18213" s="1"/>
    </row>
    <row r="18214">
      <c r="I18214" s="1"/>
      <c r="J18214" s="1"/>
      <c r="K18214" s="1"/>
      <c r="AA18214" s="1"/>
      <c r="AB18214" s="1"/>
      <c r="AC18214" s="1"/>
      <c r="AJ18214" s="1"/>
      <c r="AK18214" s="1"/>
      <c r="AL18214" s="1"/>
    </row>
    <row r="18215">
      <c r="I18215" s="1"/>
      <c r="J18215" s="1"/>
      <c r="K18215" s="1"/>
      <c r="AA18215" s="1"/>
      <c r="AB18215" s="1"/>
      <c r="AC18215" s="1"/>
      <c r="AJ18215" s="1"/>
      <c r="AK18215" s="1"/>
      <c r="AL18215" s="1"/>
    </row>
    <row r="18216">
      <c r="I18216" s="1"/>
      <c r="J18216" s="1"/>
      <c r="K18216" s="1"/>
      <c r="AA18216" s="1"/>
      <c r="AB18216" s="1"/>
      <c r="AC18216" s="1"/>
      <c r="AJ18216" s="1"/>
      <c r="AK18216" s="1"/>
      <c r="AL18216" s="1"/>
    </row>
    <row r="18217">
      <c r="I18217" s="1"/>
      <c r="J18217" s="1"/>
      <c r="K18217" s="1"/>
      <c r="AA18217" s="1"/>
      <c r="AB18217" s="1"/>
      <c r="AC18217" s="1"/>
      <c r="AJ18217" s="1"/>
      <c r="AK18217" s="1"/>
      <c r="AL18217" s="1"/>
    </row>
    <row r="18218">
      <c r="I18218" s="1"/>
      <c r="J18218" s="1"/>
      <c r="K18218" s="1"/>
      <c r="AA18218" s="1"/>
      <c r="AB18218" s="1"/>
      <c r="AC18218" s="1"/>
      <c r="AJ18218" s="1"/>
      <c r="AK18218" s="1"/>
      <c r="AL18218" s="1"/>
    </row>
    <row r="18219">
      <c r="I18219" s="1"/>
      <c r="J18219" s="1"/>
      <c r="K18219" s="1"/>
      <c r="AA18219" s="1"/>
      <c r="AB18219" s="1"/>
      <c r="AC18219" s="1"/>
      <c r="AJ18219" s="1"/>
      <c r="AK18219" s="1"/>
      <c r="AL18219" s="1"/>
    </row>
    <row r="18220">
      <c r="I18220" s="1"/>
      <c r="J18220" s="1"/>
      <c r="K18220" s="1"/>
      <c r="AA18220" s="1"/>
      <c r="AB18220" s="1"/>
      <c r="AC18220" s="1"/>
      <c r="AJ18220" s="1"/>
      <c r="AK18220" s="1"/>
      <c r="AL18220" s="1"/>
    </row>
    <row r="18221">
      <c r="I18221" s="1"/>
      <c r="J18221" s="1"/>
      <c r="K18221" s="1"/>
      <c r="AA18221" s="1"/>
      <c r="AB18221" s="1"/>
      <c r="AC18221" s="1"/>
      <c r="AJ18221" s="1"/>
      <c r="AK18221" s="1"/>
      <c r="AL18221" s="1"/>
    </row>
    <row r="18222">
      <c r="I18222" s="1"/>
      <c r="J18222" s="1"/>
      <c r="K18222" s="1"/>
      <c r="AA18222" s="1"/>
      <c r="AB18222" s="1"/>
      <c r="AC18222" s="1"/>
      <c r="AJ18222" s="1"/>
      <c r="AK18222" s="1"/>
      <c r="AL18222" s="1"/>
    </row>
    <row r="18223">
      <c r="I18223" s="1"/>
      <c r="J18223" s="1"/>
      <c r="K18223" s="1"/>
      <c r="AA18223" s="1"/>
      <c r="AB18223" s="1"/>
      <c r="AC18223" s="1"/>
      <c r="AJ18223" s="1"/>
      <c r="AK18223" s="1"/>
      <c r="AL18223" s="1"/>
    </row>
    <row r="18224">
      <c r="I18224" s="1"/>
      <c r="J18224" s="1"/>
      <c r="K18224" s="1"/>
      <c r="AA18224" s="1"/>
      <c r="AB18224" s="1"/>
      <c r="AC18224" s="1"/>
      <c r="AJ18224" s="1"/>
      <c r="AK18224" s="1"/>
      <c r="AL18224" s="1"/>
    </row>
    <row r="18225">
      <c r="I18225" s="1"/>
      <c r="J18225" s="1"/>
      <c r="K18225" s="1"/>
      <c r="AA18225" s="1"/>
      <c r="AB18225" s="1"/>
      <c r="AC18225" s="1"/>
      <c r="AJ18225" s="1"/>
      <c r="AK18225" s="1"/>
      <c r="AL18225" s="1"/>
    </row>
    <row r="18226">
      <c r="I18226" s="1"/>
      <c r="J18226" s="1"/>
      <c r="K18226" s="1"/>
      <c r="AA18226" s="1"/>
      <c r="AB18226" s="1"/>
      <c r="AC18226" s="1"/>
      <c r="AJ18226" s="1"/>
      <c r="AK18226" s="1"/>
      <c r="AL18226" s="1"/>
    </row>
    <row r="18227">
      <c r="I18227" s="1"/>
      <c r="J18227" s="1"/>
      <c r="K18227" s="1"/>
      <c r="AA18227" s="1"/>
      <c r="AB18227" s="1"/>
      <c r="AC18227" s="1"/>
      <c r="AJ18227" s="1"/>
      <c r="AK18227" s="1"/>
      <c r="AL18227" s="1"/>
    </row>
    <row r="18228">
      <c r="I18228" s="1"/>
      <c r="J18228" s="1"/>
      <c r="K18228" s="1"/>
      <c r="AA18228" s="1"/>
      <c r="AB18228" s="1"/>
      <c r="AC18228" s="1"/>
      <c r="AJ18228" s="1"/>
      <c r="AK18228" s="1"/>
      <c r="AL18228" s="1"/>
    </row>
    <row r="18229">
      <c r="I18229" s="1"/>
      <c r="J18229" s="1"/>
      <c r="K18229" s="1"/>
      <c r="AA18229" s="1"/>
      <c r="AB18229" s="1"/>
      <c r="AC18229" s="1"/>
      <c r="AJ18229" s="1"/>
      <c r="AK18229" s="1"/>
      <c r="AL18229" s="1"/>
    </row>
    <row r="18230">
      <c r="I18230" s="1"/>
      <c r="J18230" s="1"/>
      <c r="K18230" s="1"/>
      <c r="AA18230" s="1"/>
      <c r="AB18230" s="1"/>
      <c r="AC18230" s="1"/>
      <c r="AJ18230" s="1"/>
      <c r="AK18230" s="1"/>
      <c r="AL18230" s="1"/>
    </row>
    <row r="18231">
      <c r="I18231" s="1"/>
      <c r="J18231" s="1"/>
      <c r="K18231" s="1"/>
      <c r="AA18231" s="1"/>
      <c r="AB18231" s="1"/>
      <c r="AC18231" s="1"/>
      <c r="AJ18231" s="1"/>
      <c r="AK18231" s="1"/>
      <c r="AL18231" s="1"/>
    </row>
    <row r="18232">
      <c r="I18232" s="1"/>
      <c r="J18232" s="1"/>
      <c r="K18232" s="1"/>
      <c r="AA18232" s="1"/>
      <c r="AB18232" s="1"/>
      <c r="AC18232" s="1"/>
      <c r="AJ18232" s="1"/>
      <c r="AK18232" s="1"/>
      <c r="AL18232" s="1"/>
    </row>
    <row r="18233">
      <c r="I18233" s="1"/>
      <c r="J18233" s="1"/>
      <c r="K18233" s="1"/>
      <c r="AA18233" s="1"/>
      <c r="AB18233" s="1"/>
      <c r="AC18233" s="1"/>
      <c r="AJ18233" s="1"/>
      <c r="AK18233" s="1"/>
      <c r="AL18233" s="1"/>
    </row>
    <row r="18234">
      <c r="I18234" s="1"/>
      <c r="J18234" s="1"/>
      <c r="K18234" s="1"/>
      <c r="AA18234" s="1"/>
      <c r="AB18234" s="1"/>
      <c r="AC18234" s="1"/>
      <c r="AJ18234" s="1"/>
      <c r="AK18234" s="1"/>
      <c r="AL18234" s="1"/>
    </row>
    <row r="18235">
      <c r="I18235" s="1"/>
      <c r="J18235" s="1"/>
      <c r="K18235" s="1"/>
      <c r="AA18235" s="1"/>
      <c r="AB18235" s="1"/>
      <c r="AC18235" s="1"/>
      <c r="AJ18235" s="1"/>
      <c r="AK18235" s="1"/>
      <c r="AL18235" s="1"/>
    </row>
    <row r="18236">
      <c r="I18236" s="1"/>
      <c r="J18236" s="1"/>
      <c r="K18236" s="1"/>
      <c r="AA18236" s="1"/>
      <c r="AB18236" s="1"/>
      <c r="AC18236" s="1"/>
      <c r="AJ18236" s="1"/>
      <c r="AK18236" s="1"/>
      <c r="AL18236" s="1"/>
    </row>
    <row r="18237">
      <c r="I18237" s="1"/>
      <c r="J18237" s="1"/>
      <c r="K18237" s="1"/>
      <c r="AA18237" s="1"/>
      <c r="AB18237" s="1"/>
      <c r="AC18237" s="1"/>
      <c r="AJ18237" s="1"/>
      <c r="AK18237" s="1"/>
      <c r="AL18237" s="1"/>
    </row>
    <row r="18238">
      <c r="I18238" s="1"/>
      <c r="J18238" s="1"/>
      <c r="K18238" s="1"/>
      <c r="AA18238" s="1"/>
      <c r="AB18238" s="1"/>
      <c r="AC18238" s="1"/>
      <c r="AJ18238" s="1"/>
      <c r="AK18238" s="1"/>
      <c r="AL18238" s="1"/>
    </row>
    <row r="18239">
      <c r="I18239" s="1"/>
      <c r="J18239" s="1"/>
      <c r="K18239" s="1"/>
      <c r="AA18239" s="1"/>
      <c r="AB18239" s="1"/>
      <c r="AC18239" s="1"/>
      <c r="AJ18239" s="1"/>
      <c r="AK18239" s="1"/>
      <c r="AL18239" s="1"/>
    </row>
    <row r="18240">
      <c r="I18240" s="1"/>
      <c r="J18240" s="1"/>
      <c r="K18240" s="1"/>
      <c r="AA18240" s="1"/>
      <c r="AB18240" s="1"/>
      <c r="AC18240" s="1"/>
      <c r="AJ18240" s="1"/>
      <c r="AK18240" s="1"/>
      <c r="AL18240" s="1"/>
    </row>
    <row r="18241">
      <c r="I18241" s="1"/>
      <c r="J18241" s="1"/>
      <c r="K18241" s="1"/>
      <c r="AA18241" s="1"/>
      <c r="AB18241" s="1"/>
      <c r="AC18241" s="1"/>
      <c r="AJ18241" s="1"/>
      <c r="AK18241" s="1"/>
      <c r="AL18241" s="1"/>
    </row>
    <row r="18242">
      <c r="I18242" s="1"/>
      <c r="J18242" s="1"/>
      <c r="K18242" s="1"/>
      <c r="AA18242" s="1"/>
      <c r="AB18242" s="1"/>
      <c r="AC18242" s="1"/>
      <c r="AJ18242" s="1"/>
      <c r="AK18242" s="1"/>
      <c r="AL18242" s="1"/>
    </row>
    <row r="18243">
      <c r="I18243" s="1"/>
      <c r="J18243" s="1"/>
      <c r="K18243" s="1"/>
      <c r="AA18243" s="1"/>
      <c r="AB18243" s="1"/>
      <c r="AC18243" s="1"/>
      <c r="AJ18243" s="1"/>
      <c r="AK18243" s="1"/>
      <c r="AL18243" s="1"/>
    </row>
    <row r="18244">
      <c r="I18244" s="1"/>
      <c r="J18244" s="1"/>
      <c r="K18244" s="1"/>
      <c r="AA18244" s="1"/>
      <c r="AB18244" s="1"/>
      <c r="AC18244" s="1"/>
      <c r="AJ18244" s="1"/>
      <c r="AK18244" s="1"/>
      <c r="AL18244" s="1"/>
    </row>
    <row r="18245">
      <c r="I18245" s="1"/>
      <c r="J18245" s="1"/>
      <c r="K18245" s="1"/>
      <c r="AA18245" s="1"/>
      <c r="AB18245" s="1"/>
      <c r="AC18245" s="1"/>
      <c r="AJ18245" s="1"/>
      <c r="AK18245" s="1"/>
      <c r="AL18245" s="1"/>
    </row>
    <row r="18246">
      <c r="I18246" s="1"/>
      <c r="J18246" s="1"/>
      <c r="K18246" s="1"/>
      <c r="AA18246" s="1"/>
      <c r="AB18246" s="1"/>
      <c r="AC18246" s="1"/>
      <c r="AJ18246" s="1"/>
      <c r="AK18246" s="1"/>
      <c r="AL18246" s="1"/>
    </row>
    <row r="18247">
      <c r="I18247" s="1"/>
      <c r="J18247" s="1"/>
      <c r="K18247" s="1"/>
      <c r="AA18247" s="1"/>
      <c r="AB18247" s="1"/>
      <c r="AC18247" s="1"/>
      <c r="AJ18247" s="1"/>
      <c r="AK18247" s="1"/>
      <c r="AL18247" s="1"/>
    </row>
    <row r="18248">
      <c r="I18248" s="1"/>
      <c r="J18248" s="1"/>
      <c r="K18248" s="1"/>
      <c r="AA18248" s="1"/>
      <c r="AB18248" s="1"/>
      <c r="AC18248" s="1"/>
      <c r="AJ18248" s="1"/>
      <c r="AK18248" s="1"/>
      <c r="AL18248" s="1"/>
    </row>
    <row r="18249">
      <c r="I18249" s="1"/>
      <c r="J18249" s="1"/>
      <c r="K18249" s="1"/>
      <c r="AA18249" s="1"/>
      <c r="AB18249" s="1"/>
      <c r="AC18249" s="1"/>
      <c r="AJ18249" s="1"/>
      <c r="AK18249" s="1"/>
      <c r="AL18249" s="1"/>
    </row>
    <row r="18250">
      <c r="I18250" s="1"/>
      <c r="J18250" s="1"/>
      <c r="K18250" s="1"/>
      <c r="AA18250" s="1"/>
      <c r="AB18250" s="1"/>
      <c r="AC18250" s="1"/>
      <c r="AJ18250" s="1"/>
      <c r="AK18250" s="1"/>
      <c r="AL18250" s="1"/>
    </row>
    <row r="18251">
      <c r="I18251" s="1"/>
      <c r="J18251" s="1"/>
      <c r="K18251" s="1"/>
      <c r="AA18251" s="1"/>
      <c r="AB18251" s="1"/>
      <c r="AC18251" s="1"/>
      <c r="AJ18251" s="1"/>
      <c r="AK18251" s="1"/>
      <c r="AL18251" s="1"/>
    </row>
    <row r="18252">
      <c r="I18252" s="1"/>
      <c r="J18252" s="1"/>
      <c r="K18252" s="1"/>
      <c r="AA18252" s="1"/>
      <c r="AB18252" s="1"/>
      <c r="AC18252" s="1"/>
      <c r="AJ18252" s="1"/>
      <c r="AK18252" s="1"/>
      <c r="AL18252" s="1"/>
    </row>
    <row r="18253">
      <c r="I18253" s="1"/>
      <c r="J18253" s="1"/>
      <c r="K18253" s="1"/>
      <c r="AA18253" s="1"/>
      <c r="AB18253" s="1"/>
      <c r="AC18253" s="1"/>
      <c r="AJ18253" s="1"/>
      <c r="AK18253" s="1"/>
      <c r="AL18253" s="1"/>
    </row>
    <row r="18254">
      <c r="I18254" s="1"/>
      <c r="J18254" s="1"/>
      <c r="K18254" s="1"/>
      <c r="AA18254" s="1"/>
      <c r="AB18254" s="1"/>
      <c r="AC18254" s="1"/>
      <c r="AJ18254" s="1"/>
      <c r="AK18254" s="1"/>
      <c r="AL18254" s="1"/>
    </row>
    <row r="18255">
      <c r="I18255" s="1"/>
      <c r="J18255" s="1"/>
      <c r="K18255" s="1"/>
      <c r="AA18255" s="1"/>
      <c r="AB18255" s="1"/>
      <c r="AC18255" s="1"/>
      <c r="AJ18255" s="1"/>
      <c r="AK18255" s="1"/>
      <c r="AL18255" s="1"/>
    </row>
    <row r="18256">
      <c r="I18256" s="1"/>
      <c r="J18256" s="1"/>
      <c r="K18256" s="1"/>
      <c r="AA18256" s="1"/>
      <c r="AB18256" s="1"/>
      <c r="AC18256" s="1"/>
      <c r="AJ18256" s="1"/>
      <c r="AK18256" s="1"/>
      <c r="AL18256" s="1"/>
    </row>
    <row r="18257">
      <c r="I18257" s="1"/>
      <c r="J18257" s="1"/>
      <c r="K18257" s="1"/>
      <c r="AA18257" s="1"/>
      <c r="AB18257" s="1"/>
      <c r="AC18257" s="1"/>
      <c r="AJ18257" s="1"/>
      <c r="AK18257" s="1"/>
      <c r="AL18257" s="1"/>
    </row>
    <row r="18258">
      <c r="I18258" s="1"/>
      <c r="J18258" s="1"/>
      <c r="K18258" s="1"/>
      <c r="AA18258" s="1"/>
      <c r="AB18258" s="1"/>
      <c r="AC18258" s="1"/>
      <c r="AJ18258" s="1"/>
      <c r="AK18258" s="1"/>
      <c r="AL18258" s="1"/>
    </row>
    <row r="18259">
      <c r="I18259" s="1"/>
      <c r="J18259" s="1"/>
      <c r="K18259" s="1"/>
      <c r="AA18259" s="1"/>
      <c r="AB18259" s="1"/>
      <c r="AC18259" s="1"/>
      <c r="AJ18259" s="1"/>
      <c r="AK18259" s="1"/>
      <c r="AL18259" s="1"/>
    </row>
    <row r="18260">
      <c r="I18260" s="1"/>
      <c r="J18260" s="1"/>
      <c r="K18260" s="1"/>
      <c r="AA18260" s="1"/>
      <c r="AB18260" s="1"/>
      <c r="AC18260" s="1"/>
      <c r="AJ18260" s="1"/>
      <c r="AK18260" s="1"/>
      <c r="AL18260" s="1"/>
    </row>
    <row r="18261">
      <c r="I18261" s="1"/>
      <c r="J18261" s="1"/>
      <c r="K18261" s="1"/>
      <c r="AA18261" s="1"/>
      <c r="AB18261" s="1"/>
      <c r="AC18261" s="1"/>
      <c r="AJ18261" s="1"/>
      <c r="AK18261" s="1"/>
      <c r="AL18261" s="1"/>
    </row>
    <row r="18262">
      <c r="I18262" s="1"/>
      <c r="J18262" s="1"/>
      <c r="K18262" s="1"/>
      <c r="AA18262" s="1"/>
      <c r="AB18262" s="1"/>
      <c r="AC18262" s="1"/>
      <c r="AJ18262" s="1"/>
      <c r="AK18262" s="1"/>
      <c r="AL18262" s="1"/>
    </row>
    <row r="18263">
      <c r="I18263" s="1"/>
      <c r="J18263" s="1"/>
      <c r="K18263" s="1"/>
      <c r="AA18263" s="1"/>
      <c r="AB18263" s="1"/>
      <c r="AC18263" s="1"/>
      <c r="AJ18263" s="1"/>
      <c r="AK18263" s="1"/>
      <c r="AL18263" s="1"/>
    </row>
    <row r="18264">
      <c r="I18264" s="1"/>
      <c r="J18264" s="1"/>
      <c r="K18264" s="1"/>
      <c r="AA18264" s="1"/>
      <c r="AB18264" s="1"/>
      <c r="AC18264" s="1"/>
      <c r="AJ18264" s="1"/>
      <c r="AK18264" s="1"/>
      <c r="AL18264" s="1"/>
    </row>
    <row r="18265">
      <c r="I18265" s="1"/>
      <c r="J18265" s="1"/>
      <c r="K18265" s="1"/>
      <c r="AA18265" s="1"/>
      <c r="AB18265" s="1"/>
      <c r="AC18265" s="1"/>
      <c r="AJ18265" s="1"/>
      <c r="AK18265" s="1"/>
      <c r="AL18265" s="1"/>
    </row>
    <row r="18266">
      <c r="I18266" s="1"/>
      <c r="J18266" s="1"/>
      <c r="K18266" s="1"/>
      <c r="AA18266" s="1"/>
      <c r="AB18266" s="1"/>
      <c r="AC18266" s="1"/>
      <c r="AJ18266" s="1"/>
      <c r="AK18266" s="1"/>
      <c r="AL18266" s="1"/>
    </row>
    <row r="18267">
      <c r="I18267" s="1"/>
      <c r="J18267" s="1"/>
      <c r="K18267" s="1"/>
      <c r="AA18267" s="1"/>
      <c r="AB18267" s="1"/>
      <c r="AC18267" s="1"/>
      <c r="AJ18267" s="1"/>
      <c r="AK18267" s="1"/>
      <c r="AL18267" s="1"/>
    </row>
    <row r="18268">
      <c r="I18268" s="1"/>
      <c r="J18268" s="1"/>
      <c r="K18268" s="1"/>
      <c r="AA18268" s="1"/>
      <c r="AB18268" s="1"/>
      <c r="AC18268" s="1"/>
      <c r="AJ18268" s="1"/>
      <c r="AK18268" s="1"/>
      <c r="AL18268" s="1"/>
    </row>
    <row r="18269">
      <c r="I18269" s="1"/>
      <c r="J18269" s="1"/>
      <c r="K18269" s="1"/>
      <c r="AA18269" s="1"/>
      <c r="AB18269" s="1"/>
      <c r="AC18269" s="1"/>
      <c r="AJ18269" s="1"/>
      <c r="AK18269" s="1"/>
      <c r="AL18269" s="1"/>
    </row>
    <row r="18270">
      <c r="I18270" s="1"/>
      <c r="J18270" s="1"/>
      <c r="K18270" s="1"/>
      <c r="AA18270" s="1"/>
      <c r="AB18270" s="1"/>
      <c r="AC18270" s="1"/>
      <c r="AJ18270" s="1"/>
      <c r="AK18270" s="1"/>
      <c r="AL18270" s="1"/>
    </row>
    <row r="18271">
      <c r="I18271" s="1"/>
      <c r="J18271" s="1"/>
      <c r="K18271" s="1"/>
      <c r="AA18271" s="1"/>
      <c r="AB18271" s="1"/>
      <c r="AC18271" s="1"/>
      <c r="AJ18271" s="1"/>
      <c r="AK18271" s="1"/>
      <c r="AL18271" s="1"/>
    </row>
    <row r="18272">
      <c r="I18272" s="1"/>
      <c r="J18272" s="1"/>
      <c r="K18272" s="1"/>
      <c r="AA18272" s="1"/>
      <c r="AB18272" s="1"/>
      <c r="AC18272" s="1"/>
      <c r="AJ18272" s="1"/>
      <c r="AK18272" s="1"/>
      <c r="AL18272" s="1"/>
    </row>
    <row r="18273">
      <c r="I18273" s="1"/>
      <c r="J18273" s="1"/>
      <c r="K18273" s="1"/>
      <c r="AA18273" s="1"/>
      <c r="AB18273" s="1"/>
      <c r="AC18273" s="1"/>
      <c r="AJ18273" s="1"/>
      <c r="AK18273" s="1"/>
      <c r="AL18273" s="1"/>
    </row>
    <row r="18274">
      <c r="I18274" s="1"/>
      <c r="J18274" s="1"/>
      <c r="K18274" s="1"/>
      <c r="AA18274" s="1"/>
      <c r="AB18274" s="1"/>
      <c r="AC18274" s="1"/>
      <c r="AJ18274" s="1"/>
      <c r="AK18274" s="1"/>
      <c r="AL18274" s="1"/>
    </row>
    <row r="18275">
      <c r="I18275" s="1"/>
      <c r="J18275" s="1"/>
      <c r="K18275" s="1"/>
      <c r="AA18275" s="1"/>
      <c r="AB18275" s="1"/>
      <c r="AC18275" s="1"/>
      <c r="AJ18275" s="1"/>
      <c r="AK18275" s="1"/>
      <c r="AL18275" s="1"/>
    </row>
    <row r="18276">
      <c r="I18276" s="1"/>
      <c r="J18276" s="1"/>
      <c r="K18276" s="1"/>
      <c r="AA18276" s="1"/>
      <c r="AB18276" s="1"/>
      <c r="AC18276" s="1"/>
      <c r="AJ18276" s="1"/>
      <c r="AK18276" s="1"/>
      <c r="AL18276" s="1"/>
    </row>
    <row r="18277">
      <c r="I18277" s="1"/>
      <c r="J18277" s="1"/>
      <c r="K18277" s="1"/>
      <c r="AA18277" s="1"/>
      <c r="AB18277" s="1"/>
      <c r="AC18277" s="1"/>
      <c r="AJ18277" s="1"/>
      <c r="AK18277" s="1"/>
      <c r="AL18277" s="1"/>
    </row>
    <row r="18278">
      <c r="I18278" s="1"/>
      <c r="J18278" s="1"/>
      <c r="K18278" s="1"/>
      <c r="AA18278" s="1"/>
      <c r="AB18278" s="1"/>
      <c r="AC18278" s="1"/>
      <c r="AJ18278" s="1"/>
      <c r="AK18278" s="1"/>
      <c r="AL18278" s="1"/>
    </row>
    <row r="18279">
      <c r="I18279" s="1"/>
      <c r="J18279" s="1"/>
      <c r="K18279" s="1"/>
      <c r="AA18279" s="1"/>
      <c r="AB18279" s="1"/>
      <c r="AC18279" s="1"/>
      <c r="AJ18279" s="1"/>
      <c r="AK18279" s="1"/>
      <c r="AL18279" s="1"/>
    </row>
    <row r="18280">
      <c r="I18280" s="1"/>
      <c r="J18280" s="1"/>
      <c r="K18280" s="1"/>
      <c r="AA18280" s="1"/>
      <c r="AB18280" s="1"/>
      <c r="AC18280" s="1"/>
      <c r="AJ18280" s="1"/>
      <c r="AK18280" s="1"/>
      <c r="AL18280" s="1"/>
    </row>
    <row r="18281">
      <c r="I18281" s="1"/>
      <c r="J18281" s="1"/>
      <c r="K18281" s="1"/>
      <c r="AA18281" s="1"/>
      <c r="AB18281" s="1"/>
      <c r="AC18281" s="1"/>
      <c r="AJ18281" s="1"/>
      <c r="AK18281" s="1"/>
      <c r="AL18281" s="1"/>
    </row>
    <row r="18282">
      <c r="I18282" s="1"/>
      <c r="J18282" s="1"/>
      <c r="K18282" s="1"/>
      <c r="AA18282" s="1"/>
      <c r="AB18282" s="1"/>
      <c r="AC18282" s="1"/>
      <c r="AJ18282" s="1"/>
      <c r="AK18282" s="1"/>
      <c r="AL18282" s="1"/>
    </row>
    <row r="18283">
      <c r="I18283" s="1"/>
      <c r="J18283" s="1"/>
      <c r="K18283" s="1"/>
      <c r="AA18283" s="1"/>
      <c r="AB18283" s="1"/>
      <c r="AC18283" s="1"/>
      <c r="AJ18283" s="1"/>
      <c r="AK18283" s="1"/>
      <c r="AL18283" s="1"/>
    </row>
    <row r="18284">
      <c r="I18284" s="1"/>
      <c r="J18284" s="1"/>
      <c r="K18284" s="1"/>
      <c r="AA18284" s="1"/>
      <c r="AB18284" s="1"/>
      <c r="AC18284" s="1"/>
      <c r="AJ18284" s="1"/>
      <c r="AK18284" s="1"/>
      <c r="AL18284" s="1"/>
    </row>
    <row r="18285">
      <c r="I18285" s="1"/>
      <c r="J18285" s="1"/>
      <c r="K18285" s="1"/>
      <c r="AA18285" s="1"/>
      <c r="AB18285" s="1"/>
      <c r="AC18285" s="1"/>
      <c r="AJ18285" s="1"/>
      <c r="AK18285" s="1"/>
      <c r="AL18285" s="1"/>
    </row>
    <row r="18286">
      <c r="I18286" s="1"/>
      <c r="J18286" s="1"/>
      <c r="K18286" s="1"/>
      <c r="AA18286" s="1"/>
      <c r="AB18286" s="1"/>
      <c r="AC18286" s="1"/>
      <c r="AJ18286" s="1"/>
      <c r="AK18286" s="1"/>
      <c r="AL18286" s="1"/>
    </row>
    <row r="18287">
      <c r="I18287" s="1"/>
      <c r="J18287" s="1"/>
      <c r="K18287" s="1"/>
      <c r="AA18287" s="1"/>
      <c r="AB18287" s="1"/>
      <c r="AC18287" s="1"/>
      <c r="AJ18287" s="1"/>
      <c r="AK18287" s="1"/>
      <c r="AL18287" s="1"/>
    </row>
    <row r="18288">
      <c r="I18288" s="1"/>
      <c r="J18288" s="1"/>
      <c r="K18288" s="1"/>
      <c r="AA18288" s="1"/>
      <c r="AB18288" s="1"/>
      <c r="AC18288" s="1"/>
      <c r="AJ18288" s="1"/>
      <c r="AK18288" s="1"/>
      <c r="AL18288" s="1"/>
    </row>
    <row r="18289">
      <c r="I18289" s="1"/>
      <c r="J18289" s="1"/>
      <c r="K18289" s="1"/>
      <c r="AA18289" s="1"/>
      <c r="AB18289" s="1"/>
      <c r="AC18289" s="1"/>
      <c r="AJ18289" s="1"/>
      <c r="AK18289" s="1"/>
      <c r="AL18289" s="1"/>
    </row>
    <row r="18290">
      <c r="I18290" s="1"/>
      <c r="J18290" s="1"/>
      <c r="K18290" s="1"/>
      <c r="AA18290" s="1"/>
      <c r="AB18290" s="1"/>
      <c r="AC18290" s="1"/>
      <c r="AJ18290" s="1"/>
      <c r="AK18290" s="1"/>
      <c r="AL18290" s="1"/>
    </row>
    <row r="18291">
      <c r="I18291" s="1"/>
      <c r="J18291" s="1"/>
      <c r="K18291" s="1"/>
      <c r="AA18291" s="1"/>
      <c r="AB18291" s="1"/>
      <c r="AC18291" s="1"/>
      <c r="AJ18291" s="1"/>
      <c r="AK18291" s="1"/>
      <c r="AL18291" s="1"/>
    </row>
    <row r="18292">
      <c r="I18292" s="1"/>
      <c r="J18292" s="1"/>
      <c r="K18292" s="1"/>
      <c r="AA18292" s="1"/>
      <c r="AB18292" s="1"/>
      <c r="AC18292" s="1"/>
      <c r="AJ18292" s="1"/>
      <c r="AK18292" s="1"/>
      <c r="AL18292" s="1"/>
    </row>
    <row r="18293">
      <c r="I18293" s="1"/>
      <c r="J18293" s="1"/>
      <c r="K18293" s="1"/>
      <c r="AA18293" s="1"/>
      <c r="AB18293" s="1"/>
      <c r="AC18293" s="1"/>
      <c r="AJ18293" s="1"/>
      <c r="AK18293" s="1"/>
      <c r="AL18293" s="1"/>
    </row>
    <row r="18294">
      <c r="I18294" s="1"/>
      <c r="J18294" s="1"/>
      <c r="K18294" s="1"/>
      <c r="AA18294" s="1"/>
      <c r="AB18294" s="1"/>
      <c r="AC18294" s="1"/>
      <c r="AJ18294" s="1"/>
      <c r="AK18294" s="1"/>
      <c r="AL18294" s="1"/>
    </row>
    <row r="18295">
      <c r="I18295" s="1"/>
      <c r="J18295" s="1"/>
      <c r="K18295" s="1"/>
      <c r="AA18295" s="1"/>
      <c r="AB18295" s="1"/>
      <c r="AC18295" s="1"/>
      <c r="AJ18295" s="1"/>
      <c r="AK18295" s="1"/>
      <c r="AL18295" s="1"/>
    </row>
    <row r="18296">
      <c r="I18296" s="1"/>
      <c r="J18296" s="1"/>
      <c r="K18296" s="1"/>
      <c r="AA18296" s="1"/>
      <c r="AB18296" s="1"/>
      <c r="AC18296" s="1"/>
      <c r="AJ18296" s="1"/>
      <c r="AK18296" s="1"/>
      <c r="AL18296" s="1"/>
    </row>
    <row r="18297">
      <c r="I18297" s="1"/>
      <c r="J18297" s="1"/>
      <c r="K18297" s="1"/>
      <c r="AA18297" s="1"/>
      <c r="AB18297" s="1"/>
      <c r="AC18297" s="1"/>
      <c r="AJ18297" s="1"/>
      <c r="AK18297" s="1"/>
      <c r="AL18297" s="1"/>
    </row>
    <row r="18298">
      <c r="I18298" s="1"/>
      <c r="J18298" s="1"/>
      <c r="K18298" s="1"/>
      <c r="AA18298" s="1"/>
      <c r="AB18298" s="1"/>
      <c r="AC18298" s="1"/>
      <c r="AJ18298" s="1"/>
      <c r="AK18298" s="1"/>
      <c r="AL18298" s="1"/>
    </row>
    <row r="18299">
      <c r="I18299" s="1"/>
      <c r="J18299" s="1"/>
      <c r="K18299" s="1"/>
      <c r="AA18299" s="1"/>
      <c r="AB18299" s="1"/>
      <c r="AC18299" s="1"/>
      <c r="AJ18299" s="1"/>
      <c r="AK18299" s="1"/>
      <c r="AL18299" s="1"/>
    </row>
    <row r="18300">
      <c r="I18300" s="1"/>
      <c r="J18300" s="1"/>
      <c r="K18300" s="1"/>
      <c r="AA18300" s="1"/>
      <c r="AB18300" s="1"/>
      <c r="AC18300" s="1"/>
      <c r="AJ18300" s="1"/>
      <c r="AK18300" s="1"/>
      <c r="AL18300" s="1"/>
    </row>
    <row r="18301">
      <c r="I18301" s="1"/>
      <c r="J18301" s="1"/>
      <c r="K18301" s="1"/>
      <c r="AA18301" s="1"/>
      <c r="AB18301" s="1"/>
      <c r="AC18301" s="1"/>
      <c r="AJ18301" s="1"/>
      <c r="AK18301" s="1"/>
      <c r="AL18301" s="1"/>
    </row>
    <row r="18302">
      <c r="I18302" s="1"/>
      <c r="J18302" s="1"/>
      <c r="K18302" s="1"/>
      <c r="AA18302" s="1"/>
      <c r="AB18302" s="1"/>
      <c r="AC18302" s="1"/>
      <c r="AJ18302" s="1"/>
      <c r="AK18302" s="1"/>
      <c r="AL18302" s="1"/>
    </row>
    <row r="18303">
      <c r="I18303" s="1"/>
      <c r="J18303" s="1"/>
      <c r="K18303" s="1"/>
      <c r="AA18303" s="1"/>
      <c r="AB18303" s="1"/>
      <c r="AC18303" s="1"/>
      <c r="AJ18303" s="1"/>
      <c r="AK18303" s="1"/>
      <c r="AL18303" s="1"/>
    </row>
    <row r="18304">
      <c r="I18304" s="1"/>
      <c r="J18304" s="1"/>
      <c r="K18304" s="1"/>
      <c r="AA18304" s="1"/>
      <c r="AB18304" s="1"/>
      <c r="AC18304" s="1"/>
      <c r="AJ18304" s="1"/>
      <c r="AK18304" s="1"/>
      <c r="AL18304" s="1"/>
    </row>
    <row r="18305">
      <c r="I18305" s="1"/>
      <c r="J18305" s="1"/>
      <c r="K18305" s="1"/>
      <c r="AA18305" s="1"/>
      <c r="AB18305" s="1"/>
      <c r="AC18305" s="1"/>
      <c r="AJ18305" s="1"/>
      <c r="AK18305" s="1"/>
      <c r="AL18305" s="1"/>
    </row>
    <row r="18306">
      <c r="I18306" s="1"/>
      <c r="J18306" s="1"/>
      <c r="K18306" s="1"/>
      <c r="AA18306" s="1"/>
      <c r="AB18306" s="1"/>
      <c r="AC18306" s="1"/>
      <c r="AJ18306" s="1"/>
      <c r="AK18306" s="1"/>
      <c r="AL18306" s="1"/>
    </row>
    <row r="18307">
      <c r="I18307" s="1"/>
      <c r="J18307" s="1"/>
      <c r="K18307" s="1"/>
      <c r="AA18307" s="1"/>
      <c r="AB18307" s="1"/>
      <c r="AC18307" s="1"/>
      <c r="AJ18307" s="1"/>
      <c r="AK18307" s="1"/>
      <c r="AL18307" s="1"/>
    </row>
    <row r="18308">
      <c r="I18308" s="1"/>
      <c r="J18308" s="1"/>
      <c r="K18308" s="1"/>
      <c r="AA18308" s="1"/>
      <c r="AB18308" s="1"/>
      <c r="AC18308" s="1"/>
      <c r="AJ18308" s="1"/>
      <c r="AK18308" s="1"/>
      <c r="AL18308" s="1"/>
    </row>
    <row r="18309">
      <c r="I18309" s="1"/>
      <c r="J18309" s="1"/>
      <c r="K18309" s="1"/>
      <c r="AA18309" s="1"/>
      <c r="AB18309" s="1"/>
      <c r="AC18309" s="1"/>
      <c r="AJ18309" s="1"/>
      <c r="AK18309" s="1"/>
      <c r="AL18309" s="1"/>
    </row>
    <row r="18310">
      <c r="I18310" s="1"/>
      <c r="J18310" s="1"/>
      <c r="K18310" s="1"/>
      <c r="AA18310" s="1"/>
      <c r="AB18310" s="1"/>
      <c r="AC18310" s="1"/>
      <c r="AJ18310" s="1"/>
      <c r="AK18310" s="1"/>
      <c r="AL18310" s="1"/>
    </row>
    <row r="18311">
      <c r="I18311" s="1"/>
      <c r="J18311" s="1"/>
      <c r="K18311" s="1"/>
      <c r="AA18311" s="1"/>
      <c r="AB18311" s="1"/>
      <c r="AC18311" s="1"/>
      <c r="AJ18311" s="1"/>
      <c r="AK18311" s="1"/>
      <c r="AL18311" s="1"/>
    </row>
    <row r="18312">
      <c r="I18312" s="1"/>
      <c r="J18312" s="1"/>
      <c r="K18312" s="1"/>
      <c r="AA18312" s="1"/>
      <c r="AB18312" s="1"/>
      <c r="AC18312" s="1"/>
      <c r="AJ18312" s="1"/>
      <c r="AK18312" s="1"/>
      <c r="AL18312" s="1"/>
    </row>
    <row r="18313">
      <c r="I18313" s="1"/>
      <c r="J18313" s="1"/>
      <c r="K18313" s="1"/>
      <c r="AA18313" s="1"/>
      <c r="AB18313" s="1"/>
      <c r="AC18313" s="1"/>
      <c r="AJ18313" s="1"/>
      <c r="AK18313" s="1"/>
      <c r="AL18313" s="1"/>
    </row>
    <row r="18314">
      <c r="I18314" s="1"/>
      <c r="J18314" s="1"/>
      <c r="K18314" s="1"/>
      <c r="AA18314" s="1"/>
      <c r="AB18314" s="1"/>
      <c r="AC18314" s="1"/>
      <c r="AJ18314" s="1"/>
      <c r="AK18314" s="1"/>
      <c r="AL18314" s="1"/>
    </row>
    <row r="18315">
      <c r="I18315" s="1"/>
      <c r="J18315" s="1"/>
      <c r="K18315" s="1"/>
      <c r="AA18315" s="1"/>
      <c r="AB18315" s="1"/>
      <c r="AC18315" s="1"/>
      <c r="AJ18315" s="1"/>
      <c r="AK18315" s="1"/>
      <c r="AL18315" s="1"/>
    </row>
    <row r="18316">
      <c r="I18316" s="1"/>
      <c r="J18316" s="1"/>
      <c r="K18316" s="1"/>
      <c r="AA18316" s="1"/>
      <c r="AB18316" s="1"/>
      <c r="AC18316" s="1"/>
      <c r="AJ18316" s="1"/>
      <c r="AK18316" s="1"/>
      <c r="AL18316" s="1"/>
    </row>
    <row r="18317">
      <c r="I18317" s="1"/>
      <c r="J18317" s="1"/>
      <c r="K18317" s="1"/>
      <c r="AA18317" s="1"/>
      <c r="AB18317" s="1"/>
      <c r="AC18317" s="1"/>
      <c r="AJ18317" s="1"/>
      <c r="AK18317" s="1"/>
      <c r="AL18317" s="1"/>
    </row>
    <row r="18318">
      <c r="I18318" s="1"/>
      <c r="J18318" s="1"/>
      <c r="K18318" s="1"/>
      <c r="AA18318" s="1"/>
      <c r="AB18318" s="1"/>
      <c r="AC18318" s="1"/>
      <c r="AJ18318" s="1"/>
      <c r="AK18318" s="1"/>
      <c r="AL18318" s="1"/>
    </row>
    <row r="18319">
      <c r="I18319" s="1"/>
      <c r="J18319" s="1"/>
      <c r="K18319" s="1"/>
      <c r="AA18319" s="1"/>
      <c r="AB18319" s="1"/>
      <c r="AC18319" s="1"/>
      <c r="AJ18319" s="1"/>
      <c r="AK18319" s="1"/>
      <c r="AL18319" s="1"/>
    </row>
    <row r="18320">
      <c r="I18320" s="1"/>
      <c r="J18320" s="1"/>
      <c r="K18320" s="1"/>
      <c r="AA18320" s="1"/>
      <c r="AB18320" s="1"/>
      <c r="AC18320" s="1"/>
      <c r="AJ18320" s="1"/>
      <c r="AK18320" s="1"/>
      <c r="AL18320" s="1"/>
    </row>
    <row r="18321">
      <c r="I18321" s="1"/>
      <c r="J18321" s="1"/>
      <c r="K18321" s="1"/>
      <c r="AA18321" s="1"/>
      <c r="AB18321" s="1"/>
      <c r="AC18321" s="1"/>
      <c r="AJ18321" s="1"/>
      <c r="AK18321" s="1"/>
      <c r="AL18321" s="1"/>
    </row>
    <row r="18322">
      <c r="I18322" s="1"/>
      <c r="J18322" s="1"/>
      <c r="K18322" s="1"/>
      <c r="AA18322" s="1"/>
      <c r="AB18322" s="1"/>
      <c r="AC18322" s="1"/>
      <c r="AJ18322" s="1"/>
      <c r="AK18322" s="1"/>
      <c r="AL18322" s="1"/>
    </row>
    <row r="18323">
      <c r="I18323" s="1"/>
      <c r="J18323" s="1"/>
      <c r="K18323" s="1"/>
      <c r="AA18323" s="1"/>
      <c r="AB18323" s="1"/>
      <c r="AC18323" s="1"/>
      <c r="AJ18323" s="1"/>
      <c r="AK18323" s="1"/>
      <c r="AL18323" s="1"/>
    </row>
    <row r="18324">
      <c r="I18324" s="1"/>
      <c r="J18324" s="1"/>
      <c r="K18324" s="1"/>
      <c r="AA18324" s="1"/>
      <c r="AB18324" s="1"/>
      <c r="AC18324" s="1"/>
      <c r="AJ18324" s="1"/>
      <c r="AK18324" s="1"/>
      <c r="AL18324" s="1"/>
    </row>
    <row r="18325">
      <c r="I18325" s="1"/>
      <c r="J18325" s="1"/>
      <c r="K18325" s="1"/>
      <c r="AA18325" s="1"/>
      <c r="AB18325" s="1"/>
      <c r="AC18325" s="1"/>
      <c r="AJ18325" s="1"/>
      <c r="AK18325" s="1"/>
      <c r="AL18325" s="1"/>
    </row>
    <row r="18326">
      <c r="I18326" s="1"/>
      <c r="J18326" s="1"/>
      <c r="K18326" s="1"/>
      <c r="AA18326" s="1"/>
      <c r="AB18326" s="1"/>
      <c r="AC18326" s="1"/>
      <c r="AJ18326" s="1"/>
      <c r="AK18326" s="1"/>
      <c r="AL18326" s="1"/>
    </row>
    <row r="18327">
      <c r="I18327" s="1"/>
      <c r="J18327" s="1"/>
      <c r="K18327" s="1"/>
      <c r="AA18327" s="1"/>
      <c r="AB18327" s="1"/>
      <c r="AC18327" s="1"/>
      <c r="AJ18327" s="1"/>
      <c r="AK18327" s="1"/>
      <c r="AL18327" s="1"/>
    </row>
    <row r="18328">
      <c r="I18328" s="1"/>
      <c r="J18328" s="1"/>
      <c r="K18328" s="1"/>
      <c r="AA18328" s="1"/>
      <c r="AB18328" s="1"/>
      <c r="AC18328" s="1"/>
      <c r="AJ18328" s="1"/>
      <c r="AK18328" s="1"/>
      <c r="AL18328" s="1"/>
    </row>
    <row r="18329">
      <c r="I18329" s="1"/>
      <c r="J18329" s="1"/>
      <c r="K18329" s="1"/>
      <c r="AA18329" s="1"/>
      <c r="AB18329" s="1"/>
      <c r="AC18329" s="1"/>
      <c r="AJ18329" s="1"/>
      <c r="AK18329" s="1"/>
      <c r="AL18329" s="1"/>
    </row>
    <row r="18330">
      <c r="I18330" s="1"/>
      <c r="J18330" s="1"/>
      <c r="K18330" s="1"/>
      <c r="AA18330" s="1"/>
      <c r="AB18330" s="1"/>
      <c r="AC18330" s="1"/>
      <c r="AJ18330" s="1"/>
      <c r="AK18330" s="1"/>
      <c r="AL18330" s="1"/>
    </row>
    <row r="18331">
      <c r="I18331" s="1"/>
      <c r="J18331" s="1"/>
      <c r="K18331" s="1"/>
      <c r="AA18331" s="1"/>
      <c r="AB18331" s="1"/>
      <c r="AC18331" s="1"/>
      <c r="AJ18331" s="1"/>
      <c r="AK18331" s="1"/>
      <c r="AL18331" s="1"/>
    </row>
    <row r="18332">
      <c r="I18332" s="1"/>
      <c r="J18332" s="1"/>
      <c r="K18332" s="1"/>
      <c r="AA18332" s="1"/>
      <c r="AB18332" s="1"/>
      <c r="AC18332" s="1"/>
      <c r="AJ18332" s="1"/>
      <c r="AK18332" s="1"/>
      <c r="AL18332" s="1"/>
    </row>
    <row r="18333">
      <c r="I18333" s="1"/>
      <c r="J18333" s="1"/>
      <c r="K18333" s="1"/>
      <c r="AA18333" s="1"/>
      <c r="AB18333" s="1"/>
      <c r="AC18333" s="1"/>
      <c r="AJ18333" s="1"/>
      <c r="AK18333" s="1"/>
      <c r="AL18333" s="1"/>
    </row>
    <row r="18334">
      <c r="I18334" s="1"/>
      <c r="J18334" s="1"/>
      <c r="K18334" s="1"/>
      <c r="AA18334" s="1"/>
      <c r="AB18334" s="1"/>
      <c r="AC18334" s="1"/>
      <c r="AJ18334" s="1"/>
      <c r="AK18334" s="1"/>
      <c r="AL18334" s="1"/>
    </row>
    <row r="18335">
      <c r="I18335" s="1"/>
      <c r="J18335" s="1"/>
      <c r="K18335" s="1"/>
      <c r="AA18335" s="1"/>
      <c r="AB18335" s="1"/>
      <c r="AC18335" s="1"/>
      <c r="AJ18335" s="1"/>
      <c r="AK18335" s="1"/>
      <c r="AL18335" s="1"/>
    </row>
    <row r="18336">
      <c r="I18336" s="1"/>
      <c r="J18336" s="1"/>
      <c r="K18336" s="1"/>
      <c r="AA18336" s="1"/>
      <c r="AB18336" s="1"/>
      <c r="AC18336" s="1"/>
      <c r="AJ18336" s="1"/>
      <c r="AK18336" s="1"/>
      <c r="AL18336" s="1"/>
    </row>
    <row r="18337">
      <c r="I18337" s="1"/>
      <c r="J18337" s="1"/>
      <c r="K18337" s="1"/>
      <c r="AA18337" s="1"/>
      <c r="AB18337" s="1"/>
      <c r="AC18337" s="1"/>
      <c r="AJ18337" s="1"/>
      <c r="AK18337" s="1"/>
      <c r="AL18337" s="1"/>
    </row>
    <row r="18338">
      <c r="I18338" s="1"/>
      <c r="J18338" s="1"/>
      <c r="K18338" s="1"/>
      <c r="AA18338" s="1"/>
      <c r="AB18338" s="1"/>
      <c r="AC18338" s="1"/>
      <c r="AJ18338" s="1"/>
      <c r="AK18338" s="1"/>
      <c r="AL18338" s="1"/>
    </row>
    <row r="18339">
      <c r="I18339" s="1"/>
      <c r="J18339" s="1"/>
      <c r="K18339" s="1"/>
      <c r="AA18339" s="1"/>
      <c r="AB18339" s="1"/>
      <c r="AC18339" s="1"/>
      <c r="AJ18339" s="1"/>
      <c r="AK18339" s="1"/>
      <c r="AL18339" s="1"/>
    </row>
    <row r="18340">
      <c r="I18340" s="1"/>
      <c r="J18340" s="1"/>
      <c r="K18340" s="1"/>
      <c r="AA18340" s="1"/>
      <c r="AB18340" s="1"/>
      <c r="AC18340" s="1"/>
      <c r="AJ18340" s="1"/>
      <c r="AK18340" s="1"/>
      <c r="AL18340" s="1"/>
    </row>
    <row r="18341">
      <c r="I18341" s="1"/>
      <c r="J18341" s="1"/>
      <c r="K18341" s="1"/>
      <c r="AA18341" s="1"/>
      <c r="AB18341" s="1"/>
      <c r="AC18341" s="1"/>
      <c r="AJ18341" s="1"/>
      <c r="AK18341" s="1"/>
      <c r="AL18341" s="1"/>
    </row>
    <row r="18342">
      <c r="I18342" s="1"/>
      <c r="J18342" s="1"/>
      <c r="K18342" s="1"/>
      <c r="AA18342" s="1"/>
      <c r="AB18342" s="1"/>
      <c r="AC18342" s="1"/>
      <c r="AJ18342" s="1"/>
      <c r="AK18342" s="1"/>
      <c r="AL18342" s="1"/>
    </row>
    <row r="18343">
      <c r="I18343" s="1"/>
      <c r="J18343" s="1"/>
      <c r="K18343" s="1"/>
      <c r="AA18343" s="1"/>
      <c r="AB18343" s="1"/>
      <c r="AC18343" s="1"/>
      <c r="AJ18343" s="1"/>
      <c r="AK18343" s="1"/>
      <c r="AL18343" s="1"/>
    </row>
    <row r="18344">
      <c r="I18344" s="1"/>
      <c r="J18344" s="1"/>
      <c r="K18344" s="1"/>
      <c r="AA18344" s="1"/>
      <c r="AB18344" s="1"/>
      <c r="AC18344" s="1"/>
      <c r="AJ18344" s="1"/>
      <c r="AK18344" s="1"/>
      <c r="AL18344" s="1"/>
    </row>
    <row r="18345">
      <c r="I18345" s="1"/>
      <c r="J18345" s="1"/>
      <c r="K18345" s="1"/>
      <c r="AA18345" s="1"/>
      <c r="AB18345" s="1"/>
      <c r="AC18345" s="1"/>
      <c r="AJ18345" s="1"/>
      <c r="AK18345" s="1"/>
      <c r="AL18345" s="1"/>
    </row>
    <row r="18346">
      <c r="I18346" s="1"/>
      <c r="J18346" s="1"/>
      <c r="K18346" s="1"/>
      <c r="AA18346" s="1"/>
      <c r="AB18346" s="1"/>
      <c r="AC18346" s="1"/>
      <c r="AJ18346" s="1"/>
      <c r="AK18346" s="1"/>
      <c r="AL18346" s="1"/>
    </row>
    <row r="18347">
      <c r="I18347" s="1"/>
      <c r="J18347" s="1"/>
      <c r="K18347" s="1"/>
      <c r="AA18347" s="1"/>
      <c r="AB18347" s="1"/>
      <c r="AC18347" s="1"/>
      <c r="AJ18347" s="1"/>
      <c r="AK18347" s="1"/>
      <c r="AL18347" s="1"/>
    </row>
    <row r="18348">
      <c r="I18348" s="1"/>
      <c r="J18348" s="1"/>
      <c r="K18348" s="1"/>
      <c r="AA18348" s="1"/>
      <c r="AB18348" s="1"/>
      <c r="AC18348" s="1"/>
      <c r="AJ18348" s="1"/>
      <c r="AK18348" s="1"/>
      <c r="AL18348" s="1"/>
    </row>
    <row r="18349">
      <c r="I18349" s="1"/>
      <c r="J18349" s="1"/>
      <c r="K18349" s="1"/>
      <c r="AA18349" s="1"/>
      <c r="AB18349" s="1"/>
      <c r="AC18349" s="1"/>
      <c r="AJ18349" s="1"/>
      <c r="AK18349" s="1"/>
      <c r="AL18349" s="1"/>
    </row>
    <row r="18350">
      <c r="I18350" s="1"/>
      <c r="J18350" s="1"/>
      <c r="K18350" s="1"/>
      <c r="AA18350" s="1"/>
      <c r="AB18350" s="1"/>
      <c r="AC18350" s="1"/>
      <c r="AJ18350" s="1"/>
      <c r="AK18350" s="1"/>
      <c r="AL18350" s="1"/>
    </row>
    <row r="18351">
      <c r="I18351" s="1"/>
      <c r="J18351" s="1"/>
      <c r="K18351" s="1"/>
      <c r="AA18351" s="1"/>
      <c r="AB18351" s="1"/>
      <c r="AC18351" s="1"/>
      <c r="AJ18351" s="1"/>
      <c r="AK18351" s="1"/>
      <c r="AL18351" s="1"/>
    </row>
    <row r="18352">
      <c r="I18352" s="1"/>
      <c r="J18352" s="1"/>
      <c r="K18352" s="1"/>
      <c r="AA18352" s="1"/>
      <c r="AB18352" s="1"/>
      <c r="AC18352" s="1"/>
      <c r="AJ18352" s="1"/>
      <c r="AK18352" s="1"/>
      <c r="AL18352" s="1"/>
    </row>
    <row r="18353">
      <c r="I18353" s="1"/>
      <c r="J18353" s="1"/>
      <c r="K18353" s="1"/>
      <c r="AA18353" s="1"/>
      <c r="AB18353" s="1"/>
      <c r="AC18353" s="1"/>
      <c r="AJ18353" s="1"/>
      <c r="AK18353" s="1"/>
      <c r="AL18353" s="1"/>
    </row>
    <row r="18354">
      <c r="I18354" s="1"/>
      <c r="J18354" s="1"/>
      <c r="K18354" s="1"/>
      <c r="AA18354" s="1"/>
      <c r="AB18354" s="1"/>
      <c r="AC18354" s="1"/>
      <c r="AJ18354" s="1"/>
      <c r="AK18354" s="1"/>
      <c r="AL18354" s="1"/>
    </row>
    <row r="18355">
      <c r="I18355" s="1"/>
      <c r="J18355" s="1"/>
      <c r="K18355" s="1"/>
      <c r="AA18355" s="1"/>
      <c r="AB18355" s="1"/>
      <c r="AC18355" s="1"/>
      <c r="AJ18355" s="1"/>
      <c r="AK18355" s="1"/>
      <c r="AL18355" s="1"/>
    </row>
    <row r="18356">
      <c r="I18356" s="1"/>
      <c r="J18356" s="1"/>
      <c r="K18356" s="1"/>
      <c r="AA18356" s="1"/>
      <c r="AB18356" s="1"/>
      <c r="AC18356" s="1"/>
      <c r="AJ18356" s="1"/>
      <c r="AK18356" s="1"/>
      <c r="AL18356" s="1"/>
    </row>
    <row r="18357">
      <c r="I18357" s="1"/>
      <c r="J18357" s="1"/>
      <c r="K18357" s="1"/>
      <c r="AA18357" s="1"/>
      <c r="AB18357" s="1"/>
      <c r="AC18357" s="1"/>
      <c r="AJ18357" s="1"/>
      <c r="AK18357" s="1"/>
      <c r="AL18357" s="1"/>
    </row>
    <row r="18358">
      <c r="I18358" s="1"/>
      <c r="J18358" s="1"/>
      <c r="K18358" s="1"/>
      <c r="AA18358" s="1"/>
      <c r="AB18358" s="1"/>
      <c r="AC18358" s="1"/>
      <c r="AJ18358" s="1"/>
      <c r="AK18358" s="1"/>
      <c r="AL18358" s="1"/>
    </row>
    <row r="18359">
      <c r="I18359" s="1"/>
      <c r="J18359" s="1"/>
      <c r="K18359" s="1"/>
      <c r="AA18359" s="1"/>
      <c r="AB18359" s="1"/>
      <c r="AC18359" s="1"/>
      <c r="AJ18359" s="1"/>
      <c r="AK18359" s="1"/>
      <c r="AL18359" s="1"/>
    </row>
    <row r="18360">
      <c r="I18360" s="1"/>
      <c r="J18360" s="1"/>
      <c r="K18360" s="1"/>
      <c r="AA18360" s="1"/>
      <c r="AB18360" s="1"/>
      <c r="AC18360" s="1"/>
      <c r="AJ18360" s="1"/>
      <c r="AK18360" s="1"/>
      <c r="AL18360" s="1"/>
    </row>
    <row r="18361">
      <c r="I18361" s="1"/>
      <c r="J18361" s="1"/>
      <c r="K18361" s="1"/>
      <c r="AA18361" s="1"/>
      <c r="AB18361" s="1"/>
      <c r="AC18361" s="1"/>
      <c r="AJ18361" s="1"/>
      <c r="AK18361" s="1"/>
      <c r="AL18361" s="1"/>
    </row>
    <row r="18362">
      <c r="I18362" s="1"/>
      <c r="J18362" s="1"/>
      <c r="K18362" s="1"/>
      <c r="AA18362" s="1"/>
      <c r="AB18362" s="1"/>
      <c r="AC18362" s="1"/>
      <c r="AJ18362" s="1"/>
      <c r="AK18362" s="1"/>
      <c r="AL18362" s="1"/>
    </row>
    <row r="18363">
      <c r="I18363" s="1"/>
      <c r="J18363" s="1"/>
      <c r="K18363" s="1"/>
      <c r="AA18363" s="1"/>
      <c r="AB18363" s="1"/>
      <c r="AC18363" s="1"/>
      <c r="AJ18363" s="1"/>
      <c r="AK18363" s="1"/>
      <c r="AL18363" s="1"/>
    </row>
    <row r="18364">
      <c r="I18364" s="1"/>
      <c r="J18364" s="1"/>
      <c r="K18364" s="1"/>
      <c r="AA18364" s="1"/>
      <c r="AB18364" s="1"/>
      <c r="AC18364" s="1"/>
      <c r="AJ18364" s="1"/>
      <c r="AK18364" s="1"/>
      <c r="AL18364" s="1"/>
    </row>
    <row r="18365">
      <c r="I18365" s="1"/>
      <c r="J18365" s="1"/>
      <c r="K18365" s="1"/>
      <c r="AA18365" s="1"/>
      <c r="AB18365" s="1"/>
      <c r="AC18365" s="1"/>
      <c r="AJ18365" s="1"/>
      <c r="AK18365" s="1"/>
      <c r="AL18365" s="1"/>
    </row>
    <row r="18366">
      <c r="I18366" s="1"/>
      <c r="J18366" s="1"/>
      <c r="K18366" s="1"/>
      <c r="AA18366" s="1"/>
      <c r="AB18366" s="1"/>
      <c r="AC18366" s="1"/>
      <c r="AJ18366" s="1"/>
      <c r="AK18366" s="1"/>
      <c r="AL18366" s="1"/>
    </row>
    <row r="18367">
      <c r="I18367" s="1"/>
      <c r="J18367" s="1"/>
      <c r="K18367" s="1"/>
      <c r="AA18367" s="1"/>
      <c r="AB18367" s="1"/>
      <c r="AC18367" s="1"/>
      <c r="AJ18367" s="1"/>
      <c r="AK18367" s="1"/>
      <c r="AL18367" s="1"/>
    </row>
    <row r="18368">
      <c r="I18368" s="1"/>
      <c r="J18368" s="1"/>
      <c r="K18368" s="1"/>
      <c r="AA18368" s="1"/>
      <c r="AB18368" s="1"/>
      <c r="AC18368" s="1"/>
      <c r="AJ18368" s="1"/>
      <c r="AK18368" s="1"/>
      <c r="AL18368" s="1"/>
    </row>
    <row r="18369">
      <c r="I18369" s="1"/>
      <c r="J18369" s="1"/>
      <c r="K18369" s="1"/>
      <c r="AA18369" s="1"/>
      <c r="AB18369" s="1"/>
      <c r="AC18369" s="1"/>
      <c r="AJ18369" s="1"/>
      <c r="AK18369" s="1"/>
      <c r="AL18369" s="1"/>
    </row>
    <row r="18370">
      <c r="I18370" s="1"/>
      <c r="J18370" s="1"/>
      <c r="K18370" s="1"/>
      <c r="AA18370" s="1"/>
      <c r="AB18370" s="1"/>
      <c r="AC18370" s="1"/>
      <c r="AJ18370" s="1"/>
      <c r="AK18370" s="1"/>
      <c r="AL18370" s="1"/>
    </row>
    <row r="18371">
      <c r="I18371" s="1"/>
      <c r="J18371" s="1"/>
      <c r="K18371" s="1"/>
      <c r="AA18371" s="1"/>
      <c r="AB18371" s="1"/>
      <c r="AC18371" s="1"/>
      <c r="AJ18371" s="1"/>
      <c r="AK18371" s="1"/>
      <c r="AL18371" s="1"/>
    </row>
    <row r="18372">
      <c r="I18372" s="1"/>
      <c r="J18372" s="1"/>
      <c r="K18372" s="1"/>
      <c r="AA18372" s="1"/>
      <c r="AB18372" s="1"/>
      <c r="AC18372" s="1"/>
      <c r="AJ18372" s="1"/>
      <c r="AK18372" s="1"/>
      <c r="AL18372" s="1"/>
    </row>
    <row r="18373">
      <c r="I18373" s="1"/>
      <c r="J18373" s="1"/>
      <c r="K18373" s="1"/>
      <c r="AA18373" s="1"/>
      <c r="AB18373" s="1"/>
      <c r="AC18373" s="1"/>
      <c r="AJ18373" s="1"/>
      <c r="AK18373" s="1"/>
      <c r="AL18373" s="1"/>
    </row>
    <row r="18374">
      <c r="I18374" s="1"/>
      <c r="J18374" s="1"/>
      <c r="K18374" s="1"/>
      <c r="AA18374" s="1"/>
      <c r="AB18374" s="1"/>
      <c r="AC18374" s="1"/>
      <c r="AJ18374" s="1"/>
      <c r="AK18374" s="1"/>
      <c r="AL18374" s="1"/>
    </row>
    <row r="18375">
      <c r="I18375" s="1"/>
      <c r="J18375" s="1"/>
      <c r="K18375" s="1"/>
      <c r="AA18375" s="1"/>
      <c r="AB18375" s="1"/>
      <c r="AC18375" s="1"/>
      <c r="AJ18375" s="1"/>
      <c r="AK18375" s="1"/>
      <c r="AL18375" s="1"/>
    </row>
    <row r="18376">
      <c r="I18376" s="1"/>
      <c r="J18376" s="1"/>
      <c r="K18376" s="1"/>
      <c r="AA18376" s="1"/>
      <c r="AB18376" s="1"/>
      <c r="AC18376" s="1"/>
      <c r="AJ18376" s="1"/>
      <c r="AK18376" s="1"/>
      <c r="AL18376" s="1"/>
    </row>
    <row r="18377">
      <c r="I18377" s="1"/>
      <c r="J18377" s="1"/>
      <c r="K18377" s="1"/>
      <c r="AA18377" s="1"/>
      <c r="AB18377" s="1"/>
      <c r="AC18377" s="1"/>
      <c r="AJ18377" s="1"/>
      <c r="AK18377" s="1"/>
      <c r="AL18377" s="1"/>
    </row>
    <row r="18378">
      <c r="I18378" s="1"/>
      <c r="J18378" s="1"/>
      <c r="K18378" s="1"/>
      <c r="AA18378" s="1"/>
      <c r="AB18378" s="1"/>
      <c r="AC18378" s="1"/>
      <c r="AJ18378" s="1"/>
      <c r="AK18378" s="1"/>
      <c r="AL18378" s="1"/>
    </row>
    <row r="18379">
      <c r="I18379" s="1"/>
      <c r="J18379" s="1"/>
      <c r="K18379" s="1"/>
      <c r="AA18379" s="1"/>
      <c r="AB18379" s="1"/>
      <c r="AC18379" s="1"/>
      <c r="AJ18379" s="1"/>
      <c r="AK18379" s="1"/>
      <c r="AL18379" s="1"/>
    </row>
    <row r="18380">
      <c r="I18380" s="1"/>
      <c r="J18380" s="1"/>
      <c r="K18380" s="1"/>
      <c r="AA18380" s="1"/>
      <c r="AB18380" s="1"/>
      <c r="AC18380" s="1"/>
      <c r="AJ18380" s="1"/>
      <c r="AK18380" s="1"/>
      <c r="AL18380" s="1"/>
    </row>
    <row r="18381">
      <c r="I18381" s="1"/>
      <c r="J18381" s="1"/>
      <c r="K18381" s="1"/>
      <c r="AA18381" s="1"/>
      <c r="AB18381" s="1"/>
      <c r="AC18381" s="1"/>
      <c r="AJ18381" s="1"/>
      <c r="AK18381" s="1"/>
      <c r="AL18381" s="1"/>
    </row>
    <row r="18382">
      <c r="I18382" s="1"/>
      <c r="J18382" s="1"/>
      <c r="K18382" s="1"/>
      <c r="AA18382" s="1"/>
      <c r="AB18382" s="1"/>
      <c r="AC18382" s="1"/>
      <c r="AJ18382" s="1"/>
      <c r="AK18382" s="1"/>
      <c r="AL18382" s="1"/>
    </row>
    <row r="18383">
      <c r="I18383" s="1"/>
      <c r="J18383" s="1"/>
      <c r="K18383" s="1"/>
      <c r="AA18383" s="1"/>
      <c r="AB18383" s="1"/>
      <c r="AC18383" s="1"/>
      <c r="AJ18383" s="1"/>
      <c r="AK18383" s="1"/>
      <c r="AL18383" s="1"/>
    </row>
    <row r="18384">
      <c r="I18384" s="1"/>
      <c r="J18384" s="1"/>
      <c r="K18384" s="1"/>
      <c r="AA18384" s="1"/>
      <c r="AB18384" s="1"/>
      <c r="AC18384" s="1"/>
      <c r="AJ18384" s="1"/>
      <c r="AK18384" s="1"/>
      <c r="AL18384" s="1"/>
    </row>
    <row r="18385">
      <c r="I18385" s="1"/>
      <c r="J18385" s="1"/>
      <c r="K18385" s="1"/>
      <c r="AA18385" s="1"/>
      <c r="AB18385" s="1"/>
      <c r="AC18385" s="1"/>
      <c r="AJ18385" s="1"/>
      <c r="AK18385" s="1"/>
      <c r="AL18385" s="1"/>
    </row>
    <row r="18386">
      <c r="I18386" s="1"/>
      <c r="J18386" s="1"/>
      <c r="K18386" s="1"/>
      <c r="AA18386" s="1"/>
      <c r="AB18386" s="1"/>
      <c r="AC18386" s="1"/>
      <c r="AJ18386" s="1"/>
      <c r="AK18386" s="1"/>
      <c r="AL18386" s="1"/>
    </row>
    <row r="18387">
      <c r="I18387" s="1"/>
      <c r="J18387" s="1"/>
      <c r="K18387" s="1"/>
      <c r="AA18387" s="1"/>
      <c r="AB18387" s="1"/>
      <c r="AC18387" s="1"/>
      <c r="AJ18387" s="1"/>
      <c r="AK18387" s="1"/>
      <c r="AL18387" s="1"/>
    </row>
    <row r="18388">
      <c r="I18388" s="1"/>
      <c r="J18388" s="1"/>
      <c r="K18388" s="1"/>
      <c r="AA18388" s="1"/>
      <c r="AB18388" s="1"/>
      <c r="AC18388" s="1"/>
      <c r="AJ18388" s="1"/>
      <c r="AK18388" s="1"/>
      <c r="AL18388" s="1"/>
    </row>
    <row r="18389">
      <c r="I18389" s="1"/>
      <c r="J18389" s="1"/>
      <c r="K18389" s="1"/>
      <c r="AA18389" s="1"/>
      <c r="AB18389" s="1"/>
      <c r="AC18389" s="1"/>
      <c r="AJ18389" s="1"/>
      <c r="AK18389" s="1"/>
      <c r="AL18389" s="1"/>
    </row>
    <row r="18390">
      <c r="I18390" s="1"/>
      <c r="J18390" s="1"/>
      <c r="K18390" s="1"/>
      <c r="AA18390" s="1"/>
      <c r="AB18390" s="1"/>
      <c r="AC18390" s="1"/>
      <c r="AJ18390" s="1"/>
      <c r="AK18390" s="1"/>
      <c r="AL18390" s="1"/>
    </row>
    <row r="18391">
      <c r="I18391" s="1"/>
      <c r="J18391" s="1"/>
      <c r="K18391" s="1"/>
      <c r="AA18391" s="1"/>
      <c r="AB18391" s="1"/>
      <c r="AC18391" s="1"/>
      <c r="AJ18391" s="1"/>
      <c r="AK18391" s="1"/>
      <c r="AL18391" s="1"/>
    </row>
    <row r="18392">
      <c r="I18392" s="1"/>
      <c r="J18392" s="1"/>
      <c r="K18392" s="1"/>
      <c r="AA18392" s="1"/>
      <c r="AB18392" s="1"/>
      <c r="AC18392" s="1"/>
      <c r="AJ18392" s="1"/>
      <c r="AK18392" s="1"/>
      <c r="AL18392" s="1"/>
    </row>
    <row r="18393">
      <c r="I18393" s="1"/>
      <c r="J18393" s="1"/>
      <c r="K18393" s="1"/>
      <c r="AA18393" s="1"/>
      <c r="AB18393" s="1"/>
      <c r="AC18393" s="1"/>
      <c r="AJ18393" s="1"/>
      <c r="AK18393" s="1"/>
      <c r="AL18393" s="1"/>
    </row>
    <row r="18394">
      <c r="I18394" s="1"/>
      <c r="J18394" s="1"/>
      <c r="K18394" s="1"/>
      <c r="AA18394" s="1"/>
      <c r="AB18394" s="1"/>
      <c r="AC18394" s="1"/>
      <c r="AJ18394" s="1"/>
      <c r="AK18394" s="1"/>
      <c r="AL18394" s="1"/>
    </row>
    <row r="18395">
      <c r="I18395" s="1"/>
      <c r="J18395" s="1"/>
      <c r="K18395" s="1"/>
      <c r="AA18395" s="1"/>
      <c r="AB18395" s="1"/>
      <c r="AC18395" s="1"/>
      <c r="AJ18395" s="1"/>
      <c r="AK18395" s="1"/>
      <c r="AL18395" s="1"/>
    </row>
    <row r="18396">
      <c r="I18396" s="1"/>
      <c r="J18396" s="1"/>
      <c r="K18396" s="1"/>
      <c r="AA18396" s="1"/>
      <c r="AB18396" s="1"/>
      <c r="AC18396" s="1"/>
      <c r="AJ18396" s="1"/>
      <c r="AK18396" s="1"/>
      <c r="AL18396" s="1"/>
    </row>
    <row r="18397">
      <c r="I18397" s="1"/>
      <c r="J18397" s="1"/>
      <c r="K18397" s="1"/>
      <c r="AA18397" s="1"/>
      <c r="AB18397" s="1"/>
      <c r="AC18397" s="1"/>
      <c r="AJ18397" s="1"/>
      <c r="AK18397" s="1"/>
      <c r="AL18397" s="1"/>
    </row>
    <row r="18398">
      <c r="I18398" s="1"/>
      <c r="J18398" s="1"/>
      <c r="K18398" s="1"/>
      <c r="AA18398" s="1"/>
      <c r="AB18398" s="1"/>
      <c r="AC18398" s="1"/>
      <c r="AJ18398" s="1"/>
      <c r="AK18398" s="1"/>
      <c r="AL18398" s="1"/>
    </row>
    <row r="18399">
      <c r="I18399" s="1"/>
      <c r="J18399" s="1"/>
      <c r="K18399" s="1"/>
      <c r="AA18399" s="1"/>
      <c r="AB18399" s="1"/>
      <c r="AC18399" s="1"/>
      <c r="AJ18399" s="1"/>
      <c r="AK18399" s="1"/>
      <c r="AL18399" s="1"/>
    </row>
    <row r="18400">
      <c r="I18400" s="1"/>
      <c r="J18400" s="1"/>
      <c r="K18400" s="1"/>
      <c r="AA18400" s="1"/>
      <c r="AB18400" s="1"/>
      <c r="AC18400" s="1"/>
      <c r="AJ18400" s="1"/>
      <c r="AK18400" s="1"/>
      <c r="AL18400" s="1"/>
    </row>
    <row r="18401">
      <c r="I18401" s="1"/>
      <c r="J18401" s="1"/>
      <c r="K18401" s="1"/>
      <c r="AA18401" s="1"/>
      <c r="AB18401" s="1"/>
      <c r="AC18401" s="1"/>
      <c r="AJ18401" s="1"/>
      <c r="AK18401" s="1"/>
      <c r="AL18401" s="1"/>
    </row>
    <row r="18402">
      <c r="I18402" s="1"/>
      <c r="J18402" s="1"/>
      <c r="K18402" s="1"/>
      <c r="AA18402" s="1"/>
      <c r="AB18402" s="1"/>
      <c r="AC18402" s="1"/>
      <c r="AJ18402" s="1"/>
      <c r="AK18402" s="1"/>
      <c r="AL18402" s="1"/>
    </row>
    <row r="18403">
      <c r="I18403" s="1"/>
      <c r="J18403" s="1"/>
      <c r="K18403" s="1"/>
      <c r="AA18403" s="1"/>
      <c r="AB18403" s="1"/>
      <c r="AC18403" s="1"/>
      <c r="AJ18403" s="1"/>
      <c r="AK18403" s="1"/>
      <c r="AL18403" s="1"/>
    </row>
    <row r="18404">
      <c r="I18404" s="1"/>
      <c r="J18404" s="1"/>
      <c r="K18404" s="1"/>
      <c r="AA18404" s="1"/>
      <c r="AB18404" s="1"/>
      <c r="AC18404" s="1"/>
      <c r="AJ18404" s="1"/>
      <c r="AK18404" s="1"/>
      <c r="AL18404" s="1"/>
    </row>
    <row r="18405">
      <c r="I18405" s="1"/>
      <c r="J18405" s="1"/>
      <c r="K18405" s="1"/>
      <c r="AA18405" s="1"/>
      <c r="AB18405" s="1"/>
      <c r="AC18405" s="1"/>
      <c r="AJ18405" s="1"/>
      <c r="AK18405" s="1"/>
      <c r="AL18405" s="1"/>
    </row>
    <row r="18406">
      <c r="I18406" s="1"/>
      <c r="J18406" s="1"/>
      <c r="K18406" s="1"/>
      <c r="AA18406" s="1"/>
      <c r="AB18406" s="1"/>
      <c r="AC18406" s="1"/>
      <c r="AJ18406" s="1"/>
      <c r="AK18406" s="1"/>
      <c r="AL18406" s="1"/>
    </row>
    <row r="18407">
      <c r="I18407" s="1"/>
      <c r="J18407" s="1"/>
      <c r="K18407" s="1"/>
      <c r="AA18407" s="1"/>
      <c r="AB18407" s="1"/>
      <c r="AC18407" s="1"/>
      <c r="AJ18407" s="1"/>
      <c r="AK18407" s="1"/>
      <c r="AL18407" s="1"/>
    </row>
    <row r="18408">
      <c r="I18408" s="1"/>
      <c r="J18408" s="1"/>
      <c r="K18408" s="1"/>
      <c r="AA18408" s="1"/>
      <c r="AB18408" s="1"/>
      <c r="AC18408" s="1"/>
      <c r="AJ18408" s="1"/>
      <c r="AK18408" s="1"/>
      <c r="AL18408" s="1"/>
    </row>
    <row r="18409">
      <c r="I18409" s="1"/>
      <c r="J18409" s="1"/>
      <c r="K18409" s="1"/>
      <c r="AA18409" s="1"/>
      <c r="AB18409" s="1"/>
      <c r="AC18409" s="1"/>
      <c r="AJ18409" s="1"/>
      <c r="AK18409" s="1"/>
      <c r="AL18409" s="1"/>
    </row>
    <row r="18410">
      <c r="I18410" s="1"/>
      <c r="J18410" s="1"/>
      <c r="K18410" s="1"/>
      <c r="AA18410" s="1"/>
      <c r="AB18410" s="1"/>
      <c r="AC18410" s="1"/>
      <c r="AJ18410" s="1"/>
      <c r="AK18410" s="1"/>
      <c r="AL18410" s="1"/>
    </row>
    <row r="18411">
      <c r="I18411" s="1"/>
      <c r="J18411" s="1"/>
      <c r="K18411" s="1"/>
      <c r="AA18411" s="1"/>
      <c r="AB18411" s="1"/>
      <c r="AC18411" s="1"/>
      <c r="AJ18411" s="1"/>
      <c r="AK18411" s="1"/>
      <c r="AL18411" s="1"/>
    </row>
    <row r="18412">
      <c r="I18412" s="1"/>
      <c r="J18412" s="1"/>
      <c r="K18412" s="1"/>
      <c r="AA18412" s="1"/>
      <c r="AB18412" s="1"/>
      <c r="AC18412" s="1"/>
      <c r="AJ18412" s="1"/>
      <c r="AK18412" s="1"/>
      <c r="AL18412" s="1"/>
    </row>
    <row r="18413">
      <c r="I18413" s="1"/>
      <c r="J18413" s="1"/>
      <c r="K18413" s="1"/>
      <c r="AA18413" s="1"/>
      <c r="AB18413" s="1"/>
      <c r="AC18413" s="1"/>
      <c r="AJ18413" s="1"/>
      <c r="AK18413" s="1"/>
      <c r="AL18413" s="1"/>
    </row>
    <row r="18414">
      <c r="I18414" s="1"/>
      <c r="J18414" s="1"/>
      <c r="K18414" s="1"/>
      <c r="AA18414" s="1"/>
      <c r="AB18414" s="1"/>
      <c r="AC18414" s="1"/>
      <c r="AJ18414" s="1"/>
      <c r="AK18414" s="1"/>
      <c r="AL18414" s="1"/>
    </row>
    <row r="18415">
      <c r="I18415" s="1"/>
      <c r="J18415" s="1"/>
      <c r="K18415" s="1"/>
      <c r="AA18415" s="1"/>
      <c r="AB18415" s="1"/>
      <c r="AC18415" s="1"/>
      <c r="AJ18415" s="1"/>
      <c r="AK18415" s="1"/>
      <c r="AL18415" s="1"/>
    </row>
    <row r="18416">
      <c r="I18416" s="1"/>
      <c r="J18416" s="1"/>
      <c r="K18416" s="1"/>
      <c r="AA18416" s="1"/>
      <c r="AB18416" s="1"/>
      <c r="AC18416" s="1"/>
      <c r="AJ18416" s="1"/>
      <c r="AK18416" s="1"/>
      <c r="AL18416" s="1"/>
    </row>
    <row r="18417">
      <c r="I18417" s="1"/>
      <c r="J18417" s="1"/>
      <c r="K18417" s="1"/>
      <c r="AA18417" s="1"/>
      <c r="AB18417" s="1"/>
      <c r="AC18417" s="1"/>
      <c r="AJ18417" s="1"/>
      <c r="AK18417" s="1"/>
      <c r="AL18417" s="1"/>
    </row>
    <row r="18418">
      <c r="I18418" s="1"/>
      <c r="J18418" s="1"/>
      <c r="K18418" s="1"/>
      <c r="AA18418" s="1"/>
      <c r="AB18418" s="1"/>
      <c r="AC18418" s="1"/>
      <c r="AJ18418" s="1"/>
      <c r="AK18418" s="1"/>
      <c r="AL18418" s="1"/>
    </row>
    <row r="18419">
      <c r="I18419" s="1"/>
      <c r="J18419" s="1"/>
      <c r="K18419" s="1"/>
      <c r="AA18419" s="1"/>
      <c r="AB18419" s="1"/>
      <c r="AC18419" s="1"/>
      <c r="AJ18419" s="1"/>
      <c r="AK18419" s="1"/>
      <c r="AL18419" s="1"/>
    </row>
    <row r="18420">
      <c r="I18420" s="1"/>
      <c r="J18420" s="1"/>
      <c r="K18420" s="1"/>
      <c r="AA18420" s="1"/>
      <c r="AB18420" s="1"/>
      <c r="AC18420" s="1"/>
      <c r="AJ18420" s="1"/>
      <c r="AK18420" s="1"/>
      <c r="AL18420" s="1"/>
    </row>
    <row r="18421">
      <c r="I18421" s="1"/>
      <c r="J18421" s="1"/>
      <c r="K18421" s="1"/>
      <c r="AA18421" s="1"/>
      <c r="AB18421" s="1"/>
      <c r="AC18421" s="1"/>
      <c r="AJ18421" s="1"/>
      <c r="AK18421" s="1"/>
      <c r="AL18421" s="1"/>
    </row>
    <row r="18422">
      <c r="I18422" s="1"/>
      <c r="J18422" s="1"/>
      <c r="K18422" s="1"/>
      <c r="AA18422" s="1"/>
      <c r="AB18422" s="1"/>
      <c r="AC18422" s="1"/>
      <c r="AJ18422" s="1"/>
      <c r="AK18422" s="1"/>
      <c r="AL18422" s="1"/>
    </row>
    <row r="18423">
      <c r="I18423" s="1"/>
      <c r="J18423" s="1"/>
      <c r="K18423" s="1"/>
      <c r="AA18423" s="1"/>
      <c r="AB18423" s="1"/>
      <c r="AC18423" s="1"/>
      <c r="AJ18423" s="1"/>
      <c r="AK18423" s="1"/>
      <c r="AL18423" s="1"/>
    </row>
    <row r="18424">
      <c r="I18424" s="1"/>
      <c r="J18424" s="1"/>
      <c r="K18424" s="1"/>
      <c r="AA18424" s="1"/>
      <c r="AB18424" s="1"/>
      <c r="AC18424" s="1"/>
      <c r="AJ18424" s="1"/>
      <c r="AK18424" s="1"/>
      <c r="AL18424" s="1"/>
    </row>
    <row r="18425">
      <c r="I18425" s="1"/>
      <c r="J18425" s="1"/>
      <c r="K18425" s="1"/>
      <c r="AA18425" s="1"/>
      <c r="AB18425" s="1"/>
      <c r="AC18425" s="1"/>
      <c r="AJ18425" s="1"/>
      <c r="AK18425" s="1"/>
      <c r="AL18425" s="1"/>
    </row>
    <row r="18426">
      <c r="I18426" s="1"/>
      <c r="J18426" s="1"/>
      <c r="K18426" s="1"/>
      <c r="AA18426" s="1"/>
      <c r="AB18426" s="1"/>
      <c r="AC18426" s="1"/>
      <c r="AJ18426" s="1"/>
      <c r="AK18426" s="1"/>
      <c r="AL18426" s="1"/>
    </row>
    <row r="18427">
      <c r="I18427" s="1"/>
      <c r="J18427" s="1"/>
      <c r="K18427" s="1"/>
      <c r="AA18427" s="1"/>
      <c r="AB18427" s="1"/>
      <c r="AC18427" s="1"/>
      <c r="AJ18427" s="1"/>
      <c r="AK18427" s="1"/>
      <c r="AL18427" s="1"/>
    </row>
    <row r="18428">
      <c r="I18428" s="1"/>
      <c r="J18428" s="1"/>
      <c r="K18428" s="1"/>
      <c r="AA18428" s="1"/>
      <c r="AB18428" s="1"/>
      <c r="AC18428" s="1"/>
      <c r="AJ18428" s="1"/>
      <c r="AK18428" s="1"/>
      <c r="AL18428" s="1"/>
    </row>
    <row r="18429">
      <c r="I18429" s="1"/>
      <c r="J18429" s="1"/>
      <c r="K18429" s="1"/>
      <c r="AA18429" s="1"/>
      <c r="AB18429" s="1"/>
      <c r="AC18429" s="1"/>
      <c r="AJ18429" s="1"/>
      <c r="AK18429" s="1"/>
      <c r="AL18429" s="1"/>
    </row>
    <row r="18430">
      <c r="I18430" s="1"/>
      <c r="J18430" s="1"/>
      <c r="K18430" s="1"/>
      <c r="AA18430" s="1"/>
      <c r="AB18430" s="1"/>
      <c r="AC18430" s="1"/>
      <c r="AJ18430" s="1"/>
      <c r="AK18430" s="1"/>
      <c r="AL18430" s="1"/>
    </row>
    <row r="18431">
      <c r="I18431" s="1"/>
      <c r="J18431" s="1"/>
      <c r="K18431" s="1"/>
      <c r="AA18431" s="1"/>
      <c r="AB18431" s="1"/>
      <c r="AC18431" s="1"/>
      <c r="AJ18431" s="1"/>
      <c r="AK18431" s="1"/>
      <c r="AL18431" s="1"/>
    </row>
    <row r="18432">
      <c r="I18432" s="1"/>
      <c r="J18432" s="1"/>
      <c r="K18432" s="1"/>
      <c r="AA18432" s="1"/>
      <c r="AB18432" s="1"/>
      <c r="AC18432" s="1"/>
      <c r="AJ18432" s="1"/>
      <c r="AK18432" s="1"/>
      <c r="AL18432" s="1"/>
    </row>
    <row r="18433">
      <c r="I18433" s="1"/>
      <c r="J18433" s="1"/>
      <c r="K18433" s="1"/>
      <c r="AA18433" s="1"/>
      <c r="AB18433" s="1"/>
      <c r="AC18433" s="1"/>
      <c r="AJ18433" s="1"/>
      <c r="AK18433" s="1"/>
      <c r="AL18433" s="1"/>
    </row>
    <row r="18434">
      <c r="I18434" s="1"/>
      <c r="J18434" s="1"/>
      <c r="K18434" s="1"/>
      <c r="AA18434" s="1"/>
      <c r="AB18434" s="1"/>
      <c r="AC18434" s="1"/>
      <c r="AJ18434" s="1"/>
      <c r="AK18434" s="1"/>
      <c r="AL18434" s="1"/>
    </row>
    <row r="18435">
      <c r="I18435" s="1"/>
      <c r="J18435" s="1"/>
      <c r="K18435" s="1"/>
      <c r="AA18435" s="1"/>
      <c r="AB18435" s="1"/>
      <c r="AC18435" s="1"/>
      <c r="AJ18435" s="1"/>
      <c r="AK18435" s="1"/>
      <c r="AL18435" s="1"/>
    </row>
    <row r="18436">
      <c r="I18436" s="1"/>
      <c r="J18436" s="1"/>
      <c r="K18436" s="1"/>
      <c r="AA18436" s="1"/>
      <c r="AB18436" s="1"/>
      <c r="AC18436" s="1"/>
      <c r="AJ18436" s="1"/>
      <c r="AK18436" s="1"/>
      <c r="AL18436" s="1"/>
    </row>
    <row r="18437">
      <c r="I18437" s="1"/>
      <c r="J18437" s="1"/>
      <c r="K18437" s="1"/>
      <c r="AA18437" s="1"/>
      <c r="AB18437" s="1"/>
      <c r="AC18437" s="1"/>
      <c r="AJ18437" s="1"/>
      <c r="AK18437" s="1"/>
      <c r="AL18437" s="1"/>
    </row>
    <row r="18438">
      <c r="I18438" s="1"/>
      <c r="J18438" s="1"/>
      <c r="K18438" s="1"/>
      <c r="AA18438" s="1"/>
      <c r="AB18438" s="1"/>
      <c r="AC18438" s="1"/>
      <c r="AJ18438" s="1"/>
      <c r="AK18438" s="1"/>
      <c r="AL18438" s="1"/>
    </row>
    <row r="18439">
      <c r="I18439" s="1"/>
      <c r="J18439" s="1"/>
      <c r="K18439" s="1"/>
      <c r="AA18439" s="1"/>
      <c r="AB18439" s="1"/>
      <c r="AC18439" s="1"/>
      <c r="AJ18439" s="1"/>
      <c r="AK18439" s="1"/>
      <c r="AL18439" s="1"/>
    </row>
    <row r="18440">
      <c r="I18440" s="1"/>
      <c r="J18440" s="1"/>
      <c r="K18440" s="1"/>
      <c r="AA18440" s="1"/>
      <c r="AB18440" s="1"/>
      <c r="AC18440" s="1"/>
      <c r="AJ18440" s="1"/>
      <c r="AK18440" s="1"/>
      <c r="AL18440" s="1"/>
    </row>
    <row r="18441">
      <c r="I18441" s="1"/>
      <c r="J18441" s="1"/>
      <c r="K18441" s="1"/>
      <c r="AA18441" s="1"/>
      <c r="AB18441" s="1"/>
      <c r="AC18441" s="1"/>
      <c r="AJ18441" s="1"/>
      <c r="AK18441" s="1"/>
      <c r="AL18441" s="1"/>
    </row>
    <row r="18442">
      <c r="I18442" s="1"/>
      <c r="J18442" s="1"/>
      <c r="K18442" s="1"/>
      <c r="AA18442" s="1"/>
      <c r="AB18442" s="1"/>
      <c r="AC18442" s="1"/>
      <c r="AJ18442" s="1"/>
      <c r="AK18442" s="1"/>
      <c r="AL18442" s="1"/>
    </row>
    <row r="18443">
      <c r="I18443" s="1"/>
      <c r="J18443" s="1"/>
      <c r="K18443" s="1"/>
      <c r="AA18443" s="1"/>
      <c r="AB18443" s="1"/>
      <c r="AC18443" s="1"/>
      <c r="AJ18443" s="1"/>
      <c r="AK18443" s="1"/>
      <c r="AL18443" s="1"/>
    </row>
    <row r="18444">
      <c r="I18444" s="1"/>
      <c r="J18444" s="1"/>
      <c r="K18444" s="1"/>
      <c r="AA18444" s="1"/>
      <c r="AB18444" s="1"/>
      <c r="AC18444" s="1"/>
      <c r="AJ18444" s="1"/>
      <c r="AK18444" s="1"/>
      <c r="AL18444" s="1"/>
    </row>
    <row r="18445">
      <c r="I18445" s="1"/>
      <c r="J18445" s="1"/>
      <c r="K18445" s="1"/>
      <c r="AA18445" s="1"/>
      <c r="AB18445" s="1"/>
      <c r="AC18445" s="1"/>
      <c r="AJ18445" s="1"/>
      <c r="AK18445" s="1"/>
      <c r="AL18445" s="1"/>
    </row>
    <row r="18446">
      <c r="I18446" s="1"/>
      <c r="J18446" s="1"/>
      <c r="K18446" s="1"/>
      <c r="AA18446" s="1"/>
      <c r="AB18446" s="1"/>
      <c r="AC18446" s="1"/>
      <c r="AJ18446" s="1"/>
      <c r="AK18446" s="1"/>
      <c r="AL18446" s="1"/>
    </row>
    <row r="18447">
      <c r="I18447" s="1"/>
      <c r="J18447" s="1"/>
      <c r="K18447" s="1"/>
      <c r="AA18447" s="1"/>
      <c r="AB18447" s="1"/>
      <c r="AC18447" s="1"/>
      <c r="AJ18447" s="1"/>
      <c r="AK18447" s="1"/>
      <c r="AL18447" s="1"/>
    </row>
    <row r="18448">
      <c r="I18448" s="1"/>
      <c r="J18448" s="1"/>
      <c r="K18448" s="1"/>
      <c r="AA18448" s="1"/>
      <c r="AB18448" s="1"/>
      <c r="AC18448" s="1"/>
      <c r="AJ18448" s="1"/>
      <c r="AK18448" s="1"/>
      <c r="AL18448" s="1"/>
    </row>
    <row r="18449">
      <c r="I18449" s="1"/>
      <c r="J18449" s="1"/>
      <c r="K18449" s="1"/>
      <c r="AA18449" s="1"/>
      <c r="AB18449" s="1"/>
      <c r="AC18449" s="1"/>
      <c r="AJ18449" s="1"/>
      <c r="AK18449" s="1"/>
      <c r="AL18449" s="1"/>
    </row>
    <row r="18450">
      <c r="I18450" s="1"/>
      <c r="J18450" s="1"/>
      <c r="K18450" s="1"/>
      <c r="AA18450" s="1"/>
      <c r="AB18450" s="1"/>
      <c r="AC18450" s="1"/>
      <c r="AJ18450" s="1"/>
      <c r="AK18450" s="1"/>
      <c r="AL18450" s="1"/>
    </row>
    <row r="18451">
      <c r="I18451" s="1"/>
      <c r="J18451" s="1"/>
      <c r="K18451" s="1"/>
      <c r="AA18451" s="1"/>
      <c r="AB18451" s="1"/>
      <c r="AC18451" s="1"/>
      <c r="AJ18451" s="1"/>
      <c r="AK18451" s="1"/>
      <c r="AL18451" s="1"/>
    </row>
    <row r="18452">
      <c r="I18452" s="1"/>
      <c r="J18452" s="1"/>
      <c r="K18452" s="1"/>
      <c r="AA18452" s="1"/>
      <c r="AB18452" s="1"/>
      <c r="AC18452" s="1"/>
      <c r="AJ18452" s="1"/>
      <c r="AK18452" s="1"/>
      <c r="AL18452" s="1"/>
    </row>
    <row r="18453">
      <c r="I18453" s="1"/>
      <c r="J18453" s="1"/>
      <c r="K18453" s="1"/>
      <c r="AA18453" s="1"/>
      <c r="AB18453" s="1"/>
      <c r="AC18453" s="1"/>
      <c r="AJ18453" s="1"/>
      <c r="AK18453" s="1"/>
      <c r="AL18453" s="1"/>
    </row>
    <row r="18454">
      <c r="I18454" s="1"/>
      <c r="J18454" s="1"/>
      <c r="K18454" s="1"/>
      <c r="AA18454" s="1"/>
      <c r="AB18454" s="1"/>
      <c r="AC18454" s="1"/>
      <c r="AJ18454" s="1"/>
      <c r="AK18454" s="1"/>
      <c r="AL18454" s="1"/>
    </row>
    <row r="18455">
      <c r="I18455" s="1"/>
      <c r="J18455" s="1"/>
      <c r="K18455" s="1"/>
      <c r="AA18455" s="1"/>
      <c r="AB18455" s="1"/>
      <c r="AC18455" s="1"/>
      <c r="AJ18455" s="1"/>
      <c r="AK18455" s="1"/>
      <c r="AL18455" s="1"/>
    </row>
    <row r="18456">
      <c r="I18456" s="1"/>
      <c r="J18456" s="1"/>
      <c r="K18456" s="1"/>
      <c r="AA18456" s="1"/>
      <c r="AB18456" s="1"/>
      <c r="AC18456" s="1"/>
      <c r="AJ18456" s="1"/>
      <c r="AK18456" s="1"/>
      <c r="AL18456" s="1"/>
    </row>
    <row r="18457">
      <c r="I18457" s="1"/>
      <c r="J18457" s="1"/>
      <c r="K18457" s="1"/>
      <c r="AA18457" s="1"/>
      <c r="AB18457" s="1"/>
      <c r="AC18457" s="1"/>
      <c r="AJ18457" s="1"/>
      <c r="AK18457" s="1"/>
      <c r="AL18457" s="1"/>
    </row>
    <row r="18458">
      <c r="I18458" s="1"/>
      <c r="J18458" s="1"/>
      <c r="K18458" s="1"/>
      <c r="AA18458" s="1"/>
      <c r="AB18458" s="1"/>
      <c r="AC18458" s="1"/>
      <c r="AJ18458" s="1"/>
      <c r="AK18458" s="1"/>
      <c r="AL18458" s="1"/>
    </row>
    <row r="18459">
      <c r="I18459" s="1"/>
      <c r="J18459" s="1"/>
      <c r="K18459" s="1"/>
      <c r="AA18459" s="1"/>
      <c r="AB18459" s="1"/>
      <c r="AC18459" s="1"/>
      <c r="AJ18459" s="1"/>
      <c r="AK18459" s="1"/>
      <c r="AL18459" s="1"/>
    </row>
    <row r="18460">
      <c r="I18460" s="1"/>
      <c r="J18460" s="1"/>
      <c r="K18460" s="1"/>
      <c r="AA18460" s="1"/>
      <c r="AB18460" s="1"/>
      <c r="AC18460" s="1"/>
      <c r="AJ18460" s="1"/>
      <c r="AK18460" s="1"/>
      <c r="AL18460" s="1"/>
    </row>
    <row r="18461">
      <c r="I18461" s="1"/>
      <c r="J18461" s="1"/>
      <c r="K18461" s="1"/>
      <c r="AA18461" s="1"/>
      <c r="AB18461" s="1"/>
      <c r="AC18461" s="1"/>
      <c r="AJ18461" s="1"/>
      <c r="AK18461" s="1"/>
      <c r="AL18461" s="1"/>
    </row>
    <row r="18462">
      <c r="I18462" s="1"/>
      <c r="J18462" s="1"/>
      <c r="K18462" s="1"/>
      <c r="AA18462" s="1"/>
      <c r="AB18462" s="1"/>
      <c r="AC18462" s="1"/>
      <c r="AJ18462" s="1"/>
      <c r="AK18462" s="1"/>
      <c r="AL18462" s="1"/>
    </row>
    <row r="18463">
      <c r="I18463" s="1"/>
      <c r="J18463" s="1"/>
      <c r="K18463" s="1"/>
      <c r="AA18463" s="1"/>
      <c r="AB18463" s="1"/>
      <c r="AC18463" s="1"/>
      <c r="AJ18463" s="1"/>
      <c r="AK18463" s="1"/>
      <c r="AL18463" s="1"/>
    </row>
    <row r="18464">
      <c r="I18464" s="1"/>
      <c r="J18464" s="1"/>
      <c r="K18464" s="1"/>
      <c r="AA18464" s="1"/>
      <c r="AB18464" s="1"/>
      <c r="AC18464" s="1"/>
      <c r="AJ18464" s="1"/>
      <c r="AK18464" s="1"/>
      <c r="AL18464" s="1"/>
    </row>
    <row r="18465">
      <c r="I18465" s="1"/>
      <c r="J18465" s="1"/>
      <c r="K18465" s="1"/>
      <c r="AA18465" s="1"/>
      <c r="AB18465" s="1"/>
      <c r="AC18465" s="1"/>
      <c r="AJ18465" s="1"/>
      <c r="AK18465" s="1"/>
      <c r="AL18465" s="1"/>
    </row>
    <row r="18466">
      <c r="I18466" s="1"/>
      <c r="J18466" s="1"/>
      <c r="K18466" s="1"/>
      <c r="AA18466" s="1"/>
      <c r="AB18466" s="1"/>
      <c r="AC18466" s="1"/>
      <c r="AJ18466" s="1"/>
      <c r="AK18466" s="1"/>
      <c r="AL18466" s="1"/>
    </row>
    <row r="18467">
      <c r="I18467" s="1"/>
      <c r="J18467" s="1"/>
      <c r="K18467" s="1"/>
      <c r="AA18467" s="1"/>
      <c r="AB18467" s="1"/>
      <c r="AC18467" s="1"/>
      <c r="AJ18467" s="1"/>
      <c r="AK18467" s="1"/>
      <c r="AL18467" s="1"/>
    </row>
    <row r="18468">
      <c r="I18468" s="1"/>
      <c r="J18468" s="1"/>
      <c r="K18468" s="1"/>
      <c r="AA18468" s="1"/>
      <c r="AB18468" s="1"/>
      <c r="AC18468" s="1"/>
      <c r="AJ18468" s="1"/>
      <c r="AK18468" s="1"/>
      <c r="AL18468" s="1"/>
    </row>
    <row r="18469">
      <c r="I18469" s="1"/>
      <c r="J18469" s="1"/>
      <c r="K18469" s="1"/>
      <c r="AA18469" s="1"/>
      <c r="AB18469" s="1"/>
      <c r="AC18469" s="1"/>
      <c r="AJ18469" s="1"/>
      <c r="AK18469" s="1"/>
      <c r="AL18469" s="1"/>
    </row>
    <row r="18470">
      <c r="I18470" s="1"/>
      <c r="J18470" s="1"/>
      <c r="K18470" s="1"/>
      <c r="AA18470" s="1"/>
      <c r="AB18470" s="1"/>
      <c r="AC18470" s="1"/>
      <c r="AJ18470" s="1"/>
      <c r="AK18470" s="1"/>
      <c r="AL18470" s="1"/>
    </row>
    <row r="18471">
      <c r="I18471" s="1"/>
      <c r="J18471" s="1"/>
      <c r="K18471" s="1"/>
      <c r="AA18471" s="1"/>
      <c r="AB18471" s="1"/>
      <c r="AC18471" s="1"/>
      <c r="AJ18471" s="1"/>
      <c r="AK18471" s="1"/>
      <c r="AL18471" s="1"/>
    </row>
    <row r="18472">
      <c r="I18472" s="1"/>
      <c r="J18472" s="1"/>
      <c r="K18472" s="1"/>
      <c r="AA18472" s="1"/>
      <c r="AB18472" s="1"/>
      <c r="AC18472" s="1"/>
      <c r="AJ18472" s="1"/>
      <c r="AK18472" s="1"/>
      <c r="AL18472" s="1"/>
    </row>
    <row r="18473">
      <c r="I18473" s="1"/>
      <c r="J18473" s="1"/>
      <c r="K18473" s="1"/>
      <c r="AA18473" s="1"/>
      <c r="AB18473" s="1"/>
      <c r="AC18473" s="1"/>
      <c r="AJ18473" s="1"/>
      <c r="AK18473" s="1"/>
      <c r="AL18473" s="1"/>
    </row>
    <row r="18474">
      <c r="I18474" s="1"/>
      <c r="J18474" s="1"/>
      <c r="K18474" s="1"/>
      <c r="AA18474" s="1"/>
      <c r="AB18474" s="1"/>
      <c r="AC18474" s="1"/>
      <c r="AJ18474" s="1"/>
      <c r="AK18474" s="1"/>
      <c r="AL18474" s="1"/>
    </row>
    <row r="18475">
      <c r="I18475" s="1"/>
      <c r="J18475" s="1"/>
      <c r="K18475" s="1"/>
      <c r="AA18475" s="1"/>
      <c r="AB18475" s="1"/>
      <c r="AC18475" s="1"/>
      <c r="AJ18475" s="1"/>
      <c r="AK18475" s="1"/>
      <c r="AL18475" s="1"/>
    </row>
    <row r="18476">
      <c r="I18476" s="1"/>
      <c r="J18476" s="1"/>
      <c r="K18476" s="1"/>
      <c r="AA18476" s="1"/>
      <c r="AB18476" s="1"/>
      <c r="AC18476" s="1"/>
      <c r="AJ18476" s="1"/>
      <c r="AK18476" s="1"/>
      <c r="AL18476" s="1"/>
    </row>
    <row r="18477">
      <c r="I18477" s="1"/>
      <c r="J18477" s="1"/>
      <c r="K18477" s="1"/>
      <c r="AA18477" s="1"/>
      <c r="AB18477" s="1"/>
      <c r="AC18477" s="1"/>
      <c r="AJ18477" s="1"/>
      <c r="AK18477" s="1"/>
      <c r="AL18477" s="1"/>
    </row>
    <row r="18478">
      <c r="I18478" s="1"/>
      <c r="J18478" s="1"/>
      <c r="K18478" s="1"/>
      <c r="AA18478" s="1"/>
      <c r="AB18478" s="1"/>
      <c r="AC18478" s="1"/>
      <c r="AJ18478" s="1"/>
      <c r="AK18478" s="1"/>
      <c r="AL18478" s="1"/>
    </row>
    <row r="18479">
      <c r="I18479" s="1"/>
      <c r="J18479" s="1"/>
      <c r="K18479" s="1"/>
      <c r="AA18479" s="1"/>
      <c r="AB18479" s="1"/>
      <c r="AC18479" s="1"/>
      <c r="AJ18479" s="1"/>
      <c r="AK18479" s="1"/>
      <c r="AL18479" s="1"/>
    </row>
    <row r="18480">
      <c r="I18480" s="1"/>
      <c r="J18480" s="1"/>
      <c r="K18480" s="1"/>
      <c r="AA18480" s="1"/>
      <c r="AB18480" s="1"/>
      <c r="AC18480" s="1"/>
      <c r="AJ18480" s="1"/>
      <c r="AK18480" s="1"/>
      <c r="AL18480" s="1"/>
    </row>
    <row r="18481">
      <c r="I18481" s="1"/>
      <c r="J18481" s="1"/>
      <c r="K18481" s="1"/>
      <c r="AA18481" s="1"/>
      <c r="AB18481" s="1"/>
      <c r="AC18481" s="1"/>
      <c r="AJ18481" s="1"/>
      <c r="AK18481" s="1"/>
      <c r="AL18481" s="1"/>
    </row>
    <row r="18482">
      <c r="I18482" s="1"/>
      <c r="J18482" s="1"/>
      <c r="K18482" s="1"/>
      <c r="AA18482" s="1"/>
      <c r="AB18482" s="1"/>
      <c r="AC18482" s="1"/>
      <c r="AJ18482" s="1"/>
      <c r="AK18482" s="1"/>
      <c r="AL18482" s="1"/>
    </row>
    <row r="18483">
      <c r="I18483" s="1"/>
      <c r="J18483" s="1"/>
      <c r="K18483" s="1"/>
      <c r="AA18483" s="1"/>
      <c r="AB18483" s="1"/>
      <c r="AC18483" s="1"/>
      <c r="AJ18483" s="1"/>
      <c r="AK18483" s="1"/>
      <c r="AL18483" s="1"/>
    </row>
    <row r="18484">
      <c r="I18484" s="1"/>
      <c r="J18484" s="1"/>
      <c r="K18484" s="1"/>
      <c r="AA18484" s="1"/>
      <c r="AB18484" s="1"/>
      <c r="AC18484" s="1"/>
      <c r="AJ18484" s="1"/>
      <c r="AK18484" s="1"/>
      <c r="AL18484" s="1"/>
    </row>
    <row r="18485">
      <c r="I18485" s="1"/>
      <c r="J18485" s="1"/>
      <c r="K18485" s="1"/>
      <c r="AA18485" s="1"/>
      <c r="AB18485" s="1"/>
      <c r="AC18485" s="1"/>
      <c r="AJ18485" s="1"/>
      <c r="AK18485" s="1"/>
      <c r="AL18485" s="1"/>
    </row>
    <row r="18486">
      <c r="I18486" s="1"/>
      <c r="J18486" s="1"/>
      <c r="K18486" s="1"/>
      <c r="AA18486" s="1"/>
      <c r="AB18486" s="1"/>
      <c r="AC18486" s="1"/>
      <c r="AJ18486" s="1"/>
      <c r="AK18486" s="1"/>
      <c r="AL18486" s="1"/>
    </row>
    <row r="18487">
      <c r="I18487" s="1"/>
      <c r="J18487" s="1"/>
      <c r="K18487" s="1"/>
      <c r="AA18487" s="1"/>
      <c r="AB18487" s="1"/>
      <c r="AC18487" s="1"/>
      <c r="AJ18487" s="1"/>
      <c r="AK18487" s="1"/>
      <c r="AL18487" s="1"/>
    </row>
    <row r="18488">
      <c r="I18488" s="1"/>
      <c r="J18488" s="1"/>
      <c r="K18488" s="1"/>
      <c r="AA18488" s="1"/>
      <c r="AB18488" s="1"/>
      <c r="AC18488" s="1"/>
      <c r="AJ18488" s="1"/>
      <c r="AK18488" s="1"/>
      <c r="AL18488" s="1"/>
    </row>
    <row r="18489">
      <c r="I18489" s="1"/>
      <c r="J18489" s="1"/>
      <c r="K18489" s="1"/>
      <c r="AA18489" s="1"/>
      <c r="AB18489" s="1"/>
      <c r="AC18489" s="1"/>
      <c r="AJ18489" s="1"/>
      <c r="AK18489" s="1"/>
      <c r="AL18489" s="1"/>
    </row>
    <row r="18490">
      <c r="I18490" s="1"/>
      <c r="J18490" s="1"/>
      <c r="K18490" s="1"/>
      <c r="AA18490" s="1"/>
      <c r="AB18490" s="1"/>
      <c r="AC18490" s="1"/>
      <c r="AJ18490" s="1"/>
      <c r="AK18490" s="1"/>
      <c r="AL18490" s="1"/>
    </row>
    <row r="18491">
      <c r="I18491" s="1"/>
      <c r="J18491" s="1"/>
      <c r="K18491" s="1"/>
      <c r="AA18491" s="1"/>
      <c r="AB18491" s="1"/>
      <c r="AC18491" s="1"/>
      <c r="AJ18491" s="1"/>
      <c r="AK18491" s="1"/>
      <c r="AL18491" s="1"/>
    </row>
    <row r="18492">
      <c r="I18492" s="1"/>
      <c r="J18492" s="1"/>
      <c r="K18492" s="1"/>
      <c r="AA18492" s="1"/>
      <c r="AB18492" s="1"/>
      <c r="AC18492" s="1"/>
      <c r="AJ18492" s="1"/>
      <c r="AK18492" s="1"/>
      <c r="AL18492" s="1"/>
    </row>
    <row r="18493">
      <c r="I18493" s="1"/>
      <c r="J18493" s="1"/>
      <c r="K18493" s="1"/>
      <c r="AA18493" s="1"/>
      <c r="AB18493" s="1"/>
      <c r="AC18493" s="1"/>
      <c r="AJ18493" s="1"/>
      <c r="AK18493" s="1"/>
      <c r="AL18493" s="1"/>
    </row>
    <row r="18494">
      <c r="I18494" s="1"/>
      <c r="J18494" s="1"/>
      <c r="K18494" s="1"/>
      <c r="AA18494" s="1"/>
      <c r="AB18494" s="1"/>
      <c r="AC18494" s="1"/>
      <c r="AJ18494" s="1"/>
      <c r="AK18494" s="1"/>
      <c r="AL18494" s="1"/>
    </row>
    <row r="18495">
      <c r="I18495" s="1"/>
      <c r="J18495" s="1"/>
      <c r="K18495" s="1"/>
      <c r="AA18495" s="1"/>
      <c r="AB18495" s="1"/>
      <c r="AC18495" s="1"/>
      <c r="AJ18495" s="1"/>
      <c r="AK18495" s="1"/>
      <c r="AL18495" s="1"/>
    </row>
    <row r="18496">
      <c r="I18496" s="1"/>
      <c r="J18496" s="1"/>
      <c r="K18496" s="1"/>
      <c r="AA18496" s="1"/>
      <c r="AB18496" s="1"/>
      <c r="AC18496" s="1"/>
      <c r="AJ18496" s="1"/>
      <c r="AK18496" s="1"/>
      <c r="AL18496" s="1"/>
    </row>
    <row r="18497">
      <c r="I18497" s="1"/>
      <c r="J18497" s="1"/>
      <c r="K18497" s="1"/>
      <c r="AA18497" s="1"/>
      <c r="AB18497" s="1"/>
      <c r="AC18497" s="1"/>
      <c r="AJ18497" s="1"/>
      <c r="AK18497" s="1"/>
      <c r="AL18497" s="1"/>
    </row>
    <row r="18498">
      <c r="I18498" s="1"/>
      <c r="J18498" s="1"/>
      <c r="K18498" s="1"/>
      <c r="AA18498" s="1"/>
      <c r="AB18498" s="1"/>
      <c r="AC18498" s="1"/>
      <c r="AJ18498" s="1"/>
      <c r="AK18498" s="1"/>
      <c r="AL18498" s="1"/>
    </row>
    <row r="18499">
      <c r="I18499" s="1"/>
      <c r="J18499" s="1"/>
      <c r="K18499" s="1"/>
      <c r="AA18499" s="1"/>
      <c r="AB18499" s="1"/>
      <c r="AC18499" s="1"/>
      <c r="AJ18499" s="1"/>
      <c r="AK18499" s="1"/>
      <c r="AL18499" s="1"/>
    </row>
    <row r="18500">
      <c r="I18500" s="1"/>
      <c r="J18500" s="1"/>
      <c r="K18500" s="1"/>
      <c r="AA18500" s="1"/>
      <c r="AB18500" s="1"/>
      <c r="AC18500" s="1"/>
      <c r="AJ18500" s="1"/>
      <c r="AK18500" s="1"/>
      <c r="AL18500" s="1"/>
    </row>
    <row r="18501">
      <c r="I18501" s="1"/>
      <c r="J18501" s="1"/>
      <c r="K18501" s="1"/>
      <c r="AA18501" s="1"/>
      <c r="AB18501" s="1"/>
      <c r="AC18501" s="1"/>
      <c r="AJ18501" s="1"/>
      <c r="AK18501" s="1"/>
      <c r="AL18501" s="1"/>
    </row>
    <row r="18502">
      <c r="I18502" s="1"/>
      <c r="J18502" s="1"/>
      <c r="K18502" s="1"/>
      <c r="AA18502" s="1"/>
      <c r="AB18502" s="1"/>
      <c r="AC18502" s="1"/>
      <c r="AJ18502" s="1"/>
      <c r="AK18502" s="1"/>
      <c r="AL18502" s="1"/>
    </row>
    <row r="18503">
      <c r="I18503" s="1"/>
      <c r="J18503" s="1"/>
      <c r="K18503" s="1"/>
      <c r="AA18503" s="1"/>
      <c r="AB18503" s="1"/>
      <c r="AC18503" s="1"/>
      <c r="AJ18503" s="1"/>
      <c r="AK18503" s="1"/>
      <c r="AL18503" s="1"/>
    </row>
    <row r="18504">
      <c r="I18504" s="1"/>
      <c r="J18504" s="1"/>
      <c r="K18504" s="1"/>
      <c r="AA18504" s="1"/>
      <c r="AB18504" s="1"/>
      <c r="AC18504" s="1"/>
      <c r="AJ18504" s="1"/>
      <c r="AK18504" s="1"/>
      <c r="AL18504" s="1"/>
    </row>
    <row r="18505">
      <c r="I18505" s="1"/>
      <c r="J18505" s="1"/>
      <c r="K18505" s="1"/>
      <c r="AA18505" s="1"/>
      <c r="AB18505" s="1"/>
      <c r="AC18505" s="1"/>
      <c r="AJ18505" s="1"/>
      <c r="AK18505" s="1"/>
      <c r="AL18505" s="1"/>
    </row>
    <row r="18506">
      <c r="I18506" s="1"/>
      <c r="J18506" s="1"/>
      <c r="K18506" s="1"/>
      <c r="AA18506" s="1"/>
      <c r="AB18506" s="1"/>
      <c r="AC18506" s="1"/>
      <c r="AJ18506" s="1"/>
      <c r="AK18506" s="1"/>
      <c r="AL18506" s="1"/>
    </row>
    <row r="18507">
      <c r="I18507" s="1"/>
      <c r="J18507" s="1"/>
      <c r="K18507" s="1"/>
      <c r="AA18507" s="1"/>
      <c r="AB18507" s="1"/>
      <c r="AC18507" s="1"/>
      <c r="AJ18507" s="1"/>
      <c r="AK18507" s="1"/>
      <c r="AL18507" s="1"/>
    </row>
    <row r="18508">
      <c r="I18508" s="1"/>
      <c r="J18508" s="1"/>
      <c r="K18508" s="1"/>
      <c r="AA18508" s="1"/>
      <c r="AB18508" s="1"/>
      <c r="AC18508" s="1"/>
      <c r="AJ18508" s="1"/>
      <c r="AK18508" s="1"/>
      <c r="AL18508" s="1"/>
    </row>
    <row r="18509">
      <c r="I18509" s="1"/>
      <c r="J18509" s="1"/>
      <c r="K18509" s="1"/>
      <c r="AA18509" s="1"/>
      <c r="AB18509" s="1"/>
      <c r="AC18509" s="1"/>
      <c r="AJ18509" s="1"/>
      <c r="AK18509" s="1"/>
      <c r="AL18509" s="1"/>
    </row>
    <row r="18510">
      <c r="I18510" s="1"/>
      <c r="J18510" s="1"/>
      <c r="K18510" s="1"/>
      <c r="AA18510" s="1"/>
      <c r="AB18510" s="1"/>
      <c r="AC18510" s="1"/>
      <c r="AJ18510" s="1"/>
      <c r="AK18510" s="1"/>
      <c r="AL18510" s="1"/>
    </row>
    <row r="18511">
      <c r="I18511" s="1"/>
      <c r="J18511" s="1"/>
      <c r="K18511" s="1"/>
      <c r="AA18511" s="1"/>
      <c r="AB18511" s="1"/>
      <c r="AC18511" s="1"/>
      <c r="AJ18511" s="1"/>
      <c r="AK18511" s="1"/>
      <c r="AL18511" s="1"/>
    </row>
    <row r="18512">
      <c r="I18512" s="1"/>
      <c r="J18512" s="1"/>
      <c r="K18512" s="1"/>
      <c r="AA18512" s="1"/>
      <c r="AB18512" s="1"/>
      <c r="AC18512" s="1"/>
      <c r="AJ18512" s="1"/>
      <c r="AK18512" s="1"/>
      <c r="AL18512" s="1"/>
    </row>
    <row r="18513">
      <c r="I18513" s="1"/>
      <c r="J18513" s="1"/>
      <c r="K18513" s="1"/>
      <c r="AA18513" s="1"/>
      <c r="AB18513" s="1"/>
      <c r="AC18513" s="1"/>
      <c r="AJ18513" s="1"/>
      <c r="AK18513" s="1"/>
      <c r="AL18513" s="1"/>
    </row>
    <row r="18514">
      <c r="I18514" s="1"/>
      <c r="J18514" s="1"/>
      <c r="K18514" s="1"/>
      <c r="AA18514" s="1"/>
      <c r="AB18514" s="1"/>
      <c r="AC18514" s="1"/>
      <c r="AJ18514" s="1"/>
      <c r="AK18514" s="1"/>
      <c r="AL18514" s="1"/>
    </row>
    <row r="18515">
      <c r="I18515" s="1"/>
      <c r="J18515" s="1"/>
      <c r="K18515" s="1"/>
      <c r="AA18515" s="1"/>
      <c r="AB18515" s="1"/>
      <c r="AC18515" s="1"/>
      <c r="AJ18515" s="1"/>
      <c r="AK18515" s="1"/>
      <c r="AL18515" s="1"/>
    </row>
    <row r="18516">
      <c r="I18516" s="1"/>
      <c r="J18516" s="1"/>
      <c r="K18516" s="1"/>
      <c r="AA18516" s="1"/>
      <c r="AB18516" s="1"/>
      <c r="AC18516" s="1"/>
      <c r="AJ18516" s="1"/>
      <c r="AK18516" s="1"/>
      <c r="AL18516" s="1"/>
    </row>
    <row r="18517">
      <c r="I18517" s="1"/>
      <c r="J18517" s="1"/>
      <c r="K18517" s="1"/>
      <c r="AA18517" s="1"/>
      <c r="AB18517" s="1"/>
      <c r="AC18517" s="1"/>
      <c r="AJ18517" s="1"/>
      <c r="AK18517" s="1"/>
      <c r="AL18517" s="1"/>
    </row>
    <row r="18518">
      <c r="I18518" s="1"/>
      <c r="J18518" s="1"/>
      <c r="K18518" s="1"/>
      <c r="AA18518" s="1"/>
      <c r="AB18518" s="1"/>
      <c r="AC18518" s="1"/>
      <c r="AJ18518" s="1"/>
      <c r="AK18518" s="1"/>
      <c r="AL18518" s="1"/>
    </row>
    <row r="18519">
      <c r="I18519" s="1"/>
      <c r="J18519" s="1"/>
      <c r="K18519" s="1"/>
      <c r="AA18519" s="1"/>
      <c r="AB18519" s="1"/>
      <c r="AC18519" s="1"/>
      <c r="AJ18519" s="1"/>
      <c r="AK18519" s="1"/>
      <c r="AL18519" s="1"/>
    </row>
    <row r="18520">
      <c r="I18520" s="1"/>
      <c r="J18520" s="1"/>
      <c r="K18520" s="1"/>
      <c r="AA18520" s="1"/>
      <c r="AB18520" s="1"/>
      <c r="AC18520" s="1"/>
      <c r="AJ18520" s="1"/>
      <c r="AK18520" s="1"/>
      <c r="AL18520" s="1"/>
    </row>
    <row r="18521">
      <c r="I18521" s="1"/>
      <c r="J18521" s="1"/>
      <c r="K18521" s="1"/>
      <c r="AA18521" s="1"/>
      <c r="AB18521" s="1"/>
      <c r="AC18521" s="1"/>
      <c r="AJ18521" s="1"/>
      <c r="AK18521" s="1"/>
      <c r="AL18521" s="1"/>
    </row>
    <row r="18522">
      <c r="I18522" s="1"/>
      <c r="J18522" s="1"/>
      <c r="K18522" s="1"/>
      <c r="AA18522" s="1"/>
      <c r="AB18522" s="1"/>
      <c r="AC18522" s="1"/>
      <c r="AJ18522" s="1"/>
      <c r="AK18522" s="1"/>
      <c r="AL18522" s="1"/>
    </row>
    <row r="18523">
      <c r="I18523" s="1"/>
      <c r="J18523" s="1"/>
      <c r="K18523" s="1"/>
      <c r="AA18523" s="1"/>
      <c r="AB18523" s="1"/>
      <c r="AC18523" s="1"/>
      <c r="AJ18523" s="1"/>
      <c r="AK18523" s="1"/>
      <c r="AL18523" s="1"/>
    </row>
    <row r="18524">
      <c r="I18524" s="1"/>
      <c r="J18524" s="1"/>
      <c r="K18524" s="1"/>
      <c r="AA18524" s="1"/>
      <c r="AB18524" s="1"/>
      <c r="AC18524" s="1"/>
      <c r="AJ18524" s="1"/>
      <c r="AK18524" s="1"/>
      <c r="AL18524" s="1"/>
    </row>
    <row r="18525">
      <c r="I18525" s="1"/>
      <c r="J18525" s="1"/>
      <c r="K18525" s="1"/>
      <c r="AA18525" s="1"/>
      <c r="AB18525" s="1"/>
      <c r="AC18525" s="1"/>
      <c r="AJ18525" s="1"/>
      <c r="AK18525" s="1"/>
      <c r="AL18525" s="1"/>
    </row>
    <row r="18526">
      <c r="I18526" s="1"/>
      <c r="J18526" s="1"/>
      <c r="K18526" s="1"/>
      <c r="AA18526" s="1"/>
      <c r="AB18526" s="1"/>
      <c r="AC18526" s="1"/>
      <c r="AJ18526" s="1"/>
      <c r="AK18526" s="1"/>
      <c r="AL18526" s="1"/>
    </row>
    <row r="18527">
      <c r="I18527" s="1"/>
      <c r="J18527" s="1"/>
      <c r="K18527" s="1"/>
      <c r="AA18527" s="1"/>
      <c r="AB18527" s="1"/>
      <c r="AC18527" s="1"/>
      <c r="AJ18527" s="1"/>
      <c r="AK18527" s="1"/>
      <c r="AL18527" s="1"/>
    </row>
    <row r="18528">
      <c r="I18528" s="1"/>
      <c r="J18528" s="1"/>
      <c r="K18528" s="1"/>
      <c r="AA18528" s="1"/>
      <c r="AB18528" s="1"/>
      <c r="AC18528" s="1"/>
      <c r="AJ18528" s="1"/>
      <c r="AK18528" s="1"/>
      <c r="AL18528" s="1"/>
    </row>
    <row r="18529">
      <c r="I18529" s="1"/>
      <c r="J18529" s="1"/>
      <c r="K18529" s="1"/>
      <c r="AA18529" s="1"/>
      <c r="AB18529" s="1"/>
      <c r="AC18529" s="1"/>
      <c r="AJ18529" s="1"/>
      <c r="AK18529" s="1"/>
      <c r="AL18529" s="1"/>
    </row>
    <row r="18530">
      <c r="I18530" s="1"/>
      <c r="J18530" s="1"/>
      <c r="K18530" s="1"/>
      <c r="AA18530" s="1"/>
      <c r="AB18530" s="1"/>
      <c r="AC18530" s="1"/>
      <c r="AJ18530" s="1"/>
      <c r="AK18530" s="1"/>
      <c r="AL18530" s="1"/>
    </row>
    <row r="18531">
      <c r="I18531" s="1"/>
      <c r="J18531" s="1"/>
      <c r="K18531" s="1"/>
      <c r="AA18531" s="1"/>
      <c r="AB18531" s="1"/>
      <c r="AC18531" s="1"/>
      <c r="AJ18531" s="1"/>
      <c r="AK18531" s="1"/>
      <c r="AL18531" s="1"/>
    </row>
    <row r="18532">
      <c r="I18532" s="1"/>
      <c r="J18532" s="1"/>
      <c r="K18532" s="1"/>
      <c r="AA18532" s="1"/>
      <c r="AB18532" s="1"/>
      <c r="AC18532" s="1"/>
      <c r="AJ18532" s="1"/>
      <c r="AK18532" s="1"/>
      <c r="AL18532" s="1"/>
    </row>
    <row r="18533">
      <c r="I18533" s="1"/>
      <c r="J18533" s="1"/>
      <c r="K18533" s="1"/>
      <c r="AA18533" s="1"/>
      <c r="AB18533" s="1"/>
      <c r="AC18533" s="1"/>
      <c r="AJ18533" s="1"/>
      <c r="AK18533" s="1"/>
      <c r="AL18533" s="1"/>
    </row>
    <row r="18534">
      <c r="I18534" s="1"/>
      <c r="J18534" s="1"/>
      <c r="K18534" s="1"/>
      <c r="AA18534" s="1"/>
      <c r="AB18534" s="1"/>
      <c r="AC18534" s="1"/>
      <c r="AJ18534" s="1"/>
      <c r="AK18534" s="1"/>
      <c r="AL18534" s="1"/>
    </row>
    <row r="18535">
      <c r="I18535" s="1"/>
      <c r="J18535" s="1"/>
      <c r="K18535" s="1"/>
      <c r="AA18535" s="1"/>
      <c r="AB18535" s="1"/>
      <c r="AC18535" s="1"/>
      <c r="AJ18535" s="1"/>
      <c r="AK18535" s="1"/>
      <c r="AL18535" s="1"/>
    </row>
    <row r="18536">
      <c r="I18536" s="1"/>
      <c r="J18536" s="1"/>
      <c r="K18536" s="1"/>
      <c r="AA18536" s="1"/>
      <c r="AB18536" s="1"/>
      <c r="AC18536" s="1"/>
      <c r="AJ18536" s="1"/>
      <c r="AK18536" s="1"/>
      <c r="AL18536" s="1"/>
    </row>
    <row r="18537">
      <c r="I18537" s="1"/>
      <c r="J18537" s="1"/>
      <c r="K18537" s="1"/>
      <c r="AA18537" s="1"/>
      <c r="AB18537" s="1"/>
      <c r="AC18537" s="1"/>
      <c r="AJ18537" s="1"/>
      <c r="AK18537" s="1"/>
      <c r="AL18537" s="1"/>
    </row>
    <row r="18538">
      <c r="I18538" s="1"/>
      <c r="J18538" s="1"/>
      <c r="K18538" s="1"/>
      <c r="AA18538" s="1"/>
      <c r="AB18538" s="1"/>
      <c r="AC18538" s="1"/>
      <c r="AJ18538" s="1"/>
      <c r="AK18538" s="1"/>
      <c r="AL18538" s="1"/>
    </row>
    <row r="18539">
      <c r="I18539" s="1"/>
      <c r="J18539" s="1"/>
      <c r="K18539" s="1"/>
      <c r="AA18539" s="1"/>
      <c r="AB18539" s="1"/>
      <c r="AC18539" s="1"/>
      <c r="AJ18539" s="1"/>
      <c r="AK18539" s="1"/>
      <c r="AL18539" s="1"/>
    </row>
    <row r="18540">
      <c r="I18540" s="1"/>
      <c r="J18540" s="1"/>
      <c r="K18540" s="1"/>
      <c r="AA18540" s="1"/>
      <c r="AB18540" s="1"/>
      <c r="AC18540" s="1"/>
      <c r="AJ18540" s="1"/>
      <c r="AK18540" s="1"/>
      <c r="AL18540" s="1"/>
    </row>
    <row r="18541">
      <c r="I18541" s="1"/>
      <c r="J18541" s="1"/>
      <c r="K18541" s="1"/>
      <c r="AA18541" s="1"/>
      <c r="AB18541" s="1"/>
      <c r="AC18541" s="1"/>
      <c r="AJ18541" s="1"/>
      <c r="AK18541" s="1"/>
      <c r="AL18541" s="1"/>
    </row>
    <row r="18542">
      <c r="I18542" s="1"/>
      <c r="J18542" s="1"/>
      <c r="K18542" s="1"/>
      <c r="AA18542" s="1"/>
      <c r="AB18542" s="1"/>
      <c r="AC18542" s="1"/>
      <c r="AJ18542" s="1"/>
      <c r="AK18542" s="1"/>
      <c r="AL18542" s="1"/>
    </row>
    <row r="18543">
      <c r="I18543" s="1"/>
      <c r="J18543" s="1"/>
      <c r="K18543" s="1"/>
      <c r="AA18543" s="1"/>
      <c r="AB18543" s="1"/>
      <c r="AC18543" s="1"/>
      <c r="AJ18543" s="1"/>
      <c r="AK18543" s="1"/>
      <c r="AL18543" s="1"/>
    </row>
    <row r="18544">
      <c r="I18544" s="1"/>
      <c r="J18544" s="1"/>
      <c r="K18544" s="1"/>
      <c r="AA18544" s="1"/>
      <c r="AB18544" s="1"/>
      <c r="AC18544" s="1"/>
      <c r="AJ18544" s="1"/>
      <c r="AK18544" s="1"/>
      <c r="AL18544" s="1"/>
    </row>
    <row r="18545">
      <c r="I18545" s="1"/>
      <c r="J18545" s="1"/>
      <c r="K18545" s="1"/>
      <c r="AA18545" s="1"/>
      <c r="AB18545" s="1"/>
      <c r="AC18545" s="1"/>
      <c r="AJ18545" s="1"/>
      <c r="AK18545" s="1"/>
      <c r="AL18545" s="1"/>
    </row>
    <row r="18546">
      <c r="I18546" s="1"/>
      <c r="J18546" s="1"/>
      <c r="K18546" s="1"/>
      <c r="AA18546" s="1"/>
      <c r="AB18546" s="1"/>
      <c r="AC18546" s="1"/>
      <c r="AJ18546" s="1"/>
      <c r="AK18546" s="1"/>
      <c r="AL18546" s="1"/>
    </row>
    <row r="18547">
      <c r="I18547" s="1"/>
      <c r="J18547" s="1"/>
      <c r="K18547" s="1"/>
      <c r="AA18547" s="1"/>
      <c r="AB18547" s="1"/>
      <c r="AC18547" s="1"/>
      <c r="AJ18547" s="1"/>
      <c r="AK18547" s="1"/>
      <c r="AL18547" s="1"/>
    </row>
    <row r="18548">
      <c r="I18548" s="1"/>
      <c r="J18548" s="1"/>
      <c r="K18548" s="1"/>
      <c r="AA18548" s="1"/>
      <c r="AB18548" s="1"/>
      <c r="AC18548" s="1"/>
      <c r="AJ18548" s="1"/>
      <c r="AK18548" s="1"/>
      <c r="AL18548" s="1"/>
    </row>
    <row r="18549">
      <c r="I18549" s="1"/>
      <c r="J18549" s="1"/>
      <c r="K18549" s="1"/>
      <c r="AA18549" s="1"/>
      <c r="AB18549" s="1"/>
      <c r="AC18549" s="1"/>
      <c r="AJ18549" s="1"/>
      <c r="AK18549" s="1"/>
      <c r="AL18549" s="1"/>
    </row>
    <row r="18550">
      <c r="I18550" s="1"/>
      <c r="J18550" s="1"/>
      <c r="K18550" s="1"/>
      <c r="AA18550" s="1"/>
      <c r="AB18550" s="1"/>
      <c r="AC18550" s="1"/>
      <c r="AJ18550" s="1"/>
      <c r="AK18550" s="1"/>
      <c r="AL18550" s="1"/>
    </row>
    <row r="18551">
      <c r="I18551" s="1"/>
      <c r="J18551" s="1"/>
      <c r="K18551" s="1"/>
      <c r="AA18551" s="1"/>
      <c r="AB18551" s="1"/>
      <c r="AC18551" s="1"/>
      <c r="AJ18551" s="1"/>
      <c r="AK18551" s="1"/>
      <c r="AL18551" s="1"/>
    </row>
    <row r="18552">
      <c r="I18552" s="1"/>
      <c r="J18552" s="1"/>
      <c r="K18552" s="1"/>
      <c r="AA18552" s="1"/>
      <c r="AB18552" s="1"/>
      <c r="AC18552" s="1"/>
      <c r="AJ18552" s="1"/>
      <c r="AK18552" s="1"/>
      <c r="AL18552" s="1"/>
    </row>
    <row r="18553">
      <c r="I18553" s="1"/>
      <c r="J18553" s="1"/>
      <c r="K18553" s="1"/>
      <c r="AA18553" s="1"/>
      <c r="AB18553" s="1"/>
      <c r="AC18553" s="1"/>
      <c r="AJ18553" s="1"/>
      <c r="AK18553" s="1"/>
      <c r="AL18553" s="1"/>
    </row>
    <row r="18554">
      <c r="I18554" s="1"/>
      <c r="J18554" s="1"/>
      <c r="K18554" s="1"/>
      <c r="AA18554" s="1"/>
      <c r="AB18554" s="1"/>
      <c r="AC18554" s="1"/>
      <c r="AJ18554" s="1"/>
      <c r="AK18554" s="1"/>
      <c r="AL18554" s="1"/>
    </row>
    <row r="18555">
      <c r="I18555" s="1"/>
      <c r="J18555" s="1"/>
      <c r="K18555" s="1"/>
      <c r="AA18555" s="1"/>
      <c r="AB18555" s="1"/>
      <c r="AC18555" s="1"/>
      <c r="AJ18555" s="1"/>
      <c r="AK18555" s="1"/>
      <c r="AL18555" s="1"/>
    </row>
    <row r="18556">
      <c r="I18556" s="1"/>
      <c r="J18556" s="1"/>
      <c r="K18556" s="1"/>
      <c r="AA18556" s="1"/>
      <c r="AB18556" s="1"/>
      <c r="AC18556" s="1"/>
      <c r="AJ18556" s="1"/>
      <c r="AK18556" s="1"/>
      <c r="AL18556" s="1"/>
    </row>
    <row r="18557">
      <c r="I18557" s="1"/>
      <c r="J18557" s="1"/>
      <c r="K18557" s="1"/>
      <c r="AA18557" s="1"/>
      <c r="AB18557" s="1"/>
      <c r="AC18557" s="1"/>
      <c r="AJ18557" s="1"/>
      <c r="AK18557" s="1"/>
      <c r="AL18557" s="1"/>
    </row>
    <row r="18558">
      <c r="I18558" s="1"/>
      <c r="J18558" s="1"/>
      <c r="K18558" s="1"/>
      <c r="AA18558" s="1"/>
      <c r="AB18558" s="1"/>
      <c r="AC18558" s="1"/>
      <c r="AJ18558" s="1"/>
      <c r="AK18558" s="1"/>
      <c r="AL18558" s="1"/>
    </row>
    <row r="18559">
      <c r="I18559" s="1"/>
      <c r="J18559" s="1"/>
      <c r="K18559" s="1"/>
      <c r="AA18559" s="1"/>
      <c r="AB18559" s="1"/>
      <c r="AC18559" s="1"/>
      <c r="AJ18559" s="1"/>
      <c r="AK18559" s="1"/>
      <c r="AL18559" s="1"/>
    </row>
    <row r="18560">
      <c r="I18560" s="1"/>
      <c r="J18560" s="1"/>
      <c r="K18560" s="1"/>
      <c r="AA18560" s="1"/>
      <c r="AB18560" s="1"/>
      <c r="AC18560" s="1"/>
      <c r="AJ18560" s="1"/>
      <c r="AK18560" s="1"/>
      <c r="AL18560" s="1"/>
    </row>
    <row r="18561">
      <c r="I18561" s="1"/>
      <c r="J18561" s="1"/>
      <c r="K18561" s="1"/>
      <c r="AA18561" s="1"/>
      <c r="AB18561" s="1"/>
      <c r="AC18561" s="1"/>
      <c r="AJ18561" s="1"/>
      <c r="AK18561" s="1"/>
      <c r="AL18561" s="1"/>
    </row>
    <row r="18562">
      <c r="I18562" s="1"/>
      <c r="J18562" s="1"/>
      <c r="K18562" s="1"/>
      <c r="AA18562" s="1"/>
      <c r="AB18562" s="1"/>
      <c r="AC18562" s="1"/>
      <c r="AJ18562" s="1"/>
      <c r="AK18562" s="1"/>
      <c r="AL18562" s="1"/>
    </row>
    <row r="18563">
      <c r="I18563" s="1"/>
      <c r="J18563" s="1"/>
      <c r="K18563" s="1"/>
      <c r="AA18563" s="1"/>
      <c r="AB18563" s="1"/>
      <c r="AC18563" s="1"/>
      <c r="AJ18563" s="1"/>
      <c r="AK18563" s="1"/>
      <c r="AL18563" s="1"/>
    </row>
    <row r="18564">
      <c r="I18564" s="1"/>
      <c r="J18564" s="1"/>
      <c r="K18564" s="1"/>
      <c r="AA18564" s="1"/>
      <c r="AB18564" s="1"/>
      <c r="AC18564" s="1"/>
      <c r="AJ18564" s="1"/>
      <c r="AK18564" s="1"/>
      <c r="AL18564" s="1"/>
    </row>
    <row r="18565">
      <c r="I18565" s="1"/>
      <c r="J18565" s="1"/>
      <c r="K18565" s="1"/>
      <c r="AA18565" s="1"/>
      <c r="AB18565" s="1"/>
      <c r="AC18565" s="1"/>
      <c r="AJ18565" s="1"/>
      <c r="AK18565" s="1"/>
      <c r="AL18565" s="1"/>
    </row>
    <row r="18566">
      <c r="I18566" s="1"/>
      <c r="J18566" s="1"/>
      <c r="K18566" s="1"/>
      <c r="AA18566" s="1"/>
      <c r="AB18566" s="1"/>
      <c r="AC18566" s="1"/>
      <c r="AJ18566" s="1"/>
      <c r="AK18566" s="1"/>
      <c r="AL18566" s="1"/>
    </row>
    <row r="18567">
      <c r="I18567" s="1"/>
      <c r="J18567" s="1"/>
      <c r="K18567" s="1"/>
      <c r="AA18567" s="1"/>
      <c r="AB18567" s="1"/>
      <c r="AC18567" s="1"/>
      <c r="AJ18567" s="1"/>
      <c r="AK18567" s="1"/>
      <c r="AL18567" s="1"/>
    </row>
    <row r="18568">
      <c r="I18568" s="1"/>
      <c r="J18568" s="1"/>
      <c r="K18568" s="1"/>
      <c r="AA18568" s="1"/>
      <c r="AB18568" s="1"/>
      <c r="AC18568" s="1"/>
      <c r="AJ18568" s="1"/>
      <c r="AK18568" s="1"/>
      <c r="AL18568" s="1"/>
    </row>
    <row r="18569">
      <c r="I18569" s="1"/>
      <c r="J18569" s="1"/>
      <c r="K18569" s="1"/>
      <c r="AA18569" s="1"/>
      <c r="AB18569" s="1"/>
      <c r="AC18569" s="1"/>
      <c r="AJ18569" s="1"/>
      <c r="AK18569" s="1"/>
      <c r="AL18569" s="1"/>
    </row>
    <row r="18570">
      <c r="I18570" s="1"/>
      <c r="J18570" s="1"/>
      <c r="K18570" s="1"/>
      <c r="AA18570" s="1"/>
      <c r="AB18570" s="1"/>
      <c r="AC18570" s="1"/>
      <c r="AJ18570" s="1"/>
      <c r="AK18570" s="1"/>
      <c r="AL18570" s="1"/>
    </row>
    <row r="18571">
      <c r="I18571" s="1"/>
      <c r="J18571" s="1"/>
      <c r="K18571" s="1"/>
      <c r="AA18571" s="1"/>
      <c r="AB18571" s="1"/>
      <c r="AC18571" s="1"/>
      <c r="AJ18571" s="1"/>
      <c r="AK18571" s="1"/>
      <c r="AL18571" s="1"/>
    </row>
    <row r="18572">
      <c r="I18572" s="1"/>
      <c r="J18572" s="1"/>
      <c r="K18572" s="1"/>
      <c r="AA18572" s="1"/>
      <c r="AB18572" s="1"/>
      <c r="AC18572" s="1"/>
      <c r="AJ18572" s="1"/>
      <c r="AK18572" s="1"/>
      <c r="AL18572" s="1"/>
    </row>
    <row r="18573">
      <c r="I18573" s="1"/>
      <c r="J18573" s="1"/>
      <c r="K18573" s="1"/>
      <c r="AA18573" s="1"/>
      <c r="AB18573" s="1"/>
      <c r="AC18573" s="1"/>
      <c r="AJ18573" s="1"/>
      <c r="AK18573" s="1"/>
      <c r="AL18573" s="1"/>
    </row>
    <row r="18574">
      <c r="I18574" s="1"/>
      <c r="J18574" s="1"/>
      <c r="K18574" s="1"/>
      <c r="AA18574" s="1"/>
      <c r="AB18574" s="1"/>
      <c r="AC18574" s="1"/>
      <c r="AJ18574" s="1"/>
      <c r="AK18574" s="1"/>
      <c r="AL18574" s="1"/>
    </row>
    <row r="18575">
      <c r="I18575" s="1"/>
      <c r="J18575" s="1"/>
      <c r="K18575" s="1"/>
      <c r="AA18575" s="1"/>
      <c r="AB18575" s="1"/>
      <c r="AC18575" s="1"/>
      <c r="AJ18575" s="1"/>
      <c r="AK18575" s="1"/>
      <c r="AL18575" s="1"/>
    </row>
    <row r="18576">
      <c r="I18576" s="1"/>
      <c r="J18576" s="1"/>
      <c r="K18576" s="1"/>
      <c r="AA18576" s="1"/>
      <c r="AB18576" s="1"/>
      <c r="AC18576" s="1"/>
      <c r="AJ18576" s="1"/>
      <c r="AK18576" s="1"/>
      <c r="AL18576" s="1"/>
    </row>
    <row r="18577">
      <c r="I18577" s="1"/>
      <c r="J18577" s="1"/>
      <c r="K18577" s="1"/>
      <c r="AA18577" s="1"/>
      <c r="AB18577" s="1"/>
      <c r="AC18577" s="1"/>
      <c r="AJ18577" s="1"/>
      <c r="AK18577" s="1"/>
      <c r="AL18577" s="1"/>
    </row>
    <row r="18578">
      <c r="I18578" s="1"/>
      <c r="J18578" s="1"/>
      <c r="K18578" s="1"/>
      <c r="AA18578" s="1"/>
      <c r="AB18578" s="1"/>
      <c r="AC18578" s="1"/>
      <c r="AJ18578" s="1"/>
      <c r="AK18578" s="1"/>
      <c r="AL18578" s="1"/>
    </row>
    <row r="18579">
      <c r="I18579" s="1"/>
      <c r="J18579" s="1"/>
      <c r="K18579" s="1"/>
      <c r="AA18579" s="1"/>
      <c r="AB18579" s="1"/>
      <c r="AC18579" s="1"/>
      <c r="AJ18579" s="1"/>
      <c r="AK18579" s="1"/>
      <c r="AL18579" s="1"/>
    </row>
    <row r="18580">
      <c r="I18580" s="1"/>
      <c r="J18580" s="1"/>
      <c r="K18580" s="1"/>
      <c r="AA18580" s="1"/>
      <c r="AB18580" s="1"/>
      <c r="AC18580" s="1"/>
      <c r="AJ18580" s="1"/>
      <c r="AK18580" s="1"/>
      <c r="AL18580" s="1"/>
    </row>
    <row r="18581">
      <c r="I18581" s="1"/>
      <c r="J18581" s="1"/>
      <c r="K18581" s="1"/>
      <c r="AA18581" s="1"/>
      <c r="AB18581" s="1"/>
      <c r="AC18581" s="1"/>
      <c r="AJ18581" s="1"/>
      <c r="AK18581" s="1"/>
      <c r="AL18581" s="1"/>
    </row>
    <row r="18582">
      <c r="I18582" s="1"/>
      <c r="J18582" s="1"/>
      <c r="K18582" s="1"/>
      <c r="AA18582" s="1"/>
      <c r="AB18582" s="1"/>
      <c r="AC18582" s="1"/>
      <c r="AJ18582" s="1"/>
      <c r="AK18582" s="1"/>
      <c r="AL18582" s="1"/>
    </row>
    <row r="18583">
      <c r="I18583" s="1"/>
      <c r="J18583" s="1"/>
      <c r="K18583" s="1"/>
      <c r="AA18583" s="1"/>
      <c r="AB18583" s="1"/>
      <c r="AC18583" s="1"/>
      <c r="AJ18583" s="1"/>
      <c r="AK18583" s="1"/>
      <c r="AL18583" s="1"/>
    </row>
    <row r="18584">
      <c r="I18584" s="1"/>
      <c r="J18584" s="1"/>
      <c r="K18584" s="1"/>
      <c r="AA18584" s="1"/>
      <c r="AB18584" s="1"/>
      <c r="AC18584" s="1"/>
      <c r="AJ18584" s="1"/>
      <c r="AK18584" s="1"/>
      <c r="AL18584" s="1"/>
    </row>
    <row r="18585">
      <c r="I18585" s="1"/>
      <c r="J18585" s="1"/>
      <c r="K18585" s="1"/>
      <c r="AA18585" s="1"/>
      <c r="AB18585" s="1"/>
      <c r="AC18585" s="1"/>
      <c r="AJ18585" s="1"/>
      <c r="AK18585" s="1"/>
      <c r="AL18585" s="1"/>
    </row>
    <row r="18586">
      <c r="I18586" s="1"/>
      <c r="J18586" s="1"/>
      <c r="K18586" s="1"/>
      <c r="AA18586" s="1"/>
      <c r="AB18586" s="1"/>
      <c r="AC18586" s="1"/>
      <c r="AJ18586" s="1"/>
      <c r="AK18586" s="1"/>
      <c r="AL18586" s="1"/>
    </row>
    <row r="18587">
      <c r="I18587" s="1"/>
      <c r="J18587" s="1"/>
      <c r="K18587" s="1"/>
      <c r="AA18587" s="1"/>
      <c r="AB18587" s="1"/>
      <c r="AC18587" s="1"/>
      <c r="AJ18587" s="1"/>
      <c r="AK18587" s="1"/>
      <c r="AL18587" s="1"/>
    </row>
    <row r="18588">
      <c r="I18588" s="1"/>
      <c r="J18588" s="1"/>
      <c r="K18588" s="1"/>
      <c r="AA18588" s="1"/>
      <c r="AB18588" s="1"/>
      <c r="AC18588" s="1"/>
      <c r="AJ18588" s="1"/>
      <c r="AK18588" s="1"/>
      <c r="AL18588" s="1"/>
    </row>
    <row r="18589">
      <c r="I18589" s="1"/>
      <c r="J18589" s="1"/>
      <c r="K18589" s="1"/>
      <c r="AA18589" s="1"/>
      <c r="AB18589" s="1"/>
      <c r="AC18589" s="1"/>
      <c r="AJ18589" s="1"/>
      <c r="AK18589" s="1"/>
      <c r="AL18589" s="1"/>
    </row>
    <row r="18590">
      <c r="I18590" s="1"/>
      <c r="J18590" s="1"/>
      <c r="K18590" s="1"/>
      <c r="AA18590" s="1"/>
      <c r="AB18590" s="1"/>
      <c r="AC18590" s="1"/>
      <c r="AJ18590" s="1"/>
      <c r="AK18590" s="1"/>
      <c r="AL18590" s="1"/>
    </row>
    <row r="18591">
      <c r="I18591" s="1"/>
      <c r="J18591" s="1"/>
      <c r="K18591" s="1"/>
      <c r="AA18591" s="1"/>
      <c r="AB18591" s="1"/>
      <c r="AC18591" s="1"/>
      <c r="AJ18591" s="1"/>
      <c r="AK18591" s="1"/>
      <c r="AL18591" s="1"/>
    </row>
    <row r="18592">
      <c r="I18592" s="1"/>
      <c r="J18592" s="1"/>
      <c r="K18592" s="1"/>
      <c r="AA18592" s="1"/>
      <c r="AB18592" s="1"/>
      <c r="AC18592" s="1"/>
      <c r="AJ18592" s="1"/>
      <c r="AK18592" s="1"/>
      <c r="AL18592" s="1"/>
    </row>
    <row r="18593">
      <c r="I18593" s="1"/>
      <c r="J18593" s="1"/>
      <c r="K18593" s="1"/>
      <c r="AA18593" s="1"/>
      <c r="AB18593" s="1"/>
      <c r="AC18593" s="1"/>
      <c r="AJ18593" s="1"/>
      <c r="AK18593" s="1"/>
      <c r="AL18593" s="1"/>
    </row>
    <row r="18594">
      <c r="I18594" s="1"/>
      <c r="J18594" s="1"/>
      <c r="K18594" s="1"/>
      <c r="AA18594" s="1"/>
      <c r="AB18594" s="1"/>
      <c r="AC18594" s="1"/>
      <c r="AJ18594" s="1"/>
      <c r="AK18594" s="1"/>
      <c r="AL18594" s="1"/>
    </row>
    <row r="18595">
      <c r="I18595" s="1"/>
      <c r="J18595" s="1"/>
      <c r="K18595" s="1"/>
      <c r="AA18595" s="1"/>
      <c r="AB18595" s="1"/>
      <c r="AC18595" s="1"/>
      <c r="AJ18595" s="1"/>
      <c r="AK18595" s="1"/>
      <c r="AL18595" s="1"/>
    </row>
    <row r="18596">
      <c r="I18596" s="1"/>
      <c r="J18596" s="1"/>
      <c r="K18596" s="1"/>
      <c r="AA18596" s="1"/>
      <c r="AB18596" s="1"/>
      <c r="AC18596" s="1"/>
      <c r="AJ18596" s="1"/>
      <c r="AK18596" s="1"/>
      <c r="AL18596" s="1"/>
    </row>
    <row r="18597">
      <c r="I18597" s="1"/>
      <c r="J18597" s="1"/>
      <c r="K18597" s="1"/>
      <c r="AA18597" s="1"/>
      <c r="AB18597" s="1"/>
      <c r="AC18597" s="1"/>
      <c r="AJ18597" s="1"/>
      <c r="AK18597" s="1"/>
      <c r="AL18597" s="1"/>
    </row>
    <row r="18598">
      <c r="I18598" s="1"/>
      <c r="J18598" s="1"/>
      <c r="K18598" s="1"/>
      <c r="AA18598" s="1"/>
      <c r="AB18598" s="1"/>
      <c r="AC18598" s="1"/>
      <c r="AJ18598" s="1"/>
      <c r="AK18598" s="1"/>
      <c r="AL18598" s="1"/>
    </row>
    <row r="18599">
      <c r="I18599" s="1"/>
      <c r="J18599" s="1"/>
      <c r="K18599" s="1"/>
      <c r="AA18599" s="1"/>
      <c r="AB18599" s="1"/>
      <c r="AC18599" s="1"/>
      <c r="AJ18599" s="1"/>
      <c r="AK18599" s="1"/>
      <c r="AL18599" s="1"/>
    </row>
    <row r="18600">
      <c r="I18600" s="1"/>
      <c r="J18600" s="1"/>
      <c r="K18600" s="1"/>
      <c r="AA18600" s="1"/>
      <c r="AB18600" s="1"/>
      <c r="AC18600" s="1"/>
      <c r="AJ18600" s="1"/>
      <c r="AK18600" s="1"/>
      <c r="AL18600" s="1"/>
    </row>
    <row r="18601">
      <c r="I18601" s="1"/>
      <c r="J18601" s="1"/>
      <c r="K18601" s="1"/>
      <c r="AA18601" s="1"/>
      <c r="AB18601" s="1"/>
      <c r="AC18601" s="1"/>
      <c r="AJ18601" s="1"/>
      <c r="AK18601" s="1"/>
      <c r="AL18601" s="1"/>
    </row>
    <row r="18602">
      <c r="I18602" s="1"/>
      <c r="J18602" s="1"/>
      <c r="K18602" s="1"/>
      <c r="AA18602" s="1"/>
      <c r="AB18602" s="1"/>
      <c r="AC18602" s="1"/>
      <c r="AJ18602" s="1"/>
      <c r="AK18602" s="1"/>
      <c r="AL18602" s="1"/>
    </row>
    <row r="18603">
      <c r="I18603" s="1"/>
      <c r="J18603" s="1"/>
      <c r="K18603" s="1"/>
      <c r="AA18603" s="1"/>
      <c r="AB18603" s="1"/>
      <c r="AC18603" s="1"/>
      <c r="AJ18603" s="1"/>
      <c r="AK18603" s="1"/>
      <c r="AL18603" s="1"/>
    </row>
    <row r="18604">
      <c r="I18604" s="1"/>
      <c r="J18604" s="1"/>
      <c r="K18604" s="1"/>
      <c r="AA18604" s="1"/>
      <c r="AB18604" s="1"/>
      <c r="AC18604" s="1"/>
      <c r="AJ18604" s="1"/>
      <c r="AK18604" s="1"/>
      <c r="AL18604" s="1"/>
    </row>
    <row r="18605">
      <c r="I18605" s="1"/>
      <c r="J18605" s="1"/>
      <c r="K18605" s="1"/>
      <c r="AA18605" s="1"/>
      <c r="AB18605" s="1"/>
      <c r="AC18605" s="1"/>
      <c r="AJ18605" s="1"/>
      <c r="AK18605" s="1"/>
      <c r="AL18605" s="1"/>
    </row>
    <row r="18606">
      <c r="I18606" s="1"/>
      <c r="J18606" s="1"/>
      <c r="K18606" s="1"/>
      <c r="AA18606" s="1"/>
      <c r="AB18606" s="1"/>
      <c r="AC18606" s="1"/>
      <c r="AJ18606" s="1"/>
      <c r="AK18606" s="1"/>
      <c r="AL18606" s="1"/>
    </row>
    <row r="18607">
      <c r="I18607" s="1"/>
      <c r="J18607" s="1"/>
      <c r="K18607" s="1"/>
      <c r="AA18607" s="1"/>
      <c r="AB18607" s="1"/>
      <c r="AC18607" s="1"/>
      <c r="AJ18607" s="1"/>
      <c r="AK18607" s="1"/>
      <c r="AL18607" s="1"/>
    </row>
    <row r="18608">
      <c r="I18608" s="1"/>
      <c r="J18608" s="1"/>
      <c r="K18608" s="1"/>
      <c r="AA18608" s="1"/>
      <c r="AB18608" s="1"/>
      <c r="AC18608" s="1"/>
      <c r="AJ18608" s="1"/>
      <c r="AK18608" s="1"/>
      <c r="AL18608" s="1"/>
    </row>
    <row r="18609">
      <c r="I18609" s="1"/>
      <c r="J18609" s="1"/>
      <c r="K18609" s="1"/>
      <c r="AA18609" s="1"/>
      <c r="AB18609" s="1"/>
      <c r="AC18609" s="1"/>
      <c r="AJ18609" s="1"/>
      <c r="AK18609" s="1"/>
      <c r="AL18609" s="1"/>
    </row>
    <row r="18610">
      <c r="I18610" s="1"/>
      <c r="J18610" s="1"/>
      <c r="K18610" s="1"/>
      <c r="AA18610" s="1"/>
      <c r="AB18610" s="1"/>
      <c r="AC18610" s="1"/>
      <c r="AJ18610" s="1"/>
      <c r="AK18610" s="1"/>
      <c r="AL18610" s="1"/>
    </row>
    <row r="18611">
      <c r="I18611" s="1"/>
      <c r="J18611" s="1"/>
      <c r="K18611" s="1"/>
      <c r="AA18611" s="1"/>
      <c r="AB18611" s="1"/>
      <c r="AC18611" s="1"/>
      <c r="AJ18611" s="1"/>
      <c r="AK18611" s="1"/>
      <c r="AL18611" s="1"/>
    </row>
    <row r="18612">
      <c r="I18612" s="1"/>
      <c r="J18612" s="1"/>
      <c r="K18612" s="1"/>
      <c r="AA18612" s="1"/>
      <c r="AB18612" s="1"/>
      <c r="AC18612" s="1"/>
      <c r="AJ18612" s="1"/>
      <c r="AK18612" s="1"/>
      <c r="AL18612" s="1"/>
    </row>
    <row r="18613">
      <c r="I18613" s="1"/>
      <c r="J18613" s="1"/>
      <c r="K18613" s="1"/>
      <c r="AA18613" s="1"/>
      <c r="AB18613" s="1"/>
      <c r="AC18613" s="1"/>
      <c r="AJ18613" s="1"/>
      <c r="AK18613" s="1"/>
      <c r="AL18613" s="1"/>
    </row>
    <row r="18614">
      <c r="I18614" s="1"/>
      <c r="J18614" s="1"/>
      <c r="K18614" s="1"/>
      <c r="AA18614" s="1"/>
      <c r="AB18614" s="1"/>
      <c r="AC18614" s="1"/>
      <c r="AJ18614" s="1"/>
      <c r="AK18614" s="1"/>
      <c r="AL18614" s="1"/>
    </row>
    <row r="18615">
      <c r="I18615" s="1"/>
      <c r="J18615" s="1"/>
      <c r="K18615" s="1"/>
      <c r="AA18615" s="1"/>
      <c r="AB18615" s="1"/>
      <c r="AC18615" s="1"/>
      <c r="AJ18615" s="1"/>
      <c r="AK18615" s="1"/>
      <c r="AL18615" s="1"/>
    </row>
    <row r="18616">
      <c r="I18616" s="1"/>
      <c r="J18616" s="1"/>
      <c r="K18616" s="1"/>
      <c r="AA18616" s="1"/>
      <c r="AB18616" s="1"/>
      <c r="AC18616" s="1"/>
      <c r="AJ18616" s="1"/>
      <c r="AK18616" s="1"/>
      <c r="AL18616" s="1"/>
    </row>
    <row r="18617">
      <c r="I18617" s="1"/>
      <c r="J18617" s="1"/>
      <c r="K18617" s="1"/>
      <c r="AA18617" s="1"/>
      <c r="AB18617" s="1"/>
      <c r="AC18617" s="1"/>
      <c r="AJ18617" s="1"/>
      <c r="AK18617" s="1"/>
      <c r="AL18617" s="1"/>
    </row>
    <row r="18618">
      <c r="I18618" s="1"/>
      <c r="J18618" s="1"/>
      <c r="K18618" s="1"/>
      <c r="AA18618" s="1"/>
      <c r="AB18618" s="1"/>
      <c r="AC18618" s="1"/>
      <c r="AJ18618" s="1"/>
      <c r="AK18618" s="1"/>
      <c r="AL18618" s="1"/>
    </row>
    <row r="18619">
      <c r="I18619" s="1"/>
      <c r="J18619" s="1"/>
      <c r="K18619" s="1"/>
      <c r="AA18619" s="1"/>
      <c r="AB18619" s="1"/>
      <c r="AC18619" s="1"/>
      <c r="AJ18619" s="1"/>
      <c r="AK18619" s="1"/>
      <c r="AL18619" s="1"/>
    </row>
    <row r="18620">
      <c r="I18620" s="1"/>
      <c r="J18620" s="1"/>
      <c r="K18620" s="1"/>
      <c r="AA18620" s="1"/>
      <c r="AB18620" s="1"/>
      <c r="AC18620" s="1"/>
      <c r="AJ18620" s="1"/>
      <c r="AK18620" s="1"/>
      <c r="AL18620" s="1"/>
    </row>
    <row r="18621">
      <c r="I18621" s="1"/>
      <c r="J18621" s="1"/>
      <c r="K18621" s="1"/>
      <c r="AA18621" s="1"/>
      <c r="AB18621" s="1"/>
      <c r="AC18621" s="1"/>
      <c r="AJ18621" s="1"/>
      <c r="AK18621" s="1"/>
      <c r="AL18621" s="1"/>
    </row>
    <row r="18622">
      <c r="I18622" s="1"/>
      <c r="J18622" s="1"/>
      <c r="K18622" s="1"/>
      <c r="AA18622" s="1"/>
      <c r="AB18622" s="1"/>
      <c r="AC18622" s="1"/>
      <c r="AJ18622" s="1"/>
      <c r="AK18622" s="1"/>
      <c r="AL18622" s="1"/>
    </row>
    <row r="18623">
      <c r="I18623" s="1"/>
      <c r="J18623" s="1"/>
      <c r="K18623" s="1"/>
      <c r="AA18623" s="1"/>
      <c r="AB18623" s="1"/>
      <c r="AC18623" s="1"/>
      <c r="AJ18623" s="1"/>
      <c r="AK18623" s="1"/>
      <c r="AL18623" s="1"/>
    </row>
    <row r="18624">
      <c r="I18624" s="1"/>
      <c r="J18624" s="1"/>
      <c r="K18624" s="1"/>
      <c r="AA18624" s="1"/>
      <c r="AB18624" s="1"/>
      <c r="AC18624" s="1"/>
      <c r="AJ18624" s="1"/>
      <c r="AK18624" s="1"/>
      <c r="AL18624" s="1"/>
    </row>
    <row r="18625">
      <c r="I18625" s="1"/>
      <c r="J18625" s="1"/>
      <c r="K18625" s="1"/>
      <c r="AA18625" s="1"/>
      <c r="AB18625" s="1"/>
      <c r="AC18625" s="1"/>
      <c r="AJ18625" s="1"/>
      <c r="AK18625" s="1"/>
      <c r="AL18625" s="1"/>
    </row>
    <row r="18626">
      <c r="I18626" s="1"/>
      <c r="J18626" s="1"/>
      <c r="K18626" s="1"/>
      <c r="AA18626" s="1"/>
      <c r="AB18626" s="1"/>
      <c r="AC18626" s="1"/>
      <c r="AJ18626" s="1"/>
      <c r="AK18626" s="1"/>
      <c r="AL18626" s="1"/>
    </row>
    <row r="18627">
      <c r="I18627" s="1"/>
      <c r="J18627" s="1"/>
      <c r="K18627" s="1"/>
      <c r="AA18627" s="1"/>
      <c r="AB18627" s="1"/>
      <c r="AC18627" s="1"/>
      <c r="AJ18627" s="1"/>
      <c r="AK18627" s="1"/>
      <c r="AL18627" s="1"/>
    </row>
    <row r="18628">
      <c r="I18628" s="1"/>
      <c r="J18628" s="1"/>
      <c r="K18628" s="1"/>
      <c r="AA18628" s="1"/>
      <c r="AB18628" s="1"/>
      <c r="AC18628" s="1"/>
      <c r="AJ18628" s="1"/>
      <c r="AK18628" s="1"/>
      <c r="AL18628" s="1"/>
    </row>
    <row r="18629">
      <c r="I18629" s="1"/>
      <c r="J18629" s="1"/>
      <c r="K18629" s="1"/>
      <c r="AA18629" s="1"/>
      <c r="AB18629" s="1"/>
      <c r="AC18629" s="1"/>
      <c r="AJ18629" s="1"/>
      <c r="AK18629" s="1"/>
      <c r="AL18629" s="1"/>
    </row>
    <row r="18630">
      <c r="I18630" s="1"/>
      <c r="J18630" s="1"/>
      <c r="K18630" s="1"/>
      <c r="AA18630" s="1"/>
      <c r="AB18630" s="1"/>
      <c r="AC18630" s="1"/>
      <c r="AJ18630" s="1"/>
      <c r="AK18630" s="1"/>
      <c r="AL18630" s="1"/>
    </row>
    <row r="18631">
      <c r="I18631" s="1"/>
      <c r="J18631" s="1"/>
      <c r="K18631" s="1"/>
      <c r="AA18631" s="1"/>
      <c r="AB18631" s="1"/>
      <c r="AC18631" s="1"/>
      <c r="AJ18631" s="1"/>
      <c r="AK18631" s="1"/>
      <c r="AL18631" s="1"/>
    </row>
    <row r="18632">
      <c r="I18632" s="1"/>
      <c r="J18632" s="1"/>
      <c r="K18632" s="1"/>
      <c r="AA18632" s="1"/>
      <c r="AB18632" s="1"/>
      <c r="AC18632" s="1"/>
      <c r="AJ18632" s="1"/>
      <c r="AK18632" s="1"/>
      <c r="AL18632" s="1"/>
    </row>
    <row r="18633">
      <c r="I18633" s="1"/>
      <c r="J18633" s="1"/>
      <c r="K18633" s="1"/>
      <c r="AA18633" s="1"/>
      <c r="AB18633" s="1"/>
      <c r="AC18633" s="1"/>
      <c r="AJ18633" s="1"/>
      <c r="AK18633" s="1"/>
      <c r="AL18633" s="1"/>
    </row>
    <row r="18634">
      <c r="I18634" s="1"/>
      <c r="J18634" s="1"/>
      <c r="K18634" s="1"/>
      <c r="AA18634" s="1"/>
      <c r="AB18634" s="1"/>
      <c r="AC18634" s="1"/>
      <c r="AJ18634" s="1"/>
      <c r="AK18634" s="1"/>
      <c r="AL18634" s="1"/>
    </row>
    <row r="18635">
      <c r="I18635" s="1"/>
      <c r="J18635" s="1"/>
      <c r="K18635" s="1"/>
      <c r="AA18635" s="1"/>
      <c r="AB18635" s="1"/>
      <c r="AC18635" s="1"/>
      <c r="AJ18635" s="1"/>
      <c r="AK18635" s="1"/>
      <c r="AL18635" s="1"/>
    </row>
    <row r="18636">
      <c r="I18636" s="1"/>
      <c r="J18636" s="1"/>
      <c r="K18636" s="1"/>
      <c r="AA18636" s="1"/>
      <c r="AB18636" s="1"/>
      <c r="AC18636" s="1"/>
      <c r="AJ18636" s="1"/>
      <c r="AK18636" s="1"/>
      <c r="AL18636" s="1"/>
    </row>
    <row r="18637">
      <c r="I18637" s="1"/>
      <c r="J18637" s="1"/>
      <c r="K18637" s="1"/>
      <c r="AA18637" s="1"/>
      <c r="AB18637" s="1"/>
      <c r="AC18637" s="1"/>
      <c r="AJ18637" s="1"/>
      <c r="AK18637" s="1"/>
      <c r="AL18637" s="1"/>
    </row>
    <row r="18638">
      <c r="I18638" s="1"/>
      <c r="J18638" s="1"/>
      <c r="K18638" s="1"/>
      <c r="AA18638" s="1"/>
      <c r="AB18638" s="1"/>
      <c r="AC18638" s="1"/>
      <c r="AJ18638" s="1"/>
      <c r="AK18638" s="1"/>
      <c r="AL18638" s="1"/>
    </row>
    <row r="18639">
      <c r="I18639" s="1"/>
      <c r="J18639" s="1"/>
      <c r="K18639" s="1"/>
      <c r="AA18639" s="1"/>
      <c r="AB18639" s="1"/>
      <c r="AC18639" s="1"/>
      <c r="AJ18639" s="1"/>
      <c r="AK18639" s="1"/>
      <c r="AL18639" s="1"/>
    </row>
    <row r="18640">
      <c r="I18640" s="1"/>
      <c r="J18640" s="1"/>
      <c r="K18640" s="1"/>
      <c r="AA18640" s="1"/>
      <c r="AB18640" s="1"/>
      <c r="AC18640" s="1"/>
      <c r="AJ18640" s="1"/>
      <c r="AK18640" s="1"/>
      <c r="AL18640" s="1"/>
    </row>
    <row r="18641">
      <c r="I18641" s="1"/>
      <c r="J18641" s="1"/>
      <c r="K18641" s="1"/>
      <c r="AA18641" s="1"/>
      <c r="AB18641" s="1"/>
      <c r="AC18641" s="1"/>
      <c r="AJ18641" s="1"/>
      <c r="AK18641" s="1"/>
      <c r="AL18641" s="1"/>
    </row>
    <row r="18642">
      <c r="I18642" s="1"/>
      <c r="J18642" s="1"/>
      <c r="K18642" s="1"/>
      <c r="AA18642" s="1"/>
      <c r="AB18642" s="1"/>
      <c r="AC18642" s="1"/>
      <c r="AJ18642" s="1"/>
      <c r="AK18642" s="1"/>
      <c r="AL18642" s="1"/>
    </row>
    <row r="18643">
      <c r="I18643" s="1"/>
      <c r="J18643" s="1"/>
      <c r="K18643" s="1"/>
      <c r="AA18643" s="1"/>
      <c r="AB18643" s="1"/>
      <c r="AC18643" s="1"/>
      <c r="AJ18643" s="1"/>
      <c r="AK18643" s="1"/>
      <c r="AL18643" s="1"/>
    </row>
    <row r="18644">
      <c r="I18644" s="1"/>
      <c r="J18644" s="1"/>
      <c r="K18644" s="1"/>
      <c r="AA18644" s="1"/>
      <c r="AB18644" s="1"/>
      <c r="AC18644" s="1"/>
      <c r="AJ18644" s="1"/>
      <c r="AK18644" s="1"/>
      <c r="AL18644" s="1"/>
    </row>
    <row r="18645">
      <c r="I18645" s="1"/>
      <c r="J18645" s="1"/>
      <c r="K18645" s="1"/>
      <c r="AA18645" s="1"/>
      <c r="AB18645" s="1"/>
      <c r="AC18645" s="1"/>
      <c r="AJ18645" s="1"/>
      <c r="AK18645" s="1"/>
      <c r="AL18645" s="1"/>
    </row>
    <row r="18646">
      <c r="I18646" s="1"/>
      <c r="J18646" s="1"/>
      <c r="K18646" s="1"/>
      <c r="AA18646" s="1"/>
      <c r="AB18646" s="1"/>
      <c r="AC18646" s="1"/>
      <c r="AJ18646" s="1"/>
      <c r="AK18646" s="1"/>
      <c r="AL18646" s="1"/>
    </row>
    <row r="18647">
      <c r="I18647" s="1"/>
      <c r="J18647" s="1"/>
      <c r="K18647" s="1"/>
      <c r="AA18647" s="1"/>
      <c r="AB18647" s="1"/>
      <c r="AC18647" s="1"/>
      <c r="AJ18647" s="1"/>
      <c r="AK18647" s="1"/>
      <c r="AL18647" s="1"/>
    </row>
    <row r="18648">
      <c r="I18648" s="1"/>
      <c r="J18648" s="1"/>
      <c r="K18648" s="1"/>
      <c r="AA18648" s="1"/>
      <c r="AB18648" s="1"/>
      <c r="AC18648" s="1"/>
      <c r="AJ18648" s="1"/>
      <c r="AK18648" s="1"/>
      <c r="AL18648" s="1"/>
    </row>
    <row r="18649">
      <c r="I18649" s="1"/>
      <c r="J18649" s="1"/>
      <c r="K18649" s="1"/>
      <c r="AA18649" s="1"/>
      <c r="AB18649" s="1"/>
      <c r="AC18649" s="1"/>
      <c r="AJ18649" s="1"/>
      <c r="AK18649" s="1"/>
      <c r="AL18649" s="1"/>
    </row>
    <row r="18650">
      <c r="I18650" s="1"/>
      <c r="J18650" s="1"/>
      <c r="K18650" s="1"/>
      <c r="AA18650" s="1"/>
      <c r="AB18650" s="1"/>
      <c r="AC18650" s="1"/>
      <c r="AJ18650" s="1"/>
      <c r="AK18650" s="1"/>
      <c r="AL18650" s="1"/>
    </row>
    <row r="18651">
      <c r="I18651" s="1"/>
      <c r="J18651" s="1"/>
      <c r="K18651" s="1"/>
      <c r="AA18651" s="1"/>
      <c r="AB18651" s="1"/>
      <c r="AC18651" s="1"/>
      <c r="AJ18651" s="1"/>
      <c r="AK18651" s="1"/>
      <c r="AL18651" s="1"/>
    </row>
    <row r="18652">
      <c r="I18652" s="1"/>
      <c r="J18652" s="1"/>
      <c r="K18652" s="1"/>
      <c r="AA18652" s="1"/>
      <c r="AB18652" s="1"/>
      <c r="AC18652" s="1"/>
      <c r="AJ18652" s="1"/>
      <c r="AK18652" s="1"/>
      <c r="AL18652" s="1"/>
    </row>
    <row r="18653">
      <c r="I18653" s="1"/>
      <c r="J18653" s="1"/>
      <c r="K18653" s="1"/>
      <c r="AA18653" s="1"/>
      <c r="AB18653" s="1"/>
      <c r="AC18653" s="1"/>
      <c r="AJ18653" s="1"/>
      <c r="AK18653" s="1"/>
      <c r="AL18653" s="1"/>
    </row>
    <row r="18654">
      <c r="I18654" s="1"/>
      <c r="J18654" s="1"/>
      <c r="K18654" s="1"/>
      <c r="AA18654" s="1"/>
      <c r="AB18654" s="1"/>
      <c r="AC18654" s="1"/>
      <c r="AJ18654" s="1"/>
      <c r="AK18654" s="1"/>
      <c r="AL18654" s="1"/>
    </row>
    <row r="18655">
      <c r="I18655" s="1"/>
      <c r="J18655" s="1"/>
      <c r="K18655" s="1"/>
      <c r="AA18655" s="1"/>
      <c r="AB18655" s="1"/>
      <c r="AC18655" s="1"/>
      <c r="AJ18655" s="1"/>
      <c r="AK18655" s="1"/>
      <c r="AL18655" s="1"/>
    </row>
    <row r="18656">
      <c r="I18656" s="1"/>
      <c r="J18656" s="1"/>
      <c r="K18656" s="1"/>
      <c r="AA18656" s="1"/>
      <c r="AB18656" s="1"/>
      <c r="AC18656" s="1"/>
      <c r="AJ18656" s="1"/>
      <c r="AK18656" s="1"/>
      <c r="AL18656" s="1"/>
    </row>
    <row r="18657">
      <c r="I18657" s="1"/>
      <c r="J18657" s="1"/>
      <c r="K18657" s="1"/>
      <c r="AA18657" s="1"/>
      <c r="AB18657" s="1"/>
      <c r="AC18657" s="1"/>
      <c r="AJ18657" s="1"/>
      <c r="AK18657" s="1"/>
      <c r="AL18657" s="1"/>
    </row>
    <row r="18658">
      <c r="I18658" s="1"/>
      <c r="J18658" s="1"/>
      <c r="K18658" s="1"/>
      <c r="AA18658" s="1"/>
      <c r="AB18658" s="1"/>
      <c r="AC18658" s="1"/>
      <c r="AJ18658" s="1"/>
      <c r="AK18658" s="1"/>
      <c r="AL18658" s="1"/>
    </row>
    <row r="18659">
      <c r="I18659" s="1"/>
      <c r="J18659" s="1"/>
      <c r="K18659" s="1"/>
      <c r="AA18659" s="1"/>
      <c r="AB18659" s="1"/>
      <c r="AC18659" s="1"/>
      <c r="AJ18659" s="1"/>
      <c r="AK18659" s="1"/>
      <c r="AL18659" s="1"/>
    </row>
    <row r="18660">
      <c r="I18660" s="1"/>
      <c r="J18660" s="1"/>
      <c r="K18660" s="1"/>
      <c r="AA18660" s="1"/>
      <c r="AB18660" s="1"/>
      <c r="AC18660" s="1"/>
      <c r="AJ18660" s="1"/>
      <c r="AK18660" s="1"/>
      <c r="AL18660" s="1"/>
    </row>
    <row r="18661">
      <c r="I18661" s="1"/>
      <c r="J18661" s="1"/>
      <c r="K18661" s="1"/>
      <c r="AA18661" s="1"/>
      <c r="AB18661" s="1"/>
      <c r="AC18661" s="1"/>
      <c r="AJ18661" s="1"/>
      <c r="AK18661" s="1"/>
      <c r="AL18661" s="1"/>
    </row>
    <row r="18662">
      <c r="I18662" s="1"/>
      <c r="J18662" s="1"/>
      <c r="K18662" s="1"/>
      <c r="AA18662" s="1"/>
      <c r="AB18662" s="1"/>
      <c r="AC18662" s="1"/>
      <c r="AJ18662" s="1"/>
      <c r="AK18662" s="1"/>
      <c r="AL18662" s="1"/>
    </row>
    <row r="18663">
      <c r="I18663" s="1"/>
      <c r="J18663" s="1"/>
      <c r="K18663" s="1"/>
      <c r="AA18663" s="1"/>
      <c r="AB18663" s="1"/>
      <c r="AC18663" s="1"/>
      <c r="AJ18663" s="1"/>
      <c r="AK18663" s="1"/>
      <c r="AL18663" s="1"/>
    </row>
    <row r="18664">
      <c r="I18664" s="1"/>
      <c r="J18664" s="1"/>
      <c r="K18664" s="1"/>
      <c r="AA18664" s="1"/>
      <c r="AB18664" s="1"/>
      <c r="AC18664" s="1"/>
      <c r="AJ18664" s="1"/>
      <c r="AK18664" s="1"/>
      <c r="AL18664" s="1"/>
    </row>
    <row r="18665">
      <c r="I18665" s="1"/>
      <c r="J18665" s="1"/>
      <c r="K18665" s="1"/>
      <c r="AA18665" s="1"/>
      <c r="AB18665" s="1"/>
      <c r="AC18665" s="1"/>
      <c r="AJ18665" s="1"/>
      <c r="AK18665" s="1"/>
      <c r="AL18665" s="1"/>
    </row>
    <row r="18666">
      <c r="I18666" s="1"/>
      <c r="J18666" s="1"/>
      <c r="K18666" s="1"/>
      <c r="AA18666" s="1"/>
      <c r="AB18666" s="1"/>
      <c r="AC18666" s="1"/>
      <c r="AJ18666" s="1"/>
      <c r="AK18666" s="1"/>
      <c r="AL18666" s="1"/>
    </row>
    <row r="18667">
      <c r="I18667" s="1"/>
      <c r="J18667" s="1"/>
      <c r="K18667" s="1"/>
      <c r="AA18667" s="1"/>
      <c r="AB18667" s="1"/>
      <c r="AC18667" s="1"/>
      <c r="AJ18667" s="1"/>
      <c r="AK18667" s="1"/>
      <c r="AL18667" s="1"/>
    </row>
    <row r="18668">
      <c r="I18668" s="1"/>
      <c r="J18668" s="1"/>
      <c r="K18668" s="1"/>
      <c r="AA18668" s="1"/>
      <c r="AB18668" s="1"/>
      <c r="AC18668" s="1"/>
      <c r="AJ18668" s="1"/>
      <c r="AK18668" s="1"/>
      <c r="AL18668" s="1"/>
    </row>
    <row r="18669">
      <c r="I18669" s="1"/>
      <c r="J18669" s="1"/>
      <c r="K18669" s="1"/>
      <c r="AA18669" s="1"/>
      <c r="AB18669" s="1"/>
      <c r="AC18669" s="1"/>
      <c r="AJ18669" s="1"/>
      <c r="AK18669" s="1"/>
      <c r="AL18669" s="1"/>
    </row>
    <row r="18670">
      <c r="I18670" s="1"/>
      <c r="J18670" s="1"/>
      <c r="K18670" s="1"/>
      <c r="AA18670" s="1"/>
      <c r="AB18670" s="1"/>
      <c r="AC18670" s="1"/>
      <c r="AJ18670" s="1"/>
      <c r="AK18670" s="1"/>
      <c r="AL18670" s="1"/>
    </row>
    <row r="18671">
      <c r="I18671" s="1"/>
      <c r="J18671" s="1"/>
      <c r="K18671" s="1"/>
      <c r="AA18671" s="1"/>
      <c r="AB18671" s="1"/>
      <c r="AC18671" s="1"/>
      <c r="AJ18671" s="1"/>
      <c r="AK18671" s="1"/>
      <c r="AL18671" s="1"/>
    </row>
    <row r="18672">
      <c r="I18672" s="1"/>
      <c r="J18672" s="1"/>
      <c r="K18672" s="1"/>
      <c r="AA18672" s="1"/>
      <c r="AB18672" s="1"/>
      <c r="AC18672" s="1"/>
      <c r="AJ18672" s="1"/>
      <c r="AK18672" s="1"/>
      <c r="AL18672" s="1"/>
    </row>
    <row r="18673">
      <c r="I18673" s="1"/>
      <c r="J18673" s="1"/>
      <c r="K18673" s="1"/>
      <c r="AA18673" s="1"/>
      <c r="AB18673" s="1"/>
      <c r="AC18673" s="1"/>
      <c r="AJ18673" s="1"/>
      <c r="AK18673" s="1"/>
      <c r="AL18673" s="1"/>
    </row>
    <row r="18674">
      <c r="I18674" s="1"/>
      <c r="J18674" s="1"/>
      <c r="K18674" s="1"/>
      <c r="AA18674" s="1"/>
      <c r="AB18674" s="1"/>
      <c r="AC18674" s="1"/>
      <c r="AJ18674" s="1"/>
      <c r="AK18674" s="1"/>
      <c r="AL18674" s="1"/>
    </row>
    <row r="18675">
      <c r="I18675" s="1"/>
      <c r="J18675" s="1"/>
      <c r="K18675" s="1"/>
      <c r="AA18675" s="1"/>
      <c r="AB18675" s="1"/>
      <c r="AC18675" s="1"/>
      <c r="AJ18675" s="1"/>
      <c r="AK18675" s="1"/>
      <c r="AL18675" s="1"/>
    </row>
    <row r="18676">
      <c r="I18676" s="1"/>
      <c r="J18676" s="1"/>
      <c r="K18676" s="1"/>
      <c r="AA18676" s="1"/>
      <c r="AB18676" s="1"/>
      <c r="AC18676" s="1"/>
      <c r="AJ18676" s="1"/>
      <c r="AK18676" s="1"/>
      <c r="AL18676" s="1"/>
    </row>
    <row r="18677">
      <c r="I18677" s="1"/>
      <c r="J18677" s="1"/>
      <c r="K18677" s="1"/>
      <c r="AA18677" s="1"/>
      <c r="AB18677" s="1"/>
      <c r="AC18677" s="1"/>
      <c r="AJ18677" s="1"/>
      <c r="AK18677" s="1"/>
      <c r="AL18677" s="1"/>
    </row>
    <row r="18678">
      <c r="I18678" s="1"/>
      <c r="J18678" s="1"/>
      <c r="K18678" s="1"/>
      <c r="AA18678" s="1"/>
      <c r="AB18678" s="1"/>
      <c r="AC18678" s="1"/>
      <c r="AJ18678" s="1"/>
      <c r="AK18678" s="1"/>
      <c r="AL18678" s="1"/>
    </row>
    <row r="18679">
      <c r="I18679" s="1"/>
      <c r="J18679" s="1"/>
      <c r="K18679" s="1"/>
      <c r="AA18679" s="1"/>
      <c r="AB18679" s="1"/>
      <c r="AC18679" s="1"/>
      <c r="AJ18679" s="1"/>
      <c r="AK18679" s="1"/>
      <c r="AL18679" s="1"/>
    </row>
    <row r="18680">
      <c r="I18680" s="1"/>
      <c r="J18680" s="1"/>
      <c r="K18680" s="1"/>
      <c r="AA18680" s="1"/>
      <c r="AB18680" s="1"/>
      <c r="AC18680" s="1"/>
      <c r="AJ18680" s="1"/>
      <c r="AK18680" s="1"/>
      <c r="AL18680" s="1"/>
    </row>
    <row r="18681">
      <c r="I18681" s="1"/>
      <c r="J18681" s="1"/>
      <c r="K18681" s="1"/>
      <c r="AA18681" s="1"/>
      <c r="AB18681" s="1"/>
      <c r="AC18681" s="1"/>
      <c r="AJ18681" s="1"/>
      <c r="AK18681" s="1"/>
      <c r="AL18681" s="1"/>
    </row>
    <row r="18682">
      <c r="I18682" s="1"/>
      <c r="J18682" s="1"/>
      <c r="K18682" s="1"/>
      <c r="AA18682" s="1"/>
      <c r="AB18682" s="1"/>
      <c r="AC18682" s="1"/>
      <c r="AJ18682" s="1"/>
      <c r="AK18682" s="1"/>
      <c r="AL18682" s="1"/>
    </row>
    <row r="18683">
      <c r="I18683" s="1"/>
      <c r="J18683" s="1"/>
      <c r="K18683" s="1"/>
      <c r="AA18683" s="1"/>
      <c r="AB18683" s="1"/>
      <c r="AC18683" s="1"/>
      <c r="AJ18683" s="1"/>
      <c r="AK18683" s="1"/>
      <c r="AL18683" s="1"/>
    </row>
    <row r="18684">
      <c r="I18684" s="1"/>
      <c r="J18684" s="1"/>
      <c r="K18684" s="1"/>
      <c r="AA18684" s="1"/>
      <c r="AB18684" s="1"/>
      <c r="AC18684" s="1"/>
      <c r="AJ18684" s="1"/>
      <c r="AK18684" s="1"/>
      <c r="AL18684" s="1"/>
    </row>
    <row r="18685">
      <c r="I18685" s="1"/>
      <c r="J18685" s="1"/>
      <c r="K18685" s="1"/>
      <c r="AA18685" s="1"/>
      <c r="AB18685" s="1"/>
      <c r="AC18685" s="1"/>
      <c r="AJ18685" s="1"/>
      <c r="AK18685" s="1"/>
      <c r="AL18685" s="1"/>
    </row>
    <row r="18686">
      <c r="I18686" s="1"/>
      <c r="J18686" s="1"/>
      <c r="K18686" s="1"/>
      <c r="AA18686" s="1"/>
      <c r="AB18686" s="1"/>
      <c r="AC18686" s="1"/>
      <c r="AJ18686" s="1"/>
      <c r="AK18686" s="1"/>
      <c r="AL18686" s="1"/>
    </row>
    <row r="18687">
      <c r="I18687" s="1"/>
      <c r="J18687" s="1"/>
      <c r="K18687" s="1"/>
      <c r="AA18687" s="1"/>
      <c r="AB18687" s="1"/>
      <c r="AC18687" s="1"/>
      <c r="AJ18687" s="1"/>
      <c r="AK18687" s="1"/>
      <c r="AL18687" s="1"/>
    </row>
    <row r="18688">
      <c r="I18688" s="1"/>
      <c r="J18688" s="1"/>
      <c r="K18688" s="1"/>
      <c r="AA18688" s="1"/>
      <c r="AB18688" s="1"/>
      <c r="AC18688" s="1"/>
      <c r="AJ18688" s="1"/>
      <c r="AK18688" s="1"/>
      <c r="AL18688" s="1"/>
    </row>
    <row r="18689">
      <c r="I18689" s="1"/>
      <c r="J18689" s="1"/>
      <c r="K18689" s="1"/>
      <c r="AA18689" s="1"/>
      <c r="AB18689" s="1"/>
      <c r="AC18689" s="1"/>
      <c r="AJ18689" s="1"/>
      <c r="AK18689" s="1"/>
      <c r="AL18689" s="1"/>
    </row>
    <row r="18690">
      <c r="I18690" s="1"/>
      <c r="J18690" s="1"/>
      <c r="K18690" s="1"/>
      <c r="AA18690" s="1"/>
      <c r="AB18690" s="1"/>
      <c r="AC18690" s="1"/>
      <c r="AJ18690" s="1"/>
      <c r="AK18690" s="1"/>
      <c r="AL18690" s="1"/>
    </row>
    <row r="18691">
      <c r="I18691" s="1"/>
      <c r="J18691" s="1"/>
      <c r="K18691" s="1"/>
      <c r="AA18691" s="1"/>
      <c r="AB18691" s="1"/>
      <c r="AC18691" s="1"/>
      <c r="AJ18691" s="1"/>
      <c r="AK18691" s="1"/>
      <c r="AL18691" s="1"/>
    </row>
    <row r="18692">
      <c r="I18692" s="1"/>
      <c r="J18692" s="1"/>
      <c r="K18692" s="1"/>
      <c r="AA18692" s="1"/>
      <c r="AB18692" s="1"/>
      <c r="AC18692" s="1"/>
      <c r="AJ18692" s="1"/>
      <c r="AK18692" s="1"/>
      <c r="AL18692" s="1"/>
    </row>
    <row r="18693">
      <c r="I18693" s="1"/>
      <c r="J18693" s="1"/>
      <c r="K18693" s="1"/>
      <c r="AA18693" s="1"/>
      <c r="AB18693" s="1"/>
      <c r="AC18693" s="1"/>
      <c r="AJ18693" s="1"/>
      <c r="AK18693" s="1"/>
      <c r="AL18693" s="1"/>
    </row>
    <row r="18694">
      <c r="I18694" s="1"/>
      <c r="J18694" s="1"/>
      <c r="K18694" s="1"/>
      <c r="AA18694" s="1"/>
      <c r="AB18694" s="1"/>
      <c r="AC18694" s="1"/>
      <c r="AJ18694" s="1"/>
      <c r="AK18694" s="1"/>
      <c r="AL18694" s="1"/>
    </row>
    <row r="18695">
      <c r="I18695" s="1"/>
      <c r="J18695" s="1"/>
      <c r="K18695" s="1"/>
      <c r="AA18695" s="1"/>
      <c r="AB18695" s="1"/>
      <c r="AC18695" s="1"/>
      <c r="AJ18695" s="1"/>
      <c r="AK18695" s="1"/>
      <c r="AL18695" s="1"/>
    </row>
    <row r="18696">
      <c r="I18696" s="1"/>
      <c r="J18696" s="1"/>
      <c r="K18696" s="1"/>
      <c r="AA18696" s="1"/>
      <c r="AB18696" s="1"/>
      <c r="AC18696" s="1"/>
      <c r="AJ18696" s="1"/>
      <c r="AK18696" s="1"/>
      <c r="AL18696" s="1"/>
    </row>
    <row r="18697">
      <c r="I18697" s="1"/>
      <c r="J18697" s="1"/>
      <c r="K18697" s="1"/>
      <c r="AA18697" s="1"/>
      <c r="AB18697" s="1"/>
      <c r="AC18697" s="1"/>
      <c r="AJ18697" s="1"/>
      <c r="AK18697" s="1"/>
      <c r="AL18697" s="1"/>
    </row>
    <row r="18698">
      <c r="I18698" s="1"/>
      <c r="J18698" s="1"/>
      <c r="K18698" s="1"/>
      <c r="AA18698" s="1"/>
      <c r="AB18698" s="1"/>
      <c r="AC18698" s="1"/>
      <c r="AJ18698" s="1"/>
      <c r="AK18698" s="1"/>
      <c r="AL18698" s="1"/>
    </row>
    <row r="18699">
      <c r="I18699" s="1"/>
      <c r="J18699" s="1"/>
      <c r="K18699" s="1"/>
      <c r="AA18699" s="1"/>
      <c r="AB18699" s="1"/>
      <c r="AC18699" s="1"/>
      <c r="AJ18699" s="1"/>
      <c r="AK18699" s="1"/>
      <c r="AL18699" s="1"/>
    </row>
    <row r="18700">
      <c r="I18700" s="1"/>
      <c r="J18700" s="1"/>
      <c r="K18700" s="1"/>
      <c r="AA18700" s="1"/>
      <c r="AB18700" s="1"/>
      <c r="AC18700" s="1"/>
      <c r="AJ18700" s="1"/>
      <c r="AK18700" s="1"/>
      <c r="AL18700" s="1"/>
    </row>
    <row r="18701">
      <c r="I18701" s="1"/>
      <c r="J18701" s="1"/>
      <c r="K18701" s="1"/>
      <c r="AA18701" s="1"/>
      <c r="AB18701" s="1"/>
      <c r="AC18701" s="1"/>
      <c r="AJ18701" s="1"/>
      <c r="AK18701" s="1"/>
      <c r="AL18701" s="1"/>
    </row>
    <row r="18702">
      <c r="I18702" s="1"/>
      <c r="J18702" s="1"/>
      <c r="K18702" s="1"/>
      <c r="AA18702" s="1"/>
      <c r="AB18702" s="1"/>
      <c r="AC18702" s="1"/>
      <c r="AJ18702" s="1"/>
      <c r="AK18702" s="1"/>
      <c r="AL18702" s="1"/>
    </row>
    <row r="18703">
      <c r="I18703" s="1"/>
      <c r="J18703" s="1"/>
      <c r="K18703" s="1"/>
      <c r="AA18703" s="1"/>
      <c r="AB18703" s="1"/>
      <c r="AC18703" s="1"/>
      <c r="AJ18703" s="1"/>
      <c r="AK18703" s="1"/>
      <c r="AL18703" s="1"/>
    </row>
    <row r="18704">
      <c r="I18704" s="1"/>
      <c r="J18704" s="1"/>
      <c r="K18704" s="1"/>
      <c r="AA18704" s="1"/>
      <c r="AB18704" s="1"/>
      <c r="AC18704" s="1"/>
      <c r="AJ18704" s="1"/>
      <c r="AK18704" s="1"/>
      <c r="AL18704" s="1"/>
    </row>
    <row r="18705">
      <c r="I18705" s="1"/>
      <c r="J18705" s="1"/>
      <c r="K18705" s="1"/>
      <c r="AA18705" s="1"/>
      <c r="AB18705" s="1"/>
      <c r="AC18705" s="1"/>
      <c r="AJ18705" s="1"/>
      <c r="AK18705" s="1"/>
      <c r="AL18705" s="1"/>
    </row>
    <row r="18706">
      <c r="I18706" s="1"/>
      <c r="J18706" s="1"/>
      <c r="K18706" s="1"/>
      <c r="AA18706" s="1"/>
      <c r="AB18706" s="1"/>
      <c r="AC18706" s="1"/>
      <c r="AJ18706" s="1"/>
      <c r="AK18706" s="1"/>
      <c r="AL18706" s="1"/>
    </row>
    <row r="18707">
      <c r="I18707" s="1"/>
      <c r="J18707" s="1"/>
      <c r="K18707" s="1"/>
      <c r="AA18707" s="1"/>
      <c r="AB18707" s="1"/>
      <c r="AC18707" s="1"/>
      <c r="AJ18707" s="1"/>
      <c r="AK18707" s="1"/>
      <c r="AL18707" s="1"/>
    </row>
    <row r="18708">
      <c r="I18708" s="1"/>
      <c r="J18708" s="1"/>
      <c r="K18708" s="1"/>
      <c r="AA18708" s="1"/>
      <c r="AB18708" s="1"/>
      <c r="AC18708" s="1"/>
      <c r="AJ18708" s="1"/>
      <c r="AK18708" s="1"/>
      <c r="AL18708" s="1"/>
    </row>
    <row r="18709">
      <c r="I18709" s="1"/>
      <c r="J18709" s="1"/>
      <c r="K18709" s="1"/>
      <c r="AA18709" s="1"/>
      <c r="AB18709" s="1"/>
      <c r="AC18709" s="1"/>
      <c r="AJ18709" s="1"/>
      <c r="AK18709" s="1"/>
      <c r="AL18709" s="1"/>
    </row>
    <row r="18710">
      <c r="I18710" s="1"/>
      <c r="J18710" s="1"/>
      <c r="K18710" s="1"/>
      <c r="AA18710" s="1"/>
      <c r="AB18710" s="1"/>
      <c r="AC18710" s="1"/>
      <c r="AJ18710" s="1"/>
      <c r="AK18710" s="1"/>
      <c r="AL18710" s="1"/>
    </row>
    <row r="18711">
      <c r="I18711" s="1"/>
      <c r="J18711" s="1"/>
      <c r="K18711" s="1"/>
      <c r="AA18711" s="1"/>
      <c r="AB18711" s="1"/>
      <c r="AC18711" s="1"/>
      <c r="AJ18711" s="1"/>
      <c r="AK18711" s="1"/>
      <c r="AL18711" s="1"/>
    </row>
    <row r="18712">
      <c r="I18712" s="1"/>
      <c r="J18712" s="1"/>
      <c r="K18712" s="1"/>
      <c r="AA18712" s="1"/>
      <c r="AB18712" s="1"/>
      <c r="AC18712" s="1"/>
      <c r="AJ18712" s="1"/>
      <c r="AK18712" s="1"/>
      <c r="AL18712" s="1"/>
    </row>
    <row r="18713">
      <c r="I18713" s="1"/>
      <c r="J18713" s="1"/>
      <c r="K18713" s="1"/>
      <c r="AA18713" s="1"/>
      <c r="AB18713" s="1"/>
      <c r="AC18713" s="1"/>
      <c r="AJ18713" s="1"/>
      <c r="AK18713" s="1"/>
      <c r="AL18713" s="1"/>
    </row>
    <row r="18714">
      <c r="I18714" s="1"/>
      <c r="J18714" s="1"/>
      <c r="K18714" s="1"/>
      <c r="AA18714" s="1"/>
      <c r="AB18714" s="1"/>
      <c r="AC18714" s="1"/>
      <c r="AJ18714" s="1"/>
      <c r="AK18714" s="1"/>
      <c r="AL18714" s="1"/>
    </row>
    <row r="18715">
      <c r="I18715" s="1"/>
      <c r="J18715" s="1"/>
      <c r="K18715" s="1"/>
      <c r="AA18715" s="1"/>
      <c r="AB18715" s="1"/>
      <c r="AC18715" s="1"/>
      <c r="AJ18715" s="1"/>
      <c r="AK18715" s="1"/>
      <c r="AL18715" s="1"/>
    </row>
    <row r="18716">
      <c r="I18716" s="1"/>
      <c r="J18716" s="1"/>
      <c r="K18716" s="1"/>
      <c r="AA18716" s="1"/>
      <c r="AB18716" s="1"/>
      <c r="AC18716" s="1"/>
      <c r="AJ18716" s="1"/>
      <c r="AK18716" s="1"/>
      <c r="AL18716" s="1"/>
    </row>
    <row r="18717">
      <c r="I18717" s="1"/>
      <c r="J18717" s="1"/>
      <c r="K18717" s="1"/>
      <c r="AA18717" s="1"/>
      <c r="AB18717" s="1"/>
      <c r="AC18717" s="1"/>
      <c r="AJ18717" s="1"/>
      <c r="AK18717" s="1"/>
      <c r="AL18717" s="1"/>
    </row>
    <row r="18718">
      <c r="I18718" s="1"/>
      <c r="J18718" s="1"/>
      <c r="K18718" s="1"/>
      <c r="AA18718" s="1"/>
      <c r="AB18718" s="1"/>
      <c r="AC18718" s="1"/>
      <c r="AJ18718" s="1"/>
      <c r="AK18718" s="1"/>
      <c r="AL18718" s="1"/>
    </row>
    <row r="18719">
      <c r="I18719" s="1"/>
      <c r="J18719" s="1"/>
      <c r="K18719" s="1"/>
      <c r="AA18719" s="1"/>
      <c r="AB18719" s="1"/>
      <c r="AC18719" s="1"/>
      <c r="AJ18719" s="1"/>
      <c r="AK18719" s="1"/>
      <c r="AL18719" s="1"/>
    </row>
    <row r="18720">
      <c r="I18720" s="1"/>
      <c r="J18720" s="1"/>
      <c r="K18720" s="1"/>
      <c r="AA18720" s="1"/>
      <c r="AB18720" s="1"/>
      <c r="AC18720" s="1"/>
      <c r="AJ18720" s="1"/>
      <c r="AK18720" s="1"/>
      <c r="AL18720" s="1"/>
    </row>
    <row r="18721">
      <c r="I18721" s="1"/>
      <c r="J18721" s="1"/>
      <c r="K18721" s="1"/>
      <c r="AA18721" s="1"/>
      <c r="AB18721" s="1"/>
      <c r="AC18721" s="1"/>
      <c r="AJ18721" s="1"/>
      <c r="AK18721" s="1"/>
      <c r="AL18721" s="1"/>
    </row>
    <row r="18722">
      <c r="I18722" s="1"/>
      <c r="J18722" s="1"/>
      <c r="K18722" s="1"/>
      <c r="AA18722" s="1"/>
      <c r="AB18722" s="1"/>
      <c r="AC18722" s="1"/>
      <c r="AJ18722" s="1"/>
      <c r="AK18722" s="1"/>
      <c r="AL18722" s="1"/>
    </row>
    <row r="18723">
      <c r="I18723" s="1"/>
      <c r="J18723" s="1"/>
      <c r="K18723" s="1"/>
      <c r="AA18723" s="1"/>
      <c r="AB18723" s="1"/>
      <c r="AC18723" s="1"/>
      <c r="AJ18723" s="1"/>
      <c r="AK18723" s="1"/>
      <c r="AL18723" s="1"/>
    </row>
    <row r="18724">
      <c r="I18724" s="1"/>
      <c r="J18724" s="1"/>
      <c r="K18724" s="1"/>
      <c r="AA18724" s="1"/>
      <c r="AB18724" s="1"/>
      <c r="AC18724" s="1"/>
      <c r="AJ18724" s="1"/>
      <c r="AK18724" s="1"/>
      <c r="AL18724" s="1"/>
    </row>
    <row r="18725">
      <c r="I18725" s="1"/>
      <c r="J18725" s="1"/>
      <c r="K18725" s="1"/>
      <c r="AA18725" s="1"/>
      <c r="AB18725" s="1"/>
      <c r="AC18725" s="1"/>
      <c r="AJ18725" s="1"/>
      <c r="AK18725" s="1"/>
      <c r="AL18725" s="1"/>
    </row>
    <row r="18726">
      <c r="I18726" s="1"/>
      <c r="J18726" s="1"/>
      <c r="K18726" s="1"/>
      <c r="AA18726" s="1"/>
      <c r="AB18726" s="1"/>
      <c r="AC18726" s="1"/>
      <c r="AJ18726" s="1"/>
      <c r="AK18726" s="1"/>
      <c r="AL18726" s="1"/>
    </row>
    <row r="18727">
      <c r="I18727" s="1"/>
      <c r="J18727" s="1"/>
      <c r="K18727" s="1"/>
      <c r="AA18727" s="1"/>
      <c r="AB18727" s="1"/>
      <c r="AC18727" s="1"/>
      <c r="AJ18727" s="1"/>
      <c r="AK18727" s="1"/>
      <c r="AL18727" s="1"/>
    </row>
    <row r="18728">
      <c r="I18728" s="1"/>
      <c r="J18728" s="1"/>
      <c r="K18728" s="1"/>
      <c r="AA18728" s="1"/>
      <c r="AB18728" s="1"/>
      <c r="AC18728" s="1"/>
      <c r="AJ18728" s="1"/>
      <c r="AK18728" s="1"/>
      <c r="AL18728" s="1"/>
    </row>
    <row r="18729">
      <c r="I18729" s="1"/>
      <c r="J18729" s="1"/>
      <c r="K18729" s="1"/>
      <c r="AA18729" s="1"/>
      <c r="AB18729" s="1"/>
      <c r="AC18729" s="1"/>
      <c r="AJ18729" s="1"/>
      <c r="AK18729" s="1"/>
      <c r="AL18729" s="1"/>
    </row>
    <row r="18730">
      <c r="I18730" s="1"/>
      <c r="J18730" s="1"/>
      <c r="K18730" s="1"/>
      <c r="AA18730" s="1"/>
      <c r="AB18730" s="1"/>
      <c r="AC18730" s="1"/>
      <c r="AJ18730" s="1"/>
      <c r="AK18730" s="1"/>
      <c r="AL18730" s="1"/>
    </row>
    <row r="18731">
      <c r="I18731" s="1"/>
      <c r="J18731" s="1"/>
      <c r="K18731" s="1"/>
      <c r="AA18731" s="1"/>
      <c r="AB18731" s="1"/>
      <c r="AC18731" s="1"/>
      <c r="AJ18731" s="1"/>
      <c r="AK18731" s="1"/>
      <c r="AL18731" s="1"/>
    </row>
    <row r="18732">
      <c r="I18732" s="1"/>
      <c r="J18732" s="1"/>
      <c r="K18732" s="1"/>
      <c r="AA18732" s="1"/>
      <c r="AB18732" s="1"/>
      <c r="AC18732" s="1"/>
      <c r="AJ18732" s="1"/>
      <c r="AK18732" s="1"/>
      <c r="AL18732" s="1"/>
    </row>
    <row r="18733">
      <c r="I18733" s="1"/>
      <c r="J18733" s="1"/>
      <c r="K18733" s="1"/>
      <c r="AA18733" s="1"/>
      <c r="AB18733" s="1"/>
      <c r="AC18733" s="1"/>
      <c r="AJ18733" s="1"/>
      <c r="AK18733" s="1"/>
      <c r="AL18733" s="1"/>
    </row>
    <row r="18734">
      <c r="I18734" s="1"/>
      <c r="J18734" s="1"/>
      <c r="K18734" s="1"/>
      <c r="AA18734" s="1"/>
      <c r="AB18734" s="1"/>
      <c r="AC18734" s="1"/>
      <c r="AJ18734" s="1"/>
      <c r="AK18734" s="1"/>
      <c r="AL18734" s="1"/>
    </row>
    <row r="18735">
      <c r="I18735" s="1"/>
      <c r="J18735" s="1"/>
      <c r="K18735" s="1"/>
      <c r="AA18735" s="1"/>
      <c r="AB18735" s="1"/>
      <c r="AC18735" s="1"/>
      <c r="AJ18735" s="1"/>
      <c r="AK18735" s="1"/>
      <c r="AL18735" s="1"/>
    </row>
    <row r="18736">
      <c r="I18736" s="1"/>
      <c r="J18736" s="1"/>
      <c r="K18736" s="1"/>
      <c r="AA18736" s="1"/>
      <c r="AB18736" s="1"/>
      <c r="AC18736" s="1"/>
      <c r="AJ18736" s="1"/>
      <c r="AK18736" s="1"/>
      <c r="AL18736" s="1"/>
    </row>
    <row r="18737">
      <c r="I18737" s="1"/>
      <c r="J18737" s="1"/>
      <c r="K18737" s="1"/>
      <c r="AA18737" s="1"/>
      <c r="AB18737" s="1"/>
      <c r="AC18737" s="1"/>
      <c r="AJ18737" s="1"/>
      <c r="AK18737" s="1"/>
      <c r="AL18737" s="1"/>
    </row>
    <row r="18738">
      <c r="I18738" s="1"/>
      <c r="J18738" s="1"/>
      <c r="K18738" s="1"/>
      <c r="AA18738" s="1"/>
      <c r="AB18738" s="1"/>
      <c r="AC18738" s="1"/>
      <c r="AJ18738" s="1"/>
      <c r="AK18738" s="1"/>
      <c r="AL18738" s="1"/>
    </row>
    <row r="18739">
      <c r="I18739" s="1"/>
      <c r="J18739" s="1"/>
      <c r="K18739" s="1"/>
      <c r="AA18739" s="1"/>
      <c r="AB18739" s="1"/>
      <c r="AC18739" s="1"/>
      <c r="AJ18739" s="1"/>
      <c r="AK18739" s="1"/>
      <c r="AL18739" s="1"/>
    </row>
    <row r="18740">
      <c r="I18740" s="1"/>
      <c r="J18740" s="1"/>
      <c r="K18740" s="1"/>
      <c r="AA18740" s="1"/>
      <c r="AB18740" s="1"/>
      <c r="AC18740" s="1"/>
      <c r="AJ18740" s="1"/>
      <c r="AK18740" s="1"/>
      <c r="AL18740" s="1"/>
    </row>
    <row r="18741">
      <c r="I18741" s="1"/>
      <c r="J18741" s="1"/>
      <c r="K18741" s="1"/>
      <c r="AA18741" s="1"/>
      <c r="AB18741" s="1"/>
      <c r="AC18741" s="1"/>
      <c r="AJ18741" s="1"/>
      <c r="AK18741" s="1"/>
      <c r="AL18741" s="1"/>
    </row>
    <row r="18742">
      <c r="I18742" s="1"/>
      <c r="J18742" s="1"/>
      <c r="K18742" s="1"/>
      <c r="AA18742" s="1"/>
      <c r="AB18742" s="1"/>
      <c r="AC18742" s="1"/>
      <c r="AJ18742" s="1"/>
      <c r="AK18742" s="1"/>
      <c r="AL18742" s="1"/>
    </row>
    <row r="18743">
      <c r="I18743" s="1"/>
      <c r="J18743" s="1"/>
      <c r="K18743" s="1"/>
      <c r="AA18743" s="1"/>
      <c r="AB18743" s="1"/>
      <c r="AC18743" s="1"/>
      <c r="AJ18743" s="1"/>
      <c r="AK18743" s="1"/>
      <c r="AL18743" s="1"/>
    </row>
    <row r="18744">
      <c r="I18744" s="1"/>
      <c r="J18744" s="1"/>
      <c r="K18744" s="1"/>
      <c r="AA18744" s="1"/>
      <c r="AB18744" s="1"/>
      <c r="AC18744" s="1"/>
      <c r="AJ18744" s="1"/>
      <c r="AK18744" s="1"/>
      <c r="AL18744" s="1"/>
    </row>
    <row r="18745">
      <c r="I18745" s="1"/>
      <c r="J18745" s="1"/>
      <c r="K18745" s="1"/>
      <c r="AA18745" s="1"/>
      <c r="AB18745" s="1"/>
      <c r="AC18745" s="1"/>
      <c r="AJ18745" s="1"/>
      <c r="AK18745" s="1"/>
      <c r="AL18745" s="1"/>
    </row>
    <row r="18746">
      <c r="I18746" s="1"/>
      <c r="J18746" s="1"/>
      <c r="K18746" s="1"/>
      <c r="AA18746" s="1"/>
      <c r="AB18746" s="1"/>
      <c r="AC18746" s="1"/>
      <c r="AJ18746" s="1"/>
      <c r="AK18746" s="1"/>
      <c r="AL18746" s="1"/>
    </row>
    <row r="18747">
      <c r="I18747" s="1"/>
      <c r="J18747" s="1"/>
      <c r="K18747" s="1"/>
      <c r="AA18747" s="1"/>
      <c r="AB18747" s="1"/>
      <c r="AC18747" s="1"/>
      <c r="AJ18747" s="1"/>
      <c r="AK18747" s="1"/>
      <c r="AL18747" s="1"/>
    </row>
    <row r="18748">
      <c r="I18748" s="1"/>
      <c r="J18748" s="1"/>
      <c r="K18748" s="1"/>
      <c r="AA18748" s="1"/>
      <c r="AB18748" s="1"/>
      <c r="AC18748" s="1"/>
      <c r="AJ18748" s="1"/>
      <c r="AK18748" s="1"/>
      <c r="AL18748" s="1"/>
    </row>
    <row r="18749">
      <c r="I18749" s="1"/>
      <c r="J18749" s="1"/>
      <c r="K18749" s="1"/>
      <c r="AA18749" s="1"/>
      <c r="AB18749" s="1"/>
      <c r="AC18749" s="1"/>
      <c r="AJ18749" s="1"/>
      <c r="AK18749" s="1"/>
      <c r="AL18749" s="1"/>
    </row>
    <row r="18750">
      <c r="I18750" s="1"/>
      <c r="J18750" s="1"/>
      <c r="K18750" s="1"/>
      <c r="AA18750" s="1"/>
      <c r="AB18750" s="1"/>
      <c r="AC18750" s="1"/>
      <c r="AJ18750" s="1"/>
      <c r="AK18750" s="1"/>
      <c r="AL18750" s="1"/>
    </row>
    <row r="18751">
      <c r="I18751" s="1"/>
      <c r="J18751" s="1"/>
      <c r="K18751" s="1"/>
      <c r="AA18751" s="1"/>
      <c r="AB18751" s="1"/>
      <c r="AC18751" s="1"/>
      <c r="AJ18751" s="1"/>
      <c r="AK18751" s="1"/>
      <c r="AL18751" s="1"/>
    </row>
    <row r="18752">
      <c r="I18752" s="1"/>
      <c r="J18752" s="1"/>
      <c r="K18752" s="1"/>
      <c r="AA18752" s="1"/>
      <c r="AB18752" s="1"/>
      <c r="AC18752" s="1"/>
      <c r="AJ18752" s="1"/>
      <c r="AK18752" s="1"/>
      <c r="AL18752" s="1"/>
    </row>
    <row r="18753">
      <c r="I18753" s="1"/>
      <c r="J18753" s="1"/>
      <c r="K18753" s="1"/>
      <c r="AA18753" s="1"/>
      <c r="AB18753" s="1"/>
      <c r="AC18753" s="1"/>
      <c r="AJ18753" s="1"/>
      <c r="AK18753" s="1"/>
      <c r="AL18753" s="1"/>
    </row>
    <row r="18754">
      <c r="I18754" s="1"/>
      <c r="J18754" s="1"/>
      <c r="K18754" s="1"/>
      <c r="AA18754" s="1"/>
      <c r="AB18754" s="1"/>
      <c r="AC18754" s="1"/>
      <c r="AJ18754" s="1"/>
      <c r="AK18754" s="1"/>
      <c r="AL18754" s="1"/>
    </row>
    <row r="18755">
      <c r="I18755" s="1"/>
      <c r="J18755" s="1"/>
      <c r="K18755" s="1"/>
      <c r="AA18755" s="1"/>
      <c r="AB18755" s="1"/>
      <c r="AC18755" s="1"/>
      <c r="AJ18755" s="1"/>
      <c r="AK18755" s="1"/>
      <c r="AL18755" s="1"/>
    </row>
    <row r="18756">
      <c r="I18756" s="1"/>
      <c r="J18756" s="1"/>
      <c r="K18756" s="1"/>
      <c r="AA18756" s="1"/>
      <c r="AB18756" s="1"/>
      <c r="AC18756" s="1"/>
      <c r="AJ18756" s="1"/>
      <c r="AK18756" s="1"/>
      <c r="AL18756" s="1"/>
    </row>
    <row r="18757">
      <c r="I18757" s="1"/>
      <c r="J18757" s="1"/>
      <c r="K18757" s="1"/>
      <c r="AA18757" s="1"/>
      <c r="AB18757" s="1"/>
      <c r="AC18757" s="1"/>
      <c r="AJ18757" s="1"/>
      <c r="AK18757" s="1"/>
      <c r="AL18757" s="1"/>
    </row>
    <row r="18758">
      <c r="I18758" s="1"/>
      <c r="J18758" s="1"/>
      <c r="K18758" s="1"/>
      <c r="AA18758" s="1"/>
      <c r="AB18758" s="1"/>
      <c r="AC18758" s="1"/>
      <c r="AJ18758" s="1"/>
      <c r="AK18758" s="1"/>
      <c r="AL18758" s="1"/>
    </row>
    <row r="18759">
      <c r="I18759" s="1"/>
      <c r="J18759" s="1"/>
      <c r="K18759" s="1"/>
      <c r="AA18759" s="1"/>
      <c r="AB18759" s="1"/>
      <c r="AC18759" s="1"/>
      <c r="AJ18759" s="1"/>
      <c r="AK18759" s="1"/>
      <c r="AL18759" s="1"/>
    </row>
    <row r="18760">
      <c r="I18760" s="1"/>
      <c r="J18760" s="1"/>
      <c r="K18760" s="1"/>
      <c r="AA18760" s="1"/>
      <c r="AB18760" s="1"/>
      <c r="AC18760" s="1"/>
      <c r="AJ18760" s="1"/>
      <c r="AK18760" s="1"/>
      <c r="AL18760" s="1"/>
    </row>
    <row r="18761">
      <c r="I18761" s="1"/>
      <c r="J18761" s="1"/>
      <c r="K18761" s="1"/>
      <c r="AA18761" s="1"/>
      <c r="AB18761" s="1"/>
      <c r="AC18761" s="1"/>
      <c r="AJ18761" s="1"/>
      <c r="AK18761" s="1"/>
      <c r="AL18761" s="1"/>
    </row>
    <row r="18762">
      <c r="I18762" s="1"/>
      <c r="J18762" s="1"/>
      <c r="K18762" s="1"/>
      <c r="AA18762" s="1"/>
      <c r="AB18762" s="1"/>
      <c r="AC18762" s="1"/>
      <c r="AJ18762" s="1"/>
      <c r="AK18762" s="1"/>
      <c r="AL18762" s="1"/>
    </row>
    <row r="18763">
      <c r="I18763" s="1"/>
      <c r="J18763" s="1"/>
      <c r="K18763" s="1"/>
      <c r="AA18763" s="1"/>
      <c r="AB18763" s="1"/>
      <c r="AC18763" s="1"/>
      <c r="AJ18763" s="1"/>
      <c r="AK18763" s="1"/>
      <c r="AL18763" s="1"/>
    </row>
    <row r="18764">
      <c r="I18764" s="1"/>
      <c r="J18764" s="1"/>
      <c r="K18764" s="1"/>
      <c r="AA18764" s="1"/>
      <c r="AB18764" s="1"/>
      <c r="AC18764" s="1"/>
      <c r="AJ18764" s="1"/>
      <c r="AK18764" s="1"/>
      <c r="AL18764" s="1"/>
    </row>
    <row r="18765">
      <c r="I18765" s="1"/>
      <c r="J18765" s="1"/>
      <c r="K18765" s="1"/>
      <c r="AA18765" s="1"/>
      <c r="AB18765" s="1"/>
      <c r="AC18765" s="1"/>
      <c r="AJ18765" s="1"/>
      <c r="AK18765" s="1"/>
      <c r="AL18765" s="1"/>
    </row>
    <row r="18766">
      <c r="I18766" s="1"/>
      <c r="J18766" s="1"/>
      <c r="K18766" s="1"/>
      <c r="AA18766" s="1"/>
      <c r="AB18766" s="1"/>
      <c r="AC18766" s="1"/>
      <c r="AJ18766" s="1"/>
      <c r="AK18766" s="1"/>
      <c r="AL18766" s="1"/>
    </row>
    <row r="18767">
      <c r="I18767" s="1"/>
      <c r="J18767" s="1"/>
      <c r="K18767" s="1"/>
      <c r="AA18767" s="1"/>
      <c r="AB18767" s="1"/>
      <c r="AC18767" s="1"/>
      <c r="AJ18767" s="1"/>
      <c r="AK18767" s="1"/>
      <c r="AL18767" s="1"/>
    </row>
    <row r="18768">
      <c r="I18768" s="1"/>
      <c r="J18768" s="1"/>
      <c r="K18768" s="1"/>
      <c r="AA18768" s="1"/>
      <c r="AB18768" s="1"/>
      <c r="AC18768" s="1"/>
      <c r="AJ18768" s="1"/>
      <c r="AK18768" s="1"/>
      <c r="AL18768" s="1"/>
    </row>
    <row r="18769">
      <c r="I18769" s="1"/>
      <c r="J18769" s="1"/>
      <c r="K18769" s="1"/>
      <c r="AA18769" s="1"/>
      <c r="AB18769" s="1"/>
      <c r="AC18769" s="1"/>
      <c r="AJ18769" s="1"/>
      <c r="AK18769" s="1"/>
      <c r="AL18769" s="1"/>
    </row>
    <row r="18770">
      <c r="I18770" s="1"/>
      <c r="J18770" s="1"/>
      <c r="K18770" s="1"/>
      <c r="AA18770" s="1"/>
      <c r="AB18770" s="1"/>
      <c r="AC18770" s="1"/>
      <c r="AJ18770" s="1"/>
      <c r="AK18770" s="1"/>
      <c r="AL18770" s="1"/>
    </row>
    <row r="18771">
      <c r="I18771" s="1"/>
      <c r="J18771" s="1"/>
      <c r="K18771" s="1"/>
      <c r="AA18771" s="1"/>
      <c r="AB18771" s="1"/>
      <c r="AC18771" s="1"/>
      <c r="AJ18771" s="1"/>
      <c r="AK18771" s="1"/>
      <c r="AL18771" s="1"/>
    </row>
    <row r="18772">
      <c r="I18772" s="1"/>
      <c r="J18772" s="1"/>
      <c r="K18772" s="1"/>
      <c r="AA18772" s="1"/>
      <c r="AB18772" s="1"/>
      <c r="AC18772" s="1"/>
      <c r="AJ18772" s="1"/>
      <c r="AK18772" s="1"/>
      <c r="AL18772" s="1"/>
    </row>
    <row r="18773">
      <c r="I18773" s="1"/>
      <c r="J18773" s="1"/>
      <c r="K18773" s="1"/>
      <c r="AA18773" s="1"/>
      <c r="AB18773" s="1"/>
      <c r="AC18773" s="1"/>
      <c r="AJ18773" s="1"/>
      <c r="AK18773" s="1"/>
      <c r="AL18773" s="1"/>
    </row>
    <row r="18774">
      <c r="I18774" s="1"/>
      <c r="J18774" s="1"/>
      <c r="K18774" s="1"/>
      <c r="AA18774" s="1"/>
      <c r="AB18774" s="1"/>
      <c r="AC18774" s="1"/>
      <c r="AJ18774" s="1"/>
      <c r="AK18774" s="1"/>
      <c r="AL18774" s="1"/>
    </row>
    <row r="18775">
      <c r="I18775" s="1"/>
      <c r="J18775" s="1"/>
      <c r="K18775" s="1"/>
      <c r="AA18775" s="1"/>
      <c r="AB18775" s="1"/>
      <c r="AC18775" s="1"/>
      <c r="AJ18775" s="1"/>
      <c r="AK18775" s="1"/>
      <c r="AL18775" s="1"/>
    </row>
    <row r="18776">
      <c r="I18776" s="1"/>
      <c r="J18776" s="1"/>
      <c r="K18776" s="1"/>
      <c r="AA18776" s="1"/>
      <c r="AB18776" s="1"/>
      <c r="AC18776" s="1"/>
      <c r="AJ18776" s="1"/>
      <c r="AK18776" s="1"/>
      <c r="AL18776" s="1"/>
    </row>
    <row r="18777">
      <c r="I18777" s="1"/>
      <c r="J18777" s="1"/>
      <c r="K18777" s="1"/>
      <c r="AA18777" s="1"/>
      <c r="AB18777" s="1"/>
      <c r="AC18777" s="1"/>
      <c r="AJ18777" s="1"/>
      <c r="AK18777" s="1"/>
      <c r="AL18777" s="1"/>
    </row>
    <row r="18778">
      <c r="I18778" s="1"/>
      <c r="J18778" s="1"/>
      <c r="K18778" s="1"/>
      <c r="AA18778" s="1"/>
      <c r="AB18778" s="1"/>
      <c r="AC18778" s="1"/>
      <c r="AJ18778" s="1"/>
      <c r="AK18778" s="1"/>
      <c r="AL18778" s="1"/>
    </row>
    <row r="18779">
      <c r="I18779" s="1"/>
      <c r="J18779" s="1"/>
      <c r="K18779" s="1"/>
      <c r="AA18779" s="1"/>
      <c r="AB18779" s="1"/>
      <c r="AC18779" s="1"/>
      <c r="AJ18779" s="1"/>
      <c r="AK18779" s="1"/>
      <c r="AL18779" s="1"/>
    </row>
    <row r="18780">
      <c r="I18780" s="1"/>
      <c r="J18780" s="1"/>
      <c r="K18780" s="1"/>
      <c r="AA18780" s="1"/>
      <c r="AB18780" s="1"/>
      <c r="AC18780" s="1"/>
      <c r="AJ18780" s="1"/>
      <c r="AK18780" s="1"/>
      <c r="AL18780" s="1"/>
    </row>
    <row r="18781">
      <c r="I18781" s="1"/>
      <c r="J18781" s="1"/>
      <c r="K18781" s="1"/>
      <c r="AA18781" s="1"/>
      <c r="AB18781" s="1"/>
      <c r="AC18781" s="1"/>
      <c r="AJ18781" s="1"/>
      <c r="AK18781" s="1"/>
      <c r="AL18781" s="1"/>
    </row>
    <row r="18782">
      <c r="I18782" s="1"/>
      <c r="J18782" s="1"/>
      <c r="K18782" s="1"/>
      <c r="AA18782" s="1"/>
      <c r="AB18782" s="1"/>
      <c r="AC18782" s="1"/>
      <c r="AJ18782" s="1"/>
      <c r="AK18782" s="1"/>
      <c r="AL18782" s="1"/>
    </row>
    <row r="18783">
      <c r="I18783" s="1"/>
      <c r="J18783" s="1"/>
      <c r="K18783" s="1"/>
      <c r="AA18783" s="1"/>
      <c r="AB18783" s="1"/>
      <c r="AC18783" s="1"/>
      <c r="AJ18783" s="1"/>
      <c r="AK18783" s="1"/>
      <c r="AL18783" s="1"/>
    </row>
    <row r="18784">
      <c r="I18784" s="1"/>
      <c r="J18784" s="1"/>
      <c r="K18784" s="1"/>
      <c r="AA18784" s="1"/>
      <c r="AB18784" s="1"/>
      <c r="AC18784" s="1"/>
      <c r="AJ18784" s="1"/>
      <c r="AK18784" s="1"/>
      <c r="AL18784" s="1"/>
    </row>
    <row r="18785">
      <c r="I18785" s="1"/>
      <c r="J18785" s="1"/>
      <c r="K18785" s="1"/>
      <c r="AA18785" s="1"/>
      <c r="AB18785" s="1"/>
      <c r="AC18785" s="1"/>
      <c r="AJ18785" s="1"/>
      <c r="AK18785" s="1"/>
      <c r="AL18785" s="1"/>
    </row>
    <row r="18786">
      <c r="I18786" s="1"/>
      <c r="J18786" s="1"/>
      <c r="K18786" s="1"/>
      <c r="AA18786" s="1"/>
      <c r="AB18786" s="1"/>
      <c r="AC18786" s="1"/>
      <c r="AJ18786" s="1"/>
      <c r="AK18786" s="1"/>
      <c r="AL18786" s="1"/>
    </row>
    <row r="18787">
      <c r="I18787" s="1"/>
      <c r="J18787" s="1"/>
      <c r="K18787" s="1"/>
      <c r="AA18787" s="1"/>
      <c r="AB18787" s="1"/>
      <c r="AC18787" s="1"/>
      <c r="AJ18787" s="1"/>
      <c r="AK18787" s="1"/>
      <c r="AL18787" s="1"/>
    </row>
    <row r="18788">
      <c r="I18788" s="1"/>
      <c r="J18788" s="1"/>
      <c r="K18788" s="1"/>
      <c r="AA18788" s="1"/>
      <c r="AB18788" s="1"/>
      <c r="AC18788" s="1"/>
      <c r="AJ18788" s="1"/>
      <c r="AK18788" s="1"/>
      <c r="AL18788" s="1"/>
    </row>
    <row r="18789">
      <c r="I18789" s="1"/>
      <c r="J18789" s="1"/>
      <c r="K18789" s="1"/>
      <c r="AA18789" s="1"/>
      <c r="AB18789" s="1"/>
      <c r="AC18789" s="1"/>
      <c r="AJ18789" s="1"/>
      <c r="AK18789" s="1"/>
      <c r="AL18789" s="1"/>
    </row>
    <row r="18790">
      <c r="I18790" s="1"/>
      <c r="J18790" s="1"/>
      <c r="K18790" s="1"/>
      <c r="AA18790" s="1"/>
      <c r="AB18790" s="1"/>
      <c r="AC18790" s="1"/>
      <c r="AJ18790" s="1"/>
      <c r="AK18790" s="1"/>
      <c r="AL18790" s="1"/>
    </row>
    <row r="18791">
      <c r="I18791" s="1"/>
      <c r="J18791" s="1"/>
      <c r="K18791" s="1"/>
      <c r="AA18791" s="1"/>
      <c r="AB18791" s="1"/>
      <c r="AC18791" s="1"/>
      <c r="AJ18791" s="1"/>
      <c r="AK18791" s="1"/>
      <c r="AL18791" s="1"/>
    </row>
    <row r="18792">
      <c r="I18792" s="1"/>
      <c r="J18792" s="1"/>
      <c r="K18792" s="1"/>
      <c r="AA18792" s="1"/>
      <c r="AB18792" s="1"/>
      <c r="AC18792" s="1"/>
      <c r="AJ18792" s="1"/>
      <c r="AK18792" s="1"/>
      <c r="AL18792" s="1"/>
    </row>
    <row r="18793">
      <c r="I18793" s="1"/>
      <c r="J18793" s="1"/>
      <c r="K18793" s="1"/>
      <c r="AA18793" s="1"/>
      <c r="AB18793" s="1"/>
      <c r="AC18793" s="1"/>
      <c r="AJ18793" s="1"/>
      <c r="AK18793" s="1"/>
      <c r="AL18793" s="1"/>
    </row>
    <row r="18794">
      <c r="I18794" s="1"/>
      <c r="J18794" s="1"/>
      <c r="K18794" s="1"/>
      <c r="AA18794" s="1"/>
      <c r="AB18794" s="1"/>
      <c r="AC18794" s="1"/>
      <c r="AJ18794" s="1"/>
      <c r="AK18794" s="1"/>
      <c r="AL18794" s="1"/>
    </row>
    <row r="18795">
      <c r="I18795" s="1"/>
      <c r="J18795" s="1"/>
      <c r="K18795" s="1"/>
      <c r="AA18795" s="1"/>
      <c r="AB18795" s="1"/>
      <c r="AC18795" s="1"/>
      <c r="AJ18795" s="1"/>
      <c r="AK18795" s="1"/>
      <c r="AL18795" s="1"/>
    </row>
    <row r="18796">
      <c r="I18796" s="1"/>
      <c r="J18796" s="1"/>
      <c r="K18796" s="1"/>
      <c r="AA18796" s="1"/>
      <c r="AB18796" s="1"/>
      <c r="AC18796" s="1"/>
      <c r="AJ18796" s="1"/>
      <c r="AK18796" s="1"/>
      <c r="AL18796" s="1"/>
    </row>
    <row r="18797">
      <c r="I18797" s="1"/>
      <c r="J18797" s="1"/>
      <c r="K18797" s="1"/>
      <c r="AA18797" s="1"/>
      <c r="AB18797" s="1"/>
      <c r="AC18797" s="1"/>
      <c r="AJ18797" s="1"/>
      <c r="AK18797" s="1"/>
      <c r="AL18797" s="1"/>
    </row>
    <row r="18798">
      <c r="I18798" s="1"/>
      <c r="J18798" s="1"/>
      <c r="K18798" s="1"/>
      <c r="AA18798" s="1"/>
      <c r="AB18798" s="1"/>
      <c r="AC18798" s="1"/>
      <c r="AJ18798" s="1"/>
      <c r="AK18798" s="1"/>
      <c r="AL18798" s="1"/>
    </row>
    <row r="18799">
      <c r="I18799" s="1"/>
      <c r="J18799" s="1"/>
      <c r="K18799" s="1"/>
      <c r="AA18799" s="1"/>
      <c r="AB18799" s="1"/>
      <c r="AC18799" s="1"/>
      <c r="AJ18799" s="1"/>
      <c r="AK18799" s="1"/>
      <c r="AL18799" s="1"/>
    </row>
    <row r="18800">
      <c r="I18800" s="1"/>
      <c r="J18800" s="1"/>
      <c r="K18800" s="1"/>
      <c r="AA18800" s="1"/>
      <c r="AB18800" s="1"/>
      <c r="AC18800" s="1"/>
      <c r="AJ18800" s="1"/>
      <c r="AK18800" s="1"/>
      <c r="AL18800" s="1"/>
    </row>
    <row r="18801">
      <c r="I18801" s="1"/>
      <c r="J18801" s="1"/>
      <c r="K18801" s="1"/>
      <c r="AA18801" s="1"/>
      <c r="AB18801" s="1"/>
      <c r="AC18801" s="1"/>
      <c r="AJ18801" s="1"/>
      <c r="AK18801" s="1"/>
      <c r="AL18801" s="1"/>
    </row>
    <row r="18802">
      <c r="I18802" s="1"/>
      <c r="J18802" s="1"/>
      <c r="K18802" s="1"/>
      <c r="AA18802" s="1"/>
      <c r="AB18802" s="1"/>
      <c r="AC18802" s="1"/>
      <c r="AJ18802" s="1"/>
      <c r="AK18802" s="1"/>
      <c r="AL18802" s="1"/>
    </row>
    <row r="18803">
      <c r="I18803" s="1"/>
      <c r="J18803" s="1"/>
      <c r="K18803" s="1"/>
      <c r="AA18803" s="1"/>
      <c r="AB18803" s="1"/>
      <c r="AC18803" s="1"/>
      <c r="AJ18803" s="1"/>
      <c r="AK18803" s="1"/>
      <c r="AL18803" s="1"/>
    </row>
    <row r="18804">
      <c r="I18804" s="1"/>
      <c r="J18804" s="1"/>
      <c r="K18804" s="1"/>
      <c r="AA18804" s="1"/>
      <c r="AB18804" s="1"/>
      <c r="AC18804" s="1"/>
      <c r="AJ18804" s="1"/>
      <c r="AK18804" s="1"/>
      <c r="AL18804" s="1"/>
    </row>
    <row r="18805">
      <c r="I18805" s="1"/>
      <c r="J18805" s="1"/>
      <c r="K18805" s="1"/>
      <c r="AA18805" s="1"/>
      <c r="AB18805" s="1"/>
      <c r="AC18805" s="1"/>
      <c r="AJ18805" s="1"/>
      <c r="AK18805" s="1"/>
      <c r="AL18805" s="1"/>
    </row>
    <row r="18806">
      <c r="I18806" s="1"/>
      <c r="J18806" s="1"/>
      <c r="K18806" s="1"/>
      <c r="AA18806" s="1"/>
      <c r="AB18806" s="1"/>
      <c r="AC18806" s="1"/>
      <c r="AJ18806" s="1"/>
      <c r="AK18806" s="1"/>
      <c r="AL18806" s="1"/>
    </row>
    <row r="18807">
      <c r="I18807" s="1"/>
      <c r="J18807" s="1"/>
      <c r="K18807" s="1"/>
      <c r="AA18807" s="1"/>
      <c r="AB18807" s="1"/>
      <c r="AC18807" s="1"/>
      <c r="AJ18807" s="1"/>
      <c r="AK18807" s="1"/>
      <c r="AL18807" s="1"/>
    </row>
    <row r="18808">
      <c r="I18808" s="1"/>
      <c r="J18808" s="1"/>
      <c r="K18808" s="1"/>
      <c r="AA18808" s="1"/>
      <c r="AB18808" s="1"/>
      <c r="AC18808" s="1"/>
      <c r="AJ18808" s="1"/>
      <c r="AK18808" s="1"/>
      <c r="AL18808" s="1"/>
    </row>
    <row r="18809">
      <c r="I18809" s="1"/>
      <c r="J18809" s="1"/>
      <c r="K18809" s="1"/>
      <c r="AA18809" s="1"/>
      <c r="AB18809" s="1"/>
      <c r="AC18809" s="1"/>
      <c r="AJ18809" s="1"/>
      <c r="AK18809" s="1"/>
      <c r="AL18809" s="1"/>
    </row>
    <row r="18810">
      <c r="I18810" s="1"/>
      <c r="J18810" s="1"/>
      <c r="K18810" s="1"/>
      <c r="AA18810" s="1"/>
      <c r="AB18810" s="1"/>
      <c r="AC18810" s="1"/>
      <c r="AJ18810" s="1"/>
      <c r="AK18810" s="1"/>
      <c r="AL18810" s="1"/>
    </row>
    <row r="18811">
      <c r="I18811" s="1"/>
      <c r="J18811" s="1"/>
      <c r="K18811" s="1"/>
      <c r="AA18811" s="1"/>
      <c r="AB18811" s="1"/>
      <c r="AC18811" s="1"/>
      <c r="AJ18811" s="1"/>
      <c r="AK18811" s="1"/>
      <c r="AL18811" s="1"/>
    </row>
    <row r="18812">
      <c r="I18812" s="1"/>
      <c r="J18812" s="1"/>
      <c r="K18812" s="1"/>
      <c r="AA18812" s="1"/>
      <c r="AB18812" s="1"/>
      <c r="AC18812" s="1"/>
      <c r="AJ18812" s="1"/>
      <c r="AK18812" s="1"/>
      <c r="AL18812" s="1"/>
    </row>
    <row r="18813">
      <c r="I18813" s="1"/>
      <c r="J18813" s="1"/>
      <c r="K18813" s="1"/>
      <c r="AA18813" s="1"/>
      <c r="AB18813" s="1"/>
      <c r="AC18813" s="1"/>
      <c r="AJ18813" s="1"/>
      <c r="AK18813" s="1"/>
      <c r="AL18813" s="1"/>
    </row>
    <row r="18814">
      <c r="I18814" s="1"/>
      <c r="J18814" s="1"/>
      <c r="K18814" s="1"/>
      <c r="AA18814" s="1"/>
      <c r="AB18814" s="1"/>
      <c r="AC18814" s="1"/>
      <c r="AJ18814" s="1"/>
      <c r="AK18814" s="1"/>
      <c r="AL18814" s="1"/>
    </row>
    <row r="18815">
      <c r="I18815" s="1"/>
      <c r="J18815" s="1"/>
      <c r="K18815" s="1"/>
      <c r="AA18815" s="1"/>
      <c r="AB18815" s="1"/>
      <c r="AC18815" s="1"/>
      <c r="AJ18815" s="1"/>
      <c r="AK18815" s="1"/>
      <c r="AL18815" s="1"/>
    </row>
    <row r="18816">
      <c r="I18816" s="1"/>
      <c r="J18816" s="1"/>
      <c r="K18816" s="1"/>
      <c r="AA18816" s="1"/>
      <c r="AB18816" s="1"/>
      <c r="AC18816" s="1"/>
      <c r="AJ18816" s="1"/>
      <c r="AK18816" s="1"/>
      <c r="AL18816" s="1"/>
    </row>
    <row r="18817">
      <c r="I18817" s="1"/>
      <c r="J18817" s="1"/>
      <c r="K18817" s="1"/>
      <c r="AA18817" s="1"/>
      <c r="AB18817" s="1"/>
      <c r="AC18817" s="1"/>
      <c r="AJ18817" s="1"/>
      <c r="AK18817" s="1"/>
      <c r="AL18817" s="1"/>
    </row>
    <row r="18818">
      <c r="I18818" s="1"/>
      <c r="J18818" s="1"/>
      <c r="K18818" s="1"/>
      <c r="AA18818" s="1"/>
      <c r="AB18818" s="1"/>
      <c r="AC18818" s="1"/>
      <c r="AJ18818" s="1"/>
      <c r="AK18818" s="1"/>
      <c r="AL18818" s="1"/>
    </row>
    <row r="18819">
      <c r="I18819" s="1"/>
      <c r="J18819" s="1"/>
      <c r="K18819" s="1"/>
      <c r="AA18819" s="1"/>
      <c r="AB18819" s="1"/>
      <c r="AC18819" s="1"/>
      <c r="AJ18819" s="1"/>
      <c r="AK18819" s="1"/>
      <c r="AL18819" s="1"/>
    </row>
    <row r="18820">
      <c r="I18820" s="1"/>
      <c r="J18820" s="1"/>
      <c r="K18820" s="1"/>
      <c r="AA18820" s="1"/>
      <c r="AB18820" s="1"/>
      <c r="AC18820" s="1"/>
      <c r="AJ18820" s="1"/>
      <c r="AK18820" s="1"/>
      <c r="AL18820" s="1"/>
    </row>
    <row r="18821">
      <c r="I18821" s="1"/>
      <c r="J18821" s="1"/>
      <c r="K18821" s="1"/>
      <c r="AA18821" s="1"/>
      <c r="AB18821" s="1"/>
      <c r="AC18821" s="1"/>
      <c r="AJ18821" s="1"/>
      <c r="AK18821" s="1"/>
      <c r="AL18821" s="1"/>
    </row>
    <row r="18822">
      <c r="I18822" s="1"/>
      <c r="J18822" s="1"/>
      <c r="K18822" s="1"/>
      <c r="AA18822" s="1"/>
      <c r="AB18822" s="1"/>
      <c r="AC18822" s="1"/>
      <c r="AJ18822" s="1"/>
      <c r="AK18822" s="1"/>
      <c r="AL18822" s="1"/>
    </row>
    <row r="18823">
      <c r="I18823" s="1"/>
      <c r="J18823" s="1"/>
      <c r="K18823" s="1"/>
      <c r="AA18823" s="1"/>
      <c r="AB18823" s="1"/>
      <c r="AC18823" s="1"/>
      <c r="AJ18823" s="1"/>
      <c r="AK18823" s="1"/>
      <c r="AL18823" s="1"/>
    </row>
    <row r="18824">
      <c r="I18824" s="1"/>
      <c r="J18824" s="1"/>
      <c r="K18824" s="1"/>
      <c r="AA18824" s="1"/>
      <c r="AB18824" s="1"/>
      <c r="AC18824" s="1"/>
      <c r="AJ18824" s="1"/>
      <c r="AK18824" s="1"/>
      <c r="AL18824" s="1"/>
    </row>
    <row r="18825">
      <c r="I18825" s="1"/>
      <c r="J18825" s="1"/>
      <c r="K18825" s="1"/>
      <c r="AA18825" s="1"/>
      <c r="AB18825" s="1"/>
      <c r="AC18825" s="1"/>
      <c r="AJ18825" s="1"/>
      <c r="AK18825" s="1"/>
      <c r="AL18825" s="1"/>
    </row>
    <row r="18826">
      <c r="I18826" s="1"/>
      <c r="J18826" s="1"/>
      <c r="K18826" s="1"/>
      <c r="AA18826" s="1"/>
      <c r="AB18826" s="1"/>
      <c r="AC18826" s="1"/>
      <c r="AJ18826" s="1"/>
      <c r="AK18826" s="1"/>
      <c r="AL18826" s="1"/>
    </row>
    <row r="18827">
      <c r="I18827" s="1"/>
      <c r="J18827" s="1"/>
      <c r="K18827" s="1"/>
      <c r="AA18827" s="1"/>
      <c r="AB18827" s="1"/>
      <c r="AC18827" s="1"/>
      <c r="AJ18827" s="1"/>
      <c r="AK18827" s="1"/>
      <c r="AL18827" s="1"/>
    </row>
    <row r="18828">
      <c r="I18828" s="1"/>
      <c r="J18828" s="1"/>
      <c r="K18828" s="1"/>
      <c r="AA18828" s="1"/>
      <c r="AB18828" s="1"/>
      <c r="AC18828" s="1"/>
      <c r="AJ18828" s="1"/>
      <c r="AK18828" s="1"/>
      <c r="AL18828" s="1"/>
    </row>
    <row r="18829">
      <c r="I18829" s="1"/>
      <c r="J18829" s="1"/>
      <c r="K18829" s="1"/>
      <c r="AA18829" s="1"/>
      <c r="AB18829" s="1"/>
      <c r="AC18829" s="1"/>
      <c r="AJ18829" s="1"/>
      <c r="AK18829" s="1"/>
      <c r="AL18829" s="1"/>
    </row>
    <row r="18830">
      <c r="I18830" s="1"/>
      <c r="J18830" s="1"/>
      <c r="K18830" s="1"/>
      <c r="AA18830" s="1"/>
      <c r="AB18830" s="1"/>
      <c r="AC18830" s="1"/>
      <c r="AJ18830" s="1"/>
      <c r="AK18830" s="1"/>
      <c r="AL18830" s="1"/>
    </row>
    <row r="18831">
      <c r="I18831" s="1"/>
      <c r="J18831" s="1"/>
      <c r="K18831" s="1"/>
      <c r="AA18831" s="1"/>
      <c r="AB18831" s="1"/>
      <c r="AC18831" s="1"/>
      <c r="AJ18831" s="1"/>
      <c r="AK18831" s="1"/>
      <c r="AL18831" s="1"/>
    </row>
    <row r="18832">
      <c r="I18832" s="1"/>
      <c r="J18832" s="1"/>
      <c r="K18832" s="1"/>
      <c r="AA18832" s="1"/>
      <c r="AB18832" s="1"/>
      <c r="AC18832" s="1"/>
      <c r="AJ18832" s="1"/>
      <c r="AK18832" s="1"/>
      <c r="AL18832" s="1"/>
    </row>
    <row r="18833">
      <c r="I18833" s="1"/>
      <c r="J18833" s="1"/>
      <c r="K18833" s="1"/>
      <c r="AA18833" s="1"/>
      <c r="AB18833" s="1"/>
      <c r="AC18833" s="1"/>
      <c r="AJ18833" s="1"/>
      <c r="AK18833" s="1"/>
      <c r="AL18833" s="1"/>
    </row>
    <row r="18834">
      <c r="I18834" s="1"/>
      <c r="J18834" s="1"/>
      <c r="K18834" s="1"/>
      <c r="AA18834" s="1"/>
      <c r="AB18834" s="1"/>
      <c r="AC18834" s="1"/>
      <c r="AJ18834" s="1"/>
      <c r="AK18834" s="1"/>
      <c r="AL18834" s="1"/>
    </row>
    <row r="18835">
      <c r="I18835" s="1"/>
      <c r="J18835" s="1"/>
      <c r="K18835" s="1"/>
      <c r="AA18835" s="1"/>
      <c r="AB18835" s="1"/>
      <c r="AC18835" s="1"/>
      <c r="AJ18835" s="1"/>
      <c r="AK18835" s="1"/>
      <c r="AL18835" s="1"/>
    </row>
    <row r="18836">
      <c r="I18836" s="1"/>
      <c r="J18836" s="1"/>
      <c r="K18836" s="1"/>
      <c r="AA18836" s="1"/>
      <c r="AB18836" s="1"/>
      <c r="AC18836" s="1"/>
      <c r="AJ18836" s="1"/>
      <c r="AK18836" s="1"/>
      <c r="AL18836" s="1"/>
    </row>
    <row r="18837">
      <c r="I18837" s="1"/>
      <c r="J18837" s="1"/>
      <c r="K18837" s="1"/>
      <c r="AA18837" s="1"/>
      <c r="AB18837" s="1"/>
      <c r="AC18837" s="1"/>
      <c r="AJ18837" s="1"/>
      <c r="AK18837" s="1"/>
      <c r="AL18837" s="1"/>
    </row>
    <row r="18838">
      <c r="I18838" s="1"/>
      <c r="J18838" s="1"/>
      <c r="K18838" s="1"/>
      <c r="AA18838" s="1"/>
      <c r="AB18838" s="1"/>
      <c r="AC18838" s="1"/>
      <c r="AJ18838" s="1"/>
      <c r="AK18838" s="1"/>
      <c r="AL18838" s="1"/>
    </row>
    <row r="18839">
      <c r="I18839" s="1"/>
      <c r="J18839" s="1"/>
      <c r="K18839" s="1"/>
      <c r="AA18839" s="1"/>
      <c r="AB18839" s="1"/>
      <c r="AC18839" s="1"/>
      <c r="AJ18839" s="1"/>
      <c r="AK18839" s="1"/>
      <c r="AL18839" s="1"/>
    </row>
    <row r="18840">
      <c r="I18840" s="1"/>
      <c r="J18840" s="1"/>
      <c r="K18840" s="1"/>
      <c r="AA18840" s="1"/>
      <c r="AB18840" s="1"/>
      <c r="AC18840" s="1"/>
      <c r="AJ18840" s="1"/>
      <c r="AK18840" s="1"/>
      <c r="AL18840" s="1"/>
    </row>
    <row r="18841">
      <c r="I18841" s="1"/>
      <c r="J18841" s="1"/>
      <c r="K18841" s="1"/>
      <c r="AA18841" s="1"/>
      <c r="AB18841" s="1"/>
      <c r="AC18841" s="1"/>
      <c r="AJ18841" s="1"/>
      <c r="AK18841" s="1"/>
      <c r="AL18841" s="1"/>
    </row>
    <row r="18842">
      <c r="I18842" s="1"/>
      <c r="J18842" s="1"/>
      <c r="K18842" s="1"/>
      <c r="AA18842" s="1"/>
      <c r="AB18842" s="1"/>
      <c r="AC18842" s="1"/>
      <c r="AJ18842" s="1"/>
      <c r="AK18842" s="1"/>
      <c r="AL18842" s="1"/>
    </row>
    <row r="18843">
      <c r="I18843" s="1"/>
      <c r="J18843" s="1"/>
      <c r="K18843" s="1"/>
      <c r="AA18843" s="1"/>
      <c r="AB18843" s="1"/>
      <c r="AC18843" s="1"/>
      <c r="AJ18843" s="1"/>
      <c r="AK18843" s="1"/>
      <c r="AL18843" s="1"/>
    </row>
    <row r="18844">
      <c r="I18844" s="1"/>
      <c r="J18844" s="1"/>
      <c r="K18844" s="1"/>
      <c r="AA18844" s="1"/>
      <c r="AB18844" s="1"/>
      <c r="AC18844" s="1"/>
      <c r="AJ18844" s="1"/>
      <c r="AK18844" s="1"/>
      <c r="AL18844" s="1"/>
    </row>
    <row r="18845">
      <c r="I18845" s="1"/>
      <c r="J18845" s="1"/>
      <c r="K18845" s="1"/>
      <c r="AA18845" s="1"/>
      <c r="AB18845" s="1"/>
      <c r="AC18845" s="1"/>
      <c r="AJ18845" s="1"/>
      <c r="AK18845" s="1"/>
      <c r="AL18845" s="1"/>
    </row>
    <row r="18846">
      <c r="I18846" s="1"/>
      <c r="J18846" s="1"/>
      <c r="K18846" s="1"/>
      <c r="AA18846" s="1"/>
      <c r="AB18846" s="1"/>
      <c r="AC18846" s="1"/>
      <c r="AJ18846" s="1"/>
      <c r="AK18846" s="1"/>
      <c r="AL18846" s="1"/>
    </row>
    <row r="18847">
      <c r="I18847" s="1"/>
      <c r="J18847" s="1"/>
      <c r="K18847" s="1"/>
      <c r="AA18847" s="1"/>
      <c r="AB18847" s="1"/>
      <c r="AC18847" s="1"/>
      <c r="AJ18847" s="1"/>
      <c r="AK18847" s="1"/>
      <c r="AL18847" s="1"/>
    </row>
    <row r="18848">
      <c r="I18848" s="1"/>
      <c r="J18848" s="1"/>
      <c r="K18848" s="1"/>
      <c r="AA18848" s="1"/>
      <c r="AB18848" s="1"/>
      <c r="AC18848" s="1"/>
      <c r="AJ18848" s="1"/>
      <c r="AK18848" s="1"/>
      <c r="AL18848" s="1"/>
    </row>
    <row r="18849">
      <c r="I18849" s="1"/>
      <c r="J18849" s="1"/>
      <c r="K18849" s="1"/>
      <c r="AA18849" s="1"/>
      <c r="AB18849" s="1"/>
      <c r="AC18849" s="1"/>
      <c r="AJ18849" s="1"/>
      <c r="AK18849" s="1"/>
      <c r="AL18849" s="1"/>
    </row>
    <row r="18850">
      <c r="I18850" s="1"/>
      <c r="J18850" s="1"/>
      <c r="K18850" s="1"/>
      <c r="AA18850" s="1"/>
      <c r="AB18850" s="1"/>
      <c r="AC18850" s="1"/>
      <c r="AJ18850" s="1"/>
      <c r="AK18850" s="1"/>
      <c r="AL18850" s="1"/>
    </row>
    <row r="18851">
      <c r="I18851" s="1"/>
      <c r="J18851" s="1"/>
      <c r="K18851" s="1"/>
      <c r="AA18851" s="1"/>
      <c r="AB18851" s="1"/>
      <c r="AC18851" s="1"/>
      <c r="AJ18851" s="1"/>
      <c r="AK18851" s="1"/>
      <c r="AL18851" s="1"/>
    </row>
    <row r="18852">
      <c r="I18852" s="1"/>
      <c r="J18852" s="1"/>
      <c r="K18852" s="1"/>
      <c r="AA18852" s="1"/>
      <c r="AB18852" s="1"/>
      <c r="AC18852" s="1"/>
      <c r="AJ18852" s="1"/>
      <c r="AK18852" s="1"/>
      <c r="AL18852" s="1"/>
    </row>
    <row r="18853">
      <c r="I18853" s="1"/>
      <c r="J18853" s="1"/>
      <c r="K18853" s="1"/>
      <c r="AA18853" s="1"/>
      <c r="AB18853" s="1"/>
      <c r="AC18853" s="1"/>
      <c r="AJ18853" s="1"/>
      <c r="AK18853" s="1"/>
      <c r="AL18853" s="1"/>
    </row>
    <row r="18854">
      <c r="I18854" s="1"/>
      <c r="J18854" s="1"/>
      <c r="K18854" s="1"/>
      <c r="AA18854" s="1"/>
      <c r="AB18854" s="1"/>
      <c r="AC18854" s="1"/>
      <c r="AJ18854" s="1"/>
      <c r="AK18854" s="1"/>
      <c r="AL18854" s="1"/>
    </row>
    <row r="18855">
      <c r="I18855" s="1"/>
      <c r="J18855" s="1"/>
      <c r="K18855" s="1"/>
      <c r="AA18855" s="1"/>
      <c r="AB18855" s="1"/>
      <c r="AC18855" s="1"/>
      <c r="AJ18855" s="1"/>
      <c r="AK18855" s="1"/>
      <c r="AL18855" s="1"/>
    </row>
    <row r="18856">
      <c r="I18856" s="1"/>
      <c r="J18856" s="1"/>
      <c r="K18856" s="1"/>
      <c r="AA18856" s="1"/>
      <c r="AB18856" s="1"/>
      <c r="AC18856" s="1"/>
      <c r="AJ18856" s="1"/>
      <c r="AK18856" s="1"/>
      <c r="AL18856" s="1"/>
    </row>
    <row r="18857">
      <c r="I18857" s="1"/>
      <c r="J18857" s="1"/>
      <c r="K18857" s="1"/>
      <c r="AA18857" s="1"/>
      <c r="AB18857" s="1"/>
      <c r="AC18857" s="1"/>
      <c r="AJ18857" s="1"/>
      <c r="AK18857" s="1"/>
      <c r="AL18857" s="1"/>
    </row>
    <row r="18858">
      <c r="I18858" s="1"/>
      <c r="J18858" s="1"/>
      <c r="K18858" s="1"/>
      <c r="AA18858" s="1"/>
      <c r="AB18858" s="1"/>
      <c r="AC18858" s="1"/>
      <c r="AJ18858" s="1"/>
      <c r="AK18858" s="1"/>
      <c r="AL18858" s="1"/>
    </row>
    <row r="18859">
      <c r="I18859" s="1"/>
      <c r="J18859" s="1"/>
      <c r="K18859" s="1"/>
      <c r="AA18859" s="1"/>
      <c r="AB18859" s="1"/>
      <c r="AC18859" s="1"/>
      <c r="AJ18859" s="1"/>
      <c r="AK18859" s="1"/>
      <c r="AL18859" s="1"/>
    </row>
    <row r="18860">
      <c r="I18860" s="1"/>
      <c r="J18860" s="1"/>
      <c r="K18860" s="1"/>
      <c r="AA18860" s="1"/>
      <c r="AB18860" s="1"/>
      <c r="AC18860" s="1"/>
      <c r="AJ18860" s="1"/>
      <c r="AK18860" s="1"/>
      <c r="AL18860" s="1"/>
    </row>
    <row r="18861">
      <c r="I18861" s="1"/>
      <c r="J18861" s="1"/>
      <c r="K18861" s="1"/>
      <c r="AA18861" s="1"/>
      <c r="AB18861" s="1"/>
      <c r="AC18861" s="1"/>
      <c r="AJ18861" s="1"/>
      <c r="AK18861" s="1"/>
      <c r="AL18861" s="1"/>
    </row>
    <row r="18862">
      <c r="I18862" s="1"/>
      <c r="J18862" s="1"/>
      <c r="K18862" s="1"/>
      <c r="AA18862" s="1"/>
      <c r="AB18862" s="1"/>
      <c r="AC18862" s="1"/>
      <c r="AJ18862" s="1"/>
      <c r="AK18862" s="1"/>
      <c r="AL18862" s="1"/>
    </row>
    <row r="18863">
      <c r="I18863" s="1"/>
      <c r="J18863" s="1"/>
      <c r="K18863" s="1"/>
      <c r="AA18863" s="1"/>
      <c r="AB18863" s="1"/>
      <c r="AC18863" s="1"/>
      <c r="AJ18863" s="1"/>
      <c r="AK18863" s="1"/>
      <c r="AL18863" s="1"/>
    </row>
    <row r="18864">
      <c r="I18864" s="1"/>
      <c r="J18864" s="1"/>
      <c r="K18864" s="1"/>
      <c r="AA18864" s="1"/>
      <c r="AB18864" s="1"/>
      <c r="AC18864" s="1"/>
      <c r="AJ18864" s="1"/>
      <c r="AK18864" s="1"/>
      <c r="AL18864" s="1"/>
    </row>
    <row r="18865">
      <c r="I18865" s="1"/>
      <c r="J18865" s="1"/>
      <c r="K18865" s="1"/>
      <c r="AA18865" s="1"/>
      <c r="AB18865" s="1"/>
      <c r="AC18865" s="1"/>
      <c r="AJ18865" s="1"/>
      <c r="AK18865" s="1"/>
      <c r="AL18865" s="1"/>
    </row>
    <row r="18866">
      <c r="I18866" s="1"/>
      <c r="J18866" s="1"/>
      <c r="K18866" s="1"/>
      <c r="AA18866" s="1"/>
      <c r="AB18866" s="1"/>
      <c r="AC18866" s="1"/>
      <c r="AJ18866" s="1"/>
      <c r="AK18866" s="1"/>
      <c r="AL18866" s="1"/>
    </row>
    <row r="18867">
      <c r="I18867" s="1"/>
      <c r="J18867" s="1"/>
      <c r="K18867" s="1"/>
      <c r="AA18867" s="1"/>
      <c r="AB18867" s="1"/>
      <c r="AC18867" s="1"/>
      <c r="AJ18867" s="1"/>
      <c r="AK18867" s="1"/>
      <c r="AL18867" s="1"/>
    </row>
    <row r="18868">
      <c r="I18868" s="1"/>
      <c r="J18868" s="1"/>
      <c r="K18868" s="1"/>
      <c r="AA18868" s="1"/>
      <c r="AB18868" s="1"/>
      <c r="AC18868" s="1"/>
      <c r="AJ18868" s="1"/>
      <c r="AK18868" s="1"/>
      <c r="AL18868" s="1"/>
    </row>
    <row r="18869">
      <c r="I18869" s="1"/>
      <c r="J18869" s="1"/>
      <c r="K18869" s="1"/>
      <c r="AA18869" s="1"/>
      <c r="AB18869" s="1"/>
      <c r="AC18869" s="1"/>
      <c r="AJ18869" s="1"/>
      <c r="AK18869" s="1"/>
      <c r="AL18869" s="1"/>
    </row>
    <row r="18870">
      <c r="I18870" s="1"/>
      <c r="J18870" s="1"/>
      <c r="K18870" s="1"/>
      <c r="AA18870" s="1"/>
      <c r="AB18870" s="1"/>
      <c r="AC18870" s="1"/>
      <c r="AJ18870" s="1"/>
      <c r="AK18870" s="1"/>
      <c r="AL18870" s="1"/>
    </row>
    <row r="18871">
      <c r="I18871" s="1"/>
      <c r="J18871" s="1"/>
      <c r="K18871" s="1"/>
      <c r="AA18871" s="1"/>
      <c r="AB18871" s="1"/>
      <c r="AC18871" s="1"/>
      <c r="AJ18871" s="1"/>
      <c r="AK18871" s="1"/>
      <c r="AL18871" s="1"/>
    </row>
    <row r="18872">
      <c r="I18872" s="1"/>
      <c r="J18872" s="1"/>
      <c r="K18872" s="1"/>
      <c r="AA18872" s="1"/>
      <c r="AB18872" s="1"/>
      <c r="AC18872" s="1"/>
      <c r="AJ18872" s="1"/>
      <c r="AK18872" s="1"/>
      <c r="AL18872" s="1"/>
    </row>
    <row r="18873">
      <c r="I18873" s="1"/>
      <c r="J18873" s="1"/>
      <c r="K18873" s="1"/>
      <c r="AA18873" s="1"/>
      <c r="AB18873" s="1"/>
      <c r="AC18873" s="1"/>
      <c r="AJ18873" s="1"/>
      <c r="AK18873" s="1"/>
      <c r="AL18873" s="1"/>
    </row>
    <row r="18874">
      <c r="I18874" s="1"/>
      <c r="J18874" s="1"/>
      <c r="K18874" s="1"/>
      <c r="AA18874" s="1"/>
      <c r="AB18874" s="1"/>
      <c r="AC18874" s="1"/>
      <c r="AJ18874" s="1"/>
      <c r="AK18874" s="1"/>
      <c r="AL18874" s="1"/>
    </row>
    <row r="18875">
      <c r="I18875" s="1"/>
      <c r="J18875" s="1"/>
      <c r="K18875" s="1"/>
      <c r="AA18875" s="1"/>
      <c r="AB18875" s="1"/>
      <c r="AC18875" s="1"/>
      <c r="AJ18875" s="1"/>
      <c r="AK18875" s="1"/>
      <c r="AL18875" s="1"/>
    </row>
    <row r="18876">
      <c r="I18876" s="1"/>
      <c r="J18876" s="1"/>
      <c r="K18876" s="1"/>
      <c r="AA18876" s="1"/>
      <c r="AB18876" s="1"/>
      <c r="AC18876" s="1"/>
      <c r="AJ18876" s="1"/>
      <c r="AK18876" s="1"/>
      <c r="AL18876" s="1"/>
    </row>
    <row r="18877">
      <c r="I18877" s="1"/>
      <c r="J18877" s="1"/>
      <c r="K18877" s="1"/>
      <c r="AA18877" s="1"/>
      <c r="AB18877" s="1"/>
      <c r="AC18877" s="1"/>
      <c r="AJ18877" s="1"/>
      <c r="AK18877" s="1"/>
      <c r="AL18877" s="1"/>
    </row>
    <row r="18878">
      <c r="I18878" s="1"/>
      <c r="J18878" s="1"/>
      <c r="K18878" s="1"/>
      <c r="AA18878" s="1"/>
      <c r="AB18878" s="1"/>
      <c r="AC18878" s="1"/>
      <c r="AJ18878" s="1"/>
      <c r="AK18878" s="1"/>
      <c r="AL18878" s="1"/>
    </row>
    <row r="18879">
      <c r="I18879" s="1"/>
      <c r="J18879" s="1"/>
      <c r="K18879" s="1"/>
      <c r="AA18879" s="1"/>
      <c r="AB18879" s="1"/>
      <c r="AC18879" s="1"/>
      <c r="AJ18879" s="1"/>
      <c r="AK18879" s="1"/>
      <c r="AL18879" s="1"/>
    </row>
    <row r="18880">
      <c r="I18880" s="1"/>
      <c r="J18880" s="1"/>
      <c r="K18880" s="1"/>
      <c r="AA18880" s="1"/>
      <c r="AB18880" s="1"/>
      <c r="AC18880" s="1"/>
      <c r="AJ18880" s="1"/>
      <c r="AK18880" s="1"/>
      <c r="AL18880" s="1"/>
    </row>
    <row r="18881">
      <c r="I18881" s="1"/>
      <c r="J18881" s="1"/>
      <c r="K18881" s="1"/>
      <c r="AA18881" s="1"/>
      <c r="AB18881" s="1"/>
      <c r="AC18881" s="1"/>
      <c r="AJ18881" s="1"/>
      <c r="AK18881" s="1"/>
      <c r="AL18881" s="1"/>
    </row>
    <row r="18882">
      <c r="I18882" s="1"/>
      <c r="J18882" s="1"/>
      <c r="K18882" s="1"/>
      <c r="AA18882" s="1"/>
      <c r="AB18882" s="1"/>
      <c r="AC18882" s="1"/>
      <c r="AJ18882" s="1"/>
      <c r="AK18882" s="1"/>
      <c r="AL18882" s="1"/>
    </row>
    <row r="18883">
      <c r="I18883" s="1"/>
      <c r="J18883" s="1"/>
      <c r="K18883" s="1"/>
      <c r="AA18883" s="1"/>
      <c r="AB18883" s="1"/>
      <c r="AC18883" s="1"/>
      <c r="AJ18883" s="1"/>
      <c r="AK18883" s="1"/>
      <c r="AL18883" s="1"/>
    </row>
    <row r="18884">
      <c r="I18884" s="1"/>
      <c r="J18884" s="1"/>
      <c r="K18884" s="1"/>
      <c r="AA18884" s="1"/>
      <c r="AB18884" s="1"/>
      <c r="AC18884" s="1"/>
      <c r="AJ18884" s="1"/>
      <c r="AK18884" s="1"/>
      <c r="AL18884" s="1"/>
    </row>
    <row r="18885">
      <c r="I18885" s="1"/>
      <c r="J18885" s="1"/>
      <c r="K18885" s="1"/>
      <c r="AA18885" s="1"/>
      <c r="AB18885" s="1"/>
      <c r="AC18885" s="1"/>
      <c r="AJ18885" s="1"/>
      <c r="AK18885" s="1"/>
      <c r="AL18885" s="1"/>
    </row>
    <row r="18886">
      <c r="I18886" s="1"/>
      <c r="J18886" s="1"/>
      <c r="K18886" s="1"/>
      <c r="AA18886" s="1"/>
      <c r="AB18886" s="1"/>
      <c r="AC18886" s="1"/>
      <c r="AJ18886" s="1"/>
      <c r="AK18886" s="1"/>
      <c r="AL18886" s="1"/>
    </row>
    <row r="18887">
      <c r="I18887" s="1"/>
      <c r="J18887" s="1"/>
      <c r="K18887" s="1"/>
      <c r="AA18887" s="1"/>
      <c r="AB18887" s="1"/>
      <c r="AC18887" s="1"/>
      <c r="AJ18887" s="1"/>
      <c r="AK18887" s="1"/>
      <c r="AL18887" s="1"/>
    </row>
    <row r="18888">
      <c r="I18888" s="1"/>
      <c r="J18888" s="1"/>
      <c r="K18888" s="1"/>
      <c r="AA18888" s="1"/>
      <c r="AB18888" s="1"/>
      <c r="AC18888" s="1"/>
      <c r="AJ18888" s="1"/>
      <c r="AK18888" s="1"/>
      <c r="AL18888" s="1"/>
    </row>
    <row r="18889">
      <c r="I18889" s="1"/>
      <c r="J18889" s="1"/>
      <c r="K18889" s="1"/>
      <c r="AA18889" s="1"/>
      <c r="AB18889" s="1"/>
      <c r="AC18889" s="1"/>
      <c r="AJ18889" s="1"/>
      <c r="AK18889" s="1"/>
      <c r="AL18889" s="1"/>
    </row>
    <row r="18890">
      <c r="I18890" s="1"/>
      <c r="J18890" s="1"/>
      <c r="K18890" s="1"/>
      <c r="AA18890" s="1"/>
      <c r="AB18890" s="1"/>
      <c r="AC18890" s="1"/>
      <c r="AJ18890" s="1"/>
      <c r="AK18890" s="1"/>
      <c r="AL18890" s="1"/>
    </row>
    <row r="18891">
      <c r="I18891" s="1"/>
      <c r="J18891" s="1"/>
      <c r="K18891" s="1"/>
      <c r="AA18891" s="1"/>
      <c r="AB18891" s="1"/>
      <c r="AC18891" s="1"/>
      <c r="AJ18891" s="1"/>
      <c r="AK18891" s="1"/>
      <c r="AL18891" s="1"/>
    </row>
    <row r="18892">
      <c r="I18892" s="1"/>
      <c r="J18892" s="1"/>
      <c r="K18892" s="1"/>
      <c r="AA18892" s="1"/>
      <c r="AB18892" s="1"/>
      <c r="AC18892" s="1"/>
      <c r="AJ18892" s="1"/>
      <c r="AK18892" s="1"/>
      <c r="AL18892" s="1"/>
    </row>
    <row r="18893">
      <c r="I18893" s="1"/>
      <c r="J18893" s="1"/>
      <c r="K18893" s="1"/>
      <c r="AA18893" s="1"/>
      <c r="AB18893" s="1"/>
      <c r="AC18893" s="1"/>
      <c r="AJ18893" s="1"/>
      <c r="AK18893" s="1"/>
      <c r="AL18893" s="1"/>
    </row>
    <row r="18894">
      <c r="I18894" s="1"/>
      <c r="J18894" s="1"/>
      <c r="K18894" s="1"/>
      <c r="AA18894" s="1"/>
      <c r="AB18894" s="1"/>
      <c r="AC18894" s="1"/>
      <c r="AJ18894" s="1"/>
      <c r="AK18894" s="1"/>
      <c r="AL18894" s="1"/>
    </row>
    <row r="18895">
      <c r="I18895" s="1"/>
      <c r="J18895" s="1"/>
      <c r="K18895" s="1"/>
      <c r="AA18895" s="1"/>
      <c r="AB18895" s="1"/>
      <c r="AC18895" s="1"/>
      <c r="AJ18895" s="1"/>
      <c r="AK18895" s="1"/>
      <c r="AL18895" s="1"/>
    </row>
    <row r="18896">
      <c r="I18896" s="1"/>
      <c r="J18896" s="1"/>
      <c r="K18896" s="1"/>
      <c r="AA18896" s="1"/>
      <c r="AB18896" s="1"/>
      <c r="AC18896" s="1"/>
      <c r="AJ18896" s="1"/>
      <c r="AK18896" s="1"/>
      <c r="AL18896" s="1"/>
    </row>
    <row r="18897">
      <c r="I18897" s="1"/>
      <c r="J18897" s="1"/>
      <c r="K18897" s="1"/>
      <c r="AA18897" s="1"/>
      <c r="AB18897" s="1"/>
      <c r="AC18897" s="1"/>
      <c r="AJ18897" s="1"/>
      <c r="AK18897" s="1"/>
      <c r="AL18897" s="1"/>
    </row>
    <row r="18898">
      <c r="I18898" s="1"/>
      <c r="J18898" s="1"/>
      <c r="K18898" s="1"/>
      <c r="AA18898" s="1"/>
      <c r="AB18898" s="1"/>
      <c r="AC18898" s="1"/>
      <c r="AJ18898" s="1"/>
      <c r="AK18898" s="1"/>
      <c r="AL18898" s="1"/>
    </row>
    <row r="18899">
      <c r="I18899" s="1"/>
      <c r="J18899" s="1"/>
      <c r="K18899" s="1"/>
      <c r="AA18899" s="1"/>
      <c r="AB18899" s="1"/>
      <c r="AC18899" s="1"/>
      <c r="AJ18899" s="1"/>
      <c r="AK18899" s="1"/>
      <c r="AL18899" s="1"/>
    </row>
    <row r="18900">
      <c r="I18900" s="1"/>
      <c r="J18900" s="1"/>
      <c r="K18900" s="1"/>
      <c r="AA18900" s="1"/>
      <c r="AB18900" s="1"/>
      <c r="AC18900" s="1"/>
      <c r="AJ18900" s="1"/>
      <c r="AK18900" s="1"/>
      <c r="AL18900" s="1"/>
    </row>
    <row r="18901">
      <c r="I18901" s="1"/>
      <c r="J18901" s="1"/>
      <c r="K18901" s="1"/>
      <c r="AA18901" s="1"/>
      <c r="AB18901" s="1"/>
      <c r="AC18901" s="1"/>
      <c r="AJ18901" s="1"/>
      <c r="AK18901" s="1"/>
      <c r="AL18901" s="1"/>
    </row>
    <row r="18902">
      <c r="I18902" s="1"/>
      <c r="J18902" s="1"/>
      <c r="K18902" s="1"/>
      <c r="AA18902" s="1"/>
      <c r="AB18902" s="1"/>
      <c r="AC18902" s="1"/>
      <c r="AJ18902" s="1"/>
      <c r="AK18902" s="1"/>
      <c r="AL18902" s="1"/>
    </row>
    <row r="18903">
      <c r="I18903" s="1"/>
      <c r="J18903" s="1"/>
      <c r="K18903" s="1"/>
      <c r="AA18903" s="1"/>
      <c r="AB18903" s="1"/>
      <c r="AC18903" s="1"/>
      <c r="AJ18903" s="1"/>
      <c r="AK18903" s="1"/>
      <c r="AL18903" s="1"/>
    </row>
    <row r="18904">
      <c r="I18904" s="1"/>
      <c r="J18904" s="1"/>
      <c r="K18904" s="1"/>
      <c r="AA18904" s="1"/>
      <c r="AB18904" s="1"/>
      <c r="AC18904" s="1"/>
      <c r="AJ18904" s="1"/>
      <c r="AK18904" s="1"/>
      <c r="AL18904" s="1"/>
    </row>
    <row r="18905">
      <c r="I18905" s="1"/>
      <c r="J18905" s="1"/>
      <c r="K18905" s="1"/>
      <c r="AA18905" s="1"/>
      <c r="AB18905" s="1"/>
      <c r="AC18905" s="1"/>
      <c r="AJ18905" s="1"/>
      <c r="AK18905" s="1"/>
      <c r="AL18905" s="1"/>
    </row>
    <row r="18906">
      <c r="I18906" s="1"/>
      <c r="J18906" s="1"/>
      <c r="K18906" s="1"/>
      <c r="AA18906" s="1"/>
      <c r="AB18906" s="1"/>
      <c r="AC18906" s="1"/>
      <c r="AJ18906" s="1"/>
      <c r="AK18906" s="1"/>
      <c r="AL18906" s="1"/>
    </row>
    <row r="18907">
      <c r="I18907" s="1"/>
      <c r="J18907" s="1"/>
      <c r="K18907" s="1"/>
      <c r="AA18907" s="1"/>
      <c r="AB18907" s="1"/>
      <c r="AC18907" s="1"/>
      <c r="AJ18907" s="1"/>
      <c r="AK18907" s="1"/>
      <c r="AL18907" s="1"/>
    </row>
    <row r="18908">
      <c r="I18908" s="1"/>
      <c r="J18908" s="1"/>
      <c r="K18908" s="1"/>
      <c r="AA18908" s="1"/>
      <c r="AB18908" s="1"/>
      <c r="AC18908" s="1"/>
      <c r="AJ18908" s="1"/>
      <c r="AK18908" s="1"/>
      <c r="AL18908" s="1"/>
    </row>
    <row r="18909">
      <c r="I18909" s="1"/>
      <c r="J18909" s="1"/>
      <c r="K18909" s="1"/>
      <c r="AA18909" s="1"/>
      <c r="AB18909" s="1"/>
      <c r="AC18909" s="1"/>
      <c r="AJ18909" s="1"/>
      <c r="AK18909" s="1"/>
      <c r="AL18909" s="1"/>
    </row>
    <row r="18910">
      <c r="I18910" s="1"/>
      <c r="J18910" s="1"/>
      <c r="K18910" s="1"/>
      <c r="AA18910" s="1"/>
      <c r="AB18910" s="1"/>
      <c r="AC18910" s="1"/>
      <c r="AJ18910" s="1"/>
      <c r="AK18910" s="1"/>
      <c r="AL18910" s="1"/>
    </row>
    <row r="18911">
      <c r="I18911" s="1"/>
      <c r="J18911" s="1"/>
      <c r="K18911" s="1"/>
      <c r="AA18911" s="1"/>
      <c r="AB18911" s="1"/>
      <c r="AC18911" s="1"/>
      <c r="AJ18911" s="1"/>
      <c r="AK18911" s="1"/>
      <c r="AL18911" s="1"/>
    </row>
    <row r="18912">
      <c r="I18912" s="1"/>
      <c r="J18912" s="1"/>
      <c r="K18912" s="1"/>
      <c r="AA18912" s="1"/>
      <c r="AB18912" s="1"/>
      <c r="AC18912" s="1"/>
      <c r="AJ18912" s="1"/>
      <c r="AK18912" s="1"/>
      <c r="AL18912" s="1"/>
    </row>
    <row r="18913">
      <c r="I18913" s="1"/>
      <c r="J18913" s="1"/>
      <c r="K18913" s="1"/>
      <c r="AA18913" s="1"/>
      <c r="AB18913" s="1"/>
      <c r="AC18913" s="1"/>
      <c r="AJ18913" s="1"/>
      <c r="AK18913" s="1"/>
      <c r="AL18913" s="1"/>
    </row>
    <row r="18914">
      <c r="I18914" s="1"/>
      <c r="J18914" s="1"/>
      <c r="K18914" s="1"/>
      <c r="AA18914" s="1"/>
      <c r="AB18914" s="1"/>
      <c r="AC18914" s="1"/>
      <c r="AJ18914" s="1"/>
      <c r="AK18914" s="1"/>
      <c r="AL18914" s="1"/>
    </row>
    <row r="18915">
      <c r="I18915" s="1"/>
      <c r="J18915" s="1"/>
      <c r="K18915" s="1"/>
      <c r="AA18915" s="1"/>
      <c r="AB18915" s="1"/>
      <c r="AC18915" s="1"/>
      <c r="AJ18915" s="1"/>
      <c r="AK18915" s="1"/>
      <c r="AL18915" s="1"/>
    </row>
    <row r="18916">
      <c r="I18916" s="1"/>
      <c r="J18916" s="1"/>
      <c r="K18916" s="1"/>
      <c r="AA18916" s="1"/>
      <c r="AB18916" s="1"/>
      <c r="AC18916" s="1"/>
      <c r="AJ18916" s="1"/>
      <c r="AK18916" s="1"/>
      <c r="AL18916" s="1"/>
    </row>
    <row r="18917">
      <c r="I18917" s="1"/>
      <c r="J18917" s="1"/>
      <c r="K18917" s="1"/>
      <c r="AA18917" s="1"/>
      <c r="AB18917" s="1"/>
      <c r="AC18917" s="1"/>
      <c r="AJ18917" s="1"/>
      <c r="AK18917" s="1"/>
      <c r="AL18917" s="1"/>
    </row>
    <row r="18918">
      <c r="I18918" s="1"/>
      <c r="J18918" s="1"/>
      <c r="K18918" s="1"/>
      <c r="AA18918" s="1"/>
      <c r="AB18918" s="1"/>
      <c r="AC18918" s="1"/>
      <c r="AJ18918" s="1"/>
      <c r="AK18918" s="1"/>
      <c r="AL18918" s="1"/>
    </row>
    <row r="18919">
      <c r="I18919" s="1"/>
      <c r="J18919" s="1"/>
      <c r="K18919" s="1"/>
      <c r="AA18919" s="1"/>
      <c r="AB18919" s="1"/>
      <c r="AC18919" s="1"/>
      <c r="AJ18919" s="1"/>
      <c r="AK18919" s="1"/>
      <c r="AL18919" s="1"/>
    </row>
    <row r="18920">
      <c r="I18920" s="1"/>
      <c r="J18920" s="1"/>
      <c r="K18920" s="1"/>
      <c r="AA18920" s="1"/>
      <c r="AB18920" s="1"/>
      <c r="AC18920" s="1"/>
      <c r="AJ18920" s="1"/>
      <c r="AK18920" s="1"/>
      <c r="AL18920" s="1"/>
    </row>
    <row r="18921">
      <c r="I18921" s="1"/>
      <c r="J18921" s="1"/>
      <c r="K18921" s="1"/>
      <c r="AA18921" s="1"/>
      <c r="AB18921" s="1"/>
      <c r="AC18921" s="1"/>
      <c r="AJ18921" s="1"/>
      <c r="AK18921" s="1"/>
      <c r="AL18921" s="1"/>
    </row>
    <row r="18922">
      <c r="I18922" s="1"/>
      <c r="J18922" s="1"/>
      <c r="K18922" s="1"/>
      <c r="AA18922" s="1"/>
      <c r="AB18922" s="1"/>
      <c r="AC18922" s="1"/>
      <c r="AJ18922" s="1"/>
      <c r="AK18922" s="1"/>
      <c r="AL18922" s="1"/>
    </row>
    <row r="18923">
      <c r="I18923" s="1"/>
      <c r="J18923" s="1"/>
      <c r="K18923" s="1"/>
      <c r="AA18923" s="1"/>
      <c r="AB18923" s="1"/>
      <c r="AC18923" s="1"/>
      <c r="AJ18923" s="1"/>
      <c r="AK18923" s="1"/>
      <c r="AL18923" s="1"/>
    </row>
    <row r="18924">
      <c r="I18924" s="1"/>
      <c r="J18924" s="1"/>
      <c r="K18924" s="1"/>
      <c r="AA18924" s="1"/>
      <c r="AB18924" s="1"/>
      <c r="AC18924" s="1"/>
      <c r="AJ18924" s="1"/>
      <c r="AK18924" s="1"/>
      <c r="AL18924" s="1"/>
    </row>
    <row r="18925">
      <c r="I18925" s="1"/>
      <c r="J18925" s="1"/>
      <c r="K18925" s="1"/>
      <c r="AA18925" s="1"/>
      <c r="AB18925" s="1"/>
      <c r="AC18925" s="1"/>
      <c r="AJ18925" s="1"/>
      <c r="AK18925" s="1"/>
      <c r="AL18925" s="1"/>
    </row>
    <row r="18926">
      <c r="I18926" s="1"/>
      <c r="J18926" s="1"/>
      <c r="K18926" s="1"/>
      <c r="AA18926" s="1"/>
      <c r="AB18926" s="1"/>
      <c r="AC18926" s="1"/>
      <c r="AJ18926" s="1"/>
      <c r="AK18926" s="1"/>
      <c r="AL18926" s="1"/>
    </row>
    <row r="18927">
      <c r="I18927" s="1"/>
      <c r="J18927" s="1"/>
      <c r="K18927" s="1"/>
      <c r="AA18927" s="1"/>
      <c r="AB18927" s="1"/>
      <c r="AC18927" s="1"/>
      <c r="AJ18927" s="1"/>
      <c r="AK18927" s="1"/>
      <c r="AL18927" s="1"/>
    </row>
    <row r="18928">
      <c r="I18928" s="1"/>
      <c r="J18928" s="1"/>
      <c r="K18928" s="1"/>
      <c r="AA18928" s="1"/>
      <c r="AB18928" s="1"/>
      <c r="AC18928" s="1"/>
      <c r="AJ18928" s="1"/>
      <c r="AK18928" s="1"/>
      <c r="AL18928" s="1"/>
    </row>
    <row r="18929">
      <c r="I18929" s="1"/>
      <c r="J18929" s="1"/>
      <c r="K18929" s="1"/>
      <c r="AA18929" s="1"/>
      <c r="AB18929" s="1"/>
      <c r="AC18929" s="1"/>
      <c r="AJ18929" s="1"/>
      <c r="AK18929" s="1"/>
      <c r="AL18929" s="1"/>
    </row>
    <row r="18930">
      <c r="I18930" s="1"/>
      <c r="J18930" s="1"/>
      <c r="K18930" s="1"/>
      <c r="AA18930" s="1"/>
      <c r="AB18930" s="1"/>
      <c r="AC18930" s="1"/>
      <c r="AJ18930" s="1"/>
      <c r="AK18930" s="1"/>
      <c r="AL18930" s="1"/>
    </row>
    <row r="18931">
      <c r="I18931" s="1"/>
      <c r="J18931" s="1"/>
      <c r="K18931" s="1"/>
      <c r="AA18931" s="1"/>
      <c r="AB18931" s="1"/>
      <c r="AC18931" s="1"/>
      <c r="AJ18931" s="1"/>
      <c r="AK18931" s="1"/>
      <c r="AL18931" s="1"/>
    </row>
    <row r="18932">
      <c r="I18932" s="1"/>
      <c r="J18932" s="1"/>
      <c r="K18932" s="1"/>
      <c r="AA18932" s="1"/>
      <c r="AB18932" s="1"/>
      <c r="AC18932" s="1"/>
      <c r="AJ18932" s="1"/>
      <c r="AK18932" s="1"/>
      <c r="AL18932" s="1"/>
    </row>
    <row r="18933">
      <c r="I18933" s="1"/>
      <c r="J18933" s="1"/>
      <c r="K18933" s="1"/>
      <c r="AA18933" s="1"/>
      <c r="AB18933" s="1"/>
      <c r="AC18933" s="1"/>
      <c r="AJ18933" s="1"/>
      <c r="AK18933" s="1"/>
      <c r="AL18933" s="1"/>
    </row>
    <row r="18934">
      <c r="I18934" s="1"/>
      <c r="J18934" s="1"/>
      <c r="K18934" s="1"/>
      <c r="AA18934" s="1"/>
      <c r="AB18934" s="1"/>
      <c r="AC18934" s="1"/>
      <c r="AJ18934" s="1"/>
      <c r="AK18934" s="1"/>
      <c r="AL18934" s="1"/>
    </row>
    <row r="18935">
      <c r="I18935" s="1"/>
      <c r="J18935" s="1"/>
      <c r="K18935" s="1"/>
      <c r="AA18935" s="1"/>
      <c r="AB18935" s="1"/>
      <c r="AC18935" s="1"/>
      <c r="AJ18935" s="1"/>
      <c r="AK18935" s="1"/>
      <c r="AL18935" s="1"/>
    </row>
    <row r="18936">
      <c r="I18936" s="1"/>
      <c r="J18936" s="1"/>
      <c r="K18936" s="1"/>
      <c r="AA18936" s="1"/>
      <c r="AB18936" s="1"/>
      <c r="AC18936" s="1"/>
      <c r="AJ18936" s="1"/>
      <c r="AK18936" s="1"/>
      <c r="AL18936" s="1"/>
    </row>
    <row r="18937">
      <c r="I18937" s="1"/>
      <c r="J18937" s="1"/>
      <c r="K18937" s="1"/>
      <c r="AA18937" s="1"/>
      <c r="AB18937" s="1"/>
      <c r="AC18937" s="1"/>
      <c r="AJ18937" s="1"/>
      <c r="AK18937" s="1"/>
      <c r="AL18937" s="1"/>
    </row>
    <row r="18938">
      <c r="I18938" s="1"/>
      <c r="J18938" s="1"/>
      <c r="K18938" s="1"/>
      <c r="AA18938" s="1"/>
      <c r="AB18938" s="1"/>
      <c r="AC18938" s="1"/>
      <c r="AJ18938" s="1"/>
      <c r="AK18938" s="1"/>
      <c r="AL18938" s="1"/>
    </row>
    <row r="18939">
      <c r="I18939" s="1"/>
      <c r="J18939" s="1"/>
      <c r="K18939" s="1"/>
      <c r="AA18939" s="1"/>
      <c r="AB18939" s="1"/>
      <c r="AC18939" s="1"/>
      <c r="AJ18939" s="1"/>
      <c r="AK18939" s="1"/>
      <c r="AL18939" s="1"/>
    </row>
    <row r="18940">
      <c r="I18940" s="1"/>
      <c r="J18940" s="1"/>
      <c r="K18940" s="1"/>
      <c r="AA18940" s="1"/>
      <c r="AB18940" s="1"/>
      <c r="AC18940" s="1"/>
      <c r="AJ18940" s="1"/>
      <c r="AK18940" s="1"/>
      <c r="AL18940" s="1"/>
    </row>
    <row r="18941">
      <c r="I18941" s="1"/>
      <c r="J18941" s="1"/>
      <c r="K18941" s="1"/>
      <c r="AA18941" s="1"/>
      <c r="AB18941" s="1"/>
      <c r="AC18941" s="1"/>
      <c r="AJ18941" s="1"/>
      <c r="AK18941" s="1"/>
      <c r="AL18941" s="1"/>
    </row>
    <row r="18942">
      <c r="I18942" s="1"/>
      <c r="J18942" s="1"/>
      <c r="K18942" s="1"/>
      <c r="AA18942" s="1"/>
      <c r="AB18942" s="1"/>
      <c r="AC18942" s="1"/>
      <c r="AJ18942" s="1"/>
      <c r="AK18942" s="1"/>
      <c r="AL18942" s="1"/>
    </row>
    <row r="18943">
      <c r="I18943" s="1"/>
      <c r="J18943" s="1"/>
      <c r="K18943" s="1"/>
      <c r="AA18943" s="1"/>
      <c r="AB18943" s="1"/>
      <c r="AC18943" s="1"/>
      <c r="AJ18943" s="1"/>
      <c r="AK18943" s="1"/>
      <c r="AL18943" s="1"/>
    </row>
    <row r="18944">
      <c r="I18944" s="1"/>
      <c r="J18944" s="1"/>
      <c r="K18944" s="1"/>
      <c r="AA18944" s="1"/>
      <c r="AB18944" s="1"/>
      <c r="AC18944" s="1"/>
      <c r="AJ18944" s="1"/>
      <c r="AK18944" s="1"/>
      <c r="AL18944" s="1"/>
    </row>
    <row r="18945">
      <c r="I18945" s="1"/>
      <c r="J18945" s="1"/>
      <c r="K18945" s="1"/>
      <c r="AA18945" s="1"/>
      <c r="AB18945" s="1"/>
      <c r="AC18945" s="1"/>
      <c r="AJ18945" s="1"/>
      <c r="AK18945" s="1"/>
      <c r="AL18945" s="1"/>
    </row>
    <row r="18946">
      <c r="I18946" s="1"/>
      <c r="J18946" s="1"/>
      <c r="K18946" s="1"/>
      <c r="AA18946" s="1"/>
      <c r="AB18946" s="1"/>
      <c r="AC18946" s="1"/>
      <c r="AJ18946" s="1"/>
      <c r="AK18946" s="1"/>
      <c r="AL18946" s="1"/>
    </row>
    <row r="18947">
      <c r="I18947" s="1"/>
      <c r="J18947" s="1"/>
      <c r="K18947" s="1"/>
      <c r="AA18947" s="1"/>
      <c r="AB18947" s="1"/>
      <c r="AC18947" s="1"/>
      <c r="AJ18947" s="1"/>
      <c r="AK18947" s="1"/>
      <c r="AL18947" s="1"/>
    </row>
    <row r="18948">
      <c r="I18948" s="1"/>
      <c r="J18948" s="1"/>
      <c r="K18948" s="1"/>
      <c r="AA18948" s="1"/>
      <c r="AB18948" s="1"/>
      <c r="AC18948" s="1"/>
      <c r="AJ18948" s="1"/>
      <c r="AK18948" s="1"/>
      <c r="AL18948" s="1"/>
    </row>
    <row r="18949">
      <c r="I18949" s="1"/>
      <c r="J18949" s="1"/>
      <c r="K18949" s="1"/>
      <c r="AA18949" s="1"/>
      <c r="AB18949" s="1"/>
      <c r="AC18949" s="1"/>
      <c r="AJ18949" s="1"/>
      <c r="AK18949" s="1"/>
      <c r="AL18949" s="1"/>
    </row>
    <row r="18950">
      <c r="I18950" s="1"/>
      <c r="J18950" s="1"/>
      <c r="K18950" s="1"/>
      <c r="AA18950" s="1"/>
      <c r="AB18950" s="1"/>
      <c r="AC18950" s="1"/>
      <c r="AJ18950" s="1"/>
      <c r="AK18950" s="1"/>
      <c r="AL18950" s="1"/>
    </row>
    <row r="18951">
      <c r="I18951" s="1"/>
      <c r="J18951" s="1"/>
      <c r="K18951" s="1"/>
      <c r="AA18951" s="1"/>
      <c r="AB18951" s="1"/>
      <c r="AC18951" s="1"/>
      <c r="AJ18951" s="1"/>
      <c r="AK18951" s="1"/>
      <c r="AL18951" s="1"/>
    </row>
    <row r="18952">
      <c r="I18952" s="1"/>
      <c r="J18952" s="1"/>
      <c r="K18952" s="1"/>
      <c r="AA18952" s="1"/>
      <c r="AB18952" s="1"/>
      <c r="AC18952" s="1"/>
      <c r="AJ18952" s="1"/>
      <c r="AK18952" s="1"/>
      <c r="AL18952" s="1"/>
    </row>
    <row r="18953">
      <c r="I18953" s="1"/>
      <c r="J18953" s="1"/>
      <c r="K18953" s="1"/>
      <c r="AA18953" s="1"/>
      <c r="AB18953" s="1"/>
      <c r="AC18953" s="1"/>
      <c r="AJ18953" s="1"/>
      <c r="AK18953" s="1"/>
      <c r="AL18953" s="1"/>
    </row>
    <row r="18954">
      <c r="I18954" s="1"/>
      <c r="J18954" s="1"/>
      <c r="K18954" s="1"/>
      <c r="AA18954" s="1"/>
      <c r="AB18954" s="1"/>
      <c r="AC18954" s="1"/>
      <c r="AJ18954" s="1"/>
      <c r="AK18954" s="1"/>
      <c r="AL18954" s="1"/>
    </row>
    <row r="18955">
      <c r="I18955" s="1"/>
      <c r="J18955" s="1"/>
      <c r="K18955" s="1"/>
      <c r="AA18955" s="1"/>
      <c r="AB18955" s="1"/>
      <c r="AC18955" s="1"/>
      <c r="AJ18955" s="1"/>
      <c r="AK18955" s="1"/>
      <c r="AL18955" s="1"/>
    </row>
    <row r="18956">
      <c r="I18956" s="1"/>
      <c r="J18956" s="1"/>
      <c r="K18956" s="1"/>
      <c r="AA18956" s="1"/>
      <c r="AB18956" s="1"/>
      <c r="AC18956" s="1"/>
      <c r="AJ18956" s="1"/>
      <c r="AK18956" s="1"/>
      <c r="AL18956" s="1"/>
    </row>
    <row r="18957">
      <c r="I18957" s="1"/>
      <c r="J18957" s="1"/>
      <c r="K18957" s="1"/>
      <c r="AA18957" s="1"/>
      <c r="AB18957" s="1"/>
      <c r="AC18957" s="1"/>
      <c r="AJ18957" s="1"/>
      <c r="AK18957" s="1"/>
      <c r="AL18957" s="1"/>
    </row>
    <row r="18958">
      <c r="I18958" s="1"/>
      <c r="J18958" s="1"/>
      <c r="K18958" s="1"/>
      <c r="AA18958" s="1"/>
      <c r="AB18958" s="1"/>
      <c r="AC18958" s="1"/>
      <c r="AJ18958" s="1"/>
      <c r="AK18958" s="1"/>
      <c r="AL18958" s="1"/>
    </row>
    <row r="18959">
      <c r="I18959" s="1"/>
      <c r="J18959" s="1"/>
      <c r="K18959" s="1"/>
      <c r="AA18959" s="1"/>
      <c r="AB18959" s="1"/>
      <c r="AC18959" s="1"/>
      <c r="AJ18959" s="1"/>
      <c r="AK18959" s="1"/>
      <c r="AL18959" s="1"/>
    </row>
    <row r="18960">
      <c r="I18960" s="1"/>
      <c r="J18960" s="1"/>
      <c r="K18960" s="1"/>
      <c r="AA18960" s="1"/>
      <c r="AB18960" s="1"/>
      <c r="AC18960" s="1"/>
      <c r="AJ18960" s="1"/>
      <c r="AK18960" s="1"/>
      <c r="AL18960" s="1"/>
    </row>
    <row r="18961">
      <c r="I18961" s="1"/>
      <c r="J18961" s="1"/>
      <c r="K18961" s="1"/>
      <c r="AA18961" s="1"/>
      <c r="AB18961" s="1"/>
      <c r="AC18961" s="1"/>
      <c r="AJ18961" s="1"/>
      <c r="AK18961" s="1"/>
      <c r="AL18961" s="1"/>
    </row>
    <row r="18962">
      <c r="I18962" s="1"/>
      <c r="J18962" s="1"/>
      <c r="K18962" s="1"/>
      <c r="AA18962" s="1"/>
      <c r="AB18962" s="1"/>
      <c r="AC18962" s="1"/>
      <c r="AJ18962" s="1"/>
      <c r="AK18962" s="1"/>
      <c r="AL18962" s="1"/>
    </row>
    <row r="18963">
      <c r="I18963" s="1"/>
      <c r="J18963" s="1"/>
      <c r="K18963" s="1"/>
      <c r="AA18963" s="1"/>
      <c r="AB18963" s="1"/>
      <c r="AC18963" s="1"/>
      <c r="AJ18963" s="1"/>
      <c r="AK18963" s="1"/>
      <c r="AL18963" s="1"/>
    </row>
    <row r="18964">
      <c r="I18964" s="1"/>
      <c r="J18964" s="1"/>
      <c r="K18964" s="1"/>
      <c r="AA18964" s="1"/>
      <c r="AB18964" s="1"/>
      <c r="AC18964" s="1"/>
      <c r="AJ18964" s="1"/>
      <c r="AK18964" s="1"/>
      <c r="AL18964" s="1"/>
    </row>
    <row r="18965">
      <c r="I18965" s="1"/>
      <c r="J18965" s="1"/>
      <c r="K18965" s="1"/>
      <c r="AA18965" s="1"/>
      <c r="AB18965" s="1"/>
      <c r="AC18965" s="1"/>
      <c r="AJ18965" s="1"/>
      <c r="AK18965" s="1"/>
      <c r="AL18965" s="1"/>
    </row>
    <row r="18966">
      <c r="I18966" s="1"/>
      <c r="J18966" s="1"/>
      <c r="K18966" s="1"/>
      <c r="AA18966" s="1"/>
      <c r="AB18966" s="1"/>
      <c r="AC18966" s="1"/>
      <c r="AJ18966" s="1"/>
      <c r="AK18966" s="1"/>
      <c r="AL18966" s="1"/>
    </row>
    <row r="18967">
      <c r="I18967" s="1"/>
      <c r="J18967" s="1"/>
      <c r="K18967" s="1"/>
      <c r="AA18967" s="1"/>
      <c r="AB18967" s="1"/>
      <c r="AC18967" s="1"/>
      <c r="AJ18967" s="1"/>
      <c r="AK18967" s="1"/>
      <c r="AL18967" s="1"/>
    </row>
    <row r="18968">
      <c r="I18968" s="1"/>
      <c r="J18968" s="1"/>
      <c r="K18968" s="1"/>
      <c r="AA18968" s="1"/>
      <c r="AB18968" s="1"/>
      <c r="AC18968" s="1"/>
      <c r="AJ18968" s="1"/>
      <c r="AK18968" s="1"/>
      <c r="AL18968" s="1"/>
    </row>
    <row r="18969">
      <c r="I18969" s="1"/>
      <c r="J18969" s="1"/>
      <c r="K18969" s="1"/>
      <c r="AA18969" s="1"/>
      <c r="AB18969" s="1"/>
      <c r="AC18969" s="1"/>
      <c r="AJ18969" s="1"/>
      <c r="AK18969" s="1"/>
      <c r="AL18969" s="1"/>
    </row>
    <row r="18970">
      <c r="I18970" s="1"/>
      <c r="J18970" s="1"/>
      <c r="K18970" s="1"/>
      <c r="AA18970" s="1"/>
      <c r="AB18970" s="1"/>
      <c r="AC18970" s="1"/>
      <c r="AJ18970" s="1"/>
      <c r="AK18970" s="1"/>
      <c r="AL18970" s="1"/>
    </row>
    <row r="18971">
      <c r="I18971" s="1"/>
      <c r="J18971" s="1"/>
      <c r="K18971" s="1"/>
      <c r="AA18971" s="1"/>
      <c r="AB18971" s="1"/>
      <c r="AC18971" s="1"/>
      <c r="AJ18971" s="1"/>
      <c r="AK18971" s="1"/>
      <c r="AL18971" s="1"/>
    </row>
    <row r="18972">
      <c r="I18972" s="1"/>
      <c r="J18972" s="1"/>
      <c r="K18972" s="1"/>
      <c r="AA18972" s="1"/>
      <c r="AB18972" s="1"/>
      <c r="AC18972" s="1"/>
      <c r="AJ18972" s="1"/>
      <c r="AK18972" s="1"/>
      <c r="AL18972" s="1"/>
    </row>
    <row r="18973">
      <c r="I18973" s="1"/>
      <c r="J18973" s="1"/>
      <c r="K18973" s="1"/>
      <c r="AA18973" s="1"/>
      <c r="AB18973" s="1"/>
      <c r="AC18973" s="1"/>
      <c r="AJ18973" s="1"/>
      <c r="AK18973" s="1"/>
      <c r="AL18973" s="1"/>
    </row>
    <row r="18974">
      <c r="I18974" s="1"/>
      <c r="J18974" s="1"/>
      <c r="K18974" s="1"/>
      <c r="AA18974" s="1"/>
      <c r="AB18974" s="1"/>
      <c r="AC18974" s="1"/>
      <c r="AJ18974" s="1"/>
      <c r="AK18974" s="1"/>
      <c r="AL18974" s="1"/>
    </row>
    <row r="18975">
      <c r="I18975" s="1"/>
      <c r="J18975" s="1"/>
      <c r="K18975" s="1"/>
      <c r="AA18975" s="1"/>
      <c r="AB18975" s="1"/>
      <c r="AC18975" s="1"/>
      <c r="AJ18975" s="1"/>
      <c r="AK18975" s="1"/>
      <c r="AL18975" s="1"/>
    </row>
    <row r="18976">
      <c r="I18976" s="1"/>
      <c r="J18976" s="1"/>
      <c r="K18976" s="1"/>
      <c r="AA18976" s="1"/>
      <c r="AB18976" s="1"/>
      <c r="AC18976" s="1"/>
      <c r="AJ18976" s="1"/>
      <c r="AK18976" s="1"/>
      <c r="AL18976" s="1"/>
    </row>
    <row r="18977">
      <c r="I18977" s="1"/>
      <c r="J18977" s="1"/>
      <c r="K18977" s="1"/>
      <c r="AA18977" s="1"/>
      <c r="AB18977" s="1"/>
      <c r="AC18977" s="1"/>
      <c r="AJ18977" s="1"/>
      <c r="AK18977" s="1"/>
      <c r="AL18977" s="1"/>
    </row>
    <row r="18978">
      <c r="I18978" s="1"/>
      <c r="J18978" s="1"/>
      <c r="K18978" s="1"/>
      <c r="AA18978" s="1"/>
      <c r="AB18978" s="1"/>
      <c r="AC18978" s="1"/>
      <c r="AJ18978" s="1"/>
      <c r="AK18978" s="1"/>
      <c r="AL18978" s="1"/>
    </row>
    <row r="18979">
      <c r="I18979" s="1"/>
      <c r="J18979" s="1"/>
      <c r="K18979" s="1"/>
      <c r="AA18979" s="1"/>
      <c r="AB18979" s="1"/>
      <c r="AC18979" s="1"/>
      <c r="AJ18979" s="1"/>
      <c r="AK18979" s="1"/>
      <c r="AL18979" s="1"/>
    </row>
    <row r="18980">
      <c r="I18980" s="1"/>
      <c r="J18980" s="1"/>
      <c r="K18980" s="1"/>
      <c r="AA18980" s="1"/>
      <c r="AB18980" s="1"/>
      <c r="AC18980" s="1"/>
      <c r="AJ18980" s="1"/>
      <c r="AK18980" s="1"/>
      <c r="AL18980" s="1"/>
    </row>
    <row r="18981">
      <c r="I18981" s="1"/>
      <c r="J18981" s="1"/>
      <c r="K18981" s="1"/>
      <c r="AA18981" s="1"/>
      <c r="AB18981" s="1"/>
      <c r="AC18981" s="1"/>
      <c r="AJ18981" s="1"/>
      <c r="AK18981" s="1"/>
      <c r="AL18981" s="1"/>
    </row>
    <row r="18982">
      <c r="I18982" s="1"/>
      <c r="J18982" s="1"/>
      <c r="K18982" s="1"/>
      <c r="AA18982" s="1"/>
      <c r="AB18982" s="1"/>
      <c r="AC18982" s="1"/>
      <c r="AJ18982" s="1"/>
      <c r="AK18982" s="1"/>
      <c r="AL18982" s="1"/>
    </row>
    <row r="18983">
      <c r="I18983" s="1"/>
      <c r="J18983" s="1"/>
      <c r="K18983" s="1"/>
      <c r="AA18983" s="1"/>
      <c r="AB18983" s="1"/>
      <c r="AC18983" s="1"/>
      <c r="AJ18983" s="1"/>
      <c r="AK18983" s="1"/>
      <c r="AL18983" s="1"/>
    </row>
    <row r="18984">
      <c r="I18984" s="1"/>
      <c r="J18984" s="1"/>
      <c r="K18984" s="1"/>
      <c r="AA18984" s="1"/>
      <c r="AB18984" s="1"/>
      <c r="AC18984" s="1"/>
      <c r="AJ18984" s="1"/>
      <c r="AK18984" s="1"/>
      <c r="AL18984" s="1"/>
    </row>
    <row r="18985">
      <c r="I18985" s="1"/>
      <c r="J18985" s="1"/>
      <c r="K18985" s="1"/>
      <c r="AA18985" s="1"/>
      <c r="AB18985" s="1"/>
      <c r="AC18985" s="1"/>
      <c r="AJ18985" s="1"/>
      <c r="AK18985" s="1"/>
      <c r="AL18985" s="1"/>
    </row>
    <row r="18986">
      <c r="I18986" s="1"/>
      <c r="J18986" s="1"/>
      <c r="K18986" s="1"/>
      <c r="AA18986" s="1"/>
      <c r="AB18986" s="1"/>
      <c r="AC18986" s="1"/>
      <c r="AJ18986" s="1"/>
      <c r="AK18986" s="1"/>
      <c r="AL18986" s="1"/>
    </row>
    <row r="18987">
      <c r="I18987" s="1"/>
      <c r="J18987" s="1"/>
      <c r="K18987" s="1"/>
      <c r="AA18987" s="1"/>
      <c r="AB18987" s="1"/>
      <c r="AC18987" s="1"/>
      <c r="AJ18987" s="1"/>
      <c r="AK18987" s="1"/>
      <c r="AL18987" s="1"/>
    </row>
    <row r="18988">
      <c r="I18988" s="1"/>
      <c r="J18988" s="1"/>
      <c r="K18988" s="1"/>
      <c r="AA18988" s="1"/>
      <c r="AB18988" s="1"/>
      <c r="AC18988" s="1"/>
      <c r="AJ18988" s="1"/>
      <c r="AK18988" s="1"/>
      <c r="AL18988" s="1"/>
    </row>
    <row r="18989">
      <c r="I18989" s="1"/>
      <c r="J18989" s="1"/>
      <c r="K18989" s="1"/>
      <c r="AA18989" s="1"/>
      <c r="AB18989" s="1"/>
      <c r="AC18989" s="1"/>
      <c r="AJ18989" s="1"/>
      <c r="AK18989" s="1"/>
      <c r="AL18989" s="1"/>
    </row>
    <row r="18990">
      <c r="I18990" s="1"/>
      <c r="J18990" s="1"/>
      <c r="K18990" s="1"/>
      <c r="AA18990" s="1"/>
      <c r="AB18990" s="1"/>
      <c r="AC18990" s="1"/>
      <c r="AJ18990" s="1"/>
      <c r="AK18990" s="1"/>
      <c r="AL18990" s="1"/>
    </row>
    <row r="18991">
      <c r="I18991" s="1"/>
      <c r="J18991" s="1"/>
      <c r="K18991" s="1"/>
      <c r="AA18991" s="1"/>
      <c r="AB18991" s="1"/>
      <c r="AC18991" s="1"/>
      <c r="AJ18991" s="1"/>
      <c r="AK18991" s="1"/>
      <c r="AL18991" s="1"/>
    </row>
    <row r="18992">
      <c r="I18992" s="1"/>
      <c r="J18992" s="1"/>
      <c r="K18992" s="1"/>
      <c r="AA18992" s="1"/>
      <c r="AB18992" s="1"/>
      <c r="AC18992" s="1"/>
      <c r="AJ18992" s="1"/>
      <c r="AK18992" s="1"/>
      <c r="AL18992" s="1"/>
    </row>
    <row r="18993">
      <c r="I18993" s="1"/>
      <c r="J18993" s="1"/>
      <c r="K18993" s="1"/>
      <c r="AA18993" s="1"/>
      <c r="AB18993" s="1"/>
      <c r="AC18993" s="1"/>
      <c r="AJ18993" s="1"/>
      <c r="AK18993" s="1"/>
      <c r="AL18993" s="1"/>
    </row>
    <row r="18994">
      <c r="I18994" s="1"/>
      <c r="J18994" s="1"/>
      <c r="K18994" s="1"/>
      <c r="AA18994" s="1"/>
      <c r="AB18994" s="1"/>
      <c r="AC18994" s="1"/>
      <c r="AJ18994" s="1"/>
      <c r="AK18994" s="1"/>
      <c r="AL18994" s="1"/>
    </row>
    <row r="18995">
      <c r="I18995" s="1"/>
      <c r="J18995" s="1"/>
      <c r="K18995" s="1"/>
      <c r="AA18995" s="1"/>
      <c r="AB18995" s="1"/>
      <c r="AC18995" s="1"/>
      <c r="AJ18995" s="1"/>
      <c r="AK18995" s="1"/>
      <c r="AL18995" s="1"/>
    </row>
    <row r="18996">
      <c r="I18996" s="1"/>
      <c r="J18996" s="1"/>
      <c r="K18996" s="1"/>
      <c r="AA18996" s="1"/>
      <c r="AB18996" s="1"/>
      <c r="AC18996" s="1"/>
      <c r="AJ18996" s="1"/>
      <c r="AK18996" s="1"/>
      <c r="AL18996" s="1"/>
    </row>
    <row r="18997">
      <c r="I18997" s="1"/>
      <c r="J18997" s="1"/>
      <c r="K18997" s="1"/>
      <c r="AA18997" s="1"/>
      <c r="AB18997" s="1"/>
      <c r="AC18997" s="1"/>
      <c r="AJ18997" s="1"/>
      <c r="AK18997" s="1"/>
      <c r="AL18997" s="1"/>
    </row>
    <row r="18998">
      <c r="I18998" s="1"/>
      <c r="J18998" s="1"/>
      <c r="K18998" s="1"/>
      <c r="AA18998" s="1"/>
      <c r="AB18998" s="1"/>
      <c r="AC18998" s="1"/>
      <c r="AJ18998" s="1"/>
      <c r="AK18998" s="1"/>
      <c r="AL18998" s="1"/>
    </row>
    <row r="18999">
      <c r="I18999" s="1"/>
      <c r="J18999" s="1"/>
      <c r="K18999" s="1"/>
      <c r="AA18999" s="1"/>
      <c r="AB18999" s="1"/>
      <c r="AC18999" s="1"/>
      <c r="AJ18999" s="1"/>
      <c r="AK18999" s="1"/>
      <c r="AL18999" s="1"/>
    </row>
    <row r="19000">
      <c r="I19000" s="1"/>
      <c r="J19000" s="1"/>
      <c r="K19000" s="1"/>
      <c r="AA19000" s="1"/>
      <c r="AB19000" s="1"/>
      <c r="AC19000" s="1"/>
      <c r="AJ19000" s="1"/>
      <c r="AK19000" s="1"/>
      <c r="AL19000" s="1"/>
    </row>
    <row r="19001">
      <c r="I19001" s="1"/>
      <c r="J19001" s="1"/>
      <c r="K19001" s="1"/>
      <c r="AA19001" s="1"/>
      <c r="AB19001" s="1"/>
      <c r="AC19001" s="1"/>
      <c r="AJ19001" s="1"/>
      <c r="AK19001" s="1"/>
      <c r="AL19001" s="1"/>
    </row>
    <row r="19002">
      <c r="I19002" s="1"/>
      <c r="J19002" s="1"/>
      <c r="K19002" s="1"/>
      <c r="AA19002" s="1"/>
      <c r="AB19002" s="1"/>
      <c r="AC19002" s="1"/>
      <c r="AJ19002" s="1"/>
      <c r="AK19002" s="1"/>
      <c r="AL19002" s="1"/>
    </row>
    <row r="19003">
      <c r="I19003" s="1"/>
      <c r="J19003" s="1"/>
      <c r="K19003" s="1"/>
      <c r="AA19003" s="1"/>
      <c r="AB19003" s="1"/>
      <c r="AC19003" s="1"/>
      <c r="AJ19003" s="1"/>
      <c r="AK19003" s="1"/>
      <c r="AL19003" s="1"/>
    </row>
    <row r="19004">
      <c r="I19004" s="1"/>
      <c r="J19004" s="1"/>
      <c r="K19004" s="1"/>
      <c r="AA19004" s="1"/>
      <c r="AB19004" s="1"/>
      <c r="AC19004" s="1"/>
      <c r="AJ19004" s="1"/>
      <c r="AK19004" s="1"/>
      <c r="AL19004" s="1"/>
    </row>
    <row r="19005">
      <c r="I19005" s="1"/>
      <c r="J19005" s="1"/>
      <c r="K19005" s="1"/>
      <c r="AA19005" s="1"/>
      <c r="AB19005" s="1"/>
      <c r="AC19005" s="1"/>
      <c r="AJ19005" s="1"/>
      <c r="AK19005" s="1"/>
      <c r="AL19005" s="1"/>
    </row>
    <row r="19006">
      <c r="I19006" s="1"/>
      <c r="J19006" s="1"/>
      <c r="K19006" s="1"/>
      <c r="AA19006" s="1"/>
      <c r="AB19006" s="1"/>
      <c r="AC19006" s="1"/>
      <c r="AJ19006" s="1"/>
      <c r="AK19006" s="1"/>
      <c r="AL19006" s="1"/>
    </row>
    <row r="19007">
      <c r="I19007" s="1"/>
      <c r="J19007" s="1"/>
      <c r="K19007" s="1"/>
      <c r="AA19007" s="1"/>
      <c r="AB19007" s="1"/>
      <c r="AC19007" s="1"/>
      <c r="AJ19007" s="1"/>
      <c r="AK19007" s="1"/>
      <c r="AL19007" s="1"/>
    </row>
    <row r="19008">
      <c r="I19008" s="1"/>
      <c r="J19008" s="1"/>
      <c r="K19008" s="1"/>
      <c r="AA19008" s="1"/>
      <c r="AB19008" s="1"/>
      <c r="AC19008" s="1"/>
      <c r="AJ19008" s="1"/>
      <c r="AK19008" s="1"/>
      <c r="AL19008" s="1"/>
    </row>
    <row r="19009">
      <c r="I19009" s="1"/>
      <c r="J19009" s="1"/>
      <c r="K19009" s="1"/>
      <c r="AA19009" s="1"/>
      <c r="AB19009" s="1"/>
      <c r="AC19009" s="1"/>
      <c r="AJ19009" s="1"/>
      <c r="AK19009" s="1"/>
      <c r="AL19009" s="1"/>
    </row>
    <row r="19010">
      <c r="I19010" s="1"/>
      <c r="J19010" s="1"/>
      <c r="K19010" s="1"/>
      <c r="AA19010" s="1"/>
      <c r="AB19010" s="1"/>
      <c r="AC19010" s="1"/>
      <c r="AJ19010" s="1"/>
      <c r="AK19010" s="1"/>
      <c r="AL19010" s="1"/>
    </row>
    <row r="19011">
      <c r="I19011" s="1"/>
      <c r="J19011" s="1"/>
      <c r="K19011" s="1"/>
      <c r="AA19011" s="1"/>
      <c r="AB19011" s="1"/>
      <c r="AC19011" s="1"/>
      <c r="AJ19011" s="1"/>
      <c r="AK19011" s="1"/>
      <c r="AL19011" s="1"/>
    </row>
    <row r="19012">
      <c r="I19012" s="1"/>
      <c r="J19012" s="1"/>
      <c r="K19012" s="1"/>
      <c r="AA19012" s="1"/>
      <c r="AB19012" s="1"/>
      <c r="AC19012" s="1"/>
      <c r="AJ19012" s="1"/>
      <c r="AK19012" s="1"/>
      <c r="AL19012" s="1"/>
    </row>
    <row r="19013">
      <c r="I19013" s="1"/>
      <c r="J19013" s="1"/>
      <c r="K19013" s="1"/>
      <c r="AA19013" s="1"/>
      <c r="AB19013" s="1"/>
      <c r="AC19013" s="1"/>
      <c r="AJ19013" s="1"/>
      <c r="AK19013" s="1"/>
      <c r="AL19013" s="1"/>
    </row>
    <row r="19014">
      <c r="I19014" s="1"/>
      <c r="J19014" s="1"/>
      <c r="K19014" s="1"/>
      <c r="AA19014" s="1"/>
      <c r="AB19014" s="1"/>
      <c r="AC19014" s="1"/>
      <c r="AJ19014" s="1"/>
      <c r="AK19014" s="1"/>
      <c r="AL19014" s="1"/>
    </row>
    <row r="19015">
      <c r="I19015" s="1"/>
      <c r="J19015" s="1"/>
      <c r="K19015" s="1"/>
      <c r="AA19015" s="1"/>
      <c r="AB19015" s="1"/>
      <c r="AC19015" s="1"/>
      <c r="AJ19015" s="1"/>
      <c r="AK19015" s="1"/>
      <c r="AL19015" s="1"/>
    </row>
    <row r="19016">
      <c r="I19016" s="1"/>
      <c r="J19016" s="1"/>
      <c r="K19016" s="1"/>
      <c r="AA19016" s="1"/>
      <c r="AB19016" s="1"/>
      <c r="AC19016" s="1"/>
      <c r="AJ19016" s="1"/>
      <c r="AK19016" s="1"/>
      <c r="AL19016" s="1"/>
    </row>
    <row r="19017">
      <c r="I19017" s="1"/>
      <c r="J19017" s="1"/>
      <c r="K19017" s="1"/>
      <c r="AA19017" s="1"/>
      <c r="AB19017" s="1"/>
      <c r="AC19017" s="1"/>
      <c r="AJ19017" s="1"/>
      <c r="AK19017" s="1"/>
      <c r="AL19017" s="1"/>
    </row>
    <row r="19018">
      <c r="I19018" s="1"/>
      <c r="J19018" s="1"/>
      <c r="K19018" s="1"/>
      <c r="AA19018" s="1"/>
      <c r="AB19018" s="1"/>
      <c r="AC19018" s="1"/>
      <c r="AJ19018" s="1"/>
      <c r="AK19018" s="1"/>
      <c r="AL19018" s="1"/>
    </row>
    <row r="19019">
      <c r="I19019" s="1"/>
      <c r="J19019" s="1"/>
      <c r="K19019" s="1"/>
      <c r="AA19019" s="1"/>
      <c r="AB19019" s="1"/>
      <c r="AC19019" s="1"/>
      <c r="AJ19019" s="1"/>
      <c r="AK19019" s="1"/>
      <c r="AL19019" s="1"/>
    </row>
    <row r="19020">
      <c r="I19020" s="1"/>
      <c r="J19020" s="1"/>
      <c r="K19020" s="1"/>
      <c r="AA19020" s="1"/>
      <c r="AB19020" s="1"/>
      <c r="AC19020" s="1"/>
      <c r="AJ19020" s="1"/>
      <c r="AK19020" s="1"/>
      <c r="AL19020" s="1"/>
    </row>
    <row r="19021">
      <c r="I19021" s="1"/>
      <c r="J19021" s="1"/>
      <c r="K19021" s="1"/>
      <c r="AA19021" s="1"/>
      <c r="AB19021" s="1"/>
      <c r="AC19021" s="1"/>
      <c r="AJ19021" s="1"/>
      <c r="AK19021" s="1"/>
      <c r="AL19021" s="1"/>
    </row>
    <row r="19022">
      <c r="I19022" s="1"/>
      <c r="J19022" s="1"/>
      <c r="K19022" s="1"/>
      <c r="AA19022" s="1"/>
      <c r="AB19022" s="1"/>
      <c r="AC19022" s="1"/>
      <c r="AJ19022" s="1"/>
      <c r="AK19022" s="1"/>
      <c r="AL19022" s="1"/>
    </row>
    <row r="19023">
      <c r="I19023" s="1"/>
      <c r="J19023" s="1"/>
      <c r="K19023" s="1"/>
      <c r="AA19023" s="1"/>
      <c r="AB19023" s="1"/>
      <c r="AC19023" s="1"/>
      <c r="AJ19023" s="1"/>
      <c r="AK19023" s="1"/>
      <c r="AL19023" s="1"/>
    </row>
    <row r="19024">
      <c r="I19024" s="1"/>
      <c r="J19024" s="1"/>
      <c r="K19024" s="1"/>
      <c r="AA19024" s="1"/>
      <c r="AB19024" s="1"/>
      <c r="AC19024" s="1"/>
      <c r="AJ19024" s="1"/>
      <c r="AK19024" s="1"/>
      <c r="AL19024" s="1"/>
    </row>
    <row r="19025">
      <c r="I19025" s="1"/>
      <c r="J19025" s="1"/>
      <c r="K19025" s="1"/>
      <c r="AA19025" s="1"/>
      <c r="AB19025" s="1"/>
      <c r="AC19025" s="1"/>
      <c r="AJ19025" s="1"/>
      <c r="AK19025" s="1"/>
      <c r="AL19025" s="1"/>
    </row>
    <row r="19026">
      <c r="I19026" s="1"/>
      <c r="J19026" s="1"/>
      <c r="K19026" s="1"/>
      <c r="AA19026" s="1"/>
      <c r="AB19026" s="1"/>
      <c r="AC19026" s="1"/>
      <c r="AJ19026" s="1"/>
      <c r="AK19026" s="1"/>
      <c r="AL19026" s="1"/>
    </row>
    <row r="19027">
      <c r="I19027" s="1"/>
      <c r="J19027" s="1"/>
      <c r="K19027" s="1"/>
      <c r="AA19027" s="1"/>
      <c r="AB19027" s="1"/>
      <c r="AC19027" s="1"/>
      <c r="AJ19027" s="1"/>
      <c r="AK19027" s="1"/>
      <c r="AL19027" s="1"/>
    </row>
    <row r="19028">
      <c r="I19028" s="1"/>
      <c r="J19028" s="1"/>
      <c r="K19028" s="1"/>
      <c r="AA19028" s="1"/>
      <c r="AB19028" s="1"/>
      <c r="AC19028" s="1"/>
      <c r="AJ19028" s="1"/>
      <c r="AK19028" s="1"/>
      <c r="AL19028" s="1"/>
    </row>
    <row r="19029">
      <c r="I19029" s="1"/>
      <c r="J19029" s="1"/>
      <c r="K19029" s="1"/>
      <c r="AA19029" s="1"/>
      <c r="AB19029" s="1"/>
      <c r="AC19029" s="1"/>
      <c r="AJ19029" s="1"/>
      <c r="AK19029" s="1"/>
      <c r="AL19029" s="1"/>
    </row>
    <row r="19030">
      <c r="I19030" s="1"/>
      <c r="J19030" s="1"/>
      <c r="K19030" s="1"/>
      <c r="AA19030" s="1"/>
      <c r="AB19030" s="1"/>
      <c r="AC19030" s="1"/>
      <c r="AJ19030" s="1"/>
      <c r="AK19030" s="1"/>
      <c r="AL19030" s="1"/>
    </row>
    <row r="19031">
      <c r="I19031" s="1"/>
      <c r="J19031" s="1"/>
      <c r="K19031" s="1"/>
      <c r="AA19031" s="1"/>
      <c r="AB19031" s="1"/>
      <c r="AC19031" s="1"/>
      <c r="AJ19031" s="1"/>
      <c r="AK19031" s="1"/>
      <c r="AL19031" s="1"/>
    </row>
    <row r="19032">
      <c r="I19032" s="1"/>
      <c r="J19032" s="1"/>
      <c r="K19032" s="1"/>
      <c r="AA19032" s="1"/>
      <c r="AB19032" s="1"/>
      <c r="AC19032" s="1"/>
      <c r="AJ19032" s="1"/>
      <c r="AK19032" s="1"/>
      <c r="AL19032" s="1"/>
    </row>
    <row r="19033">
      <c r="I19033" s="1"/>
      <c r="J19033" s="1"/>
      <c r="K19033" s="1"/>
      <c r="AA19033" s="1"/>
      <c r="AB19033" s="1"/>
      <c r="AC19033" s="1"/>
      <c r="AJ19033" s="1"/>
      <c r="AK19033" s="1"/>
      <c r="AL19033" s="1"/>
    </row>
    <row r="19034">
      <c r="I19034" s="1"/>
      <c r="J19034" s="1"/>
      <c r="K19034" s="1"/>
      <c r="AA19034" s="1"/>
      <c r="AB19034" s="1"/>
      <c r="AC19034" s="1"/>
      <c r="AJ19034" s="1"/>
      <c r="AK19034" s="1"/>
      <c r="AL19034" s="1"/>
    </row>
    <row r="19035">
      <c r="I19035" s="1"/>
      <c r="J19035" s="1"/>
      <c r="K19035" s="1"/>
      <c r="AA19035" s="1"/>
      <c r="AB19035" s="1"/>
      <c r="AC19035" s="1"/>
      <c r="AJ19035" s="1"/>
      <c r="AK19035" s="1"/>
      <c r="AL19035" s="1"/>
    </row>
    <row r="19036">
      <c r="I19036" s="1"/>
      <c r="J19036" s="1"/>
      <c r="K19036" s="1"/>
      <c r="AA19036" s="1"/>
      <c r="AB19036" s="1"/>
      <c r="AC19036" s="1"/>
      <c r="AJ19036" s="1"/>
      <c r="AK19036" s="1"/>
      <c r="AL19036" s="1"/>
    </row>
    <row r="19037">
      <c r="I19037" s="1"/>
      <c r="J19037" s="1"/>
      <c r="K19037" s="1"/>
      <c r="AA19037" s="1"/>
      <c r="AB19037" s="1"/>
      <c r="AC19037" s="1"/>
      <c r="AJ19037" s="1"/>
      <c r="AK19037" s="1"/>
      <c r="AL19037" s="1"/>
    </row>
    <row r="19038">
      <c r="I19038" s="1"/>
      <c r="J19038" s="1"/>
      <c r="K19038" s="1"/>
      <c r="AA19038" s="1"/>
      <c r="AB19038" s="1"/>
      <c r="AC19038" s="1"/>
      <c r="AJ19038" s="1"/>
      <c r="AK19038" s="1"/>
      <c r="AL19038" s="1"/>
    </row>
    <row r="19039">
      <c r="I19039" s="1"/>
      <c r="J19039" s="1"/>
      <c r="K19039" s="1"/>
      <c r="AA19039" s="1"/>
      <c r="AB19039" s="1"/>
      <c r="AC19039" s="1"/>
      <c r="AJ19039" s="1"/>
      <c r="AK19039" s="1"/>
      <c r="AL19039" s="1"/>
    </row>
    <row r="19040">
      <c r="I19040" s="1"/>
      <c r="J19040" s="1"/>
      <c r="K19040" s="1"/>
      <c r="AA19040" s="1"/>
      <c r="AB19040" s="1"/>
      <c r="AC19040" s="1"/>
      <c r="AJ19040" s="1"/>
      <c r="AK19040" s="1"/>
      <c r="AL19040" s="1"/>
    </row>
    <row r="19041">
      <c r="I19041" s="1"/>
      <c r="J19041" s="1"/>
      <c r="K19041" s="1"/>
      <c r="AA19041" s="1"/>
      <c r="AB19041" s="1"/>
      <c r="AC19041" s="1"/>
      <c r="AJ19041" s="1"/>
      <c r="AK19041" s="1"/>
      <c r="AL19041" s="1"/>
    </row>
    <row r="19042">
      <c r="I19042" s="1"/>
      <c r="J19042" s="1"/>
      <c r="K19042" s="1"/>
      <c r="AA19042" s="1"/>
      <c r="AB19042" s="1"/>
      <c r="AC19042" s="1"/>
      <c r="AJ19042" s="1"/>
      <c r="AK19042" s="1"/>
      <c r="AL19042" s="1"/>
    </row>
    <row r="19043">
      <c r="I19043" s="1"/>
      <c r="J19043" s="1"/>
      <c r="K19043" s="1"/>
      <c r="AA19043" s="1"/>
      <c r="AB19043" s="1"/>
      <c r="AC19043" s="1"/>
      <c r="AJ19043" s="1"/>
      <c r="AK19043" s="1"/>
      <c r="AL19043" s="1"/>
    </row>
    <row r="19044">
      <c r="I19044" s="1"/>
      <c r="J19044" s="1"/>
      <c r="K19044" s="1"/>
      <c r="AA19044" s="1"/>
      <c r="AB19044" s="1"/>
      <c r="AC19044" s="1"/>
      <c r="AJ19044" s="1"/>
      <c r="AK19044" s="1"/>
      <c r="AL19044" s="1"/>
    </row>
    <row r="19045">
      <c r="I19045" s="1"/>
      <c r="J19045" s="1"/>
      <c r="K19045" s="1"/>
      <c r="AA19045" s="1"/>
      <c r="AB19045" s="1"/>
      <c r="AC19045" s="1"/>
      <c r="AJ19045" s="1"/>
      <c r="AK19045" s="1"/>
      <c r="AL19045" s="1"/>
    </row>
    <row r="19046">
      <c r="I19046" s="1"/>
      <c r="J19046" s="1"/>
      <c r="K19046" s="1"/>
      <c r="AA19046" s="1"/>
      <c r="AB19046" s="1"/>
      <c r="AC19046" s="1"/>
      <c r="AJ19046" s="1"/>
      <c r="AK19046" s="1"/>
      <c r="AL19046" s="1"/>
    </row>
    <row r="19047">
      <c r="I19047" s="1"/>
      <c r="J19047" s="1"/>
      <c r="K19047" s="1"/>
      <c r="AA19047" s="1"/>
      <c r="AB19047" s="1"/>
      <c r="AC19047" s="1"/>
      <c r="AJ19047" s="1"/>
      <c r="AK19047" s="1"/>
      <c r="AL19047" s="1"/>
    </row>
    <row r="19048">
      <c r="I19048" s="1"/>
      <c r="J19048" s="1"/>
      <c r="K19048" s="1"/>
      <c r="AA19048" s="1"/>
      <c r="AB19048" s="1"/>
      <c r="AC19048" s="1"/>
      <c r="AJ19048" s="1"/>
      <c r="AK19048" s="1"/>
      <c r="AL19048" s="1"/>
    </row>
    <row r="19049">
      <c r="I19049" s="1"/>
      <c r="J19049" s="1"/>
      <c r="K19049" s="1"/>
      <c r="AA19049" s="1"/>
      <c r="AB19049" s="1"/>
      <c r="AC19049" s="1"/>
      <c r="AJ19049" s="1"/>
      <c r="AK19049" s="1"/>
      <c r="AL19049" s="1"/>
    </row>
    <row r="19050">
      <c r="I19050" s="1"/>
      <c r="J19050" s="1"/>
      <c r="K19050" s="1"/>
      <c r="AA19050" s="1"/>
      <c r="AB19050" s="1"/>
      <c r="AC19050" s="1"/>
      <c r="AJ19050" s="1"/>
      <c r="AK19050" s="1"/>
      <c r="AL19050" s="1"/>
    </row>
    <row r="19051">
      <c r="I19051" s="1"/>
      <c r="J19051" s="1"/>
      <c r="K19051" s="1"/>
      <c r="AA19051" s="1"/>
      <c r="AB19051" s="1"/>
      <c r="AC19051" s="1"/>
      <c r="AJ19051" s="1"/>
      <c r="AK19051" s="1"/>
      <c r="AL19051" s="1"/>
    </row>
    <row r="19052">
      <c r="I19052" s="1"/>
      <c r="J19052" s="1"/>
      <c r="K19052" s="1"/>
      <c r="AA19052" s="1"/>
      <c r="AB19052" s="1"/>
      <c r="AC19052" s="1"/>
      <c r="AJ19052" s="1"/>
      <c r="AK19052" s="1"/>
      <c r="AL19052" s="1"/>
    </row>
    <row r="19053">
      <c r="I19053" s="1"/>
      <c r="J19053" s="1"/>
      <c r="K19053" s="1"/>
      <c r="AA19053" s="1"/>
      <c r="AB19053" s="1"/>
      <c r="AC19053" s="1"/>
      <c r="AJ19053" s="1"/>
      <c r="AK19053" s="1"/>
      <c r="AL19053" s="1"/>
    </row>
    <row r="19054">
      <c r="I19054" s="1"/>
      <c r="J19054" s="1"/>
      <c r="K19054" s="1"/>
      <c r="AA19054" s="1"/>
      <c r="AB19054" s="1"/>
      <c r="AC19054" s="1"/>
      <c r="AJ19054" s="1"/>
      <c r="AK19054" s="1"/>
      <c r="AL19054" s="1"/>
    </row>
    <row r="19055">
      <c r="I19055" s="1"/>
      <c r="J19055" s="1"/>
      <c r="K19055" s="1"/>
      <c r="AA19055" s="1"/>
      <c r="AB19055" s="1"/>
      <c r="AC19055" s="1"/>
      <c r="AJ19055" s="1"/>
      <c r="AK19055" s="1"/>
      <c r="AL19055" s="1"/>
    </row>
    <row r="19056">
      <c r="I19056" s="1"/>
      <c r="J19056" s="1"/>
      <c r="K19056" s="1"/>
      <c r="AA19056" s="1"/>
      <c r="AB19056" s="1"/>
      <c r="AC19056" s="1"/>
      <c r="AJ19056" s="1"/>
      <c r="AK19056" s="1"/>
      <c r="AL19056" s="1"/>
    </row>
    <row r="19057">
      <c r="I19057" s="1"/>
      <c r="J19057" s="1"/>
      <c r="K19057" s="1"/>
      <c r="AA19057" s="1"/>
      <c r="AB19057" s="1"/>
      <c r="AC19057" s="1"/>
      <c r="AJ19057" s="1"/>
      <c r="AK19057" s="1"/>
      <c r="AL19057" s="1"/>
    </row>
    <row r="19058">
      <c r="I19058" s="1"/>
      <c r="J19058" s="1"/>
      <c r="K19058" s="1"/>
      <c r="AA19058" s="1"/>
      <c r="AB19058" s="1"/>
      <c r="AC19058" s="1"/>
      <c r="AJ19058" s="1"/>
      <c r="AK19058" s="1"/>
      <c r="AL19058" s="1"/>
    </row>
    <row r="19059">
      <c r="I19059" s="1"/>
      <c r="J19059" s="1"/>
      <c r="K19059" s="1"/>
      <c r="AA19059" s="1"/>
      <c r="AB19059" s="1"/>
      <c r="AC19059" s="1"/>
      <c r="AJ19059" s="1"/>
      <c r="AK19059" s="1"/>
      <c r="AL19059" s="1"/>
    </row>
    <row r="19060">
      <c r="I19060" s="1"/>
      <c r="J19060" s="1"/>
      <c r="K19060" s="1"/>
      <c r="AA19060" s="1"/>
      <c r="AB19060" s="1"/>
      <c r="AC19060" s="1"/>
      <c r="AJ19060" s="1"/>
      <c r="AK19060" s="1"/>
      <c r="AL19060" s="1"/>
    </row>
    <row r="19061">
      <c r="I19061" s="1"/>
      <c r="J19061" s="1"/>
      <c r="K19061" s="1"/>
      <c r="AA19061" s="1"/>
      <c r="AB19061" s="1"/>
      <c r="AC19061" s="1"/>
      <c r="AJ19061" s="1"/>
      <c r="AK19061" s="1"/>
      <c r="AL19061" s="1"/>
    </row>
    <row r="19062">
      <c r="I19062" s="1"/>
      <c r="J19062" s="1"/>
      <c r="K19062" s="1"/>
      <c r="AA19062" s="1"/>
      <c r="AB19062" s="1"/>
      <c r="AC19062" s="1"/>
      <c r="AJ19062" s="1"/>
      <c r="AK19062" s="1"/>
      <c r="AL19062" s="1"/>
    </row>
    <row r="19063">
      <c r="I19063" s="1"/>
      <c r="J19063" s="1"/>
      <c r="K19063" s="1"/>
      <c r="AA19063" s="1"/>
      <c r="AB19063" s="1"/>
      <c r="AC19063" s="1"/>
      <c r="AJ19063" s="1"/>
      <c r="AK19063" s="1"/>
      <c r="AL19063" s="1"/>
    </row>
    <row r="19064">
      <c r="I19064" s="1"/>
      <c r="J19064" s="1"/>
      <c r="K19064" s="1"/>
      <c r="AA19064" s="1"/>
      <c r="AB19064" s="1"/>
      <c r="AC19064" s="1"/>
      <c r="AJ19064" s="1"/>
      <c r="AK19064" s="1"/>
      <c r="AL19064" s="1"/>
    </row>
    <row r="19065">
      <c r="I19065" s="1"/>
      <c r="J19065" s="1"/>
      <c r="K19065" s="1"/>
      <c r="AA19065" s="1"/>
      <c r="AB19065" s="1"/>
      <c r="AC19065" s="1"/>
      <c r="AJ19065" s="1"/>
      <c r="AK19065" s="1"/>
      <c r="AL19065" s="1"/>
    </row>
    <row r="19066">
      <c r="I19066" s="1"/>
      <c r="J19066" s="1"/>
      <c r="K19066" s="1"/>
      <c r="AA19066" s="1"/>
      <c r="AB19066" s="1"/>
      <c r="AC19066" s="1"/>
      <c r="AJ19066" s="1"/>
      <c r="AK19066" s="1"/>
      <c r="AL19066" s="1"/>
    </row>
    <row r="19067">
      <c r="I19067" s="1"/>
      <c r="J19067" s="1"/>
      <c r="K19067" s="1"/>
      <c r="AA19067" s="1"/>
      <c r="AB19067" s="1"/>
      <c r="AC19067" s="1"/>
      <c r="AJ19067" s="1"/>
      <c r="AK19067" s="1"/>
      <c r="AL19067" s="1"/>
    </row>
    <row r="19068">
      <c r="I19068" s="1"/>
      <c r="J19068" s="1"/>
      <c r="K19068" s="1"/>
      <c r="AA19068" s="1"/>
      <c r="AB19068" s="1"/>
      <c r="AC19068" s="1"/>
      <c r="AJ19068" s="1"/>
      <c r="AK19068" s="1"/>
      <c r="AL19068" s="1"/>
    </row>
    <row r="19069">
      <c r="I19069" s="1"/>
      <c r="J19069" s="1"/>
      <c r="K19069" s="1"/>
      <c r="AA19069" s="1"/>
      <c r="AB19069" s="1"/>
      <c r="AC19069" s="1"/>
      <c r="AJ19069" s="1"/>
      <c r="AK19069" s="1"/>
      <c r="AL19069" s="1"/>
    </row>
    <row r="19070">
      <c r="I19070" s="1"/>
      <c r="J19070" s="1"/>
      <c r="K19070" s="1"/>
      <c r="AA19070" s="1"/>
      <c r="AB19070" s="1"/>
      <c r="AC19070" s="1"/>
      <c r="AJ19070" s="1"/>
      <c r="AK19070" s="1"/>
      <c r="AL19070" s="1"/>
    </row>
    <row r="19071">
      <c r="I19071" s="1"/>
      <c r="J19071" s="1"/>
      <c r="K19071" s="1"/>
      <c r="AA19071" s="1"/>
      <c r="AB19071" s="1"/>
      <c r="AC19071" s="1"/>
      <c r="AJ19071" s="1"/>
      <c r="AK19071" s="1"/>
      <c r="AL19071" s="1"/>
    </row>
    <row r="19072">
      <c r="I19072" s="1"/>
      <c r="J19072" s="1"/>
      <c r="K19072" s="1"/>
      <c r="AA19072" s="1"/>
      <c r="AB19072" s="1"/>
      <c r="AC19072" s="1"/>
      <c r="AJ19072" s="1"/>
      <c r="AK19072" s="1"/>
      <c r="AL19072" s="1"/>
    </row>
    <row r="19073">
      <c r="I19073" s="1"/>
      <c r="J19073" s="1"/>
      <c r="K19073" s="1"/>
      <c r="AA19073" s="1"/>
      <c r="AB19073" s="1"/>
      <c r="AC19073" s="1"/>
      <c r="AJ19073" s="1"/>
      <c r="AK19073" s="1"/>
      <c r="AL19073" s="1"/>
    </row>
    <row r="19074">
      <c r="I19074" s="1"/>
      <c r="J19074" s="1"/>
      <c r="K19074" s="1"/>
      <c r="AA19074" s="1"/>
      <c r="AB19074" s="1"/>
      <c r="AC19074" s="1"/>
      <c r="AJ19074" s="1"/>
      <c r="AK19074" s="1"/>
      <c r="AL19074" s="1"/>
    </row>
    <row r="19075">
      <c r="I19075" s="1"/>
      <c r="J19075" s="1"/>
      <c r="K19075" s="1"/>
      <c r="AA19075" s="1"/>
      <c r="AB19075" s="1"/>
      <c r="AC19075" s="1"/>
      <c r="AJ19075" s="1"/>
      <c r="AK19075" s="1"/>
      <c r="AL19075" s="1"/>
    </row>
    <row r="19076">
      <c r="I19076" s="1"/>
      <c r="J19076" s="1"/>
      <c r="K19076" s="1"/>
      <c r="AA19076" s="1"/>
      <c r="AB19076" s="1"/>
      <c r="AC19076" s="1"/>
      <c r="AJ19076" s="1"/>
      <c r="AK19076" s="1"/>
      <c r="AL19076" s="1"/>
    </row>
    <row r="19077">
      <c r="I19077" s="1"/>
      <c r="J19077" s="1"/>
      <c r="K19077" s="1"/>
      <c r="AA19077" s="1"/>
      <c r="AB19077" s="1"/>
      <c r="AC19077" s="1"/>
      <c r="AJ19077" s="1"/>
      <c r="AK19077" s="1"/>
      <c r="AL19077" s="1"/>
    </row>
    <row r="19078">
      <c r="I19078" s="1"/>
      <c r="J19078" s="1"/>
      <c r="K19078" s="1"/>
      <c r="AA19078" s="1"/>
      <c r="AB19078" s="1"/>
      <c r="AC19078" s="1"/>
      <c r="AJ19078" s="1"/>
      <c r="AK19078" s="1"/>
      <c r="AL19078" s="1"/>
    </row>
    <row r="19079">
      <c r="I19079" s="1"/>
      <c r="J19079" s="1"/>
      <c r="K19079" s="1"/>
      <c r="AA19079" s="1"/>
      <c r="AB19079" s="1"/>
      <c r="AC19079" s="1"/>
      <c r="AJ19079" s="1"/>
      <c r="AK19079" s="1"/>
      <c r="AL19079" s="1"/>
    </row>
    <row r="19080">
      <c r="I19080" s="1"/>
      <c r="J19080" s="1"/>
      <c r="K19080" s="1"/>
      <c r="AA19080" s="1"/>
      <c r="AB19080" s="1"/>
      <c r="AC19080" s="1"/>
      <c r="AJ19080" s="1"/>
      <c r="AK19080" s="1"/>
      <c r="AL19080" s="1"/>
    </row>
    <row r="19081">
      <c r="I19081" s="1"/>
      <c r="J19081" s="1"/>
      <c r="K19081" s="1"/>
      <c r="AA19081" s="1"/>
      <c r="AB19081" s="1"/>
      <c r="AC19081" s="1"/>
      <c r="AJ19081" s="1"/>
      <c r="AK19081" s="1"/>
      <c r="AL19081" s="1"/>
    </row>
    <row r="19082">
      <c r="I19082" s="1"/>
      <c r="J19082" s="1"/>
      <c r="K19082" s="1"/>
      <c r="AA19082" s="1"/>
      <c r="AB19082" s="1"/>
      <c r="AC19082" s="1"/>
      <c r="AJ19082" s="1"/>
      <c r="AK19082" s="1"/>
      <c r="AL19082" s="1"/>
    </row>
    <row r="19083">
      <c r="I19083" s="1"/>
      <c r="J19083" s="1"/>
      <c r="K19083" s="1"/>
      <c r="AA19083" s="1"/>
      <c r="AB19083" s="1"/>
      <c r="AC19083" s="1"/>
      <c r="AJ19083" s="1"/>
      <c r="AK19083" s="1"/>
      <c r="AL19083" s="1"/>
    </row>
    <row r="19084">
      <c r="I19084" s="1"/>
      <c r="J19084" s="1"/>
      <c r="K19084" s="1"/>
      <c r="AA19084" s="1"/>
      <c r="AB19084" s="1"/>
      <c r="AC19084" s="1"/>
      <c r="AJ19084" s="1"/>
      <c r="AK19084" s="1"/>
      <c r="AL19084" s="1"/>
    </row>
    <row r="19085">
      <c r="I19085" s="1"/>
      <c r="J19085" s="1"/>
      <c r="K19085" s="1"/>
      <c r="AA19085" s="1"/>
      <c r="AB19085" s="1"/>
      <c r="AC19085" s="1"/>
      <c r="AJ19085" s="1"/>
      <c r="AK19085" s="1"/>
      <c r="AL19085" s="1"/>
    </row>
    <row r="19086">
      <c r="I19086" s="1"/>
      <c r="J19086" s="1"/>
      <c r="K19086" s="1"/>
      <c r="AA19086" s="1"/>
      <c r="AB19086" s="1"/>
      <c r="AC19086" s="1"/>
      <c r="AJ19086" s="1"/>
      <c r="AK19086" s="1"/>
      <c r="AL19086" s="1"/>
    </row>
    <row r="19087">
      <c r="I19087" s="1"/>
      <c r="J19087" s="1"/>
      <c r="K19087" s="1"/>
      <c r="AA19087" s="1"/>
      <c r="AB19087" s="1"/>
      <c r="AC19087" s="1"/>
      <c r="AJ19087" s="1"/>
      <c r="AK19087" s="1"/>
      <c r="AL19087" s="1"/>
    </row>
    <row r="19088">
      <c r="I19088" s="1"/>
      <c r="J19088" s="1"/>
      <c r="K19088" s="1"/>
      <c r="AA19088" s="1"/>
      <c r="AB19088" s="1"/>
      <c r="AC19088" s="1"/>
      <c r="AJ19088" s="1"/>
      <c r="AK19088" s="1"/>
      <c r="AL19088" s="1"/>
    </row>
    <row r="19089">
      <c r="I19089" s="1"/>
      <c r="J19089" s="1"/>
      <c r="K19089" s="1"/>
      <c r="AA19089" s="1"/>
      <c r="AB19089" s="1"/>
      <c r="AC19089" s="1"/>
      <c r="AJ19089" s="1"/>
      <c r="AK19089" s="1"/>
      <c r="AL19089" s="1"/>
    </row>
    <row r="19090">
      <c r="I19090" s="1"/>
      <c r="J19090" s="1"/>
      <c r="K19090" s="1"/>
      <c r="AA19090" s="1"/>
      <c r="AB19090" s="1"/>
      <c r="AC19090" s="1"/>
      <c r="AJ19090" s="1"/>
      <c r="AK19090" s="1"/>
      <c r="AL19090" s="1"/>
    </row>
    <row r="19091">
      <c r="I19091" s="1"/>
      <c r="J19091" s="1"/>
      <c r="K19091" s="1"/>
      <c r="AA19091" s="1"/>
      <c r="AB19091" s="1"/>
      <c r="AC19091" s="1"/>
      <c r="AJ19091" s="1"/>
      <c r="AK19091" s="1"/>
      <c r="AL19091" s="1"/>
    </row>
    <row r="19092">
      <c r="I19092" s="1"/>
      <c r="J19092" s="1"/>
      <c r="K19092" s="1"/>
      <c r="AA19092" s="1"/>
      <c r="AB19092" s="1"/>
      <c r="AC19092" s="1"/>
      <c r="AJ19092" s="1"/>
      <c r="AK19092" s="1"/>
      <c r="AL19092" s="1"/>
    </row>
    <row r="19093">
      <c r="I19093" s="1"/>
      <c r="J19093" s="1"/>
      <c r="K19093" s="1"/>
      <c r="AA19093" s="1"/>
      <c r="AB19093" s="1"/>
      <c r="AC19093" s="1"/>
      <c r="AJ19093" s="1"/>
      <c r="AK19093" s="1"/>
      <c r="AL19093" s="1"/>
    </row>
    <row r="19094">
      <c r="I19094" s="1"/>
      <c r="J19094" s="1"/>
      <c r="K19094" s="1"/>
      <c r="AA19094" s="1"/>
      <c r="AB19094" s="1"/>
      <c r="AC19094" s="1"/>
      <c r="AJ19094" s="1"/>
      <c r="AK19094" s="1"/>
      <c r="AL19094" s="1"/>
    </row>
    <row r="19095">
      <c r="I19095" s="1"/>
      <c r="J19095" s="1"/>
      <c r="K19095" s="1"/>
      <c r="AA19095" s="1"/>
      <c r="AB19095" s="1"/>
      <c r="AC19095" s="1"/>
      <c r="AJ19095" s="1"/>
      <c r="AK19095" s="1"/>
      <c r="AL19095" s="1"/>
    </row>
    <row r="19096">
      <c r="I19096" s="1"/>
      <c r="J19096" s="1"/>
      <c r="K19096" s="1"/>
      <c r="AA19096" s="1"/>
      <c r="AB19096" s="1"/>
      <c r="AC19096" s="1"/>
      <c r="AJ19096" s="1"/>
      <c r="AK19096" s="1"/>
      <c r="AL19096" s="1"/>
    </row>
    <row r="19097">
      <c r="I19097" s="1"/>
      <c r="J19097" s="1"/>
      <c r="K19097" s="1"/>
      <c r="AA19097" s="1"/>
      <c r="AB19097" s="1"/>
      <c r="AC19097" s="1"/>
      <c r="AJ19097" s="1"/>
      <c r="AK19097" s="1"/>
      <c r="AL19097" s="1"/>
    </row>
    <row r="19098">
      <c r="I19098" s="1"/>
      <c r="J19098" s="1"/>
      <c r="K19098" s="1"/>
      <c r="AA19098" s="1"/>
      <c r="AB19098" s="1"/>
      <c r="AC19098" s="1"/>
      <c r="AJ19098" s="1"/>
      <c r="AK19098" s="1"/>
      <c r="AL19098" s="1"/>
    </row>
    <row r="19099">
      <c r="I19099" s="1"/>
      <c r="J19099" s="1"/>
      <c r="K19099" s="1"/>
      <c r="AA19099" s="1"/>
      <c r="AB19099" s="1"/>
      <c r="AC19099" s="1"/>
      <c r="AJ19099" s="1"/>
      <c r="AK19099" s="1"/>
      <c r="AL19099" s="1"/>
    </row>
    <row r="19100">
      <c r="I19100" s="1"/>
      <c r="J19100" s="1"/>
      <c r="K19100" s="1"/>
      <c r="AA19100" s="1"/>
      <c r="AB19100" s="1"/>
      <c r="AC19100" s="1"/>
      <c r="AJ19100" s="1"/>
      <c r="AK19100" s="1"/>
      <c r="AL19100" s="1"/>
    </row>
    <row r="19101">
      <c r="I19101" s="1"/>
      <c r="J19101" s="1"/>
      <c r="K19101" s="1"/>
      <c r="AA19101" s="1"/>
      <c r="AB19101" s="1"/>
      <c r="AC19101" s="1"/>
      <c r="AJ19101" s="1"/>
      <c r="AK19101" s="1"/>
      <c r="AL19101" s="1"/>
    </row>
    <row r="19102">
      <c r="I19102" s="1"/>
      <c r="J19102" s="1"/>
      <c r="K19102" s="1"/>
      <c r="AA19102" s="1"/>
      <c r="AB19102" s="1"/>
      <c r="AC19102" s="1"/>
      <c r="AJ19102" s="1"/>
      <c r="AK19102" s="1"/>
      <c r="AL19102" s="1"/>
    </row>
    <row r="19103">
      <c r="I19103" s="1"/>
      <c r="J19103" s="1"/>
      <c r="K19103" s="1"/>
      <c r="AA19103" s="1"/>
      <c r="AB19103" s="1"/>
      <c r="AC19103" s="1"/>
      <c r="AJ19103" s="1"/>
      <c r="AK19103" s="1"/>
      <c r="AL19103" s="1"/>
    </row>
    <row r="19104">
      <c r="I19104" s="1"/>
      <c r="J19104" s="1"/>
      <c r="K19104" s="1"/>
      <c r="AA19104" s="1"/>
      <c r="AB19104" s="1"/>
      <c r="AC19104" s="1"/>
      <c r="AJ19104" s="1"/>
      <c r="AK19104" s="1"/>
      <c r="AL19104" s="1"/>
    </row>
    <row r="19105">
      <c r="I19105" s="1"/>
      <c r="J19105" s="1"/>
      <c r="K19105" s="1"/>
      <c r="AA19105" s="1"/>
      <c r="AB19105" s="1"/>
      <c r="AC19105" s="1"/>
      <c r="AJ19105" s="1"/>
      <c r="AK19105" s="1"/>
      <c r="AL19105" s="1"/>
    </row>
    <row r="19106">
      <c r="I19106" s="1"/>
      <c r="J19106" s="1"/>
      <c r="K19106" s="1"/>
      <c r="AA19106" s="1"/>
      <c r="AB19106" s="1"/>
      <c r="AC19106" s="1"/>
      <c r="AJ19106" s="1"/>
      <c r="AK19106" s="1"/>
      <c r="AL19106" s="1"/>
    </row>
    <row r="19107">
      <c r="I19107" s="1"/>
      <c r="J19107" s="1"/>
      <c r="K19107" s="1"/>
      <c r="AA19107" s="1"/>
      <c r="AB19107" s="1"/>
      <c r="AC19107" s="1"/>
      <c r="AJ19107" s="1"/>
      <c r="AK19107" s="1"/>
      <c r="AL19107" s="1"/>
    </row>
    <row r="19108">
      <c r="I19108" s="1"/>
      <c r="J19108" s="1"/>
      <c r="K19108" s="1"/>
      <c r="AA19108" s="1"/>
      <c r="AB19108" s="1"/>
      <c r="AC19108" s="1"/>
      <c r="AJ19108" s="1"/>
      <c r="AK19108" s="1"/>
      <c r="AL19108" s="1"/>
    </row>
    <row r="19109">
      <c r="I19109" s="1"/>
      <c r="J19109" s="1"/>
      <c r="K19109" s="1"/>
      <c r="AA19109" s="1"/>
      <c r="AB19109" s="1"/>
      <c r="AC19109" s="1"/>
      <c r="AJ19109" s="1"/>
      <c r="AK19109" s="1"/>
      <c r="AL19109" s="1"/>
    </row>
    <row r="19110">
      <c r="I19110" s="1"/>
      <c r="J19110" s="1"/>
      <c r="K19110" s="1"/>
      <c r="AA19110" s="1"/>
      <c r="AB19110" s="1"/>
      <c r="AC19110" s="1"/>
      <c r="AJ19110" s="1"/>
      <c r="AK19110" s="1"/>
      <c r="AL19110" s="1"/>
    </row>
    <row r="19111">
      <c r="I19111" s="1"/>
      <c r="J19111" s="1"/>
      <c r="K19111" s="1"/>
      <c r="AA19111" s="1"/>
      <c r="AB19111" s="1"/>
      <c r="AC19111" s="1"/>
      <c r="AJ19111" s="1"/>
      <c r="AK19111" s="1"/>
      <c r="AL19111" s="1"/>
    </row>
    <row r="19112">
      <c r="I19112" s="1"/>
      <c r="J19112" s="1"/>
      <c r="K19112" s="1"/>
      <c r="AA19112" s="1"/>
      <c r="AB19112" s="1"/>
      <c r="AC19112" s="1"/>
      <c r="AJ19112" s="1"/>
      <c r="AK19112" s="1"/>
      <c r="AL19112" s="1"/>
    </row>
    <row r="19113">
      <c r="I19113" s="1"/>
      <c r="J19113" s="1"/>
      <c r="K19113" s="1"/>
      <c r="AA19113" s="1"/>
      <c r="AB19113" s="1"/>
      <c r="AC19113" s="1"/>
      <c r="AJ19113" s="1"/>
      <c r="AK19113" s="1"/>
      <c r="AL19113" s="1"/>
    </row>
    <row r="19114">
      <c r="I19114" s="1"/>
      <c r="J19114" s="1"/>
      <c r="K19114" s="1"/>
      <c r="AA19114" s="1"/>
      <c r="AB19114" s="1"/>
      <c r="AC19114" s="1"/>
      <c r="AJ19114" s="1"/>
      <c r="AK19114" s="1"/>
      <c r="AL19114" s="1"/>
    </row>
    <row r="19115">
      <c r="I19115" s="1"/>
      <c r="J19115" s="1"/>
      <c r="K19115" s="1"/>
      <c r="AA19115" s="1"/>
      <c r="AB19115" s="1"/>
      <c r="AC19115" s="1"/>
      <c r="AJ19115" s="1"/>
      <c r="AK19115" s="1"/>
      <c r="AL19115" s="1"/>
    </row>
    <row r="19116">
      <c r="I19116" s="1"/>
      <c r="J19116" s="1"/>
      <c r="K19116" s="1"/>
      <c r="AA19116" s="1"/>
      <c r="AB19116" s="1"/>
      <c r="AC19116" s="1"/>
      <c r="AJ19116" s="1"/>
      <c r="AK19116" s="1"/>
      <c r="AL19116" s="1"/>
    </row>
    <row r="19117">
      <c r="I19117" s="1"/>
      <c r="J19117" s="1"/>
      <c r="K19117" s="1"/>
      <c r="AA19117" s="1"/>
      <c r="AB19117" s="1"/>
      <c r="AC19117" s="1"/>
      <c r="AJ19117" s="1"/>
      <c r="AK19117" s="1"/>
      <c r="AL19117" s="1"/>
    </row>
    <row r="19118">
      <c r="I19118" s="1"/>
      <c r="J19118" s="1"/>
      <c r="K19118" s="1"/>
      <c r="AA19118" s="1"/>
      <c r="AB19118" s="1"/>
      <c r="AC19118" s="1"/>
      <c r="AJ19118" s="1"/>
      <c r="AK19118" s="1"/>
      <c r="AL19118" s="1"/>
    </row>
    <row r="19119">
      <c r="I19119" s="1"/>
      <c r="J19119" s="1"/>
      <c r="K19119" s="1"/>
      <c r="AA19119" s="1"/>
      <c r="AB19119" s="1"/>
      <c r="AC19119" s="1"/>
      <c r="AJ19119" s="1"/>
      <c r="AK19119" s="1"/>
      <c r="AL19119" s="1"/>
    </row>
    <row r="19120">
      <c r="I19120" s="1"/>
      <c r="J19120" s="1"/>
      <c r="K19120" s="1"/>
      <c r="AA19120" s="1"/>
      <c r="AB19120" s="1"/>
      <c r="AC19120" s="1"/>
      <c r="AJ19120" s="1"/>
      <c r="AK19120" s="1"/>
      <c r="AL19120" s="1"/>
    </row>
    <row r="19121">
      <c r="I19121" s="1"/>
      <c r="J19121" s="1"/>
      <c r="K19121" s="1"/>
      <c r="AA19121" s="1"/>
      <c r="AB19121" s="1"/>
      <c r="AC19121" s="1"/>
      <c r="AJ19121" s="1"/>
      <c r="AK19121" s="1"/>
      <c r="AL19121" s="1"/>
    </row>
    <row r="19122">
      <c r="I19122" s="1"/>
      <c r="J19122" s="1"/>
      <c r="K19122" s="1"/>
      <c r="AA19122" s="1"/>
      <c r="AB19122" s="1"/>
      <c r="AC19122" s="1"/>
      <c r="AJ19122" s="1"/>
      <c r="AK19122" s="1"/>
      <c r="AL19122" s="1"/>
    </row>
    <row r="19123">
      <c r="I19123" s="1"/>
      <c r="J19123" s="1"/>
      <c r="K19123" s="1"/>
      <c r="AA19123" s="1"/>
      <c r="AB19123" s="1"/>
      <c r="AC19123" s="1"/>
      <c r="AJ19123" s="1"/>
      <c r="AK19123" s="1"/>
      <c r="AL19123" s="1"/>
    </row>
    <row r="19124">
      <c r="I19124" s="1"/>
      <c r="J19124" s="1"/>
      <c r="K19124" s="1"/>
      <c r="AA19124" s="1"/>
      <c r="AB19124" s="1"/>
      <c r="AC19124" s="1"/>
      <c r="AJ19124" s="1"/>
      <c r="AK19124" s="1"/>
      <c r="AL19124" s="1"/>
    </row>
    <row r="19125">
      <c r="I19125" s="1"/>
      <c r="J19125" s="1"/>
      <c r="K19125" s="1"/>
      <c r="AA19125" s="1"/>
      <c r="AB19125" s="1"/>
      <c r="AC19125" s="1"/>
      <c r="AJ19125" s="1"/>
      <c r="AK19125" s="1"/>
      <c r="AL19125" s="1"/>
    </row>
    <row r="19126">
      <c r="I19126" s="1"/>
      <c r="J19126" s="1"/>
      <c r="K19126" s="1"/>
      <c r="AA19126" s="1"/>
      <c r="AB19126" s="1"/>
      <c r="AC19126" s="1"/>
      <c r="AJ19126" s="1"/>
      <c r="AK19126" s="1"/>
      <c r="AL19126" s="1"/>
    </row>
    <row r="19127">
      <c r="I19127" s="1"/>
      <c r="J19127" s="1"/>
      <c r="K19127" s="1"/>
      <c r="AA19127" s="1"/>
      <c r="AB19127" s="1"/>
      <c r="AC19127" s="1"/>
      <c r="AJ19127" s="1"/>
      <c r="AK19127" s="1"/>
      <c r="AL19127" s="1"/>
    </row>
    <row r="19128">
      <c r="I19128" s="1"/>
      <c r="J19128" s="1"/>
      <c r="K19128" s="1"/>
      <c r="AA19128" s="1"/>
      <c r="AB19128" s="1"/>
      <c r="AC19128" s="1"/>
      <c r="AJ19128" s="1"/>
      <c r="AK19128" s="1"/>
      <c r="AL19128" s="1"/>
    </row>
    <row r="19129">
      <c r="I19129" s="1"/>
      <c r="J19129" s="1"/>
      <c r="K19129" s="1"/>
      <c r="AA19129" s="1"/>
      <c r="AB19129" s="1"/>
      <c r="AC19129" s="1"/>
      <c r="AJ19129" s="1"/>
      <c r="AK19129" s="1"/>
      <c r="AL19129" s="1"/>
    </row>
    <row r="19130">
      <c r="I19130" s="1"/>
      <c r="J19130" s="1"/>
      <c r="K19130" s="1"/>
      <c r="AA19130" s="1"/>
      <c r="AB19130" s="1"/>
      <c r="AC19130" s="1"/>
      <c r="AJ19130" s="1"/>
      <c r="AK19130" s="1"/>
      <c r="AL19130" s="1"/>
    </row>
    <row r="19131">
      <c r="I19131" s="1"/>
      <c r="J19131" s="1"/>
      <c r="K19131" s="1"/>
      <c r="AA19131" s="1"/>
      <c r="AB19131" s="1"/>
      <c r="AC19131" s="1"/>
      <c r="AJ19131" s="1"/>
      <c r="AK19131" s="1"/>
      <c r="AL19131" s="1"/>
    </row>
    <row r="19132">
      <c r="I19132" s="1"/>
      <c r="J19132" s="1"/>
      <c r="K19132" s="1"/>
      <c r="AA19132" s="1"/>
      <c r="AB19132" s="1"/>
      <c r="AC19132" s="1"/>
      <c r="AJ19132" s="1"/>
      <c r="AK19132" s="1"/>
      <c r="AL19132" s="1"/>
    </row>
    <row r="19133">
      <c r="I19133" s="1"/>
      <c r="J19133" s="1"/>
      <c r="K19133" s="1"/>
      <c r="AA19133" s="1"/>
      <c r="AB19133" s="1"/>
      <c r="AC19133" s="1"/>
      <c r="AJ19133" s="1"/>
      <c r="AK19133" s="1"/>
      <c r="AL19133" s="1"/>
    </row>
    <row r="19134">
      <c r="I19134" s="1"/>
      <c r="J19134" s="1"/>
      <c r="K19134" s="1"/>
      <c r="AA19134" s="1"/>
      <c r="AB19134" s="1"/>
      <c r="AC19134" s="1"/>
      <c r="AJ19134" s="1"/>
      <c r="AK19134" s="1"/>
      <c r="AL19134" s="1"/>
    </row>
    <row r="19135">
      <c r="I19135" s="1"/>
      <c r="J19135" s="1"/>
      <c r="K19135" s="1"/>
      <c r="AA19135" s="1"/>
      <c r="AB19135" s="1"/>
      <c r="AC19135" s="1"/>
      <c r="AJ19135" s="1"/>
      <c r="AK19135" s="1"/>
      <c r="AL19135" s="1"/>
    </row>
    <row r="19136">
      <c r="I19136" s="1"/>
      <c r="J19136" s="1"/>
      <c r="K19136" s="1"/>
      <c r="AA19136" s="1"/>
      <c r="AB19136" s="1"/>
      <c r="AC19136" s="1"/>
      <c r="AJ19136" s="1"/>
      <c r="AK19136" s="1"/>
      <c r="AL19136" s="1"/>
    </row>
    <row r="19137">
      <c r="I19137" s="1"/>
      <c r="J19137" s="1"/>
      <c r="K19137" s="1"/>
      <c r="AA19137" s="1"/>
      <c r="AB19137" s="1"/>
      <c r="AC19137" s="1"/>
      <c r="AJ19137" s="1"/>
      <c r="AK19137" s="1"/>
      <c r="AL19137" s="1"/>
    </row>
    <row r="19138">
      <c r="I19138" s="1"/>
      <c r="J19138" s="1"/>
      <c r="K19138" s="1"/>
      <c r="AA19138" s="1"/>
      <c r="AB19138" s="1"/>
      <c r="AC19138" s="1"/>
      <c r="AJ19138" s="1"/>
      <c r="AK19138" s="1"/>
      <c r="AL19138" s="1"/>
    </row>
    <row r="19139">
      <c r="I19139" s="1"/>
      <c r="J19139" s="1"/>
      <c r="K19139" s="1"/>
      <c r="AA19139" s="1"/>
      <c r="AB19139" s="1"/>
      <c r="AC19139" s="1"/>
      <c r="AJ19139" s="1"/>
      <c r="AK19139" s="1"/>
      <c r="AL19139" s="1"/>
    </row>
    <row r="19140">
      <c r="I19140" s="1"/>
      <c r="J19140" s="1"/>
      <c r="K19140" s="1"/>
      <c r="AA19140" s="1"/>
      <c r="AB19140" s="1"/>
      <c r="AC19140" s="1"/>
      <c r="AJ19140" s="1"/>
      <c r="AK19140" s="1"/>
      <c r="AL19140" s="1"/>
    </row>
    <row r="19141">
      <c r="I19141" s="1"/>
      <c r="J19141" s="1"/>
      <c r="K19141" s="1"/>
      <c r="AA19141" s="1"/>
      <c r="AB19141" s="1"/>
      <c r="AC19141" s="1"/>
      <c r="AJ19141" s="1"/>
      <c r="AK19141" s="1"/>
      <c r="AL19141" s="1"/>
    </row>
    <row r="19142">
      <c r="I19142" s="1"/>
      <c r="J19142" s="1"/>
      <c r="K19142" s="1"/>
      <c r="AA19142" s="1"/>
      <c r="AB19142" s="1"/>
      <c r="AC19142" s="1"/>
      <c r="AJ19142" s="1"/>
      <c r="AK19142" s="1"/>
      <c r="AL19142" s="1"/>
    </row>
    <row r="19143">
      <c r="I19143" s="1"/>
      <c r="J19143" s="1"/>
      <c r="K19143" s="1"/>
      <c r="AA19143" s="1"/>
      <c r="AB19143" s="1"/>
      <c r="AC19143" s="1"/>
      <c r="AJ19143" s="1"/>
      <c r="AK19143" s="1"/>
      <c r="AL19143" s="1"/>
    </row>
    <row r="19144">
      <c r="I19144" s="1"/>
      <c r="J19144" s="1"/>
      <c r="K19144" s="1"/>
      <c r="AA19144" s="1"/>
      <c r="AB19144" s="1"/>
      <c r="AC19144" s="1"/>
      <c r="AJ19144" s="1"/>
      <c r="AK19144" s="1"/>
      <c r="AL19144" s="1"/>
    </row>
    <row r="19145">
      <c r="I19145" s="1"/>
      <c r="J19145" s="1"/>
      <c r="K19145" s="1"/>
      <c r="AA19145" s="1"/>
      <c r="AB19145" s="1"/>
      <c r="AC19145" s="1"/>
      <c r="AJ19145" s="1"/>
      <c r="AK19145" s="1"/>
      <c r="AL19145" s="1"/>
    </row>
    <row r="19146">
      <c r="I19146" s="1"/>
      <c r="J19146" s="1"/>
      <c r="K19146" s="1"/>
      <c r="AA19146" s="1"/>
      <c r="AB19146" s="1"/>
      <c r="AC19146" s="1"/>
      <c r="AJ19146" s="1"/>
      <c r="AK19146" s="1"/>
      <c r="AL19146" s="1"/>
    </row>
    <row r="19147">
      <c r="I19147" s="1"/>
      <c r="J19147" s="1"/>
      <c r="K19147" s="1"/>
      <c r="AA19147" s="1"/>
      <c r="AB19147" s="1"/>
      <c r="AC19147" s="1"/>
      <c r="AJ19147" s="1"/>
      <c r="AK19147" s="1"/>
      <c r="AL19147" s="1"/>
    </row>
    <row r="19148">
      <c r="I19148" s="1"/>
      <c r="J19148" s="1"/>
      <c r="K19148" s="1"/>
      <c r="AA19148" s="1"/>
      <c r="AB19148" s="1"/>
      <c r="AC19148" s="1"/>
      <c r="AJ19148" s="1"/>
      <c r="AK19148" s="1"/>
      <c r="AL19148" s="1"/>
    </row>
    <row r="19149">
      <c r="I19149" s="1"/>
      <c r="J19149" s="1"/>
      <c r="K19149" s="1"/>
      <c r="AA19149" s="1"/>
      <c r="AB19149" s="1"/>
      <c r="AC19149" s="1"/>
      <c r="AJ19149" s="1"/>
      <c r="AK19149" s="1"/>
      <c r="AL19149" s="1"/>
    </row>
    <row r="19150">
      <c r="I19150" s="1"/>
      <c r="J19150" s="1"/>
      <c r="K19150" s="1"/>
      <c r="AA19150" s="1"/>
      <c r="AB19150" s="1"/>
      <c r="AC19150" s="1"/>
      <c r="AJ19150" s="1"/>
      <c r="AK19150" s="1"/>
      <c r="AL19150" s="1"/>
    </row>
    <row r="19151">
      <c r="I19151" s="1"/>
      <c r="J19151" s="1"/>
      <c r="K19151" s="1"/>
      <c r="AA19151" s="1"/>
      <c r="AB19151" s="1"/>
      <c r="AC19151" s="1"/>
      <c r="AJ19151" s="1"/>
      <c r="AK19151" s="1"/>
      <c r="AL19151" s="1"/>
    </row>
    <row r="19152">
      <c r="I19152" s="1"/>
      <c r="J19152" s="1"/>
      <c r="K19152" s="1"/>
      <c r="AA19152" s="1"/>
      <c r="AB19152" s="1"/>
      <c r="AC19152" s="1"/>
      <c r="AJ19152" s="1"/>
      <c r="AK19152" s="1"/>
      <c r="AL19152" s="1"/>
    </row>
    <row r="19153">
      <c r="I19153" s="1"/>
      <c r="J19153" s="1"/>
      <c r="K19153" s="1"/>
      <c r="AA19153" s="1"/>
      <c r="AB19153" s="1"/>
      <c r="AC19153" s="1"/>
      <c r="AJ19153" s="1"/>
      <c r="AK19153" s="1"/>
      <c r="AL19153" s="1"/>
    </row>
    <row r="19154">
      <c r="I19154" s="1"/>
      <c r="J19154" s="1"/>
      <c r="K19154" s="1"/>
      <c r="AA19154" s="1"/>
      <c r="AB19154" s="1"/>
      <c r="AC19154" s="1"/>
      <c r="AJ19154" s="1"/>
      <c r="AK19154" s="1"/>
      <c r="AL19154" s="1"/>
    </row>
    <row r="19155">
      <c r="I19155" s="1"/>
      <c r="J19155" s="1"/>
      <c r="K19155" s="1"/>
      <c r="AA19155" s="1"/>
      <c r="AB19155" s="1"/>
      <c r="AC19155" s="1"/>
      <c r="AJ19155" s="1"/>
      <c r="AK19155" s="1"/>
      <c r="AL19155" s="1"/>
    </row>
    <row r="19156">
      <c r="I19156" s="1"/>
      <c r="J19156" s="1"/>
      <c r="K19156" s="1"/>
      <c r="AA19156" s="1"/>
      <c r="AB19156" s="1"/>
      <c r="AC19156" s="1"/>
      <c r="AJ19156" s="1"/>
      <c r="AK19156" s="1"/>
      <c r="AL19156" s="1"/>
    </row>
    <row r="19157">
      <c r="I19157" s="1"/>
      <c r="J19157" s="1"/>
      <c r="K19157" s="1"/>
      <c r="AA19157" s="1"/>
      <c r="AB19157" s="1"/>
      <c r="AC19157" s="1"/>
      <c r="AJ19157" s="1"/>
      <c r="AK19157" s="1"/>
      <c r="AL19157" s="1"/>
    </row>
    <row r="19158">
      <c r="I19158" s="1"/>
      <c r="J19158" s="1"/>
      <c r="K19158" s="1"/>
      <c r="AA19158" s="1"/>
      <c r="AB19158" s="1"/>
      <c r="AC19158" s="1"/>
      <c r="AJ19158" s="1"/>
      <c r="AK19158" s="1"/>
      <c r="AL19158" s="1"/>
    </row>
    <row r="19159">
      <c r="I19159" s="1"/>
      <c r="J19159" s="1"/>
      <c r="K19159" s="1"/>
      <c r="AA19159" s="1"/>
      <c r="AB19159" s="1"/>
      <c r="AC19159" s="1"/>
      <c r="AJ19159" s="1"/>
      <c r="AK19159" s="1"/>
      <c r="AL19159" s="1"/>
    </row>
    <row r="19160">
      <c r="I19160" s="1"/>
      <c r="J19160" s="1"/>
      <c r="K19160" s="1"/>
      <c r="AA19160" s="1"/>
      <c r="AB19160" s="1"/>
      <c r="AC19160" s="1"/>
      <c r="AJ19160" s="1"/>
      <c r="AK19160" s="1"/>
      <c r="AL19160" s="1"/>
    </row>
    <row r="19161">
      <c r="I19161" s="1"/>
      <c r="J19161" s="1"/>
      <c r="K19161" s="1"/>
      <c r="AA19161" s="1"/>
      <c r="AB19161" s="1"/>
      <c r="AC19161" s="1"/>
      <c r="AJ19161" s="1"/>
      <c r="AK19161" s="1"/>
      <c r="AL19161" s="1"/>
    </row>
    <row r="19162">
      <c r="I19162" s="1"/>
      <c r="J19162" s="1"/>
      <c r="K19162" s="1"/>
      <c r="AA19162" s="1"/>
      <c r="AB19162" s="1"/>
      <c r="AC19162" s="1"/>
      <c r="AJ19162" s="1"/>
      <c r="AK19162" s="1"/>
      <c r="AL19162" s="1"/>
    </row>
    <row r="19163">
      <c r="I19163" s="1"/>
      <c r="J19163" s="1"/>
      <c r="K19163" s="1"/>
      <c r="AA19163" s="1"/>
      <c r="AB19163" s="1"/>
      <c r="AC19163" s="1"/>
      <c r="AJ19163" s="1"/>
      <c r="AK19163" s="1"/>
      <c r="AL19163" s="1"/>
    </row>
    <row r="19164">
      <c r="I19164" s="1"/>
      <c r="J19164" s="1"/>
      <c r="K19164" s="1"/>
      <c r="AA19164" s="1"/>
      <c r="AB19164" s="1"/>
      <c r="AC19164" s="1"/>
      <c r="AJ19164" s="1"/>
      <c r="AK19164" s="1"/>
      <c r="AL19164" s="1"/>
    </row>
    <row r="19165">
      <c r="I19165" s="1"/>
      <c r="J19165" s="1"/>
      <c r="K19165" s="1"/>
      <c r="AA19165" s="1"/>
      <c r="AB19165" s="1"/>
      <c r="AC19165" s="1"/>
      <c r="AJ19165" s="1"/>
      <c r="AK19165" s="1"/>
      <c r="AL19165" s="1"/>
    </row>
    <row r="19166">
      <c r="I19166" s="1"/>
      <c r="J19166" s="1"/>
      <c r="K19166" s="1"/>
      <c r="AA19166" s="1"/>
      <c r="AB19166" s="1"/>
      <c r="AC19166" s="1"/>
      <c r="AJ19166" s="1"/>
      <c r="AK19166" s="1"/>
      <c r="AL19166" s="1"/>
    </row>
    <row r="19167">
      <c r="I19167" s="1"/>
      <c r="J19167" s="1"/>
      <c r="K19167" s="1"/>
      <c r="AA19167" s="1"/>
      <c r="AB19167" s="1"/>
      <c r="AC19167" s="1"/>
      <c r="AJ19167" s="1"/>
      <c r="AK19167" s="1"/>
      <c r="AL19167" s="1"/>
    </row>
    <row r="19168">
      <c r="I19168" s="1"/>
      <c r="J19168" s="1"/>
      <c r="K19168" s="1"/>
      <c r="AA19168" s="1"/>
      <c r="AB19168" s="1"/>
      <c r="AC19168" s="1"/>
      <c r="AJ19168" s="1"/>
      <c r="AK19168" s="1"/>
      <c r="AL19168" s="1"/>
    </row>
    <row r="19169">
      <c r="I19169" s="1"/>
      <c r="J19169" s="1"/>
      <c r="K19169" s="1"/>
      <c r="AA19169" s="1"/>
      <c r="AB19169" s="1"/>
      <c r="AC19169" s="1"/>
      <c r="AJ19169" s="1"/>
      <c r="AK19169" s="1"/>
      <c r="AL19169" s="1"/>
    </row>
    <row r="19170">
      <c r="I19170" s="1"/>
      <c r="J19170" s="1"/>
      <c r="K19170" s="1"/>
      <c r="AA19170" s="1"/>
      <c r="AB19170" s="1"/>
      <c r="AC19170" s="1"/>
      <c r="AJ19170" s="1"/>
      <c r="AK19170" s="1"/>
      <c r="AL19170" s="1"/>
    </row>
    <row r="19171">
      <c r="I19171" s="1"/>
      <c r="J19171" s="1"/>
      <c r="K19171" s="1"/>
      <c r="AA19171" s="1"/>
      <c r="AB19171" s="1"/>
      <c r="AC19171" s="1"/>
      <c r="AJ19171" s="1"/>
      <c r="AK19171" s="1"/>
      <c r="AL19171" s="1"/>
    </row>
    <row r="19172">
      <c r="I19172" s="1"/>
      <c r="J19172" s="1"/>
      <c r="K19172" s="1"/>
      <c r="AA19172" s="1"/>
      <c r="AB19172" s="1"/>
      <c r="AC19172" s="1"/>
      <c r="AJ19172" s="1"/>
      <c r="AK19172" s="1"/>
      <c r="AL19172" s="1"/>
    </row>
    <row r="19173">
      <c r="I19173" s="1"/>
      <c r="J19173" s="1"/>
      <c r="K19173" s="1"/>
      <c r="AA19173" s="1"/>
      <c r="AB19173" s="1"/>
      <c r="AC19173" s="1"/>
      <c r="AJ19173" s="1"/>
      <c r="AK19173" s="1"/>
      <c r="AL19173" s="1"/>
    </row>
    <row r="19174">
      <c r="I19174" s="1"/>
      <c r="J19174" s="1"/>
      <c r="K19174" s="1"/>
      <c r="AA19174" s="1"/>
      <c r="AB19174" s="1"/>
      <c r="AC19174" s="1"/>
      <c r="AJ19174" s="1"/>
      <c r="AK19174" s="1"/>
      <c r="AL19174" s="1"/>
    </row>
    <row r="19175">
      <c r="I19175" s="1"/>
      <c r="J19175" s="1"/>
      <c r="K19175" s="1"/>
      <c r="AA19175" s="1"/>
      <c r="AB19175" s="1"/>
      <c r="AC19175" s="1"/>
      <c r="AJ19175" s="1"/>
      <c r="AK19175" s="1"/>
      <c r="AL19175" s="1"/>
    </row>
    <row r="19176">
      <c r="I19176" s="1"/>
      <c r="J19176" s="1"/>
      <c r="K19176" s="1"/>
      <c r="AA19176" s="1"/>
      <c r="AB19176" s="1"/>
      <c r="AC19176" s="1"/>
      <c r="AJ19176" s="1"/>
      <c r="AK19176" s="1"/>
      <c r="AL19176" s="1"/>
    </row>
    <row r="19177">
      <c r="I19177" s="1"/>
      <c r="J19177" s="1"/>
      <c r="K19177" s="1"/>
      <c r="AA19177" s="1"/>
      <c r="AB19177" s="1"/>
      <c r="AC19177" s="1"/>
      <c r="AJ19177" s="1"/>
      <c r="AK19177" s="1"/>
      <c r="AL19177" s="1"/>
    </row>
    <row r="19178">
      <c r="I19178" s="1"/>
      <c r="J19178" s="1"/>
      <c r="K19178" s="1"/>
      <c r="AA19178" s="1"/>
      <c r="AB19178" s="1"/>
      <c r="AC19178" s="1"/>
      <c r="AJ19178" s="1"/>
      <c r="AK19178" s="1"/>
      <c r="AL19178" s="1"/>
    </row>
    <row r="19179">
      <c r="I19179" s="1"/>
      <c r="J19179" s="1"/>
      <c r="K19179" s="1"/>
      <c r="AA19179" s="1"/>
      <c r="AB19179" s="1"/>
      <c r="AC19179" s="1"/>
      <c r="AJ19179" s="1"/>
      <c r="AK19179" s="1"/>
      <c r="AL19179" s="1"/>
    </row>
    <row r="19180">
      <c r="I19180" s="1"/>
      <c r="J19180" s="1"/>
      <c r="K19180" s="1"/>
      <c r="AA19180" s="1"/>
      <c r="AB19180" s="1"/>
      <c r="AC19180" s="1"/>
      <c r="AJ19180" s="1"/>
      <c r="AK19180" s="1"/>
      <c r="AL19180" s="1"/>
    </row>
    <row r="19181">
      <c r="I19181" s="1"/>
      <c r="J19181" s="1"/>
      <c r="K19181" s="1"/>
      <c r="AA19181" s="1"/>
      <c r="AB19181" s="1"/>
      <c r="AC19181" s="1"/>
      <c r="AJ19181" s="1"/>
      <c r="AK19181" s="1"/>
      <c r="AL19181" s="1"/>
    </row>
    <row r="19182">
      <c r="I19182" s="1"/>
      <c r="J19182" s="1"/>
      <c r="K19182" s="1"/>
      <c r="AA19182" s="1"/>
      <c r="AB19182" s="1"/>
      <c r="AC19182" s="1"/>
      <c r="AJ19182" s="1"/>
      <c r="AK19182" s="1"/>
      <c r="AL19182" s="1"/>
    </row>
    <row r="19183">
      <c r="I19183" s="1"/>
      <c r="J19183" s="1"/>
      <c r="K19183" s="1"/>
      <c r="AA19183" s="1"/>
      <c r="AB19183" s="1"/>
      <c r="AC19183" s="1"/>
      <c r="AJ19183" s="1"/>
      <c r="AK19183" s="1"/>
      <c r="AL19183" s="1"/>
    </row>
    <row r="19184">
      <c r="I19184" s="1"/>
      <c r="J19184" s="1"/>
      <c r="K19184" s="1"/>
      <c r="AA19184" s="1"/>
      <c r="AB19184" s="1"/>
      <c r="AC19184" s="1"/>
      <c r="AJ19184" s="1"/>
      <c r="AK19184" s="1"/>
      <c r="AL19184" s="1"/>
    </row>
    <row r="19185">
      <c r="I19185" s="1"/>
      <c r="J19185" s="1"/>
      <c r="K19185" s="1"/>
      <c r="AA19185" s="1"/>
      <c r="AB19185" s="1"/>
      <c r="AC19185" s="1"/>
      <c r="AJ19185" s="1"/>
      <c r="AK19185" s="1"/>
      <c r="AL19185" s="1"/>
    </row>
    <row r="19186">
      <c r="I19186" s="1"/>
      <c r="J19186" s="1"/>
      <c r="K19186" s="1"/>
      <c r="AA19186" s="1"/>
      <c r="AB19186" s="1"/>
      <c r="AC19186" s="1"/>
      <c r="AJ19186" s="1"/>
      <c r="AK19186" s="1"/>
      <c r="AL19186" s="1"/>
    </row>
    <row r="19187">
      <c r="I19187" s="1"/>
      <c r="J19187" s="1"/>
      <c r="K19187" s="1"/>
      <c r="AA19187" s="1"/>
      <c r="AB19187" s="1"/>
      <c r="AC19187" s="1"/>
      <c r="AJ19187" s="1"/>
      <c r="AK19187" s="1"/>
      <c r="AL19187" s="1"/>
    </row>
    <row r="19188">
      <c r="I19188" s="1"/>
      <c r="J19188" s="1"/>
      <c r="K19188" s="1"/>
      <c r="AA19188" s="1"/>
      <c r="AB19188" s="1"/>
      <c r="AC19188" s="1"/>
      <c r="AJ19188" s="1"/>
      <c r="AK19188" s="1"/>
      <c r="AL19188" s="1"/>
    </row>
    <row r="19189">
      <c r="I19189" s="1"/>
      <c r="J19189" s="1"/>
      <c r="K19189" s="1"/>
      <c r="AA19189" s="1"/>
      <c r="AB19189" s="1"/>
      <c r="AC19189" s="1"/>
      <c r="AJ19189" s="1"/>
      <c r="AK19189" s="1"/>
      <c r="AL19189" s="1"/>
    </row>
    <row r="19190">
      <c r="I19190" s="1"/>
      <c r="J19190" s="1"/>
      <c r="K19190" s="1"/>
      <c r="AA19190" s="1"/>
      <c r="AB19190" s="1"/>
      <c r="AC19190" s="1"/>
      <c r="AJ19190" s="1"/>
      <c r="AK19190" s="1"/>
      <c r="AL19190" s="1"/>
    </row>
    <row r="19191">
      <c r="I19191" s="1"/>
      <c r="J19191" s="1"/>
      <c r="K19191" s="1"/>
      <c r="AA19191" s="1"/>
      <c r="AB19191" s="1"/>
      <c r="AC19191" s="1"/>
      <c r="AJ19191" s="1"/>
      <c r="AK19191" s="1"/>
      <c r="AL19191" s="1"/>
    </row>
    <row r="19192">
      <c r="I19192" s="1"/>
      <c r="J19192" s="1"/>
      <c r="K19192" s="1"/>
      <c r="AA19192" s="1"/>
      <c r="AB19192" s="1"/>
      <c r="AC19192" s="1"/>
      <c r="AJ19192" s="1"/>
      <c r="AK19192" s="1"/>
      <c r="AL19192" s="1"/>
    </row>
    <row r="19193">
      <c r="I19193" s="1"/>
      <c r="J19193" s="1"/>
      <c r="K19193" s="1"/>
      <c r="AA19193" s="1"/>
      <c r="AB19193" s="1"/>
      <c r="AC19193" s="1"/>
      <c r="AJ19193" s="1"/>
      <c r="AK19193" s="1"/>
      <c r="AL19193" s="1"/>
    </row>
    <row r="19194">
      <c r="I19194" s="1"/>
      <c r="J19194" s="1"/>
      <c r="K19194" s="1"/>
      <c r="AA19194" s="1"/>
      <c r="AB19194" s="1"/>
      <c r="AC19194" s="1"/>
      <c r="AJ19194" s="1"/>
      <c r="AK19194" s="1"/>
      <c r="AL19194" s="1"/>
    </row>
    <row r="19195">
      <c r="I19195" s="1"/>
      <c r="J19195" s="1"/>
      <c r="K19195" s="1"/>
      <c r="AA19195" s="1"/>
      <c r="AB19195" s="1"/>
      <c r="AC19195" s="1"/>
      <c r="AJ19195" s="1"/>
      <c r="AK19195" s="1"/>
      <c r="AL19195" s="1"/>
    </row>
    <row r="19196">
      <c r="I19196" s="1"/>
      <c r="J19196" s="1"/>
      <c r="K19196" s="1"/>
      <c r="AA19196" s="1"/>
      <c r="AB19196" s="1"/>
      <c r="AC19196" s="1"/>
      <c r="AJ19196" s="1"/>
      <c r="AK19196" s="1"/>
      <c r="AL19196" s="1"/>
    </row>
    <row r="19197">
      <c r="I19197" s="1"/>
      <c r="J19197" s="1"/>
      <c r="K19197" s="1"/>
      <c r="AA19197" s="1"/>
      <c r="AB19197" s="1"/>
      <c r="AC19197" s="1"/>
      <c r="AJ19197" s="1"/>
      <c r="AK19197" s="1"/>
      <c r="AL19197" s="1"/>
    </row>
    <row r="19198">
      <c r="I19198" s="1"/>
      <c r="J19198" s="1"/>
      <c r="K19198" s="1"/>
      <c r="AA19198" s="1"/>
      <c r="AB19198" s="1"/>
      <c r="AC19198" s="1"/>
      <c r="AJ19198" s="1"/>
      <c r="AK19198" s="1"/>
      <c r="AL19198" s="1"/>
    </row>
    <row r="19199">
      <c r="I19199" s="1"/>
      <c r="J19199" s="1"/>
      <c r="K19199" s="1"/>
      <c r="AA19199" s="1"/>
      <c r="AB19199" s="1"/>
      <c r="AC19199" s="1"/>
      <c r="AJ19199" s="1"/>
      <c r="AK19199" s="1"/>
      <c r="AL19199" s="1"/>
    </row>
    <row r="19200">
      <c r="I19200" s="1"/>
      <c r="J19200" s="1"/>
      <c r="K19200" s="1"/>
      <c r="AA19200" s="1"/>
      <c r="AB19200" s="1"/>
      <c r="AC19200" s="1"/>
      <c r="AJ19200" s="1"/>
      <c r="AK19200" s="1"/>
      <c r="AL19200" s="1"/>
    </row>
    <row r="19201">
      <c r="I19201" s="1"/>
      <c r="J19201" s="1"/>
      <c r="K19201" s="1"/>
      <c r="AA19201" s="1"/>
      <c r="AB19201" s="1"/>
      <c r="AC19201" s="1"/>
      <c r="AJ19201" s="1"/>
      <c r="AK19201" s="1"/>
      <c r="AL19201" s="1"/>
    </row>
    <row r="19202">
      <c r="I19202" s="1"/>
      <c r="J19202" s="1"/>
      <c r="K19202" s="1"/>
      <c r="AA19202" s="1"/>
      <c r="AB19202" s="1"/>
      <c r="AC19202" s="1"/>
      <c r="AJ19202" s="1"/>
      <c r="AK19202" s="1"/>
      <c r="AL19202" s="1"/>
    </row>
    <row r="19203">
      <c r="I19203" s="1"/>
      <c r="J19203" s="1"/>
      <c r="K19203" s="1"/>
      <c r="AA19203" s="1"/>
      <c r="AB19203" s="1"/>
      <c r="AC19203" s="1"/>
      <c r="AJ19203" s="1"/>
      <c r="AK19203" s="1"/>
      <c r="AL19203" s="1"/>
    </row>
    <row r="19204">
      <c r="I19204" s="1"/>
      <c r="J19204" s="1"/>
      <c r="K19204" s="1"/>
      <c r="AA19204" s="1"/>
      <c r="AB19204" s="1"/>
      <c r="AC19204" s="1"/>
      <c r="AJ19204" s="1"/>
      <c r="AK19204" s="1"/>
      <c r="AL19204" s="1"/>
    </row>
    <row r="19205">
      <c r="I19205" s="1"/>
      <c r="J19205" s="1"/>
      <c r="K19205" s="1"/>
      <c r="AA19205" s="1"/>
      <c r="AB19205" s="1"/>
      <c r="AC19205" s="1"/>
      <c r="AJ19205" s="1"/>
      <c r="AK19205" s="1"/>
      <c r="AL19205" s="1"/>
    </row>
    <row r="19206">
      <c r="I19206" s="1"/>
      <c r="J19206" s="1"/>
      <c r="K19206" s="1"/>
      <c r="AA19206" s="1"/>
      <c r="AB19206" s="1"/>
      <c r="AC19206" s="1"/>
      <c r="AJ19206" s="1"/>
      <c r="AK19206" s="1"/>
      <c r="AL19206" s="1"/>
    </row>
    <row r="19207">
      <c r="I19207" s="1"/>
      <c r="J19207" s="1"/>
      <c r="K19207" s="1"/>
      <c r="AA19207" s="1"/>
      <c r="AB19207" s="1"/>
      <c r="AC19207" s="1"/>
      <c r="AJ19207" s="1"/>
      <c r="AK19207" s="1"/>
      <c r="AL19207" s="1"/>
    </row>
    <row r="19208">
      <c r="I19208" s="1"/>
      <c r="J19208" s="1"/>
      <c r="K19208" s="1"/>
      <c r="AA19208" s="1"/>
      <c r="AB19208" s="1"/>
      <c r="AC19208" s="1"/>
      <c r="AJ19208" s="1"/>
      <c r="AK19208" s="1"/>
      <c r="AL19208" s="1"/>
    </row>
    <row r="19209">
      <c r="I19209" s="1"/>
      <c r="J19209" s="1"/>
      <c r="K19209" s="1"/>
      <c r="AA19209" s="1"/>
      <c r="AB19209" s="1"/>
      <c r="AC19209" s="1"/>
      <c r="AJ19209" s="1"/>
      <c r="AK19209" s="1"/>
      <c r="AL19209" s="1"/>
    </row>
    <row r="19210">
      <c r="I19210" s="1"/>
      <c r="J19210" s="1"/>
      <c r="K19210" s="1"/>
      <c r="AA19210" s="1"/>
      <c r="AB19210" s="1"/>
      <c r="AC19210" s="1"/>
      <c r="AJ19210" s="1"/>
      <c r="AK19210" s="1"/>
      <c r="AL19210" s="1"/>
    </row>
    <row r="19211">
      <c r="I19211" s="1"/>
      <c r="J19211" s="1"/>
      <c r="K19211" s="1"/>
      <c r="AA19211" s="1"/>
      <c r="AB19211" s="1"/>
      <c r="AC19211" s="1"/>
      <c r="AJ19211" s="1"/>
      <c r="AK19211" s="1"/>
      <c r="AL19211" s="1"/>
    </row>
    <row r="19212">
      <c r="I19212" s="1"/>
      <c r="J19212" s="1"/>
      <c r="K19212" s="1"/>
      <c r="AA19212" s="1"/>
      <c r="AB19212" s="1"/>
      <c r="AC19212" s="1"/>
      <c r="AJ19212" s="1"/>
      <c r="AK19212" s="1"/>
      <c r="AL19212" s="1"/>
    </row>
    <row r="19213">
      <c r="I19213" s="1"/>
      <c r="J19213" s="1"/>
      <c r="K19213" s="1"/>
      <c r="AA19213" s="1"/>
      <c r="AB19213" s="1"/>
      <c r="AC19213" s="1"/>
      <c r="AJ19213" s="1"/>
      <c r="AK19213" s="1"/>
      <c r="AL19213" s="1"/>
    </row>
    <row r="19214">
      <c r="I19214" s="1"/>
      <c r="J19214" s="1"/>
      <c r="K19214" s="1"/>
      <c r="AA19214" s="1"/>
      <c r="AB19214" s="1"/>
      <c r="AC19214" s="1"/>
      <c r="AJ19214" s="1"/>
      <c r="AK19214" s="1"/>
      <c r="AL19214" s="1"/>
    </row>
    <row r="19215">
      <c r="I19215" s="1"/>
      <c r="J19215" s="1"/>
      <c r="K19215" s="1"/>
      <c r="AA19215" s="1"/>
      <c r="AB19215" s="1"/>
      <c r="AC19215" s="1"/>
      <c r="AJ19215" s="1"/>
      <c r="AK19215" s="1"/>
      <c r="AL19215" s="1"/>
    </row>
    <row r="19216">
      <c r="I19216" s="1"/>
      <c r="J19216" s="1"/>
      <c r="K19216" s="1"/>
      <c r="AA19216" s="1"/>
      <c r="AB19216" s="1"/>
      <c r="AC19216" s="1"/>
      <c r="AJ19216" s="1"/>
      <c r="AK19216" s="1"/>
      <c r="AL19216" s="1"/>
    </row>
    <row r="19217">
      <c r="I19217" s="1"/>
      <c r="J19217" s="1"/>
      <c r="K19217" s="1"/>
      <c r="AA19217" s="1"/>
      <c r="AB19217" s="1"/>
      <c r="AC19217" s="1"/>
      <c r="AJ19217" s="1"/>
      <c r="AK19217" s="1"/>
      <c r="AL19217" s="1"/>
    </row>
    <row r="19218">
      <c r="I19218" s="1"/>
      <c r="J19218" s="1"/>
      <c r="K19218" s="1"/>
      <c r="AA19218" s="1"/>
      <c r="AB19218" s="1"/>
      <c r="AC19218" s="1"/>
      <c r="AJ19218" s="1"/>
      <c r="AK19218" s="1"/>
      <c r="AL19218" s="1"/>
    </row>
    <row r="19219">
      <c r="I19219" s="1"/>
      <c r="J19219" s="1"/>
      <c r="K19219" s="1"/>
      <c r="AA19219" s="1"/>
      <c r="AB19219" s="1"/>
      <c r="AC19219" s="1"/>
      <c r="AJ19219" s="1"/>
      <c r="AK19219" s="1"/>
      <c r="AL19219" s="1"/>
    </row>
    <row r="19220">
      <c r="I19220" s="1"/>
      <c r="J19220" s="1"/>
      <c r="K19220" s="1"/>
      <c r="AA19220" s="1"/>
      <c r="AB19220" s="1"/>
      <c r="AC19220" s="1"/>
      <c r="AJ19220" s="1"/>
      <c r="AK19220" s="1"/>
      <c r="AL19220" s="1"/>
    </row>
    <row r="19221">
      <c r="I19221" s="1"/>
      <c r="J19221" s="1"/>
      <c r="K19221" s="1"/>
      <c r="AA19221" s="1"/>
      <c r="AB19221" s="1"/>
      <c r="AC19221" s="1"/>
      <c r="AJ19221" s="1"/>
      <c r="AK19221" s="1"/>
      <c r="AL19221" s="1"/>
    </row>
    <row r="19222">
      <c r="I19222" s="1"/>
      <c r="J19222" s="1"/>
      <c r="K19222" s="1"/>
      <c r="AA19222" s="1"/>
      <c r="AB19222" s="1"/>
      <c r="AC19222" s="1"/>
      <c r="AJ19222" s="1"/>
      <c r="AK19222" s="1"/>
      <c r="AL19222" s="1"/>
    </row>
    <row r="19223">
      <c r="I19223" s="1"/>
      <c r="J19223" s="1"/>
      <c r="K19223" s="1"/>
      <c r="AA19223" s="1"/>
      <c r="AB19223" s="1"/>
      <c r="AC19223" s="1"/>
      <c r="AJ19223" s="1"/>
      <c r="AK19223" s="1"/>
      <c r="AL19223" s="1"/>
    </row>
    <row r="19224">
      <c r="I19224" s="1"/>
      <c r="J19224" s="1"/>
      <c r="K19224" s="1"/>
      <c r="AA19224" s="1"/>
      <c r="AB19224" s="1"/>
      <c r="AC19224" s="1"/>
      <c r="AJ19224" s="1"/>
      <c r="AK19224" s="1"/>
      <c r="AL19224" s="1"/>
    </row>
    <row r="19225">
      <c r="I19225" s="1"/>
      <c r="J19225" s="1"/>
      <c r="K19225" s="1"/>
      <c r="AA19225" s="1"/>
      <c r="AB19225" s="1"/>
      <c r="AC19225" s="1"/>
      <c r="AJ19225" s="1"/>
      <c r="AK19225" s="1"/>
      <c r="AL19225" s="1"/>
    </row>
    <row r="19226">
      <c r="I19226" s="1"/>
      <c r="J19226" s="1"/>
      <c r="K19226" s="1"/>
      <c r="AA19226" s="1"/>
      <c r="AB19226" s="1"/>
      <c r="AC19226" s="1"/>
      <c r="AJ19226" s="1"/>
      <c r="AK19226" s="1"/>
      <c r="AL19226" s="1"/>
    </row>
    <row r="19227">
      <c r="I19227" s="1"/>
      <c r="J19227" s="1"/>
      <c r="K19227" s="1"/>
      <c r="AA19227" s="1"/>
      <c r="AB19227" s="1"/>
      <c r="AC19227" s="1"/>
      <c r="AJ19227" s="1"/>
      <c r="AK19227" s="1"/>
      <c r="AL19227" s="1"/>
    </row>
    <row r="19228">
      <c r="I19228" s="1"/>
      <c r="J19228" s="1"/>
      <c r="K19228" s="1"/>
      <c r="AA19228" s="1"/>
      <c r="AB19228" s="1"/>
      <c r="AC19228" s="1"/>
      <c r="AJ19228" s="1"/>
      <c r="AK19228" s="1"/>
      <c r="AL19228" s="1"/>
    </row>
    <row r="19229">
      <c r="I19229" s="1"/>
      <c r="J19229" s="1"/>
      <c r="K19229" s="1"/>
      <c r="AA19229" s="1"/>
      <c r="AB19229" s="1"/>
      <c r="AC19229" s="1"/>
      <c r="AJ19229" s="1"/>
      <c r="AK19229" s="1"/>
      <c r="AL19229" s="1"/>
    </row>
    <row r="19230">
      <c r="I19230" s="1"/>
      <c r="J19230" s="1"/>
      <c r="K19230" s="1"/>
      <c r="AA19230" s="1"/>
      <c r="AB19230" s="1"/>
      <c r="AC19230" s="1"/>
      <c r="AJ19230" s="1"/>
      <c r="AK19230" s="1"/>
      <c r="AL19230" s="1"/>
    </row>
    <row r="19231">
      <c r="I19231" s="1"/>
      <c r="J19231" s="1"/>
      <c r="K19231" s="1"/>
      <c r="AA19231" s="1"/>
      <c r="AB19231" s="1"/>
      <c r="AC19231" s="1"/>
      <c r="AJ19231" s="1"/>
      <c r="AK19231" s="1"/>
      <c r="AL19231" s="1"/>
    </row>
    <row r="19232">
      <c r="I19232" s="1"/>
      <c r="J19232" s="1"/>
      <c r="K19232" s="1"/>
      <c r="AA19232" s="1"/>
      <c r="AB19232" s="1"/>
      <c r="AC19232" s="1"/>
      <c r="AJ19232" s="1"/>
      <c r="AK19232" s="1"/>
      <c r="AL19232" s="1"/>
    </row>
    <row r="19233">
      <c r="I19233" s="1"/>
      <c r="J19233" s="1"/>
      <c r="K19233" s="1"/>
      <c r="AA19233" s="1"/>
      <c r="AB19233" s="1"/>
      <c r="AC19233" s="1"/>
      <c r="AJ19233" s="1"/>
      <c r="AK19233" s="1"/>
      <c r="AL19233" s="1"/>
    </row>
    <row r="19234">
      <c r="I19234" s="1"/>
      <c r="J19234" s="1"/>
      <c r="K19234" s="1"/>
      <c r="AA19234" s="1"/>
      <c r="AB19234" s="1"/>
      <c r="AC19234" s="1"/>
      <c r="AJ19234" s="1"/>
      <c r="AK19234" s="1"/>
      <c r="AL19234" s="1"/>
    </row>
    <row r="19235">
      <c r="I19235" s="1"/>
      <c r="J19235" s="1"/>
      <c r="K19235" s="1"/>
      <c r="AA19235" s="1"/>
      <c r="AB19235" s="1"/>
      <c r="AC19235" s="1"/>
      <c r="AJ19235" s="1"/>
      <c r="AK19235" s="1"/>
      <c r="AL19235" s="1"/>
    </row>
    <row r="19236">
      <c r="I19236" s="1"/>
      <c r="J19236" s="1"/>
      <c r="K19236" s="1"/>
      <c r="AA19236" s="1"/>
      <c r="AB19236" s="1"/>
      <c r="AC19236" s="1"/>
      <c r="AJ19236" s="1"/>
      <c r="AK19236" s="1"/>
      <c r="AL19236" s="1"/>
    </row>
    <row r="19237">
      <c r="I19237" s="1"/>
      <c r="J19237" s="1"/>
      <c r="K19237" s="1"/>
      <c r="AA19237" s="1"/>
      <c r="AB19237" s="1"/>
      <c r="AC19237" s="1"/>
      <c r="AJ19237" s="1"/>
      <c r="AK19237" s="1"/>
      <c r="AL19237" s="1"/>
    </row>
    <row r="19238">
      <c r="I19238" s="1"/>
      <c r="J19238" s="1"/>
      <c r="K19238" s="1"/>
      <c r="AA19238" s="1"/>
      <c r="AB19238" s="1"/>
      <c r="AC19238" s="1"/>
      <c r="AJ19238" s="1"/>
      <c r="AK19238" s="1"/>
      <c r="AL19238" s="1"/>
    </row>
    <row r="19239">
      <c r="I19239" s="1"/>
      <c r="J19239" s="1"/>
      <c r="K19239" s="1"/>
      <c r="AA19239" s="1"/>
      <c r="AB19239" s="1"/>
      <c r="AC19239" s="1"/>
      <c r="AJ19239" s="1"/>
      <c r="AK19239" s="1"/>
      <c r="AL19239" s="1"/>
    </row>
    <row r="19240">
      <c r="I19240" s="1"/>
      <c r="J19240" s="1"/>
      <c r="K19240" s="1"/>
      <c r="AA19240" s="1"/>
      <c r="AB19240" s="1"/>
      <c r="AC19240" s="1"/>
      <c r="AJ19240" s="1"/>
      <c r="AK19240" s="1"/>
      <c r="AL19240" s="1"/>
    </row>
    <row r="19241">
      <c r="I19241" s="1"/>
      <c r="J19241" s="1"/>
      <c r="K19241" s="1"/>
      <c r="AA19241" s="1"/>
      <c r="AB19241" s="1"/>
      <c r="AC19241" s="1"/>
      <c r="AJ19241" s="1"/>
      <c r="AK19241" s="1"/>
      <c r="AL19241" s="1"/>
    </row>
    <row r="19242">
      <c r="I19242" s="1"/>
      <c r="J19242" s="1"/>
      <c r="K19242" s="1"/>
      <c r="AA19242" s="1"/>
      <c r="AB19242" s="1"/>
      <c r="AC19242" s="1"/>
      <c r="AJ19242" s="1"/>
      <c r="AK19242" s="1"/>
      <c r="AL19242" s="1"/>
    </row>
    <row r="19243">
      <c r="I19243" s="1"/>
      <c r="J19243" s="1"/>
      <c r="K19243" s="1"/>
      <c r="AA19243" s="1"/>
      <c r="AB19243" s="1"/>
      <c r="AC19243" s="1"/>
      <c r="AJ19243" s="1"/>
      <c r="AK19243" s="1"/>
      <c r="AL19243" s="1"/>
    </row>
    <row r="19244">
      <c r="I19244" s="1"/>
      <c r="J19244" s="1"/>
      <c r="K19244" s="1"/>
      <c r="AA19244" s="1"/>
      <c r="AB19244" s="1"/>
      <c r="AC19244" s="1"/>
      <c r="AJ19244" s="1"/>
      <c r="AK19244" s="1"/>
      <c r="AL19244" s="1"/>
    </row>
    <row r="19245">
      <c r="I19245" s="1"/>
      <c r="J19245" s="1"/>
      <c r="K19245" s="1"/>
      <c r="AA19245" s="1"/>
      <c r="AB19245" s="1"/>
      <c r="AC19245" s="1"/>
      <c r="AJ19245" s="1"/>
      <c r="AK19245" s="1"/>
      <c r="AL19245" s="1"/>
    </row>
    <row r="19246">
      <c r="I19246" s="1"/>
      <c r="J19246" s="1"/>
      <c r="K19246" s="1"/>
      <c r="AA19246" s="1"/>
      <c r="AB19246" s="1"/>
      <c r="AC19246" s="1"/>
      <c r="AJ19246" s="1"/>
      <c r="AK19246" s="1"/>
      <c r="AL19246" s="1"/>
    </row>
    <row r="19247">
      <c r="I19247" s="1"/>
      <c r="J19247" s="1"/>
      <c r="K19247" s="1"/>
      <c r="AA19247" s="1"/>
      <c r="AB19247" s="1"/>
      <c r="AC19247" s="1"/>
      <c r="AJ19247" s="1"/>
      <c r="AK19247" s="1"/>
      <c r="AL19247" s="1"/>
    </row>
    <row r="19248">
      <c r="I19248" s="1"/>
      <c r="J19248" s="1"/>
      <c r="K19248" s="1"/>
      <c r="AA19248" s="1"/>
      <c r="AB19248" s="1"/>
      <c r="AC19248" s="1"/>
      <c r="AJ19248" s="1"/>
      <c r="AK19248" s="1"/>
      <c r="AL19248" s="1"/>
    </row>
    <row r="19249">
      <c r="I19249" s="1"/>
      <c r="J19249" s="1"/>
      <c r="K19249" s="1"/>
      <c r="AA19249" s="1"/>
      <c r="AB19249" s="1"/>
      <c r="AC19249" s="1"/>
      <c r="AJ19249" s="1"/>
      <c r="AK19249" s="1"/>
      <c r="AL19249" s="1"/>
    </row>
    <row r="19250">
      <c r="I19250" s="1"/>
      <c r="J19250" s="1"/>
      <c r="K19250" s="1"/>
      <c r="AA19250" s="1"/>
      <c r="AB19250" s="1"/>
      <c r="AC19250" s="1"/>
      <c r="AJ19250" s="1"/>
      <c r="AK19250" s="1"/>
      <c r="AL19250" s="1"/>
    </row>
    <row r="19251">
      <c r="I19251" s="1"/>
      <c r="J19251" s="1"/>
      <c r="K19251" s="1"/>
      <c r="AA19251" s="1"/>
      <c r="AB19251" s="1"/>
      <c r="AC19251" s="1"/>
      <c r="AJ19251" s="1"/>
      <c r="AK19251" s="1"/>
      <c r="AL19251" s="1"/>
    </row>
    <row r="19252">
      <c r="I19252" s="1"/>
      <c r="J19252" s="1"/>
      <c r="K19252" s="1"/>
      <c r="AA19252" s="1"/>
      <c r="AB19252" s="1"/>
      <c r="AC19252" s="1"/>
      <c r="AJ19252" s="1"/>
      <c r="AK19252" s="1"/>
      <c r="AL19252" s="1"/>
    </row>
    <row r="19253">
      <c r="I19253" s="1"/>
      <c r="J19253" s="1"/>
      <c r="K19253" s="1"/>
      <c r="AA19253" s="1"/>
      <c r="AB19253" s="1"/>
      <c r="AC19253" s="1"/>
      <c r="AJ19253" s="1"/>
      <c r="AK19253" s="1"/>
      <c r="AL19253" s="1"/>
    </row>
    <row r="19254">
      <c r="I19254" s="1"/>
      <c r="J19254" s="1"/>
      <c r="K19254" s="1"/>
      <c r="AA19254" s="1"/>
      <c r="AB19254" s="1"/>
      <c r="AC19254" s="1"/>
      <c r="AJ19254" s="1"/>
      <c r="AK19254" s="1"/>
      <c r="AL19254" s="1"/>
    </row>
    <row r="19255">
      <c r="I19255" s="1"/>
      <c r="J19255" s="1"/>
      <c r="K19255" s="1"/>
      <c r="AA19255" s="1"/>
      <c r="AB19255" s="1"/>
      <c r="AC19255" s="1"/>
      <c r="AJ19255" s="1"/>
      <c r="AK19255" s="1"/>
      <c r="AL19255" s="1"/>
    </row>
    <row r="19256">
      <c r="I19256" s="1"/>
      <c r="J19256" s="1"/>
      <c r="K19256" s="1"/>
      <c r="AA19256" s="1"/>
      <c r="AB19256" s="1"/>
      <c r="AC19256" s="1"/>
      <c r="AJ19256" s="1"/>
      <c r="AK19256" s="1"/>
      <c r="AL19256" s="1"/>
    </row>
    <row r="19257">
      <c r="I19257" s="1"/>
      <c r="J19257" s="1"/>
      <c r="K19257" s="1"/>
      <c r="AA19257" s="1"/>
      <c r="AB19257" s="1"/>
      <c r="AC19257" s="1"/>
      <c r="AJ19257" s="1"/>
      <c r="AK19257" s="1"/>
      <c r="AL19257" s="1"/>
    </row>
    <row r="19258">
      <c r="I19258" s="1"/>
      <c r="J19258" s="1"/>
      <c r="K19258" s="1"/>
      <c r="AA19258" s="1"/>
      <c r="AB19258" s="1"/>
      <c r="AC19258" s="1"/>
      <c r="AJ19258" s="1"/>
      <c r="AK19258" s="1"/>
      <c r="AL19258" s="1"/>
    </row>
    <row r="19259">
      <c r="I19259" s="1"/>
      <c r="J19259" s="1"/>
      <c r="K19259" s="1"/>
      <c r="AA19259" s="1"/>
      <c r="AB19259" s="1"/>
      <c r="AC19259" s="1"/>
      <c r="AJ19259" s="1"/>
      <c r="AK19259" s="1"/>
      <c r="AL19259" s="1"/>
    </row>
    <row r="19260">
      <c r="I19260" s="1"/>
      <c r="J19260" s="1"/>
      <c r="K19260" s="1"/>
      <c r="AA19260" s="1"/>
      <c r="AB19260" s="1"/>
      <c r="AC19260" s="1"/>
      <c r="AJ19260" s="1"/>
      <c r="AK19260" s="1"/>
      <c r="AL19260" s="1"/>
    </row>
    <row r="19261">
      <c r="I19261" s="1"/>
      <c r="J19261" s="1"/>
      <c r="K19261" s="1"/>
      <c r="AA19261" s="1"/>
      <c r="AB19261" s="1"/>
      <c r="AC19261" s="1"/>
      <c r="AJ19261" s="1"/>
      <c r="AK19261" s="1"/>
      <c r="AL19261" s="1"/>
    </row>
    <row r="19262">
      <c r="I19262" s="1"/>
      <c r="J19262" s="1"/>
      <c r="K19262" s="1"/>
      <c r="AA19262" s="1"/>
      <c r="AB19262" s="1"/>
      <c r="AC19262" s="1"/>
      <c r="AJ19262" s="1"/>
      <c r="AK19262" s="1"/>
      <c r="AL19262" s="1"/>
    </row>
    <row r="19263">
      <c r="I19263" s="1"/>
      <c r="J19263" s="1"/>
      <c r="K19263" s="1"/>
      <c r="AA19263" s="1"/>
      <c r="AB19263" s="1"/>
      <c r="AC19263" s="1"/>
      <c r="AJ19263" s="1"/>
      <c r="AK19263" s="1"/>
      <c r="AL19263" s="1"/>
    </row>
    <row r="19264">
      <c r="I19264" s="1"/>
      <c r="J19264" s="1"/>
      <c r="K19264" s="1"/>
      <c r="AA19264" s="1"/>
      <c r="AB19264" s="1"/>
      <c r="AC19264" s="1"/>
      <c r="AJ19264" s="1"/>
      <c r="AK19264" s="1"/>
      <c r="AL19264" s="1"/>
    </row>
    <row r="19265">
      <c r="I19265" s="1"/>
      <c r="J19265" s="1"/>
      <c r="K19265" s="1"/>
      <c r="AA19265" s="1"/>
      <c r="AB19265" s="1"/>
      <c r="AC19265" s="1"/>
      <c r="AJ19265" s="1"/>
      <c r="AK19265" s="1"/>
      <c r="AL19265" s="1"/>
    </row>
    <row r="19266">
      <c r="I19266" s="1"/>
      <c r="J19266" s="1"/>
      <c r="K19266" s="1"/>
      <c r="AA19266" s="1"/>
      <c r="AB19266" s="1"/>
      <c r="AC19266" s="1"/>
      <c r="AJ19266" s="1"/>
      <c r="AK19266" s="1"/>
      <c r="AL19266" s="1"/>
    </row>
    <row r="19267">
      <c r="I19267" s="1"/>
      <c r="J19267" s="1"/>
      <c r="K19267" s="1"/>
      <c r="AA19267" s="1"/>
      <c r="AB19267" s="1"/>
      <c r="AC19267" s="1"/>
      <c r="AJ19267" s="1"/>
      <c r="AK19267" s="1"/>
      <c r="AL19267" s="1"/>
    </row>
    <row r="19268">
      <c r="I19268" s="1"/>
      <c r="J19268" s="1"/>
      <c r="K19268" s="1"/>
      <c r="AA19268" s="1"/>
      <c r="AB19268" s="1"/>
      <c r="AC19268" s="1"/>
      <c r="AJ19268" s="1"/>
      <c r="AK19268" s="1"/>
      <c r="AL19268" s="1"/>
    </row>
    <row r="19269">
      <c r="I19269" s="1"/>
      <c r="J19269" s="1"/>
      <c r="K19269" s="1"/>
      <c r="AA19269" s="1"/>
      <c r="AB19269" s="1"/>
      <c r="AC19269" s="1"/>
      <c r="AJ19269" s="1"/>
      <c r="AK19269" s="1"/>
      <c r="AL19269" s="1"/>
    </row>
    <row r="19270">
      <c r="I19270" s="1"/>
      <c r="J19270" s="1"/>
      <c r="K19270" s="1"/>
      <c r="AA19270" s="1"/>
      <c r="AB19270" s="1"/>
      <c r="AC19270" s="1"/>
      <c r="AJ19270" s="1"/>
      <c r="AK19270" s="1"/>
      <c r="AL19270" s="1"/>
    </row>
    <row r="19271">
      <c r="I19271" s="1"/>
      <c r="J19271" s="1"/>
      <c r="K19271" s="1"/>
      <c r="AA19271" s="1"/>
      <c r="AB19271" s="1"/>
      <c r="AC19271" s="1"/>
      <c r="AJ19271" s="1"/>
      <c r="AK19271" s="1"/>
      <c r="AL19271" s="1"/>
    </row>
    <row r="19272">
      <c r="I19272" s="1"/>
      <c r="J19272" s="1"/>
      <c r="K19272" s="1"/>
      <c r="AA19272" s="1"/>
      <c r="AB19272" s="1"/>
      <c r="AC19272" s="1"/>
      <c r="AJ19272" s="1"/>
      <c r="AK19272" s="1"/>
      <c r="AL19272" s="1"/>
    </row>
    <row r="19273">
      <c r="I19273" s="1"/>
      <c r="J19273" s="1"/>
      <c r="K19273" s="1"/>
      <c r="AA19273" s="1"/>
      <c r="AB19273" s="1"/>
      <c r="AC19273" s="1"/>
      <c r="AJ19273" s="1"/>
      <c r="AK19273" s="1"/>
      <c r="AL19273" s="1"/>
    </row>
    <row r="19274">
      <c r="I19274" s="1"/>
      <c r="J19274" s="1"/>
      <c r="K19274" s="1"/>
      <c r="AA19274" s="1"/>
      <c r="AB19274" s="1"/>
      <c r="AC19274" s="1"/>
      <c r="AJ19274" s="1"/>
      <c r="AK19274" s="1"/>
      <c r="AL19274" s="1"/>
    </row>
    <row r="19275">
      <c r="I19275" s="1"/>
      <c r="J19275" s="1"/>
      <c r="K19275" s="1"/>
      <c r="AA19275" s="1"/>
      <c r="AB19275" s="1"/>
      <c r="AC19275" s="1"/>
      <c r="AJ19275" s="1"/>
      <c r="AK19275" s="1"/>
      <c r="AL19275" s="1"/>
    </row>
    <row r="19276">
      <c r="I19276" s="1"/>
      <c r="J19276" s="1"/>
      <c r="K19276" s="1"/>
      <c r="AA19276" s="1"/>
      <c r="AB19276" s="1"/>
      <c r="AC19276" s="1"/>
      <c r="AJ19276" s="1"/>
      <c r="AK19276" s="1"/>
      <c r="AL19276" s="1"/>
    </row>
    <row r="19277">
      <c r="I19277" s="1"/>
      <c r="J19277" s="1"/>
      <c r="K19277" s="1"/>
      <c r="AA19277" s="1"/>
      <c r="AB19277" s="1"/>
      <c r="AC19277" s="1"/>
      <c r="AJ19277" s="1"/>
      <c r="AK19277" s="1"/>
      <c r="AL19277" s="1"/>
    </row>
    <row r="19278">
      <c r="I19278" s="1"/>
      <c r="J19278" s="1"/>
      <c r="K19278" s="1"/>
      <c r="AA19278" s="1"/>
      <c r="AB19278" s="1"/>
      <c r="AC19278" s="1"/>
      <c r="AJ19278" s="1"/>
      <c r="AK19278" s="1"/>
      <c r="AL19278" s="1"/>
    </row>
    <row r="19279">
      <c r="I19279" s="1"/>
      <c r="J19279" s="1"/>
      <c r="K19279" s="1"/>
      <c r="AA19279" s="1"/>
      <c r="AB19279" s="1"/>
      <c r="AC19279" s="1"/>
      <c r="AJ19279" s="1"/>
      <c r="AK19279" s="1"/>
      <c r="AL19279" s="1"/>
    </row>
    <row r="19280">
      <c r="I19280" s="1"/>
      <c r="J19280" s="1"/>
      <c r="K19280" s="1"/>
      <c r="AA19280" s="1"/>
      <c r="AB19280" s="1"/>
      <c r="AC19280" s="1"/>
      <c r="AJ19280" s="1"/>
      <c r="AK19280" s="1"/>
      <c r="AL19280" s="1"/>
    </row>
    <row r="19281">
      <c r="I19281" s="1"/>
      <c r="J19281" s="1"/>
      <c r="K19281" s="1"/>
      <c r="AA19281" s="1"/>
      <c r="AB19281" s="1"/>
      <c r="AC19281" s="1"/>
      <c r="AJ19281" s="1"/>
      <c r="AK19281" s="1"/>
      <c r="AL19281" s="1"/>
    </row>
    <row r="19282">
      <c r="I19282" s="1"/>
      <c r="J19282" s="1"/>
      <c r="K19282" s="1"/>
      <c r="AA19282" s="1"/>
      <c r="AB19282" s="1"/>
      <c r="AC19282" s="1"/>
      <c r="AJ19282" s="1"/>
      <c r="AK19282" s="1"/>
      <c r="AL19282" s="1"/>
    </row>
    <row r="19283">
      <c r="I19283" s="1"/>
      <c r="J19283" s="1"/>
      <c r="K19283" s="1"/>
      <c r="AA19283" s="1"/>
      <c r="AB19283" s="1"/>
      <c r="AC19283" s="1"/>
      <c r="AJ19283" s="1"/>
      <c r="AK19283" s="1"/>
      <c r="AL19283" s="1"/>
    </row>
    <row r="19284">
      <c r="I19284" s="1"/>
      <c r="J19284" s="1"/>
      <c r="K19284" s="1"/>
      <c r="AA19284" s="1"/>
      <c r="AB19284" s="1"/>
      <c r="AC19284" s="1"/>
      <c r="AJ19284" s="1"/>
      <c r="AK19284" s="1"/>
      <c r="AL19284" s="1"/>
    </row>
    <row r="19285">
      <c r="I19285" s="1"/>
      <c r="J19285" s="1"/>
      <c r="K19285" s="1"/>
      <c r="AA19285" s="1"/>
      <c r="AB19285" s="1"/>
      <c r="AC19285" s="1"/>
      <c r="AJ19285" s="1"/>
      <c r="AK19285" s="1"/>
      <c r="AL19285" s="1"/>
    </row>
    <row r="19286">
      <c r="I19286" s="1"/>
      <c r="J19286" s="1"/>
      <c r="K19286" s="1"/>
      <c r="AA19286" s="1"/>
      <c r="AB19286" s="1"/>
      <c r="AC19286" s="1"/>
      <c r="AJ19286" s="1"/>
      <c r="AK19286" s="1"/>
      <c r="AL19286" s="1"/>
    </row>
    <row r="19287">
      <c r="I19287" s="1"/>
      <c r="J19287" s="1"/>
      <c r="K19287" s="1"/>
      <c r="AA19287" s="1"/>
      <c r="AB19287" s="1"/>
      <c r="AC19287" s="1"/>
      <c r="AJ19287" s="1"/>
      <c r="AK19287" s="1"/>
      <c r="AL19287" s="1"/>
    </row>
    <row r="19288">
      <c r="I19288" s="1"/>
      <c r="J19288" s="1"/>
      <c r="K19288" s="1"/>
      <c r="AA19288" s="1"/>
      <c r="AB19288" s="1"/>
      <c r="AC19288" s="1"/>
      <c r="AJ19288" s="1"/>
      <c r="AK19288" s="1"/>
      <c r="AL19288" s="1"/>
    </row>
    <row r="19289">
      <c r="I19289" s="1"/>
      <c r="J19289" s="1"/>
      <c r="K19289" s="1"/>
      <c r="AA19289" s="1"/>
      <c r="AB19289" s="1"/>
      <c r="AC19289" s="1"/>
      <c r="AJ19289" s="1"/>
      <c r="AK19289" s="1"/>
      <c r="AL19289" s="1"/>
    </row>
    <row r="19290">
      <c r="I19290" s="1"/>
      <c r="J19290" s="1"/>
      <c r="K19290" s="1"/>
      <c r="AA19290" s="1"/>
      <c r="AB19290" s="1"/>
      <c r="AC19290" s="1"/>
      <c r="AJ19290" s="1"/>
      <c r="AK19290" s="1"/>
      <c r="AL19290" s="1"/>
    </row>
    <row r="19291">
      <c r="I19291" s="1"/>
      <c r="J19291" s="1"/>
      <c r="K19291" s="1"/>
      <c r="AA19291" s="1"/>
      <c r="AB19291" s="1"/>
      <c r="AC19291" s="1"/>
      <c r="AJ19291" s="1"/>
      <c r="AK19291" s="1"/>
      <c r="AL19291" s="1"/>
    </row>
    <row r="19292">
      <c r="I19292" s="1"/>
      <c r="J19292" s="1"/>
      <c r="K19292" s="1"/>
      <c r="AA19292" s="1"/>
      <c r="AB19292" s="1"/>
      <c r="AC19292" s="1"/>
      <c r="AJ19292" s="1"/>
      <c r="AK19292" s="1"/>
      <c r="AL19292" s="1"/>
    </row>
    <row r="19293">
      <c r="I19293" s="1"/>
      <c r="J19293" s="1"/>
      <c r="K19293" s="1"/>
      <c r="AA19293" s="1"/>
      <c r="AB19293" s="1"/>
      <c r="AC19293" s="1"/>
      <c r="AJ19293" s="1"/>
      <c r="AK19293" s="1"/>
      <c r="AL19293" s="1"/>
    </row>
    <row r="19294">
      <c r="I19294" s="1"/>
      <c r="J19294" s="1"/>
      <c r="K19294" s="1"/>
      <c r="AA19294" s="1"/>
      <c r="AB19294" s="1"/>
      <c r="AC19294" s="1"/>
      <c r="AJ19294" s="1"/>
      <c r="AK19294" s="1"/>
      <c r="AL19294" s="1"/>
    </row>
    <row r="19295">
      <c r="I19295" s="1"/>
      <c r="J19295" s="1"/>
      <c r="K19295" s="1"/>
      <c r="AA19295" s="1"/>
      <c r="AB19295" s="1"/>
      <c r="AC19295" s="1"/>
      <c r="AJ19295" s="1"/>
      <c r="AK19295" s="1"/>
      <c r="AL19295" s="1"/>
    </row>
    <row r="19296">
      <c r="I19296" s="1"/>
      <c r="J19296" s="1"/>
      <c r="K19296" s="1"/>
      <c r="AA19296" s="1"/>
      <c r="AB19296" s="1"/>
      <c r="AC19296" s="1"/>
      <c r="AJ19296" s="1"/>
      <c r="AK19296" s="1"/>
      <c r="AL19296" s="1"/>
    </row>
    <row r="19297">
      <c r="I19297" s="1"/>
      <c r="J19297" s="1"/>
      <c r="K19297" s="1"/>
      <c r="AA19297" s="1"/>
      <c r="AB19297" s="1"/>
      <c r="AC19297" s="1"/>
      <c r="AJ19297" s="1"/>
      <c r="AK19297" s="1"/>
      <c r="AL19297" s="1"/>
    </row>
    <row r="19298">
      <c r="I19298" s="1"/>
      <c r="J19298" s="1"/>
      <c r="K19298" s="1"/>
      <c r="AA19298" s="1"/>
      <c r="AB19298" s="1"/>
      <c r="AC19298" s="1"/>
      <c r="AJ19298" s="1"/>
      <c r="AK19298" s="1"/>
      <c r="AL19298" s="1"/>
    </row>
    <row r="19299">
      <c r="I19299" s="1"/>
      <c r="J19299" s="1"/>
      <c r="K19299" s="1"/>
      <c r="AA19299" s="1"/>
      <c r="AB19299" s="1"/>
      <c r="AC19299" s="1"/>
      <c r="AJ19299" s="1"/>
      <c r="AK19299" s="1"/>
      <c r="AL19299" s="1"/>
    </row>
    <row r="19300">
      <c r="I19300" s="1"/>
      <c r="J19300" s="1"/>
      <c r="K19300" s="1"/>
      <c r="AA19300" s="1"/>
      <c r="AB19300" s="1"/>
      <c r="AC19300" s="1"/>
      <c r="AJ19300" s="1"/>
      <c r="AK19300" s="1"/>
      <c r="AL19300" s="1"/>
    </row>
    <row r="19301">
      <c r="I19301" s="1"/>
      <c r="J19301" s="1"/>
      <c r="K19301" s="1"/>
      <c r="AA19301" s="1"/>
      <c r="AB19301" s="1"/>
      <c r="AC19301" s="1"/>
      <c r="AJ19301" s="1"/>
      <c r="AK19301" s="1"/>
      <c r="AL19301" s="1"/>
    </row>
    <row r="19302">
      <c r="I19302" s="1"/>
      <c r="J19302" s="1"/>
      <c r="K19302" s="1"/>
      <c r="AA19302" s="1"/>
      <c r="AB19302" s="1"/>
      <c r="AC19302" s="1"/>
      <c r="AJ19302" s="1"/>
      <c r="AK19302" s="1"/>
      <c r="AL19302" s="1"/>
    </row>
    <row r="19303">
      <c r="I19303" s="1"/>
      <c r="J19303" s="1"/>
      <c r="K19303" s="1"/>
      <c r="AA19303" s="1"/>
      <c r="AB19303" s="1"/>
      <c r="AC19303" s="1"/>
      <c r="AJ19303" s="1"/>
      <c r="AK19303" s="1"/>
      <c r="AL19303" s="1"/>
    </row>
    <row r="19304">
      <c r="I19304" s="1"/>
      <c r="J19304" s="1"/>
      <c r="K19304" s="1"/>
      <c r="AA19304" s="1"/>
      <c r="AB19304" s="1"/>
      <c r="AC19304" s="1"/>
      <c r="AJ19304" s="1"/>
      <c r="AK19304" s="1"/>
      <c r="AL19304" s="1"/>
    </row>
    <row r="19305">
      <c r="I19305" s="1"/>
      <c r="J19305" s="1"/>
      <c r="K19305" s="1"/>
      <c r="AA19305" s="1"/>
      <c r="AB19305" s="1"/>
      <c r="AC19305" s="1"/>
      <c r="AJ19305" s="1"/>
      <c r="AK19305" s="1"/>
      <c r="AL19305" s="1"/>
    </row>
    <row r="19306">
      <c r="I19306" s="1"/>
      <c r="J19306" s="1"/>
      <c r="K19306" s="1"/>
      <c r="AA19306" s="1"/>
      <c r="AB19306" s="1"/>
      <c r="AC19306" s="1"/>
      <c r="AJ19306" s="1"/>
      <c r="AK19306" s="1"/>
      <c r="AL19306" s="1"/>
    </row>
    <row r="19307">
      <c r="I19307" s="1"/>
      <c r="J19307" s="1"/>
      <c r="K19307" s="1"/>
      <c r="AA19307" s="1"/>
      <c r="AB19307" s="1"/>
      <c r="AC19307" s="1"/>
      <c r="AJ19307" s="1"/>
      <c r="AK19307" s="1"/>
      <c r="AL19307" s="1"/>
    </row>
    <row r="19308">
      <c r="I19308" s="1"/>
      <c r="J19308" s="1"/>
      <c r="K19308" s="1"/>
      <c r="AA19308" s="1"/>
      <c r="AB19308" s="1"/>
      <c r="AC19308" s="1"/>
      <c r="AJ19308" s="1"/>
      <c r="AK19308" s="1"/>
      <c r="AL19308" s="1"/>
    </row>
    <row r="19309">
      <c r="I19309" s="1"/>
      <c r="J19309" s="1"/>
      <c r="K19309" s="1"/>
      <c r="AA19309" s="1"/>
      <c r="AB19309" s="1"/>
      <c r="AC19309" s="1"/>
      <c r="AJ19309" s="1"/>
      <c r="AK19309" s="1"/>
      <c r="AL19309" s="1"/>
    </row>
    <row r="19310">
      <c r="I19310" s="1"/>
      <c r="J19310" s="1"/>
      <c r="K19310" s="1"/>
      <c r="AA19310" s="1"/>
      <c r="AB19310" s="1"/>
      <c r="AC19310" s="1"/>
      <c r="AJ19310" s="1"/>
      <c r="AK19310" s="1"/>
      <c r="AL19310" s="1"/>
    </row>
    <row r="19311">
      <c r="I19311" s="1"/>
      <c r="J19311" s="1"/>
      <c r="K19311" s="1"/>
      <c r="AA19311" s="1"/>
      <c r="AB19311" s="1"/>
      <c r="AC19311" s="1"/>
      <c r="AJ19311" s="1"/>
      <c r="AK19311" s="1"/>
      <c r="AL19311" s="1"/>
    </row>
    <row r="19312">
      <c r="I19312" s="1"/>
      <c r="J19312" s="1"/>
      <c r="K19312" s="1"/>
      <c r="AA19312" s="1"/>
      <c r="AB19312" s="1"/>
      <c r="AC19312" s="1"/>
      <c r="AJ19312" s="1"/>
      <c r="AK19312" s="1"/>
      <c r="AL19312" s="1"/>
    </row>
    <row r="19313">
      <c r="I19313" s="1"/>
      <c r="J19313" s="1"/>
      <c r="K19313" s="1"/>
      <c r="AA19313" s="1"/>
      <c r="AB19313" s="1"/>
      <c r="AC19313" s="1"/>
      <c r="AJ19313" s="1"/>
      <c r="AK19313" s="1"/>
      <c r="AL19313" s="1"/>
    </row>
    <row r="19314">
      <c r="I19314" s="1"/>
      <c r="J19314" s="1"/>
      <c r="K19314" s="1"/>
      <c r="AA19314" s="1"/>
      <c r="AB19314" s="1"/>
      <c r="AC19314" s="1"/>
      <c r="AJ19314" s="1"/>
      <c r="AK19314" s="1"/>
      <c r="AL19314" s="1"/>
    </row>
    <row r="19315">
      <c r="I19315" s="1"/>
      <c r="J19315" s="1"/>
      <c r="K19315" s="1"/>
      <c r="AA19315" s="1"/>
      <c r="AB19315" s="1"/>
      <c r="AC19315" s="1"/>
      <c r="AJ19315" s="1"/>
      <c r="AK19315" s="1"/>
      <c r="AL19315" s="1"/>
    </row>
    <row r="19316">
      <c r="I19316" s="1"/>
      <c r="J19316" s="1"/>
      <c r="K19316" s="1"/>
      <c r="AA19316" s="1"/>
      <c r="AB19316" s="1"/>
      <c r="AC19316" s="1"/>
      <c r="AJ19316" s="1"/>
      <c r="AK19316" s="1"/>
      <c r="AL19316" s="1"/>
    </row>
    <row r="19317">
      <c r="I19317" s="1"/>
      <c r="J19317" s="1"/>
      <c r="K19317" s="1"/>
      <c r="AA19317" s="1"/>
      <c r="AB19317" s="1"/>
      <c r="AC19317" s="1"/>
      <c r="AJ19317" s="1"/>
      <c r="AK19317" s="1"/>
      <c r="AL19317" s="1"/>
    </row>
    <row r="19318">
      <c r="I19318" s="1"/>
      <c r="J19318" s="1"/>
      <c r="K19318" s="1"/>
      <c r="AA19318" s="1"/>
      <c r="AB19318" s="1"/>
      <c r="AC19318" s="1"/>
      <c r="AJ19318" s="1"/>
      <c r="AK19318" s="1"/>
      <c r="AL19318" s="1"/>
    </row>
    <row r="19319">
      <c r="I19319" s="1"/>
      <c r="J19319" s="1"/>
      <c r="K19319" s="1"/>
      <c r="AA19319" s="1"/>
      <c r="AB19319" s="1"/>
      <c r="AC19319" s="1"/>
      <c r="AJ19319" s="1"/>
      <c r="AK19319" s="1"/>
      <c r="AL19319" s="1"/>
    </row>
    <row r="19320">
      <c r="I19320" s="1"/>
      <c r="J19320" s="1"/>
      <c r="K19320" s="1"/>
      <c r="AA19320" s="1"/>
      <c r="AB19320" s="1"/>
      <c r="AC19320" s="1"/>
      <c r="AJ19320" s="1"/>
      <c r="AK19320" s="1"/>
      <c r="AL19320" s="1"/>
    </row>
    <row r="19321">
      <c r="I19321" s="1"/>
      <c r="J19321" s="1"/>
      <c r="K19321" s="1"/>
      <c r="AA19321" s="1"/>
      <c r="AB19321" s="1"/>
      <c r="AC19321" s="1"/>
      <c r="AJ19321" s="1"/>
      <c r="AK19321" s="1"/>
      <c r="AL19321" s="1"/>
    </row>
    <row r="19322">
      <c r="I19322" s="1"/>
      <c r="J19322" s="1"/>
      <c r="K19322" s="1"/>
      <c r="AA19322" s="1"/>
      <c r="AB19322" s="1"/>
      <c r="AC19322" s="1"/>
      <c r="AJ19322" s="1"/>
      <c r="AK19322" s="1"/>
      <c r="AL19322" s="1"/>
    </row>
    <row r="19323">
      <c r="I19323" s="1"/>
      <c r="J19323" s="1"/>
      <c r="K19323" s="1"/>
      <c r="AA19323" s="1"/>
      <c r="AB19323" s="1"/>
      <c r="AC19323" s="1"/>
      <c r="AJ19323" s="1"/>
      <c r="AK19323" s="1"/>
      <c r="AL19323" s="1"/>
    </row>
    <row r="19324">
      <c r="I19324" s="1"/>
      <c r="J19324" s="1"/>
      <c r="K19324" s="1"/>
      <c r="AA19324" s="1"/>
      <c r="AB19324" s="1"/>
      <c r="AC19324" s="1"/>
      <c r="AJ19324" s="1"/>
      <c r="AK19324" s="1"/>
      <c r="AL19324" s="1"/>
    </row>
    <row r="19325">
      <c r="I19325" s="1"/>
      <c r="J19325" s="1"/>
      <c r="K19325" s="1"/>
      <c r="AA19325" s="1"/>
      <c r="AB19325" s="1"/>
      <c r="AC19325" s="1"/>
      <c r="AJ19325" s="1"/>
      <c r="AK19325" s="1"/>
      <c r="AL19325" s="1"/>
    </row>
    <row r="19326">
      <c r="I19326" s="1"/>
      <c r="J19326" s="1"/>
      <c r="K19326" s="1"/>
      <c r="AA19326" s="1"/>
      <c r="AB19326" s="1"/>
      <c r="AC19326" s="1"/>
      <c r="AJ19326" s="1"/>
      <c r="AK19326" s="1"/>
      <c r="AL19326" s="1"/>
    </row>
    <row r="19327">
      <c r="I19327" s="1"/>
      <c r="J19327" s="1"/>
      <c r="K19327" s="1"/>
      <c r="AA19327" s="1"/>
      <c r="AB19327" s="1"/>
      <c r="AC19327" s="1"/>
      <c r="AJ19327" s="1"/>
      <c r="AK19327" s="1"/>
      <c r="AL19327" s="1"/>
    </row>
    <row r="19328">
      <c r="I19328" s="1"/>
      <c r="J19328" s="1"/>
      <c r="K19328" s="1"/>
      <c r="AA19328" s="1"/>
      <c r="AB19328" s="1"/>
      <c r="AC19328" s="1"/>
      <c r="AJ19328" s="1"/>
      <c r="AK19328" s="1"/>
      <c r="AL19328" s="1"/>
    </row>
    <row r="19329">
      <c r="I19329" s="1"/>
      <c r="J19329" s="1"/>
      <c r="K19329" s="1"/>
      <c r="AA19329" s="1"/>
      <c r="AB19329" s="1"/>
      <c r="AC19329" s="1"/>
      <c r="AJ19329" s="1"/>
      <c r="AK19329" s="1"/>
      <c r="AL19329" s="1"/>
    </row>
    <row r="19330">
      <c r="I19330" s="1"/>
      <c r="J19330" s="1"/>
      <c r="K19330" s="1"/>
      <c r="AA19330" s="1"/>
      <c r="AB19330" s="1"/>
      <c r="AC19330" s="1"/>
      <c r="AJ19330" s="1"/>
      <c r="AK19330" s="1"/>
      <c r="AL19330" s="1"/>
    </row>
    <row r="19331">
      <c r="I19331" s="1"/>
      <c r="J19331" s="1"/>
      <c r="K19331" s="1"/>
      <c r="AA19331" s="1"/>
      <c r="AB19331" s="1"/>
      <c r="AC19331" s="1"/>
      <c r="AJ19331" s="1"/>
      <c r="AK19331" s="1"/>
      <c r="AL19331" s="1"/>
    </row>
    <row r="19332">
      <c r="I19332" s="1"/>
      <c r="J19332" s="1"/>
      <c r="K19332" s="1"/>
      <c r="AA19332" s="1"/>
      <c r="AB19332" s="1"/>
      <c r="AC19332" s="1"/>
      <c r="AJ19332" s="1"/>
      <c r="AK19332" s="1"/>
      <c r="AL19332" s="1"/>
    </row>
    <row r="19333">
      <c r="I19333" s="1"/>
      <c r="J19333" s="1"/>
      <c r="K19333" s="1"/>
      <c r="AA19333" s="1"/>
      <c r="AB19333" s="1"/>
      <c r="AC19333" s="1"/>
      <c r="AJ19333" s="1"/>
      <c r="AK19333" s="1"/>
      <c r="AL19333" s="1"/>
    </row>
    <row r="19334">
      <c r="I19334" s="1"/>
      <c r="J19334" s="1"/>
      <c r="K19334" s="1"/>
      <c r="AA19334" s="1"/>
      <c r="AB19334" s="1"/>
      <c r="AC19334" s="1"/>
      <c r="AJ19334" s="1"/>
      <c r="AK19334" s="1"/>
      <c r="AL19334" s="1"/>
    </row>
    <row r="19335">
      <c r="I19335" s="1"/>
      <c r="J19335" s="1"/>
      <c r="K19335" s="1"/>
      <c r="AA19335" s="1"/>
      <c r="AB19335" s="1"/>
      <c r="AC19335" s="1"/>
      <c r="AJ19335" s="1"/>
      <c r="AK19335" s="1"/>
      <c r="AL19335" s="1"/>
    </row>
    <row r="19336">
      <c r="I19336" s="1"/>
      <c r="J19336" s="1"/>
      <c r="K19336" s="1"/>
      <c r="AA19336" s="1"/>
      <c r="AB19336" s="1"/>
      <c r="AC19336" s="1"/>
      <c r="AJ19336" s="1"/>
      <c r="AK19336" s="1"/>
      <c r="AL19336" s="1"/>
    </row>
    <row r="19337">
      <c r="I19337" s="1"/>
      <c r="J19337" s="1"/>
      <c r="K19337" s="1"/>
      <c r="AA19337" s="1"/>
      <c r="AB19337" s="1"/>
      <c r="AC19337" s="1"/>
      <c r="AJ19337" s="1"/>
      <c r="AK19337" s="1"/>
      <c r="AL19337" s="1"/>
    </row>
    <row r="19338">
      <c r="I19338" s="1"/>
      <c r="J19338" s="1"/>
      <c r="K19338" s="1"/>
      <c r="AA19338" s="1"/>
      <c r="AB19338" s="1"/>
      <c r="AC19338" s="1"/>
      <c r="AJ19338" s="1"/>
      <c r="AK19338" s="1"/>
      <c r="AL19338" s="1"/>
    </row>
    <row r="19339">
      <c r="I19339" s="1"/>
      <c r="J19339" s="1"/>
      <c r="K19339" s="1"/>
      <c r="AA19339" s="1"/>
      <c r="AB19339" s="1"/>
      <c r="AC19339" s="1"/>
      <c r="AJ19339" s="1"/>
      <c r="AK19339" s="1"/>
      <c r="AL19339" s="1"/>
    </row>
    <row r="19340">
      <c r="I19340" s="1"/>
      <c r="J19340" s="1"/>
      <c r="K19340" s="1"/>
      <c r="AA19340" s="1"/>
      <c r="AB19340" s="1"/>
      <c r="AC19340" s="1"/>
      <c r="AJ19340" s="1"/>
      <c r="AK19340" s="1"/>
      <c r="AL19340" s="1"/>
    </row>
    <row r="19341">
      <c r="I19341" s="1"/>
      <c r="J19341" s="1"/>
      <c r="K19341" s="1"/>
      <c r="AA19341" s="1"/>
      <c r="AB19341" s="1"/>
      <c r="AC19341" s="1"/>
      <c r="AJ19341" s="1"/>
      <c r="AK19341" s="1"/>
      <c r="AL19341" s="1"/>
    </row>
    <row r="19342">
      <c r="I19342" s="1"/>
      <c r="J19342" s="1"/>
      <c r="K19342" s="1"/>
      <c r="AA19342" s="1"/>
      <c r="AB19342" s="1"/>
      <c r="AC19342" s="1"/>
      <c r="AJ19342" s="1"/>
      <c r="AK19342" s="1"/>
      <c r="AL19342" s="1"/>
    </row>
    <row r="19343">
      <c r="I19343" s="1"/>
      <c r="J19343" s="1"/>
      <c r="K19343" s="1"/>
      <c r="AA19343" s="1"/>
      <c r="AB19343" s="1"/>
      <c r="AC19343" s="1"/>
      <c r="AJ19343" s="1"/>
      <c r="AK19343" s="1"/>
      <c r="AL19343" s="1"/>
    </row>
    <row r="19344">
      <c r="I19344" s="1"/>
      <c r="J19344" s="1"/>
      <c r="K19344" s="1"/>
      <c r="AA19344" s="1"/>
      <c r="AB19344" s="1"/>
      <c r="AC19344" s="1"/>
      <c r="AJ19344" s="1"/>
      <c r="AK19344" s="1"/>
      <c r="AL19344" s="1"/>
    </row>
    <row r="19345">
      <c r="I19345" s="1"/>
      <c r="J19345" s="1"/>
      <c r="K19345" s="1"/>
      <c r="AA19345" s="1"/>
      <c r="AB19345" s="1"/>
      <c r="AC19345" s="1"/>
      <c r="AJ19345" s="1"/>
      <c r="AK19345" s="1"/>
      <c r="AL19345" s="1"/>
    </row>
    <row r="19346">
      <c r="I19346" s="1"/>
      <c r="J19346" s="1"/>
      <c r="K19346" s="1"/>
      <c r="AA19346" s="1"/>
      <c r="AB19346" s="1"/>
      <c r="AC19346" s="1"/>
      <c r="AJ19346" s="1"/>
      <c r="AK19346" s="1"/>
      <c r="AL19346" s="1"/>
    </row>
    <row r="19347">
      <c r="I19347" s="1"/>
      <c r="J19347" s="1"/>
      <c r="K19347" s="1"/>
      <c r="AA19347" s="1"/>
      <c r="AB19347" s="1"/>
      <c r="AC19347" s="1"/>
      <c r="AJ19347" s="1"/>
      <c r="AK19347" s="1"/>
      <c r="AL19347" s="1"/>
    </row>
    <row r="19348">
      <c r="I19348" s="1"/>
      <c r="J19348" s="1"/>
      <c r="K19348" s="1"/>
      <c r="AA19348" s="1"/>
      <c r="AB19348" s="1"/>
      <c r="AC19348" s="1"/>
      <c r="AJ19348" s="1"/>
      <c r="AK19348" s="1"/>
      <c r="AL19348" s="1"/>
    </row>
    <row r="19349">
      <c r="I19349" s="1"/>
      <c r="J19349" s="1"/>
      <c r="K19349" s="1"/>
      <c r="AA19349" s="1"/>
      <c r="AB19349" s="1"/>
      <c r="AC19349" s="1"/>
      <c r="AJ19349" s="1"/>
      <c r="AK19349" s="1"/>
      <c r="AL19349" s="1"/>
    </row>
    <row r="19350">
      <c r="I19350" s="1"/>
      <c r="J19350" s="1"/>
      <c r="K19350" s="1"/>
      <c r="AA19350" s="1"/>
      <c r="AB19350" s="1"/>
      <c r="AC19350" s="1"/>
      <c r="AJ19350" s="1"/>
      <c r="AK19350" s="1"/>
      <c r="AL19350" s="1"/>
    </row>
    <row r="19351">
      <c r="I19351" s="1"/>
      <c r="J19351" s="1"/>
      <c r="K19351" s="1"/>
      <c r="AA19351" s="1"/>
      <c r="AB19351" s="1"/>
      <c r="AC19351" s="1"/>
      <c r="AJ19351" s="1"/>
      <c r="AK19351" s="1"/>
      <c r="AL19351" s="1"/>
    </row>
    <row r="19352">
      <c r="I19352" s="1"/>
      <c r="J19352" s="1"/>
      <c r="K19352" s="1"/>
      <c r="AA19352" s="1"/>
      <c r="AB19352" s="1"/>
      <c r="AC19352" s="1"/>
      <c r="AJ19352" s="1"/>
      <c r="AK19352" s="1"/>
      <c r="AL19352" s="1"/>
    </row>
    <row r="19353">
      <c r="I19353" s="1"/>
      <c r="J19353" s="1"/>
      <c r="K19353" s="1"/>
      <c r="AA19353" s="1"/>
      <c r="AB19353" s="1"/>
      <c r="AC19353" s="1"/>
      <c r="AJ19353" s="1"/>
      <c r="AK19353" s="1"/>
      <c r="AL19353" s="1"/>
    </row>
    <row r="19354">
      <c r="I19354" s="1"/>
      <c r="J19354" s="1"/>
      <c r="K19354" s="1"/>
      <c r="AA19354" s="1"/>
      <c r="AB19354" s="1"/>
      <c r="AC19354" s="1"/>
      <c r="AJ19354" s="1"/>
      <c r="AK19354" s="1"/>
      <c r="AL19354" s="1"/>
    </row>
    <row r="19355">
      <c r="I19355" s="1"/>
      <c r="J19355" s="1"/>
      <c r="K19355" s="1"/>
      <c r="AA19355" s="1"/>
      <c r="AB19355" s="1"/>
      <c r="AC19355" s="1"/>
      <c r="AJ19355" s="1"/>
      <c r="AK19355" s="1"/>
      <c r="AL19355" s="1"/>
    </row>
    <row r="19356">
      <c r="I19356" s="1"/>
      <c r="J19356" s="1"/>
      <c r="K19356" s="1"/>
      <c r="AA19356" s="1"/>
      <c r="AB19356" s="1"/>
      <c r="AC19356" s="1"/>
      <c r="AJ19356" s="1"/>
      <c r="AK19356" s="1"/>
      <c r="AL19356" s="1"/>
    </row>
    <row r="19357">
      <c r="I19357" s="1"/>
      <c r="J19357" s="1"/>
      <c r="K19357" s="1"/>
      <c r="AA19357" s="1"/>
      <c r="AB19357" s="1"/>
      <c r="AC19357" s="1"/>
      <c r="AJ19357" s="1"/>
      <c r="AK19357" s="1"/>
      <c r="AL19357" s="1"/>
    </row>
    <row r="19358">
      <c r="I19358" s="1"/>
      <c r="J19358" s="1"/>
      <c r="K19358" s="1"/>
      <c r="AA19358" s="1"/>
      <c r="AB19358" s="1"/>
      <c r="AC19358" s="1"/>
      <c r="AJ19358" s="1"/>
      <c r="AK19358" s="1"/>
      <c r="AL19358" s="1"/>
    </row>
    <row r="19359">
      <c r="I19359" s="1"/>
      <c r="J19359" s="1"/>
      <c r="K19359" s="1"/>
      <c r="AA19359" s="1"/>
      <c r="AB19359" s="1"/>
      <c r="AC19359" s="1"/>
      <c r="AJ19359" s="1"/>
      <c r="AK19359" s="1"/>
      <c r="AL19359" s="1"/>
    </row>
    <row r="19360">
      <c r="I19360" s="1"/>
      <c r="J19360" s="1"/>
      <c r="K19360" s="1"/>
      <c r="AA19360" s="1"/>
      <c r="AB19360" s="1"/>
      <c r="AC19360" s="1"/>
      <c r="AJ19360" s="1"/>
      <c r="AK19360" s="1"/>
      <c r="AL19360" s="1"/>
    </row>
    <row r="19361">
      <c r="I19361" s="1"/>
      <c r="J19361" s="1"/>
      <c r="K19361" s="1"/>
      <c r="AA19361" s="1"/>
      <c r="AB19361" s="1"/>
      <c r="AC19361" s="1"/>
      <c r="AJ19361" s="1"/>
      <c r="AK19361" s="1"/>
      <c r="AL19361" s="1"/>
    </row>
    <row r="19362">
      <c r="I19362" s="1"/>
      <c r="J19362" s="1"/>
      <c r="K19362" s="1"/>
      <c r="AA19362" s="1"/>
      <c r="AB19362" s="1"/>
      <c r="AC19362" s="1"/>
      <c r="AJ19362" s="1"/>
      <c r="AK19362" s="1"/>
      <c r="AL19362" s="1"/>
    </row>
    <row r="19363">
      <c r="I19363" s="1"/>
      <c r="J19363" s="1"/>
      <c r="K19363" s="1"/>
      <c r="AA19363" s="1"/>
      <c r="AB19363" s="1"/>
      <c r="AC19363" s="1"/>
      <c r="AJ19363" s="1"/>
      <c r="AK19363" s="1"/>
      <c r="AL19363" s="1"/>
    </row>
    <row r="19364">
      <c r="I19364" s="1"/>
      <c r="J19364" s="1"/>
      <c r="K19364" s="1"/>
      <c r="AA19364" s="1"/>
      <c r="AB19364" s="1"/>
      <c r="AC19364" s="1"/>
      <c r="AJ19364" s="1"/>
      <c r="AK19364" s="1"/>
      <c r="AL19364" s="1"/>
    </row>
    <row r="19365">
      <c r="I19365" s="1"/>
      <c r="J19365" s="1"/>
      <c r="K19365" s="1"/>
      <c r="AA19365" s="1"/>
      <c r="AB19365" s="1"/>
      <c r="AC19365" s="1"/>
      <c r="AJ19365" s="1"/>
      <c r="AK19365" s="1"/>
      <c r="AL19365" s="1"/>
    </row>
    <row r="19366">
      <c r="I19366" s="1"/>
      <c r="J19366" s="1"/>
      <c r="K19366" s="1"/>
      <c r="AA19366" s="1"/>
      <c r="AB19366" s="1"/>
      <c r="AC19366" s="1"/>
      <c r="AJ19366" s="1"/>
      <c r="AK19366" s="1"/>
      <c r="AL19366" s="1"/>
    </row>
    <row r="19367">
      <c r="I19367" s="1"/>
      <c r="J19367" s="1"/>
      <c r="K19367" s="1"/>
      <c r="AA19367" s="1"/>
      <c r="AB19367" s="1"/>
      <c r="AC19367" s="1"/>
      <c r="AJ19367" s="1"/>
      <c r="AK19367" s="1"/>
      <c r="AL19367" s="1"/>
    </row>
    <row r="19368">
      <c r="I19368" s="1"/>
      <c r="J19368" s="1"/>
      <c r="K19368" s="1"/>
      <c r="AA19368" s="1"/>
      <c r="AB19368" s="1"/>
      <c r="AC19368" s="1"/>
      <c r="AJ19368" s="1"/>
      <c r="AK19368" s="1"/>
      <c r="AL19368" s="1"/>
    </row>
    <row r="19369">
      <c r="I19369" s="1"/>
      <c r="J19369" s="1"/>
      <c r="K19369" s="1"/>
      <c r="AA19369" s="1"/>
      <c r="AB19369" s="1"/>
      <c r="AC19369" s="1"/>
      <c r="AJ19369" s="1"/>
      <c r="AK19369" s="1"/>
      <c r="AL19369" s="1"/>
    </row>
    <row r="19370">
      <c r="I19370" s="1"/>
      <c r="J19370" s="1"/>
      <c r="K19370" s="1"/>
      <c r="AA19370" s="1"/>
      <c r="AB19370" s="1"/>
      <c r="AC19370" s="1"/>
      <c r="AJ19370" s="1"/>
      <c r="AK19370" s="1"/>
      <c r="AL19370" s="1"/>
    </row>
    <row r="19371">
      <c r="I19371" s="1"/>
      <c r="J19371" s="1"/>
      <c r="K19371" s="1"/>
      <c r="AA19371" s="1"/>
      <c r="AB19371" s="1"/>
      <c r="AC19371" s="1"/>
      <c r="AJ19371" s="1"/>
      <c r="AK19371" s="1"/>
      <c r="AL19371" s="1"/>
    </row>
    <row r="19372">
      <c r="I19372" s="1"/>
      <c r="J19372" s="1"/>
      <c r="K19372" s="1"/>
      <c r="AA19372" s="1"/>
      <c r="AB19372" s="1"/>
      <c r="AC19372" s="1"/>
      <c r="AJ19372" s="1"/>
      <c r="AK19372" s="1"/>
      <c r="AL19372" s="1"/>
    </row>
    <row r="19373">
      <c r="I19373" s="1"/>
      <c r="J19373" s="1"/>
      <c r="K19373" s="1"/>
      <c r="AA19373" s="1"/>
      <c r="AB19373" s="1"/>
      <c r="AC19373" s="1"/>
      <c r="AJ19373" s="1"/>
      <c r="AK19373" s="1"/>
      <c r="AL19373" s="1"/>
    </row>
    <row r="19374">
      <c r="I19374" s="1"/>
      <c r="J19374" s="1"/>
      <c r="K19374" s="1"/>
      <c r="AA19374" s="1"/>
      <c r="AB19374" s="1"/>
      <c r="AC19374" s="1"/>
      <c r="AJ19374" s="1"/>
      <c r="AK19374" s="1"/>
      <c r="AL19374" s="1"/>
    </row>
    <row r="19375">
      <c r="I19375" s="1"/>
      <c r="J19375" s="1"/>
      <c r="K19375" s="1"/>
      <c r="AA19375" s="1"/>
      <c r="AB19375" s="1"/>
      <c r="AC19375" s="1"/>
      <c r="AJ19375" s="1"/>
      <c r="AK19375" s="1"/>
      <c r="AL19375" s="1"/>
    </row>
    <row r="19376">
      <c r="I19376" s="1"/>
      <c r="J19376" s="1"/>
      <c r="K19376" s="1"/>
      <c r="AA19376" s="1"/>
      <c r="AB19376" s="1"/>
      <c r="AC19376" s="1"/>
      <c r="AJ19376" s="1"/>
      <c r="AK19376" s="1"/>
      <c r="AL19376" s="1"/>
    </row>
    <row r="19377">
      <c r="I19377" s="1"/>
      <c r="J19377" s="1"/>
      <c r="K19377" s="1"/>
      <c r="AA19377" s="1"/>
      <c r="AB19377" s="1"/>
      <c r="AC19377" s="1"/>
      <c r="AJ19377" s="1"/>
      <c r="AK19377" s="1"/>
      <c r="AL19377" s="1"/>
    </row>
    <row r="19378">
      <c r="I19378" s="1"/>
      <c r="J19378" s="1"/>
      <c r="K19378" s="1"/>
      <c r="AA19378" s="1"/>
      <c r="AB19378" s="1"/>
      <c r="AC19378" s="1"/>
      <c r="AJ19378" s="1"/>
      <c r="AK19378" s="1"/>
      <c r="AL19378" s="1"/>
    </row>
    <row r="19379">
      <c r="I19379" s="1"/>
      <c r="J19379" s="1"/>
      <c r="K19379" s="1"/>
      <c r="AA19379" s="1"/>
      <c r="AB19379" s="1"/>
      <c r="AC19379" s="1"/>
      <c r="AJ19379" s="1"/>
      <c r="AK19379" s="1"/>
      <c r="AL19379" s="1"/>
    </row>
    <row r="19380">
      <c r="I19380" s="1"/>
      <c r="J19380" s="1"/>
      <c r="K19380" s="1"/>
      <c r="AA19380" s="1"/>
      <c r="AB19380" s="1"/>
      <c r="AC19380" s="1"/>
      <c r="AJ19380" s="1"/>
      <c r="AK19380" s="1"/>
      <c r="AL19380" s="1"/>
    </row>
    <row r="19381">
      <c r="I19381" s="1"/>
      <c r="J19381" s="1"/>
      <c r="K19381" s="1"/>
      <c r="AA19381" s="1"/>
      <c r="AB19381" s="1"/>
      <c r="AC19381" s="1"/>
      <c r="AJ19381" s="1"/>
      <c r="AK19381" s="1"/>
      <c r="AL19381" s="1"/>
    </row>
    <row r="19382">
      <c r="I19382" s="1"/>
      <c r="J19382" s="1"/>
      <c r="K19382" s="1"/>
      <c r="AA19382" s="1"/>
      <c r="AB19382" s="1"/>
      <c r="AC19382" s="1"/>
      <c r="AJ19382" s="1"/>
      <c r="AK19382" s="1"/>
      <c r="AL19382" s="1"/>
    </row>
    <row r="19383">
      <c r="I19383" s="1"/>
      <c r="J19383" s="1"/>
      <c r="K19383" s="1"/>
      <c r="AA19383" s="1"/>
      <c r="AB19383" s="1"/>
      <c r="AC19383" s="1"/>
      <c r="AJ19383" s="1"/>
      <c r="AK19383" s="1"/>
      <c r="AL19383" s="1"/>
    </row>
    <row r="19384">
      <c r="I19384" s="1"/>
      <c r="J19384" s="1"/>
      <c r="K19384" s="1"/>
      <c r="AA19384" s="1"/>
      <c r="AB19384" s="1"/>
      <c r="AC19384" s="1"/>
      <c r="AJ19384" s="1"/>
      <c r="AK19384" s="1"/>
      <c r="AL19384" s="1"/>
    </row>
    <row r="19385">
      <c r="I19385" s="1"/>
      <c r="J19385" s="1"/>
      <c r="K19385" s="1"/>
      <c r="AA19385" s="1"/>
      <c r="AB19385" s="1"/>
      <c r="AC19385" s="1"/>
      <c r="AJ19385" s="1"/>
      <c r="AK19385" s="1"/>
      <c r="AL19385" s="1"/>
    </row>
    <row r="19386">
      <c r="I19386" s="1"/>
      <c r="J19386" s="1"/>
      <c r="K19386" s="1"/>
      <c r="AA19386" s="1"/>
      <c r="AB19386" s="1"/>
      <c r="AC19386" s="1"/>
      <c r="AJ19386" s="1"/>
      <c r="AK19386" s="1"/>
      <c r="AL19386" s="1"/>
    </row>
    <row r="19387">
      <c r="I19387" s="1"/>
      <c r="J19387" s="1"/>
      <c r="K19387" s="1"/>
      <c r="AA19387" s="1"/>
      <c r="AB19387" s="1"/>
      <c r="AC19387" s="1"/>
      <c r="AJ19387" s="1"/>
      <c r="AK19387" s="1"/>
      <c r="AL19387" s="1"/>
    </row>
    <row r="19388">
      <c r="I19388" s="1"/>
      <c r="J19388" s="1"/>
      <c r="K19388" s="1"/>
      <c r="AA19388" s="1"/>
      <c r="AB19388" s="1"/>
      <c r="AC19388" s="1"/>
      <c r="AJ19388" s="1"/>
      <c r="AK19388" s="1"/>
      <c r="AL19388" s="1"/>
    </row>
    <row r="19389">
      <c r="I19389" s="1"/>
      <c r="J19389" s="1"/>
      <c r="K19389" s="1"/>
      <c r="AA19389" s="1"/>
      <c r="AB19389" s="1"/>
      <c r="AC19389" s="1"/>
      <c r="AJ19389" s="1"/>
      <c r="AK19389" s="1"/>
      <c r="AL19389" s="1"/>
    </row>
    <row r="19390">
      <c r="I19390" s="1"/>
      <c r="J19390" s="1"/>
      <c r="K19390" s="1"/>
      <c r="AA19390" s="1"/>
      <c r="AB19390" s="1"/>
      <c r="AC19390" s="1"/>
      <c r="AJ19390" s="1"/>
      <c r="AK19390" s="1"/>
      <c r="AL19390" s="1"/>
    </row>
    <row r="19391">
      <c r="I19391" s="1"/>
      <c r="J19391" s="1"/>
      <c r="K19391" s="1"/>
      <c r="AA19391" s="1"/>
      <c r="AB19391" s="1"/>
      <c r="AC19391" s="1"/>
      <c r="AJ19391" s="1"/>
      <c r="AK19391" s="1"/>
      <c r="AL19391" s="1"/>
    </row>
    <row r="19392">
      <c r="I19392" s="1"/>
      <c r="J19392" s="1"/>
      <c r="K19392" s="1"/>
      <c r="AA19392" s="1"/>
      <c r="AB19392" s="1"/>
      <c r="AC19392" s="1"/>
      <c r="AJ19392" s="1"/>
      <c r="AK19392" s="1"/>
      <c r="AL19392" s="1"/>
    </row>
    <row r="19393">
      <c r="I19393" s="1"/>
      <c r="J19393" s="1"/>
      <c r="K19393" s="1"/>
      <c r="AA19393" s="1"/>
      <c r="AB19393" s="1"/>
      <c r="AC19393" s="1"/>
      <c r="AJ19393" s="1"/>
      <c r="AK19393" s="1"/>
      <c r="AL19393" s="1"/>
    </row>
    <row r="19394">
      <c r="I19394" s="1"/>
      <c r="J19394" s="1"/>
      <c r="K19394" s="1"/>
      <c r="AA19394" s="1"/>
      <c r="AB19394" s="1"/>
      <c r="AC19394" s="1"/>
      <c r="AJ19394" s="1"/>
      <c r="AK19394" s="1"/>
      <c r="AL19394" s="1"/>
    </row>
    <row r="19395">
      <c r="I19395" s="1"/>
      <c r="J19395" s="1"/>
      <c r="K19395" s="1"/>
      <c r="AA19395" s="1"/>
      <c r="AB19395" s="1"/>
      <c r="AC19395" s="1"/>
      <c r="AJ19395" s="1"/>
      <c r="AK19395" s="1"/>
      <c r="AL19395" s="1"/>
    </row>
    <row r="19396">
      <c r="I19396" s="1"/>
      <c r="J19396" s="1"/>
      <c r="K19396" s="1"/>
      <c r="AA19396" s="1"/>
      <c r="AB19396" s="1"/>
      <c r="AC19396" s="1"/>
      <c r="AJ19396" s="1"/>
      <c r="AK19396" s="1"/>
      <c r="AL19396" s="1"/>
    </row>
    <row r="19397">
      <c r="I19397" s="1"/>
      <c r="J19397" s="1"/>
      <c r="K19397" s="1"/>
      <c r="AA19397" s="1"/>
      <c r="AB19397" s="1"/>
      <c r="AC19397" s="1"/>
      <c r="AJ19397" s="1"/>
      <c r="AK19397" s="1"/>
      <c r="AL19397" s="1"/>
    </row>
    <row r="19398">
      <c r="I19398" s="1"/>
      <c r="J19398" s="1"/>
      <c r="K19398" s="1"/>
      <c r="AA19398" s="1"/>
      <c r="AB19398" s="1"/>
      <c r="AC19398" s="1"/>
      <c r="AJ19398" s="1"/>
      <c r="AK19398" s="1"/>
      <c r="AL19398" s="1"/>
    </row>
    <row r="19399">
      <c r="I19399" s="1"/>
      <c r="J19399" s="1"/>
      <c r="K19399" s="1"/>
      <c r="AA19399" s="1"/>
      <c r="AB19399" s="1"/>
      <c r="AC19399" s="1"/>
      <c r="AJ19399" s="1"/>
      <c r="AK19399" s="1"/>
      <c r="AL19399" s="1"/>
    </row>
    <row r="19400">
      <c r="I19400" s="1"/>
      <c r="J19400" s="1"/>
      <c r="K19400" s="1"/>
      <c r="AA19400" s="1"/>
      <c r="AB19400" s="1"/>
      <c r="AC19400" s="1"/>
      <c r="AJ19400" s="1"/>
      <c r="AK19400" s="1"/>
      <c r="AL19400" s="1"/>
    </row>
    <row r="19401">
      <c r="I19401" s="1"/>
      <c r="J19401" s="1"/>
      <c r="K19401" s="1"/>
      <c r="AA19401" s="1"/>
      <c r="AB19401" s="1"/>
      <c r="AC19401" s="1"/>
      <c r="AJ19401" s="1"/>
      <c r="AK19401" s="1"/>
      <c r="AL19401" s="1"/>
    </row>
    <row r="19402">
      <c r="I19402" s="1"/>
      <c r="J19402" s="1"/>
      <c r="K19402" s="1"/>
      <c r="AA19402" s="1"/>
      <c r="AB19402" s="1"/>
      <c r="AC19402" s="1"/>
      <c r="AJ19402" s="1"/>
      <c r="AK19402" s="1"/>
      <c r="AL19402" s="1"/>
    </row>
    <row r="19403">
      <c r="I19403" s="1"/>
      <c r="J19403" s="1"/>
      <c r="K19403" s="1"/>
      <c r="AA19403" s="1"/>
      <c r="AB19403" s="1"/>
      <c r="AC19403" s="1"/>
      <c r="AJ19403" s="1"/>
      <c r="AK19403" s="1"/>
      <c r="AL19403" s="1"/>
    </row>
    <row r="19404">
      <c r="I19404" s="1"/>
      <c r="J19404" s="1"/>
      <c r="K19404" s="1"/>
      <c r="AA19404" s="1"/>
      <c r="AB19404" s="1"/>
      <c r="AC19404" s="1"/>
      <c r="AJ19404" s="1"/>
      <c r="AK19404" s="1"/>
      <c r="AL19404" s="1"/>
    </row>
    <row r="19405">
      <c r="I19405" s="1"/>
      <c r="J19405" s="1"/>
      <c r="K19405" s="1"/>
      <c r="AA19405" s="1"/>
      <c r="AB19405" s="1"/>
      <c r="AC19405" s="1"/>
      <c r="AJ19405" s="1"/>
      <c r="AK19405" s="1"/>
      <c r="AL19405" s="1"/>
    </row>
    <row r="19406">
      <c r="I19406" s="1"/>
      <c r="J19406" s="1"/>
      <c r="K19406" s="1"/>
      <c r="AA19406" s="1"/>
      <c r="AB19406" s="1"/>
      <c r="AC19406" s="1"/>
      <c r="AJ19406" s="1"/>
      <c r="AK19406" s="1"/>
      <c r="AL19406" s="1"/>
    </row>
    <row r="19407">
      <c r="I19407" s="1"/>
      <c r="J19407" s="1"/>
      <c r="K19407" s="1"/>
      <c r="AA19407" s="1"/>
      <c r="AB19407" s="1"/>
      <c r="AC19407" s="1"/>
      <c r="AJ19407" s="1"/>
      <c r="AK19407" s="1"/>
      <c r="AL19407" s="1"/>
    </row>
    <row r="19408">
      <c r="I19408" s="1"/>
      <c r="J19408" s="1"/>
      <c r="K19408" s="1"/>
      <c r="AA19408" s="1"/>
      <c r="AB19408" s="1"/>
      <c r="AC19408" s="1"/>
      <c r="AJ19408" s="1"/>
      <c r="AK19408" s="1"/>
      <c r="AL19408" s="1"/>
    </row>
    <row r="19409">
      <c r="I19409" s="1"/>
      <c r="J19409" s="1"/>
      <c r="K19409" s="1"/>
      <c r="AA19409" s="1"/>
      <c r="AB19409" s="1"/>
      <c r="AC19409" s="1"/>
      <c r="AJ19409" s="1"/>
      <c r="AK19409" s="1"/>
      <c r="AL19409" s="1"/>
    </row>
    <row r="19410">
      <c r="I19410" s="1"/>
      <c r="J19410" s="1"/>
      <c r="K19410" s="1"/>
      <c r="AA19410" s="1"/>
      <c r="AB19410" s="1"/>
      <c r="AC19410" s="1"/>
      <c r="AJ19410" s="1"/>
      <c r="AK19410" s="1"/>
      <c r="AL19410" s="1"/>
    </row>
    <row r="19411">
      <c r="I19411" s="1"/>
      <c r="J19411" s="1"/>
      <c r="K19411" s="1"/>
      <c r="AA19411" s="1"/>
      <c r="AB19411" s="1"/>
      <c r="AC19411" s="1"/>
      <c r="AJ19411" s="1"/>
      <c r="AK19411" s="1"/>
      <c r="AL19411" s="1"/>
    </row>
    <row r="19412">
      <c r="I19412" s="1"/>
      <c r="J19412" s="1"/>
      <c r="K19412" s="1"/>
      <c r="AA19412" s="1"/>
      <c r="AB19412" s="1"/>
      <c r="AC19412" s="1"/>
      <c r="AJ19412" s="1"/>
      <c r="AK19412" s="1"/>
      <c r="AL19412" s="1"/>
    </row>
    <row r="19413">
      <c r="I19413" s="1"/>
      <c r="J19413" s="1"/>
      <c r="K19413" s="1"/>
      <c r="AA19413" s="1"/>
      <c r="AB19413" s="1"/>
      <c r="AC19413" s="1"/>
      <c r="AJ19413" s="1"/>
      <c r="AK19413" s="1"/>
      <c r="AL19413" s="1"/>
    </row>
    <row r="19414">
      <c r="I19414" s="1"/>
      <c r="J19414" s="1"/>
      <c r="K19414" s="1"/>
      <c r="AA19414" s="1"/>
      <c r="AB19414" s="1"/>
      <c r="AC19414" s="1"/>
      <c r="AJ19414" s="1"/>
      <c r="AK19414" s="1"/>
      <c r="AL19414" s="1"/>
    </row>
    <row r="19415">
      <c r="I19415" s="1"/>
      <c r="J19415" s="1"/>
      <c r="K19415" s="1"/>
      <c r="AA19415" s="1"/>
      <c r="AB19415" s="1"/>
      <c r="AC19415" s="1"/>
      <c r="AJ19415" s="1"/>
      <c r="AK19415" s="1"/>
      <c r="AL19415" s="1"/>
    </row>
    <row r="19416">
      <c r="I19416" s="1"/>
      <c r="J19416" s="1"/>
      <c r="K19416" s="1"/>
      <c r="AA19416" s="1"/>
      <c r="AB19416" s="1"/>
      <c r="AC19416" s="1"/>
      <c r="AJ19416" s="1"/>
      <c r="AK19416" s="1"/>
      <c r="AL19416" s="1"/>
    </row>
    <row r="19417">
      <c r="I19417" s="1"/>
      <c r="J19417" s="1"/>
      <c r="K19417" s="1"/>
      <c r="AA19417" s="1"/>
      <c r="AB19417" s="1"/>
      <c r="AC19417" s="1"/>
      <c r="AJ19417" s="1"/>
      <c r="AK19417" s="1"/>
      <c r="AL19417" s="1"/>
    </row>
    <row r="19418">
      <c r="I19418" s="1"/>
      <c r="J19418" s="1"/>
      <c r="K19418" s="1"/>
      <c r="AA19418" s="1"/>
      <c r="AB19418" s="1"/>
      <c r="AC19418" s="1"/>
      <c r="AJ19418" s="1"/>
      <c r="AK19418" s="1"/>
      <c r="AL19418" s="1"/>
    </row>
    <row r="19419">
      <c r="I19419" s="1"/>
      <c r="J19419" s="1"/>
      <c r="K19419" s="1"/>
      <c r="AA19419" s="1"/>
      <c r="AB19419" s="1"/>
      <c r="AC19419" s="1"/>
      <c r="AJ19419" s="1"/>
      <c r="AK19419" s="1"/>
      <c r="AL19419" s="1"/>
    </row>
    <row r="19420">
      <c r="I19420" s="1"/>
      <c r="J19420" s="1"/>
      <c r="K19420" s="1"/>
      <c r="AA19420" s="1"/>
      <c r="AB19420" s="1"/>
      <c r="AC19420" s="1"/>
      <c r="AJ19420" s="1"/>
      <c r="AK19420" s="1"/>
      <c r="AL19420" s="1"/>
    </row>
    <row r="19421">
      <c r="I19421" s="1"/>
      <c r="J19421" s="1"/>
      <c r="K19421" s="1"/>
      <c r="AA19421" s="1"/>
      <c r="AB19421" s="1"/>
      <c r="AC19421" s="1"/>
      <c r="AJ19421" s="1"/>
      <c r="AK19421" s="1"/>
      <c r="AL19421" s="1"/>
    </row>
    <row r="19422">
      <c r="I19422" s="1"/>
      <c r="J19422" s="1"/>
      <c r="K19422" s="1"/>
      <c r="AA19422" s="1"/>
      <c r="AB19422" s="1"/>
      <c r="AC19422" s="1"/>
      <c r="AJ19422" s="1"/>
      <c r="AK19422" s="1"/>
      <c r="AL19422" s="1"/>
    </row>
    <row r="19423">
      <c r="I19423" s="1"/>
      <c r="J19423" s="1"/>
      <c r="K19423" s="1"/>
      <c r="AA19423" s="1"/>
      <c r="AB19423" s="1"/>
      <c r="AC19423" s="1"/>
      <c r="AJ19423" s="1"/>
      <c r="AK19423" s="1"/>
      <c r="AL19423" s="1"/>
    </row>
    <row r="19424">
      <c r="I19424" s="1"/>
      <c r="J19424" s="1"/>
      <c r="K19424" s="1"/>
      <c r="AA19424" s="1"/>
      <c r="AB19424" s="1"/>
      <c r="AC19424" s="1"/>
      <c r="AJ19424" s="1"/>
      <c r="AK19424" s="1"/>
      <c r="AL19424" s="1"/>
    </row>
    <row r="19425">
      <c r="I19425" s="1"/>
      <c r="J19425" s="1"/>
      <c r="K19425" s="1"/>
      <c r="AA19425" s="1"/>
      <c r="AB19425" s="1"/>
      <c r="AC19425" s="1"/>
      <c r="AJ19425" s="1"/>
      <c r="AK19425" s="1"/>
      <c r="AL19425" s="1"/>
    </row>
    <row r="19426">
      <c r="I19426" s="1"/>
      <c r="J19426" s="1"/>
      <c r="K19426" s="1"/>
      <c r="AA19426" s="1"/>
      <c r="AB19426" s="1"/>
      <c r="AC19426" s="1"/>
      <c r="AJ19426" s="1"/>
      <c r="AK19426" s="1"/>
      <c r="AL19426" s="1"/>
    </row>
    <row r="19427">
      <c r="I19427" s="1"/>
      <c r="J19427" s="1"/>
      <c r="K19427" s="1"/>
      <c r="AA19427" s="1"/>
      <c r="AB19427" s="1"/>
      <c r="AC19427" s="1"/>
      <c r="AJ19427" s="1"/>
      <c r="AK19427" s="1"/>
      <c r="AL19427" s="1"/>
    </row>
    <row r="19428">
      <c r="I19428" s="1"/>
      <c r="J19428" s="1"/>
      <c r="K19428" s="1"/>
      <c r="AA19428" s="1"/>
      <c r="AB19428" s="1"/>
      <c r="AC19428" s="1"/>
      <c r="AJ19428" s="1"/>
      <c r="AK19428" s="1"/>
      <c r="AL19428" s="1"/>
    </row>
    <row r="19429">
      <c r="I19429" s="1"/>
      <c r="J19429" s="1"/>
      <c r="K19429" s="1"/>
      <c r="AA19429" s="1"/>
      <c r="AB19429" s="1"/>
      <c r="AC19429" s="1"/>
      <c r="AJ19429" s="1"/>
      <c r="AK19429" s="1"/>
      <c r="AL19429" s="1"/>
    </row>
    <row r="19430">
      <c r="I19430" s="1"/>
      <c r="J19430" s="1"/>
      <c r="K19430" s="1"/>
      <c r="AA19430" s="1"/>
      <c r="AB19430" s="1"/>
      <c r="AC19430" s="1"/>
      <c r="AJ19430" s="1"/>
      <c r="AK19430" s="1"/>
      <c r="AL19430" s="1"/>
    </row>
    <row r="19431">
      <c r="I19431" s="1"/>
      <c r="J19431" s="1"/>
      <c r="K19431" s="1"/>
      <c r="AA19431" s="1"/>
      <c r="AB19431" s="1"/>
      <c r="AC19431" s="1"/>
      <c r="AJ19431" s="1"/>
      <c r="AK19431" s="1"/>
      <c r="AL19431" s="1"/>
    </row>
    <row r="19432">
      <c r="I19432" s="1"/>
      <c r="J19432" s="1"/>
      <c r="K19432" s="1"/>
      <c r="AA19432" s="1"/>
      <c r="AB19432" s="1"/>
      <c r="AC19432" s="1"/>
      <c r="AJ19432" s="1"/>
      <c r="AK19432" s="1"/>
      <c r="AL19432" s="1"/>
    </row>
    <row r="19433">
      <c r="I19433" s="1"/>
      <c r="J19433" s="1"/>
      <c r="K19433" s="1"/>
      <c r="AA19433" s="1"/>
      <c r="AB19433" s="1"/>
      <c r="AC19433" s="1"/>
      <c r="AJ19433" s="1"/>
      <c r="AK19433" s="1"/>
      <c r="AL19433" s="1"/>
    </row>
    <row r="19434">
      <c r="I19434" s="1"/>
      <c r="J19434" s="1"/>
      <c r="K19434" s="1"/>
      <c r="AA19434" s="1"/>
      <c r="AB19434" s="1"/>
      <c r="AC19434" s="1"/>
      <c r="AJ19434" s="1"/>
      <c r="AK19434" s="1"/>
      <c r="AL19434" s="1"/>
    </row>
    <row r="19435">
      <c r="I19435" s="1"/>
      <c r="J19435" s="1"/>
      <c r="K19435" s="1"/>
      <c r="AA19435" s="1"/>
      <c r="AB19435" s="1"/>
      <c r="AC19435" s="1"/>
      <c r="AJ19435" s="1"/>
      <c r="AK19435" s="1"/>
      <c r="AL19435" s="1"/>
    </row>
    <row r="19436">
      <c r="I19436" s="1"/>
      <c r="J19436" s="1"/>
      <c r="K19436" s="1"/>
      <c r="AA19436" s="1"/>
      <c r="AB19436" s="1"/>
      <c r="AC19436" s="1"/>
      <c r="AJ19436" s="1"/>
      <c r="AK19436" s="1"/>
      <c r="AL19436" s="1"/>
    </row>
    <row r="19437">
      <c r="I19437" s="1"/>
      <c r="J19437" s="1"/>
      <c r="K19437" s="1"/>
      <c r="AA19437" s="1"/>
      <c r="AB19437" s="1"/>
      <c r="AC19437" s="1"/>
      <c r="AJ19437" s="1"/>
      <c r="AK19437" s="1"/>
      <c r="AL19437" s="1"/>
    </row>
    <row r="19438">
      <c r="I19438" s="1"/>
      <c r="J19438" s="1"/>
      <c r="K19438" s="1"/>
      <c r="AA19438" s="1"/>
      <c r="AB19438" s="1"/>
      <c r="AC19438" s="1"/>
      <c r="AJ19438" s="1"/>
      <c r="AK19438" s="1"/>
      <c r="AL19438" s="1"/>
    </row>
    <row r="19439">
      <c r="I19439" s="1"/>
      <c r="J19439" s="1"/>
      <c r="K19439" s="1"/>
      <c r="AA19439" s="1"/>
      <c r="AB19439" s="1"/>
      <c r="AC19439" s="1"/>
      <c r="AJ19439" s="1"/>
      <c r="AK19439" s="1"/>
      <c r="AL19439" s="1"/>
    </row>
    <row r="19440">
      <c r="I19440" s="1"/>
      <c r="J19440" s="1"/>
      <c r="K19440" s="1"/>
      <c r="AA19440" s="1"/>
      <c r="AB19440" s="1"/>
      <c r="AC19440" s="1"/>
      <c r="AJ19440" s="1"/>
      <c r="AK19440" s="1"/>
      <c r="AL19440" s="1"/>
    </row>
    <row r="19441">
      <c r="I19441" s="1"/>
      <c r="J19441" s="1"/>
      <c r="K19441" s="1"/>
      <c r="AA19441" s="1"/>
      <c r="AB19441" s="1"/>
      <c r="AC19441" s="1"/>
      <c r="AJ19441" s="1"/>
      <c r="AK19441" s="1"/>
      <c r="AL19441" s="1"/>
    </row>
    <row r="19442">
      <c r="I19442" s="1"/>
      <c r="J19442" s="1"/>
      <c r="K19442" s="1"/>
      <c r="AA19442" s="1"/>
      <c r="AB19442" s="1"/>
      <c r="AC19442" s="1"/>
      <c r="AJ19442" s="1"/>
      <c r="AK19442" s="1"/>
      <c r="AL19442" s="1"/>
    </row>
    <row r="19443">
      <c r="I19443" s="1"/>
      <c r="J19443" s="1"/>
      <c r="K19443" s="1"/>
      <c r="AA19443" s="1"/>
      <c r="AB19443" s="1"/>
      <c r="AC19443" s="1"/>
      <c r="AJ19443" s="1"/>
      <c r="AK19443" s="1"/>
      <c r="AL19443" s="1"/>
    </row>
    <row r="19444">
      <c r="I19444" s="1"/>
      <c r="J19444" s="1"/>
      <c r="K19444" s="1"/>
      <c r="AA19444" s="1"/>
      <c r="AB19444" s="1"/>
      <c r="AC19444" s="1"/>
      <c r="AJ19444" s="1"/>
      <c r="AK19444" s="1"/>
      <c r="AL19444" s="1"/>
    </row>
    <row r="19445">
      <c r="I19445" s="1"/>
      <c r="J19445" s="1"/>
      <c r="K19445" s="1"/>
      <c r="AA19445" s="1"/>
      <c r="AB19445" s="1"/>
      <c r="AC19445" s="1"/>
      <c r="AJ19445" s="1"/>
      <c r="AK19445" s="1"/>
      <c r="AL19445" s="1"/>
    </row>
    <row r="19446">
      <c r="I19446" s="1"/>
      <c r="J19446" s="1"/>
      <c r="K19446" s="1"/>
      <c r="AA19446" s="1"/>
      <c r="AB19446" s="1"/>
      <c r="AC19446" s="1"/>
      <c r="AJ19446" s="1"/>
      <c r="AK19446" s="1"/>
      <c r="AL19446" s="1"/>
    </row>
    <row r="19447">
      <c r="I19447" s="1"/>
      <c r="J19447" s="1"/>
      <c r="K19447" s="1"/>
      <c r="AA19447" s="1"/>
      <c r="AB19447" s="1"/>
      <c r="AC19447" s="1"/>
      <c r="AJ19447" s="1"/>
      <c r="AK19447" s="1"/>
      <c r="AL19447" s="1"/>
    </row>
    <row r="19448">
      <c r="I19448" s="1"/>
      <c r="J19448" s="1"/>
      <c r="K19448" s="1"/>
      <c r="AA19448" s="1"/>
      <c r="AB19448" s="1"/>
      <c r="AC19448" s="1"/>
      <c r="AJ19448" s="1"/>
      <c r="AK19448" s="1"/>
      <c r="AL19448" s="1"/>
    </row>
    <row r="19449">
      <c r="I19449" s="1"/>
      <c r="J19449" s="1"/>
      <c r="K19449" s="1"/>
      <c r="AA19449" s="1"/>
      <c r="AB19449" s="1"/>
      <c r="AC19449" s="1"/>
      <c r="AJ19449" s="1"/>
      <c r="AK19449" s="1"/>
      <c r="AL19449" s="1"/>
    </row>
    <row r="19450">
      <c r="I19450" s="1"/>
      <c r="J19450" s="1"/>
      <c r="K19450" s="1"/>
      <c r="AA19450" s="1"/>
      <c r="AB19450" s="1"/>
      <c r="AC19450" s="1"/>
      <c r="AJ19450" s="1"/>
      <c r="AK19450" s="1"/>
      <c r="AL19450" s="1"/>
    </row>
    <row r="19451">
      <c r="I19451" s="1"/>
      <c r="J19451" s="1"/>
      <c r="K19451" s="1"/>
      <c r="AA19451" s="1"/>
      <c r="AB19451" s="1"/>
      <c r="AC19451" s="1"/>
      <c r="AJ19451" s="1"/>
      <c r="AK19451" s="1"/>
      <c r="AL19451" s="1"/>
    </row>
    <row r="19452">
      <c r="I19452" s="1"/>
      <c r="J19452" s="1"/>
      <c r="K19452" s="1"/>
      <c r="AA19452" s="1"/>
      <c r="AB19452" s="1"/>
      <c r="AC19452" s="1"/>
      <c r="AJ19452" s="1"/>
      <c r="AK19452" s="1"/>
      <c r="AL19452" s="1"/>
    </row>
    <row r="19453">
      <c r="I19453" s="1"/>
      <c r="J19453" s="1"/>
      <c r="K19453" s="1"/>
      <c r="AA19453" s="1"/>
      <c r="AB19453" s="1"/>
      <c r="AC19453" s="1"/>
      <c r="AJ19453" s="1"/>
      <c r="AK19453" s="1"/>
      <c r="AL19453" s="1"/>
    </row>
    <row r="19454">
      <c r="I19454" s="1"/>
      <c r="J19454" s="1"/>
      <c r="K19454" s="1"/>
      <c r="AA19454" s="1"/>
      <c r="AB19454" s="1"/>
      <c r="AC19454" s="1"/>
      <c r="AJ19454" s="1"/>
      <c r="AK19454" s="1"/>
      <c r="AL19454" s="1"/>
    </row>
    <row r="19455">
      <c r="I19455" s="1"/>
      <c r="J19455" s="1"/>
      <c r="K19455" s="1"/>
      <c r="AA19455" s="1"/>
      <c r="AB19455" s="1"/>
      <c r="AC19455" s="1"/>
      <c r="AJ19455" s="1"/>
      <c r="AK19455" s="1"/>
      <c r="AL19455" s="1"/>
    </row>
    <row r="19456">
      <c r="I19456" s="1"/>
      <c r="J19456" s="1"/>
      <c r="K19456" s="1"/>
      <c r="AA19456" s="1"/>
      <c r="AB19456" s="1"/>
      <c r="AC19456" s="1"/>
      <c r="AJ19456" s="1"/>
      <c r="AK19456" s="1"/>
      <c r="AL19456" s="1"/>
    </row>
    <row r="19457">
      <c r="I19457" s="1"/>
      <c r="J19457" s="1"/>
      <c r="K19457" s="1"/>
      <c r="AA19457" s="1"/>
      <c r="AB19457" s="1"/>
      <c r="AC19457" s="1"/>
      <c r="AJ19457" s="1"/>
      <c r="AK19457" s="1"/>
      <c r="AL19457" s="1"/>
    </row>
    <row r="19458">
      <c r="I19458" s="1"/>
      <c r="J19458" s="1"/>
      <c r="K19458" s="1"/>
      <c r="AA19458" s="1"/>
      <c r="AB19458" s="1"/>
      <c r="AC19458" s="1"/>
      <c r="AJ19458" s="1"/>
      <c r="AK19458" s="1"/>
      <c r="AL19458" s="1"/>
    </row>
    <row r="19459">
      <c r="I19459" s="1"/>
      <c r="J19459" s="1"/>
      <c r="K19459" s="1"/>
      <c r="AA19459" s="1"/>
      <c r="AB19459" s="1"/>
      <c r="AC19459" s="1"/>
      <c r="AJ19459" s="1"/>
      <c r="AK19459" s="1"/>
      <c r="AL19459" s="1"/>
    </row>
    <row r="19460">
      <c r="I19460" s="1"/>
      <c r="J19460" s="1"/>
      <c r="K19460" s="1"/>
      <c r="AA19460" s="1"/>
      <c r="AB19460" s="1"/>
      <c r="AC19460" s="1"/>
      <c r="AJ19460" s="1"/>
      <c r="AK19460" s="1"/>
      <c r="AL19460" s="1"/>
    </row>
    <row r="19461">
      <c r="I19461" s="1"/>
      <c r="J19461" s="1"/>
      <c r="K19461" s="1"/>
      <c r="AA19461" s="1"/>
      <c r="AB19461" s="1"/>
      <c r="AC19461" s="1"/>
      <c r="AJ19461" s="1"/>
      <c r="AK19461" s="1"/>
      <c r="AL19461" s="1"/>
    </row>
    <row r="19462">
      <c r="I19462" s="1"/>
      <c r="J19462" s="1"/>
      <c r="K19462" s="1"/>
      <c r="AA19462" s="1"/>
      <c r="AB19462" s="1"/>
      <c r="AC19462" s="1"/>
      <c r="AJ19462" s="1"/>
      <c r="AK19462" s="1"/>
      <c r="AL19462" s="1"/>
    </row>
    <row r="19463">
      <c r="I19463" s="1"/>
      <c r="J19463" s="1"/>
      <c r="K19463" s="1"/>
      <c r="AA19463" s="1"/>
      <c r="AB19463" s="1"/>
      <c r="AC19463" s="1"/>
      <c r="AJ19463" s="1"/>
      <c r="AK19463" s="1"/>
      <c r="AL19463" s="1"/>
    </row>
    <row r="19464">
      <c r="I19464" s="1"/>
      <c r="J19464" s="1"/>
      <c r="K19464" s="1"/>
      <c r="AA19464" s="1"/>
      <c r="AB19464" s="1"/>
      <c r="AC19464" s="1"/>
      <c r="AJ19464" s="1"/>
      <c r="AK19464" s="1"/>
      <c r="AL19464" s="1"/>
    </row>
    <row r="19465">
      <c r="I19465" s="1"/>
      <c r="J19465" s="1"/>
      <c r="K19465" s="1"/>
      <c r="AA19465" s="1"/>
      <c r="AB19465" s="1"/>
      <c r="AC19465" s="1"/>
      <c r="AJ19465" s="1"/>
      <c r="AK19465" s="1"/>
      <c r="AL19465" s="1"/>
    </row>
    <row r="19466">
      <c r="I19466" s="1"/>
      <c r="J19466" s="1"/>
      <c r="K19466" s="1"/>
      <c r="AA19466" s="1"/>
      <c r="AB19466" s="1"/>
      <c r="AC19466" s="1"/>
      <c r="AJ19466" s="1"/>
      <c r="AK19466" s="1"/>
      <c r="AL19466" s="1"/>
    </row>
    <row r="19467">
      <c r="I19467" s="1"/>
      <c r="J19467" s="1"/>
      <c r="K19467" s="1"/>
      <c r="AA19467" s="1"/>
      <c r="AB19467" s="1"/>
      <c r="AC19467" s="1"/>
      <c r="AJ19467" s="1"/>
      <c r="AK19467" s="1"/>
      <c r="AL19467" s="1"/>
    </row>
    <row r="19468">
      <c r="I19468" s="1"/>
      <c r="J19468" s="1"/>
      <c r="K19468" s="1"/>
      <c r="AA19468" s="1"/>
      <c r="AB19468" s="1"/>
      <c r="AC19468" s="1"/>
      <c r="AJ19468" s="1"/>
      <c r="AK19468" s="1"/>
      <c r="AL19468" s="1"/>
    </row>
    <row r="19469">
      <c r="I19469" s="1"/>
      <c r="J19469" s="1"/>
      <c r="K19469" s="1"/>
      <c r="AA19469" s="1"/>
      <c r="AB19469" s="1"/>
      <c r="AC19469" s="1"/>
      <c r="AJ19469" s="1"/>
      <c r="AK19469" s="1"/>
      <c r="AL19469" s="1"/>
    </row>
    <row r="19470">
      <c r="I19470" s="1"/>
      <c r="J19470" s="1"/>
      <c r="K19470" s="1"/>
      <c r="AA19470" s="1"/>
      <c r="AB19470" s="1"/>
      <c r="AC19470" s="1"/>
      <c r="AJ19470" s="1"/>
      <c r="AK19470" s="1"/>
      <c r="AL19470" s="1"/>
    </row>
    <row r="19471">
      <c r="I19471" s="1"/>
      <c r="J19471" s="1"/>
      <c r="K19471" s="1"/>
      <c r="AA19471" s="1"/>
      <c r="AB19471" s="1"/>
      <c r="AC19471" s="1"/>
      <c r="AJ19471" s="1"/>
      <c r="AK19471" s="1"/>
      <c r="AL19471" s="1"/>
    </row>
    <row r="19472">
      <c r="I19472" s="1"/>
      <c r="J19472" s="1"/>
      <c r="K19472" s="1"/>
      <c r="AA19472" s="1"/>
      <c r="AB19472" s="1"/>
      <c r="AC19472" s="1"/>
      <c r="AJ19472" s="1"/>
      <c r="AK19472" s="1"/>
      <c r="AL19472" s="1"/>
    </row>
    <row r="19473">
      <c r="I19473" s="1"/>
      <c r="J19473" s="1"/>
      <c r="K19473" s="1"/>
      <c r="AA19473" s="1"/>
      <c r="AB19473" s="1"/>
      <c r="AC19473" s="1"/>
      <c r="AJ19473" s="1"/>
      <c r="AK19473" s="1"/>
      <c r="AL19473" s="1"/>
    </row>
    <row r="19474">
      <c r="I19474" s="1"/>
      <c r="J19474" s="1"/>
      <c r="K19474" s="1"/>
      <c r="AA19474" s="1"/>
      <c r="AB19474" s="1"/>
      <c r="AC19474" s="1"/>
      <c r="AJ19474" s="1"/>
      <c r="AK19474" s="1"/>
      <c r="AL19474" s="1"/>
    </row>
    <row r="19475">
      <c r="I19475" s="1"/>
      <c r="J19475" s="1"/>
      <c r="K19475" s="1"/>
      <c r="AA19475" s="1"/>
      <c r="AB19475" s="1"/>
      <c r="AC19475" s="1"/>
      <c r="AJ19475" s="1"/>
      <c r="AK19475" s="1"/>
      <c r="AL19475" s="1"/>
    </row>
    <row r="19476">
      <c r="I19476" s="1"/>
      <c r="J19476" s="1"/>
      <c r="K19476" s="1"/>
      <c r="AA19476" s="1"/>
      <c r="AB19476" s="1"/>
      <c r="AC19476" s="1"/>
      <c r="AJ19476" s="1"/>
      <c r="AK19476" s="1"/>
      <c r="AL19476" s="1"/>
    </row>
    <row r="19477">
      <c r="I19477" s="1"/>
      <c r="J19477" s="1"/>
      <c r="K19477" s="1"/>
      <c r="AA19477" s="1"/>
      <c r="AB19477" s="1"/>
      <c r="AC19477" s="1"/>
      <c r="AJ19477" s="1"/>
      <c r="AK19477" s="1"/>
      <c r="AL19477" s="1"/>
    </row>
    <row r="19478">
      <c r="I19478" s="1"/>
      <c r="J19478" s="1"/>
      <c r="K19478" s="1"/>
      <c r="AA19478" s="1"/>
      <c r="AB19478" s="1"/>
      <c r="AC19478" s="1"/>
      <c r="AJ19478" s="1"/>
      <c r="AK19478" s="1"/>
      <c r="AL19478" s="1"/>
    </row>
    <row r="19479">
      <c r="I19479" s="1"/>
      <c r="J19479" s="1"/>
      <c r="K19479" s="1"/>
      <c r="AA19479" s="1"/>
      <c r="AB19479" s="1"/>
      <c r="AC19479" s="1"/>
      <c r="AJ19479" s="1"/>
      <c r="AK19479" s="1"/>
      <c r="AL19479" s="1"/>
    </row>
    <row r="19480">
      <c r="I19480" s="1"/>
      <c r="J19480" s="1"/>
      <c r="K19480" s="1"/>
      <c r="AA19480" s="1"/>
      <c r="AB19480" s="1"/>
      <c r="AC19480" s="1"/>
      <c r="AJ19480" s="1"/>
      <c r="AK19480" s="1"/>
      <c r="AL19480" s="1"/>
    </row>
    <row r="19481">
      <c r="I19481" s="1"/>
      <c r="J19481" s="1"/>
      <c r="K19481" s="1"/>
      <c r="AA19481" s="1"/>
      <c r="AB19481" s="1"/>
      <c r="AC19481" s="1"/>
      <c r="AJ19481" s="1"/>
      <c r="AK19481" s="1"/>
      <c r="AL19481" s="1"/>
    </row>
    <row r="19482">
      <c r="I19482" s="1"/>
      <c r="J19482" s="1"/>
      <c r="K19482" s="1"/>
      <c r="AA19482" s="1"/>
      <c r="AB19482" s="1"/>
      <c r="AC19482" s="1"/>
      <c r="AJ19482" s="1"/>
      <c r="AK19482" s="1"/>
      <c r="AL19482" s="1"/>
    </row>
    <row r="19483">
      <c r="I19483" s="1"/>
      <c r="J19483" s="1"/>
      <c r="K19483" s="1"/>
      <c r="AA19483" s="1"/>
      <c r="AB19483" s="1"/>
      <c r="AC19483" s="1"/>
      <c r="AJ19483" s="1"/>
      <c r="AK19483" s="1"/>
      <c r="AL19483" s="1"/>
    </row>
    <row r="19484">
      <c r="I19484" s="1"/>
      <c r="J19484" s="1"/>
      <c r="K19484" s="1"/>
      <c r="AA19484" s="1"/>
      <c r="AB19484" s="1"/>
      <c r="AC19484" s="1"/>
      <c r="AJ19484" s="1"/>
      <c r="AK19484" s="1"/>
      <c r="AL19484" s="1"/>
    </row>
    <row r="19485">
      <c r="I19485" s="1"/>
      <c r="J19485" s="1"/>
      <c r="K19485" s="1"/>
      <c r="AA19485" s="1"/>
      <c r="AB19485" s="1"/>
      <c r="AC19485" s="1"/>
      <c r="AJ19485" s="1"/>
      <c r="AK19485" s="1"/>
      <c r="AL19485" s="1"/>
    </row>
    <row r="19486">
      <c r="I19486" s="1"/>
      <c r="J19486" s="1"/>
      <c r="K19486" s="1"/>
      <c r="AA19486" s="1"/>
      <c r="AB19486" s="1"/>
      <c r="AC19486" s="1"/>
      <c r="AJ19486" s="1"/>
      <c r="AK19486" s="1"/>
      <c r="AL19486" s="1"/>
    </row>
    <row r="19487">
      <c r="I19487" s="1"/>
      <c r="J19487" s="1"/>
      <c r="K19487" s="1"/>
      <c r="AA19487" s="1"/>
      <c r="AB19487" s="1"/>
      <c r="AC19487" s="1"/>
      <c r="AJ19487" s="1"/>
      <c r="AK19487" s="1"/>
      <c r="AL19487" s="1"/>
    </row>
    <row r="19488">
      <c r="I19488" s="1"/>
      <c r="J19488" s="1"/>
      <c r="K19488" s="1"/>
      <c r="AA19488" s="1"/>
      <c r="AB19488" s="1"/>
      <c r="AC19488" s="1"/>
      <c r="AJ19488" s="1"/>
      <c r="AK19488" s="1"/>
      <c r="AL19488" s="1"/>
    </row>
    <row r="19489">
      <c r="I19489" s="1"/>
      <c r="J19489" s="1"/>
      <c r="K19489" s="1"/>
      <c r="AA19489" s="1"/>
      <c r="AB19489" s="1"/>
      <c r="AC19489" s="1"/>
      <c r="AJ19489" s="1"/>
      <c r="AK19489" s="1"/>
      <c r="AL19489" s="1"/>
    </row>
    <row r="19490">
      <c r="I19490" s="1"/>
      <c r="J19490" s="1"/>
      <c r="K19490" s="1"/>
      <c r="AA19490" s="1"/>
      <c r="AB19490" s="1"/>
      <c r="AC19490" s="1"/>
      <c r="AJ19490" s="1"/>
      <c r="AK19490" s="1"/>
      <c r="AL19490" s="1"/>
    </row>
    <row r="19491">
      <c r="I19491" s="1"/>
      <c r="J19491" s="1"/>
      <c r="K19491" s="1"/>
      <c r="AA19491" s="1"/>
      <c r="AB19491" s="1"/>
      <c r="AC19491" s="1"/>
      <c r="AJ19491" s="1"/>
      <c r="AK19491" s="1"/>
      <c r="AL19491" s="1"/>
    </row>
    <row r="19492">
      <c r="I19492" s="1"/>
      <c r="J19492" s="1"/>
      <c r="K19492" s="1"/>
      <c r="AA19492" s="1"/>
      <c r="AB19492" s="1"/>
      <c r="AC19492" s="1"/>
      <c r="AJ19492" s="1"/>
      <c r="AK19492" s="1"/>
      <c r="AL19492" s="1"/>
    </row>
    <row r="19493">
      <c r="I19493" s="1"/>
      <c r="J19493" s="1"/>
      <c r="K19493" s="1"/>
      <c r="AA19493" s="1"/>
      <c r="AB19493" s="1"/>
      <c r="AC19493" s="1"/>
      <c r="AJ19493" s="1"/>
      <c r="AK19493" s="1"/>
      <c r="AL19493" s="1"/>
    </row>
    <row r="19494">
      <c r="I19494" s="1"/>
      <c r="J19494" s="1"/>
      <c r="K19494" s="1"/>
      <c r="AA19494" s="1"/>
      <c r="AB19494" s="1"/>
      <c r="AC19494" s="1"/>
      <c r="AJ19494" s="1"/>
      <c r="AK19494" s="1"/>
      <c r="AL19494" s="1"/>
    </row>
    <row r="19495">
      <c r="I19495" s="1"/>
      <c r="J19495" s="1"/>
      <c r="K19495" s="1"/>
      <c r="AA19495" s="1"/>
      <c r="AB19495" s="1"/>
      <c r="AC19495" s="1"/>
      <c r="AJ19495" s="1"/>
      <c r="AK19495" s="1"/>
      <c r="AL19495" s="1"/>
    </row>
    <row r="19496">
      <c r="I19496" s="1"/>
      <c r="J19496" s="1"/>
      <c r="K19496" s="1"/>
      <c r="AA19496" s="1"/>
      <c r="AB19496" s="1"/>
      <c r="AC19496" s="1"/>
      <c r="AJ19496" s="1"/>
      <c r="AK19496" s="1"/>
      <c r="AL19496" s="1"/>
    </row>
    <row r="19497">
      <c r="I19497" s="1"/>
      <c r="J19497" s="1"/>
      <c r="K19497" s="1"/>
      <c r="AA19497" s="1"/>
      <c r="AB19497" s="1"/>
      <c r="AC19497" s="1"/>
      <c r="AJ19497" s="1"/>
      <c r="AK19497" s="1"/>
      <c r="AL19497" s="1"/>
    </row>
    <row r="19498">
      <c r="I19498" s="1"/>
      <c r="J19498" s="1"/>
      <c r="K19498" s="1"/>
      <c r="AA19498" s="1"/>
      <c r="AB19498" s="1"/>
      <c r="AC19498" s="1"/>
      <c r="AJ19498" s="1"/>
      <c r="AK19498" s="1"/>
      <c r="AL19498" s="1"/>
    </row>
    <row r="19499">
      <c r="I19499" s="1"/>
      <c r="J19499" s="1"/>
      <c r="K19499" s="1"/>
      <c r="AA19499" s="1"/>
      <c r="AB19499" s="1"/>
      <c r="AC19499" s="1"/>
      <c r="AJ19499" s="1"/>
      <c r="AK19499" s="1"/>
      <c r="AL19499" s="1"/>
    </row>
    <row r="19500">
      <c r="I19500" s="1"/>
      <c r="J19500" s="1"/>
      <c r="K19500" s="1"/>
      <c r="AA19500" s="1"/>
      <c r="AB19500" s="1"/>
      <c r="AC19500" s="1"/>
      <c r="AJ19500" s="1"/>
      <c r="AK19500" s="1"/>
      <c r="AL19500" s="1"/>
    </row>
    <row r="19501">
      <c r="I19501" s="1"/>
      <c r="J19501" s="1"/>
      <c r="K19501" s="1"/>
      <c r="AA19501" s="1"/>
      <c r="AB19501" s="1"/>
      <c r="AC19501" s="1"/>
      <c r="AJ19501" s="1"/>
      <c r="AK19501" s="1"/>
      <c r="AL19501" s="1"/>
    </row>
    <row r="19502">
      <c r="I19502" s="1"/>
      <c r="J19502" s="1"/>
      <c r="K19502" s="1"/>
      <c r="AA19502" s="1"/>
      <c r="AB19502" s="1"/>
      <c r="AC19502" s="1"/>
      <c r="AJ19502" s="1"/>
      <c r="AK19502" s="1"/>
      <c r="AL19502" s="1"/>
    </row>
    <row r="19503">
      <c r="I19503" s="1"/>
      <c r="J19503" s="1"/>
      <c r="K19503" s="1"/>
      <c r="AA19503" s="1"/>
      <c r="AB19503" s="1"/>
      <c r="AC19503" s="1"/>
      <c r="AJ19503" s="1"/>
      <c r="AK19503" s="1"/>
      <c r="AL19503" s="1"/>
    </row>
    <row r="19504">
      <c r="I19504" s="1"/>
      <c r="J19504" s="1"/>
      <c r="K19504" s="1"/>
      <c r="AA19504" s="1"/>
      <c r="AB19504" s="1"/>
      <c r="AC19504" s="1"/>
      <c r="AJ19504" s="1"/>
      <c r="AK19504" s="1"/>
      <c r="AL19504" s="1"/>
    </row>
    <row r="19505">
      <c r="I19505" s="1"/>
      <c r="J19505" s="1"/>
      <c r="K19505" s="1"/>
      <c r="AA19505" s="1"/>
      <c r="AB19505" s="1"/>
      <c r="AC19505" s="1"/>
      <c r="AJ19505" s="1"/>
      <c r="AK19505" s="1"/>
      <c r="AL19505" s="1"/>
    </row>
    <row r="19506">
      <c r="I19506" s="1"/>
      <c r="J19506" s="1"/>
      <c r="K19506" s="1"/>
      <c r="AA19506" s="1"/>
      <c r="AB19506" s="1"/>
      <c r="AC19506" s="1"/>
      <c r="AJ19506" s="1"/>
      <c r="AK19506" s="1"/>
      <c r="AL19506" s="1"/>
    </row>
    <row r="19507">
      <c r="I19507" s="1"/>
      <c r="J19507" s="1"/>
      <c r="K19507" s="1"/>
      <c r="AA19507" s="1"/>
      <c r="AB19507" s="1"/>
      <c r="AC19507" s="1"/>
      <c r="AJ19507" s="1"/>
      <c r="AK19507" s="1"/>
      <c r="AL19507" s="1"/>
    </row>
    <row r="19508">
      <c r="I19508" s="1"/>
      <c r="J19508" s="1"/>
      <c r="K19508" s="1"/>
      <c r="AA19508" s="1"/>
      <c r="AB19508" s="1"/>
      <c r="AC19508" s="1"/>
      <c r="AJ19508" s="1"/>
      <c r="AK19508" s="1"/>
      <c r="AL19508" s="1"/>
    </row>
    <row r="19509">
      <c r="I19509" s="1"/>
      <c r="J19509" s="1"/>
      <c r="K19509" s="1"/>
      <c r="AA19509" s="1"/>
      <c r="AB19509" s="1"/>
      <c r="AC19509" s="1"/>
      <c r="AJ19509" s="1"/>
      <c r="AK19509" s="1"/>
      <c r="AL19509" s="1"/>
    </row>
    <row r="19510">
      <c r="I19510" s="1"/>
      <c r="J19510" s="1"/>
      <c r="K19510" s="1"/>
      <c r="AA19510" s="1"/>
      <c r="AB19510" s="1"/>
      <c r="AC19510" s="1"/>
      <c r="AJ19510" s="1"/>
      <c r="AK19510" s="1"/>
      <c r="AL19510" s="1"/>
    </row>
    <row r="19511">
      <c r="I19511" s="1"/>
      <c r="J19511" s="1"/>
      <c r="K19511" s="1"/>
      <c r="AA19511" s="1"/>
      <c r="AB19511" s="1"/>
      <c r="AC19511" s="1"/>
      <c r="AJ19511" s="1"/>
      <c r="AK19511" s="1"/>
      <c r="AL19511" s="1"/>
    </row>
    <row r="19512">
      <c r="I19512" s="1"/>
      <c r="J19512" s="1"/>
      <c r="K19512" s="1"/>
      <c r="AA19512" s="1"/>
      <c r="AB19512" s="1"/>
      <c r="AC19512" s="1"/>
      <c r="AJ19512" s="1"/>
      <c r="AK19512" s="1"/>
      <c r="AL19512" s="1"/>
    </row>
    <row r="19513">
      <c r="I19513" s="1"/>
      <c r="J19513" s="1"/>
      <c r="K19513" s="1"/>
      <c r="AA19513" s="1"/>
      <c r="AB19513" s="1"/>
      <c r="AC19513" s="1"/>
      <c r="AJ19513" s="1"/>
      <c r="AK19513" s="1"/>
      <c r="AL19513" s="1"/>
    </row>
    <row r="19514">
      <c r="I19514" s="1"/>
      <c r="J19514" s="1"/>
      <c r="K19514" s="1"/>
      <c r="AA19514" s="1"/>
      <c r="AB19514" s="1"/>
      <c r="AC19514" s="1"/>
      <c r="AJ19514" s="1"/>
      <c r="AK19514" s="1"/>
      <c r="AL19514" s="1"/>
    </row>
    <row r="19515">
      <c r="I19515" s="1"/>
      <c r="J19515" s="1"/>
      <c r="K19515" s="1"/>
      <c r="AA19515" s="1"/>
      <c r="AB19515" s="1"/>
      <c r="AC19515" s="1"/>
      <c r="AJ19515" s="1"/>
      <c r="AK19515" s="1"/>
      <c r="AL19515" s="1"/>
    </row>
    <row r="19516">
      <c r="I19516" s="1"/>
      <c r="J19516" s="1"/>
      <c r="K19516" s="1"/>
      <c r="AA19516" s="1"/>
      <c r="AB19516" s="1"/>
      <c r="AC19516" s="1"/>
      <c r="AJ19516" s="1"/>
      <c r="AK19516" s="1"/>
      <c r="AL19516" s="1"/>
    </row>
    <row r="19517">
      <c r="I19517" s="1"/>
      <c r="J19517" s="1"/>
      <c r="K19517" s="1"/>
      <c r="AA19517" s="1"/>
      <c r="AB19517" s="1"/>
      <c r="AC19517" s="1"/>
      <c r="AJ19517" s="1"/>
      <c r="AK19517" s="1"/>
      <c r="AL19517" s="1"/>
    </row>
    <row r="19518">
      <c r="I19518" s="1"/>
      <c r="J19518" s="1"/>
      <c r="K19518" s="1"/>
      <c r="AA19518" s="1"/>
      <c r="AB19518" s="1"/>
      <c r="AC19518" s="1"/>
      <c r="AJ19518" s="1"/>
      <c r="AK19518" s="1"/>
      <c r="AL19518" s="1"/>
    </row>
    <row r="19519">
      <c r="I19519" s="1"/>
      <c r="J19519" s="1"/>
      <c r="K19519" s="1"/>
      <c r="AA19519" s="1"/>
      <c r="AB19519" s="1"/>
      <c r="AC19519" s="1"/>
      <c r="AJ19519" s="1"/>
      <c r="AK19519" s="1"/>
      <c r="AL19519" s="1"/>
    </row>
    <row r="19520">
      <c r="I19520" s="1"/>
      <c r="J19520" s="1"/>
      <c r="K19520" s="1"/>
      <c r="AA19520" s="1"/>
      <c r="AB19520" s="1"/>
      <c r="AC19520" s="1"/>
      <c r="AJ19520" s="1"/>
      <c r="AK19520" s="1"/>
      <c r="AL19520" s="1"/>
    </row>
    <row r="19521">
      <c r="I19521" s="1"/>
      <c r="J19521" s="1"/>
      <c r="K19521" s="1"/>
      <c r="AA19521" s="1"/>
      <c r="AB19521" s="1"/>
      <c r="AC19521" s="1"/>
      <c r="AJ19521" s="1"/>
      <c r="AK19521" s="1"/>
      <c r="AL19521" s="1"/>
    </row>
    <row r="19522">
      <c r="I19522" s="1"/>
      <c r="J19522" s="1"/>
      <c r="K19522" s="1"/>
      <c r="AA19522" s="1"/>
      <c r="AB19522" s="1"/>
      <c r="AC19522" s="1"/>
      <c r="AJ19522" s="1"/>
      <c r="AK19522" s="1"/>
      <c r="AL19522" s="1"/>
    </row>
    <row r="19523">
      <c r="I19523" s="1"/>
      <c r="J19523" s="1"/>
      <c r="K19523" s="1"/>
      <c r="AA19523" s="1"/>
      <c r="AB19523" s="1"/>
      <c r="AC19523" s="1"/>
      <c r="AJ19523" s="1"/>
      <c r="AK19523" s="1"/>
      <c r="AL19523" s="1"/>
    </row>
    <row r="19524">
      <c r="I19524" s="1"/>
      <c r="J19524" s="1"/>
      <c r="K19524" s="1"/>
      <c r="AA19524" s="1"/>
      <c r="AB19524" s="1"/>
      <c r="AC19524" s="1"/>
      <c r="AJ19524" s="1"/>
      <c r="AK19524" s="1"/>
      <c r="AL19524" s="1"/>
    </row>
    <row r="19525">
      <c r="I19525" s="1"/>
      <c r="J19525" s="1"/>
      <c r="K19525" s="1"/>
      <c r="AA19525" s="1"/>
      <c r="AB19525" s="1"/>
      <c r="AC19525" s="1"/>
      <c r="AJ19525" s="1"/>
      <c r="AK19525" s="1"/>
      <c r="AL19525" s="1"/>
    </row>
    <row r="19526">
      <c r="I19526" s="1"/>
      <c r="J19526" s="1"/>
      <c r="K19526" s="1"/>
      <c r="AA19526" s="1"/>
      <c r="AB19526" s="1"/>
      <c r="AC19526" s="1"/>
      <c r="AJ19526" s="1"/>
      <c r="AK19526" s="1"/>
      <c r="AL19526" s="1"/>
    </row>
    <row r="19527">
      <c r="I19527" s="1"/>
      <c r="J19527" s="1"/>
      <c r="K19527" s="1"/>
      <c r="AA19527" s="1"/>
      <c r="AB19527" s="1"/>
      <c r="AC19527" s="1"/>
      <c r="AJ19527" s="1"/>
      <c r="AK19527" s="1"/>
      <c r="AL19527" s="1"/>
    </row>
    <row r="19528">
      <c r="I19528" s="1"/>
      <c r="J19528" s="1"/>
      <c r="K19528" s="1"/>
      <c r="AA19528" s="1"/>
      <c r="AB19528" s="1"/>
      <c r="AC19528" s="1"/>
      <c r="AJ19528" s="1"/>
      <c r="AK19528" s="1"/>
      <c r="AL19528" s="1"/>
    </row>
    <row r="19529">
      <c r="I19529" s="1"/>
      <c r="J19529" s="1"/>
      <c r="K19529" s="1"/>
      <c r="AA19529" s="1"/>
      <c r="AB19529" s="1"/>
      <c r="AC19529" s="1"/>
      <c r="AJ19529" s="1"/>
      <c r="AK19529" s="1"/>
      <c r="AL19529" s="1"/>
    </row>
    <row r="19530">
      <c r="I19530" s="1"/>
      <c r="J19530" s="1"/>
      <c r="K19530" s="1"/>
      <c r="AA19530" s="1"/>
      <c r="AB19530" s="1"/>
      <c r="AC19530" s="1"/>
      <c r="AJ19530" s="1"/>
      <c r="AK19530" s="1"/>
      <c r="AL19530" s="1"/>
    </row>
    <row r="19531">
      <c r="I19531" s="1"/>
      <c r="J19531" s="1"/>
      <c r="K19531" s="1"/>
      <c r="AA19531" s="1"/>
      <c r="AB19531" s="1"/>
      <c r="AC19531" s="1"/>
      <c r="AJ19531" s="1"/>
      <c r="AK19531" s="1"/>
      <c r="AL19531" s="1"/>
    </row>
    <row r="19532">
      <c r="I19532" s="1"/>
      <c r="J19532" s="1"/>
      <c r="K19532" s="1"/>
      <c r="AA19532" s="1"/>
      <c r="AB19532" s="1"/>
      <c r="AC19532" s="1"/>
      <c r="AJ19532" s="1"/>
      <c r="AK19532" s="1"/>
      <c r="AL19532" s="1"/>
    </row>
    <row r="19533">
      <c r="I19533" s="1"/>
      <c r="J19533" s="1"/>
      <c r="K19533" s="1"/>
      <c r="AA19533" s="1"/>
      <c r="AB19533" s="1"/>
      <c r="AC19533" s="1"/>
      <c r="AJ19533" s="1"/>
      <c r="AK19533" s="1"/>
      <c r="AL19533" s="1"/>
    </row>
    <row r="19534">
      <c r="I19534" s="1"/>
      <c r="J19534" s="1"/>
      <c r="K19534" s="1"/>
      <c r="AA19534" s="1"/>
      <c r="AB19534" s="1"/>
      <c r="AC19534" s="1"/>
      <c r="AJ19534" s="1"/>
      <c r="AK19534" s="1"/>
      <c r="AL19534" s="1"/>
    </row>
    <row r="19535">
      <c r="I19535" s="1"/>
      <c r="J19535" s="1"/>
      <c r="K19535" s="1"/>
      <c r="AA19535" s="1"/>
      <c r="AB19535" s="1"/>
      <c r="AC19535" s="1"/>
      <c r="AJ19535" s="1"/>
      <c r="AK19535" s="1"/>
      <c r="AL19535" s="1"/>
    </row>
    <row r="19536">
      <c r="I19536" s="1"/>
      <c r="J19536" s="1"/>
      <c r="K19536" s="1"/>
      <c r="AA19536" s="1"/>
      <c r="AB19536" s="1"/>
      <c r="AC19536" s="1"/>
      <c r="AJ19536" s="1"/>
      <c r="AK19536" s="1"/>
      <c r="AL19536" s="1"/>
    </row>
    <row r="19537">
      <c r="I19537" s="1"/>
      <c r="J19537" s="1"/>
      <c r="K19537" s="1"/>
      <c r="AA19537" s="1"/>
      <c r="AB19537" s="1"/>
      <c r="AC19537" s="1"/>
      <c r="AJ19537" s="1"/>
      <c r="AK19537" s="1"/>
      <c r="AL19537" s="1"/>
    </row>
    <row r="19538">
      <c r="I19538" s="1"/>
      <c r="J19538" s="1"/>
      <c r="K19538" s="1"/>
      <c r="AA19538" s="1"/>
      <c r="AB19538" s="1"/>
      <c r="AC19538" s="1"/>
      <c r="AJ19538" s="1"/>
      <c r="AK19538" s="1"/>
      <c r="AL19538" s="1"/>
    </row>
    <row r="19539">
      <c r="I19539" s="1"/>
      <c r="J19539" s="1"/>
      <c r="K19539" s="1"/>
      <c r="AA19539" s="1"/>
      <c r="AB19539" s="1"/>
      <c r="AC19539" s="1"/>
      <c r="AJ19539" s="1"/>
      <c r="AK19539" s="1"/>
      <c r="AL19539" s="1"/>
    </row>
    <row r="19540">
      <c r="I19540" s="1"/>
      <c r="J19540" s="1"/>
      <c r="K19540" s="1"/>
      <c r="AA19540" s="1"/>
      <c r="AB19540" s="1"/>
      <c r="AC19540" s="1"/>
      <c r="AJ19540" s="1"/>
      <c r="AK19540" s="1"/>
      <c r="AL19540" s="1"/>
    </row>
    <row r="19541">
      <c r="I19541" s="1"/>
      <c r="J19541" s="1"/>
      <c r="K19541" s="1"/>
      <c r="AA19541" s="1"/>
      <c r="AB19541" s="1"/>
      <c r="AC19541" s="1"/>
      <c r="AJ19541" s="1"/>
      <c r="AK19541" s="1"/>
      <c r="AL19541" s="1"/>
    </row>
    <row r="19542">
      <c r="I19542" s="1"/>
      <c r="J19542" s="1"/>
      <c r="K19542" s="1"/>
      <c r="AA19542" s="1"/>
      <c r="AB19542" s="1"/>
      <c r="AC19542" s="1"/>
      <c r="AJ19542" s="1"/>
      <c r="AK19542" s="1"/>
      <c r="AL19542" s="1"/>
    </row>
    <row r="19543">
      <c r="I19543" s="1"/>
      <c r="J19543" s="1"/>
      <c r="K19543" s="1"/>
      <c r="AA19543" s="1"/>
      <c r="AB19543" s="1"/>
      <c r="AC19543" s="1"/>
      <c r="AJ19543" s="1"/>
      <c r="AK19543" s="1"/>
      <c r="AL19543" s="1"/>
    </row>
    <row r="19544">
      <c r="I19544" s="1"/>
      <c r="J19544" s="1"/>
      <c r="K19544" s="1"/>
      <c r="AA19544" s="1"/>
      <c r="AB19544" s="1"/>
      <c r="AC19544" s="1"/>
      <c r="AJ19544" s="1"/>
      <c r="AK19544" s="1"/>
      <c r="AL19544" s="1"/>
    </row>
    <row r="19545">
      <c r="I19545" s="1"/>
      <c r="J19545" s="1"/>
      <c r="K19545" s="1"/>
      <c r="AA19545" s="1"/>
      <c r="AB19545" s="1"/>
      <c r="AC19545" s="1"/>
      <c r="AJ19545" s="1"/>
      <c r="AK19545" s="1"/>
      <c r="AL19545" s="1"/>
    </row>
    <row r="19546">
      <c r="I19546" s="1"/>
      <c r="J19546" s="1"/>
      <c r="K19546" s="1"/>
      <c r="AA19546" s="1"/>
      <c r="AB19546" s="1"/>
      <c r="AC19546" s="1"/>
      <c r="AJ19546" s="1"/>
      <c r="AK19546" s="1"/>
      <c r="AL19546" s="1"/>
    </row>
    <row r="19547">
      <c r="I19547" s="1"/>
      <c r="J19547" s="1"/>
      <c r="K19547" s="1"/>
      <c r="AA19547" s="1"/>
      <c r="AB19547" s="1"/>
      <c r="AC19547" s="1"/>
      <c r="AJ19547" s="1"/>
      <c r="AK19547" s="1"/>
      <c r="AL19547" s="1"/>
    </row>
    <row r="19548">
      <c r="I19548" s="1"/>
      <c r="J19548" s="1"/>
      <c r="K19548" s="1"/>
      <c r="AA19548" s="1"/>
      <c r="AB19548" s="1"/>
      <c r="AC19548" s="1"/>
      <c r="AJ19548" s="1"/>
      <c r="AK19548" s="1"/>
      <c r="AL19548" s="1"/>
    </row>
    <row r="19549">
      <c r="I19549" s="1"/>
      <c r="J19549" s="1"/>
      <c r="K19549" s="1"/>
      <c r="AA19549" s="1"/>
      <c r="AB19549" s="1"/>
      <c r="AC19549" s="1"/>
      <c r="AJ19549" s="1"/>
      <c r="AK19549" s="1"/>
      <c r="AL19549" s="1"/>
    </row>
    <row r="19550">
      <c r="I19550" s="1"/>
      <c r="J19550" s="1"/>
      <c r="K19550" s="1"/>
      <c r="AA19550" s="1"/>
      <c r="AB19550" s="1"/>
      <c r="AC19550" s="1"/>
      <c r="AJ19550" s="1"/>
      <c r="AK19550" s="1"/>
      <c r="AL19550" s="1"/>
    </row>
    <row r="19551">
      <c r="I19551" s="1"/>
      <c r="J19551" s="1"/>
      <c r="K19551" s="1"/>
      <c r="AA19551" s="1"/>
      <c r="AB19551" s="1"/>
      <c r="AC19551" s="1"/>
      <c r="AJ19551" s="1"/>
      <c r="AK19551" s="1"/>
      <c r="AL19551" s="1"/>
    </row>
    <row r="19552">
      <c r="I19552" s="1"/>
      <c r="J19552" s="1"/>
      <c r="K19552" s="1"/>
      <c r="AA19552" s="1"/>
      <c r="AB19552" s="1"/>
      <c r="AC19552" s="1"/>
      <c r="AJ19552" s="1"/>
      <c r="AK19552" s="1"/>
      <c r="AL19552" s="1"/>
    </row>
    <row r="19553">
      <c r="I19553" s="1"/>
      <c r="J19553" s="1"/>
      <c r="K19553" s="1"/>
      <c r="AA19553" s="1"/>
      <c r="AB19553" s="1"/>
      <c r="AC19553" s="1"/>
      <c r="AJ19553" s="1"/>
      <c r="AK19553" s="1"/>
      <c r="AL19553" s="1"/>
    </row>
    <row r="19554">
      <c r="I19554" s="1"/>
      <c r="J19554" s="1"/>
      <c r="K19554" s="1"/>
      <c r="AA19554" s="1"/>
      <c r="AB19554" s="1"/>
      <c r="AC19554" s="1"/>
      <c r="AJ19554" s="1"/>
      <c r="AK19554" s="1"/>
      <c r="AL19554" s="1"/>
    </row>
    <row r="19555">
      <c r="I19555" s="1"/>
      <c r="J19555" s="1"/>
      <c r="K19555" s="1"/>
      <c r="AA19555" s="1"/>
      <c r="AB19555" s="1"/>
      <c r="AC19555" s="1"/>
      <c r="AJ19555" s="1"/>
      <c r="AK19555" s="1"/>
      <c r="AL19555" s="1"/>
    </row>
    <row r="19556">
      <c r="I19556" s="1"/>
      <c r="J19556" s="1"/>
      <c r="K19556" s="1"/>
      <c r="AA19556" s="1"/>
      <c r="AB19556" s="1"/>
      <c r="AC19556" s="1"/>
      <c r="AJ19556" s="1"/>
      <c r="AK19556" s="1"/>
      <c r="AL19556" s="1"/>
    </row>
    <row r="19557">
      <c r="I19557" s="1"/>
      <c r="J19557" s="1"/>
      <c r="K19557" s="1"/>
      <c r="AA19557" s="1"/>
      <c r="AB19557" s="1"/>
      <c r="AC19557" s="1"/>
      <c r="AJ19557" s="1"/>
      <c r="AK19557" s="1"/>
      <c r="AL19557" s="1"/>
    </row>
    <row r="19558">
      <c r="I19558" s="1"/>
      <c r="J19558" s="1"/>
      <c r="K19558" s="1"/>
      <c r="AA19558" s="1"/>
      <c r="AB19558" s="1"/>
      <c r="AC19558" s="1"/>
      <c r="AJ19558" s="1"/>
      <c r="AK19558" s="1"/>
      <c r="AL19558" s="1"/>
    </row>
    <row r="19559">
      <c r="I19559" s="1"/>
      <c r="J19559" s="1"/>
      <c r="K19559" s="1"/>
      <c r="AA19559" s="1"/>
      <c r="AB19559" s="1"/>
      <c r="AC19559" s="1"/>
      <c r="AJ19559" s="1"/>
      <c r="AK19559" s="1"/>
      <c r="AL19559" s="1"/>
    </row>
    <row r="19560">
      <c r="I19560" s="1"/>
      <c r="J19560" s="1"/>
      <c r="K19560" s="1"/>
      <c r="AA19560" s="1"/>
      <c r="AB19560" s="1"/>
      <c r="AC19560" s="1"/>
      <c r="AJ19560" s="1"/>
      <c r="AK19560" s="1"/>
      <c r="AL19560" s="1"/>
    </row>
    <row r="19561">
      <c r="I19561" s="1"/>
      <c r="J19561" s="1"/>
      <c r="K19561" s="1"/>
      <c r="AA19561" s="1"/>
      <c r="AB19561" s="1"/>
      <c r="AC19561" s="1"/>
      <c r="AJ19561" s="1"/>
      <c r="AK19561" s="1"/>
      <c r="AL19561" s="1"/>
    </row>
    <row r="19562">
      <c r="I19562" s="1"/>
      <c r="J19562" s="1"/>
      <c r="K19562" s="1"/>
      <c r="AA19562" s="1"/>
      <c r="AB19562" s="1"/>
      <c r="AC19562" s="1"/>
      <c r="AJ19562" s="1"/>
      <c r="AK19562" s="1"/>
      <c r="AL19562" s="1"/>
    </row>
    <row r="19563">
      <c r="I19563" s="1"/>
      <c r="J19563" s="1"/>
      <c r="K19563" s="1"/>
      <c r="AA19563" s="1"/>
      <c r="AB19563" s="1"/>
      <c r="AC19563" s="1"/>
      <c r="AJ19563" s="1"/>
      <c r="AK19563" s="1"/>
      <c r="AL19563" s="1"/>
    </row>
    <row r="19564">
      <c r="I19564" s="1"/>
      <c r="J19564" s="1"/>
      <c r="K19564" s="1"/>
      <c r="AA19564" s="1"/>
      <c r="AB19564" s="1"/>
      <c r="AC19564" s="1"/>
      <c r="AJ19564" s="1"/>
      <c r="AK19564" s="1"/>
      <c r="AL19564" s="1"/>
    </row>
    <row r="19565">
      <c r="I19565" s="1"/>
      <c r="J19565" s="1"/>
      <c r="K19565" s="1"/>
      <c r="AA19565" s="1"/>
      <c r="AB19565" s="1"/>
      <c r="AC19565" s="1"/>
      <c r="AJ19565" s="1"/>
      <c r="AK19565" s="1"/>
      <c r="AL19565" s="1"/>
    </row>
    <row r="19566">
      <c r="I19566" s="1"/>
      <c r="J19566" s="1"/>
      <c r="K19566" s="1"/>
      <c r="AA19566" s="1"/>
      <c r="AB19566" s="1"/>
      <c r="AC19566" s="1"/>
      <c r="AJ19566" s="1"/>
      <c r="AK19566" s="1"/>
      <c r="AL19566" s="1"/>
    </row>
    <row r="19567">
      <c r="I19567" s="1"/>
      <c r="J19567" s="1"/>
      <c r="K19567" s="1"/>
      <c r="AA19567" s="1"/>
      <c r="AB19567" s="1"/>
      <c r="AC19567" s="1"/>
      <c r="AJ19567" s="1"/>
      <c r="AK19567" s="1"/>
      <c r="AL19567" s="1"/>
    </row>
    <row r="19568">
      <c r="I19568" s="1"/>
      <c r="J19568" s="1"/>
      <c r="K19568" s="1"/>
      <c r="AA19568" s="1"/>
      <c r="AB19568" s="1"/>
      <c r="AC19568" s="1"/>
      <c r="AJ19568" s="1"/>
      <c r="AK19568" s="1"/>
      <c r="AL19568" s="1"/>
    </row>
    <row r="19569">
      <c r="I19569" s="1"/>
      <c r="J19569" s="1"/>
      <c r="K19569" s="1"/>
      <c r="AA19569" s="1"/>
      <c r="AB19569" s="1"/>
      <c r="AC19569" s="1"/>
      <c r="AJ19569" s="1"/>
      <c r="AK19569" s="1"/>
      <c r="AL19569" s="1"/>
    </row>
    <row r="19570">
      <c r="I19570" s="1"/>
      <c r="J19570" s="1"/>
      <c r="K19570" s="1"/>
      <c r="AA19570" s="1"/>
      <c r="AB19570" s="1"/>
      <c r="AC19570" s="1"/>
      <c r="AJ19570" s="1"/>
      <c r="AK19570" s="1"/>
      <c r="AL19570" s="1"/>
    </row>
    <row r="19571">
      <c r="I19571" s="1"/>
      <c r="J19571" s="1"/>
      <c r="K19571" s="1"/>
      <c r="AA19571" s="1"/>
      <c r="AB19571" s="1"/>
      <c r="AC19571" s="1"/>
      <c r="AJ19571" s="1"/>
      <c r="AK19571" s="1"/>
      <c r="AL19571" s="1"/>
    </row>
    <row r="19572">
      <c r="I19572" s="1"/>
      <c r="J19572" s="1"/>
      <c r="K19572" s="1"/>
      <c r="AA19572" s="1"/>
      <c r="AB19572" s="1"/>
      <c r="AC19572" s="1"/>
      <c r="AJ19572" s="1"/>
      <c r="AK19572" s="1"/>
      <c r="AL19572" s="1"/>
    </row>
    <row r="19573">
      <c r="I19573" s="1"/>
      <c r="J19573" s="1"/>
      <c r="K19573" s="1"/>
      <c r="AA19573" s="1"/>
      <c r="AB19573" s="1"/>
      <c r="AC19573" s="1"/>
      <c r="AJ19573" s="1"/>
      <c r="AK19573" s="1"/>
      <c r="AL19573" s="1"/>
    </row>
    <row r="19574">
      <c r="I19574" s="1"/>
      <c r="J19574" s="1"/>
      <c r="K19574" s="1"/>
      <c r="AA19574" s="1"/>
      <c r="AB19574" s="1"/>
      <c r="AC19574" s="1"/>
      <c r="AJ19574" s="1"/>
      <c r="AK19574" s="1"/>
      <c r="AL19574" s="1"/>
    </row>
    <row r="19575">
      <c r="I19575" s="1"/>
      <c r="J19575" s="1"/>
      <c r="K19575" s="1"/>
      <c r="AA19575" s="1"/>
      <c r="AB19575" s="1"/>
      <c r="AC19575" s="1"/>
      <c r="AJ19575" s="1"/>
      <c r="AK19575" s="1"/>
      <c r="AL19575" s="1"/>
    </row>
    <row r="19576">
      <c r="I19576" s="1"/>
      <c r="J19576" s="1"/>
      <c r="K19576" s="1"/>
      <c r="AA19576" s="1"/>
      <c r="AB19576" s="1"/>
      <c r="AC19576" s="1"/>
      <c r="AJ19576" s="1"/>
      <c r="AK19576" s="1"/>
      <c r="AL19576" s="1"/>
    </row>
    <row r="19577">
      <c r="I19577" s="1"/>
      <c r="J19577" s="1"/>
      <c r="K19577" s="1"/>
      <c r="AA19577" s="1"/>
      <c r="AB19577" s="1"/>
      <c r="AC19577" s="1"/>
      <c r="AJ19577" s="1"/>
      <c r="AK19577" s="1"/>
      <c r="AL19577" s="1"/>
    </row>
    <row r="19578">
      <c r="I19578" s="1"/>
      <c r="J19578" s="1"/>
      <c r="K19578" s="1"/>
      <c r="AA19578" s="1"/>
      <c r="AB19578" s="1"/>
      <c r="AC19578" s="1"/>
      <c r="AJ19578" s="1"/>
      <c r="AK19578" s="1"/>
      <c r="AL19578" s="1"/>
    </row>
    <row r="19579">
      <c r="I19579" s="1"/>
      <c r="J19579" s="1"/>
      <c r="K19579" s="1"/>
      <c r="AA19579" s="1"/>
      <c r="AB19579" s="1"/>
      <c r="AC19579" s="1"/>
      <c r="AJ19579" s="1"/>
      <c r="AK19579" s="1"/>
      <c r="AL19579" s="1"/>
    </row>
    <row r="19580">
      <c r="I19580" s="1"/>
      <c r="J19580" s="1"/>
      <c r="K19580" s="1"/>
      <c r="AA19580" s="1"/>
      <c r="AB19580" s="1"/>
      <c r="AC19580" s="1"/>
      <c r="AJ19580" s="1"/>
      <c r="AK19580" s="1"/>
      <c r="AL19580" s="1"/>
    </row>
    <row r="19581">
      <c r="I19581" s="1"/>
      <c r="J19581" s="1"/>
      <c r="K19581" s="1"/>
      <c r="AA19581" s="1"/>
      <c r="AB19581" s="1"/>
      <c r="AC19581" s="1"/>
      <c r="AJ19581" s="1"/>
      <c r="AK19581" s="1"/>
      <c r="AL19581" s="1"/>
    </row>
    <row r="19582">
      <c r="I19582" s="1"/>
      <c r="J19582" s="1"/>
      <c r="K19582" s="1"/>
      <c r="AA19582" s="1"/>
      <c r="AB19582" s="1"/>
      <c r="AC19582" s="1"/>
      <c r="AJ19582" s="1"/>
      <c r="AK19582" s="1"/>
      <c r="AL19582" s="1"/>
    </row>
    <row r="19583">
      <c r="I19583" s="1"/>
      <c r="J19583" s="1"/>
      <c r="K19583" s="1"/>
      <c r="AA19583" s="1"/>
      <c r="AB19583" s="1"/>
      <c r="AC19583" s="1"/>
      <c r="AJ19583" s="1"/>
      <c r="AK19583" s="1"/>
      <c r="AL19583" s="1"/>
    </row>
    <row r="19584">
      <c r="I19584" s="1"/>
      <c r="J19584" s="1"/>
      <c r="K19584" s="1"/>
      <c r="AA19584" s="1"/>
      <c r="AB19584" s="1"/>
      <c r="AC19584" s="1"/>
      <c r="AJ19584" s="1"/>
      <c r="AK19584" s="1"/>
      <c r="AL19584" s="1"/>
    </row>
    <row r="19585">
      <c r="I19585" s="1"/>
      <c r="J19585" s="1"/>
      <c r="K19585" s="1"/>
      <c r="AA19585" s="1"/>
      <c r="AB19585" s="1"/>
      <c r="AC19585" s="1"/>
      <c r="AJ19585" s="1"/>
      <c r="AK19585" s="1"/>
      <c r="AL19585" s="1"/>
    </row>
    <row r="19586">
      <c r="I19586" s="1"/>
      <c r="J19586" s="1"/>
      <c r="K19586" s="1"/>
      <c r="AA19586" s="1"/>
      <c r="AB19586" s="1"/>
      <c r="AC19586" s="1"/>
      <c r="AJ19586" s="1"/>
      <c r="AK19586" s="1"/>
      <c r="AL19586" s="1"/>
    </row>
    <row r="19587">
      <c r="I19587" s="1"/>
      <c r="J19587" s="1"/>
      <c r="K19587" s="1"/>
      <c r="AA19587" s="1"/>
      <c r="AB19587" s="1"/>
      <c r="AC19587" s="1"/>
      <c r="AJ19587" s="1"/>
      <c r="AK19587" s="1"/>
      <c r="AL19587" s="1"/>
    </row>
    <row r="19588">
      <c r="I19588" s="1"/>
      <c r="J19588" s="1"/>
      <c r="K19588" s="1"/>
      <c r="AA19588" s="1"/>
      <c r="AB19588" s="1"/>
      <c r="AC19588" s="1"/>
      <c r="AJ19588" s="1"/>
      <c r="AK19588" s="1"/>
      <c r="AL19588" s="1"/>
    </row>
    <row r="19589">
      <c r="I19589" s="1"/>
      <c r="J19589" s="1"/>
      <c r="K19589" s="1"/>
      <c r="AA19589" s="1"/>
      <c r="AB19589" s="1"/>
      <c r="AC19589" s="1"/>
      <c r="AJ19589" s="1"/>
      <c r="AK19589" s="1"/>
      <c r="AL19589" s="1"/>
    </row>
    <row r="19590">
      <c r="I19590" s="1"/>
      <c r="J19590" s="1"/>
      <c r="K19590" s="1"/>
      <c r="AA19590" s="1"/>
      <c r="AB19590" s="1"/>
      <c r="AC19590" s="1"/>
      <c r="AJ19590" s="1"/>
      <c r="AK19590" s="1"/>
      <c r="AL19590" s="1"/>
    </row>
    <row r="19591">
      <c r="I19591" s="1"/>
      <c r="J19591" s="1"/>
      <c r="K19591" s="1"/>
      <c r="AA19591" s="1"/>
      <c r="AB19591" s="1"/>
      <c r="AC19591" s="1"/>
      <c r="AJ19591" s="1"/>
      <c r="AK19591" s="1"/>
      <c r="AL19591" s="1"/>
    </row>
    <row r="19592">
      <c r="I19592" s="1"/>
      <c r="J19592" s="1"/>
      <c r="K19592" s="1"/>
      <c r="AA19592" s="1"/>
      <c r="AB19592" s="1"/>
      <c r="AC19592" s="1"/>
      <c r="AJ19592" s="1"/>
      <c r="AK19592" s="1"/>
      <c r="AL19592" s="1"/>
    </row>
    <row r="19593">
      <c r="I19593" s="1"/>
      <c r="J19593" s="1"/>
      <c r="K19593" s="1"/>
      <c r="AA19593" s="1"/>
      <c r="AB19593" s="1"/>
      <c r="AC19593" s="1"/>
      <c r="AJ19593" s="1"/>
      <c r="AK19593" s="1"/>
      <c r="AL19593" s="1"/>
    </row>
    <row r="19594">
      <c r="I19594" s="1"/>
      <c r="J19594" s="1"/>
      <c r="K19594" s="1"/>
      <c r="AA19594" s="1"/>
      <c r="AB19594" s="1"/>
      <c r="AC19594" s="1"/>
      <c r="AJ19594" s="1"/>
      <c r="AK19594" s="1"/>
      <c r="AL19594" s="1"/>
    </row>
    <row r="19595">
      <c r="I19595" s="1"/>
      <c r="J19595" s="1"/>
      <c r="K19595" s="1"/>
      <c r="AA19595" s="1"/>
      <c r="AB19595" s="1"/>
      <c r="AC19595" s="1"/>
      <c r="AJ19595" s="1"/>
      <c r="AK19595" s="1"/>
      <c r="AL19595" s="1"/>
    </row>
    <row r="19596">
      <c r="I19596" s="1"/>
      <c r="J19596" s="1"/>
      <c r="K19596" s="1"/>
      <c r="AA19596" s="1"/>
      <c r="AB19596" s="1"/>
      <c r="AC19596" s="1"/>
      <c r="AJ19596" s="1"/>
      <c r="AK19596" s="1"/>
      <c r="AL19596" s="1"/>
    </row>
    <row r="19597">
      <c r="I19597" s="1"/>
      <c r="J19597" s="1"/>
      <c r="K19597" s="1"/>
      <c r="AA19597" s="1"/>
      <c r="AB19597" s="1"/>
      <c r="AC19597" s="1"/>
      <c r="AJ19597" s="1"/>
      <c r="AK19597" s="1"/>
      <c r="AL19597" s="1"/>
    </row>
    <row r="19598">
      <c r="I19598" s="1"/>
      <c r="J19598" s="1"/>
      <c r="K19598" s="1"/>
      <c r="AA19598" s="1"/>
      <c r="AB19598" s="1"/>
      <c r="AC19598" s="1"/>
      <c r="AJ19598" s="1"/>
      <c r="AK19598" s="1"/>
      <c r="AL19598" s="1"/>
    </row>
    <row r="19599">
      <c r="I19599" s="1"/>
      <c r="J19599" s="1"/>
      <c r="K19599" s="1"/>
      <c r="AA19599" s="1"/>
      <c r="AB19599" s="1"/>
      <c r="AC19599" s="1"/>
      <c r="AJ19599" s="1"/>
      <c r="AK19599" s="1"/>
      <c r="AL19599" s="1"/>
    </row>
    <row r="19600">
      <c r="I19600" s="1"/>
      <c r="J19600" s="1"/>
      <c r="K19600" s="1"/>
      <c r="AA19600" s="1"/>
      <c r="AB19600" s="1"/>
      <c r="AC19600" s="1"/>
      <c r="AJ19600" s="1"/>
      <c r="AK19600" s="1"/>
      <c r="AL19600" s="1"/>
    </row>
    <row r="19601">
      <c r="I19601" s="1"/>
      <c r="J19601" s="1"/>
      <c r="K19601" s="1"/>
      <c r="AA19601" s="1"/>
      <c r="AB19601" s="1"/>
      <c r="AC19601" s="1"/>
      <c r="AJ19601" s="1"/>
      <c r="AK19601" s="1"/>
      <c r="AL19601" s="1"/>
    </row>
    <row r="19602">
      <c r="I19602" s="1"/>
      <c r="J19602" s="1"/>
      <c r="K19602" s="1"/>
      <c r="AA19602" s="1"/>
      <c r="AB19602" s="1"/>
      <c r="AC19602" s="1"/>
      <c r="AJ19602" s="1"/>
      <c r="AK19602" s="1"/>
      <c r="AL19602" s="1"/>
    </row>
    <row r="19603">
      <c r="I19603" s="1"/>
      <c r="J19603" s="1"/>
      <c r="K19603" s="1"/>
      <c r="AA19603" s="1"/>
      <c r="AB19603" s="1"/>
      <c r="AC19603" s="1"/>
      <c r="AJ19603" s="1"/>
      <c r="AK19603" s="1"/>
      <c r="AL19603" s="1"/>
    </row>
    <row r="19604">
      <c r="I19604" s="1"/>
      <c r="J19604" s="1"/>
      <c r="K19604" s="1"/>
      <c r="AA19604" s="1"/>
      <c r="AB19604" s="1"/>
      <c r="AC19604" s="1"/>
      <c r="AJ19604" s="1"/>
      <c r="AK19604" s="1"/>
      <c r="AL19604" s="1"/>
    </row>
    <row r="19605">
      <c r="I19605" s="1"/>
      <c r="J19605" s="1"/>
      <c r="K19605" s="1"/>
      <c r="AA19605" s="1"/>
      <c r="AB19605" s="1"/>
      <c r="AC19605" s="1"/>
      <c r="AJ19605" s="1"/>
      <c r="AK19605" s="1"/>
      <c r="AL19605" s="1"/>
    </row>
    <row r="19606">
      <c r="I19606" s="1"/>
      <c r="J19606" s="1"/>
      <c r="K19606" s="1"/>
      <c r="AA19606" s="1"/>
      <c r="AB19606" s="1"/>
      <c r="AC19606" s="1"/>
      <c r="AJ19606" s="1"/>
      <c r="AK19606" s="1"/>
      <c r="AL19606" s="1"/>
    </row>
    <row r="19607">
      <c r="I19607" s="1"/>
      <c r="J19607" s="1"/>
      <c r="K19607" s="1"/>
      <c r="AA19607" s="1"/>
      <c r="AB19607" s="1"/>
      <c r="AC19607" s="1"/>
      <c r="AJ19607" s="1"/>
      <c r="AK19607" s="1"/>
      <c r="AL19607" s="1"/>
    </row>
    <row r="19608">
      <c r="I19608" s="1"/>
      <c r="J19608" s="1"/>
      <c r="K19608" s="1"/>
      <c r="AA19608" s="1"/>
      <c r="AB19608" s="1"/>
      <c r="AC19608" s="1"/>
      <c r="AJ19608" s="1"/>
      <c r="AK19608" s="1"/>
      <c r="AL19608" s="1"/>
    </row>
    <row r="19609">
      <c r="I19609" s="1"/>
      <c r="J19609" s="1"/>
      <c r="K19609" s="1"/>
      <c r="AA19609" s="1"/>
      <c r="AB19609" s="1"/>
      <c r="AC19609" s="1"/>
      <c r="AJ19609" s="1"/>
      <c r="AK19609" s="1"/>
      <c r="AL19609" s="1"/>
    </row>
    <row r="19610">
      <c r="I19610" s="1"/>
      <c r="J19610" s="1"/>
      <c r="K19610" s="1"/>
      <c r="AA19610" s="1"/>
      <c r="AB19610" s="1"/>
      <c r="AC19610" s="1"/>
      <c r="AJ19610" s="1"/>
      <c r="AK19610" s="1"/>
      <c r="AL19610" s="1"/>
    </row>
    <row r="19611">
      <c r="I19611" s="1"/>
      <c r="J19611" s="1"/>
      <c r="K19611" s="1"/>
      <c r="AA19611" s="1"/>
      <c r="AB19611" s="1"/>
      <c r="AC19611" s="1"/>
      <c r="AJ19611" s="1"/>
      <c r="AK19611" s="1"/>
      <c r="AL19611" s="1"/>
    </row>
    <row r="19612">
      <c r="I19612" s="1"/>
      <c r="J19612" s="1"/>
      <c r="K19612" s="1"/>
      <c r="AA19612" s="1"/>
      <c r="AB19612" s="1"/>
      <c r="AC19612" s="1"/>
      <c r="AJ19612" s="1"/>
      <c r="AK19612" s="1"/>
      <c r="AL19612" s="1"/>
    </row>
    <row r="19613">
      <c r="I19613" s="1"/>
      <c r="J19613" s="1"/>
      <c r="K19613" s="1"/>
      <c r="AA19613" s="1"/>
      <c r="AB19613" s="1"/>
      <c r="AC19613" s="1"/>
      <c r="AJ19613" s="1"/>
      <c r="AK19613" s="1"/>
      <c r="AL19613" s="1"/>
    </row>
    <row r="19614">
      <c r="I19614" s="1"/>
      <c r="J19614" s="1"/>
      <c r="K19614" s="1"/>
      <c r="AA19614" s="1"/>
      <c r="AB19614" s="1"/>
      <c r="AC19614" s="1"/>
      <c r="AJ19614" s="1"/>
      <c r="AK19614" s="1"/>
      <c r="AL19614" s="1"/>
    </row>
    <row r="19615">
      <c r="I19615" s="1"/>
      <c r="J19615" s="1"/>
      <c r="K19615" s="1"/>
      <c r="AA19615" s="1"/>
      <c r="AB19615" s="1"/>
      <c r="AC19615" s="1"/>
      <c r="AJ19615" s="1"/>
      <c r="AK19615" s="1"/>
      <c r="AL19615" s="1"/>
    </row>
    <row r="19616">
      <c r="I19616" s="1"/>
      <c r="J19616" s="1"/>
      <c r="K19616" s="1"/>
      <c r="AA19616" s="1"/>
      <c r="AB19616" s="1"/>
      <c r="AC19616" s="1"/>
      <c r="AJ19616" s="1"/>
      <c r="AK19616" s="1"/>
      <c r="AL19616" s="1"/>
    </row>
    <row r="19617">
      <c r="I19617" s="1"/>
      <c r="J19617" s="1"/>
      <c r="K19617" s="1"/>
      <c r="AA19617" s="1"/>
      <c r="AB19617" s="1"/>
      <c r="AC19617" s="1"/>
      <c r="AJ19617" s="1"/>
      <c r="AK19617" s="1"/>
      <c r="AL19617" s="1"/>
    </row>
    <row r="19618">
      <c r="I19618" s="1"/>
      <c r="J19618" s="1"/>
      <c r="K19618" s="1"/>
      <c r="AA19618" s="1"/>
      <c r="AB19618" s="1"/>
      <c r="AC19618" s="1"/>
      <c r="AJ19618" s="1"/>
      <c r="AK19618" s="1"/>
      <c r="AL19618" s="1"/>
    </row>
    <row r="19619">
      <c r="I19619" s="1"/>
      <c r="J19619" s="1"/>
      <c r="K19619" s="1"/>
      <c r="AA19619" s="1"/>
      <c r="AB19619" s="1"/>
      <c r="AC19619" s="1"/>
      <c r="AJ19619" s="1"/>
      <c r="AK19619" s="1"/>
      <c r="AL19619" s="1"/>
    </row>
    <row r="19620">
      <c r="I19620" s="1"/>
      <c r="J19620" s="1"/>
      <c r="K19620" s="1"/>
      <c r="AA19620" s="1"/>
      <c r="AB19620" s="1"/>
      <c r="AC19620" s="1"/>
      <c r="AJ19620" s="1"/>
      <c r="AK19620" s="1"/>
      <c r="AL19620" s="1"/>
    </row>
    <row r="19621">
      <c r="I19621" s="1"/>
      <c r="J19621" s="1"/>
      <c r="K19621" s="1"/>
      <c r="AA19621" s="1"/>
      <c r="AB19621" s="1"/>
      <c r="AC19621" s="1"/>
      <c r="AJ19621" s="1"/>
      <c r="AK19621" s="1"/>
      <c r="AL19621" s="1"/>
    </row>
    <row r="19622">
      <c r="I19622" s="1"/>
      <c r="J19622" s="1"/>
      <c r="K19622" s="1"/>
      <c r="AA19622" s="1"/>
      <c r="AB19622" s="1"/>
      <c r="AC19622" s="1"/>
      <c r="AJ19622" s="1"/>
      <c r="AK19622" s="1"/>
      <c r="AL19622" s="1"/>
    </row>
    <row r="19623">
      <c r="I19623" s="1"/>
      <c r="J19623" s="1"/>
      <c r="K19623" s="1"/>
      <c r="AA19623" s="1"/>
      <c r="AB19623" s="1"/>
      <c r="AC19623" s="1"/>
      <c r="AJ19623" s="1"/>
      <c r="AK19623" s="1"/>
      <c r="AL19623" s="1"/>
    </row>
    <row r="19624">
      <c r="I19624" s="1"/>
      <c r="J19624" s="1"/>
      <c r="K19624" s="1"/>
      <c r="AA19624" s="1"/>
      <c r="AB19624" s="1"/>
      <c r="AC19624" s="1"/>
      <c r="AJ19624" s="1"/>
      <c r="AK19624" s="1"/>
      <c r="AL19624" s="1"/>
    </row>
    <row r="19625">
      <c r="I19625" s="1"/>
      <c r="J19625" s="1"/>
      <c r="K19625" s="1"/>
      <c r="AA19625" s="1"/>
      <c r="AB19625" s="1"/>
      <c r="AC19625" s="1"/>
      <c r="AJ19625" s="1"/>
      <c r="AK19625" s="1"/>
      <c r="AL19625" s="1"/>
    </row>
    <row r="19626">
      <c r="I19626" s="1"/>
      <c r="J19626" s="1"/>
      <c r="K19626" s="1"/>
      <c r="AA19626" s="1"/>
      <c r="AB19626" s="1"/>
      <c r="AC19626" s="1"/>
      <c r="AJ19626" s="1"/>
      <c r="AK19626" s="1"/>
      <c r="AL19626" s="1"/>
    </row>
    <row r="19627">
      <c r="I19627" s="1"/>
      <c r="J19627" s="1"/>
      <c r="K19627" s="1"/>
      <c r="AA19627" s="1"/>
      <c r="AB19627" s="1"/>
      <c r="AC19627" s="1"/>
      <c r="AJ19627" s="1"/>
      <c r="AK19627" s="1"/>
      <c r="AL19627" s="1"/>
    </row>
    <row r="19628">
      <c r="I19628" s="1"/>
      <c r="J19628" s="1"/>
      <c r="K19628" s="1"/>
      <c r="AA19628" s="1"/>
      <c r="AB19628" s="1"/>
      <c r="AC19628" s="1"/>
      <c r="AJ19628" s="1"/>
      <c r="AK19628" s="1"/>
      <c r="AL19628" s="1"/>
    </row>
    <row r="19629">
      <c r="I19629" s="1"/>
      <c r="J19629" s="1"/>
      <c r="K19629" s="1"/>
      <c r="AA19629" s="1"/>
      <c r="AB19629" s="1"/>
      <c r="AC19629" s="1"/>
      <c r="AJ19629" s="1"/>
      <c r="AK19629" s="1"/>
      <c r="AL19629" s="1"/>
    </row>
    <row r="19630">
      <c r="I19630" s="1"/>
      <c r="J19630" s="1"/>
      <c r="K19630" s="1"/>
      <c r="AA19630" s="1"/>
      <c r="AB19630" s="1"/>
      <c r="AC19630" s="1"/>
      <c r="AJ19630" s="1"/>
      <c r="AK19630" s="1"/>
      <c r="AL19630" s="1"/>
    </row>
    <row r="19631">
      <c r="I19631" s="1"/>
      <c r="J19631" s="1"/>
      <c r="K19631" s="1"/>
      <c r="AA19631" s="1"/>
      <c r="AB19631" s="1"/>
      <c r="AC19631" s="1"/>
      <c r="AJ19631" s="1"/>
      <c r="AK19631" s="1"/>
      <c r="AL19631" s="1"/>
    </row>
    <row r="19632">
      <c r="I19632" s="1"/>
      <c r="J19632" s="1"/>
      <c r="K19632" s="1"/>
      <c r="AA19632" s="1"/>
      <c r="AB19632" s="1"/>
      <c r="AC19632" s="1"/>
      <c r="AJ19632" s="1"/>
      <c r="AK19632" s="1"/>
      <c r="AL19632" s="1"/>
    </row>
    <row r="19633">
      <c r="I19633" s="1"/>
      <c r="J19633" s="1"/>
      <c r="K19633" s="1"/>
      <c r="AA19633" s="1"/>
      <c r="AB19633" s="1"/>
      <c r="AC19633" s="1"/>
      <c r="AJ19633" s="1"/>
      <c r="AK19633" s="1"/>
      <c r="AL19633" s="1"/>
    </row>
    <row r="19634">
      <c r="I19634" s="1"/>
      <c r="J19634" s="1"/>
      <c r="K19634" s="1"/>
      <c r="AA19634" s="1"/>
      <c r="AB19634" s="1"/>
      <c r="AC19634" s="1"/>
      <c r="AJ19634" s="1"/>
      <c r="AK19634" s="1"/>
      <c r="AL19634" s="1"/>
    </row>
    <row r="19635">
      <c r="I19635" s="1"/>
      <c r="J19635" s="1"/>
      <c r="K19635" s="1"/>
      <c r="AA19635" s="1"/>
      <c r="AB19635" s="1"/>
      <c r="AC19635" s="1"/>
      <c r="AJ19635" s="1"/>
      <c r="AK19635" s="1"/>
      <c r="AL19635" s="1"/>
    </row>
    <row r="19636">
      <c r="I19636" s="1"/>
      <c r="J19636" s="1"/>
      <c r="K19636" s="1"/>
      <c r="AA19636" s="1"/>
      <c r="AB19636" s="1"/>
      <c r="AC19636" s="1"/>
      <c r="AJ19636" s="1"/>
      <c r="AK19636" s="1"/>
      <c r="AL19636" s="1"/>
    </row>
    <row r="19637">
      <c r="I19637" s="1"/>
      <c r="J19637" s="1"/>
      <c r="K19637" s="1"/>
      <c r="AA19637" s="1"/>
      <c r="AB19637" s="1"/>
      <c r="AC19637" s="1"/>
      <c r="AJ19637" s="1"/>
      <c r="AK19637" s="1"/>
      <c r="AL19637" s="1"/>
    </row>
    <row r="19638">
      <c r="I19638" s="1"/>
      <c r="J19638" s="1"/>
      <c r="K19638" s="1"/>
      <c r="AA19638" s="1"/>
      <c r="AB19638" s="1"/>
      <c r="AC19638" s="1"/>
      <c r="AJ19638" s="1"/>
      <c r="AK19638" s="1"/>
      <c r="AL19638" s="1"/>
    </row>
    <row r="19639">
      <c r="I19639" s="1"/>
      <c r="J19639" s="1"/>
      <c r="K19639" s="1"/>
      <c r="AA19639" s="1"/>
      <c r="AB19639" s="1"/>
      <c r="AC19639" s="1"/>
      <c r="AJ19639" s="1"/>
      <c r="AK19639" s="1"/>
      <c r="AL19639" s="1"/>
    </row>
    <row r="19640">
      <c r="I19640" s="1"/>
      <c r="J19640" s="1"/>
      <c r="K19640" s="1"/>
      <c r="AA19640" s="1"/>
      <c r="AB19640" s="1"/>
      <c r="AC19640" s="1"/>
      <c r="AJ19640" s="1"/>
      <c r="AK19640" s="1"/>
      <c r="AL19640" s="1"/>
    </row>
    <row r="19641">
      <c r="I19641" s="1"/>
      <c r="J19641" s="1"/>
      <c r="K19641" s="1"/>
      <c r="AA19641" s="1"/>
      <c r="AB19641" s="1"/>
      <c r="AC19641" s="1"/>
      <c r="AJ19641" s="1"/>
      <c r="AK19641" s="1"/>
      <c r="AL19641" s="1"/>
    </row>
    <row r="19642">
      <c r="I19642" s="1"/>
      <c r="J19642" s="1"/>
      <c r="K19642" s="1"/>
      <c r="AA19642" s="1"/>
      <c r="AB19642" s="1"/>
      <c r="AC19642" s="1"/>
      <c r="AJ19642" s="1"/>
      <c r="AK19642" s="1"/>
      <c r="AL19642" s="1"/>
    </row>
    <row r="19643">
      <c r="I19643" s="1"/>
      <c r="J19643" s="1"/>
      <c r="K19643" s="1"/>
      <c r="AA19643" s="1"/>
      <c r="AB19643" s="1"/>
      <c r="AC19643" s="1"/>
      <c r="AJ19643" s="1"/>
      <c r="AK19643" s="1"/>
      <c r="AL19643" s="1"/>
    </row>
    <row r="19644">
      <c r="I19644" s="1"/>
      <c r="J19644" s="1"/>
      <c r="K19644" s="1"/>
      <c r="AA19644" s="1"/>
      <c r="AB19644" s="1"/>
      <c r="AC19644" s="1"/>
      <c r="AJ19644" s="1"/>
      <c r="AK19644" s="1"/>
      <c r="AL19644" s="1"/>
    </row>
    <row r="19645">
      <c r="I19645" s="1"/>
      <c r="J19645" s="1"/>
      <c r="K19645" s="1"/>
      <c r="AA19645" s="1"/>
      <c r="AB19645" s="1"/>
      <c r="AC19645" s="1"/>
      <c r="AJ19645" s="1"/>
      <c r="AK19645" s="1"/>
      <c r="AL19645" s="1"/>
    </row>
    <row r="19646">
      <c r="I19646" s="1"/>
      <c r="J19646" s="1"/>
      <c r="K19646" s="1"/>
      <c r="AA19646" s="1"/>
      <c r="AB19646" s="1"/>
      <c r="AC19646" s="1"/>
      <c r="AJ19646" s="1"/>
      <c r="AK19646" s="1"/>
      <c r="AL19646" s="1"/>
    </row>
    <row r="19647">
      <c r="I19647" s="1"/>
      <c r="J19647" s="1"/>
      <c r="K19647" s="1"/>
      <c r="AA19647" s="1"/>
      <c r="AB19647" s="1"/>
      <c r="AC19647" s="1"/>
      <c r="AJ19647" s="1"/>
      <c r="AK19647" s="1"/>
      <c r="AL19647" s="1"/>
    </row>
    <row r="19648">
      <c r="I19648" s="1"/>
      <c r="J19648" s="1"/>
      <c r="K19648" s="1"/>
      <c r="AA19648" s="1"/>
      <c r="AB19648" s="1"/>
      <c r="AC19648" s="1"/>
      <c r="AJ19648" s="1"/>
      <c r="AK19648" s="1"/>
      <c r="AL19648" s="1"/>
    </row>
    <row r="19649">
      <c r="I19649" s="1"/>
      <c r="J19649" s="1"/>
      <c r="K19649" s="1"/>
      <c r="AA19649" s="1"/>
      <c r="AB19649" s="1"/>
      <c r="AC19649" s="1"/>
      <c r="AJ19649" s="1"/>
      <c r="AK19649" s="1"/>
      <c r="AL19649" s="1"/>
    </row>
    <row r="19650">
      <c r="I19650" s="1"/>
      <c r="J19650" s="1"/>
      <c r="K19650" s="1"/>
      <c r="AA19650" s="1"/>
      <c r="AB19650" s="1"/>
      <c r="AC19650" s="1"/>
      <c r="AJ19650" s="1"/>
      <c r="AK19650" s="1"/>
      <c r="AL19650" s="1"/>
    </row>
    <row r="19651">
      <c r="I19651" s="1"/>
      <c r="J19651" s="1"/>
      <c r="K19651" s="1"/>
      <c r="AA19651" s="1"/>
      <c r="AB19651" s="1"/>
      <c r="AC19651" s="1"/>
      <c r="AJ19651" s="1"/>
      <c r="AK19651" s="1"/>
      <c r="AL19651" s="1"/>
    </row>
    <row r="19652">
      <c r="I19652" s="1"/>
      <c r="J19652" s="1"/>
      <c r="K19652" s="1"/>
      <c r="AA19652" s="1"/>
      <c r="AB19652" s="1"/>
      <c r="AC19652" s="1"/>
      <c r="AJ19652" s="1"/>
      <c r="AK19652" s="1"/>
      <c r="AL19652" s="1"/>
    </row>
    <row r="19653">
      <c r="I19653" s="1"/>
      <c r="J19653" s="1"/>
      <c r="K19653" s="1"/>
      <c r="AA19653" s="1"/>
      <c r="AB19653" s="1"/>
      <c r="AC19653" s="1"/>
      <c r="AJ19653" s="1"/>
      <c r="AK19653" s="1"/>
      <c r="AL19653" s="1"/>
    </row>
    <row r="19654">
      <c r="I19654" s="1"/>
      <c r="J19654" s="1"/>
      <c r="K19654" s="1"/>
      <c r="AA19654" s="1"/>
      <c r="AB19654" s="1"/>
      <c r="AC19654" s="1"/>
      <c r="AJ19654" s="1"/>
      <c r="AK19654" s="1"/>
      <c r="AL19654" s="1"/>
    </row>
    <row r="19655">
      <c r="I19655" s="1"/>
      <c r="J19655" s="1"/>
      <c r="K19655" s="1"/>
      <c r="AA19655" s="1"/>
      <c r="AB19655" s="1"/>
      <c r="AC19655" s="1"/>
      <c r="AJ19655" s="1"/>
      <c r="AK19655" s="1"/>
      <c r="AL19655" s="1"/>
    </row>
    <row r="19656">
      <c r="I19656" s="1"/>
      <c r="J19656" s="1"/>
      <c r="K19656" s="1"/>
      <c r="AA19656" s="1"/>
      <c r="AB19656" s="1"/>
      <c r="AC19656" s="1"/>
      <c r="AJ19656" s="1"/>
      <c r="AK19656" s="1"/>
      <c r="AL19656" s="1"/>
    </row>
    <row r="19657">
      <c r="I19657" s="1"/>
      <c r="J19657" s="1"/>
      <c r="K19657" s="1"/>
      <c r="AA19657" s="1"/>
      <c r="AB19657" s="1"/>
      <c r="AC19657" s="1"/>
      <c r="AJ19657" s="1"/>
      <c r="AK19657" s="1"/>
      <c r="AL19657" s="1"/>
    </row>
    <row r="19658">
      <c r="I19658" s="1"/>
      <c r="J19658" s="1"/>
      <c r="K19658" s="1"/>
      <c r="AA19658" s="1"/>
      <c r="AB19658" s="1"/>
      <c r="AC19658" s="1"/>
      <c r="AJ19658" s="1"/>
      <c r="AK19658" s="1"/>
      <c r="AL19658" s="1"/>
    </row>
    <row r="19659">
      <c r="I19659" s="1"/>
      <c r="J19659" s="1"/>
      <c r="K19659" s="1"/>
      <c r="AA19659" s="1"/>
      <c r="AB19659" s="1"/>
      <c r="AC19659" s="1"/>
      <c r="AJ19659" s="1"/>
      <c r="AK19659" s="1"/>
      <c r="AL19659" s="1"/>
    </row>
    <row r="19660">
      <c r="I19660" s="1"/>
      <c r="J19660" s="1"/>
      <c r="K19660" s="1"/>
      <c r="AA19660" s="1"/>
      <c r="AB19660" s="1"/>
      <c r="AC19660" s="1"/>
      <c r="AJ19660" s="1"/>
      <c r="AK19660" s="1"/>
      <c r="AL19660" s="1"/>
    </row>
    <row r="19661">
      <c r="I19661" s="1"/>
      <c r="J19661" s="1"/>
      <c r="K19661" s="1"/>
      <c r="AA19661" s="1"/>
      <c r="AB19661" s="1"/>
      <c r="AC19661" s="1"/>
      <c r="AJ19661" s="1"/>
      <c r="AK19661" s="1"/>
      <c r="AL19661" s="1"/>
    </row>
    <row r="19662">
      <c r="I19662" s="1"/>
      <c r="J19662" s="1"/>
      <c r="K19662" s="1"/>
      <c r="AA19662" s="1"/>
      <c r="AB19662" s="1"/>
      <c r="AC19662" s="1"/>
      <c r="AJ19662" s="1"/>
      <c r="AK19662" s="1"/>
      <c r="AL19662" s="1"/>
    </row>
    <row r="19663">
      <c r="I19663" s="1"/>
      <c r="J19663" s="1"/>
      <c r="K19663" s="1"/>
      <c r="AA19663" s="1"/>
      <c r="AB19663" s="1"/>
      <c r="AC19663" s="1"/>
      <c r="AJ19663" s="1"/>
      <c r="AK19663" s="1"/>
      <c r="AL19663" s="1"/>
    </row>
    <row r="19664">
      <c r="I19664" s="1"/>
      <c r="J19664" s="1"/>
      <c r="K19664" s="1"/>
      <c r="AA19664" s="1"/>
      <c r="AB19664" s="1"/>
      <c r="AC19664" s="1"/>
      <c r="AJ19664" s="1"/>
      <c r="AK19664" s="1"/>
      <c r="AL19664" s="1"/>
    </row>
    <row r="19665">
      <c r="I19665" s="1"/>
      <c r="J19665" s="1"/>
      <c r="K19665" s="1"/>
      <c r="AA19665" s="1"/>
      <c r="AB19665" s="1"/>
      <c r="AC19665" s="1"/>
      <c r="AJ19665" s="1"/>
      <c r="AK19665" s="1"/>
      <c r="AL19665" s="1"/>
    </row>
    <row r="19666">
      <c r="I19666" s="1"/>
      <c r="J19666" s="1"/>
      <c r="K19666" s="1"/>
      <c r="AA19666" s="1"/>
      <c r="AB19666" s="1"/>
      <c r="AC19666" s="1"/>
      <c r="AJ19666" s="1"/>
      <c r="AK19666" s="1"/>
      <c r="AL19666" s="1"/>
    </row>
    <row r="19667">
      <c r="I19667" s="1"/>
      <c r="J19667" s="1"/>
      <c r="K19667" s="1"/>
      <c r="AA19667" s="1"/>
      <c r="AB19667" s="1"/>
      <c r="AC19667" s="1"/>
      <c r="AJ19667" s="1"/>
      <c r="AK19667" s="1"/>
      <c r="AL19667" s="1"/>
    </row>
    <row r="19668">
      <c r="I19668" s="1"/>
      <c r="J19668" s="1"/>
      <c r="K19668" s="1"/>
      <c r="AA19668" s="1"/>
      <c r="AB19668" s="1"/>
      <c r="AC19668" s="1"/>
      <c r="AJ19668" s="1"/>
      <c r="AK19668" s="1"/>
      <c r="AL19668" s="1"/>
    </row>
    <row r="19669">
      <c r="I19669" s="1"/>
      <c r="J19669" s="1"/>
      <c r="K19669" s="1"/>
      <c r="AA19669" s="1"/>
      <c r="AB19669" s="1"/>
      <c r="AC19669" s="1"/>
      <c r="AJ19669" s="1"/>
      <c r="AK19669" s="1"/>
      <c r="AL19669" s="1"/>
    </row>
    <row r="19670">
      <c r="I19670" s="1"/>
      <c r="J19670" s="1"/>
      <c r="K19670" s="1"/>
      <c r="AA19670" s="1"/>
      <c r="AB19670" s="1"/>
      <c r="AC19670" s="1"/>
      <c r="AJ19670" s="1"/>
      <c r="AK19670" s="1"/>
      <c r="AL19670" s="1"/>
    </row>
    <row r="19671">
      <c r="I19671" s="1"/>
      <c r="J19671" s="1"/>
      <c r="K19671" s="1"/>
      <c r="AA19671" s="1"/>
      <c r="AB19671" s="1"/>
      <c r="AC19671" s="1"/>
      <c r="AJ19671" s="1"/>
      <c r="AK19671" s="1"/>
      <c r="AL19671" s="1"/>
    </row>
    <row r="19672">
      <c r="I19672" s="1"/>
      <c r="J19672" s="1"/>
      <c r="K19672" s="1"/>
      <c r="AA19672" s="1"/>
      <c r="AB19672" s="1"/>
      <c r="AC19672" s="1"/>
      <c r="AJ19672" s="1"/>
      <c r="AK19672" s="1"/>
      <c r="AL19672" s="1"/>
    </row>
    <row r="19673">
      <c r="I19673" s="1"/>
      <c r="J19673" s="1"/>
      <c r="K19673" s="1"/>
      <c r="AA19673" s="1"/>
      <c r="AB19673" s="1"/>
      <c r="AC19673" s="1"/>
      <c r="AJ19673" s="1"/>
      <c r="AK19673" s="1"/>
      <c r="AL19673" s="1"/>
    </row>
    <row r="19674">
      <c r="I19674" s="1"/>
      <c r="J19674" s="1"/>
      <c r="K19674" s="1"/>
      <c r="AA19674" s="1"/>
      <c r="AB19674" s="1"/>
      <c r="AC19674" s="1"/>
      <c r="AJ19674" s="1"/>
      <c r="AK19674" s="1"/>
      <c r="AL19674" s="1"/>
    </row>
    <row r="19675">
      <c r="I19675" s="1"/>
      <c r="J19675" s="1"/>
      <c r="K19675" s="1"/>
      <c r="AA19675" s="1"/>
      <c r="AB19675" s="1"/>
      <c r="AC19675" s="1"/>
      <c r="AJ19675" s="1"/>
      <c r="AK19675" s="1"/>
      <c r="AL19675" s="1"/>
    </row>
    <row r="19676">
      <c r="I19676" s="1"/>
      <c r="J19676" s="1"/>
      <c r="K19676" s="1"/>
      <c r="AA19676" s="1"/>
      <c r="AB19676" s="1"/>
      <c r="AC19676" s="1"/>
      <c r="AJ19676" s="1"/>
      <c r="AK19676" s="1"/>
      <c r="AL19676" s="1"/>
    </row>
    <row r="19677">
      <c r="I19677" s="1"/>
      <c r="J19677" s="1"/>
      <c r="K19677" s="1"/>
      <c r="AA19677" s="1"/>
      <c r="AB19677" s="1"/>
      <c r="AC19677" s="1"/>
      <c r="AJ19677" s="1"/>
      <c r="AK19677" s="1"/>
      <c r="AL19677" s="1"/>
    </row>
    <row r="19678">
      <c r="I19678" s="1"/>
      <c r="J19678" s="1"/>
      <c r="K19678" s="1"/>
      <c r="AA19678" s="1"/>
      <c r="AB19678" s="1"/>
      <c r="AC19678" s="1"/>
      <c r="AJ19678" s="1"/>
      <c r="AK19678" s="1"/>
      <c r="AL19678" s="1"/>
    </row>
    <row r="19679">
      <c r="I19679" s="1"/>
      <c r="J19679" s="1"/>
      <c r="K19679" s="1"/>
      <c r="AA19679" s="1"/>
      <c r="AB19679" s="1"/>
      <c r="AC19679" s="1"/>
      <c r="AJ19679" s="1"/>
      <c r="AK19679" s="1"/>
      <c r="AL19679" s="1"/>
    </row>
    <row r="19680">
      <c r="I19680" s="1"/>
      <c r="J19680" s="1"/>
      <c r="K19680" s="1"/>
      <c r="AA19680" s="1"/>
      <c r="AB19680" s="1"/>
      <c r="AC19680" s="1"/>
      <c r="AJ19680" s="1"/>
      <c r="AK19680" s="1"/>
      <c r="AL19680" s="1"/>
    </row>
    <row r="19681">
      <c r="I19681" s="1"/>
      <c r="J19681" s="1"/>
      <c r="K19681" s="1"/>
      <c r="AA19681" s="1"/>
      <c r="AB19681" s="1"/>
      <c r="AC19681" s="1"/>
      <c r="AJ19681" s="1"/>
      <c r="AK19681" s="1"/>
      <c r="AL19681" s="1"/>
    </row>
    <row r="19682">
      <c r="I19682" s="1"/>
      <c r="J19682" s="1"/>
      <c r="K19682" s="1"/>
      <c r="AA19682" s="1"/>
      <c r="AB19682" s="1"/>
      <c r="AC19682" s="1"/>
      <c r="AJ19682" s="1"/>
      <c r="AK19682" s="1"/>
      <c r="AL19682" s="1"/>
    </row>
    <row r="19683">
      <c r="I19683" s="1"/>
      <c r="J19683" s="1"/>
      <c r="K19683" s="1"/>
      <c r="AA19683" s="1"/>
      <c r="AB19683" s="1"/>
      <c r="AC19683" s="1"/>
      <c r="AJ19683" s="1"/>
      <c r="AK19683" s="1"/>
      <c r="AL19683" s="1"/>
    </row>
    <row r="19684">
      <c r="I19684" s="1"/>
      <c r="J19684" s="1"/>
      <c r="K19684" s="1"/>
      <c r="AA19684" s="1"/>
      <c r="AB19684" s="1"/>
      <c r="AC19684" s="1"/>
      <c r="AJ19684" s="1"/>
      <c r="AK19684" s="1"/>
      <c r="AL19684" s="1"/>
    </row>
    <row r="19685">
      <c r="I19685" s="1"/>
      <c r="J19685" s="1"/>
      <c r="K19685" s="1"/>
      <c r="AA19685" s="1"/>
      <c r="AB19685" s="1"/>
      <c r="AC19685" s="1"/>
      <c r="AJ19685" s="1"/>
      <c r="AK19685" s="1"/>
      <c r="AL19685" s="1"/>
    </row>
    <row r="19686">
      <c r="I19686" s="1"/>
      <c r="J19686" s="1"/>
      <c r="K19686" s="1"/>
      <c r="AA19686" s="1"/>
      <c r="AB19686" s="1"/>
      <c r="AC19686" s="1"/>
      <c r="AJ19686" s="1"/>
      <c r="AK19686" s="1"/>
      <c r="AL19686" s="1"/>
    </row>
    <row r="19687">
      <c r="I19687" s="1"/>
      <c r="J19687" s="1"/>
      <c r="K19687" s="1"/>
      <c r="AA19687" s="1"/>
      <c r="AB19687" s="1"/>
      <c r="AC19687" s="1"/>
      <c r="AJ19687" s="1"/>
      <c r="AK19687" s="1"/>
      <c r="AL19687" s="1"/>
    </row>
    <row r="19688">
      <c r="I19688" s="1"/>
      <c r="J19688" s="1"/>
      <c r="K19688" s="1"/>
      <c r="AA19688" s="1"/>
      <c r="AB19688" s="1"/>
      <c r="AC19688" s="1"/>
      <c r="AJ19688" s="1"/>
      <c r="AK19688" s="1"/>
      <c r="AL19688" s="1"/>
    </row>
    <row r="19689">
      <c r="I19689" s="1"/>
      <c r="J19689" s="1"/>
      <c r="K19689" s="1"/>
      <c r="AA19689" s="1"/>
      <c r="AB19689" s="1"/>
      <c r="AC19689" s="1"/>
      <c r="AJ19689" s="1"/>
      <c r="AK19689" s="1"/>
      <c r="AL19689" s="1"/>
    </row>
    <row r="19690">
      <c r="I19690" s="1"/>
      <c r="J19690" s="1"/>
      <c r="K19690" s="1"/>
      <c r="AA19690" s="1"/>
      <c r="AB19690" s="1"/>
      <c r="AC19690" s="1"/>
      <c r="AJ19690" s="1"/>
      <c r="AK19690" s="1"/>
      <c r="AL19690" s="1"/>
    </row>
    <row r="19691">
      <c r="I19691" s="1"/>
      <c r="J19691" s="1"/>
      <c r="K19691" s="1"/>
      <c r="AA19691" s="1"/>
      <c r="AB19691" s="1"/>
      <c r="AC19691" s="1"/>
      <c r="AJ19691" s="1"/>
      <c r="AK19691" s="1"/>
      <c r="AL19691" s="1"/>
    </row>
    <row r="19692">
      <c r="I19692" s="1"/>
      <c r="J19692" s="1"/>
      <c r="K19692" s="1"/>
      <c r="AA19692" s="1"/>
      <c r="AB19692" s="1"/>
      <c r="AC19692" s="1"/>
      <c r="AJ19692" s="1"/>
      <c r="AK19692" s="1"/>
      <c r="AL19692" s="1"/>
    </row>
    <row r="19693">
      <c r="I19693" s="1"/>
      <c r="J19693" s="1"/>
      <c r="K19693" s="1"/>
      <c r="AA19693" s="1"/>
      <c r="AB19693" s="1"/>
      <c r="AC19693" s="1"/>
      <c r="AJ19693" s="1"/>
      <c r="AK19693" s="1"/>
      <c r="AL19693" s="1"/>
    </row>
    <row r="19694">
      <c r="I19694" s="1"/>
      <c r="J19694" s="1"/>
      <c r="K19694" s="1"/>
      <c r="AA19694" s="1"/>
      <c r="AB19694" s="1"/>
      <c r="AC19694" s="1"/>
      <c r="AJ19694" s="1"/>
      <c r="AK19694" s="1"/>
      <c r="AL19694" s="1"/>
    </row>
    <row r="19695">
      <c r="I19695" s="1"/>
      <c r="J19695" s="1"/>
      <c r="K19695" s="1"/>
      <c r="AA19695" s="1"/>
      <c r="AB19695" s="1"/>
      <c r="AC19695" s="1"/>
      <c r="AJ19695" s="1"/>
      <c r="AK19695" s="1"/>
      <c r="AL19695" s="1"/>
    </row>
    <row r="19696">
      <c r="I19696" s="1"/>
      <c r="J19696" s="1"/>
      <c r="K19696" s="1"/>
      <c r="AA19696" s="1"/>
      <c r="AB19696" s="1"/>
      <c r="AC19696" s="1"/>
      <c r="AJ19696" s="1"/>
      <c r="AK19696" s="1"/>
      <c r="AL19696" s="1"/>
    </row>
    <row r="19697">
      <c r="I19697" s="1"/>
      <c r="J19697" s="1"/>
      <c r="K19697" s="1"/>
      <c r="AA19697" s="1"/>
      <c r="AB19697" s="1"/>
      <c r="AC19697" s="1"/>
      <c r="AJ19697" s="1"/>
      <c r="AK19697" s="1"/>
      <c r="AL19697" s="1"/>
    </row>
    <row r="19698">
      <c r="I19698" s="1"/>
      <c r="J19698" s="1"/>
      <c r="K19698" s="1"/>
      <c r="AA19698" s="1"/>
      <c r="AB19698" s="1"/>
      <c r="AC19698" s="1"/>
      <c r="AJ19698" s="1"/>
      <c r="AK19698" s="1"/>
      <c r="AL19698" s="1"/>
    </row>
    <row r="19699">
      <c r="I19699" s="1"/>
      <c r="J19699" s="1"/>
      <c r="K19699" s="1"/>
      <c r="AA19699" s="1"/>
      <c r="AB19699" s="1"/>
      <c r="AC19699" s="1"/>
      <c r="AJ19699" s="1"/>
      <c r="AK19699" s="1"/>
      <c r="AL19699" s="1"/>
    </row>
    <row r="19700">
      <c r="I19700" s="1"/>
      <c r="J19700" s="1"/>
      <c r="K19700" s="1"/>
      <c r="AA19700" s="1"/>
      <c r="AB19700" s="1"/>
      <c r="AC19700" s="1"/>
      <c r="AJ19700" s="1"/>
      <c r="AK19700" s="1"/>
      <c r="AL19700" s="1"/>
    </row>
    <row r="19701">
      <c r="I19701" s="1"/>
      <c r="J19701" s="1"/>
      <c r="K19701" s="1"/>
      <c r="AA19701" s="1"/>
      <c r="AB19701" s="1"/>
      <c r="AC19701" s="1"/>
      <c r="AJ19701" s="1"/>
      <c r="AK19701" s="1"/>
      <c r="AL19701" s="1"/>
    </row>
    <row r="19702">
      <c r="I19702" s="1"/>
      <c r="J19702" s="1"/>
      <c r="K19702" s="1"/>
      <c r="AA19702" s="1"/>
      <c r="AB19702" s="1"/>
      <c r="AC19702" s="1"/>
      <c r="AJ19702" s="1"/>
      <c r="AK19702" s="1"/>
      <c r="AL19702" s="1"/>
    </row>
    <row r="19703">
      <c r="I19703" s="1"/>
      <c r="J19703" s="1"/>
      <c r="K19703" s="1"/>
      <c r="AA19703" s="1"/>
      <c r="AB19703" s="1"/>
      <c r="AC19703" s="1"/>
      <c r="AJ19703" s="1"/>
      <c r="AK19703" s="1"/>
      <c r="AL19703" s="1"/>
    </row>
    <row r="19704">
      <c r="I19704" s="1"/>
      <c r="J19704" s="1"/>
      <c r="K19704" s="1"/>
      <c r="AA19704" s="1"/>
      <c r="AB19704" s="1"/>
      <c r="AC19704" s="1"/>
      <c r="AJ19704" s="1"/>
      <c r="AK19704" s="1"/>
      <c r="AL19704" s="1"/>
    </row>
    <row r="19705">
      <c r="I19705" s="1"/>
      <c r="J19705" s="1"/>
      <c r="K19705" s="1"/>
      <c r="AA19705" s="1"/>
      <c r="AB19705" s="1"/>
      <c r="AC19705" s="1"/>
      <c r="AJ19705" s="1"/>
      <c r="AK19705" s="1"/>
      <c r="AL19705" s="1"/>
    </row>
    <row r="19706">
      <c r="I19706" s="1"/>
      <c r="J19706" s="1"/>
      <c r="K19706" s="1"/>
      <c r="AA19706" s="1"/>
      <c r="AB19706" s="1"/>
      <c r="AC19706" s="1"/>
      <c r="AJ19706" s="1"/>
      <c r="AK19706" s="1"/>
      <c r="AL19706" s="1"/>
    </row>
    <row r="19707">
      <c r="I19707" s="1"/>
      <c r="J19707" s="1"/>
      <c r="K19707" s="1"/>
      <c r="AA19707" s="1"/>
      <c r="AB19707" s="1"/>
      <c r="AC19707" s="1"/>
      <c r="AJ19707" s="1"/>
      <c r="AK19707" s="1"/>
      <c r="AL19707" s="1"/>
    </row>
    <row r="19708">
      <c r="I19708" s="1"/>
      <c r="J19708" s="1"/>
      <c r="K19708" s="1"/>
      <c r="AA19708" s="1"/>
      <c r="AB19708" s="1"/>
      <c r="AC19708" s="1"/>
      <c r="AJ19708" s="1"/>
      <c r="AK19708" s="1"/>
      <c r="AL19708" s="1"/>
    </row>
    <row r="19709">
      <c r="I19709" s="1"/>
      <c r="J19709" s="1"/>
      <c r="K19709" s="1"/>
      <c r="AA19709" s="1"/>
      <c r="AB19709" s="1"/>
      <c r="AC19709" s="1"/>
      <c r="AJ19709" s="1"/>
      <c r="AK19709" s="1"/>
      <c r="AL19709" s="1"/>
    </row>
    <row r="19710">
      <c r="I19710" s="1"/>
      <c r="J19710" s="1"/>
      <c r="K19710" s="1"/>
      <c r="AA19710" s="1"/>
      <c r="AB19710" s="1"/>
      <c r="AC19710" s="1"/>
      <c r="AJ19710" s="1"/>
      <c r="AK19710" s="1"/>
      <c r="AL19710" s="1"/>
    </row>
    <row r="19711">
      <c r="I19711" s="1"/>
      <c r="J19711" s="1"/>
      <c r="K19711" s="1"/>
      <c r="AA19711" s="1"/>
      <c r="AB19711" s="1"/>
      <c r="AC19711" s="1"/>
      <c r="AJ19711" s="1"/>
      <c r="AK19711" s="1"/>
      <c r="AL19711" s="1"/>
    </row>
    <row r="19712">
      <c r="I19712" s="1"/>
      <c r="J19712" s="1"/>
      <c r="K19712" s="1"/>
      <c r="AA19712" s="1"/>
      <c r="AB19712" s="1"/>
      <c r="AC19712" s="1"/>
      <c r="AJ19712" s="1"/>
      <c r="AK19712" s="1"/>
      <c r="AL19712" s="1"/>
    </row>
    <row r="19713">
      <c r="I19713" s="1"/>
      <c r="J19713" s="1"/>
      <c r="K19713" s="1"/>
      <c r="AA19713" s="1"/>
      <c r="AB19713" s="1"/>
      <c r="AC19713" s="1"/>
      <c r="AJ19713" s="1"/>
      <c r="AK19713" s="1"/>
      <c r="AL19713" s="1"/>
    </row>
    <row r="19714">
      <c r="I19714" s="1"/>
      <c r="J19714" s="1"/>
      <c r="K19714" s="1"/>
      <c r="AA19714" s="1"/>
      <c r="AB19714" s="1"/>
      <c r="AC19714" s="1"/>
      <c r="AJ19714" s="1"/>
      <c r="AK19714" s="1"/>
      <c r="AL19714" s="1"/>
    </row>
    <row r="19715">
      <c r="I19715" s="1"/>
      <c r="J19715" s="1"/>
      <c r="K19715" s="1"/>
      <c r="AA19715" s="1"/>
      <c r="AB19715" s="1"/>
      <c r="AC19715" s="1"/>
      <c r="AJ19715" s="1"/>
      <c r="AK19715" s="1"/>
      <c r="AL19715" s="1"/>
    </row>
    <row r="19716">
      <c r="I19716" s="1"/>
      <c r="J19716" s="1"/>
      <c r="K19716" s="1"/>
      <c r="AA19716" s="1"/>
      <c r="AB19716" s="1"/>
      <c r="AC19716" s="1"/>
      <c r="AJ19716" s="1"/>
      <c r="AK19716" s="1"/>
      <c r="AL19716" s="1"/>
    </row>
    <row r="19717">
      <c r="I19717" s="1"/>
      <c r="J19717" s="1"/>
      <c r="K19717" s="1"/>
      <c r="AA19717" s="1"/>
      <c r="AB19717" s="1"/>
      <c r="AC19717" s="1"/>
      <c r="AJ19717" s="1"/>
      <c r="AK19717" s="1"/>
      <c r="AL19717" s="1"/>
    </row>
    <row r="19718">
      <c r="I19718" s="1"/>
      <c r="J19718" s="1"/>
      <c r="K19718" s="1"/>
      <c r="AA19718" s="1"/>
      <c r="AB19718" s="1"/>
      <c r="AC19718" s="1"/>
      <c r="AJ19718" s="1"/>
      <c r="AK19718" s="1"/>
      <c r="AL19718" s="1"/>
    </row>
    <row r="19719">
      <c r="I19719" s="1"/>
      <c r="J19719" s="1"/>
      <c r="K19719" s="1"/>
      <c r="AA19719" s="1"/>
      <c r="AB19719" s="1"/>
      <c r="AC19719" s="1"/>
      <c r="AJ19719" s="1"/>
      <c r="AK19719" s="1"/>
      <c r="AL19719" s="1"/>
    </row>
    <row r="19720">
      <c r="I19720" s="1"/>
      <c r="J19720" s="1"/>
      <c r="K19720" s="1"/>
      <c r="AA19720" s="1"/>
      <c r="AB19720" s="1"/>
      <c r="AC19720" s="1"/>
      <c r="AJ19720" s="1"/>
      <c r="AK19720" s="1"/>
      <c r="AL19720" s="1"/>
    </row>
    <row r="19721">
      <c r="I19721" s="1"/>
      <c r="J19721" s="1"/>
      <c r="K19721" s="1"/>
      <c r="AA19721" s="1"/>
      <c r="AB19721" s="1"/>
      <c r="AC19721" s="1"/>
      <c r="AJ19721" s="1"/>
      <c r="AK19721" s="1"/>
      <c r="AL19721" s="1"/>
    </row>
    <row r="19722">
      <c r="I19722" s="1"/>
      <c r="J19722" s="1"/>
      <c r="K19722" s="1"/>
      <c r="AA19722" s="1"/>
      <c r="AB19722" s="1"/>
      <c r="AC19722" s="1"/>
      <c r="AJ19722" s="1"/>
      <c r="AK19722" s="1"/>
      <c r="AL19722" s="1"/>
    </row>
    <row r="19723">
      <c r="I19723" s="1"/>
      <c r="J19723" s="1"/>
      <c r="K19723" s="1"/>
      <c r="AA19723" s="1"/>
      <c r="AB19723" s="1"/>
      <c r="AC19723" s="1"/>
      <c r="AJ19723" s="1"/>
      <c r="AK19723" s="1"/>
      <c r="AL19723" s="1"/>
    </row>
    <row r="19724">
      <c r="I19724" s="1"/>
      <c r="J19724" s="1"/>
      <c r="K19724" s="1"/>
      <c r="AA19724" s="1"/>
      <c r="AB19724" s="1"/>
      <c r="AC19724" s="1"/>
      <c r="AJ19724" s="1"/>
      <c r="AK19724" s="1"/>
      <c r="AL19724" s="1"/>
    </row>
    <row r="19725">
      <c r="I19725" s="1"/>
      <c r="J19725" s="1"/>
      <c r="K19725" s="1"/>
      <c r="AA19725" s="1"/>
      <c r="AB19725" s="1"/>
      <c r="AC19725" s="1"/>
      <c r="AJ19725" s="1"/>
      <c r="AK19725" s="1"/>
      <c r="AL19725" s="1"/>
    </row>
    <row r="19726">
      <c r="I19726" s="1"/>
      <c r="J19726" s="1"/>
      <c r="K19726" s="1"/>
      <c r="AA19726" s="1"/>
      <c r="AB19726" s="1"/>
      <c r="AC19726" s="1"/>
      <c r="AJ19726" s="1"/>
      <c r="AK19726" s="1"/>
      <c r="AL19726" s="1"/>
    </row>
    <row r="19727">
      <c r="I19727" s="1"/>
      <c r="J19727" s="1"/>
      <c r="K19727" s="1"/>
      <c r="AA19727" s="1"/>
      <c r="AB19727" s="1"/>
      <c r="AC19727" s="1"/>
      <c r="AJ19727" s="1"/>
      <c r="AK19727" s="1"/>
      <c r="AL19727" s="1"/>
    </row>
    <row r="19728">
      <c r="I19728" s="1"/>
      <c r="J19728" s="1"/>
      <c r="K19728" s="1"/>
      <c r="AA19728" s="1"/>
      <c r="AB19728" s="1"/>
      <c r="AC19728" s="1"/>
      <c r="AJ19728" s="1"/>
      <c r="AK19728" s="1"/>
      <c r="AL19728" s="1"/>
    </row>
    <row r="19729">
      <c r="I19729" s="1"/>
      <c r="J19729" s="1"/>
      <c r="K19729" s="1"/>
      <c r="AA19729" s="1"/>
      <c r="AB19729" s="1"/>
      <c r="AC19729" s="1"/>
      <c r="AJ19729" s="1"/>
      <c r="AK19729" s="1"/>
      <c r="AL19729" s="1"/>
    </row>
    <row r="19730">
      <c r="I19730" s="1"/>
      <c r="J19730" s="1"/>
      <c r="K19730" s="1"/>
      <c r="AA19730" s="1"/>
      <c r="AB19730" s="1"/>
      <c r="AC19730" s="1"/>
      <c r="AJ19730" s="1"/>
      <c r="AK19730" s="1"/>
      <c r="AL19730" s="1"/>
    </row>
    <row r="19731">
      <c r="I19731" s="1"/>
      <c r="J19731" s="1"/>
      <c r="K19731" s="1"/>
      <c r="AA19731" s="1"/>
      <c r="AB19731" s="1"/>
      <c r="AC19731" s="1"/>
      <c r="AJ19731" s="1"/>
      <c r="AK19731" s="1"/>
      <c r="AL19731" s="1"/>
    </row>
    <row r="19732">
      <c r="I19732" s="1"/>
      <c r="J19732" s="1"/>
      <c r="K19732" s="1"/>
      <c r="AA19732" s="1"/>
      <c r="AB19732" s="1"/>
      <c r="AC19732" s="1"/>
      <c r="AJ19732" s="1"/>
      <c r="AK19732" s="1"/>
      <c r="AL19732" s="1"/>
    </row>
    <row r="19733">
      <c r="I19733" s="1"/>
      <c r="J19733" s="1"/>
      <c r="K19733" s="1"/>
      <c r="AA19733" s="1"/>
      <c r="AB19733" s="1"/>
      <c r="AC19733" s="1"/>
      <c r="AJ19733" s="1"/>
      <c r="AK19733" s="1"/>
      <c r="AL19733" s="1"/>
    </row>
    <row r="19734">
      <c r="I19734" s="1"/>
      <c r="J19734" s="1"/>
      <c r="K19734" s="1"/>
      <c r="AA19734" s="1"/>
      <c r="AB19734" s="1"/>
      <c r="AC19734" s="1"/>
      <c r="AJ19734" s="1"/>
      <c r="AK19734" s="1"/>
      <c r="AL19734" s="1"/>
    </row>
    <row r="19735">
      <c r="I19735" s="1"/>
      <c r="J19735" s="1"/>
      <c r="K19735" s="1"/>
      <c r="AA19735" s="1"/>
      <c r="AB19735" s="1"/>
      <c r="AC19735" s="1"/>
      <c r="AJ19735" s="1"/>
      <c r="AK19735" s="1"/>
      <c r="AL19735" s="1"/>
    </row>
    <row r="19736">
      <c r="I19736" s="1"/>
      <c r="J19736" s="1"/>
      <c r="K19736" s="1"/>
      <c r="AA19736" s="1"/>
      <c r="AB19736" s="1"/>
      <c r="AC19736" s="1"/>
      <c r="AJ19736" s="1"/>
      <c r="AK19736" s="1"/>
      <c r="AL19736" s="1"/>
    </row>
    <row r="19737">
      <c r="I19737" s="1"/>
      <c r="J19737" s="1"/>
      <c r="K19737" s="1"/>
      <c r="AA19737" s="1"/>
      <c r="AB19737" s="1"/>
      <c r="AC19737" s="1"/>
      <c r="AJ19737" s="1"/>
      <c r="AK19737" s="1"/>
      <c r="AL19737" s="1"/>
    </row>
    <row r="19738">
      <c r="I19738" s="1"/>
      <c r="J19738" s="1"/>
      <c r="K19738" s="1"/>
      <c r="AA19738" s="1"/>
      <c r="AB19738" s="1"/>
      <c r="AC19738" s="1"/>
      <c r="AJ19738" s="1"/>
      <c r="AK19738" s="1"/>
      <c r="AL19738" s="1"/>
    </row>
    <row r="19739">
      <c r="I19739" s="1"/>
      <c r="J19739" s="1"/>
      <c r="K19739" s="1"/>
      <c r="AA19739" s="1"/>
      <c r="AB19739" s="1"/>
      <c r="AC19739" s="1"/>
      <c r="AJ19739" s="1"/>
      <c r="AK19739" s="1"/>
      <c r="AL19739" s="1"/>
    </row>
    <row r="19740">
      <c r="I19740" s="1"/>
      <c r="J19740" s="1"/>
      <c r="K19740" s="1"/>
      <c r="AA19740" s="1"/>
      <c r="AB19740" s="1"/>
      <c r="AC19740" s="1"/>
      <c r="AJ19740" s="1"/>
      <c r="AK19740" s="1"/>
      <c r="AL19740" s="1"/>
    </row>
    <row r="19741">
      <c r="I19741" s="1"/>
      <c r="J19741" s="1"/>
      <c r="K19741" s="1"/>
      <c r="AA19741" s="1"/>
      <c r="AB19741" s="1"/>
      <c r="AC19741" s="1"/>
      <c r="AJ19741" s="1"/>
      <c r="AK19741" s="1"/>
      <c r="AL19741" s="1"/>
    </row>
    <row r="19742">
      <c r="I19742" s="1"/>
      <c r="J19742" s="1"/>
      <c r="K19742" s="1"/>
      <c r="AA19742" s="1"/>
      <c r="AB19742" s="1"/>
      <c r="AC19742" s="1"/>
      <c r="AJ19742" s="1"/>
      <c r="AK19742" s="1"/>
      <c r="AL19742" s="1"/>
    </row>
    <row r="19743">
      <c r="I19743" s="1"/>
      <c r="J19743" s="1"/>
      <c r="K19743" s="1"/>
      <c r="AA19743" s="1"/>
      <c r="AB19743" s="1"/>
      <c r="AC19743" s="1"/>
      <c r="AJ19743" s="1"/>
      <c r="AK19743" s="1"/>
      <c r="AL19743" s="1"/>
    </row>
    <row r="19744">
      <c r="I19744" s="1"/>
      <c r="J19744" s="1"/>
      <c r="K19744" s="1"/>
      <c r="AA19744" s="1"/>
      <c r="AB19744" s="1"/>
      <c r="AC19744" s="1"/>
      <c r="AJ19744" s="1"/>
      <c r="AK19744" s="1"/>
      <c r="AL19744" s="1"/>
    </row>
    <row r="19745">
      <c r="I19745" s="1"/>
      <c r="J19745" s="1"/>
      <c r="K19745" s="1"/>
      <c r="AA19745" s="1"/>
      <c r="AB19745" s="1"/>
      <c r="AC19745" s="1"/>
      <c r="AJ19745" s="1"/>
      <c r="AK19745" s="1"/>
      <c r="AL19745" s="1"/>
    </row>
    <row r="19746">
      <c r="I19746" s="1"/>
      <c r="J19746" s="1"/>
      <c r="K19746" s="1"/>
      <c r="AA19746" s="1"/>
      <c r="AB19746" s="1"/>
      <c r="AC19746" s="1"/>
      <c r="AJ19746" s="1"/>
      <c r="AK19746" s="1"/>
      <c r="AL19746" s="1"/>
    </row>
    <row r="19747">
      <c r="I19747" s="1"/>
      <c r="J19747" s="1"/>
      <c r="K19747" s="1"/>
      <c r="AA19747" s="1"/>
      <c r="AB19747" s="1"/>
      <c r="AC19747" s="1"/>
      <c r="AJ19747" s="1"/>
      <c r="AK19747" s="1"/>
      <c r="AL19747" s="1"/>
    </row>
    <row r="19748">
      <c r="I19748" s="1"/>
      <c r="J19748" s="1"/>
      <c r="K19748" s="1"/>
      <c r="AA19748" s="1"/>
      <c r="AB19748" s="1"/>
      <c r="AC19748" s="1"/>
      <c r="AJ19748" s="1"/>
      <c r="AK19748" s="1"/>
      <c r="AL19748" s="1"/>
    </row>
    <row r="19749">
      <c r="I19749" s="1"/>
      <c r="J19749" s="1"/>
      <c r="K19749" s="1"/>
      <c r="AA19749" s="1"/>
      <c r="AB19749" s="1"/>
      <c r="AC19749" s="1"/>
      <c r="AJ19749" s="1"/>
      <c r="AK19749" s="1"/>
      <c r="AL19749" s="1"/>
    </row>
    <row r="19750">
      <c r="I19750" s="1"/>
      <c r="J19750" s="1"/>
      <c r="K19750" s="1"/>
      <c r="AA19750" s="1"/>
      <c r="AB19750" s="1"/>
      <c r="AC19750" s="1"/>
      <c r="AJ19750" s="1"/>
      <c r="AK19750" s="1"/>
      <c r="AL19750" s="1"/>
    </row>
    <row r="19751">
      <c r="I19751" s="1"/>
      <c r="J19751" s="1"/>
      <c r="K19751" s="1"/>
      <c r="AA19751" s="1"/>
      <c r="AB19751" s="1"/>
      <c r="AC19751" s="1"/>
      <c r="AJ19751" s="1"/>
      <c r="AK19751" s="1"/>
      <c r="AL19751" s="1"/>
    </row>
    <row r="19752">
      <c r="I19752" s="1"/>
      <c r="J19752" s="1"/>
      <c r="K19752" s="1"/>
      <c r="AA19752" s="1"/>
      <c r="AB19752" s="1"/>
      <c r="AC19752" s="1"/>
      <c r="AJ19752" s="1"/>
      <c r="AK19752" s="1"/>
      <c r="AL19752" s="1"/>
    </row>
    <row r="19753">
      <c r="I19753" s="1"/>
      <c r="J19753" s="1"/>
      <c r="K19753" s="1"/>
      <c r="AA19753" s="1"/>
      <c r="AB19753" s="1"/>
      <c r="AC19753" s="1"/>
      <c r="AJ19753" s="1"/>
      <c r="AK19753" s="1"/>
      <c r="AL19753" s="1"/>
    </row>
    <row r="19754">
      <c r="I19754" s="1"/>
      <c r="J19754" s="1"/>
      <c r="K19754" s="1"/>
      <c r="AA19754" s="1"/>
      <c r="AB19754" s="1"/>
      <c r="AC19754" s="1"/>
      <c r="AJ19754" s="1"/>
      <c r="AK19754" s="1"/>
      <c r="AL19754" s="1"/>
    </row>
    <row r="19755">
      <c r="I19755" s="1"/>
      <c r="J19755" s="1"/>
      <c r="K19755" s="1"/>
      <c r="AA19755" s="1"/>
      <c r="AB19755" s="1"/>
      <c r="AC19755" s="1"/>
      <c r="AJ19755" s="1"/>
      <c r="AK19755" s="1"/>
      <c r="AL19755" s="1"/>
    </row>
    <row r="19756">
      <c r="I19756" s="1"/>
      <c r="J19756" s="1"/>
      <c r="K19756" s="1"/>
      <c r="AA19756" s="1"/>
      <c r="AB19756" s="1"/>
      <c r="AC19756" s="1"/>
      <c r="AJ19756" s="1"/>
      <c r="AK19756" s="1"/>
      <c r="AL19756" s="1"/>
    </row>
    <row r="19757">
      <c r="I19757" s="1"/>
      <c r="J19757" s="1"/>
      <c r="K19757" s="1"/>
      <c r="AA19757" s="1"/>
      <c r="AB19757" s="1"/>
      <c r="AC19757" s="1"/>
      <c r="AJ19757" s="1"/>
      <c r="AK19757" s="1"/>
      <c r="AL19757" s="1"/>
    </row>
    <row r="19758">
      <c r="I19758" s="1"/>
      <c r="J19758" s="1"/>
      <c r="K19758" s="1"/>
      <c r="AA19758" s="1"/>
      <c r="AB19758" s="1"/>
      <c r="AC19758" s="1"/>
      <c r="AJ19758" s="1"/>
      <c r="AK19758" s="1"/>
      <c r="AL19758" s="1"/>
    </row>
    <row r="19759">
      <c r="I19759" s="1"/>
      <c r="J19759" s="1"/>
      <c r="K19759" s="1"/>
      <c r="AA19759" s="1"/>
      <c r="AB19759" s="1"/>
      <c r="AC19759" s="1"/>
      <c r="AJ19759" s="1"/>
      <c r="AK19759" s="1"/>
      <c r="AL19759" s="1"/>
    </row>
    <row r="19760">
      <c r="I19760" s="1"/>
      <c r="J19760" s="1"/>
      <c r="K19760" s="1"/>
      <c r="AA19760" s="1"/>
      <c r="AB19760" s="1"/>
      <c r="AC19760" s="1"/>
      <c r="AJ19760" s="1"/>
      <c r="AK19760" s="1"/>
      <c r="AL19760" s="1"/>
    </row>
    <row r="19761">
      <c r="I19761" s="1"/>
      <c r="J19761" s="1"/>
      <c r="K19761" s="1"/>
      <c r="AA19761" s="1"/>
      <c r="AB19761" s="1"/>
      <c r="AC19761" s="1"/>
      <c r="AJ19761" s="1"/>
      <c r="AK19761" s="1"/>
      <c r="AL19761" s="1"/>
    </row>
    <row r="19762">
      <c r="I19762" s="1"/>
      <c r="J19762" s="1"/>
      <c r="K19762" s="1"/>
      <c r="AA19762" s="1"/>
      <c r="AB19762" s="1"/>
      <c r="AC19762" s="1"/>
      <c r="AJ19762" s="1"/>
      <c r="AK19762" s="1"/>
      <c r="AL19762" s="1"/>
    </row>
    <row r="19763">
      <c r="I19763" s="1"/>
      <c r="J19763" s="1"/>
      <c r="K19763" s="1"/>
      <c r="AA19763" s="1"/>
      <c r="AB19763" s="1"/>
      <c r="AC19763" s="1"/>
      <c r="AJ19763" s="1"/>
      <c r="AK19763" s="1"/>
      <c r="AL19763" s="1"/>
    </row>
    <row r="19764">
      <c r="I19764" s="1"/>
      <c r="J19764" s="1"/>
      <c r="K19764" s="1"/>
      <c r="AA19764" s="1"/>
      <c r="AB19764" s="1"/>
      <c r="AC19764" s="1"/>
      <c r="AJ19764" s="1"/>
      <c r="AK19764" s="1"/>
      <c r="AL19764" s="1"/>
    </row>
    <row r="19765">
      <c r="I19765" s="1"/>
      <c r="J19765" s="1"/>
      <c r="K19765" s="1"/>
      <c r="AA19765" s="1"/>
      <c r="AB19765" s="1"/>
      <c r="AC19765" s="1"/>
      <c r="AJ19765" s="1"/>
      <c r="AK19765" s="1"/>
      <c r="AL19765" s="1"/>
    </row>
    <row r="19766">
      <c r="I19766" s="1"/>
      <c r="J19766" s="1"/>
      <c r="K19766" s="1"/>
      <c r="AA19766" s="1"/>
      <c r="AB19766" s="1"/>
      <c r="AC19766" s="1"/>
      <c r="AJ19766" s="1"/>
      <c r="AK19766" s="1"/>
      <c r="AL19766" s="1"/>
    </row>
    <row r="19767">
      <c r="I19767" s="1"/>
      <c r="J19767" s="1"/>
      <c r="K19767" s="1"/>
      <c r="AA19767" s="1"/>
      <c r="AB19767" s="1"/>
      <c r="AC19767" s="1"/>
      <c r="AJ19767" s="1"/>
      <c r="AK19767" s="1"/>
      <c r="AL19767" s="1"/>
    </row>
    <row r="19768">
      <c r="I19768" s="1"/>
      <c r="J19768" s="1"/>
      <c r="K19768" s="1"/>
      <c r="AA19768" s="1"/>
      <c r="AB19768" s="1"/>
      <c r="AC19768" s="1"/>
      <c r="AJ19768" s="1"/>
      <c r="AK19768" s="1"/>
      <c r="AL19768" s="1"/>
    </row>
    <row r="19769">
      <c r="I19769" s="1"/>
      <c r="J19769" s="1"/>
      <c r="K19769" s="1"/>
      <c r="AA19769" s="1"/>
      <c r="AB19769" s="1"/>
      <c r="AC19769" s="1"/>
      <c r="AJ19769" s="1"/>
      <c r="AK19769" s="1"/>
      <c r="AL19769" s="1"/>
    </row>
    <row r="19770">
      <c r="I19770" s="1"/>
      <c r="J19770" s="1"/>
      <c r="K19770" s="1"/>
      <c r="AA19770" s="1"/>
      <c r="AB19770" s="1"/>
      <c r="AC19770" s="1"/>
      <c r="AJ19770" s="1"/>
      <c r="AK19770" s="1"/>
      <c r="AL19770" s="1"/>
    </row>
    <row r="19771">
      <c r="I19771" s="1"/>
      <c r="J19771" s="1"/>
      <c r="K19771" s="1"/>
      <c r="AA19771" s="1"/>
      <c r="AB19771" s="1"/>
      <c r="AC19771" s="1"/>
      <c r="AJ19771" s="1"/>
      <c r="AK19771" s="1"/>
      <c r="AL19771" s="1"/>
    </row>
    <row r="19772">
      <c r="I19772" s="1"/>
      <c r="J19772" s="1"/>
      <c r="K19772" s="1"/>
      <c r="AA19772" s="1"/>
      <c r="AB19772" s="1"/>
      <c r="AC19772" s="1"/>
      <c r="AJ19772" s="1"/>
      <c r="AK19772" s="1"/>
      <c r="AL19772" s="1"/>
    </row>
    <row r="19773">
      <c r="I19773" s="1"/>
      <c r="J19773" s="1"/>
      <c r="K19773" s="1"/>
      <c r="AA19773" s="1"/>
      <c r="AB19773" s="1"/>
      <c r="AC19773" s="1"/>
      <c r="AJ19773" s="1"/>
      <c r="AK19773" s="1"/>
      <c r="AL19773" s="1"/>
    </row>
    <row r="19774">
      <c r="I19774" s="1"/>
      <c r="J19774" s="1"/>
      <c r="K19774" s="1"/>
      <c r="AA19774" s="1"/>
      <c r="AB19774" s="1"/>
      <c r="AC19774" s="1"/>
      <c r="AJ19774" s="1"/>
      <c r="AK19774" s="1"/>
      <c r="AL19774" s="1"/>
    </row>
    <row r="19775">
      <c r="I19775" s="1"/>
      <c r="J19775" s="1"/>
      <c r="K19775" s="1"/>
      <c r="AA19775" s="1"/>
      <c r="AB19775" s="1"/>
      <c r="AC19775" s="1"/>
      <c r="AJ19775" s="1"/>
      <c r="AK19775" s="1"/>
      <c r="AL19775" s="1"/>
    </row>
    <row r="19776">
      <c r="I19776" s="1"/>
      <c r="J19776" s="1"/>
      <c r="K19776" s="1"/>
      <c r="AA19776" s="1"/>
      <c r="AB19776" s="1"/>
      <c r="AC19776" s="1"/>
      <c r="AJ19776" s="1"/>
      <c r="AK19776" s="1"/>
      <c r="AL19776" s="1"/>
    </row>
    <row r="19777">
      <c r="I19777" s="1"/>
      <c r="J19777" s="1"/>
      <c r="K19777" s="1"/>
      <c r="AA19777" s="1"/>
      <c r="AB19777" s="1"/>
      <c r="AC19777" s="1"/>
      <c r="AJ19777" s="1"/>
      <c r="AK19777" s="1"/>
      <c r="AL19777" s="1"/>
    </row>
    <row r="19778">
      <c r="I19778" s="1"/>
      <c r="J19778" s="1"/>
      <c r="K19778" s="1"/>
      <c r="AA19778" s="1"/>
      <c r="AB19778" s="1"/>
      <c r="AC19778" s="1"/>
      <c r="AJ19778" s="1"/>
      <c r="AK19778" s="1"/>
      <c r="AL19778" s="1"/>
    </row>
    <row r="19779">
      <c r="I19779" s="1"/>
      <c r="J19779" s="1"/>
      <c r="K19779" s="1"/>
      <c r="AA19779" s="1"/>
      <c r="AB19779" s="1"/>
      <c r="AC19779" s="1"/>
      <c r="AJ19779" s="1"/>
      <c r="AK19779" s="1"/>
      <c r="AL19779" s="1"/>
    </row>
    <row r="19780">
      <c r="I19780" s="1"/>
      <c r="J19780" s="1"/>
      <c r="K19780" s="1"/>
      <c r="AA19780" s="1"/>
      <c r="AB19780" s="1"/>
      <c r="AC19780" s="1"/>
      <c r="AJ19780" s="1"/>
      <c r="AK19780" s="1"/>
      <c r="AL19780" s="1"/>
    </row>
    <row r="19781">
      <c r="I19781" s="1"/>
      <c r="J19781" s="1"/>
      <c r="K19781" s="1"/>
      <c r="AA19781" s="1"/>
      <c r="AB19781" s="1"/>
      <c r="AC19781" s="1"/>
      <c r="AJ19781" s="1"/>
      <c r="AK19781" s="1"/>
      <c r="AL19781" s="1"/>
    </row>
    <row r="19782">
      <c r="I19782" s="1"/>
      <c r="J19782" s="1"/>
      <c r="K19782" s="1"/>
      <c r="AA19782" s="1"/>
      <c r="AB19782" s="1"/>
      <c r="AC19782" s="1"/>
      <c r="AJ19782" s="1"/>
      <c r="AK19782" s="1"/>
      <c r="AL19782" s="1"/>
    </row>
    <row r="19783">
      <c r="I19783" s="1"/>
      <c r="J19783" s="1"/>
      <c r="K19783" s="1"/>
      <c r="AA19783" s="1"/>
      <c r="AB19783" s="1"/>
      <c r="AC19783" s="1"/>
      <c r="AJ19783" s="1"/>
      <c r="AK19783" s="1"/>
      <c r="AL19783" s="1"/>
    </row>
    <row r="19784">
      <c r="I19784" s="1"/>
      <c r="J19784" s="1"/>
      <c r="K19784" s="1"/>
      <c r="AA19784" s="1"/>
      <c r="AB19784" s="1"/>
      <c r="AC19784" s="1"/>
      <c r="AJ19784" s="1"/>
      <c r="AK19784" s="1"/>
      <c r="AL19784" s="1"/>
    </row>
    <row r="19785">
      <c r="I19785" s="1"/>
      <c r="J19785" s="1"/>
      <c r="K19785" s="1"/>
      <c r="AA19785" s="1"/>
      <c r="AB19785" s="1"/>
      <c r="AC19785" s="1"/>
      <c r="AJ19785" s="1"/>
      <c r="AK19785" s="1"/>
      <c r="AL19785" s="1"/>
    </row>
    <row r="19786">
      <c r="I19786" s="1"/>
      <c r="J19786" s="1"/>
      <c r="K19786" s="1"/>
      <c r="AA19786" s="1"/>
      <c r="AB19786" s="1"/>
      <c r="AC19786" s="1"/>
      <c r="AJ19786" s="1"/>
      <c r="AK19786" s="1"/>
      <c r="AL19786" s="1"/>
    </row>
    <row r="19787">
      <c r="I19787" s="1"/>
      <c r="J19787" s="1"/>
      <c r="K19787" s="1"/>
      <c r="AA19787" s="1"/>
      <c r="AB19787" s="1"/>
      <c r="AC19787" s="1"/>
      <c r="AJ19787" s="1"/>
      <c r="AK19787" s="1"/>
      <c r="AL19787" s="1"/>
    </row>
    <row r="19788">
      <c r="I19788" s="1"/>
      <c r="J19788" s="1"/>
      <c r="K19788" s="1"/>
      <c r="AA19788" s="1"/>
      <c r="AB19788" s="1"/>
      <c r="AC19788" s="1"/>
      <c r="AJ19788" s="1"/>
      <c r="AK19788" s="1"/>
      <c r="AL19788" s="1"/>
    </row>
    <row r="19789">
      <c r="I19789" s="1"/>
      <c r="J19789" s="1"/>
      <c r="K19789" s="1"/>
      <c r="AA19789" s="1"/>
      <c r="AB19789" s="1"/>
      <c r="AC19789" s="1"/>
      <c r="AJ19789" s="1"/>
      <c r="AK19789" s="1"/>
      <c r="AL19789" s="1"/>
    </row>
    <row r="19790">
      <c r="I19790" s="1"/>
      <c r="J19790" s="1"/>
      <c r="K19790" s="1"/>
      <c r="AA19790" s="1"/>
      <c r="AB19790" s="1"/>
      <c r="AC19790" s="1"/>
      <c r="AJ19790" s="1"/>
      <c r="AK19790" s="1"/>
      <c r="AL19790" s="1"/>
    </row>
    <row r="19791">
      <c r="I19791" s="1"/>
      <c r="J19791" s="1"/>
      <c r="K19791" s="1"/>
      <c r="AA19791" s="1"/>
      <c r="AB19791" s="1"/>
      <c r="AC19791" s="1"/>
      <c r="AJ19791" s="1"/>
      <c r="AK19791" s="1"/>
      <c r="AL19791" s="1"/>
    </row>
    <row r="19792">
      <c r="I19792" s="1"/>
      <c r="J19792" s="1"/>
      <c r="K19792" s="1"/>
      <c r="AA19792" s="1"/>
      <c r="AB19792" s="1"/>
      <c r="AC19792" s="1"/>
      <c r="AJ19792" s="1"/>
      <c r="AK19792" s="1"/>
      <c r="AL19792" s="1"/>
    </row>
    <row r="19793">
      <c r="I19793" s="1"/>
      <c r="J19793" s="1"/>
      <c r="K19793" s="1"/>
      <c r="AA19793" s="1"/>
      <c r="AB19793" s="1"/>
      <c r="AC19793" s="1"/>
      <c r="AJ19793" s="1"/>
      <c r="AK19793" s="1"/>
      <c r="AL19793" s="1"/>
    </row>
    <row r="19794">
      <c r="I19794" s="1"/>
      <c r="J19794" s="1"/>
      <c r="K19794" s="1"/>
      <c r="AA19794" s="1"/>
      <c r="AB19794" s="1"/>
      <c r="AC19794" s="1"/>
      <c r="AJ19794" s="1"/>
      <c r="AK19794" s="1"/>
      <c r="AL19794" s="1"/>
    </row>
    <row r="19795">
      <c r="I19795" s="1"/>
      <c r="J19795" s="1"/>
      <c r="K19795" s="1"/>
      <c r="AA19795" s="1"/>
      <c r="AB19795" s="1"/>
      <c r="AC19795" s="1"/>
      <c r="AJ19795" s="1"/>
      <c r="AK19795" s="1"/>
      <c r="AL19795" s="1"/>
    </row>
    <row r="19796">
      <c r="I19796" s="1"/>
      <c r="J19796" s="1"/>
      <c r="K19796" s="1"/>
      <c r="AA19796" s="1"/>
      <c r="AB19796" s="1"/>
      <c r="AC19796" s="1"/>
      <c r="AJ19796" s="1"/>
      <c r="AK19796" s="1"/>
      <c r="AL19796" s="1"/>
    </row>
    <row r="19797">
      <c r="I19797" s="1"/>
      <c r="J19797" s="1"/>
      <c r="K19797" s="1"/>
      <c r="AA19797" s="1"/>
      <c r="AB19797" s="1"/>
      <c r="AC19797" s="1"/>
      <c r="AJ19797" s="1"/>
      <c r="AK19797" s="1"/>
      <c r="AL19797" s="1"/>
    </row>
    <row r="19798">
      <c r="I19798" s="1"/>
      <c r="J19798" s="1"/>
      <c r="K19798" s="1"/>
      <c r="AA19798" s="1"/>
      <c r="AB19798" s="1"/>
      <c r="AC19798" s="1"/>
      <c r="AJ19798" s="1"/>
      <c r="AK19798" s="1"/>
      <c r="AL19798" s="1"/>
    </row>
    <row r="19799">
      <c r="I19799" s="1"/>
      <c r="J19799" s="1"/>
      <c r="K19799" s="1"/>
      <c r="AA19799" s="1"/>
      <c r="AB19799" s="1"/>
      <c r="AC19799" s="1"/>
      <c r="AJ19799" s="1"/>
      <c r="AK19799" s="1"/>
      <c r="AL19799" s="1"/>
    </row>
    <row r="19800">
      <c r="I19800" s="1"/>
      <c r="J19800" s="1"/>
      <c r="K19800" s="1"/>
      <c r="AA19800" s="1"/>
      <c r="AB19800" s="1"/>
      <c r="AC19800" s="1"/>
      <c r="AJ19800" s="1"/>
      <c r="AK19800" s="1"/>
      <c r="AL19800" s="1"/>
    </row>
    <row r="19801">
      <c r="I19801" s="1"/>
      <c r="J19801" s="1"/>
      <c r="K19801" s="1"/>
      <c r="AA19801" s="1"/>
      <c r="AB19801" s="1"/>
      <c r="AC19801" s="1"/>
      <c r="AJ19801" s="1"/>
      <c r="AK19801" s="1"/>
      <c r="AL19801" s="1"/>
    </row>
    <row r="19802">
      <c r="I19802" s="1"/>
      <c r="J19802" s="1"/>
      <c r="K19802" s="1"/>
      <c r="AA19802" s="1"/>
      <c r="AB19802" s="1"/>
      <c r="AC19802" s="1"/>
      <c r="AJ19802" s="1"/>
      <c r="AK19802" s="1"/>
      <c r="AL19802" s="1"/>
    </row>
    <row r="19803">
      <c r="I19803" s="1"/>
      <c r="J19803" s="1"/>
      <c r="K19803" s="1"/>
      <c r="AA19803" s="1"/>
      <c r="AB19803" s="1"/>
      <c r="AC19803" s="1"/>
      <c r="AJ19803" s="1"/>
      <c r="AK19803" s="1"/>
      <c r="AL19803" s="1"/>
    </row>
    <row r="19804">
      <c r="I19804" s="1"/>
      <c r="J19804" s="1"/>
      <c r="K19804" s="1"/>
      <c r="AA19804" s="1"/>
      <c r="AB19804" s="1"/>
      <c r="AC19804" s="1"/>
      <c r="AJ19804" s="1"/>
      <c r="AK19804" s="1"/>
      <c r="AL19804" s="1"/>
    </row>
    <row r="19805">
      <c r="I19805" s="1"/>
      <c r="J19805" s="1"/>
      <c r="K19805" s="1"/>
      <c r="AA19805" s="1"/>
      <c r="AB19805" s="1"/>
      <c r="AC19805" s="1"/>
      <c r="AJ19805" s="1"/>
      <c r="AK19805" s="1"/>
      <c r="AL19805" s="1"/>
    </row>
    <row r="19806">
      <c r="I19806" s="1"/>
      <c r="J19806" s="1"/>
      <c r="K19806" s="1"/>
      <c r="AA19806" s="1"/>
      <c r="AB19806" s="1"/>
      <c r="AC19806" s="1"/>
      <c r="AJ19806" s="1"/>
      <c r="AK19806" s="1"/>
      <c r="AL19806" s="1"/>
    </row>
    <row r="19807">
      <c r="I19807" s="1"/>
      <c r="J19807" s="1"/>
      <c r="K19807" s="1"/>
      <c r="AA19807" s="1"/>
      <c r="AB19807" s="1"/>
      <c r="AC19807" s="1"/>
      <c r="AJ19807" s="1"/>
      <c r="AK19807" s="1"/>
      <c r="AL19807" s="1"/>
    </row>
    <row r="19808">
      <c r="I19808" s="1"/>
      <c r="J19808" s="1"/>
      <c r="K19808" s="1"/>
      <c r="AA19808" s="1"/>
      <c r="AB19808" s="1"/>
      <c r="AC19808" s="1"/>
      <c r="AJ19808" s="1"/>
      <c r="AK19808" s="1"/>
      <c r="AL19808" s="1"/>
    </row>
    <row r="19809">
      <c r="I19809" s="1"/>
      <c r="J19809" s="1"/>
      <c r="K19809" s="1"/>
      <c r="AA19809" s="1"/>
      <c r="AB19809" s="1"/>
      <c r="AC19809" s="1"/>
      <c r="AJ19809" s="1"/>
      <c r="AK19809" s="1"/>
      <c r="AL19809" s="1"/>
    </row>
    <row r="19810">
      <c r="I19810" s="1"/>
      <c r="J19810" s="1"/>
      <c r="K19810" s="1"/>
      <c r="AA19810" s="1"/>
      <c r="AB19810" s="1"/>
      <c r="AC19810" s="1"/>
      <c r="AJ19810" s="1"/>
      <c r="AK19810" s="1"/>
      <c r="AL19810" s="1"/>
    </row>
    <row r="19811">
      <c r="I19811" s="1"/>
      <c r="J19811" s="1"/>
      <c r="K19811" s="1"/>
      <c r="AA19811" s="1"/>
      <c r="AB19811" s="1"/>
      <c r="AC19811" s="1"/>
      <c r="AJ19811" s="1"/>
      <c r="AK19811" s="1"/>
      <c r="AL19811" s="1"/>
    </row>
    <row r="19812">
      <c r="I19812" s="1"/>
      <c r="J19812" s="1"/>
      <c r="K19812" s="1"/>
      <c r="AA19812" s="1"/>
      <c r="AB19812" s="1"/>
      <c r="AC19812" s="1"/>
      <c r="AJ19812" s="1"/>
      <c r="AK19812" s="1"/>
      <c r="AL19812" s="1"/>
    </row>
    <row r="19813">
      <c r="I19813" s="1"/>
      <c r="J19813" s="1"/>
      <c r="K19813" s="1"/>
      <c r="AA19813" s="1"/>
      <c r="AB19813" s="1"/>
      <c r="AC19813" s="1"/>
      <c r="AJ19813" s="1"/>
      <c r="AK19813" s="1"/>
      <c r="AL19813" s="1"/>
    </row>
    <row r="19814">
      <c r="I19814" s="1"/>
      <c r="J19814" s="1"/>
      <c r="K19814" s="1"/>
      <c r="AA19814" s="1"/>
      <c r="AB19814" s="1"/>
      <c r="AC19814" s="1"/>
      <c r="AJ19814" s="1"/>
      <c r="AK19814" s="1"/>
      <c r="AL19814" s="1"/>
    </row>
    <row r="19815">
      <c r="I19815" s="1"/>
      <c r="J19815" s="1"/>
      <c r="K19815" s="1"/>
      <c r="AA19815" s="1"/>
      <c r="AB19815" s="1"/>
      <c r="AC19815" s="1"/>
      <c r="AJ19815" s="1"/>
      <c r="AK19815" s="1"/>
      <c r="AL19815" s="1"/>
    </row>
    <row r="19816">
      <c r="I19816" s="1"/>
      <c r="J19816" s="1"/>
      <c r="K19816" s="1"/>
      <c r="AA19816" s="1"/>
      <c r="AB19816" s="1"/>
      <c r="AC19816" s="1"/>
      <c r="AJ19816" s="1"/>
      <c r="AK19816" s="1"/>
      <c r="AL19816" s="1"/>
    </row>
    <row r="19817">
      <c r="I19817" s="1"/>
      <c r="J19817" s="1"/>
      <c r="K19817" s="1"/>
      <c r="AA19817" s="1"/>
      <c r="AB19817" s="1"/>
      <c r="AC19817" s="1"/>
      <c r="AJ19817" s="1"/>
      <c r="AK19817" s="1"/>
      <c r="AL19817" s="1"/>
    </row>
    <row r="19818">
      <c r="I19818" s="1"/>
      <c r="J19818" s="1"/>
      <c r="K19818" s="1"/>
      <c r="AA19818" s="1"/>
      <c r="AB19818" s="1"/>
      <c r="AC19818" s="1"/>
      <c r="AJ19818" s="1"/>
      <c r="AK19818" s="1"/>
      <c r="AL19818" s="1"/>
    </row>
    <row r="19819">
      <c r="I19819" s="1"/>
      <c r="J19819" s="1"/>
      <c r="K19819" s="1"/>
      <c r="AA19819" s="1"/>
      <c r="AB19819" s="1"/>
      <c r="AC19819" s="1"/>
      <c r="AJ19819" s="1"/>
      <c r="AK19819" s="1"/>
      <c r="AL19819" s="1"/>
    </row>
    <row r="19820">
      <c r="I19820" s="1"/>
      <c r="J19820" s="1"/>
      <c r="K19820" s="1"/>
      <c r="AA19820" s="1"/>
      <c r="AB19820" s="1"/>
      <c r="AC19820" s="1"/>
      <c r="AJ19820" s="1"/>
      <c r="AK19820" s="1"/>
      <c r="AL19820" s="1"/>
    </row>
    <row r="19821">
      <c r="I19821" s="1"/>
      <c r="J19821" s="1"/>
      <c r="K19821" s="1"/>
      <c r="AA19821" s="1"/>
      <c r="AB19821" s="1"/>
      <c r="AC19821" s="1"/>
      <c r="AJ19821" s="1"/>
      <c r="AK19821" s="1"/>
      <c r="AL19821" s="1"/>
    </row>
    <row r="19822">
      <c r="I19822" s="1"/>
      <c r="J19822" s="1"/>
      <c r="K19822" s="1"/>
      <c r="AA19822" s="1"/>
      <c r="AB19822" s="1"/>
      <c r="AC19822" s="1"/>
      <c r="AJ19822" s="1"/>
      <c r="AK19822" s="1"/>
      <c r="AL19822" s="1"/>
    </row>
    <row r="19823">
      <c r="I19823" s="1"/>
      <c r="J19823" s="1"/>
      <c r="K19823" s="1"/>
      <c r="AA19823" s="1"/>
      <c r="AB19823" s="1"/>
      <c r="AC19823" s="1"/>
      <c r="AJ19823" s="1"/>
      <c r="AK19823" s="1"/>
      <c r="AL19823" s="1"/>
    </row>
    <row r="19824">
      <c r="I19824" s="1"/>
      <c r="J19824" s="1"/>
      <c r="K19824" s="1"/>
      <c r="AA19824" s="1"/>
      <c r="AB19824" s="1"/>
      <c r="AC19824" s="1"/>
      <c r="AJ19824" s="1"/>
      <c r="AK19824" s="1"/>
      <c r="AL19824" s="1"/>
    </row>
    <row r="19825">
      <c r="I19825" s="1"/>
      <c r="J19825" s="1"/>
      <c r="K19825" s="1"/>
      <c r="AA19825" s="1"/>
      <c r="AB19825" s="1"/>
      <c r="AC19825" s="1"/>
      <c r="AJ19825" s="1"/>
      <c r="AK19825" s="1"/>
      <c r="AL19825" s="1"/>
    </row>
    <row r="19826">
      <c r="I19826" s="1"/>
      <c r="J19826" s="1"/>
      <c r="K19826" s="1"/>
      <c r="AA19826" s="1"/>
      <c r="AB19826" s="1"/>
      <c r="AC19826" s="1"/>
      <c r="AJ19826" s="1"/>
      <c r="AK19826" s="1"/>
      <c r="AL19826" s="1"/>
    </row>
    <row r="19827">
      <c r="I19827" s="1"/>
      <c r="J19827" s="1"/>
      <c r="K19827" s="1"/>
      <c r="AA19827" s="1"/>
      <c r="AB19827" s="1"/>
      <c r="AC19827" s="1"/>
      <c r="AJ19827" s="1"/>
      <c r="AK19827" s="1"/>
      <c r="AL19827" s="1"/>
    </row>
    <row r="19828">
      <c r="I19828" s="1"/>
      <c r="J19828" s="1"/>
      <c r="K19828" s="1"/>
      <c r="AA19828" s="1"/>
      <c r="AB19828" s="1"/>
      <c r="AC19828" s="1"/>
      <c r="AJ19828" s="1"/>
      <c r="AK19828" s="1"/>
      <c r="AL19828" s="1"/>
    </row>
    <row r="19829">
      <c r="I19829" s="1"/>
      <c r="J19829" s="1"/>
      <c r="K19829" s="1"/>
      <c r="AA19829" s="1"/>
      <c r="AB19829" s="1"/>
      <c r="AC19829" s="1"/>
      <c r="AJ19829" s="1"/>
      <c r="AK19829" s="1"/>
      <c r="AL19829" s="1"/>
    </row>
    <row r="19830">
      <c r="I19830" s="1"/>
      <c r="J19830" s="1"/>
      <c r="K19830" s="1"/>
      <c r="AA19830" s="1"/>
      <c r="AB19830" s="1"/>
      <c r="AC19830" s="1"/>
      <c r="AJ19830" s="1"/>
      <c r="AK19830" s="1"/>
      <c r="AL19830" s="1"/>
    </row>
    <row r="19831">
      <c r="I19831" s="1"/>
      <c r="J19831" s="1"/>
      <c r="K19831" s="1"/>
      <c r="AA19831" s="1"/>
      <c r="AB19831" s="1"/>
      <c r="AC19831" s="1"/>
      <c r="AJ19831" s="1"/>
      <c r="AK19831" s="1"/>
      <c r="AL19831" s="1"/>
    </row>
    <row r="19832">
      <c r="I19832" s="1"/>
      <c r="J19832" s="1"/>
      <c r="K19832" s="1"/>
      <c r="AA19832" s="1"/>
      <c r="AB19832" s="1"/>
      <c r="AC19832" s="1"/>
      <c r="AJ19832" s="1"/>
      <c r="AK19832" s="1"/>
      <c r="AL19832" s="1"/>
    </row>
    <row r="19833">
      <c r="I19833" s="1"/>
      <c r="J19833" s="1"/>
      <c r="K19833" s="1"/>
      <c r="AA19833" s="1"/>
      <c r="AB19833" s="1"/>
      <c r="AC19833" s="1"/>
      <c r="AJ19833" s="1"/>
      <c r="AK19833" s="1"/>
      <c r="AL19833" s="1"/>
    </row>
    <row r="19834">
      <c r="I19834" s="1"/>
      <c r="J19834" s="1"/>
      <c r="K19834" s="1"/>
      <c r="AA19834" s="1"/>
      <c r="AB19834" s="1"/>
      <c r="AC19834" s="1"/>
      <c r="AJ19834" s="1"/>
      <c r="AK19834" s="1"/>
      <c r="AL19834" s="1"/>
    </row>
    <row r="19835">
      <c r="I19835" s="1"/>
      <c r="J19835" s="1"/>
      <c r="K19835" s="1"/>
      <c r="AA19835" s="1"/>
      <c r="AB19835" s="1"/>
      <c r="AC19835" s="1"/>
      <c r="AJ19835" s="1"/>
      <c r="AK19835" s="1"/>
      <c r="AL19835" s="1"/>
    </row>
    <row r="19836">
      <c r="I19836" s="1"/>
      <c r="J19836" s="1"/>
      <c r="K19836" s="1"/>
      <c r="AA19836" s="1"/>
      <c r="AB19836" s="1"/>
      <c r="AC19836" s="1"/>
      <c r="AJ19836" s="1"/>
      <c r="AK19836" s="1"/>
      <c r="AL19836" s="1"/>
    </row>
    <row r="19837">
      <c r="I19837" s="1"/>
      <c r="J19837" s="1"/>
      <c r="K19837" s="1"/>
      <c r="AA19837" s="1"/>
      <c r="AB19837" s="1"/>
      <c r="AC19837" s="1"/>
      <c r="AJ19837" s="1"/>
      <c r="AK19837" s="1"/>
      <c r="AL19837" s="1"/>
    </row>
    <row r="19838">
      <c r="I19838" s="1"/>
      <c r="J19838" s="1"/>
      <c r="K19838" s="1"/>
      <c r="AA19838" s="1"/>
      <c r="AB19838" s="1"/>
      <c r="AC19838" s="1"/>
      <c r="AJ19838" s="1"/>
      <c r="AK19838" s="1"/>
      <c r="AL19838" s="1"/>
    </row>
    <row r="19839">
      <c r="I19839" s="1"/>
      <c r="J19839" s="1"/>
      <c r="K19839" s="1"/>
      <c r="AA19839" s="1"/>
      <c r="AB19839" s="1"/>
      <c r="AC19839" s="1"/>
      <c r="AJ19839" s="1"/>
      <c r="AK19839" s="1"/>
      <c r="AL19839" s="1"/>
    </row>
    <row r="19840">
      <c r="I19840" s="1"/>
      <c r="J19840" s="1"/>
      <c r="K19840" s="1"/>
      <c r="AA19840" s="1"/>
      <c r="AB19840" s="1"/>
      <c r="AC19840" s="1"/>
      <c r="AJ19840" s="1"/>
      <c r="AK19840" s="1"/>
      <c r="AL19840" s="1"/>
    </row>
    <row r="19841">
      <c r="I19841" s="1"/>
      <c r="J19841" s="1"/>
      <c r="K19841" s="1"/>
      <c r="AA19841" s="1"/>
      <c r="AB19841" s="1"/>
      <c r="AC19841" s="1"/>
      <c r="AJ19841" s="1"/>
      <c r="AK19841" s="1"/>
      <c r="AL19841" s="1"/>
    </row>
    <row r="19842">
      <c r="I19842" s="1"/>
      <c r="J19842" s="1"/>
      <c r="K19842" s="1"/>
      <c r="AA19842" s="1"/>
      <c r="AB19842" s="1"/>
      <c r="AC19842" s="1"/>
      <c r="AJ19842" s="1"/>
      <c r="AK19842" s="1"/>
      <c r="AL19842" s="1"/>
    </row>
    <row r="19843">
      <c r="I19843" s="1"/>
      <c r="J19843" s="1"/>
      <c r="K19843" s="1"/>
      <c r="AA19843" s="1"/>
      <c r="AB19843" s="1"/>
      <c r="AC19843" s="1"/>
      <c r="AJ19843" s="1"/>
      <c r="AK19843" s="1"/>
      <c r="AL19843" s="1"/>
    </row>
    <row r="19844">
      <c r="I19844" s="1"/>
      <c r="J19844" s="1"/>
      <c r="K19844" s="1"/>
      <c r="AA19844" s="1"/>
      <c r="AB19844" s="1"/>
      <c r="AC19844" s="1"/>
      <c r="AJ19844" s="1"/>
      <c r="AK19844" s="1"/>
      <c r="AL19844" s="1"/>
    </row>
    <row r="19845">
      <c r="I19845" s="1"/>
      <c r="J19845" s="1"/>
      <c r="K19845" s="1"/>
      <c r="AA19845" s="1"/>
      <c r="AB19845" s="1"/>
      <c r="AC19845" s="1"/>
      <c r="AJ19845" s="1"/>
      <c r="AK19845" s="1"/>
      <c r="AL19845" s="1"/>
    </row>
    <row r="19846">
      <c r="I19846" s="1"/>
      <c r="J19846" s="1"/>
      <c r="K19846" s="1"/>
      <c r="AA19846" s="1"/>
      <c r="AB19846" s="1"/>
      <c r="AC19846" s="1"/>
      <c r="AJ19846" s="1"/>
      <c r="AK19846" s="1"/>
      <c r="AL19846" s="1"/>
    </row>
    <row r="19847">
      <c r="I19847" s="1"/>
      <c r="J19847" s="1"/>
      <c r="K19847" s="1"/>
      <c r="AA19847" s="1"/>
      <c r="AB19847" s="1"/>
      <c r="AC19847" s="1"/>
      <c r="AJ19847" s="1"/>
      <c r="AK19847" s="1"/>
      <c r="AL19847" s="1"/>
    </row>
    <row r="19848">
      <c r="I19848" s="1"/>
      <c r="J19848" s="1"/>
      <c r="K19848" s="1"/>
      <c r="AA19848" s="1"/>
      <c r="AB19848" s="1"/>
      <c r="AC19848" s="1"/>
      <c r="AJ19848" s="1"/>
      <c r="AK19848" s="1"/>
      <c r="AL19848" s="1"/>
    </row>
    <row r="19849">
      <c r="I19849" s="1"/>
      <c r="J19849" s="1"/>
      <c r="K19849" s="1"/>
      <c r="AA19849" s="1"/>
      <c r="AB19849" s="1"/>
      <c r="AC19849" s="1"/>
      <c r="AJ19849" s="1"/>
      <c r="AK19849" s="1"/>
      <c r="AL19849" s="1"/>
    </row>
    <row r="19850">
      <c r="I19850" s="1"/>
      <c r="J19850" s="1"/>
      <c r="K19850" s="1"/>
      <c r="AA19850" s="1"/>
      <c r="AB19850" s="1"/>
      <c r="AC19850" s="1"/>
      <c r="AJ19850" s="1"/>
      <c r="AK19850" s="1"/>
      <c r="AL19850" s="1"/>
    </row>
    <row r="19851">
      <c r="I19851" s="1"/>
      <c r="J19851" s="1"/>
      <c r="K19851" s="1"/>
      <c r="AA19851" s="1"/>
      <c r="AB19851" s="1"/>
      <c r="AC19851" s="1"/>
      <c r="AJ19851" s="1"/>
      <c r="AK19851" s="1"/>
      <c r="AL19851" s="1"/>
    </row>
    <row r="19852">
      <c r="I19852" s="1"/>
      <c r="J19852" s="1"/>
      <c r="K19852" s="1"/>
      <c r="AA19852" s="1"/>
      <c r="AB19852" s="1"/>
      <c r="AC19852" s="1"/>
      <c r="AJ19852" s="1"/>
      <c r="AK19852" s="1"/>
      <c r="AL19852" s="1"/>
    </row>
    <row r="19853">
      <c r="I19853" s="1"/>
      <c r="J19853" s="1"/>
      <c r="K19853" s="1"/>
      <c r="AA19853" s="1"/>
      <c r="AB19853" s="1"/>
      <c r="AC19853" s="1"/>
      <c r="AJ19853" s="1"/>
      <c r="AK19853" s="1"/>
      <c r="AL19853" s="1"/>
    </row>
    <row r="19854">
      <c r="I19854" s="1"/>
      <c r="J19854" s="1"/>
      <c r="K19854" s="1"/>
      <c r="AA19854" s="1"/>
      <c r="AB19854" s="1"/>
      <c r="AC19854" s="1"/>
      <c r="AJ19854" s="1"/>
      <c r="AK19854" s="1"/>
      <c r="AL19854" s="1"/>
    </row>
    <row r="19855">
      <c r="I19855" s="1"/>
      <c r="J19855" s="1"/>
      <c r="K19855" s="1"/>
      <c r="AA19855" s="1"/>
      <c r="AB19855" s="1"/>
      <c r="AC19855" s="1"/>
      <c r="AJ19855" s="1"/>
      <c r="AK19855" s="1"/>
      <c r="AL19855" s="1"/>
    </row>
    <row r="19856">
      <c r="I19856" s="1"/>
      <c r="J19856" s="1"/>
      <c r="K19856" s="1"/>
      <c r="AA19856" s="1"/>
      <c r="AB19856" s="1"/>
      <c r="AC19856" s="1"/>
      <c r="AJ19856" s="1"/>
      <c r="AK19856" s="1"/>
      <c r="AL19856" s="1"/>
    </row>
    <row r="19857">
      <c r="I19857" s="1"/>
      <c r="J19857" s="1"/>
      <c r="K19857" s="1"/>
      <c r="AA19857" s="1"/>
      <c r="AB19857" s="1"/>
      <c r="AC19857" s="1"/>
      <c r="AJ19857" s="1"/>
      <c r="AK19857" s="1"/>
      <c r="AL19857" s="1"/>
    </row>
    <row r="19858">
      <c r="I19858" s="1"/>
      <c r="J19858" s="1"/>
      <c r="K19858" s="1"/>
      <c r="AA19858" s="1"/>
      <c r="AB19858" s="1"/>
      <c r="AC19858" s="1"/>
      <c r="AJ19858" s="1"/>
      <c r="AK19858" s="1"/>
      <c r="AL19858" s="1"/>
    </row>
    <row r="19859">
      <c r="I19859" s="1"/>
      <c r="J19859" s="1"/>
      <c r="K19859" s="1"/>
      <c r="AA19859" s="1"/>
      <c r="AB19859" s="1"/>
      <c r="AC19859" s="1"/>
      <c r="AJ19859" s="1"/>
      <c r="AK19859" s="1"/>
      <c r="AL19859" s="1"/>
    </row>
    <row r="19860">
      <c r="I19860" s="1"/>
      <c r="J19860" s="1"/>
      <c r="K19860" s="1"/>
      <c r="AA19860" s="1"/>
      <c r="AB19860" s="1"/>
      <c r="AC19860" s="1"/>
      <c r="AJ19860" s="1"/>
      <c r="AK19860" s="1"/>
      <c r="AL19860" s="1"/>
    </row>
    <row r="19861">
      <c r="I19861" s="1"/>
      <c r="J19861" s="1"/>
      <c r="K19861" s="1"/>
      <c r="AA19861" s="1"/>
      <c r="AB19861" s="1"/>
      <c r="AC19861" s="1"/>
      <c r="AJ19861" s="1"/>
      <c r="AK19861" s="1"/>
      <c r="AL19861" s="1"/>
    </row>
    <row r="19862">
      <c r="I19862" s="1"/>
      <c r="J19862" s="1"/>
      <c r="K19862" s="1"/>
      <c r="AA19862" s="1"/>
      <c r="AB19862" s="1"/>
      <c r="AC19862" s="1"/>
      <c r="AJ19862" s="1"/>
      <c r="AK19862" s="1"/>
      <c r="AL19862" s="1"/>
    </row>
    <row r="19863">
      <c r="I19863" s="1"/>
      <c r="J19863" s="1"/>
      <c r="K19863" s="1"/>
      <c r="AA19863" s="1"/>
      <c r="AB19863" s="1"/>
      <c r="AC19863" s="1"/>
      <c r="AJ19863" s="1"/>
      <c r="AK19863" s="1"/>
      <c r="AL19863" s="1"/>
    </row>
    <row r="19864">
      <c r="I19864" s="1"/>
      <c r="J19864" s="1"/>
      <c r="K19864" s="1"/>
      <c r="AA19864" s="1"/>
      <c r="AB19864" s="1"/>
      <c r="AC19864" s="1"/>
      <c r="AJ19864" s="1"/>
      <c r="AK19864" s="1"/>
      <c r="AL19864" s="1"/>
    </row>
    <row r="19865">
      <c r="I19865" s="1"/>
      <c r="J19865" s="1"/>
      <c r="K19865" s="1"/>
      <c r="AA19865" s="1"/>
      <c r="AB19865" s="1"/>
      <c r="AC19865" s="1"/>
      <c r="AJ19865" s="1"/>
      <c r="AK19865" s="1"/>
      <c r="AL19865" s="1"/>
    </row>
    <row r="19866">
      <c r="I19866" s="1"/>
      <c r="J19866" s="1"/>
      <c r="K19866" s="1"/>
      <c r="AA19866" s="1"/>
      <c r="AB19866" s="1"/>
      <c r="AC19866" s="1"/>
      <c r="AJ19866" s="1"/>
      <c r="AK19866" s="1"/>
      <c r="AL19866" s="1"/>
    </row>
    <row r="19867">
      <c r="I19867" s="1"/>
      <c r="J19867" s="1"/>
      <c r="K19867" s="1"/>
      <c r="AA19867" s="1"/>
      <c r="AB19867" s="1"/>
      <c r="AC19867" s="1"/>
      <c r="AJ19867" s="1"/>
      <c r="AK19867" s="1"/>
      <c r="AL19867" s="1"/>
    </row>
    <row r="19868">
      <c r="I19868" s="1"/>
      <c r="J19868" s="1"/>
      <c r="K19868" s="1"/>
      <c r="AA19868" s="1"/>
      <c r="AB19868" s="1"/>
      <c r="AC19868" s="1"/>
      <c r="AJ19868" s="1"/>
      <c r="AK19868" s="1"/>
      <c r="AL19868" s="1"/>
    </row>
    <row r="19869">
      <c r="I19869" s="1"/>
      <c r="J19869" s="1"/>
      <c r="K19869" s="1"/>
      <c r="AA19869" s="1"/>
      <c r="AB19869" s="1"/>
      <c r="AC19869" s="1"/>
      <c r="AJ19869" s="1"/>
      <c r="AK19869" s="1"/>
      <c r="AL19869" s="1"/>
    </row>
    <row r="19870">
      <c r="I19870" s="1"/>
      <c r="J19870" s="1"/>
      <c r="K19870" s="1"/>
      <c r="AA19870" s="1"/>
      <c r="AB19870" s="1"/>
      <c r="AC19870" s="1"/>
      <c r="AJ19870" s="1"/>
      <c r="AK19870" s="1"/>
      <c r="AL19870" s="1"/>
    </row>
    <row r="19871">
      <c r="I19871" s="1"/>
      <c r="J19871" s="1"/>
      <c r="K19871" s="1"/>
      <c r="AA19871" s="1"/>
      <c r="AB19871" s="1"/>
      <c r="AC19871" s="1"/>
      <c r="AJ19871" s="1"/>
      <c r="AK19871" s="1"/>
      <c r="AL19871" s="1"/>
    </row>
    <row r="19872">
      <c r="I19872" s="1"/>
      <c r="J19872" s="1"/>
      <c r="K19872" s="1"/>
      <c r="AA19872" s="1"/>
      <c r="AB19872" s="1"/>
      <c r="AC19872" s="1"/>
      <c r="AJ19872" s="1"/>
      <c r="AK19872" s="1"/>
      <c r="AL19872" s="1"/>
    </row>
    <row r="19873">
      <c r="I19873" s="1"/>
      <c r="J19873" s="1"/>
      <c r="K19873" s="1"/>
      <c r="AA19873" s="1"/>
      <c r="AB19873" s="1"/>
      <c r="AC19873" s="1"/>
      <c r="AJ19873" s="1"/>
      <c r="AK19873" s="1"/>
      <c r="AL19873" s="1"/>
    </row>
    <row r="19874">
      <c r="I19874" s="1"/>
      <c r="J19874" s="1"/>
      <c r="K19874" s="1"/>
      <c r="AA19874" s="1"/>
      <c r="AB19874" s="1"/>
      <c r="AC19874" s="1"/>
      <c r="AJ19874" s="1"/>
      <c r="AK19874" s="1"/>
      <c r="AL19874" s="1"/>
    </row>
    <row r="19875">
      <c r="I19875" s="1"/>
      <c r="J19875" s="1"/>
      <c r="K19875" s="1"/>
      <c r="AA19875" s="1"/>
      <c r="AB19875" s="1"/>
      <c r="AC19875" s="1"/>
      <c r="AJ19875" s="1"/>
      <c r="AK19875" s="1"/>
      <c r="AL19875" s="1"/>
    </row>
    <row r="19876">
      <c r="I19876" s="1"/>
      <c r="J19876" s="1"/>
      <c r="K19876" s="1"/>
      <c r="AA19876" s="1"/>
      <c r="AB19876" s="1"/>
      <c r="AC19876" s="1"/>
      <c r="AJ19876" s="1"/>
      <c r="AK19876" s="1"/>
      <c r="AL19876" s="1"/>
    </row>
    <row r="19877">
      <c r="I19877" s="1"/>
      <c r="J19877" s="1"/>
      <c r="K19877" s="1"/>
      <c r="AA19877" s="1"/>
      <c r="AB19877" s="1"/>
      <c r="AC19877" s="1"/>
      <c r="AJ19877" s="1"/>
      <c r="AK19877" s="1"/>
      <c r="AL19877" s="1"/>
    </row>
    <row r="19878">
      <c r="I19878" s="1"/>
      <c r="J19878" s="1"/>
      <c r="K19878" s="1"/>
      <c r="AA19878" s="1"/>
      <c r="AB19878" s="1"/>
      <c r="AC19878" s="1"/>
      <c r="AJ19878" s="1"/>
      <c r="AK19878" s="1"/>
      <c r="AL19878" s="1"/>
    </row>
    <row r="19879">
      <c r="I19879" s="1"/>
      <c r="J19879" s="1"/>
      <c r="K19879" s="1"/>
      <c r="AA19879" s="1"/>
      <c r="AB19879" s="1"/>
      <c r="AC19879" s="1"/>
      <c r="AJ19879" s="1"/>
      <c r="AK19879" s="1"/>
      <c r="AL19879" s="1"/>
    </row>
    <row r="19880">
      <c r="I19880" s="1"/>
      <c r="J19880" s="1"/>
      <c r="K19880" s="1"/>
      <c r="AA19880" s="1"/>
      <c r="AB19880" s="1"/>
      <c r="AC19880" s="1"/>
      <c r="AJ19880" s="1"/>
      <c r="AK19880" s="1"/>
      <c r="AL19880" s="1"/>
    </row>
    <row r="19881">
      <c r="I19881" s="1"/>
      <c r="J19881" s="1"/>
      <c r="K19881" s="1"/>
      <c r="AA19881" s="1"/>
      <c r="AB19881" s="1"/>
      <c r="AC19881" s="1"/>
      <c r="AJ19881" s="1"/>
      <c r="AK19881" s="1"/>
      <c r="AL19881" s="1"/>
    </row>
    <row r="19882">
      <c r="I19882" s="1"/>
      <c r="J19882" s="1"/>
      <c r="K19882" s="1"/>
      <c r="AA19882" s="1"/>
      <c r="AB19882" s="1"/>
      <c r="AC19882" s="1"/>
      <c r="AJ19882" s="1"/>
      <c r="AK19882" s="1"/>
      <c r="AL19882" s="1"/>
    </row>
    <row r="19883">
      <c r="I19883" s="1"/>
      <c r="J19883" s="1"/>
      <c r="K19883" s="1"/>
      <c r="AA19883" s="1"/>
      <c r="AB19883" s="1"/>
      <c r="AC19883" s="1"/>
      <c r="AJ19883" s="1"/>
      <c r="AK19883" s="1"/>
      <c r="AL19883" s="1"/>
    </row>
    <row r="19884">
      <c r="I19884" s="1"/>
      <c r="J19884" s="1"/>
      <c r="K19884" s="1"/>
      <c r="AA19884" s="1"/>
      <c r="AB19884" s="1"/>
      <c r="AC19884" s="1"/>
      <c r="AJ19884" s="1"/>
      <c r="AK19884" s="1"/>
      <c r="AL19884" s="1"/>
    </row>
    <row r="19885">
      <c r="I19885" s="1"/>
      <c r="J19885" s="1"/>
      <c r="K19885" s="1"/>
      <c r="AA19885" s="1"/>
      <c r="AB19885" s="1"/>
      <c r="AC19885" s="1"/>
      <c r="AJ19885" s="1"/>
      <c r="AK19885" s="1"/>
      <c r="AL19885" s="1"/>
    </row>
    <row r="19886">
      <c r="I19886" s="1"/>
      <c r="J19886" s="1"/>
      <c r="K19886" s="1"/>
      <c r="AA19886" s="1"/>
      <c r="AB19886" s="1"/>
      <c r="AC19886" s="1"/>
      <c r="AJ19886" s="1"/>
      <c r="AK19886" s="1"/>
      <c r="AL19886" s="1"/>
    </row>
    <row r="19887">
      <c r="I19887" s="1"/>
      <c r="J19887" s="1"/>
      <c r="K19887" s="1"/>
      <c r="AA19887" s="1"/>
      <c r="AB19887" s="1"/>
      <c r="AC19887" s="1"/>
      <c r="AJ19887" s="1"/>
      <c r="AK19887" s="1"/>
      <c r="AL19887" s="1"/>
    </row>
    <row r="19888">
      <c r="I19888" s="1"/>
      <c r="J19888" s="1"/>
      <c r="K19888" s="1"/>
      <c r="AA19888" s="1"/>
      <c r="AB19888" s="1"/>
      <c r="AC19888" s="1"/>
      <c r="AJ19888" s="1"/>
      <c r="AK19888" s="1"/>
      <c r="AL19888" s="1"/>
    </row>
    <row r="19889">
      <c r="I19889" s="1"/>
      <c r="J19889" s="1"/>
      <c r="K19889" s="1"/>
      <c r="AA19889" s="1"/>
      <c r="AB19889" s="1"/>
      <c r="AC19889" s="1"/>
      <c r="AJ19889" s="1"/>
      <c r="AK19889" s="1"/>
      <c r="AL19889" s="1"/>
    </row>
    <row r="19890">
      <c r="I19890" s="1"/>
      <c r="J19890" s="1"/>
      <c r="K19890" s="1"/>
      <c r="AA19890" s="1"/>
      <c r="AB19890" s="1"/>
      <c r="AC19890" s="1"/>
      <c r="AJ19890" s="1"/>
      <c r="AK19890" s="1"/>
      <c r="AL19890" s="1"/>
    </row>
    <row r="19891">
      <c r="I19891" s="1"/>
      <c r="J19891" s="1"/>
      <c r="K19891" s="1"/>
      <c r="AA19891" s="1"/>
      <c r="AB19891" s="1"/>
      <c r="AC19891" s="1"/>
      <c r="AJ19891" s="1"/>
      <c r="AK19891" s="1"/>
      <c r="AL19891" s="1"/>
    </row>
    <row r="19892">
      <c r="I19892" s="1"/>
      <c r="J19892" s="1"/>
      <c r="K19892" s="1"/>
      <c r="AA19892" s="1"/>
      <c r="AB19892" s="1"/>
      <c r="AC19892" s="1"/>
      <c r="AJ19892" s="1"/>
      <c r="AK19892" s="1"/>
      <c r="AL19892" s="1"/>
    </row>
    <row r="19893">
      <c r="I19893" s="1"/>
      <c r="J19893" s="1"/>
      <c r="K19893" s="1"/>
      <c r="AA19893" s="1"/>
      <c r="AB19893" s="1"/>
      <c r="AC19893" s="1"/>
      <c r="AJ19893" s="1"/>
      <c r="AK19893" s="1"/>
      <c r="AL19893" s="1"/>
    </row>
    <row r="19894">
      <c r="I19894" s="1"/>
      <c r="J19894" s="1"/>
      <c r="K19894" s="1"/>
      <c r="AA19894" s="1"/>
      <c r="AB19894" s="1"/>
      <c r="AC19894" s="1"/>
      <c r="AJ19894" s="1"/>
      <c r="AK19894" s="1"/>
      <c r="AL19894" s="1"/>
    </row>
    <row r="19895">
      <c r="I19895" s="1"/>
      <c r="J19895" s="1"/>
      <c r="K19895" s="1"/>
      <c r="AA19895" s="1"/>
      <c r="AB19895" s="1"/>
      <c r="AC19895" s="1"/>
      <c r="AJ19895" s="1"/>
      <c r="AK19895" s="1"/>
      <c r="AL19895" s="1"/>
    </row>
    <row r="19896">
      <c r="I19896" s="1"/>
      <c r="J19896" s="1"/>
      <c r="K19896" s="1"/>
      <c r="AA19896" s="1"/>
      <c r="AB19896" s="1"/>
      <c r="AC19896" s="1"/>
      <c r="AJ19896" s="1"/>
      <c r="AK19896" s="1"/>
      <c r="AL19896" s="1"/>
    </row>
    <row r="19897">
      <c r="I19897" s="1"/>
      <c r="J19897" s="1"/>
      <c r="K19897" s="1"/>
      <c r="AA19897" s="1"/>
      <c r="AB19897" s="1"/>
      <c r="AC19897" s="1"/>
      <c r="AJ19897" s="1"/>
      <c r="AK19897" s="1"/>
      <c r="AL19897" s="1"/>
    </row>
    <row r="19898">
      <c r="I19898" s="1"/>
      <c r="J19898" s="1"/>
      <c r="K19898" s="1"/>
      <c r="AA19898" s="1"/>
      <c r="AB19898" s="1"/>
      <c r="AC19898" s="1"/>
      <c r="AJ19898" s="1"/>
      <c r="AK19898" s="1"/>
      <c r="AL19898" s="1"/>
    </row>
    <row r="19899">
      <c r="I19899" s="1"/>
      <c r="J19899" s="1"/>
      <c r="K19899" s="1"/>
      <c r="AA19899" s="1"/>
      <c r="AB19899" s="1"/>
      <c r="AC19899" s="1"/>
      <c r="AJ19899" s="1"/>
      <c r="AK19899" s="1"/>
      <c r="AL19899" s="1"/>
    </row>
    <row r="19900">
      <c r="I19900" s="1"/>
      <c r="J19900" s="1"/>
      <c r="K19900" s="1"/>
      <c r="AA19900" s="1"/>
      <c r="AB19900" s="1"/>
      <c r="AC19900" s="1"/>
      <c r="AJ19900" s="1"/>
      <c r="AK19900" s="1"/>
      <c r="AL19900" s="1"/>
    </row>
    <row r="19901">
      <c r="I19901" s="1"/>
      <c r="J19901" s="1"/>
      <c r="K19901" s="1"/>
      <c r="AA19901" s="1"/>
      <c r="AB19901" s="1"/>
      <c r="AC19901" s="1"/>
      <c r="AJ19901" s="1"/>
      <c r="AK19901" s="1"/>
      <c r="AL19901" s="1"/>
    </row>
    <row r="19902">
      <c r="I19902" s="1"/>
      <c r="J19902" s="1"/>
      <c r="K19902" s="1"/>
      <c r="AA19902" s="1"/>
      <c r="AB19902" s="1"/>
      <c r="AC19902" s="1"/>
      <c r="AJ19902" s="1"/>
      <c r="AK19902" s="1"/>
      <c r="AL19902" s="1"/>
    </row>
    <row r="19903">
      <c r="I19903" s="1"/>
      <c r="J19903" s="1"/>
      <c r="K19903" s="1"/>
      <c r="AA19903" s="1"/>
      <c r="AB19903" s="1"/>
      <c r="AC19903" s="1"/>
      <c r="AJ19903" s="1"/>
      <c r="AK19903" s="1"/>
      <c r="AL19903" s="1"/>
    </row>
    <row r="19904">
      <c r="I19904" s="1"/>
      <c r="J19904" s="1"/>
      <c r="K19904" s="1"/>
      <c r="AA19904" s="1"/>
      <c r="AB19904" s="1"/>
      <c r="AC19904" s="1"/>
      <c r="AJ19904" s="1"/>
      <c r="AK19904" s="1"/>
      <c r="AL19904" s="1"/>
    </row>
    <row r="19905">
      <c r="I19905" s="1"/>
      <c r="J19905" s="1"/>
      <c r="K19905" s="1"/>
      <c r="AA19905" s="1"/>
      <c r="AB19905" s="1"/>
      <c r="AC19905" s="1"/>
      <c r="AJ19905" s="1"/>
      <c r="AK19905" s="1"/>
      <c r="AL19905" s="1"/>
    </row>
    <row r="19906">
      <c r="I19906" s="1"/>
      <c r="J19906" s="1"/>
      <c r="K19906" s="1"/>
      <c r="AA19906" s="1"/>
      <c r="AB19906" s="1"/>
      <c r="AC19906" s="1"/>
      <c r="AJ19906" s="1"/>
      <c r="AK19906" s="1"/>
      <c r="AL19906" s="1"/>
    </row>
    <row r="19907">
      <c r="I19907" s="1"/>
      <c r="J19907" s="1"/>
      <c r="K19907" s="1"/>
      <c r="AA19907" s="1"/>
      <c r="AB19907" s="1"/>
      <c r="AC19907" s="1"/>
      <c r="AJ19907" s="1"/>
      <c r="AK19907" s="1"/>
      <c r="AL19907" s="1"/>
    </row>
    <row r="19908">
      <c r="I19908" s="1"/>
      <c r="J19908" s="1"/>
      <c r="K19908" s="1"/>
      <c r="AA19908" s="1"/>
      <c r="AB19908" s="1"/>
      <c r="AC19908" s="1"/>
      <c r="AJ19908" s="1"/>
      <c r="AK19908" s="1"/>
      <c r="AL19908" s="1"/>
    </row>
    <row r="19909">
      <c r="I19909" s="1"/>
      <c r="J19909" s="1"/>
      <c r="K19909" s="1"/>
      <c r="AA19909" s="1"/>
      <c r="AB19909" s="1"/>
      <c r="AC19909" s="1"/>
      <c r="AJ19909" s="1"/>
      <c r="AK19909" s="1"/>
      <c r="AL19909" s="1"/>
    </row>
    <row r="19910">
      <c r="I19910" s="1"/>
      <c r="J19910" s="1"/>
      <c r="K19910" s="1"/>
      <c r="AA19910" s="1"/>
      <c r="AB19910" s="1"/>
      <c r="AC19910" s="1"/>
      <c r="AJ19910" s="1"/>
      <c r="AK19910" s="1"/>
      <c r="AL19910" s="1"/>
    </row>
    <row r="19911">
      <c r="I19911" s="1"/>
      <c r="J19911" s="1"/>
      <c r="K19911" s="1"/>
      <c r="AA19911" s="1"/>
      <c r="AB19911" s="1"/>
      <c r="AC19911" s="1"/>
      <c r="AJ19911" s="1"/>
      <c r="AK19911" s="1"/>
      <c r="AL19911" s="1"/>
    </row>
    <row r="19912">
      <c r="I19912" s="1"/>
      <c r="J19912" s="1"/>
      <c r="K19912" s="1"/>
      <c r="AA19912" s="1"/>
      <c r="AB19912" s="1"/>
      <c r="AC19912" s="1"/>
      <c r="AJ19912" s="1"/>
      <c r="AK19912" s="1"/>
      <c r="AL19912" s="1"/>
    </row>
    <row r="19913">
      <c r="I19913" s="1"/>
      <c r="J19913" s="1"/>
      <c r="K19913" s="1"/>
      <c r="AA19913" s="1"/>
      <c r="AB19913" s="1"/>
      <c r="AC19913" s="1"/>
      <c r="AJ19913" s="1"/>
      <c r="AK19913" s="1"/>
      <c r="AL19913" s="1"/>
    </row>
    <row r="19914">
      <c r="I19914" s="1"/>
      <c r="J19914" s="1"/>
      <c r="K19914" s="1"/>
      <c r="AA19914" s="1"/>
      <c r="AB19914" s="1"/>
      <c r="AC19914" s="1"/>
      <c r="AJ19914" s="1"/>
      <c r="AK19914" s="1"/>
      <c r="AL19914" s="1"/>
    </row>
    <row r="19915">
      <c r="I19915" s="1"/>
      <c r="J19915" s="1"/>
      <c r="K19915" s="1"/>
      <c r="AA19915" s="1"/>
      <c r="AB19915" s="1"/>
      <c r="AC19915" s="1"/>
      <c r="AJ19915" s="1"/>
      <c r="AK19915" s="1"/>
      <c r="AL19915" s="1"/>
    </row>
    <row r="19916">
      <c r="I19916" s="1"/>
      <c r="J19916" s="1"/>
      <c r="K19916" s="1"/>
      <c r="AA19916" s="1"/>
      <c r="AB19916" s="1"/>
      <c r="AC19916" s="1"/>
      <c r="AJ19916" s="1"/>
      <c r="AK19916" s="1"/>
      <c r="AL19916" s="1"/>
    </row>
    <row r="19917">
      <c r="I19917" s="1"/>
      <c r="J19917" s="1"/>
      <c r="K19917" s="1"/>
      <c r="AA19917" s="1"/>
      <c r="AB19917" s="1"/>
      <c r="AC19917" s="1"/>
      <c r="AJ19917" s="1"/>
      <c r="AK19917" s="1"/>
      <c r="AL19917" s="1"/>
    </row>
    <row r="19918">
      <c r="I19918" s="1"/>
      <c r="J19918" s="1"/>
      <c r="K19918" s="1"/>
      <c r="AA19918" s="1"/>
      <c r="AB19918" s="1"/>
      <c r="AC19918" s="1"/>
      <c r="AJ19918" s="1"/>
      <c r="AK19918" s="1"/>
      <c r="AL19918" s="1"/>
    </row>
    <row r="19919">
      <c r="I19919" s="1"/>
      <c r="J19919" s="1"/>
      <c r="K19919" s="1"/>
      <c r="AA19919" s="1"/>
      <c r="AB19919" s="1"/>
      <c r="AC19919" s="1"/>
      <c r="AJ19919" s="1"/>
      <c r="AK19919" s="1"/>
      <c r="AL19919" s="1"/>
    </row>
    <row r="19920">
      <c r="I19920" s="1"/>
      <c r="J19920" s="1"/>
      <c r="K19920" s="1"/>
      <c r="AA19920" s="1"/>
      <c r="AB19920" s="1"/>
      <c r="AC19920" s="1"/>
      <c r="AJ19920" s="1"/>
      <c r="AK19920" s="1"/>
      <c r="AL19920" s="1"/>
    </row>
    <row r="19921">
      <c r="I19921" s="1"/>
      <c r="J19921" s="1"/>
      <c r="K19921" s="1"/>
      <c r="AA19921" s="1"/>
      <c r="AB19921" s="1"/>
      <c r="AC19921" s="1"/>
      <c r="AJ19921" s="1"/>
      <c r="AK19921" s="1"/>
      <c r="AL19921" s="1"/>
    </row>
    <row r="19922">
      <c r="I19922" s="1"/>
      <c r="J19922" s="1"/>
      <c r="K19922" s="1"/>
      <c r="AA19922" s="1"/>
      <c r="AB19922" s="1"/>
      <c r="AC19922" s="1"/>
      <c r="AJ19922" s="1"/>
      <c r="AK19922" s="1"/>
      <c r="AL19922" s="1"/>
    </row>
    <row r="19923">
      <c r="I19923" s="1"/>
      <c r="J19923" s="1"/>
      <c r="K19923" s="1"/>
      <c r="AA19923" s="1"/>
      <c r="AB19923" s="1"/>
      <c r="AC19923" s="1"/>
      <c r="AJ19923" s="1"/>
      <c r="AK19923" s="1"/>
      <c r="AL19923" s="1"/>
    </row>
    <row r="19924">
      <c r="I19924" s="1"/>
      <c r="J19924" s="1"/>
      <c r="K19924" s="1"/>
      <c r="AA19924" s="1"/>
      <c r="AB19924" s="1"/>
      <c r="AC19924" s="1"/>
      <c r="AJ19924" s="1"/>
      <c r="AK19924" s="1"/>
      <c r="AL19924" s="1"/>
    </row>
    <row r="19925">
      <c r="I19925" s="1"/>
      <c r="J19925" s="1"/>
      <c r="K19925" s="1"/>
      <c r="AA19925" s="1"/>
      <c r="AB19925" s="1"/>
      <c r="AC19925" s="1"/>
      <c r="AJ19925" s="1"/>
      <c r="AK19925" s="1"/>
      <c r="AL19925" s="1"/>
    </row>
    <row r="19926">
      <c r="I19926" s="1"/>
      <c r="J19926" s="1"/>
      <c r="K19926" s="1"/>
      <c r="AA19926" s="1"/>
      <c r="AB19926" s="1"/>
      <c r="AC19926" s="1"/>
      <c r="AJ19926" s="1"/>
      <c r="AK19926" s="1"/>
      <c r="AL19926" s="1"/>
    </row>
    <row r="19927">
      <c r="I19927" s="1"/>
      <c r="J19927" s="1"/>
      <c r="K19927" s="1"/>
      <c r="AA19927" s="1"/>
      <c r="AB19927" s="1"/>
      <c r="AC19927" s="1"/>
      <c r="AJ19927" s="1"/>
      <c r="AK19927" s="1"/>
      <c r="AL19927" s="1"/>
    </row>
    <row r="19928">
      <c r="I19928" s="1"/>
      <c r="J19928" s="1"/>
      <c r="K19928" s="1"/>
      <c r="AA19928" s="1"/>
      <c r="AB19928" s="1"/>
      <c r="AC19928" s="1"/>
      <c r="AJ19928" s="1"/>
      <c r="AK19928" s="1"/>
      <c r="AL19928" s="1"/>
    </row>
    <row r="19929">
      <c r="I19929" s="1"/>
      <c r="J19929" s="1"/>
      <c r="K19929" s="1"/>
      <c r="AA19929" s="1"/>
      <c r="AB19929" s="1"/>
      <c r="AC19929" s="1"/>
      <c r="AJ19929" s="1"/>
      <c r="AK19929" s="1"/>
      <c r="AL19929" s="1"/>
    </row>
    <row r="19930">
      <c r="I19930" s="1"/>
      <c r="J19930" s="1"/>
      <c r="K19930" s="1"/>
      <c r="AA19930" s="1"/>
      <c r="AB19930" s="1"/>
      <c r="AC19930" s="1"/>
      <c r="AJ19930" s="1"/>
      <c r="AK19930" s="1"/>
      <c r="AL19930" s="1"/>
    </row>
    <row r="19931">
      <c r="I19931" s="1"/>
      <c r="J19931" s="1"/>
      <c r="K19931" s="1"/>
      <c r="AA19931" s="1"/>
      <c r="AB19931" s="1"/>
      <c r="AC19931" s="1"/>
      <c r="AJ19931" s="1"/>
      <c r="AK19931" s="1"/>
      <c r="AL19931" s="1"/>
    </row>
    <row r="19932">
      <c r="I19932" s="1"/>
      <c r="J19932" s="1"/>
      <c r="K19932" s="1"/>
      <c r="AA19932" s="1"/>
      <c r="AB19932" s="1"/>
      <c r="AC19932" s="1"/>
      <c r="AJ19932" s="1"/>
      <c r="AK19932" s="1"/>
      <c r="AL19932" s="1"/>
    </row>
    <row r="19933">
      <c r="I19933" s="1"/>
      <c r="J19933" s="1"/>
      <c r="K19933" s="1"/>
      <c r="AA19933" s="1"/>
      <c r="AB19933" s="1"/>
      <c r="AC19933" s="1"/>
      <c r="AJ19933" s="1"/>
      <c r="AK19933" s="1"/>
      <c r="AL19933" s="1"/>
    </row>
    <row r="19934">
      <c r="I19934" s="1"/>
      <c r="J19934" s="1"/>
      <c r="K19934" s="1"/>
      <c r="AA19934" s="1"/>
      <c r="AB19934" s="1"/>
      <c r="AC19934" s="1"/>
      <c r="AJ19934" s="1"/>
      <c r="AK19934" s="1"/>
      <c r="AL19934" s="1"/>
    </row>
    <row r="19935">
      <c r="I19935" s="1"/>
      <c r="J19935" s="1"/>
      <c r="K19935" s="1"/>
      <c r="AA19935" s="1"/>
      <c r="AB19935" s="1"/>
      <c r="AC19935" s="1"/>
      <c r="AJ19935" s="1"/>
      <c r="AK19935" s="1"/>
      <c r="AL19935" s="1"/>
    </row>
    <row r="19936">
      <c r="I19936" s="1"/>
      <c r="J19936" s="1"/>
      <c r="K19936" s="1"/>
      <c r="AA19936" s="1"/>
      <c r="AB19936" s="1"/>
      <c r="AC19936" s="1"/>
      <c r="AJ19936" s="1"/>
      <c r="AK19936" s="1"/>
      <c r="AL19936" s="1"/>
    </row>
    <row r="19937">
      <c r="I19937" s="1"/>
      <c r="J19937" s="1"/>
      <c r="K19937" s="1"/>
      <c r="AA19937" s="1"/>
      <c r="AB19937" s="1"/>
      <c r="AC19937" s="1"/>
      <c r="AJ19937" s="1"/>
      <c r="AK19937" s="1"/>
      <c r="AL19937" s="1"/>
    </row>
    <row r="19938">
      <c r="I19938" s="1"/>
      <c r="J19938" s="1"/>
      <c r="K19938" s="1"/>
      <c r="AA19938" s="1"/>
      <c r="AB19938" s="1"/>
      <c r="AC19938" s="1"/>
      <c r="AJ19938" s="1"/>
      <c r="AK19938" s="1"/>
      <c r="AL19938" s="1"/>
    </row>
    <row r="19939">
      <c r="I19939" s="1"/>
      <c r="J19939" s="1"/>
      <c r="K19939" s="1"/>
      <c r="AA19939" s="1"/>
      <c r="AB19939" s="1"/>
      <c r="AC19939" s="1"/>
      <c r="AJ19939" s="1"/>
      <c r="AK19939" s="1"/>
      <c r="AL19939" s="1"/>
    </row>
    <row r="19940">
      <c r="I19940" s="1"/>
      <c r="J19940" s="1"/>
      <c r="K19940" s="1"/>
      <c r="AA19940" s="1"/>
      <c r="AB19940" s="1"/>
      <c r="AC19940" s="1"/>
      <c r="AJ19940" s="1"/>
      <c r="AK19940" s="1"/>
      <c r="AL19940" s="1"/>
    </row>
    <row r="19941">
      <c r="I19941" s="1"/>
      <c r="J19941" s="1"/>
      <c r="K19941" s="1"/>
      <c r="AA19941" s="1"/>
      <c r="AB19941" s="1"/>
      <c r="AC19941" s="1"/>
      <c r="AJ19941" s="1"/>
      <c r="AK19941" s="1"/>
      <c r="AL19941" s="1"/>
    </row>
    <row r="19942">
      <c r="I19942" s="1"/>
      <c r="J19942" s="1"/>
      <c r="K19942" s="1"/>
      <c r="AA19942" s="1"/>
      <c r="AB19942" s="1"/>
      <c r="AC19942" s="1"/>
      <c r="AJ19942" s="1"/>
      <c r="AK19942" s="1"/>
      <c r="AL19942" s="1"/>
    </row>
    <row r="19943">
      <c r="I19943" s="1"/>
      <c r="J19943" s="1"/>
      <c r="K19943" s="1"/>
      <c r="AA19943" s="1"/>
      <c r="AB19943" s="1"/>
      <c r="AC19943" s="1"/>
      <c r="AJ19943" s="1"/>
      <c r="AK19943" s="1"/>
      <c r="AL19943" s="1"/>
    </row>
    <row r="19944">
      <c r="I19944" s="1"/>
      <c r="J19944" s="1"/>
      <c r="K19944" s="1"/>
      <c r="AA19944" s="1"/>
      <c r="AB19944" s="1"/>
      <c r="AC19944" s="1"/>
      <c r="AJ19944" s="1"/>
      <c r="AK19944" s="1"/>
      <c r="AL19944" s="1"/>
    </row>
    <row r="19945">
      <c r="I19945" s="1"/>
      <c r="J19945" s="1"/>
      <c r="K19945" s="1"/>
      <c r="AA19945" s="1"/>
      <c r="AB19945" s="1"/>
      <c r="AC19945" s="1"/>
      <c r="AJ19945" s="1"/>
      <c r="AK19945" s="1"/>
      <c r="AL19945" s="1"/>
    </row>
    <row r="19946">
      <c r="I19946" s="1"/>
      <c r="J19946" s="1"/>
      <c r="K19946" s="1"/>
      <c r="AA19946" s="1"/>
      <c r="AB19946" s="1"/>
      <c r="AC19946" s="1"/>
      <c r="AJ19946" s="1"/>
      <c r="AK19946" s="1"/>
      <c r="AL19946" s="1"/>
    </row>
    <row r="19947">
      <c r="I19947" s="1"/>
      <c r="J19947" s="1"/>
      <c r="K19947" s="1"/>
      <c r="AA19947" s="1"/>
      <c r="AB19947" s="1"/>
      <c r="AC19947" s="1"/>
      <c r="AJ19947" s="1"/>
      <c r="AK19947" s="1"/>
      <c r="AL19947" s="1"/>
    </row>
    <row r="19948">
      <c r="I19948" s="1"/>
      <c r="J19948" s="1"/>
      <c r="K19948" s="1"/>
      <c r="AA19948" s="1"/>
      <c r="AB19948" s="1"/>
      <c r="AC19948" s="1"/>
      <c r="AJ19948" s="1"/>
      <c r="AK19948" s="1"/>
      <c r="AL19948" s="1"/>
    </row>
    <row r="19949">
      <c r="I19949" s="1"/>
      <c r="J19949" s="1"/>
      <c r="K19949" s="1"/>
      <c r="AA19949" s="1"/>
      <c r="AB19949" s="1"/>
      <c r="AC19949" s="1"/>
      <c r="AJ19949" s="1"/>
      <c r="AK19949" s="1"/>
      <c r="AL19949" s="1"/>
    </row>
    <row r="19950">
      <c r="I19950" s="1"/>
      <c r="J19950" s="1"/>
      <c r="K19950" s="1"/>
      <c r="AA19950" s="1"/>
      <c r="AB19950" s="1"/>
      <c r="AC19950" s="1"/>
      <c r="AJ19950" s="1"/>
      <c r="AK19950" s="1"/>
      <c r="AL19950" s="1"/>
    </row>
    <row r="19951">
      <c r="I19951" s="1"/>
      <c r="J19951" s="1"/>
      <c r="K19951" s="1"/>
      <c r="AA19951" s="1"/>
      <c r="AB19951" s="1"/>
      <c r="AC19951" s="1"/>
      <c r="AJ19951" s="1"/>
      <c r="AK19951" s="1"/>
      <c r="AL19951" s="1"/>
    </row>
    <row r="19952">
      <c r="I19952" s="1"/>
      <c r="J19952" s="1"/>
      <c r="K19952" s="1"/>
      <c r="AA19952" s="1"/>
      <c r="AB19952" s="1"/>
      <c r="AC19952" s="1"/>
      <c r="AJ19952" s="1"/>
      <c r="AK19952" s="1"/>
      <c r="AL19952" s="1"/>
    </row>
    <row r="19953">
      <c r="I19953" s="1"/>
      <c r="J19953" s="1"/>
      <c r="K19953" s="1"/>
      <c r="AA19953" s="1"/>
      <c r="AB19953" s="1"/>
      <c r="AC19953" s="1"/>
      <c r="AJ19953" s="1"/>
      <c r="AK19953" s="1"/>
      <c r="AL19953" s="1"/>
    </row>
    <row r="19954">
      <c r="I19954" s="1"/>
      <c r="J19954" s="1"/>
      <c r="K19954" s="1"/>
      <c r="AA19954" s="1"/>
      <c r="AB19954" s="1"/>
      <c r="AC19954" s="1"/>
      <c r="AJ19954" s="1"/>
      <c r="AK19954" s="1"/>
      <c r="AL19954" s="1"/>
    </row>
    <row r="19955">
      <c r="I19955" s="1"/>
      <c r="J19955" s="1"/>
      <c r="K19955" s="1"/>
      <c r="AA19955" s="1"/>
      <c r="AB19955" s="1"/>
      <c r="AC19955" s="1"/>
      <c r="AJ19955" s="1"/>
      <c r="AK19955" s="1"/>
      <c r="AL19955" s="1"/>
    </row>
    <row r="19956">
      <c r="I19956" s="1"/>
      <c r="J19956" s="1"/>
      <c r="K19956" s="1"/>
      <c r="AA19956" s="1"/>
      <c r="AB19956" s="1"/>
      <c r="AC19956" s="1"/>
      <c r="AJ19956" s="1"/>
      <c r="AK19956" s="1"/>
      <c r="AL19956" s="1"/>
    </row>
    <row r="19957">
      <c r="I19957" s="1"/>
      <c r="J19957" s="1"/>
      <c r="K19957" s="1"/>
      <c r="AA19957" s="1"/>
      <c r="AB19957" s="1"/>
      <c r="AC19957" s="1"/>
      <c r="AJ19957" s="1"/>
      <c r="AK19957" s="1"/>
      <c r="AL19957" s="1"/>
    </row>
    <row r="19958">
      <c r="I19958" s="1"/>
      <c r="J19958" s="1"/>
      <c r="K19958" s="1"/>
      <c r="AA19958" s="1"/>
      <c r="AB19958" s="1"/>
      <c r="AC19958" s="1"/>
      <c r="AJ19958" s="1"/>
      <c r="AK19958" s="1"/>
      <c r="AL19958" s="1"/>
    </row>
    <row r="19959">
      <c r="I19959" s="1"/>
      <c r="J19959" s="1"/>
      <c r="K19959" s="1"/>
      <c r="AA19959" s="1"/>
      <c r="AB19959" s="1"/>
      <c r="AC19959" s="1"/>
      <c r="AJ19959" s="1"/>
      <c r="AK19959" s="1"/>
      <c r="AL19959" s="1"/>
    </row>
    <row r="19960">
      <c r="I19960" s="1"/>
      <c r="J19960" s="1"/>
      <c r="K19960" s="1"/>
      <c r="AA19960" s="1"/>
      <c r="AB19960" s="1"/>
      <c r="AC19960" s="1"/>
      <c r="AJ19960" s="1"/>
      <c r="AK19960" s="1"/>
      <c r="AL19960" s="1"/>
    </row>
    <row r="19961">
      <c r="I19961" s="1"/>
      <c r="J19961" s="1"/>
      <c r="K19961" s="1"/>
      <c r="AA19961" s="1"/>
      <c r="AB19961" s="1"/>
      <c r="AC19961" s="1"/>
      <c r="AJ19961" s="1"/>
      <c r="AK19961" s="1"/>
      <c r="AL19961" s="1"/>
    </row>
    <row r="19962">
      <c r="I19962" s="1"/>
      <c r="J19962" s="1"/>
      <c r="K19962" s="1"/>
      <c r="AA19962" s="1"/>
      <c r="AB19962" s="1"/>
      <c r="AC19962" s="1"/>
      <c r="AJ19962" s="1"/>
      <c r="AK19962" s="1"/>
      <c r="AL19962" s="1"/>
    </row>
    <row r="19963">
      <c r="I19963" s="1"/>
      <c r="J19963" s="1"/>
      <c r="K19963" s="1"/>
      <c r="AA19963" s="1"/>
      <c r="AB19963" s="1"/>
      <c r="AC19963" s="1"/>
      <c r="AJ19963" s="1"/>
      <c r="AK19963" s="1"/>
      <c r="AL19963" s="1"/>
    </row>
    <row r="19964">
      <c r="I19964" s="1"/>
      <c r="J19964" s="1"/>
      <c r="K19964" s="1"/>
      <c r="AA19964" s="1"/>
      <c r="AB19964" s="1"/>
      <c r="AC19964" s="1"/>
      <c r="AJ19964" s="1"/>
      <c r="AK19964" s="1"/>
      <c r="AL19964" s="1"/>
    </row>
    <row r="19965">
      <c r="I19965" s="1"/>
      <c r="J19965" s="1"/>
      <c r="K19965" s="1"/>
      <c r="AA19965" s="1"/>
      <c r="AB19965" s="1"/>
      <c r="AC19965" s="1"/>
      <c r="AJ19965" s="1"/>
      <c r="AK19965" s="1"/>
      <c r="AL19965" s="1"/>
    </row>
    <row r="19966">
      <c r="I19966" s="1"/>
      <c r="J19966" s="1"/>
      <c r="K19966" s="1"/>
      <c r="AA19966" s="1"/>
      <c r="AB19966" s="1"/>
      <c r="AC19966" s="1"/>
      <c r="AJ19966" s="1"/>
      <c r="AK19966" s="1"/>
      <c r="AL19966" s="1"/>
    </row>
    <row r="19967">
      <c r="I19967" s="1"/>
      <c r="J19967" s="1"/>
      <c r="K19967" s="1"/>
      <c r="AA19967" s="1"/>
      <c r="AB19967" s="1"/>
      <c r="AC19967" s="1"/>
      <c r="AJ19967" s="1"/>
      <c r="AK19967" s="1"/>
      <c r="AL19967" s="1"/>
    </row>
    <row r="19968">
      <c r="I19968" s="1"/>
      <c r="J19968" s="1"/>
      <c r="K19968" s="1"/>
      <c r="AA19968" s="1"/>
      <c r="AB19968" s="1"/>
      <c r="AC19968" s="1"/>
      <c r="AJ19968" s="1"/>
      <c r="AK19968" s="1"/>
      <c r="AL19968" s="1"/>
    </row>
    <row r="19969">
      <c r="I19969" s="1"/>
      <c r="J19969" s="1"/>
      <c r="K19969" s="1"/>
      <c r="AA19969" s="1"/>
      <c r="AB19969" s="1"/>
      <c r="AC19969" s="1"/>
      <c r="AJ19969" s="1"/>
      <c r="AK19969" s="1"/>
      <c r="AL19969" s="1"/>
    </row>
    <row r="19970">
      <c r="I19970" s="1"/>
      <c r="J19970" s="1"/>
      <c r="K19970" s="1"/>
      <c r="AA19970" s="1"/>
      <c r="AB19970" s="1"/>
      <c r="AC19970" s="1"/>
      <c r="AJ19970" s="1"/>
      <c r="AK19970" s="1"/>
      <c r="AL19970" s="1"/>
    </row>
    <row r="19971">
      <c r="I19971" s="1"/>
      <c r="J19971" s="1"/>
      <c r="K19971" s="1"/>
      <c r="AA19971" s="1"/>
      <c r="AB19971" s="1"/>
      <c r="AC19971" s="1"/>
      <c r="AJ19971" s="1"/>
      <c r="AK19971" s="1"/>
      <c r="AL19971" s="1"/>
    </row>
    <row r="19972">
      <c r="I19972" s="1"/>
      <c r="J19972" s="1"/>
      <c r="K19972" s="1"/>
      <c r="AA19972" s="1"/>
      <c r="AB19972" s="1"/>
      <c r="AC19972" s="1"/>
      <c r="AJ19972" s="1"/>
      <c r="AK19972" s="1"/>
      <c r="AL19972" s="1"/>
    </row>
    <row r="19973">
      <c r="I19973" s="1"/>
      <c r="J19973" s="1"/>
      <c r="K19973" s="1"/>
      <c r="AA19973" s="1"/>
      <c r="AB19973" s="1"/>
      <c r="AC19973" s="1"/>
      <c r="AJ19973" s="1"/>
      <c r="AK19973" s="1"/>
      <c r="AL19973" s="1"/>
    </row>
    <row r="19974">
      <c r="I19974" s="1"/>
      <c r="J19974" s="1"/>
      <c r="K19974" s="1"/>
      <c r="AA19974" s="1"/>
      <c r="AB19974" s="1"/>
      <c r="AC19974" s="1"/>
      <c r="AJ19974" s="1"/>
      <c r="AK19974" s="1"/>
      <c r="AL19974" s="1"/>
    </row>
    <row r="19975">
      <c r="I19975" s="1"/>
      <c r="J19975" s="1"/>
      <c r="K19975" s="1"/>
      <c r="AA19975" s="1"/>
      <c r="AB19975" s="1"/>
      <c r="AC19975" s="1"/>
      <c r="AJ19975" s="1"/>
      <c r="AK19975" s="1"/>
      <c r="AL19975" s="1"/>
    </row>
    <row r="19976">
      <c r="I19976" s="1"/>
      <c r="J19976" s="1"/>
      <c r="K19976" s="1"/>
      <c r="AA19976" s="1"/>
      <c r="AB19976" s="1"/>
      <c r="AC19976" s="1"/>
      <c r="AJ19976" s="1"/>
      <c r="AK19976" s="1"/>
      <c r="AL19976" s="1"/>
    </row>
    <row r="19977">
      <c r="I19977" s="1"/>
      <c r="J19977" s="1"/>
      <c r="K19977" s="1"/>
      <c r="AA19977" s="1"/>
      <c r="AB19977" s="1"/>
      <c r="AC19977" s="1"/>
      <c r="AJ19977" s="1"/>
      <c r="AK19977" s="1"/>
      <c r="AL19977" s="1"/>
    </row>
    <row r="19978">
      <c r="I19978" s="1"/>
      <c r="J19978" s="1"/>
      <c r="K19978" s="1"/>
      <c r="AA19978" s="1"/>
      <c r="AB19978" s="1"/>
      <c r="AC19978" s="1"/>
      <c r="AJ19978" s="1"/>
      <c r="AK19978" s="1"/>
      <c r="AL19978" s="1"/>
    </row>
    <row r="19979">
      <c r="I19979" s="1"/>
      <c r="J19979" s="1"/>
      <c r="K19979" s="1"/>
      <c r="AA19979" s="1"/>
      <c r="AB19979" s="1"/>
      <c r="AC19979" s="1"/>
      <c r="AJ19979" s="1"/>
      <c r="AK19979" s="1"/>
      <c r="AL19979" s="1"/>
    </row>
    <row r="19980">
      <c r="I19980" s="1"/>
      <c r="J19980" s="1"/>
      <c r="K19980" s="1"/>
      <c r="AA19980" s="1"/>
      <c r="AB19980" s="1"/>
      <c r="AC19980" s="1"/>
      <c r="AJ19980" s="1"/>
      <c r="AK19980" s="1"/>
      <c r="AL19980" s="1"/>
    </row>
    <row r="19981">
      <c r="I19981" s="1"/>
      <c r="J19981" s="1"/>
      <c r="K19981" s="1"/>
      <c r="AA19981" s="1"/>
      <c r="AB19981" s="1"/>
      <c r="AC19981" s="1"/>
      <c r="AJ19981" s="1"/>
      <c r="AK19981" s="1"/>
      <c r="AL19981" s="1"/>
    </row>
    <row r="19982">
      <c r="I19982" s="1"/>
      <c r="J19982" s="1"/>
      <c r="K19982" s="1"/>
      <c r="AA19982" s="1"/>
      <c r="AB19982" s="1"/>
      <c r="AC19982" s="1"/>
      <c r="AJ19982" s="1"/>
      <c r="AK19982" s="1"/>
      <c r="AL19982" s="1"/>
    </row>
    <row r="19983">
      <c r="I19983" s="1"/>
      <c r="J19983" s="1"/>
      <c r="K19983" s="1"/>
      <c r="AA19983" s="1"/>
      <c r="AB19983" s="1"/>
      <c r="AC19983" s="1"/>
      <c r="AJ19983" s="1"/>
      <c r="AK19983" s="1"/>
      <c r="AL19983" s="1"/>
    </row>
    <row r="19984">
      <c r="I19984" s="1"/>
      <c r="J19984" s="1"/>
      <c r="K19984" s="1"/>
      <c r="AA19984" s="1"/>
      <c r="AB19984" s="1"/>
      <c r="AC19984" s="1"/>
      <c r="AJ19984" s="1"/>
      <c r="AK19984" s="1"/>
      <c r="AL19984" s="1"/>
    </row>
    <row r="19985">
      <c r="I19985" s="1"/>
      <c r="J19985" s="1"/>
      <c r="K19985" s="1"/>
      <c r="AA19985" s="1"/>
      <c r="AB19985" s="1"/>
      <c r="AC19985" s="1"/>
      <c r="AJ19985" s="1"/>
      <c r="AK19985" s="1"/>
      <c r="AL19985" s="1"/>
    </row>
    <row r="19986">
      <c r="I19986" s="1"/>
      <c r="J19986" s="1"/>
      <c r="K19986" s="1"/>
      <c r="AA19986" s="1"/>
      <c r="AB19986" s="1"/>
      <c r="AC19986" s="1"/>
      <c r="AJ19986" s="1"/>
      <c r="AK19986" s="1"/>
      <c r="AL19986" s="1"/>
    </row>
    <row r="19987">
      <c r="I19987" s="1"/>
      <c r="J19987" s="1"/>
      <c r="K19987" s="1"/>
      <c r="AA19987" s="1"/>
      <c r="AB19987" s="1"/>
      <c r="AC19987" s="1"/>
      <c r="AJ19987" s="1"/>
      <c r="AK19987" s="1"/>
      <c r="AL19987" s="1"/>
    </row>
    <row r="19988">
      <c r="I19988" s="1"/>
      <c r="J19988" s="1"/>
      <c r="K19988" s="1"/>
      <c r="AA19988" s="1"/>
      <c r="AB19988" s="1"/>
      <c r="AC19988" s="1"/>
      <c r="AJ19988" s="1"/>
      <c r="AK19988" s="1"/>
      <c r="AL19988" s="1"/>
    </row>
    <row r="19989">
      <c r="I19989" s="1"/>
      <c r="J19989" s="1"/>
      <c r="K19989" s="1"/>
      <c r="AA19989" s="1"/>
      <c r="AB19989" s="1"/>
      <c r="AC19989" s="1"/>
      <c r="AJ19989" s="1"/>
      <c r="AK19989" s="1"/>
      <c r="AL19989" s="1"/>
    </row>
    <row r="19990">
      <c r="I19990" s="1"/>
      <c r="J19990" s="1"/>
      <c r="K19990" s="1"/>
      <c r="AA19990" s="1"/>
      <c r="AB19990" s="1"/>
      <c r="AC19990" s="1"/>
      <c r="AJ19990" s="1"/>
      <c r="AK19990" s="1"/>
      <c r="AL19990" s="1"/>
    </row>
    <row r="19991">
      <c r="I19991" s="1"/>
      <c r="J19991" s="1"/>
      <c r="K19991" s="1"/>
      <c r="AA19991" s="1"/>
      <c r="AB19991" s="1"/>
      <c r="AC19991" s="1"/>
      <c r="AJ19991" s="1"/>
      <c r="AK19991" s="1"/>
      <c r="AL19991" s="1"/>
    </row>
    <row r="19992">
      <c r="I19992" s="1"/>
      <c r="J19992" s="1"/>
      <c r="K19992" s="1"/>
      <c r="AA19992" s="1"/>
      <c r="AB19992" s="1"/>
      <c r="AC19992" s="1"/>
      <c r="AJ19992" s="1"/>
      <c r="AK19992" s="1"/>
      <c r="AL19992" s="1"/>
    </row>
    <row r="19993">
      <c r="I19993" s="1"/>
      <c r="J19993" s="1"/>
      <c r="K19993" s="1"/>
      <c r="AA19993" s="1"/>
      <c r="AB19993" s="1"/>
      <c r="AC19993" s="1"/>
      <c r="AJ19993" s="1"/>
      <c r="AK19993" s="1"/>
      <c r="AL19993" s="1"/>
    </row>
    <row r="19994">
      <c r="I19994" s="1"/>
      <c r="J19994" s="1"/>
      <c r="K19994" s="1"/>
      <c r="AA19994" s="1"/>
      <c r="AB19994" s="1"/>
      <c r="AC19994" s="1"/>
      <c r="AJ19994" s="1"/>
      <c r="AK19994" s="1"/>
      <c r="AL19994" s="1"/>
    </row>
    <row r="19995">
      <c r="I19995" s="1"/>
      <c r="J19995" s="1"/>
      <c r="K19995" s="1"/>
      <c r="AA19995" s="1"/>
      <c r="AB19995" s="1"/>
      <c r="AC19995" s="1"/>
      <c r="AJ19995" s="1"/>
      <c r="AK19995" s="1"/>
      <c r="AL19995" s="1"/>
    </row>
    <row r="19996">
      <c r="I19996" s="1"/>
      <c r="J19996" s="1"/>
      <c r="K19996" s="1"/>
      <c r="AA19996" s="1"/>
      <c r="AB19996" s="1"/>
      <c r="AC19996" s="1"/>
      <c r="AJ19996" s="1"/>
      <c r="AK19996" s="1"/>
      <c r="AL19996" s="1"/>
    </row>
    <row r="19997">
      <c r="I19997" s="1"/>
      <c r="J19997" s="1"/>
      <c r="K19997" s="1"/>
      <c r="AA19997" s="1"/>
      <c r="AB19997" s="1"/>
      <c r="AC19997" s="1"/>
      <c r="AJ19997" s="1"/>
      <c r="AK19997" s="1"/>
      <c r="AL19997" s="1"/>
    </row>
    <row r="19998">
      <c r="I19998" s="1"/>
      <c r="J19998" s="1"/>
      <c r="K19998" s="1"/>
      <c r="AA19998" s="1"/>
      <c r="AB19998" s="1"/>
      <c r="AC19998" s="1"/>
      <c r="AJ19998" s="1"/>
      <c r="AK19998" s="1"/>
      <c r="AL19998" s="1"/>
    </row>
    <row r="19999">
      <c r="I19999" s="1"/>
      <c r="J19999" s="1"/>
      <c r="K19999" s="1"/>
      <c r="AA19999" s="1"/>
      <c r="AB19999" s="1"/>
      <c r="AC19999" s="1"/>
      <c r="AJ19999" s="1"/>
      <c r="AK19999" s="1"/>
      <c r="AL19999" s="1"/>
    </row>
    <row r="20000">
      <c r="I20000" s="1"/>
      <c r="J20000" s="1"/>
      <c r="K20000" s="1"/>
      <c r="AA20000" s="1"/>
      <c r="AB20000" s="1"/>
      <c r="AC20000" s="1"/>
      <c r="AJ20000" s="1"/>
      <c r="AK20000" s="1"/>
      <c r="AL20000" s="1"/>
    </row>
    <row r="20001">
      <c r="I20001" s="1"/>
      <c r="J20001" s="1"/>
      <c r="K20001" s="1"/>
      <c r="AA20001" s="1"/>
      <c r="AB20001" s="1"/>
      <c r="AC20001" s="1"/>
      <c r="AJ20001" s="1"/>
      <c r="AK20001" s="1"/>
      <c r="AL20001" s="1"/>
    </row>
    <row r="20002">
      <c r="I20002" s="1"/>
      <c r="J20002" s="1"/>
      <c r="K20002" s="1"/>
      <c r="AA20002" s="1"/>
      <c r="AB20002" s="1"/>
      <c r="AC20002" s="1"/>
      <c r="AJ20002" s="1"/>
      <c r="AK20002" s="1"/>
      <c r="AL20002" s="1"/>
    </row>
    <row r="20003">
      <c r="I20003" s="1"/>
      <c r="J20003" s="1"/>
      <c r="K20003" s="1"/>
      <c r="AA20003" s="1"/>
      <c r="AB20003" s="1"/>
      <c r="AC20003" s="1"/>
      <c r="AJ20003" s="1"/>
      <c r="AK20003" s="1"/>
      <c r="AL20003" s="1"/>
    </row>
    <row r="20004">
      <c r="I20004" s="1"/>
      <c r="J20004" s="1"/>
      <c r="K20004" s="1"/>
      <c r="AA20004" s="1"/>
      <c r="AB20004" s="1"/>
      <c r="AC20004" s="1"/>
      <c r="AJ20004" s="1"/>
      <c r="AK20004" s="1"/>
      <c r="AL20004" s="1"/>
    </row>
    <row r="20005">
      <c r="I20005" s="1"/>
      <c r="J20005" s="1"/>
      <c r="K20005" s="1"/>
      <c r="AA20005" s="1"/>
      <c r="AB20005" s="1"/>
      <c r="AC20005" s="1"/>
      <c r="AJ20005" s="1"/>
      <c r="AK20005" s="1"/>
      <c r="AL20005" s="1"/>
    </row>
    <row r="20006">
      <c r="I20006" s="1"/>
      <c r="J20006" s="1"/>
      <c r="K20006" s="1"/>
      <c r="AA20006" s="1"/>
      <c r="AB20006" s="1"/>
      <c r="AC20006" s="1"/>
      <c r="AJ20006" s="1"/>
      <c r="AK20006" s="1"/>
      <c r="AL20006" s="1"/>
    </row>
    <row r="20007">
      <c r="I20007" s="1"/>
      <c r="J20007" s="1"/>
      <c r="K20007" s="1"/>
      <c r="AA20007" s="1"/>
      <c r="AB20007" s="1"/>
      <c r="AC20007" s="1"/>
      <c r="AJ20007" s="1"/>
      <c r="AK20007" s="1"/>
      <c r="AL20007" s="1"/>
    </row>
    <row r="20008">
      <c r="I20008" s="1"/>
      <c r="J20008" s="1"/>
      <c r="K20008" s="1"/>
      <c r="AA20008" s="1"/>
      <c r="AB20008" s="1"/>
      <c r="AC20008" s="1"/>
      <c r="AJ20008" s="1"/>
      <c r="AK20008" s="1"/>
      <c r="AL20008" s="1"/>
    </row>
    <row r="20009">
      <c r="I20009" s="1"/>
      <c r="J20009" s="1"/>
      <c r="K20009" s="1"/>
      <c r="AA20009" s="1"/>
      <c r="AB20009" s="1"/>
      <c r="AC20009" s="1"/>
      <c r="AJ20009" s="1"/>
      <c r="AK20009" s="1"/>
      <c r="AL20009" s="1"/>
    </row>
    <row r="20010">
      <c r="I20010" s="1"/>
      <c r="J20010" s="1"/>
      <c r="K20010" s="1"/>
      <c r="AA20010" s="1"/>
      <c r="AB20010" s="1"/>
      <c r="AC20010" s="1"/>
      <c r="AJ20010" s="1"/>
      <c r="AK20010" s="1"/>
      <c r="AL20010" s="1"/>
    </row>
    <row r="20011">
      <c r="I20011" s="1"/>
      <c r="J20011" s="1"/>
      <c r="K20011" s="1"/>
      <c r="AA20011" s="1"/>
      <c r="AB20011" s="1"/>
      <c r="AC20011" s="1"/>
      <c r="AJ20011" s="1"/>
      <c r="AK20011" s="1"/>
      <c r="AL20011" s="1"/>
    </row>
    <row r="20012">
      <c r="I20012" s="1"/>
      <c r="J20012" s="1"/>
      <c r="K20012" s="1"/>
      <c r="AA20012" s="1"/>
      <c r="AB20012" s="1"/>
      <c r="AC20012" s="1"/>
      <c r="AJ20012" s="1"/>
      <c r="AK20012" s="1"/>
      <c r="AL20012" s="1"/>
    </row>
    <row r="20013">
      <c r="I20013" s="1"/>
      <c r="J20013" s="1"/>
      <c r="K20013" s="1"/>
      <c r="AA20013" s="1"/>
      <c r="AB20013" s="1"/>
      <c r="AC20013" s="1"/>
      <c r="AJ20013" s="1"/>
      <c r="AK20013" s="1"/>
      <c r="AL20013" s="1"/>
    </row>
    <row r="20014">
      <c r="I20014" s="1"/>
      <c r="J20014" s="1"/>
      <c r="K20014" s="1"/>
      <c r="AA20014" s="1"/>
      <c r="AB20014" s="1"/>
      <c r="AC20014" s="1"/>
      <c r="AJ20014" s="1"/>
      <c r="AK20014" s="1"/>
      <c r="AL20014" s="1"/>
    </row>
    <row r="20015">
      <c r="I20015" s="1"/>
      <c r="J20015" s="1"/>
      <c r="K20015" s="1"/>
      <c r="AA20015" s="1"/>
      <c r="AB20015" s="1"/>
      <c r="AC20015" s="1"/>
      <c r="AJ20015" s="1"/>
      <c r="AK20015" s="1"/>
      <c r="AL20015" s="1"/>
    </row>
    <row r="20016">
      <c r="I20016" s="1"/>
      <c r="J20016" s="1"/>
      <c r="K20016" s="1"/>
      <c r="AA20016" s="1"/>
      <c r="AB20016" s="1"/>
      <c r="AC20016" s="1"/>
      <c r="AJ20016" s="1"/>
      <c r="AK20016" s="1"/>
      <c r="AL20016" s="1"/>
    </row>
    <row r="20017">
      <c r="I20017" s="1"/>
      <c r="J20017" s="1"/>
      <c r="K20017" s="1"/>
      <c r="AA20017" s="1"/>
      <c r="AB20017" s="1"/>
      <c r="AC20017" s="1"/>
      <c r="AJ20017" s="1"/>
      <c r="AK20017" s="1"/>
      <c r="AL20017" s="1"/>
    </row>
    <row r="20018">
      <c r="I20018" s="1"/>
      <c r="J20018" s="1"/>
      <c r="K20018" s="1"/>
      <c r="AA20018" s="1"/>
      <c r="AB20018" s="1"/>
      <c r="AC20018" s="1"/>
      <c r="AJ20018" s="1"/>
      <c r="AK20018" s="1"/>
      <c r="AL20018" s="1"/>
    </row>
    <row r="20019">
      <c r="I20019" s="1"/>
      <c r="J20019" s="1"/>
      <c r="K20019" s="1"/>
      <c r="AA20019" s="1"/>
      <c r="AB20019" s="1"/>
      <c r="AC20019" s="1"/>
      <c r="AJ20019" s="1"/>
      <c r="AK20019" s="1"/>
      <c r="AL20019" s="1"/>
    </row>
    <row r="20020">
      <c r="I20020" s="1"/>
      <c r="J20020" s="1"/>
      <c r="K20020" s="1"/>
      <c r="AA20020" s="1"/>
      <c r="AB20020" s="1"/>
      <c r="AC20020" s="1"/>
      <c r="AJ20020" s="1"/>
      <c r="AK20020" s="1"/>
      <c r="AL20020" s="1"/>
    </row>
    <row r="20021">
      <c r="I20021" s="1"/>
      <c r="J20021" s="1"/>
      <c r="K20021" s="1"/>
      <c r="AA20021" s="1"/>
      <c r="AB20021" s="1"/>
      <c r="AC20021" s="1"/>
      <c r="AJ20021" s="1"/>
      <c r="AK20021" s="1"/>
      <c r="AL20021" s="1"/>
    </row>
    <row r="20022">
      <c r="I20022" s="1"/>
      <c r="J20022" s="1"/>
      <c r="K20022" s="1"/>
      <c r="AA20022" s="1"/>
      <c r="AB20022" s="1"/>
      <c r="AC20022" s="1"/>
      <c r="AJ20022" s="1"/>
      <c r="AK20022" s="1"/>
      <c r="AL20022" s="1"/>
    </row>
    <row r="20023">
      <c r="I20023" s="1"/>
      <c r="J20023" s="1"/>
      <c r="K20023" s="1"/>
      <c r="AA20023" s="1"/>
      <c r="AB20023" s="1"/>
      <c r="AC20023" s="1"/>
      <c r="AJ20023" s="1"/>
      <c r="AK20023" s="1"/>
      <c r="AL20023" s="1"/>
    </row>
    <row r="20024">
      <c r="I20024" s="1"/>
      <c r="J20024" s="1"/>
      <c r="K20024" s="1"/>
      <c r="AA20024" s="1"/>
      <c r="AB20024" s="1"/>
      <c r="AC20024" s="1"/>
      <c r="AJ20024" s="1"/>
      <c r="AK20024" s="1"/>
      <c r="AL20024" s="1"/>
    </row>
    <row r="20025">
      <c r="I20025" s="1"/>
      <c r="J20025" s="1"/>
      <c r="K20025" s="1"/>
      <c r="AA20025" s="1"/>
      <c r="AB20025" s="1"/>
      <c r="AC20025" s="1"/>
      <c r="AJ20025" s="1"/>
      <c r="AK20025" s="1"/>
      <c r="AL20025" s="1"/>
    </row>
    <row r="20026">
      <c r="I20026" s="1"/>
      <c r="J20026" s="1"/>
      <c r="K20026" s="1"/>
      <c r="AA20026" s="1"/>
      <c r="AB20026" s="1"/>
      <c r="AC20026" s="1"/>
      <c r="AJ20026" s="1"/>
      <c r="AK20026" s="1"/>
      <c r="AL20026" s="1"/>
    </row>
    <row r="20027">
      <c r="I20027" s="1"/>
      <c r="J20027" s="1"/>
      <c r="K20027" s="1"/>
      <c r="AA20027" s="1"/>
      <c r="AB20027" s="1"/>
      <c r="AC20027" s="1"/>
      <c r="AJ20027" s="1"/>
      <c r="AK20027" s="1"/>
      <c r="AL20027" s="1"/>
    </row>
    <row r="20028">
      <c r="I20028" s="1"/>
      <c r="J20028" s="1"/>
      <c r="K20028" s="1"/>
      <c r="AA20028" s="1"/>
      <c r="AB20028" s="1"/>
      <c r="AC20028" s="1"/>
      <c r="AJ20028" s="1"/>
      <c r="AK20028" s="1"/>
      <c r="AL20028" s="1"/>
    </row>
    <row r="20029">
      <c r="I20029" s="1"/>
      <c r="J20029" s="1"/>
      <c r="K20029" s="1"/>
      <c r="AA20029" s="1"/>
      <c r="AB20029" s="1"/>
      <c r="AC20029" s="1"/>
      <c r="AJ20029" s="1"/>
      <c r="AK20029" s="1"/>
      <c r="AL20029" s="1"/>
    </row>
    <row r="20030">
      <c r="I20030" s="1"/>
      <c r="J20030" s="1"/>
      <c r="K20030" s="1"/>
      <c r="AA20030" s="1"/>
      <c r="AB20030" s="1"/>
      <c r="AC20030" s="1"/>
      <c r="AJ20030" s="1"/>
      <c r="AK20030" s="1"/>
      <c r="AL20030" s="1"/>
    </row>
    <row r="20031">
      <c r="I20031" s="1"/>
      <c r="J20031" s="1"/>
      <c r="K20031" s="1"/>
      <c r="AA20031" s="1"/>
      <c r="AB20031" s="1"/>
      <c r="AC20031" s="1"/>
      <c r="AJ20031" s="1"/>
      <c r="AK20031" s="1"/>
      <c r="AL20031" s="1"/>
    </row>
    <row r="20032">
      <c r="I20032" s="1"/>
      <c r="J20032" s="1"/>
      <c r="K20032" s="1"/>
      <c r="AA20032" s="1"/>
      <c r="AB20032" s="1"/>
      <c r="AC20032" s="1"/>
      <c r="AJ20032" s="1"/>
      <c r="AK20032" s="1"/>
      <c r="AL20032" s="1"/>
    </row>
    <row r="20033">
      <c r="I20033" s="1"/>
      <c r="J20033" s="1"/>
      <c r="K20033" s="1"/>
      <c r="AA20033" s="1"/>
      <c r="AB20033" s="1"/>
      <c r="AC20033" s="1"/>
      <c r="AJ20033" s="1"/>
      <c r="AK20033" s="1"/>
      <c r="AL20033" s="1"/>
    </row>
    <row r="20034">
      <c r="I20034" s="1"/>
      <c r="J20034" s="1"/>
      <c r="K20034" s="1"/>
      <c r="AA20034" s="1"/>
      <c r="AB20034" s="1"/>
      <c r="AC20034" s="1"/>
      <c r="AJ20034" s="1"/>
      <c r="AK20034" s="1"/>
      <c r="AL20034" s="1"/>
    </row>
    <row r="20035">
      <c r="I20035" s="1"/>
      <c r="J20035" s="1"/>
      <c r="K20035" s="1"/>
      <c r="AA20035" s="1"/>
      <c r="AB20035" s="1"/>
      <c r="AC20035" s="1"/>
      <c r="AJ20035" s="1"/>
      <c r="AK20035" s="1"/>
      <c r="AL20035" s="1"/>
    </row>
    <row r="20036">
      <c r="I20036" s="1"/>
      <c r="J20036" s="1"/>
      <c r="K20036" s="1"/>
      <c r="AA20036" s="1"/>
      <c r="AB20036" s="1"/>
      <c r="AC20036" s="1"/>
      <c r="AJ20036" s="1"/>
      <c r="AK20036" s="1"/>
      <c r="AL20036" s="1"/>
    </row>
    <row r="20037">
      <c r="I20037" s="1"/>
      <c r="J20037" s="1"/>
      <c r="K20037" s="1"/>
      <c r="AA20037" s="1"/>
      <c r="AB20037" s="1"/>
      <c r="AC20037" s="1"/>
      <c r="AJ20037" s="1"/>
      <c r="AK20037" s="1"/>
      <c r="AL20037" s="1"/>
    </row>
    <row r="20038">
      <c r="I20038" s="1"/>
      <c r="J20038" s="1"/>
      <c r="K20038" s="1"/>
      <c r="AA20038" s="1"/>
      <c r="AB20038" s="1"/>
      <c r="AC20038" s="1"/>
      <c r="AJ20038" s="1"/>
      <c r="AK20038" s="1"/>
      <c r="AL20038" s="1"/>
    </row>
    <row r="20039">
      <c r="I20039" s="1"/>
      <c r="J20039" s="1"/>
      <c r="K20039" s="1"/>
      <c r="AA20039" s="1"/>
      <c r="AB20039" s="1"/>
      <c r="AC20039" s="1"/>
      <c r="AJ20039" s="1"/>
      <c r="AK20039" s="1"/>
      <c r="AL20039" s="1"/>
    </row>
    <row r="20040">
      <c r="I20040" s="1"/>
      <c r="J20040" s="1"/>
      <c r="K20040" s="1"/>
      <c r="AA20040" s="1"/>
      <c r="AB20040" s="1"/>
      <c r="AC20040" s="1"/>
      <c r="AJ20040" s="1"/>
      <c r="AK20040" s="1"/>
      <c r="AL20040" s="1"/>
    </row>
    <row r="20041">
      <c r="I20041" s="1"/>
      <c r="J20041" s="1"/>
      <c r="K20041" s="1"/>
      <c r="AA20041" s="1"/>
      <c r="AB20041" s="1"/>
      <c r="AC20041" s="1"/>
      <c r="AJ20041" s="1"/>
      <c r="AK20041" s="1"/>
      <c r="AL20041" s="1"/>
    </row>
    <row r="20042">
      <c r="I20042" s="1"/>
      <c r="J20042" s="1"/>
      <c r="K20042" s="1"/>
      <c r="AA20042" s="1"/>
      <c r="AB20042" s="1"/>
      <c r="AC20042" s="1"/>
      <c r="AJ20042" s="1"/>
      <c r="AK20042" s="1"/>
      <c r="AL20042" s="1"/>
    </row>
    <row r="20043">
      <c r="I20043" s="1"/>
      <c r="J20043" s="1"/>
      <c r="K20043" s="1"/>
      <c r="AA20043" s="1"/>
      <c r="AB20043" s="1"/>
      <c r="AC20043" s="1"/>
      <c r="AJ20043" s="1"/>
      <c r="AK20043" s="1"/>
      <c r="AL20043" s="1"/>
    </row>
    <row r="20044">
      <c r="I20044" s="1"/>
      <c r="J20044" s="1"/>
      <c r="K20044" s="1"/>
      <c r="AA20044" s="1"/>
      <c r="AB20044" s="1"/>
      <c r="AC20044" s="1"/>
      <c r="AJ20044" s="1"/>
      <c r="AK20044" s="1"/>
      <c r="AL20044" s="1"/>
    </row>
    <row r="20045">
      <c r="I20045" s="1"/>
      <c r="J20045" s="1"/>
      <c r="K20045" s="1"/>
      <c r="AA20045" s="1"/>
      <c r="AB20045" s="1"/>
      <c r="AC20045" s="1"/>
      <c r="AJ20045" s="1"/>
      <c r="AK20045" s="1"/>
      <c r="AL20045" s="1"/>
    </row>
    <row r="20046">
      <c r="I20046" s="1"/>
      <c r="J20046" s="1"/>
      <c r="K20046" s="1"/>
      <c r="AA20046" s="1"/>
      <c r="AB20046" s="1"/>
      <c r="AC20046" s="1"/>
      <c r="AJ20046" s="1"/>
      <c r="AK20046" s="1"/>
      <c r="AL20046" s="1"/>
    </row>
    <row r="20047">
      <c r="I20047" s="1"/>
      <c r="J20047" s="1"/>
      <c r="K20047" s="1"/>
      <c r="AA20047" s="1"/>
      <c r="AB20047" s="1"/>
      <c r="AC20047" s="1"/>
      <c r="AJ20047" s="1"/>
      <c r="AK20047" s="1"/>
      <c r="AL20047" s="1"/>
    </row>
    <row r="20048">
      <c r="I20048" s="1"/>
      <c r="J20048" s="1"/>
      <c r="K20048" s="1"/>
      <c r="AA20048" s="1"/>
      <c r="AB20048" s="1"/>
      <c r="AC20048" s="1"/>
      <c r="AJ20048" s="1"/>
      <c r="AK20048" s="1"/>
      <c r="AL20048" s="1"/>
    </row>
    <row r="20049">
      <c r="I20049" s="1"/>
      <c r="J20049" s="1"/>
      <c r="K20049" s="1"/>
      <c r="AA20049" s="1"/>
      <c r="AB20049" s="1"/>
      <c r="AC20049" s="1"/>
      <c r="AJ20049" s="1"/>
      <c r="AK20049" s="1"/>
      <c r="AL20049" s="1"/>
    </row>
    <row r="20050">
      <c r="I20050" s="1"/>
      <c r="J20050" s="1"/>
      <c r="K20050" s="1"/>
      <c r="AA20050" s="1"/>
      <c r="AB20050" s="1"/>
      <c r="AC20050" s="1"/>
      <c r="AJ20050" s="1"/>
      <c r="AK20050" s="1"/>
      <c r="AL20050" s="1"/>
    </row>
    <row r="20051">
      <c r="I20051" s="1"/>
      <c r="J20051" s="1"/>
      <c r="K20051" s="1"/>
      <c r="AA20051" s="1"/>
      <c r="AB20051" s="1"/>
      <c r="AC20051" s="1"/>
      <c r="AJ20051" s="1"/>
      <c r="AK20051" s="1"/>
      <c r="AL20051" s="1"/>
    </row>
    <row r="20052">
      <c r="I20052" s="1"/>
      <c r="J20052" s="1"/>
      <c r="K20052" s="1"/>
      <c r="AA20052" s="1"/>
      <c r="AB20052" s="1"/>
      <c r="AC20052" s="1"/>
      <c r="AJ20052" s="1"/>
      <c r="AK20052" s="1"/>
      <c r="AL20052" s="1"/>
    </row>
    <row r="20053">
      <c r="I20053" s="1"/>
      <c r="J20053" s="1"/>
      <c r="K20053" s="1"/>
      <c r="AA20053" s="1"/>
      <c r="AB20053" s="1"/>
      <c r="AC20053" s="1"/>
      <c r="AJ20053" s="1"/>
      <c r="AK20053" s="1"/>
      <c r="AL20053" s="1"/>
    </row>
    <row r="20054">
      <c r="I20054" s="1"/>
      <c r="J20054" s="1"/>
      <c r="K20054" s="1"/>
      <c r="AA20054" s="1"/>
      <c r="AB20054" s="1"/>
      <c r="AC20054" s="1"/>
      <c r="AJ20054" s="1"/>
      <c r="AK20054" s="1"/>
      <c r="AL20054" s="1"/>
    </row>
    <row r="20055">
      <c r="I20055" s="1"/>
      <c r="J20055" s="1"/>
      <c r="K20055" s="1"/>
      <c r="AA20055" s="1"/>
      <c r="AB20055" s="1"/>
      <c r="AC20055" s="1"/>
      <c r="AJ20055" s="1"/>
      <c r="AK20055" s="1"/>
      <c r="AL20055" s="1"/>
    </row>
    <row r="20056">
      <c r="I20056" s="1"/>
      <c r="J20056" s="1"/>
      <c r="K20056" s="1"/>
      <c r="AA20056" s="1"/>
      <c r="AB20056" s="1"/>
      <c r="AC20056" s="1"/>
      <c r="AJ20056" s="1"/>
      <c r="AK20056" s="1"/>
      <c r="AL20056" s="1"/>
    </row>
    <row r="20057">
      <c r="I20057" s="1"/>
      <c r="J20057" s="1"/>
      <c r="K20057" s="1"/>
      <c r="AA20057" s="1"/>
      <c r="AB20057" s="1"/>
      <c r="AC20057" s="1"/>
      <c r="AJ20057" s="1"/>
      <c r="AK20057" s="1"/>
      <c r="AL20057" s="1"/>
    </row>
    <row r="20058">
      <c r="I20058" s="1"/>
      <c r="J20058" s="1"/>
      <c r="K20058" s="1"/>
      <c r="AA20058" s="1"/>
      <c r="AB20058" s="1"/>
      <c r="AC20058" s="1"/>
      <c r="AJ20058" s="1"/>
      <c r="AK20058" s="1"/>
      <c r="AL20058" s="1"/>
    </row>
    <row r="20059">
      <c r="I20059" s="1"/>
      <c r="J20059" s="1"/>
      <c r="K20059" s="1"/>
      <c r="AA20059" s="1"/>
      <c r="AB20059" s="1"/>
      <c r="AC20059" s="1"/>
      <c r="AJ20059" s="1"/>
      <c r="AK20059" s="1"/>
      <c r="AL20059" s="1"/>
    </row>
    <row r="20060">
      <c r="I20060" s="1"/>
      <c r="J20060" s="1"/>
      <c r="K20060" s="1"/>
      <c r="AA20060" s="1"/>
      <c r="AB20060" s="1"/>
      <c r="AC20060" s="1"/>
      <c r="AJ20060" s="1"/>
      <c r="AK20060" s="1"/>
      <c r="AL20060" s="1"/>
    </row>
    <row r="20061">
      <c r="I20061" s="1"/>
      <c r="J20061" s="1"/>
      <c r="K20061" s="1"/>
      <c r="AA20061" s="1"/>
      <c r="AB20061" s="1"/>
      <c r="AC20061" s="1"/>
      <c r="AJ20061" s="1"/>
      <c r="AK20061" s="1"/>
      <c r="AL20061" s="1"/>
    </row>
    <row r="20062">
      <c r="I20062" s="1"/>
      <c r="J20062" s="1"/>
      <c r="K20062" s="1"/>
      <c r="AA20062" s="1"/>
      <c r="AB20062" s="1"/>
      <c r="AC20062" s="1"/>
      <c r="AJ20062" s="1"/>
      <c r="AK20062" s="1"/>
      <c r="AL20062" s="1"/>
    </row>
    <row r="20063">
      <c r="I20063" s="1"/>
      <c r="J20063" s="1"/>
      <c r="K20063" s="1"/>
      <c r="AA20063" s="1"/>
      <c r="AB20063" s="1"/>
      <c r="AC20063" s="1"/>
      <c r="AJ20063" s="1"/>
      <c r="AK20063" s="1"/>
      <c r="AL20063" s="1"/>
    </row>
    <row r="20064">
      <c r="I20064" s="1"/>
      <c r="J20064" s="1"/>
      <c r="K20064" s="1"/>
      <c r="AA20064" s="1"/>
      <c r="AB20064" s="1"/>
      <c r="AC20064" s="1"/>
      <c r="AJ20064" s="1"/>
      <c r="AK20064" s="1"/>
      <c r="AL20064" s="1"/>
    </row>
    <row r="20065">
      <c r="I20065" s="1"/>
      <c r="J20065" s="1"/>
      <c r="K20065" s="1"/>
      <c r="AA20065" s="1"/>
      <c r="AB20065" s="1"/>
      <c r="AC20065" s="1"/>
      <c r="AJ20065" s="1"/>
      <c r="AK20065" s="1"/>
      <c r="AL20065" s="1"/>
    </row>
    <row r="20066">
      <c r="I20066" s="1"/>
      <c r="J20066" s="1"/>
      <c r="K20066" s="1"/>
      <c r="AA20066" s="1"/>
      <c r="AB20066" s="1"/>
      <c r="AC20066" s="1"/>
      <c r="AJ20066" s="1"/>
      <c r="AK20066" s="1"/>
      <c r="AL20066" s="1"/>
    </row>
    <row r="20067">
      <c r="I20067" s="1"/>
      <c r="J20067" s="1"/>
      <c r="K20067" s="1"/>
      <c r="AA20067" s="1"/>
      <c r="AB20067" s="1"/>
      <c r="AC20067" s="1"/>
      <c r="AJ20067" s="1"/>
      <c r="AK20067" s="1"/>
      <c r="AL20067" s="1"/>
    </row>
    <row r="20068">
      <c r="I20068" s="1"/>
      <c r="J20068" s="1"/>
      <c r="K20068" s="1"/>
      <c r="AA20068" s="1"/>
      <c r="AB20068" s="1"/>
      <c r="AC20068" s="1"/>
      <c r="AJ20068" s="1"/>
      <c r="AK20068" s="1"/>
      <c r="AL20068" s="1"/>
    </row>
    <row r="20069">
      <c r="I20069" s="1"/>
      <c r="J20069" s="1"/>
      <c r="K20069" s="1"/>
      <c r="AA20069" s="1"/>
      <c r="AB20069" s="1"/>
      <c r="AC20069" s="1"/>
      <c r="AJ20069" s="1"/>
      <c r="AK20069" s="1"/>
      <c r="AL20069" s="1"/>
    </row>
    <row r="20070">
      <c r="I20070" s="1"/>
      <c r="J20070" s="1"/>
      <c r="K20070" s="1"/>
      <c r="AA20070" s="1"/>
      <c r="AB20070" s="1"/>
      <c r="AC20070" s="1"/>
      <c r="AJ20070" s="1"/>
      <c r="AK20070" s="1"/>
      <c r="AL20070" s="1"/>
    </row>
    <row r="20071">
      <c r="I20071" s="1"/>
      <c r="J20071" s="1"/>
      <c r="K20071" s="1"/>
      <c r="AA20071" s="1"/>
      <c r="AB20071" s="1"/>
      <c r="AC20071" s="1"/>
      <c r="AJ20071" s="1"/>
      <c r="AK20071" s="1"/>
      <c r="AL20071" s="1"/>
    </row>
    <row r="20072">
      <c r="I20072" s="1"/>
      <c r="J20072" s="1"/>
      <c r="K20072" s="1"/>
      <c r="AA20072" s="1"/>
      <c r="AB20072" s="1"/>
      <c r="AC20072" s="1"/>
      <c r="AJ20072" s="1"/>
      <c r="AK20072" s="1"/>
      <c r="AL20072" s="1"/>
    </row>
    <row r="20073">
      <c r="I20073" s="1"/>
      <c r="J20073" s="1"/>
      <c r="K20073" s="1"/>
      <c r="AA20073" s="1"/>
      <c r="AB20073" s="1"/>
      <c r="AC20073" s="1"/>
      <c r="AJ20073" s="1"/>
      <c r="AK20073" s="1"/>
      <c r="AL20073" s="1"/>
    </row>
    <row r="20074">
      <c r="I20074" s="1"/>
      <c r="J20074" s="1"/>
      <c r="K20074" s="1"/>
      <c r="AA20074" s="1"/>
      <c r="AB20074" s="1"/>
      <c r="AC20074" s="1"/>
      <c r="AJ20074" s="1"/>
      <c r="AK20074" s="1"/>
      <c r="AL20074" s="1"/>
    </row>
    <row r="20075">
      <c r="I20075" s="1"/>
      <c r="J20075" s="1"/>
      <c r="K20075" s="1"/>
      <c r="AA20075" s="1"/>
      <c r="AB20075" s="1"/>
      <c r="AC20075" s="1"/>
      <c r="AJ20075" s="1"/>
      <c r="AK20075" s="1"/>
      <c r="AL20075" s="1"/>
    </row>
    <row r="20076">
      <c r="I20076" s="1"/>
      <c r="J20076" s="1"/>
      <c r="K20076" s="1"/>
      <c r="AA20076" s="1"/>
      <c r="AB20076" s="1"/>
      <c r="AC20076" s="1"/>
      <c r="AJ20076" s="1"/>
      <c r="AK20076" s="1"/>
      <c r="AL20076" s="1"/>
    </row>
    <row r="20077">
      <c r="I20077" s="1"/>
      <c r="J20077" s="1"/>
      <c r="K20077" s="1"/>
      <c r="AA20077" s="1"/>
      <c r="AB20077" s="1"/>
      <c r="AC20077" s="1"/>
      <c r="AJ20077" s="1"/>
      <c r="AK20077" s="1"/>
      <c r="AL20077" s="1"/>
    </row>
    <row r="20078">
      <c r="I20078" s="1"/>
      <c r="J20078" s="1"/>
      <c r="K20078" s="1"/>
      <c r="AA20078" s="1"/>
      <c r="AB20078" s="1"/>
      <c r="AC20078" s="1"/>
      <c r="AJ20078" s="1"/>
      <c r="AK20078" s="1"/>
      <c r="AL20078" s="1"/>
    </row>
    <row r="20079">
      <c r="I20079" s="1"/>
      <c r="J20079" s="1"/>
      <c r="K20079" s="1"/>
      <c r="AA20079" s="1"/>
      <c r="AB20079" s="1"/>
      <c r="AC20079" s="1"/>
      <c r="AJ20079" s="1"/>
      <c r="AK20079" s="1"/>
      <c r="AL20079" s="1"/>
    </row>
    <row r="20080">
      <c r="I20080" s="1"/>
      <c r="J20080" s="1"/>
      <c r="K20080" s="1"/>
      <c r="AA20080" s="1"/>
      <c r="AB20080" s="1"/>
      <c r="AC20080" s="1"/>
      <c r="AJ20080" s="1"/>
      <c r="AK20080" s="1"/>
      <c r="AL20080" s="1"/>
    </row>
    <row r="20081">
      <c r="I20081" s="1"/>
      <c r="J20081" s="1"/>
      <c r="K20081" s="1"/>
      <c r="AA20081" s="1"/>
      <c r="AB20081" s="1"/>
      <c r="AC20081" s="1"/>
      <c r="AJ20081" s="1"/>
      <c r="AK20081" s="1"/>
      <c r="AL20081" s="1"/>
    </row>
    <row r="20082">
      <c r="I20082" s="1"/>
      <c r="J20082" s="1"/>
      <c r="K20082" s="1"/>
      <c r="AA20082" s="1"/>
      <c r="AB20082" s="1"/>
      <c r="AC20082" s="1"/>
      <c r="AJ20082" s="1"/>
      <c r="AK20082" s="1"/>
      <c r="AL20082" s="1"/>
    </row>
    <row r="20083">
      <c r="I20083" s="1"/>
      <c r="J20083" s="1"/>
      <c r="K20083" s="1"/>
      <c r="AA20083" s="1"/>
      <c r="AB20083" s="1"/>
      <c r="AC20083" s="1"/>
      <c r="AJ20083" s="1"/>
      <c r="AK20083" s="1"/>
      <c r="AL20083" s="1"/>
    </row>
    <row r="20084">
      <c r="I20084" s="1"/>
      <c r="J20084" s="1"/>
      <c r="K20084" s="1"/>
      <c r="AA20084" s="1"/>
      <c r="AB20084" s="1"/>
      <c r="AC20084" s="1"/>
      <c r="AJ20084" s="1"/>
      <c r="AK20084" s="1"/>
      <c r="AL20084" s="1"/>
    </row>
    <row r="20085">
      <c r="I20085" s="1"/>
      <c r="J20085" s="1"/>
      <c r="K20085" s="1"/>
      <c r="AA20085" s="1"/>
      <c r="AB20085" s="1"/>
      <c r="AC20085" s="1"/>
      <c r="AJ20085" s="1"/>
      <c r="AK20085" s="1"/>
      <c r="AL20085" s="1"/>
    </row>
    <row r="20086">
      <c r="I20086" s="1"/>
      <c r="J20086" s="1"/>
      <c r="K20086" s="1"/>
      <c r="AA20086" s="1"/>
      <c r="AB20086" s="1"/>
      <c r="AC20086" s="1"/>
      <c r="AJ20086" s="1"/>
      <c r="AK20086" s="1"/>
      <c r="AL20086" s="1"/>
    </row>
    <row r="20087">
      <c r="I20087" s="1"/>
      <c r="J20087" s="1"/>
      <c r="K20087" s="1"/>
      <c r="AA20087" s="1"/>
      <c r="AB20087" s="1"/>
      <c r="AC20087" s="1"/>
      <c r="AJ20087" s="1"/>
      <c r="AK20087" s="1"/>
      <c r="AL20087" s="1"/>
    </row>
    <row r="20088">
      <c r="I20088" s="1"/>
      <c r="J20088" s="1"/>
      <c r="K20088" s="1"/>
      <c r="AA20088" s="1"/>
      <c r="AB20088" s="1"/>
      <c r="AC20088" s="1"/>
      <c r="AJ20088" s="1"/>
      <c r="AK20088" s="1"/>
      <c r="AL20088" s="1"/>
    </row>
    <row r="20089">
      <c r="I20089" s="1"/>
      <c r="J20089" s="1"/>
      <c r="K20089" s="1"/>
      <c r="AA20089" s="1"/>
      <c r="AB20089" s="1"/>
      <c r="AC20089" s="1"/>
      <c r="AJ20089" s="1"/>
      <c r="AK20089" s="1"/>
      <c r="AL20089" s="1"/>
    </row>
    <row r="20090">
      <c r="I20090" s="1"/>
      <c r="J20090" s="1"/>
      <c r="K20090" s="1"/>
      <c r="AA20090" s="1"/>
      <c r="AB20090" s="1"/>
      <c r="AC20090" s="1"/>
      <c r="AJ20090" s="1"/>
      <c r="AK20090" s="1"/>
      <c r="AL20090" s="1"/>
    </row>
    <row r="20091">
      <c r="I20091" s="1"/>
      <c r="J20091" s="1"/>
      <c r="K20091" s="1"/>
      <c r="AA20091" s="1"/>
      <c r="AB20091" s="1"/>
      <c r="AC20091" s="1"/>
      <c r="AJ20091" s="1"/>
      <c r="AK20091" s="1"/>
      <c r="AL20091" s="1"/>
    </row>
    <row r="20092">
      <c r="I20092" s="1"/>
      <c r="J20092" s="1"/>
      <c r="K20092" s="1"/>
      <c r="AA20092" s="1"/>
      <c r="AB20092" s="1"/>
      <c r="AC20092" s="1"/>
      <c r="AJ20092" s="1"/>
      <c r="AK20092" s="1"/>
      <c r="AL20092" s="1"/>
    </row>
    <row r="20093">
      <c r="I20093" s="1"/>
      <c r="J20093" s="1"/>
      <c r="K20093" s="1"/>
      <c r="AA20093" s="1"/>
      <c r="AB20093" s="1"/>
      <c r="AC20093" s="1"/>
      <c r="AJ20093" s="1"/>
      <c r="AK20093" s="1"/>
      <c r="AL20093" s="1"/>
    </row>
    <row r="20094">
      <c r="I20094" s="1"/>
      <c r="J20094" s="1"/>
      <c r="K20094" s="1"/>
      <c r="AA20094" s="1"/>
      <c r="AB20094" s="1"/>
      <c r="AC20094" s="1"/>
      <c r="AJ20094" s="1"/>
      <c r="AK20094" s="1"/>
      <c r="AL20094" s="1"/>
    </row>
    <row r="20095">
      <c r="I20095" s="1"/>
      <c r="J20095" s="1"/>
      <c r="K20095" s="1"/>
      <c r="AA20095" s="1"/>
      <c r="AB20095" s="1"/>
      <c r="AC20095" s="1"/>
      <c r="AJ20095" s="1"/>
      <c r="AK20095" s="1"/>
      <c r="AL20095" s="1"/>
    </row>
    <row r="20096">
      <c r="I20096" s="1"/>
      <c r="J20096" s="1"/>
      <c r="K20096" s="1"/>
      <c r="AA20096" s="1"/>
      <c r="AB20096" s="1"/>
      <c r="AC20096" s="1"/>
      <c r="AJ20096" s="1"/>
      <c r="AK20096" s="1"/>
      <c r="AL20096" s="1"/>
    </row>
    <row r="20097">
      <c r="I20097" s="1"/>
      <c r="J20097" s="1"/>
      <c r="K20097" s="1"/>
      <c r="AA20097" s="1"/>
      <c r="AB20097" s="1"/>
      <c r="AC20097" s="1"/>
      <c r="AJ20097" s="1"/>
      <c r="AK20097" s="1"/>
      <c r="AL20097" s="1"/>
    </row>
    <row r="20098">
      <c r="I20098" s="1"/>
      <c r="J20098" s="1"/>
      <c r="K20098" s="1"/>
      <c r="AA20098" s="1"/>
      <c r="AB20098" s="1"/>
      <c r="AC20098" s="1"/>
      <c r="AJ20098" s="1"/>
      <c r="AK20098" s="1"/>
      <c r="AL20098" s="1"/>
    </row>
    <row r="20099">
      <c r="I20099" s="1"/>
      <c r="J20099" s="1"/>
      <c r="K20099" s="1"/>
      <c r="AA20099" s="1"/>
      <c r="AB20099" s="1"/>
      <c r="AC20099" s="1"/>
      <c r="AJ20099" s="1"/>
      <c r="AK20099" s="1"/>
      <c r="AL20099" s="1"/>
    </row>
    <row r="20100">
      <c r="I20100" s="1"/>
      <c r="J20100" s="1"/>
      <c r="K20100" s="1"/>
      <c r="AA20100" s="1"/>
      <c r="AB20100" s="1"/>
      <c r="AC20100" s="1"/>
      <c r="AJ20100" s="1"/>
      <c r="AK20100" s="1"/>
      <c r="AL20100" s="1"/>
    </row>
    <row r="20101">
      <c r="I20101" s="1"/>
      <c r="J20101" s="1"/>
      <c r="K20101" s="1"/>
      <c r="AA20101" s="1"/>
      <c r="AB20101" s="1"/>
      <c r="AC20101" s="1"/>
      <c r="AJ20101" s="1"/>
      <c r="AK20101" s="1"/>
      <c r="AL20101" s="1"/>
    </row>
    <row r="20102">
      <c r="I20102" s="1"/>
      <c r="J20102" s="1"/>
      <c r="K20102" s="1"/>
      <c r="AA20102" s="1"/>
      <c r="AB20102" s="1"/>
      <c r="AC20102" s="1"/>
      <c r="AJ20102" s="1"/>
      <c r="AK20102" s="1"/>
      <c r="AL20102" s="1"/>
    </row>
    <row r="20103">
      <c r="I20103" s="1"/>
      <c r="J20103" s="1"/>
      <c r="K20103" s="1"/>
      <c r="AA20103" s="1"/>
      <c r="AB20103" s="1"/>
      <c r="AC20103" s="1"/>
      <c r="AJ20103" s="1"/>
      <c r="AK20103" s="1"/>
      <c r="AL20103" s="1"/>
    </row>
    <row r="20104">
      <c r="I20104" s="1"/>
      <c r="J20104" s="1"/>
      <c r="K20104" s="1"/>
      <c r="AA20104" s="1"/>
      <c r="AB20104" s="1"/>
      <c r="AC20104" s="1"/>
      <c r="AJ20104" s="1"/>
      <c r="AK20104" s="1"/>
      <c r="AL20104" s="1"/>
    </row>
    <row r="20105">
      <c r="I20105" s="1"/>
      <c r="J20105" s="1"/>
      <c r="K20105" s="1"/>
      <c r="AA20105" s="1"/>
      <c r="AB20105" s="1"/>
      <c r="AC20105" s="1"/>
      <c r="AJ20105" s="1"/>
      <c r="AK20105" s="1"/>
      <c r="AL20105" s="1"/>
    </row>
    <row r="20106">
      <c r="I20106" s="1"/>
      <c r="J20106" s="1"/>
      <c r="K20106" s="1"/>
      <c r="AA20106" s="1"/>
      <c r="AB20106" s="1"/>
      <c r="AC20106" s="1"/>
      <c r="AJ20106" s="1"/>
      <c r="AK20106" s="1"/>
      <c r="AL20106" s="1"/>
    </row>
    <row r="20107">
      <c r="I20107" s="1"/>
      <c r="J20107" s="1"/>
      <c r="K20107" s="1"/>
      <c r="AA20107" s="1"/>
      <c r="AB20107" s="1"/>
      <c r="AC20107" s="1"/>
      <c r="AJ20107" s="1"/>
      <c r="AK20107" s="1"/>
      <c r="AL20107" s="1"/>
    </row>
    <row r="20108">
      <c r="I20108" s="1"/>
      <c r="J20108" s="1"/>
      <c r="K20108" s="1"/>
      <c r="AA20108" s="1"/>
      <c r="AB20108" s="1"/>
      <c r="AC20108" s="1"/>
      <c r="AJ20108" s="1"/>
      <c r="AK20108" s="1"/>
      <c r="AL20108" s="1"/>
    </row>
    <row r="20109">
      <c r="I20109" s="1"/>
      <c r="J20109" s="1"/>
      <c r="K20109" s="1"/>
      <c r="AA20109" s="1"/>
      <c r="AB20109" s="1"/>
      <c r="AC20109" s="1"/>
      <c r="AJ20109" s="1"/>
      <c r="AK20109" s="1"/>
      <c r="AL20109" s="1"/>
    </row>
    <row r="20110">
      <c r="I20110" s="1"/>
      <c r="J20110" s="1"/>
      <c r="K20110" s="1"/>
      <c r="AA20110" s="1"/>
      <c r="AB20110" s="1"/>
      <c r="AC20110" s="1"/>
      <c r="AJ20110" s="1"/>
      <c r="AK20110" s="1"/>
      <c r="AL20110" s="1"/>
    </row>
    <row r="20111">
      <c r="I20111" s="1"/>
      <c r="J20111" s="1"/>
      <c r="K20111" s="1"/>
      <c r="AA20111" s="1"/>
      <c r="AB20111" s="1"/>
      <c r="AC20111" s="1"/>
      <c r="AJ20111" s="1"/>
      <c r="AK20111" s="1"/>
      <c r="AL20111" s="1"/>
    </row>
    <row r="20112">
      <c r="I20112" s="1"/>
      <c r="J20112" s="1"/>
      <c r="K20112" s="1"/>
      <c r="AA20112" s="1"/>
      <c r="AB20112" s="1"/>
      <c r="AC20112" s="1"/>
      <c r="AJ20112" s="1"/>
      <c r="AK20112" s="1"/>
      <c r="AL20112" s="1"/>
    </row>
    <row r="20113">
      <c r="I20113" s="1"/>
      <c r="J20113" s="1"/>
      <c r="K20113" s="1"/>
      <c r="AA20113" s="1"/>
      <c r="AB20113" s="1"/>
      <c r="AC20113" s="1"/>
      <c r="AJ20113" s="1"/>
      <c r="AK20113" s="1"/>
      <c r="AL20113" s="1"/>
    </row>
    <row r="20114">
      <c r="I20114" s="1"/>
      <c r="J20114" s="1"/>
      <c r="K20114" s="1"/>
      <c r="AA20114" s="1"/>
      <c r="AB20114" s="1"/>
      <c r="AC20114" s="1"/>
      <c r="AJ20114" s="1"/>
      <c r="AK20114" s="1"/>
      <c r="AL20114" s="1"/>
    </row>
    <row r="20115">
      <c r="I20115" s="1"/>
      <c r="J20115" s="1"/>
      <c r="K20115" s="1"/>
      <c r="AA20115" s="1"/>
      <c r="AB20115" s="1"/>
      <c r="AC20115" s="1"/>
      <c r="AJ20115" s="1"/>
      <c r="AK20115" s="1"/>
      <c r="AL20115" s="1"/>
    </row>
    <row r="20116">
      <c r="I20116" s="1"/>
      <c r="J20116" s="1"/>
      <c r="K20116" s="1"/>
      <c r="AA20116" s="1"/>
      <c r="AB20116" s="1"/>
      <c r="AC20116" s="1"/>
      <c r="AJ20116" s="1"/>
      <c r="AK20116" s="1"/>
      <c r="AL20116" s="1"/>
    </row>
    <row r="20117">
      <c r="I20117" s="1"/>
      <c r="J20117" s="1"/>
      <c r="K20117" s="1"/>
      <c r="AA20117" s="1"/>
      <c r="AB20117" s="1"/>
      <c r="AC20117" s="1"/>
      <c r="AJ20117" s="1"/>
      <c r="AK20117" s="1"/>
      <c r="AL20117" s="1"/>
    </row>
    <row r="20118">
      <c r="I20118" s="1"/>
      <c r="J20118" s="1"/>
      <c r="K20118" s="1"/>
      <c r="AA20118" s="1"/>
      <c r="AB20118" s="1"/>
      <c r="AC20118" s="1"/>
      <c r="AJ20118" s="1"/>
      <c r="AK20118" s="1"/>
      <c r="AL20118" s="1"/>
    </row>
    <row r="20119">
      <c r="I20119" s="1"/>
      <c r="J20119" s="1"/>
      <c r="K20119" s="1"/>
      <c r="AA20119" s="1"/>
      <c r="AB20119" s="1"/>
      <c r="AC20119" s="1"/>
      <c r="AJ20119" s="1"/>
      <c r="AK20119" s="1"/>
      <c r="AL20119" s="1"/>
    </row>
    <row r="20120">
      <c r="I20120" s="1"/>
      <c r="J20120" s="1"/>
      <c r="K20120" s="1"/>
      <c r="AA20120" s="1"/>
      <c r="AB20120" s="1"/>
      <c r="AC20120" s="1"/>
      <c r="AJ20120" s="1"/>
      <c r="AK20120" s="1"/>
      <c r="AL20120" s="1"/>
    </row>
    <row r="20121">
      <c r="I20121" s="1"/>
      <c r="J20121" s="1"/>
      <c r="K20121" s="1"/>
      <c r="AA20121" s="1"/>
      <c r="AB20121" s="1"/>
      <c r="AC20121" s="1"/>
      <c r="AJ20121" s="1"/>
      <c r="AK20121" s="1"/>
      <c r="AL20121" s="1"/>
    </row>
    <row r="20122">
      <c r="I20122" s="1"/>
      <c r="J20122" s="1"/>
      <c r="K20122" s="1"/>
      <c r="AA20122" s="1"/>
      <c r="AB20122" s="1"/>
      <c r="AC20122" s="1"/>
      <c r="AJ20122" s="1"/>
      <c r="AK20122" s="1"/>
      <c r="AL20122" s="1"/>
    </row>
    <row r="20123">
      <c r="I20123" s="1"/>
      <c r="J20123" s="1"/>
      <c r="K20123" s="1"/>
      <c r="AA20123" s="1"/>
      <c r="AB20123" s="1"/>
      <c r="AC20123" s="1"/>
      <c r="AJ20123" s="1"/>
      <c r="AK20123" s="1"/>
      <c r="AL20123" s="1"/>
    </row>
    <row r="20124">
      <c r="I20124" s="1"/>
      <c r="J20124" s="1"/>
      <c r="K20124" s="1"/>
      <c r="AA20124" s="1"/>
      <c r="AB20124" s="1"/>
      <c r="AC20124" s="1"/>
      <c r="AJ20124" s="1"/>
      <c r="AK20124" s="1"/>
      <c r="AL20124" s="1"/>
    </row>
    <row r="20125">
      <c r="I20125" s="1"/>
      <c r="J20125" s="1"/>
      <c r="K20125" s="1"/>
      <c r="AA20125" s="1"/>
      <c r="AB20125" s="1"/>
      <c r="AC20125" s="1"/>
      <c r="AJ20125" s="1"/>
      <c r="AK20125" s="1"/>
      <c r="AL20125" s="1"/>
    </row>
    <row r="20126">
      <c r="I20126" s="1"/>
      <c r="J20126" s="1"/>
      <c r="K20126" s="1"/>
      <c r="AA20126" s="1"/>
      <c r="AB20126" s="1"/>
      <c r="AC20126" s="1"/>
      <c r="AJ20126" s="1"/>
      <c r="AK20126" s="1"/>
      <c r="AL20126" s="1"/>
    </row>
    <row r="20127">
      <c r="I20127" s="1"/>
      <c r="J20127" s="1"/>
      <c r="K20127" s="1"/>
      <c r="AA20127" s="1"/>
      <c r="AB20127" s="1"/>
      <c r="AC20127" s="1"/>
      <c r="AJ20127" s="1"/>
      <c r="AK20127" s="1"/>
      <c r="AL20127" s="1"/>
    </row>
    <row r="20128">
      <c r="I20128" s="1"/>
      <c r="J20128" s="1"/>
      <c r="K20128" s="1"/>
      <c r="AA20128" s="1"/>
      <c r="AB20128" s="1"/>
      <c r="AC20128" s="1"/>
      <c r="AJ20128" s="1"/>
      <c r="AK20128" s="1"/>
      <c r="AL20128" s="1"/>
    </row>
    <row r="20129">
      <c r="I20129" s="1"/>
      <c r="J20129" s="1"/>
      <c r="K20129" s="1"/>
      <c r="AA20129" s="1"/>
      <c r="AB20129" s="1"/>
      <c r="AC20129" s="1"/>
      <c r="AJ20129" s="1"/>
      <c r="AK20129" s="1"/>
      <c r="AL20129" s="1"/>
    </row>
    <row r="20130">
      <c r="I20130" s="1"/>
      <c r="J20130" s="1"/>
      <c r="K20130" s="1"/>
      <c r="AA20130" s="1"/>
      <c r="AB20130" s="1"/>
      <c r="AC20130" s="1"/>
      <c r="AJ20130" s="1"/>
      <c r="AK20130" s="1"/>
      <c r="AL20130" s="1"/>
    </row>
    <row r="20131">
      <c r="I20131" s="1"/>
      <c r="J20131" s="1"/>
      <c r="K20131" s="1"/>
      <c r="AA20131" s="1"/>
      <c r="AB20131" s="1"/>
      <c r="AC20131" s="1"/>
      <c r="AJ20131" s="1"/>
      <c r="AK20131" s="1"/>
      <c r="AL20131" s="1"/>
    </row>
    <row r="20132">
      <c r="I20132" s="1"/>
      <c r="J20132" s="1"/>
      <c r="K20132" s="1"/>
      <c r="AA20132" s="1"/>
      <c r="AB20132" s="1"/>
      <c r="AC20132" s="1"/>
      <c r="AJ20132" s="1"/>
      <c r="AK20132" s="1"/>
      <c r="AL20132" s="1"/>
    </row>
    <row r="20133">
      <c r="I20133" s="1"/>
      <c r="J20133" s="1"/>
      <c r="K20133" s="1"/>
      <c r="AA20133" s="1"/>
      <c r="AB20133" s="1"/>
      <c r="AC20133" s="1"/>
      <c r="AJ20133" s="1"/>
      <c r="AK20133" s="1"/>
      <c r="AL20133" s="1"/>
    </row>
    <row r="20134">
      <c r="I20134" s="1"/>
      <c r="J20134" s="1"/>
      <c r="K20134" s="1"/>
      <c r="AA20134" s="1"/>
      <c r="AB20134" s="1"/>
      <c r="AC20134" s="1"/>
      <c r="AJ20134" s="1"/>
      <c r="AK20134" s="1"/>
      <c r="AL20134" s="1"/>
    </row>
    <row r="20135">
      <c r="I20135" s="1"/>
      <c r="J20135" s="1"/>
      <c r="K20135" s="1"/>
      <c r="AA20135" s="1"/>
      <c r="AB20135" s="1"/>
      <c r="AC20135" s="1"/>
      <c r="AJ20135" s="1"/>
      <c r="AK20135" s="1"/>
      <c r="AL20135" s="1"/>
    </row>
    <row r="20136">
      <c r="I20136" s="1"/>
      <c r="J20136" s="1"/>
      <c r="K20136" s="1"/>
      <c r="AA20136" s="1"/>
      <c r="AB20136" s="1"/>
      <c r="AC20136" s="1"/>
      <c r="AJ20136" s="1"/>
      <c r="AK20136" s="1"/>
      <c r="AL20136" s="1"/>
    </row>
    <row r="20137">
      <c r="I20137" s="1"/>
      <c r="J20137" s="1"/>
      <c r="K20137" s="1"/>
      <c r="AA20137" s="1"/>
      <c r="AB20137" s="1"/>
      <c r="AC20137" s="1"/>
      <c r="AJ20137" s="1"/>
      <c r="AK20137" s="1"/>
      <c r="AL20137" s="1"/>
    </row>
    <row r="20138">
      <c r="I20138" s="1"/>
      <c r="J20138" s="1"/>
      <c r="K20138" s="1"/>
      <c r="AA20138" s="1"/>
      <c r="AB20138" s="1"/>
      <c r="AC20138" s="1"/>
      <c r="AJ20138" s="1"/>
      <c r="AK20138" s="1"/>
      <c r="AL20138" s="1"/>
    </row>
    <row r="20139">
      <c r="I20139" s="1"/>
      <c r="J20139" s="1"/>
      <c r="K20139" s="1"/>
      <c r="AA20139" s="1"/>
      <c r="AB20139" s="1"/>
      <c r="AC20139" s="1"/>
      <c r="AJ20139" s="1"/>
      <c r="AK20139" s="1"/>
      <c r="AL20139" s="1"/>
    </row>
    <row r="20140">
      <c r="I20140" s="1"/>
      <c r="J20140" s="1"/>
      <c r="K20140" s="1"/>
      <c r="AA20140" s="1"/>
      <c r="AB20140" s="1"/>
      <c r="AC20140" s="1"/>
      <c r="AJ20140" s="1"/>
      <c r="AK20140" s="1"/>
      <c r="AL20140" s="1"/>
    </row>
    <row r="20141">
      <c r="I20141" s="1"/>
      <c r="J20141" s="1"/>
      <c r="K20141" s="1"/>
      <c r="AA20141" s="1"/>
      <c r="AB20141" s="1"/>
      <c r="AC20141" s="1"/>
      <c r="AJ20141" s="1"/>
      <c r="AK20141" s="1"/>
      <c r="AL20141" s="1"/>
    </row>
    <row r="20142">
      <c r="I20142" s="1"/>
      <c r="J20142" s="1"/>
      <c r="K20142" s="1"/>
      <c r="AA20142" s="1"/>
      <c r="AB20142" s="1"/>
      <c r="AC20142" s="1"/>
      <c r="AJ20142" s="1"/>
      <c r="AK20142" s="1"/>
      <c r="AL20142" s="1"/>
    </row>
    <row r="20143">
      <c r="I20143" s="1"/>
      <c r="J20143" s="1"/>
      <c r="K20143" s="1"/>
      <c r="AA20143" s="1"/>
      <c r="AB20143" s="1"/>
      <c r="AC20143" s="1"/>
      <c r="AJ20143" s="1"/>
      <c r="AK20143" s="1"/>
      <c r="AL20143" s="1"/>
    </row>
    <row r="20144">
      <c r="I20144" s="1"/>
      <c r="J20144" s="1"/>
      <c r="K20144" s="1"/>
      <c r="AA20144" s="1"/>
      <c r="AB20144" s="1"/>
      <c r="AC20144" s="1"/>
      <c r="AJ20144" s="1"/>
      <c r="AK20144" s="1"/>
      <c r="AL20144" s="1"/>
    </row>
    <row r="20145">
      <c r="I20145" s="1"/>
      <c r="J20145" s="1"/>
      <c r="K20145" s="1"/>
      <c r="AA20145" s="1"/>
      <c r="AB20145" s="1"/>
      <c r="AC20145" s="1"/>
      <c r="AJ20145" s="1"/>
      <c r="AK20145" s="1"/>
      <c r="AL20145" s="1"/>
    </row>
    <row r="20146">
      <c r="I20146" s="1"/>
      <c r="J20146" s="1"/>
      <c r="K20146" s="1"/>
      <c r="AA20146" s="1"/>
      <c r="AB20146" s="1"/>
      <c r="AC20146" s="1"/>
      <c r="AJ20146" s="1"/>
      <c r="AK20146" s="1"/>
      <c r="AL20146" s="1"/>
    </row>
    <row r="20147">
      <c r="I20147" s="1"/>
      <c r="J20147" s="1"/>
      <c r="K20147" s="1"/>
      <c r="AA20147" s="1"/>
      <c r="AB20147" s="1"/>
      <c r="AC20147" s="1"/>
      <c r="AJ20147" s="1"/>
      <c r="AK20147" s="1"/>
      <c r="AL20147" s="1"/>
    </row>
    <row r="20148">
      <c r="I20148" s="1"/>
      <c r="J20148" s="1"/>
      <c r="K20148" s="1"/>
      <c r="AA20148" s="1"/>
      <c r="AB20148" s="1"/>
      <c r="AC20148" s="1"/>
      <c r="AJ20148" s="1"/>
      <c r="AK20148" s="1"/>
      <c r="AL20148" s="1"/>
    </row>
    <row r="20149">
      <c r="I20149" s="1"/>
      <c r="J20149" s="1"/>
      <c r="K20149" s="1"/>
      <c r="AA20149" s="1"/>
      <c r="AB20149" s="1"/>
      <c r="AC20149" s="1"/>
      <c r="AJ20149" s="1"/>
      <c r="AK20149" s="1"/>
      <c r="AL20149" s="1"/>
    </row>
    <row r="20150">
      <c r="I20150" s="1"/>
      <c r="J20150" s="1"/>
      <c r="K20150" s="1"/>
      <c r="AA20150" s="1"/>
      <c r="AB20150" s="1"/>
      <c r="AC20150" s="1"/>
      <c r="AJ20150" s="1"/>
      <c r="AK20150" s="1"/>
      <c r="AL20150" s="1"/>
    </row>
    <row r="20151">
      <c r="I20151" s="1"/>
      <c r="J20151" s="1"/>
      <c r="K20151" s="1"/>
      <c r="AA20151" s="1"/>
      <c r="AB20151" s="1"/>
      <c r="AC20151" s="1"/>
      <c r="AJ20151" s="1"/>
      <c r="AK20151" s="1"/>
      <c r="AL20151" s="1"/>
    </row>
    <row r="20152">
      <c r="I20152" s="1"/>
      <c r="J20152" s="1"/>
      <c r="K20152" s="1"/>
      <c r="AA20152" s="1"/>
      <c r="AB20152" s="1"/>
      <c r="AC20152" s="1"/>
      <c r="AJ20152" s="1"/>
      <c r="AK20152" s="1"/>
      <c r="AL20152" s="1"/>
    </row>
    <row r="20153">
      <c r="I20153" s="1"/>
      <c r="J20153" s="1"/>
      <c r="K20153" s="1"/>
      <c r="AA20153" s="1"/>
      <c r="AB20153" s="1"/>
      <c r="AC20153" s="1"/>
      <c r="AJ20153" s="1"/>
      <c r="AK20153" s="1"/>
      <c r="AL20153" s="1"/>
    </row>
    <row r="20154">
      <c r="I20154" s="1"/>
      <c r="J20154" s="1"/>
      <c r="K20154" s="1"/>
      <c r="AA20154" s="1"/>
      <c r="AB20154" s="1"/>
      <c r="AC20154" s="1"/>
      <c r="AJ20154" s="1"/>
      <c r="AK20154" s="1"/>
      <c r="AL20154" s="1"/>
    </row>
    <row r="20155">
      <c r="I20155" s="1"/>
      <c r="J20155" s="1"/>
      <c r="K20155" s="1"/>
      <c r="AA20155" s="1"/>
      <c r="AB20155" s="1"/>
      <c r="AC20155" s="1"/>
      <c r="AJ20155" s="1"/>
      <c r="AK20155" s="1"/>
      <c r="AL20155" s="1"/>
    </row>
    <row r="20156">
      <c r="I20156" s="1"/>
      <c r="J20156" s="1"/>
      <c r="K20156" s="1"/>
      <c r="AA20156" s="1"/>
      <c r="AB20156" s="1"/>
      <c r="AC20156" s="1"/>
      <c r="AJ20156" s="1"/>
      <c r="AK20156" s="1"/>
      <c r="AL20156" s="1"/>
    </row>
    <row r="20157">
      <c r="I20157" s="1"/>
      <c r="J20157" s="1"/>
      <c r="K20157" s="1"/>
      <c r="AA20157" s="1"/>
      <c r="AB20157" s="1"/>
      <c r="AC20157" s="1"/>
      <c r="AJ20157" s="1"/>
      <c r="AK20157" s="1"/>
      <c r="AL20157" s="1"/>
    </row>
    <row r="20158">
      <c r="I20158" s="1"/>
      <c r="J20158" s="1"/>
      <c r="K20158" s="1"/>
      <c r="AA20158" s="1"/>
      <c r="AB20158" s="1"/>
      <c r="AC20158" s="1"/>
      <c r="AJ20158" s="1"/>
      <c r="AK20158" s="1"/>
      <c r="AL20158" s="1"/>
    </row>
    <row r="20159">
      <c r="I20159" s="1"/>
      <c r="J20159" s="1"/>
      <c r="K20159" s="1"/>
      <c r="AA20159" s="1"/>
      <c r="AB20159" s="1"/>
      <c r="AC20159" s="1"/>
      <c r="AJ20159" s="1"/>
      <c r="AK20159" s="1"/>
      <c r="AL20159" s="1"/>
    </row>
    <row r="20160">
      <c r="I20160" s="1"/>
      <c r="J20160" s="1"/>
      <c r="K20160" s="1"/>
      <c r="AA20160" s="1"/>
      <c r="AB20160" s="1"/>
      <c r="AC20160" s="1"/>
      <c r="AJ20160" s="1"/>
      <c r="AK20160" s="1"/>
      <c r="AL20160" s="1"/>
    </row>
    <row r="20161">
      <c r="I20161" s="1"/>
      <c r="J20161" s="1"/>
      <c r="K20161" s="1"/>
      <c r="AA20161" s="1"/>
      <c r="AB20161" s="1"/>
      <c r="AC20161" s="1"/>
      <c r="AJ20161" s="1"/>
      <c r="AK20161" s="1"/>
      <c r="AL20161" s="1"/>
    </row>
    <row r="20162">
      <c r="I20162" s="1"/>
      <c r="J20162" s="1"/>
      <c r="K20162" s="1"/>
      <c r="AA20162" s="1"/>
      <c r="AB20162" s="1"/>
      <c r="AC20162" s="1"/>
      <c r="AJ20162" s="1"/>
      <c r="AK20162" s="1"/>
      <c r="AL20162" s="1"/>
    </row>
    <row r="20163">
      <c r="I20163" s="1"/>
      <c r="J20163" s="1"/>
      <c r="K20163" s="1"/>
      <c r="AA20163" s="1"/>
      <c r="AB20163" s="1"/>
      <c r="AC20163" s="1"/>
      <c r="AJ20163" s="1"/>
      <c r="AK20163" s="1"/>
      <c r="AL20163" s="1"/>
    </row>
    <row r="20164">
      <c r="I20164" s="1"/>
      <c r="J20164" s="1"/>
      <c r="K20164" s="1"/>
      <c r="AA20164" s="1"/>
      <c r="AB20164" s="1"/>
      <c r="AC20164" s="1"/>
      <c r="AJ20164" s="1"/>
      <c r="AK20164" s="1"/>
      <c r="AL20164" s="1"/>
    </row>
    <row r="20165">
      <c r="I20165" s="1"/>
      <c r="J20165" s="1"/>
      <c r="K20165" s="1"/>
      <c r="AA20165" s="1"/>
      <c r="AB20165" s="1"/>
      <c r="AC20165" s="1"/>
      <c r="AJ20165" s="1"/>
      <c r="AK20165" s="1"/>
      <c r="AL20165" s="1"/>
    </row>
    <row r="20166">
      <c r="I20166" s="1"/>
      <c r="J20166" s="1"/>
      <c r="K20166" s="1"/>
      <c r="AA20166" s="1"/>
      <c r="AB20166" s="1"/>
      <c r="AC20166" s="1"/>
      <c r="AJ20166" s="1"/>
      <c r="AK20166" s="1"/>
      <c r="AL20166" s="1"/>
    </row>
    <row r="20167">
      <c r="I20167" s="1"/>
      <c r="J20167" s="1"/>
      <c r="K20167" s="1"/>
      <c r="AA20167" s="1"/>
      <c r="AB20167" s="1"/>
      <c r="AC20167" s="1"/>
      <c r="AJ20167" s="1"/>
      <c r="AK20167" s="1"/>
      <c r="AL20167" s="1"/>
    </row>
    <row r="20168">
      <c r="I20168" s="1"/>
      <c r="J20168" s="1"/>
      <c r="K20168" s="1"/>
      <c r="AA20168" s="1"/>
      <c r="AB20168" s="1"/>
      <c r="AC20168" s="1"/>
      <c r="AJ20168" s="1"/>
      <c r="AK20168" s="1"/>
      <c r="AL20168" s="1"/>
    </row>
    <row r="20169">
      <c r="I20169" s="1"/>
      <c r="J20169" s="1"/>
      <c r="K20169" s="1"/>
      <c r="AA20169" s="1"/>
      <c r="AB20169" s="1"/>
      <c r="AC20169" s="1"/>
      <c r="AJ20169" s="1"/>
      <c r="AK20169" s="1"/>
      <c r="AL20169" s="1"/>
    </row>
    <row r="20170">
      <c r="I20170" s="1"/>
      <c r="J20170" s="1"/>
      <c r="K20170" s="1"/>
      <c r="AA20170" s="1"/>
      <c r="AB20170" s="1"/>
      <c r="AC20170" s="1"/>
      <c r="AJ20170" s="1"/>
      <c r="AK20170" s="1"/>
      <c r="AL20170" s="1"/>
    </row>
    <row r="20171">
      <c r="I20171" s="1"/>
      <c r="J20171" s="1"/>
      <c r="K20171" s="1"/>
      <c r="AA20171" s="1"/>
      <c r="AB20171" s="1"/>
      <c r="AC20171" s="1"/>
      <c r="AJ20171" s="1"/>
      <c r="AK20171" s="1"/>
      <c r="AL20171" s="1"/>
    </row>
    <row r="20172">
      <c r="I20172" s="1"/>
      <c r="J20172" s="1"/>
      <c r="K20172" s="1"/>
      <c r="AA20172" s="1"/>
      <c r="AB20172" s="1"/>
      <c r="AC20172" s="1"/>
      <c r="AJ20172" s="1"/>
      <c r="AK20172" s="1"/>
      <c r="AL20172" s="1"/>
    </row>
    <row r="20173">
      <c r="I20173" s="1"/>
      <c r="J20173" s="1"/>
      <c r="K20173" s="1"/>
      <c r="AA20173" s="1"/>
      <c r="AB20173" s="1"/>
      <c r="AC20173" s="1"/>
      <c r="AJ20173" s="1"/>
      <c r="AK20173" s="1"/>
      <c r="AL20173" s="1"/>
    </row>
    <row r="20174">
      <c r="I20174" s="1"/>
      <c r="J20174" s="1"/>
      <c r="K20174" s="1"/>
      <c r="AA20174" s="1"/>
      <c r="AB20174" s="1"/>
      <c r="AC20174" s="1"/>
      <c r="AJ20174" s="1"/>
      <c r="AK20174" s="1"/>
      <c r="AL20174" s="1"/>
    </row>
    <row r="20175">
      <c r="I20175" s="1"/>
      <c r="J20175" s="1"/>
      <c r="K20175" s="1"/>
      <c r="AA20175" s="1"/>
      <c r="AB20175" s="1"/>
      <c r="AC20175" s="1"/>
      <c r="AJ20175" s="1"/>
      <c r="AK20175" s="1"/>
      <c r="AL20175" s="1"/>
    </row>
    <row r="20176">
      <c r="I20176" s="1"/>
      <c r="J20176" s="1"/>
      <c r="K20176" s="1"/>
      <c r="AA20176" s="1"/>
      <c r="AB20176" s="1"/>
      <c r="AC20176" s="1"/>
      <c r="AJ20176" s="1"/>
      <c r="AK20176" s="1"/>
      <c r="AL20176" s="1"/>
    </row>
    <row r="20177">
      <c r="I20177" s="1"/>
      <c r="J20177" s="1"/>
      <c r="K20177" s="1"/>
      <c r="AA20177" s="1"/>
      <c r="AB20177" s="1"/>
      <c r="AC20177" s="1"/>
      <c r="AJ20177" s="1"/>
      <c r="AK20177" s="1"/>
      <c r="AL20177" s="1"/>
    </row>
    <row r="20178">
      <c r="I20178" s="1"/>
      <c r="J20178" s="1"/>
      <c r="K20178" s="1"/>
      <c r="AA20178" s="1"/>
      <c r="AB20178" s="1"/>
      <c r="AC20178" s="1"/>
      <c r="AJ20178" s="1"/>
      <c r="AK20178" s="1"/>
      <c r="AL20178" s="1"/>
    </row>
    <row r="20179">
      <c r="I20179" s="1"/>
      <c r="J20179" s="1"/>
      <c r="K20179" s="1"/>
      <c r="AA20179" s="1"/>
      <c r="AB20179" s="1"/>
      <c r="AC20179" s="1"/>
      <c r="AJ20179" s="1"/>
      <c r="AK20179" s="1"/>
      <c r="AL20179" s="1"/>
    </row>
    <row r="20180">
      <c r="I20180" s="1"/>
      <c r="J20180" s="1"/>
      <c r="K20180" s="1"/>
      <c r="AA20180" s="1"/>
      <c r="AB20180" s="1"/>
      <c r="AC20180" s="1"/>
      <c r="AJ20180" s="1"/>
      <c r="AK20180" s="1"/>
      <c r="AL20180" s="1"/>
    </row>
    <row r="20181">
      <c r="I20181" s="1"/>
      <c r="J20181" s="1"/>
      <c r="K20181" s="1"/>
      <c r="AA20181" s="1"/>
      <c r="AB20181" s="1"/>
      <c r="AC20181" s="1"/>
      <c r="AJ20181" s="1"/>
      <c r="AK20181" s="1"/>
      <c r="AL20181" s="1"/>
    </row>
    <row r="20182">
      <c r="I20182" s="1"/>
      <c r="J20182" s="1"/>
      <c r="K20182" s="1"/>
      <c r="AA20182" s="1"/>
      <c r="AB20182" s="1"/>
      <c r="AC20182" s="1"/>
      <c r="AJ20182" s="1"/>
      <c r="AK20182" s="1"/>
      <c r="AL20182" s="1"/>
    </row>
    <row r="20183">
      <c r="I20183" s="1"/>
      <c r="J20183" s="1"/>
      <c r="K20183" s="1"/>
      <c r="AA20183" s="1"/>
      <c r="AB20183" s="1"/>
      <c r="AC20183" s="1"/>
      <c r="AJ20183" s="1"/>
      <c r="AK20183" s="1"/>
      <c r="AL20183" s="1"/>
    </row>
    <row r="20184">
      <c r="I20184" s="1"/>
      <c r="J20184" s="1"/>
      <c r="K20184" s="1"/>
      <c r="AA20184" s="1"/>
      <c r="AB20184" s="1"/>
      <c r="AC20184" s="1"/>
      <c r="AJ20184" s="1"/>
      <c r="AK20184" s="1"/>
      <c r="AL20184" s="1"/>
    </row>
    <row r="20185">
      <c r="I20185" s="1"/>
      <c r="J20185" s="1"/>
      <c r="K20185" s="1"/>
      <c r="AA20185" s="1"/>
      <c r="AB20185" s="1"/>
      <c r="AC20185" s="1"/>
      <c r="AJ20185" s="1"/>
      <c r="AK20185" s="1"/>
      <c r="AL20185" s="1"/>
    </row>
    <row r="20186">
      <c r="I20186" s="1"/>
      <c r="J20186" s="1"/>
      <c r="K20186" s="1"/>
      <c r="AA20186" s="1"/>
      <c r="AB20186" s="1"/>
      <c r="AC20186" s="1"/>
      <c r="AJ20186" s="1"/>
      <c r="AK20186" s="1"/>
      <c r="AL20186" s="1"/>
    </row>
    <row r="20187">
      <c r="I20187" s="1"/>
      <c r="J20187" s="1"/>
      <c r="K20187" s="1"/>
      <c r="AA20187" s="1"/>
      <c r="AB20187" s="1"/>
      <c r="AC20187" s="1"/>
      <c r="AJ20187" s="1"/>
      <c r="AK20187" s="1"/>
      <c r="AL20187" s="1"/>
    </row>
    <row r="20188">
      <c r="I20188" s="1"/>
      <c r="J20188" s="1"/>
      <c r="K20188" s="1"/>
      <c r="AA20188" s="1"/>
      <c r="AB20188" s="1"/>
      <c r="AC20188" s="1"/>
      <c r="AJ20188" s="1"/>
      <c r="AK20188" s="1"/>
      <c r="AL20188" s="1"/>
    </row>
    <row r="20189">
      <c r="I20189" s="1"/>
      <c r="J20189" s="1"/>
      <c r="K20189" s="1"/>
      <c r="AA20189" s="1"/>
      <c r="AB20189" s="1"/>
      <c r="AC20189" s="1"/>
      <c r="AJ20189" s="1"/>
      <c r="AK20189" s="1"/>
      <c r="AL20189" s="1"/>
    </row>
    <row r="20190">
      <c r="I20190" s="1"/>
      <c r="J20190" s="1"/>
      <c r="K20190" s="1"/>
      <c r="AA20190" s="1"/>
      <c r="AB20190" s="1"/>
      <c r="AC20190" s="1"/>
      <c r="AJ20190" s="1"/>
      <c r="AK20190" s="1"/>
      <c r="AL20190" s="1"/>
    </row>
    <row r="20191">
      <c r="I20191" s="1"/>
      <c r="J20191" s="1"/>
      <c r="K20191" s="1"/>
      <c r="AA20191" s="1"/>
      <c r="AB20191" s="1"/>
      <c r="AC20191" s="1"/>
      <c r="AJ20191" s="1"/>
      <c r="AK20191" s="1"/>
      <c r="AL20191" s="1"/>
    </row>
    <row r="20192">
      <c r="I20192" s="1"/>
      <c r="J20192" s="1"/>
      <c r="K20192" s="1"/>
      <c r="AA20192" s="1"/>
      <c r="AB20192" s="1"/>
      <c r="AC20192" s="1"/>
      <c r="AJ20192" s="1"/>
      <c r="AK20192" s="1"/>
      <c r="AL20192" s="1"/>
    </row>
    <row r="20193">
      <c r="I20193" s="1"/>
      <c r="J20193" s="1"/>
      <c r="K20193" s="1"/>
      <c r="AA20193" s="1"/>
      <c r="AB20193" s="1"/>
      <c r="AC20193" s="1"/>
      <c r="AJ20193" s="1"/>
      <c r="AK20193" s="1"/>
      <c r="AL20193" s="1"/>
    </row>
    <row r="20194">
      <c r="I20194" s="1"/>
      <c r="J20194" s="1"/>
      <c r="K20194" s="1"/>
      <c r="AA20194" s="1"/>
      <c r="AB20194" s="1"/>
      <c r="AC20194" s="1"/>
      <c r="AJ20194" s="1"/>
      <c r="AK20194" s="1"/>
      <c r="AL20194" s="1"/>
    </row>
    <row r="20195">
      <c r="I20195" s="1"/>
      <c r="J20195" s="1"/>
      <c r="K20195" s="1"/>
      <c r="AA20195" s="1"/>
      <c r="AB20195" s="1"/>
      <c r="AC20195" s="1"/>
      <c r="AJ20195" s="1"/>
      <c r="AK20195" s="1"/>
      <c r="AL20195" s="1"/>
    </row>
    <row r="20196">
      <c r="I20196" s="1"/>
      <c r="J20196" s="1"/>
      <c r="K20196" s="1"/>
      <c r="AA20196" s="1"/>
      <c r="AB20196" s="1"/>
      <c r="AC20196" s="1"/>
      <c r="AJ20196" s="1"/>
      <c r="AK20196" s="1"/>
      <c r="AL20196" s="1"/>
    </row>
    <row r="20197">
      <c r="I20197" s="1"/>
      <c r="J20197" s="1"/>
      <c r="K20197" s="1"/>
      <c r="AA20197" s="1"/>
      <c r="AB20197" s="1"/>
      <c r="AC20197" s="1"/>
      <c r="AJ20197" s="1"/>
      <c r="AK20197" s="1"/>
      <c r="AL20197" s="1"/>
    </row>
    <row r="20198">
      <c r="I20198" s="1"/>
      <c r="J20198" s="1"/>
      <c r="K20198" s="1"/>
      <c r="AA20198" s="1"/>
      <c r="AB20198" s="1"/>
      <c r="AC20198" s="1"/>
      <c r="AJ20198" s="1"/>
      <c r="AK20198" s="1"/>
      <c r="AL20198" s="1"/>
    </row>
    <row r="20199">
      <c r="I20199" s="1"/>
      <c r="J20199" s="1"/>
      <c r="K20199" s="1"/>
      <c r="AA20199" s="1"/>
      <c r="AB20199" s="1"/>
      <c r="AC20199" s="1"/>
      <c r="AJ20199" s="1"/>
      <c r="AK20199" s="1"/>
      <c r="AL20199" s="1"/>
    </row>
    <row r="20200">
      <c r="I20200" s="1"/>
      <c r="J20200" s="1"/>
      <c r="K20200" s="1"/>
      <c r="AA20200" s="1"/>
      <c r="AB20200" s="1"/>
      <c r="AC20200" s="1"/>
      <c r="AJ20200" s="1"/>
      <c r="AK20200" s="1"/>
      <c r="AL20200" s="1"/>
    </row>
    <row r="20201">
      <c r="I20201" s="1"/>
      <c r="J20201" s="1"/>
      <c r="K20201" s="1"/>
      <c r="AA20201" s="1"/>
      <c r="AB20201" s="1"/>
      <c r="AC20201" s="1"/>
      <c r="AJ20201" s="1"/>
      <c r="AK20201" s="1"/>
      <c r="AL20201" s="1"/>
    </row>
    <row r="20202">
      <c r="I20202" s="1"/>
      <c r="J20202" s="1"/>
      <c r="K20202" s="1"/>
      <c r="AA20202" s="1"/>
      <c r="AB20202" s="1"/>
      <c r="AC20202" s="1"/>
      <c r="AJ20202" s="1"/>
      <c r="AK20202" s="1"/>
      <c r="AL20202" s="1"/>
    </row>
    <row r="20203">
      <c r="I20203" s="1"/>
      <c r="J20203" s="1"/>
      <c r="K20203" s="1"/>
      <c r="AA20203" s="1"/>
      <c r="AB20203" s="1"/>
      <c r="AC20203" s="1"/>
      <c r="AJ20203" s="1"/>
      <c r="AK20203" s="1"/>
      <c r="AL20203" s="1"/>
    </row>
    <row r="20204">
      <c r="I20204" s="1"/>
      <c r="J20204" s="1"/>
      <c r="K20204" s="1"/>
      <c r="AA20204" s="1"/>
      <c r="AB20204" s="1"/>
      <c r="AC20204" s="1"/>
      <c r="AJ20204" s="1"/>
      <c r="AK20204" s="1"/>
      <c r="AL20204" s="1"/>
    </row>
    <row r="20205">
      <c r="I20205" s="1"/>
      <c r="J20205" s="1"/>
      <c r="K20205" s="1"/>
      <c r="AA20205" s="1"/>
      <c r="AB20205" s="1"/>
      <c r="AC20205" s="1"/>
      <c r="AJ20205" s="1"/>
      <c r="AK20205" s="1"/>
      <c r="AL20205" s="1"/>
    </row>
    <row r="20206">
      <c r="I20206" s="1"/>
      <c r="J20206" s="1"/>
      <c r="K20206" s="1"/>
      <c r="AA20206" s="1"/>
      <c r="AB20206" s="1"/>
      <c r="AC20206" s="1"/>
      <c r="AJ20206" s="1"/>
      <c r="AK20206" s="1"/>
      <c r="AL20206" s="1"/>
    </row>
    <row r="20207">
      <c r="I20207" s="1"/>
      <c r="J20207" s="1"/>
      <c r="K20207" s="1"/>
      <c r="AA20207" s="1"/>
      <c r="AB20207" s="1"/>
      <c r="AC20207" s="1"/>
      <c r="AJ20207" s="1"/>
      <c r="AK20207" s="1"/>
      <c r="AL20207" s="1"/>
    </row>
    <row r="20208">
      <c r="I20208" s="1"/>
      <c r="J20208" s="1"/>
      <c r="K20208" s="1"/>
      <c r="AA20208" s="1"/>
      <c r="AB20208" s="1"/>
      <c r="AC20208" s="1"/>
      <c r="AJ20208" s="1"/>
      <c r="AK20208" s="1"/>
      <c r="AL20208" s="1"/>
    </row>
    <row r="20209">
      <c r="I20209" s="1"/>
      <c r="J20209" s="1"/>
      <c r="K20209" s="1"/>
      <c r="AA20209" s="1"/>
      <c r="AB20209" s="1"/>
      <c r="AC20209" s="1"/>
      <c r="AJ20209" s="1"/>
      <c r="AK20209" s="1"/>
      <c r="AL20209" s="1"/>
    </row>
    <row r="20210">
      <c r="I20210" s="1"/>
      <c r="J20210" s="1"/>
      <c r="K20210" s="1"/>
      <c r="AA20210" s="1"/>
      <c r="AB20210" s="1"/>
      <c r="AC20210" s="1"/>
      <c r="AJ20210" s="1"/>
      <c r="AK20210" s="1"/>
      <c r="AL20210" s="1"/>
    </row>
    <row r="20211">
      <c r="I20211" s="1"/>
      <c r="J20211" s="1"/>
      <c r="K20211" s="1"/>
      <c r="AA20211" s="1"/>
      <c r="AB20211" s="1"/>
      <c r="AC20211" s="1"/>
      <c r="AJ20211" s="1"/>
      <c r="AK20211" s="1"/>
      <c r="AL20211" s="1"/>
    </row>
    <row r="20212">
      <c r="I20212" s="1"/>
      <c r="J20212" s="1"/>
      <c r="K20212" s="1"/>
      <c r="AA20212" s="1"/>
      <c r="AB20212" s="1"/>
      <c r="AC20212" s="1"/>
      <c r="AJ20212" s="1"/>
      <c r="AK20212" s="1"/>
      <c r="AL20212" s="1"/>
    </row>
    <row r="20213">
      <c r="I20213" s="1"/>
      <c r="J20213" s="1"/>
      <c r="K20213" s="1"/>
      <c r="AA20213" s="1"/>
      <c r="AB20213" s="1"/>
      <c r="AC20213" s="1"/>
      <c r="AJ20213" s="1"/>
      <c r="AK20213" s="1"/>
      <c r="AL20213" s="1"/>
    </row>
    <row r="20214">
      <c r="I20214" s="1"/>
      <c r="J20214" s="1"/>
      <c r="K20214" s="1"/>
      <c r="AA20214" s="1"/>
      <c r="AB20214" s="1"/>
      <c r="AC20214" s="1"/>
      <c r="AJ20214" s="1"/>
      <c r="AK20214" s="1"/>
      <c r="AL20214" s="1"/>
    </row>
    <row r="20215">
      <c r="I20215" s="1"/>
      <c r="J20215" s="1"/>
      <c r="K20215" s="1"/>
      <c r="AA20215" s="1"/>
      <c r="AB20215" s="1"/>
      <c r="AC20215" s="1"/>
      <c r="AJ20215" s="1"/>
      <c r="AK20215" s="1"/>
      <c r="AL20215" s="1"/>
    </row>
    <row r="20216">
      <c r="I20216" s="1"/>
      <c r="J20216" s="1"/>
      <c r="K20216" s="1"/>
      <c r="AA20216" s="1"/>
      <c r="AB20216" s="1"/>
      <c r="AC20216" s="1"/>
      <c r="AJ20216" s="1"/>
      <c r="AK20216" s="1"/>
      <c r="AL20216" s="1"/>
    </row>
    <row r="20217">
      <c r="I20217" s="1"/>
      <c r="J20217" s="1"/>
      <c r="K20217" s="1"/>
      <c r="AA20217" s="1"/>
      <c r="AB20217" s="1"/>
      <c r="AC20217" s="1"/>
      <c r="AJ20217" s="1"/>
      <c r="AK20217" s="1"/>
      <c r="AL20217" s="1"/>
    </row>
    <row r="20218">
      <c r="I20218" s="1"/>
      <c r="J20218" s="1"/>
      <c r="K20218" s="1"/>
      <c r="AA20218" s="1"/>
      <c r="AB20218" s="1"/>
      <c r="AC20218" s="1"/>
      <c r="AJ20218" s="1"/>
      <c r="AK20218" s="1"/>
      <c r="AL20218" s="1"/>
    </row>
    <row r="20219">
      <c r="I20219" s="1"/>
      <c r="J20219" s="1"/>
      <c r="K20219" s="1"/>
      <c r="AA20219" s="1"/>
      <c r="AB20219" s="1"/>
      <c r="AC20219" s="1"/>
      <c r="AJ20219" s="1"/>
      <c r="AK20219" s="1"/>
      <c r="AL20219" s="1"/>
    </row>
    <row r="20220">
      <c r="I20220" s="1"/>
      <c r="J20220" s="1"/>
      <c r="K20220" s="1"/>
      <c r="AA20220" s="1"/>
      <c r="AB20220" s="1"/>
      <c r="AC20220" s="1"/>
      <c r="AJ20220" s="1"/>
      <c r="AK20220" s="1"/>
      <c r="AL20220" s="1"/>
    </row>
    <row r="20221">
      <c r="I20221" s="1"/>
      <c r="J20221" s="1"/>
      <c r="K20221" s="1"/>
      <c r="AA20221" s="1"/>
      <c r="AB20221" s="1"/>
      <c r="AC20221" s="1"/>
      <c r="AJ20221" s="1"/>
      <c r="AK20221" s="1"/>
      <c r="AL20221" s="1"/>
    </row>
    <row r="20222">
      <c r="I20222" s="1"/>
      <c r="J20222" s="1"/>
      <c r="K20222" s="1"/>
      <c r="AA20222" s="1"/>
      <c r="AB20222" s="1"/>
      <c r="AC20222" s="1"/>
      <c r="AJ20222" s="1"/>
      <c r="AK20222" s="1"/>
      <c r="AL20222" s="1"/>
    </row>
    <row r="20223">
      <c r="I20223" s="1"/>
      <c r="J20223" s="1"/>
      <c r="K20223" s="1"/>
      <c r="AA20223" s="1"/>
      <c r="AB20223" s="1"/>
      <c r="AC20223" s="1"/>
      <c r="AJ20223" s="1"/>
      <c r="AK20223" s="1"/>
      <c r="AL20223" s="1"/>
    </row>
    <row r="20224">
      <c r="I20224" s="1"/>
      <c r="J20224" s="1"/>
      <c r="K20224" s="1"/>
      <c r="AA20224" s="1"/>
      <c r="AB20224" s="1"/>
      <c r="AC20224" s="1"/>
      <c r="AJ20224" s="1"/>
      <c r="AK20224" s="1"/>
      <c r="AL20224" s="1"/>
    </row>
    <row r="20225">
      <c r="I20225" s="1"/>
      <c r="J20225" s="1"/>
      <c r="K20225" s="1"/>
      <c r="AA20225" s="1"/>
      <c r="AB20225" s="1"/>
      <c r="AC20225" s="1"/>
      <c r="AJ20225" s="1"/>
      <c r="AK20225" s="1"/>
      <c r="AL20225" s="1"/>
    </row>
    <row r="20226">
      <c r="I20226" s="1"/>
      <c r="J20226" s="1"/>
      <c r="K20226" s="1"/>
      <c r="AA20226" s="1"/>
      <c r="AB20226" s="1"/>
      <c r="AC20226" s="1"/>
      <c r="AJ20226" s="1"/>
      <c r="AK20226" s="1"/>
      <c r="AL20226" s="1"/>
    </row>
    <row r="20227">
      <c r="I20227" s="1"/>
      <c r="J20227" s="1"/>
      <c r="K20227" s="1"/>
      <c r="AA20227" s="1"/>
      <c r="AB20227" s="1"/>
      <c r="AC20227" s="1"/>
      <c r="AJ20227" s="1"/>
      <c r="AK20227" s="1"/>
      <c r="AL20227" s="1"/>
    </row>
    <row r="20228">
      <c r="I20228" s="1"/>
      <c r="J20228" s="1"/>
      <c r="K20228" s="1"/>
      <c r="AA20228" s="1"/>
      <c r="AB20228" s="1"/>
      <c r="AC20228" s="1"/>
      <c r="AJ20228" s="1"/>
      <c r="AK20228" s="1"/>
      <c r="AL20228" s="1"/>
    </row>
    <row r="20229">
      <c r="I20229" s="1"/>
      <c r="J20229" s="1"/>
      <c r="K20229" s="1"/>
      <c r="AA20229" s="1"/>
      <c r="AB20229" s="1"/>
      <c r="AC20229" s="1"/>
      <c r="AJ20229" s="1"/>
      <c r="AK20229" s="1"/>
      <c r="AL20229" s="1"/>
    </row>
    <row r="20230">
      <c r="I20230" s="1"/>
      <c r="J20230" s="1"/>
      <c r="K20230" s="1"/>
      <c r="AA20230" s="1"/>
      <c r="AB20230" s="1"/>
      <c r="AC20230" s="1"/>
      <c r="AJ20230" s="1"/>
      <c r="AK20230" s="1"/>
      <c r="AL20230" s="1"/>
    </row>
    <row r="20231">
      <c r="I20231" s="1"/>
      <c r="J20231" s="1"/>
      <c r="K20231" s="1"/>
      <c r="AA20231" s="1"/>
      <c r="AB20231" s="1"/>
      <c r="AC20231" s="1"/>
      <c r="AJ20231" s="1"/>
      <c r="AK20231" s="1"/>
      <c r="AL20231" s="1"/>
    </row>
    <row r="20232">
      <c r="I20232" s="1"/>
      <c r="J20232" s="1"/>
      <c r="K20232" s="1"/>
      <c r="AA20232" s="1"/>
      <c r="AB20232" s="1"/>
      <c r="AC20232" s="1"/>
      <c r="AJ20232" s="1"/>
      <c r="AK20232" s="1"/>
      <c r="AL20232" s="1"/>
    </row>
    <row r="20233">
      <c r="I20233" s="1"/>
      <c r="J20233" s="1"/>
      <c r="K20233" s="1"/>
      <c r="AA20233" s="1"/>
      <c r="AB20233" s="1"/>
      <c r="AC20233" s="1"/>
      <c r="AJ20233" s="1"/>
      <c r="AK20233" s="1"/>
      <c r="AL20233" s="1"/>
    </row>
    <row r="20234">
      <c r="I20234" s="1"/>
      <c r="J20234" s="1"/>
      <c r="K20234" s="1"/>
      <c r="AA20234" s="1"/>
      <c r="AB20234" s="1"/>
      <c r="AC20234" s="1"/>
      <c r="AJ20234" s="1"/>
      <c r="AK20234" s="1"/>
      <c r="AL20234" s="1"/>
    </row>
    <row r="20235">
      <c r="I20235" s="1"/>
      <c r="J20235" s="1"/>
      <c r="K20235" s="1"/>
      <c r="AA20235" s="1"/>
      <c r="AB20235" s="1"/>
      <c r="AC20235" s="1"/>
      <c r="AJ20235" s="1"/>
      <c r="AK20235" s="1"/>
      <c r="AL20235" s="1"/>
    </row>
    <row r="20236">
      <c r="I20236" s="1"/>
      <c r="J20236" s="1"/>
      <c r="K20236" s="1"/>
      <c r="AA20236" s="1"/>
      <c r="AB20236" s="1"/>
      <c r="AC20236" s="1"/>
      <c r="AJ20236" s="1"/>
      <c r="AK20236" s="1"/>
      <c r="AL20236" s="1"/>
    </row>
    <row r="20237">
      <c r="I20237" s="1"/>
      <c r="J20237" s="1"/>
      <c r="K20237" s="1"/>
      <c r="AA20237" s="1"/>
      <c r="AB20237" s="1"/>
      <c r="AC20237" s="1"/>
      <c r="AJ20237" s="1"/>
      <c r="AK20237" s="1"/>
      <c r="AL20237" s="1"/>
    </row>
    <row r="20238">
      <c r="I20238" s="1"/>
      <c r="J20238" s="1"/>
      <c r="K20238" s="1"/>
      <c r="AA20238" s="1"/>
      <c r="AB20238" s="1"/>
      <c r="AC20238" s="1"/>
      <c r="AJ20238" s="1"/>
      <c r="AK20238" s="1"/>
      <c r="AL20238" s="1"/>
    </row>
    <row r="20239">
      <c r="I20239" s="1"/>
      <c r="J20239" s="1"/>
      <c r="K20239" s="1"/>
      <c r="AA20239" s="1"/>
      <c r="AB20239" s="1"/>
      <c r="AC20239" s="1"/>
      <c r="AJ20239" s="1"/>
      <c r="AK20239" s="1"/>
      <c r="AL20239" s="1"/>
    </row>
    <row r="20240">
      <c r="I20240" s="1"/>
      <c r="J20240" s="1"/>
      <c r="K20240" s="1"/>
      <c r="AA20240" s="1"/>
      <c r="AB20240" s="1"/>
      <c r="AC20240" s="1"/>
      <c r="AJ20240" s="1"/>
      <c r="AK20240" s="1"/>
      <c r="AL20240" s="1"/>
    </row>
    <row r="20241">
      <c r="I20241" s="1"/>
      <c r="J20241" s="1"/>
      <c r="K20241" s="1"/>
      <c r="AA20241" s="1"/>
      <c r="AB20241" s="1"/>
      <c r="AC20241" s="1"/>
      <c r="AJ20241" s="1"/>
      <c r="AK20241" s="1"/>
      <c r="AL20241" s="1"/>
    </row>
    <row r="20242">
      <c r="I20242" s="1"/>
      <c r="J20242" s="1"/>
      <c r="K20242" s="1"/>
      <c r="AA20242" s="1"/>
      <c r="AB20242" s="1"/>
      <c r="AC20242" s="1"/>
      <c r="AJ20242" s="1"/>
      <c r="AK20242" s="1"/>
      <c r="AL20242" s="1"/>
    </row>
    <row r="20243">
      <c r="I20243" s="1"/>
      <c r="J20243" s="1"/>
      <c r="K20243" s="1"/>
      <c r="AA20243" s="1"/>
      <c r="AB20243" s="1"/>
      <c r="AC20243" s="1"/>
      <c r="AJ20243" s="1"/>
      <c r="AK20243" s="1"/>
      <c r="AL20243" s="1"/>
    </row>
    <row r="20244">
      <c r="I20244" s="1"/>
      <c r="J20244" s="1"/>
      <c r="K20244" s="1"/>
      <c r="AA20244" s="1"/>
      <c r="AB20244" s="1"/>
      <c r="AC20244" s="1"/>
      <c r="AJ20244" s="1"/>
      <c r="AK20244" s="1"/>
      <c r="AL20244" s="1"/>
    </row>
    <row r="20245">
      <c r="I20245" s="1"/>
      <c r="J20245" s="1"/>
      <c r="K20245" s="1"/>
      <c r="AA20245" s="1"/>
      <c r="AB20245" s="1"/>
      <c r="AC20245" s="1"/>
      <c r="AJ20245" s="1"/>
      <c r="AK20245" s="1"/>
      <c r="AL20245" s="1"/>
    </row>
    <row r="20246">
      <c r="I20246" s="1"/>
      <c r="J20246" s="1"/>
      <c r="K20246" s="1"/>
      <c r="AA20246" s="1"/>
      <c r="AB20246" s="1"/>
      <c r="AC20246" s="1"/>
      <c r="AJ20246" s="1"/>
      <c r="AK20246" s="1"/>
      <c r="AL20246" s="1"/>
    </row>
    <row r="20247">
      <c r="I20247" s="1"/>
      <c r="J20247" s="1"/>
      <c r="K20247" s="1"/>
      <c r="AA20247" s="1"/>
      <c r="AB20247" s="1"/>
      <c r="AC20247" s="1"/>
      <c r="AJ20247" s="1"/>
      <c r="AK20247" s="1"/>
      <c r="AL20247" s="1"/>
    </row>
    <row r="20248">
      <c r="I20248" s="1"/>
      <c r="J20248" s="1"/>
      <c r="K20248" s="1"/>
      <c r="AA20248" s="1"/>
      <c r="AB20248" s="1"/>
      <c r="AC20248" s="1"/>
      <c r="AJ20248" s="1"/>
      <c r="AK20248" s="1"/>
      <c r="AL20248" s="1"/>
    </row>
    <row r="20249">
      <c r="I20249" s="1"/>
      <c r="J20249" s="1"/>
      <c r="K20249" s="1"/>
      <c r="AA20249" s="1"/>
      <c r="AB20249" s="1"/>
      <c r="AC20249" s="1"/>
      <c r="AJ20249" s="1"/>
      <c r="AK20249" s="1"/>
      <c r="AL20249" s="1"/>
    </row>
    <row r="20250">
      <c r="I20250" s="1"/>
      <c r="J20250" s="1"/>
      <c r="K20250" s="1"/>
      <c r="AA20250" s="1"/>
      <c r="AB20250" s="1"/>
      <c r="AC20250" s="1"/>
      <c r="AJ20250" s="1"/>
      <c r="AK20250" s="1"/>
      <c r="AL20250" s="1"/>
    </row>
    <row r="20251">
      <c r="I20251" s="1"/>
      <c r="J20251" s="1"/>
      <c r="K20251" s="1"/>
      <c r="AA20251" s="1"/>
      <c r="AB20251" s="1"/>
      <c r="AC20251" s="1"/>
      <c r="AJ20251" s="1"/>
      <c r="AK20251" s="1"/>
      <c r="AL20251" s="1"/>
    </row>
    <row r="20252">
      <c r="I20252" s="1"/>
      <c r="J20252" s="1"/>
      <c r="K20252" s="1"/>
      <c r="AA20252" s="1"/>
      <c r="AB20252" s="1"/>
      <c r="AC20252" s="1"/>
      <c r="AJ20252" s="1"/>
      <c r="AK20252" s="1"/>
      <c r="AL20252" s="1"/>
    </row>
    <row r="20253">
      <c r="I20253" s="1"/>
      <c r="J20253" s="1"/>
      <c r="K20253" s="1"/>
      <c r="AA20253" s="1"/>
      <c r="AB20253" s="1"/>
      <c r="AC20253" s="1"/>
      <c r="AJ20253" s="1"/>
      <c r="AK20253" s="1"/>
      <c r="AL20253" s="1"/>
    </row>
    <row r="20254">
      <c r="I20254" s="1"/>
      <c r="J20254" s="1"/>
      <c r="K20254" s="1"/>
      <c r="AA20254" s="1"/>
      <c r="AB20254" s="1"/>
      <c r="AC20254" s="1"/>
      <c r="AJ20254" s="1"/>
      <c r="AK20254" s="1"/>
      <c r="AL20254" s="1"/>
    </row>
    <row r="20255">
      <c r="I20255" s="1"/>
      <c r="J20255" s="1"/>
      <c r="K20255" s="1"/>
      <c r="AA20255" s="1"/>
      <c r="AB20255" s="1"/>
      <c r="AC20255" s="1"/>
      <c r="AJ20255" s="1"/>
      <c r="AK20255" s="1"/>
      <c r="AL20255" s="1"/>
    </row>
    <row r="20256">
      <c r="I20256" s="1"/>
      <c r="J20256" s="1"/>
      <c r="K20256" s="1"/>
      <c r="AA20256" s="1"/>
      <c r="AB20256" s="1"/>
      <c r="AC20256" s="1"/>
      <c r="AJ20256" s="1"/>
      <c r="AK20256" s="1"/>
      <c r="AL20256" s="1"/>
    </row>
    <row r="20257">
      <c r="I20257" s="1"/>
      <c r="J20257" s="1"/>
      <c r="K20257" s="1"/>
      <c r="AA20257" s="1"/>
      <c r="AB20257" s="1"/>
      <c r="AC20257" s="1"/>
      <c r="AJ20257" s="1"/>
      <c r="AK20257" s="1"/>
      <c r="AL20257" s="1"/>
    </row>
    <row r="20258">
      <c r="I20258" s="1"/>
      <c r="J20258" s="1"/>
      <c r="K20258" s="1"/>
      <c r="AA20258" s="1"/>
      <c r="AB20258" s="1"/>
      <c r="AC20258" s="1"/>
      <c r="AJ20258" s="1"/>
      <c r="AK20258" s="1"/>
      <c r="AL20258" s="1"/>
    </row>
    <row r="20259">
      <c r="I20259" s="1"/>
      <c r="J20259" s="1"/>
      <c r="K20259" s="1"/>
      <c r="AA20259" s="1"/>
      <c r="AB20259" s="1"/>
      <c r="AC20259" s="1"/>
      <c r="AJ20259" s="1"/>
      <c r="AK20259" s="1"/>
      <c r="AL20259" s="1"/>
    </row>
    <row r="20260">
      <c r="I20260" s="1"/>
      <c r="J20260" s="1"/>
      <c r="K20260" s="1"/>
      <c r="AA20260" s="1"/>
      <c r="AB20260" s="1"/>
      <c r="AC20260" s="1"/>
      <c r="AJ20260" s="1"/>
      <c r="AK20260" s="1"/>
      <c r="AL20260" s="1"/>
    </row>
    <row r="20261">
      <c r="I20261" s="1"/>
      <c r="J20261" s="1"/>
      <c r="K20261" s="1"/>
      <c r="AA20261" s="1"/>
      <c r="AB20261" s="1"/>
      <c r="AC20261" s="1"/>
      <c r="AJ20261" s="1"/>
      <c r="AK20261" s="1"/>
      <c r="AL20261" s="1"/>
    </row>
    <row r="20262">
      <c r="I20262" s="1"/>
      <c r="J20262" s="1"/>
      <c r="K20262" s="1"/>
      <c r="AA20262" s="1"/>
      <c r="AB20262" s="1"/>
      <c r="AC20262" s="1"/>
      <c r="AJ20262" s="1"/>
      <c r="AK20262" s="1"/>
      <c r="AL20262" s="1"/>
    </row>
    <row r="20263">
      <c r="I20263" s="1"/>
      <c r="J20263" s="1"/>
      <c r="K20263" s="1"/>
      <c r="AA20263" s="1"/>
      <c r="AB20263" s="1"/>
      <c r="AC20263" s="1"/>
      <c r="AJ20263" s="1"/>
      <c r="AK20263" s="1"/>
      <c r="AL20263" s="1"/>
    </row>
    <row r="20264">
      <c r="I20264" s="1"/>
      <c r="J20264" s="1"/>
      <c r="K20264" s="1"/>
      <c r="AA20264" s="1"/>
      <c r="AB20264" s="1"/>
      <c r="AC20264" s="1"/>
      <c r="AJ20264" s="1"/>
      <c r="AK20264" s="1"/>
      <c r="AL20264" s="1"/>
    </row>
    <row r="20265">
      <c r="I20265" s="1"/>
      <c r="J20265" s="1"/>
      <c r="K20265" s="1"/>
      <c r="AA20265" s="1"/>
      <c r="AB20265" s="1"/>
      <c r="AC20265" s="1"/>
      <c r="AJ20265" s="1"/>
      <c r="AK20265" s="1"/>
      <c r="AL20265" s="1"/>
    </row>
    <row r="20266">
      <c r="I20266" s="1"/>
      <c r="J20266" s="1"/>
      <c r="K20266" s="1"/>
      <c r="AA20266" s="1"/>
      <c r="AB20266" s="1"/>
      <c r="AC20266" s="1"/>
      <c r="AJ20266" s="1"/>
      <c r="AK20266" s="1"/>
      <c r="AL20266" s="1"/>
    </row>
    <row r="20267">
      <c r="I20267" s="1"/>
      <c r="J20267" s="1"/>
      <c r="K20267" s="1"/>
      <c r="AA20267" s="1"/>
      <c r="AB20267" s="1"/>
      <c r="AC20267" s="1"/>
      <c r="AJ20267" s="1"/>
      <c r="AK20267" s="1"/>
      <c r="AL20267" s="1"/>
    </row>
    <row r="20268">
      <c r="I20268" s="1"/>
      <c r="J20268" s="1"/>
      <c r="K20268" s="1"/>
      <c r="AA20268" s="1"/>
      <c r="AB20268" s="1"/>
      <c r="AC20268" s="1"/>
      <c r="AJ20268" s="1"/>
      <c r="AK20268" s="1"/>
      <c r="AL20268" s="1"/>
    </row>
    <row r="20269">
      <c r="I20269" s="1"/>
      <c r="J20269" s="1"/>
      <c r="K20269" s="1"/>
      <c r="AA20269" s="1"/>
      <c r="AB20269" s="1"/>
      <c r="AC20269" s="1"/>
      <c r="AJ20269" s="1"/>
      <c r="AK20269" s="1"/>
      <c r="AL20269" s="1"/>
    </row>
    <row r="20270">
      <c r="I20270" s="1"/>
      <c r="J20270" s="1"/>
      <c r="K20270" s="1"/>
      <c r="AA20270" s="1"/>
      <c r="AB20270" s="1"/>
      <c r="AC20270" s="1"/>
      <c r="AJ20270" s="1"/>
      <c r="AK20270" s="1"/>
      <c r="AL20270" s="1"/>
    </row>
    <row r="20271">
      <c r="I20271" s="1"/>
      <c r="J20271" s="1"/>
      <c r="K20271" s="1"/>
      <c r="AA20271" s="1"/>
      <c r="AB20271" s="1"/>
      <c r="AC20271" s="1"/>
      <c r="AJ20271" s="1"/>
      <c r="AK20271" s="1"/>
      <c r="AL20271" s="1"/>
    </row>
    <row r="20272">
      <c r="I20272" s="1"/>
      <c r="J20272" s="1"/>
      <c r="K20272" s="1"/>
      <c r="AA20272" s="1"/>
      <c r="AB20272" s="1"/>
      <c r="AC20272" s="1"/>
      <c r="AJ20272" s="1"/>
      <c r="AK20272" s="1"/>
      <c r="AL20272" s="1"/>
    </row>
    <row r="20273">
      <c r="I20273" s="1"/>
      <c r="J20273" s="1"/>
      <c r="K20273" s="1"/>
      <c r="AA20273" s="1"/>
      <c r="AB20273" s="1"/>
      <c r="AC20273" s="1"/>
      <c r="AJ20273" s="1"/>
      <c r="AK20273" s="1"/>
      <c r="AL20273" s="1"/>
    </row>
    <row r="20274">
      <c r="I20274" s="1"/>
      <c r="J20274" s="1"/>
      <c r="K20274" s="1"/>
      <c r="AA20274" s="1"/>
      <c r="AB20274" s="1"/>
      <c r="AC20274" s="1"/>
      <c r="AJ20274" s="1"/>
      <c r="AK20274" s="1"/>
      <c r="AL20274" s="1"/>
    </row>
    <row r="20275">
      <c r="I20275" s="1"/>
      <c r="J20275" s="1"/>
      <c r="K20275" s="1"/>
      <c r="AA20275" s="1"/>
      <c r="AB20275" s="1"/>
      <c r="AC20275" s="1"/>
      <c r="AJ20275" s="1"/>
      <c r="AK20275" s="1"/>
      <c r="AL20275" s="1"/>
    </row>
    <row r="20276">
      <c r="I20276" s="1"/>
      <c r="J20276" s="1"/>
      <c r="K20276" s="1"/>
      <c r="AA20276" s="1"/>
      <c r="AB20276" s="1"/>
      <c r="AC20276" s="1"/>
      <c r="AJ20276" s="1"/>
      <c r="AK20276" s="1"/>
      <c r="AL20276" s="1"/>
    </row>
    <row r="20277">
      <c r="I20277" s="1"/>
      <c r="J20277" s="1"/>
      <c r="K20277" s="1"/>
      <c r="AA20277" s="1"/>
      <c r="AB20277" s="1"/>
      <c r="AC20277" s="1"/>
      <c r="AJ20277" s="1"/>
      <c r="AK20277" s="1"/>
      <c r="AL20277" s="1"/>
    </row>
    <row r="20278">
      <c r="I20278" s="1"/>
      <c r="J20278" s="1"/>
      <c r="K20278" s="1"/>
      <c r="AA20278" s="1"/>
      <c r="AB20278" s="1"/>
      <c r="AC20278" s="1"/>
      <c r="AJ20278" s="1"/>
      <c r="AK20278" s="1"/>
      <c r="AL20278" s="1"/>
    </row>
    <row r="20279">
      <c r="I20279" s="1"/>
      <c r="J20279" s="1"/>
      <c r="K20279" s="1"/>
      <c r="AA20279" s="1"/>
      <c r="AB20279" s="1"/>
      <c r="AC20279" s="1"/>
      <c r="AJ20279" s="1"/>
      <c r="AK20279" s="1"/>
      <c r="AL20279" s="1"/>
    </row>
    <row r="20280">
      <c r="I20280" s="1"/>
      <c r="J20280" s="1"/>
      <c r="K20280" s="1"/>
      <c r="AA20280" s="1"/>
      <c r="AB20280" s="1"/>
      <c r="AC20280" s="1"/>
      <c r="AJ20280" s="1"/>
      <c r="AK20280" s="1"/>
      <c r="AL20280" s="1"/>
    </row>
    <row r="20281">
      <c r="I20281" s="1"/>
      <c r="J20281" s="1"/>
      <c r="K20281" s="1"/>
      <c r="AA20281" s="1"/>
      <c r="AB20281" s="1"/>
      <c r="AC20281" s="1"/>
      <c r="AJ20281" s="1"/>
      <c r="AK20281" s="1"/>
      <c r="AL20281" s="1"/>
    </row>
    <row r="20282">
      <c r="I20282" s="1"/>
      <c r="J20282" s="1"/>
      <c r="K20282" s="1"/>
      <c r="AA20282" s="1"/>
      <c r="AB20282" s="1"/>
      <c r="AC20282" s="1"/>
      <c r="AJ20282" s="1"/>
      <c r="AK20282" s="1"/>
      <c r="AL20282" s="1"/>
    </row>
    <row r="20283">
      <c r="I20283" s="1"/>
      <c r="J20283" s="1"/>
      <c r="K20283" s="1"/>
      <c r="AA20283" s="1"/>
      <c r="AB20283" s="1"/>
      <c r="AC20283" s="1"/>
      <c r="AJ20283" s="1"/>
      <c r="AK20283" s="1"/>
      <c r="AL20283" s="1"/>
    </row>
    <row r="20284">
      <c r="I20284" s="1"/>
      <c r="J20284" s="1"/>
      <c r="K20284" s="1"/>
      <c r="AA20284" s="1"/>
      <c r="AB20284" s="1"/>
      <c r="AC20284" s="1"/>
      <c r="AJ20284" s="1"/>
      <c r="AK20284" s="1"/>
      <c r="AL20284" s="1"/>
    </row>
    <row r="20285">
      <c r="I20285" s="1"/>
      <c r="J20285" s="1"/>
      <c r="K20285" s="1"/>
      <c r="AA20285" s="1"/>
      <c r="AB20285" s="1"/>
      <c r="AC20285" s="1"/>
      <c r="AJ20285" s="1"/>
      <c r="AK20285" s="1"/>
      <c r="AL20285" s="1"/>
    </row>
    <row r="20286">
      <c r="I20286" s="1"/>
      <c r="J20286" s="1"/>
      <c r="K20286" s="1"/>
      <c r="AA20286" s="1"/>
      <c r="AB20286" s="1"/>
      <c r="AC20286" s="1"/>
      <c r="AJ20286" s="1"/>
      <c r="AK20286" s="1"/>
      <c r="AL20286" s="1"/>
    </row>
    <row r="20287">
      <c r="I20287" s="1"/>
      <c r="J20287" s="1"/>
      <c r="K20287" s="1"/>
      <c r="AA20287" s="1"/>
      <c r="AB20287" s="1"/>
      <c r="AC20287" s="1"/>
      <c r="AJ20287" s="1"/>
      <c r="AK20287" s="1"/>
      <c r="AL20287" s="1"/>
    </row>
    <row r="20288">
      <c r="I20288" s="1"/>
      <c r="J20288" s="1"/>
      <c r="K20288" s="1"/>
      <c r="AA20288" s="1"/>
      <c r="AB20288" s="1"/>
      <c r="AC20288" s="1"/>
      <c r="AJ20288" s="1"/>
      <c r="AK20288" s="1"/>
      <c r="AL20288" s="1"/>
    </row>
    <row r="20289">
      <c r="I20289" s="1"/>
      <c r="J20289" s="1"/>
      <c r="K20289" s="1"/>
      <c r="AA20289" s="1"/>
      <c r="AB20289" s="1"/>
      <c r="AC20289" s="1"/>
      <c r="AJ20289" s="1"/>
      <c r="AK20289" s="1"/>
      <c r="AL20289" s="1"/>
    </row>
    <row r="20290">
      <c r="I20290" s="1"/>
      <c r="J20290" s="1"/>
      <c r="K20290" s="1"/>
      <c r="AA20290" s="1"/>
      <c r="AB20290" s="1"/>
      <c r="AC20290" s="1"/>
      <c r="AJ20290" s="1"/>
      <c r="AK20290" s="1"/>
      <c r="AL20290" s="1"/>
    </row>
    <row r="20291">
      <c r="I20291" s="1"/>
      <c r="J20291" s="1"/>
      <c r="K20291" s="1"/>
      <c r="AA20291" s="1"/>
      <c r="AB20291" s="1"/>
      <c r="AC20291" s="1"/>
      <c r="AJ20291" s="1"/>
      <c r="AK20291" s="1"/>
      <c r="AL20291" s="1"/>
    </row>
    <row r="20292">
      <c r="I20292" s="1"/>
      <c r="J20292" s="1"/>
      <c r="K20292" s="1"/>
      <c r="AA20292" s="1"/>
      <c r="AB20292" s="1"/>
      <c r="AC20292" s="1"/>
      <c r="AJ20292" s="1"/>
      <c r="AK20292" s="1"/>
      <c r="AL20292" s="1"/>
    </row>
    <row r="20293">
      <c r="I20293" s="1"/>
      <c r="J20293" s="1"/>
      <c r="K20293" s="1"/>
      <c r="AA20293" s="1"/>
      <c r="AB20293" s="1"/>
      <c r="AC20293" s="1"/>
      <c r="AJ20293" s="1"/>
      <c r="AK20293" s="1"/>
      <c r="AL20293" s="1"/>
    </row>
    <row r="20294">
      <c r="I20294" s="1"/>
      <c r="J20294" s="1"/>
      <c r="K20294" s="1"/>
      <c r="AA20294" s="1"/>
      <c r="AB20294" s="1"/>
      <c r="AC20294" s="1"/>
      <c r="AJ20294" s="1"/>
      <c r="AK20294" s="1"/>
      <c r="AL20294" s="1"/>
    </row>
    <row r="20295">
      <c r="I20295" s="1"/>
      <c r="J20295" s="1"/>
      <c r="K20295" s="1"/>
      <c r="AA20295" s="1"/>
      <c r="AB20295" s="1"/>
      <c r="AC20295" s="1"/>
      <c r="AJ20295" s="1"/>
      <c r="AK20295" s="1"/>
      <c r="AL20295" s="1"/>
    </row>
    <row r="20296">
      <c r="I20296" s="1"/>
      <c r="J20296" s="1"/>
      <c r="K20296" s="1"/>
      <c r="AA20296" s="1"/>
      <c r="AB20296" s="1"/>
      <c r="AC20296" s="1"/>
      <c r="AJ20296" s="1"/>
      <c r="AK20296" s="1"/>
      <c r="AL20296" s="1"/>
    </row>
    <row r="20297">
      <c r="I20297" s="1"/>
      <c r="J20297" s="1"/>
      <c r="K20297" s="1"/>
      <c r="AA20297" s="1"/>
      <c r="AB20297" s="1"/>
      <c r="AC20297" s="1"/>
      <c r="AJ20297" s="1"/>
      <c r="AK20297" s="1"/>
      <c r="AL20297" s="1"/>
    </row>
    <row r="20298">
      <c r="I20298" s="1"/>
      <c r="J20298" s="1"/>
      <c r="K20298" s="1"/>
      <c r="AA20298" s="1"/>
      <c r="AB20298" s="1"/>
      <c r="AC20298" s="1"/>
      <c r="AJ20298" s="1"/>
      <c r="AK20298" s="1"/>
      <c r="AL20298" s="1"/>
    </row>
    <row r="20299">
      <c r="I20299" s="1"/>
      <c r="J20299" s="1"/>
      <c r="K20299" s="1"/>
      <c r="AA20299" s="1"/>
      <c r="AB20299" s="1"/>
      <c r="AC20299" s="1"/>
      <c r="AJ20299" s="1"/>
      <c r="AK20299" s="1"/>
      <c r="AL20299" s="1"/>
    </row>
    <row r="20300">
      <c r="I20300" s="1"/>
      <c r="J20300" s="1"/>
      <c r="K20300" s="1"/>
      <c r="AA20300" s="1"/>
      <c r="AB20300" s="1"/>
      <c r="AC20300" s="1"/>
      <c r="AJ20300" s="1"/>
      <c r="AK20300" s="1"/>
      <c r="AL20300" s="1"/>
    </row>
    <row r="20301">
      <c r="I20301" s="1"/>
      <c r="J20301" s="1"/>
      <c r="K20301" s="1"/>
      <c r="AA20301" s="1"/>
      <c r="AB20301" s="1"/>
      <c r="AC20301" s="1"/>
      <c r="AJ20301" s="1"/>
      <c r="AK20301" s="1"/>
      <c r="AL20301" s="1"/>
    </row>
    <row r="20302">
      <c r="I20302" s="1"/>
      <c r="J20302" s="1"/>
      <c r="K20302" s="1"/>
      <c r="AA20302" s="1"/>
      <c r="AB20302" s="1"/>
      <c r="AC20302" s="1"/>
      <c r="AJ20302" s="1"/>
      <c r="AK20302" s="1"/>
      <c r="AL20302" s="1"/>
    </row>
    <row r="20303">
      <c r="I20303" s="1"/>
      <c r="J20303" s="1"/>
      <c r="K20303" s="1"/>
      <c r="AA20303" s="1"/>
      <c r="AB20303" s="1"/>
      <c r="AC20303" s="1"/>
      <c r="AJ20303" s="1"/>
      <c r="AK20303" s="1"/>
      <c r="AL20303" s="1"/>
    </row>
    <row r="20304">
      <c r="I20304" s="1"/>
      <c r="J20304" s="1"/>
      <c r="K20304" s="1"/>
      <c r="AA20304" s="1"/>
      <c r="AB20304" s="1"/>
      <c r="AC20304" s="1"/>
      <c r="AJ20304" s="1"/>
      <c r="AK20304" s="1"/>
      <c r="AL20304" s="1"/>
    </row>
    <row r="20305">
      <c r="I20305" s="1"/>
      <c r="J20305" s="1"/>
      <c r="K20305" s="1"/>
      <c r="AA20305" s="1"/>
      <c r="AB20305" s="1"/>
      <c r="AC20305" s="1"/>
      <c r="AJ20305" s="1"/>
      <c r="AK20305" s="1"/>
      <c r="AL20305" s="1"/>
    </row>
    <row r="20306">
      <c r="I20306" s="1"/>
      <c r="J20306" s="1"/>
      <c r="K20306" s="1"/>
      <c r="AA20306" s="1"/>
      <c r="AB20306" s="1"/>
      <c r="AC20306" s="1"/>
      <c r="AJ20306" s="1"/>
      <c r="AK20306" s="1"/>
      <c r="AL20306" s="1"/>
    </row>
    <row r="20307">
      <c r="I20307" s="1"/>
      <c r="J20307" s="1"/>
      <c r="K20307" s="1"/>
      <c r="AA20307" s="1"/>
      <c r="AB20307" s="1"/>
      <c r="AC20307" s="1"/>
      <c r="AJ20307" s="1"/>
      <c r="AK20307" s="1"/>
      <c r="AL20307" s="1"/>
    </row>
    <row r="20308">
      <c r="I20308" s="1"/>
      <c r="J20308" s="1"/>
      <c r="K20308" s="1"/>
      <c r="AA20308" s="1"/>
      <c r="AB20308" s="1"/>
      <c r="AC20308" s="1"/>
      <c r="AJ20308" s="1"/>
      <c r="AK20308" s="1"/>
      <c r="AL20308" s="1"/>
    </row>
    <row r="20309">
      <c r="I20309" s="1"/>
      <c r="J20309" s="1"/>
      <c r="K20309" s="1"/>
      <c r="AA20309" s="1"/>
      <c r="AB20309" s="1"/>
      <c r="AC20309" s="1"/>
      <c r="AJ20309" s="1"/>
      <c r="AK20309" s="1"/>
      <c r="AL20309" s="1"/>
    </row>
    <row r="20310">
      <c r="I20310" s="1"/>
      <c r="J20310" s="1"/>
      <c r="K20310" s="1"/>
      <c r="AA20310" s="1"/>
      <c r="AB20310" s="1"/>
      <c r="AC20310" s="1"/>
      <c r="AJ20310" s="1"/>
      <c r="AK20310" s="1"/>
      <c r="AL20310" s="1"/>
    </row>
    <row r="20311">
      <c r="I20311" s="1"/>
      <c r="J20311" s="1"/>
      <c r="K20311" s="1"/>
      <c r="AA20311" s="1"/>
      <c r="AB20311" s="1"/>
      <c r="AC20311" s="1"/>
      <c r="AJ20311" s="1"/>
      <c r="AK20311" s="1"/>
      <c r="AL20311" s="1"/>
    </row>
    <row r="20312">
      <c r="I20312" s="1"/>
      <c r="J20312" s="1"/>
      <c r="K20312" s="1"/>
      <c r="AA20312" s="1"/>
      <c r="AB20312" s="1"/>
      <c r="AC20312" s="1"/>
      <c r="AJ20312" s="1"/>
      <c r="AK20312" s="1"/>
      <c r="AL20312" s="1"/>
    </row>
    <row r="20313">
      <c r="I20313" s="1"/>
      <c r="J20313" s="1"/>
      <c r="K20313" s="1"/>
      <c r="AA20313" s="1"/>
      <c r="AB20313" s="1"/>
      <c r="AC20313" s="1"/>
      <c r="AJ20313" s="1"/>
      <c r="AK20313" s="1"/>
      <c r="AL20313" s="1"/>
    </row>
    <row r="20314">
      <c r="I20314" s="1"/>
      <c r="J20314" s="1"/>
      <c r="K20314" s="1"/>
      <c r="AA20314" s="1"/>
      <c r="AB20314" s="1"/>
      <c r="AC20314" s="1"/>
      <c r="AJ20314" s="1"/>
      <c r="AK20314" s="1"/>
      <c r="AL20314" s="1"/>
    </row>
    <row r="20315">
      <c r="I20315" s="1"/>
      <c r="J20315" s="1"/>
      <c r="K20315" s="1"/>
      <c r="AA20315" s="1"/>
      <c r="AB20315" s="1"/>
      <c r="AC20315" s="1"/>
      <c r="AJ20315" s="1"/>
      <c r="AK20315" s="1"/>
      <c r="AL20315" s="1"/>
    </row>
    <row r="20316">
      <c r="I20316" s="1"/>
      <c r="J20316" s="1"/>
      <c r="K20316" s="1"/>
      <c r="AA20316" s="1"/>
      <c r="AB20316" s="1"/>
      <c r="AC20316" s="1"/>
      <c r="AJ20316" s="1"/>
      <c r="AK20316" s="1"/>
      <c r="AL20316" s="1"/>
    </row>
    <row r="20317">
      <c r="I20317" s="1"/>
      <c r="J20317" s="1"/>
      <c r="K20317" s="1"/>
      <c r="AA20317" s="1"/>
      <c r="AB20317" s="1"/>
      <c r="AC20317" s="1"/>
      <c r="AJ20317" s="1"/>
      <c r="AK20317" s="1"/>
      <c r="AL20317" s="1"/>
    </row>
    <row r="20318">
      <c r="I20318" s="1"/>
      <c r="J20318" s="1"/>
      <c r="K20318" s="1"/>
      <c r="AA20318" s="1"/>
      <c r="AB20318" s="1"/>
      <c r="AC20318" s="1"/>
      <c r="AJ20318" s="1"/>
      <c r="AK20318" s="1"/>
      <c r="AL20318" s="1"/>
    </row>
    <row r="20319">
      <c r="I20319" s="1"/>
      <c r="J20319" s="1"/>
      <c r="K20319" s="1"/>
      <c r="AA20319" s="1"/>
      <c r="AB20319" s="1"/>
      <c r="AC20319" s="1"/>
      <c r="AJ20319" s="1"/>
      <c r="AK20319" s="1"/>
      <c r="AL20319" s="1"/>
    </row>
    <row r="20320">
      <c r="I20320" s="1"/>
      <c r="J20320" s="1"/>
      <c r="K20320" s="1"/>
      <c r="AA20320" s="1"/>
      <c r="AB20320" s="1"/>
      <c r="AC20320" s="1"/>
      <c r="AJ20320" s="1"/>
      <c r="AK20320" s="1"/>
      <c r="AL20320" s="1"/>
    </row>
    <row r="20321">
      <c r="I20321" s="1"/>
      <c r="J20321" s="1"/>
      <c r="K20321" s="1"/>
      <c r="AA20321" s="1"/>
      <c r="AB20321" s="1"/>
      <c r="AC20321" s="1"/>
      <c r="AJ20321" s="1"/>
      <c r="AK20321" s="1"/>
      <c r="AL20321" s="1"/>
    </row>
    <row r="20322">
      <c r="I20322" s="1"/>
      <c r="J20322" s="1"/>
      <c r="K20322" s="1"/>
      <c r="AA20322" s="1"/>
      <c r="AB20322" s="1"/>
      <c r="AC20322" s="1"/>
      <c r="AJ20322" s="1"/>
      <c r="AK20322" s="1"/>
      <c r="AL20322" s="1"/>
    </row>
    <row r="20323">
      <c r="I20323" s="1"/>
      <c r="J20323" s="1"/>
      <c r="K20323" s="1"/>
      <c r="AA20323" s="1"/>
      <c r="AB20323" s="1"/>
      <c r="AC20323" s="1"/>
      <c r="AJ20323" s="1"/>
      <c r="AK20323" s="1"/>
      <c r="AL20323" s="1"/>
    </row>
    <row r="20324">
      <c r="I20324" s="1"/>
      <c r="J20324" s="1"/>
      <c r="K20324" s="1"/>
      <c r="AA20324" s="1"/>
      <c r="AB20324" s="1"/>
      <c r="AC20324" s="1"/>
      <c r="AJ20324" s="1"/>
      <c r="AK20324" s="1"/>
      <c r="AL20324" s="1"/>
    </row>
    <row r="20325">
      <c r="I20325" s="1"/>
      <c r="J20325" s="1"/>
      <c r="K20325" s="1"/>
      <c r="AA20325" s="1"/>
      <c r="AB20325" s="1"/>
      <c r="AC20325" s="1"/>
      <c r="AJ20325" s="1"/>
      <c r="AK20325" s="1"/>
      <c r="AL20325" s="1"/>
    </row>
    <row r="20326">
      <c r="I20326" s="1"/>
      <c r="J20326" s="1"/>
      <c r="K20326" s="1"/>
      <c r="AA20326" s="1"/>
      <c r="AB20326" s="1"/>
      <c r="AC20326" s="1"/>
      <c r="AJ20326" s="1"/>
      <c r="AK20326" s="1"/>
      <c r="AL20326" s="1"/>
    </row>
    <row r="20327">
      <c r="I20327" s="1"/>
      <c r="J20327" s="1"/>
      <c r="K20327" s="1"/>
      <c r="AA20327" s="1"/>
      <c r="AB20327" s="1"/>
      <c r="AC20327" s="1"/>
      <c r="AJ20327" s="1"/>
      <c r="AK20327" s="1"/>
      <c r="AL20327" s="1"/>
    </row>
    <row r="20328">
      <c r="I20328" s="1"/>
      <c r="J20328" s="1"/>
      <c r="K20328" s="1"/>
      <c r="AA20328" s="1"/>
      <c r="AB20328" s="1"/>
      <c r="AC20328" s="1"/>
      <c r="AJ20328" s="1"/>
      <c r="AK20328" s="1"/>
      <c r="AL20328" s="1"/>
    </row>
    <row r="20329">
      <c r="I20329" s="1"/>
      <c r="J20329" s="1"/>
      <c r="K20329" s="1"/>
      <c r="AA20329" s="1"/>
      <c r="AB20329" s="1"/>
      <c r="AC20329" s="1"/>
      <c r="AJ20329" s="1"/>
      <c r="AK20329" s="1"/>
      <c r="AL20329" s="1"/>
    </row>
    <row r="20330">
      <c r="I20330" s="1"/>
      <c r="J20330" s="1"/>
      <c r="K20330" s="1"/>
      <c r="AA20330" s="1"/>
      <c r="AB20330" s="1"/>
      <c r="AC20330" s="1"/>
      <c r="AJ20330" s="1"/>
      <c r="AK20330" s="1"/>
      <c r="AL20330" s="1"/>
    </row>
    <row r="20331">
      <c r="I20331" s="1"/>
      <c r="J20331" s="1"/>
      <c r="K20331" s="1"/>
      <c r="AA20331" s="1"/>
      <c r="AB20331" s="1"/>
      <c r="AC20331" s="1"/>
      <c r="AJ20331" s="1"/>
      <c r="AK20331" s="1"/>
      <c r="AL20331" s="1"/>
    </row>
    <row r="20332">
      <c r="I20332" s="1"/>
      <c r="J20332" s="1"/>
      <c r="K20332" s="1"/>
      <c r="AA20332" s="1"/>
      <c r="AB20332" s="1"/>
      <c r="AC20332" s="1"/>
      <c r="AJ20332" s="1"/>
      <c r="AK20332" s="1"/>
      <c r="AL20332" s="1"/>
    </row>
    <row r="20333">
      <c r="I20333" s="1"/>
      <c r="J20333" s="1"/>
      <c r="K20333" s="1"/>
      <c r="AA20333" s="1"/>
      <c r="AB20333" s="1"/>
      <c r="AC20333" s="1"/>
      <c r="AJ20333" s="1"/>
      <c r="AK20333" s="1"/>
      <c r="AL20333" s="1"/>
    </row>
    <row r="20334">
      <c r="I20334" s="1"/>
      <c r="J20334" s="1"/>
      <c r="K20334" s="1"/>
      <c r="AA20334" s="1"/>
      <c r="AB20334" s="1"/>
      <c r="AC20334" s="1"/>
      <c r="AJ20334" s="1"/>
      <c r="AK20334" s="1"/>
      <c r="AL20334" s="1"/>
    </row>
    <row r="20335">
      <c r="I20335" s="1"/>
      <c r="J20335" s="1"/>
      <c r="K20335" s="1"/>
      <c r="AA20335" s="1"/>
      <c r="AB20335" s="1"/>
      <c r="AC20335" s="1"/>
      <c r="AJ20335" s="1"/>
      <c r="AK20335" s="1"/>
      <c r="AL20335" s="1"/>
    </row>
    <row r="20336">
      <c r="I20336" s="1"/>
      <c r="J20336" s="1"/>
      <c r="K20336" s="1"/>
      <c r="AA20336" s="1"/>
      <c r="AB20336" s="1"/>
      <c r="AC20336" s="1"/>
      <c r="AJ20336" s="1"/>
      <c r="AK20336" s="1"/>
      <c r="AL20336" s="1"/>
    </row>
    <row r="20337">
      <c r="I20337" s="1"/>
      <c r="J20337" s="1"/>
      <c r="K20337" s="1"/>
      <c r="AA20337" s="1"/>
      <c r="AB20337" s="1"/>
      <c r="AC20337" s="1"/>
      <c r="AJ20337" s="1"/>
      <c r="AK20337" s="1"/>
      <c r="AL20337" s="1"/>
    </row>
    <row r="20338">
      <c r="I20338" s="1"/>
      <c r="J20338" s="1"/>
      <c r="K20338" s="1"/>
      <c r="AA20338" s="1"/>
      <c r="AB20338" s="1"/>
      <c r="AC20338" s="1"/>
      <c r="AJ20338" s="1"/>
      <c r="AK20338" s="1"/>
      <c r="AL20338" s="1"/>
    </row>
    <row r="20339">
      <c r="I20339" s="1"/>
      <c r="J20339" s="1"/>
      <c r="K20339" s="1"/>
      <c r="AA20339" s="1"/>
      <c r="AB20339" s="1"/>
      <c r="AC20339" s="1"/>
      <c r="AJ20339" s="1"/>
      <c r="AK20339" s="1"/>
      <c r="AL20339" s="1"/>
    </row>
    <row r="20340">
      <c r="I20340" s="1"/>
      <c r="J20340" s="1"/>
      <c r="K20340" s="1"/>
      <c r="AA20340" s="1"/>
      <c r="AB20340" s="1"/>
      <c r="AC20340" s="1"/>
      <c r="AJ20340" s="1"/>
      <c r="AK20340" s="1"/>
      <c r="AL20340" s="1"/>
    </row>
    <row r="20341">
      <c r="I20341" s="1"/>
      <c r="J20341" s="1"/>
      <c r="K20341" s="1"/>
      <c r="AA20341" s="1"/>
      <c r="AB20341" s="1"/>
      <c r="AC20341" s="1"/>
      <c r="AJ20341" s="1"/>
      <c r="AK20341" s="1"/>
      <c r="AL20341" s="1"/>
    </row>
    <row r="20342">
      <c r="I20342" s="1"/>
      <c r="J20342" s="1"/>
      <c r="K20342" s="1"/>
      <c r="AA20342" s="1"/>
      <c r="AB20342" s="1"/>
      <c r="AC20342" s="1"/>
      <c r="AJ20342" s="1"/>
      <c r="AK20342" s="1"/>
      <c r="AL20342" s="1"/>
    </row>
    <row r="20343">
      <c r="I20343" s="1"/>
      <c r="J20343" s="1"/>
      <c r="K20343" s="1"/>
      <c r="AA20343" s="1"/>
      <c r="AB20343" s="1"/>
      <c r="AC20343" s="1"/>
      <c r="AJ20343" s="1"/>
      <c r="AK20343" s="1"/>
      <c r="AL20343" s="1"/>
    </row>
    <row r="20344">
      <c r="I20344" s="1"/>
      <c r="J20344" s="1"/>
      <c r="K20344" s="1"/>
      <c r="AA20344" s="1"/>
      <c r="AB20344" s="1"/>
      <c r="AC20344" s="1"/>
      <c r="AJ20344" s="1"/>
      <c r="AK20344" s="1"/>
      <c r="AL20344" s="1"/>
    </row>
    <row r="20345">
      <c r="I20345" s="1"/>
      <c r="J20345" s="1"/>
      <c r="K20345" s="1"/>
      <c r="AA20345" s="1"/>
      <c r="AB20345" s="1"/>
      <c r="AC20345" s="1"/>
      <c r="AJ20345" s="1"/>
      <c r="AK20345" s="1"/>
      <c r="AL20345" s="1"/>
    </row>
    <row r="20346">
      <c r="I20346" s="1"/>
      <c r="J20346" s="1"/>
      <c r="K20346" s="1"/>
      <c r="AA20346" s="1"/>
      <c r="AB20346" s="1"/>
      <c r="AC20346" s="1"/>
      <c r="AJ20346" s="1"/>
      <c r="AK20346" s="1"/>
      <c r="AL20346" s="1"/>
    </row>
    <row r="20347">
      <c r="I20347" s="1"/>
      <c r="J20347" s="1"/>
      <c r="K20347" s="1"/>
      <c r="AA20347" s="1"/>
      <c r="AB20347" s="1"/>
      <c r="AC20347" s="1"/>
      <c r="AJ20347" s="1"/>
      <c r="AK20347" s="1"/>
      <c r="AL20347" s="1"/>
    </row>
    <row r="20348">
      <c r="I20348" s="1"/>
      <c r="J20348" s="1"/>
      <c r="K20348" s="1"/>
      <c r="AA20348" s="1"/>
      <c r="AB20348" s="1"/>
      <c r="AC20348" s="1"/>
      <c r="AJ20348" s="1"/>
      <c r="AK20348" s="1"/>
      <c r="AL20348" s="1"/>
    </row>
    <row r="20349">
      <c r="I20349" s="1"/>
      <c r="J20349" s="1"/>
      <c r="K20349" s="1"/>
      <c r="AA20349" s="1"/>
      <c r="AB20349" s="1"/>
      <c r="AC20349" s="1"/>
      <c r="AJ20349" s="1"/>
      <c r="AK20349" s="1"/>
      <c r="AL20349" s="1"/>
    </row>
    <row r="20350">
      <c r="I20350" s="1"/>
      <c r="J20350" s="1"/>
      <c r="K20350" s="1"/>
      <c r="AA20350" s="1"/>
      <c r="AB20350" s="1"/>
      <c r="AC20350" s="1"/>
      <c r="AJ20350" s="1"/>
      <c r="AK20350" s="1"/>
      <c r="AL20350" s="1"/>
    </row>
    <row r="20351">
      <c r="I20351" s="1"/>
      <c r="J20351" s="1"/>
      <c r="K20351" s="1"/>
      <c r="AA20351" s="1"/>
      <c r="AB20351" s="1"/>
      <c r="AC20351" s="1"/>
      <c r="AJ20351" s="1"/>
      <c r="AK20351" s="1"/>
      <c r="AL20351" s="1"/>
    </row>
    <row r="20352">
      <c r="I20352" s="1"/>
      <c r="J20352" s="1"/>
      <c r="K20352" s="1"/>
      <c r="AA20352" s="1"/>
      <c r="AB20352" s="1"/>
      <c r="AC20352" s="1"/>
      <c r="AJ20352" s="1"/>
      <c r="AK20352" s="1"/>
      <c r="AL20352" s="1"/>
    </row>
    <row r="20353">
      <c r="I20353" s="1"/>
      <c r="J20353" s="1"/>
      <c r="K20353" s="1"/>
      <c r="AA20353" s="1"/>
      <c r="AB20353" s="1"/>
      <c r="AC20353" s="1"/>
      <c r="AJ20353" s="1"/>
      <c r="AK20353" s="1"/>
      <c r="AL20353" s="1"/>
    </row>
    <row r="20354">
      <c r="I20354" s="1"/>
      <c r="J20354" s="1"/>
      <c r="K20354" s="1"/>
      <c r="AA20354" s="1"/>
      <c r="AB20354" s="1"/>
      <c r="AC20354" s="1"/>
      <c r="AJ20354" s="1"/>
      <c r="AK20354" s="1"/>
      <c r="AL20354" s="1"/>
    </row>
    <row r="20355">
      <c r="I20355" s="1"/>
      <c r="J20355" s="1"/>
      <c r="K20355" s="1"/>
      <c r="AA20355" s="1"/>
      <c r="AB20355" s="1"/>
      <c r="AC20355" s="1"/>
      <c r="AJ20355" s="1"/>
      <c r="AK20355" s="1"/>
      <c r="AL20355" s="1"/>
    </row>
    <row r="20356">
      <c r="I20356" s="1"/>
      <c r="J20356" s="1"/>
      <c r="K20356" s="1"/>
      <c r="AA20356" s="1"/>
      <c r="AB20356" s="1"/>
      <c r="AC20356" s="1"/>
      <c r="AJ20356" s="1"/>
      <c r="AK20356" s="1"/>
      <c r="AL20356" s="1"/>
    </row>
    <row r="20357">
      <c r="I20357" s="1"/>
      <c r="J20357" s="1"/>
      <c r="K20357" s="1"/>
      <c r="AA20357" s="1"/>
      <c r="AB20357" s="1"/>
      <c r="AC20357" s="1"/>
      <c r="AJ20357" s="1"/>
      <c r="AK20357" s="1"/>
      <c r="AL20357" s="1"/>
    </row>
    <row r="20358">
      <c r="I20358" s="1"/>
      <c r="J20358" s="1"/>
      <c r="K20358" s="1"/>
      <c r="AA20358" s="1"/>
      <c r="AB20358" s="1"/>
      <c r="AC20358" s="1"/>
      <c r="AJ20358" s="1"/>
      <c r="AK20358" s="1"/>
      <c r="AL20358" s="1"/>
    </row>
    <row r="20359">
      <c r="I20359" s="1"/>
      <c r="J20359" s="1"/>
      <c r="K20359" s="1"/>
      <c r="AA20359" s="1"/>
      <c r="AB20359" s="1"/>
      <c r="AC20359" s="1"/>
      <c r="AJ20359" s="1"/>
      <c r="AK20359" s="1"/>
      <c r="AL20359" s="1"/>
    </row>
    <row r="20360">
      <c r="I20360" s="1"/>
      <c r="J20360" s="1"/>
      <c r="K20360" s="1"/>
      <c r="AA20360" s="1"/>
      <c r="AB20360" s="1"/>
      <c r="AC20360" s="1"/>
      <c r="AJ20360" s="1"/>
      <c r="AK20360" s="1"/>
      <c r="AL20360" s="1"/>
    </row>
    <row r="20361">
      <c r="I20361" s="1"/>
      <c r="J20361" s="1"/>
      <c r="K20361" s="1"/>
      <c r="AA20361" s="1"/>
      <c r="AB20361" s="1"/>
      <c r="AC20361" s="1"/>
      <c r="AJ20361" s="1"/>
      <c r="AK20361" s="1"/>
      <c r="AL20361" s="1"/>
    </row>
    <row r="20362">
      <c r="I20362" s="1"/>
      <c r="J20362" s="1"/>
      <c r="K20362" s="1"/>
      <c r="AA20362" s="1"/>
      <c r="AB20362" s="1"/>
      <c r="AC20362" s="1"/>
      <c r="AJ20362" s="1"/>
      <c r="AK20362" s="1"/>
      <c r="AL20362" s="1"/>
    </row>
    <row r="20363">
      <c r="I20363" s="1"/>
      <c r="J20363" s="1"/>
      <c r="K20363" s="1"/>
      <c r="AA20363" s="1"/>
      <c r="AB20363" s="1"/>
      <c r="AC20363" s="1"/>
      <c r="AJ20363" s="1"/>
      <c r="AK20363" s="1"/>
      <c r="AL20363" s="1"/>
    </row>
    <row r="20364">
      <c r="I20364" s="1"/>
      <c r="J20364" s="1"/>
      <c r="K20364" s="1"/>
      <c r="AA20364" s="1"/>
      <c r="AB20364" s="1"/>
      <c r="AC20364" s="1"/>
      <c r="AJ20364" s="1"/>
      <c r="AK20364" s="1"/>
      <c r="AL20364" s="1"/>
    </row>
    <row r="20365">
      <c r="I20365" s="1"/>
      <c r="J20365" s="1"/>
      <c r="K20365" s="1"/>
      <c r="AA20365" s="1"/>
      <c r="AB20365" s="1"/>
      <c r="AC20365" s="1"/>
      <c r="AJ20365" s="1"/>
      <c r="AK20365" s="1"/>
      <c r="AL20365" s="1"/>
    </row>
    <row r="20366">
      <c r="I20366" s="1"/>
      <c r="J20366" s="1"/>
      <c r="K20366" s="1"/>
      <c r="AA20366" s="1"/>
      <c r="AB20366" s="1"/>
      <c r="AC20366" s="1"/>
      <c r="AJ20366" s="1"/>
      <c r="AK20366" s="1"/>
      <c r="AL20366" s="1"/>
    </row>
    <row r="20367">
      <c r="I20367" s="1"/>
      <c r="J20367" s="1"/>
      <c r="K20367" s="1"/>
      <c r="AA20367" s="1"/>
      <c r="AB20367" s="1"/>
      <c r="AC20367" s="1"/>
      <c r="AJ20367" s="1"/>
      <c r="AK20367" s="1"/>
      <c r="AL20367" s="1"/>
    </row>
    <row r="20368">
      <c r="I20368" s="1"/>
      <c r="J20368" s="1"/>
      <c r="K20368" s="1"/>
      <c r="AA20368" s="1"/>
      <c r="AB20368" s="1"/>
      <c r="AC20368" s="1"/>
      <c r="AJ20368" s="1"/>
      <c r="AK20368" s="1"/>
      <c r="AL20368" s="1"/>
    </row>
    <row r="20369">
      <c r="I20369" s="1"/>
      <c r="J20369" s="1"/>
      <c r="K20369" s="1"/>
      <c r="AA20369" s="1"/>
      <c r="AB20369" s="1"/>
      <c r="AC20369" s="1"/>
      <c r="AJ20369" s="1"/>
      <c r="AK20369" s="1"/>
      <c r="AL20369" s="1"/>
    </row>
    <row r="20370">
      <c r="I20370" s="1"/>
      <c r="J20370" s="1"/>
      <c r="K20370" s="1"/>
      <c r="AA20370" s="1"/>
      <c r="AB20370" s="1"/>
      <c r="AC20370" s="1"/>
      <c r="AJ20370" s="1"/>
      <c r="AK20370" s="1"/>
      <c r="AL20370" s="1"/>
    </row>
    <row r="20371">
      <c r="I20371" s="1"/>
      <c r="J20371" s="1"/>
      <c r="K20371" s="1"/>
      <c r="AA20371" s="1"/>
      <c r="AB20371" s="1"/>
      <c r="AC20371" s="1"/>
      <c r="AJ20371" s="1"/>
      <c r="AK20371" s="1"/>
      <c r="AL20371" s="1"/>
    </row>
    <row r="20372">
      <c r="I20372" s="1"/>
      <c r="J20372" s="1"/>
      <c r="K20372" s="1"/>
      <c r="AA20372" s="1"/>
      <c r="AB20372" s="1"/>
      <c r="AC20372" s="1"/>
      <c r="AJ20372" s="1"/>
      <c r="AK20372" s="1"/>
      <c r="AL20372" s="1"/>
    </row>
    <row r="20373">
      <c r="I20373" s="1"/>
      <c r="J20373" s="1"/>
      <c r="K20373" s="1"/>
      <c r="AA20373" s="1"/>
      <c r="AB20373" s="1"/>
      <c r="AC20373" s="1"/>
      <c r="AJ20373" s="1"/>
      <c r="AK20373" s="1"/>
      <c r="AL20373" s="1"/>
    </row>
    <row r="20374">
      <c r="I20374" s="1"/>
      <c r="J20374" s="1"/>
      <c r="K20374" s="1"/>
      <c r="AA20374" s="1"/>
      <c r="AB20374" s="1"/>
      <c r="AC20374" s="1"/>
      <c r="AJ20374" s="1"/>
      <c r="AK20374" s="1"/>
      <c r="AL20374" s="1"/>
    </row>
    <row r="20375">
      <c r="I20375" s="1"/>
      <c r="J20375" s="1"/>
      <c r="K20375" s="1"/>
      <c r="AA20375" s="1"/>
      <c r="AB20375" s="1"/>
      <c r="AC20375" s="1"/>
      <c r="AJ20375" s="1"/>
      <c r="AK20375" s="1"/>
      <c r="AL20375" s="1"/>
    </row>
    <row r="20376">
      <c r="I20376" s="1"/>
      <c r="J20376" s="1"/>
      <c r="K20376" s="1"/>
      <c r="AA20376" s="1"/>
      <c r="AB20376" s="1"/>
      <c r="AC20376" s="1"/>
      <c r="AJ20376" s="1"/>
      <c r="AK20376" s="1"/>
      <c r="AL20376" s="1"/>
    </row>
    <row r="20377">
      <c r="I20377" s="1"/>
      <c r="J20377" s="1"/>
      <c r="K20377" s="1"/>
      <c r="AA20377" s="1"/>
      <c r="AB20377" s="1"/>
      <c r="AC20377" s="1"/>
      <c r="AJ20377" s="1"/>
      <c r="AK20377" s="1"/>
      <c r="AL20377" s="1"/>
    </row>
    <row r="20378">
      <c r="I20378" s="1"/>
      <c r="J20378" s="1"/>
      <c r="K20378" s="1"/>
      <c r="AA20378" s="1"/>
      <c r="AB20378" s="1"/>
      <c r="AC20378" s="1"/>
      <c r="AJ20378" s="1"/>
      <c r="AK20378" s="1"/>
      <c r="AL20378" s="1"/>
    </row>
    <row r="20379">
      <c r="I20379" s="1"/>
      <c r="J20379" s="1"/>
      <c r="K20379" s="1"/>
      <c r="AA20379" s="1"/>
      <c r="AB20379" s="1"/>
      <c r="AC20379" s="1"/>
      <c r="AJ20379" s="1"/>
      <c r="AK20379" s="1"/>
      <c r="AL20379" s="1"/>
    </row>
    <row r="20380">
      <c r="I20380" s="1"/>
      <c r="J20380" s="1"/>
      <c r="K20380" s="1"/>
      <c r="AA20380" s="1"/>
      <c r="AB20380" s="1"/>
      <c r="AC20380" s="1"/>
      <c r="AJ20380" s="1"/>
      <c r="AK20380" s="1"/>
      <c r="AL20380" s="1"/>
    </row>
    <row r="20381">
      <c r="I20381" s="1"/>
      <c r="J20381" s="1"/>
      <c r="K20381" s="1"/>
      <c r="AA20381" s="1"/>
      <c r="AB20381" s="1"/>
      <c r="AC20381" s="1"/>
      <c r="AJ20381" s="1"/>
      <c r="AK20381" s="1"/>
      <c r="AL20381" s="1"/>
    </row>
    <row r="20382">
      <c r="I20382" s="1"/>
      <c r="J20382" s="1"/>
      <c r="K20382" s="1"/>
      <c r="AA20382" s="1"/>
      <c r="AB20382" s="1"/>
      <c r="AC20382" s="1"/>
      <c r="AJ20382" s="1"/>
      <c r="AK20382" s="1"/>
      <c r="AL20382" s="1"/>
    </row>
    <row r="20383">
      <c r="I20383" s="1"/>
      <c r="J20383" s="1"/>
      <c r="K20383" s="1"/>
      <c r="AA20383" s="1"/>
      <c r="AB20383" s="1"/>
      <c r="AC20383" s="1"/>
      <c r="AJ20383" s="1"/>
      <c r="AK20383" s="1"/>
      <c r="AL20383" s="1"/>
    </row>
    <row r="20384">
      <c r="I20384" s="1"/>
      <c r="J20384" s="1"/>
      <c r="K20384" s="1"/>
      <c r="AA20384" s="1"/>
      <c r="AB20384" s="1"/>
      <c r="AC20384" s="1"/>
      <c r="AJ20384" s="1"/>
      <c r="AK20384" s="1"/>
      <c r="AL20384" s="1"/>
    </row>
    <row r="20385">
      <c r="I20385" s="1"/>
      <c r="J20385" s="1"/>
      <c r="K20385" s="1"/>
      <c r="AA20385" s="1"/>
      <c r="AB20385" s="1"/>
      <c r="AC20385" s="1"/>
      <c r="AJ20385" s="1"/>
      <c r="AK20385" s="1"/>
      <c r="AL20385" s="1"/>
    </row>
    <row r="20386">
      <c r="I20386" s="1"/>
      <c r="J20386" s="1"/>
      <c r="K20386" s="1"/>
      <c r="AA20386" s="1"/>
      <c r="AB20386" s="1"/>
      <c r="AC20386" s="1"/>
      <c r="AJ20386" s="1"/>
      <c r="AK20386" s="1"/>
      <c r="AL20386" s="1"/>
    </row>
    <row r="20387">
      <c r="I20387" s="1"/>
      <c r="J20387" s="1"/>
      <c r="K20387" s="1"/>
      <c r="AA20387" s="1"/>
      <c r="AB20387" s="1"/>
      <c r="AC20387" s="1"/>
      <c r="AJ20387" s="1"/>
      <c r="AK20387" s="1"/>
      <c r="AL20387" s="1"/>
    </row>
    <row r="20388">
      <c r="I20388" s="1"/>
      <c r="J20388" s="1"/>
      <c r="K20388" s="1"/>
      <c r="AA20388" s="1"/>
      <c r="AB20388" s="1"/>
      <c r="AC20388" s="1"/>
      <c r="AJ20388" s="1"/>
      <c r="AK20388" s="1"/>
      <c r="AL20388" s="1"/>
    </row>
    <row r="20389">
      <c r="I20389" s="1"/>
      <c r="J20389" s="1"/>
      <c r="K20389" s="1"/>
      <c r="AA20389" s="1"/>
      <c r="AB20389" s="1"/>
      <c r="AC20389" s="1"/>
      <c r="AJ20389" s="1"/>
      <c r="AK20389" s="1"/>
      <c r="AL20389" s="1"/>
    </row>
    <row r="20390">
      <c r="I20390" s="1"/>
      <c r="J20390" s="1"/>
      <c r="K20390" s="1"/>
      <c r="AA20390" s="1"/>
      <c r="AB20390" s="1"/>
      <c r="AC20390" s="1"/>
      <c r="AJ20390" s="1"/>
      <c r="AK20390" s="1"/>
      <c r="AL20390" s="1"/>
    </row>
    <row r="20391">
      <c r="I20391" s="1"/>
      <c r="J20391" s="1"/>
      <c r="K20391" s="1"/>
      <c r="AA20391" s="1"/>
      <c r="AB20391" s="1"/>
      <c r="AC20391" s="1"/>
      <c r="AJ20391" s="1"/>
      <c r="AK20391" s="1"/>
      <c r="AL20391" s="1"/>
    </row>
    <row r="20392">
      <c r="I20392" s="1"/>
      <c r="J20392" s="1"/>
      <c r="K20392" s="1"/>
      <c r="AA20392" s="1"/>
      <c r="AB20392" s="1"/>
      <c r="AC20392" s="1"/>
      <c r="AJ20392" s="1"/>
      <c r="AK20392" s="1"/>
      <c r="AL20392" s="1"/>
    </row>
    <row r="20393">
      <c r="I20393" s="1"/>
      <c r="J20393" s="1"/>
      <c r="K20393" s="1"/>
      <c r="AA20393" s="1"/>
      <c r="AB20393" s="1"/>
      <c r="AC20393" s="1"/>
      <c r="AJ20393" s="1"/>
      <c r="AK20393" s="1"/>
      <c r="AL20393" s="1"/>
    </row>
    <row r="20394">
      <c r="I20394" s="1"/>
      <c r="J20394" s="1"/>
      <c r="K20394" s="1"/>
      <c r="AA20394" s="1"/>
      <c r="AB20394" s="1"/>
      <c r="AC20394" s="1"/>
      <c r="AJ20394" s="1"/>
      <c r="AK20394" s="1"/>
      <c r="AL20394" s="1"/>
    </row>
    <row r="20395">
      <c r="I20395" s="1"/>
      <c r="J20395" s="1"/>
      <c r="K20395" s="1"/>
      <c r="AA20395" s="1"/>
      <c r="AB20395" s="1"/>
      <c r="AC20395" s="1"/>
      <c r="AJ20395" s="1"/>
      <c r="AK20395" s="1"/>
      <c r="AL20395" s="1"/>
    </row>
    <row r="20396">
      <c r="I20396" s="1"/>
      <c r="J20396" s="1"/>
      <c r="K20396" s="1"/>
      <c r="AA20396" s="1"/>
      <c r="AB20396" s="1"/>
      <c r="AC20396" s="1"/>
      <c r="AJ20396" s="1"/>
      <c r="AK20396" s="1"/>
      <c r="AL20396" s="1"/>
    </row>
    <row r="20397">
      <c r="I20397" s="1"/>
      <c r="J20397" s="1"/>
      <c r="K20397" s="1"/>
      <c r="AA20397" s="1"/>
      <c r="AB20397" s="1"/>
      <c r="AC20397" s="1"/>
      <c r="AJ20397" s="1"/>
      <c r="AK20397" s="1"/>
      <c r="AL20397" s="1"/>
    </row>
    <row r="20398">
      <c r="I20398" s="1"/>
      <c r="J20398" s="1"/>
      <c r="K20398" s="1"/>
      <c r="AA20398" s="1"/>
      <c r="AB20398" s="1"/>
      <c r="AC20398" s="1"/>
      <c r="AJ20398" s="1"/>
      <c r="AK20398" s="1"/>
      <c r="AL20398" s="1"/>
    </row>
    <row r="20399">
      <c r="I20399" s="1"/>
      <c r="J20399" s="1"/>
      <c r="K20399" s="1"/>
      <c r="AA20399" s="1"/>
      <c r="AB20399" s="1"/>
      <c r="AC20399" s="1"/>
      <c r="AJ20399" s="1"/>
      <c r="AK20399" s="1"/>
      <c r="AL20399" s="1"/>
    </row>
    <row r="20400">
      <c r="I20400" s="1"/>
      <c r="J20400" s="1"/>
      <c r="K20400" s="1"/>
      <c r="AA20400" s="1"/>
      <c r="AB20400" s="1"/>
      <c r="AC20400" s="1"/>
      <c r="AJ20400" s="1"/>
      <c r="AK20400" s="1"/>
      <c r="AL20400" s="1"/>
    </row>
    <row r="20401">
      <c r="I20401" s="1"/>
      <c r="J20401" s="1"/>
      <c r="K20401" s="1"/>
      <c r="AA20401" s="1"/>
      <c r="AB20401" s="1"/>
      <c r="AC20401" s="1"/>
      <c r="AJ20401" s="1"/>
      <c r="AK20401" s="1"/>
      <c r="AL20401" s="1"/>
    </row>
    <row r="20402">
      <c r="I20402" s="1"/>
      <c r="J20402" s="1"/>
      <c r="K20402" s="1"/>
      <c r="AA20402" s="1"/>
      <c r="AB20402" s="1"/>
      <c r="AC20402" s="1"/>
      <c r="AJ20402" s="1"/>
      <c r="AK20402" s="1"/>
      <c r="AL20402" s="1"/>
    </row>
    <row r="20403">
      <c r="I20403" s="1"/>
      <c r="J20403" s="1"/>
      <c r="K20403" s="1"/>
      <c r="AA20403" s="1"/>
      <c r="AB20403" s="1"/>
      <c r="AC20403" s="1"/>
      <c r="AJ20403" s="1"/>
      <c r="AK20403" s="1"/>
      <c r="AL20403" s="1"/>
    </row>
    <row r="20404">
      <c r="I20404" s="1"/>
      <c r="J20404" s="1"/>
      <c r="K20404" s="1"/>
      <c r="AA20404" s="1"/>
      <c r="AB20404" s="1"/>
      <c r="AC20404" s="1"/>
      <c r="AJ20404" s="1"/>
      <c r="AK20404" s="1"/>
      <c r="AL20404" s="1"/>
    </row>
    <row r="20405">
      <c r="I20405" s="1"/>
      <c r="J20405" s="1"/>
      <c r="K20405" s="1"/>
      <c r="AA20405" s="1"/>
      <c r="AB20405" s="1"/>
      <c r="AC20405" s="1"/>
      <c r="AJ20405" s="1"/>
      <c r="AK20405" s="1"/>
      <c r="AL20405" s="1"/>
    </row>
    <row r="20406">
      <c r="I20406" s="1"/>
      <c r="J20406" s="1"/>
      <c r="K20406" s="1"/>
      <c r="AA20406" s="1"/>
      <c r="AB20406" s="1"/>
      <c r="AC20406" s="1"/>
      <c r="AJ20406" s="1"/>
      <c r="AK20406" s="1"/>
      <c r="AL20406" s="1"/>
    </row>
    <row r="20407">
      <c r="I20407" s="1"/>
      <c r="J20407" s="1"/>
      <c r="K20407" s="1"/>
      <c r="AA20407" s="1"/>
      <c r="AB20407" s="1"/>
      <c r="AC20407" s="1"/>
      <c r="AJ20407" s="1"/>
      <c r="AK20407" s="1"/>
      <c r="AL20407" s="1"/>
    </row>
    <row r="20408">
      <c r="I20408" s="1"/>
      <c r="J20408" s="1"/>
      <c r="K20408" s="1"/>
      <c r="AA20408" s="1"/>
      <c r="AB20408" s="1"/>
      <c r="AC20408" s="1"/>
      <c r="AJ20408" s="1"/>
      <c r="AK20408" s="1"/>
      <c r="AL20408" s="1"/>
    </row>
    <row r="20409">
      <c r="I20409" s="1"/>
      <c r="J20409" s="1"/>
      <c r="K20409" s="1"/>
      <c r="AA20409" s="1"/>
      <c r="AB20409" s="1"/>
      <c r="AC20409" s="1"/>
      <c r="AJ20409" s="1"/>
      <c r="AK20409" s="1"/>
      <c r="AL20409" s="1"/>
    </row>
    <row r="20410">
      <c r="I20410" s="1"/>
      <c r="J20410" s="1"/>
      <c r="K20410" s="1"/>
      <c r="AA20410" s="1"/>
      <c r="AB20410" s="1"/>
      <c r="AC20410" s="1"/>
      <c r="AJ20410" s="1"/>
      <c r="AK20410" s="1"/>
      <c r="AL20410" s="1"/>
    </row>
    <row r="20411">
      <c r="I20411" s="1"/>
      <c r="J20411" s="1"/>
      <c r="K20411" s="1"/>
      <c r="AA20411" s="1"/>
      <c r="AB20411" s="1"/>
      <c r="AC20411" s="1"/>
      <c r="AJ20411" s="1"/>
      <c r="AK20411" s="1"/>
      <c r="AL20411" s="1"/>
    </row>
    <row r="20412">
      <c r="I20412" s="1"/>
      <c r="J20412" s="1"/>
      <c r="K20412" s="1"/>
      <c r="AA20412" s="1"/>
      <c r="AB20412" s="1"/>
      <c r="AC20412" s="1"/>
      <c r="AJ20412" s="1"/>
      <c r="AK20412" s="1"/>
      <c r="AL20412" s="1"/>
    </row>
    <row r="20413">
      <c r="I20413" s="1"/>
      <c r="J20413" s="1"/>
      <c r="K20413" s="1"/>
      <c r="AA20413" s="1"/>
      <c r="AB20413" s="1"/>
      <c r="AC20413" s="1"/>
      <c r="AJ20413" s="1"/>
      <c r="AK20413" s="1"/>
      <c r="AL20413" s="1"/>
    </row>
    <row r="20414">
      <c r="I20414" s="1"/>
      <c r="J20414" s="1"/>
      <c r="K20414" s="1"/>
      <c r="AA20414" s="1"/>
      <c r="AB20414" s="1"/>
      <c r="AC20414" s="1"/>
      <c r="AJ20414" s="1"/>
      <c r="AK20414" s="1"/>
      <c r="AL20414" s="1"/>
    </row>
    <row r="20415">
      <c r="I20415" s="1"/>
      <c r="J20415" s="1"/>
      <c r="K20415" s="1"/>
      <c r="AA20415" s="1"/>
      <c r="AB20415" s="1"/>
      <c r="AC20415" s="1"/>
      <c r="AJ20415" s="1"/>
      <c r="AK20415" s="1"/>
      <c r="AL20415" s="1"/>
    </row>
    <row r="20416">
      <c r="I20416" s="1"/>
      <c r="J20416" s="1"/>
      <c r="K20416" s="1"/>
      <c r="AA20416" s="1"/>
      <c r="AB20416" s="1"/>
      <c r="AC20416" s="1"/>
      <c r="AJ20416" s="1"/>
      <c r="AK20416" s="1"/>
      <c r="AL20416" s="1"/>
    </row>
    <row r="20417">
      <c r="I20417" s="1"/>
      <c r="J20417" s="1"/>
      <c r="K20417" s="1"/>
      <c r="AA20417" s="1"/>
      <c r="AB20417" s="1"/>
      <c r="AC20417" s="1"/>
      <c r="AJ20417" s="1"/>
      <c r="AK20417" s="1"/>
      <c r="AL20417" s="1"/>
    </row>
    <row r="20418">
      <c r="I20418" s="1"/>
      <c r="J20418" s="1"/>
      <c r="K20418" s="1"/>
      <c r="AA20418" s="1"/>
      <c r="AB20418" s="1"/>
      <c r="AC20418" s="1"/>
      <c r="AJ20418" s="1"/>
      <c r="AK20418" s="1"/>
      <c r="AL20418" s="1"/>
    </row>
    <row r="20419">
      <c r="I20419" s="1"/>
      <c r="J20419" s="1"/>
      <c r="K20419" s="1"/>
      <c r="AA20419" s="1"/>
      <c r="AB20419" s="1"/>
      <c r="AC20419" s="1"/>
      <c r="AJ20419" s="1"/>
      <c r="AK20419" s="1"/>
      <c r="AL20419" s="1"/>
    </row>
    <row r="20420">
      <c r="I20420" s="1"/>
      <c r="J20420" s="1"/>
      <c r="K20420" s="1"/>
      <c r="AA20420" s="1"/>
      <c r="AB20420" s="1"/>
      <c r="AC20420" s="1"/>
      <c r="AJ20420" s="1"/>
      <c r="AK20420" s="1"/>
      <c r="AL20420" s="1"/>
    </row>
    <row r="20421">
      <c r="I20421" s="1"/>
      <c r="J20421" s="1"/>
      <c r="K20421" s="1"/>
      <c r="AA20421" s="1"/>
      <c r="AB20421" s="1"/>
      <c r="AC20421" s="1"/>
      <c r="AJ20421" s="1"/>
      <c r="AK20421" s="1"/>
      <c r="AL20421" s="1"/>
    </row>
    <row r="20422">
      <c r="I20422" s="1"/>
      <c r="J20422" s="1"/>
      <c r="K20422" s="1"/>
      <c r="AA20422" s="1"/>
      <c r="AB20422" s="1"/>
      <c r="AC20422" s="1"/>
      <c r="AJ20422" s="1"/>
      <c r="AK20422" s="1"/>
      <c r="AL20422" s="1"/>
    </row>
    <row r="20423">
      <c r="I20423" s="1"/>
      <c r="J20423" s="1"/>
      <c r="K20423" s="1"/>
      <c r="AA20423" s="1"/>
      <c r="AB20423" s="1"/>
      <c r="AC20423" s="1"/>
      <c r="AJ20423" s="1"/>
      <c r="AK20423" s="1"/>
      <c r="AL20423" s="1"/>
    </row>
    <row r="20424">
      <c r="I20424" s="1"/>
      <c r="J20424" s="1"/>
      <c r="K20424" s="1"/>
      <c r="AA20424" s="1"/>
      <c r="AB20424" s="1"/>
      <c r="AC20424" s="1"/>
      <c r="AJ20424" s="1"/>
      <c r="AK20424" s="1"/>
      <c r="AL20424" s="1"/>
    </row>
    <row r="20425">
      <c r="I20425" s="1"/>
      <c r="J20425" s="1"/>
      <c r="K20425" s="1"/>
      <c r="AA20425" s="1"/>
      <c r="AB20425" s="1"/>
      <c r="AC20425" s="1"/>
      <c r="AJ20425" s="1"/>
      <c r="AK20425" s="1"/>
      <c r="AL20425" s="1"/>
    </row>
    <row r="20426">
      <c r="I20426" s="1"/>
      <c r="J20426" s="1"/>
      <c r="K20426" s="1"/>
      <c r="AA20426" s="1"/>
      <c r="AB20426" s="1"/>
      <c r="AC20426" s="1"/>
      <c r="AJ20426" s="1"/>
      <c r="AK20426" s="1"/>
      <c r="AL20426" s="1"/>
    </row>
    <row r="20427">
      <c r="I20427" s="1"/>
      <c r="J20427" s="1"/>
      <c r="K20427" s="1"/>
      <c r="AA20427" s="1"/>
      <c r="AB20427" s="1"/>
      <c r="AC20427" s="1"/>
      <c r="AJ20427" s="1"/>
      <c r="AK20427" s="1"/>
      <c r="AL20427" s="1"/>
    </row>
    <row r="20428">
      <c r="I20428" s="1"/>
      <c r="J20428" s="1"/>
      <c r="K20428" s="1"/>
      <c r="AA20428" s="1"/>
      <c r="AB20428" s="1"/>
      <c r="AC20428" s="1"/>
      <c r="AJ20428" s="1"/>
      <c r="AK20428" s="1"/>
      <c r="AL20428" s="1"/>
    </row>
    <row r="20429">
      <c r="I20429" s="1"/>
      <c r="J20429" s="1"/>
      <c r="K20429" s="1"/>
      <c r="AA20429" s="1"/>
      <c r="AB20429" s="1"/>
      <c r="AC20429" s="1"/>
      <c r="AJ20429" s="1"/>
      <c r="AK20429" s="1"/>
      <c r="AL20429" s="1"/>
    </row>
    <row r="20430">
      <c r="I20430" s="1"/>
      <c r="J20430" s="1"/>
      <c r="K20430" s="1"/>
      <c r="AA20430" s="1"/>
      <c r="AB20430" s="1"/>
      <c r="AC20430" s="1"/>
      <c r="AJ20430" s="1"/>
      <c r="AK20430" s="1"/>
      <c r="AL20430" s="1"/>
    </row>
    <row r="20431">
      <c r="I20431" s="1"/>
      <c r="J20431" s="1"/>
      <c r="K20431" s="1"/>
      <c r="AA20431" s="1"/>
      <c r="AB20431" s="1"/>
      <c r="AC20431" s="1"/>
      <c r="AJ20431" s="1"/>
      <c r="AK20431" s="1"/>
      <c r="AL20431" s="1"/>
    </row>
    <row r="20432">
      <c r="I20432" s="1"/>
      <c r="J20432" s="1"/>
      <c r="K20432" s="1"/>
      <c r="AA20432" s="1"/>
      <c r="AB20432" s="1"/>
      <c r="AC20432" s="1"/>
      <c r="AJ20432" s="1"/>
      <c r="AK20432" s="1"/>
      <c r="AL20432" s="1"/>
    </row>
    <row r="20433">
      <c r="I20433" s="1"/>
      <c r="J20433" s="1"/>
      <c r="K20433" s="1"/>
      <c r="AA20433" s="1"/>
      <c r="AB20433" s="1"/>
      <c r="AC20433" s="1"/>
      <c r="AJ20433" s="1"/>
      <c r="AK20433" s="1"/>
      <c r="AL20433" s="1"/>
    </row>
    <row r="20434">
      <c r="I20434" s="1"/>
      <c r="J20434" s="1"/>
      <c r="K20434" s="1"/>
      <c r="AA20434" s="1"/>
      <c r="AB20434" s="1"/>
      <c r="AC20434" s="1"/>
      <c r="AJ20434" s="1"/>
      <c r="AK20434" s="1"/>
      <c r="AL20434" s="1"/>
    </row>
    <row r="20435">
      <c r="I20435" s="1"/>
      <c r="J20435" s="1"/>
      <c r="K20435" s="1"/>
      <c r="AA20435" s="1"/>
      <c r="AB20435" s="1"/>
      <c r="AC20435" s="1"/>
      <c r="AJ20435" s="1"/>
      <c r="AK20435" s="1"/>
      <c r="AL20435" s="1"/>
    </row>
    <row r="20436">
      <c r="I20436" s="1"/>
      <c r="J20436" s="1"/>
      <c r="K20436" s="1"/>
      <c r="AA20436" s="1"/>
      <c r="AB20436" s="1"/>
      <c r="AC20436" s="1"/>
      <c r="AJ20436" s="1"/>
      <c r="AK20436" s="1"/>
      <c r="AL20436" s="1"/>
    </row>
    <row r="20437">
      <c r="I20437" s="1"/>
      <c r="J20437" s="1"/>
      <c r="K20437" s="1"/>
      <c r="AA20437" s="1"/>
      <c r="AB20437" s="1"/>
      <c r="AC20437" s="1"/>
      <c r="AJ20437" s="1"/>
      <c r="AK20437" s="1"/>
      <c r="AL20437" s="1"/>
    </row>
    <row r="20438">
      <c r="I20438" s="1"/>
      <c r="J20438" s="1"/>
      <c r="K20438" s="1"/>
      <c r="AA20438" s="1"/>
      <c r="AB20438" s="1"/>
      <c r="AC20438" s="1"/>
      <c r="AJ20438" s="1"/>
      <c r="AK20438" s="1"/>
      <c r="AL20438" s="1"/>
    </row>
    <row r="20439">
      <c r="I20439" s="1"/>
      <c r="J20439" s="1"/>
      <c r="K20439" s="1"/>
      <c r="AA20439" s="1"/>
      <c r="AB20439" s="1"/>
      <c r="AC20439" s="1"/>
      <c r="AJ20439" s="1"/>
      <c r="AK20439" s="1"/>
      <c r="AL20439" s="1"/>
    </row>
    <row r="20440">
      <c r="I20440" s="1"/>
      <c r="J20440" s="1"/>
      <c r="K20440" s="1"/>
      <c r="AA20440" s="1"/>
      <c r="AB20440" s="1"/>
      <c r="AC20440" s="1"/>
      <c r="AJ20440" s="1"/>
      <c r="AK20440" s="1"/>
      <c r="AL20440" s="1"/>
    </row>
    <row r="20441">
      <c r="I20441" s="1"/>
      <c r="J20441" s="1"/>
      <c r="K20441" s="1"/>
      <c r="AA20441" s="1"/>
      <c r="AB20441" s="1"/>
      <c r="AC20441" s="1"/>
      <c r="AJ20441" s="1"/>
      <c r="AK20441" s="1"/>
      <c r="AL20441" s="1"/>
    </row>
    <row r="20442">
      <c r="I20442" s="1"/>
      <c r="J20442" s="1"/>
      <c r="K20442" s="1"/>
      <c r="AA20442" s="1"/>
      <c r="AB20442" s="1"/>
      <c r="AC20442" s="1"/>
      <c r="AJ20442" s="1"/>
      <c r="AK20442" s="1"/>
      <c r="AL20442" s="1"/>
    </row>
    <row r="20443">
      <c r="I20443" s="1"/>
      <c r="J20443" s="1"/>
      <c r="K20443" s="1"/>
      <c r="AA20443" s="1"/>
      <c r="AB20443" s="1"/>
      <c r="AC20443" s="1"/>
      <c r="AJ20443" s="1"/>
      <c r="AK20443" s="1"/>
      <c r="AL20443" s="1"/>
    </row>
    <row r="20444">
      <c r="I20444" s="1"/>
      <c r="J20444" s="1"/>
      <c r="K20444" s="1"/>
      <c r="AA20444" s="1"/>
      <c r="AB20444" s="1"/>
      <c r="AC20444" s="1"/>
      <c r="AJ20444" s="1"/>
      <c r="AK20444" s="1"/>
      <c r="AL20444" s="1"/>
    </row>
    <row r="20445">
      <c r="I20445" s="1"/>
      <c r="J20445" s="1"/>
      <c r="K20445" s="1"/>
      <c r="AA20445" s="1"/>
      <c r="AB20445" s="1"/>
      <c r="AC20445" s="1"/>
      <c r="AJ20445" s="1"/>
      <c r="AK20445" s="1"/>
      <c r="AL20445" s="1"/>
    </row>
    <row r="20446">
      <c r="I20446" s="1"/>
      <c r="J20446" s="1"/>
      <c r="K20446" s="1"/>
      <c r="AA20446" s="1"/>
      <c r="AB20446" s="1"/>
      <c r="AC20446" s="1"/>
      <c r="AJ20446" s="1"/>
      <c r="AK20446" s="1"/>
      <c r="AL20446" s="1"/>
    </row>
    <row r="20447">
      <c r="I20447" s="1"/>
      <c r="J20447" s="1"/>
      <c r="K20447" s="1"/>
      <c r="AA20447" s="1"/>
      <c r="AB20447" s="1"/>
      <c r="AC20447" s="1"/>
      <c r="AJ20447" s="1"/>
      <c r="AK20447" s="1"/>
      <c r="AL20447" s="1"/>
    </row>
    <row r="20448">
      <c r="I20448" s="1"/>
      <c r="J20448" s="1"/>
      <c r="K20448" s="1"/>
      <c r="AA20448" s="1"/>
      <c r="AB20448" s="1"/>
      <c r="AC20448" s="1"/>
      <c r="AJ20448" s="1"/>
      <c r="AK20448" s="1"/>
      <c r="AL20448" s="1"/>
    </row>
    <row r="20449">
      <c r="I20449" s="1"/>
      <c r="J20449" s="1"/>
      <c r="K20449" s="1"/>
      <c r="AA20449" s="1"/>
      <c r="AB20449" s="1"/>
      <c r="AC20449" s="1"/>
      <c r="AJ20449" s="1"/>
      <c r="AK20449" s="1"/>
      <c r="AL20449" s="1"/>
    </row>
    <row r="20450">
      <c r="I20450" s="1"/>
      <c r="J20450" s="1"/>
      <c r="K20450" s="1"/>
      <c r="AA20450" s="1"/>
      <c r="AB20450" s="1"/>
      <c r="AC20450" s="1"/>
      <c r="AJ20450" s="1"/>
      <c r="AK20450" s="1"/>
      <c r="AL20450" s="1"/>
    </row>
    <row r="20451">
      <c r="I20451" s="1"/>
      <c r="J20451" s="1"/>
      <c r="K20451" s="1"/>
      <c r="AA20451" s="1"/>
      <c r="AB20451" s="1"/>
      <c r="AC20451" s="1"/>
      <c r="AJ20451" s="1"/>
      <c r="AK20451" s="1"/>
      <c r="AL20451" s="1"/>
    </row>
    <row r="20452">
      <c r="I20452" s="1"/>
      <c r="J20452" s="1"/>
      <c r="K20452" s="1"/>
      <c r="AA20452" s="1"/>
      <c r="AB20452" s="1"/>
      <c r="AC20452" s="1"/>
      <c r="AJ20452" s="1"/>
      <c r="AK20452" s="1"/>
      <c r="AL20452" s="1"/>
    </row>
    <row r="20453">
      <c r="I20453" s="1"/>
      <c r="J20453" s="1"/>
      <c r="K20453" s="1"/>
      <c r="AA20453" s="1"/>
      <c r="AB20453" s="1"/>
      <c r="AC20453" s="1"/>
      <c r="AJ20453" s="1"/>
      <c r="AK20453" s="1"/>
      <c r="AL20453" s="1"/>
    </row>
    <row r="20454">
      <c r="I20454" s="1"/>
      <c r="J20454" s="1"/>
      <c r="K20454" s="1"/>
      <c r="AA20454" s="1"/>
      <c r="AB20454" s="1"/>
      <c r="AC20454" s="1"/>
      <c r="AJ20454" s="1"/>
      <c r="AK20454" s="1"/>
      <c r="AL20454" s="1"/>
    </row>
    <row r="20455">
      <c r="I20455" s="1"/>
      <c r="J20455" s="1"/>
      <c r="K20455" s="1"/>
      <c r="AA20455" s="1"/>
      <c r="AB20455" s="1"/>
      <c r="AC20455" s="1"/>
      <c r="AJ20455" s="1"/>
      <c r="AK20455" s="1"/>
      <c r="AL20455" s="1"/>
    </row>
    <row r="20456">
      <c r="I20456" s="1"/>
      <c r="J20456" s="1"/>
      <c r="K20456" s="1"/>
      <c r="AA20456" s="1"/>
      <c r="AB20456" s="1"/>
      <c r="AC20456" s="1"/>
      <c r="AJ20456" s="1"/>
      <c r="AK20456" s="1"/>
      <c r="AL20456" s="1"/>
    </row>
    <row r="20457">
      <c r="I20457" s="1"/>
      <c r="J20457" s="1"/>
      <c r="K20457" s="1"/>
      <c r="AA20457" s="1"/>
      <c r="AB20457" s="1"/>
      <c r="AC20457" s="1"/>
      <c r="AJ20457" s="1"/>
      <c r="AK20457" s="1"/>
      <c r="AL20457" s="1"/>
    </row>
    <row r="20458">
      <c r="I20458" s="1"/>
      <c r="J20458" s="1"/>
      <c r="K20458" s="1"/>
      <c r="AA20458" s="1"/>
      <c r="AB20458" s="1"/>
      <c r="AC20458" s="1"/>
      <c r="AJ20458" s="1"/>
      <c r="AK20458" s="1"/>
      <c r="AL20458" s="1"/>
    </row>
    <row r="20459">
      <c r="I20459" s="1"/>
      <c r="J20459" s="1"/>
      <c r="K20459" s="1"/>
      <c r="AA20459" s="1"/>
      <c r="AB20459" s="1"/>
      <c r="AC20459" s="1"/>
      <c r="AJ20459" s="1"/>
      <c r="AK20459" s="1"/>
      <c r="AL20459" s="1"/>
    </row>
    <row r="20460">
      <c r="I20460" s="1"/>
      <c r="J20460" s="1"/>
      <c r="K20460" s="1"/>
      <c r="AA20460" s="1"/>
      <c r="AB20460" s="1"/>
      <c r="AC20460" s="1"/>
      <c r="AJ20460" s="1"/>
      <c r="AK20460" s="1"/>
      <c r="AL20460" s="1"/>
    </row>
    <row r="20461">
      <c r="I20461" s="1"/>
      <c r="J20461" s="1"/>
      <c r="K20461" s="1"/>
      <c r="AA20461" s="1"/>
      <c r="AB20461" s="1"/>
      <c r="AC20461" s="1"/>
      <c r="AJ20461" s="1"/>
      <c r="AK20461" s="1"/>
      <c r="AL20461" s="1"/>
    </row>
    <row r="20462">
      <c r="I20462" s="1"/>
      <c r="J20462" s="1"/>
      <c r="K20462" s="1"/>
      <c r="AA20462" s="1"/>
      <c r="AB20462" s="1"/>
      <c r="AC20462" s="1"/>
      <c r="AJ20462" s="1"/>
      <c r="AK20462" s="1"/>
      <c r="AL20462" s="1"/>
    </row>
    <row r="20463">
      <c r="I20463" s="1"/>
      <c r="J20463" s="1"/>
      <c r="K20463" s="1"/>
      <c r="AA20463" s="1"/>
      <c r="AB20463" s="1"/>
      <c r="AC20463" s="1"/>
      <c r="AJ20463" s="1"/>
      <c r="AK20463" s="1"/>
      <c r="AL20463" s="1"/>
    </row>
    <row r="20464">
      <c r="I20464" s="1"/>
      <c r="J20464" s="1"/>
      <c r="K20464" s="1"/>
      <c r="AA20464" s="1"/>
      <c r="AB20464" s="1"/>
      <c r="AC20464" s="1"/>
      <c r="AJ20464" s="1"/>
      <c r="AK20464" s="1"/>
      <c r="AL20464" s="1"/>
    </row>
    <row r="20465">
      <c r="I20465" s="1"/>
      <c r="J20465" s="1"/>
      <c r="K20465" s="1"/>
      <c r="AA20465" s="1"/>
      <c r="AB20465" s="1"/>
      <c r="AC20465" s="1"/>
      <c r="AJ20465" s="1"/>
      <c r="AK20465" s="1"/>
      <c r="AL20465" s="1"/>
    </row>
    <row r="20466">
      <c r="I20466" s="1"/>
      <c r="J20466" s="1"/>
      <c r="K20466" s="1"/>
      <c r="AA20466" s="1"/>
      <c r="AB20466" s="1"/>
      <c r="AC20466" s="1"/>
      <c r="AJ20466" s="1"/>
      <c r="AK20466" s="1"/>
      <c r="AL20466" s="1"/>
    </row>
    <row r="20467">
      <c r="I20467" s="1"/>
      <c r="J20467" s="1"/>
      <c r="K20467" s="1"/>
      <c r="AA20467" s="1"/>
      <c r="AB20467" s="1"/>
      <c r="AC20467" s="1"/>
      <c r="AJ20467" s="1"/>
      <c r="AK20467" s="1"/>
      <c r="AL20467" s="1"/>
    </row>
    <row r="20468">
      <c r="I20468" s="1"/>
      <c r="J20468" s="1"/>
      <c r="K20468" s="1"/>
      <c r="AA20468" s="1"/>
      <c r="AB20468" s="1"/>
      <c r="AC20468" s="1"/>
      <c r="AJ20468" s="1"/>
      <c r="AK20468" s="1"/>
      <c r="AL20468" s="1"/>
    </row>
    <row r="20469">
      <c r="I20469" s="1"/>
      <c r="J20469" s="1"/>
      <c r="K20469" s="1"/>
      <c r="AA20469" s="1"/>
      <c r="AB20469" s="1"/>
      <c r="AC20469" s="1"/>
      <c r="AJ20469" s="1"/>
      <c r="AK20469" s="1"/>
      <c r="AL20469" s="1"/>
    </row>
    <row r="20470">
      <c r="I20470" s="1"/>
      <c r="J20470" s="1"/>
      <c r="K20470" s="1"/>
      <c r="AA20470" s="1"/>
      <c r="AB20470" s="1"/>
      <c r="AC20470" s="1"/>
      <c r="AJ20470" s="1"/>
      <c r="AK20470" s="1"/>
      <c r="AL20470" s="1"/>
    </row>
    <row r="20471">
      <c r="I20471" s="1"/>
      <c r="J20471" s="1"/>
      <c r="K20471" s="1"/>
      <c r="AA20471" s="1"/>
      <c r="AB20471" s="1"/>
      <c r="AC20471" s="1"/>
      <c r="AJ20471" s="1"/>
      <c r="AK20471" s="1"/>
      <c r="AL20471" s="1"/>
    </row>
    <row r="20472">
      <c r="I20472" s="1"/>
      <c r="J20472" s="1"/>
      <c r="K20472" s="1"/>
      <c r="AA20472" s="1"/>
      <c r="AB20472" s="1"/>
      <c r="AC20472" s="1"/>
      <c r="AJ20472" s="1"/>
      <c r="AK20472" s="1"/>
      <c r="AL20472" s="1"/>
    </row>
    <row r="20473">
      <c r="I20473" s="1"/>
      <c r="J20473" s="1"/>
      <c r="K20473" s="1"/>
      <c r="AA20473" s="1"/>
      <c r="AB20473" s="1"/>
      <c r="AC20473" s="1"/>
      <c r="AJ20473" s="1"/>
      <c r="AK20473" s="1"/>
      <c r="AL20473" s="1"/>
    </row>
    <row r="20474">
      <c r="I20474" s="1"/>
      <c r="J20474" s="1"/>
      <c r="K20474" s="1"/>
      <c r="AA20474" s="1"/>
      <c r="AB20474" s="1"/>
      <c r="AC20474" s="1"/>
      <c r="AJ20474" s="1"/>
      <c r="AK20474" s="1"/>
      <c r="AL20474" s="1"/>
    </row>
    <row r="20475">
      <c r="I20475" s="1"/>
      <c r="J20475" s="1"/>
      <c r="K20475" s="1"/>
      <c r="AA20475" s="1"/>
      <c r="AB20475" s="1"/>
      <c r="AC20475" s="1"/>
      <c r="AJ20475" s="1"/>
      <c r="AK20475" s="1"/>
      <c r="AL20475" s="1"/>
    </row>
    <row r="20476">
      <c r="I20476" s="1"/>
      <c r="J20476" s="1"/>
      <c r="K20476" s="1"/>
      <c r="AA20476" s="1"/>
      <c r="AB20476" s="1"/>
      <c r="AC20476" s="1"/>
      <c r="AJ20476" s="1"/>
      <c r="AK20476" s="1"/>
      <c r="AL20476" s="1"/>
    </row>
    <row r="20477">
      <c r="I20477" s="1"/>
      <c r="J20477" s="1"/>
      <c r="K20477" s="1"/>
      <c r="AA20477" s="1"/>
      <c r="AB20477" s="1"/>
      <c r="AC20477" s="1"/>
      <c r="AJ20477" s="1"/>
      <c r="AK20477" s="1"/>
      <c r="AL20477" s="1"/>
    </row>
    <row r="20478">
      <c r="I20478" s="1"/>
      <c r="J20478" s="1"/>
      <c r="K20478" s="1"/>
      <c r="AA20478" s="1"/>
      <c r="AB20478" s="1"/>
      <c r="AC20478" s="1"/>
      <c r="AJ20478" s="1"/>
      <c r="AK20478" s="1"/>
      <c r="AL20478" s="1"/>
    </row>
    <row r="20479">
      <c r="I20479" s="1"/>
      <c r="J20479" s="1"/>
      <c r="K20479" s="1"/>
      <c r="AA20479" s="1"/>
      <c r="AB20479" s="1"/>
      <c r="AC20479" s="1"/>
      <c r="AJ20479" s="1"/>
      <c r="AK20479" s="1"/>
      <c r="AL20479" s="1"/>
    </row>
    <row r="20480">
      <c r="I20480" s="1"/>
      <c r="J20480" s="1"/>
      <c r="K20480" s="1"/>
      <c r="AA20480" s="1"/>
      <c r="AB20480" s="1"/>
      <c r="AC20480" s="1"/>
      <c r="AJ20480" s="1"/>
      <c r="AK20480" s="1"/>
      <c r="AL20480" s="1"/>
    </row>
    <row r="20481">
      <c r="I20481" s="1"/>
      <c r="J20481" s="1"/>
      <c r="K20481" s="1"/>
      <c r="AA20481" s="1"/>
      <c r="AB20481" s="1"/>
      <c r="AC20481" s="1"/>
      <c r="AJ20481" s="1"/>
      <c r="AK20481" s="1"/>
      <c r="AL20481" s="1"/>
    </row>
    <row r="20482">
      <c r="I20482" s="1"/>
      <c r="J20482" s="1"/>
      <c r="K20482" s="1"/>
      <c r="AA20482" s="1"/>
      <c r="AB20482" s="1"/>
      <c r="AC20482" s="1"/>
      <c r="AJ20482" s="1"/>
      <c r="AK20482" s="1"/>
      <c r="AL20482" s="1"/>
    </row>
    <row r="20483">
      <c r="I20483" s="1"/>
      <c r="J20483" s="1"/>
      <c r="K20483" s="1"/>
      <c r="AA20483" s="1"/>
      <c r="AB20483" s="1"/>
      <c r="AC20483" s="1"/>
      <c r="AJ20483" s="1"/>
      <c r="AK20483" s="1"/>
      <c r="AL20483" s="1"/>
    </row>
    <row r="20484">
      <c r="I20484" s="1"/>
      <c r="J20484" s="1"/>
      <c r="K20484" s="1"/>
      <c r="AA20484" s="1"/>
      <c r="AB20484" s="1"/>
      <c r="AC20484" s="1"/>
      <c r="AJ20484" s="1"/>
      <c r="AK20484" s="1"/>
      <c r="AL20484" s="1"/>
    </row>
    <row r="20485">
      <c r="I20485" s="1"/>
      <c r="J20485" s="1"/>
      <c r="K20485" s="1"/>
      <c r="AA20485" s="1"/>
      <c r="AB20485" s="1"/>
      <c r="AC20485" s="1"/>
      <c r="AJ20485" s="1"/>
      <c r="AK20485" s="1"/>
      <c r="AL20485" s="1"/>
    </row>
    <row r="20486">
      <c r="I20486" s="1"/>
      <c r="J20486" s="1"/>
      <c r="K20486" s="1"/>
      <c r="AA20486" s="1"/>
      <c r="AB20486" s="1"/>
      <c r="AC20486" s="1"/>
      <c r="AJ20486" s="1"/>
      <c r="AK20486" s="1"/>
      <c r="AL20486" s="1"/>
    </row>
    <row r="20487">
      <c r="I20487" s="1"/>
      <c r="J20487" s="1"/>
      <c r="K20487" s="1"/>
      <c r="AA20487" s="1"/>
      <c r="AB20487" s="1"/>
      <c r="AC20487" s="1"/>
      <c r="AJ20487" s="1"/>
      <c r="AK20487" s="1"/>
      <c r="AL20487" s="1"/>
    </row>
    <row r="20488">
      <c r="I20488" s="1"/>
      <c r="J20488" s="1"/>
      <c r="K20488" s="1"/>
      <c r="AA20488" s="1"/>
      <c r="AB20488" s="1"/>
      <c r="AC20488" s="1"/>
      <c r="AJ20488" s="1"/>
      <c r="AK20488" s="1"/>
      <c r="AL20488" s="1"/>
    </row>
    <row r="20489">
      <c r="I20489" s="1"/>
      <c r="J20489" s="1"/>
      <c r="K20489" s="1"/>
      <c r="AA20489" s="1"/>
      <c r="AB20489" s="1"/>
      <c r="AC20489" s="1"/>
      <c r="AJ20489" s="1"/>
      <c r="AK20489" s="1"/>
      <c r="AL20489" s="1"/>
    </row>
    <row r="20490">
      <c r="I20490" s="1"/>
      <c r="J20490" s="1"/>
      <c r="K20490" s="1"/>
      <c r="AA20490" s="1"/>
      <c r="AB20490" s="1"/>
      <c r="AC20490" s="1"/>
      <c r="AJ20490" s="1"/>
      <c r="AK20490" s="1"/>
      <c r="AL20490" s="1"/>
    </row>
    <row r="20491">
      <c r="I20491" s="1"/>
      <c r="J20491" s="1"/>
      <c r="K20491" s="1"/>
      <c r="AA20491" s="1"/>
      <c r="AB20491" s="1"/>
      <c r="AC20491" s="1"/>
      <c r="AJ20491" s="1"/>
      <c r="AK20491" s="1"/>
      <c r="AL20491" s="1"/>
    </row>
    <row r="20492">
      <c r="I20492" s="1"/>
      <c r="J20492" s="1"/>
      <c r="K20492" s="1"/>
      <c r="AA20492" s="1"/>
      <c r="AB20492" s="1"/>
      <c r="AC20492" s="1"/>
      <c r="AJ20492" s="1"/>
      <c r="AK20492" s="1"/>
      <c r="AL20492" s="1"/>
    </row>
    <row r="20493">
      <c r="I20493" s="1"/>
      <c r="J20493" s="1"/>
      <c r="K20493" s="1"/>
      <c r="AA20493" s="1"/>
      <c r="AB20493" s="1"/>
      <c r="AC20493" s="1"/>
      <c r="AJ20493" s="1"/>
      <c r="AK20493" s="1"/>
      <c r="AL20493" s="1"/>
    </row>
    <row r="20494">
      <c r="I20494" s="1"/>
      <c r="J20494" s="1"/>
      <c r="K20494" s="1"/>
      <c r="AA20494" s="1"/>
      <c r="AB20494" s="1"/>
      <c r="AC20494" s="1"/>
      <c r="AJ20494" s="1"/>
      <c r="AK20494" s="1"/>
      <c r="AL20494" s="1"/>
    </row>
    <row r="20495">
      <c r="I20495" s="1"/>
      <c r="J20495" s="1"/>
      <c r="K20495" s="1"/>
      <c r="AA20495" s="1"/>
      <c r="AB20495" s="1"/>
      <c r="AC20495" s="1"/>
      <c r="AJ20495" s="1"/>
      <c r="AK20495" s="1"/>
      <c r="AL20495" s="1"/>
    </row>
    <row r="20496">
      <c r="I20496" s="1"/>
      <c r="J20496" s="1"/>
      <c r="K20496" s="1"/>
      <c r="AA20496" s="1"/>
      <c r="AB20496" s="1"/>
      <c r="AC20496" s="1"/>
      <c r="AJ20496" s="1"/>
      <c r="AK20496" s="1"/>
      <c r="AL20496" s="1"/>
    </row>
    <row r="20497">
      <c r="I20497" s="1"/>
      <c r="J20497" s="1"/>
      <c r="K20497" s="1"/>
      <c r="AA20497" s="1"/>
      <c r="AB20497" s="1"/>
      <c r="AC20497" s="1"/>
      <c r="AJ20497" s="1"/>
      <c r="AK20497" s="1"/>
      <c r="AL20497" s="1"/>
    </row>
    <row r="20498">
      <c r="I20498" s="1"/>
      <c r="J20498" s="1"/>
      <c r="K20498" s="1"/>
      <c r="AA20498" s="1"/>
      <c r="AB20498" s="1"/>
      <c r="AC20498" s="1"/>
      <c r="AJ20498" s="1"/>
      <c r="AK20498" s="1"/>
      <c r="AL20498" s="1"/>
    </row>
    <row r="20499">
      <c r="I20499" s="1"/>
      <c r="J20499" s="1"/>
      <c r="K20499" s="1"/>
      <c r="AA20499" s="1"/>
      <c r="AB20499" s="1"/>
      <c r="AC20499" s="1"/>
      <c r="AJ20499" s="1"/>
      <c r="AK20499" s="1"/>
      <c r="AL20499" s="1"/>
    </row>
    <row r="20500">
      <c r="I20500" s="1"/>
      <c r="J20500" s="1"/>
      <c r="K20500" s="1"/>
      <c r="AA20500" s="1"/>
      <c r="AB20500" s="1"/>
      <c r="AC20500" s="1"/>
      <c r="AJ20500" s="1"/>
      <c r="AK20500" s="1"/>
      <c r="AL20500" s="1"/>
    </row>
    <row r="20501">
      <c r="I20501" s="1"/>
      <c r="J20501" s="1"/>
      <c r="K20501" s="1"/>
      <c r="AA20501" s="1"/>
      <c r="AB20501" s="1"/>
      <c r="AC20501" s="1"/>
      <c r="AJ20501" s="1"/>
      <c r="AK20501" s="1"/>
      <c r="AL20501" s="1"/>
    </row>
    <row r="20502">
      <c r="I20502" s="1"/>
      <c r="J20502" s="1"/>
      <c r="K20502" s="1"/>
      <c r="AA20502" s="1"/>
      <c r="AB20502" s="1"/>
      <c r="AC20502" s="1"/>
      <c r="AJ20502" s="1"/>
      <c r="AK20502" s="1"/>
      <c r="AL20502" s="1"/>
    </row>
    <row r="20503">
      <c r="I20503" s="1"/>
      <c r="J20503" s="1"/>
      <c r="K20503" s="1"/>
      <c r="AA20503" s="1"/>
      <c r="AB20503" s="1"/>
      <c r="AC20503" s="1"/>
      <c r="AJ20503" s="1"/>
      <c r="AK20503" s="1"/>
      <c r="AL20503" s="1"/>
    </row>
    <row r="20504">
      <c r="I20504" s="1"/>
      <c r="J20504" s="1"/>
      <c r="K20504" s="1"/>
      <c r="AA20504" s="1"/>
      <c r="AB20504" s="1"/>
      <c r="AC20504" s="1"/>
      <c r="AJ20504" s="1"/>
      <c r="AK20504" s="1"/>
      <c r="AL20504" s="1"/>
    </row>
    <row r="20505">
      <c r="I20505" s="1"/>
      <c r="J20505" s="1"/>
      <c r="K20505" s="1"/>
      <c r="AA20505" s="1"/>
      <c r="AB20505" s="1"/>
      <c r="AC20505" s="1"/>
      <c r="AJ20505" s="1"/>
      <c r="AK20505" s="1"/>
      <c r="AL20505" s="1"/>
    </row>
    <row r="20506">
      <c r="I20506" s="1"/>
      <c r="J20506" s="1"/>
      <c r="K20506" s="1"/>
      <c r="AA20506" s="1"/>
      <c r="AB20506" s="1"/>
      <c r="AC20506" s="1"/>
      <c r="AJ20506" s="1"/>
      <c r="AK20506" s="1"/>
      <c r="AL20506" s="1"/>
    </row>
    <row r="20507">
      <c r="I20507" s="1"/>
      <c r="J20507" s="1"/>
      <c r="K20507" s="1"/>
      <c r="AA20507" s="1"/>
      <c r="AB20507" s="1"/>
      <c r="AC20507" s="1"/>
      <c r="AJ20507" s="1"/>
      <c r="AK20507" s="1"/>
      <c r="AL20507" s="1"/>
    </row>
    <row r="20508">
      <c r="I20508" s="1"/>
      <c r="J20508" s="1"/>
      <c r="K20508" s="1"/>
      <c r="AA20508" s="1"/>
      <c r="AB20508" s="1"/>
      <c r="AC20508" s="1"/>
      <c r="AJ20508" s="1"/>
      <c r="AK20508" s="1"/>
      <c r="AL20508" s="1"/>
    </row>
    <row r="20509">
      <c r="I20509" s="1"/>
      <c r="J20509" s="1"/>
      <c r="K20509" s="1"/>
      <c r="AA20509" s="1"/>
      <c r="AB20509" s="1"/>
      <c r="AC20509" s="1"/>
      <c r="AJ20509" s="1"/>
      <c r="AK20509" s="1"/>
      <c r="AL20509" s="1"/>
    </row>
    <row r="20510">
      <c r="I20510" s="1"/>
      <c r="J20510" s="1"/>
      <c r="K20510" s="1"/>
      <c r="AA20510" s="1"/>
      <c r="AB20510" s="1"/>
      <c r="AC20510" s="1"/>
      <c r="AJ20510" s="1"/>
      <c r="AK20510" s="1"/>
      <c r="AL20510" s="1"/>
    </row>
    <row r="20511">
      <c r="I20511" s="1"/>
      <c r="J20511" s="1"/>
      <c r="K20511" s="1"/>
      <c r="AA20511" s="1"/>
      <c r="AB20511" s="1"/>
      <c r="AC20511" s="1"/>
      <c r="AJ20511" s="1"/>
      <c r="AK20511" s="1"/>
      <c r="AL20511" s="1"/>
    </row>
    <row r="20512">
      <c r="I20512" s="1"/>
      <c r="J20512" s="1"/>
      <c r="K20512" s="1"/>
      <c r="AA20512" s="1"/>
      <c r="AB20512" s="1"/>
      <c r="AC20512" s="1"/>
      <c r="AJ20512" s="1"/>
      <c r="AK20512" s="1"/>
      <c r="AL20512" s="1"/>
    </row>
    <row r="20513">
      <c r="I20513" s="1"/>
      <c r="J20513" s="1"/>
      <c r="K20513" s="1"/>
      <c r="AA20513" s="1"/>
      <c r="AB20513" s="1"/>
      <c r="AC20513" s="1"/>
      <c r="AJ20513" s="1"/>
      <c r="AK20513" s="1"/>
      <c r="AL20513" s="1"/>
    </row>
    <row r="20514">
      <c r="I20514" s="1"/>
      <c r="J20514" s="1"/>
      <c r="K20514" s="1"/>
      <c r="AA20514" s="1"/>
      <c r="AB20514" s="1"/>
      <c r="AC20514" s="1"/>
      <c r="AJ20514" s="1"/>
      <c r="AK20514" s="1"/>
      <c r="AL20514" s="1"/>
    </row>
    <row r="20515">
      <c r="I20515" s="1"/>
      <c r="J20515" s="1"/>
      <c r="K20515" s="1"/>
      <c r="AA20515" s="1"/>
      <c r="AB20515" s="1"/>
      <c r="AC20515" s="1"/>
      <c r="AJ20515" s="1"/>
      <c r="AK20515" s="1"/>
      <c r="AL20515" s="1"/>
    </row>
    <row r="20516">
      <c r="I20516" s="1"/>
      <c r="J20516" s="1"/>
      <c r="K20516" s="1"/>
      <c r="AA20516" s="1"/>
      <c r="AB20516" s="1"/>
      <c r="AC20516" s="1"/>
      <c r="AJ20516" s="1"/>
      <c r="AK20516" s="1"/>
      <c r="AL20516" s="1"/>
    </row>
    <row r="20517">
      <c r="I20517" s="1"/>
      <c r="J20517" s="1"/>
      <c r="K20517" s="1"/>
      <c r="AA20517" s="1"/>
      <c r="AB20517" s="1"/>
      <c r="AC20517" s="1"/>
      <c r="AJ20517" s="1"/>
      <c r="AK20517" s="1"/>
      <c r="AL20517" s="1"/>
    </row>
    <row r="20518">
      <c r="I20518" s="1"/>
      <c r="J20518" s="1"/>
      <c r="K20518" s="1"/>
      <c r="AA20518" s="1"/>
      <c r="AB20518" s="1"/>
      <c r="AC20518" s="1"/>
      <c r="AJ20518" s="1"/>
      <c r="AK20518" s="1"/>
      <c r="AL20518" s="1"/>
    </row>
    <row r="20519">
      <c r="I20519" s="1"/>
      <c r="J20519" s="1"/>
      <c r="K20519" s="1"/>
      <c r="AA20519" s="1"/>
      <c r="AB20519" s="1"/>
      <c r="AC20519" s="1"/>
      <c r="AJ20519" s="1"/>
      <c r="AK20519" s="1"/>
      <c r="AL20519" s="1"/>
    </row>
    <row r="20520">
      <c r="I20520" s="1"/>
      <c r="J20520" s="1"/>
      <c r="K20520" s="1"/>
      <c r="AA20520" s="1"/>
      <c r="AB20520" s="1"/>
      <c r="AC20520" s="1"/>
      <c r="AJ20520" s="1"/>
      <c r="AK20520" s="1"/>
      <c r="AL20520" s="1"/>
    </row>
    <row r="20521">
      <c r="I20521" s="1"/>
      <c r="J20521" s="1"/>
      <c r="K20521" s="1"/>
      <c r="AA20521" s="1"/>
      <c r="AB20521" s="1"/>
      <c r="AC20521" s="1"/>
      <c r="AJ20521" s="1"/>
      <c r="AK20521" s="1"/>
      <c r="AL20521" s="1"/>
    </row>
    <row r="20522">
      <c r="I20522" s="1"/>
      <c r="J20522" s="1"/>
      <c r="K20522" s="1"/>
      <c r="AA20522" s="1"/>
      <c r="AB20522" s="1"/>
      <c r="AC20522" s="1"/>
      <c r="AJ20522" s="1"/>
      <c r="AK20522" s="1"/>
      <c r="AL20522" s="1"/>
    </row>
    <row r="20523">
      <c r="I20523" s="1"/>
      <c r="J20523" s="1"/>
      <c r="K20523" s="1"/>
      <c r="AA20523" s="1"/>
      <c r="AB20523" s="1"/>
      <c r="AC20523" s="1"/>
      <c r="AJ20523" s="1"/>
      <c r="AK20523" s="1"/>
      <c r="AL20523" s="1"/>
    </row>
    <row r="20524">
      <c r="I20524" s="1"/>
      <c r="J20524" s="1"/>
      <c r="K20524" s="1"/>
      <c r="AA20524" s="1"/>
      <c r="AB20524" s="1"/>
      <c r="AC20524" s="1"/>
      <c r="AJ20524" s="1"/>
      <c r="AK20524" s="1"/>
      <c r="AL20524" s="1"/>
    </row>
    <row r="20525">
      <c r="I20525" s="1"/>
      <c r="J20525" s="1"/>
      <c r="K20525" s="1"/>
      <c r="AA20525" s="1"/>
      <c r="AB20525" s="1"/>
      <c r="AC20525" s="1"/>
      <c r="AJ20525" s="1"/>
      <c r="AK20525" s="1"/>
      <c r="AL20525" s="1"/>
    </row>
    <row r="20526">
      <c r="I20526" s="1"/>
      <c r="J20526" s="1"/>
      <c r="K20526" s="1"/>
      <c r="AA20526" s="1"/>
      <c r="AB20526" s="1"/>
      <c r="AC20526" s="1"/>
      <c r="AJ20526" s="1"/>
      <c r="AK20526" s="1"/>
      <c r="AL20526" s="1"/>
    </row>
    <row r="20527">
      <c r="I20527" s="1"/>
      <c r="J20527" s="1"/>
      <c r="K20527" s="1"/>
      <c r="AA20527" s="1"/>
      <c r="AB20527" s="1"/>
      <c r="AC20527" s="1"/>
      <c r="AJ20527" s="1"/>
      <c r="AK20527" s="1"/>
      <c r="AL20527" s="1"/>
    </row>
    <row r="20528">
      <c r="I20528" s="1"/>
      <c r="J20528" s="1"/>
      <c r="K20528" s="1"/>
      <c r="AA20528" s="1"/>
      <c r="AB20528" s="1"/>
      <c r="AC20528" s="1"/>
      <c r="AJ20528" s="1"/>
      <c r="AK20528" s="1"/>
      <c r="AL20528" s="1"/>
    </row>
    <row r="20529">
      <c r="I20529" s="1"/>
      <c r="J20529" s="1"/>
      <c r="K20529" s="1"/>
      <c r="AA20529" s="1"/>
      <c r="AB20529" s="1"/>
      <c r="AC20529" s="1"/>
      <c r="AJ20529" s="1"/>
      <c r="AK20529" s="1"/>
      <c r="AL20529" s="1"/>
    </row>
    <row r="20530">
      <c r="I20530" s="1"/>
      <c r="J20530" s="1"/>
      <c r="K20530" s="1"/>
      <c r="AA20530" s="1"/>
      <c r="AB20530" s="1"/>
      <c r="AC20530" s="1"/>
      <c r="AJ20530" s="1"/>
      <c r="AK20530" s="1"/>
      <c r="AL20530" s="1"/>
    </row>
    <row r="20531">
      <c r="I20531" s="1"/>
      <c r="J20531" s="1"/>
      <c r="K20531" s="1"/>
      <c r="AA20531" s="1"/>
      <c r="AB20531" s="1"/>
      <c r="AC20531" s="1"/>
      <c r="AJ20531" s="1"/>
      <c r="AK20531" s="1"/>
      <c r="AL20531" s="1"/>
    </row>
    <row r="20532">
      <c r="I20532" s="1"/>
      <c r="J20532" s="1"/>
      <c r="K20532" s="1"/>
      <c r="AA20532" s="1"/>
      <c r="AB20532" s="1"/>
      <c r="AC20532" s="1"/>
      <c r="AJ20532" s="1"/>
      <c r="AK20532" s="1"/>
      <c r="AL20532" s="1"/>
    </row>
    <row r="20533">
      <c r="I20533" s="1"/>
      <c r="J20533" s="1"/>
      <c r="K20533" s="1"/>
      <c r="AA20533" s="1"/>
      <c r="AB20533" s="1"/>
      <c r="AC20533" s="1"/>
      <c r="AJ20533" s="1"/>
      <c r="AK20533" s="1"/>
      <c r="AL20533" s="1"/>
    </row>
    <row r="20534">
      <c r="I20534" s="1"/>
      <c r="J20534" s="1"/>
      <c r="K20534" s="1"/>
      <c r="AA20534" s="1"/>
      <c r="AB20534" s="1"/>
      <c r="AC20534" s="1"/>
      <c r="AJ20534" s="1"/>
      <c r="AK20534" s="1"/>
      <c r="AL20534" s="1"/>
    </row>
    <row r="20535">
      <c r="I20535" s="1"/>
      <c r="J20535" s="1"/>
      <c r="K20535" s="1"/>
      <c r="AA20535" s="1"/>
      <c r="AB20535" s="1"/>
      <c r="AC20535" s="1"/>
      <c r="AJ20535" s="1"/>
      <c r="AK20535" s="1"/>
      <c r="AL20535" s="1"/>
    </row>
    <row r="20536">
      <c r="I20536" s="1"/>
      <c r="J20536" s="1"/>
      <c r="K20536" s="1"/>
      <c r="AA20536" s="1"/>
      <c r="AB20536" s="1"/>
      <c r="AC20536" s="1"/>
      <c r="AJ20536" s="1"/>
      <c r="AK20536" s="1"/>
      <c r="AL20536" s="1"/>
    </row>
    <row r="20537">
      <c r="I20537" s="1"/>
      <c r="J20537" s="1"/>
      <c r="K20537" s="1"/>
      <c r="AA20537" s="1"/>
      <c r="AB20537" s="1"/>
      <c r="AC20537" s="1"/>
      <c r="AJ20537" s="1"/>
      <c r="AK20537" s="1"/>
      <c r="AL20537" s="1"/>
    </row>
    <row r="20538">
      <c r="I20538" s="1"/>
      <c r="J20538" s="1"/>
      <c r="K20538" s="1"/>
      <c r="AA20538" s="1"/>
      <c r="AB20538" s="1"/>
      <c r="AC20538" s="1"/>
      <c r="AJ20538" s="1"/>
      <c r="AK20538" s="1"/>
      <c r="AL20538" s="1"/>
    </row>
    <row r="20539">
      <c r="I20539" s="1"/>
      <c r="J20539" s="1"/>
      <c r="K20539" s="1"/>
      <c r="AA20539" s="1"/>
      <c r="AB20539" s="1"/>
      <c r="AC20539" s="1"/>
      <c r="AJ20539" s="1"/>
      <c r="AK20539" s="1"/>
      <c r="AL20539" s="1"/>
    </row>
    <row r="20540">
      <c r="I20540" s="1"/>
      <c r="J20540" s="1"/>
      <c r="K20540" s="1"/>
      <c r="AA20540" s="1"/>
      <c r="AB20540" s="1"/>
      <c r="AC20540" s="1"/>
      <c r="AJ20540" s="1"/>
      <c r="AK20540" s="1"/>
      <c r="AL20540" s="1"/>
    </row>
    <row r="20541">
      <c r="I20541" s="1"/>
      <c r="J20541" s="1"/>
      <c r="K20541" s="1"/>
      <c r="AA20541" s="1"/>
      <c r="AB20541" s="1"/>
      <c r="AC20541" s="1"/>
      <c r="AJ20541" s="1"/>
      <c r="AK20541" s="1"/>
      <c r="AL20541" s="1"/>
    </row>
    <row r="20542">
      <c r="I20542" s="1"/>
      <c r="J20542" s="1"/>
      <c r="K20542" s="1"/>
      <c r="AA20542" s="1"/>
      <c r="AB20542" s="1"/>
      <c r="AC20542" s="1"/>
      <c r="AJ20542" s="1"/>
      <c r="AK20542" s="1"/>
      <c r="AL20542" s="1"/>
    </row>
    <row r="20543">
      <c r="I20543" s="1"/>
      <c r="J20543" s="1"/>
      <c r="K20543" s="1"/>
      <c r="AA20543" s="1"/>
      <c r="AB20543" s="1"/>
      <c r="AC20543" s="1"/>
      <c r="AJ20543" s="1"/>
      <c r="AK20543" s="1"/>
      <c r="AL20543" s="1"/>
    </row>
    <row r="20544">
      <c r="I20544" s="1"/>
      <c r="J20544" s="1"/>
      <c r="K20544" s="1"/>
      <c r="AA20544" s="1"/>
      <c r="AB20544" s="1"/>
      <c r="AC20544" s="1"/>
      <c r="AJ20544" s="1"/>
      <c r="AK20544" s="1"/>
      <c r="AL20544" s="1"/>
    </row>
    <row r="20545">
      <c r="I20545" s="1"/>
      <c r="J20545" s="1"/>
      <c r="K20545" s="1"/>
      <c r="AA20545" s="1"/>
      <c r="AB20545" s="1"/>
      <c r="AC20545" s="1"/>
      <c r="AJ20545" s="1"/>
      <c r="AK20545" s="1"/>
      <c r="AL20545" s="1"/>
    </row>
    <row r="20546">
      <c r="I20546" s="1"/>
      <c r="J20546" s="1"/>
      <c r="K20546" s="1"/>
      <c r="AA20546" s="1"/>
      <c r="AB20546" s="1"/>
      <c r="AC20546" s="1"/>
      <c r="AJ20546" s="1"/>
      <c r="AK20546" s="1"/>
      <c r="AL20546" s="1"/>
    </row>
    <row r="20547">
      <c r="I20547" s="1"/>
      <c r="J20547" s="1"/>
      <c r="K20547" s="1"/>
      <c r="AA20547" s="1"/>
      <c r="AB20547" s="1"/>
      <c r="AC20547" s="1"/>
      <c r="AJ20547" s="1"/>
      <c r="AK20547" s="1"/>
      <c r="AL20547" s="1"/>
    </row>
    <row r="20548">
      <c r="I20548" s="1"/>
      <c r="J20548" s="1"/>
      <c r="K20548" s="1"/>
      <c r="AA20548" s="1"/>
      <c r="AB20548" s="1"/>
      <c r="AC20548" s="1"/>
      <c r="AJ20548" s="1"/>
      <c r="AK20548" s="1"/>
      <c r="AL20548" s="1"/>
    </row>
    <row r="20549">
      <c r="I20549" s="1"/>
      <c r="J20549" s="1"/>
      <c r="K20549" s="1"/>
      <c r="AA20549" s="1"/>
      <c r="AB20549" s="1"/>
      <c r="AC20549" s="1"/>
      <c r="AJ20549" s="1"/>
      <c r="AK20549" s="1"/>
      <c r="AL20549" s="1"/>
    </row>
    <row r="20550">
      <c r="I20550" s="1"/>
      <c r="J20550" s="1"/>
      <c r="K20550" s="1"/>
      <c r="AA20550" s="1"/>
      <c r="AB20550" s="1"/>
      <c r="AC20550" s="1"/>
      <c r="AJ20550" s="1"/>
      <c r="AK20550" s="1"/>
      <c r="AL20550" s="1"/>
    </row>
    <row r="20551">
      <c r="I20551" s="1"/>
      <c r="J20551" s="1"/>
      <c r="K20551" s="1"/>
      <c r="AA20551" s="1"/>
      <c r="AB20551" s="1"/>
      <c r="AC20551" s="1"/>
      <c r="AJ20551" s="1"/>
      <c r="AK20551" s="1"/>
      <c r="AL20551" s="1"/>
    </row>
    <row r="20552">
      <c r="I20552" s="1"/>
      <c r="J20552" s="1"/>
      <c r="K20552" s="1"/>
      <c r="AA20552" s="1"/>
      <c r="AB20552" s="1"/>
      <c r="AC20552" s="1"/>
      <c r="AJ20552" s="1"/>
      <c r="AK20552" s="1"/>
      <c r="AL20552" s="1"/>
    </row>
    <row r="20553">
      <c r="I20553" s="1"/>
      <c r="J20553" s="1"/>
      <c r="K20553" s="1"/>
      <c r="AA20553" s="1"/>
      <c r="AB20553" s="1"/>
      <c r="AC20553" s="1"/>
      <c r="AJ20553" s="1"/>
      <c r="AK20553" s="1"/>
      <c r="AL20553" s="1"/>
    </row>
    <row r="20554">
      <c r="I20554" s="1"/>
      <c r="J20554" s="1"/>
      <c r="K20554" s="1"/>
      <c r="AA20554" s="1"/>
      <c r="AB20554" s="1"/>
      <c r="AC20554" s="1"/>
      <c r="AJ20554" s="1"/>
      <c r="AK20554" s="1"/>
      <c r="AL20554" s="1"/>
    </row>
    <row r="20555">
      <c r="I20555" s="1"/>
      <c r="J20555" s="1"/>
      <c r="K20555" s="1"/>
      <c r="AA20555" s="1"/>
      <c r="AB20555" s="1"/>
      <c r="AC20555" s="1"/>
      <c r="AJ20555" s="1"/>
      <c r="AK20555" s="1"/>
      <c r="AL20555" s="1"/>
    </row>
    <row r="20556">
      <c r="I20556" s="1"/>
      <c r="J20556" s="1"/>
      <c r="K20556" s="1"/>
      <c r="AA20556" s="1"/>
      <c r="AB20556" s="1"/>
      <c r="AC20556" s="1"/>
      <c r="AJ20556" s="1"/>
      <c r="AK20556" s="1"/>
      <c r="AL20556" s="1"/>
    </row>
    <row r="20557">
      <c r="I20557" s="1"/>
      <c r="J20557" s="1"/>
      <c r="K20557" s="1"/>
      <c r="AA20557" s="1"/>
      <c r="AB20557" s="1"/>
      <c r="AC20557" s="1"/>
      <c r="AJ20557" s="1"/>
      <c r="AK20557" s="1"/>
      <c r="AL20557" s="1"/>
    </row>
    <row r="20558">
      <c r="I20558" s="1"/>
      <c r="J20558" s="1"/>
      <c r="K20558" s="1"/>
      <c r="AA20558" s="1"/>
      <c r="AB20558" s="1"/>
      <c r="AC20558" s="1"/>
      <c r="AJ20558" s="1"/>
      <c r="AK20558" s="1"/>
      <c r="AL20558" s="1"/>
    </row>
    <row r="20559">
      <c r="I20559" s="1"/>
      <c r="J20559" s="1"/>
      <c r="K20559" s="1"/>
      <c r="AA20559" s="1"/>
      <c r="AB20559" s="1"/>
      <c r="AC20559" s="1"/>
      <c r="AJ20559" s="1"/>
      <c r="AK20559" s="1"/>
      <c r="AL20559" s="1"/>
    </row>
    <row r="20560">
      <c r="I20560" s="1"/>
      <c r="J20560" s="1"/>
      <c r="K20560" s="1"/>
      <c r="AA20560" s="1"/>
      <c r="AB20560" s="1"/>
      <c r="AC20560" s="1"/>
      <c r="AJ20560" s="1"/>
      <c r="AK20560" s="1"/>
      <c r="AL20560" s="1"/>
    </row>
    <row r="20561">
      <c r="I20561" s="1"/>
      <c r="J20561" s="1"/>
      <c r="K20561" s="1"/>
      <c r="AA20561" s="1"/>
      <c r="AB20561" s="1"/>
      <c r="AC20561" s="1"/>
      <c r="AJ20561" s="1"/>
      <c r="AK20561" s="1"/>
      <c r="AL20561" s="1"/>
    </row>
    <row r="20562">
      <c r="I20562" s="1"/>
      <c r="J20562" s="1"/>
      <c r="K20562" s="1"/>
      <c r="AA20562" s="1"/>
      <c r="AB20562" s="1"/>
      <c r="AC20562" s="1"/>
      <c r="AJ20562" s="1"/>
      <c r="AK20562" s="1"/>
      <c r="AL20562" s="1"/>
    </row>
    <row r="20563">
      <c r="I20563" s="1"/>
      <c r="J20563" s="1"/>
      <c r="K20563" s="1"/>
      <c r="AA20563" s="1"/>
      <c r="AB20563" s="1"/>
      <c r="AC20563" s="1"/>
      <c r="AJ20563" s="1"/>
      <c r="AK20563" s="1"/>
      <c r="AL20563" s="1"/>
    </row>
    <row r="20564">
      <c r="I20564" s="1"/>
      <c r="J20564" s="1"/>
      <c r="K20564" s="1"/>
      <c r="AA20564" s="1"/>
      <c r="AB20564" s="1"/>
      <c r="AC20564" s="1"/>
      <c r="AJ20564" s="1"/>
      <c r="AK20564" s="1"/>
      <c r="AL20564" s="1"/>
    </row>
    <row r="20565">
      <c r="I20565" s="1"/>
      <c r="J20565" s="1"/>
      <c r="K20565" s="1"/>
      <c r="AA20565" s="1"/>
      <c r="AB20565" s="1"/>
      <c r="AC20565" s="1"/>
      <c r="AJ20565" s="1"/>
      <c r="AK20565" s="1"/>
      <c r="AL20565" s="1"/>
    </row>
    <row r="20566">
      <c r="I20566" s="1"/>
      <c r="J20566" s="1"/>
      <c r="K20566" s="1"/>
      <c r="AA20566" s="1"/>
      <c r="AB20566" s="1"/>
      <c r="AC20566" s="1"/>
      <c r="AJ20566" s="1"/>
      <c r="AK20566" s="1"/>
      <c r="AL20566" s="1"/>
    </row>
    <row r="20567">
      <c r="I20567" s="1"/>
      <c r="J20567" s="1"/>
      <c r="K20567" s="1"/>
      <c r="AA20567" s="1"/>
      <c r="AB20567" s="1"/>
      <c r="AC20567" s="1"/>
      <c r="AJ20567" s="1"/>
      <c r="AK20567" s="1"/>
      <c r="AL20567" s="1"/>
    </row>
    <row r="20568">
      <c r="I20568" s="1"/>
      <c r="J20568" s="1"/>
      <c r="K20568" s="1"/>
      <c r="AA20568" s="1"/>
      <c r="AB20568" s="1"/>
      <c r="AC20568" s="1"/>
      <c r="AJ20568" s="1"/>
      <c r="AK20568" s="1"/>
      <c r="AL20568" s="1"/>
    </row>
    <row r="20569">
      <c r="I20569" s="1"/>
      <c r="J20569" s="1"/>
      <c r="K20569" s="1"/>
      <c r="AA20569" s="1"/>
      <c r="AB20569" s="1"/>
      <c r="AC20569" s="1"/>
      <c r="AJ20569" s="1"/>
      <c r="AK20569" s="1"/>
      <c r="AL20569" s="1"/>
    </row>
    <row r="20570">
      <c r="I20570" s="1"/>
      <c r="J20570" s="1"/>
      <c r="K20570" s="1"/>
      <c r="AA20570" s="1"/>
      <c r="AB20570" s="1"/>
      <c r="AC20570" s="1"/>
      <c r="AJ20570" s="1"/>
      <c r="AK20570" s="1"/>
      <c r="AL20570" s="1"/>
    </row>
    <row r="20571">
      <c r="I20571" s="1"/>
      <c r="J20571" s="1"/>
      <c r="K20571" s="1"/>
      <c r="AA20571" s="1"/>
      <c r="AB20571" s="1"/>
      <c r="AC20571" s="1"/>
      <c r="AJ20571" s="1"/>
      <c r="AK20571" s="1"/>
      <c r="AL20571" s="1"/>
    </row>
    <row r="20572">
      <c r="I20572" s="1"/>
      <c r="J20572" s="1"/>
      <c r="K20572" s="1"/>
      <c r="AA20572" s="1"/>
      <c r="AB20572" s="1"/>
      <c r="AC20572" s="1"/>
      <c r="AJ20572" s="1"/>
      <c r="AK20572" s="1"/>
      <c r="AL20572" s="1"/>
    </row>
    <row r="20573">
      <c r="I20573" s="1"/>
      <c r="J20573" s="1"/>
      <c r="K20573" s="1"/>
      <c r="AA20573" s="1"/>
      <c r="AB20573" s="1"/>
      <c r="AC20573" s="1"/>
      <c r="AJ20573" s="1"/>
      <c r="AK20573" s="1"/>
      <c r="AL20573" s="1"/>
    </row>
    <row r="20574">
      <c r="I20574" s="1"/>
      <c r="J20574" s="1"/>
      <c r="K20574" s="1"/>
      <c r="AA20574" s="1"/>
      <c r="AB20574" s="1"/>
      <c r="AC20574" s="1"/>
      <c r="AJ20574" s="1"/>
      <c r="AK20574" s="1"/>
      <c r="AL20574" s="1"/>
    </row>
    <row r="20575">
      <c r="I20575" s="1"/>
      <c r="J20575" s="1"/>
      <c r="K20575" s="1"/>
      <c r="AA20575" s="1"/>
      <c r="AB20575" s="1"/>
      <c r="AC20575" s="1"/>
      <c r="AJ20575" s="1"/>
      <c r="AK20575" s="1"/>
      <c r="AL20575" s="1"/>
    </row>
    <row r="20576">
      <c r="I20576" s="1"/>
      <c r="J20576" s="1"/>
      <c r="K20576" s="1"/>
      <c r="AA20576" s="1"/>
      <c r="AB20576" s="1"/>
      <c r="AC20576" s="1"/>
      <c r="AJ20576" s="1"/>
      <c r="AK20576" s="1"/>
      <c r="AL20576" s="1"/>
    </row>
    <row r="20577">
      <c r="I20577" s="1"/>
      <c r="J20577" s="1"/>
      <c r="K20577" s="1"/>
      <c r="AA20577" s="1"/>
      <c r="AB20577" s="1"/>
      <c r="AC20577" s="1"/>
      <c r="AJ20577" s="1"/>
      <c r="AK20577" s="1"/>
      <c r="AL20577" s="1"/>
    </row>
    <row r="20578">
      <c r="I20578" s="1"/>
      <c r="J20578" s="1"/>
      <c r="K20578" s="1"/>
      <c r="AA20578" s="1"/>
      <c r="AB20578" s="1"/>
      <c r="AC20578" s="1"/>
      <c r="AJ20578" s="1"/>
      <c r="AK20578" s="1"/>
      <c r="AL20578" s="1"/>
    </row>
    <row r="20579">
      <c r="I20579" s="1"/>
      <c r="J20579" s="1"/>
      <c r="K20579" s="1"/>
      <c r="AA20579" s="1"/>
      <c r="AB20579" s="1"/>
      <c r="AC20579" s="1"/>
      <c r="AJ20579" s="1"/>
      <c r="AK20579" s="1"/>
      <c r="AL20579" s="1"/>
    </row>
    <row r="20580">
      <c r="I20580" s="1"/>
      <c r="J20580" s="1"/>
      <c r="K20580" s="1"/>
      <c r="AA20580" s="1"/>
      <c r="AB20580" s="1"/>
      <c r="AC20580" s="1"/>
      <c r="AJ20580" s="1"/>
      <c r="AK20580" s="1"/>
      <c r="AL20580" s="1"/>
    </row>
    <row r="20581">
      <c r="I20581" s="1"/>
      <c r="J20581" s="1"/>
      <c r="K20581" s="1"/>
      <c r="AA20581" s="1"/>
      <c r="AB20581" s="1"/>
      <c r="AC20581" s="1"/>
      <c r="AJ20581" s="1"/>
      <c r="AK20581" s="1"/>
      <c r="AL20581" s="1"/>
    </row>
    <row r="20582">
      <c r="I20582" s="1"/>
      <c r="J20582" s="1"/>
      <c r="K20582" s="1"/>
      <c r="AA20582" s="1"/>
      <c r="AB20582" s="1"/>
      <c r="AC20582" s="1"/>
      <c r="AJ20582" s="1"/>
      <c r="AK20582" s="1"/>
      <c r="AL20582" s="1"/>
    </row>
    <row r="20583">
      <c r="I20583" s="1"/>
      <c r="J20583" s="1"/>
      <c r="K20583" s="1"/>
      <c r="AA20583" s="1"/>
      <c r="AB20583" s="1"/>
      <c r="AC20583" s="1"/>
      <c r="AJ20583" s="1"/>
      <c r="AK20583" s="1"/>
      <c r="AL20583" s="1"/>
    </row>
    <row r="20584">
      <c r="I20584" s="1"/>
      <c r="J20584" s="1"/>
      <c r="K20584" s="1"/>
      <c r="AA20584" s="1"/>
      <c r="AB20584" s="1"/>
      <c r="AC20584" s="1"/>
      <c r="AJ20584" s="1"/>
      <c r="AK20584" s="1"/>
      <c r="AL20584" s="1"/>
    </row>
    <row r="20585">
      <c r="I20585" s="1"/>
      <c r="J20585" s="1"/>
      <c r="K20585" s="1"/>
      <c r="AA20585" s="1"/>
      <c r="AB20585" s="1"/>
      <c r="AC20585" s="1"/>
      <c r="AJ20585" s="1"/>
      <c r="AK20585" s="1"/>
      <c r="AL20585" s="1"/>
    </row>
    <row r="20586">
      <c r="I20586" s="1"/>
      <c r="J20586" s="1"/>
      <c r="K20586" s="1"/>
      <c r="AA20586" s="1"/>
      <c r="AB20586" s="1"/>
      <c r="AC20586" s="1"/>
      <c r="AJ20586" s="1"/>
      <c r="AK20586" s="1"/>
      <c r="AL20586" s="1"/>
    </row>
    <row r="20587">
      <c r="I20587" s="1"/>
      <c r="J20587" s="1"/>
      <c r="K20587" s="1"/>
      <c r="AA20587" s="1"/>
      <c r="AB20587" s="1"/>
      <c r="AC20587" s="1"/>
      <c r="AJ20587" s="1"/>
      <c r="AK20587" s="1"/>
      <c r="AL20587" s="1"/>
    </row>
    <row r="20588">
      <c r="I20588" s="1"/>
      <c r="J20588" s="1"/>
      <c r="K20588" s="1"/>
      <c r="AA20588" s="1"/>
      <c r="AB20588" s="1"/>
      <c r="AC20588" s="1"/>
      <c r="AJ20588" s="1"/>
      <c r="AK20588" s="1"/>
      <c r="AL20588" s="1"/>
    </row>
    <row r="20589">
      <c r="I20589" s="1"/>
      <c r="J20589" s="1"/>
      <c r="K20589" s="1"/>
      <c r="AA20589" s="1"/>
      <c r="AB20589" s="1"/>
      <c r="AC20589" s="1"/>
      <c r="AJ20589" s="1"/>
      <c r="AK20589" s="1"/>
      <c r="AL20589" s="1"/>
    </row>
    <row r="20590">
      <c r="I20590" s="1"/>
      <c r="J20590" s="1"/>
      <c r="K20590" s="1"/>
      <c r="AA20590" s="1"/>
      <c r="AB20590" s="1"/>
      <c r="AC20590" s="1"/>
      <c r="AJ20590" s="1"/>
      <c r="AK20590" s="1"/>
      <c r="AL20590" s="1"/>
    </row>
    <row r="20591">
      <c r="I20591" s="1"/>
      <c r="J20591" s="1"/>
      <c r="K20591" s="1"/>
      <c r="AA20591" s="1"/>
      <c r="AB20591" s="1"/>
      <c r="AC20591" s="1"/>
      <c r="AJ20591" s="1"/>
      <c r="AK20591" s="1"/>
      <c r="AL20591" s="1"/>
    </row>
    <row r="20592">
      <c r="I20592" s="1"/>
      <c r="J20592" s="1"/>
      <c r="K20592" s="1"/>
      <c r="AA20592" s="1"/>
      <c r="AB20592" s="1"/>
      <c r="AC20592" s="1"/>
      <c r="AJ20592" s="1"/>
      <c r="AK20592" s="1"/>
      <c r="AL20592" s="1"/>
    </row>
    <row r="20593">
      <c r="I20593" s="1"/>
      <c r="J20593" s="1"/>
      <c r="K20593" s="1"/>
      <c r="AA20593" s="1"/>
      <c r="AB20593" s="1"/>
      <c r="AC20593" s="1"/>
      <c r="AJ20593" s="1"/>
      <c r="AK20593" s="1"/>
      <c r="AL20593" s="1"/>
    </row>
    <row r="20594">
      <c r="I20594" s="1"/>
      <c r="J20594" s="1"/>
      <c r="K20594" s="1"/>
      <c r="AA20594" s="1"/>
      <c r="AB20594" s="1"/>
      <c r="AC20594" s="1"/>
      <c r="AJ20594" s="1"/>
      <c r="AK20594" s="1"/>
      <c r="AL20594" s="1"/>
    </row>
    <row r="20595">
      <c r="I20595" s="1"/>
      <c r="J20595" s="1"/>
      <c r="K20595" s="1"/>
      <c r="AA20595" s="1"/>
      <c r="AB20595" s="1"/>
      <c r="AC20595" s="1"/>
      <c r="AJ20595" s="1"/>
      <c r="AK20595" s="1"/>
      <c r="AL20595" s="1"/>
    </row>
    <row r="20596">
      <c r="I20596" s="1"/>
      <c r="J20596" s="1"/>
      <c r="K20596" s="1"/>
      <c r="AA20596" s="1"/>
      <c r="AB20596" s="1"/>
      <c r="AC20596" s="1"/>
      <c r="AJ20596" s="1"/>
      <c r="AK20596" s="1"/>
      <c r="AL20596" s="1"/>
    </row>
    <row r="20597">
      <c r="I20597" s="1"/>
      <c r="J20597" s="1"/>
      <c r="K20597" s="1"/>
      <c r="AA20597" s="1"/>
      <c r="AB20597" s="1"/>
      <c r="AC20597" s="1"/>
      <c r="AJ20597" s="1"/>
      <c r="AK20597" s="1"/>
      <c r="AL20597" s="1"/>
    </row>
    <row r="20598">
      <c r="I20598" s="1"/>
      <c r="J20598" s="1"/>
      <c r="K20598" s="1"/>
      <c r="AA20598" s="1"/>
      <c r="AB20598" s="1"/>
      <c r="AC20598" s="1"/>
      <c r="AJ20598" s="1"/>
      <c r="AK20598" s="1"/>
      <c r="AL20598" s="1"/>
    </row>
    <row r="20599">
      <c r="I20599" s="1"/>
      <c r="J20599" s="1"/>
      <c r="K20599" s="1"/>
      <c r="AA20599" s="1"/>
      <c r="AB20599" s="1"/>
      <c r="AC20599" s="1"/>
      <c r="AJ20599" s="1"/>
      <c r="AK20599" s="1"/>
      <c r="AL20599" s="1"/>
    </row>
    <row r="20600">
      <c r="I20600" s="1"/>
      <c r="J20600" s="1"/>
      <c r="K20600" s="1"/>
      <c r="AA20600" s="1"/>
      <c r="AB20600" s="1"/>
      <c r="AC20600" s="1"/>
      <c r="AJ20600" s="1"/>
      <c r="AK20600" s="1"/>
      <c r="AL20600" s="1"/>
    </row>
    <row r="20601">
      <c r="I20601" s="1"/>
      <c r="J20601" s="1"/>
      <c r="K20601" s="1"/>
      <c r="AA20601" s="1"/>
      <c r="AB20601" s="1"/>
      <c r="AC20601" s="1"/>
      <c r="AJ20601" s="1"/>
      <c r="AK20601" s="1"/>
      <c r="AL20601" s="1"/>
    </row>
    <row r="20602">
      <c r="I20602" s="1"/>
      <c r="J20602" s="1"/>
      <c r="K20602" s="1"/>
      <c r="AA20602" s="1"/>
      <c r="AB20602" s="1"/>
      <c r="AC20602" s="1"/>
      <c r="AJ20602" s="1"/>
      <c r="AK20602" s="1"/>
      <c r="AL20602" s="1"/>
    </row>
    <row r="20603">
      <c r="I20603" s="1"/>
      <c r="J20603" s="1"/>
      <c r="K20603" s="1"/>
      <c r="AA20603" s="1"/>
      <c r="AB20603" s="1"/>
      <c r="AC20603" s="1"/>
      <c r="AJ20603" s="1"/>
      <c r="AK20603" s="1"/>
      <c r="AL20603" s="1"/>
    </row>
    <row r="20604">
      <c r="I20604" s="1"/>
      <c r="J20604" s="1"/>
      <c r="K20604" s="1"/>
      <c r="AA20604" s="1"/>
      <c r="AB20604" s="1"/>
      <c r="AC20604" s="1"/>
      <c r="AJ20604" s="1"/>
      <c r="AK20604" s="1"/>
      <c r="AL20604" s="1"/>
    </row>
    <row r="20605">
      <c r="I20605" s="1"/>
      <c r="J20605" s="1"/>
      <c r="K20605" s="1"/>
      <c r="AA20605" s="1"/>
      <c r="AB20605" s="1"/>
      <c r="AC20605" s="1"/>
      <c r="AJ20605" s="1"/>
      <c r="AK20605" s="1"/>
      <c r="AL20605" s="1"/>
    </row>
    <row r="20606">
      <c r="I20606" s="1"/>
      <c r="J20606" s="1"/>
      <c r="K20606" s="1"/>
      <c r="AA20606" s="1"/>
      <c r="AB20606" s="1"/>
      <c r="AC20606" s="1"/>
      <c r="AJ20606" s="1"/>
      <c r="AK20606" s="1"/>
      <c r="AL20606" s="1"/>
    </row>
    <row r="20607">
      <c r="I20607" s="1"/>
      <c r="J20607" s="1"/>
      <c r="K20607" s="1"/>
      <c r="AA20607" s="1"/>
      <c r="AB20607" s="1"/>
      <c r="AC20607" s="1"/>
      <c r="AJ20607" s="1"/>
      <c r="AK20607" s="1"/>
      <c r="AL20607" s="1"/>
    </row>
    <row r="20608">
      <c r="I20608" s="1"/>
      <c r="J20608" s="1"/>
      <c r="K20608" s="1"/>
      <c r="AA20608" s="1"/>
      <c r="AB20608" s="1"/>
      <c r="AC20608" s="1"/>
      <c r="AJ20608" s="1"/>
      <c r="AK20608" s="1"/>
      <c r="AL20608" s="1"/>
    </row>
    <row r="20609">
      <c r="I20609" s="1"/>
      <c r="J20609" s="1"/>
      <c r="K20609" s="1"/>
      <c r="AA20609" s="1"/>
      <c r="AB20609" s="1"/>
      <c r="AC20609" s="1"/>
      <c r="AJ20609" s="1"/>
      <c r="AK20609" s="1"/>
      <c r="AL20609" s="1"/>
    </row>
    <row r="20610">
      <c r="I20610" s="1"/>
      <c r="J20610" s="1"/>
      <c r="K20610" s="1"/>
      <c r="AA20610" s="1"/>
      <c r="AB20610" s="1"/>
      <c r="AC20610" s="1"/>
      <c r="AJ20610" s="1"/>
      <c r="AK20610" s="1"/>
      <c r="AL20610" s="1"/>
    </row>
    <row r="20611">
      <c r="I20611" s="1"/>
      <c r="J20611" s="1"/>
      <c r="K20611" s="1"/>
      <c r="AA20611" s="1"/>
      <c r="AB20611" s="1"/>
      <c r="AC20611" s="1"/>
      <c r="AJ20611" s="1"/>
      <c r="AK20611" s="1"/>
      <c r="AL20611" s="1"/>
    </row>
    <row r="20612">
      <c r="I20612" s="1"/>
      <c r="J20612" s="1"/>
      <c r="K20612" s="1"/>
      <c r="AA20612" s="1"/>
      <c r="AB20612" s="1"/>
      <c r="AC20612" s="1"/>
      <c r="AJ20612" s="1"/>
      <c r="AK20612" s="1"/>
      <c r="AL20612" s="1"/>
    </row>
    <row r="20613">
      <c r="I20613" s="1"/>
      <c r="J20613" s="1"/>
      <c r="K20613" s="1"/>
      <c r="AA20613" s="1"/>
      <c r="AB20613" s="1"/>
      <c r="AC20613" s="1"/>
      <c r="AJ20613" s="1"/>
      <c r="AK20613" s="1"/>
      <c r="AL20613" s="1"/>
    </row>
    <row r="20614">
      <c r="I20614" s="1"/>
      <c r="J20614" s="1"/>
      <c r="K20614" s="1"/>
      <c r="AA20614" s="1"/>
      <c r="AB20614" s="1"/>
      <c r="AC20614" s="1"/>
      <c r="AJ20614" s="1"/>
      <c r="AK20614" s="1"/>
      <c r="AL20614" s="1"/>
    </row>
    <row r="20615">
      <c r="I20615" s="1"/>
      <c r="J20615" s="1"/>
      <c r="K20615" s="1"/>
      <c r="AA20615" s="1"/>
      <c r="AB20615" s="1"/>
      <c r="AC20615" s="1"/>
      <c r="AJ20615" s="1"/>
      <c r="AK20615" s="1"/>
      <c r="AL20615" s="1"/>
    </row>
    <row r="20616">
      <c r="I20616" s="1"/>
      <c r="J20616" s="1"/>
      <c r="K20616" s="1"/>
      <c r="AA20616" s="1"/>
      <c r="AB20616" s="1"/>
      <c r="AC20616" s="1"/>
      <c r="AJ20616" s="1"/>
      <c r="AK20616" s="1"/>
      <c r="AL20616" s="1"/>
    </row>
    <row r="20617">
      <c r="I20617" s="1"/>
      <c r="J20617" s="1"/>
      <c r="K20617" s="1"/>
      <c r="AA20617" s="1"/>
      <c r="AB20617" s="1"/>
      <c r="AC20617" s="1"/>
      <c r="AJ20617" s="1"/>
      <c r="AK20617" s="1"/>
      <c r="AL20617" s="1"/>
    </row>
    <row r="20618">
      <c r="I20618" s="1"/>
      <c r="J20618" s="1"/>
      <c r="K20618" s="1"/>
      <c r="AA20618" s="1"/>
      <c r="AB20618" s="1"/>
      <c r="AC20618" s="1"/>
      <c r="AJ20618" s="1"/>
      <c r="AK20618" s="1"/>
      <c r="AL20618" s="1"/>
    </row>
    <row r="20619">
      <c r="I20619" s="1"/>
      <c r="J20619" s="1"/>
      <c r="K20619" s="1"/>
      <c r="AA20619" s="1"/>
      <c r="AB20619" s="1"/>
      <c r="AC20619" s="1"/>
      <c r="AJ20619" s="1"/>
      <c r="AK20619" s="1"/>
      <c r="AL20619" s="1"/>
    </row>
    <row r="20620">
      <c r="I20620" s="1"/>
      <c r="J20620" s="1"/>
      <c r="K20620" s="1"/>
      <c r="AA20620" s="1"/>
      <c r="AB20620" s="1"/>
      <c r="AC20620" s="1"/>
      <c r="AJ20620" s="1"/>
      <c r="AK20620" s="1"/>
      <c r="AL20620" s="1"/>
    </row>
    <row r="20621">
      <c r="I20621" s="1"/>
      <c r="J20621" s="1"/>
      <c r="K20621" s="1"/>
      <c r="AA20621" s="1"/>
      <c r="AB20621" s="1"/>
      <c r="AC20621" s="1"/>
      <c r="AJ20621" s="1"/>
      <c r="AK20621" s="1"/>
      <c r="AL20621" s="1"/>
    </row>
    <row r="20622">
      <c r="I20622" s="1"/>
      <c r="J20622" s="1"/>
      <c r="K20622" s="1"/>
      <c r="AA20622" s="1"/>
      <c r="AB20622" s="1"/>
      <c r="AC20622" s="1"/>
      <c r="AJ20622" s="1"/>
      <c r="AK20622" s="1"/>
      <c r="AL20622" s="1"/>
    </row>
    <row r="20623">
      <c r="I20623" s="1"/>
      <c r="J20623" s="1"/>
      <c r="K20623" s="1"/>
      <c r="AA20623" s="1"/>
      <c r="AB20623" s="1"/>
      <c r="AC20623" s="1"/>
      <c r="AJ20623" s="1"/>
      <c r="AK20623" s="1"/>
      <c r="AL20623" s="1"/>
    </row>
    <row r="20624">
      <c r="I20624" s="1"/>
      <c r="J20624" s="1"/>
      <c r="K20624" s="1"/>
      <c r="AA20624" s="1"/>
      <c r="AB20624" s="1"/>
      <c r="AC20624" s="1"/>
      <c r="AJ20624" s="1"/>
      <c r="AK20624" s="1"/>
      <c r="AL20624" s="1"/>
    </row>
    <row r="20625">
      <c r="I20625" s="1"/>
      <c r="J20625" s="1"/>
      <c r="K20625" s="1"/>
      <c r="AA20625" s="1"/>
      <c r="AB20625" s="1"/>
      <c r="AC20625" s="1"/>
      <c r="AJ20625" s="1"/>
      <c r="AK20625" s="1"/>
      <c r="AL20625" s="1"/>
    </row>
    <row r="20626">
      <c r="I20626" s="1"/>
      <c r="J20626" s="1"/>
      <c r="K20626" s="1"/>
      <c r="AA20626" s="1"/>
      <c r="AB20626" s="1"/>
      <c r="AC20626" s="1"/>
      <c r="AJ20626" s="1"/>
      <c r="AK20626" s="1"/>
      <c r="AL20626" s="1"/>
    </row>
    <row r="20627">
      <c r="I20627" s="1"/>
      <c r="J20627" s="1"/>
      <c r="K20627" s="1"/>
      <c r="AA20627" s="1"/>
      <c r="AB20627" s="1"/>
      <c r="AC20627" s="1"/>
      <c r="AJ20627" s="1"/>
      <c r="AK20627" s="1"/>
      <c r="AL20627" s="1"/>
    </row>
    <row r="20628">
      <c r="I20628" s="1"/>
      <c r="J20628" s="1"/>
      <c r="K20628" s="1"/>
      <c r="AA20628" s="1"/>
      <c r="AB20628" s="1"/>
      <c r="AC20628" s="1"/>
      <c r="AJ20628" s="1"/>
      <c r="AK20628" s="1"/>
      <c r="AL20628" s="1"/>
    </row>
    <row r="20629">
      <c r="I20629" s="1"/>
      <c r="J20629" s="1"/>
      <c r="K20629" s="1"/>
      <c r="AA20629" s="1"/>
      <c r="AB20629" s="1"/>
      <c r="AC20629" s="1"/>
      <c r="AJ20629" s="1"/>
      <c r="AK20629" s="1"/>
      <c r="AL20629" s="1"/>
    </row>
    <row r="20630">
      <c r="I20630" s="1"/>
      <c r="J20630" s="1"/>
      <c r="K20630" s="1"/>
      <c r="AA20630" s="1"/>
      <c r="AB20630" s="1"/>
      <c r="AC20630" s="1"/>
      <c r="AJ20630" s="1"/>
      <c r="AK20630" s="1"/>
      <c r="AL20630" s="1"/>
    </row>
    <row r="20631">
      <c r="I20631" s="1"/>
      <c r="J20631" s="1"/>
      <c r="K20631" s="1"/>
      <c r="AA20631" s="1"/>
      <c r="AB20631" s="1"/>
      <c r="AC20631" s="1"/>
      <c r="AJ20631" s="1"/>
      <c r="AK20631" s="1"/>
      <c r="AL20631" s="1"/>
    </row>
    <row r="20632">
      <c r="I20632" s="1"/>
      <c r="J20632" s="1"/>
      <c r="K20632" s="1"/>
      <c r="AA20632" s="1"/>
      <c r="AB20632" s="1"/>
      <c r="AC20632" s="1"/>
      <c r="AJ20632" s="1"/>
      <c r="AK20632" s="1"/>
      <c r="AL20632" s="1"/>
    </row>
    <row r="20633">
      <c r="I20633" s="1"/>
      <c r="J20633" s="1"/>
      <c r="K20633" s="1"/>
      <c r="AA20633" s="1"/>
      <c r="AB20633" s="1"/>
      <c r="AC20633" s="1"/>
      <c r="AJ20633" s="1"/>
      <c r="AK20633" s="1"/>
      <c r="AL20633" s="1"/>
    </row>
    <row r="20634">
      <c r="I20634" s="1"/>
      <c r="J20634" s="1"/>
      <c r="K20634" s="1"/>
      <c r="AA20634" s="1"/>
      <c r="AB20634" s="1"/>
      <c r="AC20634" s="1"/>
      <c r="AJ20634" s="1"/>
      <c r="AK20634" s="1"/>
      <c r="AL20634" s="1"/>
    </row>
    <row r="20635">
      <c r="I20635" s="1"/>
      <c r="J20635" s="1"/>
      <c r="K20635" s="1"/>
      <c r="AA20635" s="1"/>
      <c r="AB20635" s="1"/>
      <c r="AC20635" s="1"/>
      <c r="AJ20635" s="1"/>
      <c r="AK20635" s="1"/>
      <c r="AL20635" s="1"/>
    </row>
    <row r="20636">
      <c r="I20636" s="1"/>
      <c r="J20636" s="1"/>
      <c r="K20636" s="1"/>
      <c r="AA20636" s="1"/>
      <c r="AB20636" s="1"/>
      <c r="AC20636" s="1"/>
      <c r="AJ20636" s="1"/>
      <c r="AK20636" s="1"/>
      <c r="AL20636" s="1"/>
    </row>
    <row r="20637">
      <c r="I20637" s="1"/>
      <c r="J20637" s="1"/>
      <c r="K20637" s="1"/>
      <c r="AA20637" s="1"/>
      <c r="AB20637" s="1"/>
      <c r="AC20637" s="1"/>
      <c r="AJ20637" s="1"/>
      <c r="AK20637" s="1"/>
      <c r="AL20637" s="1"/>
    </row>
    <row r="20638">
      <c r="I20638" s="1"/>
      <c r="J20638" s="1"/>
      <c r="K20638" s="1"/>
      <c r="AA20638" s="1"/>
      <c r="AB20638" s="1"/>
      <c r="AC20638" s="1"/>
      <c r="AJ20638" s="1"/>
      <c r="AK20638" s="1"/>
      <c r="AL20638" s="1"/>
    </row>
    <row r="20639">
      <c r="I20639" s="1"/>
      <c r="J20639" s="1"/>
      <c r="K20639" s="1"/>
      <c r="AA20639" s="1"/>
      <c r="AB20639" s="1"/>
      <c r="AC20639" s="1"/>
      <c r="AJ20639" s="1"/>
      <c r="AK20639" s="1"/>
      <c r="AL20639" s="1"/>
    </row>
    <row r="20640">
      <c r="I20640" s="1"/>
      <c r="J20640" s="1"/>
      <c r="K20640" s="1"/>
      <c r="AA20640" s="1"/>
      <c r="AB20640" s="1"/>
      <c r="AC20640" s="1"/>
      <c r="AJ20640" s="1"/>
      <c r="AK20640" s="1"/>
      <c r="AL20640" s="1"/>
    </row>
    <row r="20641">
      <c r="I20641" s="1"/>
      <c r="J20641" s="1"/>
      <c r="K20641" s="1"/>
      <c r="AA20641" s="1"/>
      <c r="AB20641" s="1"/>
      <c r="AC20641" s="1"/>
      <c r="AJ20641" s="1"/>
      <c r="AK20641" s="1"/>
      <c r="AL20641" s="1"/>
    </row>
    <row r="20642">
      <c r="I20642" s="1"/>
      <c r="J20642" s="1"/>
      <c r="K20642" s="1"/>
      <c r="AA20642" s="1"/>
      <c r="AB20642" s="1"/>
      <c r="AC20642" s="1"/>
      <c r="AJ20642" s="1"/>
      <c r="AK20642" s="1"/>
      <c r="AL20642" s="1"/>
    </row>
    <row r="20643">
      <c r="I20643" s="1"/>
      <c r="J20643" s="1"/>
      <c r="K20643" s="1"/>
      <c r="AA20643" s="1"/>
      <c r="AB20643" s="1"/>
      <c r="AC20643" s="1"/>
      <c r="AJ20643" s="1"/>
      <c r="AK20643" s="1"/>
      <c r="AL20643" s="1"/>
    </row>
    <row r="20644">
      <c r="I20644" s="1"/>
      <c r="J20644" s="1"/>
      <c r="K20644" s="1"/>
      <c r="AA20644" s="1"/>
      <c r="AB20644" s="1"/>
      <c r="AC20644" s="1"/>
      <c r="AJ20644" s="1"/>
      <c r="AK20644" s="1"/>
      <c r="AL20644" s="1"/>
    </row>
    <row r="20645">
      <c r="I20645" s="1"/>
      <c r="J20645" s="1"/>
      <c r="K20645" s="1"/>
      <c r="AA20645" s="1"/>
      <c r="AB20645" s="1"/>
      <c r="AC20645" s="1"/>
      <c r="AJ20645" s="1"/>
      <c r="AK20645" s="1"/>
      <c r="AL20645" s="1"/>
    </row>
    <row r="20646">
      <c r="I20646" s="1"/>
      <c r="J20646" s="1"/>
      <c r="K20646" s="1"/>
      <c r="AA20646" s="1"/>
      <c r="AB20646" s="1"/>
      <c r="AC20646" s="1"/>
      <c r="AJ20646" s="1"/>
      <c r="AK20646" s="1"/>
      <c r="AL20646" s="1"/>
    </row>
    <row r="20647">
      <c r="I20647" s="1"/>
      <c r="J20647" s="1"/>
      <c r="K20647" s="1"/>
      <c r="AA20647" s="1"/>
      <c r="AB20647" s="1"/>
      <c r="AC20647" s="1"/>
      <c r="AJ20647" s="1"/>
      <c r="AK20647" s="1"/>
      <c r="AL20647" s="1"/>
    </row>
    <row r="20648">
      <c r="I20648" s="1"/>
      <c r="J20648" s="1"/>
      <c r="K20648" s="1"/>
      <c r="AA20648" s="1"/>
      <c r="AB20648" s="1"/>
      <c r="AC20648" s="1"/>
      <c r="AJ20648" s="1"/>
      <c r="AK20648" s="1"/>
      <c r="AL20648" s="1"/>
    </row>
    <row r="20649">
      <c r="I20649" s="1"/>
      <c r="J20649" s="1"/>
      <c r="K20649" s="1"/>
      <c r="AA20649" s="1"/>
      <c r="AB20649" s="1"/>
      <c r="AC20649" s="1"/>
      <c r="AJ20649" s="1"/>
      <c r="AK20649" s="1"/>
      <c r="AL20649" s="1"/>
    </row>
    <row r="20650">
      <c r="I20650" s="1"/>
      <c r="J20650" s="1"/>
      <c r="K20650" s="1"/>
      <c r="AA20650" s="1"/>
      <c r="AB20650" s="1"/>
      <c r="AC20650" s="1"/>
      <c r="AJ20650" s="1"/>
      <c r="AK20650" s="1"/>
      <c r="AL20650" s="1"/>
    </row>
    <row r="20651">
      <c r="I20651" s="1"/>
      <c r="J20651" s="1"/>
      <c r="K20651" s="1"/>
      <c r="AA20651" s="1"/>
      <c r="AB20651" s="1"/>
      <c r="AC20651" s="1"/>
      <c r="AJ20651" s="1"/>
      <c r="AK20651" s="1"/>
      <c r="AL20651" s="1"/>
    </row>
    <row r="20652">
      <c r="I20652" s="1"/>
      <c r="J20652" s="1"/>
      <c r="K20652" s="1"/>
      <c r="AA20652" s="1"/>
      <c r="AB20652" s="1"/>
      <c r="AC20652" s="1"/>
      <c r="AJ20652" s="1"/>
      <c r="AK20652" s="1"/>
      <c r="AL20652" s="1"/>
    </row>
    <row r="20653">
      <c r="I20653" s="1"/>
      <c r="J20653" s="1"/>
      <c r="K20653" s="1"/>
      <c r="AA20653" s="1"/>
      <c r="AB20653" s="1"/>
      <c r="AC20653" s="1"/>
      <c r="AJ20653" s="1"/>
      <c r="AK20653" s="1"/>
      <c r="AL20653" s="1"/>
    </row>
    <row r="20654">
      <c r="I20654" s="1"/>
      <c r="J20654" s="1"/>
      <c r="K20654" s="1"/>
      <c r="AA20654" s="1"/>
      <c r="AB20654" s="1"/>
      <c r="AC20654" s="1"/>
      <c r="AJ20654" s="1"/>
      <c r="AK20654" s="1"/>
      <c r="AL20654" s="1"/>
    </row>
    <row r="20655">
      <c r="I20655" s="1"/>
      <c r="J20655" s="1"/>
      <c r="K20655" s="1"/>
      <c r="AA20655" s="1"/>
      <c r="AB20655" s="1"/>
      <c r="AC20655" s="1"/>
      <c r="AJ20655" s="1"/>
      <c r="AK20655" s="1"/>
      <c r="AL20655" s="1"/>
    </row>
    <row r="20656">
      <c r="I20656" s="1"/>
      <c r="J20656" s="1"/>
      <c r="K20656" s="1"/>
      <c r="AA20656" s="1"/>
      <c r="AB20656" s="1"/>
      <c r="AC20656" s="1"/>
      <c r="AJ20656" s="1"/>
      <c r="AK20656" s="1"/>
      <c r="AL20656" s="1"/>
    </row>
    <row r="20657">
      <c r="I20657" s="1"/>
      <c r="J20657" s="1"/>
      <c r="K20657" s="1"/>
      <c r="AA20657" s="1"/>
      <c r="AB20657" s="1"/>
      <c r="AC20657" s="1"/>
      <c r="AJ20657" s="1"/>
      <c r="AK20657" s="1"/>
      <c r="AL20657" s="1"/>
    </row>
    <row r="20658">
      <c r="I20658" s="1"/>
      <c r="J20658" s="1"/>
      <c r="K20658" s="1"/>
      <c r="AA20658" s="1"/>
      <c r="AB20658" s="1"/>
      <c r="AC20658" s="1"/>
      <c r="AJ20658" s="1"/>
      <c r="AK20658" s="1"/>
      <c r="AL20658" s="1"/>
    </row>
    <row r="20659">
      <c r="I20659" s="1"/>
      <c r="J20659" s="1"/>
      <c r="K20659" s="1"/>
      <c r="AA20659" s="1"/>
      <c r="AB20659" s="1"/>
      <c r="AC20659" s="1"/>
      <c r="AJ20659" s="1"/>
      <c r="AK20659" s="1"/>
      <c r="AL20659" s="1"/>
    </row>
    <row r="20660">
      <c r="I20660" s="1"/>
      <c r="J20660" s="1"/>
      <c r="K20660" s="1"/>
      <c r="AA20660" s="1"/>
      <c r="AB20660" s="1"/>
      <c r="AC20660" s="1"/>
      <c r="AJ20660" s="1"/>
      <c r="AK20660" s="1"/>
      <c r="AL20660" s="1"/>
    </row>
    <row r="20661">
      <c r="I20661" s="1"/>
      <c r="J20661" s="1"/>
      <c r="K20661" s="1"/>
      <c r="AA20661" s="1"/>
      <c r="AB20661" s="1"/>
      <c r="AC20661" s="1"/>
      <c r="AJ20661" s="1"/>
      <c r="AK20661" s="1"/>
      <c r="AL20661" s="1"/>
    </row>
    <row r="20662">
      <c r="I20662" s="1"/>
      <c r="J20662" s="1"/>
      <c r="K20662" s="1"/>
      <c r="AA20662" s="1"/>
      <c r="AB20662" s="1"/>
      <c r="AC20662" s="1"/>
      <c r="AJ20662" s="1"/>
      <c r="AK20662" s="1"/>
      <c r="AL20662" s="1"/>
    </row>
    <row r="20663">
      <c r="I20663" s="1"/>
      <c r="J20663" s="1"/>
      <c r="K20663" s="1"/>
      <c r="AA20663" s="1"/>
      <c r="AB20663" s="1"/>
      <c r="AC20663" s="1"/>
      <c r="AJ20663" s="1"/>
      <c r="AK20663" s="1"/>
      <c r="AL20663" s="1"/>
    </row>
    <row r="20664">
      <c r="I20664" s="1"/>
      <c r="J20664" s="1"/>
      <c r="K20664" s="1"/>
      <c r="AA20664" s="1"/>
      <c r="AB20664" s="1"/>
      <c r="AC20664" s="1"/>
      <c r="AJ20664" s="1"/>
      <c r="AK20664" s="1"/>
      <c r="AL20664" s="1"/>
    </row>
    <row r="20665">
      <c r="I20665" s="1"/>
      <c r="J20665" s="1"/>
      <c r="K20665" s="1"/>
      <c r="AA20665" s="1"/>
      <c r="AB20665" s="1"/>
      <c r="AC20665" s="1"/>
      <c r="AJ20665" s="1"/>
      <c r="AK20665" s="1"/>
      <c r="AL20665" s="1"/>
    </row>
    <row r="20666">
      <c r="I20666" s="1"/>
      <c r="J20666" s="1"/>
      <c r="K20666" s="1"/>
      <c r="AA20666" s="1"/>
      <c r="AB20666" s="1"/>
      <c r="AC20666" s="1"/>
      <c r="AJ20666" s="1"/>
      <c r="AK20666" s="1"/>
      <c r="AL20666" s="1"/>
    </row>
    <row r="20667">
      <c r="I20667" s="1"/>
      <c r="J20667" s="1"/>
      <c r="K20667" s="1"/>
      <c r="AA20667" s="1"/>
      <c r="AB20667" s="1"/>
      <c r="AC20667" s="1"/>
      <c r="AJ20667" s="1"/>
      <c r="AK20667" s="1"/>
      <c r="AL20667" s="1"/>
    </row>
    <row r="20668">
      <c r="I20668" s="1"/>
      <c r="J20668" s="1"/>
      <c r="K20668" s="1"/>
      <c r="AA20668" s="1"/>
      <c r="AB20668" s="1"/>
      <c r="AC20668" s="1"/>
      <c r="AJ20668" s="1"/>
      <c r="AK20668" s="1"/>
      <c r="AL20668" s="1"/>
    </row>
    <row r="20669">
      <c r="I20669" s="1"/>
      <c r="J20669" s="1"/>
      <c r="K20669" s="1"/>
      <c r="AA20669" s="1"/>
      <c r="AB20669" s="1"/>
      <c r="AC20669" s="1"/>
      <c r="AJ20669" s="1"/>
      <c r="AK20669" s="1"/>
      <c r="AL20669" s="1"/>
    </row>
    <row r="20670">
      <c r="I20670" s="1"/>
      <c r="J20670" s="1"/>
      <c r="K20670" s="1"/>
      <c r="AA20670" s="1"/>
      <c r="AB20670" s="1"/>
      <c r="AC20670" s="1"/>
      <c r="AJ20670" s="1"/>
      <c r="AK20670" s="1"/>
      <c r="AL20670" s="1"/>
    </row>
    <row r="20671">
      <c r="I20671" s="1"/>
      <c r="J20671" s="1"/>
      <c r="K20671" s="1"/>
      <c r="AA20671" s="1"/>
      <c r="AB20671" s="1"/>
      <c r="AC20671" s="1"/>
      <c r="AJ20671" s="1"/>
      <c r="AK20671" s="1"/>
      <c r="AL20671" s="1"/>
    </row>
    <row r="20672">
      <c r="I20672" s="1"/>
      <c r="J20672" s="1"/>
      <c r="K20672" s="1"/>
      <c r="AA20672" s="1"/>
      <c r="AB20672" s="1"/>
      <c r="AC20672" s="1"/>
      <c r="AJ20672" s="1"/>
      <c r="AK20672" s="1"/>
      <c r="AL20672" s="1"/>
    </row>
    <row r="20673">
      <c r="I20673" s="1"/>
      <c r="J20673" s="1"/>
      <c r="K20673" s="1"/>
      <c r="AA20673" s="1"/>
      <c r="AB20673" s="1"/>
      <c r="AC20673" s="1"/>
      <c r="AJ20673" s="1"/>
      <c r="AK20673" s="1"/>
      <c r="AL20673" s="1"/>
    </row>
    <row r="20674">
      <c r="I20674" s="1"/>
      <c r="J20674" s="1"/>
      <c r="K20674" s="1"/>
      <c r="AA20674" s="1"/>
      <c r="AB20674" s="1"/>
      <c r="AC20674" s="1"/>
      <c r="AJ20674" s="1"/>
      <c r="AK20674" s="1"/>
      <c r="AL20674" s="1"/>
    </row>
    <row r="20675">
      <c r="I20675" s="1"/>
      <c r="J20675" s="1"/>
      <c r="K20675" s="1"/>
      <c r="AA20675" s="1"/>
      <c r="AB20675" s="1"/>
      <c r="AC20675" s="1"/>
      <c r="AJ20675" s="1"/>
      <c r="AK20675" s="1"/>
      <c r="AL20675" s="1"/>
    </row>
    <row r="20676">
      <c r="I20676" s="1"/>
      <c r="J20676" s="1"/>
      <c r="K20676" s="1"/>
      <c r="AA20676" s="1"/>
      <c r="AB20676" s="1"/>
      <c r="AC20676" s="1"/>
      <c r="AJ20676" s="1"/>
      <c r="AK20676" s="1"/>
      <c r="AL20676" s="1"/>
    </row>
    <row r="20677">
      <c r="I20677" s="1"/>
      <c r="J20677" s="1"/>
      <c r="K20677" s="1"/>
      <c r="AA20677" s="1"/>
      <c r="AB20677" s="1"/>
      <c r="AC20677" s="1"/>
      <c r="AJ20677" s="1"/>
      <c r="AK20677" s="1"/>
      <c r="AL20677" s="1"/>
    </row>
    <row r="20678">
      <c r="I20678" s="1"/>
      <c r="J20678" s="1"/>
      <c r="K20678" s="1"/>
      <c r="AA20678" s="1"/>
      <c r="AB20678" s="1"/>
      <c r="AC20678" s="1"/>
      <c r="AJ20678" s="1"/>
      <c r="AK20678" s="1"/>
      <c r="AL20678" s="1"/>
    </row>
    <row r="20679">
      <c r="I20679" s="1"/>
      <c r="J20679" s="1"/>
      <c r="K20679" s="1"/>
      <c r="AA20679" s="1"/>
      <c r="AB20679" s="1"/>
      <c r="AC20679" s="1"/>
      <c r="AJ20679" s="1"/>
      <c r="AK20679" s="1"/>
      <c r="AL20679" s="1"/>
    </row>
    <row r="20680">
      <c r="I20680" s="1"/>
      <c r="J20680" s="1"/>
      <c r="K20680" s="1"/>
      <c r="AA20680" s="1"/>
      <c r="AB20680" s="1"/>
      <c r="AC20680" s="1"/>
      <c r="AJ20680" s="1"/>
      <c r="AK20680" s="1"/>
      <c r="AL20680" s="1"/>
    </row>
    <row r="20681">
      <c r="I20681" s="1"/>
      <c r="J20681" s="1"/>
      <c r="K20681" s="1"/>
      <c r="AA20681" s="1"/>
      <c r="AB20681" s="1"/>
      <c r="AC20681" s="1"/>
      <c r="AJ20681" s="1"/>
      <c r="AK20681" s="1"/>
      <c r="AL20681" s="1"/>
    </row>
    <row r="20682">
      <c r="I20682" s="1"/>
      <c r="J20682" s="1"/>
      <c r="K20682" s="1"/>
      <c r="AA20682" s="1"/>
      <c r="AB20682" s="1"/>
      <c r="AC20682" s="1"/>
      <c r="AJ20682" s="1"/>
      <c r="AK20682" s="1"/>
      <c r="AL20682" s="1"/>
    </row>
    <row r="20683">
      <c r="I20683" s="1"/>
      <c r="J20683" s="1"/>
      <c r="K20683" s="1"/>
      <c r="AA20683" s="1"/>
      <c r="AB20683" s="1"/>
      <c r="AC20683" s="1"/>
      <c r="AJ20683" s="1"/>
      <c r="AK20683" s="1"/>
      <c r="AL20683" s="1"/>
    </row>
    <row r="20684">
      <c r="I20684" s="1"/>
      <c r="J20684" s="1"/>
      <c r="K20684" s="1"/>
      <c r="AA20684" s="1"/>
      <c r="AB20684" s="1"/>
      <c r="AC20684" s="1"/>
      <c r="AJ20684" s="1"/>
      <c r="AK20684" s="1"/>
      <c r="AL20684" s="1"/>
    </row>
    <row r="20685">
      <c r="I20685" s="1"/>
      <c r="J20685" s="1"/>
      <c r="K20685" s="1"/>
      <c r="AA20685" s="1"/>
      <c r="AB20685" s="1"/>
      <c r="AC20685" s="1"/>
      <c r="AJ20685" s="1"/>
      <c r="AK20685" s="1"/>
      <c r="AL20685" s="1"/>
    </row>
    <row r="20686">
      <c r="I20686" s="1"/>
      <c r="J20686" s="1"/>
      <c r="K20686" s="1"/>
      <c r="AA20686" s="1"/>
      <c r="AB20686" s="1"/>
      <c r="AC20686" s="1"/>
      <c r="AJ20686" s="1"/>
      <c r="AK20686" s="1"/>
      <c r="AL20686" s="1"/>
    </row>
    <row r="20687">
      <c r="I20687" s="1"/>
      <c r="J20687" s="1"/>
      <c r="K20687" s="1"/>
      <c r="AA20687" s="1"/>
      <c r="AB20687" s="1"/>
      <c r="AC20687" s="1"/>
      <c r="AJ20687" s="1"/>
      <c r="AK20687" s="1"/>
      <c r="AL20687" s="1"/>
    </row>
    <row r="20688">
      <c r="I20688" s="1"/>
      <c r="J20688" s="1"/>
      <c r="K20688" s="1"/>
      <c r="AA20688" s="1"/>
      <c r="AB20688" s="1"/>
      <c r="AC20688" s="1"/>
      <c r="AJ20688" s="1"/>
      <c r="AK20688" s="1"/>
      <c r="AL20688" s="1"/>
    </row>
    <row r="20689">
      <c r="I20689" s="1"/>
      <c r="J20689" s="1"/>
      <c r="K20689" s="1"/>
      <c r="AA20689" s="1"/>
      <c r="AB20689" s="1"/>
      <c r="AC20689" s="1"/>
      <c r="AJ20689" s="1"/>
      <c r="AK20689" s="1"/>
      <c r="AL20689" s="1"/>
    </row>
    <row r="20690">
      <c r="I20690" s="1"/>
      <c r="J20690" s="1"/>
      <c r="K20690" s="1"/>
      <c r="AA20690" s="1"/>
      <c r="AB20690" s="1"/>
      <c r="AC20690" s="1"/>
      <c r="AJ20690" s="1"/>
      <c r="AK20690" s="1"/>
      <c r="AL20690" s="1"/>
    </row>
    <row r="20691">
      <c r="I20691" s="1"/>
      <c r="J20691" s="1"/>
      <c r="K20691" s="1"/>
      <c r="AA20691" s="1"/>
      <c r="AB20691" s="1"/>
      <c r="AC20691" s="1"/>
      <c r="AJ20691" s="1"/>
      <c r="AK20691" s="1"/>
      <c r="AL20691" s="1"/>
    </row>
    <row r="20692">
      <c r="I20692" s="1"/>
      <c r="J20692" s="1"/>
      <c r="K20692" s="1"/>
      <c r="AA20692" s="1"/>
      <c r="AB20692" s="1"/>
      <c r="AC20692" s="1"/>
      <c r="AJ20692" s="1"/>
      <c r="AK20692" s="1"/>
      <c r="AL20692" s="1"/>
    </row>
    <row r="20693">
      <c r="I20693" s="1"/>
      <c r="J20693" s="1"/>
      <c r="K20693" s="1"/>
      <c r="AA20693" s="1"/>
      <c r="AB20693" s="1"/>
      <c r="AC20693" s="1"/>
      <c r="AJ20693" s="1"/>
      <c r="AK20693" s="1"/>
      <c r="AL20693" s="1"/>
    </row>
    <row r="20694">
      <c r="I20694" s="1"/>
      <c r="J20694" s="1"/>
      <c r="K20694" s="1"/>
      <c r="AA20694" s="1"/>
      <c r="AB20694" s="1"/>
      <c r="AC20694" s="1"/>
      <c r="AJ20694" s="1"/>
      <c r="AK20694" s="1"/>
      <c r="AL20694" s="1"/>
    </row>
    <row r="20695">
      <c r="I20695" s="1"/>
      <c r="J20695" s="1"/>
      <c r="K20695" s="1"/>
      <c r="AA20695" s="1"/>
      <c r="AB20695" s="1"/>
      <c r="AC20695" s="1"/>
      <c r="AJ20695" s="1"/>
      <c r="AK20695" s="1"/>
      <c r="AL20695" s="1"/>
    </row>
    <row r="20696">
      <c r="I20696" s="1"/>
      <c r="J20696" s="1"/>
      <c r="K20696" s="1"/>
      <c r="AA20696" s="1"/>
      <c r="AB20696" s="1"/>
      <c r="AC20696" s="1"/>
      <c r="AJ20696" s="1"/>
      <c r="AK20696" s="1"/>
      <c r="AL20696" s="1"/>
    </row>
    <row r="20697">
      <c r="I20697" s="1"/>
      <c r="J20697" s="1"/>
      <c r="K20697" s="1"/>
      <c r="AA20697" s="1"/>
      <c r="AB20697" s="1"/>
      <c r="AC20697" s="1"/>
      <c r="AJ20697" s="1"/>
      <c r="AK20697" s="1"/>
      <c r="AL20697" s="1"/>
    </row>
    <row r="20698">
      <c r="I20698" s="1"/>
      <c r="J20698" s="1"/>
      <c r="K20698" s="1"/>
      <c r="AA20698" s="1"/>
      <c r="AB20698" s="1"/>
      <c r="AC20698" s="1"/>
      <c r="AJ20698" s="1"/>
      <c r="AK20698" s="1"/>
      <c r="AL20698" s="1"/>
    </row>
    <row r="20699">
      <c r="I20699" s="1"/>
      <c r="J20699" s="1"/>
      <c r="K20699" s="1"/>
      <c r="AA20699" s="1"/>
      <c r="AB20699" s="1"/>
      <c r="AC20699" s="1"/>
      <c r="AJ20699" s="1"/>
      <c r="AK20699" s="1"/>
      <c r="AL20699" s="1"/>
    </row>
    <row r="20700">
      <c r="I20700" s="1"/>
      <c r="J20700" s="1"/>
      <c r="K20700" s="1"/>
      <c r="AA20700" s="1"/>
      <c r="AB20700" s="1"/>
      <c r="AC20700" s="1"/>
      <c r="AJ20700" s="1"/>
      <c r="AK20700" s="1"/>
      <c r="AL20700" s="1"/>
    </row>
    <row r="20701">
      <c r="I20701" s="1"/>
      <c r="J20701" s="1"/>
      <c r="K20701" s="1"/>
      <c r="AA20701" s="1"/>
      <c r="AB20701" s="1"/>
      <c r="AC20701" s="1"/>
      <c r="AJ20701" s="1"/>
      <c r="AK20701" s="1"/>
      <c r="AL20701" s="1"/>
    </row>
    <row r="20702">
      <c r="I20702" s="1"/>
      <c r="J20702" s="1"/>
      <c r="K20702" s="1"/>
      <c r="AA20702" s="1"/>
      <c r="AB20702" s="1"/>
      <c r="AC20702" s="1"/>
      <c r="AJ20702" s="1"/>
      <c r="AK20702" s="1"/>
      <c r="AL20702" s="1"/>
    </row>
    <row r="20703">
      <c r="I20703" s="1"/>
      <c r="J20703" s="1"/>
      <c r="K20703" s="1"/>
      <c r="AA20703" s="1"/>
      <c r="AB20703" s="1"/>
      <c r="AC20703" s="1"/>
      <c r="AJ20703" s="1"/>
      <c r="AK20703" s="1"/>
      <c r="AL20703" s="1"/>
    </row>
    <row r="20704">
      <c r="I20704" s="1"/>
      <c r="J20704" s="1"/>
      <c r="K20704" s="1"/>
      <c r="AA20704" s="1"/>
      <c r="AB20704" s="1"/>
      <c r="AC20704" s="1"/>
      <c r="AJ20704" s="1"/>
      <c r="AK20704" s="1"/>
      <c r="AL20704" s="1"/>
    </row>
    <row r="20705">
      <c r="I20705" s="1"/>
      <c r="J20705" s="1"/>
      <c r="K20705" s="1"/>
      <c r="AA20705" s="1"/>
      <c r="AB20705" s="1"/>
      <c r="AC20705" s="1"/>
      <c r="AJ20705" s="1"/>
      <c r="AK20705" s="1"/>
      <c r="AL20705" s="1"/>
    </row>
    <row r="20706">
      <c r="I20706" s="1"/>
      <c r="J20706" s="1"/>
      <c r="K20706" s="1"/>
      <c r="AA20706" s="1"/>
      <c r="AB20706" s="1"/>
      <c r="AC20706" s="1"/>
      <c r="AJ20706" s="1"/>
      <c r="AK20706" s="1"/>
      <c r="AL20706" s="1"/>
    </row>
    <row r="20707">
      <c r="I20707" s="1"/>
      <c r="J20707" s="1"/>
      <c r="K20707" s="1"/>
      <c r="AA20707" s="1"/>
      <c r="AB20707" s="1"/>
      <c r="AC20707" s="1"/>
      <c r="AJ20707" s="1"/>
      <c r="AK20707" s="1"/>
      <c r="AL20707" s="1"/>
    </row>
    <row r="20708">
      <c r="I20708" s="1"/>
      <c r="J20708" s="1"/>
      <c r="K20708" s="1"/>
      <c r="AA20708" s="1"/>
      <c r="AB20708" s="1"/>
      <c r="AC20708" s="1"/>
      <c r="AJ20708" s="1"/>
      <c r="AK20708" s="1"/>
      <c r="AL20708" s="1"/>
    </row>
    <row r="20709">
      <c r="I20709" s="1"/>
      <c r="J20709" s="1"/>
      <c r="K20709" s="1"/>
      <c r="AA20709" s="1"/>
      <c r="AB20709" s="1"/>
      <c r="AC20709" s="1"/>
      <c r="AJ20709" s="1"/>
      <c r="AK20709" s="1"/>
      <c r="AL20709" s="1"/>
    </row>
    <row r="20710">
      <c r="I20710" s="1"/>
      <c r="J20710" s="1"/>
      <c r="K20710" s="1"/>
      <c r="AA20710" s="1"/>
      <c r="AB20710" s="1"/>
      <c r="AC20710" s="1"/>
      <c r="AJ20710" s="1"/>
      <c r="AK20710" s="1"/>
      <c r="AL20710" s="1"/>
    </row>
    <row r="20711">
      <c r="I20711" s="1"/>
      <c r="J20711" s="1"/>
      <c r="K20711" s="1"/>
      <c r="AA20711" s="1"/>
      <c r="AB20711" s="1"/>
      <c r="AC20711" s="1"/>
      <c r="AJ20711" s="1"/>
      <c r="AK20711" s="1"/>
      <c r="AL20711" s="1"/>
    </row>
    <row r="20712">
      <c r="I20712" s="1"/>
      <c r="J20712" s="1"/>
      <c r="K20712" s="1"/>
      <c r="AA20712" s="1"/>
      <c r="AB20712" s="1"/>
      <c r="AC20712" s="1"/>
      <c r="AJ20712" s="1"/>
      <c r="AK20712" s="1"/>
      <c r="AL20712" s="1"/>
    </row>
    <row r="20713">
      <c r="I20713" s="1"/>
      <c r="J20713" s="1"/>
      <c r="K20713" s="1"/>
      <c r="AA20713" s="1"/>
      <c r="AB20713" s="1"/>
      <c r="AC20713" s="1"/>
      <c r="AJ20713" s="1"/>
      <c r="AK20713" s="1"/>
      <c r="AL20713" s="1"/>
    </row>
    <row r="20714">
      <c r="I20714" s="1"/>
      <c r="J20714" s="1"/>
      <c r="K20714" s="1"/>
      <c r="AA20714" s="1"/>
      <c r="AB20714" s="1"/>
      <c r="AC20714" s="1"/>
      <c r="AJ20714" s="1"/>
      <c r="AK20714" s="1"/>
      <c r="AL20714" s="1"/>
    </row>
    <row r="20715">
      <c r="I20715" s="1"/>
      <c r="J20715" s="1"/>
      <c r="K20715" s="1"/>
      <c r="AA20715" s="1"/>
      <c r="AB20715" s="1"/>
      <c r="AC20715" s="1"/>
      <c r="AJ20715" s="1"/>
      <c r="AK20715" s="1"/>
      <c r="AL20715" s="1"/>
    </row>
    <row r="20716">
      <c r="I20716" s="1"/>
      <c r="J20716" s="1"/>
      <c r="K20716" s="1"/>
      <c r="AA20716" s="1"/>
      <c r="AB20716" s="1"/>
      <c r="AC20716" s="1"/>
      <c r="AJ20716" s="1"/>
      <c r="AK20716" s="1"/>
      <c r="AL20716" s="1"/>
    </row>
    <row r="20717">
      <c r="I20717" s="1"/>
      <c r="J20717" s="1"/>
      <c r="K20717" s="1"/>
      <c r="AA20717" s="1"/>
      <c r="AB20717" s="1"/>
      <c r="AC20717" s="1"/>
      <c r="AJ20717" s="1"/>
      <c r="AK20717" s="1"/>
      <c r="AL20717" s="1"/>
    </row>
    <row r="20718">
      <c r="I20718" s="1"/>
      <c r="J20718" s="1"/>
      <c r="K20718" s="1"/>
      <c r="AA20718" s="1"/>
      <c r="AB20718" s="1"/>
      <c r="AC20718" s="1"/>
      <c r="AJ20718" s="1"/>
      <c r="AK20718" s="1"/>
      <c r="AL20718" s="1"/>
    </row>
    <row r="20719">
      <c r="I20719" s="1"/>
      <c r="J20719" s="1"/>
      <c r="K20719" s="1"/>
      <c r="AA20719" s="1"/>
      <c r="AB20719" s="1"/>
      <c r="AC20719" s="1"/>
      <c r="AJ20719" s="1"/>
      <c r="AK20719" s="1"/>
      <c r="AL20719" s="1"/>
    </row>
    <row r="20720">
      <c r="I20720" s="1"/>
      <c r="J20720" s="1"/>
      <c r="K20720" s="1"/>
      <c r="AA20720" s="1"/>
      <c r="AB20720" s="1"/>
      <c r="AC20720" s="1"/>
      <c r="AJ20720" s="1"/>
      <c r="AK20720" s="1"/>
      <c r="AL20720" s="1"/>
    </row>
    <row r="20721">
      <c r="I20721" s="1"/>
      <c r="J20721" s="1"/>
      <c r="K20721" s="1"/>
      <c r="AA20721" s="1"/>
      <c r="AB20721" s="1"/>
      <c r="AC20721" s="1"/>
      <c r="AJ20721" s="1"/>
      <c r="AK20721" s="1"/>
      <c r="AL20721" s="1"/>
    </row>
    <row r="20722">
      <c r="I20722" s="1"/>
      <c r="J20722" s="1"/>
      <c r="K20722" s="1"/>
      <c r="AA20722" s="1"/>
      <c r="AB20722" s="1"/>
      <c r="AC20722" s="1"/>
      <c r="AJ20722" s="1"/>
      <c r="AK20722" s="1"/>
      <c r="AL20722" s="1"/>
    </row>
    <row r="20723">
      <c r="I20723" s="1"/>
      <c r="J20723" s="1"/>
      <c r="K20723" s="1"/>
      <c r="AA20723" s="1"/>
      <c r="AB20723" s="1"/>
      <c r="AC20723" s="1"/>
      <c r="AJ20723" s="1"/>
      <c r="AK20723" s="1"/>
      <c r="AL20723" s="1"/>
    </row>
    <row r="20724">
      <c r="I20724" s="1"/>
      <c r="J20724" s="1"/>
      <c r="K20724" s="1"/>
      <c r="AA20724" s="1"/>
      <c r="AB20724" s="1"/>
      <c r="AC20724" s="1"/>
      <c r="AJ20724" s="1"/>
      <c r="AK20724" s="1"/>
      <c r="AL20724" s="1"/>
    </row>
    <row r="20725">
      <c r="I20725" s="1"/>
      <c r="J20725" s="1"/>
      <c r="K20725" s="1"/>
      <c r="AA20725" s="1"/>
      <c r="AB20725" s="1"/>
      <c r="AC20725" s="1"/>
      <c r="AJ20725" s="1"/>
      <c r="AK20725" s="1"/>
      <c r="AL20725" s="1"/>
    </row>
    <row r="20726">
      <c r="I20726" s="1"/>
      <c r="J20726" s="1"/>
      <c r="K20726" s="1"/>
      <c r="AA20726" s="1"/>
      <c r="AB20726" s="1"/>
      <c r="AC20726" s="1"/>
      <c r="AJ20726" s="1"/>
      <c r="AK20726" s="1"/>
      <c r="AL20726" s="1"/>
    </row>
    <row r="20727">
      <c r="I20727" s="1"/>
      <c r="J20727" s="1"/>
      <c r="K20727" s="1"/>
      <c r="AA20727" s="1"/>
      <c r="AB20727" s="1"/>
      <c r="AC20727" s="1"/>
      <c r="AJ20727" s="1"/>
      <c r="AK20727" s="1"/>
      <c r="AL20727" s="1"/>
    </row>
    <row r="20728">
      <c r="I20728" s="1"/>
      <c r="J20728" s="1"/>
      <c r="K20728" s="1"/>
      <c r="AA20728" s="1"/>
      <c r="AB20728" s="1"/>
      <c r="AC20728" s="1"/>
      <c r="AJ20728" s="1"/>
      <c r="AK20728" s="1"/>
      <c r="AL20728" s="1"/>
    </row>
    <row r="20729">
      <c r="I20729" s="1"/>
      <c r="J20729" s="1"/>
      <c r="K20729" s="1"/>
      <c r="AA20729" s="1"/>
      <c r="AB20729" s="1"/>
      <c r="AC20729" s="1"/>
      <c r="AJ20729" s="1"/>
      <c r="AK20729" s="1"/>
      <c r="AL20729" s="1"/>
    </row>
    <row r="20730">
      <c r="I20730" s="1"/>
      <c r="J20730" s="1"/>
      <c r="K20730" s="1"/>
      <c r="AA20730" s="1"/>
      <c r="AB20730" s="1"/>
      <c r="AC20730" s="1"/>
      <c r="AJ20730" s="1"/>
      <c r="AK20730" s="1"/>
      <c r="AL20730" s="1"/>
    </row>
    <row r="20731">
      <c r="I20731" s="1"/>
      <c r="J20731" s="1"/>
      <c r="K20731" s="1"/>
      <c r="AA20731" s="1"/>
      <c r="AB20731" s="1"/>
      <c r="AC20731" s="1"/>
      <c r="AJ20731" s="1"/>
      <c r="AK20731" s="1"/>
      <c r="AL20731" s="1"/>
    </row>
    <row r="20732">
      <c r="I20732" s="1"/>
      <c r="J20732" s="1"/>
      <c r="K20732" s="1"/>
      <c r="AA20732" s="1"/>
      <c r="AB20732" s="1"/>
      <c r="AC20732" s="1"/>
      <c r="AJ20732" s="1"/>
      <c r="AK20732" s="1"/>
      <c r="AL20732" s="1"/>
    </row>
    <row r="20733">
      <c r="I20733" s="1"/>
      <c r="J20733" s="1"/>
      <c r="K20733" s="1"/>
      <c r="AA20733" s="1"/>
      <c r="AB20733" s="1"/>
      <c r="AC20733" s="1"/>
      <c r="AJ20733" s="1"/>
      <c r="AK20733" s="1"/>
      <c r="AL20733" s="1"/>
    </row>
    <row r="20734">
      <c r="I20734" s="1"/>
      <c r="J20734" s="1"/>
      <c r="K20734" s="1"/>
      <c r="AA20734" s="1"/>
      <c r="AB20734" s="1"/>
      <c r="AC20734" s="1"/>
      <c r="AJ20734" s="1"/>
      <c r="AK20734" s="1"/>
      <c r="AL20734" s="1"/>
    </row>
    <row r="20735">
      <c r="I20735" s="1"/>
      <c r="J20735" s="1"/>
      <c r="K20735" s="1"/>
      <c r="AA20735" s="1"/>
      <c r="AB20735" s="1"/>
      <c r="AC20735" s="1"/>
      <c r="AJ20735" s="1"/>
      <c r="AK20735" s="1"/>
      <c r="AL20735" s="1"/>
    </row>
    <row r="20736">
      <c r="I20736" s="1"/>
      <c r="J20736" s="1"/>
      <c r="K20736" s="1"/>
      <c r="AA20736" s="1"/>
      <c r="AB20736" s="1"/>
      <c r="AC20736" s="1"/>
      <c r="AJ20736" s="1"/>
      <c r="AK20736" s="1"/>
      <c r="AL20736" s="1"/>
    </row>
    <row r="20737">
      <c r="I20737" s="1"/>
      <c r="J20737" s="1"/>
      <c r="K20737" s="1"/>
      <c r="AA20737" s="1"/>
      <c r="AB20737" s="1"/>
      <c r="AC20737" s="1"/>
      <c r="AJ20737" s="1"/>
      <c r="AK20737" s="1"/>
      <c r="AL20737" s="1"/>
    </row>
    <row r="20738">
      <c r="I20738" s="1"/>
      <c r="J20738" s="1"/>
      <c r="K20738" s="1"/>
      <c r="AA20738" s="1"/>
      <c r="AB20738" s="1"/>
      <c r="AC20738" s="1"/>
      <c r="AJ20738" s="1"/>
      <c r="AK20738" s="1"/>
      <c r="AL20738" s="1"/>
    </row>
    <row r="20739">
      <c r="I20739" s="1"/>
      <c r="J20739" s="1"/>
      <c r="K20739" s="1"/>
      <c r="AA20739" s="1"/>
      <c r="AB20739" s="1"/>
      <c r="AC20739" s="1"/>
      <c r="AJ20739" s="1"/>
      <c r="AK20739" s="1"/>
      <c r="AL20739" s="1"/>
    </row>
    <row r="20740">
      <c r="I20740" s="1"/>
      <c r="J20740" s="1"/>
      <c r="K20740" s="1"/>
      <c r="AA20740" s="1"/>
      <c r="AB20740" s="1"/>
      <c r="AC20740" s="1"/>
      <c r="AJ20740" s="1"/>
      <c r="AK20740" s="1"/>
      <c r="AL20740" s="1"/>
    </row>
    <row r="20741">
      <c r="I20741" s="1"/>
      <c r="J20741" s="1"/>
      <c r="K20741" s="1"/>
      <c r="AA20741" s="1"/>
      <c r="AB20741" s="1"/>
      <c r="AC20741" s="1"/>
      <c r="AJ20741" s="1"/>
      <c r="AK20741" s="1"/>
      <c r="AL20741" s="1"/>
    </row>
    <row r="20742">
      <c r="I20742" s="1"/>
      <c r="J20742" s="1"/>
      <c r="K20742" s="1"/>
      <c r="AA20742" s="1"/>
      <c r="AB20742" s="1"/>
      <c r="AC20742" s="1"/>
      <c r="AJ20742" s="1"/>
      <c r="AK20742" s="1"/>
      <c r="AL20742" s="1"/>
    </row>
    <row r="20743">
      <c r="I20743" s="1"/>
      <c r="J20743" s="1"/>
      <c r="K20743" s="1"/>
      <c r="AA20743" s="1"/>
      <c r="AB20743" s="1"/>
      <c r="AC20743" s="1"/>
      <c r="AJ20743" s="1"/>
      <c r="AK20743" s="1"/>
      <c r="AL20743" s="1"/>
    </row>
    <row r="20744">
      <c r="I20744" s="1"/>
      <c r="J20744" s="1"/>
      <c r="K20744" s="1"/>
      <c r="AA20744" s="1"/>
      <c r="AB20744" s="1"/>
      <c r="AC20744" s="1"/>
      <c r="AJ20744" s="1"/>
      <c r="AK20744" s="1"/>
      <c r="AL20744" s="1"/>
    </row>
    <row r="20745">
      <c r="I20745" s="1"/>
      <c r="J20745" s="1"/>
      <c r="K20745" s="1"/>
      <c r="AA20745" s="1"/>
      <c r="AB20745" s="1"/>
      <c r="AC20745" s="1"/>
      <c r="AJ20745" s="1"/>
      <c r="AK20745" s="1"/>
      <c r="AL20745" s="1"/>
    </row>
    <row r="20746">
      <c r="I20746" s="1"/>
      <c r="J20746" s="1"/>
      <c r="K20746" s="1"/>
      <c r="AA20746" s="1"/>
      <c r="AB20746" s="1"/>
      <c r="AC20746" s="1"/>
      <c r="AJ20746" s="1"/>
      <c r="AK20746" s="1"/>
      <c r="AL20746" s="1"/>
    </row>
    <row r="20747">
      <c r="I20747" s="1"/>
      <c r="J20747" s="1"/>
      <c r="K20747" s="1"/>
      <c r="AA20747" s="1"/>
      <c r="AB20747" s="1"/>
      <c r="AC20747" s="1"/>
      <c r="AJ20747" s="1"/>
      <c r="AK20747" s="1"/>
      <c r="AL20747" s="1"/>
    </row>
    <row r="20748">
      <c r="I20748" s="1"/>
      <c r="J20748" s="1"/>
      <c r="K20748" s="1"/>
      <c r="AA20748" s="1"/>
      <c r="AB20748" s="1"/>
      <c r="AC20748" s="1"/>
      <c r="AJ20748" s="1"/>
      <c r="AK20748" s="1"/>
      <c r="AL20748" s="1"/>
    </row>
    <row r="20749">
      <c r="I20749" s="1"/>
      <c r="J20749" s="1"/>
      <c r="K20749" s="1"/>
      <c r="AA20749" s="1"/>
      <c r="AB20749" s="1"/>
      <c r="AC20749" s="1"/>
      <c r="AJ20749" s="1"/>
      <c r="AK20749" s="1"/>
      <c r="AL20749" s="1"/>
    </row>
    <row r="20750">
      <c r="I20750" s="1"/>
      <c r="J20750" s="1"/>
      <c r="K20750" s="1"/>
      <c r="AA20750" s="1"/>
      <c r="AB20750" s="1"/>
      <c r="AC20750" s="1"/>
      <c r="AJ20750" s="1"/>
      <c r="AK20750" s="1"/>
      <c r="AL20750" s="1"/>
    </row>
    <row r="20751">
      <c r="I20751" s="1"/>
      <c r="J20751" s="1"/>
      <c r="K20751" s="1"/>
      <c r="AA20751" s="1"/>
      <c r="AB20751" s="1"/>
      <c r="AC20751" s="1"/>
      <c r="AJ20751" s="1"/>
      <c r="AK20751" s="1"/>
      <c r="AL20751" s="1"/>
    </row>
    <row r="20752">
      <c r="I20752" s="1"/>
      <c r="J20752" s="1"/>
      <c r="K20752" s="1"/>
      <c r="AA20752" s="1"/>
      <c r="AB20752" s="1"/>
      <c r="AC20752" s="1"/>
      <c r="AJ20752" s="1"/>
      <c r="AK20752" s="1"/>
      <c r="AL20752" s="1"/>
    </row>
    <row r="20753">
      <c r="I20753" s="1"/>
      <c r="J20753" s="1"/>
      <c r="K20753" s="1"/>
      <c r="AA20753" s="1"/>
      <c r="AB20753" s="1"/>
      <c r="AC20753" s="1"/>
      <c r="AJ20753" s="1"/>
      <c r="AK20753" s="1"/>
      <c r="AL20753" s="1"/>
    </row>
    <row r="20754">
      <c r="I20754" s="1"/>
      <c r="J20754" s="1"/>
      <c r="K20754" s="1"/>
      <c r="AA20754" s="1"/>
      <c r="AB20754" s="1"/>
      <c r="AC20754" s="1"/>
      <c r="AJ20754" s="1"/>
      <c r="AK20754" s="1"/>
      <c r="AL20754" s="1"/>
    </row>
    <row r="20755">
      <c r="I20755" s="1"/>
      <c r="J20755" s="1"/>
      <c r="K20755" s="1"/>
      <c r="AA20755" s="1"/>
      <c r="AB20755" s="1"/>
      <c r="AC20755" s="1"/>
      <c r="AJ20755" s="1"/>
      <c r="AK20755" s="1"/>
      <c r="AL20755" s="1"/>
    </row>
    <row r="20756">
      <c r="I20756" s="1"/>
      <c r="J20756" s="1"/>
      <c r="K20756" s="1"/>
      <c r="AA20756" s="1"/>
      <c r="AB20756" s="1"/>
      <c r="AC20756" s="1"/>
      <c r="AJ20756" s="1"/>
      <c r="AK20756" s="1"/>
      <c r="AL20756" s="1"/>
    </row>
    <row r="20757">
      <c r="I20757" s="1"/>
      <c r="J20757" s="1"/>
      <c r="K20757" s="1"/>
      <c r="AA20757" s="1"/>
      <c r="AB20757" s="1"/>
      <c r="AC20757" s="1"/>
      <c r="AJ20757" s="1"/>
      <c r="AK20757" s="1"/>
      <c r="AL20757" s="1"/>
    </row>
    <row r="20758">
      <c r="I20758" s="1"/>
      <c r="J20758" s="1"/>
      <c r="K20758" s="1"/>
      <c r="AA20758" s="1"/>
      <c r="AB20758" s="1"/>
      <c r="AC20758" s="1"/>
      <c r="AJ20758" s="1"/>
      <c r="AK20758" s="1"/>
      <c r="AL20758" s="1"/>
    </row>
    <row r="20759">
      <c r="I20759" s="1"/>
      <c r="J20759" s="1"/>
      <c r="K20759" s="1"/>
      <c r="AA20759" s="1"/>
      <c r="AB20759" s="1"/>
      <c r="AC20759" s="1"/>
      <c r="AJ20759" s="1"/>
      <c r="AK20759" s="1"/>
      <c r="AL20759" s="1"/>
    </row>
    <row r="20760">
      <c r="I20760" s="1"/>
      <c r="J20760" s="1"/>
      <c r="K20760" s="1"/>
      <c r="AA20760" s="1"/>
      <c r="AB20760" s="1"/>
      <c r="AC20760" s="1"/>
      <c r="AJ20760" s="1"/>
      <c r="AK20760" s="1"/>
      <c r="AL20760" s="1"/>
    </row>
    <row r="20761">
      <c r="I20761" s="1"/>
      <c r="J20761" s="1"/>
      <c r="K20761" s="1"/>
      <c r="AA20761" s="1"/>
      <c r="AB20761" s="1"/>
      <c r="AC20761" s="1"/>
      <c r="AJ20761" s="1"/>
      <c r="AK20761" s="1"/>
      <c r="AL20761" s="1"/>
    </row>
    <row r="20762">
      <c r="I20762" s="1"/>
      <c r="J20762" s="1"/>
      <c r="K20762" s="1"/>
      <c r="AA20762" s="1"/>
      <c r="AB20762" s="1"/>
      <c r="AC20762" s="1"/>
      <c r="AJ20762" s="1"/>
      <c r="AK20762" s="1"/>
      <c r="AL20762" s="1"/>
    </row>
    <row r="20763">
      <c r="I20763" s="1"/>
      <c r="J20763" s="1"/>
      <c r="K20763" s="1"/>
      <c r="AA20763" s="1"/>
      <c r="AB20763" s="1"/>
      <c r="AC20763" s="1"/>
      <c r="AJ20763" s="1"/>
      <c r="AK20763" s="1"/>
      <c r="AL20763" s="1"/>
    </row>
    <row r="20764">
      <c r="I20764" s="1"/>
      <c r="J20764" s="1"/>
      <c r="K20764" s="1"/>
      <c r="AA20764" s="1"/>
      <c r="AB20764" s="1"/>
      <c r="AC20764" s="1"/>
      <c r="AJ20764" s="1"/>
      <c r="AK20764" s="1"/>
      <c r="AL20764" s="1"/>
    </row>
    <row r="20765">
      <c r="I20765" s="1"/>
      <c r="J20765" s="1"/>
      <c r="K20765" s="1"/>
      <c r="AA20765" s="1"/>
      <c r="AB20765" s="1"/>
      <c r="AC20765" s="1"/>
      <c r="AJ20765" s="1"/>
      <c r="AK20765" s="1"/>
      <c r="AL20765" s="1"/>
    </row>
    <row r="20766">
      <c r="I20766" s="1"/>
      <c r="J20766" s="1"/>
      <c r="K20766" s="1"/>
      <c r="AA20766" s="1"/>
      <c r="AB20766" s="1"/>
      <c r="AC20766" s="1"/>
      <c r="AJ20766" s="1"/>
      <c r="AK20766" s="1"/>
      <c r="AL20766" s="1"/>
    </row>
    <row r="20767">
      <c r="I20767" s="1"/>
      <c r="J20767" s="1"/>
      <c r="K20767" s="1"/>
      <c r="AA20767" s="1"/>
      <c r="AB20767" s="1"/>
      <c r="AC20767" s="1"/>
      <c r="AJ20767" s="1"/>
      <c r="AK20767" s="1"/>
      <c r="AL20767" s="1"/>
    </row>
    <row r="20768">
      <c r="I20768" s="1"/>
      <c r="J20768" s="1"/>
      <c r="K20768" s="1"/>
      <c r="AA20768" s="1"/>
      <c r="AB20768" s="1"/>
      <c r="AC20768" s="1"/>
      <c r="AJ20768" s="1"/>
      <c r="AK20768" s="1"/>
      <c r="AL20768" s="1"/>
    </row>
    <row r="20769">
      <c r="I20769" s="1"/>
      <c r="J20769" s="1"/>
      <c r="K20769" s="1"/>
      <c r="AA20769" s="1"/>
      <c r="AB20769" s="1"/>
      <c r="AC20769" s="1"/>
      <c r="AJ20769" s="1"/>
      <c r="AK20769" s="1"/>
      <c r="AL20769" s="1"/>
    </row>
    <row r="20770">
      <c r="I20770" s="1"/>
      <c r="J20770" s="1"/>
      <c r="K20770" s="1"/>
      <c r="AA20770" s="1"/>
      <c r="AB20770" s="1"/>
      <c r="AC20770" s="1"/>
      <c r="AJ20770" s="1"/>
      <c r="AK20770" s="1"/>
      <c r="AL20770" s="1"/>
    </row>
    <row r="20771">
      <c r="I20771" s="1"/>
      <c r="J20771" s="1"/>
      <c r="K20771" s="1"/>
      <c r="AA20771" s="1"/>
      <c r="AB20771" s="1"/>
      <c r="AC20771" s="1"/>
      <c r="AJ20771" s="1"/>
      <c r="AK20771" s="1"/>
      <c r="AL20771" s="1"/>
    </row>
    <row r="20772">
      <c r="I20772" s="1"/>
      <c r="J20772" s="1"/>
      <c r="K20772" s="1"/>
      <c r="AA20772" s="1"/>
      <c r="AB20772" s="1"/>
      <c r="AC20772" s="1"/>
      <c r="AJ20772" s="1"/>
      <c r="AK20772" s="1"/>
      <c r="AL20772" s="1"/>
    </row>
    <row r="20773">
      <c r="I20773" s="1"/>
      <c r="J20773" s="1"/>
      <c r="K20773" s="1"/>
      <c r="AA20773" s="1"/>
      <c r="AB20773" s="1"/>
      <c r="AC20773" s="1"/>
      <c r="AJ20773" s="1"/>
      <c r="AK20773" s="1"/>
      <c r="AL20773" s="1"/>
    </row>
    <row r="20774">
      <c r="I20774" s="1"/>
      <c r="J20774" s="1"/>
      <c r="K20774" s="1"/>
      <c r="AA20774" s="1"/>
      <c r="AB20774" s="1"/>
      <c r="AC20774" s="1"/>
      <c r="AJ20774" s="1"/>
      <c r="AK20774" s="1"/>
      <c r="AL20774" s="1"/>
    </row>
    <row r="20775">
      <c r="I20775" s="1"/>
      <c r="J20775" s="1"/>
      <c r="K20775" s="1"/>
      <c r="AA20775" s="1"/>
      <c r="AB20775" s="1"/>
      <c r="AC20775" s="1"/>
      <c r="AJ20775" s="1"/>
      <c r="AK20775" s="1"/>
      <c r="AL20775" s="1"/>
    </row>
    <row r="20776">
      <c r="I20776" s="1"/>
      <c r="J20776" s="1"/>
      <c r="K20776" s="1"/>
      <c r="AA20776" s="1"/>
      <c r="AB20776" s="1"/>
      <c r="AC20776" s="1"/>
      <c r="AJ20776" s="1"/>
      <c r="AK20776" s="1"/>
      <c r="AL20776" s="1"/>
    </row>
    <row r="20777">
      <c r="I20777" s="1"/>
      <c r="J20777" s="1"/>
      <c r="K20777" s="1"/>
      <c r="AA20777" s="1"/>
      <c r="AB20777" s="1"/>
      <c r="AC20777" s="1"/>
      <c r="AJ20777" s="1"/>
      <c r="AK20777" s="1"/>
      <c r="AL20777" s="1"/>
    </row>
    <row r="20778">
      <c r="I20778" s="1"/>
      <c r="J20778" s="1"/>
      <c r="K20778" s="1"/>
      <c r="AA20778" s="1"/>
      <c r="AB20778" s="1"/>
      <c r="AC20778" s="1"/>
      <c r="AJ20778" s="1"/>
      <c r="AK20778" s="1"/>
      <c r="AL20778" s="1"/>
    </row>
    <row r="20779">
      <c r="I20779" s="1"/>
      <c r="J20779" s="1"/>
      <c r="K20779" s="1"/>
      <c r="AA20779" s="1"/>
      <c r="AB20779" s="1"/>
      <c r="AC20779" s="1"/>
      <c r="AJ20779" s="1"/>
      <c r="AK20779" s="1"/>
      <c r="AL20779" s="1"/>
    </row>
    <row r="20780">
      <c r="I20780" s="1"/>
      <c r="J20780" s="1"/>
      <c r="K20780" s="1"/>
      <c r="AA20780" s="1"/>
      <c r="AB20780" s="1"/>
      <c r="AC20780" s="1"/>
      <c r="AJ20780" s="1"/>
      <c r="AK20780" s="1"/>
      <c r="AL20780" s="1"/>
    </row>
    <row r="20781">
      <c r="I20781" s="1"/>
      <c r="J20781" s="1"/>
      <c r="K20781" s="1"/>
      <c r="AA20781" s="1"/>
      <c r="AB20781" s="1"/>
      <c r="AC20781" s="1"/>
      <c r="AJ20781" s="1"/>
      <c r="AK20781" s="1"/>
      <c r="AL20781" s="1"/>
    </row>
    <row r="20782">
      <c r="I20782" s="1"/>
      <c r="J20782" s="1"/>
      <c r="K20782" s="1"/>
      <c r="AA20782" s="1"/>
      <c r="AB20782" s="1"/>
      <c r="AC20782" s="1"/>
      <c r="AJ20782" s="1"/>
      <c r="AK20782" s="1"/>
      <c r="AL20782" s="1"/>
    </row>
    <row r="20783">
      <c r="I20783" s="1"/>
      <c r="J20783" s="1"/>
      <c r="K20783" s="1"/>
      <c r="AA20783" s="1"/>
      <c r="AB20783" s="1"/>
      <c r="AC20783" s="1"/>
      <c r="AJ20783" s="1"/>
      <c r="AK20783" s="1"/>
      <c r="AL20783" s="1"/>
    </row>
    <row r="20784">
      <c r="I20784" s="1"/>
      <c r="J20784" s="1"/>
      <c r="K20784" s="1"/>
      <c r="AA20784" s="1"/>
      <c r="AB20784" s="1"/>
      <c r="AC20784" s="1"/>
      <c r="AJ20784" s="1"/>
      <c r="AK20784" s="1"/>
      <c r="AL20784" s="1"/>
    </row>
    <row r="20785">
      <c r="I20785" s="1"/>
      <c r="J20785" s="1"/>
      <c r="K20785" s="1"/>
      <c r="AA20785" s="1"/>
      <c r="AB20785" s="1"/>
      <c r="AC20785" s="1"/>
      <c r="AJ20785" s="1"/>
      <c r="AK20785" s="1"/>
      <c r="AL20785" s="1"/>
    </row>
    <row r="20786">
      <c r="I20786" s="1"/>
      <c r="J20786" s="1"/>
      <c r="K20786" s="1"/>
      <c r="AA20786" s="1"/>
      <c r="AB20786" s="1"/>
      <c r="AC20786" s="1"/>
      <c r="AJ20786" s="1"/>
      <c r="AK20786" s="1"/>
      <c r="AL20786" s="1"/>
    </row>
    <row r="20787">
      <c r="I20787" s="1"/>
      <c r="J20787" s="1"/>
      <c r="K20787" s="1"/>
      <c r="AA20787" s="1"/>
      <c r="AB20787" s="1"/>
      <c r="AC20787" s="1"/>
      <c r="AJ20787" s="1"/>
      <c r="AK20787" s="1"/>
      <c r="AL20787" s="1"/>
    </row>
    <row r="20788">
      <c r="I20788" s="1"/>
      <c r="J20788" s="1"/>
      <c r="K20788" s="1"/>
      <c r="AA20788" s="1"/>
      <c r="AB20788" s="1"/>
      <c r="AC20788" s="1"/>
      <c r="AJ20788" s="1"/>
      <c r="AK20788" s="1"/>
      <c r="AL20788" s="1"/>
    </row>
    <row r="20789">
      <c r="I20789" s="1"/>
      <c r="J20789" s="1"/>
      <c r="K20789" s="1"/>
      <c r="AA20789" s="1"/>
      <c r="AB20789" s="1"/>
      <c r="AC20789" s="1"/>
      <c r="AJ20789" s="1"/>
      <c r="AK20789" s="1"/>
      <c r="AL20789" s="1"/>
    </row>
    <row r="20790">
      <c r="I20790" s="1"/>
      <c r="J20790" s="1"/>
      <c r="K20790" s="1"/>
      <c r="AA20790" s="1"/>
      <c r="AB20790" s="1"/>
      <c r="AC20790" s="1"/>
      <c r="AJ20790" s="1"/>
      <c r="AK20790" s="1"/>
      <c r="AL20790" s="1"/>
    </row>
    <row r="20791">
      <c r="I20791" s="1"/>
      <c r="J20791" s="1"/>
      <c r="K20791" s="1"/>
      <c r="AA20791" s="1"/>
      <c r="AB20791" s="1"/>
      <c r="AC20791" s="1"/>
      <c r="AJ20791" s="1"/>
      <c r="AK20791" s="1"/>
      <c r="AL20791" s="1"/>
    </row>
    <row r="20792">
      <c r="I20792" s="1"/>
      <c r="J20792" s="1"/>
      <c r="K20792" s="1"/>
      <c r="AA20792" s="1"/>
      <c r="AB20792" s="1"/>
      <c r="AC20792" s="1"/>
      <c r="AJ20792" s="1"/>
      <c r="AK20792" s="1"/>
      <c r="AL20792" s="1"/>
    </row>
    <row r="20793">
      <c r="I20793" s="1"/>
      <c r="J20793" s="1"/>
      <c r="K20793" s="1"/>
      <c r="AA20793" s="1"/>
      <c r="AB20793" s="1"/>
      <c r="AC20793" s="1"/>
      <c r="AJ20793" s="1"/>
      <c r="AK20793" s="1"/>
      <c r="AL20793" s="1"/>
    </row>
    <row r="20794">
      <c r="I20794" s="1"/>
      <c r="J20794" s="1"/>
      <c r="K20794" s="1"/>
      <c r="AA20794" s="1"/>
      <c r="AB20794" s="1"/>
      <c r="AC20794" s="1"/>
      <c r="AJ20794" s="1"/>
      <c r="AK20794" s="1"/>
      <c r="AL20794" s="1"/>
    </row>
    <row r="20795">
      <c r="I20795" s="1"/>
      <c r="J20795" s="1"/>
      <c r="K20795" s="1"/>
      <c r="AA20795" s="1"/>
      <c r="AB20795" s="1"/>
      <c r="AC20795" s="1"/>
      <c r="AJ20795" s="1"/>
      <c r="AK20795" s="1"/>
      <c r="AL20795" s="1"/>
    </row>
    <row r="20796">
      <c r="I20796" s="1"/>
      <c r="J20796" s="1"/>
      <c r="K20796" s="1"/>
      <c r="AA20796" s="1"/>
      <c r="AB20796" s="1"/>
      <c r="AC20796" s="1"/>
      <c r="AJ20796" s="1"/>
      <c r="AK20796" s="1"/>
      <c r="AL20796" s="1"/>
    </row>
    <row r="20797">
      <c r="I20797" s="1"/>
      <c r="J20797" s="1"/>
      <c r="K20797" s="1"/>
      <c r="AA20797" s="1"/>
      <c r="AB20797" s="1"/>
      <c r="AC20797" s="1"/>
      <c r="AJ20797" s="1"/>
      <c r="AK20797" s="1"/>
      <c r="AL20797" s="1"/>
    </row>
    <row r="20798">
      <c r="I20798" s="1"/>
      <c r="J20798" s="1"/>
      <c r="K20798" s="1"/>
      <c r="AA20798" s="1"/>
      <c r="AB20798" s="1"/>
      <c r="AC20798" s="1"/>
      <c r="AJ20798" s="1"/>
      <c r="AK20798" s="1"/>
      <c r="AL20798" s="1"/>
    </row>
    <row r="20799">
      <c r="I20799" s="1"/>
      <c r="J20799" s="1"/>
      <c r="K20799" s="1"/>
      <c r="AA20799" s="1"/>
      <c r="AB20799" s="1"/>
      <c r="AC20799" s="1"/>
      <c r="AJ20799" s="1"/>
      <c r="AK20799" s="1"/>
      <c r="AL20799" s="1"/>
    </row>
    <row r="20800">
      <c r="I20800" s="1"/>
      <c r="J20800" s="1"/>
      <c r="K20800" s="1"/>
      <c r="AA20800" s="1"/>
      <c r="AB20800" s="1"/>
      <c r="AC20800" s="1"/>
      <c r="AJ20800" s="1"/>
      <c r="AK20800" s="1"/>
      <c r="AL20800" s="1"/>
    </row>
    <row r="20801">
      <c r="I20801" s="1"/>
      <c r="J20801" s="1"/>
      <c r="K20801" s="1"/>
      <c r="AA20801" s="1"/>
      <c r="AB20801" s="1"/>
      <c r="AC20801" s="1"/>
      <c r="AJ20801" s="1"/>
      <c r="AK20801" s="1"/>
      <c r="AL20801" s="1"/>
    </row>
    <row r="20802">
      <c r="I20802" s="1"/>
      <c r="J20802" s="1"/>
      <c r="K20802" s="1"/>
      <c r="AA20802" s="1"/>
      <c r="AB20802" s="1"/>
      <c r="AC20802" s="1"/>
      <c r="AJ20802" s="1"/>
      <c r="AK20802" s="1"/>
      <c r="AL20802" s="1"/>
    </row>
    <row r="20803">
      <c r="I20803" s="1"/>
      <c r="J20803" s="1"/>
      <c r="K20803" s="1"/>
      <c r="AA20803" s="1"/>
      <c r="AB20803" s="1"/>
      <c r="AC20803" s="1"/>
      <c r="AJ20803" s="1"/>
      <c r="AK20803" s="1"/>
      <c r="AL20803" s="1"/>
    </row>
    <row r="20804">
      <c r="I20804" s="1"/>
      <c r="J20804" s="1"/>
      <c r="K20804" s="1"/>
      <c r="AA20804" s="1"/>
      <c r="AB20804" s="1"/>
      <c r="AC20804" s="1"/>
      <c r="AJ20804" s="1"/>
      <c r="AK20804" s="1"/>
      <c r="AL20804" s="1"/>
    </row>
    <row r="20805">
      <c r="I20805" s="1"/>
      <c r="J20805" s="1"/>
      <c r="K20805" s="1"/>
      <c r="AA20805" s="1"/>
      <c r="AB20805" s="1"/>
      <c r="AC20805" s="1"/>
      <c r="AJ20805" s="1"/>
      <c r="AK20805" s="1"/>
      <c r="AL20805" s="1"/>
    </row>
    <row r="20806">
      <c r="I20806" s="1"/>
      <c r="J20806" s="1"/>
      <c r="K20806" s="1"/>
      <c r="AA20806" s="1"/>
      <c r="AB20806" s="1"/>
      <c r="AC20806" s="1"/>
      <c r="AJ20806" s="1"/>
      <c r="AK20806" s="1"/>
      <c r="AL20806" s="1"/>
    </row>
    <row r="20807">
      <c r="I20807" s="1"/>
      <c r="J20807" s="1"/>
      <c r="K20807" s="1"/>
      <c r="AA20807" s="1"/>
      <c r="AB20807" s="1"/>
      <c r="AC20807" s="1"/>
      <c r="AJ20807" s="1"/>
      <c r="AK20807" s="1"/>
      <c r="AL20807" s="1"/>
    </row>
    <row r="20808">
      <c r="I20808" s="1"/>
      <c r="J20808" s="1"/>
      <c r="K20808" s="1"/>
      <c r="AA20808" s="1"/>
      <c r="AB20808" s="1"/>
      <c r="AC20808" s="1"/>
      <c r="AJ20808" s="1"/>
      <c r="AK20808" s="1"/>
      <c r="AL20808" s="1"/>
    </row>
    <row r="20809">
      <c r="I20809" s="1"/>
      <c r="J20809" s="1"/>
      <c r="K20809" s="1"/>
      <c r="AA20809" s="1"/>
      <c r="AB20809" s="1"/>
      <c r="AC20809" s="1"/>
      <c r="AJ20809" s="1"/>
      <c r="AK20809" s="1"/>
      <c r="AL20809" s="1"/>
    </row>
    <row r="20810">
      <c r="I20810" s="1"/>
      <c r="J20810" s="1"/>
      <c r="K20810" s="1"/>
      <c r="AA20810" s="1"/>
      <c r="AB20810" s="1"/>
      <c r="AC20810" s="1"/>
      <c r="AJ20810" s="1"/>
      <c r="AK20810" s="1"/>
      <c r="AL20810" s="1"/>
    </row>
    <row r="20811">
      <c r="I20811" s="1"/>
      <c r="J20811" s="1"/>
      <c r="K20811" s="1"/>
      <c r="AA20811" s="1"/>
      <c r="AB20811" s="1"/>
      <c r="AC20811" s="1"/>
      <c r="AJ20811" s="1"/>
      <c r="AK20811" s="1"/>
      <c r="AL20811" s="1"/>
    </row>
    <row r="20812">
      <c r="I20812" s="1"/>
      <c r="J20812" s="1"/>
      <c r="K20812" s="1"/>
      <c r="AA20812" s="1"/>
      <c r="AB20812" s="1"/>
      <c r="AC20812" s="1"/>
      <c r="AJ20812" s="1"/>
      <c r="AK20812" s="1"/>
      <c r="AL20812" s="1"/>
    </row>
    <row r="20813">
      <c r="I20813" s="1"/>
      <c r="J20813" s="1"/>
      <c r="K20813" s="1"/>
      <c r="AA20813" s="1"/>
      <c r="AB20813" s="1"/>
      <c r="AC20813" s="1"/>
      <c r="AJ20813" s="1"/>
      <c r="AK20813" s="1"/>
      <c r="AL20813" s="1"/>
    </row>
    <row r="20814">
      <c r="I20814" s="1"/>
      <c r="J20814" s="1"/>
      <c r="K20814" s="1"/>
      <c r="AA20814" s="1"/>
      <c r="AB20814" s="1"/>
      <c r="AC20814" s="1"/>
      <c r="AJ20814" s="1"/>
      <c r="AK20814" s="1"/>
      <c r="AL20814" s="1"/>
    </row>
    <row r="20815">
      <c r="I20815" s="1"/>
      <c r="J20815" s="1"/>
      <c r="K20815" s="1"/>
      <c r="AA20815" s="1"/>
      <c r="AB20815" s="1"/>
      <c r="AC20815" s="1"/>
      <c r="AJ20815" s="1"/>
      <c r="AK20815" s="1"/>
      <c r="AL20815" s="1"/>
    </row>
    <row r="20816">
      <c r="I20816" s="1"/>
      <c r="J20816" s="1"/>
      <c r="K20816" s="1"/>
      <c r="AA20816" s="1"/>
      <c r="AB20816" s="1"/>
      <c r="AC20816" s="1"/>
      <c r="AJ20816" s="1"/>
      <c r="AK20816" s="1"/>
      <c r="AL20816" s="1"/>
    </row>
    <row r="20817">
      <c r="I20817" s="1"/>
      <c r="J20817" s="1"/>
      <c r="K20817" s="1"/>
      <c r="AA20817" s="1"/>
      <c r="AB20817" s="1"/>
      <c r="AC20817" s="1"/>
      <c r="AJ20817" s="1"/>
      <c r="AK20817" s="1"/>
      <c r="AL20817" s="1"/>
    </row>
    <row r="20818">
      <c r="I20818" s="1"/>
      <c r="J20818" s="1"/>
      <c r="K20818" s="1"/>
      <c r="AA20818" s="1"/>
      <c r="AB20818" s="1"/>
      <c r="AC20818" s="1"/>
      <c r="AJ20818" s="1"/>
      <c r="AK20818" s="1"/>
      <c r="AL20818" s="1"/>
    </row>
    <row r="20819">
      <c r="I20819" s="1"/>
      <c r="J20819" s="1"/>
      <c r="K20819" s="1"/>
      <c r="AA20819" s="1"/>
      <c r="AB20819" s="1"/>
      <c r="AC20819" s="1"/>
      <c r="AJ20819" s="1"/>
      <c r="AK20819" s="1"/>
      <c r="AL20819" s="1"/>
    </row>
    <row r="20820">
      <c r="I20820" s="1"/>
      <c r="J20820" s="1"/>
      <c r="K20820" s="1"/>
      <c r="AA20820" s="1"/>
      <c r="AB20820" s="1"/>
      <c r="AC20820" s="1"/>
      <c r="AJ20820" s="1"/>
      <c r="AK20820" s="1"/>
      <c r="AL20820" s="1"/>
    </row>
    <row r="20821">
      <c r="I20821" s="1"/>
      <c r="J20821" s="1"/>
      <c r="K20821" s="1"/>
      <c r="AA20821" s="1"/>
      <c r="AB20821" s="1"/>
      <c r="AC20821" s="1"/>
      <c r="AJ20821" s="1"/>
      <c r="AK20821" s="1"/>
      <c r="AL20821" s="1"/>
    </row>
    <row r="20822">
      <c r="I20822" s="1"/>
      <c r="J20822" s="1"/>
      <c r="K20822" s="1"/>
      <c r="AA20822" s="1"/>
      <c r="AB20822" s="1"/>
      <c r="AC20822" s="1"/>
      <c r="AJ20822" s="1"/>
      <c r="AK20822" s="1"/>
      <c r="AL20822" s="1"/>
    </row>
    <row r="20823">
      <c r="I20823" s="1"/>
      <c r="J20823" s="1"/>
      <c r="K20823" s="1"/>
      <c r="AA20823" s="1"/>
      <c r="AB20823" s="1"/>
      <c r="AC20823" s="1"/>
      <c r="AJ20823" s="1"/>
      <c r="AK20823" s="1"/>
      <c r="AL20823" s="1"/>
    </row>
    <row r="20824">
      <c r="I20824" s="1"/>
      <c r="J20824" s="1"/>
      <c r="K20824" s="1"/>
      <c r="AA20824" s="1"/>
      <c r="AB20824" s="1"/>
      <c r="AC20824" s="1"/>
      <c r="AJ20824" s="1"/>
      <c r="AK20824" s="1"/>
      <c r="AL20824" s="1"/>
    </row>
    <row r="20825">
      <c r="I20825" s="1"/>
      <c r="J20825" s="1"/>
      <c r="K20825" s="1"/>
      <c r="AA20825" s="1"/>
      <c r="AB20825" s="1"/>
      <c r="AC20825" s="1"/>
      <c r="AJ20825" s="1"/>
      <c r="AK20825" s="1"/>
      <c r="AL20825" s="1"/>
    </row>
    <row r="20826">
      <c r="I20826" s="1"/>
      <c r="J20826" s="1"/>
      <c r="K20826" s="1"/>
      <c r="AA20826" s="1"/>
      <c r="AB20826" s="1"/>
      <c r="AC20826" s="1"/>
      <c r="AJ20826" s="1"/>
      <c r="AK20826" s="1"/>
      <c r="AL20826" s="1"/>
    </row>
    <row r="20827">
      <c r="I20827" s="1"/>
      <c r="J20827" s="1"/>
      <c r="K20827" s="1"/>
      <c r="AA20827" s="1"/>
      <c r="AB20827" s="1"/>
      <c r="AC20827" s="1"/>
      <c r="AJ20827" s="1"/>
      <c r="AK20827" s="1"/>
      <c r="AL20827" s="1"/>
    </row>
    <row r="20828">
      <c r="I20828" s="1"/>
      <c r="J20828" s="1"/>
      <c r="K20828" s="1"/>
      <c r="AA20828" s="1"/>
      <c r="AB20828" s="1"/>
      <c r="AC20828" s="1"/>
      <c r="AJ20828" s="1"/>
      <c r="AK20828" s="1"/>
      <c r="AL20828" s="1"/>
    </row>
    <row r="20829">
      <c r="I20829" s="1"/>
      <c r="J20829" s="1"/>
      <c r="K20829" s="1"/>
      <c r="AA20829" s="1"/>
      <c r="AB20829" s="1"/>
      <c r="AC20829" s="1"/>
      <c r="AJ20829" s="1"/>
      <c r="AK20829" s="1"/>
      <c r="AL20829" s="1"/>
    </row>
    <row r="20830">
      <c r="I20830" s="1"/>
      <c r="J20830" s="1"/>
      <c r="K20830" s="1"/>
      <c r="AA20830" s="1"/>
      <c r="AB20830" s="1"/>
      <c r="AC20830" s="1"/>
      <c r="AJ20830" s="1"/>
      <c r="AK20830" s="1"/>
      <c r="AL20830" s="1"/>
    </row>
    <row r="20831">
      <c r="I20831" s="1"/>
      <c r="J20831" s="1"/>
      <c r="K20831" s="1"/>
      <c r="AA20831" s="1"/>
      <c r="AB20831" s="1"/>
      <c r="AC20831" s="1"/>
      <c r="AJ20831" s="1"/>
      <c r="AK20831" s="1"/>
      <c r="AL20831" s="1"/>
    </row>
    <row r="20832">
      <c r="I20832" s="1"/>
      <c r="J20832" s="1"/>
      <c r="K20832" s="1"/>
      <c r="AA20832" s="1"/>
      <c r="AB20832" s="1"/>
      <c r="AC20832" s="1"/>
      <c r="AJ20832" s="1"/>
      <c r="AK20832" s="1"/>
      <c r="AL20832" s="1"/>
    </row>
    <row r="20833">
      <c r="I20833" s="1"/>
      <c r="J20833" s="1"/>
      <c r="K20833" s="1"/>
      <c r="AA20833" s="1"/>
      <c r="AB20833" s="1"/>
      <c r="AC20833" s="1"/>
      <c r="AJ20833" s="1"/>
      <c r="AK20833" s="1"/>
      <c r="AL20833" s="1"/>
    </row>
    <row r="20834">
      <c r="I20834" s="1"/>
      <c r="J20834" s="1"/>
      <c r="K20834" s="1"/>
      <c r="AA20834" s="1"/>
      <c r="AB20834" s="1"/>
      <c r="AC20834" s="1"/>
      <c r="AJ20834" s="1"/>
      <c r="AK20834" s="1"/>
      <c r="AL20834" s="1"/>
    </row>
    <row r="20835">
      <c r="I20835" s="1"/>
      <c r="J20835" s="1"/>
      <c r="K20835" s="1"/>
      <c r="AA20835" s="1"/>
      <c r="AB20835" s="1"/>
      <c r="AC20835" s="1"/>
      <c r="AJ20835" s="1"/>
      <c r="AK20835" s="1"/>
      <c r="AL20835" s="1"/>
    </row>
    <row r="20836">
      <c r="I20836" s="1"/>
      <c r="J20836" s="1"/>
      <c r="K20836" s="1"/>
      <c r="AA20836" s="1"/>
      <c r="AB20836" s="1"/>
      <c r="AC20836" s="1"/>
      <c r="AJ20836" s="1"/>
      <c r="AK20836" s="1"/>
      <c r="AL20836" s="1"/>
    </row>
    <row r="20837">
      <c r="I20837" s="1"/>
      <c r="J20837" s="1"/>
      <c r="K20837" s="1"/>
      <c r="AA20837" s="1"/>
      <c r="AB20837" s="1"/>
      <c r="AC20837" s="1"/>
      <c r="AJ20837" s="1"/>
      <c r="AK20837" s="1"/>
      <c r="AL20837" s="1"/>
    </row>
    <row r="20838">
      <c r="I20838" s="1"/>
      <c r="J20838" s="1"/>
      <c r="K20838" s="1"/>
      <c r="AA20838" s="1"/>
      <c r="AB20838" s="1"/>
      <c r="AC20838" s="1"/>
      <c r="AJ20838" s="1"/>
      <c r="AK20838" s="1"/>
      <c r="AL20838" s="1"/>
    </row>
    <row r="20839">
      <c r="I20839" s="1"/>
      <c r="J20839" s="1"/>
      <c r="K20839" s="1"/>
      <c r="AA20839" s="1"/>
      <c r="AB20839" s="1"/>
      <c r="AC20839" s="1"/>
      <c r="AJ20839" s="1"/>
      <c r="AK20839" s="1"/>
      <c r="AL20839" s="1"/>
    </row>
    <row r="20840">
      <c r="I20840" s="1"/>
      <c r="J20840" s="1"/>
      <c r="K20840" s="1"/>
      <c r="AA20840" s="1"/>
      <c r="AB20840" s="1"/>
      <c r="AC20840" s="1"/>
      <c r="AJ20840" s="1"/>
      <c r="AK20840" s="1"/>
      <c r="AL20840" s="1"/>
    </row>
    <row r="20841">
      <c r="I20841" s="1"/>
      <c r="J20841" s="1"/>
      <c r="K20841" s="1"/>
      <c r="AA20841" s="1"/>
      <c r="AB20841" s="1"/>
      <c r="AC20841" s="1"/>
      <c r="AJ20841" s="1"/>
      <c r="AK20841" s="1"/>
      <c r="AL20841" s="1"/>
    </row>
    <row r="20842">
      <c r="I20842" s="1"/>
      <c r="J20842" s="1"/>
      <c r="K20842" s="1"/>
      <c r="AA20842" s="1"/>
      <c r="AB20842" s="1"/>
      <c r="AC20842" s="1"/>
      <c r="AJ20842" s="1"/>
      <c r="AK20842" s="1"/>
      <c r="AL20842" s="1"/>
    </row>
    <row r="20843">
      <c r="I20843" s="1"/>
      <c r="J20843" s="1"/>
      <c r="K20843" s="1"/>
      <c r="AA20843" s="1"/>
      <c r="AB20843" s="1"/>
      <c r="AC20843" s="1"/>
      <c r="AJ20843" s="1"/>
      <c r="AK20843" s="1"/>
      <c r="AL20843" s="1"/>
    </row>
    <row r="20844">
      <c r="I20844" s="1"/>
      <c r="J20844" s="1"/>
      <c r="K20844" s="1"/>
      <c r="AA20844" s="1"/>
      <c r="AB20844" s="1"/>
      <c r="AC20844" s="1"/>
      <c r="AJ20844" s="1"/>
      <c r="AK20844" s="1"/>
      <c r="AL20844" s="1"/>
    </row>
    <row r="20845">
      <c r="I20845" s="1"/>
      <c r="J20845" s="1"/>
      <c r="K20845" s="1"/>
      <c r="AA20845" s="1"/>
      <c r="AB20845" s="1"/>
      <c r="AC20845" s="1"/>
      <c r="AJ20845" s="1"/>
      <c r="AK20845" s="1"/>
      <c r="AL20845" s="1"/>
    </row>
    <row r="20846">
      <c r="I20846" s="1"/>
      <c r="J20846" s="1"/>
      <c r="K20846" s="1"/>
      <c r="AA20846" s="1"/>
      <c r="AB20846" s="1"/>
      <c r="AC20846" s="1"/>
      <c r="AJ20846" s="1"/>
      <c r="AK20846" s="1"/>
      <c r="AL20846" s="1"/>
    </row>
    <row r="20847">
      <c r="I20847" s="1"/>
      <c r="J20847" s="1"/>
      <c r="K20847" s="1"/>
      <c r="AA20847" s="1"/>
      <c r="AB20847" s="1"/>
      <c r="AC20847" s="1"/>
      <c r="AJ20847" s="1"/>
      <c r="AK20847" s="1"/>
      <c r="AL20847" s="1"/>
    </row>
    <row r="20848">
      <c r="I20848" s="1"/>
      <c r="J20848" s="1"/>
      <c r="K20848" s="1"/>
      <c r="AA20848" s="1"/>
      <c r="AB20848" s="1"/>
      <c r="AC20848" s="1"/>
      <c r="AJ20848" s="1"/>
      <c r="AK20848" s="1"/>
      <c r="AL20848" s="1"/>
    </row>
    <row r="20849">
      <c r="I20849" s="1"/>
      <c r="J20849" s="1"/>
      <c r="K20849" s="1"/>
      <c r="AA20849" s="1"/>
      <c r="AB20849" s="1"/>
      <c r="AC20849" s="1"/>
      <c r="AJ20849" s="1"/>
      <c r="AK20849" s="1"/>
      <c r="AL20849" s="1"/>
    </row>
    <row r="20850">
      <c r="I20850" s="1"/>
      <c r="J20850" s="1"/>
      <c r="K20850" s="1"/>
      <c r="AA20850" s="1"/>
      <c r="AB20850" s="1"/>
      <c r="AC20850" s="1"/>
      <c r="AJ20850" s="1"/>
      <c r="AK20850" s="1"/>
      <c r="AL20850" s="1"/>
    </row>
    <row r="20851">
      <c r="I20851" s="1"/>
      <c r="J20851" s="1"/>
      <c r="K20851" s="1"/>
      <c r="AA20851" s="1"/>
      <c r="AB20851" s="1"/>
      <c r="AC20851" s="1"/>
      <c r="AJ20851" s="1"/>
      <c r="AK20851" s="1"/>
      <c r="AL20851" s="1"/>
    </row>
    <row r="20852">
      <c r="I20852" s="1"/>
      <c r="J20852" s="1"/>
      <c r="K20852" s="1"/>
      <c r="AA20852" s="1"/>
      <c r="AB20852" s="1"/>
      <c r="AC20852" s="1"/>
      <c r="AJ20852" s="1"/>
      <c r="AK20852" s="1"/>
      <c r="AL20852" s="1"/>
    </row>
    <row r="20853">
      <c r="I20853" s="1"/>
      <c r="J20853" s="1"/>
      <c r="K20853" s="1"/>
      <c r="AA20853" s="1"/>
      <c r="AB20853" s="1"/>
      <c r="AC20853" s="1"/>
      <c r="AJ20853" s="1"/>
      <c r="AK20853" s="1"/>
      <c r="AL20853" s="1"/>
    </row>
    <row r="20854">
      <c r="I20854" s="1"/>
      <c r="J20854" s="1"/>
      <c r="K20854" s="1"/>
      <c r="AA20854" s="1"/>
      <c r="AB20854" s="1"/>
      <c r="AC20854" s="1"/>
      <c r="AJ20854" s="1"/>
      <c r="AK20854" s="1"/>
      <c r="AL20854" s="1"/>
    </row>
    <row r="20855">
      <c r="I20855" s="1"/>
      <c r="J20855" s="1"/>
      <c r="K20855" s="1"/>
      <c r="AA20855" s="1"/>
      <c r="AB20855" s="1"/>
      <c r="AC20855" s="1"/>
      <c r="AJ20855" s="1"/>
      <c r="AK20855" s="1"/>
      <c r="AL20855" s="1"/>
    </row>
    <row r="20856">
      <c r="I20856" s="1"/>
      <c r="J20856" s="1"/>
      <c r="K20856" s="1"/>
      <c r="AA20856" s="1"/>
      <c r="AB20856" s="1"/>
      <c r="AC20856" s="1"/>
      <c r="AJ20856" s="1"/>
      <c r="AK20856" s="1"/>
      <c r="AL20856" s="1"/>
    </row>
    <row r="20857">
      <c r="I20857" s="1"/>
      <c r="J20857" s="1"/>
      <c r="K20857" s="1"/>
      <c r="AA20857" s="1"/>
      <c r="AB20857" s="1"/>
      <c r="AC20857" s="1"/>
      <c r="AJ20857" s="1"/>
      <c r="AK20857" s="1"/>
      <c r="AL20857" s="1"/>
    </row>
    <row r="20858">
      <c r="I20858" s="1"/>
      <c r="J20858" s="1"/>
      <c r="K20858" s="1"/>
      <c r="AA20858" s="1"/>
      <c r="AB20858" s="1"/>
      <c r="AC20858" s="1"/>
      <c r="AJ20858" s="1"/>
      <c r="AK20858" s="1"/>
      <c r="AL20858" s="1"/>
    </row>
    <row r="20859">
      <c r="I20859" s="1"/>
      <c r="J20859" s="1"/>
      <c r="K20859" s="1"/>
      <c r="AA20859" s="1"/>
      <c r="AB20859" s="1"/>
      <c r="AC20859" s="1"/>
      <c r="AJ20859" s="1"/>
      <c r="AK20859" s="1"/>
      <c r="AL20859" s="1"/>
    </row>
    <row r="20860">
      <c r="I20860" s="1"/>
      <c r="J20860" s="1"/>
      <c r="K20860" s="1"/>
      <c r="AA20860" s="1"/>
      <c r="AB20860" s="1"/>
      <c r="AC20860" s="1"/>
      <c r="AJ20860" s="1"/>
      <c r="AK20860" s="1"/>
      <c r="AL20860" s="1"/>
    </row>
    <row r="20861">
      <c r="I20861" s="1"/>
      <c r="J20861" s="1"/>
      <c r="K20861" s="1"/>
      <c r="AA20861" s="1"/>
      <c r="AB20861" s="1"/>
      <c r="AC20861" s="1"/>
      <c r="AJ20861" s="1"/>
      <c r="AK20861" s="1"/>
      <c r="AL20861" s="1"/>
    </row>
    <row r="20862">
      <c r="I20862" s="1"/>
      <c r="J20862" s="1"/>
      <c r="K20862" s="1"/>
      <c r="AA20862" s="1"/>
      <c r="AB20862" s="1"/>
      <c r="AC20862" s="1"/>
      <c r="AJ20862" s="1"/>
      <c r="AK20862" s="1"/>
      <c r="AL20862" s="1"/>
    </row>
    <row r="20863">
      <c r="I20863" s="1"/>
      <c r="J20863" s="1"/>
      <c r="K20863" s="1"/>
      <c r="AA20863" s="1"/>
      <c r="AB20863" s="1"/>
      <c r="AC20863" s="1"/>
      <c r="AJ20863" s="1"/>
      <c r="AK20863" s="1"/>
      <c r="AL20863" s="1"/>
    </row>
    <row r="20864">
      <c r="I20864" s="1"/>
      <c r="J20864" s="1"/>
      <c r="K20864" s="1"/>
      <c r="AA20864" s="1"/>
      <c r="AB20864" s="1"/>
      <c r="AC20864" s="1"/>
      <c r="AJ20864" s="1"/>
      <c r="AK20864" s="1"/>
      <c r="AL20864" s="1"/>
    </row>
    <row r="20865">
      <c r="I20865" s="1"/>
      <c r="J20865" s="1"/>
      <c r="K20865" s="1"/>
      <c r="AA20865" s="1"/>
      <c r="AB20865" s="1"/>
      <c r="AC20865" s="1"/>
      <c r="AJ20865" s="1"/>
      <c r="AK20865" s="1"/>
      <c r="AL20865" s="1"/>
    </row>
    <row r="20866">
      <c r="I20866" s="1"/>
      <c r="J20866" s="1"/>
      <c r="K20866" s="1"/>
      <c r="AA20866" s="1"/>
      <c r="AB20866" s="1"/>
      <c r="AC20866" s="1"/>
      <c r="AJ20866" s="1"/>
      <c r="AK20866" s="1"/>
      <c r="AL20866" s="1"/>
    </row>
    <row r="20867">
      <c r="I20867" s="1"/>
      <c r="J20867" s="1"/>
      <c r="K20867" s="1"/>
      <c r="AA20867" s="1"/>
      <c r="AB20867" s="1"/>
      <c r="AC20867" s="1"/>
      <c r="AJ20867" s="1"/>
      <c r="AK20867" s="1"/>
      <c r="AL20867" s="1"/>
    </row>
    <row r="20868">
      <c r="I20868" s="1"/>
      <c r="J20868" s="1"/>
      <c r="K20868" s="1"/>
      <c r="AA20868" s="1"/>
      <c r="AB20868" s="1"/>
      <c r="AC20868" s="1"/>
      <c r="AJ20868" s="1"/>
      <c r="AK20868" s="1"/>
      <c r="AL20868" s="1"/>
    </row>
    <row r="20869">
      <c r="I20869" s="1"/>
      <c r="J20869" s="1"/>
      <c r="K20869" s="1"/>
      <c r="AA20869" s="1"/>
      <c r="AB20869" s="1"/>
      <c r="AC20869" s="1"/>
      <c r="AJ20869" s="1"/>
      <c r="AK20869" s="1"/>
      <c r="AL20869" s="1"/>
    </row>
    <row r="20870">
      <c r="I20870" s="1"/>
      <c r="J20870" s="1"/>
      <c r="K20870" s="1"/>
      <c r="AA20870" s="1"/>
      <c r="AB20870" s="1"/>
      <c r="AC20870" s="1"/>
      <c r="AJ20870" s="1"/>
      <c r="AK20870" s="1"/>
      <c r="AL20870" s="1"/>
    </row>
    <row r="20871">
      <c r="I20871" s="1"/>
      <c r="J20871" s="1"/>
      <c r="K20871" s="1"/>
      <c r="AA20871" s="1"/>
      <c r="AB20871" s="1"/>
      <c r="AC20871" s="1"/>
      <c r="AJ20871" s="1"/>
      <c r="AK20871" s="1"/>
      <c r="AL20871" s="1"/>
    </row>
    <row r="20872">
      <c r="I20872" s="1"/>
      <c r="J20872" s="1"/>
      <c r="K20872" s="1"/>
      <c r="AA20872" s="1"/>
      <c r="AB20872" s="1"/>
      <c r="AC20872" s="1"/>
      <c r="AJ20872" s="1"/>
      <c r="AK20872" s="1"/>
      <c r="AL20872" s="1"/>
    </row>
    <row r="20873">
      <c r="I20873" s="1"/>
      <c r="J20873" s="1"/>
      <c r="K20873" s="1"/>
      <c r="AA20873" s="1"/>
      <c r="AB20873" s="1"/>
      <c r="AC20873" s="1"/>
      <c r="AJ20873" s="1"/>
      <c r="AK20873" s="1"/>
      <c r="AL20873" s="1"/>
    </row>
    <row r="20874">
      <c r="I20874" s="1"/>
      <c r="J20874" s="1"/>
      <c r="K20874" s="1"/>
      <c r="AA20874" s="1"/>
      <c r="AB20874" s="1"/>
      <c r="AC20874" s="1"/>
      <c r="AJ20874" s="1"/>
      <c r="AK20874" s="1"/>
      <c r="AL20874" s="1"/>
    </row>
    <row r="20875">
      <c r="I20875" s="1"/>
      <c r="J20875" s="1"/>
      <c r="K20875" s="1"/>
      <c r="AA20875" s="1"/>
      <c r="AB20875" s="1"/>
      <c r="AC20875" s="1"/>
      <c r="AJ20875" s="1"/>
      <c r="AK20875" s="1"/>
      <c r="AL20875" s="1"/>
    </row>
    <row r="20876">
      <c r="I20876" s="1"/>
      <c r="J20876" s="1"/>
      <c r="K20876" s="1"/>
      <c r="AA20876" s="1"/>
      <c r="AB20876" s="1"/>
      <c r="AC20876" s="1"/>
      <c r="AJ20876" s="1"/>
      <c r="AK20876" s="1"/>
      <c r="AL20876" s="1"/>
    </row>
    <row r="20877">
      <c r="I20877" s="1"/>
      <c r="J20877" s="1"/>
      <c r="K20877" s="1"/>
      <c r="AA20877" s="1"/>
      <c r="AB20877" s="1"/>
      <c r="AC20877" s="1"/>
      <c r="AJ20877" s="1"/>
      <c r="AK20877" s="1"/>
      <c r="AL20877" s="1"/>
    </row>
    <row r="20878">
      <c r="I20878" s="1"/>
      <c r="J20878" s="1"/>
      <c r="K20878" s="1"/>
      <c r="AA20878" s="1"/>
      <c r="AB20878" s="1"/>
      <c r="AC20878" s="1"/>
      <c r="AJ20878" s="1"/>
      <c r="AK20878" s="1"/>
      <c r="AL20878" s="1"/>
    </row>
    <row r="20879">
      <c r="I20879" s="1"/>
      <c r="J20879" s="1"/>
      <c r="K20879" s="1"/>
      <c r="AA20879" s="1"/>
      <c r="AB20879" s="1"/>
      <c r="AC20879" s="1"/>
      <c r="AJ20879" s="1"/>
      <c r="AK20879" s="1"/>
      <c r="AL20879" s="1"/>
    </row>
    <row r="20880">
      <c r="I20880" s="1"/>
      <c r="J20880" s="1"/>
      <c r="K20880" s="1"/>
      <c r="AA20880" s="1"/>
      <c r="AB20880" s="1"/>
      <c r="AC20880" s="1"/>
      <c r="AJ20880" s="1"/>
      <c r="AK20880" s="1"/>
      <c r="AL20880" s="1"/>
    </row>
    <row r="20881">
      <c r="I20881" s="1"/>
      <c r="J20881" s="1"/>
      <c r="K20881" s="1"/>
      <c r="AA20881" s="1"/>
      <c r="AB20881" s="1"/>
      <c r="AC20881" s="1"/>
      <c r="AJ20881" s="1"/>
      <c r="AK20881" s="1"/>
      <c r="AL20881" s="1"/>
    </row>
    <row r="20882">
      <c r="I20882" s="1"/>
      <c r="J20882" s="1"/>
      <c r="K20882" s="1"/>
      <c r="AA20882" s="1"/>
      <c r="AB20882" s="1"/>
      <c r="AC20882" s="1"/>
      <c r="AJ20882" s="1"/>
      <c r="AK20882" s="1"/>
      <c r="AL20882" s="1"/>
    </row>
    <row r="20883">
      <c r="I20883" s="1"/>
      <c r="J20883" s="1"/>
      <c r="K20883" s="1"/>
      <c r="AA20883" s="1"/>
      <c r="AB20883" s="1"/>
      <c r="AC20883" s="1"/>
      <c r="AJ20883" s="1"/>
      <c r="AK20883" s="1"/>
      <c r="AL20883" s="1"/>
    </row>
    <row r="20884">
      <c r="I20884" s="1"/>
      <c r="J20884" s="1"/>
      <c r="K20884" s="1"/>
      <c r="AA20884" s="1"/>
      <c r="AB20884" s="1"/>
      <c r="AC20884" s="1"/>
      <c r="AJ20884" s="1"/>
      <c r="AK20884" s="1"/>
      <c r="AL20884" s="1"/>
    </row>
    <row r="20885">
      <c r="I20885" s="1"/>
      <c r="J20885" s="1"/>
      <c r="K20885" s="1"/>
      <c r="AA20885" s="1"/>
      <c r="AB20885" s="1"/>
      <c r="AC20885" s="1"/>
      <c r="AJ20885" s="1"/>
      <c r="AK20885" s="1"/>
      <c r="AL20885" s="1"/>
    </row>
    <row r="20886">
      <c r="I20886" s="1"/>
      <c r="J20886" s="1"/>
      <c r="K20886" s="1"/>
      <c r="AA20886" s="1"/>
      <c r="AB20886" s="1"/>
      <c r="AC20886" s="1"/>
      <c r="AJ20886" s="1"/>
      <c r="AK20886" s="1"/>
      <c r="AL20886" s="1"/>
    </row>
    <row r="20887">
      <c r="I20887" s="1"/>
      <c r="J20887" s="1"/>
      <c r="K20887" s="1"/>
      <c r="AA20887" s="1"/>
      <c r="AB20887" s="1"/>
      <c r="AC20887" s="1"/>
      <c r="AJ20887" s="1"/>
      <c r="AK20887" s="1"/>
      <c r="AL20887" s="1"/>
    </row>
    <row r="20888">
      <c r="I20888" s="1"/>
      <c r="J20888" s="1"/>
      <c r="K20888" s="1"/>
      <c r="AA20888" s="1"/>
      <c r="AB20888" s="1"/>
      <c r="AC20888" s="1"/>
      <c r="AJ20888" s="1"/>
      <c r="AK20888" s="1"/>
      <c r="AL20888" s="1"/>
    </row>
    <row r="20889">
      <c r="I20889" s="1"/>
      <c r="J20889" s="1"/>
      <c r="K20889" s="1"/>
      <c r="AA20889" s="1"/>
      <c r="AB20889" s="1"/>
      <c r="AC20889" s="1"/>
      <c r="AJ20889" s="1"/>
      <c r="AK20889" s="1"/>
      <c r="AL20889" s="1"/>
    </row>
    <row r="20890">
      <c r="I20890" s="1"/>
      <c r="J20890" s="1"/>
      <c r="K20890" s="1"/>
      <c r="AA20890" s="1"/>
      <c r="AB20890" s="1"/>
      <c r="AC20890" s="1"/>
      <c r="AJ20890" s="1"/>
      <c r="AK20890" s="1"/>
      <c r="AL20890" s="1"/>
    </row>
    <row r="20891">
      <c r="I20891" s="1"/>
      <c r="J20891" s="1"/>
      <c r="K20891" s="1"/>
      <c r="AA20891" s="1"/>
      <c r="AB20891" s="1"/>
      <c r="AC20891" s="1"/>
      <c r="AJ20891" s="1"/>
      <c r="AK20891" s="1"/>
      <c r="AL20891" s="1"/>
    </row>
    <row r="20892">
      <c r="I20892" s="1"/>
      <c r="J20892" s="1"/>
      <c r="K20892" s="1"/>
      <c r="AA20892" s="1"/>
      <c r="AB20892" s="1"/>
      <c r="AC20892" s="1"/>
      <c r="AJ20892" s="1"/>
      <c r="AK20892" s="1"/>
      <c r="AL20892" s="1"/>
    </row>
    <row r="20893">
      <c r="I20893" s="1"/>
      <c r="J20893" s="1"/>
      <c r="K20893" s="1"/>
      <c r="AA20893" s="1"/>
      <c r="AB20893" s="1"/>
      <c r="AC20893" s="1"/>
      <c r="AJ20893" s="1"/>
      <c r="AK20893" s="1"/>
      <c r="AL20893" s="1"/>
    </row>
    <row r="20894">
      <c r="I20894" s="1"/>
      <c r="J20894" s="1"/>
      <c r="K20894" s="1"/>
      <c r="AA20894" s="1"/>
      <c r="AB20894" s="1"/>
      <c r="AC20894" s="1"/>
      <c r="AJ20894" s="1"/>
      <c r="AK20894" s="1"/>
      <c r="AL20894" s="1"/>
    </row>
    <row r="20895">
      <c r="I20895" s="1"/>
      <c r="J20895" s="1"/>
      <c r="K20895" s="1"/>
      <c r="AA20895" s="1"/>
      <c r="AB20895" s="1"/>
      <c r="AC20895" s="1"/>
      <c r="AJ20895" s="1"/>
      <c r="AK20895" s="1"/>
      <c r="AL20895" s="1"/>
    </row>
    <row r="20896">
      <c r="I20896" s="1"/>
      <c r="J20896" s="1"/>
      <c r="K20896" s="1"/>
      <c r="AA20896" s="1"/>
      <c r="AB20896" s="1"/>
      <c r="AC20896" s="1"/>
      <c r="AJ20896" s="1"/>
      <c r="AK20896" s="1"/>
      <c r="AL20896" s="1"/>
    </row>
    <row r="20897">
      <c r="I20897" s="1"/>
      <c r="J20897" s="1"/>
      <c r="K20897" s="1"/>
      <c r="AA20897" s="1"/>
      <c r="AB20897" s="1"/>
      <c r="AC20897" s="1"/>
      <c r="AJ20897" s="1"/>
      <c r="AK20897" s="1"/>
      <c r="AL20897" s="1"/>
    </row>
    <row r="20898">
      <c r="I20898" s="1"/>
      <c r="J20898" s="1"/>
      <c r="K20898" s="1"/>
      <c r="AA20898" s="1"/>
      <c r="AB20898" s="1"/>
      <c r="AC20898" s="1"/>
      <c r="AJ20898" s="1"/>
      <c r="AK20898" s="1"/>
      <c r="AL20898" s="1"/>
    </row>
    <row r="20899">
      <c r="I20899" s="1"/>
      <c r="J20899" s="1"/>
      <c r="K20899" s="1"/>
      <c r="AA20899" s="1"/>
      <c r="AB20899" s="1"/>
      <c r="AC20899" s="1"/>
      <c r="AJ20899" s="1"/>
      <c r="AK20899" s="1"/>
      <c r="AL20899" s="1"/>
    </row>
    <row r="20900">
      <c r="I20900" s="1"/>
      <c r="J20900" s="1"/>
      <c r="K20900" s="1"/>
      <c r="AA20900" s="1"/>
      <c r="AB20900" s="1"/>
      <c r="AC20900" s="1"/>
      <c r="AJ20900" s="1"/>
      <c r="AK20900" s="1"/>
      <c r="AL20900" s="1"/>
    </row>
    <row r="20901">
      <c r="I20901" s="1"/>
      <c r="J20901" s="1"/>
      <c r="K20901" s="1"/>
      <c r="AA20901" s="1"/>
      <c r="AB20901" s="1"/>
      <c r="AC20901" s="1"/>
      <c r="AJ20901" s="1"/>
      <c r="AK20901" s="1"/>
      <c r="AL20901" s="1"/>
    </row>
    <row r="20902">
      <c r="I20902" s="1"/>
      <c r="J20902" s="1"/>
      <c r="K20902" s="1"/>
      <c r="AA20902" s="1"/>
      <c r="AB20902" s="1"/>
      <c r="AC20902" s="1"/>
      <c r="AJ20902" s="1"/>
      <c r="AK20902" s="1"/>
      <c r="AL20902" s="1"/>
    </row>
    <row r="20903">
      <c r="I20903" s="1"/>
      <c r="J20903" s="1"/>
      <c r="K20903" s="1"/>
      <c r="AA20903" s="1"/>
      <c r="AB20903" s="1"/>
      <c r="AC20903" s="1"/>
      <c r="AJ20903" s="1"/>
      <c r="AK20903" s="1"/>
      <c r="AL20903" s="1"/>
    </row>
    <row r="20904">
      <c r="I20904" s="1"/>
      <c r="J20904" s="1"/>
      <c r="K20904" s="1"/>
      <c r="AA20904" s="1"/>
      <c r="AB20904" s="1"/>
      <c r="AC20904" s="1"/>
      <c r="AJ20904" s="1"/>
      <c r="AK20904" s="1"/>
      <c r="AL20904" s="1"/>
    </row>
    <row r="20905">
      <c r="I20905" s="1"/>
      <c r="J20905" s="1"/>
      <c r="K20905" s="1"/>
      <c r="AA20905" s="1"/>
      <c r="AB20905" s="1"/>
      <c r="AC20905" s="1"/>
      <c r="AJ20905" s="1"/>
      <c r="AK20905" s="1"/>
      <c r="AL20905" s="1"/>
    </row>
    <row r="20906">
      <c r="I20906" s="1"/>
      <c r="J20906" s="1"/>
      <c r="K20906" s="1"/>
      <c r="AA20906" s="1"/>
      <c r="AB20906" s="1"/>
      <c r="AC20906" s="1"/>
      <c r="AJ20906" s="1"/>
      <c r="AK20906" s="1"/>
      <c r="AL20906" s="1"/>
    </row>
    <row r="20907">
      <c r="I20907" s="1"/>
      <c r="J20907" s="1"/>
      <c r="K20907" s="1"/>
      <c r="AA20907" s="1"/>
      <c r="AB20907" s="1"/>
      <c r="AC20907" s="1"/>
      <c r="AJ20907" s="1"/>
      <c r="AK20907" s="1"/>
      <c r="AL20907" s="1"/>
    </row>
    <row r="20908">
      <c r="I20908" s="1"/>
      <c r="J20908" s="1"/>
      <c r="K20908" s="1"/>
      <c r="AA20908" s="1"/>
      <c r="AB20908" s="1"/>
      <c r="AC20908" s="1"/>
      <c r="AJ20908" s="1"/>
      <c r="AK20908" s="1"/>
      <c r="AL20908" s="1"/>
    </row>
    <row r="20909">
      <c r="I20909" s="1"/>
      <c r="J20909" s="1"/>
      <c r="K20909" s="1"/>
      <c r="AA20909" s="1"/>
      <c r="AB20909" s="1"/>
      <c r="AC20909" s="1"/>
      <c r="AJ20909" s="1"/>
      <c r="AK20909" s="1"/>
      <c r="AL20909" s="1"/>
    </row>
    <row r="20910">
      <c r="I20910" s="1"/>
      <c r="J20910" s="1"/>
      <c r="K20910" s="1"/>
      <c r="AA20910" s="1"/>
      <c r="AB20910" s="1"/>
      <c r="AC20910" s="1"/>
      <c r="AJ20910" s="1"/>
      <c r="AK20910" s="1"/>
      <c r="AL20910" s="1"/>
    </row>
    <row r="20911">
      <c r="I20911" s="1"/>
      <c r="J20911" s="1"/>
      <c r="K20911" s="1"/>
      <c r="AA20911" s="1"/>
      <c r="AB20911" s="1"/>
      <c r="AC20911" s="1"/>
      <c r="AJ20911" s="1"/>
      <c r="AK20911" s="1"/>
      <c r="AL20911" s="1"/>
    </row>
    <row r="20912">
      <c r="I20912" s="1"/>
      <c r="J20912" s="1"/>
      <c r="K20912" s="1"/>
      <c r="AA20912" s="1"/>
      <c r="AB20912" s="1"/>
      <c r="AC20912" s="1"/>
      <c r="AJ20912" s="1"/>
      <c r="AK20912" s="1"/>
      <c r="AL20912" s="1"/>
    </row>
    <row r="20913">
      <c r="I20913" s="1"/>
      <c r="J20913" s="1"/>
      <c r="K20913" s="1"/>
      <c r="AA20913" s="1"/>
      <c r="AB20913" s="1"/>
      <c r="AC20913" s="1"/>
      <c r="AJ20913" s="1"/>
      <c r="AK20913" s="1"/>
      <c r="AL20913" s="1"/>
    </row>
    <row r="20914">
      <c r="I20914" s="1"/>
      <c r="J20914" s="1"/>
      <c r="K20914" s="1"/>
      <c r="AA20914" s="1"/>
      <c r="AB20914" s="1"/>
      <c r="AC20914" s="1"/>
      <c r="AJ20914" s="1"/>
      <c r="AK20914" s="1"/>
      <c r="AL20914" s="1"/>
    </row>
    <row r="20915">
      <c r="I20915" s="1"/>
      <c r="J20915" s="1"/>
      <c r="K20915" s="1"/>
      <c r="AA20915" s="1"/>
      <c r="AB20915" s="1"/>
      <c r="AC20915" s="1"/>
      <c r="AJ20915" s="1"/>
      <c r="AK20915" s="1"/>
      <c r="AL20915" s="1"/>
    </row>
    <row r="20916">
      <c r="I20916" s="1"/>
      <c r="J20916" s="1"/>
      <c r="K20916" s="1"/>
      <c r="AA20916" s="1"/>
      <c r="AB20916" s="1"/>
      <c r="AC20916" s="1"/>
      <c r="AJ20916" s="1"/>
      <c r="AK20916" s="1"/>
      <c r="AL20916" s="1"/>
    </row>
    <row r="20917">
      <c r="I20917" s="1"/>
      <c r="J20917" s="1"/>
      <c r="K20917" s="1"/>
      <c r="AA20917" s="1"/>
      <c r="AB20917" s="1"/>
      <c r="AC20917" s="1"/>
      <c r="AJ20917" s="1"/>
      <c r="AK20917" s="1"/>
      <c r="AL20917" s="1"/>
    </row>
    <row r="20918">
      <c r="I20918" s="1"/>
      <c r="J20918" s="1"/>
      <c r="K20918" s="1"/>
      <c r="AA20918" s="1"/>
      <c r="AB20918" s="1"/>
      <c r="AC20918" s="1"/>
      <c r="AJ20918" s="1"/>
      <c r="AK20918" s="1"/>
      <c r="AL20918" s="1"/>
    </row>
    <row r="20919">
      <c r="I20919" s="1"/>
      <c r="J20919" s="1"/>
      <c r="K20919" s="1"/>
      <c r="AA20919" s="1"/>
      <c r="AB20919" s="1"/>
      <c r="AC20919" s="1"/>
      <c r="AJ20919" s="1"/>
      <c r="AK20919" s="1"/>
      <c r="AL20919" s="1"/>
    </row>
    <row r="20920">
      <c r="I20920" s="1"/>
      <c r="J20920" s="1"/>
      <c r="K20920" s="1"/>
      <c r="AA20920" s="1"/>
      <c r="AB20920" s="1"/>
      <c r="AC20920" s="1"/>
      <c r="AJ20920" s="1"/>
      <c r="AK20920" s="1"/>
      <c r="AL20920" s="1"/>
    </row>
    <row r="20921">
      <c r="I20921" s="1"/>
      <c r="J20921" s="1"/>
      <c r="K20921" s="1"/>
      <c r="AA20921" s="1"/>
      <c r="AB20921" s="1"/>
      <c r="AC20921" s="1"/>
      <c r="AJ20921" s="1"/>
      <c r="AK20921" s="1"/>
      <c r="AL20921" s="1"/>
    </row>
    <row r="20922">
      <c r="I20922" s="1"/>
      <c r="J20922" s="1"/>
      <c r="K20922" s="1"/>
      <c r="AA20922" s="1"/>
      <c r="AB20922" s="1"/>
      <c r="AC20922" s="1"/>
      <c r="AJ20922" s="1"/>
      <c r="AK20922" s="1"/>
      <c r="AL20922" s="1"/>
    </row>
    <row r="20923">
      <c r="I20923" s="1"/>
      <c r="J20923" s="1"/>
      <c r="K20923" s="1"/>
      <c r="AA20923" s="1"/>
      <c r="AB20923" s="1"/>
      <c r="AC20923" s="1"/>
      <c r="AJ20923" s="1"/>
      <c r="AK20923" s="1"/>
      <c r="AL20923" s="1"/>
    </row>
    <row r="20924">
      <c r="I20924" s="1"/>
      <c r="J20924" s="1"/>
      <c r="K20924" s="1"/>
      <c r="AA20924" s="1"/>
      <c r="AB20924" s="1"/>
      <c r="AC20924" s="1"/>
      <c r="AJ20924" s="1"/>
      <c r="AK20924" s="1"/>
      <c r="AL20924" s="1"/>
    </row>
    <row r="20925">
      <c r="I20925" s="1"/>
      <c r="J20925" s="1"/>
      <c r="K20925" s="1"/>
      <c r="AA20925" s="1"/>
      <c r="AB20925" s="1"/>
      <c r="AC20925" s="1"/>
      <c r="AJ20925" s="1"/>
      <c r="AK20925" s="1"/>
      <c r="AL20925" s="1"/>
    </row>
    <row r="20926">
      <c r="I20926" s="1"/>
      <c r="J20926" s="1"/>
      <c r="K20926" s="1"/>
      <c r="AA20926" s="1"/>
      <c r="AB20926" s="1"/>
      <c r="AC20926" s="1"/>
      <c r="AJ20926" s="1"/>
      <c r="AK20926" s="1"/>
      <c r="AL20926" s="1"/>
    </row>
    <row r="20927">
      <c r="I20927" s="1"/>
      <c r="J20927" s="1"/>
      <c r="K20927" s="1"/>
      <c r="AA20927" s="1"/>
      <c r="AB20927" s="1"/>
      <c r="AC20927" s="1"/>
      <c r="AJ20927" s="1"/>
      <c r="AK20927" s="1"/>
      <c r="AL20927" s="1"/>
    </row>
    <row r="20928">
      <c r="I20928" s="1"/>
      <c r="J20928" s="1"/>
      <c r="K20928" s="1"/>
      <c r="AA20928" s="1"/>
      <c r="AB20928" s="1"/>
      <c r="AC20928" s="1"/>
      <c r="AJ20928" s="1"/>
      <c r="AK20928" s="1"/>
      <c r="AL20928" s="1"/>
    </row>
    <row r="20929">
      <c r="I20929" s="1"/>
      <c r="J20929" s="1"/>
      <c r="K20929" s="1"/>
      <c r="AA20929" s="1"/>
      <c r="AB20929" s="1"/>
      <c r="AC20929" s="1"/>
      <c r="AJ20929" s="1"/>
      <c r="AK20929" s="1"/>
      <c r="AL20929" s="1"/>
    </row>
    <row r="20930">
      <c r="I20930" s="1"/>
      <c r="J20930" s="1"/>
      <c r="K20930" s="1"/>
      <c r="AA20930" s="1"/>
      <c r="AB20930" s="1"/>
      <c r="AC20930" s="1"/>
      <c r="AJ20930" s="1"/>
      <c r="AK20930" s="1"/>
      <c r="AL20930" s="1"/>
    </row>
    <row r="20931">
      <c r="I20931" s="1"/>
      <c r="J20931" s="1"/>
      <c r="K20931" s="1"/>
      <c r="AA20931" s="1"/>
      <c r="AB20931" s="1"/>
      <c r="AC20931" s="1"/>
      <c r="AJ20931" s="1"/>
      <c r="AK20931" s="1"/>
      <c r="AL20931" s="1"/>
    </row>
    <row r="20932">
      <c r="I20932" s="1"/>
      <c r="J20932" s="1"/>
      <c r="K20932" s="1"/>
      <c r="AA20932" s="1"/>
      <c r="AB20932" s="1"/>
      <c r="AC20932" s="1"/>
      <c r="AJ20932" s="1"/>
      <c r="AK20932" s="1"/>
      <c r="AL20932" s="1"/>
    </row>
    <row r="20933">
      <c r="I20933" s="1"/>
      <c r="J20933" s="1"/>
      <c r="K20933" s="1"/>
      <c r="AA20933" s="1"/>
      <c r="AB20933" s="1"/>
      <c r="AC20933" s="1"/>
      <c r="AJ20933" s="1"/>
      <c r="AK20933" s="1"/>
      <c r="AL20933" s="1"/>
    </row>
    <row r="20934">
      <c r="I20934" s="1"/>
      <c r="J20934" s="1"/>
      <c r="K20934" s="1"/>
      <c r="AA20934" s="1"/>
      <c r="AB20934" s="1"/>
      <c r="AC20934" s="1"/>
      <c r="AJ20934" s="1"/>
      <c r="AK20934" s="1"/>
      <c r="AL20934" s="1"/>
    </row>
    <row r="20935">
      <c r="I20935" s="1"/>
      <c r="J20935" s="1"/>
      <c r="K20935" s="1"/>
      <c r="AA20935" s="1"/>
      <c r="AB20935" s="1"/>
      <c r="AC20935" s="1"/>
      <c r="AJ20935" s="1"/>
      <c r="AK20935" s="1"/>
      <c r="AL20935" s="1"/>
    </row>
    <row r="20936">
      <c r="I20936" s="1"/>
      <c r="J20936" s="1"/>
      <c r="K20936" s="1"/>
      <c r="AA20936" s="1"/>
      <c r="AB20936" s="1"/>
      <c r="AC20936" s="1"/>
      <c r="AJ20936" s="1"/>
      <c r="AK20936" s="1"/>
      <c r="AL20936" s="1"/>
    </row>
    <row r="20937">
      <c r="I20937" s="1"/>
      <c r="J20937" s="1"/>
      <c r="K20937" s="1"/>
      <c r="AA20937" s="1"/>
      <c r="AB20937" s="1"/>
      <c r="AC20937" s="1"/>
      <c r="AJ20937" s="1"/>
      <c r="AK20937" s="1"/>
      <c r="AL20937" s="1"/>
    </row>
    <row r="20938">
      <c r="I20938" s="1"/>
      <c r="J20938" s="1"/>
      <c r="K20938" s="1"/>
      <c r="AA20938" s="1"/>
      <c r="AB20938" s="1"/>
      <c r="AC20938" s="1"/>
      <c r="AJ20938" s="1"/>
      <c r="AK20938" s="1"/>
      <c r="AL20938" s="1"/>
    </row>
    <row r="20939">
      <c r="I20939" s="1"/>
      <c r="J20939" s="1"/>
      <c r="K20939" s="1"/>
      <c r="AA20939" s="1"/>
      <c r="AB20939" s="1"/>
      <c r="AC20939" s="1"/>
      <c r="AJ20939" s="1"/>
      <c r="AK20939" s="1"/>
      <c r="AL20939" s="1"/>
    </row>
    <row r="20940">
      <c r="I20940" s="1"/>
      <c r="J20940" s="1"/>
      <c r="K20940" s="1"/>
      <c r="AA20940" s="1"/>
      <c r="AB20940" s="1"/>
      <c r="AC20940" s="1"/>
      <c r="AJ20940" s="1"/>
      <c r="AK20940" s="1"/>
      <c r="AL20940" s="1"/>
    </row>
    <row r="20941">
      <c r="I20941" s="1"/>
      <c r="J20941" s="1"/>
      <c r="K20941" s="1"/>
      <c r="AA20941" s="1"/>
      <c r="AB20941" s="1"/>
      <c r="AC20941" s="1"/>
      <c r="AJ20941" s="1"/>
      <c r="AK20941" s="1"/>
      <c r="AL20941" s="1"/>
    </row>
    <row r="20942">
      <c r="I20942" s="1"/>
      <c r="J20942" s="1"/>
      <c r="K20942" s="1"/>
      <c r="AA20942" s="1"/>
      <c r="AB20942" s="1"/>
      <c r="AC20942" s="1"/>
      <c r="AJ20942" s="1"/>
      <c r="AK20942" s="1"/>
      <c r="AL20942" s="1"/>
    </row>
    <row r="20943">
      <c r="I20943" s="1"/>
      <c r="J20943" s="1"/>
      <c r="K20943" s="1"/>
      <c r="AA20943" s="1"/>
      <c r="AB20943" s="1"/>
      <c r="AC20943" s="1"/>
      <c r="AJ20943" s="1"/>
      <c r="AK20943" s="1"/>
      <c r="AL20943" s="1"/>
    </row>
    <row r="20944">
      <c r="I20944" s="1"/>
      <c r="J20944" s="1"/>
      <c r="K20944" s="1"/>
      <c r="AA20944" s="1"/>
      <c r="AB20944" s="1"/>
      <c r="AC20944" s="1"/>
      <c r="AJ20944" s="1"/>
      <c r="AK20944" s="1"/>
      <c r="AL20944" s="1"/>
    </row>
    <row r="20945">
      <c r="I20945" s="1"/>
      <c r="J20945" s="1"/>
      <c r="K20945" s="1"/>
      <c r="AA20945" s="1"/>
      <c r="AB20945" s="1"/>
      <c r="AC20945" s="1"/>
      <c r="AJ20945" s="1"/>
      <c r="AK20945" s="1"/>
      <c r="AL20945" s="1"/>
    </row>
    <row r="20946">
      <c r="I20946" s="1"/>
      <c r="J20946" s="1"/>
      <c r="K20946" s="1"/>
      <c r="AA20946" s="1"/>
      <c r="AB20946" s="1"/>
      <c r="AC20946" s="1"/>
      <c r="AJ20946" s="1"/>
      <c r="AK20946" s="1"/>
      <c r="AL20946" s="1"/>
    </row>
    <row r="20947">
      <c r="I20947" s="1"/>
      <c r="J20947" s="1"/>
      <c r="K20947" s="1"/>
      <c r="AA20947" s="1"/>
      <c r="AB20947" s="1"/>
      <c r="AC20947" s="1"/>
      <c r="AJ20947" s="1"/>
      <c r="AK20947" s="1"/>
      <c r="AL20947" s="1"/>
    </row>
    <row r="20948">
      <c r="I20948" s="1"/>
      <c r="J20948" s="1"/>
      <c r="K20948" s="1"/>
      <c r="AA20948" s="1"/>
      <c r="AB20948" s="1"/>
      <c r="AC20948" s="1"/>
      <c r="AJ20948" s="1"/>
      <c r="AK20948" s="1"/>
      <c r="AL20948" s="1"/>
    </row>
    <row r="20949">
      <c r="I20949" s="1"/>
      <c r="J20949" s="1"/>
      <c r="K20949" s="1"/>
      <c r="AA20949" s="1"/>
      <c r="AB20949" s="1"/>
      <c r="AC20949" s="1"/>
      <c r="AJ20949" s="1"/>
      <c r="AK20949" s="1"/>
      <c r="AL20949" s="1"/>
    </row>
    <row r="20950">
      <c r="I20950" s="1"/>
      <c r="J20950" s="1"/>
      <c r="K20950" s="1"/>
      <c r="AA20950" s="1"/>
      <c r="AB20950" s="1"/>
      <c r="AC20950" s="1"/>
      <c r="AJ20950" s="1"/>
      <c r="AK20950" s="1"/>
      <c r="AL20950" s="1"/>
    </row>
    <row r="20951">
      <c r="I20951" s="1"/>
      <c r="J20951" s="1"/>
      <c r="K20951" s="1"/>
      <c r="AA20951" s="1"/>
      <c r="AB20951" s="1"/>
      <c r="AC20951" s="1"/>
      <c r="AJ20951" s="1"/>
      <c r="AK20951" s="1"/>
      <c r="AL20951" s="1"/>
    </row>
    <row r="20952">
      <c r="I20952" s="1"/>
      <c r="J20952" s="1"/>
      <c r="K20952" s="1"/>
      <c r="AA20952" s="1"/>
      <c r="AB20952" s="1"/>
      <c r="AC20952" s="1"/>
      <c r="AJ20952" s="1"/>
      <c r="AK20952" s="1"/>
      <c r="AL20952" s="1"/>
    </row>
    <row r="20953">
      <c r="I20953" s="1"/>
      <c r="J20953" s="1"/>
      <c r="K20953" s="1"/>
      <c r="AA20953" s="1"/>
      <c r="AB20953" s="1"/>
      <c r="AC20953" s="1"/>
      <c r="AJ20953" s="1"/>
      <c r="AK20953" s="1"/>
      <c r="AL20953" s="1"/>
    </row>
    <row r="20954">
      <c r="I20954" s="1"/>
      <c r="J20954" s="1"/>
      <c r="K20954" s="1"/>
      <c r="AA20954" s="1"/>
      <c r="AB20954" s="1"/>
      <c r="AC20954" s="1"/>
      <c r="AJ20954" s="1"/>
      <c r="AK20954" s="1"/>
      <c r="AL20954" s="1"/>
    </row>
    <row r="20955">
      <c r="I20955" s="1"/>
      <c r="J20955" s="1"/>
      <c r="K20955" s="1"/>
      <c r="AA20955" s="1"/>
      <c r="AB20955" s="1"/>
      <c r="AC20955" s="1"/>
      <c r="AJ20955" s="1"/>
      <c r="AK20955" s="1"/>
      <c r="AL20955" s="1"/>
    </row>
    <row r="20956">
      <c r="I20956" s="1"/>
      <c r="J20956" s="1"/>
      <c r="K20956" s="1"/>
      <c r="AA20956" s="1"/>
      <c r="AB20956" s="1"/>
      <c r="AC20956" s="1"/>
      <c r="AJ20956" s="1"/>
      <c r="AK20956" s="1"/>
      <c r="AL20956" s="1"/>
    </row>
    <row r="20957">
      <c r="I20957" s="1"/>
      <c r="J20957" s="1"/>
      <c r="K20957" s="1"/>
      <c r="AA20957" s="1"/>
      <c r="AB20957" s="1"/>
      <c r="AC20957" s="1"/>
      <c r="AJ20957" s="1"/>
      <c r="AK20957" s="1"/>
      <c r="AL20957" s="1"/>
    </row>
    <row r="20958">
      <c r="I20958" s="1"/>
      <c r="J20958" s="1"/>
      <c r="K20958" s="1"/>
      <c r="AA20958" s="1"/>
      <c r="AB20958" s="1"/>
      <c r="AC20958" s="1"/>
      <c r="AJ20958" s="1"/>
      <c r="AK20958" s="1"/>
      <c r="AL20958" s="1"/>
    </row>
    <row r="20959">
      <c r="I20959" s="1"/>
      <c r="J20959" s="1"/>
      <c r="K20959" s="1"/>
      <c r="AA20959" s="1"/>
      <c r="AB20959" s="1"/>
      <c r="AC20959" s="1"/>
      <c r="AJ20959" s="1"/>
      <c r="AK20959" s="1"/>
      <c r="AL20959" s="1"/>
    </row>
    <row r="20960">
      <c r="I20960" s="1"/>
      <c r="J20960" s="1"/>
      <c r="K20960" s="1"/>
      <c r="AA20960" s="1"/>
      <c r="AB20960" s="1"/>
      <c r="AC20960" s="1"/>
      <c r="AJ20960" s="1"/>
      <c r="AK20960" s="1"/>
      <c r="AL20960" s="1"/>
    </row>
    <row r="20961">
      <c r="I20961" s="1"/>
      <c r="J20961" s="1"/>
      <c r="K20961" s="1"/>
      <c r="AA20961" s="1"/>
      <c r="AB20961" s="1"/>
      <c r="AC20961" s="1"/>
      <c r="AJ20961" s="1"/>
      <c r="AK20961" s="1"/>
      <c r="AL20961" s="1"/>
    </row>
    <row r="20962">
      <c r="I20962" s="1"/>
      <c r="J20962" s="1"/>
      <c r="K20962" s="1"/>
      <c r="AA20962" s="1"/>
      <c r="AB20962" s="1"/>
      <c r="AC20962" s="1"/>
      <c r="AJ20962" s="1"/>
      <c r="AK20962" s="1"/>
      <c r="AL20962" s="1"/>
    </row>
    <row r="20963">
      <c r="I20963" s="1"/>
      <c r="J20963" s="1"/>
      <c r="K20963" s="1"/>
      <c r="AA20963" s="1"/>
      <c r="AB20963" s="1"/>
      <c r="AC20963" s="1"/>
      <c r="AJ20963" s="1"/>
      <c r="AK20963" s="1"/>
      <c r="AL20963" s="1"/>
    </row>
    <row r="20964">
      <c r="I20964" s="1"/>
      <c r="J20964" s="1"/>
      <c r="K20964" s="1"/>
      <c r="AA20964" s="1"/>
      <c r="AB20964" s="1"/>
      <c r="AC20964" s="1"/>
      <c r="AJ20964" s="1"/>
      <c r="AK20964" s="1"/>
      <c r="AL20964" s="1"/>
    </row>
    <row r="20965">
      <c r="I20965" s="1"/>
      <c r="J20965" s="1"/>
      <c r="K20965" s="1"/>
      <c r="AA20965" s="1"/>
      <c r="AB20965" s="1"/>
      <c r="AC20965" s="1"/>
      <c r="AJ20965" s="1"/>
      <c r="AK20965" s="1"/>
      <c r="AL20965" s="1"/>
    </row>
    <row r="20966">
      <c r="I20966" s="1"/>
      <c r="J20966" s="1"/>
      <c r="K20966" s="1"/>
      <c r="AA20966" s="1"/>
      <c r="AB20966" s="1"/>
      <c r="AC20966" s="1"/>
      <c r="AJ20966" s="1"/>
      <c r="AK20966" s="1"/>
      <c r="AL20966" s="1"/>
    </row>
    <row r="20967">
      <c r="I20967" s="1"/>
      <c r="J20967" s="1"/>
      <c r="K20967" s="1"/>
      <c r="AA20967" s="1"/>
      <c r="AB20967" s="1"/>
      <c r="AC20967" s="1"/>
      <c r="AJ20967" s="1"/>
      <c r="AK20967" s="1"/>
      <c r="AL20967" s="1"/>
    </row>
    <row r="20968">
      <c r="I20968" s="1"/>
      <c r="J20968" s="1"/>
      <c r="K20968" s="1"/>
      <c r="AA20968" s="1"/>
      <c r="AB20968" s="1"/>
      <c r="AC20968" s="1"/>
      <c r="AJ20968" s="1"/>
      <c r="AK20968" s="1"/>
      <c r="AL20968" s="1"/>
    </row>
    <row r="20969">
      <c r="I20969" s="1"/>
      <c r="J20969" s="1"/>
      <c r="K20969" s="1"/>
      <c r="AA20969" s="1"/>
      <c r="AB20969" s="1"/>
      <c r="AC20969" s="1"/>
      <c r="AJ20969" s="1"/>
      <c r="AK20969" s="1"/>
      <c r="AL20969" s="1"/>
    </row>
    <row r="20970">
      <c r="I20970" s="1"/>
      <c r="J20970" s="1"/>
      <c r="K20970" s="1"/>
      <c r="AA20970" s="1"/>
      <c r="AB20970" s="1"/>
      <c r="AC20970" s="1"/>
      <c r="AJ20970" s="1"/>
      <c r="AK20970" s="1"/>
      <c r="AL20970" s="1"/>
    </row>
    <row r="20971">
      <c r="I20971" s="1"/>
      <c r="J20971" s="1"/>
      <c r="K20971" s="1"/>
      <c r="AA20971" s="1"/>
      <c r="AB20971" s="1"/>
      <c r="AC20971" s="1"/>
      <c r="AJ20971" s="1"/>
      <c r="AK20971" s="1"/>
      <c r="AL20971" s="1"/>
    </row>
    <row r="20972">
      <c r="I20972" s="1"/>
      <c r="J20972" s="1"/>
      <c r="K20972" s="1"/>
      <c r="AA20972" s="1"/>
      <c r="AB20972" s="1"/>
      <c r="AC20972" s="1"/>
      <c r="AJ20972" s="1"/>
      <c r="AK20972" s="1"/>
      <c r="AL20972" s="1"/>
    </row>
    <row r="20973">
      <c r="I20973" s="1"/>
      <c r="J20973" s="1"/>
      <c r="K20973" s="1"/>
      <c r="AA20973" s="1"/>
      <c r="AB20973" s="1"/>
      <c r="AC20973" s="1"/>
      <c r="AJ20973" s="1"/>
      <c r="AK20973" s="1"/>
      <c r="AL20973" s="1"/>
    </row>
    <row r="20974">
      <c r="I20974" s="1"/>
      <c r="J20974" s="1"/>
      <c r="K20974" s="1"/>
      <c r="AA20974" s="1"/>
      <c r="AB20974" s="1"/>
      <c r="AC20974" s="1"/>
      <c r="AJ20974" s="1"/>
      <c r="AK20974" s="1"/>
      <c r="AL20974" s="1"/>
    </row>
    <row r="20975">
      <c r="I20975" s="1"/>
      <c r="J20975" s="1"/>
      <c r="K20975" s="1"/>
      <c r="AA20975" s="1"/>
      <c r="AB20975" s="1"/>
      <c r="AC20975" s="1"/>
      <c r="AJ20975" s="1"/>
      <c r="AK20975" s="1"/>
      <c r="AL20975" s="1"/>
    </row>
    <row r="20976">
      <c r="I20976" s="1"/>
      <c r="J20976" s="1"/>
      <c r="K20976" s="1"/>
      <c r="AA20976" s="1"/>
      <c r="AB20976" s="1"/>
      <c r="AC20976" s="1"/>
      <c r="AJ20976" s="1"/>
      <c r="AK20976" s="1"/>
      <c r="AL20976" s="1"/>
    </row>
    <row r="20977">
      <c r="I20977" s="1"/>
      <c r="J20977" s="1"/>
      <c r="K20977" s="1"/>
      <c r="AA20977" s="1"/>
      <c r="AB20977" s="1"/>
      <c r="AC20977" s="1"/>
      <c r="AJ20977" s="1"/>
      <c r="AK20977" s="1"/>
      <c r="AL20977" s="1"/>
    </row>
    <row r="20978">
      <c r="I20978" s="1"/>
      <c r="J20978" s="1"/>
      <c r="K20978" s="1"/>
      <c r="AA20978" s="1"/>
      <c r="AB20978" s="1"/>
      <c r="AC20978" s="1"/>
      <c r="AJ20978" s="1"/>
      <c r="AK20978" s="1"/>
      <c r="AL20978" s="1"/>
    </row>
    <row r="20979">
      <c r="I20979" s="1"/>
      <c r="J20979" s="1"/>
      <c r="K20979" s="1"/>
      <c r="AA20979" s="1"/>
      <c r="AB20979" s="1"/>
      <c r="AC20979" s="1"/>
      <c r="AJ20979" s="1"/>
      <c r="AK20979" s="1"/>
      <c r="AL20979" s="1"/>
    </row>
    <row r="20980">
      <c r="I20980" s="1"/>
      <c r="J20980" s="1"/>
      <c r="K20980" s="1"/>
      <c r="AA20980" s="1"/>
      <c r="AB20980" s="1"/>
      <c r="AC20980" s="1"/>
      <c r="AJ20980" s="1"/>
      <c r="AK20980" s="1"/>
      <c r="AL20980" s="1"/>
    </row>
    <row r="20981">
      <c r="I20981" s="1"/>
      <c r="J20981" s="1"/>
      <c r="K20981" s="1"/>
      <c r="AA20981" s="1"/>
      <c r="AB20981" s="1"/>
      <c r="AC20981" s="1"/>
      <c r="AJ20981" s="1"/>
      <c r="AK20981" s="1"/>
      <c r="AL20981" s="1"/>
    </row>
    <row r="20982">
      <c r="I20982" s="1"/>
      <c r="J20982" s="1"/>
      <c r="K20982" s="1"/>
      <c r="AA20982" s="1"/>
      <c r="AB20982" s="1"/>
      <c r="AC20982" s="1"/>
      <c r="AJ20982" s="1"/>
      <c r="AK20982" s="1"/>
      <c r="AL20982" s="1"/>
    </row>
    <row r="20983">
      <c r="I20983" s="1"/>
      <c r="J20983" s="1"/>
      <c r="K20983" s="1"/>
      <c r="AA20983" s="1"/>
      <c r="AB20983" s="1"/>
      <c r="AC20983" s="1"/>
      <c r="AJ20983" s="1"/>
      <c r="AK20983" s="1"/>
      <c r="AL20983" s="1"/>
    </row>
    <row r="20984">
      <c r="I20984" s="1"/>
      <c r="J20984" s="1"/>
      <c r="K20984" s="1"/>
      <c r="AA20984" s="1"/>
      <c r="AB20984" s="1"/>
      <c r="AC20984" s="1"/>
      <c r="AJ20984" s="1"/>
      <c r="AK20984" s="1"/>
      <c r="AL20984" s="1"/>
    </row>
    <row r="20985">
      <c r="I20985" s="1"/>
      <c r="J20985" s="1"/>
      <c r="K20985" s="1"/>
      <c r="AA20985" s="1"/>
      <c r="AB20985" s="1"/>
      <c r="AC20985" s="1"/>
      <c r="AJ20985" s="1"/>
      <c r="AK20985" s="1"/>
      <c r="AL20985" s="1"/>
    </row>
    <row r="20986">
      <c r="I20986" s="1"/>
      <c r="J20986" s="1"/>
      <c r="K20986" s="1"/>
      <c r="AA20986" s="1"/>
      <c r="AB20986" s="1"/>
      <c r="AC20986" s="1"/>
      <c r="AJ20986" s="1"/>
      <c r="AK20986" s="1"/>
      <c r="AL20986" s="1"/>
    </row>
    <row r="20987">
      <c r="I20987" s="1"/>
      <c r="J20987" s="1"/>
      <c r="K20987" s="1"/>
      <c r="AA20987" s="1"/>
      <c r="AB20987" s="1"/>
      <c r="AC20987" s="1"/>
      <c r="AJ20987" s="1"/>
      <c r="AK20987" s="1"/>
      <c r="AL20987" s="1"/>
    </row>
    <row r="20988">
      <c r="I20988" s="1"/>
      <c r="J20988" s="1"/>
      <c r="K20988" s="1"/>
      <c r="AA20988" s="1"/>
      <c r="AB20988" s="1"/>
      <c r="AC20988" s="1"/>
      <c r="AJ20988" s="1"/>
      <c r="AK20988" s="1"/>
      <c r="AL20988" s="1"/>
    </row>
    <row r="20989">
      <c r="I20989" s="1"/>
      <c r="J20989" s="1"/>
      <c r="K20989" s="1"/>
      <c r="AA20989" s="1"/>
      <c r="AB20989" s="1"/>
      <c r="AC20989" s="1"/>
      <c r="AJ20989" s="1"/>
      <c r="AK20989" s="1"/>
      <c r="AL20989" s="1"/>
    </row>
    <row r="20990">
      <c r="I20990" s="1"/>
      <c r="J20990" s="1"/>
      <c r="K20990" s="1"/>
      <c r="AA20990" s="1"/>
      <c r="AB20990" s="1"/>
      <c r="AC20990" s="1"/>
      <c r="AJ20990" s="1"/>
      <c r="AK20990" s="1"/>
      <c r="AL20990" s="1"/>
    </row>
    <row r="20991">
      <c r="I20991" s="1"/>
      <c r="J20991" s="1"/>
      <c r="K20991" s="1"/>
      <c r="AA20991" s="1"/>
      <c r="AB20991" s="1"/>
      <c r="AC20991" s="1"/>
      <c r="AJ20991" s="1"/>
      <c r="AK20991" s="1"/>
      <c r="AL20991" s="1"/>
    </row>
    <row r="20992">
      <c r="I20992" s="1"/>
      <c r="J20992" s="1"/>
      <c r="K20992" s="1"/>
      <c r="AA20992" s="1"/>
      <c r="AB20992" s="1"/>
      <c r="AC20992" s="1"/>
      <c r="AJ20992" s="1"/>
      <c r="AK20992" s="1"/>
      <c r="AL20992" s="1"/>
    </row>
    <row r="20993">
      <c r="I20993" s="1"/>
      <c r="J20993" s="1"/>
      <c r="K20993" s="1"/>
      <c r="AA20993" s="1"/>
      <c r="AB20993" s="1"/>
      <c r="AC20993" s="1"/>
      <c r="AJ20993" s="1"/>
      <c r="AK20993" s="1"/>
      <c r="AL20993" s="1"/>
    </row>
    <row r="20994">
      <c r="I20994" s="1"/>
      <c r="J20994" s="1"/>
      <c r="K20994" s="1"/>
      <c r="AA20994" s="1"/>
      <c r="AB20994" s="1"/>
      <c r="AC20994" s="1"/>
      <c r="AJ20994" s="1"/>
      <c r="AK20994" s="1"/>
      <c r="AL20994" s="1"/>
    </row>
    <row r="20995">
      <c r="I20995" s="1"/>
      <c r="J20995" s="1"/>
      <c r="K20995" s="1"/>
      <c r="AA20995" s="1"/>
      <c r="AB20995" s="1"/>
      <c r="AC20995" s="1"/>
      <c r="AJ20995" s="1"/>
      <c r="AK20995" s="1"/>
      <c r="AL20995" s="1"/>
    </row>
    <row r="20996">
      <c r="I20996" s="1"/>
      <c r="J20996" s="1"/>
      <c r="K20996" s="1"/>
      <c r="AA20996" s="1"/>
      <c r="AB20996" s="1"/>
      <c r="AC20996" s="1"/>
      <c r="AJ20996" s="1"/>
      <c r="AK20996" s="1"/>
      <c r="AL20996" s="1"/>
    </row>
    <row r="20997">
      <c r="I20997" s="1"/>
      <c r="J20997" s="1"/>
      <c r="K20997" s="1"/>
      <c r="AA20997" s="1"/>
      <c r="AB20997" s="1"/>
      <c r="AC20997" s="1"/>
      <c r="AJ20997" s="1"/>
      <c r="AK20997" s="1"/>
      <c r="AL20997" s="1"/>
    </row>
    <row r="20998">
      <c r="I20998" s="1"/>
      <c r="J20998" s="1"/>
      <c r="K20998" s="1"/>
      <c r="AA20998" s="1"/>
      <c r="AB20998" s="1"/>
      <c r="AC20998" s="1"/>
      <c r="AJ20998" s="1"/>
      <c r="AK20998" s="1"/>
      <c r="AL20998" s="1"/>
    </row>
    <row r="20999">
      <c r="I20999" s="1"/>
      <c r="J20999" s="1"/>
      <c r="K20999" s="1"/>
      <c r="AA20999" s="1"/>
      <c r="AB20999" s="1"/>
      <c r="AC20999" s="1"/>
      <c r="AJ20999" s="1"/>
      <c r="AK20999" s="1"/>
      <c r="AL20999" s="1"/>
    </row>
    <row r="21000">
      <c r="I21000" s="1"/>
      <c r="J21000" s="1"/>
      <c r="K21000" s="1"/>
      <c r="AA21000" s="1"/>
      <c r="AB21000" s="1"/>
      <c r="AC21000" s="1"/>
      <c r="AJ21000" s="1"/>
      <c r="AK21000" s="1"/>
      <c r="AL21000" s="1"/>
    </row>
    <row r="21001">
      <c r="I21001" s="1"/>
      <c r="J21001" s="1"/>
      <c r="K21001" s="1"/>
      <c r="AA21001" s="1"/>
      <c r="AB21001" s="1"/>
      <c r="AC21001" s="1"/>
      <c r="AJ21001" s="1"/>
      <c r="AK21001" s="1"/>
      <c r="AL21001" s="1"/>
    </row>
    <row r="21002">
      <c r="I21002" s="1"/>
      <c r="J21002" s="1"/>
      <c r="K21002" s="1"/>
      <c r="AA21002" s="1"/>
      <c r="AB21002" s="1"/>
      <c r="AC21002" s="1"/>
      <c r="AJ21002" s="1"/>
      <c r="AK21002" s="1"/>
      <c r="AL21002" s="1"/>
    </row>
    <row r="21003">
      <c r="I21003" s="1"/>
      <c r="J21003" s="1"/>
      <c r="K21003" s="1"/>
      <c r="AA21003" s="1"/>
      <c r="AB21003" s="1"/>
      <c r="AC21003" s="1"/>
      <c r="AJ21003" s="1"/>
      <c r="AK21003" s="1"/>
      <c r="AL21003" s="1"/>
    </row>
    <row r="21004">
      <c r="I21004" s="1"/>
      <c r="J21004" s="1"/>
      <c r="K21004" s="1"/>
      <c r="AA21004" s="1"/>
      <c r="AB21004" s="1"/>
      <c r="AC21004" s="1"/>
      <c r="AJ21004" s="1"/>
      <c r="AK21004" s="1"/>
      <c r="AL21004" s="1"/>
    </row>
    <row r="21005">
      <c r="I21005" s="1"/>
      <c r="J21005" s="1"/>
      <c r="K21005" s="1"/>
      <c r="AA21005" s="1"/>
      <c r="AB21005" s="1"/>
      <c r="AC21005" s="1"/>
      <c r="AJ21005" s="1"/>
      <c r="AK21005" s="1"/>
      <c r="AL21005" s="1"/>
    </row>
    <row r="21006">
      <c r="I21006" s="1"/>
      <c r="J21006" s="1"/>
      <c r="K21006" s="1"/>
      <c r="AA21006" s="1"/>
      <c r="AB21006" s="1"/>
      <c r="AC21006" s="1"/>
      <c r="AJ21006" s="1"/>
      <c r="AK21006" s="1"/>
      <c r="AL21006" s="1"/>
    </row>
    <row r="21007">
      <c r="I21007" s="1"/>
      <c r="J21007" s="1"/>
      <c r="K21007" s="1"/>
      <c r="AA21007" s="1"/>
      <c r="AB21007" s="1"/>
      <c r="AC21007" s="1"/>
      <c r="AJ21007" s="1"/>
      <c r="AK21007" s="1"/>
      <c r="AL21007" s="1"/>
    </row>
    <row r="21008">
      <c r="I21008" s="1"/>
      <c r="J21008" s="1"/>
      <c r="K21008" s="1"/>
      <c r="AA21008" s="1"/>
      <c r="AB21008" s="1"/>
      <c r="AC21008" s="1"/>
      <c r="AJ21008" s="1"/>
      <c r="AK21008" s="1"/>
      <c r="AL21008" s="1"/>
    </row>
    <row r="21009">
      <c r="I21009" s="1"/>
      <c r="J21009" s="1"/>
      <c r="K21009" s="1"/>
      <c r="AA21009" s="1"/>
      <c r="AB21009" s="1"/>
      <c r="AC21009" s="1"/>
      <c r="AJ21009" s="1"/>
      <c r="AK21009" s="1"/>
      <c r="AL21009" s="1"/>
    </row>
    <row r="21010">
      <c r="I21010" s="1"/>
      <c r="J21010" s="1"/>
      <c r="K21010" s="1"/>
      <c r="AA21010" s="1"/>
      <c r="AB21010" s="1"/>
      <c r="AC21010" s="1"/>
      <c r="AJ21010" s="1"/>
      <c r="AK21010" s="1"/>
      <c r="AL21010" s="1"/>
    </row>
    <row r="21011">
      <c r="I21011" s="1"/>
      <c r="J21011" s="1"/>
      <c r="K21011" s="1"/>
      <c r="AA21011" s="1"/>
      <c r="AB21011" s="1"/>
      <c r="AC21011" s="1"/>
      <c r="AJ21011" s="1"/>
      <c r="AK21011" s="1"/>
      <c r="AL21011" s="1"/>
    </row>
    <row r="21012">
      <c r="I21012" s="1"/>
      <c r="J21012" s="1"/>
      <c r="K21012" s="1"/>
      <c r="AA21012" s="1"/>
      <c r="AB21012" s="1"/>
      <c r="AC21012" s="1"/>
      <c r="AJ21012" s="1"/>
      <c r="AK21012" s="1"/>
      <c r="AL21012" s="1"/>
    </row>
    <row r="21013">
      <c r="I21013" s="1"/>
      <c r="J21013" s="1"/>
      <c r="K21013" s="1"/>
      <c r="AA21013" s="1"/>
      <c r="AB21013" s="1"/>
      <c r="AC21013" s="1"/>
      <c r="AJ21013" s="1"/>
      <c r="AK21013" s="1"/>
      <c r="AL21013" s="1"/>
    </row>
    <row r="21014">
      <c r="I21014" s="1"/>
      <c r="J21014" s="1"/>
      <c r="K21014" s="1"/>
      <c r="AA21014" s="1"/>
      <c r="AB21014" s="1"/>
      <c r="AC21014" s="1"/>
      <c r="AJ21014" s="1"/>
      <c r="AK21014" s="1"/>
      <c r="AL21014" s="1"/>
    </row>
    <row r="21015">
      <c r="I21015" s="1"/>
      <c r="J21015" s="1"/>
      <c r="K21015" s="1"/>
      <c r="AA21015" s="1"/>
      <c r="AB21015" s="1"/>
      <c r="AC21015" s="1"/>
      <c r="AJ21015" s="1"/>
      <c r="AK21015" s="1"/>
      <c r="AL21015" s="1"/>
    </row>
    <row r="21016">
      <c r="I21016" s="1"/>
      <c r="J21016" s="1"/>
      <c r="K21016" s="1"/>
      <c r="AA21016" s="1"/>
      <c r="AB21016" s="1"/>
      <c r="AC21016" s="1"/>
      <c r="AJ21016" s="1"/>
      <c r="AK21016" s="1"/>
      <c r="AL21016" s="1"/>
    </row>
    <row r="21017">
      <c r="I21017" s="1"/>
      <c r="J21017" s="1"/>
      <c r="K21017" s="1"/>
      <c r="AA21017" s="1"/>
      <c r="AB21017" s="1"/>
      <c r="AC21017" s="1"/>
      <c r="AJ21017" s="1"/>
      <c r="AK21017" s="1"/>
      <c r="AL21017" s="1"/>
    </row>
    <row r="21018">
      <c r="I21018" s="1"/>
      <c r="J21018" s="1"/>
      <c r="K21018" s="1"/>
      <c r="AA21018" s="1"/>
      <c r="AB21018" s="1"/>
      <c r="AC21018" s="1"/>
      <c r="AJ21018" s="1"/>
      <c r="AK21018" s="1"/>
      <c r="AL21018" s="1"/>
    </row>
    <row r="21019">
      <c r="I21019" s="1"/>
      <c r="J21019" s="1"/>
      <c r="K21019" s="1"/>
      <c r="AA21019" s="1"/>
      <c r="AB21019" s="1"/>
      <c r="AC21019" s="1"/>
      <c r="AJ21019" s="1"/>
      <c r="AK21019" s="1"/>
      <c r="AL21019" s="1"/>
    </row>
    <row r="21020">
      <c r="I21020" s="1"/>
      <c r="J21020" s="1"/>
      <c r="K21020" s="1"/>
      <c r="AA21020" s="1"/>
      <c r="AB21020" s="1"/>
      <c r="AC21020" s="1"/>
      <c r="AJ21020" s="1"/>
      <c r="AK21020" s="1"/>
      <c r="AL21020" s="1"/>
    </row>
    <row r="21021">
      <c r="I21021" s="1"/>
      <c r="J21021" s="1"/>
      <c r="K21021" s="1"/>
      <c r="AA21021" s="1"/>
      <c r="AB21021" s="1"/>
      <c r="AC21021" s="1"/>
      <c r="AJ21021" s="1"/>
      <c r="AK21021" s="1"/>
      <c r="AL21021" s="1"/>
    </row>
    <row r="21022">
      <c r="I21022" s="1"/>
      <c r="J21022" s="1"/>
      <c r="K21022" s="1"/>
      <c r="AA21022" s="1"/>
      <c r="AB21022" s="1"/>
      <c r="AC21022" s="1"/>
      <c r="AJ21022" s="1"/>
      <c r="AK21022" s="1"/>
      <c r="AL21022" s="1"/>
    </row>
    <row r="21023">
      <c r="I21023" s="1"/>
      <c r="J21023" s="1"/>
      <c r="K21023" s="1"/>
      <c r="AA21023" s="1"/>
      <c r="AB21023" s="1"/>
      <c r="AC21023" s="1"/>
      <c r="AJ21023" s="1"/>
      <c r="AK21023" s="1"/>
      <c r="AL21023" s="1"/>
    </row>
    <row r="21024">
      <c r="I21024" s="1"/>
      <c r="J21024" s="1"/>
      <c r="K21024" s="1"/>
      <c r="AA21024" s="1"/>
      <c r="AB21024" s="1"/>
      <c r="AC21024" s="1"/>
      <c r="AJ21024" s="1"/>
      <c r="AK21024" s="1"/>
      <c r="AL21024" s="1"/>
    </row>
    <row r="21025">
      <c r="I21025" s="1"/>
      <c r="J21025" s="1"/>
      <c r="K21025" s="1"/>
      <c r="AA21025" s="1"/>
      <c r="AB21025" s="1"/>
      <c r="AC21025" s="1"/>
      <c r="AJ21025" s="1"/>
      <c r="AK21025" s="1"/>
      <c r="AL21025" s="1"/>
    </row>
    <row r="21026">
      <c r="I21026" s="1"/>
      <c r="J21026" s="1"/>
      <c r="K21026" s="1"/>
      <c r="AA21026" s="1"/>
      <c r="AB21026" s="1"/>
      <c r="AC21026" s="1"/>
      <c r="AJ21026" s="1"/>
      <c r="AK21026" s="1"/>
      <c r="AL21026" s="1"/>
    </row>
    <row r="21027">
      <c r="I21027" s="1"/>
      <c r="J21027" s="1"/>
      <c r="K21027" s="1"/>
      <c r="AA21027" s="1"/>
      <c r="AB21027" s="1"/>
      <c r="AC21027" s="1"/>
      <c r="AJ21027" s="1"/>
      <c r="AK21027" s="1"/>
      <c r="AL21027" s="1"/>
    </row>
    <row r="21028">
      <c r="I21028" s="1"/>
      <c r="J21028" s="1"/>
      <c r="K21028" s="1"/>
      <c r="AA21028" s="1"/>
      <c r="AB21028" s="1"/>
      <c r="AC21028" s="1"/>
      <c r="AJ21028" s="1"/>
      <c r="AK21028" s="1"/>
      <c r="AL21028" s="1"/>
    </row>
    <row r="21029">
      <c r="I21029" s="1"/>
      <c r="J21029" s="1"/>
      <c r="K21029" s="1"/>
      <c r="AA21029" s="1"/>
      <c r="AB21029" s="1"/>
      <c r="AC21029" s="1"/>
      <c r="AJ21029" s="1"/>
      <c r="AK21029" s="1"/>
      <c r="AL21029" s="1"/>
    </row>
    <row r="21030">
      <c r="I21030" s="1"/>
      <c r="J21030" s="1"/>
      <c r="K21030" s="1"/>
      <c r="AA21030" s="1"/>
      <c r="AB21030" s="1"/>
      <c r="AC21030" s="1"/>
      <c r="AJ21030" s="1"/>
      <c r="AK21030" s="1"/>
      <c r="AL21030" s="1"/>
    </row>
    <row r="21031">
      <c r="I21031" s="1"/>
      <c r="J21031" s="1"/>
      <c r="K21031" s="1"/>
      <c r="AA21031" s="1"/>
      <c r="AB21031" s="1"/>
      <c r="AC21031" s="1"/>
      <c r="AJ21031" s="1"/>
      <c r="AK21031" s="1"/>
      <c r="AL21031" s="1"/>
    </row>
    <row r="21032">
      <c r="I21032" s="1"/>
      <c r="J21032" s="1"/>
      <c r="K21032" s="1"/>
      <c r="AA21032" s="1"/>
      <c r="AB21032" s="1"/>
      <c r="AC21032" s="1"/>
      <c r="AJ21032" s="1"/>
      <c r="AK21032" s="1"/>
      <c r="AL21032" s="1"/>
    </row>
    <row r="21033">
      <c r="I21033" s="1"/>
      <c r="J21033" s="1"/>
      <c r="K21033" s="1"/>
      <c r="AA21033" s="1"/>
      <c r="AB21033" s="1"/>
      <c r="AC21033" s="1"/>
      <c r="AJ21033" s="1"/>
      <c r="AK21033" s="1"/>
      <c r="AL21033" s="1"/>
    </row>
    <row r="21034">
      <c r="I21034" s="1"/>
      <c r="J21034" s="1"/>
      <c r="K21034" s="1"/>
      <c r="AA21034" s="1"/>
      <c r="AB21034" s="1"/>
      <c r="AC21034" s="1"/>
      <c r="AJ21034" s="1"/>
      <c r="AK21034" s="1"/>
      <c r="AL21034" s="1"/>
    </row>
    <row r="21035">
      <c r="I21035" s="1"/>
      <c r="J21035" s="1"/>
      <c r="K21035" s="1"/>
      <c r="AA21035" s="1"/>
      <c r="AB21035" s="1"/>
      <c r="AC21035" s="1"/>
      <c r="AJ21035" s="1"/>
      <c r="AK21035" s="1"/>
      <c r="AL21035" s="1"/>
    </row>
    <row r="21036">
      <c r="I21036" s="1"/>
      <c r="J21036" s="1"/>
      <c r="K21036" s="1"/>
      <c r="AA21036" s="1"/>
      <c r="AB21036" s="1"/>
      <c r="AC21036" s="1"/>
      <c r="AJ21036" s="1"/>
      <c r="AK21036" s="1"/>
      <c r="AL21036" s="1"/>
    </row>
    <row r="21037">
      <c r="I21037" s="1"/>
      <c r="J21037" s="1"/>
      <c r="K21037" s="1"/>
      <c r="AA21037" s="1"/>
      <c r="AB21037" s="1"/>
      <c r="AC21037" s="1"/>
      <c r="AJ21037" s="1"/>
      <c r="AK21037" s="1"/>
      <c r="AL21037" s="1"/>
    </row>
    <row r="21038">
      <c r="I21038" s="1"/>
      <c r="J21038" s="1"/>
      <c r="K21038" s="1"/>
      <c r="AA21038" s="1"/>
      <c r="AB21038" s="1"/>
      <c r="AC21038" s="1"/>
      <c r="AJ21038" s="1"/>
      <c r="AK21038" s="1"/>
      <c r="AL21038" s="1"/>
    </row>
    <row r="21039">
      <c r="I21039" s="1"/>
      <c r="J21039" s="1"/>
      <c r="K21039" s="1"/>
      <c r="AA21039" s="1"/>
      <c r="AB21039" s="1"/>
      <c r="AC21039" s="1"/>
      <c r="AJ21039" s="1"/>
      <c r="AK21039" s="1"/>
      <c r="AL21039" s="1"/>
    </row>
    <row r="21040">
      <c r="I21040" s="1"/>
      <c r="J21040" s="1"/>
      <c r="K21040" s="1"/>
      <c r="AA21040" s="1"/>
      <c r="AB21040" s="1"/>
      <c r="AC21040" s="1"/>
      <c r="AJ21040" s="1"/>
      <c r="AK21040" s="1"/>
      <c r="AL21040" s="1"/>
    </row>
    <row r="21041">
      <c r="I21041" s="1"/>
      <c r="J21041" s="1"/>
      <c r="K21041" s="1"/>
      <c r="AA21041" s="1"/>
      <c r="AB21041" s="1"/>
      <c r="AC21041" s="1"/>
      <c r="AJ21041" s="1"/>
      <c r="AK21041" s="1"/>
      <c r="AL21041" s="1"/>
    </row>
    <row r="21042">
      <c r="I21042" s="1"/>
      <c r="J21042" s="1"/>
      <c r="K21042" s="1"/>
      <c r="AA21042" s="1"/>
      <c r="AB21042" s="1"/>
      <c r="AC21042" s="1"/>
      <c r="AJ21042" s="1"/>
      <c r="AK21042" s="1"/>
      <c r="AL21042" s="1"/>
    </row>
    <row r="21043">
      <c r="I21043" s="1"/>
      <c r="J21043" s="1"/>
      <c r="K21043" s="1"/>
      <c r="AA21043" s="1"/>
      <c r="AB21043" s="1"/>
      <c r="AC21043" s="1"/>
      <c r="AJ21043" s="1"/>
      <c r="AK21043" s="1"/>
      <c r="AL21043" s="1"/>
    </row>
    <row r="21044">
      <c r="I21044" s="1"/>
      <c r="J21044" s="1"/>
      <c r="K21044" s="1"/>
      <c r="AA21044" s="1"/>
      <c r="AB21044" s="1"/>
      <c r="AC21044" s="1"/>
      <c r="AJ21044" s="1"/>
      <c r="AK21044" s="1"/>
      <c r="AL21044" s="1"/>
    </row>
    <row r="21045">
      <c r="I21045" s="1"/>
      <c r="J21045" s="1"/>
      <c r="K21045" s="1"/>
      <c r="AA21045" s="1"/>
      <c r="AB21045" s="1"/>
      <c r="AC21045" s="1"/>
      <c r="AJ21045" s="1"/>
      <c r="AK21045" s="1"/>
      <c r="AL21045" s="1"/>
    </row>
    <row r="21046">
      <c r="I21046" s="1"/>
      <c r="J21046" s="1"/>
      <c r="K21046" s="1"/>
      <c r="AA21046" s="1"/>
      <c r="AB21046" s="1"/>
      <c r="AC21046" s="1"/>
      <c r="AJ21046" s="1"/>
      <c r="AK21046" s="1"/>
      <c r="AL21046" s="1"/>
    </row>
    <row r="21047">
      <c r="I21047" s="1"/>
      <c r="J21047" s="1"/>
      <c r="K21047" s="1"/>
      <c r="AA21047" s="1"/>
      <c r="AB21047" s="1"/>
      <c r="AC21047" s="1"/>
      <c r="AJ21047" s="1"/>
      <c r="AK21047" s="1"/>
      <c r="AL21047" s="1"/>
    </row>
    <row r="21048">
      <c r="I21048" s="1"/>
      <c r="J21048" s="1"/>
      <c r="K21048" s="1"/>
      <c r="AA21048" s="1"/>
      <c r="AB21048" s="1"/>
      <c r="AC21048" s="1"/>
      <c r="AJ21048" s="1"/>
      <c r="AK21048" s="1"/>
      <c r="AL21048" s="1"/>
    </row>
    <row r="21049">
      <c r="I21049" s="1"/>
      <c r="J21049" s="1"/>
      <c r="K21049" s="1"/>
      <c r="AA21049" s="1"/>
      <c r="AB21049" s="1"/>
      <c r="AC21049" s="1"/>
      <c r="AJ21049" s="1"/>
      <c r="AK21049" s="1"/>
      <c r="AL21049" s="1"/>
    </row>
    <row r="21050">
      <c r="I21050" s="1"/>
      <c r="J21050" s="1"/>
      <c r="K21050" s="1"/>
      <c r="AA21050" s="1"/>
      <c r="AB21050" s="1"/>
      <c r="AC21050" s="1"/>
      <c r="AJ21050" s="1"/>
      <c r="AK21050" s="1"/>
      <c r="AL21050" s="1"/>
    </row>
    <row r="21051">
      <c r="I21051" s="1"/>
      <c r="J21051" s="1"/>
      <c r="K21051" s="1"/>
      <c r="AA21051" s="1"/>
      <c r="AB21051" s="1"/>
      <c r="AC21051" s="1"/>
      <c r="AJ21051" s="1"/>
      <c r="AK21051" s="1"/>
      <c r="AL21051" s="1"/>
    </row>
    <row r="21052">
      <c r="I21052" s="1"/>
      <c r="J21052" s="1"/>
      <c r="K21052" s="1"/>
      <c r="AA21052" s="1"/>
      <c r="AB21052" s="1"/>
      <c r="AC21052" s="1"/>
      <c r="AJ21052" s="1"/>
      <c r="AK21052" s="1"/>
      <c r="AL21052" s="1"/>
    </row>
    <row r="21053">
      <c r="I21053" s="1"/>
      <c r="J21053" s="1"/>
      <c r="K21053" s="1"/>
      <c r="AA21053" s="1"/>
      <c r="AB21053" s="1"/>
      <c r="AC21053" s="1"/>
      <c r="AJ21053" s="1"/>
      <c r="AK21053" s="1"/>
      <c r="AL21053" s="1"/>
    </row>
    <row r="21054">
      <c r="I21054" s="1"/>
      <c r="J21054" s="1"/>
      <c r="K21054" s="1"/>
      <c r="AA21054" s="1"/>
      <c r="AB21054" s="1"/>
      <c r="AC21054" s="1"/>
      <c r="AJ21054" s="1"/>
      <c r="AK21054" s="1"/>
      <c r="AL21054" s="1"/>
    </row>
    <row r="21055">
      <c r="I21055" s="1"/>
      <c r="J21055" s="1"/>
      <c r="K21055" s="1"/>
      <c r="AA21055" s="1"/>
      <c r="AB21055" s="1"/>
      <c r="AC21055" s="1"/>
      <c r="AJ21055" s="1"/>
      <c r="AK21055" s="1"/>
      <c r="AL21055" s="1"/>
    </row>
    <row r="21056">
      <c r="I21056" s="1"/>
      <c r="J21056" s="1"/>
      <c r="K21056" s="1"/>
      <c r="AA21056" s="1"/>
      <c r="AB21056" s="1"/>
      <c r="AC21056" s="1"/>
      <c r="AJ21056" s="1"/>
      <c r="AK21056" s="1"/>
      <c r="AL21056" s="1"/>
    </row>
    <row r="21057">
      <c r="I21057" s="1"/>
      <c r="J21057" s="1"/>
      <c r="K21057" s="1"/>
      <c r="AA21057" s="1"/>
      <c r="AB21057" s="1"/>
      <c r="AC21057" s="1"/>
      <c r="AJ21057" s="1"/>
      <c r="AK21057" s="1"/>
      <c r="AL21057" s="1"/>
    </row>
    <row r="21058">
      <c r="I21058" s="1"/>
      <c r="J21058" s="1"/>
      <c r="K21058" s="1"/>
      <c r="AA21058" s="1"/>
      <c r="AB21058" s="1"/>
      <c r="AC21058" s="1"/>
      <c r="AJ21058" s="1"/>
      <c r="AK21058" s="1"/>
      <c r="AL21058" s="1"/>
    </row>
    <row r="21059">
      <c r="I21059" s="1"/>
      <c r="J21059" s="1"/>
      <c r="K21059" s="1"/>
      <c r="AA21059" s="1"/>
      <c r="AB21059" s="1"/>
      <c r="AC21059" s="1"/>
      <c r="AJ21059" s="1"/>
      <c r="AK21059" s="1"/>
      <c r="AL21059" s="1"/>
    </row>
    <row r="21060">
      <c r="I21060" s="1"/>
      <c r="J21060" s="1"/>
      <c r="K21060" s="1"/>
      <c r="AA21060" s="1"/>
      <c r="AB21060" s="1"/>
      <c r="AC21060" s="1"/>
      <c r="AJ21060" s="1"/>
      <c r="AK21060" s="1"/>
      <c r="AL21060" s="1"/>
    </row>
    <row r="21061">
      <c r="I21061" s="1"/>
      <c r="J21061" s="1"/>
      <c r="K21061" s="1"/>
      <c r="AA21061" s="1"/>
      <c r="AB21061" s="1"/>
      <c r="AC21061" s="1"/>
      <c r="AJ21061" s="1"/>
      <c r="AK21061" s="1"/>
      <c r="AL21061" s="1"/>
    </row>
    <row r="21062">
      <c r="I21062" s="1"/>
      <c r="J21062" s="1"/>
      <c r="K21062" s="1"/>
      <c r="AA21062" s="1"/>
      <c r="AB21062" s="1"/>
      <c r="AC21062" s="1"/>
      <c r="AJ21062" s="1"/>
      <c r="AK21062" s="1"/>
      <c r="AL21062" s="1"/>
    </row>
    <row r="21063">
      <c r="I21063" s="1"/>
      <c r="J21063" s="1"/>
      <c r="K21063" s="1"/>
      <c r="AA21063" s="1"/>
      <c r="AB21063" s="1"/>
      <c r="AC21063" s="1"/>
      <c r="AJ21063" s="1"/>
      <c r="AK21063" s="1"/>
      <c r="AL21063" s="1"/>
    </row>
    <row r="21064">
      <c r="I21064" s="1"/>
      <c r="J21064" s="1"/>
      <c r="K21064" s="1"/>
      <c r="AA21064" s="1"/>
      <c r="AB21064" s="1"/>
      <c r="AC21064" s="1"/>
      <c r="AJ21064" s="1"/>
      <c r="AK21064" s="1"/>
      <c r="AL21064" s="1"/>
    </row>
    <row r="21065">
      <c r="I21065" s="1"/>
      <c r="J21065" s="1"/>
      <c r="K21065" s="1"/>
      <c r="AA21065" s="1"/>
      <c r="AB21065" s="1"/>
      <c r="AC21065" s="1"/>
      <c r="AJ21065" s="1"/>
      <c r="AK21065" s="1"/>
      <c r="AL21065" s="1"/>
    </row>
    <row r="21066">
      <c r="I21066" s="1"/>
      <c r="J21066" s="1"/>
      <c r="K21066" s="1"/>
      <c r="AA21066" s="1"/>
      <c r="AB21066" s="1"/>
      <c r="AC21066" s="1"/>
      <c r="AJ21066" s="1"/>
      <c r="AK21066" s="1"/>
      <c r="AL21066" s="1"/>
    </row>
    <row r="21067">
      <c r="I21067" s="1"/>
      <c r="J21067" s="1"/>
      <c r="K21067" s="1"/>
      <c r="AA21067" s="1"/>
      <c r="AB21067" s="1"/>
      <c r="AC21067" s="1"/>
      <c r="AJ21067" s="1"/>
      <c r="AK21067" s="1"/>
      <c r="AL21067" s="1"/>
    </row>
    <row r="21068">
      <c r="I21068" s="1"/>
      <c r="J21068" s="1"/>
      <c r="K21068" s="1"/>
      <c r="AA21068" s="1"/>
      <c r="AB21068" s="1"/>
      <c r="AC21068" s="1"/>
      <c r="AJ21068" s="1"/>
      <c r="AK21068" s="1"/>
      <c r="AL21068" s="1"/>
    </row>
    <row r="21069">
      <c r="I21069" s="1"/>
      <c r="J21069" s="1"/>
      <c r="K21069" s="1"/>
      <c r="AA21069" s="1"/>
      <c r="AB21069" s="1"/>
      <c r="AC21069" s="1"/>
      <c r="AJ21069" s="1"/>
      <c r="AK21069" s="1"/>
      <c r="AL21069" s="1"/>
    </row>
    <row r="21070">
      <c r="I21070" s="1"/>
      <c r="J21070" s="1"/>
      <c r="K21070" s="1"/>
      <c r="AA21070" s="1"/>
      <c r="AB21070" s="1"/>
      <c r="AC21070" s="1"/>
      <c r="AJ21070" s="1"/>
      <c r="AK21070" s="1"/>
      <c r="AL21070" s="1"/>
    </row>
    <row r="21071">
      <c r="I21071" s="1"/>
      <c r="J21071" s="1"/>
      <c r="K21071" s="1"/>
      <c r="AA21071" s="1"/>
      <c r="AB21071" s="1"/>
      <c r="AC21071" s="1"/>
      <c r="AJ21071" s="1"/>
      <c r="AK21071" s="1"/>
      <c r="AL21071" s="1"/>
    </row>
    <row r="21072">
      <c r="I21072" s="1"/>
      <c r="J21072" s="1"/>
      <c r="K21072" s="1"/>
      <c r="AA21072" s="1"/>
      <c r="AB21072" s="1"/>
      <c r="AC21072" s="1"/>
      <c r="AJ21072" s="1"/>
      <c r="AK21072" s="1"/>
      <c r="AL21072" s="1"/>
    </row>
    <row r="21073">
      <c r="I21073" s="1"/>
      <c r="J21073" s="1"/>
      <c r="K21073" s="1"/>
      <c r="AA21073" s="1"/>
      <c r="AB21073" s="1"/>
      <c r="AC21073" s="1"/>
      <c r="AJ21073" s="1"/>
      <c r="AK21073" s="1"/>
      <c r="AL21073" s="1"/>
    </row>
    <row r="21074">
      <c r="I21074" s="1"/>
      <c r="J21074" s="1"/>
      <c r="K21074" s="1"/>
      <c r="AA21074" s="1"/>
      <c r="AB21074" s="1"/>
      <c r="AC21074" s="1"/>
      <c r="AJ21074" s="1"/>
      <c r="AK21074" s="1"/>
      <c r="AL21074" s="1"/>
    </row>
    <row r="21075">
      <c r="I21075" s="1"/>
      <c r="J21075" s="1"/>
      <c r="K21075" s="1"/>
      <c r="AA21075" s="1"/>
      <c r="AB21075" s="1"/>
      <c r="AC21075" s="1"/>
      <c r="AJ21075" s="1"/>
      <c r="AK21075" s="1"/>
      <c r="AL21075" s="1"/>
    </row>
    <row r="21076">
      <c r="I21076" s="1"/>
      <c r="J21076" s="1"/>
      <c r="K21076" s="1"/>
      <c r="AA21076" s="1"/>
      <c r="AB21076" s="1"/>
      <c r="AC21076" s="1"/>
      <c r="AJ21076" s="1"/>
      <c r="AK21076" s="1"/>
      <c r="AL21076" s="1"/>
    </row>
    <row r="21077">
      <c r="I21077" s="1"/>
      <c r="J21077" s="1"/>
      <c r="K21077" s="1"/>
      <c r="AA21077" s="1"/>
      <c r="AB21077" s="1"/>
      <c r="AC21077" s="1"/>
      <c r="AJ21077" s="1"/>
      <c r="AK21077" s="1"/>
      <c r="AL21077" s="1"/>
    </row>
    <row r="21078">
      <c r="I21078" s="1"/>
      <c r="J21078" s="1"/>
      <c r="K21078" s="1"/>
      <c r="AA21078" s="1"/>
      <c r="AB21078" s="1"/>
      <c r="AC21078" s="1"/>
      <c r="AJ21078" s="1"/>
      <c r="AK21078" s="1"/>
      <c r="AL21078" s="1"/>
    </row>
    <row r="21079">
      <c r="I21079" s="1"/>
      <c r="J21079" s="1"/>
      <c r="K21079" s="1"/>
      <c r="AA21079" s="1"/>
      <c r="AB21079" s="1"/>
      <c r="AC21079" s="1"/>
      <c r="AJ21079" s="1"/>
      <c r="AK21079" s="1"/>
      <c r="AL21079" s="1"/>
    </row>
    <row r="21080">
      <c r="I21080" s="1"/>
      <c r="J21080" s="1"/>
      <c r="K21080" s="1"/>
      <c r="AA21080" s="1"/>
      <c r="AB21080" s="1"/>
      <c r="AC21080" s="1"/>
      <c r="AJ21080" s="1"/>
      <c r="AK21080" s="1"/>
      <c r="AL21080" s="1"/>
    </row>
    <row r="21081">
      <c r="I21081" s="1"/>
      <c r="J21081" s="1"/>
      <c r="K21081" s="1"/>
      <c r="AA21081" s="1"/>
      <c r="AB21081" s="1"/>
      <c r="AC21081" s="1"/>
      <c r="AJ21081" s="1"/>
      <c r="AK21081" s="1"/>
      <c r="AL21081" s="1"/>
    </row>
    <row r="21082">
      <c r="I21082" s="1"/>
      <c r="J21082" s="1"/>
      <c r="K21082" s="1"/>
      <c r="AA21082" s="1"/>
      <c r="AB21082" s="1"/>
      <c r="AC21082" s="1"/>
      <c r="AJ21082" s="1"/>
      <c r="AK21082" s="1"/>
      <c r="AL21082" s="1"/>
    </row>
    <row r="21083">
      <c r="I21083" s="1"/>
      <c r="J21083" s="1"/>
      <c r="K21083" s="1"/>
      <c r="AA21083" s="1"/>
      <c r="AB21083" s="1"/>
      <c r="AC21083" s="1"/>
      <c r="AJ21083" s="1"/>
      <c r="AK21083" s="1"/>
      <c r="AL21083" s="1"/>
    </row>
    <row r="21084">
      <c r="I21084" s="1"/>
      <c r="J21084" s="1"/>
      <c r="K21084" s="1"/>
      <c r="AA21084" s="1"/>
      <c r="AB21084" s="1"/>
      <c r="AC21084" s="1"/>
      <c r="AJ21084" s="1"/>
      <c r="AK21084" s="1"/>
      <c r="AL21084" s="1"/>
    </row>
    <row r="21085">
      <c r="I21085" s="1"/>
      <c r="J21085" s="1"/>
      <c r="K21085" s="1"/>
      <c r="AA21085" s="1"/>
      <c r="AB21085" s="1"/>
      <c r="AC21085" s="1"/>
      <c r="AJ21085" s="1"/>
      <c r="AK21085" s="1"/>
      <c r="AL21085" s="1"/>
    </row>
    <row r="21086">
      <c r="I21086" s="1"/>
      <c r="J21086" s="1"/>
      <c r="K21086" s="1"/>
      <c r="AA21086" s="1"/>
      <c r="AB21086" s="1"/>
      <c r="AC21086" s="1"/>
      <c r="AJ21086" s="1"/>
      <c r="AK21086" s="1"/>
      <c r="AL21086" s="1"/>
    </row>
    <row r="21087">
      <c r="I21087" s="1"/>
      <c r="J21087" s="1"/>
      <c r="K21087" s="1"/>
      <c r="AA21087" s="1"/>
      <c r="AB21087" s="1"/>
      <c r="AC21087" s="1"/>
      <c r="AJ21087" s="1"/>
      <c r="AK21087" s="1"/>
      <c r="AL21087" s="1"/>
    </row>
    <row r="21088">
      <c r="I21088" s="1"/>
      <c r="J21088" s="1"/>
      <c r="K21088" s="1"/>
      <c r="AA21088" s="1"/>
      <c r="AB21088" s="1"/>
      <c r="AC21088" s="1"/>
      <c r="AJ21088" s="1"/>
      <c r="AK21088" s="1"/>
      <c r="AL21088" s="1"/>
    </row>
    <row r="21089">
      <c r="I21089" s="1"/>
      <c r="J21089" s="1"/>
      <c r="K21089" s="1"/>
      <c r="AA21089" s="1"/>
      <c r="AB21089" s="1"/>
      <c r="AC21089" s="1"/>
      <c r="AJ21089" s="1"/>
      <c r="AK21089" s="1"/>
      <c r="AL21089" s="1"/>
    </row>
    <row r="21090">
      <c r="I21090" s="1"/>
      <c r="J21090" s="1"/>
      <c r="K21090" s="1"/>
      <c r="AA21090" s="1"/>
      <c r="AB21090" s="1"/>
      <c r="AC21090" s="1"/>
      <c r="AJ21090" s="1"/>
      <c r="AK21090" s="1"/>
      <c r="AL21090" s="1"/>
    </row>
    <row r="21091">
      <c r="I21091" s="1"/>
      <c r="J21091" s="1"/>
      <c r="K21091" s="1"/>
      <c r="AA21091" s="1"/>
      <c r="AB21091" s="1"/>
      <c r="AC21091" s="1"/>
      <c r="AJ21091" s="1"/>
      <c r="AK21091" s="1"/>
      <c r="AL21091" s="1"/>
    </row>
    <row r="21092">
      <c r="I21092" s="1"/>
      <c r="J21092" s="1"/>
      <c r="K21092" s="1"/>
      <c r="AA21092" s="1"/>
      <c r="AB21092" s="1"/>
      <c r="AC21092" s="1"/>
      <c r="AJ21092" s="1"/>
      <c r="AK21092" s="1"/>
      <c r="AL21092" s="1"/>
    </row>
    <row r="21093">
      <c r="I21093" s="1"/>
      <c r="J21093" s="1"/>
      <c r="K21093" s="1"/>
      <c r="AA21093" s="1"/>
      <c r="AB21093" s="1"/>
      <c r="AC21093" s="1"/>
      <c r="AJ21093" s="1"/>
      <c r="AK21093" s="1"/>
      <c r="AL21093" s="1"/>
    </row>
    <row r="21094">
      <c r="I21094" s="1"/>
      <c r="J21094" s="1"/>
      <c r="K21094" s="1"/>
      <c r="AA21094" s="1"/>
      <c r="AB21094" s="1"/>
      <c r="AC21094" s="1"/>
      <c r="AJ21094" s="1"/>
      <c r="AK21094" s="1"/>
      <c r="AL21094" s="1"/>
    </row>
    <row r="21095">
      <c r="I21095" s="1"/>
      <c r="J21095" s="1"/>
      <c r="K21095" s="1"/>
      <c r="AA21095" s="1"/>
      <c r="AB21095" s="1"/>
      <c r="AC21095" s="1"/>
      <c r="AJ21095" s="1"/>
      <c r="AK21095" s="1"/>
      <c r="AL21095" s="1"/>
    </row>
    <row r="21096">
      <c r="I21096" s="1"/>
      <c r="J21096" s="1"/>
      <c r="K21096" s="1"/>
      <c r="AA21096" s="1"/>
      <c r="AB21096" s="1"/>
      <c r="AC21096" s="1"/>
      <c r="AJ21096" s="1"/>
      <c r="AK21096" s="1"/>
      <c r="AL21096" s="1"/>
    </row>
    <row r="21097">
      <c r="I21097" s="1"/>
      <c r="J21097" s="1"/>
      <c r="K21097" s="1"/>
      <c r="AA21097" s="1"/>
      <c r="AB21097" s="1"/>
      <c r="AC21097" s="1"/>
      <c r="AJ21097" s="1"/>
      <c r="AK21097" s="1"/>
      <c r="AL21097" s="1"/>
    </row>
    <row r="21098">
      <c r="I21098" s="1"/>
      <c r="J21098" s="1"/>
      <c r="K21098" s="1"/>
      <c r="AA21098" s="1"/>
      <c r="AB21098" s="1"/>
      <c r="AC21098" s="1"/>
      <c r="AJ21098" s="1"/>
      <c r="AK21098" s="1"/>
      <c r="AL21098" s="1"/>
    </row>
    <row r="21099">
      <c r="I21099" s="1"/>
      <c r="J21099" s="1"/>
      <c r="K21099" s="1"/>
      <c r="AA21099" s="1"/>
      <c r="AB21099" s="1"/>
      <c r="AC21099" s="1"/>
      <c r="AJ21099" s="1"/>
      <c r="AK21099" s="1"/>
      <c r="AL21099" s="1"/>
    </row>
    <row r="21100">
      <c r="I21100" s="1"/>
      <c r="J21100" s="1"/>
      <c r="K21100" s="1"/>
      <c r="AA21100" s="1"/>
      <c r="AB21100" s="1"/>
      <c r="AC21100" s="1"/>
      <c r="AJ21100" s="1"/>
      <c r="AK21100" s="1"/>
      <c r="AL21100" s="1"/>
    </row>
    <row r="21101">
      <c r="I21101" s="1"/>
      <c r="J21101" s="1"/>
      <c r="K21101" s="1"/>
      <c r="AA21101" s="1"/>
      <c r="AB21101" s="1"/>
      <c r="AC21101" s="1"/>
      <c r="AJ21101" s="1"/>
      <c r="AK21101" s="1"/>
      <c r="AL21101" s="1"/>
    </row>
    <row r="21102">
      <c r="I21102" s="1"/>
      <c r="J21102" s="1"/>
      <c r="K21102" s="1"/>
      <c r="AA21102" s="1"/>
      <c r="AB21102" s="1"/>
      <c r="AC21102" s="1"/>
      <c r="AJ21102" s="1"/>
      <c r="AK21102" s="1"/>
      <c r="AL21102" s="1"/>
    </row>
    <row r="21103">
      <c r="I21103" s="1"/>
      <c r="J21103" s="1"/>
      <c r="K21103" s="1"/>
      <c r="AA21103" s="1"/>
      <c r="AB21103" s="1"/>
      <c r="AC21103" s="1"/>
      <c r="AJ21103" s="1"/>
      <c r="AK21103" s="1"/>
      <c r="AL21103" s="1"/>
    </row>
    <row r="21104">
      <c r="I21104" s="1"/>
      <c r="J21104" s="1"/>
      <c r="K21104" s="1"/>
      <c r="AA21104" s="1"/>
      <c r="AB21104" s="1"/>
      <c r="AC21104" s="1"/>
      <c r="AJ21104" s="1"/>
      <c r="AK21104" s="1"/>
      <c r="AL21104" s="1"/>
    </row>
    <row r="21105">
      <c r="I21105" s="1"/>
      <c r="J21105" s="1"/>
      <c r="K21105" s="1"/>
      <c r="AA21105" s="1"/>
      <c r="AB21105" s="1"/>
      <c r="AC21105" s="1"/>
      <c r="AJ21105" s="1"/>
      <c r="AK21105" s="1"/>
      <c r="AL21105" s="1"/>
    </row>
    <row r="21106">
      <c r="I21106" s="1"/>
      <c r="J21106" s="1"/>
      <c r="K21106" s="1"/>
      <c r="AA21106" s="1"/>
      <c r="AB21106" s="1"/>
      <c r="AC21106" s="1"/>
      <c r="AJ21106" s="1"/>
      <c r="AK21106" s="1"/>
      <c r="AL21106" s="1"/>
    </row>
    <row r="21107">
      <c r="I21107" s="1"/>
      <c r="J21107" s="1"/>
      <c r="K21107" s="1"/>
      <c r="AA21107" s="1"/>
      <c r="AB21107" s="1"/>
      <c r="AC21107" s="1"/>
      <c r="AJ21107" s="1"/>
      <c r="AK21107" s="1"/>
      <c r="AL21107" s="1"/>
    </row>
    <row r="21108">
      <c r="I21108" s="1"/>
      <c r="J21108" s="1"/>
      <c r="K21108" s="1"/>
      <c r="AA21108" s="1"/>
      <c r="AB21108" s="1"/>
      <c r="AC21108" s="1"/>
      <c r="AJ21108" s="1"/>
      <c r="AK21108" s="1"/>
      <c r="AL21108" s="1"/>
    </row>
    <row r="21109">
      <c r="I21109" s="1"/>
      <c r="J21109" s="1"/>
      <c r="K21109" s="1"/>
      <c r="AA21109" s="1"/>
      <c r="AB21109" s="1"/>
      <c r="AC21109" s="1"/>
      <c r="AJ21109" s="1"/>
      <c r="AK21109" s="1"/>
      <c r="AL21109" s="1"/>
    </row>
    <row r="21110">
      <c r="I21110" s="1"/>
      <c r="J21110" s="1"/>
      <c r="K21110" s="1"/>
      <c r="AA21110" s="1"/>
      <c r="AB21110" s="1"/>
      <c r="AC21110" s="1"/>
      <c r="AJ21110" s="1"/>
      <c r="AK21110" s="1"/>
      <c r="AL21110" s="1"/>
    </row>
    <row r="21111">
      <c r="I21111" s="1"/>
      <c r="J21111" s="1"/>
      <c r="K21111" s="1"/>
      <c r="AA21111" s="1"/>
      <c r="AB21111" s="1"/>
      <c r="AC21111" s="1"/>
      <c r="AJ21111" s="1"/>
      <c r="AK21111" s="1"/>
      <c r="AL21111" s="1"/>
    </row>
    <row r="21112">
      <c r="I21112" s="1"/>
      <c r="J21112" s="1"/>
      <c r="K21112" s="1"/>
      <c r="AA21112" s="1"/>
      <c r="AB21112" s="1"/>
      <c r="AC21112" s="1"/>
      <c r="AJ21112" s="1"/>
      <c r="AK21112" s="1"/>
      <c r="AL21112" s="1"/>
    </row>
    <row r="21113">
      <c r="I21113" s="1"/>
      <c r="J21113" s="1"/>
      <c r="K21113" s="1"/>
      <c r="AA21113" s="1"/>
      <c r="AB21113" s="1"/>
      <c r="AC21113" s="1"/>
      <c r="AJ21113" s="1"/>
      <c r="AK21113" s="1"/>
      <c r="AL21113" s="1"/>
    </row>
    <row r="21114">
      <c r="I21114" s="1"/>
      <c r="J21114" s="1"/>
      <c r="K21114" s="1"/>
      <c r="AA21114" s="1"/>
      <c r="AB21114" s="1"/>
      <c r="AC21114" s="1"/>
      <c r="AJ21114" s="1"/>
      <c r="AK21114" s="1"/>
      <c r="AL21114" s="1"/>
    </row>
    <row r="21115">
      <c r="I21115" s="1"/>
      <c r="J21115" s="1"/>
      <c r="K21115" s="1"/>
      <c r="AA21115" s="1"/>
      <c r="AB21115" s="1"/>
      <c r="AC21115" s="1"/>
      <c r="AJ21115" s="1"/>
      <c r="AK21115" s="1"/>
      <c r="AL21115" s="1"/>
    </row>
    <row r="21116">
      <c r="I21116" s="1"/>
      <c r="J21116" s="1"/>
      <c r="K21116" s="1"/>
      <c r="AA21116" s="1"/>
      <c r="AB21116" s="1"/>
      <c r="AC21116" s="1"/>
      <c r="AJ21116" s="1"/>
      <c r="AK21116" s="1"/>
      <c r="AL21116" s="1"/>
    </row>
    <row r="21117">
      <c r="I21117" s="1"/>
      <c r="J21117" s="1"/>
      <c r="K21117" s="1"/>
      <c r="AA21117" s="1"/>
      <c r="AB21117" s="1"/>
      <c r="AC21117" s="1"/>
      <c r="AJ21117" s="1"/>
      <c r="AK21117" s="1"/>
      <c r="AL21117" s="1"/>
    </row>
    <row r="21118">
      <c r="I21118" s="1"/>
      <c r="J21118" s="1"/>
      <c r="K21118" s="1"/>
      <c r="AA21118" s="1"/>
      <c r="AB21118" s="1"/>
      <c r="AC21118" s="1"/>
      <c r="AJ21118" s="1"/>
      <c r="AK21118" s="1"/>
      <c r="AL21118" s="1"/>
    </row>
    <row r="21119">
      <c r="I21119" s="1"/>
      <c r="J21119" s="1"/>
      <c r="K21119" s="1"/>
      <c r="AA21119" s="1"/>
      <c r="AB21119" s="1"/>
      <c r="AC21119" s="1"/>
      <c r="AJ21119" s="1"/>
      <c r="AK21119" s="1"/>
      <c r="AL21119" s="1"/>
    </row>
    <row r="21120">
      <c r="I21120" s="1"/>
      <c r="J21120" s="1"/>
      <c r="K21120" s="1"/>
      <c r="AA21120" s="1"/>
      <c r="AB21120" s="1"/>
      <c r="AC21120" s="1"/>
      <c r="AJ21120" s="1"/>
      <c r="AK21120" s="1"/>
      <c r="AL21120" s="1"/>
    </row>
    <row r="21121">
      <c r="I21121" s="1"/>
      <c r="J21121" s="1"/>
      <c r="K21121" s="1"/>
      <c r="AA21121" s="1"/>
      <c r="AB21121" s="1"/>
      <c r="AC21121" s="1"/>
      <c r="AJ21121" s="1"/>
      <c r="AK21121" s="1"/>
      <c r="AL21121" s="1"/>
    </row>
    <row r="21122">
      <c r="I21122" s="1"/>
      <c r="J21122" s="1"/>
      <c r="K21122" s="1"/>
      <c r="AA21122" s="1"/>
      <c r="AB21122" s="1"/>
      <c r="AC21122" s="1"/>
      <c r="AJ21122" s="1"/>
      <c r="AK21122" s="1"/>
      <c r="AL21122" s="1"/>
    </row>
    <row r="21123">
      <c r="I21123" s="1"/>
      <c r="J21123" s="1"/>
      <c r="K21123" s="1"/>
      <c r="AA21123" s="1"/>
      <c r="AB21123" s="1"/>
      <c r="AC21123" s="1"/>
      <c r="AJ21123" s="1"/>
      <c r="AK21123" s="1"/>
      <c r="AL21123" s="1"/>
    </row>
    <row r="21124">
      <c r="I21124" s="1"/>
      <c r="J21124" s="1"/>
      <c r="K21124" s="1"/>
      <c r="AA21124" s="1"/>
      <c r="AB21124" s="1"/>
      <c r="AC21124" s="1"/>
      <c r="AJ21124" s="1"/>
      <c r="AK21124" s="1"/>
      <c r="AL21124" s="1"/>
    </row>
    <row r="21125">
      <c r="I21125" s="1"/>
      <c r="J21125" s="1"/>
      <c r="K21125" s="1"/>
      <c r="AA21125" s="1"/>
      <c r="AB21125" s="1"/>
      <c r="AC21125" s="1"/>
      <c r="AJ21125" s="1"/>
      <c r="AK21125" s="1"/>
      <c r="AL21125" s="1"/>
    </row>
    <row r="21126">
      <c r="I21126" s="1"/>
      <c r="J21126" s="1"/>
      <c r="K21126" s="1"/>
      <c r="AA21126" s="1"/>
      <c r="AB21126" s="1"/>
      <c r="AC21126" s="1"/>
      <c r="AJ21126" s="1"/>
      <c r="AK21126" s="1"/>
      <c r="AL21126" s="1"/>
    </row>
    <row r="21127">
      <c r="I21127" s="1"/>
      <c r="J21127" s="1"/>
      <c r="K21127" s="1"/>
      <c r="AA21127" s="1"/>
      <c r="AB21127" s="1"/>
      <c r="AC21127" s="1"/>
      <c r="AJ21127" s="1"/>
      <c r="AK21127" s="1"/>
      <c r="AL21127" s="1"/>
    </row>
    <row r="21128">
      <c r="I21128" s="1"/>
      <c r="J21128" s="1"/>
      <c r="K21128" s="1"/>
      <c r="AA21128" s="1"/>
      <c r="AB21128" s="1"/>
      <c r="AC21128" s="1"/>
      <c r="AJ21128" s="1"/>
      <c r="AK21128" s="1"/>
      <c r="AL21128" s="1"/>
    </row>
    <row r="21129">
      <c r="I21129" s="1"/>
      <c r="J21129" s="1"/>
      <c r="K21129" s="1"/>
      <c r="AA21129" s="1"/>
      <c r="AB21129" s="1"/>
      <c r="AC21129" s="1"/>
      <c r="AJ21129" s="1"/>
      <c r="AK21129" s="1"/>
      <c r="AL21129" s="1"/>
    </row>
    <row r="21130">
      <c r="I21130" s="1"/>
      <c r="J21130" s="1"/>
      <c r="K21130" s="1"/>
      <c r="AA21130" s="1"/>
      <c r="AB21130" s="1"/>
      <c r="AC21130" s="1"/>
      <c r="AJ21130" s="1"/>
      <c r="AK21130" s="1"/>
      <c r="AL21130" s="1"/>
    </row>
    <row r="21131">
      <c r="I21131" s="1"/>
      <c r="J21131" s="1"/>
      <c r="K21131" s="1"/>
      <c r="AA21131" s="1"/>
      <c r="AB21131" s="1"/>
      <c r="AC21131" s="1"/>
      <c r="AJ21131" s="1"/>
      <c r="AK21131" s="1"/>
      <c r="AL21131" s="1"/>
    </row>
    <row r="21132">
      <c r="I21132" s="1"/>
      <c r="J21132" s="1"/>
      <c r="K21132" s="1"/>
      <c r="AA21132" s="1"/>
      <c r="AB21132" s="1"/>
      <c r="AC21132" s="1"/>
      <c r="AJ21132" s="1"/>
      <c r="AK21132" s="1"/>
      <c r="AL21132" s="1"/>
    </row>
    <row r="21133">
      <c r="I21133" s="1"/>
      <c r="J21133" s="1"/>
      <c r="K21133" s="1"/>
      <c r="AA21133" s="1"/>
      <c r="AB21133" s="1"/>
      <c r="AC21133" s="1"/>
      <c r="AJ21133" s="1"/>
      <c r="AK21133" s="1"/>
      <c r="AL21133" s="1"/>
    </row>
    <row r="21134">
      <c r="I21134" s="1"/>
      <c r="J21134" s="1"/>
      <c r="K21134" s="1"/>
      <c r="AA21134" s="1"/>
      <c r="AB21134" s="1"/>
      <c r="AC21134" s="1"/>
      <c r="AJ21134" s="1"/>
      <c r="AK21134" s="1"/>
      <c r="AL21134" s="1"/>
    </row>
    <row r="21135">
      <c r="I21135" s="1"/>
      <c r="J21135" s="1"/>
      <c r="K21135" s="1"/>
      <c r="AA21135" s="1"/>
      <c r="AB21135" s="1"/>
      <c r="AC21135" s="1"/>
      <c r="AJ21135" s="1"/>
      <c r="AK21135" s="1"/>
      <c r="AL21135" s="1"/>
    </row>
    <row r="21136">
      <c r="I21136" s="1"/>
      <c r="J21136" s="1"/>
      <c r="K21136" s="1"/>
      <c r="AA21136" s="1"/>
      <c r="AB21136" s="1"/>
      <c r="AC21136" s="1"/>
      <c r="AJ21136" s="1"/>
      <c r="AK21136" s="1"/>
      <c r="AL21136" s="1"/>
    </row>
    <row r="21137">
      <c r="I21137" s="1"/>
      <c r="J21137" s="1"/>
      <c r="K21137" s="1"/>
      <c r="AA21137" s="1"/>
      <c r="AB21137" s="1"/>
      <c r="AC21137" s="1"/>
      <c r="AJ21137" s="1"/>
      <c r="AK21137" s="1"/>
      <c r="AL21137" s="1"/>
    </row>
    <row r="21138">
      <c r="I21138" s="1"/>
      <c r="J21138" s="1"/>
      <c r="K21138" s="1"/>
      <c r="AA21138" s="1"/>
      <c r="AB21138" s="1"/>
      <c r="AC21138" s="1"/>
      <c r="AJ21138" s="1"/>
      <c r="AK21138" s="1"/>
      <c r="AL21138" s="1"/>
    </row>
    <row r="21139">
      <c r="I21139" s="1"/>
      <c r="J21139" s="1"/>
      <c r="K21139" s="1"/>
      <c r="AA21139" s="1"/>
      <c r="AB21139" s="1"/>
      <c r="AC21139" s="1"/>
      <c r="AJ21139" s="1"/>
      <c r="AK21139" s="1"/>
      <c r="AL21139" s="1"/>
    </row>
    <row r="21140">
      <c r="I21140" s="1"/>
      <c r="J21140" s="1"/>
      <c r="K21140" s="1"/>
      <c r="AA21140" s="1"/>
      <c r="AB21140" s="1"/>
      <c r="AC21140" s="1"/>
      <c r="AJ21140" s="1"/>
      <c r="AK21140" s="1"/>
      <c r="AL21140" s="1"/>
    </row>
    <row r="21141">
      <c r="I21141" s="1"/>
      <c r="J21141" s="1"/>
      <c r="K21141" s="1"/>
      <c r="AA21141" s="1"/>
      <c r="AB21141" s="1"/>
      <c r="AC21141" s="1"/>
      <c r="AJ21141" s="1"/>
      <c r="AK21141" s="1"/>
      <c r="AL21141" s="1"/>
    </row>
    <row r="21142">
      <c r="I21142" s="1"/>
      <c r="J21142" s="1"/>
      <c r="K21142" s="1"/>
      <c r="AA21142" s="1"/>
      <c r="AB21142" s="1"/>
      <c r="AC21142" s="1"/>
      <c r="AJ21142" s="1"/>
      <c r="AK21142" s="1"/>
      <c r="AL21142" s="1"/>
    </row>
    <row r="21143">
      <c r="I21143" s="1"/>
      <c r="J21143" s="1"/>
      <c r="K21143" s="1"/>
      <c r="AA21143" s="1"/>
      <c r="AB21143" s="1"/>
      <c r="AC21143" s="1"/>
      <c r="AJ21143" s="1"/>
      <c r="AK21143" s="1"/>
      <c r="AL21143" s="1"/>
    </row>
    <row r="21144">
      <c r="I21144" s="1"/>
      <c r="J21144" s="1"/>
      <c r="K21144" s="1"/>
      <c r="AA21144" s="1"/>
      <c r="AB21144" s="1"/>
      <c r="AC21144" s="1"/>
      <c r="AJ21144" s="1"/>
      <c r="AK21144" s="1"/>
      <c r="AL21144" s="1"/>
    </row>
    <row r="21145">
      <c r="I21145" s="1"/>
      <c r="J21145" s="1"/>
      <c r="K21145" s="1"/>
      <c r="AA21145" s="1"/>
      <c r="AB21145" s="1"/>
      <c r="AC21145" s="1"/>
      <c r="AJ21145" s="1"/>
      <c r="AK21145" s="1"/>
      <c r="AL21145" s="1"/>
    </row>
    <row r="21146">
      <c r="I21146" s="1"/>
      <c r="J21146" s="1"/>
      <c r="K21146" s="1"/>
      <c r="AA21146" s="1"/>
      <c r="AB21146" s="1"/>
      <c r="AC21146" s="1"/>
      <c r="AJ21146" s="1"/>
      <c r="AK21146" s="1"/>
      <c r="AL21146" s="1"/>
    </row>
    <row r="21147">
      <c r="I21147" s="1"/>
      <c r="J21147" s="1"/>
      <c r="K21147" s="1"/>
      <c r="AA21147" s="1"/>
      <c r="AB21147" s="1"/>
      <c r="AC21147" s="1"/>
      <c r="AJ21147" s="1"/>
      <c r="AK21147" s="1"/>
      <c r="AL21147" s="1"/>
    </row>
    <row r="21148">
      <c r="I21148" s="1"/>
      <c r="J21148" s="1"/>
      <c r="K21148" s="1"/>
      <c r="AA21148" s="1"/>
      <c r="AB21148" s="1"/>
      <c r="AC21148" s="1"/>
      <c r="AJ21148" s="1"/>
      <c r="AK21148" s="1"/>
      <c r="AL21148" s="1"/>
    </row>
    <row r="21149">
      <c r="I21149" s="1"/>
      <c r="J21149" s="1"/>
      <c r="K21149" s="1"/>
      <c r="AA21149" s="1"/>
      <c r="AB21149" s="1"/>
      <c r="AC21149" s="1"/>
      <c r="AJ21149" s="1"/>
      <c r="AK21149" s="1"/>
      <c r="AL21149" s="1"/>
    </row>
    <row r="21150">
      <c r="I21150" s="1"/>
      <c r="J21150" s="1"/>
      <c r="K21150" s="1"/>
      <c r="AA21150" s="1"/>
      <c r="AB21150" s="1"/>
      <c r="AC21150" s="1"/>
      <c r="AJ21150" s="1"/>
      <c r="AK21150" s="1"/>
      <c r="AL21150" s="1"/>
    </row>
    <row r="21151">
      <c r="I21151" s="1"/>
      <c r="J21151" s="1"/>
      <c r="K21151" s="1"/>
      <c r="AA21151" s="1"/>
      <c r="AB21151" s="1"/>
      <c r="AC21151" s="1"/>
      <c r="AJ21151" s="1"/>
      <c r="AK21151" s="1"/>
      <c r="AL21151" s="1"/>
    </row>
    <row r="21152">
      <c r="I21152" s="1"/>
      <c r="J21152" s="1"/>
      <c r="K21152" s="1"/>
      <c r="AA21152" s="1"/>
      <c r="AB21152" s="1"/>
      <c r="AC21152" s="1"/>
      <c r="AJ21152" s="1"/>
      <c r="AK21152" s="1"/>
      <c r="AL21152" s="1"/>
    </row>
    <row r="21153">
      <c r="I21153" s="1"/>
      <c r="J21153" s="1"/>
      <c r="K21153" s="1"/>
      <c r="AA21153" s="1"/>
      <c r="AB21153" s="1"/>
      <c r="AC21153" s="1"/>
      <c r="AJ21153" s="1"/>
      <c r="AK21153" s="1"/>
      <c r="AL21153" s="1"/>
    </row>
    <row r="21154">
      <c r="I21154" s="1"/>
      <c r="J21154" s="1"/>
      <c r="K21154" s="1"/>
      <c r="AA21154" s="1"/>
      <c r="AB21154" s="1"/>
      <c r="AC21154" s="1"/>
      <c r="AJ21154" s="1"/>
      <c r="AK21154" s="1"/>
      <c r="AL21154" s="1"/>
    </row>
    <row r="21155">
      <c r="I21155" s="1"/>
      <c r="J21155" s="1"/>
      <c r="K21155" s="1"/>
      <c r="AA21155" s="1"/>
      <c r="AB21155" s="1"/>
      <c r="AC21155" s="1"/>
      <c r="AJ21155" s="1"/>
      <c r="AK21155" s="1"/>
      <c r="AL21155" s="1"/>
    </row>
    <row r="21156">
      <c r="I21156" s="1"/>
      <c r="J21156" s="1"/>
      <c r="K21156" s="1"/>
      <c r="AA21156" s="1"/>
      <c r="AB21156" s="1"/>
      <c r="AC21156" s="1"/>
      <c r="AJ21156" s="1"/>
      <c r="AK21156" s="1"/>
      <c r="AL21156" s="1"/>
    </row>
    <row r="21157">
      <c r="I21157" s="1"/>
      <c r="J21157" s="1"/>
      <c r="K21157" s="1"/>
      <c r="AA21157" s="1"/>
      <c r="AB21157" s="1"/>
      <c r="AC21157" s="1"/>
      <c r="AJ21157" s="1"/>
      <c r="AK21157" s="1"/>
      <c r="AL21157" s="1"/>
    </row>
    <row r="21158">
      <c r="I21158" s="1"/>
      <c r="J21158" s="1"/>
      <c r="K21158" s="1"/>
      <c r="AA21158" s="1"/>
      <c r="AB21158" s="1"/>
      <c r="AC21158" s="1"/>
      <c r="AJ21158" s="1"/>
      <c r="AK21158" s="1"/>
      <c r="AL21158" s="1"/>
    </row>
    <row r="21159">
      <c r="I21159" s="1"/>
      <c r="J21159" s="1"/>
      <c r="K21159" s="1"/>
      <c r="AA21159" s="1"/>
      <c r="AB21159" s="1"/>
      <c r="AC21159" s="1"/>
      <c r="AJ21159" s="1"/>
      <c r="AK21159" s="1"/>
      <c r="AL21159" s="1"/>
    </row>
    <row r="21160">
      <c r="I21160" s="1"/>
      <c r="J21160" s="1"/>
      <c r="K21160" s="1"/>
      <c r="AA21160" s="1"/>
      <c r="AB21160" s="1"/>
      <c r="AC21160" s="1"/>
      <c r="AJ21160" s="1"/>
      <c r="AK21160" s="1"/>
      <c r="AL21160" s="1"/>
    </row>
    <row r="21161">
      <c r="I21161" s="1"/>
      <c r="J21161" s="1"/>
      <c r="K21161" s="1"/>
      <c r="AA21161" s="1"/>
      <c r="AB21161" s="1"/>
      <c r="AC21161" s="1"/>
      <c r="AJ21161" s="1"/>
      <c r="AK21161" s="1"/>
      <c r="AL21161" s="1"/>
    </row>
    <row r="21162">
      <c r="I21162" s="1"/>
      <c r="J21162" s="1"/>
      <c r="K21162" s="1"/>
      <c r="AA21162" s="1"/>
      <c r="AB21162" s="1"/>
      <c r="AC21162" s="1"/>
      <c r="AJ21162" s="1"/>
      <c r="AK21162" s="1"/>
      <c r="AL21162" s="1"/>
    </row>
    <row r="21163">
      <c r="I21163" s="1"/>
      <c r="J21163" s="1"/>
      <c r="K21163" s="1"/>
      <c r="AA21163" s="1"/>
      <c r="AB21163" s="1"/>
      <c r="AC21163" s="1"/>
      <c r="AJ21163" s="1"/>
      <c r="AK21163" s="1"/>
      <c r="AL21163" s="1"/>
    </row>
    <row r="21164">
      <c r="I21164" s="1"/>
      <c r="J21164" s="1"/>
      <c r="K21164" s="1"/>
      <c r="AA21164" s="1"/>
      <c r="AB21164" s="1"/>
      <c r="AC21164" s="1"/>
      <c r="AJ21164" s="1"/>
      <c r="AK21164" s="1"/>
      <c r="AL21164" s="1"/>
    </row>
    <row r="21165">
      <c r="I21165" s="1"/>
      <c r="J21165" s="1"/>
      <c r="K21165" s="1"/>
      <c r="AA21165" s="1"/>
      <c r="AB21165" s="1"/>
      <c r="AC21165" s="1"/>
      <c r="AJ21165" s="1"/>
      <c r="AK21165" s="1"/>
      <c r="AL21165" s="1"/>
    </row>
    <row r="21166">
      <c r="I21166" s="1"/>
      <c r="J21166" s="1"/>
      <c r="K21166" s="1"/>
      <c r="AA21166" s="1"/>
      <c r="AB21166" s="1"/>
      <c r="AC21166" s="1"/>
      <c r="AJ21166" s="1"/>
      <c r="AK21166" s="1"/>
      <c r="AL21166" s="1"/>
    </row>
    <row r="21167">
      <c r="I21167" s="1"/>
      <c r="J21167" s="1"/>
      <c r="K21167" s="1"/>
      <c r="AA21167" s="1"/>
      <c r="AB21167" s="1"/>
      <c r="AC21167" s="1"/>
      <c r="AJ21167" s="1"/>
      <c r="AK21167" s="1"/>
      <c r="AL21167" s="1"/>
    </row>
    <row r="21168">
      <c r="I21168" s="1"/>
      <c r="J21168" s="1"/>
      <c r="K21168" s="1"/>
      <c r="AA21168" s="1"/>
      <c r="AB21168" s="1"/>
      <c r="AC21168" s="1"/>
      <c r="AJ21168" s="1"/>
      <c r="AK21168" s="1"/>
      <c r="AL21168" s="1"/>
    </row>
    <row r="21169">
      <c r="I21169" s="1"/>
      <c r="J21169" s="1"/>
      <c r="K21169" s="1"/>
      <c r="AA21169" s="1"/>
      <c r="AB21169" s="1"/>
      <c r="AC21169" s="1"/>
      <c r="AJ21169" s="1"/>
      <c r="AK21169" s="1"/>
      <c r="AL21169" s="1"/>
    </row>
    <row r="21170">
      <c r="I21170" s="1"/>
      <c r="J21170" s="1"/>
      <c r="K21170" s="1"/>
      <c r="AA21170" s="1"/>
      <c r="AB21170" s="1"/>
      <c r="AC21170" s="1"/>
      <c r="AJ21170" s="1"/>
      <c r="AK21170" s="1"/>
      <c r="AL21170" s="1"/>
    </row>
    <row r="21171">
      <c r="I21171" s="1"/>
      <c r="J21171" s="1"/>
      <c r="K21171" s="1"/>
      <c r="AA21171" s="1"/>
      <c r="AB21171" s="1"/>
      <c r="AC21171" s="1"/>
      <c r="AJ21171" s="1"/>
      <c r="AK21171" s="1"/>
      <c r="AL21171" s="1"/>
    </row>
    <row r="21172">
      <c r="I21172" s="1"/>
      <c r="J21172" s="1"/>
      <c r="K21172" s="1"/>
      <c r="AA21172" s="1"/>
      <c r="AB21172" s="1"/>
      <c r="AC21172" s="1"/>
      <c r="AJ21172" s="1"/>
      <c r="AK21172" s="1"/>
      <c r="AL21172" s="1"/>
    </row>
    <row r="21173">
      <c r="I21173" s="1"/>
      <c r="J21173" s="1"/>
      <c r="K21173" s="1"/>
      <c r="AA21173" s="1"/>
      <c r="AB21173" s="1"/>
      <c r="AC21173" s="1"/>
      <c r="AJ21173" s="1"/>
      <c r="AK21173" s="1"/>
      <c r="AL21173" s="1"/>
    </row>
    <row r="21174">
      <c r="I21174" s="1"/>
      <c r="J21174" s="1"/>
      <c r="K21174" s="1"/>
      <c r="AA21174" s="1"/>
      <c r="AB21174" s="1"/>
      <c r="AC21174" s="1"/>
      <c r="AJ21174" s="1"/>
      <c r="AK21174" s="1"/>
      <c r="AL21174" s="1"/>
    </row>
    <row r="21175">
      <c r="I21175" s="1"/>
      <c r="J21175" s="1"/>
      <c r="K21175" s="1"/>
      <c r="AA21175" s="1"/>
      <c r="AB21175" s="1"/>
      <c r="AC21175" s="1"/>
      <c r="AJ21175" s="1"/>
      <c r="AK21175" s="1"/>
      <c r="AL21175" s="1"/>
    </row>
    <row r="21176">
      <c r="I21176" s="1"/>
      <c r="J21176" s="1"/>
      <c r="K21176" s="1"/>
      <c r="AA21176" s="1"/>
      <c r="AB21176" s="1"/>
      <c r="AC21176" s="1"/>
      <c r="AJ21176" s="1"/>
      <c r="AK21176" s="1"/>
      <c r="AL21176" s="1"/>
    </row>
    <row r="21177">
      <c r="I21177" s="1"/>
      <c r="J21177" s="1"/>
      <c r="K21177" s="1"/>
      <c r="AA21177" s="1"/>
      <c r="AB21177" s="1"/>
      <c r="AC21177" s="1"/>
      <c r="AJ21177" s="1"/>
      <c r="AK21177" s="1"/>
      <c r="AL21177" s="1"/>
    </row>
    <row r="21178">
      <c r="I21178" s="1"/>
      <c r="J21178" s="1"/>
      <c r="K21178" s="1"/>
      <c r="AA21178" s="1"/>
      <c r="AB21178" s="1"/>
      <c r="AC21178" s="1"/>
      <c r="AJ21178" s="1"/>
      <c r="AK21178" s="1"/>
      <c r="AL21178" s="1"/>
    </row>
    <row r="21179">
      <c r="I21179" s="1"/>
      <c r="J21179" s="1"/>
      <c r="K21179" s="1"/>
      <c r="AA21179" s="1"/>
      <c r="AB21179" s="1"/>
      <c r="AC21179" s="1"/>
      <c r="AJ21179" s="1"/>
      <c r="AK21179" s="1"/>
      <c r="AL21179" s="1"/>
    </row>
    <row r="21180">
      <c r="I21180" s="1"/>
      <c r="J21180" s="1"/>
      <c r="K21180" s="1"/>
      <c r="AA21180" s="1"/>
      <c r="AB21180" s="1"/>
      <c r="AC21180" s="1"/>
      <c r="AJ21180" s="1"/>
      <c r="AK21180" s="1"/>
      <c r="AL21180" s="1"/>
    </row>
    <row r="21181">
      <c r="I21181" s="1"/>
      <c r="J21181" s="1"/>
      <c r="K21181" s="1"/>
      <c r="AA21181" s="1"/>
      <c r="AB21181" s="1"/>
      <c r="AC21181" s="1"/>
      <c r="AJ21181" s="1"/>
      <c r="AK21181" s="1"/>
      <c r="AL21181" s="1"/>
    </row>
    <row r="21182">
      <c r="I21182" s="1"/>
      <c r="J21182" s="1"/>
      <c r="K21182" s="1"/>
      <c r="AA21182" s="1"/>
      <c r="AB21182" s="1"/>
      <c r="AC21182" s="1"/>
      <c r="AJ21182" s="1"/>
      <c r="AK21182" s="1"/>
      <c r="AL21182" s="1"/>
    </row>
    <row r="21183">
      <c r="I21183" s="1"/>
      <c r="J21183" s="1"/>
      <c r="K21183" s="1"/>
      <c r="AA21183" s="1"/>
      <c r="AB21183" s="1"/>
      <c r="AC21183" s="1"/>
      <c r="AJ21183" s="1"/>
      <c r="AK21183" s="1"/>
      <c r="AL21183" s="1"/>
    </row>
    <row r="21184">
      <c r="I21184" s="1"/>
      <c r="J21184" s="1"/>
      <c r="K21184" s="1"/>
      <c r="AA21184" s="1"/>
      <c r="AB21184" s="1"/>
      <c r="AC21184" s="1"/>
      <c r="AJ21184" s="1"/>
      <c r="AK21184" s="1"/>
      <c r="AL21184" s="1"/>
    </row>
    <row r="21185">
      <c r="I21185" s="1"/>
      <c r="J21185" s="1"/>
      <c r="K21185" s="1"/>
      <c r="AA21185" s="1"/>
      <c r="AB21185" s="1"/>
      <c r="AC21185" s="1"/>
      <c r="AJ21185" s="1"/>
      <c r="AK21185" s="1"/>
      <c r="AL21185" s="1"/>
    </row>
    <row r="21186">
      <c r="I21186" s="1"/>
      <c r="J21186" s="1"/>
      <c r="K21186" s="1"/>
      <c r="AA21186" s="1"/>
      <c r="AB21186" s="1"/>
      <c r="AC21186" s="1"/>
      <c r="AJ21186" s="1"/>
      <c r="AK21186" s="1"/>
      <c r="AL21186" s="1"/>
    </row>
    <row r="21187">
      <c r="I21187" s="1"/>
      <c r="J21187" s="1"/>
      <c r="K21187" s="1"/>
      <c r="AA21187" s="1"/>
      <c r="AB21187" s="1"/>
      <c r="AC21187" s="1"/>
      <c r="AJ21187" s="1"/>
      <c r="AK21187" s="1"/>
      <c r="AL21187" s="1"/>
    </row>
    <row r="21188">
      <c r="I21188" s="1"/>
      <c r="J21188" s="1"/>
      <c r="K21188" s="1"/>
      <c r="AA21188" s="1"/>
      <c r="AB21188" s="1"/>
      <c r="AC21188" s="1"/>
      <c r="AJ21188" s="1"/>
      <c r="AK21188" s="1"/>
      <c r="AL21188" s="1"/>
    </row>
    <row r="21189">
      <c r="I21189" s="1"/>
      <c r="J21189" s="1"/>
      <c r="K21189" s="1"/>
      <c r="AA21189" s="1"/>
      <c r="AB21189" s="1"/>
      <c r="AC21189" s="1"/>
      <c r="AJ21189" s="1"/>
      <c r="AK21189" s="1"/>
      <c r="AL21189" s="1"/>
    </row>
    <row r="21190">
      <c r="I21190" s="1"/>
      <c r="J21190" s="1"/>
      <c r="K21190" s="1"/>
      <c r="AA21190" s="1"/>
      <c r="AB21190" s="1"/>
      <c r="AC21190" s="1"/>
      <c r="AJ21190" s="1"/>
      <c r="AK21190" s="1"/>
      <c r="AL21190" s="1"/>
    </row>
    <row r="21191">
      <c r="I21191" s="1"/>
      <c r="J21191" s="1"/>
      <c r="K21191" s="1"/>
      <c r="AA21191" s="1"/>
      <c r="AB21191" s="1"/>
      <c r="AC21191" s="1"/>
      <c r="AJ21191" s="1"/>
      <c r="AK21191" s="1"/>
      <c r="AL21191" s="1"/>
    </row>
    <row r="21192">
      <c r="I21192" s="1"/>
      <c r="J21192" s="1"/>
      <c r="K21192" s="1"/>
      <c r="AA21192" s="1"/>
      <c r="AB21192" s="1"/>
      <c r="AC21192" s="1"/>
      <c r="AJ21192" s="1"/>
      <c r="AK21192" s="1"/>
      <c r="AL21192" s="1"/>
    </row>
    <row r="21193">
      <c r="I21193" s="1"/>
      <c r="J21193" s="1"/>
      <c r="K21193" s="1"/>
      <c r="AA21193" s="1"/>
      <c r="AB21193" s="1"/>
      <c r="AC21193" s="1"/>
      <c r="AJ21193" s="1"/>
      <c r="AK21193" s="1"/>
      <c r="AL21193" s="1"/>
    </row>
    <row r="21194">
      <c r="I21194" s="1"/>
      <c r="J21194" s="1"/>
      <c r="K21194" s="1"/>
      <c r="AA21194" s="1"/>
      <c r="AB21194" s="1"/>
      <c r="AC21194" s="1"/>
      <c r="AJ21194" s="1"/>
      <c r="AK21194" s="1"/>
      <c r="AL21194" s="1"/>
    </row>
    <row r="21195">
      <c r="I21195" s="1"/>
      <c r="J21195" s="1"/>
      <c r="K21195" s="1"/>
      <c r="AA21195" s="1"/>
      <c r="AB21195" s="1"/>
      <c r="AC21195" s="1"/>
      <c r="AJ21195" s="1"/>
      <c r="AK21195" s="1"/>
      <c r="AL21195" s="1"/>
    </row>
    <row r="21196">
      <c r="I21196" s="1"/>
      <c r="J21196" s="1"/>
      <c r="K21196" s="1"/>
      <c r="AA21196" s="1"/>
      <c r="AB21196" s="1"/>
      <c r="AC21196" s="1"/>
      <c r="AJ21196" s="1"/>
      <c r="AK21196" s="1"/>
      <c r="AL21196" s="1"/>
    </row>
    <row r="21197">
      <c r="I21197" s="1"/>
      <c r="J21197" s="1"/>
      <c r="K21197" s="1"/>
      <c r="AA21197" s="1"/>
      <c r="AB21197" s="1"/>
      <c r="AC21197" s="1"/>
      <c r="AJ21197" s="1"/>
      <c r="AK21197" s="1"/>
      <c r="AL21197" s="1"/>
    </row>
    <row r="21198">
      <c r="I21198" s="1"/>
      <c r="J21198" s="1"/>
      <c r="K21198" s="1"/>
      <c r="AA21198" s="1"/>
      <c r="AB21198" s="1"/>
      <c r="AC21198" s="1"/>
      <c r="AJ21198" s="1"/>
      <c r="AK21198" s="1"/>
      <c r="AL21198" s="1"/>
    </row>
    <row r="21199">
      <c r="I21199" s="1"/>
      <c r="J21199" s="1"/>
      <c r="K21199" s="1"/>
      <c r="AA21199" s="1"/>
      <c r="AB21199" s="1"/>
      <c r="AC21199" s="1"/>
      <c r="AJ21199" s="1"/>
      <c r="AK21199" s="1"/>
      <c r="AL21199" s="1"/>
    </row>
    <row r="21200">
      <c r="I21200" s="1"/>
      <c r="J21200" s="1"/>
      <c r="K21200" s="1"/>
      <c r="AA21200" s="1"/>
      <c r="AB21200" s="1"/>
      <c r="AC21200" s="1"/>
      <c r="AJ21200" s="1"/>
      <c r="AK21200" s="1"/>
      <c r="AL21200" s="1"/>
    </row>
    <row r="21201">
      <c r="I21201" s="1"/>
      <c r="J21201" s="1"/>
      <c r="K21201" s="1"/>
      <c r="AA21201" s="1"/>
      <c r="AB21201" s="1"/>
      <c r="AC21201" s="1"/>
      <c r="AJ21201" s="1"/>
      <c r="AK21201" s="1"/>
      <c r="AL21201" s="1"/>
    </row>
    <row r="21202">
      <c r="I21202" s="1"/>
      <c r="J21202" s="1"/>
      <c r="K21202" s="1"/>
      <c r="AA21202" s="1"/>
      <c r="AB21202" s="1"/>
      <c r="AC21202" s="1"/>
      <c r="AJ21202" s="1"/>
      <c r="AK21202" s="1"/>
      <c r="AL21202" s="1"/>
    </row>
    <row r="21203">
      <c r="I21203" s="1"/>
      <c r="J21203" s="1"/>
      <c r="K21203" s="1"/>
      <c r="AA21203" s="1"/>
      <c r="AB21203" s="1"/>
      <c r="AC21203" s="1"/>
      <c r="AJ21203" s="1"/>
      <c r="AK21203" s="1"/>
      <c r="AL21203" s="1"/>
    </row>
    <row r="21204">
      <c r="I21204" s="1"/>
      <c r="J21204" s="1"/>
      <c r="K21204" s="1"/>
      <c r="AA21204" s="1"/>
      <c r="AB21204" s="1"/>
      <c r="AC21204" s="1"/>
      <c r="AJ21204" s="1"/>
      <c r="AK21204" s="1"/>
      <c r="AL21204" s="1"/>
    </row>
    <row r="21205">
      <c r="I21205" s="1"/>
      <c r="J21205" s="1"/>
      <c r="K21205" s="1"/>
      <c r="AA21205" s="1"/>
      <c r="AB21205" s="1"/>
      <c r="AC21205" s="1"/>
      <c r="AJ21205" s="1"/>
      <c r="AK21205" s="1"/>
      <c r="AL21205" s="1"/>
    </row>
    <row r="21206">
      <c r="I21206" s="1"/>
      <c r="J21206" s="1"/>
      <c r="K21206" s="1"/>
      <c r="AA21206" s="1"/>
      <c r="AB21206" s="1"/>
      <c r="AC21206" s="1"/>
      <c r="AJ21206" s="1"/>
      <c r="AK21206" s="1"/>
      <c r="AL21206" s="1"/>
    </row>
    <row r="21207">
      <c r="I21207" s="1"/>
      <c r="J21207" s="1"/>
      <c r="K21207" s="1"/>
      <c r="AA21207" s="1"/>
      <c r="AB21207" s="1"/>
      <c r="AC21207" s="1"/>
      <c r="AJ21207" s="1"/>
      <c r="AK21207" s="1"/>
      <c r="AL21207" s="1"/>
    </row>
    <row r="21208">
      <c r="I21208" s="1"/>
      <c r="J21208" s="1"/>
      <c r="K21208" s="1"/>
      <c r="AA21208" s="1"/>
      <c r="AB21208" s="1"/>
      <c r="AC21208" s="1"/>
      <c r="AJ21208" s="1"/>
      <c r="AK21208" s="1"/>
      <c r="AL21208" s="1"/>
    </row>
    <row r="21209">
      <c r="I21209" s="1"/>
      <c r="J21209" s="1"/>
      <c r="K21209" s="1"/>
      <c r="AA21209" s="1"/>
      <c r="AB21209" s="1"/>
      <c r="AC21209" s="1"/>
      <c r="AJ21209" s="1"/>
      <c r="AK21209" s="1"/>
      <c r="AL21209" s="1"/>
    </row>
    <row r="21210">
      <c r="I21210" s="1"/>
      <c r="J21210" s="1"/>
      <c r="K21210" s="1"/>
      <c r="AA21210" s="1"/>
      <c r="AB21210" s="1"/>
      <c r="AC21210" s="1"/>
      <c r="AJ21210" s="1"/>
      <c r="AK21210" s="1"/>
      <c r="AL21210" s="1"/>
    </row>
    <row r="21211">
      <c r="I21211" s="1"/>
      <c r="J21211" s="1"/>
      <c r="K21211" s="1"/>
      <c r="AA21211" s="1"/>
      <c r="AB21211" s="1"/>
      <c r="AC21211" s="1"/>
      <c r="AJ21211" s="1"/>
      <c r="AK21211" s="1"/>
      <c r="AL21211" s="1"/>
    </row>
    <row r="21212">
      <c r="I21212" s="1"/>
      <c r="J21212" s="1"/>
      <c r="K21212" s="1"/>
      <c r="AA21212" s="1"/>
      <c r="AB21212" s="1"/>
      <c r="AC21212" s="1"/>
      <c r="AJ21212" s="1"/>
      <c r="AK21212" s="1"/>
      <c r="AL21212" s="1"/>
    </row>
    <row r="21213">
      <c r="I21213" s="1"/>
      <c r="J21213" s="1"/>
      <c r="K21213" s="1"/>
      <c r="AA21213" s="1"/>
      <c r="AB21213" s="1"/>
      <c r="AC21213" s="1"/>
      <c r="AJ21213" s="1"/>
      <c r="AK21213" s="1"/>
      <c r="AL21213" s="1"/>
    </row>
    <row r="21214">
      <c r="I21214" s="1"/>
      <c r="J21214" s="1"/>
      <c r="K21214" s="1"/>
      <c r="AA21214" s="1"/>
      <c r="AB21214" s="1"/>
      <c r="AC21214" s="1"/>
      <c r="AJ21214" s="1"/>
      <c r="AK21214" s="1"/>
      <c r="AL21214" s="1"/>
    </row>
    <row r="21215">
      <c r="I21215" s="1"/>
      <c r="J21215" s="1"/>
      <c r="K21215" s="1"/>
      <c r="AA21215" s="1"/>
      <c r="AB21215" s="1"/>
      <c r="AC21215" s="1"/>
      <c r="AJ21215" s="1"/>
      <c r="AK21215" s="1"/>
      <c r="AL21215" s="1"/>
    </row>
    <row r="21216">
      <c r="I21216" s="1"/>
      <c r="J21216" s="1"/>
      <c r="K21216" s="1"/>
      <c r="AA21216" s="1"/>
      <c r="AB21216" s="1"/>
      <c r="AC21216" s="1"/>
      <c r="AJ21216" s="1"/>
      <c r="AK21216" s="1"/>
      <c r="AL21216" s="1"/>
    </row>
    <row r="21217">
      <c r="I21217" s="1"/>
      <c r="J21217" s="1"/>
      <c r="K21217" s="1"/>
      <c r="AA21217" s="1"/>
      <c r="AB21217" s="1"/>
      <c r="AC21217" s="1"/>
      <c r="AJ21217" s="1"/>
      <c r="AK21217" s="1"/>
      <c r="AL21217" s="1"/>
    </row>
    <row r="21218">
      <c r="I21218" s="1"/>
      <c r="J21218" s="1"/>
      <c r="K21218" s="1"/>
      <c r="AA21218" s="1"/>
      <c r="AB21218" s="1"/>
      <c r="AC21218" s="1"/>
      <c r="AJ21218" s="1"/>
      <c r="AK21218" s="1"/>
      <c r="AL21218" s="1"/>
    </row>
    <row r="21219">
      <c r="I21219" s="1"/>
      <c r="J21219" s="1"/>
      <c r="K21219" s="1"/>
      <c r="AA21219" s="1"/>
      <c r="AB21219" s="1"/>
      <c r="AC21219" s="1"/>
      <c r="AJ21219" s="1"/>
      <c r="AK21219" s="1"/>
      <c r="AL21219" s="1"/>
    </row>
    <row r="21220">
      <c r="I21220" s="1"/>
      <c r="J21220" s="1"/>
      <c r="K21220" s="1"/>
      <c r="AA21220" s="1"/>
      <c r="AB21220" s="1"/>
      <c r="AC21220" s="1"/>
      <c r="AJ21220" s="1"/>
      <c r="AK21220" s="1"/>
      <c r="AL21220" s="1"/>
    </row>
    <row r="21221">
      <c r="I21221" s="1"/>
      <c r="J21221" s="1"/>
      <c r="K21221" s="1"/>
      <c r="AA21221" s="1"/>
      <c r="AB21221" s="1"/>
      <c r="AC21221" s="1"/>
      <c r="AJ21221" s="1"/>
      <c r="AK21221" s="1"/>
      <c r="AL21221" s="1"/>
    </row>
    <row r="21222">
      <c r="I21222" s="1"/>
      <c r="J21222" s="1"/>
      <c r="K21222" s="1"/>
      <c r="AA21222" s="1"/>
      <c r="AB21222" s="1"/>
      <c r="AC21222" s="1"/>
      <c r="AJ21222" s="1"/>
      <c r="AK21222" s="1"/>
      <c r="AL21222" s="1"/>
    </row>
    <row r="21223">
      <c r="I21223" s="1"/>
      <c r="J21223" s="1"/>
      <c r="K21223" s="1"/>
      <c r="AA21223" s="1"/>
      <c r="AB21223" s="1"/>
      <c r="AC21223" s="1"/>
      <c r="AJ21223" s="1"/>
      <c r="AK21223" s="1"/>
      <c r="AL21223" s="1"/>
    </row>
    <row r="21224">
      <c r="I21224" s="1"/>
      <c r="J21224" s="1"/>
      <c r="K21224" s="1"/>
      <c r="AA21224" s="1"/>
      <c r="AB21224" s="1"/>
      <c r="AC21224" s="1"/>
      <c r="AJ21224" s="1"/>
      <c r="AK21224" s="1"/>
      <c r="AL21224" s="1"/>
    </row>
    <row r="21225">
      <c r="I21225" s="1"/>
      <c r="J21225" s="1"/>
      <c r="K21225" s="1"/>
      <c r="AA21225" s="1"/>
      <c r="AB21225" s="1"/>
      <c r="AC21225" s="1"/>
      <c r="AJ21225" s="1"/>
      <c r="AK21225" s="1"/>
      <c r="AL21225" s="1"/>
    </row>
    <row r="21226">
      <c r="I21226" s="1"/>
      <c r="J21226" s="1"/>
      <c r="K21226" s="1"/>
      <c r="AA21226" s="1"/>
      <c r="AB21226" s="1"/>
      <c r="AC21226" s="1"/>
      <c r="AJ21226" s="1"/>
      <c r="AK21226" s="1"/>
      <c r="AL21226" s="1"/>
    </row>
    <row r="21227">
      <c r="I21227" s="1"/>
      <c r="J21227" s="1"/>
      <c r="K21227" s="1"/>
      <c r="AA21227" s="1"/>
      <c r="AB21227" s="1"/>
      <c r="AC21227" s="1"/>
      <c r="AJ21227" s="1"/>
      <c r="AK21227" s="1"/>
      <c r="AL21227" s="1"/>
    </row>
    <row r="21228">
      <c r="I21228" s="1"/>
      <c r="J21228" s="1"/>
      <c r="K21228" s="1"/>
      <c r="AA21228" s="1"/>
      <c r="AB21228" s="1"/>
      <c r="AC21228" s="1"/>
      <c r="AJ21228" s="1"/>
      <c r="AK21228" s="1"/>
      <c r="AL21228" s="1"/>
    </row>
    <row r="21229">
      <c r="I21229" s="1"/>
      <c r="J21229" s="1"/>
      <c r="K21229" s="1"/>
      <c r="AA21229" s="1"/>
      <c r="AB21229" s="1"/>
      <c r="AC21229" s="1"/>
      <c r="AJ21229" s="1"/>
      <c r="AK21229" s="1"/>
      <c r="AL21229" s="1"/>
    </row>
    <row r="21230">
      <c r="I21230" s="1"/>
      <c r="J21230" s="1"/>
      <c r="K21230" s="1"/>
      <c r="AA21230" s="1"/>
      <c r="AB21230" s="1"/>
      <c r="AC21230" s="1"/>
      <c r="AJ21230" s="1"/>
      <c r="AK21230" s="1"/>
      <c r="AL21230" s="1"/>
    </row>
    <row r="21231">
      <c r="I21231" s="1"/>
      <c r="J21231" s="1"/>
      <c r="K21231" s="1"/>
      <c r="AA21231" s="1"/>
      <c r="AB21231" s="1"/>
      <c r="AC21231" s="1"/>
      <c r="AJ21231" s="1"/>
      <c r="AK21231" s="1"/>
      <c r="AL21231" s="1"/>
    </row>
    <row r="21232">
      <c r="I21232" s="1"/>
      <c r="J21232" s="1"/>
      <c r="K21232" s="1"/>
      <c r="AA21232" s="1"/>
      <c r="AB21232" s="1"/>
      <c r="AC21232" s="1"/>
      <c r="AJ21232" s="1"/>
      <c r="AK21232" s="1"/>
      <c r="AL21232" s="1"/>
    </row>
    <row r="21233">
      <c r="I21233" s="1"/>
      <c r="J21233" s="1"/>
      <c r="K21233" s="1"/>
      <c r="AA21233" s="1"/>
      <c r="AB21233" s="1"/>
      <c r="AC21233" s="1"/>
      <c r="AJ21233" s="1"/>
      <c r="AK21233" s="1"/>
      <c r="AL21233" s="1"/>
    </row>
    <row r="21234">
      <c r="I21234" s="1"/>
      <c r="J21234" s="1"/>
      <c r="K21234" s="1"/>
      <c r="AA21234" s="1"/>
      <c r="AB21234" s="1"/>
      <c r="AC21234" s="1"/>
      <c r="AJ21234" s="1"/>
      <c r="AK21234" s="1"/>
      <c r="AL21234" s="1"/>
    </row>
    <row r="21235">
      <c r="I21235" s="1"/>
      <c r="J21235" s="1"/>
      <c r="K21235" s="1"/>
      <c r="AA21235" s="1"/>
      <c r="AB21235" s="1"/>
      <c r="AC21235" s="1"/>
      <c r="AJ21235" s="1"/>
      <c r="AK21235" s="1"/>
      <c r="AL21235" s="1"/>
    </row>
    <row r="21236">
      <c r="I21236" s="1"/>
      <c r="J21236" s="1"/>
      <c r="K21236" s="1"/>
      <c r="AA21236" s="1"/>
      <c r="AB21236" s="1"/>
      <c r="AC21236" s="1"/>
      <c r="AJ21236" s="1"/>
      <c r="AK21236" s="1"/>
      <c r="AL21236" s="1"/>
    </row>
    <row r="21237">
      <c r="I21237" s="1"/>
      <c r="J21237" s="1"/>
      <c r="K21237" s="1"/>
      <c r="AA21237" s="1"/>
      <c r="AB21237" s="1"/>
      <c r="AC21237" s="1"/>
      <c r="AJ21237" s="1"/>
      <c r="AK21237" s="1"/>
      <c r="AL21237" s="1"/>
    </row>
    <row r="21238">
      <c r="I21238" s="1"/>
      <c r="J21238" s="1"/>
      <c r="K21238" s="1"/>
      <c r="AA21238" s="1"/>
      <c r="AB21238" s="1"/>
      <c r="AC21238" s="1"/>
      <c r="AJ21238" s="1"/>
      <c r="AK21238" s="1"/>
      <c r="AL21238" s="1"/>
    </row>
    <row r="21239">
      <c r="I21239" s="1"/>
      <c r="J21239" s="1"/>
      <c r="K21239" s="1"/>
      <c r="AA21239" s="1"/>
      <c r="AB21239" s="1"/>
      <c r="AC21239" s="1"/>
      <c r="AJ21239" s="1"/>
      <c r="AK21239" s="1"/>
      <c r="AL21239" s="1"/>
    </row>
    <row r="21240">
      <c r="I21240" s="1"/>
      <c r="J21240" s="1"/>
      <c r="K21240" s="1"/>
      <c r="AA21240" s="1"/>
      <c r="AB21240" s="1"/>
      <c r="AC21240" s="1"/>
      <c r="AJ21240" s="1"/>
      <c r="AK21240" s="1"/>
      <c r="AL21240" s="1"/>
    </row>
    <row r="21241">
      <c r="I21241" s="1"/>
      <c r="J21241" s="1"/>
      <c r="K21241" s="1"/>
      <c r="AA21241" s="1"/>
      <c r="AB21241" s="1"/>
      <c r="AC21241" s="1"/>
      <c r="AJ21241" s="1"/>
      <c r="AK21241" s="1"/>
      <c r="AL21241" s="1"/>
    </row>
    <row r="21242">
      <c r="I21242" s="1"/>
      <c r="J21242" s="1"/>
      <c r="K21242" s="1"/>
      <c r="AA21242" s="1"/>
      <c r="AB21242" s="1"/>
      <c r="AC21242" s="1"/>
      <c r="AJ21242" s="1"/>
      <c r="AK21242" s="1"/>
      <c r="AL21242" s="1"/>
    </row>
    <row r="21243">
      <c r="I21243" s="1"/>
      <c r="J21243" s="1"/>
      <c r="K21243" s="1"/>
      <c r="AA21243" s="1"/>
      <c r="AB21243" s="1"/>
      <c r="AC21243" s="1"/>
      <c r="AJ21243" s="1"/>
      <c r="AK21243" s="1"/>
      <c r="AL21243" s="1"/>
    </row>
    <row r="21244">
      <c r="I21244" s="1"/>
      <c r="J21244" s="1"/>
      <c r="K21244" s="1"/>
      <c r="AA21244" s="1"/>
      <c r="AB21244" s="1"/>
      <c r="AC21244" s="1"/>
      <c r="AJ21244" s="1"/>
      <c r="AK21244" s="1"/>
      <c r="AL21244" s="1"/>
    </row>
    <row r="21245">
      <c r="I21245" s="1"/>
      <c r="J21245" s="1"/>
      <c r="K21245" s="1"/>
      <c r="AA21245" s="1"/>
      <c r="AB21245" s="1"/>
      <c r="AC21245" s="1"/>
      <c r="AJ21245" s="1"/>
      <c r="AK21245" s="1"/>
      <c r="AL21245" s="1"/>
    </row>
    <row r="21246">
      <c r="I21246" s="1"/>
      <c r="J21246" s="1"/>
      <c r="K21246" s="1"/>
      <c r="AA21246" s="1"/>
      <c r="AB21246" s="1"/>
      <c r="AC21246" s="1"/>
      <c r="AJ21246" s="1"/>
      <c r="AK21246" s="1"/>
      <c r="AL21246" s="1"/>
    </row>
    <row r="21247">
      <c r="I21247" s="1"/>
      <c r="J21247" s="1"/>
      <c r="K21247" s="1"/>
      <c r="AA21247" s="1"/>
      <c r="AB21247" s="1"/>
      <c r="AC21247" s="1"/>
      <c r="AJ21247" s="1"/>
      <c r="AK21247" s="1"/>
      <c r="AL21247" s="1"/>
    </row>
    <row r="21248">
      <c r="I21248" s="1"/>
      <c r="J21248" s="1"/>
      <c r="K21248" s="1"/>
      <c r="AA21248" s="1"/>
      <c r="AB21248" s="1"/>
      <c r="AC21248" s="1"/>
      <c r="AJ21248" s="1"/>
      <c r="AK21248" s="1"/>
      <c r="AL21248" s="1"/>
    </row>
    <row r="21249">
      <c r="I21249" s="1"/>
      <c r="J21249" s="1"/>
      <c r="K21249" s="1"/>
      <c r="AA21249" s="1"/>
      <c r="AB21249" s="1"/>
      <c r="AC21249" s="1"/>
      <c r="AJ21249" s="1"/>
      <c r="AK21249" s="1"/>
      <c r="AL21249" s="1"/>
    </row>
    <row r="21250">
      <c r="I21250" s="1"/>
      <c r="J21250" s="1"/>
      <c r="K21250" s="1"/>
      <c r="AA21250" s="1"/>
      <c r="AB21250" s="1"/>
      <c r="AC21250" s="1"/>
      <c r="AJ21250" s="1"/>
      <c r="AK21250" s="1"/>
      <c r="AL21250" s="1"/>
    </row>
    <row r="21251">
      <c r="I21251" s="1"/>
      <c r="J21251" s="1"/>
      <c r="K21251" s="1"/>
      <c r="AA21251" s="1"/>
      <c r="AB21251" s="1"/>
      <c r="AC21251" s="1"/>
      <c r="AJ21251" s="1"/>
      <c r="AK21251" s="1"/>
      <c r="AL21251" s="1"/>
    </row>
    <row r="21252">
      <c r="I21252" s="1"/>
      <c r="J21252" s="1"/>
      <c r="K21252" s="1"/>
      <c r="AA21252" s="1"/>
      <c r="AB21252" s="1"/>
      <c r="AC21252" s="1"/>
      <c r="AJ21252" s="1"/>
      <c r="AK21252" s="1"/>
      <c r="AL21252" s="1"/>
    </row>
    <row r="21253">
      <c r="I21253" s="1"/>
      <c r="J21253" s="1"/>
      <c r="K21253" s="1"/>
      <c r="AA21253" s="1"/>
      <c r="AB21253" s="1"/>
      <c r="AC21253" s="1"/>
      <c r="AJ21253" s="1"/>
      <c r="AK21253" s="1"/>
      <c r="AL21253" s="1"/>
    </row>
    <row r="21254">
      <c r="I21254" s="1"/>
      <c r="J21254" s="1"/>
      <c r="K21254" s="1"/>
      <c r="AA21254" s="1"/>
      <c r="AB21254" s="1"/>
      <c r="AC21254" s="1"/>
      <c r="AJ21254" s="1"/>
      <c r="AK21254" s="1"/>
      <c r="AL21254" s="1"/>
    </row>
    <row r="21255">
      <c r="I21255" s="1"/>
      <c r="J21255" s="1"/>
      <c r="K21255" s="1"/>
      <c r="AA21255" s="1"/>
      <c r="AB21255" s="1"/>
      <c r="AC21255" s="1"/>
      <c r="AJ21255" s="1"/>
      <c r="AK21255" s="1"/>
      <c r="AL21255" s="1"/>
    </row>
    <row r="21256">
      <c r="I21256" s="1"/>
      <c r="J21256" s="1"/>
      <c r="K21256" s="1"/>
      <c r="AA21256" s="1"/>
      <c r="AB21256" s="1"/>
      <c r="AC21256" s="1"/>
      <c r="AJ21256" s="1"/>
      <c r="AK21256" s="1"/>
      <c r="AL21256" s="1"/>
    </row>
    <row r="21257">
      <c r="I21257" s="1"/>
      <c r="J21257" s="1"/>
      <c r="K21257" s="1"/>
      <c r="AA21257" s="1"/>
      <c r="AB21257" s="1"/>
      <c r="AC21257" s="1"/>
      <c r="AJ21257" s="1"/>
      <c r="AK21257" s="1"/>
      <c r="AL21257" s="1"/>
    </row>
    <row r="21258">
      <c r="I21258" s="1"/>
      <c r="J21258" s="1"/>
      <c r="K21258" s="1"/>
      <c r="AA21258" s="1"/>
      <c r="AB21258" s="1"/>
      <c r="AC21258" s="1"/>
      <c r="AJ21258" s="1"/>
      <c r="AK21258" s="1"/>
      <c r="AL21258" s="1"/>
    </row>
    <row r="21259">
      <c r="I21259" s="1"/>
      <c r="J21259" s="1"/>
      <c r="K21259" s="1"/>
      <c r="AA21259" s="1"/>
      <c r="AB21259" s="1"/>
      <c r="AC21259" s="1"/>
      <c r="AJ21259" s="1"/>
      <c r="AK21259" s="1"/>
      <c r="AL21259" s="1"/>
    </row>
    <row r="21260">
      <c r="I21260" s="1"/>
      <c r="J21260" s="1"/>
      <c r="K21260" s="1"/>
      <c r="AA21260" s="1"/>
      <c r="AB21260" s="1"/>
      <c r="AC21260" s="1"/>
      <c r="AJ21260" s="1"/>
      <c r="AK21260" s="1"/>
      <c r="AL21260" s="1"/>
    </row>
    <row r="21261">
      <c r="I21261" s="1"/>
      <c r="J21261" s="1"/>
      <c r="K21261" s="1"/>
      <c r="AA21261" s="1"/>
      <c r="AB21261" s="1"/>
      <c r="AC21261" s="1"/>
      <c r="AJ21261" s="1"/>
      <c r="AK21261" s="1"/>
      <c r="AL21261" s="1"/>
    </row>
    <row r="21262">
      <c r="I21262" s="1"/>
      <c r="J21262" s="1"/>
      <c r="K21262" s="1"/>
      <c r="AA21262" s="1"/>
      <c r="AB21262" s="1"/>
      <c r="AC21262" s="1"/>
      <c r="AJ21262" s="1"/>
      <c r="AK21262" s="1"/>
      <c r="AL21262" s="1"/>
    </row>
    <row r="21263">
      <c r="I21263" s="1"/>
      <c r="J21263" s="1"/>
      <c r="K21263" s="1"/>
      <c r="AA21263" s="1"/>
      <c r="AB21263" s="1"/>
      <c r="AC21263" s="1"/>
      <c r="AJ21263" s="1"/>
      <c r="AK21263" s="1"/>
      <c r="AL21263" s="1"/>
    </row>
    <row r="21264">
      <c r="I21264" s="1"/>
      <c r="J21264" s="1"/>
      <c r="K21264" s="1"/>
      <c r="AA21264" s="1"/>
      <c r="AB21264" s="1"/>
      <c r="AC21264" s="1"/>
      <c r="AJ21264" s="1"/>
      <c r="AK21264" s="1"/>
      <c r="AL21264" s="1"/>
    </row>
    <row r="21265">
      <c r="I21265" s="1"/>
      <c r="J21265" s="1"/>
      <c r="K21265" s="1"/>
      <c r="AA21265" s="1"/>
      <c r="AB21265" s="1"/>
      <c r="AC21265" s="1"/>
      <c r="AJ21265" s="1"/>
      <c r="AK21265" s="1"/>
      <c r="AL21265" s="1"/>
    </row>
    <row r="21266">
      <c r="I21266" s="1"/>
      <c r="J21266" s="1"/>
      <c r="K21266" s="1"/>
      <c r="AA21266" s="1"/>
      <c r="AB21266" s="1"/>
      <c r="AC21266" s="1"/>
      <c r="AJ21266" s="1"/>
      <c r="AK21266" s="1"/>
      <c r="AL21266" s="1"/>
    </row>
    <row r="21267">
      <c r="I21267" s="1"/>
      <c r="J21267" s="1"/>
      <c r="K21267" s="1"/>
      <c r="AA21267" s="1"/>
      <c r="AB21267" s="1"/>
      <c r="AC21267" s="1"/>
      <c r="AJ21267" s="1"/>
      <c r="AK21267" s="1"/>
      <c r="AL21267" s="1"/>
    </row>
    <row r="21268">
      <c r="I21268" s="1"/>
      <c r="J21268" s="1"/>
      <c r="K21268" s="1"/>
      <c r="AA21268" s="1"/>
      <c r="AB21268" s="1"/>
      <c r="AC21268" s="1"/>
      <c r="AJ21268" s="1"/>
      <c r="AK21268" s="1"/>
      <c r="AL21268" s="1"/>
    </row>
    <row r="21269">
      <c r="I21269" s="1"/>
      <c r="J21269" s="1"/>
      <c r="K21269" s="1"/>
      <c r="AA21269" s="1"/>
      <c r="AB21269" s="1"/>
      <c r="AC21269" s="1"/>
      <c r="AJ21269" s="1"/>
      <c r="AK21269" s="1"/>
      <c r="AL21269" s="1"/>
    </row>
    <row r="21270">
      <c r="I21270" s="1"/>
      <c r="J21270" s="1"/>
      <c r="K21270" s="1"/>
      <c r="AA21270" s="1"/>
      <c r="AB21270" s="1"/>
      <c r="AC21270" s="1"/>
      <c r="AJ21270" s="1"/>
      <c r="AK21270" s="1"/>
      <c r="AL21270" s="1"/>
    </row>
    <row r="21271">
      <c r="I21271" s="1"/>
      <c r="J21271" s="1"/>
      <c r="K21271" s="1"/>
      <c r="AA21271" s="1"/>
      <c r="AB21271" s="1"/>
      <c r="AC21271" s="1"/>
      <c r="AJ21271" s="1"/>
      <c r="AK21271" s="1"/>
      <c r="AL21271" s="1"/>
    </row>
    <row r="21272">
      <c r="I21272" s="1"/>
      <c r="J21272" s="1"/>
      <c r="K21272" s="1"/>
      <c r="AA21272" s="1"/>
      <c r="AB21272" s="1"/>
      <c r="AC21272" s="1"/>
      <c r="AJ21272" s="1"/>
      <c r="AK21272" s="1"/>
      <c r="AL21272" s="1"/>
    </row>
    <row r="21273">
      <c r="I21273" s="1"/>
      <c r="J21273" s="1"/>
      <c r="K21273" s="1"/>
      <c r="AA21273" s="1"/>
      <c r="AB21273" s="1"/>
      <c r="AC21273" s="1"/>
      <c r="AJ21273" s="1"/>
      <c r="AK21273" s="1"/>
      <c r="AL21273" s="1"/>
    </row>
    <row r="21274">
      <c r="I21274" s="1"/>
      <c r="J21274" s="1"/>
      <c r="K21274" s="1"/>
      <c r="AA21274" s="1"/>
      <c r="AB21274" s="1"/>
      <c r="AC21274" s="1"/>
      <c r="AJ21274" s="1"/>
      <c r="AK21274" s="1"/>
      <c r="AL21274" s="1"/>
    </row>
    <row r="21275">
      <c r="I21275" s="1"/>
      <c r="J21275" s="1"/>
      <c r="K21275" s="1"/>
      <c r="AA21275" s="1"/>
      <c r="AB21275" s="1"/>
      <c r="AC21275" s="1"/>
      <c r="AJ21275" s="1"/>
      <c r="AK21275" s="1"/>
      <c r="AL21275" s="1"/>
    </row>
    <row r="21276">
      <c r="I21276" s="1"/>
      <c r="J21276" s="1"/>
      <c r="K21276" s="1"/>
      <c r="AA21276" s="1"/>
      <c r="AB21276" s="1"/>
      <c r="AC21276" s="1"/>
      <c r="AJ21276" s="1"/>
      <c r="AK21276" s="1"/>
      <c r="AL21276" s="1"/>
    </row>
    <row r="21277">
      <c r="I21277" s="1"/>
      <c r="J21277" s="1"/>
      <c r="K21277" s="1"/>
      <c r="AA21277" s="1"/>
      <c r="AB21277" s="1"/>
      <c r="AC21277" s="1"/>
      <c r="AJ21277" s="1"/>
      <c r="AK21277" s="1"/>
      <c r="AL21277" s="1"/>
    </row>
    <row r="21278">
      <c r="I21278" s="1"/>
      <c r="J21278" s="1"/>
      <c r="K21278" s="1"/>
      <c r="AA21278" s="1"/>
      <c r="AB21278" s="1"/>
      <c r="AC21278" s="1"/>
      <c r="AJ21278" s="1"/>
      <c r="AK21278" s="1"/>
      <c r="AL21278" s="1"/>
    </row>
    <row r="21279">
      <c r="I21279" s="1"/>
      <c r="J21279" s="1"/>
      <c r="K21279" s="1"/>
      <c r="AA21279" s="1"/>
      <c r="AB21279" s="1"/>
      <c r="AC21279" s="1"/>
      <c r="AJ21279" s="1"/>
      <c r="AK21279" s="1"/>
      <c r="AL21279" s="1"/>
    </row>
    <row r="21280">
      <c r="I21280" s="1"/>
      <c r="J21280" s="1"/>
      <c r="K21280" s="1"/>
      <c r="AA21280" s="1"/>
      <c r="AB21280" s="1"/>
      <c r="AC21280" s="1"/>
      <c r="AJ21280" s="1"/>
      <c r="AK21280" s="1"/>
      <c r="AL21280" s="1"/>
    </row>
    <row r="21281">
      <c r="I21281" s="1"/>
      <c r="J21281" s="1"/>
      <c r="K21281" s="1"/>
      <c r="AA21281" s="1"/>
      <c r="AB21281" s="1"/>
      <c r="AC21281" s="1"/>
      <c r="AJ21281" s="1"/>
      <c r="AK21281" s="1"/>
      <c r="AL21281" s="1"/>
    </row>
    <row r="21282">
      <c r="I21282" s="1"/>
      <c r="J21282" s="1"/>
      <c r="K21282" s="1"/>
      <c r="AA21282" s="1"/>
      <c r="AB21282" s="1"/>
      <c r="AC21282" s="1"/>
      <c r="AJ21282" s="1"/>
      <c r="AK21282" s="1"/>
      <c r="AL21282" s="1"/>
    </row>
    <row r="21283">
      <c r="I21283" s="1"/>
      <c r="J21283" s="1"/>
      <c r="K21283" s="1"/>
      <c r="AA21283" s="1"/>
      <c r="AB21283" s="1"/>
      <c r="AC21283" s="1"/>
      <c r="AJ21283" s="1"/>
      <c r="AK21283" s="1"/>
      <c r="AL21283" s="1"/>
    </row>
    <row r="21284">
      <c r="I21284" s="1"/>
      <c r="J21284" s="1"/>
      <c r="K21284" s="1"/>
      <c r="AA21284" s="1"/>
      <c r="AB21284" s="1"/>
      <c r="AC21284" s="1"/>
      <c r="AJ21284" s="1"/>
      <c r="AK21284" s="1"/>
      <c r="AL21284" s="1"/>
    </row>
    <row r="21285">
      <c r="I21285" s="1"/>
      <c r="J21285" s="1"/>
      <c r="K21285" s="1"/>
      <c r="AA21285" s="1"/>
      <c r="AB21285" s="1"/>
      <c r="AC21285" s="1"/>
      <c r="AJ21285" s="1"/>
      <c r="AK21285" s="1"/>
      <c r="AL21285" s="1"/>
    </row>
    <row r="21286">
      <c r="I21286" s="1"/>
      <c r="J21286" s="1"/>
      <c r="K21286" s="1"/>
      <c r="AA21286" s="1"/>
      <c r="AB21286" s="1"/>
      <c r="AC21286" s="1"/>
      <c r="AJ21286" s="1"/>
      <c r="AK21286" s="1"/>
      <c r="AL21286" s="1"/>
    </row>
    <row r="21287">
      <c r="I21287" s="1"/>
      <c r="J21287" s="1"/>
      <c r="K21287" s="1"/>
      <c r="AA21287" s="1"/>
      <c r="AB21287" s="1"/>
      <c r="AC21287" s="1"/>
      <c r="AJ21287" s="1"/>
      <c r="AK21287" s="1"/>
      <c r="AL21287" s="1"/>
    </row>
    <row r="21288">
      <c r="I21288" s="1"/>
      <c r="J21288" s="1"/>
      <c r="K21288" s="1"/>
      <c r="AA21288" s="1"/>
      <c r="AB21288" s="1"/>
      <c r="AC21288" s="1"/>
      <c r="AJ21288" s="1"/>
      <c r="AK21288" s="1"/>
      <c r="AL21288" s="1"/>
    </row>
    <row r="21289">
      <c r="I21289" s="1"/>
      <c r="J21289" s="1"/>
      <c r="K21289" s="1"/>
      <c r="AA21289" s="1"/>
      <c r="AB21289" s="1"/>
      <c r="AC21289" s="1"/>
      <c r="AJ21289" s="1"/>
      <c r="AK21289" s="1"/>
      <c r="AL21289" s="1"/>
    </row>
    <row r="21290">
      <c r="I21290" s="1"/>
      <c r="J21290" s="1"/>
      <c r="K21290" s="1"/>
      <c r="AA21290" s="1"/>
      <c r="AB21290" s="1"/>
      <c r="AC21290" s="1"/>
      <c r="AJ21290" s="1"/>
      <c r="AK21290" s="1"/>
      <c r="AL21290" s="1"/>
    </row>
    <row r="21291">
      <c r="I21291" s="1"/>
      <c r="J21291" s="1"/>
      <c r="K21291" s="1"/>
      <c r="AA21291" s="1"/>
      <c r="AB21291" s="1"/>
      <c r="AC21291" s="1"/>
      <c r="AJ21291" s="1"/>
      <c r="AK21291" s="1"/>
      <c r="AL21291" s="1"/>
    </row>
    <row r="21292">
      <c r="I21292" s="1"/>
      <c r="J21292" s="1"/>
      <c r="K21292" s="1"/>
      <c r="AA21292" s="1"/>
      <c r="AB21292" s="1"/>
      <c r="AC21292" s="1"/>
      <c r="AJ21292" s="1"/>
      <c r="AK21292" s="1"/>
      <c r="AL21292" s="1"/>
    </row>
    <row r="21293">
      <c r="I21293" s="1"/>
      <c r="J21293" s="1"/>
      <c r="K21293" s="1"/>
      <c r="AA21293" s="1"/>
      <c r="AB21293" s="1"/>
      <c r="AC21293" s="1"/>
      <c r="AJ21293" s="1"/>
      <c r="AK21293" s="1"/>
      <c r="AL21293" s="1"/>
    </row>
    <row r="21294">
      <c r="I21294" s="1"/>
      <c r="J21294" s="1"/>
      <c r="K21294" s="1"/>
      <c r="AA21294" s="1"/>
      <c r="AB21294" s="1"/>
      <c r="AC21294" s="1"/>
      <c r="AJ21294" s="1"/>
      <c r="AK21294" s="1"/>
      <c r="AL21294" s="1"/>
    </row>
    <row r="21295">
      <c r="I21295" s="1"/>
      <c r="J21295" s="1"/>
      <c r="K21295" s="1"/>
      <c r="AA21295" s="1"/>
      <c r="AB21295" s="1"/>
      <c r="AC21295" s="1"/>
      <c r="AJ21295" s="1"/>
      <c r="AK21295" s="1"/>
      <c r="AL21295" s="1"/>
    </row>
    <row r="21296">
      <c r="I21296" s="1"/>
      <c r="J21296" s="1"/>
      <c r="K21296" s="1"/>
      <c r="AA21296" s="1"/>
      <c r="AB21296" s="1"/>
      <c r="AC21296" s="1"/>
      <c r="AJ21296" s="1"/>
      <c r="AK21296" s="1"/>
      <c r="AL21296" s="1"/>
    </row>
    <row r="21297">
      <c r="I21297" s="1"/>
      <c r="J21297" s="1"/>
      <c r="K21297" s="1"/>
      <c r="AA21297" s="1"/>
      <c r="AB21297" s="1"/>
      <c r="AC21297" s="1"/>
      <c r="AJ21297" s="1"/>
      <c r="AK21297" s="1"/>
      <c r="AL21297" s="1"/>
    </row>
    <row r="21298">
      <c r="I21298" s="1"/>
      <c r="J21298" s="1"/>
      <c r="K21298" s="1"/>
      <c r="AA21298" s="1"/>
      <c r="AB21298" s="1"/>
      <c r="AC21298" s="1"/>
      <c r="AJ21298" s="1"/>
      <c r="AK21298" s="1"/>
      <c r="AL21298" s="1"/>
    </row>
    <row r="21299">
      <c r="I21299" s="1"/>
      <c r="J21299" s="1"/>
      <c r="K21299" s="1"/>
      <c r="AA21299" s="1"/>
      <c r="AB21299" s="1"/>
      <c r="AC21299" s="1"/>
      <c r="AJ21299" s="1"/>
      <c r="AK21299" s="1"/>
      <c r="AL21299" s="1"/>
    </row>
    <row r="21300">
      <c r="I21300" s="1"/>
      <c r="J21300" s="1"/>
      <c r="K21300" s="1"/>
      <c r="AA21300" s="1"/>
      <c r="AB21300" s="1"/>
      <c r="AC21300" s="1"/>
      <c r="AJ21300" s="1"/>
      <c r="AK21300" s="1"/>
      <c r="AL21300" s="1"/>
    </row>
    <row r="21301">
      <c r="I21301" s="1"/>
      <c r="J21301" s="1"/>
      <c r="K21301" s="1"/>
      <c r="AA21301" s="1"/>
      <c r="AB21301" s="1"/>
      <c r="AC21301" s="1"/>
      <c r="AJ21301" s="1"/>
      <c r="AK21301" s="1"/>
      <c r="AL21301" s="1"/>
    </row>
    <row r="21302">
      <c r="I21302" s="1"/>
      <c r="J21302" s="1"/>
      <c r="K21302" s="1"/>
      <c r="AA21302" s="1"/>
      <c r="AB21302" s="1"/>
      <c r="AC21302" s="1"/>
      <c r="AJ21302" s="1"/>
      <c r="AK21302" s="1"/>
      <c r="AL21302" s="1"/>
    </row>
    <row r="21303">
      <c r="I21303" s="1"/>
      <c r="J21303" s="1"/>
      <c r="K21303" s="1"/>
      <c r="AA21303" s="1"/>
      <c r="AB21303" s="1"/>
      <c r="AC21303" s="1"/>
      <c r="AJ21303" s="1"/>
      <c r="AK21303" s="1"/>
      <c r="AL21303" s="1"/>
    </row>
    <row r="21304">
      <c r="I21304" s="1"/>
      <c r="J21304" s="1"/>
      <c r="K21304" s="1"/>
      <c r="AA21304" s="1"/>
      <c r="AB21304" s="1"/>
      <c r="AC21304" s="1"/>
      <c r="AJ21304" s="1"/>
      <c r="AK21304" s="1"/>
      <c r="AL21304" s="1"/>
    </row>
    <row r="21305">
      <c r="I21305" s="1"/>
      <c r="J21305" s="1"/>
      <c r="K21305" s="1"/>
      <c r="AA21305" s="1"/>
      <c r="AB21305" s="1"/>
      <c r="AC21305" s="1"/>
      <c r="AJ21305" s="1"/>
      <c r="AK21305" s="1"/>
      <c r="AL21305" s="1"/>
    </row>
    <row r="21306">
      <c r="I21306" s="1"/>
      <c r="J21306" s="1"/>
      <c r="K21306" s="1"/>
      <c r="AA21306" s="1"/>
      <c r="AB21306" s="1"/>
      <c r="AC21306" s="1"/>
      <c r="AJ21306" s="1"/>
      <c r="AK21306" s="1"/>
      <c r="AL21306" s="1"/>
    </row>
    <row r="21307">
      <c r="I21307" s="1"/>
      <c r="J21307" s="1"/>
      <c r="K21307" s="1"/>
      <c r="AA21307" s="1"/>
      <c r="AB21307" s="1"/>
      <c r="AC21307" s="1"/>
      <c r="AJ21307" s="1"/>
      <c r="AK21307" s="1"/>
      <c r="AL21307" s="1"/>
    </row>
    <row r="21308">
      <c r="I21308" s="1"/>
      <c r="J21308" s="1"/>
      <c r="K21308" s="1"/>
      <c r="AA21308" s="1"/>
      <c r="AB21308" s="1"/>
      <c r="AC21308" s="1"/>
      <c r="AJ21308" s="1"/>
      <c r="AK21308" s="1"/>
      <c r="AL21308" s="1"/>
    </row>
    <row r="21309">
      <c r="I21309" s="1"/>
      <c r="J21309" s="1"/>
      <c r="K21309" s="1"/>
      <c r="AA21309" s="1"/>
      <c r="AB21309" s="1"/>
      <c r="AC21309" s="1"/>
      <c r="AJ21309" s="1"/>
      <c r="AK21309" s="1"/>
      <c r="AL21309" s="1"/>
    </row>
    <row r="21310">
      <c r="I21310" s="1"/>
      <c r="J21310" s="1"/>
      <c r="K21310" s="1"/>
      <c r="AA21310" s="1"/>
      <c r="AB21310" s="1"/>
      <c r="AC21310" s="1"/>
      <c r="AJ21310" s="1"/>
      <c r="AK21310" s="1"/>
      <c r="AL21310" s="1"/>
    </row>
    <row r="21311">
      <c r="I21311" s="1"/>
      <c r="J21311" s="1"/>
      <c r="K21311" s="1"/>
      <c r="AA21311" s="1"/>
      <c r="AB21311" s="1"/>
      <c r="AC21311" s="1"/>
      <c r="AJ21311" s="1"/>
      <c r="AK21311" s="1"/>
      <c r="AL21311" s="1"/>
    </row>
    <row r="21312">
      <c r="I21312" s="1"/>
      <c r="J21312" s="1"/>
      <c r="K21312" s="1"/>
      <c r="AA21312" s="1"/>
      <c r="AB21312" s="1"/>
      <c r="AC21312" s="1"/>
      <c r="AJ21312" s="1"/>
      <c r="AK21312" s="1"/>
      <c r="AL21312" s="1"/>
    </row>
    <row r="21313">
      <c r="I21313" s="1"/>
      <c r="J21313" s="1"/>
      <c r="K21313" s="1"/>
      <c r="AA21313" s="1"/>
      <c r="AB21313" s="1"/>
      <c r="AC21313" s="1"/>
      <c r="AJ21313" s="1"/>
      <c r="AK21313" s="1"/>
      <c r="AL21313" s="1"/>
    </row>
    <row r="21314">
      <c r="I21314" s="1"/>
      <c r="J21314" s="1"/>
      <c r="K21314" s="1"/>
      <c r="AA21314" s="1"/>
      <c r="AB21314" s="1"/>
      <c r="AC21314" s="1"/>
      <c r="AJ21314" s="1"/>
      <c r="AK21314" s="1"/>
      <c r="AL21314" s="1"/>
    </row>
    <row r="21315">
      <c r="I21315" s="1"/>
      <c r="J21315" s="1"/>
      <c r="K21315" s="1"/>
      <c r="AA21315" s="1"/>
      <c r="AB21315" s="1"/>
      <c r="AC21315" s="1"/>
      <c r="AJ21315" s="1"/>
      <c r="AK21315" s="1"/>
      <c r="AL21315" s="1"/>
    </row>
    <row r="21316">
      <c r="I21316" s="1"/>
      <c r="J21316" s="1"/>
      <c r="K21316" s="1"/>
      <c r="AA21316" s="1"/>
      <c r="AB21316" s="1"/>
      <c r="AC21316" s="1"/>
      <c r="AJ21316" s="1"/>
      <c r="AK21316" s="1"/>
      <c r="AL21316" s="1"/>
    </row>
    <row r="21317">
      <c r="I21317" s="1"/>
      <c r="J21317" s="1"/>
      <c r="K21317" s="1"/>
      <c r="AA21317" s="1"/>
      <c r="AB21317" s="1"/>
      <c r="AC21317" s="1"/>
      <c r="AJ21317" s="1"/>
      <c r="AK21317" s="1"/>
      <c r="AL21317" s="1"/>
    </row>
    <row r="21318">
      <c r="I21318" s="1"/>
      <c r="J21318" s="1"/>
      <c r="K21318" s="1"/>
      <c r="AA21318" s="1"/>
      <c r="AB21318" s="1"/>
      <c r="AC21318" s="1"/>
      <c r="AJ21318" s="1"/>
      <c r="AK21318" s="1"/>
      <c r="AL21318" s="1"/>
    </row>
    <row r="21319">
      <c r="I21319" s="1"/>
      <c r="J21319" s="1"/>
      <c r="K21319" s="1"/>
      <c r="AA21319" s="1"/>
      <c r="AB21319" s="1"/>
      <c r="AC21319" s="1"/>
      <c r="AJ21319" s="1"/>
      <c r="AK21319" s="1"/>
      <c r="AL21319" s="1"/>
    </row>
    <row r="21320">
      <c r="I21320" s="1"/>
      <c r="J21320" s="1"/>
      <c r="K21320" s="1"/>
      <c r="AA21320" s="1"/>
      <c r="AB21320" s="1"/>
      <c r="AC21320" s="1"/>
      <c r="AJ21320" s="1"/>
      <c r="AK21320" s="1"/>
      <c r="AL21320" s="1"/>
    </row>
    <row r="21321">
      <c r="I21321" s="1"/>
      <c r="J21321" s="1"/>
      <c r="K21321" s="1"/>
      <c r="AA21321" s="1"/>
      <c r="AB21321" s="1"/>
      <c r="AC21321" s="1"/>
      <c r="AJ21321" s="1"/>
      <c r="AK21321" s="1"/>
      <c r="AL21321" s="1"/>
    </row>
    <row r="21322">
      <c r="I21322" s="1"/>
      <c r="J21322" s="1"/>
      <c r="K21322" s="1"/>
      <c r="AA21322" s="1"/>
      <c r="AB21322" s="1"/>
      <c r="AC21322" s="1"/>
      <c r="AJ21322" s="1"/>
      <c r="AK21322" s="1"/>
      <c r="AL21322" s="1"/>
    </row>
    <row r="21323">
      <c r="I21323" s="1"/>
      <c r="J21323" s="1"/>
      <c r="K21323" s="1"/>
      <c r="AA21323" s="1"/>
      <c r="AB21323" s="1"/>
      <c r="AC21323" s="1"/>
      <c r="AJ21323" s="1"/>
      <c r="AK21323" s="1"/>
      <c r="AL21323" s="1"/>
    </row>
    <row r="21324">
      <c r="I21324" s="1"/>
      <c r="J21324" s="1"/>
      <c r="K21324" s="1"/>
      <c r="AA21324" s="1"/>
      <c r="AB21324" s="1"/>
      <c r="AC21324" s="1"/>
      <c r="AJ21324" s="1"/>
      <c r="AK21324" s="1"/>
      <c r="AL21324" s="1"/>
    </row>
    <row r="21325">
      <c r="I21325" s="1"/>
      <c r="J21325" s="1"/>
      <c r="K21325" s="1"/>
      <c r="AA21325" s="1"/>
      <c r="AB21325" s="1"/>
      <c r="AC21325" s="1"/>
      <c r="AJ21325" s="1"/>
      <c r="AK21325" s="1"/>
      <c r="AL21325" s="1"/>
    </row>
    <row r="21326">
      <c r="I21326" s="1"/>
      <c r="J21326" s="1"/>
      <c r="K21326" s="1"/>
      <c r="AA21326" s="1"/>
      <c r="AB21326" s="1"/>
      <c r="AC21326" s="1"/>
      <c r="AJ21326" s="1"/>
      <c r="AK21326" s="1"/>
      <c r="AL21326" s="1"/>
    </row>
    <row r="21327">
      <c r="I21327" s="1"/>
      <c r="J21327" s="1"/>
      <c r="K21327" s="1"/>
      <c r="AA21327" s="1"/>
      <c r="AB21327" s="1"/>
      <c r="AC21327" s="1"/>
      <c r="AJ21327" s="1"/>
      <c r="AK21327" s="1"/>
      <c r="AL21327" s="1"/>
    </row>
    <row r="21328">
      <c r="I21328" s="1"/>
      <c r="J21328" s="1"/>
      <c r="K21328" s="1"/>
      <c r="AA21328" s="1"/>
      <c r="AB21328" s="1"/>
      <c r="AC21328" s="1"/>
      <c r="AJ21328" s="1"/>
      <c r="AK21328" s="1"/>
      <c r="AL21328" s="1"/>
    </row>
    <row r="21329">
      <c r="I21329" s="1"/>
      <c r="J21329" s="1"/>
      <c r="K21329" s="1"/>
      <c r="AA21329" s="1"/>
      <c r="AB21329" s="1"/>
      <c r="AC21329" s="1"/>
      <c r="AJ21329" s="1"/>
      <c r="AK21329" s="1"/>
      <c r="AL21329" s="1"/>
    </row>
    <row r="21330">
      <c r="I21330" s="1"/>
      <c r="J21330" s="1"/>
      <c r="K21330" s="1"/>
      <c r="AA21330" s="1"/>
      <c r="AB21330" s="1"/>
      <c r="AC21330" s="1"/>
      <c r="AJ21330" s="1"/>
      <c r="AK21330" s="1"/>
      <c r="AL21330" s="1"/>
    </row>
    <row r="21331">
      <c r="I21331" s="1"/>
      <c r="J21331" s="1"/>
      <c r="K21331" s="1"/>
      <c r="AA21331" s="1"/>
      <c r="AB21331" s="1"/>
      <c r="AC21331" s="1"/>
      <c r="AJ21331" s="1"/>
      <c r="AK21331" s="1"/>
      <c r="AL21331" s="1"/>
    </row>
    <row r="21332">
      <c r="I21332" s="1"/>
      <c r="J21332" s="1"/>
      <c r="K21332" s="1"/>
      <c r="AA21332" s="1"/>
      <c r="AB21332" s="1"/>
      <c r="AC21332" s="1"/>
      <c r="AJ21332" s="1"/>
      <c r="AK21332" s="1"/>
      <c r="AL21332" s="1"/>
    </row>
    <row r="21333">
      <c r="I21333" s="1"/>
      <c r="J21333" s="1"/>
      <c r="K21333" s="1"/>
      <c r="AA21333" s="1"/>
      <c r="AB21333" s="1"/>
      <c r="AC21333" s="1"/>
      <c r="AJ21333" s="1"/>
      <c r="AK21333" s="1"/>
      <c r="AL21333" s="1"/>
    </row>
    <row r="21334">
      <c r="I21334" s="1"/>
      <c r="J21334" s="1"/>
      <c r="K21334" s="1"/>
      <c r="AA21334" s="1"/>
      <c r="AB21334" s="1"/>
      <c r="AC21334" s="1"/>
      <c r="AJ21334" s="1"/>
      <c r="AK21334" s="1"/>
      <c r="AL21334" s="1"/>
    </row>
    <row r="21335">
      <c r="I21335" s="1"/>
      <c r="J21335" s="1"/>
      <c r="K21335" s="1"/>
      <c r="AA21335" s="1"/>
      <c r="AB21335" s="1"/>
      <c r="AC21335" s="1"/>
      <c r="AJ21335" s="1"/>
      <c r="AK21335" s="1"/>
      <c r="AL21335" s="1"/>
    </row>
    <row r="21336">
      <c r="I21336" s="1"/>
      <c r="J21336" s="1"/>
      <c r="K21336" s="1"/>
      <c r="AA21336" s="1"/>
      <c r="AB21336" s="1"/>
      <c r="AC21336" s="1"/>
      <c r="AJ21336" s="1"/>
      <c r="AK21336" s="1"/>
      <c r="AL21336" s="1"/>
    </row>
    <row r="21337">
      <c r="I21337" s="1"/>
      <c r="J21337" s="1"/>
      <c r="K21337" s="1"/>
      <c r="AA21337" s="1"/>
      <c r="AB21337" s="1"/>
      <c r="AC21337" s="1"/>
      <c r="AJ21337" s="1"/>
      <c r="AK21337" s="1"/>
      <c r="AL21337" s="1"/>
    </row>
    <row r="21338">
      <c r="I21338" s="1"/>
      <c r="J21338" s="1"/>
      <c r="K21338" s="1"/>
      <c r="AA21338" s="1"/>
      <c r="AB21338" s="1"/>
      <c r="AC21338" s="1"/>
      <c r="AJ21338" s="1"/>
      <c r="AK21338" s="1"/>
      <c r="AL21338" s="1"/>
    </row>
    <row r="21339">
      <c r="I21339" s="1"/>
      <c r="J21339" s="1"/>
      <c r="K21339" s="1"/>
      <c r="AA21339" s="1"/>
      <c r="AB21339" s="1"/>
      <c r="AC21339" s="1"/>
      <c r="AJ21339" s="1"/>
      <c r="AK21339" s="1"/>
      <c r="AL21339" s="1"/>
    </row>
    <row r="21340">
      <c r="I21340" s="1"/>
      <c r="J21340" s="1"/>
      <c r="K21340" s="1"/>
      <c r="AA21340" s="1"/>
      <c r="AB21340" s="1"/>
      <c r="AC21340" s="1"/>
      <c r="AJ21340" s="1"/>
      <c r="AK21340" s="1"/>
      <c r="AL21340" s="1"/>
    </row>
    <row r="21341">
      <c r="I21341" s="1"/>
      <c r="J21341" s="1"/>
      <c r="K21341" s="1"/>
      <c r="AA21341" s="1"/>
      <c r="AB21341" s="1"/>
      <c r="AC21341" s="1"/>
      <c r="AJ21341" s="1"/>
      <c r="AK21341" s="1"/>
      <c r="AL21341" s="1"/>
    </row>
    <row r="21342">
      <c r="I21342" s="1"/>
      <c r="J21342" s="1"/>
      <c r="K21342" s="1"/>
      <c r="AA21342" s="1"/>
      <c r="AB21342" s="1"/>
      <c r="AC21342" s="1"/>
      <c r="AJ21342" s="1"/>
      <c r="AK21342" s="1"/>
      <c r="AL21342" s="1"/>
    </row>
    <row r="21343">
      <c r="I21343" s="1"/>
      <c r="J21343" s="1"/>
      <c r="K21343" s="1"/>
      <c r="AA21343" s="1"/>
      <c r="AB21343" s="1"/>
      <c r="AC21343" s="1"/>
      <c r="AJ21343" s="1"/>
      <c r="AK21343" s="1"/>
      <c r="AL21343" s="1"/>
    </row>
    <row r="21344">
      <c r="I21344" s="1"/>
      <c r="J21344" s="1"/>
      <c r="K21344" s="1"/>
      <c r="AA21344" s="1"/>
      <c r="AB21344" s="1"/>
      <c r="AC21344" s="1"/>
      <c r="AJ21344" s="1"/>
      <c r="AK21344" s="1"/>
      <c r="AL21344" s="1"/>
    </row>
    <row r="21345">
      <c r="I21345" s="1"/>
      <c r="J21345" s="1"/>
      <c r="K21345" s="1"/>
      <c r="AA21345" s="1"/>
      <c r="AB21345" s="1"/>
      <c r="AC21345" s="1"/>
      <c r="AJ21345" s="1"/>
      <c r="AK21345" s="1"/>
      <c r="AL21345" s="1"/>
    </row>
    <row r="21346">
      <c r="I21346" s="1"/>
      <c r="J21346" s="1"/>
      <c r="K21346" s="1"/>
      <c r="AA21346" s="1"/>
      <c r="AB21346" s="1"/>
      <c r="AC21346" s="1"/>
      <c r="AJ21346" s="1"/>
      <c r="AK21346" s="1"/>
      <c r="AL21346" s="1"/>
    </row>
    <row r="21347">
      <c r="I21347" s="1"/>
      <c r="J21347" s="1"/>
      <c r="K21347" s="1"/>
      <c r="AA21347" s="1"/>
      <c r="AB21347" s="1"/>
      <c r="AC21347" s="1"/>
      <c r="AJ21347" s="1"/>
      <c r="AK21347" s="1"/>
      <c r="AL21347" s="1"/>
    </row>
    <row r="21348">
      <c r="I21348" s="1"/>
      <c r="J21348" s="1"/>
      <c r="K21348" s="1"/>
      <c r="AA21348" s="1"/>
      <c r="AB21348" s="1"/>
      <c r="AC21348" s="1"/>
      <c r="AJ21348" s="1"/>
      <c r="AK21348" s="1"/>
      <c r="AL21348" s="1"/>
    </row>
    <row r="21349">
      <c r="I21349" s="1"/>
      <c r="J21349" s="1"/>
      <c r="K21349" s="1"/>
      <c r="AA21349" s="1"/>
      <c r="AB21349" s="1"/>
      <c r="AC21349" s="1"/>
      <c r="AJ21349" s="1"/>
      <c r="AK21349" s="1"/>
      <c r="AL21349" s="1"/>
    </row>
    <row r="21350">
      <c r="I21350" s="1"/>
      <c r="J21350" s="1"/>
      <c r="K21350" s="1"/>
      <c r="AA21350" s="1"/>
      <c r="AB21350" s="1"/>
      <c r="AC21350" s="1"/>
      <c r="AJ21350" s="1"/>
      <c r="AK21350" s="1"/>
      <c r="AL21350" s="1"/>
    </row>
    <row r="21351">
      <c r="I21351" s="1"/>
      <c r="J21351" s="1"/>
      <c r="K21351" s="1"/>
      <c r="AA21351" s="1"/>
      <c r="AB21351" s="1"/>
      <c r="AC21351" s="1"/>
      <c r="AJ21351" s="1"/>
      <c r="AK21351" s="1"/>
      <c r="AL21351" s="1"/>
    </row>
    <row r="21352">
      <c r="I21352" s="1"/>
      <c r="J21352" s="1"/>
      <c r="K21352" s="1"/>
      <c r="AA21352" s="1"/>
      <c r="AB21352" s="1"/>
      <c r="AC21352" s="1"/>
      <c r="AJ21352" s="1"/>
      <c r="AK21352" s="1"/>
      <c r="AL21352" s="1"/>
    </row>
    <row r="21353">
      <c r="I21353" s="1"/>
      <c r="J21353" s="1"/>
      <c r="K21353" s="1"/>
      <c r="AA21353" s="1"/>
      <c r="AB21353" s="1"/>
      <c r="AC21353" s="1"/>
      <c r="AJ21353" s="1"/>
      <c r="AK21353" s="1"/>
      <c r="AL21353" s="1"/>
    </row>
    <row r="21354">
      <c r="I21354" s="1"/>
      <c r="J21354" s="1"/>
      <c r="K21354" s="1"/>
      <c r="AA21354" s="1"/>
      <c r="AB21354" s="1"/>
      <c r="AC21354" s="1"/>
      <c r="AJ21354" s="1"/>
      <c r="AK21354" s="1"/>
      <c r="AL21354" s="1"/>
    </row>
    <row r="21355">
      <c r="I21355" s="1"/>
      <c r="J21355" s="1"/>
      <c r="K21355" s="1"/>
      <c r="AA21355" s="1"/>
      <c r="AB21355" s="1"/>
      <c r="AC21355" s="1"/>
      <c r="AJ21355" s="1"/>
      <c r="AK21355" s="1"/>
      <c r="AL21355" s="1"/>
    </row>
    <row r="21356">
      <c r="I21356" s="1"/>
      <c r="J21356" s="1"/>
      <c r="K21356" s="1"/>
      <c r="AA21356" s="1"/>
      <c r="AB21356" s="1"/>
      <c r="AC21356" s="1"/>
      <c r="AJ21356" s="1"/>
      <c r="AK21356" s="1"/>
      <c r="AL21356" s="1"/>
    </row>
    <row r="21357">
      <c r="I21357" s="1"/>
      <c r="J21357" s="1"/>
      <c r="K21357" s="1"/>
      <c r="AA21357" s="1"/>
      <c r="AB21357" s="1"/>
      <c r="AC21357" s="1"/>
      <c r="AJ21357" s="1"/>
      <c r="AK21357" s="1"/>
      <c r="AL21357" s="1"/>
    </row>
    <row r="21358">
      <c r="I21358" s="1"/>
      <c r="J21358" s="1"/>
      <c r="K21358" s="1"/>
      <c r="AA21358" s="1"/>
      <c r="AB21358" s="1"/>
      <c r="AC21358" s="1"/>
      <c r="AJ21358" s="1"/>
      <c r="AK21358" s="1"/>
      <c r="AL21358" s="1"/>
    </row>
    <row r="21359">
      <c r="I21359" s="1"/>
      <c r="J21359" s="1"/>
      <c r="K21359" s="1"/>
      <c r="AA21359" s="1"/>
      <c r="AB21359" s="1"/>
      <c r="AC21359" s="1"/>
      <c r="AJ21359" s="1"/>
      <c r="AK21359" s="1"/>
      <c r="AL21359" s="1"/>
    </row>
    <row r="21360">
      <c r="I21360" s="1"/>
      <c r="J21360" s="1"/>
      <c r="K21360" s="1"/>
      <c r="AA21360" s="1"/>
      <c r="AB21360" s="1"/>
      <c r="AC21360" s="1"/>
      <c r="AJ21360" s="1"/>
      <c r="AK21360" s="1"/>
      <c r="AL21360" s="1"/>
    </row>
    <row r="21361">
      <c r="I21361" s="1"/>
      <c r="J21361" s="1"/>
      <c r="K21361" s="1"/>
      <c r="AA21361" s="1"/>
      <c r="AB21361" s="1"/>
      <c r="AC21361" s="1"/>
      <c r="AJ21361" s="1"/>
      <c r="AK21361" s="1"/>
      <c r="AL21361" s="1"/>
    </row>
    <row r="21362">
      <c r="I21362" s="1"/>
      <c r="J21362" s="1"/>
      <c r="K21362" s="1"/>
      <c r="AA21362" s="1"/>
      <c r="AB21362" s="1"/>
      <c r="AC21362" s="1"/>
      <c r="AJ21362" s="1"/>
      <c r="AK21362" s="1"/>
      <c r="AL21362" s="1"/>
    </row>
    <row r="21363">
      <c r="I21363" s="1"/>
      <c r="J21363" s="1"/>
      <c r="K21363" s="1"/>
      <c r="AA21363" s="1"/>
      <c r="AB21363" s="1"/>
      <c r="AC21363" s="1"/>
      <c r="AJ21363" s="1"/>
      <c r="AK21363" s="1"/>
      <c r="AL21363" s="1"/>
    </row>
    <row r="21364">
      <c r="I21364" s="1"/>
      <c r="J21364" s="1"/>
      <c r="K21364" s="1"/>
      <c r="AA21364" s="1"/>
      <c r="AB21364" s="1"/>
      <c r="AC21364" s="1"/>
      <c r="AJ21364" s="1"/>
      <c r="AK21364" s="1"/>
      <c r="AL21364" s="1"/>
    </row>
    <row r="21365">
      <c r="I21365" s="1"/>
      <c r="J21365" s="1"/>
      <c r="K21365" s="1"/>
      <c r="AA21365" s="1"/>
      <c r="AB21365" s="1"/>
      <c r="AC21365" s="1"/>
      <c r="AJ21365" s="1"/>
      <c r="AK21365" s="1"/>
      <c r="AL21365" s="1"/>
    </row>
    <row r="21366">
      <c r="I21366" s="1"/>
      <c r="J21366" s="1"/>
      <c r="K21366" s="1"/>
      <c r="AA21366" s="1"/>
      <c r="AB21366" s="1"/>
      <c r="AC21366" s="1"/>
      <c r="AJ21366" s="1"/>
      <c r="AK21366" s="1"/>
      <c r="AL21366" s="1"/>
    </row>
    <row r="21367">
      <c r="I21367" s="1"/>
      <c r="J21367" s="1"/>
      <c r="K21367" s="1"/>
      <c r="AA21367" s="1"/>
      <c r="AB21367" s="1"/>
      <c r="AC21367" s="1"/>
      <c r="AJ21367" s="1"/>
      <c r="AK21367" s="1"/>
      <c r="AL21367" s="1"/>
    </row>
    <row r="21368">
      <c r="I21368" s="1"/>
      <c r="J21368" s="1"/>
      <c r="K21368" s="1"/>
      <c r="AA21368" s="1"/>
      <c r="AB21368" s="1"/>
      <c r="AC21368" s="1"/>
      <c r="AJ21368" s="1"/>
      <c r="AK21368" s="1"/>
      <c r="AL21368" s="1"/>
    </row>
    <row r="21369">
      <c r="I21369" s="1"/>
      <c r="J21369" s="1"/>
      <c r="K21369" s="1"/>
      <c r="AA21369" s="1"/>
      <c r="AB21369" s="1"/>
      <c r="AC21369" s="1"/>
      <c r="AJ21369" s="1"/>
      <c r="AK21369" s="1"/>
      <c r="AL21369" s="1"/>
    </row>
    <row r="21370">
      <c r="I21370" s="1"/>
      <c r="J21370" s="1"/>
      <c r="K21370" s="1"/>
      <c r="AA21370" s="1"/>
      <c r="AB21370" s="1"/>
      <c r="AC21370" s="1"/>
      <c r="AJ21370" s="1"/>
      <c r="AK21370" s="1"/>
      <c r="AL21370" s="1"/>
    </row>
    <row r="21371">
      <c r="I21371" s="1"/>
      <c r="J21371" s="1"/>
      <c r="K21371" s="1"/>
      <c r="AA21371" s="1"/>
      <c r="AB21371" s="1"/>
      <c r="AC21371" s="1"/>
      <c r="AJ21371" s="1"/>
      <c r="AK21371" s="1"/>
      <c r="AL21371" s="1"/>
    </row>
    <row r="21372">
      <c r="I21372" s="1"/>
      <c r="J21372" s="1"/>
      <c r="K21372" s="1"/>
      <c r="AA21372" s="1"/>
      <c r="AB21372" s="1"/>
      <c r="AC21372" s="1"/>
      <c r="AJ21372" s="1"/>
      <c r="AK21372" s="1"/>
      <c r="AL21372" s="1"/>
    </row>
    <row r="21373">
      <c r="I21373" s="1"/>
      <c r="J21373" s="1"/>
      <c r="K21373" s="1"/>
      <c r="AA21373" s="1"/>
      <c r="AB21373" s="1"/>
      <c r="AC21373" s="1"/>
      <c r="AJ21373" s="1"/>
      <c r="AK21373" s="1"/>
      <c r="AL21373" s="1"/>
    </row>
    <row r="21374">
      <c r="I21374" s="1"/>
      <c r="J21374" s="1"/>
      <c r="K21374" s="1"/>
      <c r="AA21374" s="1"/>
      <c r="AB21374" s="1"/>
      <c r="AC21374" s="1"/>
      <c r="AJ21374" s="1"/>
      <c r="AK21374" s="1"/>
      <c r="AL21374" s="1"/>
    </row>
    <row r="21375">
      <c r="I21375" s="1"/>
      <c r="J21375" s="1"/>
      <c r="K21375" s="1"/>
      <c r="AA21375" s="1"/>
      <c r="AB21375" s="1"/>
      <c r="AC21375" s="1"/>
      <c r="AJ21375" s="1"/>
      <c r="AK21375" s="1"/>
      <c r="AL21375" s="1"/>
    </row>
    <row r="21376">
      <c r="I21376" s="1"/>
      <c r="J21376" s="1"/>
      <c r="K21376" s="1"/>
      <c r="AA21376" s="1"/>
      <c r="AB21376" s="1"/>
      <c r="AC21376" s="1"/>
      <c r="AJ21376" s="1"/>
      <c r="AK21376" s="1"/>
      <c r="AL21376" s="1"/>
    </row>
    <row r="21377">
      <c r="I21377" s="1"/>
      <c r="J21377" s="1"/>
      <c r="K21377" s="1"/>
      <c r="AA21377" s="1"/>
      <c r="AB21377" s="1"/>
      <c r="AC21377" s="1"/>
      <c r="AJ21377" s="1"/>
      <c r="AK21377" s="1"/>
      <c r="AL21377" s="1"/>
    </row>
    <row r="21378">
      <c r="I21378" s="1"/>
      <c r="J21378" s="1"/>
      <c r="K21378" s="1"/>
      <c r="AA21378" s="1"/>
      <c r="AB21378" s="1"/>
      <c r="AC21378" s="1"/>
      <c r="AJ21378" s="1"/>
      <c r="AK21378" s="1"/>
      <c r="AL21378" s="1"/>
    </row>
    <row r="21379">
      <c r="I21379" s="1"/>
      <c r="J21379" s="1"/>
      <c r="K21379" s="1"/>
      <c r="AA21379" s="1"/>
      <c r="AB21379" s="1"/>
      <c r="AC21379" s="1"/>
      <c r="AJ21379" s="1"/>
      <c r="AK21379" s="1"/>
      <c r="AL21379" s="1"/>
    </row>
    <row r="21380">
      <c r="I21380" s="1"/>
      <c r="J21380" s="1"/>
      <c r="K21380" s="1"/>
      <c r="AA21380" s="1"/>
      <c r="AB21380" s="1"/>
      <c r="AC21380" s="1"/>
      <c r="AJ21380" s="1"/>
      <c r="AK21380" s="1"/>
      <c r="AL21380" s="1"/>
    </row>
    <row r="21381">
      <c r="I21381" s="1"/>
      <c r="J21381" s="1"/>
      <c r="K21381" s="1"/>
      <c r="AA21381" s="1"/>
      <c r="AB21381" s="1"/>
      <c r="AC21381" s="1"/>
      <c r="AJ21381" s="1"/>
      <c r="AK21381" s="1"/>
      <c r="AL21381" s="1"/>
    </row>
    <row r="21382">
      <c r="I21382" s="1"/>
      <c r="J21382" s="1"/>
      <c r="K21382" s="1"/>
      <c r="AA21382" s="1"/>
      <c r="AB21382" s="1"/>
      <c r="AC21382" s="1"/>
      <c r="AJ21382" s="1"/>
      <c r="AK21382" s="1"/>
      <c r="AL21382" s="1"/>
    </row>
    <row r="21383">
      <c r="I21383" s="1"/>
      <c r="J21383" s="1"/>
      <c r="K21383" s="1"/>
      <c r="AA21383" s="1"/>
      <c r="AB21383" s="1"/>
      <c r="AC21383" s="1"/>
      <c r="AJ21383" s="1"/>
      <c r="AK21383" s="1"/>
      <c r="AL21383" s="1"/>
    </row>
    <row r="21384">
      <c r="I21384" s="1"/>
      <c r="J21384" s="1"/>
      <c r="K21384" s="1"/>
      <c r="AA21384" s="1"/>
      <c r="AB21384" s="1"/>
      <c r="AC21384" s="1"/>
      <c r="AJ21384" s="1"/>
      <c r="AK21384" s="1"/>
      <c r="AL21384" s="1"/>
    </row>
    <row r="21385">
      <c r="I21385" s="1"/>
      <c r="J21385" s="1"/>
      <c r="K21385" s="1"/>
      <c r="AA21385" s="1"/>
      <c r="AB21385" s="1"/>
      <c r="AC21385" s="1"/>
      <c r="AJ21385" s="1"/>
      <c r="AK21385" s="1"/>
      <c r="AL21385" s="1"/>
    </row>
    <row r="21386">
      <c r="I21386" s="1"/>
      <c r="J21386" s="1"/>
      <c r="K21386" s="1"/>
      <c r="AA21386" s="1"/>
      <c r="AB21386" s="1"/>
      <c r="AC21386" s="1"/>
      <c r="AJ21386" s="1"/>
      <c r="AK21386" s="1"/>
      <c r="AL21386" s="1"/>
    </row>
    <row r="21387">
      <c r="I21387" s="1"/>
      <c r="J21387" s="1"/>
      <c r="K21387" s="1"/>
      <c r="AA21387" s="1"/>
      <c r="AB21387" s="1"/>
      <c r="AC21387" s="1"/>
      <c r="AJ21387" s="1"/>
      <c r="AK21387" s="1"/>
      <c r="AL21387" s="1"/>
    </row>
    <row r="21388">
      <c r="I21388" s="1"/>
      <c r="J21388" s="1"/>
      <c r="K21388" s="1"/>
      <c r="AA21388" s="1"/>
      <c r="AB21388" s="1"/>
      <c r="AC21388" s="1"/>
      <c r="AJ21388" s="1"/>
      <c r="AK21388" s="1"/>
      <c r="AL21388" s="1"/>
    </row>
    <row r="21389">
      <c r="I21389" s="1"/>
      <c r="J21389" s="1"/>
      <c r="K21389" s="1"/>
      <c r="AA21389" s="1"/>
      <c r="AB21389" s="1"/>
      <c r="AC21389" s="1"/>
      <c r="AJ21389" s="1"/>
      <c r="AK21389" s="1"/>
      <c r="AL21389" s="1"/>
    </row>
    <row r="21390">
      <c r="I21390" s="1"/>
      <c r="J21390" s="1"/>
      <c r="K21390" s="1"/>
      <c r="AA21390" s="1"/>
      <c r="AB21390" s="1"/>
      <c r="AC21390" s="1"/>
      <c r="AJ21390" s="1"/>
      <c r="AK21390" s="1"/>
      <c r="AL21390" s="1"/>
    </row>
    <row r="21391">
      <c r="I21391" s="1"/>
      <c r="J21391" s="1"/>
      <c r="K21391" s="1"/>
      <c r="AA21391" s="1"/>
      <c r="AB21391" s="1"/>
      <c r="AC21391" s="1"/>
      <c r="AJ21391" s="1"/>
      <c r="AK21391" s="1"/>
      <c r="AL21391" s="1"/>
    </row>
    <row r="21392">
      <c r="I21392" s="1"/>
      <c r="J21392" s="1"/>
      <c r="K21392" s="1"/>
      <c r="AA21392" s="1"/>
      <c r="AB21392" s="1"/>
      <c r="AC21392" s="1"/>
      <c r="AJ21392" s="1"/>
      <c r="AK21392" s="1"/>
      <c r="AL21392" s="1"/>
    </row>
    <row r="21393">
      <c r="I21393" s="1"/>
      <c r="J21393" s="1"/>
      <c r="K21393" s="1"/>
      <c r="AA21393" s="1"/>
      <c r="AB21393" s="1"/>
      <c r="AC21393" s="1"/>
      <c r="AJ21393" s="1"/>
      <c r="AK21393" s="1"/>
      <c r="AL21393" s="1"/>
    </row>
    <row r="21394">
      <c r="I21394" s="1"/>
      <c r="J21394" s="1"/>
      <c r="K21394" s="1"/>
      <c r="AA21394" s="1"/>
      <c r="AB21394" s="1"/>
      <c r="AC21394" s="1"/>
      <c r="AJ21394" s="1"/>
      <c r="AK21394" s="1"/>
      <c r="AL21394" s="1"/>
    </row>
    <row r="21395">
      <c r="I21395" s="1"/>
      <c r="J21395" s="1"/>
      <c r="K21395" s="1"/>
      <c r="AA21395" s="1"/>
      <c r="AB21395" s="1"/>
      <c r="AC21395" s="1"/>
      <c r="AJ21395" s="1"/>
      <c r="AK21395" s="1"/>
      <c r="AL21395" s="1"/>
    </row>
    <row r="21396">
      <c r="I21396" s="1"/>
      <c r="J21396" s="1"/>
      <c r="K21396" s="1"/>
      <c r="AA21396" s="1"/>
      <c r="AB21396" s="1"/>
      <c r="AC21396" s="1"/>
      <c r="AJ21396" s="1"/>
      <c r="AK21396" s="1"/>
      <c r="AL21396" s="1"/>
    </row>
    <row r="21397">
      <c r="I21397" s="1"/>
      <c r="J21397" s="1"/>
      <c r="K21397" s="1"/>
      <c r="AA21397" s="1"/>
      <c r="AB21397" s="1"/>
      <c r="AC21397" s="1"/>
      <c r="AJ21397" s="1"/>
      <c r="AK21397" s="1"/>
      <c r="AL21397" s="1"/>
    </row>
    <row r="21398">
      <c r="I21398" s="1"/>
      <c r="J21398" s="1"/>
      <c r="K21398" s="1"/>
      <c r="AA21398" s="1"/>
      <c r="AB21398" s="1"/>
      <c r="AC21398" s="1"/>
      <c r="AJ21398" s="1"/>
      <c r="AK21398" s="1"/>
      <c r="AL21398" s="1"/>
    </row>
    <row r="21399">
      <c r="I21399" s="1"/>
      <c r="J21399" s="1"/>
      <c r="K21399" s="1"/>
      <c r="AA21399" s="1"/>
      <c r="AB21399" s="1"/>
      <c r="AC21399" s="1"/>
      <c r="AJ21399" s="1"/>
      <c r="AK21399" s="1"/>
      <c r="AL21399" s="1"/>
    </row>
    <row r="21400">
      <c r="I21400" s="1"/>
      <c r="J21400" s="1"/>
      <c r="K21400" s="1"/>
      <c r="AA21400" s="1"/>
      <c r="AB21400" s="1"/>
      <c r="AC21400" s="1"/>
      <c r="AJ21400" s="1"/>
      <c r="AK21400" s="1"/>
      <c r="AL21400" s="1"/>
    </row>
    <row r="21401">
      <c r="I21401" s="1"/>
      <c r="J21401" s="1"/>
      <c r="K21401" s="1"/>
      <c r="AA21401" s="1"/>
      <c r="AB21401" s="1"/>
      <c r="AC21401" s="1"/>
      <c r="AJ21401" s="1"/>
      <c r="AK21401" s="1"/>
      <c r="AL21401" s="1"/>
    </row>
    <row r="21402">
      <c r="I21402" s="1"/>
      <c r="J21402" s="1"/>
      <c r="K21402" s="1"/>
      <c r="AA21402" s="1"/>
      <c r="AB21402" s="1"/>
      <c r="AC21402" s="1"/>
      <c r="AJ21402" s="1"/>
      <c r="AK21402" s="1"/>
      <c r="AL21402" s="1"/>
    </row>
    <row r="21403">
      <c r="I21403" s="1"/>
      <c r="J21403" s="1"/>
      <c r="K21403" s="1"/>
      <c r="AA21403" s="1"/>
      <c r="AB21403" s="1"/>
      <c r="AC21403" s="1"/>
      <c r="AJ21403" s="1"/>
      <c r="AK21403" s="1"/>
      <c r="AL21403" s="1"/>
    </row>
    <row r="21404">
      <c r="I21404" s="1"/>
      <c r="J21404" s="1"/>
      <c r="K21404" s="1"/>
      <c r="AA21404" s="1"/>
      <c r="AB21404" s="1"/>
      <c r="AC21404" s="1"/>
      <c r="AJ21404" s="1"/>
      <c r="AK21404" s="1"/>
      <c r="AL21404" s="1"/>
    </row>
    <row r="21405">
      <c r="I21405" s="1"/>
      <c r="J21405" s="1"/>
      <c r="K21405" s="1"/>
      <c r="AA21405" s="1"/>
      <c r="AB21405" s="1"/>
      <c r="AC21405" s="1"/>
      <c r="AJ21405" s="1"/>
      <c r="AK21405" s="1"/>
      <c r="AL21405" s="1"/>
    </row>
    <row r="21406">
      <c r="I21406" s="1"/>
      <c r="J21406" s="1"/>
      <c r="K21406" s="1"/>
      <c r="AA21406" s="1"/>
      <c r="AB21406" s="1"/>
      <c r="AC21406" s="1"/>
      <c r="AJ21406" s="1"/>
      <c r="AK21406" s="1"/>
      <c r="AL21406" s="1"/>
    </row>
    <row r="21407">
      <c r="I21407" s="1"/>
      <c r="J21407" s="1"/>
      <c r="K21407" s="1"/>
      <c r="AA21407" s="1"/>
      <c r="AB21407" s="1"/>
      <c r="AC21407" s="1"/>
      <c r="AJ21407" s="1"/>
      <c r="AK21407" s="1"/>
      <c r="AL21407" s="1"/>
    </row>
    <row r="21408">
      <c r="I21408" s="1"/>
      <c r="J21408" s="1"/>
      <c r="K21408" s="1"/>
      <c r="AA21408" s="1"/>
      <c r="AB21408" s="1"/>
      <c r="AC21408" s="1"/>
      <c r="AJ21408" s="1"/>
      <c r="AK21408" s="1"/>
      <c r="AL21408" s="1"/>
    </row>
    <row r="21409">
      <c r="I21409" s="1"/>
      <c r="J21409" s="1"/>
      <c r="K21409" s="1"/>
      <c r="AA21409" s="1"/>
      <c r="AB21409" s="1"/>
      <c r="AC21409" s="1"/>
      <c r="AJ21409" s="1"/>
      <c r="AK21409" s="1"/>
      <c r="AL21409" s="1"/>
    </row>
    <row r="21410">
      <c r="I21410" s="1"/>
      <c r="J21410" s="1"/>
      <c r="K21410" s="1"/>
      <c r="AA21410" s="1"/>
      <c r="AB21410" s="1"/>
      <c r="AC21410" s="1"/>
      <c r="AJ21410" s="1"/>
      <c r="AK21410" s="1"/>
      <c r="AL21410" s="1"/>
    </row>
    <row r="21411">
      <c r="I21411" s="1"/>
      <c r="J21411" s="1"/>
      <c r="K21411" s="1"/>
      <c r="AA21411" s="1"/>
      <c r="AB21411" s="1"/>
      <c r="AC21411" s="1"/>
      <c r="AJ21411" s="1"/>
      <c r="AK21411" s="1"/>
      <c r="AL21411" s="1"/>
    </row>
    <row r="21412">
      <c r="I21412" s="1"/>
      <c r="J21412" s="1"/>
      <c r="K21412" s="1"/>
      <c r="AA21412" s="1"/>
      <c r="AB21412" s="1"/>
      <c r="AC21412" s="1"/>
      <c r="AJ21412" s="1"/>
      <c r="AK21412" s="1"/>
      <c r="AL21412" s="1"/>
    </row>
    <row r="21413">
      <c r="I21413" s="1"/>
      <c r="J21413" s="1"/>
      <c r="K21413" s="1"/>
      <c r="AA21413" s="1"/>
      <c r="AB21413" s="1"/>
      <c r="AC21413" s="1"/>
      <c r="AJ21413" s="1"/>
      <c r="AK21413" s="1"/>
      <c r="AL21413" s="1"/>
    </row>
    <row r="21414">
      <c r="I21414" s="1"/>
      <c r="J21414" s="1"/>
      <c r="K21414" s="1"/>
      <c r="AA21414" s="1"/>
      <c r="AB21414" s="1"/>
      <c r="AC21414" s="1"/>
      <c r="AJ21414" s="1"/>
      <c r="AK21414" s="1"/>
      <c r="AL21414" s="1"/>
    </row>
    <row r="21415">
      <c r="I21415" s="1"/>
      <c r="J21415" s="1"/>
      <c r="K21415" s="1"/>
      <c r="AA21415" s="1"/>
      <c r="AB21415" s="1"/>
      <c r="AC21415" s="1"/>
      <c r="AJ21415" s="1"/>
      <c r="AK21415" s="1"/>
      <c r="AL21415" s="1"/>
    </row>
    <row r="21416">
      <c r="I21416" s="1"/>
      <c r="J21416" s="1"/>
      <c r="K21416" s="1"/>
      <c r="AA21416" s="1"/>
      <c r="AB21416" s="1"/>
      <c r="AC21416" s="1"/>
      <c r="AJ21416" s="1"/>
      <c r="AK21416" s="1"/>
      <c r="AL21416" s="1"/>
    </row>
    <row r="21417">
      <c r="I21417" s="1"/>
      <c r="J21417" s="1"/>
      <c r="K21417" s="1"/>
      <c r="AA21417" s="1"/>
      <c r="AB21417" s="1"/>
      <c r="AC21417" s="1"/>
      <c r="AJ21417" s="1"/>
      <c r="AK21417" s="1"/>
      <c r="AL21417" s="1"/>
    </row>
    <row r="21418">
      <c r="I21418" s="1"/>
      <c r="J21418" s="1"/>
      <c r="K21418" s="1"/>
      <c r="AA21418" s="1"/>
      <c r="AB21418" s="1"/>
      <c r="AC21418" s="1"/>
      <c r="AJ21418" s="1"/>
      <c r="AK21418" s="1"/>
      <c r="AL21418" s="1"/>
    </row>
    <row r="21419">
      <c r="I21419" s="1"/>
      <c r="J21419" s="1"/>
      <c r="K21419" s="1"/>
      <c r="AA21419" s="1"/>
      <c r="AB21419" s="1"/>
      <c r="AC21419" s="1"/>
      <c r="AJ21419" s="1"/>
      <c r="AK21419" s="1"/>
      <c r="AL21419" s="1"/>
    </row>
    <row r="21420">
      <c r="I21420" s="1"/>
      <c r="J21420" s="1"/>
      <c r="K21420" s="1"/>
      <c r="AA21420" s="1"/>
      <c r="AB21420" s="1"/>
      <c r="AC21420" s="1"/>
      <c r="AJ21420" s="1"/>
      <c r="AK21420" s="1"/>
      <c r="AL21420" s="1"/>
    </row>
    <row r="21421">
      <c r="I21421" s="1"/>
      <c r="J21421" s="1"/>
      <c r="K21421" s="1"/>
      <c r="AA21421" s="1"/>
      <c r="AB21421" s="1"/>
      <c r="AC21421" s="1"/>
      <c r="AJ21421" s="1"/>
      <c r="AK21421" s="1"/>
      <c r="AL21421" s="1"/>
    </row>
    <row r="21422">
      <c r="I21422" s="1"/>
      <c r="J21422" s="1"/>
      <c r="K21422" s="1"/>
      <c r="AA21422" s="1"/>
      <c r="AB21422" s="1"/>
      <c r="AC21422" s="1"/>
      <c r="AJ21422" s="1"/>
      <c r="AK21422" s="1"/>
      <c r="AL21422" s="1"/>
    </row>
    <row r="21423">
      <c r="I21423" s="1"/>
      <c r="J21423" s="1"/>
      <c r="K21423" s="1"/>
      <c r="AA21423" s="1"/>
      <c r="AB21423" s="1"/>
      <c r="AC21423" s="1"/>
      <c r="AJ21423" s="1"/>
      <c r="AK21423" s="1"/>
      <c r="AL21423" s="1"/>
    </row>
    <row r="21424">
      <c r="I21424" s="1"/>
      <c r="J21424" s="1"/>
      <c r="K21424" s="1"/>
      <c r="AA21424" s="1"/>
      <c r="AB21424" s="1"/>
      <c r="AC21424" s="1"/>
      <c r="AJ21424" s="1"/>
      <c r="AK21424" s="1"/>
      <c r="AL21424" s="1"/>
    </row>
    <row r="21425">
      <c r="I21425" s="1"/>
      <c r="J21425" s="1"/>
      <c r="K21425" s="1"/>
      <c r="AA21425" s="1"/>
      <c r="AB21425" s="1"/>
      <c r="AC21425" s="1"/>
      <c r="AJ21425" s="1"/>
      <c r="AK21425" s="1"/>
      <c r="AL21425" s="1"/>
    </row>
    <row r="21426">
      <c r="I21426" s="1"/>
      <c r="J21426" s="1"/>
      <c r="K21426" s="1"/>
      <c r="AA21426" s="1"/>
      <c r="AB21426" s="1"/>
      <c r="AC21426" s="1"/>
      <c r="AJ21426" s="1"/>
      <c r="AK21426" s="1"/>
      <c r="AL21426" s="1"/>
    </row>
    <row r="21427">
      <c r="I21427" s="1"/>
      <c r="J21427" s="1"/>
      <c r="K21427" s="1"/>
      <c r="AA21427" s="1"/>
      <c r="AB21427" s="1"/>
      <c r="AC21427" s="1"/>
      <c r="AJ21427" s="1"/>
      <c r="AK21427" s="1"/>
      <c r="AL21427" s="1"/>
    </row>
    <row r="21428">
      <c r="I21428" s="1"/>
      <c r="J21428" s="1"/>
      <c r="K21428" s="1"/>
      <c r="AA21428" s="1"/>
      <c r="AB21428" s="1"/>
      <c r="AC21428" s="1"/>
      <c r="AJ21428" s="1"/>
      <c r="AK21428" s="1"/>
      <c r="AL21428" s="1"/>
    </row>
    <row r="21429">
      <c r="I21429" s="1"/>
      <c r="J21429" s="1"/>
      <c r="K21429" s="1"/>
      <c r="AA21429" s="1"/>
      <c r="AB21429" s="1"/>
      <c r="AC21429" s="1"/>
      <c r="AJ21429" s="1"/>
      <c r="AK21429" s="1"/>
      <c r="AL21429" s="1"/>
    </row>
    <row r="21430">
      <c r="I21430" s="1"/>
      <c r="J21430" s="1"/>
      <c r="K21430" s="1"/>
      <c r="AA21430" s="1"/>
      <c r="AB21430" s="1"/>
      <c r="AC21430" s="1"/>
      <c r="AJ21430" s="1"/>
      <c r="AK21430" s="1"/>
      <c r="AL21430" s="1"/>
    </row>
    <row r="21431">
      <c r="I21431" s="1"/>
      <c r="J21431" s="1"/>
      <c r="K21431" s="1"/>
      <c r="AA21431" s="1"/>
      <c r="AB21431" s="1"/>
      <c r="AC21431" s="1"/>
      <c r="AJ21431" s="1"/>
      <c r="AK21431" s="1"/>
      <c r="AL21431" s="1"/>
    </row>
    <row r="21432">
      <c r="I21432" s="1"/>
      <c r="J21432" s="1"/>
      <c r="K21432" s="1"/>
      <c r="AA21432" s="1"/>
      <c r="AB21432" s="1"/>
      <c r="AC21432" s="1"/>
      <c r="AJ21432" s="1"/>
      <c r="AK21432" s="1"/>
      <c r="AL21432" s="1"/>
    </row>
    <row r="21433">
      <c r="I21433" s="1"/>
      <c r="J21433" s="1"/>
      <c r="K21433" s="1"/>
      <c r="AA21433" s="1"/>
      <c r="AB21433" s="1"/>
      <c r="AC21433" s="1"/>
      <c r="AJ21433" s="1"/>
      <c r="AK21433" s="1"/>
      <c r="AL21433" s="1"/>
    </row>
    <row r="21434">
      <c r="I21434" s="1"/>
      <c r="J21434" s="1"/>
      <c r="K21434" s="1"/>
      <c r="AA21434" s="1"/>
      <c r="AB21434" s="1"/>
      <c r="AC21434" s="1"/>
      <c r="AJ21434" s="1"/>
      <c r="AK21434" s="1"/>
      <c r="AL21434" s="1"/>
    </row>
    <row r="21435">
      <c r="I21435" s="1"/>
      <c r="J21435" s="1"/>
      <c r="K21435" s="1"/>
      <c r="AA21435" s="1"/>
      <c r="AB21435" s="1"/>
      <c r="AC21435" s="1"/>
      <c r="AJ21435" s="1"/>
      <c r="AK21435" s="1"/>
      <c r="AL21435" s="1"/>
    </row>
    <row r="21436">
      <c r="I21436" s="1"/>
      <c r="J21436" s="1"/>
      <c r="K21436" s="1"/>
      <c r="AA21436" s="1"/>
      <c r="AB21436" s="1"/>
      <c r="AC21436" s="1"/>
      <c r="AJ21436" s="1"/>
      <c r="AK21436" s="1"/>
      <c r="AL21436" s="1"/>
    </row>
    <row r="21437">
      <c r="I21437" s="1"/>
      <c r="J21437" s="1"/>
      <c r="K21437" s="1"/>
      <c r="AA21437" s="1"/>
      <c r="AB21437" s="1"/>
      <c r="AC21437" s="1"/>
      <c r="AJ21437" s="1"/>
      <c r="AK21437" s="1"/>
      <c r="AL21437" s="1"/>
    </row>
    <row r="21438">
      <c r="I21438" s="1"/>
      <c r="J21438" s="1"/>
      <c r="K21438" s="1"/>
      <c r="AA21438" s="1"/>
      <c r="AB21438" s="1"/>
      <c r="AC21438" s="1"/>
      <c r="AJ21438" s="1"/>
      <c r="AK21438" s="1"/>
      <c r="AL21438" s="1"/>
    </row>
    <row r="21439">
      <c r="I21439" s="1"/>
      <c r="J21439" s="1"/>
      <c r="K21439" s="1"/>
      <c r="AA21439" s="1"/>
      <c r="AB21439" s="1"/>
      <c r="AC21439" s="1"/>
      <c r="AJ21439" s="1"/>
      <c r="AK21439" s="1"/>
      <c r="AL21439" s="1"/>
    </row>
    <row r="21440">
      <c r="I21440" s="1"/>
      <c r="J21440" s="1"/>
      <c r="K21440" s="1"/>
      <c r="AA21440" s="1"/>
      <c r="AB21440" s="1"/>
      <c r="AC21440" s="1"/>
      <c r="AJ21440" s="1"/>
      <c r="AK21440" s="1"/>
      <c r="AL21440" s="1"/>
    </row>
    <row r="21441">
      <c r="I21441" s="1"/>
      <c r="J21441" s="1"/>
      <c r="K21441" s="1"/>
      <c r="AA21441" s="1"/>
      <c r="AB21441" s="1"/>
      <c r="AC21441" s="1"/>
      <c r="AJ21441" s="1"/>
      <c r="AK21441" s="1"/>
      <c r="AL21441" s="1"/>
    </row>
    <row r="21442">
      <c r="I21442" s="1"/>
      <c r="J21442" s="1"/>
      <c r="K21442" s="1"/>
      <c r="AA21442" s="1"/>
      <c r="AB21442" s="1"/>
      <c r="AC21442" s="1"/>
      <c r="AJ21442" s="1"/>
      <c r="AK21442" s="1"/>
      <c r="AL21442" s="1"/>
    </row>
    <row r="21443">
      <c r="I21443" s="1"/>
      <c r="J21443" s="1"/>
      <c r="K21443" s="1"/>
      <c r="AA21443" s="1"/>
      <c r="AB21443" s="1"/>
      <c r="AC21443" s="1"/>
      <c r="AJ21443" s="1"/>
      <c r="AK21443" s="1"/>
      <c r="AL21443" s="1"/>
    </row>
    <row r="21444">
      <c r="I21444" s="1"/>
      <c r="J21444" s="1"/>
      <c r="K21444" s="1"/>
      <c r="AA21444" s="1"/>
      <c r="AB21444" s="1"/>
      <c r="AC21444" s="1"/>
      <c r="AJ21444" s="1"/>
      <c r="AK21444" s="1"/>
      <c r="AL21444" s="1"/>
    </row>
    <row r="21445">
      <c r="I21445" s="1"/>
      <c r="J21445" s="1"/>
      <c r="K21445" s="1"/>
      <c r="AA21445" s="1"/>
      <c r="AB21445" s="1"/>
      <c r="AC21445" s="1"/>
      <c r="AJ21445" s="1"/>
      <c r="AK21445" s="1"/>
      <c r="AL21445" s="1"/>
    </row>
    <row r="21446">
      <c r="I21446" s="1"/>
      <c r="J21446" s="1"/>
      <c r="K21446" s="1"/>
      <c r="AA21446" s="1"/>
      <c r="AB21446" s="1"/>
      <c r="AC21446" s="1"/>
      <c r="AJ21446" s="1"/>
      <c r="AK21446" s="1"/>
      <c r="AL21446" s="1"/>
    </row>
    <row r="21447">
      <c r="I21447" s="1"/>
      <c r="J21447" s="1"/>
      <c r="K21447" s="1"/>
      <c r="AA21447" s="1"/>
      <c r="AB21447" s="1"/>
      <c r="AC21447" s="1"/>
      <c r="AJ21447" s="1"/>
      <c r="AK21447" s="1"/>
      <c r="AL21447" s="1"/>
    </row>
    <row r="21448">
      <c r="I21448" s="1"/>
      <c r="J21448" s="1"/>
      <c r="K21448" s="1"/>
      <c r="AA21448" s="1"/>
      <c r="AB21448" s="1"/>
      <c r="AC21448" s="1"/>
      <c r="AJ21448" s="1"/>
      <c r="AK21448" s="1"/>
      <c r="AL21448" s="1"/>
    </row>
    <row r="21449">
      <c r="I21449" s="1"/>
      <c r="J21449" s="1"/>
      <c r="K21449" s="1"/>
      <c r="AA21449" s="1"/>
      <c r="AB21449" s="1"/>
      <c r="AC21449" s="1"/>
      <c r="AJ21449" s="1"/>
      <c r="AK21449" s="1"/>
      <c r="AL21449" s="1"/>
    </row>
    <row r="21450">
      <c r="I21450" s="1"/>
      <c r="J21450" s="1"/>
      <c r="K21450" s="1"/>
      <c r="AA21450" s="1"/>
      <c r="AB21450" s="1"/>
      <c r="AC21450" s="1"/>
      <c r="AJ21450" s="1"/>
      <c r="AK21450" s="1"/>
      <c r="AL21450" s="1"/>
    </row>
    <row r="21451">
      <c r="I21451" s="1"/>
      <c r="J21451" s="1"/>
      <c r="K21451" s="1"/>
      <c r="AA21451" s="1"/>
      <c r="AB21451" s="1"/>
      <c r="AC21451" s="1"/>
      <c r="AJ21451" s="1"/>
      <c r="AK21451" s="1"/>
      <c r="AL21451" s="1"/>
    </row>
    <row r="21452">
      <c r="I21452" s="1"/>
      <c r="J21452" s="1"/>
      <c r="K21452" s="1"/>
      <c r="AA21452" s="1"/>
      <c r="AB21452" s="1"/>
      <c r="AC21452" s="1"/>
      <c r="AJ21452" s="1"/>
      <c r="AK21452" s="1"/>
      <c r="AL21452" s="1"/>
    </row>
    <row r="21453">
      <c r="I21453" s="1"/>
      <c r="J21453" s="1"/>
      <c r="K21453" s="1"/>
      <c r="AA21453" s="1"/>
      <c r="AB21453" s="1"/>
      <c r="AC21453" s="1"/>
      <c r="AJ21453" s="1"/>
      <c r="AK21453" s="1"/>
      <c r="AL21453" s="1"/>
    </row>
    <row r="21454">
      <c r="I21454" s="1"/>
      <c r="J21454" s="1"/>
      <c r="K21454" s="1"/>
      <c r="AA21454" s="1"/>
      <c r="AB21454" s="1"/>
      <c r="AC21454" s="1"/>
      <c r="AJ21454" s="1"/>
      <c r="AK21454" s="1"/>
      <c r="AL21454" s="1"/>
    </row>
    <row r="21455">
      <c r="I21455" s="1"/>
      <c r="J21455" s="1"/>
      <c r="K21455" s="1"/>
      <c r="AA21455" s="1"/>
      <c r="AB21455" s="1"/>
      <c r="AC21455" s="1"/>
      <c r="AJ21455" s="1"/>
      <c r="AK21455" s="1"/>
      <c r="AL21455" s="1"/>
    </row>
    <row r="21456">
      <c r="I21456" s="1"/>
      <c r="J21456" s="1"/>
      <c r="K21456" s="1"/>
      <c r="AA21456" s="1"/>
      <c r="AB21456" s="1"/>
      <c r="AC21456" s="1"/>
      <c r="AJ21456" s="1"/>
      <c r="AK21456" s="1"/>
      <c r="AL21456" s="1"/>
    </row>
    <row r="21457">
      <c r="I21457" s="1"/>
      <c r="J21457" s="1"/>
      <c r="K21457" s="1"/>
      <c r="AA21457" s="1"/>
      <c r="AB21457" s="1"/>
      <c r="AC21457" s="1"/>
      <c r="AJ21457" s="1"/>
      <c r="AK21457" s="1"/>
      <c r="AL21457" s="1"/>
    </row>
    <row r="21458">
      <c r="I21458" s="1"/>
      <c r="J21458" s="1"/>
      <c r="K21458" s="1"/>
      <c r="AA21458" s="1"/>
      <c r="AB21458" s="1"/>
      <c r="AC21458" s="1"/>
      <c r="AJ21458" s="1"/>
      <c r="AK21458" s="1"/>
      <c r="AL21458" s="1"/>
    </row>
    <row r="21459">
      <c r="I21459" s="1"/>
      <c r="J21459" s="1"/>
      <c r="K21459" s="1"/>
      <c r="AA21459" s="1"/>
      <c r="AB21459" s="1"/>
      <c r="AC21459" s="1"/>
      <c r="AJ21459" s="1"/>
      <c r="AK21459" s="1"/>
      <c r="AL21459" s="1"/>
    </row>
    <row r="21460">
      <c r="I21460" s="1"/>
      <c r="J21460" s="1"/>
      <c r="K21460" s="1"/>
      <c r="AA21460" s="1"/>
      <c r="AB21460" s="1"/>
      <c r="AC21460" s="1"/>
      <c r="AJ21460" s="1"/>
      <c r="AK21460" s="1"/>
      <c r="AL21460" s="1"/>
    </row>
    <row r="21461">
      <c r="I21461" s="1"/>
      <c r="J21461" s="1"/>
      <c r="K21461" s="1"/>
      <c r="AA21461" s="1"/>
      <c r="AB21461" s="1"/>
      <c r="AC21461" s="1"/>
      <c r="AJ21461" s="1"/>
      <c r="AK21461" s="1"/>
      <c r="AL21461" s="1"/>
    </row>
    <row r="21462">
      <c r="I21462" s="1"/>
      <c r="J21462" s="1"/>
      <c r="K21462" s="1"/>
      <c r="AA21462" s="1"/>
      <c r="AB21462" s="1"/>
      <c r="AC21462" s="1"/>
      <c r="AJ21462" s="1"/>
      <c r="AK21462" s="1"/>
      <c r="AL21462" s="1"/>
    </row>
    <row r="21463">
      <c r="I21463" s="1"/>
      <c r="J21463" s="1"/>
      <c r="K21463" s="1"/>
      <c r="AA21463" s="1"/>
      <c r="AB21463" s="1"/>
      <c r="AC21463" s="1"/>
      <c r="AJ21463" s="1"/>
      <c r="AK21463" s="1"/>
      <c r="AL21463" s="1"/>
    </row>
    <row r="21464">
      <c r="I21464" s="1"/>
      <c r="J21464" s="1"/>
      <c r="K21464" s="1"/>
      <c r="AA21464" s="1"/>
      <c r="AB21464" s="1"/>
      <c r="AC21464" s="1"/>
      <c r="AJ21464" s="1"/>
      <c r="AK21464" s="1"/>
      <c r="AL21464" s="1"/>
    </row>
    <row r="21465">
      <c r="I21465" s="1"/>
      <c r="J21465" s="1"/>
      <c r="K21465" s="1"/>
      <c r="AA21465" s="1"/>
      <c r="AB21465" s="1"/>
      <c r="AC21465" s="1"/>
      <c r="AJ21465" s="1"/>
      <c r="AK21465" s="1"/>
      <c r="AL21465" s="1"/>
    </row>
    <row r="21466">
      <c r="I21466" s="1"/>
      <c r="J21466" s="1"/>
      <c r="K21466" s="1"/>
      <c r="AA21466" s="1"/>
      <c r="AB21466" s="1"/>
      <c r="AC21466" s="1"/>
      <c r="AJ21466" s="1"/>
      <c r="AK21466" s="1"/>
      <c r="AL21466" s="1"/>
    </row>
    <row r="21467">
      <c r="I21467" s="1"/>
      <c r="J21467" s="1"/>
      <c r="K21467" s="1"/>
      <c r="AA21467" s="1"/>
      <c r="AB21467" s="1"/>
      <c r="AC21467" s="1"/>
      <c r="AJ21467" s="1"/>
      <c r="AK21467" s="1"/>
      <c r="AL21467" s="1"/>
    </row>
    <row r="21468">
      <c r="I21468" s="1"/>
      <c r="J21468" s="1"/>
      <c r="K21468" s="1"/>
      <c r="AA21468" s="1"/>
      <c r="AB21468" s="1"/>
      <c r="AC21468" s="1"/>
      <c r="AJ21468" s="1"/>
      <c r="AK21468" s="1"/>
      <c r="AL21468" s="1"/>
    </row>
    <row r="21469">
      <c r="I21469" s="1"/>
      <c r="J21469" s="1"/>
      <c r="K21469" s="1"/>
      <c r="AA21469" s="1"/>
      <c r="AB21469" s="1"/>
      <c r="AC21469" s="1"/>
      <c r="AJ21469" s="1"/>
      <c r="AK21469" s="1"/>
      <c r="AL21469" s="1"/>
    </row>
    <row r="21470">
      <c r="I21470" s="1"/>
      <c r="J21470" s="1"/>
      <c r="K21470" s="1"/>
      <c r="AA21470" s="1"/>
      <c r="AB21470" s="1"/>
      <c r="AC21470" s="1"/>
      <c r="AJ21470" s="1"/>
      <c r="AK21470" s="1"/>
      <c r="AL21470" s="1"/>
    </row>
    <row r="21471">
      <c r="I21471" s="1"/>
      <c r="J21471" s="1"/>
      <c r="K21471" s="1"/>
      <c r="AA21471" s="1"/>
      <c r="AB21471" s="1"/>
      <c r="AC21471" s="1"/>
      <c r="AJ21471" s="1"/>
      <c r="AK21471" s="1"/>
      <c r="AL21471" s="1"/>
    </row>
    <row r="21472">
      <c r="I21472" s="1"/>
      <c r="J21472" s="1"/>
      <c r="K21472" s="1"/>
      <c r="AA21472" s="1"/>
      <c r="AB21472" s="1"/>
      <c r="AC21472" s="1"/>
      <c r="AJ21472" s="1"/>
      <c r="AK21472" s="1"/>
      <c r="AL21472" s="1"/>
    </row>
    <row r="21473">
      <c r="I21473" s="1"/>
      <c r="J21473" s="1"/>
      <c r="K21473" s="1"/>
      <c r="AA21473" s="1"/>
      <c r="AB21473" s="1"/>
      <c r="AC21473" s="1"/>
      <c r="AJ21473" s="1"/>
      <c r="AK21473" s="1"/>
      <c r="AL21473" s="1"/>
    </row>
    <row r="21474">
      <c r="I21474" s="1"/>
      <c r="J21474" s="1"/>
      <c r="K21474" s="1"/>
      <c r="AA21474" s="1"/>
      <c r="AB21474" s="1"/>
      <c r="AC21474" s="1"/>
      <c r="AJ21474" s="1"/>
      <c r="AK21474" s="1"/>
      <c r="AL21474" s="1"/>
    </row>
    <row r="21475">
      <c r="I21475" s="1"/>
      <c r="J21475" s="1"/>
      <c r="K21475" s="1"/>
      <c r="AA21475" s="1"/>
      <c r="AB21475" s="1"/>
      <c r="AC21475" s="1"/>
      <c r="AJ21475" s="1"/>
      <c r="AK21475" s="1"/>
      <c r="AL21475" s="1"/>
    </row>
    <row r="21476">
      <c r="I21476" s="1"/>
      <c r="J21476" s="1"/>
      <c r="K21476" s="1"/>
      <c r="AA21476" s="1"/>
      <c r="AB21476" s="1"/>
      <c r="AC21476" s="1"/>
      <c r="AJ21476" s="1"/>
      <c r="AK21476" s="1"/>
      <c r="AL21476" s="1"/>
    </row>
    <row r="21477">
      <c r="I21477" s="1"/>
      <c r="J21477" s="1"/>
      <c r="K21477" s="1"/>
      <c r="AA21477" s="1"/>
      <c r="AB21477" s="1"/>
      <c r="AC21477" s="1"/>
      <c r="AJ21477" s="1"/>
      <c r="AK21477" s="1"/>
      <c r="AL21477" s="1"/>
    </row>
    <row r="21478">
      <c r="I21478" s="1"/>
      <c r="J21478" s="1"/>
      <c r="K21478" s="1"/>
      <c r="AA21478" s="1"/>
      <c r="AB21478" s="1"/>
      <c r="AC21478" s="1"/>
      <c r="AJ21478" s="1"/>
      <c r="AK21478" s="1"/>
      <c r="AL21478" s="1"/>
    </row>
    <row r="21479">
      <c r="I21479" s="1"/>
      <c r="J21479" s="1"/>
      <c r="K21479" s="1"/>
      <c r="AA21479" s="1"/>
      <c r="AB21479" s="1"/>
      <c r="AC21479" s="1"/>
      <c r="AJ21479" s="1"/>
      <c r="AK21479" s="1"/>
      <c r="AL21479" s="1"/>
    </row>
    <row r="21480">
      <c r="I21480" s="1"/>
      <c r="J21480" s="1"/>
      <c r="K21480" s="1"/>
      <c r="AA21480" s="1"/>
      <c r="AB21480" s="1"/>
      <c r="AC21480" s="1"/>
      <c r="AJ21480" s="1"/>
      <c r="AK21480" s="1"/>
      <c r="AL21480" s="1"/>
    </row>
    <row r="21481">
      <c r="I21481" s="1"/>
      <c r="J21481" s="1"/>
      <c r="K21481" s="1"/>
      <c r="AA21481" s="1"/>
      <c r="AB21481" s="1"/>
      <c r="AC21481" s="1"/>
      <c r="AJ21481" s="1"/>
      <c r="AK21481" s="1"/>
      <c r="AL21481" s="1"/>
    </row>
    <row r="21482">
      <c r="I21482" s="1"/>
      <c r="J21482" s="1"/>
      <c r="K21482" s="1"/>
      <c r="AA21482" s="1"/>
      <c r="AB21482" s="1"/>
      <c r="AC21482" s="1"/>
      <c r="AJ21482" s="1"/>
      <c r="AK21482" s="1"/>
      <c r="AL21482" s="1"/>
    </row>
    <row r="21483">
      <c r="I21483" s="1"/>
      <c r="J21483" s="1"/>
      <c r="K21483" s="1"/>
      <c r="AA21483" s="1"/>
      <c r="AB21483" s="1"/>
      <c r="AC21483" s="1"/>
      <c r="AJ21483" s="1"/>
      <c r="AK21483" s="1"/>
      <c r="AL21483" s="1"/>
    </row>
    <row r="21484">
      <c r="I21484" s="1"/>
      <c r="J21484" s="1"/>
      <c r="K21484" s="1"/>
      <c r="AA21484" s="1"/>
      <c r="AB21484" s="1"/>
      <c r="AC21484" s="1"/>
      <c r="AJ21484" s="1"/>
      <c r="AK21484" s="1"/>
      <c r="AL21484" s="1"/>
    </row>
    <row r="21485">
      <c r="I21485" s="1"/>
      <c r="J21485" s="1"/>
      <c r="K21485" s="1"/>
      <c r="AA21485" s="1"/>
      <c r="AB21485" s="1"/>
      <c r="AC21485" s="1"/>
      <c r="AJ21485" s="1"/>
      <c r="AK21485" s="1"/>
      <c r="AL21485" s="1"/>
    </row>
    <row r="21486">
      <c r="I21486" s="1"/>
      <c r="J21486" s="1"/>
      <c r="K21486" s="1"/>
      <c r="AA21486" s="1"/>
      <c r="AB21486" s="1"/>
      <c r="AC21486" s="1"/>
      <c r="AJ21486" s="1"/>
      <c r="AK21486" s="1"/>
      <c r="AL21486" s="1"/>
    </row>
    <row r="21487">
      <c r="I21487" s="1"/>
      <c r="J21487" s="1"/>
      <c r="K21487" s="1"/>
      <c r="AA21487" s="1"/>
      <c r="AB21487" s="1"/>
      <c r="AC21487" s="1"/>
      <c r="AJ21487" s="1"/>
      <c r="AK21487" s="1"/>
      <c r="AL21487" s="1"/>
    </row>
    <row r="21488">
      <c r="I21488" s="1"/>
      <c r="J21488" s="1"/>
      <c r="K21488" s="1"/>
      <c r="AA21488" s="1"/>
      <c r="AB21488" s="1"/>
      <c r="AC21488" s="1"/>
      <c r="AJ21488" s="1"/>
      <c r="AK21488" s="1"/>
      <c r="AL21488" s="1"/>
    </row>
    <row r="21489">
      <c r="I21489" s="1"/>
      <c r="J21489" s="1"/>
      <c r="K21489" s="1"/>
      <c r="AA21489" s="1"/>
      <c r="AB21489" s="1"/>
      <c r="AC21489" s="1"/>
      <c r="AJ21489" s="1"/>
      <c r="AK21489" s="1"/>
      <c r="AL21489" s="1"/>
    </row>
    <row r="21490">
      <c r="I21490" s="1"/>
      <c r="J21490" s="1"/>
      <c r="K21490" s="1"/>
      <c r="AA21490" s="1"/>
      <c r="AB21490" s="1"/>
      <c r="AC21490" s="1"/>
      <c r="AJ21490" s="1"/>
      <c r="AK21490" s="1"/>
      <c r="AL21490" s="1"/>
    </row>
    <row r="21491">
      <c r="I21491" s="1"/>
      <c r="J21491" s="1"/>
      <c r="K21491" s="1"/>
      <c r="AA21491" s="1"/>
      <c r="AB21491" s="1"/>
      <c r="AC21491" s="1"/>
      <c r="AJ21491" s="1"/>
      <c r="AK21491" s="1"/>
      <c r="AL21491" s="1"/>
    </row>
    <row r="21492">
      <c r="I21492" s="1"/>
      <c r="J21492" s="1"/>
      <c r="K21492" s="1"/>
      <c r="AA21492" s="1"/>
      <c r="AB21492" s="1"/>
      <c r="AC21492" s="1"/>
      <c r="AJ21492" s="1"/>
      <c r="AK21492" s="1"/>
      <c r="AL21492" s="1"/>
    </row>
    <row r="21493">
      <c r="I21493" s="1"/>
      <c r="J21493" s="1"/>
      <c r="K21493" s="1"/>
      <c r="AA21493" s="1"/>
      <c r="AB21493" s="1"/>
      <c r="AC21493" s="1"/>
      <c r="AJ21493" s="1"/>
      <c r="AK21493" s="1"/>
      <c r="AL21493" s="1"/>
    </row>
    <row r="21494">
      <c r="I21494" s="1"/>
      <c r="J21494" s="1"/>
      <c r="K21494" s="1"/>
      <c r="AA21494" s="1"/>
      <c r="AB21494" s="1"/>
      <c r="AC21494" s="1"/>
      <c r="AJ21494" s="1"/>
      <c r="AK21494" s="1"/>
      <c r="AL21494" s="1"/>
    </row>
    <row r="21495">
      <c r="I21495" s="1"/>
      <c r="J21495" s="1"/>
      <c r="K21495" s="1"/>
      <c r="AA21495" s="1"/>
      <c r="AB21495" s="1"/>
      <c r="AC21495" s="1"/>
      <c r="AJ21495" s="1"/>
      <c r="AK21495" s="1"/>
      <c r="AL21495" s="1"/>
    </row>
    <row r="21496">
      <c r="I21496" s="1"/>
      <c r="J21496" s="1"/>
      <c r="K21496" s="1"/>
      <c r="AA21496" s="1"/>
      <c r="AB21496" s="1"/>
      <c r="AC21496" s="1"/>
      <c r="AJ21496" s="1"/>
      <c r="AK21496" s="1"/>
      <c r="AL21496" s="1"/>
    </row>
    <row r="21497">
      <c r="I21497" s="1"/>
      <c r="J21497" s="1"/>
      <c r="K21497" s="1"/>
      <c r="AA21497" s="1"/>
      <c r="AB21497" s="1"/>
      <c r="AC21497" s="1"/>
      <c r="AJ21497" s="1"/>
      <c r="AK21497" s="1"/>
      <c r="AL21497" s="1"/>
    </row>
    <row r="21498">
      <c r="I21498" s="1"/>
      <c r="J21498" s="1"/>
      <c r="K21498" s="1"/>
      <c r="AA21498" s="1"/>
      <c r="AB21498" s="1"/>
      <c r="AC21498" s="1"/>
      <c r="AJ21498" s="1"/>
      <c r="AK21498" s="1"/>
      <c r="AL21498" s="1"/>
    </row>
    <row r="21499">
      <c r="I21499" s="1"/>
      <c r="J21499" s="1"/>
      <c r="K21499" s="1"/>
      <c r="AA21499" s="1"/>
      <c r="AB21499" s="1"/>
      <c r="AC21499" s="1"/>
      <c r="AJ21499" s="1"/>
      <c r="AK21499" s="1"/>
      <c r="AL21499" s="1"/>
    </row>
    <row r="21500">
      <c r="I21500" s="1"/>
      <c r="J21500" s="1"/>
      <c r="K21500" s="1"/>
      <c r="AA21500" s="1"/>
      <c r="AB21500" s="1"/>
      <c r="AC21500" s="1"/>
      <c r="AJ21500" s="1"/>
      <c r="AK21500" s="1"/>
      <c r="AL21500" s="1"/>
    </row>
    <row r="21501">
      <c r="I21501" s="1"/>
      <c r="J21501" s="1"/>
      <c r="K21501" s="1"/>
      <c r="AA21501" s="1"/>
      <c r="AB21501" s="1"/>
      <c r="AC21501" s="1"/>
      <c r="AJ21501" s="1"/>
      <c r="AK21501" s="1"/>
      <c r="AL21501" s="1"/>
    </row>
    <row r="21502">
      <c r="I21502" s="1"/>
      <c r="J21502" s="1"/>
      <c r="K21502" s="1"/>
      <c r="AA21502" s="1"/>
      <c r="AB21502" s="1"/>
      <c r="AC21502" s="1"/>
      <c r="AJ21502" s="1"/>
      <c r="AK21502" s="1"/>
      <c r="AL21502" s="1"/>
    </row>
    <row r="21503">
      <c r="I21503" s="1"/>
      <c r="J21503" s="1"/>
      <c r="K21503" s="1"/>
      <c r="AA21503" s="1"/>
      <c r="AB21503" s="1"/>
      <c r="AC21503" s="1"/>
      <c r="AJ21503" s="1"/>
      <c r="AK21503" s="1"/>
      <c r="AL21503" s="1"/>
    </row>
    <row r="21504">
      <c r="I21504" s="1"/>
      <c r="J21504" s="1"/>
      <c r="K21504" s="1"/>
      <c r="AA21504" s="1"/>
      <c r="AB21504" s="1"/>
      <c r="AC21504" s="1"/>
      <c r="AJ21504" s="1"/>
      <c r="AK21504" s="1"/>
      <c r="AL21504" s="1"/>
    </row>
    <row r="21505">
      <c r="I21505" s="1"/>
      <c r="J21505" s="1"/>
      <c r="K21505" s="1"/>
      <c r="AA21505" s="1"/>
      <c r="AB21505" s="1"/>
      <c r="AC21505" s="1"/>
      <c r="AJ21505" s="1"/>
      <c r="AK21505" s="1"/>
      <c r="AL21505" s="1"/>
    </row>
    <row r="21506">
      <c r="I21506" s="1"/>
      <c r="J21506" s="1"/>
      <c r="K21506" s="1"/>
      <c r="AA21506" s="1"/>
      <c r="AB21506" s="1"/>
      <c r="AC21506" s="1"/>
      <c r="AJ21506" s="1"/>
      <c r="AK21506" s="1"/>
      <c r="AL21506" s="1"/>
    </row>
    <row r="21507">
      <c r="I21507" s="1"/>
      <c r="J21507" s="1"/>
      <c r="K21507" s="1"/>
      <c r="AA21507" s="1"/>
      <c r="AB21507" s="1"/>
      <c r="AC21507" s="1"/>
      <c r="AJ21507" s="1"/>
      <c r="AK21507" s="1"/>
      <c r="AL21507" s="1"/>
    </row>
    <row r="21508">
      <c r="I21508" s="1"/>
      <c r="J21508" s="1"/>
      <c r="K21508" s="1"/>
      <c r="AA21508" s="1"/>
      <c r="AB21508" s="1"/>
      <c r="AC21508" s="1"/>
      <c r="AJ21508" s="1"/>
      <c r="AK21508" s="1"/>
      <c r="AL21508" s="1"/>
    </row>
    <row r="21509">
      <c r="I21509" s="1"/>
      <c r="J21509" s="1"/>
      <c r="K21509" s="1"/>
      <c r="AA21509" s="1"/>
      <c r="AB21509" s="1"/>
      <c r="AC21509" s="1"/>
      <c r="AJ21509" s="1"/>
      <c r="AK21509" s="1"/>
      <c r="AL21509" s="1"/>
    </row>
    <row r="21510">
      <c r="I21510" s="1"/>
      <c r="J21510" s="1"/>
      <c r="K21510" s="1"/>
      <c r="AA21510" s="1"/>
      <c r="AB21510" s="1"/>
      <c r="AC21510" s="1"/>
      <c r="AJ21510" s="1"/>
      <c r="AK21510" s="1"/>
      <c r="AL21510" s="1"/>
    </row>
    <row r="21511">
      <c r="I21511" s="1"/>
      <c r="J21511" s="1"/>
      <c r="K21511" s="1"/>
      <c r="AA21511" s="1"/>
      <c r="AB21511" s="1"/>
      <c r="AC21511" s="1"/>
      <c r="AJ21511" s="1"/>
      <c r="AK21511" s="1"/>
      <c r="AL21511" s="1"/>
    </row>
    <row r="21512">
      <c r="I21512" s="1"/>
      <c r="J21512" s="1"/>
      <c r="K21512" s="1"/>
      <c r="AA21512" s="1"/>
      <c r="AB21512" s="1"/>
      <c r="AC21512" s="1"/>
      <c r="AJ21512" s="1"/>
      <c r="AK21512" s="1"/>
      <c r="AL21512" s="1"/>
    </row>
    <row r="21513">
      <c r="I21513" s="1"/>
      <c r="J21513" s="1"/>
      <c r="K21513" s="1"/>
      <c r="AA21513" s="1"/>
      <c r="AB21513" s="1"/>
      <c r="AC21513" s="1"/>
      <c r="AJ21513" s="1"/>
      <c r="AK21513" s="1"/>
      <c r="AL21513" s="1"/>
    </row>
    <row r="21514">
      <c r="I21514" s="1"/>
      <c r="J21514" s="1"/>
      <c r="K21514" s="1"/>
      <c r="AA21514" s="1"/>
      <c r="AB21514" s="1"/>
      <c r="AC21514" s="1"/>
      <c r="AJ21514" s="1"/>
      <c r="AK21514" s="1"/>
      <c r="AL21514" s="1"/>
    </row>
    <row r="21515">
      <c r="I21515" s="1"/>
      <c r="J21515" s="1"/>
      <c r="K21515" s="1"/>
      <c r="AA21515" s="1"/>
      <c r="AB21515" s="1"/>
      <c r="AC21515" s="1"/>
      <c r="AJ21515" s="1"/>
      <c r="AK21515" s="1"/>
      <c r="AL21515" s="1"/>
    </row>
    <row r="21516">
      <c r="I21516" s="1"/>
      <c r="J21516" s="1"/>
      <c r="K21516" s="1"/>
      <c r="AA21516" s="1"/>
      <c r="AB21516" s="1"/>
      <c r="AC21516" s="1"/>
      <c r="AJ21516" s="1"/>
      <c r="AK21516" s="1"/>
      <c r="AL21516" s="1"/>
    </row>
    <row r="21517">
      <c r="I21517" s="1"/>
      <c r="J21517" s="1"/>
      <c r="K21517" s="1"/>
      <c r="AA21517" s="1"/>
      <c r="AB21517" s="1"/>
      <c r="AC21517" s="1"/>
      <c r="AJ21517" s="1"/>
      <c r="AK21517" s="1"/>
      <c r="AL21517" s="1"/>
    </row>
    <row r="21518">
      <c r="I21518" s="1"/>
      <c r="J21518" s="1"/>
      <c r="K21518" s="1"/>
      <c r="AA21518" s="1"/>
      <c r="AB21518" s="1"/>
      <c r="AC21518" s="1"/>
      <c r="AJ21518" s="1"/>
      <c r="AK21518" s="1"/>
      <c r="AL21518" s="1"/>
    </row>
    <row r="21519">
      <c r="I21519" s="1"/>
      <c r="J21519" s="1"/>
      <c r="K21519" s="1"/>
      <c r="AA21519" s="1"/>
      <c r="AB21519" s="1"/>
      <c r="AC21519" s="1"/>
      <c r="AJ21519" s="1"/>
      <c r="AK21519" s="1"/>
      <c r="AL21519" s="1"/>
    </row>
    <row r="21520">
      <c r="I21520" s="1"/>
      <c r="J21520" s="1"/>
      <c r="K21520" s="1"/>
      <c r="AA21520" s="1"/>
      <c r="AB21520" s="1"/>
      <c r="AC21520" s="1"/>
      <c r="AJ21520" s="1"/>
      <c r="AK21520" s="1"/>
      <c r="AL21520" s="1"/>
    </row>
    <row r="21521">
      <c r="I21521" s="1"/>
      <c r="J21521" s="1"/>
      <c r="K21521" s="1"/>
      <c r="AA21521" s="1"/>
      <c r="AB21521" s="1"/>
      <c r="AC21521" s="1"/>
      <c r="AJ21521" s="1"/>
      <c r="AK21521" s="1"/>
      <c r="AL21521" s="1"/>
    </row>
    <row r="21522">
      <c r="I21522" s="1"/>
      <c r="J21522" s="1"/>
      <c r="K21522" s="1"/>
      <c r="AA21522" s="1"/>
      <c r="AB21522" s="1"/>
      <c r="AC21522" s="1"/>
      <c r="AJ21522" s="1"/>
      <c r="AK21522" s="1"/>
      <c r="AL21522" s="1"/>
    </row>
    <row r="21523">
      <c r="I21523" s="1"/>
      <c r="J21523" s="1"/>
      <c r="K21523" s="1"/>
      <c r="AA21523" s="1"/>
      <c r="AB21523" s="1"/>
      <c r="AC21523" s="1"/>
      <c r="AJ21523" s="1"/>
      <c r="AK21523" s="1"/>
      <c r="AL21523" s="1"/>
    </row>
    <row r="21524">
      <c r="I21524" s="1"/>
      <c r="J21524" s="1"/>
      <c r="K21524" s="1"/>
      <c r="AA21524" s="1"/>
      <c r="AB21524" s="1"/>
      <c r="AC21524" s="1"/>
      <c r="AJ21524" s="1"/>
      <c r="AK21524" s="1"/>
      <c r="AL21524" s="1"/>
    </row>
    <row r="21525">
      <c r="I21525" s="1"/>
      <c r="J21525" s="1"/>
      <c r="K21525" s="1"/>
      <c r="AA21525" s="1"/>
      <c r="AB21525" s="1"/>
      <c r="AC21525" s="1"/>
      <c r="AJ21525" s="1"/>
      <c r="AK21525" s="1"/>
      <c r="AL21525" s="1"/>
    </row>
    <row r="21526">
      <c r="I21526" s="1"/>
      <c r="J21526" s="1"/>
      <c r="K21526" s="1"/>
      <c r="AA21526" s="1"/>
      <c r="AB21526" s="1"/>
      <c r="AC21526" s="1"/>
      <c r="AJ21526" s="1"/>
      <c r="AK21526" s="1"/>
      <c r="AL21526" s="1"/>
    </row>
    <row r="21527">
      <c r="I21527" s="1"/>
      <c r="J21527" s="1"/>
      <c r="K21527" s="1"/>
      <c r="AA21527" s="1"/>
      <c r="AB21527" s="1"/>
      <c r="AC21527" s="1"/>
      <c r="AJ21527" s="1"/>
      <c r="AK21527" s="1"/>
      <c r="AL21527" s="1"/>
    </row>
    <row r="21528">
      <c r="I21528" s="1"/>
      <c r="J21528" s="1"/>
      <c r="K21528" s="1"/>
      <c r="AA21528" s="1"/>
      <c r="AB21528" s="1"/>
      <c r="AC21528" s="1"/>
      <c r="AJ21528" s="1"/>
      <c r="AK21528" s="1"/>
      <c r="AL21528" s="1"/>
    </row>
    <row r="21529">
      <c r="I21529" s="1"/>
      <c r="J21529" s="1"/>
      <c r="K21529" s="1"/>
      <c r="AA21529" s="1"/>
      <c r="AB21529" s="1"/>
      <c r="AC21529" s="1"/>
      <c r="AJ21529" s="1"/>
      <c r="AK21529" s="1"/>
      <c r="AL21529" s="1"/>
    </row>
    <row r="21530">
      <c r="I21530" s="1"/>
      <c r="J21530" s="1"/>
      <c r="K21530" s="1"/>
      <c r="AA21530" s="1"/>
      <c r="AB21530" s="1"/>
      <c r="AC21530" s="1"/>
      <c r="AJ21530" s="1"/>
      <c r="AK21530" s="1"/>
      <c r="AL21530" s="1"/>
    </row>
    <row r="21531">
      <c r="I21531" s="1"/>
      <c r="J21531" s="1"/>
      <c r="K21531" s="1"/>
      <c r="AA21531" s="1"/>
      <c r="AB21531" s="1"/>
      <c r="AC21531" s="1"/>
      <c r="AJ21531" s="1"/>
      <c r="AK21531" s="1"/>
      <c r="AL21531" s="1"/>
    </row>
    <row r="21532">
      <c r="I21532" s="1"/>
      <c r="J21532" s="1"/>
      <c r="K21532" s="1"/>
      <c r="AA21532" s="1"/>
      <c r="AB21532" s="1"/>
      <c r="AC21532" s="1"/>
      <c r="AJ21532" s="1"/>
      <c r="AK21532" s="1"/>
      <c r="AL21532" s="1"/>
    </row>
    <row r="21533">
      <c r="I21533" s="1"/>
      <c r="J21533" s="1"/>
      <c r="K21533" s="1"/>
      <c r="AA21533" s="1"/>
      <c r="AB21533" s="1"/>
      <c r="AC21533" s="1"/>
      <c r="AJ21533" s="1"/>
      <c r="AK21533" s="1"/>
      <c r="AL21533" s="1"/>
    </row>
    <row r="21534">
      <c r="I21534" s="1"/>
      <c r="J21534" s="1"/>
      <c r="K21534" s="1"/>
      <c r="AA21534" s="1"/>
      <c r="AB21534" s="1"/>
      <c r="AC21534" s="1"/>
      <c r="AJ21534" s="1"/>
      <c r="AK21534" s="1"/>
      <c r="AL21534" s="1"/>
    </row>
    <row r="21535">
      <c r="I21535" s="1"/>
      <c r="J21535" s="1"/>
      <c r="K21535" s="1"/>
      <c r="AA21535" s="1"/>
      <c r="AB21535" s="1"/>
      <c r="AC21535" s="1"/>
      <c r="AJ21535" s="1"/>
      <c r="AK21535" s="1"/>
      <c r="AL21535" s="1"/>
    </row>
    <row r="21536">
      <c r="I21536" s="1"/>
      <c r="J21536" s="1"/>
      <c r="K21536" s="1"/>
      <c r="AA21536" s="1"/>
      <c r="AB21536" s="1"/>
      <c r="AC21536" s="1"/>
      <c r="AJ21536" s="1"/>
      <c r="AK21536" s="1"/>
      <c r="AL21536" s="1"/>
    </row>
    <row r="21537">
      <c r="I21537" s="1"/>
      <c r="J21537" s="1"/>
      <c r="K21537" s="1"/>
      <c r="AA21537" s="1"/>
      <c r="AB21537" s="1"/>
      <c r="AC21537" s="1"/>
      <c r="AJ21537" s="1"/>
      <c r="AK21537" s="1"/>
      <c r="AL21537" s="1"/>
    </row>
    <row r="21538">
      <c r="I21538" s="1"/>
      <c r="J21538" s="1"/>
      <c r="K21538" s="1"/>
      <c r="AA21538" s="1"/>
      <c r="AB21538" s="1"/>
      <c r="AC21538" s="1"/>
      <c r="AJ21538" s="1"/>
      <c r="AK21538" s="1"/>
      <c r="AL21538" s="1"/>
    </row>
    <row r="21539">
      <c r="I21539" s="1"/>
      <c r="J21539" s="1"/>
      <c r="K21539" s="1"/>
      <c r="AA21539" s="1"/>
      <c r="AB21539" s="1"/>
      <c r="AC21539" s="1"/>
      <c r="AJ21539" s="1"/>
      <c r="AK21539" s="1"/>
      <c r="AL21539" s="1"/>
    </row>
    <row r="21540">
      <c r="I21540" s="1"/>
      <c r="J21540" s="1"/>
      <c r="K21540" s="1"/>
      <c r="AA21540" s="1"/>
      <c r="AB21540" s="1"/>
      <c r="AC21540" s="1"/>
      <c r="AJ21540" s="1"/>
      <c r="AK21540" s="1"/>
      <c r="AL21540" s="1"/>
    </row>
    <row r="21541">
      <c r="I21541" s="1"/>
      <c r="J21541" s="1"/>
      <c r="K21541" s="1"/>
      <c r="AA21541" s="1"/>
      <c r="AB21541" s="1"/>
      <c r="AC21541" s="1"/>
      <c r="AJ21541" s="1"/>
      <c r="AK21541" s="1"/>
      <c r="AL21541" s="1"/>
    </row>
    <row r="21542">
      <c r="I21542" s="1"/>
      <c r="J21542" s="1"/>
      <c r="K21542" s="1"/>
      <c r="AA21542" s="1"/>
      <c r="AB21542" s="1"/>
      <c r="AC21542" s="1"/>
      <c r="AJ21542" s="1"/>
      <c r="AK21542" s="1"/>
      <c r="AL21542" s="1"/>
    </row>
    <row r="21543">
      <c r="I21543" s="1"/>
      <c r="J21543" s="1"/>
      <c r="K21543" s="1"/>
      <c r="AA21543" s="1"/>
      <c r="AB21543" s="1"/>
      <c r="AC21543" s="1"/>
      <c r="AJ21543" s="1"/>
      <c r="AK21543" s="1"/>
      <c r="AL21543" s="1"/>
    </row>
    <row r="21544">
      <c r="I21544" s="1"/>
      <c r="J21544" s="1"/>
      <c r="K21544" s="1"/>
      <c r="AA21544" s="1"/>
      <c r="AB21544" s="1"/>
      <c r="AC21544" s="1"/>
      <c r="AJ21544" s="1"/>
      <c r="AK21544" s="1"/>
      <c r="AL21544" s="1"/>
    </row>
    <row r="21545">
      <c r="I21545" s="1"/>
      <c r="J21545" s="1"/>
      <c r="K21545" s="1"/>
      <c r="AA21545" s="1"/>
      <c r="AB21545" s="1"/>
      <c r="AC21545" s="1"/>
      <c r="AJ21545" s="1"/>
      <c r="AK21545" s="1"/>
      <c r="AL21545" s="1"/>
    </row>
    <row r="21546">
      <c r="I21546" s="1"/>
      <c r="J21546" s="1"/>
      <c r="K21546" s="1"/>
      <c r="AA21546" s="1"/>
      <c r="AB21546" s="1"/>
      <c r="AC21546" s="1"/>
      <c r="AJ21546" s="1"/>
      <c r="AK21546" s="1"/>
      <c r="AL21546" s="1"/>
    </row>
    <row r="21547">
      <c r="I21547" s="1"/>
      <c r="J21547" s="1"/>
      <c r="K21547" s="1"/>
      <c r="AA21547" s="1"/>
      <c r="AB21547" s="1"/>
      <c r="AC21547" s="1"/>
      <c r="AJ21547" s="1"/>
      <c r="AK21547" s="1"/>
      <c r="AL21547" s="1"/>
    </row>
    <row r="21548">
      <c r="I21548" s="1"/>
      <c r="J21548" s="1"/>
      <c r="K21548" s="1"/>
      <c r="AA21548" s="1"/>
      <c r="AB21548" s="1"/>
      <c r="AC21548" s="1"/>
      <c r="AJ21548" s="1"/>
      <c r="AK21548" s="1"/>
      <c r="AL21548" s="1"/>
    </row>
    <row r="21549">
      <c r="I21549" s="1"/>
      <c r="J21549" s="1"/>
      <c r="K21549" s="1"/>
      <c r="AA21549" s="1"/>
      <c r="AB21549" s="1"/>
      <c r="AC21549" s="1"/>
      <c r="AJ21549" s="1"/>
      <c r="AK21549" s="1"/>
      <c r="AL21549" s="1"/>
    </row>
    <row r="21550">
      <c r="I21550" s="1"/>
      <c r="J21550" s="1"/>
      <c r="K21550" s="1"/>
      <c r="AA21550" s="1"/>
      <c r="AB21550" s="1"/>
      <c r="AC21550" s="1"/>
      <c r="AJ21550" s="1"/>
      <c r="AK21550" s="1"/>
      <c r="AL21550" s="1"/>
    </row>
    <row r="21551">
      <c r="I21551" s="1"/>
      <c r="J21551" s="1"/>
      <c r="K21551" s="1"/>
      <c r="AA21551" s="1"/>
      <c r="AB21551" s="1"/>
      <c r="AC21551" s="1"/>
      <c r="AJ21551" s="1"/>
      <c r="AK21551" s="1"/>
      <c r="AL21551" s="1"/>
    </row>
    <row r="21552">
      <c r="I21552" s="1"/>
      <c r="J21552" s="1"/>
      <c r="K21552" s="1"/>
      <c r="AA21552" s="1"/>
      <c r="AB21552" s="1"/>
      <c r="AC21552" s="1"/>
      <c r="AJ21552" s="1"/>
      <c r="AK21552" s="1"/>
      <c r="AL21552" s="1"/>
    </row>
    <row r="21553">
      <c r="I21553" s="1"/>
      <c r="J21553" s="1"/>
      <c r="K21553" s="1"/>
      <c r="AA21553" s="1"/>
      <c r="AB21553" s="1"/>
      <c r="AC21553" s="1"/>
      <c r="AJ21553" s="1"/>
      <c r="AK21553" s="1"/>
      <c r="AL21553" s="1"/>
    </row>
    <row r="21554">
      <c r="I21554" s="1"/>
      <c r="J21554" s="1"/>
      <c r="K21554" s="1"/>
      <c r="AA21554" s="1"/>
      <c r="AB21554" s="1"/>
      <c r="AC21554" s="1"/>
      <c r="AJ21554" s="1"/>
      <c r="AK21554" s="1"/>
      <c r="AL21554" s="1"/>
    </row>
    <row r="21555">
      <c r="I21555" s="1"/>
      <c r="J21555" s="1"/>
      <c r="K21555" s="1"/>
      <c r="AA21555" s="1"/>
      <c r="AB21555" s="1"/>
      <c r="AC21555" s="1"/>
      <c r="AJ21555" s="1"/>
      <c r="AK21555" s="1"/>
      <c r="AL21555" s="1"/>
    </row>
    <row r="21556">
      <c r="I21556" s="1"/>
      <c r="J21556" s="1"/>
      <c r="K21556" s="1"/>
      <c r="AA21556" s="1"/>
      <c r="AB21556" s="1"/>
      <c r="AC21556" s="1"/>
      <c r="AJ21556" s="1"/>
      <c r="AK21556" s="1"/>
      <c r="AL21556" s="1"/>
    </row>
    <row r="21557">
      <c r="I21557" s="1"/>
      <c r="J21557" s="1"/>
      <c r="K21557" s="1"/>
      <c r="AA21557" s="1"/>
      <c r="AB21557" s="1"/>
      <c r="AC21557" s="1"/>
      <c r="AJ21557" s="1"/>
      <c r="AK21557" s="1"/>
      <c r="AL21557" s="1"/>
    </row>
    <row r="21558">
      <c r="I21558" s="1"/>
      <c r="J21558" s="1"/>
      <c r="K21558" s="1"/>
      <c r="AA21558" s="1"/>
      <c r="AB21558" s="1"/>
      <c r="AC21558" s="1"/>
      <c r="AJ21558" s="1"/>
      <c r="AK21558" s="1"/>
      <c r="AL21558" s="1"/>
    </row>
    <row r="21559">
      <c r="I21559" s="1"/>
      <c r="J21559" s="1"/>
      <c r="K21559" s="1"/>
      <c r="AA21559" s="1"/>
      <c r="AB21559" s="1"/>
      <c r="AC21559" s="1"/>
      <c r="AJ21559" s="1"/>
      <c r="AK21559" s="1"/>
      <c r="AL21559" s="1"/>
    </row>
    <row r="21560">
      <c r="I21560" s="1"/>
      <c r="J21560" s="1"/>
      <c r="K21560" s="1"/>
      <c r="AA21560" s="1"/>
      <c r="AB21560" s="1"/>
      <c r="AC21560" s="1"/>
      <c r="AJ21560" s="1"/>
      <c r="AK21560" s="1"/>
      <c r="AL21560" s="1"/>
    </row>
    <row r="21561">
      <c r="I21561" s="1"/>
      <c r="J21561" s="1"/>
      <c r="K21561" s="1"/>
      <c r="AA21561" s="1"/>
      <c r="AB21561" s="1"/>
      <c r="AC21561" s="1"/>
      <c r="AJ21561" s="1"/>
      <c r="AK21561" s="1"/>
      <c r="AL21561" s="1"/>
    </row>
    <row r="21562">
      <c r="I21562" s="1"/>
      <c r="J21562" s="1"/>
      <c r="K21562" s="1"/>
      <c r="AA21562" s="1"/>
      <c r="AB21562" s="1"/>
      <c r="AC21562" s="1"/>
      <c r="AJ21562" s="1"/>
      <c r="AK21562" s="1"/>
      <c r="AL21562" s="1"/>
    </row>
    <row r="21563">
      <c r="I21563" s="1"/>
      <c r="J21563" s="1"/>
      <c r="K21563" s="1"/>
      <c r="AA21563" s="1"/>
      <c r="AB21563" s="1"/>
      <c r="AC21563" s="1"/>
      <c r="AJ21563" s="1"/>
      <c r="AK21563" s="1"/>
      <c r="AL21563" s="1"/>
    </row>
    <row r="21564">
      <c r="I21564" s="1"/>
      <c r="J21564" s="1"/>
      <c r="K21564" s="1"/>
      <c r="AA21564" s="1"/>
      <c r="AB21564" s="1"/>
      <c r="AC21564" s="1"/>
      <c r="AJ21564" s="1"/>
      <c r="AK21564" s="1"/>
      <c r="AL21564" s="1"/>
    </row>
    <row r="21565">
      <c r="I21565" s="1"/>
      <c r="J21565" s="1"/>
      <c r="K21565" s="1"/>
      <c r="AA21565" s="1"/>
      <c r="AB21565" s="1"/>
      <c r="AC21565" s="1"/>
      <c r="AJ21565" s="1"/>
      <c r="AK21565" s="1"/>
      <c r="AL21565" s="1"/>
    </row>
    <row r="21566">
      <c r="I21566" s="1"/>
      <c r="J21566" s="1"/>
      <c r="K21566" s="1"/>
      <c r="AA21566" s="1"/>
      <c r="AB21566" s="1"/>
      <c r="AC21566" s="1"/>
      <c r="AJ21566" s="1"/>
      <c r="AK21566" s="1"/>
      <c r="AL21566" s="1"/>
    </row>
    <row r="21567">
      <c r="I21567" s="1"/>
      <c r="J21567" s="1"/>
      <c r="K21567" s="1"/>
      <c r="AA21567" s="1"/>
      <c r="AB21567" s="1"/>
      <c r="AC21567" s="1"/>
      <c r="AJ21567" s="1"/>
      <c r="AK21567" s="1"/>
      <c r="AL21567" s="1"/>
    </row>
    <row r="21568">
      <c r="I21568" s="1"/>
      <c r="J21568" s="1"/>
      <c r="K21568" s="1"/>
      <c r="AA21568" s="1"/>
      <c r="AB21568" s="1"/>
      <c r="AC21568" s="1"/>
      <c r="AJ21568" s="1"/>
      <c r="AK21568" s="1"/>
      <c r="AL21568" s="1"/>
    </row>
    <row r="21569">
      <c r="I21569" s="1"/>
      <c r="J21569" s="1"/>
      <c r="K21569" s="1"/>
      <c r="AA21569" s="1"/>
      <c r="AB21569" s="1"/>
      <c r="AC21569" s="1"/>
      <c r="AJ21569" s="1"/>
      <c r="AK21569" s="1"/>
      <c r="AL21569" s="1"/>
    </row>
    <row r="21570">
      <c r="I21570" s="1"/>
      <c r="J21570" s="1"/>
      <c r="K21570" s="1"/>
      <c r="AA21570" s="1"/>
      <c r="AB21570" s="1"/>
      <c r="AC21570" s="1"/>
      <c r="AJ21570" s="1"/>
      <c r="AK21570" s="1"/>
      <c r="AL21570" s="1"/>
    </row>
    <row r="21571">
      <c r="I21571" s="1"/>
      <c r="J21571" s="1"/>
      <c r="K21571" s="1"/>
      <c r="AA21571" s="1"/>
      <c r="AB21571" s="1"/>
      <c r="AC21571" s="1"/>
      <c r="AJ21571" s="1"/>
      <c r="AK21571" s="1"/>
      <c r="AL21571" s="1"/>
    </row>
    <row r="21572">
      <c r="I21572" s="1"/>
      <c r="J21572" s="1"/>
      <c r="K21572" s="1"/>
      <c r="AA21572" s="1"/>
      <c r="AB21572" s="1"/>
      <c r="AC21572" s="1"/>
      <c r="AJ21572" s="1"/>
      <c r="AK21572" s="1"/>
      <c r="AL21572" s="1"/>
    </row>
    <row r="21573">
      <c r="I21573" s="1"/>
      <c r="J21573" s="1"/>
      <c r="K21573" s="1"/>
      <c r="AA21573" s="1"/>
      <c r="AB21573" s="1"/>
      <c r="AC21573" s="1"/>
      <c r="AJ21573" s="1"/>
      <c r="AK21573" s="1"/>
      <c r="AL21573" s="1"/>
    </row>
    <row r="21574">
      <c r="I21574" s="1"/>
      <c r="J21574" s="1"/>
      <c r="K21574" s="1"/>
      <c r="AA21574" s="1"/>
      <c r="AB21574" s="1"/>
      <c r="AC21574" s="1"/>
      <c r="AJ21574" s="1"/>
      <c r="AK21574" s="1"/>
      <c r="AL21574" s="1"/>
    </row>
    <row r="21575">
      <c r="I21575" s="1"/>
      <c r="J21575" s="1"/>
      <c r="K21575" s="1"/>
      <c r="AA21575" s="1"/>
      <c r="AB21575" s="1"/>
      <c r="AC21575" s="1"/>
      <c r="AJ21575" s="1"/>
      <c r="AK21575" s="1"/>
      <c r="AL21575" s="1"/>
    </row>
    <row r="21576">
      <c r="I21576" s="1"/>
      <c r="J21576" s="1"/>
      <c r="K21576" s="1"/>
      <c r="AA21576" s="1"/>
      <c r="AB21576" s="1"/>
      <c r="AC21576" s="1"/>
      <c r="AJ21576" s="1"/>
      <c r="AK21576" s="1"/>
      <c r="AL21576" s="1"/>
    </row>
    <row r="21577">
      <c r="I21577" s="1"/>
      <c r="J21577" s="1"/>
      <c r="K21577" s="1"/>
      <c r="AA21577" s="1"/>
      <c r="AB21577" s="1"/>
      <c r="AC21577" s="1"/>
      <c r="AJ21577" s="1"/>
      <c r="AK21577" s="1"/>
      <c r="AL21577" s="1"/>
    </row>
    <row r="21578">
      <c r="I21578" s="1"/>
      <c r="J21578" s="1"/>
      <c r="K21578" s="1"/>
      <c r="AA21578" s="1"/>
      <c r="AB21578" s="1"/>
      <c r="AC21578" s="1"/>
      <c r="AJ21578" s="1"/>
      <c r="AK21578" s="1"/>
      <c r="AL21578" s="1"/>
    </row>
    <row r="21579">
      <c r="I21579" s="1"/>
      <c r="J21579" s="1"/>
      <c r="K21579" s="1"/>
      <c r="AA21579" s="1"/>
      <c r="AB21579" s="1"/>
      <c r="AC21579" s="1"/>
      <c r="AJ21579" s="1"/>
      <c r="AK21579" s="1"/>
      <c r="AL21579" s="1"/>
    </row>
    <row r="21580">
      <c r="I21580" s="1"/>
      <c r="J21580" s="1"/>
      <c r="K21580" s="1"/>
      <c r="AA21580" s="1"/>
      <c r="AB21580" s="1"/>
      <c r="AC21580" s="1"/>
      <c r="AJ21580" s="1"/>
      <c r="AK21580" s="1"/>
      <c r="AL21580" s="1"/>
    </row>
    <row r="21581">
      <c r="I21581" s="1"/>
      <c r="J21581" s="1"/>
      <c r="K21581" s="1"/>
      <c r="AA21581" s="1"/>
      <c r="AB21581" s="1"/>
      <c r="AC21581" s="1"/>
      <c r="AJ21581" s="1"/>
      <c r="AK21581" s="1"/>
      <c r="AL21581" s="1"/>
    </row>
    <row r="21582">
      <c r="I21582" s="1"/>
      <c r="J21582" s="1"/>
      <c r="K21582" s="1"/>
      <c r="AA21582" s="1"/>
      <c r="AB21582" s="1"/>
      <c r="AC21582" s="1"/>
      <c r="AJ21582" s="1"/>
      <c r="AK21582" s="1"/>
      <c r="AL21582" s="1"/>
    </row>
    <row r="21583">
      <c r="I21583" s="1"/>
      <c r="J21583" s="1"/>
      <c r="K21583" s="1"/>
      <c r="AA21583" s="1"/>
      <c r="AB21583" s="1"/>
      <c r="AC21583" s="1"/>
      <c r="AJ21583" s="1"/>
      <c r="AK21583" s="1"/>
      <c r="AL21583" s="1"/>
    </row>
    <row r="21584">
      <c r="I21584" s="1"/>
      <c r="J21584" s="1"/>
      <c r="K21584" s="1"/>
      <c r="AA21584" s="1"/>
      <c r="AB21584" s="1"/>
      <c r="AC21584" s="1"/>
      <c r="AJ21584" s="1"/>
      <c r="AK21584" s="1"/>
      <c r="AL21584" s="1"/>
    </row>
    <row r="21585">
      <c r="I21585" s="1"/>
      <c r="J21585" s="1"/>
      <c r="K21585" s="1"/>
      <c r="AA21585" s="1"/>
      <c r="AB21585" s="1"/>
      <c r="AC21585" s="1"/>
      <c r="AJ21585" s="1"/>
      <c r="AK21585" s="1"/>
      <c r="AL21585" s="1"/>
    </row>
    <row r="21586">
      <c r="I21586" s="1"/>
      <c r="J21586" s="1"/>
      <c r="K21586" s="1"/>
      <c r="AA21586" s="1"/>
      <c r="AB21586" s="1"/>
      <c r="AC21586" s="1"/>
      <c r="AJ21586" s="1"/>
      <c r="AK21586" s="1"/>
      <c r="AL21586" s="1"/>
    </row>
    <row r="21587">
      <c r="I21587" s="1"/>
      <c r="J21587" s="1"/>
      <c r="K21587" s="1"/>
      <c r="AA21587" s="1"/>
      <c r="AB21587" s="1"/>
      <c r="AC21587" s="1"/>
      <c r="AJ21587" s="1"/>
      <c r="AK21587" s="1"/>
      <c r="AL21587" s="1"/>
    </row>
    <row r="21588">
      <c r="I21588" s="1"/>
      <c r="J21588" s="1"/>
      <c r="K21588" s="1"/>
      <c r="AA21588" s="1"/>
      <c r="AB21588" s="1"/>
      <c r="AC21588" s="1"/>
      <c r="AJ21588" s="1"/>
      <c r="AK21588" s="1"/>
      <c r="AL21588" s="1"/>
    </row>
    <row r="21589">
      <c r="I21589" s="1"/>
      <c r="J21589" s="1"/>
      <c r="K21589" s="1"/>
      <c r="AA21589" s="1"/>
      <c r="AB21589" s="1"/>
      <c r="AC21589" s="1"/>
      <c r="AJ21589" s="1"/>
      <c r="AK21589" s="1"/>
      <c r="AL21589" s="1"/>
    </row>
    <row r="21590">
      <c r="I21590" s="1"/>
      <c r="J21590" s="1"/>
      <c r="K21590" s="1"/>
      <c r="AA21590" s="1"/>
      <c r="AB21590" s="1"/>
      <c r="AC21590" s="1"/>
      <c r="AJ21590" s="1"/>
      <c r="AK21590" s="1"/>
      <c r="AL21590" s="1"/>
    </row>
    <row r="21591">
      <c r="I21591" s="1"/>
      <c r="J21591" s="1"/>
      <c r="K21591" s="1"/>
      <c r="AA21591" s="1"/>
      <c r="AB21591" s="1"/>
      <c r="AC21591" s="1"/>
      <c r="AJ21591" s="1"/>
      <c r="AK21591" s="1"/>
      <c r="AL21591" s="1"/>
    </row>
    <row r="21592">
      <c r="I21592" s="1"/>
      <c r="J21592" s="1"/>
      <c r="K21592" s="1"/>
      <c r="AA21592" s="1"/>
      <c r="AB21592" s="1"/>
      <c r="AC21592" s="1"/>
      <c r="AJ21592" s="1"/>
      <c r="AK21592" s="1"/>
      <c r="AL21592" s="1"/>
    </row>
    <row r="21593">
      <c r="I21593" s="1"/>
      <c r="J21593" s="1"/>
      <c r="K21593" s="1"/>
      <c r="AA21593" s="1"/>
      <c r="AB21593" s="1"/>
      <c r="AC21593" s="1"/>
      <c r="AJ21593" s="1"/>
      <c r="AK21593" s="1"/>
      <c r="AL21593" s="1"/>
    </row>
    <row r="21594">
      <c r="I21594" s="1"/>
      <c r="J21594" s="1"/>
      <c r="K21594" s="1"/>
      <c r="AA21594" s="1"/>
      <c r="AB21594" s="1"/>
      <c r="AC21594" s="1"/>
      <c r="AJ21594" s="1"/>
      <c r="AK21594" s="1"/>
      <c r="AL21594" s="1"/>
    </row>
    <row r="21595">
      <c r="I21595" s="1"/>
      <c r="J21595" s="1"/>
      <c r="K21595" s="1"/>
      <c r="AA21595" s="1"/>
      <c r="AB21595" s="1"/>
      <c r="AC21595" s="1"/>
      <c r="AJ21595" s="1"/>
      <c r="AK21595" s="1"/>
      <c r="AL21595" s="1"/>
    </row>
    <row r="21596">
      <c r="I21596" s="1"/>
      <c r="J21596" s="1"/>
      <c r="K21596" s="1"/>
      <c r="AA21596" s="1"/>
      <c r="AB21596" s="1"/>
      <c r="AC21596" s="1"/>
      <c r="AJ21596" s="1"/>
      <c r="AK21596" s="1"/>
      <c r="AL21596" s="1"/>
    </row>
    <row r="21597">
      <c r="I21597" s="1"/>
      <c r="J21597" s="1"/>
      <c r="K21597" s="1"/>
      <c r="AA21597" s="1"/>
      <c r="AB21597" s="1"/>
      <c r="AC21597" s="1"/>
      <c r="AJ21597" s="1"/>
      <c r="AK21597" s="1"/>
      <c r="AL21597" s="1"/>
    </row>
    <row r="21598">
      <c r="I21598" s="1"/>
      <c r="J21598" s="1"/>
      <c r="K21598" s="1"/>
      <c r="AA21598" s="1"/>
      <c r="AB21598" s="1"/>
      <c r="AC21598" s="1"/>
      <c r="AJ21598" s="1"/>
      <c r="AK21598" s="1"/>
      <c r="AL21598" s="1"/>
    </row>
    <row r="21599">
      <c r="I21599" s="1"/>
      <c r="J21599" s="1"/>
      <c r="K21599" s="1"/>
      <c r="AA21599" s="1"/>
      <c r="AB21599" s="1"/>
      <c r="AC21599" s="1"/>
      <c r="AJ21599" s="1"/>
      <c r="AK21599" s="1"/>
      <c r="AL21599" s="1"/>
    </row>
    <row r="21600">
      <c r="I21600" s="1"/>
      <c r="J21600" s="1"/>
      <c r="K21600" s="1"/>
      <c r="AA21600" s="1"/>
      <c r="AB21600" s="1"/>
      <c r="AC21600" s="1"/>
      <c r="AJ21600" s="1"/>
      <c r="AK21600" s="1"/>
      <c r="AL21600" s="1"/>
    </row>
    <row r="21601">
      <c r="I21601" s="1"/>
      <c r="J21601" s="1"/>
      <c r="K21601" s="1"/>
      <c r="AA21601" s="1"/>
      <c r="AB21601" s="1"/>
      <c r="AC21601" s="1"/>
      <c r="AJ21601" s="1"/>
      <c r="AK21601" s="1"/>
      <c r="AL21601" s="1"/>
    </row>
    <row r="21602">
      <c r="I21602" s="1"/>
      <c r="J21602" s="1"/>
      <c r="K21602" s="1"/>
      <c r="AA21602" s="1"/>
      <c r="AB21602" s="1"/>
      <c r="AC21602" s="1"/>
      <c r="AJ21602" s="1"/>
      <c r="AK21602" s="1"/>
      <c r="AL21602" s="1"/>
    </row>
    <row r="21603">
      <c r="I21603" s="1"/>
      <c r="J21603" s="1"/>
      <c r="K21603" s="1"/>
      <c r="AA21603" s="1"/>
      <c r="AB21603" s="1"/>
      <c r="AC21603" s="1"/>
      <c r="AJ21603" s="1"/>
      <c r="AK21603" s="1"/>
      <c r="AL21603" s="1"/>
    </row>
    <row r="21604">
      <c r="I21604" s="1"/>
      <c r="J21604" s="1"/>
      <c r="K21604" s="1"/>
      <c r="AA21604" s="1"/>
      <c r="AB21604" s="1"/>
      <c r="AC21604" s="1"/>
      <c r="AJ21604" s="1"/>
      <c r="AK21604" s="1"/>
      <c r="AL21604" s="1"/>
    </row>
    <row r="21605">
      <c r="I21605" s="1"/>
      <c r="J21605" s="1"/>
      <c r="K21605" s="1"/>
      <c r="AA21605" s="1"/>
      <c r="AB21605" s="1"/>
      <c r="AC21605" s="1"/>
      <c r="AJ21605" s="1"/>
      <c r="AK21605" s="1"/>
      <c r="AL21605" s="1"/>
    </row>
    <row r="21606">
      <c r="I21606" s="1"/>
      <c r="J21606" s="1"/>
      <c r="K21606" s="1"/>
      <c r="AA21606" s="1"/>
      <c r="AB21606" s="1"/>
      <c r="AC21606" s="1"/>
      <c r="AJ21606" s="1"/>
      <c r="AK21606" s="1"/>
      <c r="AL21606" s="1"/>
    </row>
    <row r="21607">
      <c r="I21607" s="1"/>
      <c r="J21607" s="1"/>
      <c r="K21607" s="1"/>
      <c r="AA21607" s="1"/>
      <c r="AB21607" s="1"/>
      <c r="AC21607" s="1"/>
      <c r="AJ21607" s="1"/>
      <c r="AK21607" s="1"/>
      <c r="AL21607" s="1"/>
    </row>
    <row r="21608">
      <c r="I21608" s="1"/>
      <c r="J21608" s="1"/>
      <c r="K21608" s="1"/>
      <c r="AA21608" s="1"/>
      <c r="AB21608" s="1"/>
      <c r="AC21608" s="1"/>
      <c r="AJ21608" s="1"/>
      <c r="AK21608" s="1"/>
      <c r="AL21608" s="1"/>
    </row>
    <row r="21609">
      <c r="I21609" s="1"/>
      <c r="J21609" s="1"/>
      <c r="K21609" s="1"/>
      <c r="AA21609" s="1"/>
      <c r="AB21609" s="1"/>
      <c r="AC21609" s="1"/>
      <c r="AJ21609" s="1"/>
      <c r="AK21609" s="1"/>
      <c r="AL21609" s="1"/>
    </row>
    <row r="21610">
      <c r="I21610" s="1"/>
      <c r="J21610" s="1"/>
      <c r="K21610" s="1"/>
      <c r="AA21610" s="1"/>
      <c r="AB21610" s="1"/>
      <c r="AC21610" s="1"/>
      <c r="AJ21610" s="1"/>
      <c r="AK21610" s="1"/>
      <c r="AL21610" s="1"/>
    </row>
    <row r="21611">
      <c r="I21611" s="1"/>
      <c r="J21611" s="1"/>
      <c r="K21611" s="1"/>
      <c r="AA21611" s="1"/>
      <c r="AB21611" s="1"/>
      <c r="AC21611" s="1"/>
      <c r="AJ21611" s="1"/>
      <c r="AK21611" s="1"/>
      <c r="AL21611" s="1"/>
    </row>
    <row r="21612">
      <c r="I21612" s="1"/>
      <c r="J21612" s="1"/>
      <c r="K21612" s="1"/>
      <c r="AA21612" s="1"/>
      <c r="AB21612" s="1"/>
      <c r="AC21612" s="1"/>
      <c r="AJ21612" s="1"/>
      <c r="AK21612" s="1"/>
      <c r="AL21612" s="1"/>
    </row>
    <row r="21613">
      <c r="I21613" s="1"/>
      <c r="J21613" s="1"/>
      <c r="K21613" s="1"/>
      <c r="AA21613" s="1"/>
      <c r="AB21613" s="1"/>
      <c r="AC21613" s="1"/>
      <c r="AJ21613" s="1"/>
      <c r="AK21613" s="1"/>
      <c r="AL21613" s="1"/>
    </row>
    <row r="21614">
      <c r="I21614" s="1"/>
      <c r="J21614" s="1"/>
      <c r="K21614" s="1"/>
      <c r="AA21614" s="1"/>
      <c r="AB21614" s="1"/>
      <c r="AC21614" s="1"/>
      <c r="AJ21614" s="1"/>
      <c r="AK21614" s="1"/>
      <c r="AL21614" s="1"/>
    </row>
    <row r="21615">
      <c r="I21615" s="1"/>
      <c r="J21615" s="1"/>
      <c r="K21615" s="1"/>
      <c r="AA21615" s="1"/>
      <c r="AB21615" s="1"/>
      <c r="AC21615" s="1"/>
      <c r="AJ21615" s="1"/>
      <c r="AK21615" s="1"/>
      <c r="AL21615" s="1"/>
    </row>
    <row r="21616">
      <c r="I21616" s="1"/>
      <c r="J21616" s="1"/>
      <c r="K21616" s="1"/>
      <c r="AA21616" s="1"/>
      <c r="AB21616" s="1"/>
      <c r="AC21616" s="1"/>
      <c r="AJ21616" s="1"/>
      <c r="AK21616" s="1"/>
      <c r="AL21616" s="1"/>
    </row>
    <row r="21617">
      <c r="I21617" s="1"/>
      <c r="J21617" s="1"/>
      <c r="K21617" s="1"/>
      <c r="AA21617" s="1"/>
      <c r="AB21617" s="1"/>
      <c r="AC21617" s="1"/>
      <c r="AJ21617" s="1"/>
      <c r="AK21617" s="1"/>
      <c r="AL21617" s="1"/>
    </row>
    <row r="21618">
      <c r="I21618" s="1"/>
      <c r="J21618" s="1"/>
      <c r="K21618" s="1"/>
      <c r="AA21618" s="1"/>
      <c r="AB21618" s="1"/>
      <c r="AC21618" s="1"/>
      <c r="AJ21618" s="1"/>
      <c r="AK21618" s="1"/>
      <c r="AL21618" s="1"/>
    </row>
    <row r="21619">
      <c r="I21619" s="1"/>
      <c r="J21619" s="1"/>
      <c r="K21619" s="1"/>
      <c r="AA21619" s="1"/>
      <c r="AB21619" s="1"/>
      <c r="AC21619" s="1"/>
      <c r="AJ21619" s="1"/>
      <c r="AK21619" s="1"/>
      <c r="AL21619" s="1"/>
    </row>
    <row r="21620">
      <c r="I21620" s="1"/>
      <c r="J21620" s="1"/>
      <c r="K21620" s="1"/>
      <c r="AA21620" s="1"/>
      <c r="AB21620" s="1"/>
      <c r="AC21620" s="1"/>
      <c r="AJ21620" s="1"/>
      <c r="AK21620" s="1"/>
      <c r="AL21620" s="1"/>
    </row>
    <row r="21621">
      <c r="I21621" s="1"/>
      <c r="J21621" s="1"/>
      <c r="K21621" s="1"/>
      <c r="AA21621" s="1"/>
      <c r="AB21621" s="1"/>
      <c r="AC21621" s="1"/>
      <c r="AJ21621" s="1"/>
      <c r="AK21621" s="1"/>
      <c r="AL21621" s="1"/>
    </row>
    <row r="21622">
      <c r="I21622" s="1"/>
      <c r="J21622" s="1"/>
      <c r="K21622" s="1"/>
      <c r="AA21622" s="1"/>
      <c r="AB21622" s="1"/>
      <c r="AC21622" s="1"/>
      <c r="AJ21622" s="1"/>
      <c r="AK21622" s="1"/>
      <c r="AL21622" s="1"/>
    </row>
    <row r="21623">
      <c r="I21623" s="1"/>
      <c r="J21623" s="1"/>
      <c r="K21623" s="1"/>
      <c r="AA21623" s="1"/>
      <c r="AB21623" s="1"/>
      <c r="AC21623" s="1"/>
      <c r="AJ21623" s="1"/>
      <c r="AK21623" s="1"/>
      <c r="AL21623" s="1"/>
    </row>
    <row r="21624">
      <c r="I21624" s="1"/>
      <c r="J21624" s="1"/>
      <c r="K21624" s="1"/>
      <c r="AA21624" s="1"/>
      <c r="AB21624" s="1"/>
      <c r="AC21624" s="1"/>
      <c r="AJ21624" s="1"/>
      <c r="AK21624" s="1"/>
      <c r="AL21624" s="1"/>
    </row>
    <row r="21625">
      <c r="I21625" s="1"/>
      <c r="J21625" s="1"/>
      <c r="K21625" s="1"/>
      <c r="AA21625" s="1"/>
      <c r="AB21625" s="1"/>
      <c r="AC21625" s="1"/>
      <c r="AJ21625" s="1"/>
      <c r="AK21625" s="1"/>
      <c r="AL21625" s="1"/>
    </row>
    <row r="21626">
      <c r="I21626" s="1"/>
      <c r="J21626" s="1"/>
      <c r="K21626" s="1"/>
      <c r="AA21626" s="1"/>
      <c r="AB21626" s="1"/>
      <c r="AC21626" s="1"/>
      <c r="AJ21626" s="1"/>
      <c r="AK21626" s="1"/>
      <c r="AL21626" s="1"/>
    </row>
    <row r="21627">
      <c r="I21627" s="1"/>
      <c r="J21627" s="1"/>
      <c r="K21627" s="1"/>
      <c r="AA21627" s="1"/>
      <c r="AB21627" s="1"/>
      <c r="AC21627" s="1"/>
      <c r="AJ21627" s="1"/>
      <c r="AK21627" s="1"/>
      <c r="AL21627" s="1"/>
    </row>
    <row r="21628">
      <c r="I21628" s="1"/>
      <c r="J21628" s="1"/>
      <c r="K21628" s="1"/>
      <c r="AA21628" s="1"/>
      <c r="AB21628" s="1"/>
      <c r="AC21628" s="1"/>
      <c r="AJ21628" s="1"/>
      <c r="AK21628" s="1"/>
      <c r="AL21628" s="1"/>
    </row>
    <row r="21629">
      <c r="I21629" s="1"/>
      <c r="J21629" s="1"/>
      <c r="K21629" s="1"/>
      <c r="AA21629" s="1"/>
      <c r="AB21629" s="1"/>
      <c r="AC21629" s="1"/>
      <c r="AJ21629" s="1"/>
      <c r="AK21629" s="1"/>
      <c r="AL21629" s="1"/>
    </row>
    <row r="21630">
      <c r="I21630" s="1"/>
      <c r="J21630" s="1"/>
      <c r="K21630" s="1"/>
      <c r="AA21630" s="1"/>
      <c r="AB21630" s="1"/>
      <c r="AC21630" s="1"/>
      <c r="AJ21630" s="1"/>
      <c r="AK21630" s="1"/>
      <c r="AL21630" s="1"/>
    </row>
    <row r="21631">
      <c r="I21631" s="1"/>
      <c r="J21631" s="1"/>
      <c r="K21631" s="1"/>
      <c r="AA21631" s="1"/>
      <c r="AB21631" s="1"/>
      <c r="AC21631" s="1"/>
      <c r="AJ21631" s="1"/>
      <c r="AK21631" s="1"/>
      <c r="AL21631" s="1"/>
    </row>
    <row r="21632">
      <c r="I21632" s="1"/>
      <c r="J21632" s="1"/>
      <c r="K21632" s="1"/>
      <c r="AA21632" s="1"/>
      <c r="AB21632" s="1"/>
      <c r="AC21632" s="1"/>
      <c r="AJ21632" s="1"/>
      <c r="AK21632" s="1"/>
      <c r="AL21632" s="1"/>
    </row>
    <row r="21633">
      <c r="I21633" s="1"/>
      <c r="J21633" s="1"/>
      <c r="K21633" s="1"/>
      <c r="AA21633" s="1"/>
      <c r="AB21633" s="1"/>
      <c r="AC21633" s="1"/>
      <c r="AJ21633" s="1"/>
      <c r="AK21633" s="1"/>
      <c r="AL21633" s="1"/>
    </row>
    <row r="21634">
      <c r="I21634" s="1"/>
      <c r="J21634" s="1"/>
      <c r="K21634" s="1"/>
      <c r="AA21634" s="1"/>
      <c r="AB21634" s="1"/>
      <c r="AC21634" s="1"/>
      <c r="AJ21634" s="1"/>
      <c r="AK21634" s="1"/>
      <c r="AL21634" s="1"/>
    </row>
    <row r="21635">
      <c r="I21635" s="1"/>
      <c r="J21635" s="1"/>
      <c r="K21635" s="1"/>
      <c r="AA21635" s="1"/>
      <c r="AB21635" s="1"/>
      <c r="AC21635" s="1"/>
      <c r="AJ21635" s="1"/>
      <c r="AK21635" s="1"/>
      <c r="AL21635" s="1"/>
    </row>
    <row r="21636">
      <c r="I21636" s="1"/>
      <c r="J21636" s="1"/>
      <c r="K21636" s="1"/>
      <c r="AA21636" s="1"/>
      <c r="AB21636" s="1"/>
      <c r="AC21636" s="1"/>
      <c r="AJ21636" s="1"/>
      <c r="AK21636" s="1"/>
      <c r="AL21636" s="1"/>
    </row>
    <row r="21637">
      <c r="I21637" s="1"/>
      <c r="J21637" s="1"/>
      <c r="K21637" s="1"/>
      <c r="AA21637" s="1"/>
      <c r="AB21637" s="1"/>
      <c r="AC21637" s="1"/>
      <c r="AJ21637" s="1"/>
      <c r="AK21637" s="1"/>
      <c r="AL21637" s="1"/>
    </row>
    <row r="21638">
      <c r="I21638" s="1"/>
      <c r="J21638" s="1"/>
      <c r="K21638" s="1"/>
      <c r="AA21638" s="1"/>
      <c r="AB21638" s="1"/>
      <c r="AC21638" s="1"/>
      <c r="AJ21638" s="1"/>
      <c r="AK21638" s="1"/>
      <c r="AL21638" s="1"/>
    </row>
    <row r="21639">
      <c r="I21639" s="1"/>
      <c r="J21639" s="1"/>
      <c r="K21639" s="1"/>
      <c r="AA21639" s="1"/>
      <c r="AB21639" s="1"/>
      <c r="AC21639" s="1"/>
      <c r="AJ21639" s="1"/>
      <c r="AK21639" s="1"/>
      <c r="AL21639" s="1"/>
    </row>
    <row r="21640">
      <c r="I21640" s="1"/>
      <c r="J21640" s="1"/>
      <c r="K21640" s="1"/>
      <c r="AA21640" s="1"/>
      <c r="AB21640" s="1"/>
      <c r="AC21640" s="1"/>
      <c r="AJ21640" s="1"/>
      <c r="AK21640" s="1"/>
      <c r="AL21640" s="1"/>
    </row>
    <row r="21641">
      <c r="I21641" s="1"/>
      <c r="J21641" s="1"/>
      <c r="K21641" s="1"/>
      <c r="AA21641" s="1"/>
      <c r="AB21641" s="1"/>
      <c r="AC21641" s="1"/>
      <c r="AJ21641" s="1"/>
      <c r="AK21641" s="1"/>
      <c r="AL21641" s="1"/>
    </row>
    <row r="21642">
      <c r="I21642" s="1"/>
      <c r="J21642" s="1"/>
      <c r="K21642" s="1"/>
      <c r="AA21642" s="1"/>
      <c r="AB21642" s="1"/>
      <c r="AC21642" s="1"/>
      <c r="AJ21642" s="1"/>
      <c r="AK21642" s="1"/>
      <c r="AL21642" s="1"/>
    </row>
    <row r="21643">
      <c r="I21643" s="1"/>
      <c r="J21643" s="1"/>
      <c r="K21643" s="1"/>
      <c r="AA21643" s="1"/>
      <c r="AB21643" s="1"/>
      <c r="AC21643" s="1"/>
      <c r="AJ21643" s="1"/>
      <c r="AK21643" s="1"/>
      <c r="AL21643" s="1"/>
    </row>
    <row r="21644">
      <c r="I21644" s="1"/>
      <c r="J21644" s="1"/>
      <c r="K21644" s="1"/>
      <c r="AA21644" s="1"/>
      <c r="AB21644" s="1"/>
      <c r="AC21644" s="1"/>
      <c r="AJ21644" s="1"/>
      <c r="AK21644" s="1"/>
      <c r="AL21644" s="1"/>
    </row>
    <row r="21645">
      <c r="I21645" s="1"/>
      <c r="J21645" s="1"/>
      <c r="K21645" s="1"/>
      <c r="AA21645" s="1"/>
      <c r="AB21645" s="1"/>
      <c r="AC21645" s="1"/>
      <c r="AJ21645" s="1"/>
      <c r="AK21645" s="1"/>
      <c r="AL21645" s="1"/>
    </row>
    <row r="21646">
      <c r="I21646" s="1"/>
      <c r="J21646" s="1"/>
      <c r="K21646" s="1"/>
      <c r="AA21646" s="1"/>
      <c r="AB21646" s="1"/>
      <c r="AC21646" s="1"/>
      <c r="AJ21646" s="1"/>
      <c r="AK21646" s="1"/>
      <c r="AL21646" s="1"/>
    </row>
    <row r="21647">
      <c r="I21647" s="1"/>
      <c r="J21647" s="1"/>
      <c r="K21647" s="1"/>
      <c r="AA21647" s="1"/>
      <c r="AB21647" s="1"/>
      <c r="AC21647" s="1"/>
      <c r="AJ21647" s="1"/>
      <c r="AK21647" s="1"/>
      <c r="AL21647" s="1"/>
    </row>
    <row r="21648">
      <c r="I21648" s="1"/>
      <c r="J21648" s="1"/>
      <c r="K21648" s="1"/>
      <c r="AA21648" s="1"/>
      <c r="AB21648" s="1"/>
      <c r="AC21648" s="1"/>
      <c r="AJ21648" s="1"/>
      <c r="AK21648" s="1"/>
      <c r="AL21648" s="1"/>
    </row>
    <row r="21649">
      <c r="I21649" s="1"/>
      <c r="J21649" s="1"/>
      <c r="K21649" s="1"/>
      <c r="AA21649" s="1"/>
      <c r="AB21649" s="1"/>
      <c r="AC21649" s="1"/>
      <c r="AJ21649" s="1"/>
      <c r="AK21649" s="1"/>
      <c r="AL21649" s="1"/>
    </row>
    <row r="21650">
      <c r="I21650" s="1"/>
      <c r="J21650" s="1"/>
      <c r="K21650" s="1"/>
      <c r="AA21650" s="1"/>
      <c r="AB21650" s="1"/>
      <c r="AC21650" s="1"/>
      <c r="AJ21650" s="1"/>
      <c r="AK21650" s="1"/>
      <c r="AL21650" s="1"/>
    </row>
    <row r="21651">
      <c r="I21651" s="1"/>
      <c r="J21651" s="1"/>
      <c r="K21651" s="1"/>
      <c r="AA21651" s="1"/>
      <c r="AB21651" s="1"/>
      <c r="AC21651" s="1"/>
      <c r="AJ21651" s="1"/>
      <c r="AK21651" s="1"/>
      <c r="AL21651" s="1"/>
    </row>
    <row r="21652">
      <c r="I21652" s="1"/>
      <c r="J21652" s="1"/>
      <c r="K21652" s="1"/>
      <c r="AA21652" s="1"/>
      <c r="AB21652" s="1"/>
      <c r="AC21652" s="1"/>
      <c r="AJ21652" s="1"/>
      <c r="AK21652" s="1"/>
      <c r="AL21652" s="1"/>
    </row>
    <row r="21653">
      <c r="I21653" s="1"/>
      <c r="J21653" s="1"/>
      <c r="K21653" s="1"/>
      <c r="AA21653" s="1"/>
      <c r="AB21653" s="1"/>
      <c r="AC21653" s="1"/>
      <c r="AJ21653" s="1"/>
      <c r="AK21653" s="1"/>
      <c r="AL21653" s="1"/>
    </row>
    <row r="21654">
      <c r="I21654" s="1"/>
      <c r="J21654" s="1"/>
      <c r="K21654" s="1"/>
      <c r="AA21654" s="1"/>
      <c r="AB21654" s="1"/>
      <c r="AC21654" s="1"/>
      <c r="AJ21654" s="1"/>
      <c r="AK21654" s="1"/>
      <c r="AL21654" s="1"/>
    </row>
    <row r="21655">
      <c r="I21655" s="1"/>
      <c r="J21655" s="1"/>
      <c r="K21655" s="1"/>
      <c r="AA21655" s="1"/>
      <c r="AB21655" s="1"/>
      <c r="AC21655" s="1"/>
      <c r="AJ21655" s="1"/>
      <c r="AK21655" s="1"/>
      <c r="AL21655" s="1"/>
    </row>
    <row r="21656">
      <c r="I21656" s="1"/>
      <c r="J21656" s="1"/>
      <c r="K21656" s="1"/>
      <c r="AA21656" s="1"/>
      <c r="AB21656" s="1"/>
      <c r="AC21656" s="1"/>
      <c r="AJ21656" s="1"/>
      <c r="AK21656" s="1"/>
      <c r="AL21656" s="1"/>
    </row>
    <row r="21657">
      <c r="I21657" s="1"/>
      <c r="J21657" s="1"/>
      <c r="K21657" s="1"/>
      <c r="AA21657" s="1"/>
      <c r="AB21657" s="1"/>
      <c r="AC21657" s="1"/>
      <c r="AJ21657" s="1"/>
      <c r="AK21657" s="1"/>
      <c r="AL21657" s="1"/>
    </row>
    <row r="21658">
      <c r="I21658" s="1"/>
      <c r="J21658" s="1"/>
      <c r="K21658" s="1"/>
      <c r="AA21658" s="1"/>
      <c r="AB21658" s="1"/>
      <c r="AC21658" s="1"/>
      <c r="AJ21658" s="1"/>
      <c r="AK21658" s="1"/>
      <c r="AL21658" s="1"/>
    </row>
    <row r="21659">
      <c r="I21659" s="1"/>
      <c r="J21659" s="1"/>
      <c r="K21659" s="1"/>
      <c r="AA21659" s="1"/>
      <c r="AB21659" s="1"/>
      <c r="AC21659" s="1"/>
      <c r="AJ21659" s="1"/>
      <c r="AK21659" s="1"/>
      <c r="AL21659" s="1"/>
    </row>
    <row r="21660">
      <c r="I21660" s="1"/>
      <c r="J21660" s="1"/>
      <c r="K21660" s="1"/>
      <c r="AA21660" s="1"/>
      <c r="AB21660" s="1"/>
      <c r="AC21660" s="1"/>
      <c r="AJ21660" s="1"/>
      <c r="AK21660" s="1"/>
      <c r="AL21660" s="1"/>
    </row>
    <row r="21661">
      <c r="I21661" s="1"/>
      <c r="J21661" s="1"/>
      <c r="K21661" s="1"/>
      <c r="AA21661" s="1"/>
      <c r="AB21661" s="1"/>
      <c r="AC21661" s="1"/>
      <c r="AJ21661" s="1"/>
      <c r="AK21661" s="1"/>
      <c r="AL21661" s="1"/>
    </row>
    <row r="21662">
      <c r="I21662" s="1"/>
      <c r="J21662" s="1"/>
      <c r="K21662" s="1"/>
      <c r="AA21662" s="1"/>
      <c r="AB21662" s="1"/>
      <c r="AC21662" s="1"/>
      <c r="AJ21662" s="1"/>
      <c r="AK21662" s="1"/>
      <c r="AL21662" s="1"/>
    </row>
    <row r="21663">
      <c r="I21663" s="1"/>
      <c r="J21663" s="1"/>
      <c r="K21663" s="1"/>
      <c r="AA21663" s="1"/>
      <c r="AB21663" s="1"/>
      <c r="AC21663" s="1"/>
      <c r="AJ21663" s="1"/>
      <c r="AK21663" s="1"/>
      <c r="AL21663" s="1"/>
    </row>
    <row r="21664">
      <c r="I21664" s="1"/>
      <c r="J21664" s="1"/>
      <c r="K21664" s="1"/>
      <c r="AA21664" s="1"/>
      <c r="AB21664" s="1"/>
      <c r="AC21664" s="1"/>
      <c r="AJ21664" s="1"/>
      <c r="AK21664" s="1"/>
      <c r="AL21664" s="1"/>
    </row>
    <row r="21665">
      <c r="I21665" s="1"/>
      <c r="J21665" s="1"/>
      <c r="K21665" s="1"/>
      <c r="AA21665" s="1"/>
      <c r="AB21665" s="1"/>
      <c r="AC21665" s="1"/>
      <c r="AJ21665" s="1"/>
      <c r="AK21665" s="1"/>
      <c r="AL21665" s="1"/>
    </row>
    <row r="21666">
      <c r="I21666" s="1"/>
      <c r="J21666" s="1"/>
      <c r="K21666" s="1"/>
      <c r="AA21666" s="1"/>
      <c r="AB21666" s="1"/>
      <c r="AC21666" s="1"/>
      <c r="AJ21666" s="1"/>
      <c r="AK21666" s="1"/>
      <c r="AL21666" s="1"/>
    </row>
    <row r="21667">
      <c r="I21667" s="1"/>
      <c r="J21667" s="1"/>
      <c r="K21667" s="1"/>
      <c r="AA21667" s="1"/>
      <c r="AB21667" s="1"/>
      <c r="AC21667" s="1"/>
      <c r="AJ21667" s="1"/>
      <c r="AK21667" s="1"/>
      <c r="AL21667" s="1"/>
    </row>
    <row r="21668">
      <c r="I21668" s="1"/>
      <c r="J21668" s="1"/>
      <c r="K21668" s="1"/>
      <c r="AA21668" s="1"/>
      <c r="AB21668" s="1"/>
      <c r="AC21668" s="1"/>
      <c r="AJ21668" s="1"/>
      <c r="AK21668" s="1"/>
      <c r="AL21668" s="1"/>
    </row>
    <row r="21669">
      <c r="I21669" s="1"/>
      <c r="J21669" s="1"/>
      <c r="K21669" s="1"/>
      <c r="AA21669" s="1"/>
      <c r="AB21669" s="1"/>
      <c r="AC21669" s="1"/>
      <c r="AJ21669" s="1"/>
      <c r="AK21669" s="1"/>
      <c r="AL21669" s="1"/>
    </row>
    <row r="21670">
      <c r="I21670" s="1"/>
      <c r="J21670" s="1"/>
      <c r="K21670" s="1"/>
      <c r="AA21670" s="1"/>
      <c r="AB21670" s="1"/>
      <c r="AC21670" s="1"/>
      <c r="AJ21670" s="1"/>
      <c r="AK21670" s="1"/>
      <c r="AL21670" s="1"/>
    </row>
    <row r="21671">
      <c r="I21671" s="1"/>
      <c r="J21671" s="1"/>
      <c r="K21671" s="1"/>
      <c r="AA21671" s="1"/>
      <c r="AB21671" s="1"/>
      <c r="AC21671" s="1"/>
      <c r="AJ21671" s="1"/>
      <c r="AK21671" s="1"/>
      <c r="AL21671" s="1"/>
    </row>
    <row r="21672">
      <c r="I21672" s="1"/>
      <c r="J21672" s="1"/>
      <c r="K21672" s="1"/>
      <c r="AA21672" s="1"/>
      <c r="AB21672" s="1"/>
      <c r="AC21672" s="1"/>
      <c r="AJ21672" s="1"/>
      <c r="AK21672" s="1"/>
      <c r="AL21672" s="1"/>
    </row>
    <row r="21673">
      <c r="I21673" s="1"/>
      <c r="J21673" s="1"/>
      <c r="K21673" s="1"/>
      <c r="AA21673" s="1"/>
      <c r="AB21673" s="1"/>
      <c r="AC21673" s="1"/>
      <c r="AJ21673" s="1"/>
      <c r="AK21673" s="1"/>
      <c r="AL21673" s="1"/>
    </row>
    <row r="21674">
      <c r="I21674" s="1"/>
      <c r="J21674" s="1"/>
      <c r="K21674" s="1"/>
      <c r="AA21674" s="1"/>
      <c r="AB21674" s="1"/>
      <c r="AC21674" s="1"/>
      <c r="AJ21674" s="1"/>
      <c r="AK21674" s="1"/>
      <c r="AL21674" s="1"/>
    </row>
    <row r="21675">
      <c r="I21675" s="1"/>
      <c r="J21675" s="1"/>
      <c r="K21675" s="1"/>
      <c r="AA21675" s="1"/>
      <c r="AB21675" s="1"/>
      <c r="AC21675" s="1"/>
      <c r="AJ21675" s="1"/>
      <c r="AK21675" s="1"/>
      <c r="AL21675" s="1"/>
    </row>
    <row r="21676">
      <c r="I21676" s="1"/>
      <c r="J21676" s="1"/>
      <c r="K21676" s="1"/>
      <c r="AA21676" s="1"/>
      <c r="AB21676" s="1"/>
      <c r="AC21676" s="1"/>
      <c r="AJ21676" s="1"/>
      <c r="AK21676" s="1"/>
      <c r="AL21676" s="1"/>
    </row>
    <row r="21677">
      <c r="I21677" s="1"/>
      <c r="J21677" s="1"/>
      <c r="K21677" s="1"/>
      <c r="AA21677" s="1"/>
      <c r="AB21677" s="1"/>
      <c r="AC21677" s="1"/>
      <c r="AJ21677" s="1"/>
      <c r="AK21677" s="1"/>
      <c r="AL21677" s="1"/>
    </row>
    <row r="21678">
      <c r="I21678" s="1"/>
      <c r="J21678" s="1"/>
      <c r="K21678" s="1"/>
      <c r="AA21678" s="1"/>
      <c r="AB21678" s="1"/>
      <c r="AC21678" s="1"/>
      <c r="AJ21678" s="1"/>
      <c r="AK21678" s="1"/>
      <c r="AL21678" s="1"/>
    </row>
    <row r="21679">
      <c r="I21679" s="1"/>
      <c r="J21679" s="1"/>
      <c r="K21679" s="1"/>
      <c r="AA21679" s="1"/>
      <c r="AB21679" s="1"/>
      <c r="AC21679" s="1"/>
      <c r="AJ21679" s="1"/>
      <c r="AK21679" s="1"/>
      <c r="AL21679" s="1"/>
    </row>
    <row r="21680">
      <c r="I21680" s="1"/>
      <c r="J21680" s="1"/>
      <c r="K21680" s="1"/>
      <c r="AA21680" s="1"/>
      <c r="AB21680" s="1"/>
      <c r="AC21680" s="1"/>
      <c r="AJ21680" s="1"/>
      <c r="AK21680" s="1"/>
      <c r="AL21680" s="1"/>
    </row>
    <row r="21681">
      <c r="I21681" s="1"/>
      <c r="J21681" s="1"/>
      <c r="K21681" s="1"/>
      <c r="AA21681" s="1"/>
      <c r="AB21681" s="1"/>
      <c r="AC21681" s="1"/>
      <c r="AJ21681" s="1"/>
      <c r="AK21681" s="1"/>
      <c r="AL21681" s="1"/>
    </row>
    <row r="21682">
      <c r="I21682" s="1"/>
      <c r="J21682" s="1"/>
      <c r="K21682" s="1"/>
      <c r="AA21682" s="1"/>
      <c r="AB21682" s="1"/>
      <c r="AC21682" s="1"/>
      <c r="AJ21682" s="1"/>
      <c r="AK21682" s="1"/>
      <c r="AL21682" s="1"/>
    </row>
    <row r="21683">
      <c r="I21683" s="1"/>
      <c r="J21683" s="1"/>
      <c r="K21683" s="1"/>
      <c r="AA21683" s="1"/>
      <c r="AB21683" s="1"/>
      <c r="AC21683" s="1"/>
      <c r="AJ21683" s="1"/>
      <c r="AK21683" s="1"/>
      <c r="AL21683" s="1"/>
    </row>
    <row r="21684">
      <c r="I21684" s="1"/>
      <c r="J21684" s="1"/>
      <c r="K21684" s="1"/>
      <c r="AA21684" s="1"/>
      <c r="AB21684" s="1"/>
      <c r="AC21684" s="1"/>
      <c r="AJ21684" s="1"/>
      <c r="AK21684" s="1"/>
      <c r="AL21684" s="1"/>
    </row>
    <row r="21685">
      <c r="I21685" s="1"/>
      <c r="J21685" s="1"/>
      <c r="K21685" s="1"/>
      <c r="AA21685" s="1"/>
      <c r="AB21685" s="1"/>
      <c r="AC21685" s="1"/>
      <c r="AJ21685" s="1"/>
      <c r="AK21685" s="1"/>
      <c r="AL21685" s="1"/>
    </row>
    <row r="21686">
      <c r="I21686" s="1"/>
      <c r="J21686" s="1"/>
      <c r="K21686" s="1"/>
      <c r="AA21686" s="1"/>
      <c r="AB21686" s="1"/>
      <c r="AC21686" s="1"/>
      <c r="AJ21686" s="1"/>
      <c r="AK21686" s="1"/>
      <c r="AL21686" s="1"/>
    </row>
    <row r="21687">
      <c r="I21687" s="1"/>
      <c r="J21687" s="1"/>
      <c r="K21687" s="1"/>
      <c r="AA21687" s="1"/>
      <c r="AB21687" s="1"/>
      <c r="AC21687" s="1"/>
      <c r="AJ21687" s="1"/>
      <c r="AK21687" s="1"/>
      <c r="AL21687" s="1"/>
    </row>
    <row r="21688">
      <c r="I21688" s="1"/>
      <c r="J21688" s="1"/>
      <c r="K21688" s="1"/>
      <c r="AA21688" s="1"/>
      <c r="AB21688" s="1"/>
      <c r="AC21688" s="1"/>
      <c r="AJ21688" s="1"/>
      <c r="AK21688" s="1"/>
      <c r="AL21688" s="1"/>
    </row>
    <row r="21689">
      <c r="I21689" s="1"/>
      <c r="J21689" s="1"/>
      <c r="K21689" s="1"/>
      <c r="AA21689" s="1"/>
      <c r="AB21689" s="1"/>
      <c r="AC21689" s="1"/>
      <c r="AJ21689" s="1"/>
      <c r="AK21689" s="1"/>
      <c r="AL21689" s="1"/>
    </row>
    <row r="21690">
      <c r="I21690" s="1"/>
      <c r="J21690" s="1"/>
      <c r="K21690" s="1"/>
      <c r="AA21690" s="1"/>
      <c r="AB21690" s="1"/>
      <c r="AC21690" s="1"/>
      <c r="AJ21690" s="1"/>
      <c r="AK21690" s="1"/>
      <c r="AL21690" s="1"/>
    </row>
    <row r="21691">
      <c r="I21691" s="1"/>
      <c r="J21691" s="1"/>
      <c r="K21691" s="1"/>
      <c r="AA21691" s="1"/>
      <c r="AB21691" s="1"/>
      <c r="AC21691" s="1"/>
      <c r="AJ21691" s="1"/>
      <c r="AK21691" s="1"/>
      <c r="AL21691" s="1"/>
    </row>
    <row r="21692">
      <c r="I21692" s="1"/>
      <c r="J21692" s="1"/>
      <c r="K21692" s="1"/>
      <c r="AA21692" s="1"/>
      <c r="AB21692" s="1"/>
      <c r="AC21692" s="1"/>
      <c r="AJ21692" s="1"/>
      <c r="AK21692" s="1"/>
      <c r="AL21692" s="1"/>
    </row>
    <row r="21693">
      <c r="I21693" s="1"/>
      <c r="J21693" s="1"/>
      <c r="K21693" s="1"/>
      <c r="AA21693" s="1"/>
      <c r="AB21693" s="1"/>
      <c r="AC21693" s="1"/>
      <c r="AJ21693" s="1"/>
      <c r="AK21693" s="1"/>
      <c r="AL21693" s="1"/>
    </row>
    <row r="21694">
      <c r="I21694" s="1"/>
      <c r="J21694" s="1"/>
      <c r="K21694" s="1"/>
      <c r="AA21694" s="1"/>
      <c r="AB21694" s="1"/>
      <c r="AC21694" s="1"/>
      <c r="AJ21694" s="1"/>
      <c r="AK21694" s="1"/>
      <c r="AL21694" s="1"/>
    </row>
    <row r="21695">
      <c r="I21695" s="1"/>
      <c r="J21695" s="1"/>
      <c r="K21695" s="1"/>
      <c r="AA21695" s="1"/>
      <c r="AB21695" s="1"/>
      <c r="AC21695" s="1"/>
      <c r="AJ21695" s="1"/>
      <c r="AK21695" s="1"/>
      <c r="AL21695" s="1"/>
    </row>
    <row r="21696">
      <c r="I21696" s="1"/>
      <c r="J21696" s="1"/>
      <c r="K21696" s="1"/>
      <c r="AA21696" s="1"/>
      <c r="AB21696" s="1"/>
      <c r="AC21696" s="1"/>
      <c r="AJ21696" s="1"/>
      <c r="AK21696" s="1"/>
      <c r="AL21696" s="1"/>
    </row>
    <row r="21697">
      <c r="I21697" s="1"/>
      <c r="J21697" s="1"/>
      <c r="K21697" s="1"/>
      <c r="AA21697" s="1"/>
      <c r="AB21697" s="1"/>
      <c r="AC21697" s="1"/>
      <c r="AJ21697" s="1"/>
      <c r="AK21697" s="1"/>
      <c r="AL21697" s="1"/>
    </row>
    <row r="21698">
      <c r="I21698" s="1"/>
      <c r="J21698" s="1"/>
      <c r="K21698" s="1"/>
      <c r="AA21698" s="1"/>
      <c r="AB21698" s="1"/>
      <c r="AC21698" s="1"/>
      <c r="AJ21698" s="1"/>
      <c r="AK21698" s="1"/>
      <c r="AL21698" s="1"/>
    </row>
    <row r="21699">
      <c r="I21699" s="1"/>
      <c r="J21699" s="1"/>
      <c r="K21699" s="1"/>
      <c r="AA21699" s="1"/>
      <c r="AB21699" s="1"/>
      <c r="AC21699" s="1"/>
      <c r="AJ21699" s="1"/>
      <c r="AK21699" s="1"/>
      <c r="AL21699" s="1"/>
    </row>
    <row r="21700">
      <c r="I21700" s="1"/>
      <c r="J21700" s="1"/>
      <c r="K21700" s="1"/>
      <c r="AA21700" s="1"/>
      <c r="AB21700" s="1"/>
      <c r="AC21700" s="1"/>
      <c r="AJ21700" s="1"/>
      <c r="AK21700" s="1"/>
      <c r="AL21700" s="1"/>
    </row>
    <row r="21701">
      <c r="I21701" s="1"/>
      <c r="J21701" s="1"/>
      <c r="K21701" s="1"/>
      <c r="AA21701" s="1"/>
      <c r="AB21701" s="1"/>
      <c r="AC21701" s="1"/>
      <c r="AJ21701" s="1"/>
      <c r="AK21701" s="1"/>
      <c r="AL21701" s="1"/>
    </row>
    <row r="21702">
      <c r="I21702" s="1"/>
      <c r="J21702" s="1"/>
      <c r="K21702" s="1"/>
      <c r="AA21702" s="1"/>
      <c r="AB21702" s="1"/>
      <c r="AC21702" s="1"/>
      <c r="AJ21702" s="1"/>
      <c r="AK21702" s="1"/>
      <c r="AL21702" s="1"/>
    </row>
    <row r="21703">
      <c r="I21703" s="1"/>
      <c r="J21703" s="1"/>
      <c r="K21703" s="1"/>
      <c r="AA21703" s="1"/>
      <c r="AB21703" s="1"/>
      <c r="AC21703" s="1"/>
      <c r="AJ21703" s="1"/>
      <c r="AK21703" s="1"/>
      <c r="AL21703" s="1"/>
    </row>
    <row r="21704">
      <c r="I21704" s="1"/>
      <c r="J21704" s="1"/>
      <c r="K21704" s="1"/>
      <c r="AA21704" s="1"/>
      <c r="AB21704" s="1"/>
      <c r="AC21704" s="1"/>
      <c r="AJ21704" s="1"/>
      <c r="AK21704" s="1"/>
      <c r="AL21704" s="1"/>
    </row>
    <row r="21705">
      <c r="I21705" s="1"/>
      <c r="J21705" s="1"/>
      <c r="K21705" s="1"/>
      <c r="AA21705" s="1"/>
      <c r="AB21705" s="1"/>
      <c r="AC21705" s="1"/>
      <c r="AJ21705" s="1"/>
      <c r="AK21705" s="1"/>
      <c r="AL21705" s="1"/>
    </row>
    <row r="21706">
      <c r="I21706" s="1"/>
      <c r="J21706" s="1"/>
      <c r="K21706" s="1"/>
      <c r="AA21706" s="1"/>
      <c r="AB21706" s="1"/>
      <c r="AC21706" s="1"/>
      <c r="AJ21706" s="1"/>
      <c r="AK21706" s="1"/>
      <c r="AL21706" s="1"/>
    </row>
    <row r="21707">
      <c r="I21707" s="1"/>
      <c r="J21707" s="1"/>
      <c r="K21707" s="1"/>
      <c r="AA21707" s="1"/>
      <c r="AB21707" s="1"/>
      <c r="AC21707" s="1"/>
      <c r="AJ21707" s="1"/>
      <c r="AK21707" s="1"/>
      <c r="AL21707" s="1"/>
    </row>
    <row r="21708">
      <c r="I21708" s="1"/>
      <c r="J21708" s="1"/>
      <c r="K21708" s="1"/>
      <c r="AA21708" s="1"/>
      <c r="AB21708" s="1"/>
      <c r="AC21708" s="1"/>
      <c r="AJ21708" s="1"/>
      <c r="AK21708" s="1"/>
      <c r="AL21708" s="1"/>
    </row>
    <row r="21709">
      <c r="I21709" s="1"/>
      <c r="J21709" s="1"/>
      <c r="K21709" s="1"/>
      <c r="AA21709" s="1"/>
      <c r="AB21709" s="1"/>
      <c r="AC21709" s="1"/>
      <c r="AJ21709" s="1"/>
      <c r="AK21709" s="1"/>
      <c r="AL21709" s="1"/>
    </row>
    <row r="21710">
      <c r="I21710" s="1"/>
      <c r="J21710" s="1"/>
      <c r="K21710" s="1"/>
      <c r="AA21710" s="1"/>
      <c r="AB21710" s="1"/>
      <c r="AC21710" s="1"/>
      <c r="AJ21710" s="1"/>
      <c r="AK21710" s="1"/>
      <c r="AL21710" s="1"/>
    </row>
    <row r="21711">
      <c r="I21711" s="1"/>
      <c r="J21711" s="1"/>
      <c r="K21711" s="1"/>
      <c r="AA21711" s="1"/>
      <c r="AB21711" s="1"/>
      <c r="AC21711" s="1"/>
      <c r="AJ21711" s="1"/>
      <c r="AK21711" s="1"/>
      <c r="AL21711" s="1"/>
    </row>
    <row r="21712">
      <c r="I21712" s="1"/>
      <c r="J21712" s="1"/>
      <c r="K21712" s="1"/>
      <c r="AA21712" s="1"/>
      <c r="AB21712" s="1"/>
      <c r="AC21712" s="1"/>
      <c r="AJ21712" s="1"/>
      <c r="AK21712" s="1"/>
      <c r="AL21712" s="1"/>
    </row>
    <row r="21713">
      <c r="I21713" s="1"/>
      <c r="J21713" s="1"/>
      <c r="K21713" s="1"/>
      <c r="AA21713" s="1"/>
      <c r="AB21713" s="1"/>
      <c r="AC21713" s="1"/>
      <c r="AJ21713" s="1"/>
      <c r="AK21713" s="1"/>
      <c r="AL21713" s="1"/>
    </row>
    <row r="21714">
      <c r="I21714" s="1"/>
      <c r="J21714" s="1"/>
      <c r="K21714" s="1"/>
      <c r="AA21714" s="1"/>
      <c r="AB21714" s="1"/>
      <c r="AC21714" s="1"/>
      <c r="AJ21714" s="1"/>
      <c r="AK21714" s="1"/>
      <c r="AL21714" s="1"/>
    </row>
    <row r="21715">
      <c r="I21715" s="1"/>
      <c r="J21715" s="1"/>
      <c r="K21715" s="1"/>
      <c r="AA21715" s="1"/>
      <c r="AB21715" s="1"/>
      <c r="AC21715" s="1"/>
      <c r="AJ21715" s="1"/>
      <c r="AK21715" s="1"/>
      <c r="AL21715" s="1"/>
    </row>
    <row r="21716">
      <c r="I21716" s="1"/>
      <c r="J21716" s="1"/>
      <c r="K21716" s="1"/>
      <c r="AA21716" s="1"/>
      <c r="AB21716" s="1"/>
      <c r="AC21716" s="1"/>
      <c r="AJ21716" s="1"/>
      <c r="AK21716" s="1"/>
      <c r="AL21716" s="1"/>
    </row>
    <row r="21717">
      <c r="I21717" s="1"/>
      <c r="J21717" s="1"/>
      <c r="K21717" s="1"/>
      <c r="AA21717" s="1"/>
      <c r="AB21717" s="1"/>
      <c r="AC21717" s="1"/>
      <c r="AJ21717" s="1"/>
      <c r="AK21717" s="1"/>
      <c r="AL21717" s="1"/>
    </row>
    <row r="21718">
      <c r="I21718" s="1"/>
      <c r="J21718" s="1"/>
      <c r="K21718" s="1"/>
      <c r="AA21718" s="1"/>
      <c r="AB21718" s="1"/>
      <c r="AC21718" s="1"/>
      <c r="AJ21718" s="1"/>
      <c r="AK21718" s="1"/>
      <c r="AL21718" s="1"/>
    </row>
    <row r="21719">
      <c r="I21719" s="1"/>
      <c r="J21719" s="1"/>
      <c r="K21719" s="1"/>
      <c r="AA21719" s="1"/>
      <c r="AB21719" s="1"/>
      <c r="AC21719" s="1"/>
      <c r="AJ21719" s="1"/>
      <c r="AK21719" s="1"/>
      <c r="AL21719" s="1"/>
    </row>
    <row r="21720">
      <c r="I21720" s="1"/>
      <c r="J21720" s="1"/>
      <c r="K21720" s="1"/>
      <c r="AA21720" s="1"/>
      <c r="AB21720" s="1"/>
      <c r="AC21720" s="1"/>
      <c r="AJ21720" s="1"/>
      <c r="AK21720" s="1"/>
      <c r="AL21720" s="1"/>
    </row>
    <row r="21721">
      <c r="I21721" s="1"/>
      <c r="J21721" s="1"/>
      <c r="K21721" s="1"/>
      <c r="AA21721" s="1"/>
      <c r="AB21721" s="1"/>
      <c r="AC21721" s="1"/>
      <c r="AJ21721" s="1"/>
      <c r="AK21721" s="1"/>
      <c r="AL21721" s="1"/>
    </row>
    <row r="21722">
      <c r="I21722" s="1"/>
      <c r="J21722" s="1"/>
      <c r="K21722" s="1"/>
      <c r="AA21722" s="1"/>
      <c r="AB21722" s="1"/>
      <c r="AC21722" s="1"/>
      <c r="AJ21722" s="1"/>
      <c r="AK21722" s="1"/>
      <c r="AL21722" s="1"/>
    </row>
    <row r="21723">
      <c r="I21723" s="1"/>
      <c r="J21723" s="1"/>
      <c r="K21723" s="1"/>
      <c r="AA21723" s="1"/>
      <c r="AB21723" s="1"/>
      <c r="AC21723" s="1"/>
      <c r="AJ21723" s="1"/>
      <c r="AK21723" s="1"/>
      <c r="AL21723" s="1"/>
    </row>
    <row r="21724">
      <c r="I21724" s="1"/>
      <c r="J21724" s="1"/>
      <c r="K21724" s="1"/>
      <c r="AA21724" s="1"/>
      <c r="AB21724" s="1"/>
      <c r="AC21724" s="1"/>
      <c r="AJ21724" s="1"/>
      <c r="AK21724" s="1"/>
      <c r="AL21724" s="1"/>
    </row>
    <row r="21725">
      <c r="I21725" s="1"/>
      <c r="J21725" s="1"/>
      <c r="K21725" s="1"/>
      <c r="AA21725" s="1"/>
      <c r="AB21725" s="1"/>
      <c r="AC21725" s="1"/>
      <c r="AJ21725" s="1"/>
      <c r="AK21725" s="1"/>
      <c r="AL21725" s="1"/>
    </row>
    <row r="21726">
      <c r="I21726" s="1"/>
      <c r="J21726" s="1"/>
      <c r="K21726" s="1"/>
      <c r="AA21726" s="1"/>
      <c r="AB21726" s="1"/>
      <c r="AC21726" s="1"/>
      <c r="AJ21726" s="1"/>
      <c r="AK21726" s="1"/>
      <c r="AL21726" s="1"/>
    </row>
    <row r="21727">
      <c r="I21727" s="1"/>
      <c r="J21727" s="1"/>
      <c r="K21727" s="1"/>
      <c r="AA21727" s="1"/>
      <c r="AB21727" s="1"/>
      <c r="AC21727" s="1"/>
      <c r="AJ21727" s="1"/>
      <c r="AK21727" s="1"/>
      <c r="AL21727" s="1"/>
    </row>
    <row r="21728">
      <c r="I21728" s="1"/>
      <c r="J21728" s="1"/>
      <c r="K21728" s="1"/>
      <c r="AA21728" s="1"/>
      <c r="AB21728" s="1"/>
      <c r="AC21728" s="1"/>
      <c r="AJ21728" s="1"/>
      <c r="AK21728" s="1"/>
      <c r="AL21728" s="1"/>
    </row>
    <row r="21729">
      <c r="I21729" s="1"/>
      <c r="J21729" s="1"/>
      <c r="K21729" s="1"/>
      <c r="AA21729" s="1"/>
      <c r="AB21729" s="1"/>
      <c r="AC21729" s="1"/>
      <c r="AJ21729" s="1"/>
      <c r="AK21729" s="1"/>
      <c r="AL21729" s="1"/>
    </row>
    <row r="21730">
      <c r="I21730" s="1"/>
      <c r="J21730" s="1"/>
      <c r="K21730" s="1"/>
      <c r="AA21730" s="1"/>
      <c r="AB21730" s="1"/>
      <c r="AC21730" s="1"/>
      <c r="AJ21730" s="1"/>
      <c r="AK21730" s="1"/>
      <c r="AL21730" s="1"/>
    </row>
    <row r="21731">
      <c r="I21731" s="1"/>
      <c r="J21731" s="1"/>
      <c r="K21731" s="1"/>
      <c r="AA21731" s="1"/>
      <c r="AB21731" s="1"/>
      <c r="AC21731" s="1"/>
      <c r="AJ21731" s="1"/>
      <c r="AK21731" s="1"/>
      <c r="AL21731" s="1"/>
    </row>
    <row r="21732">
      <c r="I21732" s="1"/>
      <c r="J21732" s="1"/>
      <c r="K21732" s="1"/>
      <c r="AA21732" s="1"/>
      <c r="AB21732" s="1"/>
      <c r="AC21732" s="1"/>
      <c r="AJ21732" s="1"/>
      <c r="AK21732" s="1"/>
      <c r="AL21732" s="1"/>
    </row>
    <row r="21733">
      <c r="I21733" s="1"/>
      <c r="J21733" s="1"/>
      <c r="K21733" s="1"/>
      <c r="AA21733" s="1"/>
      <c r="AB21733" s="1"/>
      <c r="AC21733" s="1"/>
      <c r="AJ21733" s="1"/>
      <c r="AK21733" s="1"/>
      <c r="AL21733" s="1"/>
    </row>
    <row r="21734">
      <c r="I21734" s="1"/>
      <c r="J21734" s="1"/>
      <c r="K21734" s="1"/>
      <c r="AA21734" s="1"/>
      <c r="AB21734" s="1"/>
      <c r="AC21734" s="1"/>
      <c r="AJ21734" s="1"/>
      <c r="AK21734" s="1"/>
      <c r="AL21734" s="1"/>
    </row>
    <row r="21735">
      <c r="I21735" s="1"/>
      <c r="J21735" s="1"/>
      <c r="K21735" s="1"/>
      <c r="AA21735" s="1"/>
      <c r="AB21735" s="1"/>
      <c r="AC21735" s="1"/>
      <c r="AJ21735" s="1"/>
      <c r="AK21735" s="1"/>
      <c r="AL21735" s="1"/>
    </row>
    <row r="21736">
      <c r="I21736" s="1"/>
      <c r="J21736" s="1"/>
      <c r="K21736" s="1"/>
      <c r="AA21736" s="1"/>
      <c r="AB21736" s="1"/>
      <c r="AC21736" s="1"/>
      <c r="AJ21736" s="1"/>
      <c r="AK21736" s="1"/>
      <c r="AL21736" s="1"/>
    </row>
    <row r="21737">
      <c r="I21737" s="1"/>
      <c r="J21737" s="1"/>
      <c r="K21737" s="1"/>
      <c r="AA21737" s="1"/>
      <c r="AB21737" s="1"/>
      <c r="AC21737" s="1"/>
      <c r="AJ21737" s="1"/>
      <c r="AK21737" s="1"/>
      <c r="AL21737" s="1"/>
    </row>
    <row r="21738">
      <c r="I21738" s="1"/>
      <c r="J21738" s="1"/>
      <c r="K21738" s="1"/>
      <c r="AA21738" s="1"/>
      <c r="AB21738" s="1"/>
      <c r="AC21738" s="1"/>
      <c r="AJ21738" s="1"/>
      <c r="AK21738" s="1"/>
      <c r="AL21738" s="1"/>
    </row>
    <row r="21739">
      <c r="I21739" s="1"/>
      <c r="J21739" s="1"/>
      <c r="K21739" s="1"/>
      <c r="AA21739" s="1"/>
      <c r="AB21739" s="1"/>
      <c r="AC21739" s="1"/>
      <c r="AJ21739" s="1"/>
      <c r="AK21739" s="1"/>
      <c r="AL21739" s="1"/>
    </row>
    <row r="21740">
      <c r="I21740" s="1"/>
      <c r="J21740" s="1"/>
      <c r="K21740" s="1"/>
      <c r="AA21740" s="1"/>
      <c r="AB21740" s="1"/>
      <c r="AC21740" s="1"/>
      <c r="AJ21740" s="1"/>
      <c r="AK21740" s="1"/>
      <c r="AL21740" s="1"/>
    </row>
    <row r="21741">
      <c r="I21741" s="1"/>
      <c r="J21741" s="1"/>
      <c r="K21741" s="1"/>
      <c r="AA21741" s="1"/>
      <c r="AB21741" s="1"/>
      <c r="AC21741" s="1"/>
      <c r="AJ21741" s="1"/>
      <c r="AK21741" s="1"/>
      <c r="AL21741" s="1"/>
    </row>
    <row r="21742">
      <c r="I21742" s="1"/>
      <c r="J21742" s="1"/>
      <c r="K21742" s="1"/>
      <c r="AA21742" s="1"/>
      <c r="AB21742" s="1"/>
      <c r="AC21742" s="1"/>
      <c r="AJ21742" s="1"/>
      <c r="AK21742" s="1"/>
      <c r="AL21742" s="1"/>
    </row>
    <row r="21743">
      <c r="I21743" s="1"/>
      <c r="J21743" s="1"/>
      <c r="K21743" s="1"/>
      <c r="AA21743" s="1"/>
      <c r="AB21743" s="1"/>
      <c r="AC21743" s="1"/>
      <c r="AJ21743" s="1"/>
      <c r="AK21743" s="1"/>
      <c r="AL21743" s="1"/>
    </row>
    <row r="21744">
      <c r="I21744" s="1"/>
      <c r="J21744" s="1"/>
      <c r="K21744" s="1"/>
      <c r="AA21744" s="1"/>
      <c r="AB21744" s="1"/>
      <c r="AC21744" s="1"/>
      <c r="AJ21744" s="1"/>
      <c r="AK21744" s="1"/>
      <c r="AL21744" s="1"/>
    </row>
    <row r="21745">
      <c r="I21745" s="1"/>
      <c r="J21745" s="1"/>
      <c r="K21745" s="1"/>
      <c r="AA21745" s="1"/>
      <c r="AB21745" s="1"/>
      <c r="AC21745" s="1"/>
      <c r="AJ21745" s="1"/>
      <c r="AK21745" s="1"/>
      <c r="AL21745" s="1"/>
    </row>
    <row r="21746">
      <c r="I21746" s="1"/>
      <c r="J21746" s="1"/>
      <c r="K21746" s="1"/>
      <c r="AA21746" s="1"/>
      <c r="AB21746" s="1"/>
      <c r="AC21746" s="1"/>
      <c r="AJ21746" s="1"/>
      <c r="AK21746" s="1"/>
      <c r="AL21746" s="1"/>
    </row>
    <row r="21747">
      <c r="I21747" s="1"/>
      <c r="J21747" s="1"/>
      <c r="K21747" s="1"/>
      <c r="AA21747" s="1"/>
      <c r="AB21747" s="1"/>
      <c r="AC21747" s="1"/>
      <c r="AJ21747" s="1"/>
      <c r="AK21747" s="1"/>
      <c r="AL21747" s="1"/>
    </row>
    <row r="21748">
      <c r="I21748" s="1"/>
      <c r="J21748" s="1"/>
      <c r="K21748" s="1"/>
      <c r="AA21748" s="1"/>
      <c r="AB21748" s="1"/>
      <c r="AC21748" s="1"/>
      <c r="AJ21748" s="1"/>
      <c r="AK21748" s="1"/>
      <c r="AL21748" s="1"/>
    </row>
    <row r="21749">
      <c r="I21749" s="1"/>
      <c r="J21749" s="1"/>
      <c r="K21749" s="1"/>
      <c r="AA21749" s="1"/>
      <c r="AB21749" s="1"/>
      <c r="AC21749" s="1"/>
      <c r="AJ21749" s="1"/>
      <c r="AK21749" s="1"/>
      <c r="AL21749" s="1"/>
    </row>
    <row r="21750">
      <c r="I21750" s="1"/>
      <c r="J21750" s="1"/>
      <c r="K21750" s="1"/>
      <c r="AA21750" s="1"/>
      <c r="AB21750" s="1"/>
      <c r="AC21750" s="1"/>
      <c r="AJ21750" s="1"/>
      <c r="AK21750" s="1"/>
      <c r="AL21750" s="1"/>
    </row>
    <row r="21751">
      <c r="I21751" s="1"/>
      <c r="J21751" s="1"/>
      <c r="K21751" s="1"/>
      <c r="AA21751" s="1"/>
      <c r="AB21751" s="1"/>
      <c r="AC21751" s="1"/>
      <c r="AJ21751" s="1"/>
      <c r="AK21751" s="1"/>
      <c r="AL21751" s="1"/>
    </row>
    <row r="21752">
      <c r="I21752" s="1"/>
      <c r="J21752" s="1"/>
      <c r="K21752" s="1"/>
      <c r="AA21752" s="1"/>
      <c r="AB21752" s="1"/>
      <c r="AC21752" s="1"/>
      <c r="AJ21752" s="1"/>
      <c r="AK21752" s="1"/>
      <c r="AL21752" s="1"/>
    </row>
    <row r="21753">
      <c r="I21753" s="1"/>
      <c r="J21753" s="1"/>
      <c r="K21753" s="1"/>
      <c r="AA21753" s="1"/>
      <c r="AB21753" s="1"/>
      <c r="AC21753" s="1"/>
      <c r="AJ21753" s="1"/>
      <c r="AK21753" s="1"/>
      <c r="AL21753" s="1"/>
    </row>
    <row r="21754">
      <c r="I21754" s="1"/>
      <c r="J21754" s="1"/>
      <c r="K21754" s="1"/>
      <c r="AA21754" s="1"/>
      <c r="AB21754" s="1"/>
      <c r="AC21754" s="1"/>
      <c r="AJ21754" s="1"/>
      <c r="AK21754" s="1"/>
      <c r="AL21754" s="1"/>
    </row>
    <row r="21755">
      <c r="I21755" s="1"/>
      <c r="J21755" s="1"/>
      <c r="K21755" s="1"/>
      <c r="AA21755" s="1"/>
      <c r="AB21755" s="1"/>
      <c r="AC21755" s="1"/>
      <c r="AJ21755" s="1"/>
      <c r="AK21755" s="1"/>
      <c r="AL21755" s="1"/>
    </row>
    <row r="21756">
      <c r="I21756" s="1"/>
      <c r="J21756" s="1"/>
      <c r="K21756" s="1"/>
      <c r="AA21756" s="1"/>
      <c r="AB21756" s="1"/>
      <c r="AC21756" s="1"/>
      <c r="AJ21756" s="1"/>
      <c r="AK21756" s="1"/>
      <c r="AL21756" s="1"/>
    </row>
    <row r="21757">
      <c r="I21757" s="1"/>
      <c r="J21757" s="1"/>
      <c r="K21757" s="1"/>
      <c r="AA21757" s="1"/>
      <c r="AB21757" s="1"/>
      <c r="AC21757" s="1"/>
      <c r="AJ21757" s="1"/>
      <c r="AK21757" s="1"/>
      <c r="AL21757" s="1"/>
    </row>
    <row r="21758">
      <c r="I21758" s="1"/>
      <c r="J21758" s="1"/>
      <c r="K21758" s="1"/>
      <c r="AA21758" s="1"/>
      <c r="AB21758" s="1"/>
      <c r="AC21758" s="1"/>
      <c r="AJ21758" s="1"/>
      <c r="AK21758" s="1"/>
      <c r="AL21758" s="1"/>
    </row>
    <row r="21759">
      <c r="I21759" s="1"/>
      <c r="J21759" s="1"/>
      <c r="K21759" s="1"/>
      <c r="AA21759" s="1"/>
      <c r="AB21759" s="1"/>
      <c r="AC21759" s="1"/>
      <c r="AJ21759" s="1"/>
      <c r="AK21759" s="1"/>
      <c r="AL21759" s="1"/>
    </row>
    <row r="21760">
      <c r="I21760" s="1"/>
      <c r="J21760" s="1"/>
      <c r="K21760" s="1"/>
      <c r="AA21760" s="1"/>
      <c r="AB21760" s="1"/>
      <c r="AC21760" s="1"/>
      <c r="AJ21760" s="1"/>
      <c r="AK21760" s="1"/>
      <c r="AL21760" s="1"/>
    </row>
    <row r="21761">
      <c r="I21761" s="1"/>
      <c r="J21761" s="1"/>
      <c r="K21761" s="1"/>
      <c r="AA21761" s="1"/>
      <c r="AB21761" s="1"/>
      <c r="AC21761" s="1"/>
      <c r="AJ21761" s="1"/>
      <c r="AK21761" s="1"/>
      <c r="AL21761" s="1"/>
    </row>
    <row r="21762">
      <c r="I21762" s="1"/>
      <c r="J21762" s="1"/>
      <c r="K21762" s="1"/>
      <c r="AA21762" s="1"/>
      <c r="AB21762" s="1"/>
      <c r="AC21762" s="1"/>
      <c r="AJ21762" s="1"/>
      <c r="AK21762" s="1"/>
      <c r="AL21762" s="1"/>
    </row>
    <row r="21763">
      <c r="I21763" s="1"/>
      <c r="J21763" s="1"/>
      <c r="K21763" s="1"/>
      <c r="AA21763" s="1"/>
      <c r="AB21763" s="1"/>
      <c r="AC21763" s="1"/>
      <c r="AJ21763" s="1"/>
      <c r="AK21763" s="1"/>
      <c r="AL21763" s="1"/>
    </row>
    <row r="21764">
      <c r="I21764" s="1"/>
      <c r="J21764" s="1"/>
      <c r="K21764" s="1"/>
      <c r="AA21764" s="1"/>
      <c r="AB21764" s="1"/>
      <c r="AC21764" s="1"/>
      <c r="AJ21764" s="1"/>
      <c r="AK21764" s="1"/>
      <c r="AL21764" s="1"/>
    </row>
    <row r="21765">
      <c r="I21765" s="1"/>
      <c r="J21765" s="1"/>
      <c r="K21765" s="1"/>
      <c r="AA21765" s="1"/>
      <c r="AB21765" s="1"/>
      <c r="AC21765" s="1"/>
      <c r="AJ21765" s="1"/>
      <c r="AK21765" s="1"/>
      <c r="AL21765" s="1"/>
    </row>
    <row r="21766">
      <c r="I21766" s="1"/>
      <c r="J21766" s="1"/>
      <c r="K21766" s="1"/>
      <c r="AA21766" s="1"/>
      <c r="AB21766" s="1"/>
      <c r="AC21766" s="1"/>
      <c r="AJ21766" s="1"/>
      <c r="AK21766" s="1"/>
      <c r="AL21766" s="1"/>
    </row>
    <row r="21767">
      <c r="I21767" s="1"/>
      <c r="J21767" s="1"/>
      <c r="K21767" s="1"/>
      <c r="AA21767" s="1"/>
      <c r="AB21767" s="1"/>
      <c r="AC21767" s="1"/>
      <c r="AJ21767" s="1"/>
      <c r="AK21767" s="1"/>
      <c r="AL21767" s="1"/>
    </row>
    <row r="21768">
      <c r="I21768" s="1"/>
      <c r="J21768" s="1"/>
      <c r="K21768" s="1"/>
      <c r="AA21768" s="1"/>
      <c r="AB21768" s="1"/>
      <c r="AC21768" s="1"/>
      <c r="AJ21768" s="1"/>
      <c r="AK21768" s="1"/>
      <c r="AL21768" s="1"/>
    </row>
    <row r="21769">
      <c r="I21769" s="1"/>
      <c r="J21769" s="1"/>
      <c r="K21769" s="1"/>
      <c r="AA21769" s="1"/>
      <c r="AB21769" s="1"/>
      <c r="AC21769" s="1"/>
      <c r="AJ21769" s="1"/>
      <c r="AK21769" s="1"/>
      <c r="AL21769" s="1"/>
    </row>
    <row r="21770">
      <c r="I21770" s="1"/>
      <c r="J21770" s="1"/>
      <c r="K21770" s="1"/>
      <c r="AA21770" s="1"/>
      <c r="AB21770" s="1"/>
      <c r="AC21770" s="1"/>
      <c r="AJ21770" s="1"/>
      <c r="AK21770" s="1"/>
      <c r="AL21770" s="1"/>
    </row>
    <row r="21771">
      <c r="I21771" s="1"/>
      <c r="J21771" s="1"/>
      <c r="K21771" s="1"/>
      <c r="AA21771" s="1"/>
      <c r="AB21771" s="1"/>
      <c r="AC21771" s="1"/>
      <c r="AJ21771" s="1"/>
      <c r="AK21771" s="1"/>
      <c r="AL21771" s="1"/>
    </row>
    <row r="21772">
      <c r="I21772" s="1"/>
      <c r="J21772" s="1"/>
      <c r="K21772" s="1"/>
      <c r="AA21772" s="1"/>
      <c r="AB21772" s="1"/>
      <c r="AC21772" s="1"/>
      <c r="AJ21772" s="1"/>
      <c r="AK21772" s="1"/>
      <c r="AL21772" s="1"/>
    </row>
    <row r="21773">
      <c r="I21773" s="1"/>
      <c r="J21773" s="1"/>
      <c r="K21773" s="1"/>
      <c r="AA21773" s="1"/>
      <c r="AB21773" s="1"/>
      <c r="AC21773" s="1"/>
      <c r="AJ21773" s="1"/>
      <c r="AK21773" s="1"/>
      <c r="AL21773" s="1"/>
    </row>
    <row r="21774">
      <c r="I21774" s="1"/>
      <c r="J21774" s="1"/>
      <c r="K21774" s="1"/>
      <c r="AA21774" s="1"/>
      <c r="AB21774" s="1"/>
      <c r="AC21774" s="1"/>
      <c r="AJ21774" s="1"/>
      <c r="AK21774" s="1"/>
      <c r="AL21774" s="1"/>
    </row>
    <row r="21775">
      <c r="I21775" s="1"/>
      <c r="J21775" s="1"/>
      <c r="K21775" s="1"/>
      <c r="AA21775" s="1"/>
      <c r="AB21775" s="1"/>
      <c r="AC21775" s="1"/>
      <c r="AJ21775" s="1"/>
      <c r="AK21775" s="1"/>
      <c r="AL21775" s="1"/>
    </row>
    <row r="21776">
      <c r="I21776" s="1"/>
      <c r="J21776" s="1"/>
      <c r="K21776" s="1"/>
      <c r="AA21776" s="1"/>
      <c r="AB21776" s="1"/>
      <c r="AC21776" s="1"/>
      <c r="AJ21776" s="1"/>
      <c r="AK21776" s="1"/>
      <c r="AL21776" s="1"/>
    </row>
    <row r="21777">
      <c r="I21777" s="1"/>
      <c r="J21777" s="1"/>
      <c r="K21777" s="1"/>
      <c r="AA21777" s="1"/>
      <c r="AB21777" s="1"/>
      <c r="AC21777" s="1"/>
      <c r="AJ21777" s="1"/>
      <c r="AK21777" s="1"/>
      <c r="AL21777" s="1"/>
    </row>
    <row r="21778">
      <c r="I21778" s="1"/>
      <c r="J21778" s="1"/>
      <c r="K21778" s="1"/>
      <c r="AA21778" s="1"/>
      <c r="AB21778" s="1"/>
      <c r="AC21778" s="1"/>
      <c r="AJ21778" s="1"/>
      <c r="AK21778" s="1"/>
      <c r="AL21778" s="1"/>
    </row>
    <row r="21779">
      <c r="I21779" s="1"/>
      <c r="J21779" s="1"/>
      <c r="K21779" s="1"/>
      <c r="AA21779" s="1"/>
      <c r="AB21779" s="1"/>
      <c r="AC21779" s="1"/>
      <c r="AJ21779" s="1"/>
      <c r="AK21779" s="1"/>
      <c r="AL21779" s="1"/>
    </row>
    <row r="21780">
      <c r="I21780" s="1"/>
      <c r="J21780" s="1"/>
      <c r="K21780" s="1"/>
      <c r="AA21780" s="1"/>
      <c r="AB21780" s="1"/>
      <c r="AC21780" s="1"/>
      <c r="AJ21780" s="1"/>
      <c r="AK21780" s="1"/>
      <c r="AL21780" s="1"/>
    </row>
    <row r="21781">
      <c r="I21781" s="1"/>
      <c r="J21781" s="1"/>
      <c r="K21781" s="1"/>
      <c r="AA21781" s="1"/>
      <c r="AB21781" s="1"/>
      <c r="AC21781" s="1"/>
      <c r="AJ21781" s="1"/>
      <c r="AK21781" s="1"/>
      <c r="AL21781" s="1"/>
    </row>
    <row r="21782">
      <c r="I21782" s="1"/>
      <c r="J21782" s="1"/>
      <c r="K21782" s="1"/>
      <c r="AA21782" s="1"/>
      <c r="AB21782" s="1"/>
      <c r="AC21782" s="1"/>
      <c r="AJ21782" s="1"/>
      <c r="AK21782" s="1"/>
      <c r="AL21782" s="1"/>
    </row>
    <row r="21783">
      <c r="I21783" s="1"/>
      <c r="J21783" s="1"/>
      <c r="K21783" s="1"/>
      <c r="AA21783" s="1"/>
      <c r="AB21783" s="1"/>
      <c r="AC21783" s="1"/>
      <c r="AJ21783" s="1"/>
      <c r="AK21783" s="1"/>
      <c r="AL21783" s="1"/>
    </row>
    <row r="21784">
      <c r="I21784" s="1"/>
      <c r="J21784" s="1"/>
      <c r="K21784" s="1"/>
      <c r="AA21784" s="1"/>
      <c r="AB21784" s="1"/>
      <c r="AC21784" s="1"/>
      <c r="AJ21784" s="1"/>
      <c r="AK21784" s="1"/>
      <c r="AL21784" s="1"/>
    </row>
    <row r="21785">
      <c r="I21785" s="1"/>
      <c r="J21785" s="1"/>
      <c r="K21785" s="1"/>
      <c r="AA21785" s="1"/>
      <c r="AB21785" s="1"/>
      <c r="AC21785" s="1"/>
      <c r="AJ21785" s="1"/>
      <c r="AK21785" s="1"/>
      <c r="AL21785" s="1"/>
    </row>
    <row r="21786">
      <c r="I21786" s="1"/>
      <c r="J21786" s="1"/>
      <c r="K21786" s="1"/>
      <c r="AA21786" s="1"/>
      <c r="AB21786" s="1"/>
      <c r="AC21786" s="1"/>
      <c r="AJ21786" s="1"/>
      <c r="AK21786" s="1"/>
      <c r="AL21786" s="1"/>
    </row>
    <row r="21787">
      <c r="I21787" s="1"/>
      <c r="J21787" s="1"/>
      <c r="K21787" s="1"/>
      <c r="AA21787" s="1"/>
      <c r="AB21787" s="1"/>
      <c r="AC21787" s="1"/>
      <c r="AJ21787" s="1"/>
      <c r="AK21787" s="1"/>
      <c r="AL21787" s="1"/>
    </row>
    <row r="21788">
      <c r="I21788" s="1"/>
      <c r="J21788" s="1"/>
      <c r="K21788" s="1"/>
      <c r="AA21788" s="1"/>
      <c r="AB21788" s="1"/>
      <c r="AC21788" s="1"/>
      <c r="AJ21788" s="1"/>
      <c r="AK21788" s="1"/>
      <c r="AL21788" s="1"/>
    </row>
    <row r="21789">
      <c r="I21789" s="1"/>
      <c r="J21789" s="1"/>
      <c r="K21789" s="1"/>
      <c r="AA21789" s="1"/>
      <c r="AB21789" s="1"/>
      <c r="AC21789" s="1"/>
      <c r="AJ21789" s="1"/>
      <c r="AK21789" s="1"/>
      <c r="AL21789" s="1"/>
    </row>
    <row r="21790">
      <c r="I21790" s="1"/>
      <c r="J21790" s="1"/>
      <c r="K21790" s="1"/>
      <c r="AA21790" s="1"/>
      <c r="AB21790" s="1"/>
      <c r="AC21790" s="1"/>
      <c r="AJ21790" s="1"/>
      <c r="AK21790" s="1"/>
      <c r="AL21790" s="1"/>
    </row>
    <row r="21791">
      <c r="I21791" s="1"/>
      <c r="J21791" s="1"/>
      <c r="K21791" s="1"/>
      <c r="AA21791" s="1"/>
      <c r="AB21791" s="1"/>
      <c r="AC21791" s="1"/>
      <c r="AJ21791" s="1"/>
      <c r="AK21791" s="1"/>
      <c r="AL21791" s="1"/>
    </row>
    <row r="21792">
      <c r="I21792" s="1"/>
      <c r="J21792" s="1"/>
      <c r="K21792" s="1"/>
      <c r="AA21792" s="1"/>
      <c r="AB21792" s="1"/>
      <c r="AC21792" s="1"/>
      <c r="AJ21792" s="1"/>
      <c r="AK21792" s="1"/>
      <c r="AL21792" s="1"/>
    </row>
    <row r="21793">
      <c r="I21793" s="1"/>
      <c r="J21793" s="1"/>
      <c r="K21793" s="1"/>
      <c r="AA21793" s="1"/>
      <c r="AB21793" s="1"/>
      <c r="AC21793" s="1"/>
      <c r="AJ21793" s="1"/>
      <c r="AK21793" s="1"/>
      <c r="AL21793" s="1"/>
    </row>
    <row r="21794">
      <c r="I21794" s="1"/>
      <c r="J21794" s="1"/>
      <c r="K21794" s="1"/>
      <c r="AA21794" s="1"/>
      <c r="AB21794" s="1"/>
      <c r="AC21794" s="1"/>
      <c r="AJ21794" s="1"/>
      <c r="AK21794" s="1"/>
      <c r="AL21794" s="1"/>
    </row>
    <row r="21795">
      <c r="I21795" s="1"/>
      <c r="J21795" s="1"/>
      <c r="K21795" s="1"/>
      <c r="AA21795" s="1"/>
      <c r="AB21795" s="1"/>
      <c r="AC21795" s="1"/>
      <c r="AJ21795" s="1"/>
      <c r="AK21795" s="1"/>
      <c r="AL21795" s="1"/>
    </row>
    <row r="21796">
      <c r="I21796" s="1"/>
      <c r="J21796" s="1"/>
      <c r="K21796" s="1"/>
      <c r="AA21796" s="1"/>
      <c r="AB21796" s="1"/>
      <c r="AC21796" s="1"/>
      <c r="AJ21796" s="1"/>
      <c r="AK21796" s="1"/>
      <c r="AL21796" s="1"/>
    </row>
    <row r="21797">
      <c r="I21797" s="1"/>
      <c r="J21797" s="1"/>
      <c r="K21797" s="1"/>
      <c r="AA21797" s="1"/>
      <c r="AB21797" s="1"/>
      <c r="AC21797" s="1"/>
      <c r="AJ21797" s="1"/>
      <c r="AK21797" s="1"/>
      <c r="AL21797" s="1"/>
    </row>
    <row r="21798">
      <c r="I21798" s="1"/>
      <c r="J21798" s="1"/>
      <c r="K21798" s="1"/>
      <c r="AA21798" s="1"/>
      <c r="AB21798" s="1"/>
      <c r="AC21798" s="1"/>
      <c r="AJ21798" s="1"/>
      <c r="AK21798" s="1"/>
      <c r="AL21798" s="1"/>
    </row>
    <row r="21799">
      <c r="I21799" s="1"/>
      <c r="J21799" s="1"/>
      <c r="K21799" s="1"/>
      <c r="AA21799" s="1"/>
      <c r="AB21799" s="1"/>
      <c r="AC21799" s="1"/>
      <c r="AJ21799" s="1"/>
      <c r="AK21799" s="1"/>
      <c r="AL21799" s="1"/>
    </row>
    <row r="21800">
      <c r="I21800" s="1"/>
      <c r="J21800" s="1"/>
      <c r="K21800" s="1"/>
      <c r="AA21800" s="1"/>
      <c r="AB21800" s="1"/>
      <c r="AC21800" s="1"/>
      <c r="AJ21800" s="1"/>
      <c r="AK21800" s="1"/>
      <c r="AL21800" s="1"/>
    </row>
    <row r="21801">
      <c r="I21801" s="1"/>
      <c r="J21801" s="1"/>
      <c r="K21801" s="1"/>
      <c r="AA21801" s="1"/>
      <c r="AB21801" s="1"/>
      <c r="AC21801" s="1"/>
      <c r="AJ21801" s="1"/>
      <c r="AK21801" s="1"/>
      <c r="AL21801" s="1"/>
    </row>
    <row r="21802">
      <c r="I21802" s="1"/>
      <c r="J21802" s="1"/>
      <c r="K21802" s="1"/>
      <c r="AA21802" s="1"/>
      <c r="AB21802" s="1"/>
      <c r="AC21802" s="1"/>
      <c r="AJ21802" s="1"/>
      <c r="AK21802" s="1"/>
      <c r="AL21802" s="1"/>
    </row>
    <row r="21803">
      <c r="I21803" s="1"/>
      <c r="J21803" s="1"/>
      <c r="K21803" s="1"/>
      <c r="AA21803" s="1"/>
      <c r="AB21803" s="1"/>
      <c r="AC21803" s="1"/>
      <c r="AJ21803" s="1"/>
      <c r="AK21803" s="1"/>
      <c r="AL21803" s="1"/>
    </row>
    <row r="21804">
      <c r="I21804" s="1"/>
      <c r="J21804" s="1"/>
      <c r="K21804" s="1"/>
      <c r="AA21804" s="1"/>
      <c r="AB21804" s="1"/>
      <c r="AC21804" s="1"/>
      <c r="AJ21804" s="1"/>
      <c r="AK21804" s="1"/>
      <c r="AL21804" s="1"/>
    </row>
    <row r="21805">
      <c r="I21805" s="1"/>
      <c r="J21805" s="1"/>
      <c r="K21805" s="1"/>
      <c r="AA21805" s="1"/>
      <c r="AB21805" s="1"/>
      <c r="AC21805" s="1"/>
      <c r="AJ21805" s="1"/>
      <c r="AK21805" s="1"/>
      <c r="AL21805" s="1"/>
    </row>
    <row r="21806">
      <c r="I21806" s="1"/>
      <c r="J21806" s="1"/>
      <c r="K21806" s="1"/>
      <c r="AA21806" s="1"/>
      <c r="AB21806" s="1"/>
      <c r="AC21806" s="1"/>
      <c r="AJ21806" s="1"/>
      <c r="AK21806" s="1"/>
      <c r="AL21806" s="1"/>
    </row>
    <row r="21807">
      <c r="I21807" s="1"/>
      <c r="J21807" s="1"/>
      <c r="K21807" s="1"/>
      <c r="AA21807" s="1"/>
      <c r="AB21807" s="1"/>
      <c r="AC21807" s="1"/>
      <c r="AJ21807" s="1"/>
      <c r="AK21807" s="1"/>
      <c r="AL21807" s="1"/>
    </row>
    <row r="21808">
      <c r="I21808" s="1"/>
      <c r="J21808" s="1"/>
      <c r="K21808" s="1"/>
      <c r="AA21808" s="1"/>
      <c r="AB21808" s="1"/>
      <c r="AC21808" s="1"/>
      <c r="AJ21808" s="1"/>
      <c r="AK21808" s="1"/>
      <c r="AL21808" s="1"/>
    </row>
    <row r="21809">
      <c r="I21809" s="1"/>
      <c r="J21809" s="1"/>
      <c r="K21809" s="1"/>
      <c r="AA21809" s="1"/>
      <c r="AB21809" s="1"/>
      <c r="AC21809" s="1"/>
      <c r="AJ21809" s="1"/>
      <c r="AK21809" s="1"/>
      <c r="AL21809" s="1"/>
    </row>
    <row r="21810">
      <c r="I21810" s="1"/>
      <c r="J21810" s="1"/>
      <c r="K21810" s="1"/>
      <c r="AA21810" s="1"/>
      <c r="AB21810" s="1"/>
      <c r="AC21810" s="1"/>
      <c r="AJ21810" s="1"/>
      <c r="AK21810" s="1"/>
      <c r="AL21810" s="1"/>
    </row>
    <row r="21811">
      <c r="I21811" s="1"/>
      <c r="J21811" s="1"/>
      <c r="K21811" s="1"/>
      <c r="AA21811" s="1"/>
      <c r="AB21811" s="1"/>
      <c r="AC21811" s="1"/>
      <c r="AJ21811" s="1"/>
      <c r="AK21811" s="1"/>
      <c r="AL21811" s="1"/>
    </row>
    <row r="21812">
      <c r="I21812" s="1"/>
      <c r="J21812" s="1"/>
      <c r="K21812" s="1"/>
      <c r="AA21812" s="1"/>
      <c r="AB21812" s="1"/>
      <c r="AC21812" s="1"/>
      <c r="AJ21812" s="1"/>
      <c r="AK21812" s="1"/>
      <c r="AL21812" s="1"/>
    </row>
    <row r="21813">
      <c r="I21813" s="1"/>
      <c r="J21813" s="1"/>
      <c r="K21813" s="1"/>
      <c r="AA21813" s="1"/>
      <c r="AB21813" s="1"/>
      <c r="AC21813" s="1"/>
      <c r="AJ21813" s="1"/>
      <c r="AK21813" s="1"/>
      <c r="AL21813" s="1"/>
    </row>
    <row r="21814">
      <c r="I21814" s="1"/>
      <c r="J21814" s="1"/>
      <c r="K21814" s="1"/>
      <c r="AA21814" s="1"/>
      <c r="AB21814" s="1"/>
      <c r="AC21814" s="1"/>
      <c r="AJ21814" s="1"/>
      <c r="AK21814" s="1"/>
      <c r="AL21814" s="1"/>
    </row>
    <row r="21815">
      <c r="I21815" s="1"/>
      <c r="J21815" s="1"/>
      <c r="K21815" s="1"/>
      <c r="AA21815" s="1"/>
      <c r="AB21815" s="1"/>
      <c r="AC21815" s="1"/>
      <c r="AJ21815" s="1"/>
      <c r="AK21815" s="1"/>
      <c r="AL21815" s="1"/>
    </row>
    <row r="21816">
      <c r="I21816" s="1"/>
      <c r="J21816" s="1"/>
      <c r="K21816" s="1"/>
      <c r="AA21816" s="1"/>
      <c r="AB21816" s="1"/>
      <c r="AC21816" s="1"/>
      <c r="AJ21816" s="1"/>
      <c r="AK21816" s="1"/>
      <c r="AL21816" s="1"/>
    </row>
    <row r="21817">
      <c r="I21817" s="1"/>
      <c r="J21817" s="1"/>
      <c r="K21817" s="1"/>
      <c r="AA21817" s="1"/>
      <c r="AB21817" s="1"/>
      <c r="AC21817" s="1"/>
      <c r="AJ21817" s="1"/>
      <c r="AK21817" s="1"/>
      <c r="AL21817" s="1"/>
    </row>
    <row r="21818">
      <c r="I21818" s="1"/>
      <c r="J21818" s="1"/>
      <c r="K21818" s="1"/>
      <c r="AA21818" s="1"/>
      <c r="AB21818" s="1"/>
      <c r="AC21818" s="1"/>
      <c r="AJ21818" s="1"/>
      <c r="AK21818" s="1"/>
      <c r="AL21818" s="1"/>
    </row>
    <row r="21819">
      <c r="I21819" s="1"/>
      <c r="J21819" s="1"/>
      <c r="K21819" s="1"/>
      <c r="AA21819" s="1"/>
      <c r="AB21819" s="1"/>
      <c r="AC21819" s="1"/>
      <c r="AJ21819" s="1"/>
      <c r="AK21819" s="1"/>
      <c r="AL21819" s="1"/>
    </row>
    <row r="21820">
      <c r="I21820" s="1"/>
      <c r="J21820" s="1"/>
      <c r="K21820" s="1"/>
      <c r="AA21820" s="1"/>
      <c r="AB21820" s="1"/>
      <c r="AC21820" s="1"/>
      <c r="AJ21820" s="1"/>
      <c r="AK21820" s="1"/>
      <c r="AL21820" s="1"/>
    </row>
    <row r="21821">
      <c r="I21821" s="1"/>
      <c r="J21821" s="1"/>
      <c r="K21821" s="1"/>
      <c r="AA21821" s="1"/>
      <c r="AB21821" s="1"/>
      <c r="AC21821" s="1"/>
      <c r="AJ21821" s="1"/>
      <c r="AK21821" s="1"/>
      <c r="AL21821" s="1"/>
    </row>
    <row r="21822">
      <c r="I21822" s="1"/>
      <c r="J21822" s="1"/>
      <c r="K21822" s="1"/>
      <c r="AA21822" s="1"/>
      <c r="AB21822" s="1"/>
      <c r="AC21822" s="1"/>
      <c r="AJ21822" s="1"/>
      <c r="AK21822" s="1"/>
      <c r="AL21822" s="1"/>
    </row>
    <row r="21823">
      <c r="I21823" s="1"/>
      <c r="J21823" s="1"/>
      <c r="K21823" s="1"/>
      <c r="AA21823" s="1"/>
      <c r="AB21823" s="1"/>
      <c r="AC21823" s="1"/>
      <c r="AJ21823" s="1"/>
      <c r="AK21823" s="1"/>
      <c r="AL21823" s="1"/>
    </row>
    <row r="21824">
      <c r="I21824" s="1"/>
      <c r="J21824" s="1"/>
      <c r="K21824" s="1"/>
      <c r="AA21824" s="1"/>
      <c r="AB21824" s="1"/>
      <c r="AC21824" s="1"/>
      <c r="AJ21824" s="1"/>
      <c r="AK21824" s="1"/>
      <c r="AL21824" s="1"/>
    </row>
    <row r="21825">
      <c r="I21825" s="1"/>
      <c r="J21825" s="1"/>
      <c r="K21825" s="1"/>
      <c r="AA21825" s="1"/>
      <c r="AB21825" s="1"/>
      <c r="AC21825" s="1"/>
      <c r="AJ21825" s="1"/>
      <c r="AK21825" s="1"/>
      <c r="AL21825" s="1"/>
    </row>
    <row r="21826">
      <c r="I21826" s="1"/>
      <c r="J21826" s="1"/>
      <c r="K21826" s="1"/>
      <c r="AA21826" s="1"/>
      <c r="AB21826" s="1"/>
      <c r="AC21826" s="1"/>
      <c r="AJ21826" s="1"/>
      <c r="AK21826" s="1"/>
      <c r="AL21826" s="1"/>
    </row>
    <row r="21827">
      <c r="I21827" s="1"/>
      <c r="J21827" s="1"/>
      <c r="K21827" s="1"/>
      <c r="AA21827" s="1"/>
      <c r="AB21827" s="1"/>
      <c r="AC21827" s="1"/>
      <c r="AJ21827" s="1"/>
      <c r="AK21827" s="1"/>
      <c r="AL21827" s="1"/>
    </row>
    <row r="21828">
      <c r="I21828" s="1"/>
      <c r="J21828" s="1"/>
      <c r="K21828" s="1"/>
      <c r="AA21828" s="1"/>
      <c r="AB21828" s="1"/>
      <c r="AC21828" s="1"/>
      <c r="AJ21828" s="1"/>
      <c r="AK21828" s="1"/>
      <c r="AL21828" s="1"/>
    </row>
    <row r="21829">
      <c r="I21829" s="1"/>
      <c r="J21829" s="1"/>
      <c r="K21829" s="1"/>
      <c r="AA21829" s="1"/>
      <c r="AB21829" s="1"/>
      <c r="AC21829" s="1"/>
      <c r="AJ21829" s="1"/>
      <c r="AK21829" s="1"/>
      <c r="AL21829" s="1"/>
    </row>
    <row r="21830">
      <c r="I21830" s="1"/>
      <c r="J21830" s="1"/>
      <c r="K21830" s="1"/>
      <c r="AA21830" s="1"/>
      <c r="AB21830" s="1"/>
      <c r="AC21830" s="1"/>
      <c r="AJ21830" s="1"/>
      <c r="AK21830" s="1"/>
      <c r="AL21830" s="1"/>
    </row>
    <row r="21831">
      <c r="I21831" s="1"/>
      <c r="J21831" s="1"/>
      <c r="K21831" s="1"/>
      <c r="AA21831" s="1"/>
      <c r="AB21831" s="1"/>
      <c r="AC21831" s="1"/>
      <c r="AJ21831" s="1"/>
      <c r="AK21831" s="1"/>
      <c r="AL21831" s="1"/>
    </row>
    <row r="21832">
      <c r="I21832" s="1"/>
      <c r="J21832" s="1"/>
      <c r="K21832" s="1"/>
      <c r="AA21832" s="1"/>
      <c r="AB21832" s="1"/>
      <c r="AC21832" s="1"/>
      <c r="AJ21832" s="1"/>
      <c r="AK21832" s="1"/>
      <c r="AL21832" s="1"/>
    </row>
    <row r="21833">
      <c r="I21833" s="1"/>
      <c r="J21833" s="1"/>
      <c r="K21833" s="1"/>
      <c r="AA21833" s="1"/>
      <c r="AB21833" s="1"/>
      <c r="AC21833" s="1"/>
      <c r="AJ21833" s="1"/>
      <c r="AK21833" s="1"/>
      <c r="AL21833" s="1"/>
    </row>
    <row r="21834">
      <c r="I21834" s="1"/>
      <c r="J21834" s="1"/>
      <c r="K21834" s="1"/>
      <c r="AA21834" s="1"/>
      <c r="AB21834" s="1"/>
      <c r="AC21834" s="1"/>
      <c r="AJ21834" s="1"/>
      <c r="AK21834" s="1"/>
      <c r="AL21834" s="1"/>
    </row>
    <row r="21835">
      <c r="I21835" s="1"/>
      <c r="J21835" s="1"/>
      <c r="K21835" s="1"/>
      <c r="AA21835" s="1"/>
      <c r="AB21835" s="1"/>
      <c r="AC21835" s="1"/>
      <c r="AJ21835" s="1"/>
      <c r="AK21835" s="1"/>
      <c r="AL21835" s="1"/>
    </row>
    <row r="21836">
      <c r="I21836" s="1"/>
      <c r="J21836" s="1"/>
      <c r="K21836" s="1"/>
      <c r="AA21836" s="1"/>
      <c r="AB21836" s="1"/>
      <c r="AC21836" s="1"/>
      <c r="AJ21836" s="1"/>
      <c r="AK21836" s="1"/>
      <c r="AL21836" s="1"/>
    </row>
    <row r="21837">
      <c r="I21837" s="1"/>
      <c r="J21837" s="1"/>
      <c r="K21837" s="1"/>
      <c r="AA21837" s="1"/>
      <c r="AB21837" s="1"/>
      <c r="AC21837" s="1"/>
      <c r="AJ21837" s="1"/>
      <c r="AK21837" s="1"/>
      <c r="AL21837" s="1"/>
    </row>
    <row r="21838">
      <c r="I21838" s="1"/>
      <c r="J21838" s="1"/>
      <c r="K21838" s="1"/>
      <c r="AA21838" s="1"/>
      <c r="AB21838" s="1"/>
      <c r="AC21838" s="1"/>
      <c r="AJ21838" s="1"/>
      <c r="AK21838" s="1"/>
      <c r="AL21838" s="1"/>
    </row>
    <row r="21839">
      <c r="I21839" s="1"/>
      <c r="J21839" s="1"/>
      <c r="K21839" s="1"/>
      <c r="AA21839" s="1"/>
      <c r="AB21839" s="1"/>
      <c r="AC21839" s="1"/>
      <c r="AJ21839" s="1"/>
      <c r="AK21839" s="1"/>
      <c r="AL21839" s="1"/>
    </row>
    <row r="21840">
      <c r="I21840" s="1"/>
      <c r="J21840" s="1"/>
      <c r="K21840" s="1"/>
      <c r="AA21840" s="1"/>
      <c r="AB21840" s="1"/>
      <c r="AC21840" s="1"/>
      <c r="AJ21840" s="1"/>
      <c r="AK21840" s="1"/>
      <c r="AL21840" s="1"/>
    </row>
    <row r="21841">
      <c r="I21841" s="1"/>
      <c r="J21841" s="1"/>
      <c r="K21841" s="1"/>
      <c r="AA21841" s="1"/>
      <c r="AB21841" s="1"/>
      <c r="AC21841" s="1"/>
      <c r="AJ21841" s="1"/>
      <c r="AK21841" s="1"/>
      <c r="AL21841" s="1"/>
    </row>
    <row r="21842">
      <c r="I21842" s="1"/>
      <c r="J21842" s="1"/>
      <c r="K21842" s="1"/>
      <c r="AA21842" s="1"/>
      <c r="AB21842" s="1"/>
      <c r="AC21842" s="1"/>
      <c r="AJ21842" s="1"/>
      <c r="AK21842" s="1"/>
      <c r="AL21842" s="1"/>
    </row>
    <row r="21843">
      <c r="I21843" s="1"/>
      <c r="J21843" s="1"/>
      <c r="K21843" s="1"/>
      <c r="AA21843" s="1"/>
      <c r="AB21843" s="1"/>
      <c r="AC21843" s="1"/>
      <c r="AJ21843" s="1"/>
      <c r="AK21843" s="1"/>
      <c r="AL21843" s="1"/>
    </row>
    <row r="21844">
      <c r="I21844" s="1"/>
      <c r="J21844" s="1"/>
      <c r="K21844" s="1"/>
      <c r="AA21844" s="1"/>
      <c r="AB21844" s="1"/>
      <c r="AC21844" s="1"/>
      <c r="AJ21844" s="1"/>
      <c r="AK21844" s="1"/>
      <c r="AL21844" s="1"/>
    </row>
    <row r="21845">
      <c r="I21845" s="1"/>
      <c r="J21845" s="1"/>
      <c r="K21845" s="1"/>
      <c r="AA21845" s="1"/>
      <c r="AB21845" s="1"/>
      <c r="AC21845" s="1"/>
      <c r="AJ21845" s="1"/>
      <c r="AK21845" s="1"/>
      <c r="AL21845" s="1"/>
    </row>
    <row r="21846">
      <c r="I21846" s="1"/>
      <c r="J21846" s="1"/>
      <c r="K21846" s="1"/>
      <c r="AA21846" s="1"/>
      <c r="AB21846" s="1"/>
      <c r="AC21846" s="1"/>
      <c r="AJ21846" s="1"/>
      <c r="AK21846" s="1"/>
      <c r="AL21846" s="1"/>
    </row>
    <row r="21847">
      <c r="I21847" s="1"/>
      <c r="J21847" s="1"/>
      <c r="K21847" s="1"/>
      <c r="AA21847" s="1"/>
      <c r="AB21847" s="1"/>
      <c r="AC21847" s="1"/>
      <c r="AJ21847" s="1"/>
      <c r="AK21847" s="1"/>
      <c r="AL21847" s="1"/>
    </row>
    <row r="21848">
      <c r="I21848" s="1"/>
      <c r="J21848" s="1"/>
      <c r="K21848" s="1"/>
      <c r="AA21848" s="1"/>
      <c r="AB21848" s="1"/>
      <c r="AC21848" s="1"/>
      <c r="AJ21848" s="1"/>
      <c r="AK21848" s="1"/>
      <c r="AL21848" s="1"/>
    </row>
    <row r="21849">
      <c r="I21849" s="1"/>
      <c r="J21849" s="1"/>
      <c r="K21849" s="1"/>
      <c r="AA21849" s="1"/>
      <c r="AB21849" s="1"/>
      <c r="AC21849" s="1"/>
      <c r="AJ21849" s="1"/>
      <c r="AK21849" s="1"/>
      <c r="AL21849" s="1"/>
    </row>
    <row r="21850">
      <c r="I21850" s="1"/>
      <c r="J21850" s="1"/>
      <c r="K21850" s="1"/>
      <c r="AA21850" s="1"/>
      <c r="AB21850" s="1"/>
      <c r="AC21850" s="1"/>
      <c r="AJ21850" s="1"/>
      <c r="AK21850" s="1"/>
      <c r="AL21850" s="1"/>
    </row>
    <row r="21851">
      <c r="I21851" s="1"/>
      <c r="J21851" s="1"/>
      <c r="K21851" s="1"/>
      <c r="AA21851" s="1"/>
      <c r="AB21851" s="1"/>
      <c r="AC21851" s="1"/>
      <c r="AJ21851" s="1"/>
      <c r="AK21851" s="1"/>
      <c r="AL21851" s="1"/>
    </row>
    <row r="21852">
      <c r="I21852" s="1"/>
      <c r="J21852" s="1"/>
      <c r="K21852" s="1"/>
      <c r="AA21852" s="1"/>
      <c r="AB21852" s="1"/>
      <c r="AC21852" s="1"/>
      <c r="AJ21852" s="1"/>
      <c r="AK21852" s="1"/>
      <c r="AL21852" s="1"/>
    </row>
    <row r="21853">
      <c r="I21853" s="1"/>
      <c r="J21853" s="1"/>
      <c r="K21853" s="1"/>
      <c r="AA21853" s="1"/>
      <c r="AB21853" s="1"/>
      <c r="AC21853" s="1"/>
      <c r="AJ21853" s="1"/>
      <c r="AK21853" s="1"/>
      <c r="AL21853" s="1"/>
    </row>
    <row r="21854">
      <c r="I21854" s="1"/>
      <c r="J21854" s="1"/>
      <c r="K21854" s="1"/>
      <c r="AA21854" s="1"/>
      <c r="AB21854" s="1"/>
      <c r="AC21854" s="1"/>
      <c r="AJ21854" s="1"/>
      <c r="AK21854" s="1"/>
      <c r="AL21854" s="1"/>
    </row>
    <row r="21855">
      <c r="I21855" s="1"/>
      <c r="J21855" s="1"/>
      <c r="K21855" s="1"/>
      <c r="AA21855" s="1"/>
      <c r="AB21855" s="1"/>
      <c r="AC21855" s="1"/>
      <c r="AJ21855" s="1"/>
      <c r="AK21855" s="1"/>
      <c r="AL21855" s="1"/>
    </row>
    <row r="21856">
      <c r="I21856" s="1"/>
      <c r="J21856" s="1"/>
      <c r="K21856" s="1"/>
      <c r="AA21856" s="1"/>
      <c r="AB21856" s="1"/>
      <c r="AC21856" s="1"/>
      <c r="AJ21856" s="1"/>
      <c r="AK21856" s="1"/>
      <c r="AL21856" s="1"/>
    </row>
    <row r="21857">
      <c r="I21857" s="1"/>
      <c r="J21857" s="1"/>
      <c r="K21857" s="1"/>
      <c r="AA21857" s="1"/>
      <c r="AB21857" s="1"/>
      <c r="AC21857" s="1"/>
      <c r="AJ21857" s="1"/>
      <c r="AK21857" s="1"/>
      <c r="AL21857" s="1"/>
    </row>
    <row r="21858">
      <c r="I21858" s="1"/>
      <c r="J21858" s="1"/>
      <c r="K21858" s="1"/>
      <c r="AA21858" s="1"/>
      <c r="AB21858" s="1"/>
      <c r="AC21858" s="1"/>
      <c r="AJ21858" s="1"/>
      <c r="AK21858" s="1"/>
      <c r="AL21858" s="1"/>
    </row>
    <row r="21859">
      <c r="I21859" s="1"/>
      <c r="J21859" s="1"/>
      <c r="K21859" s="1"/>
      <c r="AA21859" s="1"/>
      <c r="AB21859" s="1"/>
      <c r="AC21859" s="1"/>
      <c r="AJ21859" s="1"/>
      <c r="AK21859" s="1"/>
      <c r="AL21859" s="1"/>
    </row>
    <row r="21860">
      <c r="I21860" s="1"/>
      <c r="J21860" s="1"/>
      <c r="K21860" s="1"/>
      <c r="AA21860" s="1"/>
      <c r="AB21860" s="1"/>
      <c r="AC21860" s="1"/>
      <c r="AJ21860" s="1"/>
      <c r="AK21860" s="1"/>
      <c r="AL21860" s="1"/>
    </row>
    <row r="21861">
      <c r="I21861" s="1"/>
      <c r="J21861" s="1"/>
      <c r="K21861" s="1"/>
      <c r="AA21861" s="1"/>
      <c r="AB21861" s="1"/>
      <c r="AC21861" s="1"/>
      <c r="AJ21861" s="1"/>
      <c r="AK21861" s="1"/>
      <c r="AL21861" s="1"/>
    </row>
    <row r="21862">
      <c r="I21862" s="1"/>
      <c r="J21862" s="1"/>
      <c r="K21862" s="1"/>
      <c r="AA21862" s="1"/>
      <c r="AB21862" s="1"/>
      <c r="AC21862" s="1"/>
      <c r="AJ21862" s="1"/>
      <c r="AK21862" s="1"/>
      <c r="AL21862" s="1"/>
    </row>
    <row r="21863">
      <c r="I21863" s="1"/>
      <c r="J21863" s="1"/>
      <c r="K21863" s="1"/>
      <c r="AA21863" s="1"/>
      <c r="AB21863" s="1"/>
      <c r="AC21863" s="1"/>
      <c r="AJ21863" s="1"/>
      <c r="AK21863" s="1"/>
      <c r="AL21863" s="1"/>
    </row>
    <row r="21864">
      <c r="I21864" s="1"/>
      <c r="J21864" s="1"/>
      <c r="K21864" s="1"/>
      <c r="AA21864" s="1"/>
      <c r="AB21864" s="1"/>
      <c r="AC21864" s="1"/>
      <c r="AJ21864" s="1"/>
      <c r="AK21864" s="1"/>
      <c r="AL21864" s="1"/>
    </row>
    <row r="21865">
      <c r="I21865" s="1"/>
      <c r="J21865" s="1"/>
      <c r="K21865" s="1"/>
      <c r="AA21865" s="1"/>
      <c r="AB21865" s="1"/>
      <c r="AC21865" s="1"/>
      <c r="AJ21865" s="1"/>
      <c r="AK21865" s="1"/>
      <c r="AL21865" s="1"/>
    </row>
    <row r="21866">
      <c r="I21866" s="1"/>
      <c r="J21866" s="1"/>
      <c r="K21866" s="1"/>
      <c r="AA21866" s="1"/>
      <c r="AB21866" s="1"/>
      <c r="AC21866" s="1"/>
      <c r="AJ21866" s="1"/>
      <c r="AK21866" s="1"/>
      <c r="AL21866" s="1"/>
    </row>
    <row r="21867">
      <c r="I21867" s="1"/>
      <c r="J21867" s="1"/>
      <c r="K21867" s="1"/>
      <c r="AA21867" s="1"/>
      <c r="AB21867" s="1"/>
      <c r="AC21867" s="1"/>
      <c r="AJ21867" s="1"/>
      <c r="AK21867" s="1"/>
      <c r="AL21867" s="1"/>
    </row>
    <row r="21868">
      <c r="I21868" s="1"/>
      <c r="J21868" s="1"/>
      <c r="K21868" s="1"/>
      <c r="AA21868" s="1"/>
      <c r="AB21868" s="1"/>
      <c r="AC21868" s="1"/>
      <c r="AJ21868" s="1"/>
      <c r="AK21868" s="1"/>
      <c r="AL21868" s="1"/>
    </row>
    <row r="21869">
      <c r="I21869" s="1"/>
      <c r="J21869" s="1"/>
      <c r="K21869" s="1"/>
      <c r="AA21869" s="1"/>
      <c r="AB21869" s="1"/>
      <c r="AC21869" s="1"/>
      <c r="AJ21869" s="1"/>
      <c r="AK21869" s="1"/>
      <c r="AL21869" s="1"/>
    </row>
    <row r="21870">
      <c r="I21870" s="1"/>
      <c r="J21870" s="1"/>
      <c r="K21870" s="1"/>
      <c r="AA21870" s="1"/>
      <c r="AB21870" s="1"/>
      <c r="AC21870" s="1"/>
      <c r="AJ21870" s="1"/>
      <c r="AK21870" s="1"/>
      <c r="AL21870" s="1"/>
    </row>
    <row r="21871">
      <c r="I21871" s="1"/>
      <c r="J21871" s="1"/>
      <c r="K21871" s="1"/>
      <c r="AA21871" s="1"/>
      <c r="AB21871" s="1"/>
      <c r="AC21871" s="1"/>
      <c r="AJ21871" s="1"/>
      <c r="AK21871" s="1"/>
      <c r="AL21871" s="1"/>
    </row>
    <row r="21872">
      <c r="I21872" s="1"/>
      <c r="J21872" s="1"/>
      <c r="K21872" s="1"/>
      <c r="AA21872" s="1"/>
      <c r="AB21872" s="1"/>
      <c r="AC21872" s="1"/>
      <c r="AJ21872" s="1"/>
      <c r="AK21872" s="1"/>
      <c r="AL21872" s="1"/>
    </row>
    <row r="21873">
      <c r="I21873" s="1"/>
      <c r="J21873" s="1"/>
      <c r="K21873" s="1"/>
      <c r="AA21873" s="1"/>
      <c r="AB21873" s="1"/>
      <c r="AC21873" s="1"/>
      <c r="AJ21873" s="1"/>
      <c r="AK21873" s="1"/>
      <c r="AL21873" s="1"/>
    </row>
    <row r="21874">
      <c r="I21874" s="1"/>
      <c r="J21874" s="1"/>
      <c r="K21874" s="1"/>
      <c r="AA21874" s="1"/>
      <c r="AB21874" s="1"/>
      <c r="AC21874" s="1"/>
      <c r="AJ21874" s="1"/>
      <c r="AK21874" s="1"/>
      <c r="AL21874" s="1"/>
    </row>
    <row r="21875">
      <c r="I21875" s="1"/>
      <c r="J21875" s="1"/>
      <c r="K21875" s="1"/>
      <c r="AA21875" s="1"/>
      <c r="AB21875" s="1"/>
      <c r="AC21875" s="1"/>
      <c r="AJ21875" s="1"/>
      <c r="AK21875" s="1"/>
      <c r="AL21875" s="1"/>
    </row>
    <row r="21876">
      <c r="I21876" s="1"/>
      <c r="J21876" s="1"/>
      <c r="K21876" s="1"/>
      <c r="AA21876" s="1"/>
      <c r="AB21876" s="1"/>
      <c r="AC21876" s="1"/>
      <c r="AJ21876" s="1"/>
      <c r="AK21876" s="1"/>
      <c r="AL21876" s="1"/>
    </row>
    <row r="21877">
      <c r="I21877" s="1"/>
      <c r="J21877" s="1"/>
      <c r="K21877" s="1"/>
      <c r="AA21877" s="1"/>
      <c r="AB21877" s="1"/>
      <c r="AC21877" s="1"/>
      <c r="AJ21877" s="1"/>
      <c r="AK21877" s="1"/>
      <c r="AL21877" s="1"/>
    </row>
    <row r="21878">
      <c r="I21878" s="1"/>
      <c r="J21878" s="1"/>
      <c r="K21878" s="1"/>
      <c r="AA21878" s="1"/>
      <c r="AB21878" s="1"/>
      <c r="AC21878" s="1"/>
      <c r="AJ21878" s="1"/>
      <c r="AK21878" s="1"/>
      <c r="AL21878" s="1"/>
    </row>
    <row r="21879">
      <c r="I21879" s="1"/>
      <c r="J21879" s="1"/>
      <c r="K21879" s="1"/>
      <c r="AA21879" s="1"/>
      <c r="AB21879" s="1"/>
      <c r="AC21879" s="1"/>
      <c r="AJ21879" s="1"/>
      <c r="AK21879" s="1"/>
      <c r="AL21879" s="1"/>
    </row>
    <row r="21880">
      <c r="I21880" s="1"/>
      <c r="J21880" s="1"/>
      <c r="K21880" s="1"/>
      <c r="AA21880" s="1"/>
      <c r="AB21880" s="1"/>
      <c r="AC21880" s="1"/>
      <c r="AJ21880" s="1"/>
      <c r="AK21880" s="1"/>
      <c r="AL21880" s="1"/>
    </row>
    <row r="21881">
      <c r="I21881" s="1"/>
      <c r="J21881" s="1"/>
      <c r="K21881" s="1"/>
      <c r="AA21881" s="1"/>
      <c r="AB21881" s="1"/>
      <c r="AC21881" s="1"/>
      <c r="AJ21881" s="1"/>
      <c r="AK21881" s="1"/>
      <c r="AL21881" s="1"/>
    </row>
    <row r="21882">
      <c r="I21882" s="1"/>
      <c r="J21882" s="1"/>
      <c r="K21882" s="1"/>
      <c r="AA21882" s="1"/>
      <c r="AB21882" s="1"/>
      <c r="AC21882" s="1"/>
      <c r="AJ21882" s="1"/>
      <c r="AK21882" s="1"/>
      <c r="AL21882" s="1"/>
    </row>
    <row r="21883">
      <c r="I21883" s="1"/>
      <c r="J21883" s="1"/>
      <c r="K21883" s="1"/>
      <c r="AA21883" s="1"/>
      <c r="AB21883" s="1"/>
      <c r="AC21883" s="1"/>
      <c r="AJ21883" s="1"/>
      <c r="AK21883" s="1"/>
      <c r="AL21883" s="1"/>
    </row>
    <row r="21884">
      <c r="I21884" s="1"/>
      <c r="J21884" s="1"/>
      <c r="K21884" s="1"/>
      <c r="AA21884" s="1"/>
      <c r="AB21884" s="1"/>
      <c r="AC21884" s="1"/>
      <c r="AJ21884" s="1"/>
      <c r="AK21884" s="1"/>
      <c r="AL21884" s="1"/>
    </row>
    <row r="21885">
      <c r="I21885" s="1"/>
      <c r="J21885" s="1"/>
      <c r="K21885" s="1"/>
      <c r="AA21885" s="1"/>
      <c r="AB21885" s="1"/>
      <c r="AC21885" s="1"/>
      <c r="AJ21885" s="1"/>
      <c r="AK21885" s="1"/>
      <c r="AL21885" s="1"/>
    </row>
    <row r="21886">
      <c r="I21886" s="1"/>
      <c r="J21886" s="1"/>
      <c r="K21886" s="1"/>
      <c r="AA21886" s="1"/>
      <c r="AB21886" s="1"/>
      <c r="AC21886" s="1"/>
      <c r="AJ21886" s="1"/>
      <c r="AK21886" s="1"/>
      <c r="AL21886" s="1"/>
    </row>
    <row r="21887">
      <c r="I21887" s="1"/>
      <c r="J21887" s="1"/>
      <c r="K21887" s="1"/>
      <c r="AA21887" s="1"/>
      <c r="AB21887" s="1"/>
      <c r="AC21887" s="1"/>
      <c r="AJ21887" s="1"/>
      <c r="AK21887" s="1"/>
      <c r="AL21887" s="1"/>
    </row>
    <row r="21888">
      <c r="I21888" s="1"/>
      <c r="J21888" s="1"/>
      <c r="K21888" s="1"/>
      <c r="AA21888" s="1"/>
      <c r="AB21888" s="1"/>
      <c r="AC21888" s="1"/>
      <c r="AJ21888" s="1"/>
      <c r="AK21888" s="1"/>
      <c r="AL21888" s="1"/>
    </row>
    <row r="21889">
      <c r="I21889" s="1"/>
      <c r="J21889" s="1"/>
      <c r="K21889" s="1"/>
      <c r="AA21889" s="1"/>
      <c r="AB21889" s="1"/>
      <c r="AC21889" s="1"/>
      <c r="AJ21889" s="1"/>
      <c r="AK21889" s="1"/>
      <c r="AL21889" s="1"/>
    </row>
    <row r="21890">
      <c r="I21890" s="1"/>
      <c r="J21890" s="1"/>
      <c r="K21890" s="1"/>
      <c r="AA21890" s="1"/>
      <c r="AB21890" s="1"/>
      <c r="AC21890" s="1"/>
      <c r="AJ21890" s="1"/>
      <c r="AK21890" s="1"/>
      <c r="AL21890" s="1"/>
    </row>
    <row r="21891">
      <c r="I21891" s="1"/>
      <c r="J21891" s="1"/>
      <c r="K21891" s="1"/>
      <c r="AA21891" s="1"/>
      <c r="AB21891" s="1"/>
      <c r="AC21891" s="1"/>
      <c r="AJ21891" s="1"/>
      <c r="AK21891" s="1"/>
      <c r="AL21891" s="1"/>
    </row>
    <row r="21892">
      <c r="I21892" s="1"/>
      <c r="J21892" s="1"/>
      <c r="K21892" s="1"/>
      <c r="AA21892" s="1"/>
      <c r="AB21892" s="1"/>
      <c r="AC21892" s="1"/>
      <c r="AJ21892" s="1"/>
      <c r="AK21892" s="1"/>
      <c r="AL21892" s="1"/>
    </row>
    <row r="21893">
      <c r="I21893" s="1"/>
      <c r="J21893" s="1"/>
      <c r="K21893" s="1"/>
      <c r="AA21893" s="1"/>
      <c r="AB21893" s="1"/>
      <c r="AC21893" s="1"/>
      <c r="AJ21893" s="1"/>
      <c r="AK21893" s="1"/>
      <c r="AL21893" s="1"/>
    </row>
    <row r="21894">
      <c r="I21894" s="1"/>
      <c r="J21894" s="1"/>
      <c r="K21894" s="1"/>
      <c r="AA21894" s="1"/>
      <c r="AB21894" s="1"/>
      <c r="AC21894" s="1"/>
      <c r="AJ21894" s="1"/>
      <c r="AK21894" s="1"/>
      <c r="AL21894" s="1"/>
    </row>
    <row r="21895">
      <c r="I21895" s="1"/>
      <c r="J21895" s="1"/>
      <c r="K21895" s="1"/>
      <c r="AA21895" s="1"/>
      <c r="AB21895" s="1"/>
      <c r="AC21895" s="1"/>
      <c r="AJ21895" s="1"/>
      <c r="AK21895" s="1"/>
      <c r="AL21895" s="1"/>
    </row>
    <row r="21896">
      <c r="I21896" s="1"/>
      <c r="J21896" s="1"/>
      <c r="K21896" s="1"/>
      <c r="AA21896" s="1"/>
      <c r="AB21896" s="1"/>
      <c r="AC21896" s="1"/>
      <c r="AJ21896" s="1"/>
      <c r="AK21896" s="1"/>
      <c r="AL21896" s="1"/>
    </row>
    <row r="21897">
      <c r="I21897" s="1"/>
      <c r="J21897" s="1"/>
      <c r="K21897" s="1"/>
      <c r="AA21897" s="1"/>
      <c r="AB21897" s="1"/>
      <c r="AC21897" s="1"/>
      <c r="AJ21897" s="1"/>
      <c r="AK21897" s="1"/>
      <c r="AL21897" s="1"/>
    </row>
    <row r="21898">
      <c r="I21898" s="1"/>
      <c r="J21898" s="1"/>
      <c r="K21898" s="1"/>
      <c r="AA21898" s="1"/>
      <c r="AB21898" s="1"/>
      <c r="AC21898" s="1"/>
      <c r="AJ21898" s="1"/>
      <c r="AK21898" s="1"/>
      <c r="AL21898" s="1"/>
    </row>
    <row r="21899">
      <c r="I21899" s="1"/>
      <c r="J21899" s="1"/>
      <c r="K21899" s="1"/>
      <c r="AA21899" s="1"/>
      <c r="AB21899" s="1"/>
      <c r="AC21899" s="1"/>
      <c r="AJ21899" s="1"/>
      <c r="AK21899" s="1"/>
      <c r="AL21899" s="1"/>
    </row>
    <row r="21900">
      <c r="I21900" s="1"/>
      <c r="J21900" s="1"/>
      <c r="K21900" s="1"/>
      <c r="AA21900" s="1"/>
      <c r="AB21900" s="1"/>
      <c r="AC21900" s="1"/>
      <c r="AJ21900" s="1"/>
      <c r="AK21900" s="1"/>
      <c r="AL21900" s="1"/>
    </row>
    <row r="21901">
      <c r="I21901" s="1"/>
      <c r="J21901" s="1"/>
      <c r="K21901" s="1"/>
      <c r="AA21901" s="1"/>
      <c r="AB21901" s="1"/>
      <c r="AC21901" s="1"/>
      <c r="AJ21901" s="1"/>
      <c r="AK21901" s="1"/>
      <c r="AL21901" s="1"/>
    </row>
    <row r="21902">
      <c r="I21902" s="1"/>
      <c r="J21902" s="1"/>
      <c r="K21902" s="1"/>
      <c r="AA21902" s="1"/>
      <c r="AB21902" s="1"/>
      <c r="AC21902" s="1"/>
      <c r="AJ21902" s="1"/>
      <c r="AK21902" s="1"/>
      <c r="AL21902" s="1"/>
    </row>
    <row r="21903">
      <c r="I21903" s="1"/>
      <c r="J21903" s="1"/>
      <c r="K21903" s="1"/>
      <c r="AA21903" s="1"/>
      <c r="AB21903" s="1"/>
      <c r="AC21903" s="1"/>
      <c r="AJ21903" s="1"/>
      <c r="AK21903" s="1"/>
      <c r="AL21903" s="1"/>
    </row>
    <row r="21904">
      <c r="I21904" s="1"/>
      <c r="J21904" s="1"/>
      <c r="K21904" s="1"/>
      <c r="AA21904" s="1"/>
      <c r="AB21904" s="1"/>
      <c r="AC21904" s="1"/>
      <c r="AJ21904" s="1"/>
      <c r="AK21904" s="1"/>
      <c r="AL21904" s="1"/>
    </row>
    <row r="21905">
      <c r="I21905" s="1"/>
      <c r="J21905" s="1"/>
      <c r="K21905" s="1"/>
      <c r="AA21905" s="1"/>
      <c r="AB21905" s="1"/>
      <c r="AC21905" s="1"/>
      <c r="AJ21905" s="1"/>
      <c r="AK21905" s="1"/>
      <c r="AL21905" s="1"/>
    </row>
    <row r="21906">
      <c r="I21906" s="1"/>
      <c r="J21906" s="1"/>
      <c r="K21906" s="1"/>
      <c r="AA21906" s="1"/>
      <c r="AB21906" s="1"/>
      <c r="AC21906" s="1"/>
      <c r="AJ21906" s="1"/>
      <c r="AK21906" s="1"/>
      <c r="AL21906" s="1"/>
    </row>
    <row r="21907">
      <c r="I21907" s="1"/>
      <c r="J21907" s="1"/>
      <c r="K21907" s="1"/>
      <c r="AA21907" s="1"/>
      <c r="AB21907" s="1"/>
      <c r="AC21907" s="1"/>
      <c r="AJ21907" s="1"/>
      <c r="AK21907" s="1"/>
      <c r="AL21907" s="1"/>
    </row>
    <row r="21908">
      <c r="I21908" s="1"/>
      <c r="J21908" s="1"/>
      <c r="K21908" s="1"/>
      <c r="AA21908" s="1"/>
      <c r="AB21908" s="1"/>
      <c r="AC21908" s="1"/>
      <c r="AJ21908" s="1"/>
      <c r="AK21908" s="1"/>
      <c r="AL21908" s="1"/>
    </row>
    <row r="21909">
      <c r="I21909" s="1"/>
      <c r="J21909" s="1"/>
      <c r="K21909" s="1"/>
      <c r="AA21909" s="1"/>
      <c r="AB21909" s="1"/>
      <c r="AC21909" s="1"/>
      <c r="AJ21909" s="1"/>
      <c r="AK21909" s="1"/>
      <c r="AL21909" s="1"/>
    </row>
    <row r="21910">
      <c r="I21910" s="1"/>
      <c r="J21910" s="1"/>
      <c r="K21910" s="1"/>
      <c r="AA21910" s="1"/>
      <c r="AB21910" s="1"/>
      <c r="AC21910" s="1"/>
      <c r="AJ21910" s="1"/>
      <c r="AK21910" s="1"/>
      <c r="AL21910" s="1"/>
    </row>
    <row r="21911">
      <c r="I21911" s="1"/>
      <c r="J21911" s="1"/>
      <c r="K21911" s="1"/>
      <c r="AA21911" s="1"/>
      <c r="AB21911" s="1"/>
      <c r="AC21911" s="1"/>
      <c r="AJ21911" s="1"/>
      <c r="AK21911" s="1"/>
      <c r="AL21911" s="1"/>
    </row>
    <row r="21912">
      <c r="I21912" s="1"/>
      <c r="J21912" s="1"/>
      <c r="K21912" s="1"/>
      <c r="AA21912" s="1"/>
      <c r="AB21912" s="1"/>
      <c r="AC21912" s="1"/>
      <c r="AJ21912" s="1"/>
      <c r="AK21912" s="1"/>
      <c r="AL21912" s="1"/>
    </row>
    <row r="21913">
      <c r="I21913" s="1"/>
      <c r="J21913" s="1"/>
      <c r="K21913" s="1"/>
      <c r="AA21913" s="1"/>
      <c r="AB21913" s="1"/>
      <c r="AC21913" s="1"/>
      <c r="AJ21913" s="1"/>
      <c r="AK21913" s="1"/>
      <c r="AL21913" s="1"/>
    </row>
    <row r="21914">
      <c r="I21914" s="1"/>
      <c r="J21914" s="1"/>
      <c r="K21914" s="1"/>
      <c r="AA21914" s="1"/>
      <c r="AB21914" s="1"/>
      <c r="AC21914" s="1"/>
      <c r="AJ21914" s="1"/>
      <c r="AK21914" s="1"/>
      <c r="AL21914" s="1"/>
    </row>
    <row r="21915">
      <c r="I21915" s="1"/>
      <c r="J21915" s="1"/>
      <c r="K21915" s="1"/>
      <c r="AA21915" s="1"/>
      <c r="AB21915" s="1"/>
      <c r="AC21915" s="1"/>
      <c r="AJ21915" s="1"/>
      <c r="AK21915" s="1"/>
      <c r="AL21915" s="1"/>
    </row>
    <row r="21916">
      <c r="I21916" s="1"/>
      <c r="J21916" s="1"/>
      <c r="K21916" s="1"/>
      <c r="AA21916" s="1"/>
      <c r="AB21916" s="1"/>
      <c r="AC21916" s="1"/>
      <c r="AJ21916" s="1"/>
      <c r="AK21916" s="1"/>
      <c r="AL21916" s="1"/>
    </row>
    <row r="21917">
      <c r="I21917" s="1"/>
      <c r="J21917" s="1"/>
      <c r="K21917" s="1"/>
      <c r="AA21917" s="1"/>
      <c r="AB21917" s="1"/>
      <c r="AC21917" s="1"/>
      <c r="AJ21917" s="1"/>
      <c r="AK21917" s="1"/>
      <c r="AL21917" s="1"/>
    </row>
    <row r="21918">
      <c r="I21918" s="1"/>
      <c r="J21918" s="1"/>
      <c r="K21918" s="1"/>
      <c r="AA21918" s="1"/>
      <c r="AB21918" s="1"/>
      <c r="AC21918" s="1"/>
      <c r="AJ21918" s="1"/>
      <c r="AK21918" s="1"/>
      <c r="AL21918" s="1"/>
    </row>
    <row r="21919">
      <c r="I21919" s="1"/>
      <c r="J21919" s="1"/>
      <c r="K21919" s="1"/>
      <c r="AA21919" s="1"/>
      <c r="AB21919" s="1"/>
      <c r="AC21919" s="1"/>
      <c r="AJ21919" s="1"/>
      <c r="AK21919" s="1"/>
      <c r="AL21919" s="1"/>
    </row>
    <row r="21920">
      <c r="I21920" s="1"/>
      <c r="J21920" s="1"/>
      <c r="K21920" s="1"/>
      <c r="AA21920" s="1"/>
      <c r="AB21920" s="1"/>
      <c r="AC21920" s="1"/>
      <c r="AJ21920" s="1"/>
      <c r="AK21920" s="1"/>
      <c r="AL21920" s="1"/>
    </row>
    <row r="21921">
      <c r="I21921" s="1"/>
      <c r="J21921" s="1"/>
      <c r="K21921" s="1"/>
      <c r="AA21921" s="1"/>
      <c r="AB21921" s="1"/>
      <c r="AC21921" s="1"/>
      <c r="AJ21921" s="1"/>
      <c r="AK21921" s="1"/>
      <c r="AL21921" s="1"/>
    </row>
    <row r="21922">
      <c r="I21922" s="1"/>
      <c r="J21922" s="1"/>
      <c r="K21922" s="1"/>
      <c r="AA21922" s="1"/>
      <c r="AB21922" s="1"/>
      <c r="AC21922" s="1"/>
      <c r="AJ21922" s="1"/>
      <c r="AK21922" s="1"/>
      <c r="AL21922" s="1"/>
    </row>
    <row r="21923">
      <c r="I21923" s="1"/>
      <c r="J21923" s="1"/>
      <c r="K21923" s="1"/>
      <c r="AA21923" s="1"/>
      <c r="AB21923" s="1"/>
      <c r="AC21923" s="1"/>
      <c r="AJ21923" s="1"/>
      <c r="AK21923" s="1"/>
      <c r="AL21923" s="1"/>
    </row>
    <row r="21924">
      <c r="I21924" s="1"/>
      <c r="J21924" s="1"/>
      <c r="K21924" s="1"/>
      <c r="AA21924" s="1"/>
      <c r="AB21924" s="1"/>
      <c r="AC21924" s="1"/>
      <c r="AJ21924" s="1"/>
      <c r="AK21924" s="1"/>
      <c r="AL21924" s="1"/>
    </row>
    <row r="21925">
      <c r="I21925" s="1"/>
      <c r="J21925" s="1"/>
      <c r="K21925" s="1"/>
      <c r="AA21925" s="1"/>
      <c r="AB21925" s="1"/>
      <c r="AC21925" s="1"/>
      <c r="AJ21925" s="1"/>
      <c r="AK21925" s="1"/>
      <c r="AL21925" s="1"/>
    </row>
    <row r="21926">
      <c r="I21926" s="1"/>
      <c r="J21926" s="1"/>
      <c r="K21926" s="1"/>
      <c r="AA21926" s="1"/>
      <c r="AB21926" s="1"/>
      <c r="AC21926" s="1"/>
      <c r="AJ21926" s="1"/>
      <c r="AK21926" s="1"/>
      <c r="AL21926" s="1"/>
    </row>
    <row r="21927">
      <c r="I21927" s="1"/>
      <c r="J21927" s="1"/>
      <c r="K21927" s="1"/>
      <c r="AA21927" s="1"/>
      <c r="AB21927" s="1"/>
      <c r="AC21927" s="1"/>
      <c r="AJ21927" s="1"/>
      <c r="AK21927" s="1"/>
      <c r="AL21927" s="1"/>
    </row>
    <row r="21928">
      <c r="I21928" s="1"/>
      <c r="J21928" s="1"/>
      <c r="K21928" s="1"/>
      <c r="AA21928" s="1"/>
      <c r="AB21928" s="1"/>
      <c r="AC21928" s="1"/>
      <c r="AJ21928" s="1"/>
      <c r="AK21928" s="1"/>
      <c r="AL21928" s="1"/>
    </row>
    <row r="21929">
      <c r="I21929" s="1"/>
      <c r="J21929" s="1"/>
      <c r="K21929" s="1"/>
      <c r="AA21929" s="1"/>
      <c r="AB21929" s="1"/>
      <c r="AC21929" s="1"/>
      <c r="AJ21929" s="1"/>
      <c r="AK21929" s="1"/>
      <c r="AL21929" s="1"/>
    </row>
    <row r="21930">
      <c r="I21930" s="1"/>
      <c r="J21930" s="1"/>
      <c r="K21930" s="1"/>
      <c r="AA21930" s="1"/>
      <c r="AB21930" s="1"/>
      <c r="AC21930" s="1"/>
      <c r="AJ21930" s="1"/>
      <c r="AK21930" s="1"/>
      <c r="AL21930" s="1"/>
    </row>
    <row r="21931">
      <c r="I21931" s="1"/>
      <c r="J21931" s="1"/>
      <c r="K21931" s="1"/>
      <c r="AA21931" s="1"/>
      <c r="AB21931" s="1"/>
      <c r="AC21931" s="1"/>
      <c r="AJ21931" s="1"/>
      <c r="AK21931" s="1"/>
      <c r="AL21931" s="1"/>
    </row>
    <row r="21932">
      <c r="I21932" s="1"/>
      <c r="J21932" s="1"/>
      <c r="K21932" s="1"/>
      <c r="AA21932" s="1"/>
      <c r="AB21932" s="1"/>
      <c r="AC21932" s="1"/>
      <c r="AJ21932" s="1"/>
      <c r="AK21932" s="1"/>
      <c r="AL21932" s="1"/>
    </row>
    <row r="21933">
      <c r="I21933" s="1"/>
      <c r="J21933" s="1"/>
      <c r="K21933" s="1"/>
      <c r="AA21933" s="1"/>
      <c r="AB21933" s="1"/>
      <c r="AC21933" s="1"/>
      <c r="AJ21933" s="1"/>
      <c r="AK21933" s="1"/>
      <c r="AL21933" s="1"/>
    </row>
    <row r="21934">
      <c r="I21934" s="1"/>
      <c r="J21934" s="1"/>
      <c r="K21934" s="1"/>
      <c r="AA21934" s="1"/>
      <c r="AB21934" s="1"/>
      <c r="AC21934" s="1"/>
      <c r="AJ21934" s="1"/>
      <c r="AK21934" s="1"/>
      <c r="AL21934" s="1"/>
    </row>
    <row r="21935">
      <c r="I21935" s="1"/>
      <c r="J21935" s="1"/>
      <c r="K21935" s="1"/>
      <c r="AA21935" s="1"/>
      <c r="AB21935" s="1"/>
      <c r="AC21935" s="1"/>
      <c r="AJ21935" s="1"/>
      <c r="AK21935" s="1"/>
      <c r="AL21935" s="1"/>
    </row>
    <row r="21936">
      <c r="I21936" s="1"/>
      <c r="J21936" s="1"/>
      <c r="K21936" s="1"/>
      <c r="AA21936" s="1"/>
      <c r="AB21936" s="1"/>
      <c r="AC21936" s="1"/>
      <c r="AJ21936" s="1"/>
      <c r="AK21936" s="1"/>
      <c r="AL21936" s="1"/>
    </row>
    <row r="21937">
      <c r="I21937" s="1"/>
      <c r="J21937" s="1"/>
      <c r="K21937" s="1"/>
      <c r="AA21937" s="1"/>
      <c r="AB21937" s="1"/>
      <c r="AC21937" s="1"/>
      <c r="AJ21937" s="1"/>
      <c r="AK21937" s="1"/>
      <c r="AL21937" s="1"/>
    </row>
    <row r="21938">
      <c r="I21938" s="1"/>
      <c r="J21938" s="1"/>
      <c r="K21938" s="1"/>
      <c r="AA21938" s="1"/>
      <c r="AB21938" s="1"/>
      <c r="AC21938" s="1"/>
      <c r="AJ21938" s="1"/>
      <c r="AK21938" s="1"/>
      <c r="AL21938" s="1"/>
    </row>
    <row r="21939">
      <c r="I21939" s="1"/>
      <c r="J21939" s="1"/>
      <c r="K21939" s="1"/>
      <c r="AA21939" s="1"/>
      <c r="AB21939" s="1"/>
      <c r="AC21939" s="1"/>
      <c r="AJ21939" s="1"/>
      <c r="AK21939" s="1"/>
      <c r="AL21939" s="1"/>
    </row>
    <row r="21940">
      <c r="I21940" s="1"/>
      <c r="J21940" s="1"/>
      <c r="K21940" s="1"/>
      <c r="AA21940" s="1"/>
      <c r="AB21940" s="1"/>
      <c r="AC21940" s="1"/>
      <c r="AJ21940" s="1"/>
      <c r="AK21940" s="1"/>
      <c r="AL21940" s="1"/>
    </row>
    <row r="21941">
      <c r="I21941" s="1"/>
      <c r="J21941" s="1"/>
      <c r="K21941" s="1"/>
      <c r="AA21941" s="1"/>
      <c r="AB21941" s="1"/>
      <c r="AC21941" s="1"/>
      <c r="AJ21941" s="1"/>
      <c r="AK21941" s="1"/>
      <c r="AL21941" s="1"/>
    </row>
    <row r="21942">
      <c r="I21942" s="1"/>
      <c r="J21942" s="1"/>
      <c r="K21942" s="1"/>
      <c r="AA21942" s="1"/>
      <c r="AB21942" s="1"/>
      <c r="AC21942" s="1"/>
      <c r="AJ21942" s="1"/>
      <c r="AK21942" s="1"/>
      <c r="AL21942" s="1"/>
    </row>
    <row r="21943">
      <c r="I21943" s="1"/>
      <c r="J21943" s="1"/>
      <c r="K21943" s="1"/>
      <c r="AA21943" s="1"/>
      <c r="AB21943" s="1"/>
      <c r="AC21943" s="1"/>
      <c r="AJ21943" s="1"/>
      <c r="AK21943" s="1"/>
      <c r="AL21943" s="1"/>
    </row>
    <row r="21944">
      <c r="I21944" s="1"/>
      <c r="J21944" s="1"/>
      <c r="K21944" s="1"/>
      <c r="AA21944" s="1"/>
      <c r="AB21944" s="1"/>
      <c r="AC21944" s="1"/>
      <c r="AJ21944" s="1"/>
      <c r="AK21944" s="1"/>
      <c r="AL21944" s="1"/>
    </row>
    <row r="21945">
      <c r="I21945" s="1"/>
      <c r="J21945" s="1"/>
      <c r="K21945" s="1"/>
      <c r="AA21945" s="1"/>
      <c r="AB21945" s="1"/>
      <c r="AC21945" s="1"/>
      <c r="AJ21945" s="1"/>
      <c r="AK21945" s="1"/>
      <c r="AL21945" s="1"/>
    </row>
    <row r="21946">
      <c r="I21946" s="1"/>
      <c r="J21946" s="1"/>
      <c r="K21946" s="1"/>
      <c r="AA21946" s="1"/>
      <c r="AB21946" s="1"/>
      <c r="AC21946" s="1"/>
      <c r="AJ21946" s="1"/>
      <c r="AK21946" s="1"/>
      <c r="AL21946" s="1"/>
    </row>
    <row r="21947">
      <c r="I21947" s="1"/>
      <c r="J21947" s="1"/>
      <c r="K21947" s="1"/>
      <c r="AA21947" s="1"/>
      <c r="AB21947" s="1"/>
      <c r="AC21947" s="1"/>
      <c r="AJ21947" s="1"/>
      <c r="AK21947" s="1"/>
      <c r="AL21947" s="1"/>
    </row>
    <row r="21948">
      <c r="I21948" s="1"/>
      <c r="J21948" s="1"/>
      <c r="K21948" s="1"/>
      <c r="AA21948" s="1"/>
      <c r="AB21948" s="1"/>
      <c r="AC21948" s="1"/>
      <c r="AJ21948" s="1"/>
      <c r="AK21948" s="1"/>
      <c r="AL21948" s="1"/>
    </row>
    <row r="21949">
      <c r="I21949" s="1"/>
      <c r="J21949" s="1"/>
      <c r="K21949" s="1"/>
      <c r="AA21949" s="1"/>
      <c r="AB21949" s="1"/>
      <c r="AC21949" s="1"/>
      <c r="AJ21949" s="1"/>
      <c r="AK21949" s="1"/>
      <c r="AL21949" s="1"/>
    </row>
    <row r="21950">
      <c r="I21950" s="1"/>
      <c r="J21950" s="1"/>
      <c r="K21950" s="1"/>
      <c r="AA21950" s="1"/>
      <c r="AB21950" s="1"/>
      <c r="AC21950" s="1"/>
      <c r="AJ21950" s="1"/>
      <c r="AK21950" s="1"/>
      <c r="AL21950" s="1"/>
    </row>
    <row r="21951">
      <c r="I21951" s="1"/>
      <c r="J21951" s="1"/>
      <c r="K21951" s="1"/>
      <c r="AA21951" s="1"/>
      <c r="AB21951" s="1"/>
      <c r="AC21951" s="1"/>
      <c r="AJ21951" s="1"/>
      <c r="AK21951" s="1"/>
      <c r="AL21951" s="1"/>
    </row>
    <row r="21952">
      <c r="I21952" s="1"/>
      <c r="J21952" s="1"/>
      <c r="K21952" s="1"/>
      <c r="AA21952" s="1"/>
      <c r="AB21952" s="1"/>
      <c r="AC21952" s="1"/>
      <c r="AJ21952" s="1"/>
      <c r="AK21952" s="1"/>
      <c r="AL21952" s="1"/>
    </row>
    <row r="21953">
      <c r="I21953" s="1"/>
      <c r="J21953" s="1"/>
      <c r="K21953" s="1"/>
      <c r="AA21953" s="1"/>
      <c r="AB21953" s="1"/>
      <c r="AC21953" s="1"/>
      <c r="AJ21953" s="1"/>
      <c r="AK21953" s="1"/>
      <c r="AL21953" s="1"/>
    </row>
    <row r="21954">
      <c r="I21954" s="1"/>
      <c r="J21954" s="1"/>
      <c r="K21954" s="1"/>
      <c r="AA21954" s="1"/>
      <c r="AB21954" s="1"/>
      <c r="AC21954" s="1"/>
      <c r="AJ21954" s="1"/>
      <c r="AK21954" s="1"/>
      <c r="AL21954" s="1"/>
    </row>
    <row r="21955">
      <c r="I21955" s="1"/>
      <c r="J21955" s="1"/>
      <c r="K21955" s="1"/>
      <c r="AA21955" s="1"/>
      <c r="AB21955" s="1"/>
      <c r="AC21955" s="1"/>
      <c r="AJ21955" s="1"/>
      <c r="AK21955" s="1"/>
      <c r="AL21955" s="1"/>
    </row>
    <row r="21956">
      <c r="I21956" s="1"/>
      <c r="J21956" s="1"/>
      <c r="K21956" s="1"/>
      <c r="AA21956" s="1"/>
      <c r="AB21956" s="1"/>
      <c r="AC21956" s="1"/>
      <c r="AJ21956" s="1"/>
      <c r="AK21956" s="1"/>
      <c r="AL21956" s="1"/>
    </row>
    <row r="21957">
      <c r="I21957" s="1"/>
      <c r="J21957" s="1"/>
      <c r="K21957" s="1"/>
      <c r="AA21957" s="1"/>
      <c r="AB21957" s="1"/>
      <c r="AC21957" s="1"/>
      <c r="AJ21957" s="1"/>
      <c r="AK21957" s="1"/>
      <c r="AL21957" s="1"/>
    </row>
    <row r="21958">
      <c r="I21958" s="1"/>
      <c r="J21958" s="1"/>
      <c r="K21958" s="1"/>
      <c r="AA21958" s="1"/>
      <c r="AB21958" s="1"/>
      <c r="AC21958" s="1"/>
      <c r="AJ21958" s="1"/>
      <c r="AK21958" s="1"/>
      <c r="AL21958" s="1"/>
    </row>
    <row r="21959">
      <c r="I21959" s="1"/>
      <c r="J21959" s="1"/>
      <c r="K21959" s="1"/>
      <c r="AA21959" s="1"/>
      <c r="AB21959" s="1"/>
      <c r="AC21959" s="1"/>
      <c r="AJ21959" s="1"/>
      <c r="AK21959" s="1"/>
      <c r="AL21959" s="1"/>
    </row>
    <row r="21960">
      <c r="I21960" s="1"/>
      <c r="J21960" s="1"/>
      <c r="K21960" s="1"/>
      <c r="AA21960" s="1"/>
      <c r="AB21960" s="1"/>
      <c r="AC21960" s="1"/>
      <c r="AJ21960" s="1"/>
      <c r="AK21960" s="1"/>
      <c r="AL21960" s="1"/>
    </row>
    <row r="21961">
      <c r="I21961" s="1"/>
      <c r="J21961" s="1"/>
      <c r="K21961" s="1"/>
      <c r="AA21961" s="1"/>
      <c r="AB21961" s="1"/>
      <c r="AC21961" s="1"/>
      <c r="AJ21961" s="1"/>
      <c r="AK21961" s="1"/>
      <c r="AL21961" s="1"/>
    </row>
    <row r="21962">
      <c r="I21962" s="1"/>
      <c r="J21962" s="1"/>
      <c r="K21962" s="1"/>
      <c r="AA21962" s="1"/>
      <c r="AB21962" s="1"/>
      <c r="AC21962" s="1"/>
      <c r="AJ21962" s="1"/>
      <c r="AK21962" s="1"/>
      <c r="AL21962" s="1"/>
    </row>
    <row r="21963">
      <c r="I21963" s="1"/>
      <c r="J21963" s="1"/>
      <c r="K21963" s="1"/>
      <c r="AA21963" s="1"/>
      <c r="AB21963" s="1"/>
      <c r="AC21963" s="1"/>
      <c r="AJ21963" s="1"/>
      <c r="AK21963" s="1"/>
      <c r="AL21963" s="1"/>
    </row>
    <row r="21964">
      <c r="I21964" s="1"/>
      <c r="J21964" s="1"/>
      <c r="K21964" s="1"/>
      <c r="AA21964" s="1"/>
      <c r="AB21964" s="1"/>
      <c r="AC21964" s="1"/>
      <c r="AJ21964" s="1"/>
      <c r="AK21964" s="1"/>
      <c r="AL21964" s="1"/>
    </row>
    <row r="21965">
      <c r="I21965" s="1"/>
      <c r="J21965" s="1"/>
      <c r="K21965" s="1"/>
      <c r="AA21965" s="1"/>
      <c r="AB21965" s="1"/>
      <c r="AC21965" s="1"/>
      <c r="AJ21965" s="1"/>
      <c r="AK21965" s="1"/>
      <c r="AL21965" s="1"/>
    </row>
    <row r="21966">
      <c r="I21966" s="1"/>
      <c r="J21966" s="1"/>
      <c r="K21966" s="1"/>
      <c r="AA21966" s="1"/>
      <c r="AB21966" s="1"/>
      <c r="AC21966" s="1"/>
      <c r="AJ21966" s="1"/>
      <c r="AK21966" s="1"/>
      <c r="AL21966" s="1"/>
    </row>
    <row r="21967">
      <c r="I21967" s="1"/>
      <c r="J21967" s="1"/>
      <c r="K21967" s="1"/>
      <c r="AA21967" s="1"/>
      <c r="AB21967" s="1"/>
      <c r="AC21967" s="1"/>
      <c r="AJ21967" s="1"/>
      <c r="AK21967" s="1"/>
      <c r="AL21967" s="1"/>
    </row>
    <row r="21968">
      <c r="I21968" s="1"/>
      <c r="J21968" s="1"/>
      <c r="K21968" s="1"/>
      <c r="AA21968" s="1"/>
      <c r="AB21968" s="1"/>
      <c r="AC21968" s="1"/>
      <c r="AJ21968" s="1"/>
      <c r="AK21968" s="1"/>
      <c r="AL21968" s="1"/>
    </row>
    <row r="21969">
      <c r="I21969" s="1"/>
      <c r="J21969" s="1"/>
      <c r="K21969" s="1"/>
      <c r="AA21969" s="1"/>
      <c r="AB21969" s="1"/>
      <c r="AC21969" s="1"/>
      <c r="AJ21969" s="1"/>
      <c r="AK21969" s="1"/>
      <c r="AL21969" s="1"/>
    </row>
    <row r="21970">
      <c r="I21970" s="1"/>
      <c r="J21970" s="1"/>
      <c r="K21970" s="1"/>
      <c r="AA21970" s="1"/>
      <c r="AB21970" s="1"/>
      <c r="AC21970" s="1"/>
      <c r="AJ21970" s="1"/>
      <c r="AK21970" s="1"/>
      <c r="AL21970" s="1"/>
    </row>
    <row r="21971">
      <c r="I21971" s="1"/>
      <c r="J21971" s="1"/>
      <c r="K21971" s="1"/>
      <c r="AA21971" s="1"/>
      <c r="AB21971" s="1"/>
      <c r="AC21971" s="1"/>
      <c r="AJ21971" s="1"/>
      <c r="AK21971" s="1"/>
      <c r="AL21971" s="1"/>
    </row>
    <row r="21972">
      <c r="I21972" s="1"/>
      <c r="J21972" s="1"/>
      <c r="K21972" s="1"/>
      <c r="AA21972" s="1"/>
      <c r="AB21972" s="1"/>
      <c r="AC21972" s="1"/>
      <c r="AJ21972" s="1"/>
      <c r="AK21972" s="1"/>
      <c r="AL21972" s="1"/>
    </row>
    <row r="21973">
      <c r="I21973" s="1"/>
      <c r="J21973" s="1"/>
      <c r="K21973" s="1"/>
      <c r="AA21973" s="1"/>
      <c r="AB21973" s="1"/>
      <c r="AC21973" s="1"/>
      <c r="AJ21973" s="1"/>
      <c r="AK21973" s="1"/>
      <c r="AL21973" s="1"/>
    </row>
    <row r="21974">
      <c r="I21974" s="1"/>
      <c r="J21974" s="1"/>
      <c r="K21974" s="1"/>
      <c r="AA21974" s="1"/>
      <c r="AB21974" s="1"/>
      <c r="AC21974" s="1"/>
      <c r="AJ21974" s="1"/>
      <c r="AK21974" s="1"/>
      <c r="AL21974" s="1"/>
    </row>
    <row r="21975">
      <c r="I21975" s="1"/>
      <c r="J21975" s="1"/>
      <c r="K21975" s="1"/>
      <c r="AA21975" s="1"/>
      <c r="AB21975" s="1"/>
      <c r="AC21975" s="1"/>
      <c r="AJ21975" s="1"/>
      <c r="AK21975" s="1"/>
      <c r="AL21975" s="1"/>
    </row>
    <row r="21976">
      <c r="I21976" s="1"/>
      <c r="J21976" s="1"/>
      <c r="K21976" s="1"/>
      <c r="AA21976" s="1"/>
      <c r="AB21976" s="1"/>
      <c r="AC21976" s="1"/>
      <c r="AJ21976" s="1"/>
      <c r="AK21976" s="1"/>
      <c r="AL21976" s="1"/>
    </row>
    <row r="21977">
      <c r="I21977" s="1"/>
      <c r="J21977" s="1"/>
      <c r="K21977" s="1"/>
      <c r="AA21977" s="1"/>
      <c r="AB21977" s="1"/>
      <c r="AC21977" s="1"/>
      <c r="AJ21977" s="1"/>
      <c r="AK21977" s="1"/>
      <c r="AL21977" s="1"/>
    </row>
    <row r="21978">
      <c r="I21978" s="1"/>
      <c r="J21978" s="1"/>
      <c r="K21978" s="1"/>
      <c r="AA21978" s="1"/>
      <c r="AB21978" s="1"/>
      <c r="AC21978" s="1"/>
      <c r="AJ21978" s="1"/>
      <c r="AK21978" s="1"/>
      <c r="AL21978" s="1"/>
    </row>
    <row r="21979">
      <c r="I21979" s="1"/>
      <c r="J21979" s="1"/>
      <c r="K21979" s="1"/>
      <c r="AA21979" s="1"/>
      <c r="AB21979" s="1"/>
      <c r="AC21979" s="1"/>
      <c r="AJ21979" s="1"/>
      <c r="AK21979" s="1"/>
      <c r="AL21979" s="1"/>
    </row>
    <row r="21980">
      <c r="I21980" s="1"/>
      <c r="J21980" s="1"/>
      <c r="K21980" s="1"/>
      <c r="AA21980" s="1"/>
      <c r="AB21980" s="1"/>
      <c r="AC21980" s="1"/>
      <c r="AJ21980" s="1"/>
      <c r="AK21980" s="1"/>
      <c r="AL21980" s="1"/>
    </row>
    <row r="21981">
      <c r="I21981" s="1"/>
      <c r="J21981" s="1"/>
      <c r="K21981" s="1"/>
      <c r="AA21981" s="1"/>
      <c r="AB21981" s="1"/>
      <c r="AC21981" s="1"/>
      <c r="AJ21981" s="1"/>
      <c r="AK21981" s="1"/>
      <c r="AL21981" s="1"/>
    </row>
    <row r="21982">
      <c r="I21982" s="1"/>
      <c r="J21982" s="1"/>
      <c r="K21982" s="1"/>
      <c r="AA21982" s="1"/>
      <c r="AB21982" s="1"/>
      <c r="AC21982" s="1"/>
      <c r="AJ21982" s="1"/>
      <c r="AK21982" s="1"/>
      <c r="AL21982" s="1"/>
    </row>
    <row r="21983">
      <c r="I21983" s="1"/>
      <c r="J21983" s="1"/>
      <c r="K21983" s="1"/>
      <c r="AA21983" s="1"/>
      <c r="AB21983" s="1"/>
      <c r="AC21983" s="1"/>
      <c r="AJ21983" s="1"/>
      <c r="AK21983" s="1"/>
      <c r="AL21983" s="1"/>
    </row>
    <row r="21984">
      <c r="I21984" s="1"/>
      <c r="J21984" s="1"/>
      <c r="K21984" s="1"/>
      <c r="AA21984" s="1"/>
      <c r="AB21984" s="1"/>
      <c r="AC21984" s="1"/>
      <c r="AJ21984" s="1"/>
      <c r="AK21984" s="1"/>
      <c r="AL21984" s="1"/>
    </row>
    <row r="21985">
      <c r="I21985" s="1"/>
      <c r="J21985" s="1"/>
      <c r="K21985" s="1"/>
      <c r="AA21985" s="1"/>
      <c r="AB21985" s="1"/>
      <c r="AC21985" s="1"/>
      <c r="AJ21985" s="1"/>
      <c r="AK21985" s="1"/>
      <c r="AL21985" s="1"/>
    </row>
    <row r="21986">
      <c r="I21986" s="1"/>
      <c r="J21986" s="1"/>
      <c r="K21986" s="1"/>
      <c r="AA21986" s="1"/>
      <c r="AB21986" s="1"/>
      <c r="AC21986" s="1"/>
      <c r="AJ21986" s="1"/>
      <c r="AK21986" s="1"/>
      <c r="AL21986" s="1"/>
    </row>
    <row r="21987">
      <c r="I21987" s="1"/>
      <c r="J21987" s="1"/>
      <c r="K21987" s="1"/>
      <c r="AA21987" s="1"/>
      <c r="AB21987" s="1"/>
      <c r="AC21987" s="1"/>
      <c r="AJ21987" s="1"/>
      <c r="AK21987" s="1"/>
      <c r="AL21987" s="1"/>
    </row>
    <row r="21988">
      <c r="I21988" s="1"/>
      <c r="J21988" s="1"/>
      <c r="K21988" s="1"/>
      <c r="AA21988" s="1"/>
      <c r="AB21988" s="1"/>
      <c r="AC21988" s="1"/>
      <c r="AJ21988" s="1"/>
      <c r="AK21988" s="1"/>
      <c r="AL21988" s="1"/>
    </row>
    <row r="21989">
      <c r="I21989" s="1"/>
      <c r="J21989" s="1"/>
      <c r="K21989" s="1"/>
      <c r="AA21989" s="1"/>
      <c r="AB21989" s="1"/>
      <c r="AC21989" s="1"/>
      <c r="AJ21989" s="1"/>
      <c r="AK21989" s="1"/>
      <c r="AL21989" s="1"/>
    </row>
    <row r="21990">
      <c r="I21990" s="1"/>
      <c r="J21990" s="1"/>
      <c r="K21990" s="1"/>
      <c r="AA21990" s="1"/>
      <c r="AB21990" s="1"/>
      <c r="AC21990" s="1"/>
      <c r="AJ21990" s="1"/>
      <c r="AK21990" s="1"/>
      <c r="AL21990" s="1"/>
    </row>
    <row r="21991">
      <c r="I21991" s="1"/>
      <c r="J21991" s="1"/>
      <c r="K21991" s="1"/>
      <c r="AA21991" s="1"/>
      <c r="AB21991" s="1"/>
      <c r="AC21991" s="1"/>
      <c r="AJ21991" s="1"/>
      <c r="AK21991" s="1"/>
      <c r="AL21991" s="1"/>
    </row>
    <row r="21992">
      <c r="I21992" s="1"/>
      <c r="J21992" s="1"/>
      <c r="K21992" s="1"/>
      <c r="AA21992" s="1"/>
      <c r="AB21992" s="1"/>
      <c r="AC21992" s="1"/>
      <c r="AJ21992" s="1"/>
      <c r="AK21992" s="1"/>
      <c r="AL21992" s="1"/>
    </row>
    <row r="21993">
      <c r="I21993" s="1"/>
      <c r="J21993" s="1"/>
      <c r="K21993" s="1"/>
      <c r="AA21993" s="1"/>
      <c r="AB21993" s="1"/>
      <c r="AC21993" s="1"/>
      <c r="AJ21993" s="1"/>
      <c r="AK21993" s="1"/>
      <c r="AL21993" s="1"/>
    </row>
    <row r="21994">
      <c r="I21994" s="1"/>
      <c r="J21994" s="1"/>
      <c r="K21994" s="1"/>
      <c r="AA21994" s="1"/>
      <c r="AB21994" s="1"/>
      <c r="AC21994" s="1"/>
      <c r="AJ21994" s="1"/>
      <c r="AK21994" s="1"/>
      <c r="AL21994" s="1"/>
    </row>
    <row r="21995">
      <c r="I21995" s="1"/>
      <c r="J21995" s="1"/>
      <c r="K21995" s="1"/>
      <c r="AA21995" s="1"/>
      <c r="AB21995" s="1"/>
      <c r="AC21995" s="1"/>
      <c r="AJ21995" s="1"/>
      <c r="AK21995" s="1"/>
      <c r="AL21995" s="1"/>
    </row>
    <row r="21996">
      <c r="I21996" s="1"/>
      <c r="J21996" s="1"/>
      <c r="K21996" s="1"/>
      <c r="AA21996" s="1"/>
      <c r="AB21996" s="1"/>
      <c r="AC21996" s="1"/>
      <c r="AJ21996" s="1"/>
      <c r="AK21996" s="1"/>
      <c r="AL21996" s="1"/>
    </row>
    <row r="21997">
      <c r="I21997" s="1"/>
      <c r="J21997" s="1"/>
      <c r="K21997" s="1"/>
      <c r="AA21997" s="1"/>
      <c r="AB21997" s="1"/>
      <c r="AC21997" s="1"/>
      <c r="AJ21997" s="1"/>
      <c r="AK21997" s="1"/>
      <c r="AL21997" s="1"/>
    </row>
    <row r="21998">
      <c r="I21998" s="1"/>
      <c r="J21998" s="1"/>
      <c r="K21998" s="1"/>
      <c r="AA21998" s="1"/>
      <c r="AB21998" s="1"/>
      <c r="AC21998" s="1"/>
      <c r="AJ21998" s="1"/>
      <c r="AK21998" s="1"/>
      <c r="AL21998" s="1"/>
    </row>
    <row r="21999">
      <c r="I21999" s="1"/>
      <c r="J21999" s="1"/>
      <c r="K21999" s="1"/>
      <c r="AA21999" s="1"/>
      <c r="AB21999" s="1"/>
      <c r="AC21999" s="1"/>
      <c r="AJ21999" s="1"/>
      <c r="AK21999" s="1"/>
      <c r="AL21999" s="1"/>
    </row>
    <row r="22000">
      <c r="I22000" s="1"/>
      <c r="J22000" s="1"/>
      <c r="K22000" s="1"/>
      <c r="AA22000" s="1"/>
      <c r="AB22000" s="1"/>
      <c r="AC22000" s="1"/>
      <c r="AJ22000" s="1"/>
      <c r="AK22000" s="1"/>
      <c r="AL22000" s="1"/>
    </row>
    <row r="22001">
      <c r="I22001" s="1"/>
      <c r="J22001" s="1"/>
      <c r="K22001" s="1"/>
      <c r="AA22001" s="1"/>
      <c r="AB22001" s="1"/>
      <c r="AC22001" s="1"/>
      <c r="AJ22001" s="1"/>
      <c r="AK22001" s="1"/>
      <c r="AL22001" s="1"/>
    </row>
    <row r="22002">
      <c r="I22002" s="1"/>
      <c r="J22002" s="1"/>
      <c r="K22002" s="1"/>
      <c r="AA22002" s="1"/>
      <c r="AB22002" s="1"/>
      <c r="AC22002" s="1"/>
      <c r="AJ22002" s="1"/>
      <c r="AK22002" s="1"/>
      <c r="AL22002" s="1"/>
    </row>
    <row r="22003">
      <c r="I22003" s="1"/>
      <c r="J22003" s="1"/>
      <c r="K22003" s="1"/>
      <c r="AA22003" s="1"/>
      <c r="AB22003" s="1"/>
      <c r="AC22003" s="1"/>
      <c r="AJ22003" s="1"/>
      <c r="AK22003" s="1"/>
      <c r="AL22003" s="1"/>
    </row>
    <row r="22004">
      <c r="I22004" s="1"/>
      <c r="J22004" s="1"/>
      <c r="K22004" s="1"/>
      <c r="AA22004" s="1"/>
      <c r="AB22004" s="1"/>
      <c r="AC22004" s="1"/>
      <c r="AJ22004" s="1"/>
      <c r="AK22004" s="1"/>
      <c r="AL22004" s="1"/>
    </row>
    <row r="22005">
      <c r="I22005" s="1"/>
      <c r="J22005" s="1"/>
      <c r="K22005" s="1"/>
      <c r="AA22005" s="1"/>
      <c r="AB22005" s="1"/>
      <c r="AC22005" s="1"/>
      <c r="AJ22005" s="1"/>
      <c r="AK22005" s="1"/>
      <c r="AL22005" s="1"/>
    </row>
    <row r="22006">
      <c r="I22006" s="1"/>
      <c r="J22006" s="1"/>
      <c r="K22006" s="1"/>
      <c r="AA22006" s="1"/>
      <c r="AB22006" s="1"/>
      <c r="AC22006" s="1"/>
      <c r="AJ22006" s="1"/>
      <c r="AK22006" s="1"/>
      <c r="AL22006" s="1"/>
    </row>
    <row r="22007">
      <c r="I22007" s="1"/>
      <c r="J22007" s="1"/>
      <c r="K22007" s="1"/>
      <c r="AA22007" s="1"/>
      <c r="AB22007" s="1"/>
      <c r="AC22007" s="1"/>
      <c r="AJ22007" s="1"/>
      <c r="AK22007" s="1"/>
      <c r="AL22007" s="1"/>
    </row>
    <row r="22008">
      <c r="I22008" s="1"/>
      <c r="J22008" s="1"/>
      <c r="K22008" s="1"/>
      <c r="AA22008" s="1"/>
      <c r="AB22008" s="1"/>
      <c r="AC22008" s="1"/>
      <c r="AJ22008" s="1"/>
      <c r="AK22008" s="1"/>
      <c r="AL22008" s="1"/>
    </row>
    <row r="22009">
      <c r="I22009" s="1"/>
      <c r="J22009" s="1"/>
      <c r="K22009" s="1"/>
      <c r="AA22009" s="1"/>
      <c r="AB22009" s="1"/>
      <c r="AC22009" s="1"/>
      <c r="AJ22009" s="1"/>
      <c r="AK22009" s="1"/>
      <c r="AL22009" s="1"/>
    </row>
    <row r="22010">
      <c r="I22010" s="1"/>
      <c r="J22010" s="1"/>
      <c r="K22010" s="1"/>
      <c r="AA22010" s="1"/>
      <c r="AB22010" s="1"/>
      <c r="AC22010" s="1"/>
      <c r="AJ22010" s="1"/>
      <c r="AK22010" s="1"/>
      <c r="AL22010" s="1"/>
    </row>
    <row r="22011">
      <c r="I22011" s="1"/>
      <c r="J22011" s="1"/>
      <c r="K22011" s="1"/>
      <c r="AA22011" s="1"/>
      <c r="AB22011" s="1"/>
      <c r="AC22011" s="1"/>
      <c r="AJ22011" s="1"/>
      <c r="AK22011" s="1"/>
      <c r="AL22011" s="1"/>
    </row>
    <row r="22012">
      <c r="I22012" s="1"/>
      <c r="J22012" s="1"/>
      <c r="K22012" s="1"/>
      <c r="AA22012" s="1"/>
      <c r="AB22012" s="1"/>
      <c r="AC22012" s="1"/>
      <c r="AJ22012" s="1"/>
      <c r="AK22012" s="1"/>
      <c r="AL22012" s="1"/>
    </row>
    <row r="22013">
      <c r="I22013" s="1"/>
      <c r="J22013" s="1"/>
      <c r="K22013" s="1"/>
      <c r="AA22013" s="1"/>
      <c r="AB22013" s="1"/>
      <c r="AC22013" s="1"/>
      <c r="AJ22013" s="1"/>
      <c r="AK22013" s="1"/>
      <c r="AL22013" s="1"/>
    </row>
    <row r="22014">
      <c r="I22014" s="1"/>
      <c r="J22014" s="1"/>
      <c r="K22014" s="1"/>
      <c r="AA22014" s="1"/>
      <c r="AB22014" s="1"/>
      <c r="AC22014" s="1"/>
      <c r="AJ22014" s="1"/>
      <c r="AK22014" s="1"/>
      <c r="AL22014" s="1"/>
    </row>
    <row r="22015">
      <c r="I22015" s="1"/>
      <c r="J22015" s="1"/>
      <c r="K22015" s="1"/>
      <c r="AA22015" s="1"/>
      <c r="AB22015" s="1"/>
      <c r="AC22015" s="1"/>
      <c r="AJ22015" s="1"/>
      <c r="AK22015" s="1"/>
      <c r="AL22015" s="1"/>
    </row>
    <row r="22016">
      <c r="I22016" s="1"/>
      <c r="J22016" s="1"/>
      <c r="K22016" s="1"/>
      <c r="AA22016" s="1"/>
      <c r="AB22016" s="1"/>
      <c r="AC22016" s="1"/>
      <c r="AJ22016" s="1"/>
      <c r="AK22016" s="1"/>
      <c r="AL22016" s="1"/>
    </row>
    <row r="22017">
      <c r="I22017" s="1"/>
      <c r="J22017" s="1"/>
      <c r="K22017" s="1"/>
      <c r="AA22017" s="1"/>
      <c r="AB22017" s="1"/>
      <c r="AC22017" s="1"/>
      <c r="AJ22017" s="1"/>
      <c r="AK22017" s="1"/>
      <c r="AL22017" s="1"/>
    </row>
    <row r="22018">
      <c r="I22018" s="1"/>
      <c r="J22018" s="1"/>
      <c r="K22018" s="1"/>
      <c r="AA22018" s="1"/>
      <c r="AB22018" s="1"/>
      <c r="AC22018" s="1"/>
      <c r="AJ22018" s="1"/>
      <c r="AK22018" s="1"/>
      <c r="AL22018" s="1"/>
    </row>
    <row r="22019">
      <c r="I22019" s="1"/>
      <c r="J22019" s="1"/>
      <c r="K22019" s="1"/>
      <c r="AA22019" s="1"/>
      <c r="AB22019" s="1"/>
      <c r="AC22019" s="1"/>
      <c r="AJ22019" s="1"/>
      <c r="AK22019" s="1"/>
      <c r="AL22019" s="1"/>
    </row>
    <row r="22020">
      <c r="I22020" s="1"/>
      <c r="J22020" s="1"/>
      <c r="K22020" s="1"/>
      <c r="AA22020" s="1"/>
      <c r="AB22020" s="1"/>
      <c r="AC22020" s="1"/>
      <c r="AJ22020" s="1"/>
      <c r="AK22020" s="1"/>
      <c r="AL22020" s="1"/>
    </row>
    <row r="22021">
      <c r="I22021" s="1"/>
      <c r="J22021" s="1"/>
      <c r="K22021" s="1"/>
      <c r="AA22021" s="1"/>
      <c r="AB22021" s="1"/>
      <c r="AC22021" s="1"/>
      <c r="AJ22021" s="1"/>
      <c r="AK22021" s="1"/>
      <c r="AL22021" s="1"/>
    </row>
    <row r="22022">
      <c r="I22022" s="1"/>
      <c r="J22022" s="1"/>
      <c r="K22022" s="1"/>
      <c r="AA22022" s="1"/>
      <c r="AB22022" s="1"/>
      <c r="AC22022" s="1"/>
      <c r="AJ22022" s="1"/>
      <c r="AK22022" s="1"/>
      <c r="AL22022" s="1"/>
    </row>
    <row r="22023">
      <c r="I22023" s="1"/>
      <c r="J22023" s="1"/>
      <c r="K22023" s="1"/>
      <c r="AA22023" s="1"/>
      <c r="AB22023" s="1"/>
      <c r="AC22023" s="1"/>
      <c r="AJ22023" s="1"/>
      <c r="AK22023" s="1"/>
      <c r="AL22023" s="1"/>
    </row>
    <row r="22024">
      <c r="I22024" s="1"/>
      <c r="J22024" s="1"/>
      <c r="K22024" s="1"/>
      <c r="AA22024" s="1"/>
      <c r="AB22024" s="1"/>
      <c r="AC22024" s="1"/>
      <c r="AJ22024" s="1"/>
      <c r="AK22024" s="1"/>
      <c r="AL22024" s="1"/>
    </row>
    <row r="22025">
      <c r="I22025" s="1"/>
      <c r="J22025" s="1"/>
      <c r="K22025" s="1"/>
      <c r="AA22025" s="1"/>
      <c r="AB22025" s="1"/>
      <c r="AC22025" s="1"/>
      <c r="AJ22025" s="1"/>
      <c r="AK22025" s="1"/>
      <c r="AL22025" s="1"/>
    </row>
    <row r="22026">
      <c r="I22026" s="1"/>
      <c r="J22026" s="1"/>
      <c r="K22026" s="1"/>
      <c r="AA22026" s="1"/>
      <c r="AB22026" s="1"/>
      <c r="AC22026" s="1"/>
      <c r="AJ22026" s="1"/>
      <c r="AK22026" s="1"/>
      <c r="AL22026" s="1"/>
    </row>
    <row r="22027">
      <c r="I22027" s="1"/>
      <c r="J22027" s="1"/>
      <c r="K22027" s="1"/>
      <c r="AA22027" s="1"/>
      <c r="AB22027" s="1"/>
      <c r="AC22027" s="1"/>
      <c r="AJ22027" s="1"/>
      <c r="AK22027" s="1"/>
      <c r="AL22027" s="1"/>
    </row>
    <row r="22028">
      <c r="I22028" s="1"/>
      <c r="J22028" s="1"/>
      <c r="K22028" s="1"/>
      <c r="AA22028" s="1"/>
      <c r="AB22028" s="1"/>
      <c r="AC22028" s="1"/>
      <c r="AJ22028" s="1"/>
      <c r="AK22028" s="1"/>
      <c r="AL22028" s="1"/>
    </row>
    <row r="22029">
      <c r="I22029" s="1"/>
      <c r="J22029" s="1"/>
      <c r="K22029" s="1"/>
      <c r="AA22029" s="1"/>
      <c r="AB22029" s="1"/>
      <c r="AC22029" s="1"/>
      <c r="AJ22029" s="1"/>
      <c r="AK22029" s="1"/>
      <c r="AL22029" s="1"/>
    </row>
    <row r="22030">
      <c r="I22030" s="1"/>
      <c r="J22030" s="1"/>
      <c r="K22030" s="1"/>
      <c r="AA22030" s="1"/>
      <c r="AB22030" s="1"/>
      <c r="AC22030" s="1"/>
      <c r="AJ22030" s="1"/>
      <c r="AK22030" s="1"/>
      <c r="AL22030" s="1"/>
    </row>
    <row r="22031">
      <c r="I22031" s="1"/>
      <c r="J22031" s="1"/>
      <c r="K22031" s="1"/>
      <c r="AA22031" s="1"/>
      <c r="AB22031" s="1"/>
      <c r="AC22031" s="1"/>
      <c r="AJ22031" s="1"/>
      <c r="AK22031" s="1"/>
      <c r="AL22031" s="1"/>
    </row>
    <row r="22032">
      <c r="I22032" s="1"/>
      <c r="J22032" s="1"/>
      <c r="K22032" s="1"/>
      <c r="AA22032" s="1"/>
      <c r="AB22032" s="1"/>
      <c r="AC22032" s="1"/>
      <c r="AJ22032" s="1"/>
      <c r="AK22032" s="1"/>
      <c r="AL22032" s="1"/>
    </row>
    <row r="22033">
      <c r="I22033" s="1"/>
      <c r="J22033" s="1"/>
      <c r="K22033" s="1"/>
      <c r="AA22033" s="1"/>
      <c r="AB22033" s="1"/>
      <c r="AC22033" s="1"/>
      <c r="AJ22033" s="1"/>
      <c r="AK22033" s="1"/>
      <c r="AL22033" s="1"/>
    </row>
    <row r="22034">
      <c r="I22034" s="1"/>
      <c r="J22034" s="1"/>
      <c r="K22034" s="1"/>
      <c r="AA22034" s="1"/>
      <c r="AB22034" s="1"/>
      <c r="AC22034" s="1"/>
      <c r="AJ22034" s="1"/>
      <c r="AK22034" s="1"/>
      <c r="AL22034" s="1"/>
    </row>
    <row r="22035">
      <c r="I22035" s="1"/>
      <c r="J22035" s="1"/>
      <c r="K22035" s="1"/>
      <c r="AA22035" s="1"/>
      <c r="AB22035" s="1"/>
      <c r="AC22035" s="1"/>
      <c r="AJ22035" s="1"/>
      <c r="AK22035" s="1"/>
      <c r="AL22035" s="1"/>
    </row>
    <row r="22036">
      <c r="I22036" s="1"/>
      <c r="J22036" s="1"/>
      <c r="K22036" s="1"/>
      <c r="AA22036" s="1"/>
      <c r="AB22036" s="1"/>
      <c r="AC22036" s="1"/>
      <c r="AJ22036" s="1"/>
      <c r="AK22036" s="1"/>
      <c r="AL22036" s="1"/>
    </row>
    <row r="22037">
      <c r="I22037" s="1"/>
      <c r="J22037" s="1"/>
      <c r="K22037" s="1"/>
      <c r="AA22037" s="1"/>
      <c r="AB22037" s="1"/>
      <c r="AC22037" s="1"/>
      <c r="AJ22037" s="1"/>
      <c r="AK22037" s="1"/>
      <c r="AL22037" s="1"/>
    </row>
    <row r="22038">
      <c r="I22038" s="1"/>
      <c r="J22038" s="1"/>
      <c r="K22038" s="1"/>
      <c r="AA22038" s="1"/>
      <c r="AB22038" s="1"/>
      <c r="AC22038" s="1"/>
      <c r="AJ22038" s="1"/>
      <c r="AK22038" s="1"/>
      <c r="AL22038" s="1"/>
    </row>
    <row r="22039">
      <c r="I22039" s="1"/>
      <c r="J22039" s="1"/>
      <c r="K22039" s="1"/>
      <c r="AA22039" s="1"/>
      <c r="AB22039" s="1"/>
      <c r="AC22039" s="1"/>
      <c r="AJ22039" s="1"/>
      <c r="AK22039" s="1"/>
      <c r="AL22039" s="1"/>
    </row>
    <row r="22040">
      <c r="I22040" s="1"/>
      <c r="J22040" s="1"/>
      <c r="K22040" s="1"/>
      <c r="AA22040" s="1"/>
      <c r="AB22040" s="1"/>
      <c r="AC22040" s="1"/>
      <c r="AJ22040" s="1"/>
      <c r="AK22040" s="1"/>
      <c r="AL22040" s="1"/>
    </row>
    <row r="22041">
      <c r="I22041" s="1"/>
      <c r="J22041" s="1"/>
      <c r="K22041" s="1"/>
      <c r="AA22041" s="1"/>
      <c r="AB22041" s="1"/>
      <c r="AC22041" s="1"/>
      <c r="AJ22041" s="1"/>
      <c r="AK22041" s="1"/>
      <c r="AL22041" s="1"/>
    </row>
    <row r="22042">
      <c r="I22042" s="1"/>
      <c r="J22042" s="1"/>
      <c r="K22042" s="1"/>
      <c r="AA22042" s="1"/>
      <c r="AB22042" s="1"/>
      <c r="AC22042" s="1"/>
      <c r="AJ22042" s="1"/>
      <c r="AK22042" s="1"/>
      <c r="AL22042" s="1"/>
    </row>
    <row r="22043">
      <c r="I22043" s="1"/>
      <c r="J22043" s="1"/>
      <c r="K22043" s="1"/>
      <c r="AA22043" s="1"/>
      <c r="AB22043" s="1"/>
      <c r="AC22043" s="1"/>
      <c r="AJ22043" s="1"/>
      <c r="AK22043" s="1"/>
      <c r="AL22043" s="1"/>
    </row>
    <row r="22044">
      <c r="I22044" s="1"/>
      <c r="J22044" s="1"/>
      <c r="K22044" s="1"/>
      <c r="AA22044" s="1"/>
      <c r="AB22044" s="1"/>
      <c r="AC22044" s="1"/>
      <c r="AJ22044" s="1"/>
      <c r="AK22044" s="1"/>
      <c r="AL22044" s="1"/>
    </row>
    <row r="22045">
      <c r="I22045" s="1"/>
      <c r="J22045" s="1"/>
      <c r="K22045" s="1"/>
      <c r="AA22045" s="1"/>
      <c r="AB22045" s="1"/>
      <c r="AC22045" s="1"/>
      <c r="AJ22045" s="1"/>
      <c r="AK22045" s="1"/>
      <c r="AL22045" s="1"/>
    </row>
    <row r="22046">
      <c r="I22046" s="1"/>
      <c r="J22046" s="1"/>
      <c r="K22046" s="1"/>
      <c r="AA22046" s="1"/>
      <c r="AB22046" s="1"/>
      <c r="AC22046" s="1"/>
      <c r="AJ22046" s="1"/>
      <c r="AK22046" s="1"/>
      <c r="AL22046" s="1"/>
    </row>
    <row r="22047">
      <c r="I22047" s="1"/>
      <c r="J22047" s="1"/>
      <c r="K22047" s="1"/>
      <c r="AA22047" s="1"/>
      <c r="AB22047" s="1"/>
      <c r="AC22047" s="1"/>
      <c r="AJ22047" s="1"/>
      <c r="AK22047" s="1"/>
      <c r="AL22047" s="1"/>
    </row>
    <row r="22048">
      <c r="I22048" s="1"/>
      <c r="J22048" s="1"/>
      <c r="K22048" s="1"/>
      <c r="AA22048" s="1"/>
      <c r="AB22048" s="1"/>
      <c r="AC22048" s="1"/>
      <c r="AJ22048" s="1"/>
      <c r="AK22048" s="1"/>
      <c r="AL22048" s="1"/>
    </row>
    <row r="22049">
      <c r="I22049" s="1"/>
      <c r="J22049" s="1"/>
      <c r="K22049" s="1"/>
      <c r="AA22049" s="1"/>
      <c r="AB22049" s="1"/>
      <c r="AC22049" s="1"/>
      <c r="AJ22049" s="1"/>
      <c r="AK22049" s="1"/>
      <c r="AL22049" s="1"/>
    </row>
    <row r="22050">
      <c r="I22050" s="1"/>
      <c r="J22050" s="1"/>
      <c r="K22050" s="1"/>
      <c r="AA22050" s="1"/>
      <c r="AB22050" s="1"/>
      <c r="AC22050" s="1"/>
      <c r="AJ22050" s="1"/>
      <c r="AK22050" s="1"/>
      <c r="AL22050" s="1"/>
    </row>
    <row r="22051">
      <c r="I22051" s="1"/>
      <c r="J22051" s="1"/>
      <c r="K22051" s="1"/>
      <c r="AA22051" s="1"/>
      <c r="AB22051" s="1"/>
      <c r="AC22051" s="1"/>
      <c r="AJ22051" s="1"/>
      <c r="AK22051" s="1"/>
      <c r="AL22051" s="1"/>
    </row>
    <row r="22052">
      <c r="I22052" s="1"/>
      <c r="J22052" s="1"/>
      <c r="K22052" s="1"/>
      <c r="AA22052" s="1"/>
      <c r="AB22052" s="1"/>
      <c r="AC22052" s="1"/>
      <c r="AJ22052" s="1"/>
      <c r="AK22052" s="1"/>
      <c r="AL22052" s="1"/>
    </row>
    <row r="22053">
      <c r="I22053" s="1"/>
      <c r="J22053" s="1"/>
      <c r="K22053" s="1"/>
      <c r="AA22053" s="1"/>
      <c r="AB22053" s="1"/>
      <c r="AC22053" s="1"/>
      <c r="AJ22053" s="1"/>
      <c r="AK22053" s="1"/>
      <c r="AL22053" s="1"/>
    </row>
    <row r="22054">
      <c r="I22054" s="1"/>
      <c r="J22054" s="1"/>
      <c r="K22054" s="1"/>
      <c r="AA22054" s="1"/>
      <c r="AB22054" s="1"/>
      <c r="AC22054" s="1"/>
      <c r="AJ22054" s="1"/>
      <c r="AK22054" s="1"/>
      <c r="AL22054" s="1"/>
    </row>
    <row r="22055">
      <c r="I22055" s="1"/>
      <c r="J22055" s="1"/>
      <c r="K22055" s="1"/>
      <c r="AA22055" s="1"/>
      <c r="AB22055" s="1"/>
      <c r="AC22055" s="1"/>
      <c r="AJ22055" s="1"/>
      <c r="AK22055" s="1"/>
      <c r="AL22055" s="1"/>
    </row>
    <row r="22056">
      <c r="I22056" s="1"/>
      <c r="J22056" s="1"/>
      <c r="K22056" s="1"/>
      <c r="AA22056" s="1"/>
      <c r="AB22056" s="1"/>
      <c r="AC22056" s="1"/>
      <c r="AJ22056" s="1"/>
      <c r="AK22056" s="1"/>
      <c r="AL22056" s="1"/>
    </row>
    <row r="22057">
      <c r="I22057" s="1"/>
      <c r="J22057" s="1"/>
      <c r="K22057" s="1"/>
      <c r="AA22057" s="1"/>
      <c r="AB22057" s="1"/>
      <c r="AC22057" s="1"/>
      <c r="AJ22057" s="1"/>
      <c r="AK22057" s="1"/>
      <c r="AL22057" s="1"/>
    </row>
    <row r="22058">
      <c r="I22058" s="1"/>
      <c r="J22058" s="1"/>
      <c r="K22058" s="1"/>
      <c r="AA22058" s="1"/>
      <c r="AB22058" s="1"/>
      <c r="AC22058" s="1"/>
      <c r="AJ22058" s="1"/>
      <c r="AK22058" s="1"/>
      <c r="AL22058" s="1"/>
    </row>
    <row r="22059">
      <c r="I22059" s="1"/>
      <c r="J22059" s="1"/>
      <c r="K22059" s="1"/>
      <c r="AA22059" s="1"/>
      <c r="AB22059" s="1"/>
      <c r="AC22059" s="1"/>
      <c r="AJ22059" s="1"/>
      <c r="AK22059" s="1"/>
      <c r="AL22059" s="1"/>
    </row>
    <row r="22060">
      <c r="I22060" s="1"/>
      <c r="J22060" s="1"/>
      <c r="K22060" s="1"/>
      <c r="AA22060" s="1"/>
      <c r="AB22060" s="1"/>
      <c r="AC22060" s="1"/>
      <c r="AJ22060" s="1"/>
      <c r="AK22060" s="1"/>
      <c r="AL22060" s="1"/>
    </row>
    <row r="22061">
      <c r="I22061" s="1"/>
      <c r="J22061" s="1"/>
      <c r="K22061" s="1"/>
      <c r="AA22061" s="1"/>
      <c r="AB22061" s="1"/>
      <c r="AC22061" s="1"/>
      <c r="AJ22061" s="1"/>
      <c r="AK22061" s="1"/>
      <c r="AL22061" s="1"/>
    </row>
    <row r="22062">
      <c r="I22062" s="1"/>
      <c r="J22062" s="1"/>
      <c r="K22062" s="1"/>
      <c r="AA22062" s="1"/>
      <c r="AB22062" s="1"/>
      <c r="AC22062" s="1"/>
      <c r="AJ22062" s="1"/>
      <c r="AK22062" s="1"/>
      <c r="AL22062" s="1"/>
    </row>
    <row r="22063">
      <c r="I22063" s="1"/>
      <c r="J22063" s="1"/>
      <c r="K22063" s="1"/>
      <c r="AA22063" s="1"/>
      <c r="AB22063" s="1"/>
      <c r="AC22063" s="1"/>
      <c r="AJ22063" s="1"/>
      <c r="AK22063" s="1"/>
      <c r="AL22063" s="1"/>
    </row>
    <row r="22064">
      <c r="I22064" s="1"/>
      <c r="J22064" s="1"/>
      <c r="K22064" s="1"/>
      <c r="AA22064" s="1"/>
      <c r="AB22064" s="1"/>
      <c r="AC22064" s="1"/>
      <c r="AJ22064" s="1"/>
      <c r="AK22064" s="1"/>
      <c r="AL22064" s="1"/>
    </row>
    <row r="22065">
      <c r="I22065" s="1"/>
      <c r="J22065" s="1"/>
      <c r="K22065" s="1"/>
      <c r="AA22065" s="1"/>
      <c r="AB22065" s="1"/>
      <c r="AC22065" s="1"/>
      <c r="AJ22065" s="1"/>
      <c r="AK22065" s="1"/>
      <c r="AL22065" s="1"/>
    </row>
    <row r="22066">
      <c r="I22066" s="1"/>
      <c r="J22066" s="1"/>
      <c r="K22066" s="1"/>
      <c r="AA22066" s="1"/>
      <c r="AB22066" s="1"/>
      <c r="AC22066" s="1"/>
      <c r="AJ22066" s="1"/>
      <c r="AK22066" s="1"/>
      <c r="AL22066" s="1"/>
    </row>
    <row r="22067">
      <c r="I22067" s="1"/>
      <c r="J22067" s="1"/>
      <c r="K22067" s="1"/>
      <c r="AA22067" s="1"/>
      <c r="AB22067" s="1"/>
      <c r="AC22067" s="1"/>
      <c r="AJ22067" s="1"/>
      <c r="AK22067" s="1"/>
      <c r="AL22067" s="1"/>
    </row>
    <row r="22068">
      <c r="I22068" s="1"/>
      <c r="J22068" s="1"/>
      <c r="K22068" s="1"/>
      <c r="AA22068" s="1"/>
      <c r="AB22068" s="1"/>
      <c r="AC22068" s="1"/>
      <c r="AJ22068" s="1"/>
      <c r="AK22068" s="1"/>
      <c r="AL22068" s="1"/>
    </row>
    <row r="22069">
      <c r="I22069" s="1"/>
      <c r="J22069" s="1"/>
      <c r="K22069" s="1"/>
      <c r="AA22069" s="1"/>
      <c r="AB22069" s="1"/>
      <c r="AC22069" s="1"/>
      <c r="AJ22069" s="1"/>
      <c r="AK22069" s="1"/>
      <c r="AL22069" s="1"/>
    </row>
    <row r="22070">
      <c r="I22070" s="1"/>
      <c r="J22070" s="1"/>
      <c r="K22070" s="1"/>
      <c r="AA22070" s="1"/>
      <c r="AB22070" s="1"/>
      <c r="AC22070" s="1"/>
      <c r="AJ22070" s="1"/>
      <c r="AK22070" s="1"/>
      <c r="AL22070" s="1"/>
    </row>
    <row r="22071">
      <c r="I22071" s="1"/>
      <c r="J22071" s="1"/>
      <c r="K22071" s="1"/>
      <c r="AA22071" s="1"/>
      <c r="AB22071" s="1"/>
      <c r="AC22071" s="1"/>
      <c r="AJ22071" s="1"/>
      <c r="AK22071" s="1"/>
      <c r="AL22071" s="1"/>
    </row>
    <row r="22072">
      <c r="I22072" s="1"/>
      <c r="J22072" s="1"/>
      <c r="K22072" s="1"/>
      <c r="AA22072" s="1"/>
      <c r="AB22072" s="1"/>
      <c r="AC22072" s="1"/>
      <c r="AJ22072" s="1"/>
      <c r="AK22072" s="1"/>
      <c r="AL22072" s="1"/>
    </row>
    <row r="22073">
      <c r="I22073" s="1"/>
      <c r="J22073" s="1"/>
      <c r="K22073" s="1"/>
      <c r="AA22073" s="1"/>
      <c r="AB22073" s="1"/>
      <c r="AC22073" s="1"/>
      <c r="AJ22073" s="1"/>
      <c r="AK22073" s="1"/>
      <c r="AL22073" s="1"/>
    </row>
    <row r="22074">
      <c r="I22074" s="1"/>
      <c r="J22074" s="1"/>
      <c r="K22074" s="1"/>
      <c r="AA22074" s="1"/>
      <c r="AB22074" s="1"/>
      <c r="AC22074" s="1"/>
      <c r="AJ22074" s="1"/>
      <c r="AK22074" s="1"/>
      <c r="AL22074" s="1"/>
    </row>
    <row r="22075">
      <c r="I22075" s="1"/>
      <c r="J22075" s="1"/>
      <c r="K22075" s="1"/>
      <c r="AA22075" s="1"/>
      <c r="AB22075" s="1"/>
      <c r="AC22075" s="1"/>
      <c r="AJ22075" s="1"/>
      <c r="AK22075" s="1"/>
      <c r="AL22075" s="1"/>
    </row>
    <row r="22076">
      <c r="I22076" s="1"/>
      <c r="J22076" s="1"/>
      <c r="K22076" s="1"/>
      <c r="AA22076" s="1"/>
      <c r="AB22076" s="1"/>
      <c r="AC22076" s="1"/>
      <c r="AJ22076" s="1"/>
      <c r="AK22076" s="1"/>
      <c r="AL22076" s="1"/>
    </row>
    <row r="22077">
      <c r="I22077" s="1"/>
      <c r="J22077" s="1"/>
      <c r="K22077" s="1"/>
      <c r="AA22077" s="1"/>
      <c r="AB22077" s="1"/>
      <c r="AC22077" s="1"/>
      <c r="AJ22077" s="1"/>
      <c r="AK22077" s="1"/>
      <c r="AL22077" s="1"/>
    </row>
    <row r="22078">
      <c r="I22078" s="1"/>
      <c r="J22078" s="1"/>
      <c r="K22078" s="1"/>
      <c r="AA22078" s="1"/>
      <c r="AB22078" s="1"/>
      <c r="AC22078" s="1"/>
      <c r="AJ22078" s="1"/>
      <c r="AK22078" s="1"/>
      <c r="AL22078" s="1"/>
    </row>
    <row r="22079">
      <c r="I22079" s="1"/>
      <c r="J22079" s="1"/>
      <c r="K22079" s="1"/>
      <c r="AA22079" s="1"/>
      <c r="AB22079" s="1"/>
      <c r="AC22079" s="1"/>
      <c r="AJ22079" s="1"/>
      <c r="AK22079" s="1"/>
      <c r="AL22079" s="1"/>
    </row>
    <row r="22080">
      <c r="I22080" s="1"/>
      <c r="J22080" s="1"/>
      <c r="K22080" s="1"/>
      <c r="AA22080" s="1"/>
      <c r="AB22080" s="1"/>
      <c r="AC22080" s="1"/>
      <c r="AJ22080" s="1"/>
      <c r="AK22080" s="1"/>
      <c r="AL22080" s="1"/>
    </row>
    <row r="22081">
      <c r="I22081" s="1"/>
      <c r="J22081" s="1"/>
      <c r="K22081" s="1"/>
      <c r="AA22081" s="1"/>
      <c r="AB22081" s="1"/>
      <c r="AC22081" s="1"/>
      <c r="AJ22081" s="1"/>
      <c r="AK22081" s="1"/>
      <c r="AL22081" s="1"/>
    </row>
    <row r="22082">
      <c r="I22082" s="1"/>
      <c r="J22082" s="1"/>
      <c r="K22082" s="1"/>
      <c r="AA22082" s="1"/>
      <c r="AB22082" s="1"/>
      <c r="AC22082" s="1"/>
      <c r="AJ22082" s="1"/>
      <c r="AK22082" s="1"/>
      <c r="AL22082" s="1"/>
    </row>
    <row r="22083">
      <c r="I22083" s="1"/>
      <c r="J22083" s="1"/>
      <c r="K22083" s="1"/>
      <c r="AA22083" s="1"/>
      <c r="AB22083" s="1"/>
      <c r="AC22083" s="1"/>
      <c r="AJ22083" s="1"/>
      <c r="AK22083" s="1"/>
      <c r="AL22083" s="1"/>
    </row>
    <row r="22084">
      <c r="I22084" s="1"/>
      <c r="J22084" s="1"/>
      <c r="K22084" s="1"/>
      <c r="AA22084" s="1"/>
      <c r="AB22084" s="1"/>
      <c r="AC22084" s="1"/>
      <c r="AJ22084" s="1"/>
      <c r="AK22084" s="1"/>
      <c r="AL22084" s="1"/>
    </row>
    <row r="22085">
      <c r="I22085" s="1"/>
      <c r="J22085" s="1"/>
      <c r="K22085" s="1"/>
      <c r="AA22085" s="1"/>
      <c r="AB22085" s="1"/>
      <c r="AC22085" s="1"/>
      <c r="AJ22085" s="1"/>
      <c r="AK22085" s="1"/>
      <c r="AL22085" s="1"/>
    </row>
    <row r="22086">
      <c r="I22086" s="1"/>
      <c r="J22086" s="1"/>
      <c r="K22086" s="1"/>
      <c r="AA22086" s="1"/>
      <c r="AB22086" s="1"/>
      <c r="AC22086" s="1"/>
      <c r="AJ22086" s="1"/>
      <c r="AK22086" s="1"/>
      <c r="AL22086" s="1"/>
    </row>
    <row r="22087">
      <c r="I22087" s="1"/>
      <c r="J22087" s="1"/>
      <c r="K22087" s="1"/>
      <c r="AA22087" s="1"/>
      <c r="AB22087" s="1"/>
      <c r="AC22087" s="1"/>
      <c r="AJ22087" s="1"/>
      <c r="AK22087" s="1"/>
      <c r="AL22087" s="1"/>
    </row>
    <row r="22088">
      <c r="I22088" s="1"/>
      <c r="J22088" s="1"/>
      <c r="K22088" s="1"/>
      <c r="AA22088" s="1"/>
      <c r="AB22088" s="1"/>
      <c r="AC22088" s="1"/>
      <c r="AJ22088" s="1"/>
      <c r="AK22088" s="1"/>
      <c r="AL22088" s="1"/>
    </row>
    <row r="22089">
      <c r="I22089" s="1"/>
      <c r="J22089" s="1"/>
      <c r="K22089" s="1"/>
      <c r="AA22089" s="1"/>
      <c r="AB22089" s="1"/>
      <c r="AC22089" s="1"/>
      <c r="AJ22089" s="1"/>
      <c r="AK22089" s="1"/>
      <c r="AL22089" s="1"/>
    </row>
    <row r="22090">
      <c r="I22090" s="1"/>
      <c r="J22090" s="1"/>
      <c r="K22090" s="1"/>
      <c r="AA22090" s="1"/>
      <c r="AB22090" s="1"/>
      <c r="AC22090" s="1"/>
      <c r="AJ22090" s="1"/>
      <c r="AK22090" s="1"/>
      <c r="AL22090" s="1"/>
    </row>
    <row r="22091">
      <c r="I22091" s="1"/>
      <c r="J22091" s="1"/>
      <c r="K22091" s="1"/>
      <c r="AA22091" s="1"/>
      <c r="AB22091" s="1"/>
      <c r="AC22091" s="1"/>
      <c r="AJ22091" s="1"/>
      <c r="AK22091" s="1"/>
      <c r="AL22091" s="1"/>
    </row>
    <row r="22092">
      <c r="I22092" s="1"/>
      <c r="J22092" s="1"/>
      <c r="K22092" s="1"/>
      <c r="AA22092" s="1"/>
      <c r="AB22092" s="1"/>
      <c r="AC22092" s="1"/>
      <c r="AJ22092" s="1"/>
      <c r="AK22092" s="1"/>
      <c r="AL22092" s="1"/>
    </row>
    <row r="22093">
      <c r="I22093" s="1"/>
      <c r="J22093" s="1"/>
      <c r="K22093" s="1"/>
      <c r="AA22093" s="1"/>
      <c r="AB22093" s="1"/>
      <c r="AC22093" s="1"/>
      <c r="AJ22093" s="1"/>
      <c r="AK22093" s="1"/>
      <c r="AL22093" s="1"/>
    </row>
    <row r="22094">
      <c r="I22094" s="1"/>
      <c r="J22094" s="1"/>
      <c r="K22094" s="1"/>
      <c r="AA22094" s="1"/>
      <c r="AB22094" s="1"/>
      <c r="AC22094" s="1"/>
      <c r="AJ22094" s="1"/>
      <c r="AK22094" s="1"/>
      <c r="AL22094" s="1"/>
    </row>
    <row r="22095">
      <c r="I22095" s="1"/>
      <c r="J22095" s="1"/>
      <c r="K22095" s="1"/>
      <c r="AA22095" s="1"/>
      <c r="AB22095" s="1"/>
      <c r="AC22095" s="1"/>
      <c r="AJ22095" s="1"/>
      <c r="AK22095" s="1"/>
      <c r="AL22095" s="1"/>
    </row>
    <row r="22096">
      <c r="I22096" s="1"/>
      <c r="J22096" s="1"/>
      <c r="K22096" s="1"/>
      <c r="AA22096" s="1"/>
      <c r="AB22096" s="1"/>
      <c r="AC22096" s="1"/>
      <c r="AJ22096" s="1"/>
      <c r="AK22096" s="1"/>
      <c r="AL22096" s="1"/>
    </row>
    <row r="22097">
      <c r="I22097" s="1"/>
      <c r="J22097" s="1"/>
      <c r="K22097" s="1"/>
      <c r="AA22097" s="1"/>
      <c r="AB22097" s="1"/>
      <c r="AC22097" s="1"/>
      <c r="AJ22097" s="1"/>
      <c r="AK22097" s="1"/>
      <c r="AL22097" s="1"/>
    </row>
    <row r="22098">
      <c r="I22098" s="1"/>
      <c r="J22098" s="1"/>
      <c r="K22098" s="1"/>
      <c r="AA22098" s="1"/>
      <c r="AB22098" s="1"/>
      <c r="AC22098" s="1"/>
      <c r="AJ22098" s="1"/>
      <c r="AK22098" s="1"/>
      <c r="AL22098" s="1"/>
    </row>
    <row r="22099">
      <c r="I22099" s="1"/>
      <c r="J22099" s="1"/>
      <c r="K22099" s="1"/>
      <c r="AA22099" s="1"/>
      <c r="AB22099" s="1"/>
      <c r="AC22099" s="1"/>
      <c r="AJ22099" s="1"/>
      <c r="AK22099" s="1"/>
      <c r="AL22099" s="1"/>
    </row>
    <row r="22100">
      <c r="I22100" s="1"/>
      <c r="J22100" s="1"/>
      <c r="K22100" s="1"/>
      <c r="AA22100" s="1"/>
      <c r="AB22100" s="1"/>
      <c r="AC22100" s="1"/>
      <c r="AJ22100" s="1"/>
      <c r="AK22100" s="1"/>
      <c r="AL22100" s="1"/>
    </row>
    <row r="22101">
      <c r="I22101" s="1"/>
      <c r="J22101" s="1"/>
      <c r="K22101" s="1"/>
      <c r="AA22101" s="1"/>
      <c r="AB22101" s="1"/>
      <c r="AC22101" s="1"/>
      <c r="AJ22101" s="1"/>
      <c r="AK22101" s="1"/>
      <c r="AL22101" s="1"/>
    </row>
    <row r="22102">
      <c r="I22102" s="1"/>
      <c r="J22102" s="1"/>
      <c r="K22102" s="1"/>
      <c r="AA22102" s="1"/>
      <c r="AB22102" s="1"/>
      <c r="AC22102" s="1"/>
      <c r="AJ22102" s="1"/>
      <c r="AK22102" s="1"/>
      <c r="AL22102" s="1"/>
    </row>
    <row r="22103">
      <c r="I22103" s="1"/>
      <c r="J22103" s="1"/>
      <c r="K22103" s="1"/>
      <c r="AA22103" s="1"/>
      <c r="AB22103" s="1"/>
      <c r="AC22103" s="1"/>
      <c r="AJ22103" s="1"/>
      <c r="AK22103" s="1"/>
      <c r="AL22103" s="1"/>
    </row>
    <row r="22104">
      <c r="I22104" s="1"/>
      <c r="J22104" s="1"/>
      <c r="K22104" s="1"/>
      <c r="AA22104" s="1"/>
      <c r="AB22104" s="1"/>
      <c r="AC22104" s="1"/>
      <c r="AJ22104" s="1"/>
      <c r="AK22104" s="1"/>
      <c r="AL22104" s="1"/>
    </row>
    <row r="22105">
      <c r="I22105" s="1"/>
      <c r="J22105" s="1"/>
      <c r="K22105" s="1"/>
      <c r="AA22105" s="1"/>
      <c r="AB22105" s="1"/>
      <c r="AC22105" s="1"/>
      <c r="AJ22105" s="1"/>
      <c r="AK22105" s="1"/>
      <c r="AL22105" s="1"/>
    </row>
    <row r="22106">
      <c r="I22106" s="1"/>
      <c r="J22106" s="1"/>
      <c r="K22106" s="1"/>
      <c r="AA22106" s="1"/>
      <c r="AB22106" s="1"/>
      <c r="AC22106" s="1"/>
      <c r="AJ22106" s="1"/>
      <c r="AK22106" s="1"/>
      <c r="AL22106" s="1"/>
    </row>
    <row r="22107">
      <c r="I22107" s="1"/>
      <c r="J22107" s="1"/>
      <c r="K22107" s="1"/>
      <c r="AA22107" s="1"/>
      <c r="AB22107" s="1"/>
      <c r="AC22107" s="1"/>
      <c r="AJ22107" s="1"/>
      <c r="AK22107" s="1"/>
      <c r="AL22107" s="1"/>
    </row>
    <row r="22108">
      <c r="I22108" s="1"/>
      <c r="J22108" s="1"/>
      <c r="K22108" s="1"/>
      <c r="AA22108" s="1"/>
      <c r="AB22108" s="1"/>
      <c r="AC22108" s="1"/>
      <c r="AJ22108" s="1"/>
      <c r="AK22108" s="1"/>
      <c r="AL22108" s="1"/>
    </row>
    <row r="22109">
      <c r="I22109" s="1"/>
      <c r="J22109" s="1"/>
      <c r="K22109" s="1"/>
      <c r="AA22109" s="1"/>
      <c r="AB22109" s="1"/>
      <c r="AC22109" s="1"/>
      <c r="AJ22109" s="1"/>
      <c r="AK22109" s="1"/>
      <c r="AL22109" s="1"/>
    </row>
    <row r="22110">
      <c r="I22110" s="1"/>
      <c r="J22110" s="1"/>
      <c r="K22110" s="1"/>
      <c r="AA22110" s="1"/>
      <c r="AB22110" s="1"/>
      <c r="AC22110" s="1"/>
      <c r="AJ22110" s="1"/>
      <c r="AK22110" s="1"/>
      <c r="AL22110" s="1"/>
    </row>
    <row r="22111">
      <c r="I22111" s="1"/>
      <c r="J22111" s="1"/>
      <c r="K22111" s="1"/>
      <c r="AA22111" s="1"/>
      <c r="AB22111" s="1"/>
      <c r="AC22111" s="1"/>
      <c r="AJ22111" s="1"/>
      <c r="AK22111" s="1"/>
      <c r="AL22111" s="1"/>
    </row>
    <row r="22112">
      <c r="I22112" s="1"/>
      <c r="J22112" s="1"/>
      <c r="K22112" s="1"/>
      <c r="AA22112" s="1"/>
      <c r="AB22112" s="1"/>
      <c r="AC22112" s="1"/>
      <c r="AJ22112" s="1"/>
      <c r="AK22112" s="1"/>
      <c r="AL22112" s="1"/>
    </row>
    <row r="22113">
      <c r="I22113" s="1"/>
      <c r="J22113" s="1"/>
      <c r="K22113" s="1"/>
      <c r="AA22113" s="1"/>
      <c r="AB22113" s="1"/>
      <c r="AC22113" s="1"/>
      <c r="AJ22113" s="1"/>
      <c r="AK22113" s="1"/>
      <c r="AL22113" s="1"/>
    </row>
    <row r="22114">
      <c r="I22114" s="1"/>
      <c r="J22114" s="1"/>
      <c r="K22114" s="1"/>
      <c r="AA22114" s="1"/>
      <c r="AB22114" s="1"/>
      <c r="AC22114" s="1"/>
      <c r="AJ22114" s="1"/>
      <c r="AK22114" s="1"/>
      <c r="AL22114" s="1"/>
    </row>
    <row r="22115">
      <c r="I22115" s="1"/>
      <c r="J22115" s="1"/>
      <c r="K22115" s="1"/>
      <c r="AA22115" s="1"/>
      <c r="AB22115" s="1"/>
      <c r="AC22115" s="1"/>
      <c r="AJ22115" s="1"/>
      <c r="AK22115" s="1"/>
      <c r="AL22115" s="1"/>
    </row>
    <row r="22116">
      <c r="I22116" s="1"/>
      <c r="J22116" s="1"/>
      <c r="K22116" s="1"/>
      <c r="AA22116" s="1"/>
      <c r="AB22116" s="1"/>
      <c r="AC22116" s="1"/>
      <c r="AJ22116" s="1"/>
      <c r="AK22116" s="1"/>
      <c r="AL22116" s="1"/>
    </row>
    <row r="22117">
      <c r="I22117" s="1"/>
      <c r="J22117" s="1"/>
      <c r="K22117" s="1"/>
      <c r="AA22117" s="1"/>
      <c r="AB22117" s="1"/>
      <c r="AC22117" s="1"/>
      <c r="AJ22117" s="1"/>
      <c r="AK22117" s="1"/>
      <c r="AL22117" s="1"/>
    </row>
    <row r="22118">
      <c r="I22118" s="1"/>
      <c r="J22118" s="1"/>
      <c r="K22118" s="1"/>
      <c r="AA22118" s="1"/>
      <c r="AB22118" s="1"/>
      <c r="AC22118" s="1"/>
      <c r="AJ22118" s="1"/>
      <c r="AK22118" s="1"/>
      <c r="AL22118" s="1"/>
    </row>
    <row r="22119">
      <c r="I22119" s="1"/>
      <c r="J22119" s="1"/>
      <c r="K22119" s="1"/>
      <c r="AA22119" s="1"/>
      <c r="AB22119" s="1"/>
      <c r="AC22119" s="1"/>
      <c r="AJ22119" s="1"/>
      <c r="AK22119" s="1"/>
      <c r="AL22119" s="1"/>
    </row>
    <row r="22120">
      <c r="I22120" s="1"/>
      <c r="J22120" s="1"/>
      <c r="K22120" s="1"/>
      <c r="AA22120" s="1"/>
      <c r="AB22120" s="1"/>
      <c r="AC22120" s="1"/>
      <c r="AJ22120" s="1"/>
      <c r="AK22120" s="1"/>
      <c r="AL22120" s="1"/>
    </row>
    <row r="22121">
      <c r="I22121" s="1"/>
      <c r="J22121" s="1"/>
      <c r="K22121" s="1"/>
      <c r="AA22121" s="1"/>
      <c r="AB22121" s="1"/>
      <c r="AC22121" s="1"/>
      <c r="AJ22121" s="1"/>
      <c r="AK22121" s="1"/>
      <c r="AL22121" s="1"/>
    </row>
    <row r="22122">
      <c r="I22122" s="1"/>
      <c r="J22122" s="1"/>
      <c r="K22122" s="1"/>
      <c r="AA22122" s="1"/>
      <c r="AB22122" s="1"/>
      <c r="AC22122" s="1"/>
      <c r="AJ22122" s="1"/>
      <c r="AK22122" s="1"/>
      <c r="AL22122" s="1"/>
    </row>
    <row r="22123">
      <c r="I22123" s="1"/>
      <c r="J22123" s="1"/>
      <c r="K22123" s="1"/>
      <c r="AA22123" s="1"/>
      <c r="AB22123" s="1"/>
      <c r="AC22123" s="1"/>
      <c r="AJ22123" s="1"/>
      <c r="AK22123" s="1"/>
      <c r="AL22123" s="1"/>
    </row>
    <row r="22124">
      <c r="I22124" s="1"/>
      <c r="J22124" s="1"/>
      <c r="K22124" s="1"/>
      <c r="AA22124" s="1"/>
      <c r="AB22124" s="1"/>
      <c r="AC22124" s="1"/>
      <c r="AJ22124" s="1"/>
      <c r="AK22124" s="1"/>
      <c r="AL22124" s="1"/>
    </row>
    <row r="22125">
      <c r="I22125" s="1"/>
      <c r="J22125" s="1"/>
      <c r="K22125" s="1"/>
      <c r="AA22125" s="1"/>
      <c r="AB22125" s="1"/>
      <c r="AC22125" s="1"/>
      <c r="AJ22125" s="1"/>
      <c r="AK22125" s="1"/>
      <c r="AL22125" s="1"/>
    </row>
    <row r="22126">
      <c r="I22126" s="1"/>
      <c r="J22126" s="1"/>
      <c r="K22126" s="1"/>
      <c r="AA22126" s="1"/>
      <c r="AB22126" s="1"/>
      <c r="AC22126" s="1"/>
      <c r="AJ22126" s="1"/>
      <c r="AK22126" s="1"/>
      <c r="AL22126" s="1"/>
    </row>
    <row r="22127">
      <c r="I22127" s="1"/>
      <c r="J22127" s="1"/>
      <c r="K22127" s="1"/>
      <c r="AA22127" s="1"/>
      <c r="AB22127" s="1"/>
      <c r="AC22127" s="1"/>
      <c r="AJ22127" s="1"/>
      <c r="AK22127" s="1"/>
      <c r="AL22127" s="1"/>
    </row>
    <row r="22128">
      <c r="I22128" s="1"/>
      <c r="J22128" s="1"/>
      <c r="K22128" s="1"/>
      <c r="AA22128" s="1"/>
      <c r="AB22128" s="1"/>
      <c r="AC22128" s="1"/>
      <c r="AJ22128" s="1"/>
      <c r="AK22128" s="1"/>
      <c r="AL22128" s="1"/>
    </row>
    <row r="22129">
      <c r="I22129" s="1"/>
      <c r="J22129" s="1"/>
      <c r="K22129" s="1"/>
      <c r="AA22129" s="1"/>
      <c r="AB22129" s="1"/>
      <c r="AC22129" s="1"/>
      <c r="AJ22129" s="1"/>
      <c r="AK22129" s="1"/>
      <c r="AL22129" s="1"/>
    </row>
    <row r="22130">
      <c r="I22130" s="1"/>
      <c r="J22130" s="1"/>
      <c r="K22130" s="1"/>
      <c r="AA22130" s="1"/>
      <c r="AB22130" s="1"/>
      <c r="AC22130" s="1"/>
      <c r="AJ22130" s="1"/>
      <c r="AK22130" s="1"/>
      <c r="AL22130" s="1"/>
    </row>
    <row r="22131">
      <c r="I22131" s="1"/>
      <c r="J22131" s="1"/>
      <c r="K22131" s="1"/>
      <c r="AA22131" s="1"/>
      <c r="AB22131" s="1"/>
      <c r="AC22131" s="1"/>
      <c r="AJ22131" s="1"/>
      <c r="AK22131" s="1"/>
      <c r="AL22131" s="1"/>
    </row>
    <row r="22132">
      <c r="I22132" s="1"/>
      <c r="J22132" s="1"/>
      <c r="K22132" s="1"/>
      <c r="AA22132" s="1"/>
      <c r="AB22132" s="1"/>
      <c r="AC22132" s="1"/>
      <c r="AJ22132" s="1"/>
      <c r="AK22132" s="1"/>
      <c r="AL22132" s="1"/>
    </row>
    <row r="22133">
      <c r="I22133" s="1"/>
      <c r="J22133" s="1"/>
      <c r="K22133" s="1"/>
      <c r="AA22133" s="1"/>
      <c r="AB22133" s="1"/>
      <c r="AC22133" s="1"/>
      <c r="AJ22133" s="1"/>
      <c r="AK22133" s="1"/>
      <c r="AL22133" s="1"/>
    </row>
    <row r="22134">
      <c r="I22134" s="1"/>
      <c r="J22134" s="1"/>
      <c r="K22134" s="1"/>
      <c r="AA22134" s="1"/>
      <c r="AB22134" s="1"/>
      <c r="AC22134" s="1"/>
      <c r="AJ22134" s="1"/>
      <c r="AK22134" s="1"/>
      <c r="AL22134" s="1"/>
    </row>
    <row r="22135">
      <c r="I22135" s="1"/>
      <c r="J22135" s="1"/>
      <c r="K22135" s="1"/>
      <c r="AA22135" s="1"/>
      <c r="AB22135" s="1"/>
      <c r="AC22135" s="1"/>
      <c r="AJ22135" s="1"/>
      <c r="AK22135" s="1"/>
      <c r="AL22135" s="1"/>
    </row>
    <row r="22136">
      <c r="I22136" s="1"/>
      <c r="J22136" s="1"/>
      <c r="K22136" s="1"/>
      <c r="AA22136" s="1"/>
      <c r="AB22136" s="1"/>
      <c r="AC22136" s="1"/>
      <c r="AJ22136" s="1"/>
      <c r="AK22136" s="1"/>
      <c r="AL22136" s="1"/>
    </row>
    <row r="22137">
      <c r="I22137" s="1"/>
      <c r="J22137" s="1"/>
      <c r="K22137" s="1"/>
      <c r="AA22137" s="1"/>
      <c r="AB22137" s="1"/>
      <c r="AC22137" s="1"/>
      <c r="AJ22137" s="1"/>
      <c r="AK22137" s="1"/>
      <c r="AL22137" s="1"/>
    </row>
    <row r="22138">
      <c r="I22138" s="1"/>
      <c r="J22138" s="1"/>
      <c r="K22138" s="1"/>
      <c r="AA22138" s="1"/>
      <c r="AB22138" s="1"/>
      <c r="AC22138" s="1"/>
      <c r="AJ22138" s="1"/>
      <c r="AK22138" s="1"/>
      <c r="AL22138" s="1"/>
    </row>
    <row r="22139">
      <c r="I22139" s="1"/>
      <c r="J22139" s="1"/>
      <c r="K22139" s="1"/>
      <c r="AA22139" s="1"/>
      <c r="AB22139" s="1"/>
      <c r="AC22139" s="1"/>
      <c r="AJ22139" s="1"/>
      <c r="AK22139" s="1"/>
      <c r="AL22139" s="1"/>
    </row>
    <row r="22140">
      <c r="I22140" s="1"/>
      <c r="J22140" s="1"/>
      <c r="K22140" s="1"/>
      <c r="AA22140" s="1"/>
      <c r="AB22140" s="1"/>
      <c r="AC22140" s="1"/>
      <c r="AJ22140" s="1"/>
      <c r="AK22140" s="1"/>
      <c r="AL22140" s="1"/>
    </row>
    <row r="22141">
      <c r="I22141" s="1"/>
      <c r="J22141" s="1"/>
      <c r="K22141" s="1"/>
      <c r="AA22141" s="1"/>
      <c r="AB22141" s="1"/>
      <c r="AC22141" s="1"/>
      <c r="AJ22141" s="1"/>
      <c r="AK22141" s="1"/>
      <c r="AL22141" s="1"/>
    </row>
    <row r="22142">
      <c r="I22142" s="1"/>
      <c r="J22142" s="1"/>
      <c r="K22142" s="1"/>
      <c r="AA22142" s="1"/>
      <c r="AB22142" s="1"/>
      <c r="AC22142" s="1"/>
      <c r="AJ22142" s="1"/>
      <c r="AK22142" s="1"/>
      <c r="AL22142" s="1"/>
    </row>
    <row r="22143">
      <c r="I22143" s="1"/>
      <c r="J22143" s="1"/>
      <c r="K22143" s="1"/>
      <c r="AA22143" s="1"/>
      <c r="AB22143" s="1"/>
      <c r="AC22143" s="1"/>
      <c r="AJ22143" s="1"/>
      <c r="AK22143" s="1"/>
      <c r="AL22143" s="1"/>
    </row>
    <row r="22144">
      <c r="I22144" s="1"/>
      <c r="J22144" s="1"/>
      <c r="K22144" s="1"/>
      <c r="AA22144" s="1"/>
      <c r="AB22144" s="1"/>
      <c r="AC22144" s="1"/>
      <c r="AJ22144" s="1"/>
      <c r="AK22144" s="1"/>
      <c r="AL22144" s="1"/>
    </row>
    <row r="22145">
      <c r="I22145" s="1"/>
      <c r="J22145" s="1"/>
      <c r="K22145" s="1"/>
      <c r="AA22145" s="1"/>
      <c r="AB22145" s="1"/>
      <c r="AC22145" s="1"/>
      <c r="AJ22145" s="1"/>
      <c r="AK22145" s="1"/>
      <c r="AL22145" s="1"/>
    </row>
    <row r="22146">
      <c r="I22146" s="1"/>
      <c r="J22146" s="1"/>
      <c r="K22146" s="1"/>
      <c r="AA22146" s="1"/>
      <c r="AB22146" s="1"/>
      <c r="AC22146" s="1"/>
      <c r="AJ22146" s="1"/>
      <c r="AK22146" s="1"/>
      <c r="AL22146" s="1"/>
    </row>
    <row r="22147">
      <c r="I22147" s="1"/>
      <c r="J22147" s="1"/>
      <c r="K22147" s="1"/>
      <c r="AA22147" s="1"/>
      <c r="AB22147" s="1"/>
      <c r="AC22147" s="1"/>
      <c r="AJ22147" s="1"/>
      <c r="AK22147" s="1"/>
      <c r="AL22147" s="1"/>
    </row>
    <row r="22148">
      <c r="I22148" s="1"/>
      <c r="J22148" s="1"/>
      <c r="K22148" s="1"/>
      <c r="AA22148" s="1"/>
      <c r="AB22148" s="1"/>
      <c r="AC22148" s="1"/>
      <c r="AJ22148" s="1"/>
      <c r="AK22148" s="1"/>
      <c r="AL22148" s="1"/>
    </row>
    <row r="22149">
      <c r="I22149" s="1"/>
      <c r="J22149" s="1"/>
      <c r="K22149" s="1"/>
      <c r="AA22149" s="1"/>
      <c r="AB22149" s="1"/>
      <c r="AC22149" s="1"/>
      <c r="AJ22149" s="1"/>
      <c r="AK22149" s="1"/>
      <c r="AL22149" s="1"/>
    </row>
    <row r="22150">
      <c r="I22150" s="1"/>
      <c r="J22150" s="1"/>
      <c r="K22150" s="1"/>
      <c r="AA22150" s="1"/>
      <c r="AB22150" s="1"/>
      <c r="AC22150" s="1"/>
      <c r="AJ22150" s="1"/>
      <c r="AK22150" s="1"/>
      <c r="AL22150" s="1"/>
    </row>
    <row r="22151">
      <c r="I22151" s="1"/>
      <c r="J22151" s="1"/>
      <c r="K22151" s="1"/>
      <c r="AA22151" s="1"/>
      <c r="AB22151" s="1"/>
      <c r="AC22151" s="1"/>
      <c r="AJ22151" s="1"/>
      <c r="AK22151" s="1"/>
      <c r="AL22151" s="1"/>
    </row>
    <row r="22152">
      <c r="I22152" s="1"/>
      <c r="J22152" s="1"/>
      <c r="K22152" s="1"/>
      <c r="AA22152" s="1"/>
      <c r="AB22152" s="1"/>
      <c r="AC22152" s="1"/>
      <c r="AJ22152" s="1"/>
      <c r="AK22152" s="1"/>
      <c r="AL22152" s="1"/>
    </row>
    <row r="22153">
      <c r="I22153" s="1"/>
      <c r="J22153" s="1"/>
      <c r="K22153" s="1"/>
      <c r="AA22153" s="1"/>
      <c r="AB22153" s="1"/>
      <c r="AC22153" s="1"/>
      <c r="AJ22153" s="1"/>
      <c r="AK22153" s="1"/>
      <c r="AL22153" s="1"/>
    </row>
    <row r="22154">
      <c r="I22154" s="1"/>
      <c r="J22154" s="1"/>
      <c r="K22154" s="1"/>
      <c r="AA22154" s="1"/>
      <c r="AB22154" s="1"/>
      <c r="AC22154" s="1"/>
      <c r="AJ22154" s="1"/>
      <c r="AK22154" s="1"/>
      <c r="AL22154" s="1"/>
    </row>
    <row r="22155">
      <c r="I22155" s="1"/>
      <c r="J22155" s="1"/>
      <c r="K22155" s="1"/>
      <c r="AA22155" s="1"/>
      <c r="AB22155" s="1"/>
      <c r="AC22155" s="1"/>
      <c r="AJ22155" s="1"/>
      <c r="AK22155" s="1"/>
      <c r="AL22155" s="1"/>
    </row>
    <row r="22156">
      <c r="I22156" s="1"/>
      <c r="J22156" s="1"/>
      <c r="K22156" s="1"/>
      <c r="AA22156" s="1"/>
      <c r="AB22156" s="1"/>
      <c r="AC22156" s="1"/>
      <c r="AJ22156" s="1"/>
      <c r="AK22156" s="1"/>
      <c r="AL22156" s="1"/>
    </row>
    <row r="22157">
      <c r="I22157" s="1"/>
      <c r="J22157" s="1"/>
      <c r="K22157" s="1"/>
      <c r="AA22157" s="1"/>
      <c r="AB22157" s="1"/>
      <c r="AC22157" s="1"/>
      <c r="AJ22157" s="1"/>
      <c r="AK22157" s="1"/>
      <c r="AL22157" s="1"/>
    </row>
    <row r="22158">
      <c r="I22158" s="1"/>
      <c r="J22158" s="1"/>
      <c r="K22158" s="1"/>
      <c r="AA22158" s="1"/>
      <c r="AB22158" s="1"/>
      <c r="AC22158" s="1"/>
      <c r="AJ22158" s="1"/>
      <c r="AK22158" s="1"/>
      <c r="AL22158" s="1"/>
    </row>
    <row r="22159">
      <c r="I22159" s="1"/>
      <c r="J22159" s="1"/>
      <c r="K22159" s="1"/>
      <c r="AA22159" s="1"/>
      <c r="AB22159" s="1"/>
      <c r="AC22159" s="1"/>
      <c r="AJ22159" s="1"/>
      <c r="AK22159" s="1"/>
      <c r="AL22159" s="1"/>
    </row>
    <row r="22160">
      <c r="I22160" s="1"/>
      <c r="J22160" s="1"/>
      <c r="K22160" s="1"/>
      <c r="AA22160" s="1"/>
      <c r="AB22160" s="1"/>
      <c r="AC22160" s="1"/>
      <c r="AJ22160" s="1"/>
      <c r="AK22160" s="1"/>
      <c r="AL22160" s="1"/>
    </row>
    <row r="22161">
      <c r="I22161" s="1"/>
      <c r="J22161" s="1"/>
      <c r="K22161" s="1"/>
      <c r="AA22161" s="1"/>
      <c r="AB22161" s="1"/>
      <c r="AC22161" s="1"/>
      <c r="AJ22161" s="1"/>
      <c r="AK22161" s="1"/>
      <c r="AL22161" s="1"/>
    </row>
    <row r="22162">
      <c r="I22162" s="1"/>
      <c r="J22162" s="1"/>
      <c r="K22162" s="1"/>
      <c r="AA22162" s="1"/>
      <c r="AB22162" s="1"/>
      <c r="AC22162" s="1"/>
      <c r="AJ22162" s="1"/>
      <c r="AK22162" s="1"/>
      <c r="AL22162" s="1"/>
    </row>
    <row r="22163">
      <c r="I22163" s="1"/>
      <c r="J22163" s="1"/>
      <c r="K22163" s="1"/>
      <c r="AA22163" s="1"/>
      <c r="AB22163" s="1"/>
      <c r="AC22163" s="1"/>
      <c r="AJ22163" s="1"/>
      <c r="AK22163" s="1"/>
      <c r="AL22163" s="1"/>
    </row>
    <row r="22164">
      <c r="I22164" s="1"/>
      <c r="J22164" s="1"/>
      <c r="K22164" s="1"/>
      <c r="AA22164" s="1"/>
      <c r="AB22164" s="1"/>
      <c r="AC22164" s="1"/>
      <c r="AJ22164" s="1"/>
      <c r="AK22164" s="1"/>
      <c r="AL22164" s="1"/>
    </row>
    <row r="22165">
      <c r="I22165" s="1"/>
      <c r="J22165" s="1"/>
      <c r="K22165" s="1"/>
      <c r="AA22165" s="1"/>
      <c r="AB22165" s="1"/>
      <c r="AC22165" s="1"/>
      <c r="AJ22165" s="1"/>
      <c r="AK22165" s="1"/>
      <c r="AL22165" s="1"/>
    </row>
    <row r="22166">
      <c r="I22166" s="1"/>
      <c r="J22166" s="1"/>
      <c r="K22166" s="1"/>
      <c r="AA22166" s="1"/>
      <c r="AB22166" s="1"/>
      <c r="AC22166" s="1"/>
      <c r="AJ22166" s="1"/>
      <c r="AK22166" s="1"/>
      <c r="AL22166" s="1"/>
    </row>
    <row r="22167">
      <c r="I22167" s="1"/>
      <c r="J22167" s="1"/>
      <c r="K22167" s="1"/>
      <c r="AA22167" s="1"/>
      <c r="AB22167" s="1"/>
      <c r="AC22167" s="1"/>
      <c r="AJ22167" s="1"/>
      <c r="AK22167" s="1"/>
      <c r="AL22167" s="1"/>
    </row>
    <row r="22168">
      <c r="I22168" s="1"/>
      <c r="J22168" s="1"/>
      <c r="K22168" s="1"/>
      <c r="AA22168" s="1"/>
      <c r="AB22168" s="1"/>
      <c r="AC22168" s="1"/>
      <c r="AJ22168" s="1"/>
      <c r="AK22168" s="1"/>
      <c r="AL22168" s="1"/>
    </row>
    <row r="22169">
      <c r="I22169" s="1"/>
      <c r="J22169" s="1"/>
      <c r="K22169" s="1"/>
      <c r="AA22169" s="1"/>
      <c r="AB22169" s="1"/>
      <c r="AC22169" s="1"/>
      <c r="AJ22169" s="1"/>
      <c r="AK22169" s="1"/>
      <c r="AL22169" s="1"/>
    </row>
    <row r="22170">
      <c r="I22170" s="1"/>
      <c r="J22170" s="1"/>
      <c r="K22170" s="1"/>
      <c r="AA22170" s="1"/>
      <c r="AB22170" s="1"/>
      <c r="AC22170" s="1"/>
      <c r="AJ22170" s="1"/>
      <c r="AK22170" s="1"/>
      <c r="AL22170" s="1"/>
    </row>
    <row r="22171">
      <c r="I22171" s="1"/>
      <c r="J22171" s="1"/>
      <c r="K22171" s="1"/>
      <c r="AA22171" s="1"/>
      <c r="AB22171" s="1"/>
      <c r="AC22171" s="1"/>
      <c r="AJ22171" s="1"/>
      <c r="AK22171" s="1"/>
      <c r="AL22171" s="1"/>
    </row>
    <row r="22172">
      <c r="I22172" s="1"/>
      <c r="J22172" s="1"/>
      <c r="K22172" s="1"/>
      <c r="AA22172" s="1"/>
      <c r="AB22172" s="1"/>
      <c r="AC22172" s="1"/>
      <c r="AJ22172" s="1"/>
      <c r="AK22172" s="1"/>
      <c r="AL22172" s="1"/>
    </row>
    <row r="22173">
      <c r="I22173" s="1"/>
      <c r="J22173" s="1"/>
      <c r="K22173" s="1"/>
      <c r="AA22173" s="1"/>
      <c r="AB22173" s="1"/>
      <c r="AC22173" s="1"/>
      <c r="AJ22173" s="1"/>
      <c r="AK22173" s="1"/>
      <c r="AL22173" s="1"/>
    </row>
    <row r="22174">
      <c r="I22174" s="1"/>
      <c r="J22174" s="1"/>
      <c r="K22174" s="1"/>
      <c r="AA22174" s="1"/>
      <c r="AB22174" s="1"/>
      <c r="AC22174" s="1"/>
      <c r="AJ22174" s="1"/>
      <c r="AK22174" s="1"/>
      <c r="AL22174" s="1"/>
    </row>
    <row r="22175">
      <c r="I22175" s="1"/>
      <c r="J22175" s="1"/>
      <c r="K22175" s="1"/>
      <c r="AA22175" s="1"/>
      <c r="AB22175" s="1"/>
      <c r="AC22175" s="1"/>
      <c r="AJ22175" s="1"/>
      <c r="AK22175" s="1"/>
      <c r="AL22175" s="1"/>
    </row>
    <row r="22176">
      <c r="I22176" s="1"/>
      <c r="J22176" s="1"/>
      <c r="K22176" s="1"/>
      <c r="AA22176" s="1"/>
      <c r="AB22176" s="1"/>
      <c r="AC22176" s="1"/>
      <c r="AJ22176" s="1"/>
      <c r="AK22176" s="1"/>
      <c r="AL22176" s="1"/>
    </row>
    <row r="22177">
      <c r="I22177" s="1"/>
      <c r="J22177" s="1"/>
      <c r="K22177" s="1"/>
      <c r="AA22177" s="1"/>
      <c r="AB22177" s="1"/>
      <c r="AC22177" s="1"/>
      <c r="AJ22177" s="1"/>
      <c r="AK22177" s="1"/>
      <c r="AL22177" s="1"/>
    </row>
    <row r="22178">
      <c r="I22178" s="1"/>
      <c r="J22178" s="1"/>
      <c r="K22178" s="1"/>
      <c r="AA22178" s="1"/>
      <c r="AB22178" s="1"/>
      <c r="AC22178" s="1"/>
      <c r="AJ22178" s="1"/>
      <c r="AK22178" s="1"/>
      <c r="AL22178" s="1"/>
    </row>
    <row r="22179">
      <c r="I22179" s="1"/>
      <c r="J22179" s="1"/>
      <c r="K22179" s="1"/>
      <c r="AA22179" s="1"/>
      <c r="AB22179" s="1"/>
      <c r="AC22179" s="1"/>
      <c r="AJ22179" s="1"/>
      <c r="AK22179" s="1"/>
      <c r="AL22179" s="1"/>
    </row>
    <row r="22180">
      <c r="I22180" s="1"/>
      <c r="J22180" s="1"/>
      <c r="K22180" s="1"/>
      <c r="AA22180" s="1"/>
      <c r="AB22180" s="1"/>
      <c r="AC22180" s="1"/>
      <c r="AJ22180" s="1"/>
      <c r="AK22180" s="1"/>
      <c r="AL22180" s="1"/>
    </row>
    <row r="22181">
      <c r="I22181" s="1"/>
      <c r="J22181" s="1"/>
      <c r="K22181" s="1"/>
      <c r="AA22181" s="1"/>
      <c r="AB22181" s="1"/>
      <c r="AC22181" s="1"/>
      <c r="AJ22181" s="1"/>
      <c r="AK22181" s="1"/>
      <c r="AL22181" s="1"/>
    </row>
    <row r="22182">
      <c r="I22182" s="1"/>
      <c r="J22182" s="1"/>
      <c r="K22182" s="1"/>
      <c r="AA22182" s="1"/>
      <c r="AB22182" s="1"/>
      <c r="AC22182" s="1"/>
      <c r="AJ22182" s="1"/>
      <c r="AK22182" s="1"/>
      <c r="AL22182" s="1"/>
    </row>
    <row r="22183">
      <c r="I22183" s="1"/>
      <c r="J22183" s="1"/>
      <c r="K22183" s="1"/>
      <c r="AA22183" s="1"/>
      <c r="AB22183" s="1"/>
      <c r="AC22183" s="1"/>
      <c r="AJ22183" s="1"/>
      <c r="AK22183" s="1"/>
      <c r="AL22183" s="1"/>
    </row>
    <row r="22184">
      <c r="I22184" s="1"/>
      <c r="J22184" s="1"/>
      <c r="K22184" s="1"/>
      <c r="AA22184" s="1"/>
      <c r="AB22184" s="1"/>
      <c r="AC22184" s="1"/>
      <c r="AJ22184" s="1"/>
      <c r="AK22184" s="1"/>
      <c r="AL22184" s="1"/>
    </row>
    <row r="22185">
      <c r="I22185" s="1"/>
      <c r="J22185" s="1"/>
      <c r="K22185" s="1"/>
      <c r="AA22185" s="1"/>
      <c r="AB22185" s="1"/>
      <c r="AC22185" s="1"/>
      <c r="AJ22185" s="1"/>
      <c r="AK22185" s="1"/>
      <c r="AL22185" s="1"/>
    </row>
    <row r="22186">
      <c r="I22186" s="1"/>
      <c r="J22186" s="1"/>
      <c r="K22186" s="1"/>
      <c r="AA22186" s="1"/>
      <c r="AB22186" s="1"/>
      <c r="AC22186" s="1"/>
      <c r="AJ22186" s="1"/>
      <c r="AK22186" s="1"/>
      <c r="AL22186" s="1"/>
    </row>
    <row r="22187">
      <c r="I22187" s="1"/>
      <c r="J22187" s="1"/>
      <c r="K22187" s="1"/>
      <c r="AA22187" s="1"/>
      <c r="AB22187" s="1"/>
      <c r="AC22187" s="1"/>
      <c r="AJ22187" s="1"/>
      <c r="AK22187" s="1"/>
      <c r="AL22187" s="1"/>
    </row>
    <row r="22188">
      <c r="I22188" s="1"/>
      <c r="J22188" s="1"/>
      <c r="K22188" s="1"/>
      <c r="AA22188" s="1"/>
      <c r="AB22188" s="1"/>
      <c r="AC22188" s="1"/>
      <c r="AJ22188" s="1"/>
      <c r="AK22188" s="1"/>
      <c r="AL22188" s="1"/>
    </row>
    <row r="22189">
      <c r="I22189" s="1"/>
      <c r="J22189" s="1"/>
      <c r="K22189" s="1"/>
      <c r="AA22189" s="1"/>
      <c r="AB22189" s="1"/>
      <c r="AC22189" s="1"/>
      <c r="AJ22189" s="1"/>
      <c r="AK22189" s="1"/>
      <c r="AL22189" s="1"/>
    </row>
    <row r="22190">
      <c r="I22190" s="1"/>
      <c r="J22190" s="1"/>
      <c r="K22190" s="1"/>
      <c r="AA22190" s="1"/>
      <c r="AB22190" s="1"/>
      <c r="AC22190" s="1"/>
      <c r="AJ22190" s="1"/>
      <c r="AK22190" s="1"/>
      <c r="AL22190" s="1"/>
    </row>
    <row r="22191">
      <c r="I22191" s="1"/>
      <c r="J22191" s="1"/>
      <c r="K22191" s="1"/>
      <c r="AA22191" s="1"/>
      <c r="AB22191" s="1"/>
      <c r="AC22191" s="1"/>
      <c r="AJ22191" s="1"/>
      <c r="AK22191" s="1"/>
      <c r="AL22191" s="1"/>
    </row>
    <row r="22192">
      <c r="I22192" s="1"/>
      <c r="J22192" s="1"/>
      <c r="K22192" s="1"/>
      <c r="AA22192" s="1"/>
      <c r="AB22192" s="1"/>
      <c r="AC22192" s="1"/>
      <c r="AJ22192" s="1"/>
      <c r="AK22192" s="1"/>
      <c r="AL22192" s="1"/>
    </row>
    <row r="22193">
      <c r="I22193" s="1"/>
      <c r="J22193" s="1"/>
      <c r="K22193" s="1"/>
      <c r="AA22193" s="1"/>
      <c r="AB22193" s="1"/>
      <c r="AC22193" s="1"/>
      <c r="AJ22193" s="1"/>
      <c r="AK22193" s="1"/>
      <c r="AL22193" s="1"/>
    </row>
    <row r="22194">
      <c r="I22194" s="1"/>
      <c r="J22194" s="1"/>
      <c r="K22194" s="1"/>
      <c r="AA22194" s="1"/>
      <c r="AB22194" s="1"/>
      <c r="AC22194" s="1"/>
      <c r="AJ22194" s="1"/>
      <c r="AK22194" s="1"/>
      <c r="AL22194" s="1"/>
    </row>
    <row r="22195">
      <c r="I22195" s="1"/>
      <c r="J22195" s="1"/>
      <c r="K22195" s="1"/>
      <c r="AA22195" s="1"/>
      <c r="AB22195" s="1"/>
      <c r="AC22195" s="1"/>
      <c r="AJ22195" s="1"/>
      <c r="AK22195" s="1"/>
      <c r="AL22195" s="1"/>
    </row>
    <row r="22196">
      <c r="I22196" s="1"/>
      <c r="J22196" s="1"/>
      <c r="K22196" s="1"/>
      <c r="AA22196" s="1"/>
      <c r="AB22196" s="1"/>
      <c r="AC22196" s="1"/>
      <c r="AJ22196" s="1"/>
      <c r="AK22196" s="1"/>
      <c r="AL22196" s="1"/>
    </row>
    <row r="22197">
      <c r="I22197" s="1"/>
      <c r="J22197" s="1"/>
      <c r="K22197" s="1"/>
      <c r="AA22197" s="1"/>
      <c r="AB22197" s="1"/>
      <c r="AC22197" s="1"/>
      <c r="AJ22197" s="1"/>
      <c r="AK22197" s="1"/>
      <c r="AL22197" s="1"/>
    </row>
    <row r="22198">
      <c r="I22198" s="1"/>
      <c r="J22198" s="1"/>
      <c r="K22198" s="1"/>
      <c r="AA22198" s="1"/>
      <c r="AB22198" s="1"/>
      <c r="AC22198" s="1"/>
      <c r="AJ22198" s="1"/>
      <c r="AK22198" s="1"/>
      <c r="AL22198" s="1"/>
    </row>
    <row r="22199">
      <c r="I22199" s="1"/>
      <c r="J22199" s="1"/>
      <c r="K22199" s="1"/>
      <c r="AA22199" s="1"/>
      <c r="AB22199" s="1"/>
      <c r="AC22199" s="1"/>
      <c r="AJ22199" s="1"/>
      <c r="AK22199" s="1"/>
      <c r="AL22199" s="1"/>
    </row>
    <row r="22200">
      <c r="I22200" s="1"/>
      <c r="J22200" s="1"/>
      <c r="K22200" s="1"/>
      <c r="AA22200" s="1"/>
      <c r="AB22200" s="1"/>
      <c r="AC22200" s="1"/>
      <c r="AJ22200" s="1"/>
      <c r="AK22200" s="1"/>
      <c r="AL22200" s="1"/>
    </row>
    <row r="22201">
      <c r="I22201" s="1"/>
      <c r="J22201" s="1"/>
      <c r="K22201" s="1"/>
      <c r="AA22201" s="1"/>
      <c r="AB22201" s="1"/>
      <c r="AC22201" s="1"/>
      <c r="AJ22201" s="1"/>
      <c r="AK22201" s="1"/>
      <c r="AL22201" s="1"/>
    </row>
    <row r="22202">
      <c r="I22202" s="1"/>
      <c r="J22202" s="1"/>
      <c r="K22202" s="1"/>
      <c r="AA22202" s="1"/>
      <c r="AB22202" s="1"/>
      <c r="AC22202" s="1"/>
      <c r="AJ22202" s="1"/>
      <c r="AK22202" s="1"/>
      <c r="AL22202" s="1"/>
    </row>
    <row r="22203">
      <c r="I22203" s="1"/>
      <c r="J22203" s="1"/>
      <c r="K22203" s="1"/>
      <c r="AA22203" s="1"/>
      <c r="AB22203" s="1"/>
      <c r="AC22203" s="1"/>
      <c r="AJ22203" s="1"/>
      <c r="AK22203" s="1"/>
      <c r="AL22203" s="1"/>
    </row>
    <row r="22204">
      <c r="I22204" s="1"/>
      <c r="J22204" s="1"/>
      <c r="K22204" s="1"/>
      <c r="AA22204" s="1"/>
      <c r="AB22204" s="1"/>
      <c r="AC22204" s="1"/>
      <c r="AJ22204" s="1"/>
      <c r="AK22204" s="1"/>
      <c r="AL22204" s="1"/>
    </row>
    <row r="22205">
      <c r="I22205" s="1"/>
      <c r="J22205" s="1"/>
      <c r="K22205" s="1"/>
      <c r="AA22205" s="1"/>
      <c r="AB22205" s="1"/>
      <c r="AC22205" s="1"/>
      <c r="AJ22205" s="1"/>
      <c r="AK22205" s="1"/>
      <c r="AL22205" s="1"/>
    </row>
    <row r="22206">
      <c r="I22206" s="1"/>
      <c r="J22206" s="1"/>
      <c r="K22206" s="1"/>
      <c r="AA22206" s="1"/>
      <c r="AB22206" s="1"/>
      <c r="AC22206" s="1"/>
      <c r="AJ22206" s="1"/>
      <c r="AK22206" s="1"/>
      <c r="AL22206" s="1"/>
    </row>
    <row r="22207">
      <c r="I22207" s="1"/>
      <c r="J22207" s="1"/>
      <c r="K22207" s="1"/>
      <c r="AA22207" s="1"/>
      <c r="AB22207" s="1"/>
      <c r="AC22207" s="1"/>
      <c r="AJ22207" s="1"/>
      <c r="AK22207" s="1"/>
      <c r="AL22207" s="1"/>
    </row>
    <row r="22208">
      <c r="I22208" s="1"/>
      <c r="J22208" s="1"/>
      <c r="K22208" s="1"/>
      <c r="AA22208" s="1"/>
      <c r="AB22208" s="1"/>
      <c r="AC22208" s="1"/>
      <c r="AJ22208" s="1"/>
      <c r="AK22208" s="1"/>
      <c r="AL22208" s="1"/>
    </row>
    <row r="22209">
      <c r="I22209" s="1"/>
      <c r="J22209" s="1"/>
      <c r="K22209" s="1"/>
      <c r="AA22209" s="1"/>
      <c r="AB22209" s="1"/>
      <c r="AC22209" s="1"/>
      <c r="AJ22209" s="1"/>
      <c r="AK22209" s="1"/>
      <c r="AL22209" s="1"/>
    </row>
    <row r="22210">
      <c r="I22210" s="1"/>
      <c r="J22210" s="1"/>
      <c r="K22210" s="1"/>
      <c r="AA22210" s="1"/>
      <c r="AB22210" s="1"/>
      <c r="AC22210" s="1"/>
      <c r="AJ22210" s="1"/>
      <c r="AK22210" s="1"/>
      <c r="AL22210" s="1"/>
    </row>
    <row r="22211">
      <c r="I22211" s="1"/>
      <c r="J22211" s="1"/>
      <c r="K22211" s="1"/>
      <c r="AA22211" s="1"/>
      <c r="AB22211" s="1"/>
      <c r="AC22211" s="1"/>
      <c r="AJ22211" s="1"/>
      <c r="AK22211" s="1"/>
      <c r="AL22211" s="1"/>
    </row>
    <row r="22212">
      <c r="I22212" s="1"/>
      <c r="J22212" s="1"/>
      <c r="K22212" s="1"/>
      <c r="AA22212" s="1"/>
      <c r="AB22212" s="1"/>
      <c r="AC22212" s="1"/>
      <c r="AJ22212" s="1"/>
      <c r="AK22212" s="1"/>
      <c r="AL22212" s="1"/>
    </row>
    <row r="22213">
      <c r="I22213" s="1"/>
      <c r="J22213" s="1"/>
      <c r="K22213" s="1"/>
      <c r="AA22213" s="1"/>
      <c r="AB22213" s="1"/>
      <c r="AC22213" s="1"/>
      <c r="AJ22213" s="1"/>
      <c r="AK22213" s="1"/>
      <c r="AL22213" s="1"/>
    </row>
    <row r="22214">
      <c r="I22214" s="1"/>
      <c r="J22214" s="1"/>
      <c r="K22214" s="1"/>
      <c r="AA22214" s="1"/>
      <c r="AB22214" s="1"/>
      <c r="AC22214" s="1"/>
      <c r="AJ22214" s="1"/>
      <c r="AK22214" s="1"/>
      <c r="AL22214" s="1"/>
    </row>
    <row r="22215">
      <c r="I22215" s="1"/>
      <c r="J22215" s="1"/>
      <c r="K22215" s="1"/>
      <c r="AA22215" s="1"/>
      <c r="AB22215" s="1"/>
      <c r="AC22215" s="1"/>
      <c r="AJ22215" s="1"/>
      <c r="AK22215" s="1"/>
      <c r="AL22215" s="1"/>
    </row>
    <row r="22216">
      <c r="I22216" s="1"/>
      <c r="J22216" s="1"/>
      <c r="K22216" s="1"/>
      <c r="AA22216" s="1"/>
      <c r="AB22216" s="1"/>
      <c r="AC22216" s="1"/>
      <c r="AJ22216" s="1"/>
      <c r="AK22216" s="1"/>
      <c r="AL22216" s="1"/>
    </row>
    <row r="22217">
      <c r="I22217" s="1"/>
      <c r="J22217" s="1"/>
      <c r="K22217" s="1"/>
      <c r="AA22217" s="1"/>
      <c r="AB22217" s="1"/>
      <c r="AC22217" s="1"/>
      <c r="AJ22217" s="1"/>
      <c r="AK22217" s="1"/>
      <c r="AL22217" s="1"/>
    </row>
    <row r="22218">
      <c r="I22218" s="1"/>
      <c r="J22218" s="1"/>
      <c r="K22218" s="1"/>
      <c r="AA22218" s="1"/>
      <c r="AB22218" s="1"/>
      <c r="AC22218" s="1"/>
      <c r="AJ22218" s="1"/>
      <c r="AK22218" s="1"/>
      <c r="AL22218" s="1"/>
    </row>
    <row r="22219">
      <c r="I22219" s="1"/>
      <c r="J22219" s="1"/>
      <c r="K22219" s="1"/>
      <c r="AA22219" s="1"/>
      <c r="AB22219" s="1"/>
      <c r="AC22219" s="1"/>
      <c r="AJ22219" s="1"/>
      <c r="AK22219" s="1"/>
      <c r="AL22219" s="1"/>
    </row>
    <row r="22220">
      <c r="I22220" s="1"/>
      <c r="J22220" s="1"/>
      <c r="K22220" s="1"/>
      <c r="AA22220" s="1"/>
      <c r="AB22220" s="1"/>
      <c r="AC22220" s="1"/>
      <c r="AJ22220" s="1"/>
      <c r="AK22220" s="1"/>
      <c r="AL22220" s="1"/>
    </row>
    <row r="22221">
      <c r="I22221" s="1"/>
      <c r="J22221" s="1"/>
      <c r="K22221" s="1"/>
      <c r="AA22221" s="1"/>
      <c r="AB22221" s="1"/>
      <c r="AC22221" s="1"/>
      <c r="AJ22221" s="1"/>
      <c r="AK22221" s="1"/>
      <c r="AL22221" s="1"/>
    </row>
    <row r="22222">
      <c r="I22222" s="1"/>
      <c r="J22222" s="1"/>
      <c r="K22222" s="1"/>
      <c r="AA22222" s="1"/>
      <c r="AB22222" s="1"/>
      <c r="AC22222" s="1"/>
      <c r="AJ22222" s="1"/>
      <c r="AK22222" s="1"/>
      <c r="AL22222" s="1"/>
    </row>
    <row r="22223">
      <c r="I22223" s="1"/>
      <c r="J22223" s="1"/>
      <c r="K22223" s="1"/>
      <c r="AA22223" s="1"/>
      <c r="AB22223" s="1"/>
      <c r="AC22223" s="1"/>
      <c r="AJ22223" s="1"/>
      <c r="AK22223" s="1"/>
      <c r="AL22223" s="1"/>
    </row>
    <row r="22224">
      <c r="I22224" s="1"/>
      <c r="J22224" s="1"/>
      <c r="K22224" s="1"/>
      <c r="AA22224" s="1"/>
      <c r="AB22224" s="1"/>
      <c r="AC22224" s="1"/>
      <c r="AJ22224" s="1"/>
      <c r="AK22224" s="1"/>
      <c r="AL22224" s="1"/>
    </row>
    <row r="22225">
      <c r="I22225" s="1"/>
      <c r="J22225" s="1"/>
      <c r="K22225" s="1"/>
      <c r="AA22225" s="1"/>
      <c r="AB22225" s="1"/>
      <c r="AC22225" s="1"/>
      <c r="AJ22225" s="1"/>
      <c r="AK22225" s="1"/>
      <c r="AL22225" s="1"/>
    </row>
    <row r="22226">
      <c r="I22226" s="1"/>
      <c r="J22226" s="1"/>
      <c r="K22226" s="1"/>
      <c r="AA22226" s="1"/>
      <c r="AB22226" s="1"/>
      <c r="AC22226" s="1"/>
      <c r="AJ22226" s="1"/>
      <c r="AK22226" s="1"/>
      <c r="AL22226" s="1"/>
    </row>
    <row r="22227">
      <c r="I22227" s="1"/>
      <c r="J22227" s="1"/>
      <c r="K22227" s="1"/>
      <c r="AA22227" s="1"/>
      <c r="AB22227" s="1"/>
      <c r="AC22227" s="1"/>
      <c r="AJ22227" s="1"/>
      <c r="AK22227" s="1"/>
      <c r="AL22227" s="1"/>
    </row>
    <row r="22228">
      <c r="I22228" s="1"/>
      <c r="J22228" s="1"/>
      <c r="K22228" s="1"/>
      <c r="AA22228" s="1"/>
      <c r="AB22228" s="1"/>
      <c r="AC22228" s="1"/>
      <c r="AJ22228" s="1"/>
      <c r="AK22228" s="1"/>
      <c r="AL22228" s="1"/>
    </row>
    <row r="22229">
      <c r="I22229" s="1"/>
      <c r="J22229" s="1"/>
      <c r="K22229" s="1"/>
      <c r="AA22229" s="1"/>
      <c r="AB22229" s="1"/>
      <c r="AC22229" s="1"/>
      <c r="AJ22229" s="1"/>
      <c r="AK22229" s="1"/>
      <c r="AL22229" s="1"/>
    </row>
    <row r="22230">
      <c r="I22230" s="1"/>
      <c r="J22230" s="1"/>
      <c r="K22230" s="1"/>
      <c r="AA22230" s="1"/>
      <c r="AB22230" s="1"/>
      <c r="AC22230" s="1"/>
      <c r="AJ22230" s="1"/>
      <c r="AK22230" s="1"/>
      <c r="AL22230" s="1"/>
    </row>
    <row r="22231">
      <c r="I22231" s="1"/>
      <c r="J22231" s="1"/>
      <c r="K22231" s="1"/>
      <c r="AA22231" s="1"/>
      <c r="AB22231" s="1"/>
      <c r="AC22231" s="1"/>
      <c r="AJ22231" s="1"/>
      <c r="AK22231" s="1"/>
      <c r="AL22231" s="1"/>
    </row>
    <row r="22232">
      <c r="I22232" s="1"/>
      <c r="J22232" s="1"/>
      <c r="K22232" s="1"/>
      <c r="AA22232" s="1"/>
      <c r="AB22232" s="1"/>
      <c r="AC22232" s="1"/>
      <c r="AJ22232" s="1"/>
      <c r="AK22232" s="1"/>
      <c r="AL22232" s="1"/>
    </row>
    <row r="22233">
      <c r="I22233" s="1"/>
      <c r="J22233" s="1"/>
      <c r="K22233" s="1"/>
      <c r="AA22233" s="1"/>
      <c r="AB22233" s="1"/>
      <c r="AC22233" s="1"/>
      <c r="AJ22233" s="1"/>
      <c r="AK22233" s="1"/>
      <c r="AL22233" s="1"/>
    </row>
    <row r="22234">
      <c r="I22234" s="1"/>
      <c r="J22234" s="1"/>
      <c r="K22234" s="1"/>
      <c r="AA22234" s="1"/>
      <c r="AB22234" s="1"/>
      <c r="AC22234" s="1"/>
      <c r="AJ22234" s="1"/>
      <c r="AK22234" s="1"/>
      <c r="AL22234" s="1"/>
    </row>
    <row r="22235">
      <c r="I22235" s="1"/>
      <c r="J22235" s="1"/>
      <c r="K22235" s="1"/>
      <c r="AA22235" s="1"/>
      <c r="AB22235" s="1"/>
      <c r="AC22235" s="1"/>
      <c r="AJ22235" s="1"/>
      <c r="AK22235" s="1"/>
      <c r="AL22235" s="1"/>
    </row>
    <row r="22236">
      <c r="I22236" s="1"/>
      <c r="J22236" s="1"/>
      <c r="K22236" s="1"/>
      <c r="AA22236" s="1"/>
      <c r="AB22236" s="1"/>
      <c r="AC22236" s="1"/>
      <c r="AJ22236" s="1"/>
      <c r="AK22236" s="1"/>
      <c r="AL22236" s="1"/>
    </row>
    <row r="22237">
      <c r="I22237" s="1"/>
      <c r="J22237" s="1"/>
      <c r="K22237" s="1"/>
      <c r="AA22237" s="1"/>
      <c r="AB22237" s="1"/>
      <c r="AC22237" s="1"/>
      <c r="AJ22237" s="1"/>
      <c r="AK22237" s="1"/>
      <c r="AL22237" s="1"/>
    </row>
    <row r="22238">
      <c r="I22238" s="1"/>
      <c r="J22238" s="1"/>
      <c r="K22238" s="1"/>
      <c r="AA22238" s="1"/>
      <c r="AB22238" s="1"/>
      <c r="AC22238" s="1"/>
      <c r="AJ22238" s="1"/>
      <c r="AK22238" s="1"/>
      <c r="AL22238" s="1"/>
    </row>
    <row r="22239">
      <c r="I22239" s="1"/>
      <c r="J22239" s="1"/>
      <c r="K22239" s="1"/>
      <c r="AA22239" s="1"/>
      <c r="AB22239" s="1"/>
      <c r="AC22239" s="1"/>
      <c r="AJ22239" s="1"/>
      <c r="AK22239" s="1"/>
      <c r="AL22239" s="1"/>
    </row>
    <row r="22240">
      <c r="I22240" s="1"/>
      <c r="J22240" s="1"/>
      <c r="K22240" s="1"/>
      <c r="AA22240" s="1"/>
      <c r="AB22240" s="1"/>
      <c r="AC22240" s="1"/>
      <c r="AJ22240" s="1"/>
      <c r="AK22240" s="1"/>
      <c r="AL22240" s="1"/>
    </row>
    <row r="22241">
      <c r="I22241" s="1"/>
      <c r="J22241" s="1"/>
      <c r="K22241" s="1"/>
      <c r="AA22241" s="1"/>
      <c r="AB22241" s="1"/>
      <c r="AC22241" s="1"/>
      <c r="AJ22241" s="1"/>
      <c r="AK22241" s="1"/>
      <c r="AL22241" s="1"/>
    </row>
    <row r="22242">
      <c r="I22242" s="1"/>
      <c r="J22242" s="1"/>
      <c r="K22242" s="1"/>
      <c r="AA22242" s="1"/>
      <c r="AB22242" s="1"/>
      <c r="AC22242" s="1"/>
      <c r="AJ22242" s="1"/>
      <c r="AK22242" s="1"/>
      <c r="AL22242" s="1"/>
    </row>
    <row r="22243">
      <c r="I22243" s="1"/>
      <c r="J22243" s="1"/>
      <c r="K22243" s="1"/>
      <c r="AA22243" s="1"/>
      <c r="AB22243" s="1"/>
      <c r="AC22243" s="1"/>
      <c r="AJ22243" s="1"/>
      <c r="AK22243" s="1"/>
      <c r="AL22243" s="1"/>
    </row>
    <row r="22244">
      <c r="I22244" s="1"/>
      <c r="J22244" s="1"/>
      <c r="K22244" s="1"/>
      <c r="AA22244" s="1"/>
      <c r="AB22244" s="1"/>
      <c r="AC22244" s="1"/>
      <c r="AJ22244" s="1"/>
      <c r="AK22244" s="1"/>
      <c r="AL22244" s="1"/>
    </row>
    <row r="22245">
      <c r="I22245" s="1"/>
      <c r="J22245" s="1"/>
      <c r="K22245" s="1"/>
      <c r="AA22245" s="1"/>
      <c r="AB22245" s="1"/>
      <c r="AC22245" s="1"/>
      <c r="AJ22245" s="1"/>
      <c r="AK22245" s="1"/>
      <c r="AL22245" s="1"/>
    </row>
    <row r="22246">
      <c r="I22246" s="1"/>
      <c r="J22246" s="1"/>
      <c r="K22246" s="1"/>
      <c r="AA22246" s="1"/>
      <c r="AB22246" s="1"/>
      <c r="AC22246" s="1"/>
      <c r="AJ22246" s="1"/>
      <c r="AK22246" s="1"/>
      <c r="AL22246" s="1"/>
    </row>
    <row r="22247">
      <c r="I22247" s="1"/>
      <c r="J22247" s="1"/>
      <c r="K22247" s="1"/>
      <c r="AA22247" s="1"/>
      <c r="AB22247" s="1"/>
      <c r="AC22247" s="1"/>
      <c r="AJ22247" s="1"/>
      <c r="AK22247" s="1"/>
      <c r="AL22247" s="1"/>
    </row>
    <row r="22248">
      <c r="I22248" s="1"/>
      <c r="J22248" s="1"/>
      <c r="K22248" s="1"/>
      <c r="AA22248" s="1"/>
      <c r="AB22248" s="1"/>
      <c r="AC22248" s="1"/>
      <c r="AJ22248" s="1"/>
      <c r="AK22248" s="1"/>
      <c r="AL22248" s="1"/>
    </row>
    <row r="22249">
      <c r="I22249" s="1"/>
      <c r="J22249" s="1"/>
      <c r="K22249" s="1"/>
      <c r="AA22249" s="1"/>
      <c r="AB22249" s="1"/>
      <c r="AC22249" s="1"/>
      <c r="AJ22249" s="1"/>
      <c r="AK22249" s="1"/>
      <c r="AL22249" s="1"/>
    </row>
    <row r="22250">
      <c r="I22250" s="1"/>
      <c r="J22250" s="1"/>
      <c r="K22250" s="1"/>
      <c r="AA22250" s="1"/>
      <c r="AB22250" s="1"/>
      <c r="AC22250" s="1"/>
      <c r="AJ22250" s="1"/>
      <c r="AK22250" s="1"/>
      <c r="AL22250" s="1"/>
    </row>
    <row r="22251">
      <c r="I22251" s="1"/>
      <c r="J22251" s="1"/>
      <c r="K22251" s="1"/>
      <c r="AA22251" s="1"/>
      <c r="AB22251" s="1"/>
      <c r="AC22251" s="1"/>
      <c r="AJ22251" s="1"/>
      <c r="AK22251" s="1"/>
      <c r="AL22251" s="1"/>
    </row>
    <row r="22252">
      <c r="I22252" s="1"/>
      <c r="J22252" s="1"/>
      <c r="K22252" s="1"/>
      <c r="AA22252" s="1"/>
      <c r="AB22252" s="1"/>
      <c r="AC22252" s="1"/>
      <c r="AJ22252" s="1"/>
      <c r="AK22252" s="1"/>
      <c r="AL22252" s="1"/>
    </row>
    <row r="22253">
      <c r="I22253" s="1"/>
      <c r="J22253" s="1"/>
      <c r="K22253" s="1"/>
      <c r="AA22253" s="1"/>
      <c r="AB22253" s="1"/>
      <c r="AC22253" s="1"/>
      <c r="AJ22253" s="1"/>
      <c r="AK22253" s="1"/>
      <c r="AL22253" s="1"/>
    </row>
    <row r="22254">
      <c r="I22254" s="1"/>
      <c r="J22254" s="1"/>
      <c r="K22254" s="1"/>
      <c r="AA22254" s="1"/>
      <c r="AB22254" s="1"/>
      <c r="AC22254" s="1"/>
      <c r="AJ22254" s="1"/>
      <c r="AK22254" s="1"/>
      <c r="AL22254" s="1"/>
    </row>
    <row r="22255">
      <c r="I22255" s="1"/>
      <c r="J22255" s="1"/>
      <c r="K22255" s="1"/>
      <c r="AA22255" s="1"/>
      <c r="AB22255" s="1"/>
      <c r="AC22255" s="1"/>
      <c r="AJ22255" s="1"/>
      <c r="AK22255" s="1"/>
      <c r="AL22255" s="1"/>
    </row>
    <row r="22256">
      <c r="I22256" s="1"/>
      <c r="J22256" s="1"/>
      <c r="K22256" s="1"/>
      <c r="AA22256" s="1"/>
      <c r="AB22256" s="1"/>
      <c r="AC22256" s="1"/>
      <c r="AJ22256" s="1"/>
      <c r="AK22256" s="1"/>
      <c r="AL22256" s="1"/>
    </row>
    <row r="22257">
      <c r="I22257" s="1"/>
      <c r="J22257" s="1"/>
      <c r="K22257" s="1"/>
      <c r="AA22257" s="1"/>
      <c r="AB22257" s="1"/>
      <c r="AC22257" s="1"/>
      <c r="AJ22257" s="1"/>
      <c r="AK22257" s="1"/>
      <c r="AL22257" s="1"/>
    </row>
    <row r="22258">
      <c r="I22258" s="1"/>
      <c r="J22258" s="1"/>
      <c r="K22258" s="1"/>
      <c r="AA22258" s="1"/>
      <c r="AB22258" s="1"/>
      <c r="AC22258" s="1"/>
      <c r="AJ22258" s="1"/>
      <c r="AK22258" s="1"/>
      <c r="AL22258" s="1"/>
    </row>
    <row r="22259">
      <c r="I22259" s="1"/>
      <c r="J22259" s="1"/>
      <c r="K22259" s="1"/>
      <c r="AA22259" s="1"/>
      <c r="AB22259" s="1"/>
      <c r="AC22259" s="1"/>
      <c r="AJ22259" s="1"/>
      <c r="AK22259" s="1"/>
      <c r="AL22259" s="1"/>
    </row>
    <row r="22260">
      <c r="I22260" s="1"/>
      <c r="J22260" s="1"/>
      <c r="K22260" s="1"/>
      <c r="AA22260" s="1"/>
      <c r="AB22260" s="1"/>
      <c r="AC22260" s="1"/>
      <c r="AJ22260" s="1"/>
      <c r="AK22260" s="1"/>
      <c r="AL22260" s="1"/>
    </row>
    <row r="22261">
      <c r="I22261" s="1"/>
      <c r="J22261" s="1"/>
      <c r="K22261" s="1"/>
      <c r="AA22261" s="1"/>
      <c r="AB22261" s="1"/>
      <c r="AC22261" s="1"/>
      <c r="AJ22261" s="1"/>
      <c r="AK22261" s="1"/>
      <c r="AL22261" s="1"/>
    </row>
    <row r="22262">
      <c r="I22262" s="1"/>
      <c r="J22262" s="1"/>
      <c r="K22262" s="1"/>
      <c r="AA22262" s="1"/>
      <c r="AB22262" s="1"/>
      <c r="AC22262" s="1"/>
      <c r="AJ22262" s="1"/>
      <c r="AK22262" s="1"/>
      <c r="AL22262" s="1"/>
    </row>
    <row r="22263">
      <c r="I22263" s="1"/>
      <c r="J22263" s="1"/>
      <c r="K22263" s="1"/>
      <c r="AA22263" s="1"/>
      <c r="AB22263" s="1"/>
      <c r="AC22263" s="1"/>
      <c r="AJ22263" s="1"/>
      <c r="AK22263" s="1"/>
      <c r="AL22263" s="1"/>
    </row>
    <row r="22264">
      <c r="I22264" s="1"/>
      <c r="J22264" s="1"/>
      <c r="K22264" s="1"/>
      <c r="AA22264" s="1"/>
      <c r="AB22264" s="1"/>
      <c r="AC22264" s="1"/>
      <c r="AJ22264" s="1"/>
      <c r="AK22264" s="1"/>
      <c r="AL22264" s="1"/>
    </row>
    <row r="22265">
      <c r="I22265" s="1"/>
      <c r="J22265" s="1"/>
      <c r="K22265" s="1"/>
      <c r="AA22265" s="1"/>
      <c r="AB22265" s="1"/>
      <c r="AC22265" s="1"/>
      <c r="AJ22265" s="1"/>
      <c r="AK22265" s="1"/>
      <c r="AL22265" s="1"/>
    </row>
    <row r="22266">
      <c r="I22266" s="1"/>
      <c r="J22266" s="1"/>
      <c r="K22266" s="1"/>
      <c r="AA22266" s="1"/>
      <c r="AB22266" s="1"/>
      <c r="AC22266" s="1"/>
      <c r="AJ22266" s="1"/>
      <c r="AK22266" s="1"/>
      <c r="AL22266" s="1"/>
    </row>
    <row r="22267">
      <c r="I22267" s="1"/>
      <c r="J22267" s="1"/>
      <c r="K22267" s="1"/>
      <c r="AA22267" s="1"/>
      <c r="AB22267" s="1"/>
      <c r="AC22267" s="1"/>
      <c r="AJ22267" s="1"/>
      <c r="AK22267" s="1"/>
      <c r="AL22267" s="1"/>
    </row>
    <row r="22268">
      <c r="I22268" s="1"/>
      <c r="J22268" s="1"/>
      <c r="K22268" s="1"/>
      <c r="AA22268" s="1"/>
      <c r="AB22268" s="1"/>
      <c r="AC22268" s="1"/>
      <c r="AJ22268" s="1"/>
      <c r="AK22268" s="1"/>
      <c r="AL22268" s="1"/>
    </row>
    <row r="22269">
      <c r="I22269" s="1"/>
      <c r="J22269" s="1"/>
      <c r="K22269" s="1"/>
      <c r="AA22269" s="1"/>
      <c r="AB22269" s="1"/>
      <c r="AC22269" s="1"/>
      <c r="AJ22269" s="1"/>
      <c r="AK22269" s="1"/>
      <c r="AL22269" s="1"/>
    </row>
    <row r="22270">
      <c r="I22270" s="1"/>
      <c r="J22270" s="1"/>
      <c r="K22270" s="1"/>
      <c r="AA22270" s="1"/>
      <c r="AB22270" s="1"/>
      <c r="AC22270" s="1"/>
      <c r="AJ22270" s="1"/>
      <c r="AK22270" s="1"/>
      <c r="AL22270" s="1"/>
    </row>
    <row r="22271">
      <c r="I22271" s="1"/>
      <c r="J22271" s="1"/>
      <c r="K22271" s="1"/>
      <c r="AA22271" s="1"/>
      <c r="AB22271" s="1"/>
      <c r="AC22271" s="1"/>
      <c r="AJ22271" s="1"/>
      <c r="AK22271" s="1"/>
      <c r="AL22271" s="1"/>
    </row>
    <row r="22272">
      <c r="I22272" s="1"/>
      <c r="J22272" s="1"/>
      <c r="K22272" s="1"/>
      <c r="AA22272" s="1"/>
      <c r="AB22272" s="1"/>
      <c r="AC22272" s="1"/>
      <c r="AJ22272" s="1"/>
      <c r="AK22272" s="1"/>
      <c r="AL22272" s="1"/>
    </row>
    <row r="22273">
      <c r="I22273" s="1"/>
      <c r="J22273" s="1"/>
      <c r="K22273" s="1"/>
      <c r="AA22273" s="1"/>
      <c r="AB22273" s="1"/>
      <c r="AC22273" s="1"/>
      <c r="AJ22273" s="1"/>
      <c r="AK22273" s="1"/>
      <c r="AL22273" s="1"/>
    </row>
    <row r="22274">
      <c r="I22274" s="1"/>
      <c r="J22274" s="1"/>
      <c r="K22274" s="1"/>
      <c r="AA22274" s="1"/>
      <c r="AB22274" s="1"/>
      <c r="AC22274" s="1"/>
      <c r="AJ22274" s="1"/>
      <c r="AK22274" s="1"/>
      <c r="AL22274" s="1"/>
    </row>
    <row r="22275">
      <c r="I22275" s="1"/>
      <c r="J22275" s="1"/>
      <c r="K22275" s="1"/>
      <c r="AA22275" s="1"/>
      <c r="AB22275" s="1"/>
      <c r="AC22275" s="1"/>
      <c r="AJ22275" s="1"/>
      <c r="AK22275" s="1"/>
      <c r="AL22275" s="1"/>
    </row>
    <row r="22276">
      <c r="I22276" s="1"/>
      <c r="J22276" s="1"/>
      <c r="K22276" s="1"/>
      <c r="AA22276" s="1"/>
      <c r="AB22276" s="1"/>
      <c r="AC22276" s="1"/>
      <c r="AJ22276" s="1"/>
      <c r="AK22276" s="1"/>
      <c r="AL22276" s="1"/>
    </row>
    <row r="22277">
      <c r="I22277" s="1"/>
      <c r="J22277" s="1"/>
      <c r="K22277" s="1"/>
      <c r="AA22277" s="1"/>
      <c r="AB22277" s="1"/>
      <c r="AC22277" s="1"/>
      <c r="AJ22277" s="1"/>
      <c r="AK22277" s="1"/>
      <c r="AL22277" s="1"/>
    </row>
    <row r="22278">
      <c r="I22278" s="1"/>
      <c r="J22278" s="1"/>
      <c r="K22278" s="1"/>
      <c r="AA22278" s="1"/>
      <c r="AB22278" s="1"/>
      <c r="AC22278" s="1"/>
      <c r="AJ22278" s="1"/>
      <c r="AK22278" s="1"/>
      <c r="AL22278" s="1"/>
    </row>
    <row r="22279">
      <c r="I22279" s="1"/>
      <c r="J22279" s="1"/>
      <c r="K22279" s="1"/>
      <c r="AA22279" s="1"/>
      <c r="AB22279" s="1"/>
      <c r="AC22279" s="1"/>
      <c r="AJ22279" s="1"/>
      <c r="AK22279" s="1"/>
      <c r="AL22279" s="1"/>
    </row>
    <row r="22280">
      <c r="I22280" s="1"/>
      <c r="J22280" s="1"/>
      <c r="K22280" s="1"/>
      <c r="AA22280" s="1"/>
      <c r="AB22280" s="1"/>
      <c r="AC22280" s="1"/>
      <c r="AJ22280" s="1"/>
      <c r="AK22280" s="1"/>
      <c r="AL22280" s="1"/>
    </row>
    <row r="22281">
      <c r="I22281" s="1"/>
      <c r="J22281" s="1"/>
      <c r="K22281" s="1"/>
      <c r="AA22281" s="1"/>
      <c r="AB22281" s="1"/>
      <c r="AC22281" s="1"/>
      <c r="AJ22281" s="1"/>
      <c r="AK22281" s="1"/>
      <c r="AL22281" s="1"/>
    </row>
    <row r="22282">
      <c r="I22282" s="1"/>
      <c r="J22282" s="1"/>
      <c r="K22282" s="1"/>
      <c r="AA22282" s="1"/>
      <c r="AB22282" s="1"/>
      <c r="AC22282" s="1"/>
      <c r="AJ22282" s="1"/>
      <c r="AK22282" s="1"/>
      <c r="AL22282" s="1"/>
    </row>
    <row r="22283">
      <c r="I22283" s="1"/>
      <c r="J22283" s="1"/>
      <c r="K22283" s="1"/>
      <c r="AA22283" s="1"/>
      <c r="AB22283" s="1"/>
      <c r="AC22283" s="1"/>
      <c r="AJ22283" s="1"/>
      <c r="AK22283" s="1"/>
      <c r="AL22283" s="1"/>
    </row>
    <row r="22284">
      <c r="I22284" s="1"/>
      <c r="J22284" s="1"/>
      <c r="K22284" s="1"/>
      <c r="AA22284" s="1"/>
      <c r="AB22284" s="1"/>
      <c r="AC22284" s="1"/>
      <c r="AJ22284" s="1"/>
      <c r="AK22284" s="1"/>
      <c r="AL22284" s="1"/>
    </row>
    <row r="22285">
      <c r="I22285" s="1"/>
      <c r="J22285" s="1"/>
      <c r="K22285" s="1"/>
      <c r="AA22285" s="1"/>
      <c r="AB22285" s="1"/>
      <c r="AC22285" s="1"/>
      <c r="AJ22285" s="1"/>
      <c r="AK22285" s="1"/>
      <c r="AL22285" s="1"/>
    </row>
    <row r="22286">
      <c r="I22286" s="1"/>
      <c r="J22286" s="1"/>
      <c r="K22286" s="1"/>
      <c r="AA22286" s="1"/>
      <c r="AB22286" s="1"/>
      <c r="AC22286" s="1"/>
      <c r="AJ22286" s="1"/>
      <c r="AK22286" s="1"/>
      <c r="AL22286" s="1"/>
    </row>
    <row r="22287">
      <c r="I22287" s="1"/>
      <c r="J22287" s="1"/>
      <c r="K22287" s="1"/>
      <c r="AA22287" s="1"/>
      <c r="AB22287" s="1"/>
      <c r="AC22287" s="1"/>
      <c r="AJ22287" s="1"/>
      <c r="AK22287" s="1"/>
      <c r="AL22287" s="1"/>
    </row>
    <row r="22288">
      <c r="I22288" s="1"/>
      <c r="J22288" s="1"/>
      <c r="K22288" s="1"/>
      <c r="AA22288" s="1"/>
      <c r="AB22288" s="1"/>
      <c r="AC22288" s="1"/>
      <c r="AJ22288" s="1"/>
      <c r="AK22288" s="1"/>
      <c r="AL22288" s="1"/>
    </row>
    <row r="22289">
      <c r="I22289" s="1"/>
      <c r="J22289" s="1"/>
      <c r="K22289" s="1"/>
      <c r="AA22289" s="1"/>
      <c r="AB22289" s="1"/>
      <c r="AC22289" s="1"/>
      <c r="AJ22289" s="1"/>
      <c r="AK22289" s="1"/>
      <c r="AL22289" s="1"/>
    </row>
    <row r="22290">
      <c r="I22290" s="1"/>
      <c r="J22290" s="1"/>
      <c r="K22290" s="1"/>
      <c r="AA22290" s="1"/>
      <c r="AB22290" s="1"/>
      <c r="AC22290" s="1"/>
      <c r="AJ22290" s="1"/>
      <c r="AK22290" s="1"/>
      <c r="AL22290" s="1"/>
    </row>
    <row r="22291">
      <c r="I22291" s="1"/>
      <c r="J22291" s="1"/>
      <c r="K22291" s="1"/>
      <c r="AA22291" s="1"/>
      <c r="AB22291" s="1"/>
      <c r="AC22291" s="1"/>
      <c r="AJ22291" s="1"/>
      <c r="AK22291" s="1"/>
      <c r="AL22291" s="1"/>
    </row>
    <row r="22292">
      <c r="I22292" s="1"/>
      <c r="J22292" s="1"/>
      <c r="K22292" s="1"/>
      <c r="AA22292" s="1"/>
      <c r="AB22292" s="1"/>
      <c r="AC22292" s="1"/>
      <c r="AJ22292" s="1"/>
      <c r="AK22292" s="1"/>
      <c r="AL22292" s="1"/>
    </row>
    <row r="22293">
      <c r="I22293" s="1"/>
      <c r="J22293" s="1"/>
      <c r="K22293" s="1"/>
      <c r="AA22293" s="1"/>
      <c r="AB22293" s="1"/>
      <c r="AC22293" s="1"/>
      <c r="AJ22293" s="1"/>
      <c r="AK22293" s="1"/>
      <c r="AL22293" s="1"/>
    </row>
    <row r="22294">
      <c r="I22294" s="1"/>
      <c r="J22294" s="1"/>
      <c r="K22294" s="1"/>
      <c r="AA22294" s="1"/>
      <c r="AB22294" s="1"/>
      <c r="AC22294" s="1"/>
      <c r="AJ22294" s="1"/>
      <c r="AK22294" s="1"/>
      <c r="AL22294" s="1"/>
    </row>
    <row r="22295">
      <c r="I22295" s="1"/>
      <c r="J22295" s="1"/>
      <c r="K22295" s="1"/>
      <c r="AA22295" s="1"/>
      <c r="AB22295" s="1"/>
      <c r="AC22295" s="1"/>
      <c r="AJ22295" s="1"/>
      <c r="AK22295" s="1"/>
      <c r="AL22295" s="1"/>
    </row>
    <row r="22296">
      <c r="I22296" s="1"/>
      <c r="J22296" s="1"/>
      <c r="K22296" s="1"/>
      <c r="AA22296" s="1"/>
      <c r="AB22296" s="1"/>
      <c r="AC22296" s="1"/>
      <c r="AJ22296" s="1"/>
      <c r="AK22296" s="1"/>
      <c r="AL22296" s="1"/>
    </row>
    <row r="22297">
      <c r="I22297" s="1"/>
      <c r="J22297" s="1"/>
      <c r="K22297" s="1"/>
      <c r="AA22297" s="1"/>
      <c r="AB22297" s="1"/>
      <c r="AC22297" s="1"/>
      <c r="AJ22297" s="1"/>
      <c r="AK22297" s="1"/>
      <c r="AL22297" s="1"/>
    </row>
    <row r="22298">
      <c r="I22298" s="1"/>
      <c r="J22298" s="1"/>
      <c r="K22298" s="1"/>
      <c r="AA22298" s="1"/>
      <c r="AB22298" s="1"/>
      <c r="AC22298" s="1"/>
      <c r="AJ22298" s="1"/>
      <c r="AK22298" s="1"/>
      <c r="AL22298" s="1"/>
    </row>
    <row r="22299">
      <c r="I22299" s="1"/>
      <c r="J22299" s="1"/>
      <c r="K22299" s="1"/>
      <c r="AA22299" s="1"/>
      <c r="AB22299" s="1"/>
      <c r="AC22299" s="1"/>
      <c r="AJ22299" s="1"/>
      <c r="AK22299" s="1"/>
      <c r="AL22299" s="1"/>
    </row>
    <row r="22300">
      <c r="I22300" s="1"/>
      <c r="J22300" s="1"/>
      <c r="K22300" s="1"/>
      <c r="AA22300" s="1"/>
      <c r="AB22300" s="1"/>
      <c r="AC22300" s="1"/>
      <c r="AJ22300" s="1"/>
      <c r="AK22300" s="1"/>
      <c r="AL22300" s="1"/>
    </row>
    <row r="22301">
      <c r="I22301" s="1"/>
      <c r="J22301" s="1"/>
      <c r="K22301" s="1"/>
      <c r="AA22301" s="1"/>
      <c r="AB22301" s="1"/>
      <c r="AC22301" s="1"/>
      <c r="AJ22301" s="1"/>
      <c r="AK22301" s="1"/>
      <c r="AL22301" s="1"/>
    </row>
    <row r="22302">
      <c r="I22302" s="1"/>
      <c r="J22302" s="1"/>
      <c r="K22302" s="1"/>
      <c r="AA22302" s="1"/>
      <c r="AB22302" s="1"/>
      <c r="AC22302" s="1"/>
      <c r="AJ22302" s="1"/>
      <c r="AK22302" s="1"/>
      <c r="AL22302" s="1"/>
    </row>
    <row r="22303">
      <c r="I22303" s="1"/>
      <c r="J22303" s="1"/>
      <c r="K22303" s="1"/>
      <c r="AA22303" s="1"/>
      <c r="AB22303" s="1"/>
      <c r="AC22303" s="1"/>
      <c r="AJ22303" s="1"/>
      <c r="AK22303" s="1"/>
      <c r="AL22303" s="1"/>
    </row>
    <row r="22304">
      <c r="I22304" s="1"/>
      <c r="J22304" s="1"/>
      <c r="K22304" s="1"/>
      <c r="AA22304" s="1"/>
      <c r="AB22304" s="1"/>
      <c r="AC22304" s="1"/>
      <c r="AJ22304" s="1"/>
      <c r="AK22304" s="1"/>
      <c r="AL22304" s="1"/>
    </row>
    <row r="22305">
      <c r="I22305" s="1"/>
      <c r="J22305" s="1"/>
      <c r="K22305" s="1"/>
      <c r="AA22305" s="1"/>
      <c r="AB22305" s="1"/>
      <c r="AC22305" s="1"/>
      <c r="AJ22305" s="1"/>
      <c r="AK22305" s="1"/>
      <c r="AL22305" s="1"/>
    </row>
    <row r="22306">
      <c r="I22306" s="1"/>
      <c r="J22306" s="1"/>
      <c r="K22306" s="1"/>
      <c r="AA22306" s="1"/>
      <c r="AB22306" s="1"/>
      <c r="AC22306" s="1"/>
      <c r="AJ22306" s="1"/>
      <c r="AK22306" s="1"/>
      <c r="AL22306" s="1"/>
    </row>
    <row r="22307">
      <c r="I22307" s="1"/>
      <c r="J22307" s="1"/>
      <c r="K22307" s="1"/>
      <c r="AA22307" s="1"/>
      <c r="AB22307" s="1"/>
      <c r="AC22307" s="1"/>
      <c r="AJ22307" s="1"/>
      <c r="AK22307" s="1"/>
      <c r="AL22307" s="1"/>
    </row>
    <row r="22308">
      <c r="I22308" s="1"/>
      <c r="J22308" s="1"/>
      <c r="K22308" s="1"/>
      <c r="AA22308" s="1"/>
      <c r="AB22308" s="1"/>
      <c r="AC22308" s="1"/>
      <c r="AJ22308" s="1"/>
      <c r="AK22308" s="1"/>
      <c r="AL22308" s="1"/>
    </row>
    <row r="22309">
      <c r="I22309" s="1"/>
      <c r="J22309" s="1"/>
      <c r="K22309" s="1"/>
      <c r="AA22309" s="1"/>
      <c r="AB22309" s="1"/>
      <c r="AC22309" s="1"/>
      <c r="AJ22309" s="1"/>
      <c r="AK22309" s="1"/>
      <c r="AL22309" s="1"/>
    </row>
    <row r="22310">
      <c r="I22310" s="1"/>
      <c r="J22310" s="1"/>
      <c r="K22310" s="1"/>
      <c r="AA22310" s="1"/>
      <c r="AB22310" s="1"/>
      <c r="AC22310" s="1"/>
      <c r="AJ22310" s="1"/>
      <c r="AK22310" s="1"/>
      <c r="AL22310" s="1"/>
    </row>
    <row r="22311">
      <c r="I22311" s="1"/>
      <c r="J22311" s="1"/>
      <c r="K22311" s="1"/>
      <c r="AA22311" s="1"/>
      <c r="AB22311" s="1"/>
      <c r="AC22311" s="1"/>
      <c r="AJ22311" s="1"/>
      <c r="AK22311" s="1"/>
      <c r="AL22311" s="1"/>
    </row>
    <row r="22312">
      <c r="I22312" s="1"/>
      <c r="J22312" s="1"/>
      <c r="K22312" s="1"/>
      <c r="AA22312" s="1"/>
      <c r="AB22312" s="1"/>
      <c r="AC22312" s="1"/>
      <c r="AJ22312" s="1"/>
      <c r="AK22312" s="1"/>
      <c r="AL22312" s="1"/>
    </row>
    <row r="22313">
      <c r="I22313" s="1"/>
      <c r="J22313" s="1"/>
      <c r="K22313" s="1"/>
      <c r="AA22313" s="1"/>
      <c r="AB22313" s="1"/>
      <c r="AC22313" s="1"/>
      <c r="AJ22313" s="1"/>
      <c r="AK22313" s="1"/>
      <c r="AL22313" s="1"/>
    </row>
    <row r="22314">
      <c r="I22314" s="1"/>
      <c r="J22314" s="1"/>
      <c r="K22314" s="1"/>
      <c r="AA22314" s="1"/>
      <c r="AB22314" s="1"/>
      <c r="AC22314" s="1"/>
      <c r="AJ22314" s="1"/>
      <c r="AK22314" s="1"/>
      <c r="AL22314" s="1"/>
    </row>
    <row r="22315">
      <c r="I22315" s="1"/>
      <c r="J22315" s="1"/>
      <c r="K22315" s="1"/>
      <c r="AA22315" s="1"/>
      <c r="AB22315" s="1"/>
      <c r="AC22315" s="1"/>
      <c r="AJ22315" s="1"/>
      <c r="AK22315" s="1"/>
      <c r="AL22315" s="1"/>
    </row>
    <row r="22316">
      <c r="I22316" s="1"/>
      <c r="J22316" s="1"/>
      <c r="K22316" s="1"/>
      <c r="AA22316" s="1"/>
      <c r="AB22316" s="1"/>
      <c r="AC22316" s="1"/>
      <c r="AJ22316" s="1"/>
      <c r="AK22316" s="1"/>
      <c r="AL22316" s="1"/>
    </row>
    <row r="22317">
      <c r="I22317" s="1"/>
      <c r="J22317" s="1"/>
      <c r="K22317" s="1"/>
      <c r="AA22317" s="1"/>
      <c r="AB22317" s="1"/>
      <c r="AC22317" s="1"/>
      <c r="AJ22317" s="1"/>
      <c r="AK22317" s="1"/>
      <c r="AL22317" s="1"/>
    </row>
    <row r="22318">
      <c r="I22318" s="1"/>
      <c r="J22318" s="1"/>
      <c r="K22318" s="1"/>
      <c r="AA22318" s="1"/>
      <c r="AB22318" s="1"/>
      <c r="AC22318" s="1"/>
      <c r="AJ22318" s="1"/>
      <c r="AK22318" s="1"/>
      <c r="AL22318" s="1"/>
    </row>
    <row r="22319">
      <c r="I22319" s="1"/>
      <c r="J22319" s="1"/>
      <c r="K22319" s="1"/>
      <c r="AA22319" s="1"/>
      <c r="AB22319" s="1"/>
      <c r="AC22319" s="1"/>
      <c r="AJ22319" s="1"/>
      <c r="AK22319" s="1"/>
      <c r="AL22319" s="1"/>
    </row>
    <row r="22320">
      <c r="I22320" s="1"/>
      <c r="J22320" s="1"/>
      <c r="K22320" s="1"/>
      <c r="AA22320" s="1"/>
      <c r="AB22320" s="1"/>
      <c r="AC22320" s="1"/>
      <c r="AJ22320" s="1"/>
      <c r="AK22320" s="1"/>
      <c r="AL22320" s="1"/>
    </row>
    <row r="22321">
      <c r="I22321" s="1"/>
      <c r="J22321" s="1"/>
      <c r="K22321" s="1"/>
      <c r="AA22321" s="1"/>
      <c r="AB22321" s="1"/>
      <c r="AC22321" s="1"/>
      <c r="AJ22321" s="1"/>
      <c r="AK22321" s="1"/>
      <c r="AL22321" s="1"/>
    </row>
    <row r="22322">
      <c r="I22322" s="1"/>
      <c r="J22322" s="1"/>
      <c r="K22322" s="1"/>
      <c r="AA22322" s="1"/>
      <c r="AB22322" s="1"/>
      <c r="AC22322" s="1"/>
      <c r="AJ22322" s="1"/>
      <c r="AK22322" s="1"/>
      <c r="AL22322" s="1"/>
    </row>
    <row r="22323">
      <c r="I22323" s="1"/>
      <c r="J22323" s="1"/>
      <c r="K22323" s="1"/>
      <c r="AA22323" s="1"/>
      <c r="AB22323" s="1"/>
      <c r="AC22323" s="1"/>
      <c r="AJ22323" s="1"/>
      <c r="AK22323" s="1"/>
      <c r="AL22323" s="1"/>
    </row>
    <row r="22324">
      <c r="I22324" s="1"/>
      <c r="J22324" s="1"/>
      <c r="K22324" s="1"/>
      <c r="AA22324" s="1"/>
      <c r="AB22324" s="1"/>
      <c r="AC22324" s="1"/>
      <c r="AJ22324" s="1"/>
      <c r="AK22324" s="1"/>
      <c r="AL22324" s="1"/>
    </row>
    <row r="22325">
      <c r="I22325" s="1"/>
      <c r="J22325" s="1"/>
      <c r="K22325" s="1"/>
      <c r="AA22325" s="1"/>
      <c r="AB22325" s="1"/>
      <c r="AC22325" s="1"/>
      <c r="AJ22325" s="1"/>
      <c r="AK22325" s="1"/>
      <c r="AL22325" s="1"/>
    </row>
    <row r="22326">
      <c r="I22326" s="1"/>
      <c r="J22326" s="1"/>
      <c r="K22326" s="1"/>
      <c r="AA22326" s="1"/>
      <c r="AB22326" s="1"/>
      <c r="AC22326" s="1"/>
      <c r="AJ22326" s="1"/>
      <c r="AK22326" s="1"/>
      <c r="AL22326" s="1"/>
    </row>
    <row r="22327">
      <c r="I22327" s="1"/>
      <c r="J22327" s="1"/>
      <c r="K22327" s="1"/>
      <c r="AA22327" s="1"/>
      <c r="AB22327" s="1"/>
      <c r="AC22327" s="1"/>
      <c r="AJ22327" s="1"/>
      <c r="AK22327" s="1"/>
      <c r="AL22327" s="1"/>
    </row>
    <row r="22328">
      <c r="I22328" s="1"/>
      <c r="J22328" s="1"/>
      <c r="K22328" s="1"/>
      <c r="AA22328" s="1"/>
      <c r="AB22328" s="1"/>
      <c r="AC22328" s="1"/>
      <c r="AJ22328" s="1"/>
      <c r="AK22328" s="1"/>
      <c r="AL22328" s="1"/>
    </row>
    <row r="22329">
      <c r="I22329" s="1"/>
      <c r="J22329" s="1"/>
      <c r="K22329" s="1"/>
      <c r="AA22329" s="1"/>
      <c r="AB22329" s="1"/>
      <c r="AC22329" s="1"/>
      <c r="AJ22329" s="1"/>
      <c r="AK22329" s="1"/>
      <c r="AL22329" s="1"/>
    </row>
    <row r="22330">
      <c r="I22330" s="1"/>
      <c r="J22330" s="1"/>
      <c r="K22330" s="1"/>
      <c r="AA22330" s="1"/>
      <c r="AB22330" s="1"/>
      <c r="AC22330" s="1"/>
      <c r="AJ22330" s="1"/>
      <c r="AK22330" s="1"/>
      <c r="AL22330" s="1"/>
    </row>
    <row r="22331">
      <c r="I22331" s="1"/>
      <c r="J22331" s="1"/>
      <c r="K22331" s="1"/>
      <c r="AA22331" s="1"/>
      <c r="AB22331" s="1"/>
      <c r="AC22331" s="1"/>
      <c r="AJ22331" s="1"/>
      <c r="AK22331" s="1"/>
      <c r="AL22331" s="1"/>
    </row>
    <row r="22332">
      <c r="I22332" s="1"/>
      <c r="J22332" s="1"/>
      <c r="K22332" s="1"/>
      <c r="AA22332" s="1"/>
      <c r="AB22332" s="1"/>
      <c r="AC22332" s="1"/>
      <c r="AJ22332" s="1"/>
      <c r="AK22332" s="1"/>
      <c r="AL22332" s="1"/>
    </row>
    <row r="22333">
      <c r="I22333" s="1"/>
      <c r="J22333" s="1"/>
      <c r="K22333" s="1"/>
      <c r="AA22333" s="1"/>
      <c r="AB22333" s="1"/>
      <c r="AC22333" s="1"/>
      <c r="AJ22333" s="1"/>
      <c r="AK22333" s="1"/>
      <c r="AL22333" s="1"/>
    </row>
    <row r="22334">
      <c r="I22334" s="1"/>
      <c r="J22334" s="1"/>
      <c r="K22334" s="1"/>
      <c r="AA22334" s="1"/>
      <c r="AB22334" s="1"/>
      <c r="AC22334" s="1"/>
      <c r="AJ22334" s="1"/>
      <c r="AK22334" s="1"/>
      <c r="AL22334" s="1"/>
    </row>
    <row r="22335">
      <c r="I22335" s="1"/>
      <c r="J22335" s="1"/>
      <c r="K22335" s="1"/>
      <c r="AA22335" s="1"/>
      <c r="AB22335" s="1"/>
      <c r="AC22335" s="1"/>
      <c r="AJ22335" s="1"/>
      <c r="AK22335" s="1"/>
      <c r="AL22335" s="1"/>
    </row>
    <row r="22336">
      <c r="I22336" s="1"/>
      <c r="J22336" s="1"/>
      <c r="K22336" s="1"/>
      <c r="AA22336" s="1"/>
      <c r="AB22336" s="1"/>
      <c r="AC22336" s="1"/>
      <c r="AJ22336" s="1"/>
      <c r="AK22336" s="1"/>
      <c r="AL22336" s="1"/>
    </row>
    <row r="22337">
      <c r="I22337" s="1"/>
      <c r="J22337" s="1"/>
      <c r="K22337" s="1"/>
      <c r="AA22337" s="1"/>
      <c r="AB22337" s="1"/>
      <c r="AC22337" s="1"/>
      <c r="AJ22337" s="1"/>
      <c r="AK22337" s="1"/>
      <c r="AL22337" s="1"/>
    </row>
    <row r="22338">
      <c r="I22338" s="1"/>
      <c r="J22338" s="1"/>
      <c r="K22338" s="1"/>
      <c r="AA22338" s="1"/>
      <c r="AB22338" s="1"/>
      <c r="AC22338" s="1"/>
      <c r="AJ22338" s="1"/>
      <c r="AK22338" s="1"/>
      <c r="AL22338" s="1"/>
    </row>
    <row r="22339">
      <c r="I22339" s="1"/>
      <c r="J22339" s="1"/>
      <c r="K22339" s="1"/>
      <c r="AA22339" s="1"/>
      <c r="AB22339" s="1"/>
      <c r="AC22339" s="1"/>
      <c r="AJ22339" s="1"/>
      <c r="AK22339" s="1"/>
      <c r="AL22339" s="1"/>
    </row>
    <row r="22340">
      <c r="I22340" s="1"/>
      <c r="J22340" s="1"/>
      <c r="K22340" s="1"/>
      <c r="AA22340" s="1"/>
      <c r="AB22340" s="1"/>
      <c r="AC22340" s="1"/>
      <c r="AJ22340" s="1"/>
      <c r="AK22340" s="1"/>
      <c r="AL22340" s="1"/>
    </row>
    <row r="22341">
      <c r="I22341" s="1"/>
      <c r="J22341" s="1"/>
      <c r="K22341" s="1"/>
      <c r="AA22341" s="1"/>
      <c r="AB22341" s="1"/>
      <c r="AC22341" s="1"/>
      <c r="AJ22341" s="1"/>
      <c r="AK22341" s="1"/>
      <c r="AL22341" s="1"/>
    </row>
    <row r="22342">
      <c r="I22342" s="1"/>
      <c r="J22342" s="1"/>
      <c r="K22342" s="1"/>
      <c r="AA22342" s="1"/>
      <c r="AB22342" s="1"/>
      <c r="AC22342" s="1"/>
      <c r="AJ22342" s="1"/>
      <c r="AK22342" s="1"/>
      <c r="AL22342" s="1"/>
    </row>
    <row r="22343">
      <c r="I22343" s="1"/>
      <c r="J22343" s="1"/>
      <c r="K22343" s="1"/>
      <c r="AA22343" s="1"/>
      <c r="AB22343" s="1"/>
      <c r="AC22343" s="1"/>
      <c r="AJ22343" s="1"/>
      <c r="AK22343" s="1"/>
      <c r="AL22343" s="1"/>
    </row>
    <row r="22344">
      <c r="I22344" s="1"/>
      <c r="J22344" s="1"/>
      <c r="K22344" s="1"/>
      <c r="AA22344" s="1"/>
      <c r="AB22344" s="1"/>
      <c r="AC22344" s="1"/>
      <c r="AJ22344" s="1"/>
      <c r="AK22344" s="1"/>
      <c r="AL22344" s="1"/>
    </row>
    <row r="22345">
      <c r="I22345" s="1"/>
      <c r="J22345" s="1"/>
      <c r="K22345" s="1"/>
      <c r="AA22345" s="1"/>
      <c r="AB22345" s="1"/>
      <c r="AC22345" s="1"/>
      <c r="AJ22345" s="1"/>
      <c r="AK22345" s="1"/>
      <c r="AL22345" s="1"/>
    </row>
    <row r="22346">
      <c r="I22346" s="1"/>
      <c r="J22346" s="1"/>
      <c r="K22346" s="1"/>
      <c r="AA22346" s="1"/>
      <c r="AB22346" s="1"/>
      <c r="AC22346" s="1"/>
      <c r="AJ22346" s="1"/>
      <c r="AK22346" s="1"/>
      <c r="AL22346" s="1"/>
    </row>
    <row r="22347">
      <c r="I22347" s="1"/>
      <c r="J22347" s="1"/>
      <c r="K22347" s="1"/>
      <c r="AA22347" s="1"/>
      <c r="AB22347" s="1"/>
      <c r="AC22347" s="1"/>
      <c r="AJ22347" s="1"/>
      <c r="AK22347" s="1"/>
      <c r="AL22347" s="1"/>
    </row>
    <row r="22348">
      <c r="I22348" s="1"/>
      <c r="J22348" s="1"/>
      <c r="K22348" s="1"/>
      <c r="AA22348" s="1"/>
      <c r="AB22348" s="1"/>
      <c r="AC22348" s="1"/>
      <c r="AJ22348" s="1"/>
      <c r="AK22348" s="1"/>
      <c r="AL22348" s="1"/>
    </row>
    <row r="22349">
      <c r="I22349" s="1"/>
      <c r="J22349" s="1"/>
      <c r="K22349" s="1"/>
      <c r="AA22349" s="1"/>
      <c r="AB22349" s="1"/>
      <c r="AC22349" s="1"/>
      <c r="AJ22349" s="1"/>
      <c r="AK22349" s="1"/>
      <c r="AL22349" s="1"/>
    </row>
    <row r="22350">
      <c r="I22350" s="1"/>
      <c r="J22350" s="1"/>
      <c r="K22350" s="1"/>
      <c r="AA22350" s="1"/>
      <c r="AB22350" s="1"/>
      <c r="AC22350" s="1"/>
      <c r="AJ22350" s="1"/>
      <c r="AK22350" s="1"/>
      <c r="AL22350" s="1"/>
    </row>
    <row r="22351">
      <c r="I22351" s="1"/>
      <c r="J22351" s="1"/>
      <c r="K22351" s="1"/>
      <c r="AA22351" s="1"/>
      <c r="AB22351" s="1"/>
      <c r="AC22351" s="1"/>
      <c r="AJ22351" s="1"/>
      <c r="AK22351" s="1"/>
      <c r="AL22351" s="1"/>
    </row>
    <row r="22352">
      <c r="I22352" s="1"/>
      <c r="J22352" s="1"/>
      <c r="K22352" s="1"/>
      <c r="AA22352" s="1"/>
      <c r="AB22352" s="1"/>
      <c r="AC22352" s="1"/>
      <c r="AJ22352" s="1"/>
      <c r="AK22352" s="1"/>
      <c r="AL22352" s="1"/>
    </row>
    <row r="22353">
      <c r="I22353" s="1"/>
      <c r="J22353" s="1"/>
      <c r="K22353" s="1"/>
      <c r="AA22353" s="1"/>
      <c r="AB22353" s="1"/>
      <c r="AC22353" s="1"/>
      <c r="AJ22353" s="1"/>
      <c r="AK22353" s="1"/>
      <c r="AL22353" s="1"/>
    </row>
    <row r="22354">
      <c r="I22354" s="1"/>
      <c r="J22354" s="1"/>
      <c r="K22354" s="1"/>
      <c r="AA22354" s="1"/>
      <c r="AB22354" s="1"/>
      <c r="AC22354" s="1"/>
      <c r="AJ22354" s="1"/>
      <c r="AK22354" s="1"/>
      <c r="AL22354" s="1"/>
    </row>
    <row r="22355">
      <c r="I22355" s="1"/>
      <c r="J22355" s="1"/>
      <c r="K22355" s="1"/>
      <c r="AA22355" s="1"/>
      <c r="AB22355" s="1"/>
      <c r="AC22355" s="1"/>
      <c r="AJ22355" s="1"/>
      <c r="AK22355" s="1"/>
      <c r="AL22355" s="1"/>
    </row>
    <row r="22356">
      <c r="I22356" s="1"/>
      <c r="J22356" s="1"/>
      <c r="K22356" s="1"/>
      <c r="AA22356" s="1"/>
      <c r="AB22356" s="1"/>
      <c r="AC22356" s="1"/>
      <c r="AJ22356" s="1"/>
      <c r="AK22356" s="1"/>
      <c r="AL22356" s="1"/>
    </row>
    <row r="22357">
      <c r="I22357" s="1"/>
      <c r="J22357" s="1"/>
      <c r="K22357" s="1"/>
      <c r="AA22357" s="1"/>
      <c r="AB22357" s="1"/>
      <c r="AC22357" s="1"/>
      <c r="AJ22357" s="1"/>
      <c r="AK22357" s="1"/>
      <c r="AL22357" s="1"/>
    </row>
    <row r="22358">
      <c r="I22358" s="1"/>
      <c r="J22358" s="1"/>
      <c r="K22358" s="1"/>
      <c r="AA22358" s="1"/>
      <c r="AB22358" s="1"/>
      <c r="AC22358" s="1"/>
      <c r="AJ22358" s="1"/>
      <c r="AK22358" s="1"/>
      <c r="AL22358" s="1"/>
    </row>
    <row r="22359">
      <c r="I22359" s="1"/>
      <c r="J22359" s="1"/>
      <c r="K22359" s="1"/>
      <c r="AA22359" s="1"/>
      <c r="AB22359" s="1"/>
      <c r="AC22359" s="1"/>
      <c r="AJ22359" s="1"/>
      <c r="AK22359" s="1"/>
      <c r="AL22359" s="1"/>
    </row>
    <row r="22360">
      <c r="I22360" s="1"/>
      <c r="J22360" s="1"/>
      <c r="K22360" s="1"/>
      <c r="AA22360" s="1"/>
      <c r="AB22360" s="1"/>
      <c r="AC22360" s="1"/>
      <c r="AJ22360" s="1"/>
      <c r="AK22360" s="1"/>
      <c r="AL22360" s="1"/>
    </row>
    <row r="22361">
      <c r="I22361" s="1"/>
      <c r="J22361" s="1"/>
      <c r="K22361" s="1"/>
      <c r="AA22361" s="1"/>
      <c r="AB22361" s="1"/>
      <c r="AC22361" s="1"/>
      <c r="AJ22361" s="1"/>
      <c r="AK22361" s="1"/>
      <c r="AL22361" s="1"/>
    </row>
    <row r="22362">
      <c r="I22362" s="1"/>
      <c r="J22362" s="1"/>
      <c r="K22362" s="1"/>
      <c r="AA22362" s="1"/>
      <c r="AB22362" s="1"/>
      <c r="AC22362" s="1"/>
      <c r="AJ22362" s="1"/>
      <c r="AK22362" s="1"/>
      <c r="AL22362" s="1"/>
    </row>
    <row r="22363">
      <c r="I22363" s="1"/>
      <c r="J22363" s="1"/>
      <c r="K22363" s="1"/>
      <c r="AA22363" s="1"/>
      <c r="AB22363" s="1"/>
      <c r="AC22363" s="1"/>
      <c r="AJ22363" s="1"/>
      <c r="AK22363" s="1"/>
      <c r="AL22363" s="1"/>
    </row>
    <row r="22364">
      <c r="I22364" s="1"/>
      <c r="J22364" s="1"/>
      <c r="K22364" s="1"/>
      <c r="AA22364" s="1"/>
      <c r="AB22364" s="1"/>
      <c r="AC22364" s="1"/>
      <c r="AJ22364" s="1"/>
      <c r="AK22364" s="1"/>
      <c r="AL22364" s="1"/>
    </row>
    <row r="22365">
      <c r="I22365" s="1"/>
      <c r="J22365" s="1"/>
      <c r="K22365" s="1"/>
      <c r="AA22365" s="1"/>
      <c r="AB22365" s="1"/>
      <c r="AC22365" s="1"/>
      <c r="AJ22365" s="1"/>
      <c r="AK22365" s="1"/>
      <c r="AL22365" s="1"/>
    </row>
    <row r="22366">
      <c r="I22366" s="1"/>
      <c r="J22366" s="1"/>
      <c r="K22366" s="1"/>
      <c r="AA22366" s="1"/>
      <c r="AB22366" s="1"/>
      <c r="AC22366" s="1"/>
      <c r="AJ22366" s="1"/>
      <c r="AK22366" s="1"/>
      <c r="AL22366" s="1"/>
    </row>
    <row r="22367">
      <c r="I22367" s="1"/>
      <c r="J22367" s="1"/>
      <c r="K22367" s="1"/>
      <c r="AA22367" s="1"/>
      <c r="AB22367" s="1"/>
      <c r="AC22367" s="1"/>
      <c r="AJ22367" s="1"/>
      <c r="AK22367" s="1"/>
      <c r="AL22367" s="1"/>
    </row>
    <row r="22368">
      <c r="I22368" s="1"/>
      <c r="J22368" s="1"/>
      <c r="K22368" s="1"/>
      <c r="AA22368" s="1"/>
      <c r="AB22368" s="1"/>
      <c r="AC22368" s="1"/>
      <c r="AJ22368" s="1"/>
      <c r="AK22368" s="1"/>
      <c r="AL22368" s="1"/>
    </row>
    <row r="22369">
      <c r="I22369" s="1"/>
      <c r="J22369" s="1"/>
      <c r="K22369" s="1"/>
      <c r="AA22369" s="1"/>
      <c r="AB22369" s="1"/>
      <c r="AC22369" s="1"/>
      <c r="AJ22369" s="1"/>
      <c r="AK22369" s="1"/>
      <c r="AL22369" s="1"/>
    </row>
    <row r="22370">
      <c r="I22370" s="1"/>
      <c r="J22370" s="1"/>
      <c r="K22370" s="1"/>
      <c r="AA22370" s="1"/>
      <c r="AB22370" s="1"/>
      <c r="AC22370" s="1"/>
      <c r="AJ22370" s="1"/>
      <c r="AK22370" s="1"/>
      <c r="AL22370" s="1"/>
    </row>
    <row r="22371">
      <c r="I22371" s="1"/>
      <c r="J22371" s="1"/>
      <c r="K22371" s="1"/>
      <c r="AA22371" s="1"/>
      <c r="AB22371" s="1"/>
      <c r="AC22371" s="1"/>
      <c r="AJ22371" s="1"/>
      <c r="AK22371" s="1"/>
      <c r="AL22371" s="1"/>
    </row>
    <row r="22372">
      <c r="I22372" s="1"/>
      <c r="J22372" s="1"/>
      <c r="K22372" s="1"/>
      <c r="AA22372" s="1"/>
      <c r="AB22372" s="1"/>
      <c r="AC22372" s="1"/>
      <c r="AJ22372" s="1"/>
      <c r="AK22372" s="1"/>
      <c r="AL22372" s="1"/>
    </row>
    <row r="22373">
      <c r="I22373" s="1"/>
      <c r="J22373" s="1"/>
      <c r="K22373" s="1"/>
      <c r="AA22373" s="1"/>
      <c r="AB22373" s="1"/>
      <c r="AC22373" s="1"/>
      <c r="AJ22373" s="1"/>
      <c r="AK22373" s="1"/>
      <c r="AL22373" s="1"/>
    </row>
    <row r="22374">
      <c r="I22374" s="1"/>
      <c r="J22374" s="1"/>
      <c r="K22374" s="1"/>
      <c r="AA22374" s="1"/>
      <c r="AB22374" s="1"/>
      <c r="AC22374" s="1"/>
      <c r="AJ22374" s="1"/>
      <c r="AK22374" s="1"/>
      <c r="AL22374" s="1"/>
    </row>
    <row r="22375">
      <c r="I22375" s="1"/>
      <c r="J22375" s="1"/>
      <c r="K22375" s="1"/>
      <c r="AA22375" s="1"/>
      <c r="AB22375" s="1"/>
      <c r="AC22375" s="1"/>
      <c r="AJ22375" s="1"/>
      <c r="AK22375" s="1"/>
      <c r="AL22375" s="1"/>
    </row>
    <row r="22376">
      <c r="I22376" s="1"/>
      <c r="J22376" s="1"/>
      <c r="K22376" s="1"/>
      <c r="AA22376" s="1"/>
      <c r="AB22376" s="1"/>
      <c r="AC22376" s="1"/>
      <c r="AJ22376" s="1"/>
      <c r="AK22376" s="1"/>
      <c r="AL22376" s="1"/>
    </row>
    <row r="22377">
      <c r="I22377" s="1"/>
      <c r="J22377" s="1"/>
      <c r="K22377" s="1"/>
      <c r="AA22377" s="1"/>
      <c r="AB22377" s="1"/>
      <c r="AC22377" s="1"/>
      <c r="AJ22377" s="1"/>
      <c r="AK22377" s="1"/>
      <c r="AL22377" s="1"/>
    </row>
    <row r="22378">
      <c r="I22378" s="1"/>
      <c r="J22378" s="1"/>
      <c r="K22378" s="1"/>
      <c r="AA22378" s="1"/>
      <c r="AB22378" s="1"/>
      <c r="AC22378" s="1"/>
      <c r="AJ22378" s="1"/>
      <c r="AK22378" s="1"/>
      <c r="AL22378" s="1"/>
    </row>
    <row r="22379">
      <c r="I22379" s="1"/>
      <c r="J22379" s="1"/>
      <c r="K22379" s="1"/>
      <c r="AA22379" s="1"/>
      <c r="AB22379" s="1"/>
      <c r="AC22379" s="1"/>
      <c r="AJ22379" s="1"/>
      <c r="AK22379" s="1"/>
      <c r="AL22379" s="1"/>
    </row>
    <row r="22380">
      <c r="I22380" s="1"/>
      <c r="J22380" s="1"/>
      <c r="K22380" s="1"/>
      <c r="AA22380" s="1"/>
      <c r="AB22380" s="1"/>
      <c r="AC22380" s="1"/>
      <c r="AJ22380" s="1"/>
      <c r="AK22380" s="1"/>
      <c r="AL22380" s="1"/>
    </row>
    <row r="22381">
      <c r="I22381" s="1"/>
      <c r="J22381" s="1"/>
      <c r="K22381" s="1"/>
      <c r="AA22381" s="1"/>
      <c r="AB22381" s="1"/>
      <c r="AC22381" s="1"/>
      <c r="AJ22381" s="1"/>
      <c r="AK22381" s="1"/>
      <c r="AL22381" s="1"/>
    </row>
    <row r="22382">
      <c r="I22382" s="1"/>
      <c r="J22382" s="1"/>
      <c r="K22382" s="1"/>
      <c r="AA22382" s="1"/>
      <c r="AB22382" s="1"/>
      <c r="AC22382" s="1"/>
      <c r="AJ22382" s="1"/>
      <c r="AK22382" s="1"/>
      <c r="AL22382" s="1"/>
    </row>
    <row r="22383">
      <c r="I22383" s="1"/>
      <c r="J22383" s="1"/>
      <c r="K22383" s="1"/>
      <c r="AA22383" s="1"/>
      <c r="AB22383" s="1"/>
      <c r="AC22383" s="1"/>
      <c r="AJ22383" s="1"/>
      <c r="AK22383" s="1"/>
      <c r="AL22383" s="1"/>
    </row>
    <row r="22384">
      <c r="I22384" s="1"/>
      <c r="J22384" s="1"/>
      <c r="K22384" s="1"/>
      <c r="AA22384" s="1"/>
      <c r="AB22384" s="1"/>
      <c r="AC22384" s="1"/>
      <c r="AJ22384" s="1"/>
      <c r="AK22384" s="1"/>
      <c r="AL22384" s="1"/>
    </row>
    <row r="22385">
      <c r="I22385" s="1"/>
      <c r="J22385" s="1"/>
      <c r="K22385" s="1"/>
      <c r="AA22385" s="1"/>
      <c r="AB22385" s="1"/>
      <c r="AC22385" s="1"/>
      <c r="AJ22385" s="1"/>
      <c r="AK22385" s="1"/>
      <c r="AL22385" s="1"/>
    </row>
    <row r="22386">
      <c r="I22386" s="1"/>
      <c r="J22386" s="1"/>
      <c r="K22386" s="1"/>
      <c r="AA22386" s="1"/>
      <c r="AB22386" s="1"/>
      <c r="AC22386" s="1"/>
      <c r="AJ22386" s="1"/>
      <c r="AK22386" s="1"/>
      <c r="AL22386" s="1"/>
    </row>
    <row r="22387">
      <c r="I22387" s="1"/>
      <c r="J22387" s="1"/>
      <c r="K22387" s="1"/>
      <c r="AA22387" s="1"/>
      <c r="AB22387" s="1"/>
      <c r="AC22387" s="1"/>
      <c r="AJ22387" s="1"/>
      <c r="AK22387" s="1"/>
      <c r="AL22387" s="1"/>
    </row>
    <row r="22388">
      <c r="I22388" s="1"/>
      <c r="J22388" s="1"/>
      <c r="K22388" s="1"/>
      <c r="AA22388" s="1"/>
      <c r="AB22388" s="1"/>
      <c r="AC22388" s="1"/>
      <c r="AJ22388" s="1"/>
      <c r="AK22388" s="1"/>
      <c r="AL22388" s="1"/>
    </row>
    <row r="22389">
      <c r="I22389" s="1"/>
      <c r="J22389" s="1"/>
      <c r="K22389" s="1"/>
      <c r="AA22389" s="1"/>
      <c r="AB22389" s="1"/>
      <c r="AC22389" s="1"/>
      <c r="AJ22389" s="1"/>
      <c r="AK22389" s="1"/>
      <c r="AL22389" s="1"/>
    </row>
    <row r="22390">
      <c r="I22390" s="1"/>
      <c r="J22390" s="1"/>
      <c r="K22390" s="1"/>
      <c r="AA22390" s="1"/>
      <c r="AB22390" s="1"/>
      <c r="AC22390" s="1"/>
      <c r="AJ22390" s="1"/>
      <c r="AK22390" s="1"/>
      <c r="AL22390" s="1"/>
    </row>
    <row r="22391">
      <c r="I22391" s="1"/>
      <c r="J22391" s="1"/>
      <c r="K22391" s="1"/>
      <c r="AA22391" s="1"/>
      <c r="AB22391" s="1"/>
      <c r="AC22391" s="1"/>
      <c r="AJ22391" s="1"/>
      <c r="AK22391" s="1"/>
      <c r="AL22391" s="1"/>
    </row>
    <row r="22392">
      <c r="I22392" s="1"/>
      <c r="J22392" s="1"/>
      <c r="K22392" s="1"/>
      <c r="AA22392" s="1"/>
      <c r="AB22392" s="1"/>
      <c r="AC22392" s="1"/>
      <c r="AJ22392" s="1"/>
      <c r="AK22392" s="1"/>
      <c r="AL22392" s="1"/>
    </row>
    <row r="22393">
      <c r="I22393" s="1"/>
      <c r="J22393" s="1"/>
      <c r="K22393" s="1"/>
      <c r="AA22393" s="1"/>
      <c r="AB22393" s="1"/>
      <c r="AC22393" s="1"/>
      <c r="AJ22393" s="1"/>
      <c r="AK22393" s="1"/>
      <c r="AL22393" s="1"/>
    </row>
    <row r="22394">
      <c r="I22394" s="1"/>
      <c r="J22394" s="1"/>
      <c r="K22394" s="1"/>
      <c r="AA22394" s="1"/>
      <c r="AB22394" s="1"/>
      <c r="AC22394" s="1"/>
      <c r="AJ22394" s="1"/>
      <c r="AK22394" s="1"/>
      <c r="AL22394" s="1"/>
    </row>
    <row r="22395">
      <c r="I22395" s="1"/>
      <c r="J22395" s="1"/>
      <c r="K22395" s="1"/>
      <c r="AA22395" s="1"/>
      <c r="AB22395" s="1"/>
      <c r="AC22395" s="1"/>
      <c r="AJ22395" s="1"/>
      <c r="AK22395" s="1"/>
      <c r="AL22395" s="1"/>
    </row>
    <row r="22396">
      <c r="I22396" s="1"/>
      <c r="J22396" s="1"/>
      <c r="K22396" s="1"/>
      <c r="AA22396" s="1"/>
      <c r="AB22396" s="1"/>
      <c r="AC22396" s="1"/>
      <c r="AJ22396" s="1"/>
      <c r="AK22396" s="1"/>
      <c r="AL22396" s="1"/>
    </row>
    <row r="22397">
      <c r="I22397" s="1"/>
      <c r="J22397" s="1"/>
      <c r="K22397" s="1"/>
      <c r="AA22397" s="1"/>
      <c r="AB22397" s="1"/>
      <c r="AC22397" s="1"/>
      <c r="AJ22397" s="1"/>
      <c r="AK22397" s="1"/>
      <c r="AL22397" s="1"/>
    </row>
    <row r="22398">
      <c r="I22398" s="1"/>
      <c r="J22398" s="1"/>
      <c r="K22398" s="1"/>
      <c r="AA22398" s="1"/>
      <c r="AB22398" s="1"/>
      <c r="AC22398" s="1"/>
      <c r="AJ22398" s="1"/>
      <c r="AK22398" s="1"/>
      <c r="AL22398" s="1"/>
    </row>
    <row r="22399">
      <c r="I22399" s="1"/>
      <c r="J22399" s="1"/>
      <c r="K22399" s="1"/>
      <c r="AA22399" s="1"/>
      <c r="AB22399" s="1"/>
      <c r="AC22399" s="1"/>
      <c r="AJ22399" s="1"/>
      <c r="AK22399" s="1"/>
      <c r="AL22399" s="1"/>
    </row>
    <row r="22400">
      <c r="I22400" s="1"/>
      <c r="J22400" s="1"/>
      <c r="K22400" s="1"/>
      <c r="AA22400" s="1"/>
      <c r="AB22400" s="1"/>
      <c r="AC22400" s="1"/>
      <c r="AJ22400" s="1"/>
      <c r="AK22400" s="1"/>
      <c r="AL22400" s="1"/>
    </row>
    <row r="22401">
      <c r="I22401" s="1"/>
      <c r="J22401" s="1"/>
      <c r="K22401" s="1"/>
      <c r="AA22401" s="1"/>
      <c r="AB22401" s="1"/>
      <c r="AC22401" s="1"/>
      <c r="AJ22401" s="1"/>
      <c r="AK22401" s="1"/>
      <c r="AL22401" s="1"/>
    </row>
    <row r="22402">
      <c r="I22402" s="1"/>
      <c r="J22402" s="1"/>
      <c r="K22402" s="1"/>
      <c r="AA22402" s="1"/>
      <c r="AB22402" s="1"/>
      <c r="AC22402" s="1"/>
      <c r="AJ22402" s="1"/>
      <c r="AK22402" s="1"/>
      <c r="AL22402" s="1"/>
    </row>
    <row r="22403">
      <c r="I22403" s="1"/>
      <c r="J22403" s="1"/>
      <c r="K22403" s="1"/>
      <c r="AA22403" s="1"/>
      <c r="AB22403" s="1"/>
      <c r="AC22403" s="1"/>
      <c r="AJ22403" s="1"/>
      <c r="AK22403" s="1"/>
      <c r="AL22403" s="1"/>
    </row>
    <row r="22404">
      <c r="I22404" s="1"/>
      <c r="J22404" s="1"/>
      <c r="K22404" s="1"/>
      <c r="AA22404" s="1"/>
      <c r="AB22404" s="1"/>
      <c r="AC22404" s="1"/>
      <c r="AJ22404" s="1"/>
      <c r="AK22404" s="1"/>
      <c r="AL22404" s="1"/>
    </row>
    <row r="22405">
      <c r="I22405" s="1"/>
      <c r="J22405" s="1"/>
      <c r="K22405" s="1"/>
      <c r="AA22405" s="1"/>
      <c r="AB22405" s="1"/>
      <c r="AC22405" s="1"/>
      <c r="AJ22405" s="1"/>
      <c r="AK22405" s="1"/>
      <c r="AL22405" s="1"/>
    </row>
    <row r="22406">
      <c r="I22406" s="1"/>
      <c r="J22406" s="1"/>
      <c r="K22406" s="1"/>
      <c r="AA22406" s="1"/>
      <c r="AB22406" s="1"/>
      <c r="AC22406" s="1"/>
      <c r="AJ22406" s="1"/>
      <c r="AK22406" s="1"/>
      <c r="AL22406" s="1"/>
    </row>
    <row r="22407">
      <c r="I22407" s="1"/>
      <c r="J22407" s="1"/>
      <c r="K22407" s="1"/>
      <c r="AA22407" s="1"/>
      <c r="AB22407" s="1"/>
      <c r="AC22407" s="1"/>
      <c r="AJ22407" s="1"/>
      <c r="AK22407" s="1"/>
      <c r="AL22407" s="1"/>
    </row>
    <row r="22408">
      <c r="I22408" s="1"/>
      <c r="J22408" s="1"/>
      <c r="K22408" s="1"/>
      <c r="AA22408" s="1"/>
      <c r="AB22408" s="1"/>
      <c r="AC22408" s="1"/>
      <c r="AJ22408" s="1"/>
      <c r="AK22408" s="1"/>
      <c r="AL22408" s="1"/>
    </row>
    <row r="22409">
      <c r="I22409" s="1"/>
      <c r="J22409" s="1"/>
      <c r="K22409" s="1"/>
      <c r="AA22409" s="1"/>
      <c r="AB22409" s="1"/>
      <c r="AC22409" s="1"/>
      <c r="AJ22409" s="1"/>
      <c r="AK22409" s="1"/>
      <c r="AL22409" s="1"/>
    </row>
    <row r="22410">
      <c r="I22410" s="1"/>
      <c r="J22410" s="1"/>
      <c r="K22410" s="1"/>
      <c r="AA22410" s="1"/>
      <c r="AB22410" s="1"/>
      <c r="AC22410" s="1"/>
      <c r="AJ22410" s="1"/>
      <c r="AK22410" s="1"/>
      <c r="AL22410" s="1"/>
    </row>
    <row r="22411">
      <c r="I22411" s="1"/>
      <c r="J22411" s="1"/>
      <c r="K22411" s="1"/>
      <c r="AA22411" s="1"/>
      <c r="AB22411" s="1"/>
      <c r="AC22411" s="1"/>
      <c r="AJ22411" s="1"/>
      <c r="AK22411" s="1"/>
      <c r="AL22411" s="1"/>
    </row>
    <row r="22412">
      <c r="I22412" s="1"/>
      <c r="J22412" s="1"/>
      <c r="K22412" s="1"/>
      <c r="AA22412" s="1"/>
      <c r="AB22412" s="1"/>
      <c r="AC22412" s="1"/>
      <c r="AJ22412" s="1"/>
      <c r="AK22412" s="1"/>
      <c r="AL22412" s="1"/>
    </row>
    <row r="22413">
      <c r="I22413" s="1"/>
      <c r="J22413" s="1"/>
      <c r="K22413" s="1"/>
      <c r="AA22413" s="1"/>
      <c r="AB22413" s="1"/>
      <c r="AC22413" s="1"/>
      <c r="AJ22413" s="1"/>
      <c r="AK22413" s="1"/>
      <c r="AL22413" s="1"/>
    </row>
    <row r="22414">
      <c r="I22414" s="1"/>
      <c r="J22414" s="1"/>
      <c r="K22414" s="1"/>
      <c r="AA22414" s="1"/>
      <c r="AB22414" s="1"/>
      <c r="AC22414" s="1"/>
      <c r="AJ22414" s="1"/>
      <c r="AK22414" s="1"/>
      <c r="AL22414" s="1"/>
    </row>
    <row r="22415">
      <c r="I22415" s="1"/>
      <c r="J22415" s="1"/>
      <c r="K22415" s="1"/>
      <c r="AA22415" s="1"/>
      <c r="AB22415" s="1"/>
      <c r="AC22415" s="1"/>
      <c r="AJ22415" s="1"/>
      <c r="AK22415" s="1"/>
      <c r="AL22415" s="1"/>
    </row>
    <row r="22416">
      <c r="I22416" s="1"/>
      <c r="J22416" s="1"/>
      <c r="K22416" s="1"/>
      <c r="AA22416" s="1"/>
      <c r="AB22416" s="1"/>
      <c r="AC22416" s="1"/>
      <c r="AJ22416" s="1"/>
      <c r="AK22416" s="1"/>
      <c r="AL22416" s="1"/>
    </row>
    <row r="22417">
      <c r="I22417" s="1"/>
      <c r="J22417" s="1"/>
      <c r="K22417" s="1"/>
      <c r="AA22417" s="1"/>
      <c r="AB22417" s="1"/>
      <c r="AC22417" s="1"/>
      <c r="AJ22417" s="1"/>
      <c r="AK22417" s="1"/>
      <c r="AL22417" s="1"/>
    </row>
    <row r="22418">
      <c r="I22418" s="1"/>
      <c r="J22418" s="1"/>
      <c r="K22418" s="1"/>
      <c r="AA22418" s="1"/>
      <c r="AB22418" s="1"/>
      <c r="AC22418" s="1"/>
      <c r="AJ22418" s="1"/>
      <c r="AK22418" s="1"/>
      <c r="AL22418" s="1"/>
    </row>
    <row r="22419">
      <c r="I22419" s="1"/>
      <c r="J22419" s="1"/>
      <c r="K22419" s="1"/>
      <c r="AA22419" s="1"/>
      <c r="AB22419" s="1"/>
      <c r="AC22419" s="1"/>
      <c r="AJ22419" s="1"/>
      <c r="AK22419" s="1"/>
      <c r="AL22419" s="1"/>
    </row>
    <row r="22420">
      <c r="I22420" s="1"/>
      <c r="J22420" s="1"/>
      <c r="K22420" s="1"/>
      <c r="AA22420" s="1"/>
      <c r="AB22420" s="1"/>
      <c r="AC22420" s="1"/>
      <c r="AJ22420" s="1"/>
      <c r="AK22420" s="1"/>
      <c r="AL22420" s="1"/>
    </row>
    <row r="22421">
      <c r="I22421" s="1"/>
      <c r="J22421" s="1"/>
      <c r="K22421" s="1"/>
      <c r="AA22421" s="1"/>
      <c r="AB22421" s="1"/>
      <c r="AC22421" s="1"/>
      <c r="AJ22421" s="1"/>
      <c r="AK22421" s="1"/>
      <c r="AL22421" s="1"/>
    </row>
    <row r="22422">
      <c r="I22422" s="1"/>
      <c r="J22422" s="1"/>
      <c r="K22422" s="1"/>
      <c r="AA22422" s="1"/>
      <c r="AB22422" s="1"/>
      <c r="AC22422" s="1"/>
      <c r="AJ22422" s="1"/>
      <c r="AK22422" s="1"/>
      <c r="AL22422" s="1"/>
    </row>
    <row r="22423">
      <c r="I22423" s="1"/>
      <c r="J22423" s="1"/>
      <c r="K22423" s="1"/>
      <c r="AA22423" s="1"/>
      <c r="AB22423" s="1"/>
      <c r="AC22423" s="1"/>
      <c r="AJ22423" s="1"/>
      <c r="AK22423" s="1"/>
      <c r="AL22423" s="1"/>
    </row>
    <row r="22424">
      <c r="I22424" s="1"/>
      <c r="J22424" s="1"/>
      <c r="K22424" s="1"/>
      <c r="AA22424" s="1"/>
      <c r="AB22424" s="1"/>
      <c r="AC22424" s="1"/>
      <c r="AJ22424" s="1"/>
      <c r="AK22424" s="1"/>
      <c r="AL22424" s="1"/>
    </row>
    <row r="22425">
      <c r="I22425" s="1"/>
      <c r="J22425" s="1"/>
      <c r="K22425" s="1"/>
      <c r="AA22425" s="1"/>
      <c r="AB22425" s="1"/>
      <c r="AC22425" s="1"/>
      <c r="AJ22425" s="1"/>
      <c r="AK22425" s="1"/>
      <c r="AL22425" s="1"/>
    </row>
    <row r="22426">
      <c r="I22426" s="1"/>
      <c r="J22426" s="1"/>
      <c r="K22426" s="1"/>
      <c r="AA22426" s="1"/>
      <c r="AB22426" s="1"/>
      <c r="AC22426" s="1"/>
      <c r="AJ22426" s="1"/>
      <c r="AK22426" s="1"/>
      <c r="AL22426" s="1"/>
    </row>
    <row r="22427">
      <c r="I22427" s="1"/>
      <c r="J22427" s="1"/>
      <c r="K22427" s="1"/>
      <c r="AA22427" s="1"/>
      <c r="AB22427" s="1"/>
      <c r="AC22427" s="1"/>
      <c r="AJ22427" s="1"/>
      <c r="AK22427" s="1"/>
      <c r="AL22427" s="1"/>
    </row>
    <row r="22428">
      <c r="I22428" s="1"/>
      <c r="J22428" s="1"/>
      <c r="K22428" s="1"/>
      <c r="AA22428" s="1"/>
      <c r="AB22428" s="1"/>
      <c r="AC22428" s="1"/>
      <c r="AJ22428" s="1"/>
      <c r="AK22428" s="1"/>
      <c r="AL22428" s="1"/>
    </row>
    <row r="22429">
      <c r="I22429" s="1"/>
      <c r="J22429" s="1"/>
      <c r="K22429" s="1"/>
      <c r="AA22429" s="1"/>
      <c r="AB22429" s="1"/>
      <c r="AC22429" s="1"/>
      <c r="AJ22429" s="1"/>
      <c r="AK22429" s="1"/>
      <c r="AL22429" s="1"/>
    </row>
    <row r="22430">
      <c r="I22430" s="1"/>
      <c r="J22430" s="1"/>
      <c r="K22430" s="1"/>
      <c r="AA22430" s="1"/>
      <c r="AB22430" s="1"/>
      <c r="AC22430" s="1"/>
      <c r="AJ22430" s="1"/>
      <c r="AK22430" s="1"/>
      <c r="AL22430" s="1"/>
    </row>
    <row r="22431">
      <c r="I22431" s="1"/>
      <c r="J22431" s="1"/>
      <c r="K22431" s="1"/>
      <c r="AA22431" s="1"/>
      <c r="AB22431" s="1"/>
      <c r="AC22431" s="1"/>
      <c r="AJ22431" s="1"/>
      <c r="AK22431" s="1"/>
      <c r="AL22431" s="1"/>
    </row>
    <row r="22432">
      <c r="I22432" s="1"/>
      <c r="J22432" s="1"/>
      <c r="K22432" s="1"/>
      <c r="AA22432" s="1"/>
      <c r="AB22432" s="1"/>
      <c r="AC22432" s="1"/>
      <c r="AJ22432" s="1"/>
      <c r="AK22432" s="1"/>
      <c r="AL22432" s="1"/>
    </row>
    <row r="22433">
      <c r="I22433" s="1"/>
      <c r="J22433" s="1"/>
      <c r="K22433" s="1"/>
      <c r="AA22433" s="1"/>
      <c r="AB22433" s="1"/>
      <c r="AC22433" s="1"/>
      <c r="AJ22433" s="1"/>
      <c r="AK22433" s="1"/>
      <c r="AL22433" s="1"/>
    </row>
    <row r="22434">
      <c r="I22434" s="1"/>
      <c r="J22434" s="1"/>
      <c r="K22434" s="1"/>
      <c r="AA22434" s="1"/>
      <c r="AB22434" s="1"/>
      <c r="AC22434" s="1"/>
      <c r="AJ22434" s="1"/>
      <c r="AK22434" s="1"/>
      <c r="AL22434" s="1"/>
    </row>
    <row r="22435">
      <c r="I22435" s="1"/>
      <c r="J22435" s="1"/>
      <c r="K22435" s="1"/>
      <c r="AA22435" s="1"/>
      <c r="AB22435" s="1"/>
      <c r="AC22435" s="1"/>
      <c r="AJ22435" s="1"/>
      <c r="AK22435" s="1"/>
      <c r="AL22435" s="1"/>
    </row>
    <row r="22436">
      <c r="I22436" s="1"/>
      <c r="J22436" s="1"/>
      <c r="K22436" s="1"/>
      <c r="AA22436" s="1"/>
      <c r="AB22436" s="1"/>
      <c r="AC22436" s="1"/>
      <c r="AJ22436" s="1"/>
      <c r="AK22436" s="1"/>
      <c r="AL22436" s="1"/>
    </row>
    <row r="22437">
      <c r="I22437" s="1"/>
      <c r="J22437" s="1"/>
      <c r="K22437" s="1"/>
      <c r="AA22437" s="1"/>
      <c r="AB22437" s="1"/>
      <c r="AC22437" s="1"/>
      <c r="AJ22437" s="1"/>
      <c r="AK22437" s="1"/>
      <c r="AL22437" s="1"/>
    </row>
    <row r="22438">
      <c r="I22438" s="1"/>
      <c r="J22438" s="1"/>
      <c r="K22438" s="1"/>
      <c r="AA22438" s="1"/>
      <c r="AB22438" s="1"/>
      <c r="AC22438" s="1"/>
      <c r="AJ22438" s="1"/>
      <c r="AK22438" s="1"/>
      <c r="AL22438" s="1"/>
    </row>
    <row r="22439">
      <c r="I22439" s="1"/>
      <c r="J22439" s="1"/>
      <c r="K22439" s="1"/>
      <c r="AA22439" s="1"/>
      <c r="AB22439" s="1"/>
      <c r="AC22439" s="1"/>
      <c r="AJ22439" s="1"/>
      <c r="AK22439" s="1"/>
      <c r="AL22439" s="1"/>
    </row>
    <row r="22440">
      <c r="I22440" s="1"/>
      <c r="J22440" s="1"/>
      <c r="K22440" s="1"/>
      <c r="AA22440" s="1"/>
      <c r="AB22440" s="1"/>
      <c r="AC22440" s="1"/>
      <c r="AJ22440" s="1"/>
      <c r="AK22440" s="1"/>
      <c r="AL22440" s="1"/>
    </row>
    <row r="22441">
      <c r="I22441" s="1"/>
      <c r="J22441" s="1"/>
      <c r="K22441" s="1"/>
      <c r="AA22441" s="1"/>
      <c r="AB22441" s="1"/>
      <c r="AC22441" s="1"/>
      <c r="AJ22441" s="1"/>
      <c r="AK22441" s="1"/>
      <c r="AL22441" s="1"/>
    </row>
    <row r="22442">
      <c r="I22442" s="1"/>
      <c r="J22442" s="1"/>
      <c r="K22442" s="1"/>
      <c r="AA22442" s="1"/>
      <c r="AB22442" s="1"/>
      <c r="AC22442" s="1"/>
      <c r="AJ22442" s="1"/>
      <c r="AK22442" s="1"/>
      <c r="AL22442" s="1"/>
    </row>
    <row r="22443">
      <c r="I22443" s="1"/>
      <c r="J22443" s="1"/>
      <c r="K22443" s="1"/>
      <c r="AA22443" s="1"/>
      <c r="AB22443" s="1"/>
      <c r="AC22443" s="1"/>
      <c r="AJ22443" s="1"/>
      <c r="AK22443" s="1"/>
      <c r="AL22443" s="1"/>
    </row>
    <row r="22444">
      <c r="I22444" s="1"/>
      <c r="J22444" s="1"/>
      <c r="K22444" s="1"/>
      <c r="AA22444" s="1"/>
      <c r="AB22444" s="1"/>
      <c r="AC22444" s="1"/>
      <c r="AJ22444" s="1"/>
      <c r="AK22444" s="1"/>
      <c r="AL22444" s="1"/>
    </row>
    <row r="22445">
      <c r="I22445" s="1"/>
      <c r="J22445" s="1"/>
      <c r="K22445" s="1"/>
      <c r="AA22445" s="1"/>
      <c r="AB22445" s="1"/>
      <c r="AC22445" s="1"/>
      <c r="AJ22445" s="1"/>
      <c r="AK22445" s="1"/>
      <c r="AL22445" s="1"/>
    </row>
    <row r="22446">
      <c r="I22446" s="1"/>
      <c r="J22446" s="1"/>
      <c r="K22446" s="1"/>
      <c r="AA22446" s="1"/>
      <c r="AB22446" s="1"/>
      <c r="AC22446" s="1"/>
      <c r="AJ22446" s="1"/>
      <c r="AK22446" s="1"/>
      <c r="AL22446" s="1"/>
    </row>
    <row r="22447">
      <c r="I22447" s="1"/>
      <c r="J22447" s="1"/>
      <c r="K22447" s="1"/>
      <c r="AA22447" s="1"/>
      <c r="AB22447" s="1"/>
      <c r="AC22447" s="1"/>
      <c r="AJ22447" s="1"/>
      <c r="AK22447" s="1"/>
      <c r="AL22447" s="1"/>
    </row>
    <row r="22448">
      <c r="I22448" s="1"/>
      <c r="J22448" s="1"/>
      <c r="K22448" s="1"/>
      <c r="AA22448" s="1"/>
      <c r="AB22448" s="1"/>
      <c r="AC22448" s="1"/>
      <c r="AJ22448" s="1"/>
      <c r="AK22448" s="1"/>
      <c r="AL22448" s="1"/>
    </row>
    <row r="22449">
      <c r="I22449" s="1"/>
      <c r="J22449" s="1"/>
      <c r="K22449" s="1"/>
      <c r="AA22449" s="1"/>
      <c r="AB22449" s="1"/>
      <c r="AC22449" s="1"/>
      <c r="AJ22449" s="1"/>
      <c r="AK22449" s="1"/>
      <c r="AL22449" s="1"/>
    </row>
    <row r="22450">
      <c r="I22450" s="1"/>
      <c r="J22450" s="1"/>
      <c r="K22450" s="1"/>
      <c r="AA22450" s="1"/>
      <c r="AB22450" s="1"/>
      <c r="AC22450" s="1"/>
      <c r="AJ22450" s="1"/>
      <c r="AK22450" s="1"/>
      <c r="AL22450" s="1"/>
    </row>
    <row r="22451">
      <c r="I22451" s="1"/>
      <c r="J22451" s="1"/>
      <c r="K22451" s="1"/>
      <c r="AA22451" s="1"/>
      <c r="AB22451" s="1"/>
      <c r="AC22451" s="1"/>
      <c r="AJ22451" s="1"/>
      <c r="AK22451" s="1"/>
      <c r="AL22451" s="1"/>
    </row>
    <row r="22452">
      <c r="I22452" s="1"/>
      <c r="J22452" s="1"/>
      <c r="K22452" s="1"/>
      <c r="AA22452" s="1"/>
      <c r="AB22452" s="1"/>
      <c r="AC22452" s="1"/>
      <c r="AJ22452" s="1"/>
      <c r="AK22452" s="1"/>
      <c r="AL22452" s="1"/>
    </row>
    <row r="22453">
      <c r="I22453" s="1"/>
      <c r="J22453" s="1"/>
      <c r="K22453" s="1"/>
      <c r="AA22453" s="1"/>
      <c r="AB22453" s="1"/>
      <c r="AC22453" s="1"/>
      <c r="AJ22453" s="1"/>
      <c r="AK22453" s="1"/>
      <c r="AL22453" s="1"/>
    </row>
    <row r="22454">
      <c r="I22454" s="1"/>
      <c r="J22454" s="1"/>
      <c r="K22454" s="1"/>
      <c r="AA22454" s="1"/>
      <c r="AB22454" s="1"/>
      <c r="AC22454" s="1"/>
      <c r="AJ22454" s="1"/>
      <c r="AK22454" s="1"/>
      <c r="AL22454" s="1"/>
    </row>
    <row r="22455">
      <c r="I22455" s="1"/>
      <c r="J22455" s="1"/>
      <c r="K22455" s="1"/>
      <c r="AA22455" s="1"/>
      <c r="AB22455" s="1"/>
      <c r="AC22455" s="1"/>
      <c r="AJ22455" s="1"/>
      <c r="AK22455" s="1"/>
      <c r="AL22455" s="1"/>
    </row>
    <row r="22456">
      <c r="I22456" s="1"/>
      <c r="J22456" s="1"/>
      <c r="K22456" s="1"/>
      <c r="AA22456" s="1"/>
      <c r="AB22456" s="1"/>
      <c r="AC22456" s="1"/>
      <c r="AJ22456" s="1"/>
      <c r="AK22456" s="1"/>
      <c r="AL22456" s="1"/>
    </row>
    <row r="22457">
      <c r="I22457" s="1"/>
      <c r="J22457" s="1"/>
      <c r="K22457" s="1"/>
      <c r="AA22457" s="1"/>
      <c r="AB22457" s="1"/>
      <c r="AC22457" s="1"/>
      <c r="AJ22457" s="1"/>
      <c r="AK22457" s="1"/>
      <c r="AL22457" s="1"/>
    </row>
    <row r="22458">
      <c r="I22458" s="1"/>
      <c r="J22458" s="1"/>
      <c r="K22458" s="1"/>
      <c r="AA22458" s="1"/>
      <c r="AB22458" s="1"/>
      <c r="AC22458" s="1"/>
      <c r="AJ22458" s="1"/>
      <c r="AK22458" s="1"/>
      <c r="AL22458" s="1"/>
    </row>
    <row r="22459">
      <c r="I22459" s="1"/>
      <c r="J22459" s="1"/>
      <c r="K22459" s="1"/>
      <c r="AA22459" s="1"/>
      <c r="AB22459" s="1"/>
      <c r="AC22459" s="1"/>
      <c r="AJ22459" s="1"/>
      <c r="AK22459" s="1"/>
      <c r="AL22459" s="1"/>
    </row>
    <row r="22460">
      <c r="I22460" s="1"/>
      <c r="J22460" s="1"/>
      <c r="K22460" s="1"/>
      <c r="AA22460" s="1"/>
      <c r="AB22460" s="1"/>
      <c r="AC22460" s="1"/>
      <c r="AJ22460" s="1"/>
      <c r="AK22460" s="1"/>
      <c r="AL22460" s="1"/>
    </row>
    <row r="22461">
      <c r="I22461" s="1"/>
      <c r="J22461" s="1"/>
      <c r="K22461" s="1"/>
      <c r="AA22461" s="1"/>
      <c r="AB22461" s="1"/>
      <c r="AC22461" s="1"/>
      <c r="AJ22461" s="1"/>
      <c r="AK22461" s="1"/>
      <c r="AL22461" s="1"/>
    </row>
    <row r="22462">
      <c r="I22462" s="1"/>
      <c r="J22462" s="1"/>
      <c r="K22462" s="1"/>
      <c r="AA22462" s="1"/>
      <c r="AB22462" s="1"/>
      <c r="AC22462" s="1"/>
      <c r="AJ22462" s="1"/>
      <c r="AK22462" s="1"/>
      <c r="AL22462" s="1"/>
    </row>
    <row r="22463">
      <c r="I22463" s="1"/>
      <c r="J22463" s="1"/>
      <c r="K22463" s="1"/>
      <c r="AA22463" s="1"/>
      <c r="AB22463" s="1"/>
      <c r="AC22463" s="1"/>
      <c r="AJ22463" s="1"/>
      <c r="AK22463" s="1"/>
      <c r="AL22463" s="1"/>
    </row>
    <row r="22464">
      <c r="I22464" s="1"/>
      <c r="J22464" s="1"/>
      <c r="K22464" s="1"/>
      <c r="AA22464" s="1"/>
      <c r="AB22464" s="1"/>
      <c r="AC22464" s="1"/>
      <c r="AJ22464" s="1"/>
      <c r="AK22464" s="1"/>
      <c r="AL22464" s="1"/>
    </row>
    <row r="22465">
      <c r="I22465" s="1"/>
      <c r="J22465" s="1"/>
      <c r="K22465" s="1"/>
      <c r="AA22465" s="1"/>
      <c r="AB22465" s="1"/>
      <c r="AC22465" s="1"/>
      <c r="AJ22465" s="1"/>
      <c r="AK22465" s="1"/>
      <c r="AL22465" s="1"/>
    </row>
    <row r="22466">
      <c r="I22466" s="1"/>
      <c r="J22466" s="1"/>
      <c r="K22466" s="1"/>
      <c r="AA22466" s="1"/>
      <c r="AB22466" s="1"/>
      <c r="AC22466" s="1"/>
      <c r="AJ22466" s="1"/>
      <c r="AK22466" s="1"/>
      <c r="AL22466" s="1"/>
    </row>
    <row r="22467">
      <c r="I22467" s="1"/>
      <c r="J22467" s="1"/>
      <c r="K22467" s="1"/>
      <c r="AA22467" s="1"/>
      <c r="AB22467" s="1"/>
      <c r="AC22467" s="1"/>
      <c r="AJ22467" s="1"/>
      <c r="AK22467" s="1"/>
      <c r="AL22467" s="1"/>
    </row>
    <row r="22468">
      <c r="I22468" s="1"/>
      <c r="J22468" s="1"/>
      <c r="K22468" s="1"/>
      <c r="AA22468" s="1"/>
      <c r="AB22468" s="1"/>
      <c r="AC22468" s="1"/>
      <c r="AJ22468" s="1"/>
      <c r="AK22468" s="1"/>
      <c r="AL22468" s="1"/>
    </row>
    <row r="22469">
      <c r="I22469" s="1"/>
      <c r="J22469" s="1"/>
      <c r="K22469" s="1"/>
      <c r="AA22469" s="1"/>
      <c r="AB22469" s="1"/>
      <c r="AC22469" s="1"/>
      <c r="AJ22469" s="1"/>
      <c r="AK22469" s="1"/>
      <c r="AL22469" s="1"/>
    </row>
    <row r="22470">
      <c r="I22470" s="1"/>
      <c r="J22470" s="1"/>
      <c r="K22470" s="1"/>
      <c r="AA22470" s="1"/>
      <c r="AB22470" s="1"/>
      <c r="AC22470" s="1"/>
      <c r="AJ22470" s="1"/>
      <c r="AK22470" s="1"/>
      <c r="AL22470" s="1"/>
    </row>
    <row r="22471">
      <c r="I22471" s="1"/>
      <c r="J22471" s="1"/>
      <c r="K22471" s="1"/>
      <c r="AA22471" s="1"/>
      <c r="AB22471" s="1"/>
      <c r="AC22471" s="1"/>
      <c r="AJ22471" s="1"/>
      <c r="AK22471" s="1"/>
      <c r="AL22471" s="1"/>
    </row>
    <row r="22472">
      <c r="I22472" s="1"/>
      <c r="J22472" s="1"/>
      <c r="K22472" s="1"/>
      <c r="AA22472" s="1"/>
      <c r="AB22472" s="1"/>
      <c r="AC22472" s="1"/>
      <c r="AJ22472" s="1"/>
      <c r="AK22472" s="1"/>
      <c r="AL22472" s="1"/>
    </row>
    <row r="22473">
      <c r="I22473" s="1"/>
      <c r="J22473" s="1"/>
      <c r="K22473" s="1"/>
      <c r="AA22473" s="1"/>
      <c r="AB22473" s="1"/>
      <c r="AC22473" s="1"/>
      <c r="AJ22473" s="1"/>
      <c r="AK22473" s="1"/>
      <c r="AL22473" s="1"/>
    </row>
    <row r="22474">
      <c r="I22474" s="1"/>
      <c r="J22474" s="1"/>
      <c r="K22474" s="1"/>
      <c r="AA22474" s="1"/>
      <c r="AB22474" s="1"/>
      <c r="AC22474" s="1"/>
      <c r="AJ22474" s="1"/>
      <c r="AK22474" s="1"/>
      <c r="AL22474" s="1"/>
    </row>
    <row r="22475">
      <c r="I22475" s="1"/>
      <c r="J22475" s="1"/>
      <c r="K22475" s="1"/>
      <c r="AA22475" s="1"/>
      <c r="AB22475" s="1"/>
      <c r="AC22475" s="1"/>
      <c r="AJ22475" s="1"/>
      <c r="AK22475" s="1"/>
      <c r="AL22475" s="1"/>
    </row>
    <row r="22476">
      <c r="I22476" s="1"/>
      <c r="J22476" s="1"/>
      <c r="K22476" s="1"/>
      <c r="AA22476" s="1"/>
      <c r="AB22476" s="1"/>
      <c r="AC22476" s="1"/>
      <c r="AJ22476" s="1"/>
      <c r="AK22476" s="1"/>
      <c r="AL22476" s="1"/>
    </row>
    <row r="22477">
      <c r="I22477" s="1"/>
      <c r="J22477" s="1"/>
      <c r="K22477" s="1"/>
      <c r="AA22477" s="1"/>
      <c r="AB22477" s="1"/>
      <c r="AC22477" s="1"/>
      <c r="AJ22477" s="1"/>
      <c r="AK22477" s="1"/>
      <c r="AL22477" s="1"/>
    </row>
    <row r="22478">
      <c r="I22478" s="1"/>
      <c r="J22478" s="1"/>
      <c r="K22478" s="1"/>
      <c r="AA22478" s="1"/>
      <c r="AB22478" s="1"/>
      <c r="AC22478" s="1"/>
      <c r="AJ22478" s="1"/>
      <c r="AK22478" s="1"/>
      <c r="AL22478" s="1"/>
    </row>
    <row r="22479">
      <c r="I22479" s="1"/>
      <c r="J22479" s="1"/>
      <c r="K22479" s="1"/>
      <c r="AA22479" s="1"/>
      <c r="AB22479" s="1"/>
      <c r="AC22479" s="1"/>
      <c r="AJ22479" s="1"/>
      <c r="AK22479" s="1"/>
      <c r="AL22479" s="1"/>
    </row>
    <row r="22480">
      <c r="I22480" s="1"/>
      <c r="J22480" s="1"/>
      <c r="K22480" s="1"/>
      <c r="AA22480" s="1"/>
      <c r="AB22480" s="1"/>
      <c r="AC22480" s="1"/>
      <c r="AJ22480" s="1"/>
      <c r="AK22480" s="1"/>
      <c r="AL22480" s="1"/>
    </row>
    <row r="22481">
      <c r="I22481" s="1"/>
      <c r="J22481" s="1"/>
      <c r="K22481" s="1"/>
      <c r="AA22481" s="1"/>
      <c r="AB22481" s="1"/>
      <c r="AC22481" s="1"/>
      <c r="AJ22481" s="1"/>
      <c r="AK22481" s="1"/>
      <c r="AL22481" s="1"/>
    </row>
    <row r="22482">
      <c r="I22482" s="1"/>
      <c r="J22482" s="1"/>
      <c r="K22482" s="1"/>
      <c r="AA22482" s="1"/>
      <c r="AB22482" s="1"/>
      <c r="AC22482" s="1"/>
      <c r="AJ22482" s="1"/>
      <c r="AK22482" s="1"/>
      <c r="AL22482" s="1"/>
    </row>
    <row r="22483">
      <c r="I22483" s="1"/>
      <c r="J22483" s="1"/>
      <c r="K22483" s="1"/>
      <c r="AA22483" s="1"/>
      <c r="AB22483" s="1"/>
      <c r="AC22483" s="1"/>
      <c r="AJ22483" s="1"/>
      <c r="AK22483" s="1"/>
      <c r="AL22483" s="1"/>
    </row>
    <row r="22484">
      <c r="I22484" s="1"/>
      <c r="J22484" s="1"/>
      <c r="K22484" s="1"/>
      <c r="AA22484" s="1"/>
      <c r="AB22484" s="1"/>
      <c r="AC22484" s="1"/>
      <c r="AJ22484" s="1"/>
      <c r="AK22484" s="1"/>
      <c r="AL22484" s="1"/>
    </row>
    <row r="22485">
      <c r="I22485" s="1"/>
      <c r="J22485" s="1"/>
      <c r="K22485" s="1"/>
      <c r="AA22485" s="1"/>
      <c r="AB22485" s="1"/>
      <c r="AC22485" s="1"/>
      <c r="AJ22485" s="1"/>
      <c r="AK22485" s="1"/>
      <c r="AL22485" s="1"/>
    </row>
    <row r="22486">
      <c r="I22486" s="1"/>
      <c r="J22486" s="1"/>
      <c r="K22486" s="1"/>
      <c r="AA22486" s="1"/>
      <c r="AB22486" s="1"/>
      <c r="AC22486" s="1"/>
      <c r="AJ22486" s="1"/>
      <c r="AK22486" s="1"/>
      <c r="AL22486" s="1"/>
    </row>
    <row r="22487">
      <c r="I22487" s="1"/>
      <c r="J22487" s="1"/>
      <c r="K22487" s="1"/>
      <c r="AA22487" s="1"/>
      <c r="AB22487" s="1"/>
      <c r="AC22487" s="1"/>
      <c r="AJ22487" s="1"/>
      <c r="AK22487" s="1"/>
      <c r="AL22487" s="1"/>
    </row>
    <row r="22488">
      <c r="I22488" s="1"/>
      <c r="J22488" s="1"/>
      <c r="K22488" s="1"/>
      <c r="AA22488" s="1"/>
      <c r="AB22488" s="1"/>
      <c r="AC22488" s="1"/>
      <c r="AJ22488" s="1"/>
      <c r="AK22488" s="1"/>
      <c r="AL22488" s="1"/>
    </row>
    <row r="22489">
      <c r="I22489" s="1"/>
      <c r="J22489" s="1"/>
      <c r="K22489" s="1"/>
      <c r="AA22489" s="1"/>
      <c r="AB22489" s="1"/>
      <c r="AC22489" s="1"/>
      <c r="AJ22489" s="1"/>
      <c r="AK22489" s="1"/>
      <c r="AL22489" s="1"/>
    </row>
    <row r="22490">
      <c r="I22490" s="1"/>
      <c r="J22490" s="1"/>
      <c r="K22490" s="1"/>
      <c r="AA22490" s="1"/>
      <c r="AB22490" s="1"/>
      <c r="AC22490" s="1"/>
      <c r="AJ22490" s="1"/>
      <c r="AK22490" s="1"/>
      <c r="AL22490" s="1"/>
    </row>
    <row r="22491">
      <c r="I22491" s="1"/>
      <c r="J22491" s="1"/>
      <c r="K22491" s="1"/>
      <c r="AA22491" s="1"/>
      <c r="AB22491" s="1"/>
      <c r="AC22491" s="1"/>
      <c r="AJ22491" s="1"/>
      <c r="AK22491" s="1"/>
      <c r="AL22491" s="1"/>
    </row>
    <row r="22492">
      <c r="I22492" s="1"/>
      <c r="J22492" s="1"/>
      <c r="K22492" s="1"/>
      <c r="AA22492" s="1"/>
      <c r="AB22492" s="1"/>
      <c r="AC22492" s="1"/>
      <c r="AJ22492" s="1"/>
      <c r="AK22492" s="1"/>
      <c r="AL22492" s="1"/>
    </row>
    <row r="22493">
      <c r="I22493" s="1"/>
      <c r="J22493" s="1"/>
      <c r="K22493" s="1"/>
      <c r="AA22493" s="1"/>
      <c r="AB22493" s="1"/>
      <c r="AC22493" s="1"/>
      <c r="AJ22493" s="1"/>
      <c r="AK22493" s="1"/>
      <c r="AL22493" s="1"/>
    </row>
    <row r="22494">
      <c r="I22494" s="1"/>
      <c r="J22494" s="1"/>
      <c r="K22494" s="1"/>
      <c r="AA22494" s="1"/>
      <c r="AB22494" s="1"/>
      <c r="AC22494" s="1"/>
      <c r="AJ22494" s="1"/>
      <c r="AK22494" s="1"/>
      <c r="AL22494" s="1"/>
    </row>
    <row r="22495">
      <c r="I22495" s="1"/>
      <c r="J22495" s="1"/>
      <c r="K22495" s="1"/>
      <c r="AA22495" s="1"/>
      <c r="AB22495" s="1"/>
      <c r="AC22495" s="1"/>
      <c r="AJ22495" s="1"/>
      <c r="AK22495" s="1"/>
      <c r="AL22495" s="1"/>
    </row>
    <row r="22496">
      <c r="I22496" s="1"/>
      <c r="J22496" s="1"/>
      <c r="K22496" s="1"/>
      <c r="AA22496" s="1"/>
      <c r="AB22496" s="1"/>
      <c r="AC22496" s="1"/>
      <c r="AJ22496" s="1"/>
      <c r="AK22496" s="1"/>
      <c r="AL22496" s="1"/>
    </row>
    <row r="22497">
      <c r="I22497" s="1"/>
      <c r="J22497" s="1"/>
      <c r="K22497" s="1"/>
      <c r="AA22497" s="1"/>
      <c r="AB22497" s="1"/>
      <c r="AC22497" s="1"/>
      <c r="AJ22497" s="1"/>
      <c r="AK22497" s="1"/>
      <c r="AL22497" s="1"/>
    </row>
    <row r="22498">
      <c r="I22498" s="1"/>
      <c r="J22498" s="1"/>
      <c r="K22498" s="1"/>
      <c r="AA22498" s="1"/>
      <c r="AB22498" s="1"/>
      <c r="AC22498" s="1"/>
      <c r="AJ22498" s="1"/>
      <c r="AK22498" s="1"/>
      <c r="AL22498" s="1"/>
    </row>
    <row r="22499">
      <c r="I22499" s="1"/>
      <c r="J22499" s="1"/>
      <c r="K22499" s="1"/>
      <c r="AA22499" s="1"/>
      <c r="AB22499" s="1"/>
      <c r="AC22499" s="1"/>
      <c r="AJ22499" s="1"/>
      <c r="AK22499" s="1"/>
      <c r="AL22499" s="1"/>
    </row>
    <row r="22500">
      <c r="I22500" s="1"/>
      <c r="J22500" s="1"/>
      <c r="K22500" s="1"/>
      <c r="AA22500" s="1"/>
      <c r="AB22500" s="1"/>
      <c r="AC22500" s="1"/>
      <c r="AJ22500" s="1"/>
      <c r="AK22500" s="1"/>
      <c r="AL22500" s="1"/>
    </row>
    <row r="22501">
      <c r="I22501" s="1"/>
      <c r="J22501" s="1"/>
      <c r="K22501" s="1"/>
      <c r="AA22501" s="1"/>
      <c r="AB22501" s="1"/>
      <c r="AC22501" s="1"/>
      <c r="AJ22501" s="1"/>
      <c r="AK22501" s="1"/>
      <c r="AL22501" s="1"/>
    </row>
    <row r="22502">
      <c r="I22502" s="1"/>
      <c r="J22502" s="1"/>
      <c r="K22502" s="1"/>
      <c r="AA22502" s="1"/>
      <c r="AB22502" s="1"/>
      <c r="AC22502" s="1"/>
      <c r="AJ22502" s="1"/>
      <c r="AK22502" s="1"/>
      <c r="AL22502" s="1"/>
    </row>
    <row r="22503">
      <c r="I22503" s="1"/>
      <c r="J22503" s="1"/>
      <c r="K22503" s="1"/>
      <c r="AA22503" s="1"/>
      <c r="AB22503" s="1"/>
      <c r="AC22503" s="1"/>
      <c r="AJ22503" s="1"/>
      <c r="AK22503" s="1"/>
      <c r="AL22503" s="1"/>
    </row>
    <row r="22504">
      <c r="I22504" s="1"/>
      <c r="J22504" s="1"/>
      <c r="K22504" s="1"/>
      <c r="AA22504" s="1"/>
      <c r="AB22504" s="1"/>
      <c r="AC22504" s="1"/>
      <c r="AJ22504" s="1"/>
      <c r="AK22504" s="1"/>
      <c r="AL22504" s="1"/>
    </row>
    <row r="22505">
      <c r="I22505" s="1"/>
      <c r="J22505" s="1"/>
      <c r="K22505" s="1"/>
      <c r="AA22505" s="1"/>
      <c r="AB22505" s="1"/>
      <c r="AC22505" s="1"/>
      <c r="AJ22505" s="1"/>
      <c r="AK22505" s="1"/>
      <c r="AL22505" s="1"/>
    </row>
    <row r="22506">
      <c r="I22506" s="1"/>
      <c r="J22506" s="1"/>
      <c r="K22506" s="1"/>
      <c r="AA22506" s="1"/>
      <c r="AB22506" s="1"/>
      <c r="AC22506" s="1"/>
      <c r="AJ22506" s="1"/>
      <c r="AK22506" s="1"/>
      <c r="AL22506" s="1"/>
    </row>
    <row r="22507">
      <c r="I22507" s="1"/>
      <c r="J22507" s="1"/>
      <c r="K22507" s="1"/>
      <c r="AA22507" s="1"/>
      <c r="AB22507" s="1"/>
      <c r="AC22507" s="1"/>
      <c r="AJ22507" s="1"/>
      <c r="AK22507" s="1"/>
      <c r="AL22507" s="1"/>
    </row>
    <row r="22508">
      <c r="I22508" s="1"/>
      <c r="J22508" s="1"/>
      <c r="K22508" s="1"/>
      <c r="AA22508" s="1"/>
      <c r="AB22508" s="1"/>
      <c r="AC22508" s="1"/>
      <c r="AJ22508" s="1"/>
      <c r="AK22508" s="1"/>
      <c r="AL22508" s="1"/>
    </row>
    <row r="22509">
      <c r="I22509" s="1"/>
      <c r="J22509" s="1"/>
      <c r="K22509" s="1"/>
      <c r="AA22509" s="1"/>
      <c r="AB22509" s="1"/>
      <c r="AC22509" s="1"/>
      <c r="AJ22509" s="1"/>
      <c r="AK22509" s="1"/>
      <c r="AL22509" s="1"/>
    </row>
    <row r="22510">
      <c r="I22510" s="1"/>
      <c r="J22510" s="1"/>
      <c r="K22510" s="1"/>
      <c r="AA22510" s="1"/>
      <c r="AB22510" s="1"/>
      <c r="AC22510" s="1"/>
      <c r="AJ22510" s="1"/>
      <c r="AK22510" s="1"/>
      <c r="AL22510" s="1"/>
    </row>
    <row r="22511">
      <c r="I22511" s="1"/>
      <c r="J22511" s="1"/>
      <c r="K22511" s="1"/>
      <c r="AA22511" s="1"/>
      <c r="AB22511" s="1"/>
      <c r="AC22511" s="1"/>
      <c r="AJ22511" s="1"/>
      <c r="AK22511" s="1"/>
      <c r="AL22511" s="1"/>
    </row>
    <row r="22512">
      <c r="I22512" s="1"/>
      <c r="J22512" s="1"/>
      <c r="K22512" s="1"/>
      <c r="AA22512" s="1"/>
      <c r="AB22512" s="1"/>
      <c r="AC22512" s="1"/>
      <c r="AJ22512" s="1"/>
      <c r="AK22512" s="1"/>
      <c r="AL22512" s="1"/>
    </row>
    <row r="22513">
      <c r="I22513" s="1"/>
      <c r="J22513" s="1"/>
      <c r="K22513" s="1"/>
      <c r="AA22513" s="1"/>
      <c r="AB22513" s="1"/>
      <c r="AC22513" s="1"/>
      <c r="AJ22513" s="1"/>
      <c r="AK22513" s="1"/>
      <c r="AL22513" s="1"/>
    </row>
    <row r="22514">
      <c r="I22514" s="1"/>
      <c r="J22514" s="1"/>
      <c r="K22514" s="1"/>
      <c r="AA22514" s="1"/>
      <c r="AB22514" s="1"/>
      <c r="AC22514" s="1"/>
      <c r="AJ22514" s="1"/>
      <c r="AK22514" s="1"/>
      <c r="AL22514" s="1"/>
    </row>
    <row r="22515">
      <c r="I22515" s="1"/>
      <c r="J22515" s="1"/>
      <c r="K22515" s="1"/>
      <c r="AA22515" s="1"/>
      <c r="AB22515" s="1"/>
      <c r="AC22515" s="1"/>
      <c r="AJ22515" s="1"/>
      <c r="AK22515" s="1"/>
      <c r="AL22515" s="1"/>
    </row>
    <row r="22516">
      <c r="I22516" s="1"/>
      <c r="J22516" s="1"/>
      <c r="K22516" s="1"/>
      <c r="AA22516" s="1"/>
      <c r="AB22516" s="1"/>
      <c r="AC22516" s="1"/>
      <c r="AJ22516" s="1"/>
      <c r="AK22516" s="1"/>
      <c r="AL22516" s="1"/>
    </row>
    <row r="22517">
      <c r="I22517" s="1"/>
      <c r="J22517" s="1"/>
      <c r="K22517" s="1"/>
      <c r="AA22517" s="1"/>
      <c r="AB22517" s="1"/>
      <c r="AC22517" s="1"/>
      <c r="AJ22517" s="1"/>
      <c r="AK22517" s="1"/>
      <c r="AL22517" s="1"/>
    </row>
    <row r="22518">
      <c r="I22518" s="1"/>
      <c r="J22518" s="1"/>
      <c r="K22518" s="1"/>
      <c r="AA22518" s="1"/>
      <c r="AB22518" s="1"/>
      <c r="AC22518" s="1"/>
      <c r="AJ22518" s="1"/>
      <c r="AK22518" s="1"/>
      <c r="AL22518" s="1"/>
    </row>
    <row r="22519">
      <c r="I22519" s="1"/>
      <c r="J22519" s="1"/>
      <c r="K22519" s="1"/>
      <c r="AA22519" s="1"/>
      <c r="AB22519" s="1"/>
      <c r="AC22519" s="1"/>
      <c r="AJ22519" s="1"/>
      <c r="AK22519" s="1"/>
      <c r="AL22519" s="1"/>
    </row>
    <row r="22520">
      <c r="I22520" s="1"/>
      <c r="J22520" s="1"/>
      <c r="K22520" s="1"/>
      <c r="AA22520" s="1"/>
      <c r="AB22520" s="1"/>
      <c r="AC22520" s="1"/>
      <c r="AJ22520" s="1"/>
      <c r="AK22520" s="1"/>
      <c r="AL22520" s="1"/>
    </row>
    <row r="22521">
      <c r="I22521" s="1"/>
      <c r="J22521" s="1"/>
      <c r="K22521" s="1"/>
      <c r="AA22521" s="1"/>
      <c r="AB22521" s="1"/>
      <c r="AC22521" s="1"/>
      <c r="AJ22521" s="1"/>
      <c r="AK22521" s="1"/>
      <c r="AL22521" s="1"/>
    </row>
    <row r="22522">
      <c r="I22522" s="1"/>
      <c r="J22522" s="1"/>
      <c r="K22522" s="1"/>
      <c r="AA22522" s="1"/>
      <c r="AB22522" s="1"/>
      <c r="AC22522" s="1"/>
      <c r="AJ22522" s="1"/>
      <c r="AK22522" s="1"/>
      <c r="AL22522" s="1"/>
    </row>
    <row r="22523">
      <c r="I22523" s="1"/>
      <c r="J22523" s="1"/>
      <c r="K22523" s="1"/>
      <c r="AA22523" s="1"/>
      <c r="AB22523" s="1"/>
      <c r="AC22523" s="1"/>
      <c r="AJ22523" s="1"/>
      <c r="AK22523" s="1"/>
      <c r="AL22523" s="1"/>
    </row>
    <row r="22524">
      <c r="I22524" s="1"/>
      <c r="J22524" s="1"/>
      <c r="K22524" s="1"/>
      <c r="AA22524" s="1"/>
      <c r="AB22524" s="1"/>
      <c r="AC22524" s="1"/>
      <c r="AJ22524" s="1"/>
      <c r="AK22524" s="1"/>
      <c r="AL22524" s="1"/>
    </row>
    <row r="22525">
      <c r="I22525" s="1"/>
      <c r="J22525" s="1"/>
      <c r="K22525" s="1"/>
      <c r="AA22525" s="1"/>
      <c r="AB22525" s="1"/>
      <c r="AC22525" s="1"/>
      <c r="AJ22525" s="1"/>
      <c r="AK22525" s="1"/>
      <c r="AL22525" s="1"/>
    </row>
    <row r="22526">
      <c r="I22526" s="1"/>
      <c r="J22526" s="1"/>
      <c r="K22526" s="1"/>
      <c r="AA22526" s="1"/>
      <c r="AB22526" s="1"/>
      <c r="AC22526" s="1"/>
      <c r="AJ22526" s="1"/>
      <c r="AK22526" s="1"/>
      <c r="AL22526" s="1"/>
    </row>
    <row r="22527">
      <c r="I22527" s="1"/>
      <c r="J22527" s="1"/>
      <c r="K22527" s="1"/>
      <c r="AA22527" s="1"/>
      <c r="AB22527" s="1"/>
      <c r="AC22527" s="1"/>
      <c r="AJ22527" s="1"/>
      <c r="AK22527" s="1"/>
      <c r="AL22527" s="1"/>
    </row>
    <row r="22528">
      <c r="I22528" s="1"/>
      <c r="J22528" s="1"/>
      <c r="K22528" s="1"/>
      <c r="AA22528" s="1"/>
      <c r="AB22528" s="1"/>
      <c r="AC22528" s="1"/>
      <c r="AJ22528" s="1"/>
      <c r="AK22528" s="1"/>
      <c r="AL22528" s="1"/>
    </row>
    <row r="22529">
      <c r="I22529" s="1"/>
      <c r="J22529" s="1"/>
      <c r="K22529" s="1"/>
      <c r="AA22529" s="1"/>
      <c r="AB22529" s="1"/>
      <c r="AC22529" s="1"/>
      <c r="AJ22529" s="1"/>
      <c r="AK22529" s="1"/>
      <c r="AL22529" s="1"/>
    </row>
    <row r="22530">
      <c r="I22530" s="1"/>
      <c r="J22530" s="1"/>
      <c r="K22530" s="1"/>
      <c r="AA22530" s="1"/>
      <c r="AB22530" s="1"/>
      <c r="AC22530" s="1"/>
      <c r="AJ22530" s="1"/>
      <c r="AK22530" s="1"/>
      <c r="AL22530" s="1"/>
    </row>
    <row r="22531">
      <c r="I22531" s="1"/>
      <c r="J22531" s="1"/>
      <c r="K22531" s="1"/>
      <c r="AA22531" s="1"/>
      <c r="AB22531" s="1"/>
      <c r="AC22531" s="1"/>
      <c r="AJ22531" s="1"/>
      <c r="AK22531" s="1"/>
      <c r="AL22531" s="1"/>
    </row>
    <row r="22532">
      <c r="I22532" s="1"/>
      <c r="J22532" s="1"/>
      <c r="K22532" s="1"/>
      <c r="AA22532" s="1"/>
      <c r="AB22532" s="1"/>
      <c r="AC22532" s="1"/>
      <c r="AJ22532" s="1"/>
      <c r="AK22532" s="1"/>
      <c r="AL22532" s="1"/>
    </row>
    <row r="22533">
      <c r="I22533" s="1"/>
      <c r="J22533" s="1"/>
      <c r="K22533" s="1"/>
      <c r="AA22533" s="1"/>
      <c r="AB22533" s="1"/>
      <c r="AC22533" s="1"/>
      <c r="AJ22533" s="1"/>
      <c r="AK22533" s="1"/>
      <c r="AL22533" s="1"/>
    </row>
    <row r="22534">
      <c r="I22534" s="1"/>
      <c r="J22534" s="1"/>
      <c r="K22534" s="1"/>
      <c r="AA22534" s="1"/>
      <c r="AB22534" s="1"/>
      <c r="AC22534" s="1"/>
      <c r="AJ22534" s="1"/>
      <c r="AK22534" s="1"/>
      <c r="AL22534" s="1"/>
    </row>
    <row r="22535">
      <c r="I22535" s="1"/>
      <c r="J22535" s="1"/>
      <c r="K22535" s="1"/>
      <c r="AA22535" s="1"/>
      <c r="AB22535" s="1"/>
      <c r="AC22535" s="1"/>
      <c r="AJ22535" s="1"/>
      <c r="AK22535" s="1"/>
      <c r="AL22535" s="1"/>
    </row>
    <row r="22536">
      <c r="I22536" s="1"/>
      <c r="J22536" s="1"/>
      <c r="K22536" s="1"/>
      <c r="AA22536" s="1"/>
      <c r="AB22536" s="1"/>
      <c r="AC22536" s="1"/>
      <c r="AJ22536" s="1"/>
      <c r="AK22536" s="1"/>
      <c r="AL22536" s="1"/>
    </row>
    <row r="22537">
      <c r="I22537" s="1"/>
      <c r="J22537" s="1"/>
      <c r="K22537" s="1"/>
      <c r="AA22537" s="1"/>
      <c r="AB22537" s="1"/>
      <c r="AC22537" s="1"/>
      <c r="AJ22537" s="1"/>
      <c r="AK22537" s="1"/>
      <c r="AL22537" s="1"/>
    </row>
    <row r="22538">
      <c r="I22538" s="1"/>
      <c r="J22538" s="1"/>
      <c r="K22538" s="1"/>
      <c r="AA22538" s="1"/>
      <c r="AB22538" s="1"/>
      <c r="AC22538" s="1"/>
      <c r="AJ22538" s="1"/>
      <c r="AK22538" s="1"/>
      <c r="AL22538" s="1"/>
    </row>
    <row r="22539">
      <c r="I22539" s="1"/>
      <c r="J22539" s="1"/>
      <c r="K22539" s="1"/>
      <c r="AA22539" s="1"/>
      <c r="AB22539" s="1"/>
      <c r="AC22539" s="1"/>
      <c r="AJ22539" s="1"/>
      <c r="AK22539" s="1"/>
      <c r="AL22539" s="1"/>
    </row>
    <row r="22540">
      <c r="I22540" s="1"/>
      <c r="J22540" s="1"/>
      <c r="K22540" s="1"/>
      <c r="AA22540" s="1"/>
      <c r="AB22540" s="1"/>
      <c r="AC22540" s="1"/>
      <c r="AJ22540" s="1"/>
      <c r="AK22540" s="1"/>
      <c r="AL22540" s="1"/>
    </row>
    <row r="22541">
      <c r="I22541" s="1"/>
      <c r="J22541" s="1"/>
      <c r="K22541" s="1"/>
      <c r="AA22541" s="1"/>
      <c r="AB22541" s="1"/>
      <c r="AC22541" s="1"/>
      <c r="AJ22541" s="1"/>
      <c r="AK22541" s="1"/>
      <c r="AL22541" s="1"/>
    </row>
    <row r="22542">
      <c r="I22542" s="1"/>
      <c r="J22542" s="1"/>
      <c r="K22542" s="1"/>
      <c r="AA22542" s="1"/>
      <c r="AB22542" s="1"/>
      <c r="AC22542" s="1"/>
      <c r="AJ22542" s="1"/>
      <c r="AK22542" s="1"/>
      <c r="AL22542" s="1"/>
    </row>
    <row r="22543">
      <c r="I22543" s="1"/>
      <c r="J22543" s="1"/>
      <c r="K22543" s="1"/>
      <c r="AA22543" s="1"/>
      <c r="AB22543" s="1"/>
      <c r="AC22543" s="1"/>
      <c r="AJ22543" s="1"/>
      <c r="AK22543" s="1"/>
      <c r="AL22543" s="1"/>
    </row>
    <row r="22544">
      <c r="I22544" s="1"/>
      <c r="J22544" s="1"/>
      <c r="K22544" s="1"/>
      <c r="AA22544" s="1"/>
      <c r="AB22544" s="1"/>
      <c r="AC22544" s="1"/>
      <c r="AJ22544" s="1"/>
      <c r="AK22544" s="1"/>
      <c r="AL22544" s="1"/>
    </row>
    <row r="22545">
      <c r="I22545" s="1"/>
      <c r="J22545" s="1"/>
      <c r="K22545" s="1"/>
      <c r="AA22545" s="1"/>
      <c r="AB22545" s="1"/>
      <c r="AC22545" s="1"/>
      <c r="AJ22545" s="1"/>
      <c r="AK22545" s="1"/>
      <c r="AL22545" s="1"/>
    </row>
    <row r="22546">
      <c r="I22546" s="1"/>
      <c r="J22546" s="1"/>
      <c r="K22546" s="1"/>
      <c r="AA22546" s="1"/>
      <c r="AB22546" s="1"/>
      <c r="AC22546" s="1"/>
      <c r="AJ22546" s="1"/>
      <c r="AK22546" s="1"/>
      <c r="AL22546" s="1"/>
    </row>
    <row r="22547">
      <c r="I22547" s="1"/>
      <c r="J22547" s="1"/>
      <c r="K22547" s="1"/>
      <c r="AA22547" s="1"/>
      <c r="AB22547" s="1"/>
      <c r="AC22547" s="1"/>
      <c r="AJ22547" s="1"/>
      <c r="AK22547" s="1"/>
      <c r="AL22547" s="1"/>
    </row>
    <row r="22548">
      <c r="I22548" s="1"/>
      <c r="J22548" s="1"/>
      <c r="K22548" s="1"/>
      <c r="AA22548" s="1"/>
      <c r="AB22548" s="1"/>
      <c r="AC22548" s="1"/>
      <c r="AJ22548" s="1"/>
      <c r="AK22548" s="1"/>
      <c r="AL22548" s="1"/>
    </row>
    <row r="22549">
      <c r="I22549" s="1"/>
      <c r="J22549" s="1"/>
      <c r="K22549" s="1"/>
      <c r="AA22549" s="1"/>
      <c r="AB22549" s="1"/>
      <c r="AC22549" s="1"/>
      <c r="AJ22549" s="1"/>
      <c r="AK22549" s="1"/>
      <c r="AL22549" s="1"/>
    </row>
    <row r="22550">
      <c r="I22550" s="1"/>
      <c r="J22550" s="1"/>
      <c r="K22550" s="1"/>
      <c r="AA22550" s="1"/>
      <c r="AB22550" s="1"/>
      <c r="AC22550" s="1"/>
      <c r="AJ22550" s="1"/>
      <c r="AK22550" s="1"/>
      <c r="AL22550" s="1"/>
    </row>
    <row r="22551">
      <c r="I22551" s="1"/>
      <c r="J22551" s="1"/>
      <c r="K22551" s="1"/>
      <c r="AA22551" s="1"/>
      <c r="AB22551" s="1"/>
      <c r="AC22551" s="1"/>
      <c r="AJ22551" s="1"/>
      <c r="AK22551" s="1"/>
      <c r="AL22551" s="1"/>
    </row>
    <row r="22552">
      <c r="I22552" s="1"/>
      <c r="J22552" s="1"/>
      <c r="K22552" s="1"/>
      <c r="AA22552" s="1"/>
      <c r="AB22552" s="1"/>
      <c r="AC22552" s="1"/>
      <c r="AJ22552" s="1"/>
      <c r="AK22552" s="1"/>
      <c r="AL22552" s="1"/>
    </row>
    <row r="22553">
      <c r="I22553" s="1"/>
      <c r="J22553" s="1"/>
      <c r="K22553" s="1"/>
      <c r="AA22553" s="1"/>
      <c r="AB22553" s="1"/>
      <c r="AC22553" s="1"/>
      <c r="AJ22553" s="1"/>
      <c r="AK22553" s="1"/>
      <c r="AL22553" s="1"/>
    </row>
    <row r="22554">
      <c r="I22554" s="1"/>
      <c r="J22554" s="1"/>
      <c r="K22554" s="1"/>
      <c r="AA22554" s="1"/>
      <c r="AB22554" s="1"/>
      <c r="AC22554" s="1"/>
      <c r="AJ22554" s="1"/>
      <c r="AK22554" s="1"/>
      <c r="AL22554" s="1"/>
    </row>
    <row r="22555">
      <c r="I22555" s="1"/>
      <c r="J22555" s="1"/>
      <c r="K22555" s="1"/>
      <c r="AA22555" s="1"/>
      <c r="AB22555" s="1"/>
      <c r="AC22555" s="1"/>
      <c r="AJ22555" s="1"/>
      <c r="AK22555" s="1"/>
      <c r="AL22555" s="1"/>
    </row>
    <row r="22556">
      <c r="I22556" s="1"/>
      <c r="J22556" s="1"/>
      <c r="K22556" s="1"/>
      <c r="AA22556" s="1"/>
      <c r="AB22556" s="1"/>
      <c r="AC22556" s="1"/>
      <c r="AJ22556" s="1"/>
      <c r="AK22556" s="1"/>
      <c r="AL22556" s="1"/>
    </row>
    <row r="22557">
      <c r="I22557" s="1"/>
      <c r="J22557" s="1"/>
      <c r="K22557" s="1"/>
      <c r="AA22557" s="1"/>
      <c r="AB22557" s="1"/>
      <c r="AC22557" s="1"/>
      <c r="AJ22557" s="1"/>
      <c r="AK22557" s="1"/>
      <c r="AL22557" s="1"/>
    </row>
    <row r="22558">
      <c r="I22558" s="1"/>
      <c r="J22558" s="1"/>
      <c r="K22558" s="1"/>
      <c r="AA22558" s="1"/>
      <c r="AB22558" s="1"/>
      <c r="AC22558" s="1"/>
      <c r="AJ22558" s="1"/>
      <c r="AK22558" s="1"/>
      <c r="AL22558" s="1"/>
    </row>
    <row r="22559">
      <c r="I22559" s="1"/>
      <c r="J22559" s="1"/>
      <c r="K22559" s="1"/>
      <c r="AA22559" s="1"/>
      <c r="AB22559" s="1"/>
      <c r="AC22559" s="1"/>
      <c r="AJ22559" s="1"/>
      <c r="AK22559" s="1"/>
      <c r="AL22559" s="1"/>
    </row>
    <row r="22560">
      <c r="I22560" s="1"/>
      <c r="J22560" s="1"/>
      <c r="K22560" s="1"/>
      <c r="AA22560" s="1"/>
      <c r="AB22560" s="1"/>
      <c r="AC22560" s="1"/>
      <c r="AJ22560" s="1"/>
      <c r="AK22560" s="1"/>
      <c r="AL22560" s="1"/>
    </row>
    <row r="22561">
      <c r="I22561" s="1"/>
      <c r="J22561" s="1"/>
      <c r="K22561" s="1"/>
      <c r="AA22561" s="1"/>
      <c r="AB22561" s="1"/>
      <c r="AC22561" s="1"/>
      <c r="AJ22561" s="1"/>
      <c r="AK22561" s="1"/>
      <c r="AL22561" s="1"/>
    </row>
    <row r="22562">
      <c r="I22562" s="1"/>
      <c r="J22562" s="1"/>
      <c r="K22562" s="1"/>
      <c r="AA22562" s="1"/>
      <c r="AB22562" s="1"/>
      <c r="AC22562" s="1"/>
      <c r="AJ22562" s="1"/>
      <c r="AK22562" s="1"/>
      <c r="AL22562" s="1"/>
    </row>
    <row r="22563">
      <c r="I22563" s="1"/>
      <c r="J22563" s="1"/>
      <c r="K22563" s="1"/>
      <c r="AA22563" s="1"/>
      <c r="AB22563" s="1"/>
      <c r="AC22563" s="1"/>
      <c r="AJ22563" s="1"/>
      <c r="AK22563" s="1"/>
      <c r="AL22563" s="1"/>
    </row>
    <row r="22564">
      <c r="I22564" s="1"/>
      <c r="J22564" s="1"/>
      <c r="K22564" s="1"/>
      <c r="AA22564" s="1"/>
      <c r="AB22564" s="1"/>
      <c r="AC22564" s="1"/>
      <c r="AJ22564" s="1"/>
      <c r="AK22564" s="1"/>
      <c r="AL22564" s="1"/>
    </row>
    <row r="22565">
      <c r="I22565" s="1"/>
      <c r="J22565" s="1"/>
      <c r="K22565" s="1"/>
      <c r="AA22565" s="1"/>
      <c r="AB22565" s="1"/>
      <c r="AC22565" s="1"/>
      <c r="AJ22565" s="1"/>
      <c r="AK22565" s="1"/>
      <c r="AL22565" s="1"/>
    </row>
    <row r="22566">
      <c r="I22566" s="1"/>
      <c r="J22566" s="1"/>
      <c r="K22566" s="1"/>
      <c r="AA22566" s="1"/>
      <c r="AB22566" s="1"/>
      <c r="AC22566" s="1"/>
      <c r="AJ22566" s="1"/>
      <c r="AK22566" s="1"/>
      <c r="AL22566" s="1"/>
    </row>
    <row r="22567">
      <c r="I22567" s="1"/>
      <c r="J22567" s="1"/>
      <c r="K22567" s="1"/>
      <c r="AA22567" s="1"/>
      <c r="AB22567" s="1"/>
      <c r="AC22567" s="1"/>
      <c r="AJ22567" s="1"/>
      <c r="AK22567" s="1"/>
      <c r="AL22567" s="1"/>
    </row>
    <row r="22568">
      <c r="I22568" s="1"/>
      <c r="J22568" s="1"/>
      <c r="K22568" s="1"/>
      <c r="AA22568" s="1"/>
      <c r="AB22568" s="1"/>
      <c r="AC22568" s="1"/>
      <c r="AJ22568" s="1"/>
      <c r="AK22568" s="1"/>
      <c r="AL22568" s="1"/>
    </row>
    <row r="22569">
      <c r="I22569" s="1"/>
      <c r="J22569" s="1"/>
      <c r="K22569" s="1"/>
      <c r="AA22569" s="1"/>
      <c r="AB22569" s="1"/>
      <c r="AC22569" s="1"/>
      <c r="AJ22569" s="1"/>
      <c r="AK22569" s="1"/>
      <c r="AL22569" s="1"/>
    </row>
    <row r="22570">
      <c r="I22570" s="1"/>
      <c r="J22570" s="1"/>
      <c r="K22570" s="1"/>
      <c r="AA22570" s="1"/>
      <c r="AB22570" s="1"/>
      <c r="AC22570" s="1"/>
      <c r="AJ22570" s="1"/>
      <c r="AK22570" s="1"/>
      <c r="AL22570" s="1"/>
    </row>
    <row r="22571">
      <c r="I22571" s="1"/>
      <c r="J22571" s="1"/>
      <c r="K22571" s="1"/>
      <c r="AA22571" s="1"/>
      <c r="AB22571" s="1"/>
      <c r="AC22571" s="1"/>
      <c r="AJ22571" s="1"/>
      <c r="AK22571" s="1"/>
      <c r="AL22571" s="1"/>
    </row>
    <row r="22572">
      <c r="I22572" s="1"/>
      <c r="J22572" s="1"/>
      <c r="K22572" s="1"/>
      <c r="AA22572" s="1"/>
      <c r="AB22572" s="1"/>
      <c r="AC22572" s="1"/>
      <c r="AJ22572" s="1"/>
      <c r="AK22572" s="1"/>
      <c r="AL22572" s="1"/>
    </row>
    <row r="22573">
      <c r="I22573" s="1"/>
      <c r="J22573" s="1"/>
      <c r="K22573" s="1"/>
      <c r="AA22573" s="1"/>
      <c r="AB22573" s="1"/>
      <c r="AC22573" s="1"/>
      <c r="AJ22573" s="1"/>
      <c r="AK22573" s="1"/>
      <c r="AL22573" s="1"/>
    </row>
    <row r="22574">
      <c r="I22574" s="1"/>
      <c r="J22574" s="1"/>
      <c r="K22574" s="1"/>
      <c r="AA22574" s="1"/>
      <c r="AB22574" s="1"/>
      <c r="AC22574" s="1"/>
      <c r="AJ22574" s="1"/>
      <c r="AK22574" s="1"/>
      <c r="AL22574" s="1"/>
    </row>
    <row r="22575">
      <c r="I22575" s="1"/>
      <c r="J22575" s="1"/>
      <c r="K22575" s="1"/>
      <c r="AA22575" s="1"/>
      <c r="AB22575" s="1"/>
      <c r="AC22575" s="1"/>
      <c r="AJ22575" s="1"/>
      <c r="AK22575" s="1"/>
      <c r="AL22575" s="1"/>
    </row>
    <row r="22576">
      <c r="I22576" s="1"/>
      <c r="J22576" s="1"/>
      <c r="K22576" s="1"/>
      <c r="AA22576" s="1"/>
      <c r="AB22576" s="1"/>
      <c r="AC22576" s="1"/>
      <c r="AJ22576" s="1"/>
      <c r="AK22576" s="1"/>
      <c r="AL22576" s="1"/>
    </row>
    <row r="22577">
      <c r="I22577" s="1"/>
      <c r="J22577" s="1"/>
      <c r="K22577" s="1"/>
      <c r="AA22577" s="1"/>
      <c r="AB22577" s="1"/>
      <c r="AC22577" s="1"/>
      <c r="AJ22577" s="1"/>
      <c r="AK22577" s="1"/>
      <c r="AL22577" s="1"/>
    </row>
    <row r="22578">
      <c r="I22578" s="1"/>
      <c r="J22578" s="1"/>
      <c r="K22578" s="1"/>
      <c r="AA22578" s="1"/>
      <c r="AB22578" s="1"/>
      <c r="AC22578" s="1"/>
      <c r="AJ22578" s="1"/>
      <c r="AK22578" s="1"/>
      <c r="AL22578" s="1"/>
    </row>
    <row r="22579">
      <c r="I22579" s="1"/>
      <c r="J22579" s="1"/>
      <c r="K22579" s="1"/>
      <c r="AA22579" s="1"/>
      <c r="AB22579" s="1"/>
      <c r="AC22579" s="1"/>
      <c r="AJ22579" s="1"/>
      <c r="AK22579" s="1"/>
      <c r="AL22579" s="1"/>
    </row>
    <row r="22580">
      <c r="I22580" s="1"/>
      <c r="J22580" s="1"/>
      <c r="K22580" s="1"/>
      <c r="AA22580" s="1"/>
      <c r="AB22580" s="1"/>
      <c r="AC22580" s="1"/>
      <c r="AJ22580" s="1"/>
      <c r="AK22580" s="1"/>
      <c r="AL22580" s="1"/>
    </row>
    <row r="22581">
      <c r="I22581" s="1"/>
      <c r="J22581" s="1"/>
      <c r="K22581" s="1"/>
      <c r="AA22581" s="1"/>
      <c r="AB22581" s="1"/>
      <c r="AC22581" s="1"/>
      <c r="AJ22581" s="1"/>
      <c r="AK22581" s="1"/>
      <c r="AL22581" s="1"/>
    </row>
    <row r="22582">
      <c r="I22582" s="1"/>
      <c r="J22582" s="1"/>
      <c r="K22582" s="1"/>
      <c r="AA22582" s="1"/>
      <c r="AB22582" s="1"/>
      <c r="AC22582" s="1"/>
      <c r="AJ22582" s="1"/>
      <c r="AK22582" s="1"/>
      <c r="AL22582" s="1"/>
    </row>
    <row r="22583">
      <c r="I22583" s="1"/>
      <c r="J22583" s="1"/>
      <c r="K22583" s="1"/>
      <c r="AA22583" s="1"/>
      <c r="AB22583" s="1"/>
      <c r="AC22583" s="1"/>
      <c r="AJ22583" s="1"/>
      <c r="AK22583" s="1"/>
      <c r="AL22583" s="1"/>
    </row>
    <row r="22584">
      <c r="I22584" s="1"/>
      <c r="J22584" s="1"/>
      <c r="K22584" s="1"/>
      <c r="AA22584" s="1"/>
      <c r="AB22584" s="1"/>
      <c r="AC22584" s="1"/>
      <c r="AJ22584" s="1"/>
      <c r="AK22584" s="1"/>
      <c r="AL22584" s="1"/>
    </row>
    <row r="22585">
      <c r="I22585" s="1"/>
      <c r="J22585" s="1"/>
      <c r="K22585" s="1"/>
      <c r="AA22585" s="1"/>
      <c r="AB22585" s="1"/>
      <c r="AC22585" s="1"/>
      <c r="AJ22585" s="1"/>
      <c r="AK22585" s="1"/>
      <c r="AL22585" s="1"/>
    </row>
    <row r="22586">
      <c r="I22586" s="1"/>
      <c r="J22586" s="1"/>
      <c r="K22586" s="1"/>
      <c r="AA22586" s="1"/>
      <c r="AB22586" s="1"/>
      <c r="AC22586" s="1"/>
      <c r="AJ22586" s="1"/>
      <c r="AK22586" s="1"/>
      <c r="AL22586" s="1"/>
    </row>
    <row r="22587">
      <c r="I22587" s="1"/>
      <c r="J22587" s="1"/>
      <c r="K22587" s="1"/>
      <c r="AA22587" s="1"/>
      <c r="AB22587" s="1"/>
      <c r="AC22587" s="1"/>
      <c r="AJ22587" s="1"/>
      <c r="AK22587" s="1"/>
      <c r="AL22587" s="1"/>
    </row>
    <row r="22588">
      <c r="I22588" s="1"/>
      <c r="J22588" s="1"/>
      <c r="K22588" s="1"/>
      <c r="AA22588" s="1"/>
      <c r="AB22588" s="1"/>
      <c r="AC22588" s="1"/>
      <c r="AJ22588" s="1"/>
      <c r="AK22588" s="1"/>
      <c r="AL22588" s="1"/>
    </row>
    <row r="22589">
      <c r="I22589" s="1"/>
      <c r="J22589" s="1"/>
      <c r="K22589" s="1"/>
      <c r="AA22589" s="1"/>
      <c r="AB22589" s="1"/>
      <c r="AC22589" s="1"/>
      <c r="AJ22589" s="1"/>
      <c r="AK22589" s="1"/>
      <c r="AL22589" s="1"/>
    </row>
    <row r="22590">
      <c r="I22590" s="1"/>
      <c r="J22590" s="1"/>
      <c r="K22590" s="1"/>
      <c r="AA22590" s="1"/>
      <c r="AB22590" s="1"/>
      <c r="AC22590" s="1"/>
      <c r="AJ22590" s="1"/>
      <c r="AK22590" s="1"/>
      <c r="AL22590" s="1"/>
    </row>
    <row r="22591">
      <c r="I22591" s="1"/>
      <c r="J22591" s="1"/>
      <c r="K22591" s="1"/>
      <c r="AA22591" s="1"/>
      <c r="AB22591" s="1"/>
      <c r="AC22591" s="1"/>
      <c r="AJ22591" s="1"/>
      <c r="AK22591" s="1"/>
      <c r="AL22591" s="1"/>
    </row>
    <row r="22592">
      <c r="I22592" s="1"/>
      <c r="J22592" s="1"/>
      <c r="K22592" s="1"/>
      <c r="AA22592" s="1"/>
      <c r="AB22592" s="1"/>
      <c r="AC22592" s="1"/>
      <c r="AJ22592" s="1"/>
      <c r="AK22592" s="1"/>
      <c r="AL22592" s="1"/>
    </row>
    <row r="22593">
      <c r="I22593" s="1"/>
      <c r="J22593" s="1"/>
      <c r="K22593" s="1"/>
      <c r="AA22593" s="1"/>
      <c r="AB22593" s="1"/>
      <c r="AC22593" s="1"/>
      <c r="AJ22593" s="1"/>
      <c r="AK22593" s="1"/>
      <c r="AL22593" s="1"/>
    </row>
    <row r="22594">
      <c r="I22594" s="1"/>
      <c r="J22594" s="1"/>
      <c r="K22594" s="1"/>
      <c r="AA22594" s="1"/>
      <c r="AB22594" s="1"/>
      <c r="AC22594" s="1"/>
      <c r="AJ22594" s="1"/>
      <c r="AK22594" s="1"/>
      <c r="AL22594" s="1"/>
    </row>
    <row r="22595">
      <c r="I22595" s="1"/>
      <c r="J22595" s="1"/>
      <c r="K22595" s="1"/>
      <c r="AA22595" s="1"/>
      <c r="AB22595" s="1"/>
      <c r="AC22595" s="1"/>
      <c r="AJ22595" s="1"/>
      <c r="AK22595" s="1"/>
      <c r="AL22595" s="1"/>
    </row>
    <row r="22596">
      <c r="I22596" s="1"/>
      <c r="J22596" s="1"/>
      <c r="K22596" s="1"/>
      <c r="AA22596" s="1"/>
      <c r="AB22596" s="1"/>
      <c r="AC22596" s="1"/>
      <c r="AJ22596" s="1"/>
      <c r="AK22596" s="1"/>
      <c r="AL22596" s="1"/>
    </row>
    <row r="22597">
      <c r="I22597" s="1"/>
      <c r="J22597" s="1"/>
      <c r="K22597" s="1"/>
      <c r="AA22597" s="1"/>
      <c r="AB22597" s="1"/>
      <c r="AC22597" s="1"/>
      <c r="AJ22597" s="1"/>
      <c r="AK22597" s="1"/>
      <c r="AL22597" s="1"/>
    </row>
    <row r="22598">
      <c r="I22598" s="1"/>
      <c r="J22598" s="1"/>
      <c r="K22598" s="1"/>
      <c r="AA22598" s="1"/>
      <c r="AB22598" s="1"/>
      <c r="AC22598" s="1"/>
      <c r="AJ22598" s="1"/>
      <c r="AK22598" s="1"/>
      <c r="AL22598" s="1"/>
    </row>
    <row r="22599">
      <c r="I22599" s="1"/>
      <c r="J22599" s="1"/>
      <c r="K22599" s="1"/>
      <c r="AA22599" s="1"/>
      <c r="AB22599" s="1"/>
      <c r="AC22599" s="1"/>
      <c r="AJ22599" s="1"/>
      <c r="AK22599" s="1"/>
      <c r="AL22599" s="1"/>
    </row>
    <row r="22600">
      <c r="I22600" s="1"/>
      <c r="J22600" s="1"/>
      <c r="K22600" s="1"/>
      <c r="AA22600" s="1"/>
      <c r="AB22600" s="1"/>
      <c r="AC22600" s="1"/>
      <c r="AJ22600" s="1"/>
      <c r="AK22600" s="1"/>
      <c r="AL22600" s="1"/>
    </row>
    <row r="22601">
      <c r="I22601" s="1"/>
      <c r="J22601" s="1"/>
      <c r="K22601" s="1"/>
      <c r="AA22601" s="1"/>
      <c r="AB22601" s="1"/>
      <c r="AC22601" s="1"/>
      <c r="AJ22601" s="1"/>
      <c r="AK22601" s="1"/>
      <c r="AL22601" s="1"/>
    </row>
    <row r="22602">
      <c r="I22602" s="1"/>
      <c r="J22602" s="1"/>
      <c r="K22602" s="1"/>
      <c r="AA22602" s="1"/>
      <c r="AB22602" s="1"/>
      <c r="AC22602" s="1"/>
      <c r="AJ22602" s="1"/>
      <c r="AK22602" s="1"/>
      <c r="AL22602" s="1"/>
    </row>
    <row r="22603">
      <c r="I22603" s="1"/>
      <c r="J22603" s="1"/>
      <c r="K22603" s="1"/>
      <c r="AA22603" s="1"/>
      <c r="AB22603" s="1"/>
      <c r="AC22603" s="1"/>
      <c r="AJ22603" s="1"/>
      <c r="AK22603" s="1"/>
      <c r="AL22603" s="1"/>
    </row>
    <row r="22604">
      <c r="I22604" s="1"/>
      <c r="J22604" s="1"/>
      <c r="K22604" s="1"/>
      <c r="AA22604" s="1"/>
      <c r="AB22604" s="1"/>
      <c r="AC22604" s="1"/>
      <c r="AJ22604" s="1"/>
      <c r="AK22604" s="1"/>
      <c r="AL22604" s="1"/>
    </row>
    <row r="22605">
      <c r="I22605" s="1"/>
      <c r="J22605" s="1"/>
      <c r="K22605" s="1"/>
      <c r="AA22605" s="1"/>
      <c r="AB22605" s="1"/>
      <c r="AC22605" s="1"/>
      <c r="AJ22605" s="1"/>
      <c r="AK22605" s="1"/>
      <c r="AL22605" s="1"/>
    </row>
    <row r="22606">
      <c r="I22606" s="1"/>
      <c r="J22606" s="1"/>
      <c r="K22606" s="1"/>
      <c r="AA22606" s="1"/>
      <c r="AB22606" s="1"/>
      <c r="AC22606" s="1"/>
      <c r="AJ22606" s="1"/>
      <c r="AK22606" s="1"/>
      <c r="AL22606" s="1"/>
    </row>
    <row r="22607">
      <c r="I22607" s="1"/>
      <c r="J22607" s="1"/>
      <c r="K22607" s="1"/>
      <c r="AA22607" s="1"/>
      <c r="AB22607" s="1"/>
      <c r="AC22607" s="1"/>
      <c r="AJ22607" s="1"/>
      <c r="AK22607" s="1"/>
      <c r="AL22607" s="1"/>
    </row>
    <row r="22608">
      <c r="I22608" s="1"/>
      <c r="J22608" s="1"/>
      <c r="K22608" s="1"/>
      <c r="AA22608" s="1"/>
      <c r="AB22608" s="1"/>
      <c r="AC22608" s="1"/>
      <c r="AJ22608" s="1"/>
      <c r="AK22608" s="1"/>
      <c r="AL22608" s="1"/>
    </row>
    <row r="22609">
      <c r="I22609" s="1"/>
      <c r="J22609" s="1"/>
      <c r="K22609" s="1"/>
      <c r="AA22609" s="1"/>
      <c r="AB22609" s="1"/>
      <c r="AC22609" s="1"/>
      <c r="AJ22609" s="1"/>
      <c r="AK22609" s="1"/>
      <c r="AL22609" s="1"/>
    </row>
    <row r="22610">
      <c r="I22610" s="1"/>
      <c r="J22610" s="1"/>
      <c r="K22610" s="1"/>
      <c r="AA22610" s="1"/>
      <c r="AB22610" s="1"/>
      <c r="AC22610" s="1"/>
      <c r="AJ22610" s="1"/>
      <c r="AK22610" s="1"/>
      <c r="AL22610" s="1"/>
    </row>
    <row r="22611">
      <c r="I22611" s="1"/>
      <c r="J22611" s="1"/>
      <c r="K22611" s="1"/>
      <c r="AA22611" s="1"/>
      <c r="AB22611" s="1"/>
      <c r="AC22611" s="1"/>
      <c r="AJ22611" s="1"/>
      <c r="AK22611" s="1"/>
      <c r="AL22611" s="1"/>
    </row>
    <row r="22612">
      <c r="I22612" s="1"/>
      <c r="J22612" s="1"/>
      <c r="K22612" s="1"/>
      <c r="AA22612" s="1"/>
      <c r="AB22612" s="1"/>
      <c r="AC22612" s="1"/>
      <c r="AJ22612" s="1"/>
      <c r="AK22612" s="1"/>
      <c r="AL22612" s="1"/>
    </row>
    <row r="22613">
      <c r="I22613" s="1"/>
      <c r="J22613" s="1"/>
      <c r="K22613" s="1"/>
      <c r="AA22613" s="1"/>
      <c r="AB22613" s="1"/>
      <c r="AC22613" s="1"/>
      <c r="AJ22613" s="1"/>
      <c r="AK22613" s="1"/>
      <c r="AL22613" s="1"/>
    </row>
    <row r="22614">
      <c r="I22614" s="1"/>
      <c r="J22614" s="1"/>
      <c r="K22614" s="1"/>
      <c r="AA22614" s="1"/>
      <c r="AB22614" s="1"/>
      <c r="AC22614" s="1"/>
      <c r="AJ22614" s="1"/>
      <c r="AK22614" s="1"/>
      <c r="AL22614" s="1"/>
    </row>
    <row r="22615">
      <c r="I22615" s="1"/>
      <c r="J22615" s="1"/>
      <c r="K22615" s="1"/>
      <c r="AA22615" s="1"/>
      <c r="AB22615" s="1"/>
      <c r="AC22615" s="1"/>
      <c r="AJ22615" s="1"/>
      <c r="AK22615" s="1"/>
      <c r="AL22615" s="1"/>
    </row>
    <row r="22616">
      <c r="I22616" s="1"/>
      <c r="J22616" s="1"/>
      <c r="K22616" s="1"/>
      <c r="AA22616" s="1"/>
      <c r="AB22616" s="1"/>
      <c r="AC22616" s="1"/>
      <c r="AJ22616" s="1"/>
      <c r="AK22616" s="1"/>
      <c r="AL22616" s="1"/>
    </row>
    <row r="22617">
      <c r="I22617" s="1"/>
      <c r="J22617" s="1"/>
      <c r="K22617" s="1"/>
      <c r="AA22617" s="1"/>
      <c r="AB22617" s="1"/>
      <c r="AC22617" s="1"/>
      <c r="AJ22617" s="1"/>
      <c r="AK22617" s="1"/>
      <c r="AL22617" s="1"/>
    </row>
    <row r="22618">
      <c r="I22618" s="1"/>
      <c r="J22618" s="1"/>
      <c r="K22618" s="1"/>
      <c r="AA22618" s="1"/>
      <c r="AB22618" s="1"/>
      <c r="AC22618" s="1"/>
      <c r="AJ22618" s="1"/>
      <c r="AK22618" s="1"/>
      <c r="AL22618" s="1"/>
    </row>
    <row r="22619">
      <c r="I22619" s="1"/>
      <c r="J22619" s="1"/>
      <c r="K22619" s="1"/>
      <c r="AA22619" s="1"/>
      <c r="AB22619" s="1"/>
      <c r="AC22619" s="1"/>
      <c r="AJ22619" s="1"/>
      <c r="AK22619" s="1"/>
      <c r="AL22619" s="1"/>
    </row>
    <row r="22620">
      <c r="I22620" s="1"/>
      <c r="J22620" s="1"/>
      <c r="K22620" s="1"/>
      <c r="AA22620" s="1"/>
      <c r="AB22620" s="1"/>
      <c r="AC22620" s="1"/>
      <c r="AJ22620" s="1"/>
      <c r="AK22620" s="1"/>
      <c r="AL22620" s="1"/>
    </row>
    <row r="22621">
      <c r="I22621" s="1"/>
      <c r="J22621" s="1"/>
      <c r="K22621" s="1"/>
      <c r="AA22621" s="1"/>
      <c r="AB22621" s="1"/>
      <c r="AC22621" s="1"/>
      <c r="AJ22621" s="1"/>
      <c r="AK22621" s="1"/>
      <c r="AL22621" s="1"/>
    </row>
    <row r="22622">
      <c r="I22622" s="1"/>
      <c r="J22622" s="1"/>
      <c r="K22622" s="1"/>
      <c r="AA22622" s="1"/>
      <c r="AB22622" s="1"/>
      <c r="AC22622" s="1"/>
      <c r="AJ22622" s="1"/>
      <c r="AK22622" s="1"/>
      <c r="AL22622" s="1"/>
    </row>
    <row r="22623">
      <c r="I22623" s="1"/>
      <c r="J22623" s="1"/>
      <c r="K22623" s="1"/>
      <c r="AA22623" s="1"/>
      <c r="AB22623" s="1"/>
      <c r="AC22623" s="1"/>
      <c r="AJ22623" s="1"/>
      <c r="AK22623" s="1"/>
      <c r="AL22623" s="1"/>
    </row>
    <row r="22624">
      <c r="I22624" s="1"/>
      <c r="J22624" s="1"/>
      <c r="K22624" s="1"/>
      <c r="AA22624" s="1"/>
      <c r="AB22624" s="1"/>
      <c r="AC22624" s="1"/>
      <c r="AJ22624" s="1"/>
      <c r="AK22624" s="1"/>
      <c r="AL22624" s="1"/>
    </row>
    <row r="22625">
      <c r="I22625" s="1"/>
      <c r="J22625" s="1"/>
      <c r="K22625" s="1"/>
      <c r="AA22625" s="1"/>
      <c r="AB22625" s="1"/>
      <c r="AC22625" s="1"/>
      <c r="AJ22625" s="1"/>
      <c r="AK22625" s="1"/>
      <c r="AL22625" s="1"/>
    </row>
    <row r="22626">
      <c r="I22626" s="1"/>
      <c r="J22626" s="1"/>
      <c r="K22626" s="1"/>
      <c r="AA22626" s="1"/>
      <c r="AB22626" s="1"/>
      <c r="AC22626" s="1"/>
      <c r="AJ22626" s="1"/>
      <c r="AK22626" s="1"/>
      <c r="AL22626" s="1"/>
    </row>
    <row r="22627">
      <c r="I22627" s="1"/>
      <c r="J22627" s="1"/>
      <c r="K22627" s="1"/>
      <c r="AA22627" s="1"/>
      <c r="AB22627" s="1"/>
      <c r="AC22627" s="1"/>
      <c r="AJ22627" s="1"/>
      <c r="AK22627" s="1"/>
      <c r="AL22627" s="1"/>
    </row>
    <row r="22628">
      <c r="I22628" s="1"/>
      <c r="J22628" s="1"/>
      <c r="K22628" s="1"/>
      <c r="AA22628" s="1"/>
      <c r="AB22628" s="1"/>
      <c r="AC22628" s="1"/>
      <c r="AJ22628" s="1"/>
      <c r="AK22628" s="1"/>
      <c r="AL22628" s="1"/>
    </row>
    <row r="22629">
      <c r="I22629" s="1"/>
      <c r="J22629" s="1"/>
      <c r="K22629" s="1"/>
      <c r="AA22629" s="1"/>
      <c r="AB22629" s="1"/>
      <c r="AC22629" s="1"/>
      <c r="AJ22629" s="1"/>
      <c r="AK22629" s="1"/>
      <c r="AL22629" s="1"/>
    </row>
    <row r="22630">
      <c r="I22630" s="1"/>
      <c r="J22630" s="1"/>
      <c r="K22630" s="1"/>
      <c r="AA22630" s="1"/>
      <c r="AB22630" s="1"/>
      <c r="AC22630" s="1"/>
      <c r="AJ22630" s="1"/>
      <c r="AK22630" s="1"/>
      <c r="AL22630" s="1"/>
    </row>
    <row r="22631">
      <c r="I22631" s="1"/>
      <c r="J22631" s="1"/>
      <c r="K22631" s="1"/>
      <c r="AA22631" s="1"/>
      <c r="AB22631" s="1"/>
      <c r="AC22631" s="1"/>
      <c r="AJ22631" s="1"/>
      <c r="AK22631" s="1"/>
      <c r="AL22631" s="1"/>
    </row>
    <row r="22632">
      <c r="I22632" s="1"/>
      <c r="J22632" s="1"/>
      <c r="K22632" s="1"/>
      <c r="AA22632" s="1"/>
      <c r="AB22632" s="1"/>
      <c r="AC22632" s="1"/>
      <c r="AJ22632" s="1"/>
      <c r="AK22632" s="1"/>
      <c r="AL22632" s="1"/>
    </row>
    <row r="22633">
      <c r="I22633" s="1"/>
      <c r="J22633" s="1"/>
      <c r="K22633" s="1"/>
      <c r="AA22633" s="1"/>
      <c r="AB22633" s="1"/>
      <c r="AC22633" s="1"/>
      <c r="AJ22633" s="1"/>
      <c r="AK22633" s="1"/>
      <c r="AL22633" s="1"/>
    </row>
    <row r="22634">
      <c r="I22634" s="1"/>
      <c r="J22634" s="1"/>
      <c r="K22634" s="1"/>
      <c r="AA22634" s="1"/>
      <c r="AB22634" s="1"/>
      <c r="AC22634" s="1"/>
      <c r="AJ22634" s="1"/>
      <c r="AK22634" s="1"/>
      <c r="AL22634" s="1"/>
    </row>
    <row r="22635">
      <c r="I22635" s="1"/>
      <c r="J22635" s="1"/>
      <c r="K22635" s="1"/>
      <c r="AA22635" s="1"/>
      <c r="AB22635" s="1"/>
      <c r="AC22635" s="1"/>
      <c r="AJ22635" s="1"/>
      <c r="AK22635" s="1"/>
      <c r="AL22635" s="1"/>
    </row>
    <row r="22636">
      <c r="I22636" s="1"/>
      <c r="J22636" s="1"/>
      <c r="K22636" s="1"/>
      <c r="AA22636" s="1"/>
      <c r="AB22636" s="1"/>
      <c r="AC22636" s="1"/>
      <c r="AJ22636" s="1"/>
      <c r="AK22636" s="1"/>
      <c r="AL22636" s="1"/>
    </row>
    <row r="22637">
      <c r="I22637" s="1"/>
      <c r="J22637" s="1"/>
      <c r="K22637" s="1"/>
      <c r="AA22637" s="1"/>
      <c r="AB22637" s="1"/>
      <c r="AC22637" s="1"/>
      <c r="AJ22637" s="1"/>
      <c r="AK22637" s="1"/>
      <c r="AL22637" s="1"/>
    </row>
    <row r="22638">
      <c r="I22638" s="1"/>
      <c r="J22638" s="1"/>
      <c r="K22638" s="1"/>
      <c r="AA22638" s="1"/>
      <c r="AB22638" s="1"/>
      <c r="AC22638" s="1"/>
      <c r="AJ22638" s="1"/>
      <c r="AK22638" s="1"/>
      <c r="AL22638" s="1"/>
    </row>
    <row r="22639">
      <c r="I22639" s="1"/>
      <c r="J22639" s="1"/>
      <c r="K22639" s="1"/>
      <c r="AA22639" s="1"/>
      <c r="AB22639" s="1"/>
      <c r="AC22639" s="1"/>
      <c r="AJ22639" s="1"/>
      <c r="AK22639" s="1"/>
      <c r="AL22639" s="1"/>
    </row>
    <row r="22640">
      <c r="I22640" s="1"/>
      <c r="J22640" s="1"/>
      <c r="K22640" s="1"/>
      <c r="AA22640" s="1"/>
      <c r="AB22640" s="1"/>
      <c r="AC22640" s="1"/>
      <c r="AJ22640" s="1"/>
      <c r="AK22640" s="1"/>
      <c r="AL22640" s="1"/>
    </row>
    <row r="22641">
      <c r="I22641" s="1"/>
      <c r="J22641" s="1"/>
      <c r="K22641" s="1"/>
      <c r="AA22641" s="1"/>
      <c r="AB22641" s="1"/>
      <c r="AC22641" s="1"/>
      <c r="AJ22641" s="1"/>
      <c r="AK22641" s="1"/>
      <c r="AL22641" s="1"/>
    </row>
    <row r="22642">
      <c r="I22642" s="1"/>
      <c r="J22642" s="1"/>
      <c r="K22642" s="1"/>
      <c r="AA22642" s="1"/>
      <c r="AB22642" s="1"/>
      <c r="AC22642" s="1"/>
      <c r="AJ22642" s="1"/>
      <c r="AK22642" s="1"/>
      <c r="AL22642" s="1"/>
    </row>
    <row r="22643">
      <c r="I22643" s="1"/>
      <c r="J22643" s="1"/>
      <c r="K22643" s="1"/>
      <c r="AA22643" s="1"/>
      <c r="AB22643" s="1"/>
      <c r="AC22643" s="1"/>
      <c r="AJ22643" s="1"/>
      <c r="AK22643" s="1"/>
      <c r="AL22643" s="1"/>
    </row>
    <row r="22644">
      <c r="I22644" s="1"/>
      <c r="J22644" s="1"/>
      <c r="K22644" s="1"/>
      <c r="AA22644" s="1"/>
      <c r="AB22644" s="1"/>
      <c r="AC22644" s="1"/>
      <c r="AJ22644" s="1"/>
      <c r="AK22644" s="1"/>
      <c r="AL22644" s="1"/>
    </row>
    <row r="22645">
      <c r="I22645" s="1"/>
      <c r="J22645" s="1"/>
      <c r="K22645" s="1"/>
      <c r="AA22645" s="1"/>
      <c r="AB22645" s="1"/>
      <c r="AC22645" s="1"/>
      <c r="AJ22645" s="1"/>
      <c r="AK22645" s="1"/>
      <c r="AL22645" s="1"/>
    </row>
    <row r="22646">
      <c r="I22646" s="1"/>
      <c r="J22646" s="1"/>
      <c r="K22646" s="1"/>
      <c r="AA22646" s="1"/>
      <c r="AB22646" s="1"/>
      <c r="AC22646" s="1"/>
      <c r="AJ22646" s="1"/>
      <c r="AK22646" s="1"/>
      <c r="AL22646" s="1"/>
    </row>
    <row r="22647">
      <c r="I22647" s="1"/>
      <c r="J22647" s="1"/>
      <c r="K22647" s="1"/>
      <c r="AA22647" s="1"/>
      <c r="AB22647" s="1"/>
      <c r="AC22647" s="1"/>
      <c r="AJ22647" s="1"/>
      <c r="AK22647" s="1"/>
      <c r="AL22647" s="1"/>
    </row>
    <row r="22648">
      <c r="I22648" s="1"/>
      <c r="J22648" s="1"/>
      <c r="K22648" s="1"/>
      <c r="AA22648" s="1"/>
      <c r="AB22648" s="1"/>
      <c r="AC22648" s="1"/>
      <c r="AJ22648" s="1"/>
      <c r="AK22648" s="1"/>
      <c r="AL22648" s="1"/>
    </row>
    <row r="22649">
      <c r="I22649" s="1"/>
      <c r="J22649" s="1"/>
      <c r="K22649" s="1"/>
      <c r="AA22649" s="1"/>
      <c r="AB22649" s="1"/>
      <c r="AC22649" s="1"/>
      <c r="AJ22649" s="1"/>
      <c r="AK22649" s="1"/>
      <c r="AL22649" s="1"/>
    </row>
    <row r="22650">
      <c r="I22650" s="1"/>
      <c r="J22650" s="1"/>
      <c r="K22650" s="1"/>
      <c r="AA22650" s="1"/>
      <c r="AB22650" s="1"/>
      <c r="AC22650" s="1"/>
      <c r="AJ22650" s="1"/>
      <c r="AK22650" s="1"/>
      <c r="AL22650" s="1"/>
    </row>
    <row r="22651">
      <c r="I22651" s="1"/>
      <c r="J22651" s="1"/>
      <c r="K22651" s="1"/>
      <c r="AA22651" s="1"/>
      <c r="AB22651" s="1"/>
      <c r="AC22651" s="1"/>
      <c r="AJ22651" s="1"/>
      <c r="AK22651" s="1"/>
      <c r="AL22651" s="1"/>
    </row>
    <row r="22652">
      <c r="I22652" s="1"/>
      <c r="J22652" s="1"/>
      <c r="K22652" s="1"/>
      <c r="AA22652" s="1"/>
      <c r="AB22652" s="1"/>
      <c r="AC22652" s="1"/>
      <c r="AJ22652" s="1"/>
      <c r="AK22652" s="1"/>
      <c r="AL22652" s="1"/>
    </row>
    <row r="22653">
      <c r="I22653" s="1"/>
      <c r="J22653" s="1"/>
      <c r="K22653" s="1"/>
      <c r="AA22653" s="1"/>
      <c r="AB22653" s="1"/>
      <c r="AC22653" s="1"/>
      <c r="AJ22653" s="1"/>
      <c r="AK22653" s="1"/>
      <c r="AL22653" s="1"/>
    </row>
    <row r="22654">
      <c r="I22654" s="1"/>
      <c r="J22654" s="1"/>
      <c r="K22654" s="1"/>
      <c r="AA22654" s="1"/>
      <c r="AB22654" s="1"/>
      <c r="AC22654" s="1"/>
      <c r="AJ22654" s="1"/>
      <c r="AK22654" s="1"/>
      <c r="AL22654" s="1"/>
    </row>
    <row r="22655">
      <c r="I22655" s="1"/>
      <c r="J22655" s="1"/>
      <c r="K22655" s="1"/>
      <c r="AA22655" s="1"/>
      <c r="AB22655" s="1"/>
      <c r="AC22655" s="1"/>
      <c r="AJ22655" s="1"/>
      <c r="AK22655" s="1"/>
      <c r="AL22655" s="1"/>
    </row>
    <row r="22656">
      <c r="I22656" s="1"/>
      <c r="J22656" s="1"/>
      <c r="K22656" s="1"/>
      <c r="AA22656" s="1"/>
      <c r="AB22656" s="1"/>
      <c r="AC22656" s="1"/>
      <c r="AJ22656" s="1"/>
      <c r="AK22656" s="1"/>
      <c r="AL22656" s="1"/>
    </row>
    <row r="22657">
      <c r="I22657" s="1"/>
      <c r="J22657" s="1"/>
      <c r="K22657" s="1"/>
      <c r="AA22657" s="1"/>
      <c r="AB22657" s="1"/>
      <c r="AC22657" s="1"/>
      <c r="AJ22657" s="1"/>
      <c r="AK22657" s="1"/>
      <c r="AL22657" s="1"/>
    </row>
    <row r="22658">
      <c r="I22658" s="1"/>
      <c r="J22658" s="1"/>
      <c r="K22658" s="1"/>
      <c r="AA22658" s="1"/>
      <c r="AB22658" s="1"/>
      <c r="AC22658" s="1"/>
      <c r="AJ22658" s="1"/>
      <c r="AK22658" s="1"/>
      <c r="AL22658" s="1"/>
    </row>
    <row r="22659">
      <c r="I22659" s="1"/>
      <c r="J22659" s="1"/>
      <c r="K22659" s="1"/>
      <c r="AA22659" s="1"/>
      <c r="AB22659" s="1"/>
      <c r="AC22659" s="1"/>
      <c r="AJ22659" s="1"/>
      <c r="AK22659" s="1"/>
      <c r="AL22659" s="1"/>
    </row>
    <row r="22660">
      <c r="I22660" s="1"/>
      <c r="J22660" s="1"/>
      <c r="K22660" s="1"/>
      <c r="AA22660" s="1"/>
      <c r="AB22660" s="1"/>
      <c r="AC22660" s="1"/>
      <c r="AJ22660" s="1"/>
      <c r="AK22660" s="1"/>
      <c r="AL22660" s="1"/>
    </row>
    <row r="22661">
      <c r="I22661" s="1"/>
      <c r="J22661" s="1"/>
      <c r="K22661" s="1"/>
      <c r="AA22661" s="1"/>
      <c r="AB22661" s="1"/>
      <c r="AC22661" s="1"/>
      <c r="AJ22661" s="1"/>
      <c r="AK22661" s="1"/>
      <c r="AL22661" s="1"/>
    </row>
    <row r="22662">
      <c r="I22662" s="1"/>
      <c r="J22662" s="1"/>
      <c r="K22662" s="1"/>
      <c r="AA22662" s="1"/>
      <c r="AB22662" s="1"/>
      <c r="AC22662" s="1"/>
      <c r="AJ22662" s="1"/>
      <c r="AK22662" s="1"/>
      <c r="AL22662" s="1"/>
    </row>
    <row r="22663">
      <c r="I22663" s="1"/>
      <c r="J22663" s="1"/>
      <c r="K22663" s="1"/>
      <c r="AA22663" s="1"/>
      <c r="AB22663" s="1"/>
      <c r="AC22663" s="1"/>
      <c r="AJ22663" s="1"/>
      <c r="AK22663" s="1"/>
      <c r="AL22663" s="1"/>
    </row>
    <row r="22664">
      <c r="I22664" s="1"/>
      <c r="J22664" s="1"/>
      <c r="K22664" s="1"/>
      <c r="AA22664" s="1"/>
      <c r="AB22664" s="1"/>
      <c r="AC22664" s="1"/>
      <c r="AJ22664" s="1"/>
      <c r="AK22664" s="1"/>
      <c r="AL22664" s="1"/>
    </row>
    <row r="22665">
      <c r="I22665" s="1"/>
      <c r="J22665" s="1"/>
      <c r="K22665" s="1"/>
      <c r="AA22665" s="1"/>
      <c r="AB22665" s="1"/>
      <c r="AC22665" s="1"/>
      <c r="AJ22665" s="1"/>
      <c r="AK22665" s="1"/>
      <c r="AL22665" s="1"/>
    </row>
    <row r="22666">
      <c r="I22666" s="1"/>
      <c r="J22666" s="1"/>
      <c r="K22666" s="1"/>
      <c r="AA22666" s="1"/>
      <c r="AB22666" s="1"/>
      <c r="AC22666" s="1"/>
      <c r="AJ22666" s="1"/>
      <c r="AK22666" s="1"/>
      <c r="AL22666" s="1"/>
    </row>
    <row r="22667">
      <c r="I22667" s="1"/>
      <c r="J22667" s="1"/>
      <c r="K22667" s="1"/>
      <c r="AA22667" s="1"/>
      <c r="AB22667" s="1"/>
      <c r="AC22667" s="1"/>
      <c r="AJ22667" s="1"/>
      <c r="AK22667" s="1"/>
      <c r="AL22667" s="1"/>
    </row>
    <row r="22668">
      <c r="I22668" s="1"/>
      <c r="J22668" s="1"/>
      <c r="K22668" s="1"/>
      <c r="AA22668" s="1"/>
      <c r="AB22668" s="1"/>
      <c r="AC22668" s="1"/>
      <c r="AJ22668" s="1"/>
      <c r="AK22668" s="1"/>
      <c r="AL22668" s="1"/>
    </row>
    <row r="22669">
      <c r="I22669" s="1"/>
      <c r="J22669" s="1"/>
      <c r="K22669" s="1"/>
      <c r="AA22669" s="1"/>
      <c r="AB22669" s="1"/>
      <c r="AC22669" s="1"/>
      <c r="AJ22669" s="1"/>
      <c r="AK22669" s="1"/>
      <c r="AL22669" s="1"/>
    </row>
    <row r="22670">
      <c r="I22670" s="1"/>
      <c r="J22670" s="1"/>
      <c r="K22670" s="1"/>
      <c r="AA22670" s="1"/>
      <c r="AB22670" s="1"/>
      <c r="AC22670" s="1"/>
      <c r="AJ22670" s="1"/>
      <c r="AK22670" s="1"/>
      <c r="AL22670" s="1"/>
    </row>
    <row r="22671">
      <c r="I22671" s="1"/>
      <c r="J22671" s="1"/>
      <c r="K22671" s="1"/>
      <c r="AA22671" s="1"/>
      <c r="AB22671" s="1"/>
      <c r="AC22671" s="1"/>
      <c r="AJ22671" s="1"/>
      <c r="AK22671" s="1"/>
      <c r="AL22671" s="1"/>
    </row>
    <row r="22672">
      <c r="I22672" s="1"/>
      <c r="J22672" s="1"/>
      <c r="K22672" s="1"/>
      <c r="AA22672" s="1"/>
      <c r="AB22672" s="1"/>
      <c r="AC22672" s="1"/>
      <c r="AJ22672" s="1"/>
      <c r="AK22672" s="1"/>
      <c r="AL22672" s="1"/>
    </row>
    <row r="22673">
      <c r="I22673" s="1"/>
      <c r="J22673" s="1"/>
      <c r="K22673" s="1"/>
      <c r="AA22673" s="1"/>
      <c r="AB22673" s="1"/>
      <c r="AC22673" s="1"/>
      <c r="AJ22673" s="1"/>
      <c r="AK22673" s="1"/>
      <c r="AL22673" s="1"/>
    </row>
    <row r="22674">
      <c r="I22674" s="1"/>
      <c r="J22674" s="1"/>
      <c r="K22674" s="1"/>
      <c r="AA22674" s="1"/>
      <c r="AB22674" s="1"/>
      <c r="AC22674" s="1"/>
      <c r="AJ22674" s="1"/>
      <c r="AK22674" s="1"/>
      <c r="AL22674" s="1"/>
    </row>
    <row r="22675">
      <c r="I22675" s="1"/>
      <c r="J22675" s="1"/>
      <c r="K22675" s="1"/>
      <c r="AA22675" s="1"/>
      <c r="AB22675" s="1"/>
      <c r="AC22675" s="1"/>
      <c r="AJ22675" s="1"/>
      <c r="AK22675" s="1"/>
      <c r="AL22675" s="1"/>
    </row>
    <row r="22676">
      <c r="I22676" s="1"/>
      <c r="J22676" s="1"/>
      <c r="K22676" s="1"/>
      <c r="AA22676" s="1"/>
      <c r="AB22676" s="1"/>
      <c r="AC22676" s="1"/>
      <c r="AJ22676" s="1"/>
      <c r="AK22676" s="1"/>
      <c r="AL22676" s="1"/>
    </row>
    <row r="22677">
      <c r="I22677" s="1"/>
      <c r="J22677" s="1"/>
      <c r="K22677" s="1"/>
      <c r="AA22677" s="1"/>
      <c r="AB22677" s="1"/>
      <c r="AC22677" s="1"/>
      <c r="AJ22677" s="1"/>
      <c r="AK22677" s="1"/>
      <c r="AL22677" s="1"/>
    </row>
    <row r="22678">
      <c r="I22678" s="1"/>
      <c r="J22678" s="1"/>
      <c r="K22678" s="1"/>
      <c r="AA22678" s="1"/>
      <c r="AB22678" s="1"/>
      <c r="AC22678" s="1"/>
      <c r="AJ22678" s="1"/>
      <c r="AK22678" s="1"/>
      <c r="AL22678" s="1"/>
    </row>
    <row r="22679">
      <c r="I22679" s="1"/>
      <c r="J22679" s="1"/>
      <c r="K22679" s="1"/>
      <c r="AA22679" s="1"/>
      <c r="AB22679" s="1"/>
      <c r="AC22679" s="1"/>
      <c r="AJ22679" s="1"/>
      <c r="AK22679" s="1"/>
      <c r="AL22679" s="1"/>
    </row>
    <row r="22680">
      <c r="I22680" s="1"/>
      <c r="J22680" s="1"/>
      <c r="K22680" s="1"/>
      <c r="AA22680" s="1"/>
      <c r="AB22680" s="1"/>
      <c r="AC22680" s="1"/>
      <c r="AJ22680" s="1"/>
      <c r="AK22680" s="1"/>
      <c r="AL22680" s="1"/>
    </row>
    <row r="22681">
      <c r="I22681" s="1"/>
      <c r="J22681" s="1"/>
      <c r="K22681" s="1"/>
      <c r="AA22681" s="1"/>
      <c r="AB22681" s="1"/>
      <c r="AC22681" s="1"/>
      <c r="AJ22681" s="1"/>
      <c r="AK22681" s="1"/>
      <c r="AL22681" s="1"/>
    </row>
    <row r="22682">
      <c r="I22682" s="1"/>
      <c r="J22682" s="1"/>
      <c r="K22682" s="1"/>
      <c r="AA22682" s="1"/>
      <c r="AB22682" s="1"/>
      <c r="AC22682" s="1"/>
      <c r="AJ22682" s="1"/>
      <c r="AK22682" s="1"/>
      <c r="AL22682" s="1"/>
    </row>
    <row r="22683">
      <c r="I22683" s="1"/>
      <c r="J22683" s="1"/>
      <c r="K22683" s="1"/>
      <c r="AA22683" s="1"/>
      <c r="AB22683" s="1"/>
      <c r="AC22683" s="1"/>
      <c r="AJ22683" s="1"/>
      <c r="AK22683" s="1"/>
      <c r="AL22683" s="1"/>
    </row>
    <row r="22684">
      <c r="I22684" s="1"/>
      <c r="J22684" s="1"/>
      <c r="K22684" s="1"/>
      <c r="AA22684" s="1"/>
      <c r="AB22684" s="1"/>
      <c r="AC22684" s="1"/>
      <c r="AJ22684" s="1"/>
      <c r="AK22684" s="1"/>
      <c r="AL22684" s="1"/>
    </row>
    <row r="22685">
      <c r="I22685" s="1"/>
      <c r="J22685" s="1"/>
      <c r="K22685" s="1"/>
      <c r="AA22685" s="1"/>
      <c r="AB22685" s="1"/>
      <c r="AC22685" s="1"/>
      <c r="AJ22685" s="1"/>
      <c r="AK22685" s="1"/>
      <c r="AL22685" s="1"/>
    </row>
    <row r="22686">
      <c r="I22686" s="1"/>
      <c r="J22686" s="1"/>
      <c r="K22686" s="1"/>
      <c r="AA22686" s="1"/>
      <c r="AB22686" s="1"/>
      <c r="AC22686" s="1"/>
      <c r="AJ22686" s="1"/>
      <c r="AK22686" s="1"/>
      <c r="AL22686" s="1"/>
    </row>
    <row r="22687">
      <c r="I22687" s="1"/>
      <c r="J22687" s="1"/>
      <c r="K22687" s="1"/>
      <c r="AA22687" s="1"/>
      <c r="AB22687" s="1"/>
      <c r="AC22687" s="1"/>
      <c r="AJ22687" s="1"/>
      <c r="AK22687" s="1"/>
      <c r="AL22687" s="1"/>
    </row>
    <row r="22688">
      <c r="I22688" s="1"/>
      <c r="J22688" s="1"/>
      <c r="K22688" s="1"/>
      <c r="AA22688" s="1"/>
      <c r="AB22688" s="1"/>
      <c r="AC22688" s="1"/>
      <c r="AJ22688" s="1"/>
      <c r="AK22688" s="1"/>
      <c r="AL22688" s="1"/>
    </row>
    <row r="22689">
      <c r="I22689" s="1"/>
      <c r="J22689" s="1"/>
      <c r="K22689" s="1"/>
      <c r="AA22689" s="1"/>
      <c r="AB22689" s="1"/>
      <c r="AC22689" s="1"/>
      <c r="AJ22689" s="1"/>
      <c r="AK22689" s="1"/>
      <c r="AL22689" s="1"/>
    </row>
    <row r="22690">
      <c r="I22690" s="1"/>
      <c r="J22690" s="1"/>
      <c r="K22690" s="1"/>
      <c r="AA22690" s="1"/>
      <c r="AB22690" s="1"/>
      <c r="AC22690" s="1"/>
      <c r="AJ22690" s="1"/>
      <c r="AK22690" s="1"/>
      <c r="AL22690" s="1"/>
    </row>
    <row r="22691">
      <c r="I22691" s="1"/>
      <c r="J22691" s="1"/>
      <c r="K22691" s="1"/>
      <c r="AA22691" s="1"/>
      <c r="AB22691" s="1"/>
      <c r="AC22691" s="1"/>
      <c r="AJ22691" s="1"/>
      <c r="AK22691" s="1"/>
      <c r="AL22691" s="1"/>
    </row>
    <row r="22692">
      <c r="I22692" s="1"/>
      <c r="J22692" s="1"/>
      <c r="K22692" s="1"/>
      <c r="AA22692" s="1"/>
      <c r="AB22692" s="1"/>
      <c r="AC22692" s="1"/>
      <c r="AJ22692" s="1"/>
      <c r="AK22692" s="1"/>
      <c r="AL22692" s="1"/>
    </row>
    <row r="22693">
      <c r="I22693" s="1"/>
      <c r="J22693" s="1"/>
      <c r="K22693" s="1"/>
      <c r="AA22693" s="1"/>
      <c r="AB22693" s="1"/>
      <c r="AC22693" s="1"/>
      <c r="AJ22693" s="1"/>
      <c r="AK22693" s="1"/>
      <c r="AL22693" s="1"/>
    </row>
    <row r="22694">
      <c r="I22694" s="1"/>
      <c r="J22694" s="1"/>
      <c r="K22694" s="1"/>
      <c r="AA22694" s="1"/>
      <c r="AB22694" s="1"/>
      <c r="AC22694" s="1"/>
      <c r="AJ22694" s="1"/>
      <c r="AK22694" s="1"/>
      <c r="AL22694" s="1"/>
    </row>
    <row r="22695">
      <c r="I22695" s="1"/>
      <c r="J22695" s="1"/>
      <c r="K22695" s="1"/>
      <c r="AA22695" s="1"/>
      <c r="AB22695" s="1"/>
      <c r="AC22695" s="1"/>
      <c r="AJ22695" s="1"/>
      <c r="AK22695" s="1"/>
      <c r="AL22695" s="1"/>
    </row>
    <row r="22696">
      <c r="I22696" s="1"/>
      <c r="J22696" s="1"/>
      <c r="K22696" s="1"/>
      <c r="AA22696" s="1"/>
      <c r="AB22696" s="1"/>
      <c r="AC22696" s="1"/>
      <c r="AJ22696" s="1"/>
      <c r="AK22696" s="1"/>
      <c r="AL22696" s="1"/>
    </row>
    <row r="22697">
      <c r="I22697" s="1"/>
      <c r="J22697" s="1"/>
      <c r="K22697" s="1"/>
      <c r="AA22697" s="1"/>
      <c r="AB22697" s="1"/>
      <c r="AC22697" s="1"/>
      <c r="AJ22697" s="1"/>
      <c r="AK22697" s="1"/>
      <c r="AL22697" s="1"/>
    </row>
    <row r="22698">
      <c r="I22698" s="1"/>
      <c r="J22698" s="1"/>
      <c r="K22698" s="1"/>
      <c r="AA22698" s="1"/>
      <c r="AB22698" s="1"/>
      <c r="AC22698" s="1"/>
      <c r="AJ22698" s="1"/>
      <c r="AK22698" s="1"/>
      <c r="AL22698" s="1"/>
    </row>
    <row r="22699">
      <c r="I22699" s="1"/>
      <c r="J22699" s="1"/>
      <c r="K22699" s="1"/>
      <c r="AA22699" s="1"/>
      <c r="AB22699" s="1"/>
      <c r="AC22699" s="1"/>
      <c r="AJ22699" s="1"/>
      <c r="AK22699" s="1"/>
      <c r="AL22699" s="1"/>
    </row>
    <row r="22700">
      <c r="I22700" s="1"/>
      <c r="J22700" s="1"/>
      <c r="K22700" s="1"/>
      <c r="AA22700" s="1"/>
      <c r="AB22700" s="1"/>
      <c r="AC22700" s="1"/>
      <c r="AJ22700" s="1"/>
      <c r="AK22700" s="1"/>
      <c r="AL22700" s="1"/>
    </row>
    <row r="22701">
      <c r="I22701" s="1"/>
      <c r="J22701" s="1"/>
      <c r="K22701" s="1"/>
      <c r="AA22701" s="1"/>
      <c r="AB22701" s="1"/>
      <c r="AC22701" s="1"/>
      <c r="AJ22701" s="1"/>
      <c r="AK22701" s="1"/>
      <c r="AL22701" s="1"/>
    </row>
    <row r="22702">
      <c r="I22702" s="1"/>
      <c r="J22702" s="1"/>
      <c r="K22702" s="1"/>
      <c r="AA22702" s="1"/>
      <c r="AB22702" s="1"/>
      <c r="AC22702" s="1"/>
      <c r="AJ22702" s="1"/>
      <c r="AK22702" s="1"/>
      <c r="AL22702" s="1"/>
    </row>
    <row r="22703">
      <c r="I22703" s="1"/>
      <c r="J22703" s="1"/>
      <c r="K22703" s="1"/>
      <c r="AA22703" s="1"/>
      <c r="AB22703" s="1"/>
      <c r="AC22703" s="1"/>
      <c r="AJ22703" s="1"/>
      <c r="AK22703" s="1"/>
      <c r="AL22703" s="1"/>
    </row>
    <row r="22704">
      <c r="I22704" s="1"/>
      <c r="J22704" s="1"/>
      <c r="K22704" s="1"/>
      <c r="AA22704" s="1"/>
      <c r="AB22704" s="1"/>
      <c r="AC22704" s="1"/>
      <c r="AJ22704" s="1"/>
      <c r="AK22704" s="1"/>
      <c r="AL22704" s="1"/>
    </row>
    <row r="22705">
      <c r="I22705" s="1"/>
      <c r="J22705" s="1"/>
      <c r="K22705" s="1"/>
      <c r="AA22705" s="1"/>
      <c r="AB22705" s="1"/>
      <c r="AC22705" s="1"/>
      <c r="AJ22705" s="1"/>
      <c r="AK22705" s="1"/>
      <c r="AL22705" s="1"/>
    </row>
    <row r="22706">
      <c r="I22706" s="1"/>
      <c r="J22706" s="1"/>
      <c r="K22706" s="1"/>
      <c r="AA22706" s="1"/>
      <c r="AB22706" s="1"/>
      <c r="AC22706" s="1"/>
      <c r="AJ22706" s="1"/>
      <c r="AK22706" s="1"/>
      <c r="AL22706" s="1"/>
    </row>
    <row r="22707">
      <c r="I22707" s="1"/>
      <c r="J22707" s="1"/>
      <c r="K22707" s="1"/>
      <c r="AA22707" s="1"/>
      <c r="AB22707" s="1"/>
      <c r="AC22707" s="1"/>
      <c r="AJ22707" s="1"/>
      <c r="AK22707" s="1"/>
      <c r="AL22707" s="1"/>
    </row>
    <row r="22708">
      <c r="I22708" s="1"/>
      <c r="J22708" s="1"/>
      <c r="K22708" s="1"/>
      <c r="AA22708" s="1"/>
      <c r="AB22708" s="1"/>
      <c r="AC22708" s="1"/>
      <c r="AJ22708" s="1"/>
      <c r="AK22708" s="1"/>
      <c r="AL22708" s="1"/>
    </row>
    <row r="22709">
      <c r="I22709" s="1"/>
      <c r="J22709" s="1"/>
      <c r="K22709" s="1"/>
      <c r="AA22709" s="1"/>
      <c r="AB22709" s="1"/>
      <c r="AC22709" s="1"/>
      <c r="AJ22709" s="1"/>
      <c r="AK22709" s="1"/>
      <c r="AL22709" s="1"/>
    </row>
    <row r="22710">
      <c r="I22710" s="1"/>
      <c r="J22710" s="1"/>
      <c r="K22710" s="1"/>
      <c r="AA22710" s="1"/>
      <c r="AB22710" s="1"/>
      <c r="AC22710" s="1"/>
      <c r="AJ22710" s="1"/>
      <c r="AK22710" s="1"/>
      <c r="AL22710" s="1"/>
    </row>
    <row r="22711">
      <c r="I22711" s="1"/>
      <c r="J22711" s="1"/>
      <c r="K22711" s="1"/>
      <c r="AA22711" s="1"/>
      <c r="AB22711" s="1"/>
      <c r="AC22711" s="1"/>
      <c r="AJ22711" s="1"/>
      <c r="AK22711" s="1"/>
      <c r="AL22711" s="1"/>
    </row>
    <row r="22712">
      <c r="I22712" s="1"/>
      <c r="J22712" s="1"/>
      <c r="K22712" s="1"/>
      <c r="AA22712" s="1"/>
      <c r="AB22712" s="1"/>
      <c r="AC22712" s="1"/>
      <c r="AJ22712" s="1"/>
      <c r="AK22712" s="1"/>
      <c r="AL22712" s="1"/>
    </row>
    <row r="22713">
      <c r="I22713" s="1"/>
      <c r="J22713" s="1"/>
      <c r="K22713" s="1"/>
      <c r="AA22713" s="1"/>
      <c r="AB22713" s="1"/>
      <c r="AC22713" s="1"/>
      <c r="AJ22713" s="1"/>
      <c r="AK22713" s="1"/>
      <c r="AL22713" s="1"/>
    </row>
    <row r="22714">
      <c r="I22714" s="1"/>
      <c r="J22714" s="1"/>
      <c r="K22714" s="1"/>
      <c r="AA22714" s="1"/>
      <c r="AB22714" s="1"/>
      <c r="AC22714" s="1"/>
      <c r="AJ22714" s="1"/>
      <c r="AK22714" s="1"/>
      <c r="AL22714" s="1"/>
    </row>
    <row r="22715">
      <c r="I22715" s="1"/>
      <c r="J22715" s="1"/>
      <c r="K22715" s="1"/>
      <c r="AA22715" s="1"/>
      <c r="AB22715" s="1"/>
      <c r="AC22715" s="1"/>
      <c r="AJ22715" s="1"/>
      <c r="AK22715" s="1"/>
      <c r="AL22715" s="1"/>
    </row>
    <row r="22716">
      <c r="I22716" s="1"/>
      <c r="J22716" s="1"/>
      <c r="K22716" s="1"/>
      <c r="AA22716" s="1"/>
      <c r="AB22716" s="1"/>
      <c r="AC22716" s="1"/>
      <c r="AJ22716" s="1"/>
      <c r="AK22716" s="1"/>
      <c r="AL22716" s="1"/>
    </row>
    <row r="22717">
      <c r="I22717" s="1"/>
      <c r="J22717" s="1"/>
      <c r="K22717" s="1"/>
      <c r="AA22717" s="1"/>
      <c r="AB22717" s="1"/>
      <c r="AC22717" s="1"/>
      <c r="AJ22717" s="1"/>
      <c r="AK22717" s="1"/>
      <c r="AL22717" s="1"/>
    </row>
    <row r="22718">
      <c r="I22718" s="1"/>
      <c r="J22718" s="1"/>
      <c r="K22718" s="1"/>
      <c r="AA22718" s="1"/>
      <c r="AB22718" s="1"/>
      <c r="AC22718" s="1"/>
      <c r="AJ22718" s="1"/>
      <c r="AK22718" s="1"/>
      <c r="AL22718" s="1"/>
    </row>
    <row r="22719">
      <c r="I22719" s="1"/>
      <c r="J22719" s="1"/>
      <c r="K22719" s="1"/>
      <c r="AA22719" s="1"/>
      <c r="AB22719" s="1"/>
      <c r="AC22719" s="1"/>
      <c r="AJ22719" s="1"/>
      <c r="AK22719" s="1"/>
      <c r="AL22719" s="1"/>
    </row>
    <row r="22720">
      <c r="I22720" s="1"/>
      <c r="J22720" s="1"/>
      <c r="K22720" s="1"/>
      <c r="AA22720" s="1"/>
      <c r="AB22720" s="1"/>
      <c r="AC22720" s="1"/>
      <c r="AJ22720" s="1"/>
      <c r="AK22720" s="1"/>
      <c r="AL22720" s="1"/>
    </row>
    <row r="22721">
      <c r="I22721" s="1"/>
      <c r="J22721" s="1"/>
      <c r="K22721" s="1"/>
      <c r="AA22721" s="1"/>
      <c r="AB22721" s="1"/>
      <c r="AC22721" s="1"/>
      <c r="AJ22721" s="1"/>
      <c r="AK22721" s="1"/>
      <c r="AL22721" s="1"/>
    </row>
    <row r="22722">
      <c r="I22722" s="1"/>
      <c r="J22722" s="1"/>
      <c r="K22722" s="1"/>
      <c r="AA22722" s="1"/>
      <c r="AB22722" s="1"/>
      <c r="AC22722" s="1"/>
      <c r="AJ22722" s="1"/>
      <c r="AK22722" s="1"/>
      <c r="AL22722" s="1"/>
    </row>
    <row r="22723">
      <c r="I22723" s="1"/>
      <c r="J22723" s="1"/>
      <c r="K22723" s="1"/>
      <c r="AA22723" s="1"/>
      <c r="AB22723" s="1"/>
      <c r="AC22723" s="1"/>
      <c r="AJ22723" s="1"/>
      <c r="AK22723" s="1"/>
      <c r="AL22723" s="1"/>
    </row>
    <row r="22724">
      <c r="I22724" s="1"/>
      <c r="J22724" s="1"/>
      <c r="K22724" s="1"/>
      <c r="AA22724" s="1"/>
      <c r="AB22724" s="1"/>
      <c r="AC22724" s="1"/>
      <c r="AJ22724" s="1"/>
      <c r="AK22724" s="1"/>
      <c r="AL22724" s="1"/>
    </row>
    <row r="22725">
      <c r="I22725" s="1"/>
      <c r="J22725" s="1"/>
      <c r="K22725" s="1"/>
      <c r="AA22725" s="1"/>
      <c r="AB22725" s="1"/>
      <c r="AC22725" s="1"/>
      <c r="AJ22725" s="1"/>
      <c r="AK22725" s="1"/>
      <c r="AL22725" s="1"/>
    </row>
    <row r="22726">
      <c r="I22726" s="1"/>
      <c r="J22726" s="1"/>
      <c r="K22726" s="1"/>
      <c r="AA22726" s="1"/>
      <c r="AB22726" s="1"/>
      <c r="AC22726" s="1"/>
      <c r="AJ22726" s="1"/>
      <c r="AK22726" s="1"/>
      <c r="AL22726" s="1"/>
    </row>
    <row r="22727">
      <c r="I22727" s="1"/>
      <c r="J22727" s="1"/>
      <c r="K22727" s="1"/>
      <c r="AA22727" s="1"/>
      <c r="AB22727" s="1"/>
      <c r="AC22727" s="1"/>
      <c r="AJ22727" s="1"/>
      <c r="AK22727" s="1"/>
      <c r="AL22727" s="1"/>
    </row>
    <row r="22728">
      <c r="I22728" s="1"/>
      <c r="J22728" s="1"/>
      <c r="K22728" s="1"/>
      <c r="AA22728" s="1"/>
      <c r="AB22728" s="1"/>
      <c r="AC22728" s="1"/>
      <c r="AJ22728" s="1"/>
      <c r="AK22728" s="1"/>
      <c r="AL22728" s="1"/>
    </row>
    <row r="22729">
      <c r="I22729" s="1"/>
      <c r="J22729" s="1"/>
      <c r="K22729" s="1"/>
      <c r="AA22729" s="1"/>
      <c r="AB22729" s="1"/>
      <c r="AC22729" s="1"/>
      <c r="AJ22729" s="1"/>
      <c r="AK22729" s="1"/>
      <c r="AL22729" s="1"/>
    </row>
    <row r="22730">
      <c r="I22730" s="1"/>
      <c r="J22730" s="1"/>
      <c r="K22730" s="1"/>
      <c r="AA22730" s="1"/>
      <c r="AB22730" s="1"/>
      <c r="AC22730" s="1"/>
      <c r="AJ22730" s="1"/>
      <c r="AK22730" s="1"/>
      <c r="AL22730" s="1"/>
    </row>
    <row r="22731">
      <c r="I22731" s="1"/>
      <c r="J22731" s="1"/>
      <c r="K22731" s="1"/>
      <c r="AA22731" s="1"/>
      <c r="AB22731" s="1"/>
      <c r="AC22731" s="1"/>
      <c r="AJ22731" s="1"/>
      <c r="AK22731" s="1"/>
      <c r="AL22731" s="1"/>
    </row>
    <row r="22732">
      <c r="I22732" s="1"/>
      <c r="J22732" s="1"/>
      <c r="K22732" s="1"/>
      <c r="AA22732" s="1"/>
      <c r="AB22732" s="1"/>
      <c r="AC22732" s="1"/>
      <c r="AJ22732" s="1"/>
      <c r="AK22732" s="1"/>
      <c r="AL22732" s="1"/>
    </row>
    <row r="22733">
      <c r="I22733" s="1"/>
      <c r="J22733" s="1"/>
      <c r="K22733" s="1"/>
      <c r="AA22733" s="1"/>
      <c r="AB22733" s="1"/>
      <c r="AC22733" s="1"/>
      <c r="AJ22733" s="1"/>
      <c r="AK22733" s="1"/>
      <c r="AL22733" s="1"/>
    </row>
    <row r="22734">
      <c r="I22734" s="1"/>
      <c r="J22734" s="1"/>
      <c r="K22734" s="1"/>
      <c r="AA22734" s="1"/>
      <c r="AB22734" s="1"/>
      <c r="AC22734" s="1"/>
      <c r="AJ22734" s="1"/>
      <c r="AK22734" s="1"/>
      <c r="AL22734" s="1"/>
    </row>
    <row r="22735">
      <c r="I22735" s="1"/>
      <c r="J22735" s="1"/>
      <c r="K22735" s="1"/>
      <c r="AA22735" s="1"/>
      <c r="AB22735" s="1"/>
      <c r="AC22735" s="1"/>
      <c r="AJ22735" s="1"/>
      <c r="AK22735" s="1"/>
      <c r="AL22735" s="1"/>
    </row>
    <row r="22736">
      <c r="I22736" s="1"/>
      <c r="J22736" s="1"/>
      <c r="K22736" s="1"/>
      <c r="AA22736" s="1"/>
      <c r="AB22736" s="1"/>
      <c r="AC22736" s="1"/>
      <c r="AJ22736" s="1"/>
      <c r="AK22736" s="1"/>
      <c r="AL22736" s="1"/>
    </row>
    <row r="22737">
      <c r="I22737" s="1"/>
      <c r="J22737" s="1"/>
      <c r="K22737" s="1"/>
      <c r="AA22737" s="1"/>
      <c r="AB22737" s="1"/>
      <c r="AC22737" s="1"/>
      <c r="AJ22737" s="1"/>
      <c r="AK22737" s="1"/>
      <c r="AL22737" s="1"/>
    </row>
    <row r="22738">
      <c r="I22738" s="1"/>
      <c r="J22738" s="1"/>
      <c r="K22738" s="1"/>
      <c r="AA22738" s="1"/>
      <c r="AB22738" s="1"/>
      <c r="AC22738" s="1"/>
      <c r="AJ22738" s="1"/>
      <c r="AK22738" s="1"/>
      <c r="AL22738" s="1"/>
    </row>
    <row r="22739">
      <c r="I22739" s="1"/>
      <c r="J22739" s="1"/>
      <c r="K22739" s="1"/>
      <c r="AA22739" s="1"/>
      <c r="AB22739" s="1"/>
      <c r="AC22739" s="1"/>
      <c r="AJ22739" s="1"/>
      <c r="AK22739" s="1"/>
      <c r="AL22739" s="1"/>
    </row>
    <row r="22740">
      <c r="I22740" s="1"/>
      <c r="J22740" s="1"/>
      <c r="K22740" s="1"/>
      <c r="AA22740" s="1"/>
      <c r="AB22740" s="1"/>
      <c r="AC22740" s="1"/>
      <c r="AJ22740" s="1"/>
      <c r="AK22740" s="1"/>
      <c r="AL22740" s="1"/>
    </row>
    <row r="22741">
      <c r="I22741" s="1"/>
      <c r="J22741" s="1"/>
      <c r="K22741" s="1"/>
      <c r="AA22741" s="1"/>
      <c r="AB22741" s="1"/>
      <c r="AC22741" s="1"/>
      <c r="AJ22741" s="1"/>
      <c r="AK22741" s="1"/>
      <c r="AL22741" s="1"/>
    </row>
    <row r="22742">
      <c r="I22742" s="1"/>
      <c r="J22742" s="1"/>
      <c r="K22742" s="1"/>
      <c r="AA22742" s="1"/>
      <c r="AB22742" s="1"/>
      <c r="AC22742" s="1"/>
      <c r="AJ22742" s="1"/>
      <c r="AK22742" s="1"/>
      <c r="AL22742" s="1"/>
    </row>
    <row r="22743">
      <c r="I22743" s="1"/>
      <c r="J22743" s="1"/>
      <c r="K22743" s="1"/>
      <c r="AA22743" s="1"/>
      <c r="AB22743" s="1"/>
      <c r="AC22743" s="1"/>
      <c r="AJ22743" s="1"/>
      <c r="AK22743" s="1"/>
      <c r="AL22743" s="1"/>
    </row>
    <row r="22744">
      <c r="I22744" s="1"/>
      <c r="J22744" s="1"/>
      <c r="K22744" s="1"/>
      <c r="AA22744" s="1"/>
      <c r="AB22744" s="1"/>
      <c r="AC22744" s="1"/>
      <c r="AJ22744" s="1"/>
      <c r="AK22744" s="1"/>
      <c r="AL22744" s="1"/>
    </row>
    <row r="22745">
      <c r="I22745" s="1"/>
      <c r="J22745" s="1"/>
      <c r="K22745" s="1"/>
      <c r="AA22745" s="1"/>
      <c r="AB22745" s="1"/>
      <c r="AC22745" s="1"/>
      <c r="AJ22745" s="1"/>
      <c r="AK22745" s="1"/>
      <c r="AL22745" s="1"/>
    </row>
    <row r="22746">
      <c r="I22746" s="1"/>
      <c r="J22746" s="1"/>
      <c r="K22746" s="1"/>
      <c r="AA22746" s="1"/>
      <c r="AB22746" s="1"/>
      <c r="AC22746" s="1"/>
      <c r="AJ22746" s="1"/>
      <c r="AK22746" s="1"/>
      <c r="AL22746" s="1"/>
    </row>
    <row r="22747">
      <c r="I22747" s="1"/>
      <c r="J22747" s="1"/>
      <c r="K22747" s="1"/>
      <c r="AA22747" s="1"/>
      <c r="AB22747" s="1"/>
      <c r="AC22747" s="1"/>
      <c r="AJ22747" s="1"/>
      <c r="AK22747" s="1"/>
      <c r="AL22747" s="1"/>
    </row>
    <row r="22748">
      <c r="I22748" s="1"/>
      <c r="J22748" s="1"/>
      <c r="K22748" s="1"/>
      <c r="AA22748" s="1"/>
      <c r="AB22748" s="1"/>
      <c r="AC22748" s="1"/>
      <c r="AJ22748" s="1"/>
      <c r="AK22748" s="1"/>
      <c r="AL22748" s="1"/>
    </row>
    <row r="22749">
      <c r="I22749" s="1"/>
      <c r="J22749" s="1"/>
      <c r="K22749" s="1"/>
      <c r="AA22749" s="1"/>
      <c r="AB22749" s="1"/>
      <c r="AC22749" s="1"/>
      <c r="AJ22749" s="1"/>
      <c r="AK22749" s="1"/>
      <c r="AL22749" s="1"/>
    </row>
    <row r="22750">
      <c r="I22750" s="1"/>
      <c r="J22750" s="1"/>
      <c r="K22750" s="1"/>
      <c r="AA22750" s="1"/>
      <c r="AB22750" s="1"/>
      <c r="AC22750" s="1"/>
      <c r="AJ22750" s="1"/>
      <c r="AK22750" s="1"/>
      <c r="AL22750" s="1"/>
    </row>
    <row r="22751">
      <c r="I22751" s="1"/>
      <c r="J22751" s="1"/>
      <c r="K22751" s="1"/>
      <c r="AA22751" s="1"/>
      <c r="AB22751" s="1"/>
      <c r="AC22751" s="1"/>
      <c r="AJ22751" s="1"/>
      <c r="AK22751" s="1"/>
      <c r="AL22751" s="1"/>
    </row>
    <row r="22752">
      <c r="I22752" s="1"/>
      <c r="J22752" s="1"/>
      <c r="K22752" s="1"/>
      <c r="AA22752" s="1"/>
      <c r="AB22752" s="1"/>
      <c r="AC22752" s="1"/>
      <c r="AJ22752" s="1"/>
      <c r="AK22752" s="1"/>
      <c r="AL22752" s="1"/>
    </row>
    <row r="22753">
      <c r="I22753" s="1"/>
      <c r="J22753" s="1"/>
      <c r="K22753" s="1"/>
      <c r="AA22753" s="1"/>
      <c r="AB22753" s="1"/>
      <c r="AC22753" s="1"/>
      <c r="AJ22753" s="1"/>
      <c r="AK22753" s="1"/>
      <c r="AL22753" s="1"/>
    </row>
    <row r="22754">
      <c r="I22754" s="1"/>
      <c r="J22754" s="1"/>
      <c r="K22754" s="1"/>
      <c r="AA22754" s="1"/>
      <c r="AB22754" s="1"/>
      <c r="AC22754" s="1"/>
      <c r="AJ22754" s="1"/>
      <c r="AK22754" s="1"/>
      <c r="AL22754" s="1"/>
    </row>
    <row r="22755">
      <c r="I22755" s="1"/>
      <c r="J22755" s="1"/>
      <c r="K22755" s="1"/>
      <c r="AA22755" s="1"/>
      <c r="AB22755" s="1"/>
      <c r="AC22755" s="1"/>
      <c r="AJ22755" s="1"/>
      <c r="AK22755" s="1"/>
      <c r="AL22755" s="1"/>
    </row>
    <row r="22756">
      <c r="I22756" s="1"/>
      <c r="J22756" s="1"/>
      <c r="K22756" s="1"/>
      <c r="AA22756" s="1"/>
      <c r="AB22756" s="1"/>
      <c r="AC22756" s="1"/>
      <c r="AJ22756" s="1"/>
      <c r="AK22756" s="1"/>
      <c r="AL22756" s="1"/>
    </row>
    <row r="22757">
      <c r="I22757" s="1"/>
      <c r="J22757" s="1"/>
      <c r="K22757" s="1"/>
      <c r="AA22757" s="1"/>
      <c r="AB22757" s="1"/>
      <c r="AC22757" s="1"/>
      <c r="AJ22757" s="1"/>
      <c r="AK22757" s="1"/>
      <c r="AL22757" s="1"/>
    </row>
    <row r="22758">
      <c r="I22758" s="1"/>
      <c r="J22758" s="1"/>
      <c r="K22758" s="1"/>
      <c r="AA22758" s="1"/>
      <c r="AB22758" s="1"/>
      <c r="AC22758" s="1"/>
      <c r="AJ22758" s="1"/>
      <c r="AK22758" s="1"/>
      <c r="AL22758" s="1"/>
    </row>
    <row r="22759">
      <c r="I22759" s="1"/>
      <c r="J22759" s="1"/>
      <c r="K22759" s="1"/>
      <c r="AA22759" s="1"/>
      <c r="AB22759" s="1"/>
      <c r="AC22759" s="1"/>
      <c r="AJ22759" s="1"/>
      <c r="AK22759" s="1"/>
      <c r="AL22759" s="1"/>
    </row>
    <row r="22760">
      <c r="I22760" s="1"/>
      <c r="J22760" s="1"/>
      <c r="K22760" s="1"/>
      <c r="AA22760" s="1"/>
      <c r="AB22760" s="1"/>
      <c r="AC22760" s="1"/>
      <c r="AJ22760" s="1"/>
      <c r="AK22760" s="1"/>
      <c r="AL22760" s="1"/>
    </row>
    <row r="22761">
      <c r="I22761" s="1"/>
      <c r="J22761" s="1"/>
      <c r="K22761" s="1"/>
      <c r="AA22761" s="1"/>
      <c r="AB22761" s="1"/>
      <c r="AC22761" s="1"/>
      <c r="AJ22761" s="1"/>
      <c r="AK22761" s="1"/>
      <c r="AL22761" s="1"/>
    </row>
    <row r="22762">
      <c r="I22762" s="1"/>
      <c r="J22762" s="1"/>
      <c r="K22762" s="1"/>
      <c r="AA22762" s="1"/>
      <c r="AB22762" s="1"/>
      <c r="AC22762" s="1"/>
      <c r="AJ22762" s="1"/>
      <c r="AK22762" s="1"/>
      <c r="AL22762" s="1"/>
    </row>
    <row r="22763">
      <c r="I22763" s="1"/>
      <c r="J22763" s="1"/>
      <c r="K22763" s="1"/>
      <c r="AA22763" s="1"/>
      <c r="AB22763" s="1"/>
      <c r="AC22763" s="1"/>
      <c r="AJ22763" s="1"/>
      <c r="AK22763" s="1"/>
      <c r="AL22763" s="1"/>
    </row>
    <row r="22764">
      <c r="I22764" s="1"/>
      <c r="J22764" s="1"/>
      <c r="K22764" s="1"/>
      <c r="AA22764" s="1"/>
      <c r="AB22764" s="1"/>
      <c r="AC22764" s="1"/>
      <c r="AJ22764" s="1"/>
      <c r="AK22764" s="1"/>
      <c r="AL22764" s="1"/>
    </row>
    <row r="22765">
      <c r="I22765" s="1"/>
      <c r="J22765" s="1"/>
      <c r="K22765" s="1"/>
      <c r="AA22765" s="1"/>
      <c r="AB22765" s="1"/>
      <c r="AC22765" s="1"/>
      <c r="AJ22765" s="1"/>
      <c r="AK22765" s="1"/>
      <c r="AL22765" s="1"/>
    </row>
    <row r="22766">
      <c r="I22766" s="1"/>
      <c r="J22766" s="1"/>
      <c r="K22766" s="1"/>
      <c r="AA22766" s="1"/>
      <c r="AB22766" s="1"/>
      <c r="AC22766" s="1"/>
      <c r="AJ22766" s="1"/>
      <c r="AK22766" s="1"/>
      <c r="AL22766" s="1"/>
    </row>
    <row r="22767">
      <c r="I22767" s="1"/>
      <c r="J22767" s="1"/>
      <c r="K22767" s="1"/>
      <c r="AA22767" s="1"/>
      <c r="AB22767" s="1"/>
      <c r="AC22767" s="1"/>
      <c r="AJ22767" s="1"/>
      <c r="AK22767" s="1"/>
      <c r="AL22767" s="1"/>
    </row>
    <row r="22768">
      <c r="I22768" s="1"/>
      <c r="J22768" s="1"/>
      <c r="K22768" s="1"/>
      <c r="AA22768" s="1"/>
      <c r="AB22768" s="1"/>
      <c r="AC22768" s="1"/>
      <c r="AJ22768" s="1"/>
      <c r="AK22768" s="1"/>
      <c r="AL22768" s="1"/>
    </row>
    <row r="22769">
      <c r="I22769" s="1"/>
      <c r="J22769" s="1"/>
      <c r="K22769" s="1"/>
      <c r="AA22769" s="1"/>
      <c r="AB22769" s="1"/>
      <c r="AC22769" s="1"/>
      <c r="AJ22769" s="1"/>
      <c r="AK22769" s="1"/>
      <c r="AL22769" s="1"/>
    </row>
    <row r="22770">
      <c r="I22770" s="1"/>
      <c r="J22770" s="1"/>
      <c r="K22770" s="1"/>
      <c r="AA22770" s="1"/>
      <c r="AB22770" s="1"/>
      <c r="AC22770" s="1"/>
      <c r="AJ22770" s="1"/>
      <c r="AK22770" s="1"/>
      <c r="AL22770" s="1"/>
    </row>
    <row r="22771">
      <c r="I22771" s="1"/>
      <c r="J22771" s="1"/>
      <c r="K22771" s="1"/>
      <c r="AA22771" s="1"/>
      <c r="AB22771" s="1"/>
      <c r="AC22771" s="1"/>
      <c r="AJ22771" s="1"/>
      <c r="AK22771" s="1"/>
      <c r="AL22771" s="1"/>
    </row>
    <row r="22772">
      <c r="I22772" s="1"/>
      <c r="J22772" s="1"/>
      <c r="K22772" s="1"/>
      <c r="AA22772" s="1"/>
      <c r="AB22772" s="1"/>
      <c r="AC22772" s="1"/>
      <c r="AJ22772" s="1"/>
      <c r="AK22772" s="1"/>
      <c r="AL22772" s="1"/>
    </row>
    <row r="22773">
      <c r="I22773" s="1"/>
      <c r="J22773" s="1"/>
      <c r="K22773" s="1"/>
      <c r="AA22773" s="1"/>
      <c r="AB22773" s="1"/>
      <c r="AC22773" s="1"/>
      <c r="AJ22773" s="1"/>
      <c r="AK22773" s="1"/>
      <c r="AL22773" s="1"/>
    </row>
    <row r="22774">
      <c r="I22774" s="1"/>
      <c r="J22774" s="1"/>
      <c r="K22774" s="1"/>
      <c r="AA22774" s="1"/>
      <c r="AB22774" s="1"/>
      <c r="AC22774" s="1"/>
      <c r="AJ22774" s="1"/>
      <c r="AK22774" s="1"/>
      <c r="AL22774" s="1"/>
    </row>
    <row r="22775">
      <c r="I22775" s="1"/>
      <c r="J22775" s="1"/>
      <c r="K22775" s="1"/>
      <c r="AA22775" s="1"/>
      <c r="AB22775" s="1"/>
      <c r="AC22775" s="1"/>
      <c r="AJ22775" s="1"/>
      <c r="AK22775" s="1"/>
      <c r="AL22775" s="1"/>
    </row>
    <row r="22776">
      <c r="I22776" s="1"/>
      <c r="J22776" s="1"/>
      <c r="K22776" s="1"/>
      <c r="AA22776" s="1"/>
      <c r="AB22776" s="1"/>
      <c r="AC22776" s="1"/>
      <c r="AJ22776" s="1"/>
      <c r="AK22776" s="1"/>
      <c r="AL22776" s="1"/>
    </row>
    <row r="22777">
      <c r="I22777" s="1"/>
      <c r="J22777" s="1"/>
      <c r="K22777" s="1"/>
      <c r="AA22777" s="1"/>
      <c r="AB22777" s="1"/>
      <c r="AC22777" s="1"/>
      <c r="AJ22777" s="1"/>
      <c r="AK22777" s="1"/>
      <c r="AL22777" s="1"/>
    </row>
    <row r="22778">
      <c r="I22778" s="1"/>
      <c r="J22778" s="1"/>
      <c r="K22778" s="1"/>
      <c r="AA22778" s="1"/>
      <c r="AB22778" s="1"/>
      <c r="AC22778" s="1"/>
      <c r="AJ22778" s="1"/>
      <c r="AK22778" s="1"/>
      <c r="AL22778" s="1"/>
    </row>
    <row r="22779">
      <c r="I22779" s="1"/>
      <c r="J22779" s="1"/>
      <c r="K22779" s="1"/>
      <c r="AA22779" s="1"/>
      <c r="AB22779" s="1"/>
      <c r="AC22779" s="1"/>
      <c r="AJ22779" s="1"/>
      <c r="AK22779" s="1"/>
      <c r="AL22779" s="1"/>
    </row>
    <row r="22780">
      <c r="I22780" s="1"/>
      <c r="J22780" s="1"/>
      <c r="K22780" s="1"/>
      <c r="AA22780" s="1"/>
      <c r="AB22780" s="1"/>
      <c r="AC22780" s="1"/>
      <c r="AJ22780" s="1"/>
      <c r="AK22780" s="1"/>
      <c r="AL22780" s="1"/>
    </row>
    <row r="22781">
      <c r="I22781" s="1"/>
      <c r="J22781" s="1"/>
      <c r="K22781" s="1"/>
      <c r="AA22781" s="1"/>
      <c r="AB22781" s="1"/>
      <c r="AC22781" s="1"/>
      <c r="AJ22781" s="1"/>
      <c r="AK22781" s="1"/>
      <c r="AL22781" s="1"/>
    </row>
    <row r="22782">
      <c r="I22782" s="1"/>
      <c r="J22782" s="1"/>
      <c r="K22782" s="1"/>
      <c r="AA22782" s="1"/>
      <c r="AB22782" s="1"/>
      <c r="AC22782" s="1"/>
      <c r="AJ22782" s="1"/>
      <c r="AK22782" s="1"/>
      <c r="AL22782" s="1"/>
    </row>
    <row r="22783">
      <c r="I22783" s="1"/>
      <c r="J22783" s="1"/>
      <c r="K22783" s="1"/>
      <c r="AA22783" s="1"/>
      <c r="AB22783" s="1"/>
      <c r="AC22783" s="1"/>
      <c r="AJ22783" s="1"/>
      <c r="AK22783" s="1"/>
      <c r="AL22783" s="1"/>
    </row>
    <row r="22784">
      <c r="I22784" s="1"/>
      <c r="J22784" s="1"/>
      <c r="K22784" s="1"/>
      <c r="AA22784" s="1"/>
      <c r="AB22784" s="1"/>
      <c r="AC22784" s="1"/>
      <c r="AJ22784" s="1"/>
      <c r="AK22784" s="1"/>
      <c r="AL22784" s="1"/>
    </row>
    <row r="22785">
      <c r="I22785" s="1"/>
      <c r="J22785" s="1"/>
      <c r="K22785" s="1"/>
      <c r="AA22785" s="1"/>
      <c r="AB22785" s="1"/>
      <c r="AC22785" s="1"/>
      <c r="AJ22785" s="1"/>
      <c r="AK22785" s="1"/>
      <c r="AL22785" s="1"/>
    </row>
    <row r="22786">
      <c r="I22786" s="1"/>
      <c r="J22786" s="1"/>
      <c r="K22786" s="1"/>
      <c r="AA22786" s="1"/>
      <c r="AB22786" s="1"/>
      <c r="AC22786" s="1"/>
      <c r="AJ22786" s="1"/>
      <c r="AK22786" s="1"/>
      <c r="AL22786" s="1"/>
    </row>
    <row r="22787">
      <c r="I22787" s="1"/>
      <c r="J22787" s="1"/>
      <c r="K22787" s="1"/>
      <c r="AA22787" s="1"/>
      <c r="AB22787" s="1"/>
      <c r="AC22787" s="1"/>
      <c r="AJ22787" s="1"/>
      <c r="AK22787" s="1"/>
      <c r="AL22787" s="1"/>
    </row>
    <row r="22788">
      <c r="I22788" s="1"/>
      <c r="J22788" s="1"/>
      <c r="K22788" s="1"/>
      <c r="AA22788" s="1"/>
      <c r="AB22788" s="1"/>
      <c r="AC22788" s="1"/>
      <c r="AJ22788" s="1"/>
      <c r="AK22788" s="1"/>
      <c r="AL22788" s="1"/>
    </row>
    <row r="22789">
      <c r="I22789" s="1"/>
      <c r="J22789" s="1"/>
      <c r="K22789" s="1"/>
      <c r="AA22789" s="1"/>
      <c r="AB22789" s="1"/>
      <c r="AC22789" s="1"/>
      <c r="AJ22789" s="1"/>
      <c r="AK22789" s="1"/>
      <c r="AL22789" s="1"/>
    </row>
    <row r="22790">
      <c r="I22790" s="1"/>
      <c r="J22790" s="1"/>
      <c r="K22790" s="1"/>
      <c r="AA22790" s="1"/>
      <c r="AB22790" s="1"/>
      <c r="AC22790" s="1"/>
      <c r="AJ22790" s="1"/>
      <c r="AK22790" s="1"/>
      <c r="AL22790" s="1"/>
    </row>
    <row r="22791">
      <c r="I22791" s="1"/>
      <c r="J22791" s="1"/>
      <c r="K22791" s="1"/>
      <c r="AA22791" s="1"/>
      <c r="AB22791" s="1"/>
      <c r="AC22791" s="1"/>
      <c r="AJ22791" s="1"/>
      <c r="AK22791" s="1"/>
      <c r="AL22791" s="1"/>
    </row>
    <row r="22792">
      <c r="I22792" s="1"/>
      <c r="J22792" s="1"/>
      <c r="K22792" s="1"/>
      <c r="AA22792" s="1"/>
      <c r="AB22792" s="1"/>
      <c r="AC22792" s="1"/>
      <c r="AJ22792" s="1"/>
      <c r="AK22792" s="1"/>
      <c r="AL22792" s="1"/>
    </row>
    <row r="22793">
      <c r="I22793" s="1"/>
      <c r="J22793" s="1"/>
      <c r="K22793" s="1"/>
      <c r="AA22793" s="1"/>
      <c r="AB22793" s="1"/>
      <c r="AC22793" s="1"/>
      <c r="AJ22793" s="1"/>
      <c r="AK22793" s="1"/>
      <c r="AL22793" s="1"/>
    </row>
    <row r="22794">
      <c r="I22794" s="1"/>
      <c r="J22794" s="1"/>
      <c r="K22794" s="1"/>
      <c r="AA22794" s="1"/>
      <c r="AB22794" s="1"/>
      <c r="AC22794" s="1"/>
      <c r="AJ22794" s="1"/>
      <c r="AK22794" s="1"/>
      <c r="AL22794" s="1"/>
    </row>
    <row r="22795">
      <c r="I22795" s="1"/>
      <c r="J22795" s="1"/>
      <c r="K22795" s="1"/>
      <c r="AA22795" s="1"/>
      <c r="AB22795" s="1"/>
      <c r="AC22795" s="1"/>
      <c r="AJ22795" s="1"/>
      <c r="AK22795" s="1"/>
      <c r="AL22795" s="1"/>
    </row>
    <row r="22796">
      <c r="I22796" s="1"/>
      <c r="J22796" s="1"/>
      <c r="K22796" s="1"/>
      <c r="AA22796" s="1"/>
      <c r="AB22796" s="1"/>
      <c r="AC22796" s="1"/>
      <c r="AJ22796" s="1"/>
      <c r="AK22796" s="1"/>
      <c r="AL22796" s="1"/>
    </row>
    <row r="22797">
      <c r="I22797" s="1"/>
      <c r="J22797" s="1"/>
      <c r="K22797" s="1"/>
      <c r="AA22797" s="1"/>
      <c r="AB22797" s="1"/>
      <c r="AC22797" s="1"/>
      <c r="AJ22797" s="1"/>
      <c r="AK22797" s="1"/>
      <c r="AL22797" s="1"/>
    </row>
    <row r="22798">
      <c r="I22798" s="1"/>
      <c r="J22798" s="1"/>
      <c r="K22798" s="1"/>
      <c r="AA22798" s="1"/>
      <c r="AB22798" s="1"/>
      <c r="AC22798" s="1"/>
      <c r="AJ22798" s="1"/>
      <c r="AK22798" s="1"/>
      <c r="AL22798" s="1"/>
    </row>
    <row r="22799">
      <c r="I22799" s="1"/>
      <c r="J22799" s="1"/>
      <c r="K22799" s="1"/>
      <c r="AA22799" s="1"/>
      <c r="AB22799" s="1"/>
      <c r="AC22799" s="1"/>
      <c r="AJ22799" s="1"/>
      <c r="AK22799" s="1"/>
      <c r="AL22799" s="1"/>
    </row>
    <row r="22800">
      <c r="I22800" s="1"/>
      <c r="J22800" s="1"/>
      <c r="K22800" s="1"/>
      <c r="AA22800" s="1"/>
      <c r="AB22800" s="1"/>
      <c r="AC22800" s="1"/>
      <c r="AJ22800" s="1"/>
      <c r="AK22800" s="1"/>
      <c r="AL22800" s="1"/>
    </row>
    <row r="22801">
      <c r="I22801" s="1"/>
      <c r="J22801" s="1"/>
      <c r="K22801" s="1"/>
      <c r="AA22801" s="1"/>
      <c r="AB22801" s="1"/>
      <c r="AC22801" s="1"/>
      <c r="AJ22801" s="1"/>
      <c r="AK22801" s="1"/>
      <c r="AL22801" s="1"/>
    </row>
    <row r="22802">
      <c r="I22802" s="1"/>
      <c r="J22802" s="1"/>
      <c r="K22802" s="1"/>
      <c r="AA22802" s="1"/>
      <c r="AB22802" s="1"/>
      <c r="AC22802" s="1"/>
      <c r="AJ22802" s="1"/>
      <c r="AK22802" s="1"/>
      <c r="AL22802" s="1"/>
    </row>
    <row r="22803">
      <c r="I22803" s="1"/>
      <c r="J22803" s="1"/>
      <c r="K22803" s="1"/>
      <c r="AA22803" s="1"/>
      <c r="AB22803" s="1"/>
      <c r="AC22803" s="1"/>
      <c r="AJ22803" s="1"/>
      <c r="AK22803" s="1"/>
      <c r="AL22803" s="1"/>
    </row>
    <row r="22804">
      <c r="I22804" s="1"/>
      <c r="J22804" s="1"/>
      <c r="K22804" s="1"/>
      <c r="AA22804" s="1"/>
      <c r="AB22804" s="1"/>
      <c r="AC22804" s="1"/>
      <c r="AJ22804" s="1"/>
      <c r="AK22804" s="1"/>
      <c r="AL22804" s="1"/>
    </row>
    <row r="22805">
      <c r="I22805" s="1"/>
      <c r="J22805" s="1"/>
      <c r="K22805" s="1"/>
      <c r="AA22805" s="1"/>
      <c r="AB22805" s="1"/>
      <c r="AC22805" s="1"/>
      <c r="AJ22805" s="1"/>
      <c r="AK22805" s="1"/>
      <c r="AL22805" s="1"/>
    </row>
    <row r="22806">
      <c r="I22806" s="1"/>
      <c r="J22806" s="1"/>
      <c r="K22806" s="1"/>
      <c r="AA22806" s="1"/>
      <c r="AB22806" s="1"/>
      <c r="AC22806" s="1"/>
      <c r="AJ22806" s="1"/>
      <c r="AK22806" s="1"/>
      <c r="AL22806" s="1"/>
    </row>
    <row r="22807">
      <c r="I22807" s="1"/>
      <c r="J22807" s="1"/>
      <c r="K22807" s="1"/>
      <c r="AA22807" s="1"/>
      <c r="AB22807" s="1"/>
      <c r="AC22807" s="1"/>
      <c r="AJ22807" s="1"/>
      <c r="AK22807" s="1"/>
      <c r="AL22807" s="1"/>
    </row>
    <row r="22808">
      <c r="I22808" s="1"/>
      <c r="J22808" s="1"/>
      <c r="K22808" s="1"/>
      <c r="AA22808" s="1"/>
      <c r="AB22808" s="1"/>
      <c r="AC22808" s="1"/>
      <c r="AJ22808" s="1"/>
      <c r="AK22808" s="1"/>
      <c r="AL22808" s="1"/>
    </row>
    <row r="22809">
      <c r="I22809" s="1"/>
      <c r="J22809" s="1"/>
      <c r="K22809" s="1"/>
      <c r="AA22809" s="1"/>
      <c r="AB22809" s="1"/>
      <c r="AC22809" s="1"/>
      <c r="AJ22809" s="1"/>
      <c r="AK22809" s="1"/>
      <c r="AL22809" s="1"/>
    </row>
    <row r="22810">
      <c r="I22810" s="1"/>
      <c r="J22810" s="1"/>
      <c r="K22810" s="1"/>
      <c r="AA22810" s="1"/>
      <c r="AB22810" s="1"/>
      <c r="AC22810" s="1"/>
      <c r="AJ22810" s="1"/>
      <c r="AK22810" s="1"/>
      <c r="AL22810" s="1"/>
    </row>
    <row r="22811">
      <c r="I22811" s="1"/>
      <c r="J22811" s="1"/>
      <c r="K22811" s="1"/>
      <c r="AA22811" s="1"/>
      <c r="AB22811" s="1"/>
      <c r="AC22811" s="1"/>
      <c r="AJ22811" s="1"/>
      <c r="AK22811" s="1"/>
      <c r="AL22811" s="1"/>
    </row>
    <row r="22812">
      <c r="I22812" s="1"/>
      <c r="J22812" s="1"/>
      <c r="K22812" s="1"/>
      <c r="AA22812" s="1"/>
      <c r="AB22812" s="1"/>
      <c r="AC22812" s="1"/>
      <c r="AJ22812" s="1"/>
      <c r="AK22812" s="1"/>
      <c r="AL22812" s="1"/>
    </row>
    <row r="22813">
      <c r="I22813" s="1"/>
      <c r="J22813" s="1"/>
      <c r="K22813" s="1"/>
      <c r="AA22813" s="1"/>
      <c r="AB22813" s="1"/>
      <c r="AC22813" s="1"/>
      <c r="AJ22813" s="1"/>
      <c r="AK22813" s="1"/>
      <c r="AL22813" s="1"/>
    </row>
    <row r="22814">
      <c r="I22814" s="1"/>
      <c r="J22814" s="1"/>
      <c r="K22814" s="1"/>
      <c r="AA22814" s="1"/>
      <c r="AB22814" s="1"/>
      <c r="AC22814" s="1"/>
      <c r="AJ22814" s="1"/>
      <c r="AK22814" s="1"/>
      <c r="AL22814" s="1"/>
    </row>
    <row r="22815">
      <c r="I22815" s="1"/>
      <c r="J22815" s="1"/>
      <c r="K22815" s="1"/>
      <c r="AA22815" s="1"/>
      <c r="AB22815" s="1"/>
      <c r="AC22815" s="1"/>
      <c r="AJ22815" s="1"/>
      <c r="AK22815" s="1"/>
      <c r="AL22815" s="1"/>
    </row>
    <row r="22816">
      <c r="I22816" s="1"/>
      <c r="J22816" s="1"/>
      <c r="K22816" s="1"/>
      <c r="AA22816" s="1"/>
      <c r="AB22816" s="1"/>
      <c r="AC22816" s="1"/>
      <c r="AJ22816" s="1"/>
      <c r="AK22816" s="1"/>
      <c r="AL22816" s="1"/>
    </row>
    <row r="22817">
      <c r="I22817" s="1"/>
      <c r="J22817" s="1"/>
      <c r="K22817" s="1"/>
      <c r="AA22817" s="1"/>
      <c r="AB22817" s="1"/>
      <c r="AC22817" s="1"/>
      <c r="AJ22817" s="1"/>
      <c r="AK22817" s="1"/>
      <c r="AL22817" s="1"/>
    </row>
    <row r="22818">
      <c r="I22818" s="1"/>
      <c r="J22818" s="1"/>
      <c r="K22818" s="1"/>
      <c r="AA22818" s="1"/>
      <c r="AB22818" s="1"/>
      <c r="AC22818" s="1"/>
      <c r="AJ22818" s="1"/>
      <c r="AK22818" s="1"/>
      <c r="AL22818" s="1"/>
    </row>
    <row r="22819">
      <c r="I22819" s="1"/>
      <c r="J22819" s="1"/>
      <c r="K22819" s="1"/>
      <c r="AA22819" s="1"/>
      <c r="AB22819" s="1"/>
      <c r="AC22819" s="1"/>
      <c r="AJ22819" s="1"/>
      <c r="AK22819" s="1"/>
      <c r="AL22819" s="1"/>
    </row>
    <row r="22820">
      <c r="I22820" s="1"/>
      <c r="J22820" s="1"/>
      <c r="K22820" s="1"/>
      <c r="AA22820" s="1"/>
      <c r="AB22820" s="1"/>
      <c r="AC22820" s="1"/>
      <c r="AJ22820" s="1"/>
      <c r="AK22820" s="1"/>
      <c r="AL22820" s="1"/>
    </row>
    <row r="22821">
      <c r="I22821" s="1"/>
      <c r="J22821" s="1"/>
      <c r="K22821" s="1"/>
      <c r="AA22821" s="1"/>
      <c r="AB22821" s="1"/>
      <c r="AC22821" s="1"/>
      <c r="AJ22821" s="1"/>
      <c r="AK22821" s="1"/>
      <c r="AL22821" s="1"/>
    </row>
    <row r="22822">
      <c r="I22822" s="1"/>
      <c r="J22822" s="1"/>
      <c r="K22822" s="1"/>
      <c r="AA22822" s="1"/>
      <c r="AB22822" s="1"/>
      <c r="AC22822" s="1"/>
      <c r="AJ22822" s="1"/>
      <c r="AK22822" s="1"/>
      <c r="AL22822" s="1"/>
    </row>
    <row r="22823">
      <c r="I22823" s="1"/>
      <c r="J22823" s="1"/>
      <c r="K22823" s="1"/>
      <c r="AA22823" s="1"/>
      <c r="AB22823" s="1"/>
      <c r="AC22823" s="1"/>
      <c r="AJ22823" s="1"/>
      <c r="AK22823" s="1"/>
      <c r="AL22823" s="1"/>
    </row>
    <row r="22824">
      <c r="I22824" s="1"/>
      <c r="J22824" s="1"/>
      <c r="K22824" s="1"/>
      <c r="AA22824" s="1"/>
      <c r="AB22824" s="1"/>
      <c r="AC22824" s="1"/>
      <c r="AJ22824" s="1"/>
      <c r="AK22824" s="1"/>
      <c r="AL22824" s="1"/>
    </row>
    <row r="22825">
      <c r="I22825" s="1"/>
      <c r="J22825" s="1"/>
      <c r="K22825" s="1"/>
      <c r="AA22825" s="1"/>
      <c r="AB22825" s="1"/>
      <c r="AC22825" s="1"/>
      <c r="AJ22825" s="1"/>
      <c r="AK22825" s="1"/>
      <c r="AL22825" s="1"/>
    </row>
    <row r="22826">
      <c r="I22826" s="1"/>
      <c r="J22826" s="1"/>
      <c r="K22826" s="1"/>
      <c r="AA22826" s="1"/>
      <c r="AB22826" s="1"/>
      <c r="AC22826" s="1"/>
      <c r="AJ22826" s="1"/>
      <c r="AK22826" s="1"/>
      <c r="AL22826" s="1"/>
    </row>
    <row r="22827">
      <c r="I22827" s="1"/>
      <c r="J22827" s="1"/>
      <c r="K22827" s="1"/>
      <c r="AA22827" s="1"/>
      <c r="AB22827" s="1"/>
      <c r="AC22827" s="1"/>
      <c r="AJ22827" s="1"/>
      <c r="AK22827" s="1"/>
      <c r="AL22827" s="1"/>
    </row>
    <row r="22828">
      <c r="I22828" s="1"/>
      <c r="J22828" s="1"/>
      <c r="K22828" s="1"/>
      <c r="AA22828" s="1"/>
      <c r="AB22828" s="1"/>
      <c r="AC22828" s="1"/>
      <c r="AJ22828" s="1"/>
      <c r="AK22828" s="1"/>
      <c r="AL22828" s="1"/>
    </row>
    <row r="22829">
      <c r="I22829" s="1"/>
      <c r="J22829" s="1"/>
      <c r="K22829" s="1"/>
      <c r="AA22829" s="1"/>
      <c r="AB22829" s="1"/>
      <c r="AC22829" s="1"/>
      <c r="AJ22829" s="1"/>
      <c r="AK22829" s="1"/>
      <c r="AL22829" s="1"/>
    </row>
    <row r="22830">
      <c r="I22830" s="1"/>
      <c r="J22830" s="1"/>
      <c r="K22830" s="1"/>
      <c r="AA22830" s="1"/>
      <c r="AB22830" s="1"/>
      <c r="AC22830" s="1"/>
      <c r="AJ22830" s="1"/>
      <c r="AK22830" s="1"/>
      <c r="AL22830" s="1"/>
    </row>
    <row r="22831">
      <c r="I22831" s="1"/>
      <c r="J22831" s="1"/>
      <c r="K22831" s="1"/>
      <c r="AA22831" s="1"/>
      <c r="AB22831" s="1"/>
      <c r="AC22831" s="1"/>
      <c r="AJ22831" s="1"/>
      <c r="AK22831" s="1"/>
      <c r="AL22831" s="1"/>
    </row>
    <row r="22832">
      <c r="I22832" s="1"/>
      <c r="J22832" s="1"/>
      <c r="K22832" s="1"/>
      <c r="AA22832" s="1"/>
      <c r="AB22832" s="1"/>
      <c r="AC22832" s="1"/>
      <c r="AJ22832" s="1"/>
      <c r="AK22832" s="1"/>
      <c r="AL22832" s="1"/>
    </row>
    <row r="22833">
      <c r="I22833" s="1"/>
      <c r="J22833" s="1"/>
      <c r="K22833" s="1"/>
      <c r="AA22833" s="1"/>
      <c r="AB22833" s="1"/>
      <c r="AC22833" s="1"/>
      <c r="AJ22833" s="1"/>
      <c r="AK22833" s="1"/>
      <c r="AL22833" s="1"/>
    </row>
    <row r="22834">
      <c r="I22834" s="1"/>
      <c r="J22834" s="1"/>
      <c r="K22834" s="1"/>
      <c r="AA22834" s="1"/>
      <c r="AB22834" s="1"/>
      <c r="AC22834" s="1"/>
      <c r="AJ22834" s="1"/>
      <c r="AK22834" s="1"/>
      <c r="AL22834" s="1"/>
    </row>
    <row r="22835">
      <c r="I22835" s="1"/>
      <c r="J22835" s="1"/>
      <c r="K22835" s="1"/>
      <c r="AA22835" s="1"/>
      <c r="AB22835" s="1"/>
      <c r="AC22835" s="1"/>
      <c r="AJ22835" s="1"/>
      <c r="AK22835" s="1"/>
      <c r="AL22835" s="1"/>
    </row>
    <row r="22836">
      <c r="I22836" s="1"/>
      <c r="J22836" s="1"/>
      <c r="K22836" s="1"/>
      <c r="AA22836" s="1"/>
      <c r="AB22836" s="1"/>
      <c r="AC22836" s="1"/>
      <c r="AJ22836" s="1"/>
      <c r="AK22836" s="1"/>
      <c r="AL22836" s="1"/>
    </row>
    <row r="22837">
      <c r="I22837" s="1"/>
      <c r="J22837" s="1"/>
      <c r="K22837" s="1"/>
      <c r="AA22837" s="1"/>
      <c r="AB22837" s="1"/>
      <c r="AC22837" s="1"/>
      <c r="AJ22837" s="1"/>
      <c r="AK22837" s="1"/>
      <c r="AL22837" s="1"/>
    </row>
    <row r="22838">
      <c r="I22838" s="1"/>
      <c r="J22838" s="1"/>
      <c r="K22838" s="1"/>
      <c r="AA22838" s="1"/>
      <c r="AB22838" s="1"/>
      <c r="AC22838" s="1"/>
      <c r="AJ22838" s="1"/>
      <c r="AK22838" s="1"/>
      <c r="AL22838" s="1"/>
    </row>
    <row r="22839">
      <c r="I22839" s="1"/>
      <c r="J22839" s="1"/>
      <c r="K22839" s="1"/>
      <c r="AA22839" s="1"/>
      <c r="AB22839" s="1"/>
      <c r="AC22839" s="1"/>
      <c r="AJ22839" s="1"/>
      <c r="AK22839" s="1"/>
      <c r="AL22839" s="1"/>
    </row>
    <row r="22840">
      <c r="I22840" s="1"/>
      <c r="J22840" s="1"/>
      <c r="K22840" s="1"/>
      <c r="AA22840" s="1"/>
      <c r="AB22840" s="1"/>
      <c r="AC22840" s="1"/>
      <c r="AJ22840" s="1"/>
      <c r="AK22840" s="1"/>
      <c r="AL22840" s="1"/>
    </row>
    <row r="22841">
      <c r="I22841" s="1"/>
      <c r="J22841" s="1"/>
      <c r="K22841" s="1"/>
      <c r="AA22841" s="1"/>
      <c r="AB22841" s="1"/>
      <c r="AC22841" s="1"/>
      <c r="AJ22841" s="1"/>
      <c r="AK22841" s="1"/>
      <c r="AL22841" s="1"/>
    </row>
    <row r="22842">
      <c r="I22842" s="1"/>
      <c r="J22842" s="1"/>
      <c r="K22842" s="1"/>
      <c r="AA22842" s="1"/>
      <c r="AB22842" s="1"/>
      <c r="AC22842" s="1"/>
      <c r="AJ22842" s="1"/>
      <c r="AK22842" s="1"/>
      <c r="AL22842" s="1"/>
    </row>
    <row r="22843">
      <c r="I22843" s="1"/>
      <c r="J22843" s="1"/>
      <c r="K22843" s="1"/>
      <c r="AA22843" s="1"/>
      <c r="AB22843" s="1"/>
      <c r="AC22843" s="1"/>
      <c r="AJ22843" s="1"/>
      <c r="AK22843" s="1"/>
      <c r="AL22843" s="1"/>
    </row>
    <row r="22844">
      <c r="I22844" s="1"/>
      <c r="J22844" s="1"/>
      <c r="K22844" s="1"/>
      <c r="AA22844" s="1"/>
      <c r="AB22844" s="1"/>
      <c r="AC22844" s="1"/>
      <c r="AJ22844" s="1"/>
      <c r="AK22844" s="1"/>
      <c r="AL22844" s="1"/>
    </row>
    <row r="22845">
      <c r="I22845" s="1"/>
      <c r="J22845" s="1"/>
      <c r="K22845" s="1"/>
      <c r="AA22845" s="1"/>
      <c r="AB22845" s="1"/>
      <c r="AC22845" s="1"/>
      <c r="AJ22845" s="1"/>
      <c r="AK22845" s="1"/>
      <c r="AL22845" s="1"/>
    </row>
    <row r="22846">
      <c r="I22846" s="1"/>
      <c r="J22846" s="1"/>
      <c r="K22846" s="1"/>
      <c r="AA22846" s="1"/>
      <c r="AB22846" s="1"/>
      <c r="AC22846" s="1"/>
      <c r="AJ22846" s="1"/>
      <c r="AK22846" s="1"/>
      <c r="AL22846" s="1"/>
    </row>
    <row r="22847">
      <c r="I22847" s="1"/>
      <c r="J22847" s="1"/>
      <c r="K22847" s="1"/>
      <c r="AA22847" s="1"/>
      <c r="AB22847" s="1"/>
      <c r="AC22847" s="1"/>
      <c r="AJ22847" s="1"/>
      <c r="AK22847" s="1"/>
      <c r="AL22847" s="1"/>
    </row>
    <row r="22848">
      <c r="I22848" s="1"/>
      <c r="J22848" s="1"/>
      <c r="K22848" s="1"/>
      <c r="AA22848" s="1"/>
      <c r="AB22848" s="1"/>
      <c r="AC22848" s="1"/>
      <c r="AJ22848" s="1"/>
      <c r="AK22848" s="1"/>
      <c r="AL22848" s="1"/>
    </row>
    <row r="22849">
      <c r="I22849" s="1"/>
      <c r="J22849" s="1"/>
      <c r="K22849" s="1"/>
      <c r="AA22849" s="1"/>
      <c r="AB22849" s="1"/>
      <c r="AC22849" s="1"/>
      <c r="AJ22849" s="1"/>
      <c r="AK22849" s="1"/>
      <c r="AL22849" s="1"/>
    </row>
    <row r="22850">
      <c r="I22850" s="1"/>
      <c r="J22850" s="1"/>
      <c r="K22850" s="1"/>
      <c r="AA22850" s="1"/>
      <c r="AB22850" s="1"/>
      <c r="AC22850" s="1"/>
      <c r="AJ22850" s="1"/>
      <c r="AK22850" s="1"/>
      <c r="AL22850" s="1"/>
    </row>
    <row r="22851">
      <c r="I22851" s="1"/>
      <c r="J22851" s="1"/>
      <c r="K22851" s="1"/>
      <c r="AA22851" s="1"/>
      <c r="AB22851" s="1"/>
      <c r="AC22851" s="1"/>
      <c r="AJ22851" s="1"/>
      <c r="AK22851" s="1"/>
      <c r="AL22851" s="1"/>
    </row>
    <row r="22852">
      <c r="I22852" s="1"/>
      <c r="J22852" s="1"/>
      <c r="K22852" s="1"/>
      <c r="AA22852" s="1"/>
      <c r="AB22852" s="1"/>
      <c r="AC22852" s="1"/>
      <c r="AJ22852" s="1"/>
      <c r="AK22852" s="1"/>
      <c r="AL22852" s="1"/>
    </row>
    <row r="22853">
      <c r="I22853" s="1"/>
      <c r="J22853" s="1"/>
      <c r="K22853" s="1"/>
      <c r="AA22853" s="1"/>
      <c r="AB22853" s="1"/>
      <c r="AC22853" s="1"/>
      <c r="AJ22853" s="1"/>
      <c r="AK22853" s="1"/>
      <c r="AL22853" s="1"/>
    </row>
    <row r="22854">
      <c r="I22854" s="1"/>
      <c r="J22854" s="1"/>
      <c r="K22854" s="1"/>
      <c r="AA22854" s="1"/>
      <c r="AB22854" s="1"/>
      <c r="AC22854" s="1"/>
      <c r="AJ22854" s="1"/>
      <c r="AK22854" s="1"/>
      <c r="AL22854" s="1"/>
    </row>
    <row r="22855">
      <c r="I22855" s="1"/>
      <c r="J22855" s="1"/>
      <c r="K22855" s="1"/>
      <c r="AA22855" s="1"/>
      <c r="AB22855" s="1"/>
      <c r="AC22855" s="1"/>
      <c r="AJ22855" s="1"/>
      <c r="AK22855" s="1"/>
      <c r="AL22855" s="1"/>
    </row>
    <row r="22856">
      <c r="I22856" s="1"/>
      <c r="J22856" s="1"/>
      <c r="K22856" s="1"/>
      <c r="AA22856" s="1"/>
      <c r="AB22856" s="1"/>
      <c r="AC22856" s="1"/>
      <c r="AJ22856" s="1"/>
      <c r="AK22856" s="1"/>
      <c r="AL22856" s="1"/>
    </row>
    <row r="22857">
      <c r="I22857" s="1"/>
      <c r="J22857" s="1"/>
      <c r="K22857" s="1"/>
      <c r="AA22857" s="1"/>
      <c r="AB22857" s="1"/>
      <c r="AC22857" s="1"/>
      <c r="AJ22857" s="1"/>
      <c r="AK22857" s="1"/>
      <c r="AL22857" s="1"/>
    </row>
    <row r="22858">
      <c r="I22858" s="1"/>
      <c r="J22858" s="1"/>
      <c r="K22858" s="1"/>
      <c r="AA22858" s="1"/>
      <c r="AB22858" s="1"/>
      <c r="AC22858" s="1"/>
      <c r="AJ22858" s="1"/>
      <c r="AK22858" s="1"/>
      <c r="AL22858" s="1"/>
    </row>
    <row r="22859">
      <c r="I22859" s="1"/>
      <c r="J22859" s="1"/>
      <c r="K22859" s="1"/>
      <c r="AA22859" s="1"/>
      <c r="AB22859" s="1"/>
      <c r="AC22859" s="1"/>
      <c r="AJ22859" s="1"/>
      <c r="AK22859" s="1"/>
      <c r="AL22859" s="1"/>
    </row>
    <row r="22860">
      <c r="I22860" s="1"/>
      <c r="J22860" s="1"/>
      <c r="K22860" s="1"/>
      <c r="AA22860" s="1"/>
      <c r="AB22860" s="1"/>
      <c r="AC22860" s="1"/>
      <c r="AJ22860" s="1"/>
      <c r="AK22860" s="1"/>
      <c r="AL22860" s="1"/>
    </row>
    <row r="22861">
      <c r="I22861" s="1"/>
      <c r="J22861" s="1"/>
      <c r="K22861" s="1"/>
      <c r="AA22861" s="1"/>
      <c r="AB22861" s="1"/>
      <c r="AC22861" s="1"/>
      <c r="AJ22861" s="1"/>
      <c r="AK22861" s="1"/>
      <c r="AL22861" s="1"/>
    </row>
    <row r="22862">
      <c r="I22862" s="1"/>
      <c r="J22862" s="1"/>
      <c r="K22862" s="1"/>
      <c r="AA22862" s="1"/>
      <c r="AB22862" s="1"/>
      <c r="AC22862" s="1"/>
      <c r="AJ22862" s="1"/>
      <c r="AK22862" s="1"/>
      <c r="AL22862" s="1"/>
    </row>
    <row r="22863">
      <c r="I22863" s="1"/>
      <c r="J22863" s="1"/>
      <c r="K22863" s="1"/>
      <c r="AA22863" s="1"/>
      <c r="AB22863" s="1"/>
      <c r="AC22863" s="1"/>
      <c r="AJ22863" s="1"/>
      <c r="AK22863" s="1"/>
      <c r="AL22863" s="1"/>
    </row>
    <row r="22864">
      <c r="I22864" s="1"/>
      <c r="J22864" s="1"/>
      <c r="K22864" s="1"/>
      <c r="AA22864" s="1"/>
      <c r="AB22864" s="1"/>
      <c r="AC22864" s="1"/>
      <c r="AJ22864" s="1"/>
      <c r="AK22864" s="1"/>
      <c r="AL22864" s="1"/>
    </row>
    <row r="22865">
      <c r="I22865" s="1"/>
      <c r="J22865" s="1"/>
      <c r="K22865" s="1"/>
      <c r="AA22865" s="1"/>
      <c r="AB22865" s="1"/>
      <c r="AC22865" s="1"/>
      <c r="AJ22865" s="1"/>
      <c r="AK22865" s="1"/>
      <c r="AL22865" s="1"/>
    </row>
    <row r="22866">
      <c r="I22866" s="1"/>
      <c r="J22866" s="1"/>
      <c r="K22866" s="1"/>
      <c r="AA22866" s="1"/>
      <c r="AB22866" s="1"/>
      <c r="AC22866" s="1"/>
      <c r="AJ22866" s="1"/>
      <c r="AK22866" s="1"/>
      <c r="AL22866" s="1"/>
    </row>
    <row r="22867">
      <c r="I22867" s="1"/>
      <c r="J22867" s="1"/>
      <c r="K22867" s="1"/>
      <c r="AA22867" s="1"/>
      <c r="AB22867" s="1"/>
      <c r="AC22867" s="1"/>
      <c r="AJ22867" s="1"/>
      <c r="AK22867" s="1"/>
      <c r="AL22867" s="1"/>
    </row>
    <row r="22868">
      <c r="I22868" s="1"/>
      <c r="J22868" s="1"/>
      <c r="K22868" s="1"/>
      <c r="AA22868" s="1"/>
      <c r="AB22868" s="1"/>
      <c r="AC22868" s="1"/>
      <c r="AJ22868" s="1"/>
      <c r="AK22868" s="1"/>
      <c r="AL22868" s="1"/>
    </row>
    <row r="22869">
      <c r="I22869" s="1"/>
      <c r="J22869" s="1"/>
      <c r="K22869" s="1"/>
      <c r="AA22869" s="1"/>
      <c r="AB22869" s="1"/>
      <c r="AC22869" s="1"/>
      <c r="AJ22869" s="1"/>
      <c r="AK22869" s="1"/>
      <c r="AL22869" s="1"/>
    </row>
    <row r="22870">
      <c r="I22870" s="1"/>
      <c r="J22870" s="1"/>
      <c r="K22870" s="1"/>
      <c r="AA22870" s="1"/>
      <c r="AB22870" s="1"/>
      <c r="AC22870" s="1"/>
      <c r="AJ22870" s="1"/>
      <c r="AK22870" s="1"/>
      <c r="AL22870" s="1"/>
    </row>
    <row r="22871">
      <c r="I22871" s="1"/>
      <c r="J22871" s="1"/>
      <c r="K22871" s="1"/>
      <c r="AA22871" s="1"/>
      <c r="AB22871" s="1"/>
      <c r="AC22871" s="1"/>
      <c r="AJ22871" s="1"/>
      <c r="AK22871" s="1"/>
      <c r="AL22871" s="1"/>
    </row>
    <row r="22872">
      <c r="I22872" s="1"/>
      <c r="J22872" s="1"/>
      <c r="K22872" s="1"/>
      <c r="AA22872" s="1"/>
      <c r="AB22872" s="1"/>
      <c r="AC22872" s="1"/>
      <c r="AJ22872" s="1"/>
      <c r="AK22872" s="1"/>
      <c r="AL22872" s="1"/>
    </row>
    <row r="22873">
      <c r="I22873" s="1"/>
      <c r="J22873" s="1"/>
      <c r="K22873" s="1"/>
      <c r="AA22873" s="1"/>
      <c r="AB22873" s="1"/>
      <c r="AC22873" s="1"/>
      <c r="AJ22873" s="1"/>
      <c r="AK22873" s="1"/>
      <c r="AL22873" s="1"/>
    </row>
    <row r="22874">
      <c r="I22874" s="1"/>
      <c r="J22874" s="1"/>
      <c r="K22874" s="1"/>
      <c r="AA22874" s="1"/>
      <c r="AB22874" s="1"/>
      <c r="AC22874" s="1"/>
      <c r="AJ22874" s="1"/>
      <c r="AK22874" s="1"/>
      <c r="AL22874" s="1"/>
    </row>
    <row r="22875">
      <c r="I22875" s="1"/>
      <c r="J22875" s="1"/>
      <c r="K22875" s="1"/>
      <c r="AA22875" s="1"/>
      <c r="AB22875" s="1"/>
      <c r="AC22875" s="1"/>
      <c r="AJ22875" s="1"/>
      <c r="AK22875" s="1"/>
      <c r="AL22875" s="1"/>
    </row>
    <row r="22876">
      <c r="I22876" s="1"/>
      <c r="J22876" s="1"/>
      <c r="K22876" s="1"/>
      <c r="AA22876" s="1"/>
      <c r="AB22876" s="1"/>
      <c r="AC22876" s="1"/>
      <c r="AJ22876" s="1"/>
      <c r="AK22876" s="1"/>
      <c r="AL22876" s="1"/>
    </row>
    <row r="22877">
      <c r="I22877" s="1"/>
      <c r="J22877" s="1"/>
      <c r="K22877" s="1"/>
      <c r="AA22877" s="1"/>
      <c r="AB22877" s="1"/>
      <c r="AC22877" s="1"/>
      <c r="AJ22877" s="1"/>
      <c r="AK22877" s="1"/>
      <c r="AL22877" s="1"/>
    </row>
    <row r="22878">
      <c r="I22878" s="1"/>
      <c r="J22878" s="1"/>
      <c r="K22878" s="1"/>
      <c r="AA22878" s="1"/>
      <c r="AB22878" s="1"/>
      <c r="AC22878" s="1"/>
      <c r="AJ22878" s="1"/>
      <c r="AK22878" s="1"/>
      <c r="AL22878" s="1"/>
    </row>
    <row r="22879">
      <c r="I22879" s="1"/>
      <c r="J22879" s="1"/>
      <c r="K22879" s="1"/>
      <c r="AA22879" s="1"/>
      <c r="AB22879" s="1"/>
      <c r="AC22879" s="1"/>
      <c r="AJ22879" s="1"/>
      <c r="AK22879" s="1"/>
      <c r="AL22879" s="1"/>
    </row>
    <row r="22880">
      <c r="I22880" s="1"/>
      <c r="J22880" s="1"/>
      <c r="K22880" s="1"/>
      <c r="AA22880" s="1"/>
      <c r="AB22880" s="1"/>
      <c r="AC22880" s="1"/>
      <c r="AJ22880" s="1"/>
      <c r="AK22880" s="1"/>
      <c r="AL22880" s="1"/>
    </row>
    <row r="22881">
      <c r="I22881" s="1"/>
      <c r="J22881" s="1"/>
      <c r="K22881" s="1"/>
      <c r="AA22881" s="1"/>
      <c r="AB22881" s="1"/>
      <c r="AC22881" s="1"/>
      <c r="AJ22881" s="1"/>
      <c r="AK22881" s="1"/>
      <c r="AL22881" s="1"/>
    </row>
    <row r="22882">
      <c r="I22882" s="1"/>
      <c r="J22882" s="1"/>
      <c r="K22882" s="1"/>
      <c r="AA22882" s="1"/>
      <c r="AB22882" s="1"/>
      <c r="AC22882" s="1"/>
      <c r="AJ22882" s="1"/>
      <c r="AK22882" s="1"/>
      <c r="AL22882" s="1"/>
    </row>
    <row r="22883">
      <c r="I22883" s="1"/>
      <c r="J22883" s="1"/>
      <c r="K22883" s="1"/>
      <c r="AA22883" s="1"/>
      <c r="AB22883" s="1"/>
      <c r="AC22883" s="1"/>
      <c r="AJ22883" s="1"/>
      <c r="AK22883" s="1"/>
      <c r="AL22883" s="1"/>
    </row>
    <row r="22884">
      <c r="I22884" s="1"/>
      <c r="J22884" s="1"/>
      <c r="K22884" s="1"/>
      <c r="AA22884" s="1"/>
      <c r="AB22884" s="1"/>
      <c r="AC22884" s="1"/>
      <c r="AJ22884" s="1"/>
      <c r="AK22884" s="1"/>
      <c r="AL22884" s="1"/>
    </row>
    <row r="22885">
      <c r="I22885" s="1"/>
      <c r="J22885" s="1"/>
      <c r="K22885" s="1"/>
      <c r="AA22885" s="1"/>
      <c r="AB22885" s="1"/>
      <c r="AC22885" s="1"/>
      <c r="AJ22885" s="1"/>
      <c r="AK22885" s="1"/>
      <c r="AL22885" s="1"/>
    </row>
    <row r="22886">
      <c r="I22886" s="1"/>
      <c r="J22886" s="1"/>
      <c r="K22886" s="1"/>
      <c r="AA22886" s="1"/>
      <c r="AB22886" s="1"/>
      <c r="AC22886" s="1"/>
      <c r="AJ22886" s="1"/>
      <c r="AK22886" s="1"/>
      <c r="AL22886" s="1"/>
    </row>
    <row r="22887">
      <c r="I22887" s="1"/>
      <c r="J22887" s="1"/>
      <c r="K22887" s="1"/>
      <c r="AA22887" s="1"/>
      <c r="AB22887" s="1"/>
      <c r="AC22887" s="1"/>
      <c r="AJ22887" s="1"/>
      <c r="AK22887" s="1"/>
      <c r="AL22887" s="1"/>
    </row>
    <row r="22888">
      <c r="I22888" s="1"/>
      <c r="J22888" s="1"/>
      <c r="K22888" s="1"/>
      <c r="AA22888" s="1"/>
      <c r="AB22888" s="1"/>
      <c r="AC22888" s="1"/>
      <c r="AJ22888" s="1"/>
      <c r="AK22888" s="1"/>
      <c r="AL22888" s="1"/>
    </row>
    <row r="22889">
      <c r="I22889" s="1"/>
      <c r="J22889" s="1"/>
      <c r="K22889" s="1"/>
      <c r="AA22889" s="1"/>
      <c r="AB22889" s="1"/>
      <c r="AC22889" s="1"/>
      <c r="AJ22889" s="1"/>
      <c r="AK22889" s="1"/>
      <c r="AL22889" s="1"/>
    </row>
    <row r="22890">
      <c r="I22890" s="1"/>
      <c r="J22890" s="1"/>
      <c r="K22890" s="1"/>
      <c r="AA22890" s="1"/>
      <c r="AB22890" s="1"/>
      <c r="AC22890" s="1"/>
      <c r="AJ22890" s="1"/>
      <c r="AK22890" s="1"/>
      <c r="AL22890" s="1"/>
    </row>
    <row r="22891">
      <c r="I22891" s="1"/>
      <c r="J22891" s="1"/>
      <c r="K22891" s="1"/>
      <c r="AA22891" s="1"/>
      <c r="AB22891" s="1"/>
      <c r="AC22891" s="1"/>
      <c r="AJ22891" s="1"/>
      <c r="AK22891" s="1"/>
      <c r="AL22891" s="1"/>
    </row>
    <row r="22892">
      <c r="I22892" s="1"/>
      <c r="J22892" s="1"/>
      <c r="K22892" s="1"/>
      <c r="AA22892" s="1"/>
      <c r="AB22892" s="1"/>
      <c r="AC22892" s="1"/>
      <c r="AJ22892" s="1"/>
      <c r="AK22892" s="1"/>
      <c r="AL22892" s="1"/>
    </row>
    <row r="22893">
      <c r="I22893" s="1"/>
      <c r="J22893" s="1"/>
      <c r="K22893" s="1"/>
      <c r="AA22893" s="1"/>
      <c r="AB22893" s="1"/>
      <c r="AC22893" s="1"/>
      <c r="AJ22893" s="1"/>
      <c r="AK22893" s="1"/>
      <c r="AL22893" s="1"/>
    </row>
    <row r="22894">
      <c r="I22894" s="1"/>
      <c r="J22894" s="1"/>
      <c r="K22894" s="1"/>
      <c r="AA22894" s="1"/>
      <c r="AB22894" s="1"/>
      <c r="AC22894" s="1"/>
      <c r="AJ22894" s="1"/>
      <c r="AK22894" s="1"/>
      <c r="AL22894" s="1"/>
    </row>
    <row r="22895">
      <c r="I22895" s="1"/>
      <c r="J22895" s="1"/>
      <c r="K22895" s="1"/>
      <c r="AA22895" s="1"/>
      <c r="AB22895" s="1"/>
      <c r="AC22895" s="1"/>
      <c r="AJ22895" s="1"/>
      <c r="AK22895" s="1"/>
      <c r="AL22895" s="1"/>
    </row>
    <row r="22896">
      <c r="I22896" s="1"/>
      <c r="J22896" s="1"/>
      <c r="K22896" s="1"/>
      <c r="AA22896" s="1"/>
      <c r="AB22896" s="1"/>
      <c r="AC22896" s="1"/>
      <c r="AJ22896" s="1"/>
      <c r="AK22896" s="1"/>
      <c r="AL22896" s="1"/>
    </row>
    <row r="22897">
      <c r="I22897" s="1"/>
      <c r="J22897" s="1"/>
      <c r="K22897" s="1"/>
      <c r="AA22897" s="1"/>
      <c r="AB22897" s="1"/>
      <c r="AC22897" s="1"/>
      <c r="AJ22897" s="1"/>
      <c r="AK22897" s="1"/>
      <c r="AL22897" s="1"/>
    </row>
    <row r="22898">
      <c r="I22898" s="1"/>
      <c r="J22898" s="1"/>
      <c r="K22898" s="1"/>
      <c r="AA22898" s="1"/>
      <c r="AB22898" s="1"/>
      <c r="AC22898" s="1"/>
      <c r="AJ22898" s="1"/>
      <c r="AK22898" s="1"/>
      <c r="AL22898" s="1"/>
    </row>
    <row r="22899">
      <c r="I22899" s="1"/>
      <c r="J22899" s="1"/>
      <c r="K22899" s="1"/>
      <c r="AA22899" s="1"/>
      <c r="AB22899" s="1"/>
      <c r="AC22899" s="1"/>
      <c r="AJ22899" s="1"/>
      <c r="AK22899" s="1"/>
      <c r="AL22899" s="1"/>
    </row>
    <row r="22900">
      <c r="I22900" s="1"/>
      <c r="J22900" s="1"/>
      <c r="K22900" s="1"/>
      <c r="AA22900" s="1"/>
      <c r="AB22900" s="1"/>
      <c r="AC22900" s="1"/>
      <c r="AJ22900" s="1"/>
      <c r="AK22900" s="1"/>
      <c r="AL22900" s="1"/>
    </row>
    <row r="22901">
      <c r="I22901" s="1"/>
      <c r="J22901" s="1"/>
      <c r="K22901" s="1"/>
      <c r="AA22901" s="1"/>
      <c r="AB22901" s="1"/>
      <c r="AC22901" s="1"/>
      <c r="AJ22901" s="1"/>
      <c r="AK22901" s="1"/>
      <c r="AL22901" s="1"/>
    </row>
    <row r="22902">
      <c r="I22902" s="1"/>
      <c r="J22902" s="1"/>
      <c r="K22902" s="1"/>
      <c r="AA22902" s="1"/>
      <c r="AB22902" s="1"/>
      <c r="AC22902" s="1"/>
      <c r="AJ22902" s="1"/>
      <c r="AK22902" s="1"/>
      <c r="AL22902" s="1"/>
    </row>
    <row r="22903">
      <c r="I22903" s="1"/>
      <c r="J22903" s="1"/>
      <c r="K22903" s="1"/>
      <c r="AA22903" s="1"/>
      <c r="AB22903" s="1"/>
      <c r="AC22903" s="1"/>
      <c r="AJ22903" s="1"/>
      <c r="AK22903" s="1"/>
      <c r="AL22903" s="1"/>
    </row>
    <row r="22904">
      <c r="I22904" s="1"/>
      <c r="J22904" s="1"/>
      <c r="K22904" s="1"/>
      <c r="AA22904" s="1"/>
      <c r="AB22904" s="1"/>
      <c r="AC22904" s="1"/>
      <c r="AJ22904" s="1"/>
      <c r="AK22904" s="1"/>
      <c r="AL22904" s="1"/>
    </row>
    <row r="22905">
      <c r="I22905" s="1"/>
      <c r="J22905" s="1"/>
      <c r="K22905" s="1"/>
      <c r="AA22905" s="1"/>
      <c r="AB22905" s="1"/>
      <c r="AC22905" s="1"/>
      <c r="AJ22905" s="1"/>
      <c r="AK22905" s="1"/>
      <c r="AL22905" s="1"/>
    </row>
    <row r="22906">
      <c r="I22906" s="1"/>
      <c r="J22906" s="1"/>
      <c r="K22906" s="1"/>
      <c r="AA22906" s="1"/>
      <c r="AB22906" s="1"/>
      <c r="AC22906" s="1"/>
      <c r="AJ22906" s="1"/>
      <c r="AK22906" s="1"/>
      <c r="AL22906" s="1"/>
    </row>
    <row r="22907">
      <c r="I22907" s="1"/>
      <c r="J22907" s="1"/>
      <c r="K22907" s="1"/>
      <c r="AA22907" s="1"/>
      <c r="AB22907" s="1"/>
      <c r="AC22907" s="1"/>
      <c r="AJ22907" s="1"/>
      <c r="AK22907" s="1"/>
      <c r="AL22907" s="1"/>
    </row>
    <row r="22908">
      <c r="I22908" s="1"/>
      <c r="J22908" s="1"/>
      <c r="K22908" s="1"/>
      <c r="AA22908" s="1"/>
      <c r="AB22908" s="1"/>
      <c r="AC22908" s="1"/>
      <c r="AJ22908" s="1"/>
      <c r="AK22908" s="1"/>
      <c r="AL22908" s="1"/>
    </row>
    <row r="22909">
      <c r="I22909" s="1"/>
      <c r="J22909" s="1"/>
      <c r="K22909" s="1"/>
      <c r="AA22909" s="1"/>
      <c r="AB22909" s="1"/>
      <c r="AC22909" s="1"/>
      <c r="AJ22909" s="1"/>
      <c r="AK22909" s="1"/>
      <c r="AL22909" s="1"/>
    </row>
    <row r="22910">
      <c r="I22910" s="1"/>
      <c r="J22910" s="1"/>
      <c r="K22910" s="1"/>
      <c r="AA22910" s="1"/>
      <c r="AB22910" s="1"/>
      <c r="AC22910" s="1"/>
      <c r="AJ22910" s="1"/>
      <c r="AK22910" s="1"/>
      <c r="AL22910" s="1"/>
    </row>
    <row r="22911">
      <c r="I22911" s="1"/>
      <c r="J22911" s="1"/>
      <c r="K22911" s="1"/>
      <c r="AA22911" s="1"/>
      <c r="AB22911" s="1"/>
      <c r="AC22911" s="1"/>
      <c r="AJ22911" s="1"/>
      <c r="AK22911" s="1"/>
      <c r="AL22911" s="1"/>
    </row>
    <row r="22912">
      <c r="I22912" s="1"/>
      <c r="J22912" s="1"/>
      <c r="K22912" s="1"/>
      <c r="AA22912" s="1"/>
      <c r="AB22912" s="1"/>
      <c r="AC22912" s="1"/>
      <c r="AJ22912" s="1"/>
      <c r="AK22912" s="1"/>
      <c r="AL22912" s="1"/>
    </row>
    <row r="22913">
      <c r="I22913" s="1"/>
      <c r="J22913" s="1"/>
      <c r="K22913" s="1"/>
      <c r="AA22913" s="1"/>
      <c r="AB22913" s="1"/>
      <c r="AC22913" s="1"/>
      <c r="AJ22913" s="1"/>
      <c r="AK22913" s="1"/>
      <c r="AL22913" s="1"/>
    </row>
    <row r="22914">
      <c r="I22914" s="1"/>
      <c r="J22914" s="1"/>
      <c r="K22914" s="1"/>
      <c r="AA22914" s="1"/>
      <c r="AB22914" s="1"/>
      <c r="AC22914" s="1"/>
      <c r="AJ22914" s="1"/>
      <c r="AK22914" s="1"/>
      <c r="AL22914" s="1"/>
    </row>
    <row r="22915">
      <c r="I22915" s="1"/>
      <c r="J22915" s="1"/>
      <c r="K22915" s="1"/>
      <c r="AA22915" s="1"/>
      <c r="AB22915" s="1"/>
      <c r="AC22915" s="1"/>
      <c r="AJ22915" s="1"/>
      <c r="AK22915" s="1"/>
      <c r="AL22915" s="1"/>
    </row>
    <row r="22916">
      <c r="I22916" s="1"/>
      <c r="J22916" s="1"/>
      <c r="K22916" s="1"/>
      <c r="AA22916" s="1"/>
      <c r="AB22916" s="1"/>
      <c r="AC22916" s="1"/>
      <c r="AJ22916" s="1"/>
      <c r="AK22916" s="1"/>
      <c r="AL22916" s="1"/>
    </row>
    <row r="22917">
      <c r="I22917" s="1"/>
      <c r="J22917" s="1"/>
      <c r="K22917" s="1"/>
      <c r="AA22917" s="1"/>
      <c r="AB22917" s="1"/>
      <c r="AC22917" s="1"/>
      <c r="AJ22917" s="1"/>
      <c r="AK22917" s="1"/>
      <c r="AL22917" s="1"/>
    </row>
    <row r="22918">
      <c r="I22918" s="1"/>
      <c r="J22918" s="1"/>
      <c r="K22918" s="1"/>
      <c r="AA22918" s="1"/>
      <c r="AB22918" s="1"/>
      <c r="AC22918" s="1"/>
      <c r="AJ22918" s="1"/>
      <c r="AK22918" s="1"/>
      <c r="AL22918" s="1"/>
    </row>
    <row r="22919">
      <c r="I22919" s="1"/>
      <c r="J22919" s="1"/>
      <c r="K22919" s="1"/>
      <c r="AA22919" s="1"/>
      <c r="AB22919" s="1"/>
      <c r="AC22919" s="1"/>
      <c r="AJ22919" s="1"/>
      <c r="AK22919" s="1"/>
      <c r="AL22919" s="1"/>
    </row>
    <row r="22920">
      <c r="I22920" s="1"/>
      <c r="J22920" s="1"/>
      <c r="K22920" s="1"/>
      <c r="AA22920" s="1"/>
      <c r="AB22920" s="1"/>
      <c r="AC22920" s="1"/>
      <c r="AJ22920" s="1"/>
      <c r="AK22920" s="1"/>
      <c r="AL22920" s="1"/>
    </row>
    <row r="22921">
      <c r="I22921" s="1"/>
      <c r="J22921" s="1"/>
      <c r="K22921" s="1"/>
      <c r="AA22921" s="1"/>
      <c r="AB22921" s="1"/>
      <c r="AC22921" s="1"/>
      <c r="AJ22921" s="1"/>
      <c r="AK22921" s="1"/>
      <c r="AL22921" s="1"/>
    </row>
    <row r="22922">
      <c r="I22922" s="1"/>
      <c r="J22922" s="1"/>
      <c r="K22922" s="1"/>
      <c r="AA22922" s="1"/>
      <c r="AB22922" s="1"/>
      <c r="AC22922" s="1"/>
      <c r="AJ22922" s="1"/>
      <c r="AK22922" s="1"/>
      <c r="AL22922" s="1"/>
    </row>
    <row r="22923">
      <c r="I22923" s="1"/>
      <c r="J22923" s="1"/>
      <c r="K22923" s="1"/>
      <c r="AA22923" s="1"/>
      <c r="AB22923" s="1"/>
      <c r="AC22923" s="1"/>
      <c r="AJ22923" s="1"/>
      <c r="AK22923" s="1"/>
      <c r="AL22923" s="1"/>
    </row>
    <row r="22924">
      <c r="I22924" s="1"/>
      <c r="J22924" s="1"/>
      <c r="K22924" s="1"/>
      <c r="AA22924" s="1"/>
      <c r="AB22924" s="1"/>
      <c r="AC22924" s="1"/>
      <c r="AJ22924" s="1"/>
      <c r="AK22924" s="1"/>
      <c r="AL22924" s="1"/>
    </row>
    <row r="22925">
      <c r="I22925" s="1"/>
      <c r="J22925" s="1"/>
      <c r="K22925" s="1"/>
      <c r="AA22925" s="1"/>
      <c r="AB22925" s="1"/>
      <c r="AC22925" s="1"/>
      <c r="AJ22925" s="1"/>
      <c r="AK22925" s="1"/>
      <c r="AL22925" s="1"/>
    </row>
    <row r="22926">
      <c r="I22926" s="1"/>
      <c r="J22926" s="1"/>
      <c r="K22926" s="1"/>
      <c r="AA22926" s="1"/>
      <c r="AB22926" s="1"/>
      <c r="AC22926" s="1"/>
      <c r="AJ22926" s="1"/>
      <c r="AK22926" s="1"/>
      <c r="AL22926" s="1"/>
    </row>
    <row r="22927">
      <c r="I22927" s="1"/>
      <c r="J22927" s="1"/>
      <c r="K22927" s="1"/>
      <c r="AA22927" s="1"/>
      <c r="AB22927" s="1"/>
      <c r="AC22927" s="1"/>
      <c r="AJ22927" s="1"/>
      <c r="AK22927" s="1"/>
      <c r="AL22927" s="1"/>
    </row>
    <row r="22928">
      <c r="I22928" s="1"/>
      <c r="J22928" s="1"/>
      <c r="K22928" s="1"/>
      <c r="AA22928" s="1"/>
      <c r="AB22928" s="1"/>
      <c r="AC22928" s="1"/>
      <c r="AJ22928" s="1"/>
      <c r="AK22928" s="1"/>
      <c r="AL22928" s="1"/>
    </row>
    <row r="22929">
      <c r="I22929" s="1"/>
      <c r="J22929" s="1"/>
      <c r="K22929" s="1"/>
      <c r="AA22929" s="1"/>
      <c r="AB22929" s="1"/>
      <c r="AC22929" s="1"/>
      <c r="AJ22929" s="1"/>
      <c r="AK22929" s="1"/>
      <c r="AL22929" s="1"/>
    </row>
    <row r="22930">
      <c r="I22930" s="1"/>
      <c r="J22930" s="1"/>
      <c r="K22930" s="1"/>
      <c r="AA22930" s="1"/>
      <c r="AB22930" s="1"/>
      <c r="AC22930" s="1"/>
      <c r="AJ22930" s="1"/>
      <c r="AK22930" s="1"/>
      <c r="AL22930" s="1"/>
    </row>
    <row r="22931">
      <c r="I22931" s="1"/>
      <c r="J22931" s="1"/>
      <c r="K22931" s="1"/>
      <c r="AA22931" s="1"/>
      <c r="AB22931" s="1"/>
      <c r="AC22931" s="1"/>
      <c r="AJ22931" s="1"/>
      <c r="AK22931" s="1"/>
      <c r="AL22931" s="1"/>
    </row>
    <row r="22932">
      <c r="I22932" s="1"/>
      <c r="J22932" s="1"/>
      <c r="K22932" s="1"/>
      <c r="AA22932" s="1"/>
      <c r="AB22932" s="1"/>
      <c r="AC22932" s="1"/>
      <c r="AJ22932" s="1"/>
      <c r="AK22932" s="1"/>
      <c r="AL22932" s="1"/>
    </row>
    <row r="22933">
      <c r="I22933" s="1"/>
      <c r="J22933" s="1"/>
      <c r="K22933" s="1"/>
      <c r="AA22933" s="1"/>
      <c r="AB22933" s="1"/>
      <c r="AC22933" s="1"/>
      <c r="AJ22933" s="1"/>
      <c r="AK22933" s="1"/>
      <c r="AL22933" s="1"/>
    </row>
    <row r="22934">
      <c r="I22934" s="1"/>
      <c r="J22934" s="1"/>
      <c r="K22934" s="1"/>
      <c r="AA22934" s="1"/>
      <c r="AB22934" s="1"/>
      <c r="AC22934" s="1"/>
      <c r="AJ22934" s="1"/>
      <c r="AK22934" s="1"/>
      <c r="AL22934" s="1"/>
    </row>
    <row r="22935">
      <c r="I22935" s="1"/>
      <c r="J22935" s="1"/>
      <c r="K22935" s="1"/>
      <c r="AA22935" s="1"/>
      <c r="AB22935" s="1"/>
      <c r="AC22935" s="1"/>
      <c r="AJ22935" s="1"/>
      <c r="AK22935" s="1"/>
      <c r="AL22935" s="1"/>
    </row>
    <row r="22936">
      <c r="I22936" s="1"/>
      <c r="J22936" s="1"/>
      <c r="K22936" s="1"/>
      <c r="AA22936" s="1"/>
      <c r="AB22936" s="1"/>
      <c r="AC22936" s="1"/>
      <c r="AJ22936" s="1"/>
      <c r="AK22936" s="1"/>
      <c r="AL22936" s="1"/>
    </row>
    <row r="22937">
      <c r="I22937" s="1"/>
      <c r="J22937" s="1"/>
      <c r="K22937" s="1"/>
      <c r="AA22937" s="1"/>
      <c r="AB22937" s="1"/>
      <c r="AC22937" s="1"/>
      <c r="AJ22937" s="1"/>
      <c r="AK22937" s="1"/>
      <c r="AL22937" s="1"/>
    </row>
    <row r="22938">
      <c r="I22938" s="1"/>
      <c r="J22938" s="1"/>
      <c r="K22938" s="1"/>
      <c r="AA22938" s="1"/>
      <c r="AB22938" s="1"/>
      <c r="AC22938" s="1"/>
      <c r="AJ22938" s="1"/>
      <c r="AK22938" s="1"/>
      <c r="AL22938" s="1"/>
    </row>
    <row r="22939">
      <c r="I22939" s="1"/>
      <c r="J22939" s="1"/>
      <c r="K22939" s="1"/>
      <c r="AA22939" s="1"/>
      <c r="AB22939" s="1"/>
      <c r="AC22939" s="1"/>
      <c r="AJ22939" s="1"/>
      <c r="AK22939" s="1"/>
      <c r="AL22939" s="1"/>
    </row>
    <row r="22940">
      <c r="I22940" s="1"/>
      <c r="J22940" s="1"/>
      <c r="K22940" s="1"/>
      <c r="AA22940" s="1"/>
      <c r="AB22940" s="1"/>
      <c r="AC22940" s="1"/>
      <c r="AJ22940" s="1"/>
      <c r="AK22940" s="1"/>
      <c r="AL22940" s="1"/>
    </row>
    <row r="22941">
      <c r="I22941" s="1"/>
      <c r="J22941" s="1"/>
      <c r="K22941" s="1"/>
      <c r="AA22941" s="1"/>
      <c r="AB22941" s="1"/>
      <c r="AC22941" s="1"/>
      <c r="AJ22941" s="1"/>
      <c r="AK22941" s="1"/>
      <c r="AL22941" s="1"/>
    </row>
    <row r="22942">
      <c r="I22942" s="1"/>
      <c r="J22942" s="1"/>
      <c r="K22942" s="1"/>
      <c r="AA22942" s="1"/>
      <c r="AB22942" s="1"/>
      <c r="AC22942" s="1"/>
      <c r="AJ22942" s="1"/>
      <c r="AK22942" s="1"/>
      <c r="AL22942" s="1"/>
    </row>
    <row r="22943">
      <c r="I22943" s="1"/>
      <c r="J22943" s="1"/>
      <c r="K22943" s="1"/>
      <c r="AA22943" s="1"/>
      <c r="AB22943" s="1"/>
      <c r="AC22943" s="1"/>
      <c r="AJ22943" s="1"/>
      <c r="AK22943" s="1"/>
      <c r="AL22943" s="1"/>
    </row>
    <row r="22944">
      <c r="I22944" s="1"/>
      <c r="J22944" s="1"/>
      <c r="K22944" s="1"/>
      <c r="AA22944" s="1"/>
      <c r="AB22944" s="1"/>
      <c r="AC22944" s="1"/>
      <c r="AJ22944" s="1"/>
      <c r="AK22944" s="1"/>
      <c r="AL22944" s="1"/>
    </row>
    <row r="22945">
      <c r="I22945" s="1"/>
      <c r="J22945" s="1"/>
      <c r="K22945" s="1"/>
      <c r="AA22945" s="1"/>
      <c r="AB22945" s="1"/>
      <c r="AC22945" s="1"/>
      <c r="AJ22945" s="1"/>
      <c r="AK22945" s="1"/>
      <c r="AL22945" s="1"/>
    </row>
    <row r="22946">
      <c r="I22946" s="1"/>
      <c r="J22946" s="1"/>
      <c r="K22946" s="1"/>
      <c r="AA22946" s="1"/>
      <c r="AB22946" s="1"/>
      <c r="AC22946" s="1"/>
      <c r="AJ22946" s="1"/>
      <c r="AK22946" s="1"/>
      <c r="AL22946" s="1"/>
    </row>
    <row r="22947">
      <c r="I22947" s="1"/>
      <c r="J22947" s="1"/>
      <c r="K22947" s="1"/>
      <c r="AA22947" s="1"/>
      <c r="AB22947" s="1"/>
      <c r="AC22947" s="1"/>
      <c r="AJ22947" s="1"/>
      <c r="AK22947" s="1"/>
      <c r="AL22947" s="1"/>
    </row>
    <row r="22948">
      <c r="I22948" s="1"/>
      <c r="J22948" s="1"/>
      <c r="K22948" s="1"/>
      <c r="AA22948" s="1"/>
      <c r="AB22948" s="1"/>
      <c r="AC22948" s="1"/>
      <c r="AJ22948" s="1"/>
      <c r="AK22948" s="1"/>
      <c r="AL22948" s="1"/>
    </row>
    <row r="22949">
      <c r="I22949" s="1"/>
      <c r="J22949" s="1"/>
      <c r="K22949" s="1"/>
      <c r="AA22949" s="1"/>
      <c r="AB22949" s="1"/>
      <c r="AC22949" s="1"/>
      <c r="AJ22949" s="1"/>
      <c r="AK22949" s="1"/>
      <c r="AL22949" s="1"/>
    </row>
    <row r="22950">
      <c r="I22950" s="1"/>
      <c r="J22950" s="1"/>
      <c r="K22950" s="1"/>
      <c r="AA22950" s="1"/>
      <c r="AB22950" s="1"/>
      <c r="AC22950" s="1"/>
      <c r="AJ22950" s="1"/>
      <c r="AK22950" s="1"/>
      <c r="AL22950" s="1"/>
    </row>
    <row r="22951">
      <c r="I22951" s="1"/>
      <c r="J22951" s="1"/>
      <c r="K22951" s="1"/>
      <c r="AA22951" s="1"/>
      <c r="AB22951" s="1"/>
      <c r="AC22951" s="1"/>
      <c r="AJ22951" s="1"/>
      <c r="AK22951" s="1"/>
      <c r="AL22951" s="1"/>
    </row>
    <row r="22952">
      <c r="I22952" s="1"/>
      <c r="J22952" s="1"/>
      <c r="K22952" s="1"/>
      <c r="AA22952" s="1"/>
      <c r="AB22952" s="1"/>
      <c r="AC22952" s="1"/>
      <c r="AJ22952" s="1"/>
      <c r="AK22952" s="1"/>
      <c r="AL22952" s="1"/>
    </row>
    <row r="22953">
      <c r="I22953" s="1"/>
      <c r="J22953" s="1"/>
      <c r="K22953" s="1"/>
      <c r="AA22953" s="1"/>
      <c r="AB22953" s="1"/>
      <c r="AC22953" s="1"/>
      <c r="AJ22953" s="1"/>
      <c r="AK22953" s="1"/>
      <c r="AL22953" s="1"/>
    </row>
    <row r="22954">
      <c r="I22954" s="1"/>
      <c r="J22954" s="1"/>
      <c r="K22954" s="1"/>
      <c r="AA22954" s="1"/>
      <c r="AB22954" s="1"/>
      <c r="AC22954" s="1"/>
      <c r="AJ22954" s="1"/>
      <c r="AK22954" s="1"/>
      <c r="AL22954" s="1"/>
    </row>
    <row r="22955">
      <c r="I22955" s="1"/>
      <c r="J22955" s="1"/>
      <c r="K22955" s="1"/>
      <c r="AA22955" s="1"/>
      <c r="AB22955" s="1"/>
      <c r="AC22955" s="1"/>
      <c r="AJ22955" s="1"/>
      <c r="AK22955" s="1"/>
      <c r="AL22955" s="1"/>
    </row>
    <row r="22956">
      <c r="I22956" s="1"/>
      <c r="J22956" s="1"/>
      <c r="K22956" s="1"/>
      <c r="AA22956" s="1"/>
      <c r="AB22956" s="1"/>
      <c r="AC22956" s="1"/>
      <c r="AJ22956" s="1"/>
      <c r="AK22956" s="1"/>
      <c r="AL22956" s="1"/>
    </row>
    <row r="22957">
      <c r="I22957" s="1"/>
      <c r="J22957" s="1"/>
      <c r="K22957" s="1"/>
      <c r="AA22957" s="1"/>
      <c r="AB22957" s="1"/>
      <c r="AC22957" s="1"/>
      <c r="AJ22957" s="1"/>
      <c r="AK22957" s="1"/>
      <c r="AL22957" s="1"/>
    </row>
    <row r="22958">
      <c r="I22958" s="1"/>
      <c r="J22958" s="1"/>
      <c r="K22958" s="1"/>
      <c r="AA22958" s="1"/>
      <c r="AB22958" s="1"/>
      <c r="AC22958" s="1"/>
      <c r="AJ22958" s="1"/>
      <c r="AK22958" s="1"/>
      <c r="AL22958" s="1"/>
    </row>
    <row r="22959">
      <c r="I22959" s="1"/>
      <c r="J22959" s="1"/>
      <c r="K22959" s="1"/>
      <c r="AA22959" s="1"/>
      <c r="AB22959" s="1"/>
      <c r="AC22959" s="1"/>
      <c r="AJ22959" s="1"/>
      <c r="AK22959" s="1"/>
      <c r="AL22959" s="1"/>
    </row>
    <row r="22960">
      <c r="I22960" s="1"/>
      <c r="J22960" s="1"/>
      <c r="K22960" s="1"/>
      <c r="AA22960" s="1"/>
      <c r="AB22960" s="1"/>
      <c r="AC22960" s="1"/>
      <c r="AJ22960" s="1"/>
      <c r="AK22960" s="1"/>
      <c r="AL22960" s="1"/>
    </row>
    <row r="22961">
      <c r="I22961" s="1"/>
      <c r="J22961" s="1"/>
      <c r="K22961" s="1"/>
      <c r="AA22961" s="1"/>
      <c r="AB22961" s="1"/>
      <c r="AC22961" s="1"/>
      <c r="AJ22961" s="1"/>
      <c r="AK22961" s="1"/>
      <c r="AL22961" s="1"/>
    </row>
    <row r="22962">
      <c r="I22962" s="1"/>
      <c r="J22962" s="1"/>
      <c r="K22962" s="1"/>
      <c r="AA22962" s="1"/>
      <c r="AB22962" s="1"/>
      <c r="AC22962" s="1"/>
      <c r="AJ22962" s="1"/>
      <c r="AK22962" s="1"/>
      <c r="AL22962" s="1"/>
    </row>
    <row r="22963">
      <c r="I22963" s="1"/>
      <c r="J22963" s="1"/>
      <c r="K22963" s="1"/>
      <c r="AA22963" s="1"/>
      <c r="AB22963" s="1"/>
      <c r="AC22963" s="1"/>
      <c r="AJ22963" s="1"/>
      <c r="AK22963" s="1"/>
      <c r="AL22963" s="1"/>
    </row>
    <row r="22964">
      <c r="I22964" s="1"/>
      <c r="J22964" s="1"/>
      <c r="K22964" s="1"/>
      <c r="AA22964" s="1"/>
      <c r="AB22964" s="1"/>
      <c r="AC22964" s="1"/>
      <c r="AJ22964" s="1"/>
      <c r="AK22964" s="1"/>
      <c r="AL22964" s="1"/>
    </row>
    <row r="22965">
      <c r="I22965" s="1"/>
      <c r="J22965" s="1"/>
      <c r="K22965" s="1"/>
      <c r="AA22965" s="1"/>
      <c r="AB22965" s="1"/>
      <c r="AC22965" s="1"/>
      <c r="AJ22965" s="1"/>
      <c r="AK22965" s="1"/>
      <c r="AL22965" s="1"/>
    </row>
    <row r="22966">
      <c r="I22966" s="1"/>
      <c r="J22966" s="1"/>
      <c r="K22966" s="1"/>
      <c r="AA22966" s="1"/>
      <c r="AB22966" s="1"/>
      <c r="AC22966" s="1"/>
      <c r="AJ22966" s="1"/>
      <c r="AK22966" s="1"/>
      <c r="AL22966" s="1"/>
    </row>
    <row r="22967">
      <c r="I22967" s="1"/>
      <c r="J22967" s="1"/>
      <c r="K22967" s="1"/>
      <c r="AA22967" s="1"/>
      <c r="AB22967" s="1"/>
      <c r="AC22967" s="1"/>
      <c r="AJ22967" s="1"/>
      <c r="AK22967" s="1"/>
      <c r="AL22967" s="1"/>
    </row>
    <row r="22968">
      <c r="I22968" s="1"/>
      <c r="J22968" s="1"/>
      <c r="K22968" s="1"/>
      <c r="AA22968" s="1"/>
      <c r="AB22968" s="1"/>
      <c r="AC22968" s="1"/>
      <c r="AJ22968" s="1"/>
      <c r="AK22968" s="1"/>
      <c r="AL22968" s="1"/>
    </row>
    <row r="22969">
      <c r="I22969" s="1"/>
      <c r="J22969" s="1"/>
      <c r="K22969" s="1"/>
      <c r="AA22969" s="1"/>
      <c r="AB22969" s="1"/>
      <c r="AC22969" s="1"/>
      <c r="AJ22969" s="1"/>
      <c r="AK22969" s="1"/>
      <c r="AL22969" s="1"/>
    </row>
    <row r="22970">
      <c r="I22970" s="1"/>
      <c r="J22970" s="1"/>
      <c r="K22970" s="1"/>
      <c r="AA22970" s="1"/>
      <c r="AB22970" s="1"/>
      <c r="AC22970" s="1"/>
      <c r="AJ22970" s="1"/>
      <c r="AK22970" s="1"/>
      <c r="AL22970" s="1"/>
    </row>
    <row r="22971">
      <c r="I22971" s="1"/>
      <c r="J22971" s="1"/>
      <c r="K22971" s="1"/>
      <c r="AA22971" s="1"/>
      <c r="AB22971" s="1"/>
      <c r="AC22971" s="1"/>
      <c r="AJ22971" s="1"/>
      <c r="AK22971" s="1"/>
      <c r="AL22971" s="1"/>
    </row>
    <row r="22972">
      <c r="I22972" s="1"/>
      <c r="J22972" s="1"/>
      <c r="K22972" s="1"/>
      <c r="AA22972" s="1"/>
      <c r="AB22972" s="1"/>
      <c r="AC22972" s="1"/>
      <c r="AJ22972" s="1"/>
      <c r="AK22972" s="1"/>
      <c r="AL22972" s="1"/>
    </row>
    <row r="22973">
      <c r="I22973" s="1"/>
      <c r="J22973" s="1"/>
      <c r="K22973" s="1"/>
      <c r="AA22973" s="1"/>
      <c r="AB22973" s="1"/>
      <c r="AC22973" s="1"/>
      <c r="AJ22973" s="1"/>
      <c r="AK22973" s="1"/>
      <c r="AL22973" s="1"/>
    </row>
    <row r="22974">
      <c r="I22974" s="1"/>
      <c r="J22974" s="1"/>
      <c r="K22974" s="1"/>
      <c r="AA22974" s="1"/>
      <c r="AB22974" s="1"/>
      <c r="AC22974" s="1"/>
      <c r="AJ22974" s="1"/>
      <c r="AK22974" s="1"/>
      <c r="AL22974" s="1"/>
    </row>
    <row r="22975">
      <c r="I22975" s="1"/>
      <c r="J22975" s="1"/>
      <c r="K22975" s="1"/>
      <c r="AA22975" s="1"/>
      <c r="AB22975" s="1"/>
      <c r="AC22975" s="1"/>
      <c r="AJ22975" s="1"/>
      <c r="AK22975" s="1"/>
      <c r="AL22975" s="1"/>
    </row>
    <row r="22976">
      <c r="I22976" s="1"/>
      <c r="J22976" s="1"/>
      <c r="K22976" s="1"/>
      <c r="AA22976" s="1"/>
      <c r="AB22976" s="1"/>
      <c r="AC22976" s="1"/>
      <c r="AJ22976" s="1"/>
      <c r="AK22976" s="1"/>
      <c r="AL22976" s="1"/>
    </row>
    <row r="22977">
      <c r="I22977" s="1"/>
      <c r="J22977" s="1"/>
      <c r="K22977" s="1"/>
      <c r="AA22977" s="1"/>
      <c r="AB22977" s="1"/>
      <c r="AC22977" s="1"/>
      <c r="AJ22977" s="1"/>
      <c r="AK22977" s="1"/>
      <c r="AL22977" s="1"/>
    </row>
    <row r="22978">
      <c r="I22978" s="1"/>
      <c r="J22978" s="1"/>
      <c r="K22978" s="1"/>
      <c r="AA22978" s="1"/>
      <c r="AB22978" s="1"/>
      <c r="AC22978" s="1"/>
      <c r="AJ22978" s="1"/>
      <c r="AK22978" s="1"/>
      <c r="AL22978" s="1"/>
    </row>
    <row r="22979">
      <c r="I22979" s="1"/>
      <c r="J22979" s="1"/>
      <c r="K22979" s="1"/>
      <c r="AA22979" s="1"/>
      <c r="AB22979" s="1"/>
      <c r="AC22979" s="1"/>
      <c r="AJ22979" s="1"/>
      <c r="AK22979" s="1"/>
      <c r="AL22979" s="1"/>
    </row>
    <row r="22980">
      <c r="I22980" s="1"/>
      <c r="J22980" s="1"/>
      <c r="K22980" s="1"/>
      <c r="AA22980" s="1"/>
      <c r="AB22980" s="1"/>
      <c r="AC22980" s="1"/>
      <c r="AJ22980" s="1"/>
      <c r="AK22980" s="1"/>
      <c r="AL22980" s="1"/>
    </row>
    <row r="22981">
      <c r="I22981" s="1"/>
      <c r="J22981" s="1"/>
      <c r="K22981" s="1"/>
      <c r="AA22981" s="1"/>
      <c r="AB22981" s="1"/>
      <c r="AC22981" s="1"/>
      <c r="AJ22981" s="1"/>
      <c r="AK22981" s="1"/>
      <c r="AL22981" s="1"/>
    </row>
    <row r="22982">
      <c r="I22982" s="1"/>
      <c r="J22982" s="1"/>
      <c r="K22982" s="1"/>
      <c r="AA22982" s="1"/>
      <c r="AB22982" s="1"/>
      <c r="AC22982" s="1"/>
      <c r="AJ22982" s="1"/>
      <c r="AK22982" s="1"/>
      <c r="AL22982" s="1"/>
    </row>
    <row r="22983">
      <c r="I22983" s="1"/>
      <c r="J22983" s="1"/>
      <c r="K22983" s="1"/>
      <c r="AA22983" s="1"/>
      <c r="AB22983" s="1"/>
      <c r="AC22983" s="1"/>
      <c r="AJ22983" s="1"/>
      <c r="AK22983" s="1"/>
      <c r="AL22983" s="1"/>
    </row>
    <row r="22984">
      <c r="I22984" s="1"/>
      <c r="J22984" s="1"/>
      <c r="K22984" s="1"/>
      <c r="AA22984" s="1"/>
      <c r="AB22984" s="1"/>
      <c r="AC22984" s="1"/>
      <c r="AJ22984" s="1"/>
      <c r="AK22984" s="1"/>
      <c r="AL22984" s="1"/>
    </row>
    <row r="22985">
      <c r="I22985" s="1"/>
      <c r="J22985" s="1"/>
      <c r="K22985" s="1"/>
      <c r="AA22985" s="1"/>
      <c r="AB22985" s="1"/>
      <c r="AC22985" s="1"/>
      <c r="AJ22985" s="1"/>
      <c r="AK22985" s="1"/>
      <c r="AL22985" s="1"/>
    </row>
    <row r="22986">
      <c r="I22986" s="1"/>
      <c r="J22986" s="1"/>
      <c r="K22986" s="1"/>
      <c r="AA22986" s="1"/>
      <c r="AB22986" s="1"/>
      <c r="AC22986" s="1"/>
      <c r="AJ22986" s="1"/>
      <c r="AK22986" s="1"/>
      <c r="AL22986" s="1"/>
    </row>
    <row r="22987">
      <c r="I22987" s="1"/>
      <c r="J22987" s="1"/>
      <c r="K22987" s="1"/>
      <c r="AA22987" s="1"/>
      <c r="AB22987" s="1"/>
      <c r="AC22987" s="1"/>
      <c r="AJ22987" s="1"/>
      <c r="AK22987" s="1"/>
      <c r="AL22987" s="1"/>
    </row>
    <row r="22988">
      <c r="I22988" s="1"/>
      <c r="J22988" s="1"/>
      <c r="K22988" s="1"/>
      <c r="AA22988" s="1"/>
      <c r="AB22988" s="1"/>
      <c r="AC22988" s="1"/>
      <c r="AJ22988" s="1"/>
      <c r="AK22988" s="1"/>
      <c r="AL22988" s="1"/>
    </row>
    <row r="22989">
      <c r="I22989" s="1"/>
      <c r="J22989" s="1"/>
      <c r="K22989" s="1"/>
      <c r="AA22989" s="1"/>
      <c r="AB22989" s="1"/>
      <c r="AC22989" s="1"/>
      <c r="AJ22989" s="1"/>
      <c r="AK22989" s="1"/>
      <c r="AL22989" s="1"/>
    </row>
    <row r="22990">
      <c r="I22990" s="1"/>
      <c r="J22990" s="1"/>
      <c r="K22990" s="1"/>
      <c r="AA22990" s="1"/>
      <c r="AB22990" s="1"/>
      <c r="AC22990" s="1"/>
      <c r="AJ22990" s="1"/>
      <c r="AK22990" s="1"/>
      <c r="AL22990" s="1"/>
    </row>
    <row r="22991">
      <c r="I22991" s="1"/>
      <c r="J22991" s="1"/>
      <c r="K22991" s="1"/>
      <c r="AA22991" s="1"/>
      <c r="AB22991" s="1"/>
      <c r="AC22991" s="1"/>
      <c r="AJ22991" s="1"/>
      <c r="AK22991" s="1"/>
      <c r="AL22991" s="1"/>
    </row>
    <row r="22992">
      <c r="I22992" s="1"/>
      <c r="J22992" s="1"/>
      <c r="K22992" s="1"/>
      <c r="AA22992" s="1"/>
      <c r="AB22992" s="1"/>
      <c r="AC22992" s="1"/>
      <c r="AJ22992" s="1"/>
      <c r="AK22992" s="1"/>
      <c r="AL22992" s="1"/>
    </row>
    <row r="22993">
      <c r="I22993" s="1"/>
      <c r="J22993" s="1"/>
      <c r="K22993" s="1"/>
      <c r="AA22993" s="1"/>
      <c r="AB22993" s="1"/>
      <c r="AC22993" s="1"/>
      <c r="AJ22993" s="1"/>
      <c r="AK22993" s="1"/>
      <c r="AL22993" s="1"/>
    </row>
    <row r="22994">
      <c r="I22994" s="1"/>
      <c r="J22994" s="1"/>
      <c r="K22994" s="1"/>
      <c r="AA22994" s="1"/>
      <c r="AB22994" s="1"/>
      <c r="AC22994" s="1"/>
      <c r="AJ22994" s="1"/>
      <c r="AK22994" s="1"/>
      <c r="AL22994" s="1"/>
    </row>
    <row r="22995">
      <c r="I22995" s="1"/>
      <c r="J22995" s="1"/>
      <c r="K22995" s="1"/>
      <c r="AA22995" s="1"/>
      <c r="AB22995" s="1"/>
      <c r="AC22995" s="1"/>
      <c r="AJ22995" s="1"/>
      <c r="AK22995" s="1"/>
      <c r="AL22995" s="1"/>
    </row>
    <row r="22996">
      <c r="I22996" s="1"/>
      <c r="J22996" s="1"/>
      <c r="K22996" s="1"/>
      <c r="AA22996" s="1"/>
      <c r="AB22996" s="1"/>
      <c r="AC22996" s="1"/>
      <c r="AJ22996" s="1"/>
      <c r="AK22996" s="1"/>
      <c r="AL22996" s="1"/>
    </row>
    <row r="22997">
      <c r="I22997" s="1"/>
      <c r="J22997" s="1"/>
      <c r="K22997" s="1"/>
      <c r="AA22997" s="1"/>
      <c r="AB22997" s="1"/>
      <c r="AC22997" s="1"/>
      <c r="AJ22997" s="1"/>
      <c r="AK22997" s="1"/>
      <c r="AL22997" s="1"/>
    </row>
    <row r="22998">
      <c r="I22998" s="1"/>
      <c r="J22998" s="1"/>
      <c r="K22998" s="1"/>
      <c r="AA22998" s="1"/>
      <c r="AB22998" s="1"/>
      <c r="AC22998" s="1"/>
      <c r="AJ22998" s="1"/>
      <c r="AK22998" s="1"/>
      <c r="AL22998" s="1"/>
    </row>
    <row r="22999">
      <c r="I22999" s="1"/>
      <c r="J22999" s="1"/>
      <c r="K22999" s="1"/>
      <c r="AA22999" s="1"/>
      <c r="AB22999" s="1"/>
      <c r="AC22999" s="1"/>
      <c r="AJ22999" s="1"/>
      <c r="AK22999" s="1"/>
      <c r="AL22999" s="1"/>
    </row>
    <row r="23000">
      <c r="I23000" s="1"/>
      <c r="J23000" s="1"/>
      <c r="K23000" s="1"/>
      <c r="AA23000" s="1"/>
      <c r="AB23000" s="1"/>
      <c r="AC23000" s="1"/>
      <c r="AJ23000" s="1"/>
      <c r="AK23000" s="1"/>
      <c r="AL23000" s="1"/>
    </row>
    <row r="23001">
      <c r="I23001" s="1"/>
      <c r="J23001" s="1"/>
      <c r="K23001" s="1"/>
      <c r="AA23001" s="1"/>
      <c r="AB23001" s="1"/>
      <c r="AC23001" s="1"/>
      <c r="AJ23001" s="1"/>
      <c r="AK23001" s="1"/>
      <c r="AL23001" s="1"/>
    </row>
    <row r="23002">
      <c r="I23002" s="1"/>
      <c r="J23002" s="1"/>
      <c r="K23002" s="1"/>
      <c r="AA23002" s="1"/>
      <c r="AB23002" s="1"/>
      <c r="AC23002" s="1"/>
      <c r="AJ23002" s="1"/>
      <c r="AK23002" s="1"/>
      <c r="AL23002" s="1"/>
    </row>
    <row r="23003">
      <c r="I23003" s="1"/>
      <c r="J23003" s="1"/>
      <c r="K23003" s="1"/>
      <c r="AA23003" s="1"/>
      <c r="AB23003" s="1"/>
      <c r="AC23003" s="1"/>
      <c r="AJ23003" s="1"/>
      <c r="AK23003" s="1"/>
      <c r="AL23003" s="1"/>
    </row>
    <row r="23004">
      <c r="I23004" s="1"/>
      <c r="J23004" s="1"/>
      <c r="K23004" s="1"/>
      <c r="AA23004" s="1"/>
      <c r="AB23004" s="1"/>
      <c r="AC23004" s="1"/>
      <c r="AJ23004" s="1"/>
      <c r="AK23004" s="1"/>
      <c r="AL23004" s="1"/>
    </row>
    <row r="23005">
      <c r="I23005" s="1"/>
      <c r="J23005" s="1"/>
      <c r="K23005" s="1"/>
      <c r="AA23005" s="1"/>
      <c r="AB23005" s="1"/>
      <c r="AC23005" s="1"/>
      <c r="AJ23005" s="1"/>
      <c r="AK23005" s="1"/>
      <c r="AL23005" s="1"/>
    </row>
    <row r="23006">
      <c r="I23006" s="1"/>
      <c r="J23006" s="1"/>
      <c r="K23006" s="1"/>
      <c r="AA23006" s="1"/>
      <c r="AB23006" s="1"/>
      <c r="AC23006" s="1"/>
      <c r="AJ23006" s="1"/>
      <c r="AK23006" s="1"/>
      <c r="AL23006" s="1"/>
    </row>
    <row r="23007">
      <c r="I23007" s="1"/>
      <c r="J23007" s="1"/>
      <c r="K23007" s="1"/>
      <c r="AA23007" s="1"/>
      <c r="AB23007" s="1"/>
      <c r="AC23007" s="1"/>
      <c r="AJ23007" s="1"/>
      <c r="AK23007" s="1"/>
      <c r="AL23007" s="1"/>
    </row>
    <row r="23008">
      <c r="I23008" s="1"/>
      <c r="J23008" s="1"/>
      <c r="K23008" s="1"/>
      <c r="AA23008" s="1"/>
      <c r="AB23008" s="1"/>
      <c r="AC23008" s="1"/>
      <c r="AJ23008" s="1"/>
      <c r="AK23008" s="1"/>
      <c r="AL23008" s="1"/>
    </row>
    <row r="23009">
      <c r="I23009" s="1"/>
      <c r="J23009" s="1"/>
      <c r="K23009" s="1"/>
      <c r="AA23009" s="1"/>
      <c r="AB23009" s="1"/>
      <c r="AC23009" s="1"/>
      <c r="AJ23009" s="1"/>
      <c r="AK23009" s="1"/>
      <c r="AL23009" s="1"/>
    </row>
    <row r="23010">
      <c r="I23010" s="1"/>
      <c r="J23010" s="1"/>
      <c r="K23010" s="1"/>
      <c r="AA23010" s="1"/>
      <c r="AB23010" s="1"/>
      <c r="AC23010" s="1"/>
      <c r="AJ23010" s="1"/>
      <c r="AK23010" s="1"/>
      <c r="AL23010" s="1"/>
    </row>
    <row r="23011">
      <c r="I23011" s="1"/>
      <c r="J23011" s="1"/>
      <c r="K23011" s="1"/>
      <c r="AA23011" s="1"/>
      <c r="AB23011" s="1"/>
      <c r="AC23011" s="1"/>
      <c r="AJ23011" s="1"/>
      <c r="AK23011" s="1"/>
      <c r="AL23011" s="1"/>
    </row>
    <row r="23012">
      <c r="I23012" s="1"/>
      <c r="J23012" s="1"/>
      <c r="K23012" s="1"/>
      <c r="AA23012" s="1"/>
      <c r="AB23012" s="1"/>
      <c r="AC23012" s="1"/>
      <c r="AJ23012" s="1"/>
      <c r="AK23012" s="1"/>
      <c r="AL23012" s="1"/>
    </row>
    <row r="23013">
      <c r="I23013" s="1"/>
      <c r="J23013" s="1"/>
      <c r="K23013" s="1"/>
      <c r="AA23013" s="1"/>
      <c r="AB23013" s="1"/>
      <c r="AC23013" s="1"/>
      <c r="AJ23013" s="1"/>
      <c r="AK23013" s="1"/>
      <c r="AL23013" s="1"/>
    </row>
    <row r="23014">
      <c r="I23014" s="1"/>
      <c r="J23014" s="1"/>
      <c r="K23014" s="1"/>
      <c r="AA23014" s="1"/>
      <c r="AB23014" s="1"/>
      <c r="AC23014" s="1"/>
      <c r="AJ23014" s="1"/>
      <c r="AK23014" s="1"/>
      <c r="AL23014" s="1"/>
    </row>
    <row r="23015">
      <c r="I23015" s="1"/>
      <c r="J23015" s="1"/>
      <c r="K23015" s="1"/>
      <c r="AA23015" s="1"/>
      <c r="AB23015" s="1"/>
      <c r="AC23015" s="1"/>
      <c r="AJ23015" s="1"/>
      <c r="AK23015" s="1"/>
      <c r="AL23015" s="1"/>
    </row>
    <row r="23016">
      <c r="I23016" s="1"/>
      <c r="J23016" s="1"/>
      <c r="K23016" s="1"/>
      <c r="AA23016" s="1"/>
      <c r="AB23016" s="1"/>
      <c r="AC23016" s="1"/>
      <c r="AJ23016" s="1"/>
      <c r="AK23016" s="1"/>
      <c r="AL23016" s="1"/>
    </row>
    <row r="23017">
      <c r="I23017" s="1"/>
      <c r="J23017" s="1"/>
      <c r="K23017" s="1"/>
      <c r="AA23017" s="1"/>
      <c r="AB23017" s="1"/>
      <c r="AC23017" s="1"/>
      <c r="AJ23017" s="1"/>
      <c r="AK23017" s="1"/>
      <c r="AL23017" s="1"/>
    </row>
    <row r="23018">
      <c r="I23018" s="1"/>
      <c r="J23018" s="1"/>
      <c r="K23018" s="1"/>
      <c r="AA23018" s="1"/>
      <c r="AB23018" s="1"/>
      <c r="AC23018" s="1"/>
      <c r="AJ23018" s="1"/>
      <c r="AK23018" s="1"/>
      <c r="AL23018" s="1"/>
    </row>
    <row r="23019">
      <c r="I23019" s="1"/>
      <c r="J23019" s="1"/>
      <c r="K23019" s="1"/>
      <c r="AA23019" s="1"/>
      <c r="AB23019" s="1"/>
      <c r="AC23019" s="1"/>
      <c r="AJ23019" s="1"/>
      <c r="AK23019" s="1"/>
      <c r="AL23019" s="1"/>
    </row>
    <row r="23020">
      <c r="I23020" s="1"/>
      <c r="J23020" s="1"/>
      <c r="K23020" s="1"/>
      <c r="AA23020" s="1"/>
      <c r="AB23020" s="1"/>
      <c r="AC23020" s="1"/>
      <c r="AJ23020" s="1"/>
      <c r="AK23020" s="1"/>
      <c r="AL23020" s="1"/>
    </row>
    <row r="23021">
      <c r="I23021" s="1"/>
      <c r="J23021" s="1"/>
      <c r="K23021" s="1"/>
      <c r="AA23021" s="1"/>
      <c r="AB23021" s="1"/>
      <c r="AC23021" s="1"/>
      <c r="AJ23021" s="1"/>
      <c r="AK23021" s="1"/>
      <c r="AL23021" s="1"/>
    </row>
    <row r="23022">
      <c r="I23022" s="1"/>
      <c r="J23022" s="1"/>
      <c r="K23022" s="1"/>
      <c r="AA23022" s="1"/>
      <c r="AB23022" s="1"/>
      <c r="AC23022" s="1"/>
      <c r="AJ23022" s="1"/>
      <c r="AK23022" s="1"/>
      <c r="AL23022" s="1"/>
    </row>
    <row r="23023">
      <c r="I23023" s="1"/>
      <c r="J23023" s="1"/>
      <c r="K23023" s="1"/>
      <c r="AA23023" s="1"/>
      <c r="AB23023" s="1"/>
      <c r="AC23023" s="1"/>
      <c r="AJ23023" s="1"/>
      <c r="AK23023" s="1"/>
      <c r="AL23023" s="1"/>
    </row>
    <row r="23024">
      <c r="I23024" s="1"/>
      <c r="J23024" s="1"/>
      <c r="K23024" s="1"/>
      <c r="AA23024" s="1"/>
      <c r="AB23024" s="1"/>
      <c r="AC23024" s="1"/>
      <c r="AJ23024" s="1"/>
      <c r="AK23024" s="1"/>
      <c r="AL23024" s="1"/>
    </row>
    <row r="23025">
      <c r="I23025" s="1"/>
      <c r="J23025" s="1"/>
      <c r="K23025" s="1"/>
      <c r="AA23025" s="1"/>
      <c r="AB23025" s="1"/>
      <c r="AC23025" s="1"/>
      <c r="AJ23025" s="1"/>
      <c r="AK23025" s="1"/>
      <c r="AL23025" s="1"/>
    </row>
    <row r="23026">
      <c r="I23026" s="1"/>
      <c r="J23026" s="1"/>
      <c r="K23026" s="1"/>
      <c r="AA23026" s="1"/>
      <c r="AB23026" s="1"/>
      <c r="AC23026" s="1"/>
      <c r="AJ23026" s="1"/>
      <c r="AK23026" s="1"/>
      <c r="AL23026" s="1"/>
    </row>
    <row r="23027">
      <c r="I23027" s="1"/>
      <c r="J23027" s="1"/>
      <c r="K23027" s="1"/>
      <c r="AA23027" s="1"/>
      <c r="AB23027" s="1"/>
      <c r="AC23027" s="1"/>
      <c r="AJ23027" s="1"/>
      <c r="AK23027" s="1"/>
      <c r="AL23027" s="1"/>
    </row>
    <row r="23028">
      <c r="I23028" s="1"/>
      <c r="J23028" s="1"/>
      <c r="K23028" s="1"/>
      <c r="AA23028" s="1"/>
      <c r="AB23028" s="1"/>
      <c r="AC23028" s="1"/>
      <c r="AJ23028" s="1"/>
      <c r="AK23028" s="1"/>
      <c r="AL23028" s="1"/>
    </row>
    <row r="23029">
      <c r="I23029" s="1"/>
      <c r="J23029" s="1"/>
      <c r="K23029" s="1"/>
      <c r="AA23029" s="1"/>
      <c r="AB23029" s="1"/>
      <c r="AC23029" s="1"/>
      <c r="AJ23029" s="1"/>
      <c r="AK23029" s="1"/>
      <c r="AL23029" s="1"/>
    </row>
    <row r="23030">
      <c r="I23030" s="1"/>
      <c r="J23030" s="1"/>
      <c r="K23030" s="1"/>
      <c r="AA23030" s="1"/>
      <c r="AB23030" s="1"/>
      <c r="AC23030" s="1"/>
      <c r="AJ23030" s="1"/>
      <c r="AK23030" s="1"/>
      <c r="AL23030" s="1"/>
    </row>
    <row r="23031">
      <c r="I23031" s="1"/>
      <c r="J23031" s="1"/>
      <c r="K23031" s="1"/>
      <c r="AA23031" s="1"/>
      <c r="AB23031" s="1"/>
      <c r="AC23031" s="1"/>
      <c r="AJ23031" s="1"/>
      <c r="AK23031" s="1"/>
      <c r="AL23031" s="1"/>
    </row>
    <row r="23032">
      <c r="I23032" s="1"/>
      <c r="J23032" s="1"/>
      <c r="K23032" s="1"/>
      <c r="AA23032" s="1"/>
      <c r="AB23032" s="1"/>
      <c r="AC23032" s="1"/>
      <c r="AJ23032" s="1"/>
      <c r="AK23032" s="1"/>
      <c r="AL23032" s="1"/>
    </row>
    <row r="23033">
      <c r="I23033" s="1"/>
      <c r="J23033" s="1"/>
      <c r="K23033" s="1"/>
      <c r="AA23033" s="1"/>
      <c r="AB23033" s="1"/>
      <c r="AC23033" s="1"/>
      <c r="AJ23033" s="1"/>
      <c r="AK23033" s="1"/>
      <c r="AL23033" s="1"/>
    </row>
    <row r="23034">
      <c r="I23034" s="1"/>
      <c r="J23034" s="1"/>
      <c r="K23034" s="1"/>
      <c r="AA23034" s="1"/>
      <c r="AB23034" s="1"/>
      <c r="AC23034" s="1"/>
      <c r="AJ23034" s="1"/>
      <c r="AK23034" s="1"/>
      <c r="AL23034" s="1"/>
    </row>
    <row r="23035">
      <c r="I23035" s="1"/>
      <c r="J23035" s="1"/>
      <c r="K23035" s="1"/>
      <c r="AA23035" s="1"/>
      <c r="AB23035" s="1"/>
      <c r="AC23035" s="1"/>
      <c r="AJ23035" s="1"/>
      <c r="AK23035" s="1"/>
      <c r="AL23035" s="1"/>
    </row>
    <row r="23036">
      <c r="I23036" s="1"/>
      <c r="J23036" s="1"/>
      <c r="K23036" s="1"/>
      <c r="AA23036" s="1"/>
      <c r="AB23036" s="1"/>
      <c r="AC23036" s="1"/>
      <c r="AJ23036" s="1"/>
      <c r="AK23036" s="1"/>
      <c r="AL23036" s="1"/>
    </row>
    <row r="23037">
      <c r="I23037" s="1"/>
      <c r="J23037" s="1"/>
      <c r="K23037" s="1"/>
      <c r="AA23037" s="1"/>
      <c r="AB23037" s="1"/>
      <c r="AC23037" s="1"/>
      <c r="AJ23037" s="1"/>
      <c r="AK23037" s="1"/>
      <c r="AL23037" s="1"/>
    </row>
    <row r="23038">
      <c r="I23038" s="1"/>
      <c r="J23038" s="1"/>
      <c r="K23038" s="1"/>
      <c r="AA23038" s="1"/>
      <c r="AB23038" s="1"/>
      <c r="AC23038" s="1"/>
      <c r="AJ23038" s="1"/>
      <c r="AK23038" s="1"/>
      <c r="AL23038" s="1"/>
    </row>
    <row r="23039">
      <c r="I23039" s="1"/>
      <c r="J23039" s="1"/>
      <c r="K23039" s="1"/>
      <c r="AA23039" s="1"/>
      <c r="AB23039" s="1"/>
      <c r="AC23039" s="1"/>
      <c r="AJ23039" s="1"/>
      <c r="AK23039" s="1"/>
      <c r="AL23039" s="1"/>
    </row>
    <row r="23040">
      <c r="I23040" s="1"/>
      <c r="J23040" s="1"/>
      <c r="K23040" s="1"/>
      <c r="AA23040" s="1"/>
      <c r="AB23040" s="1"/>
      <c r="AC23040" s="1"/>
      <c r="AJ23040" s="1"/>
      <c r="AK23040" s="1"/>
      <c r="AL23040" s="1"/>
    </row>
    <row r="23041">
      <c r="I23041" s="1"/>
      <c r="J23041" s="1"/>
      <c r="K23041" s="1"/>
      <c r="AA23041" s="1"/>
      <c r="AB23041" s="1"/>
      <c r="AC23041" s="1"/>
      <c r="AJ23041" s="1"/>
      <c r="AK23041" s="1"/>
      <c r="AL23041" s="1"/>
    </row>
    <row r="23042">
      <c r="I23042" s="1"/>
      <c r="J23042" s="1"/>
      <c r="K23042" s="1"/>
      <c r="AA23042" s="1"/>
      <c r="AB23042" s="1"/>
      <c r="AC23042" s="1"/>
      <c r="AJ23042" s="1"/>
      <c r="AK23042" s="1"/>
      <c r="AL23042" s="1"/>
    </row>
    <row r="23043">
      <c r="I23043" s="1"/>
      <c r="J23043" s="1"/>
      <c r="K23043" s="1"/>
      <c r="AA23043" s="1"/>
      <c r="AB23043" s="1"/>
      <c r="AC23043" s="1"/>
      <c r="AJ23043" s="1"/>
      <c r="AK23043" s="1"/>
      <c r="AL23043" s="1"/>
    </row>
    <row r="23044">
      <c r="I23044" s="1"/>
      <c r="J23044" s="1"/>
      <c r="K23044" s="1"/>
      <c r="AA23044" s="1"/>
      <c r="AB23044" s="1"/>
      <c r="AC23044" s="1"/>
      <c r="AJ23044" s="1"/>
      <c r="AK23044" s="1"/>
      <c r="AL23044" s="1"/>
    </row>
    <row r="23045">
      <c r="I23045" s="1"/>
      <c r="J23045" s="1"/>
      <c r="K23045" s="1"/>
      <c r="AA23045" s="1"/>
      <c r="AB23045" s="1"/>
      <c r="AC23045" s="1"/>
      <c r="AJ23045" s="1"/>
      <c r="AK23045" s="1"/>
      <c r="AL23045" s="1"/>
    </row>
    <row r="23046">
      <c r="I23046" s="1"/>
      <c r="J23046" s="1"/>
      <c r="K23046" s="1"/>
      <c r="AA23046" s="1"/>
      <c r="AB23046" s="1"/>
      <c r="AC23046" s="1"/>
      <c r="AJ23046" s="1"/>
      <c r="AK23046" s="1"/>
      <c r="AL23046" s="1"/>
    </row>
    <row r="23047">
      <c r="I23047" s="1"/>
      <c r="J23047" s="1"/>
      <c r="K23047" s="1"/>
      <c r="AA23047" s="1"/>
      <c r="AB23047" s="1"/>
      <c r="AC23047" s="1"/>
      <c r="AJ23047" s="1"/>
      <c r="AK23047" s="1"/>
      <c r="AL23047" s="1"/>
    </row>
    <row r="23048">
      <c r="I23048" s="1"/>
      <c r="J23048" s="1"/>
      <c r="K23048" s="1"/>
      <c r="AA23048" s="1"/>
      <c r="AB23048" s="1"/>
      <c r="AC23048" s="1"/>
      <c r="AJ23048" s="1"/>
      <c r="AK23048" s="1"/>
      <c r="AL23048" s="1"/>
    </row>
    <row r="23049">
      <c r="I23049" s="1"/>
      <c r="J23049" s="1"/>
      <c r="K23049" s="1"/>
      <c r="AA23049" s="1"/>
      <c r="AB23049" s="1"/>
      <c r="AC23049" s="1"/>
      <c r="AJ23049" s="1"/>
      <c r="AK23049" s="1"/>
      <c r="AL23049" s="1"/>
    </row>
    <row r="23050">
      <c r="I23050" s="1"/>
      <c r="J23050" s="1"/>
      <c r="K23050" s="1"/>
      <c r="AA23050" s="1"/>
      <c r="AB23050" s="1"/>
      <c r="AC23050" s="1"/>
      <c r="AJ23050" s="1"/>
      <c r="AK23050" s="1"/>
      <c r="AL23050" s="1"/>
    </row>
    <row r="23051">
      <c r="I23051" s="1"/>
      <c r="J23051" s="1"/>
      <c r="K23051" s="1"/>
      <c r="AA23051" s="1"/>
      <c r="AB23051" s="1"/>
      <c r="AC23051" s="1"/>
      <c r="AJ23051" s="1"/>
      <c r="AK23051" s="1"/>
      <c r="AL23051" s="1"/>
    </row>
    <row r="23052">
      <c r="I23052" s="1"/>
      <c r="J23052" s="1"/>
      <c r="K23052" s="1"/>
      <c r="AA23052" s="1"/>
      <c r="AB23052" s="1"/>
      <c r="AC23052" s="1"/>
      <c r="AJ23052" s="1"/>
      <c r="AK23052" s="1"/>
      <c r="AL23052" s="1"/>
    </row>
    <row r="23053">
      <c r="I23053" s="1"/>
      <c r="J23053" s="1"/>
      <c r="K23053" s="1"/>
      <c r="AA23053" s="1"/>
      <c r="AB23053" s="1"/>
      <c r="AC23053" s="1"/>
      <c r="AJ23053" s="1"/>
      <c r="AK23053" s="1"/>
      <c r="AL23053" s="1"/>
    </row>
    <row r="23054">
      <c r="I23054" s="1"/>
      <c r="J23054" s="1"/>
      <c r="K23054" s="1"/>
      <c r="AA23054" s="1"/>
      <c r="AB23054" s="1"/>
      <c r="AC23054" s="1"/>
      <c r="AJ23054" s="1"/>
      <c r="AK23054" s="1"/>
      <c r="AL23054" s="1"/>
    </row>
    <row r="23055">
      <c r="I23055" s="1"/>
      <c r="J23055" s="1"/>
      <c r="K23055" s="1"/>
      <c r="AA23055" s="1"/>
      <c r="AB23055" s="1"/>
      <c r="AC23055" s="1"/>
      <c r="AJ23055" s="1"/>
      <c r="AK23055" s="1"/>
      <c r="AL23055" s="1"/>
    </row>
    <row r="23056">
      <c r="I23056" s="1"/>
      <c r="J23056" s="1"/>
      <c r="K23056" s="1"/>
      <c r="AA23056" s="1"/>
      <c r="AB23056" s="1"/>
      <c r="AC23056" s="1"/>
      <c r="AJ23056" s="1"/>
      <c r="AK23056" s="1"/>
      <c r="AL23056" s="1"/>
    </row>
    <row r="23057">
      <c r="I23057" s="1"/>
      <c r="J23057" s="1"/>
      <c r="K23057" s="1"/>
      <c r="AA23057" s="1"/>
      <c r="AB23057" s="1"/>
      <c r="AC23057" s="1"/>
      <c r="AJ23057" s="1"/>
      <c r="AK23057" s="1"/>
      <c r="AL23057" s="1"/>
    </row>
    <row r="23058">
      <c r="I23058" s="1"/>
      <c r="J23058" s="1"/>
      <c r="K23058" s="1"/>
      <c r="AA23058" s="1"/>
      <c r="AB23058" s="1"/>
      <c r="AC23058" s="1"/>
      <c r="AJ23058" s="1"/>
      <c r="AK23058" s="1"/>
      <c r="AL23058" s="1"/>
    </row>
    <row r="23059">
      <c r="I23059" s="1"/>
      <c r="J23059" s="1"/>
      <c r="K23059" s="1"/>
      <c r="AA23059" s="1"/>
      <c r="AB23059" s="1"/>
      <c r="AC23059" s="1"/>
      <c r="AJ23059" s="1"/>
      <c r="AK23059" s="1"/>
      <c r="AL23059" s="1"/>
    </row>
    <row r="23060">
      <c r="I23060" s="1"/>
      <c r="J23060" s="1"/>
      <c r="K23060" s="1"/>
      <c r="AA23060" s="1"/>
      <c r="AB23060" s="1"/>
      <c r="AC23060" s="1"/>
      <c r="AJ23060" s="1"/>
      <c r="AK23060" s="1"/>
      <c r="AL23060" s="1"/>
    </row>
    <row r="23061">
      <c r="I23061" s="1"/>
      <c r="J23061" s="1"/>
      <c r="K23061" s="1"/>
      <c r="AA23061" s="1"/>
      <c r="AB23061" s="1"/>
      <c r="AC23061" s="1"/>
      <c r="AJ23061" s="1"/>
      <c r="AK23061" s="1"/>
      <c r="AL23061" s="1"/>
    </row>
    <row r="23062">
      <c r="I23062" s="1"/>
      <c r="J23062" s="1"/>
      <c r="K23062" s="1"/>
      <c r="AA23062" s="1"/>
      <c r="AB23062" s="1"/>
      <c r="AC23062" s="1"/>
      <c r="AJ23062" s="1"/>
      <c r="AK23062" s="1"/>
      <c r="AL23062" s="1"/>
    </row>
    <row r="23063">
      <c r="I23063" s="1"/>
      <c r="J23063" s="1"/>
      <c r="K23063" s="1"/>
      <c r="AA23063" s="1"/>
      <c r="AB23063" s="1"/>
      <c r="AC23063" s="1"/>
      <c r="AJ23063" s="1"/>
      <c r="AK23063" s="1"/>
      <c r="AL23063" s="1"/>
    </row>
    <row r="23064">
      <c r="I23064" s="1"/>
      <c r="J23064" s="1"/>
      <c r="K23064" s="1"/>
      <c r="AA23064" s="1"/>
      <c r="AB23064" s="1"/>
      <c r="AC23064" s="1"/>
      <c r="AJ23064" s="1"/>
      <c r="AK23064" s="1"/>
      <c r="AL23064" s="1"/>
    </row>
    <row r="23065">
      <c r="I23065" s="1"/>
      <c r="J23065" s="1"/>
      <c r="K23065" s="1"/>
      <c r="AA23065" s="1"/>
      <c r="AB23065" s="1"/>
      <c r="AC23065" s="1"/>
      <c r="AJ23065" s="1"/>
      <c r="AK23065" s="1"/>
      <c r="AL23065" s="1"/>
    </row>
    <row r="23066">
      <c r="I23066" s="1"/>
      <c r="J23066" s="1"/>
      <c r="K23066" s="1"/>
      <c r="AA23066" s="1"/>
      <c r="AB23066" s="1"/>
      <c r="AC23066" s="1"/>
      <c r="AJ23066" s="1"/>
      <c r="AK23066" s="1"/>
      <c r="AL23066" s="1"/>
    </row>
    <row r="23067">
      <c r="I23067" s="1"/>
      <c r="J23067" s="1"/>
      <c r="K23067" s="1"/>
      <c r="AA23067" s="1"/>
      <c r="AB23067" s="1"/>
      <c r="AC23067" s="1"/>
      <c r="AJ23067" s="1"/>
      <c r="AK23067" s="1"/>
      <c r="AL23067" s="1"/>
    </row>
    <row r="23068">
      <c r="I23068" s="1"/>
      <c r="J23068" s="1"/>
      <c r="K23068" s="1"/>
      <c r="AA23068" s="1"/>
      <c r="AB23068" s="1"/>
      <c r="AC23068" s="1"/>
      <c r="AJ23068" s="1"/>
      <c r="AK23068" s="1"/>
      <c r="AL23068" s="1"/>
    </row>
    <row r="23069">
      <c r="I23069" s="1"/>
      <c r="J23069" s="1"/>
      <c r="K23069" s="1"/>
      <c r="AA23069" s="1"/>
      <c r="AB23069" s="1"/>
      <c r="AC23069" s="1"/>
      <c r="AJ23069" s="1"/>
      <c r="AK23069" s="1"/>
      <c r="AL23069" s="1"/>
    </row>
    <row r="23070">
      <c r="I23070" s="1"/>
      <c r="J23070" s="1"/>
      <c r="K23070" s="1"/>
      <c r="AA23070" s="1"/>
      <c r="AB23070" s="1"/>
      <c r="AC23070" s="1"/>
      <c r="AJ23070" s="1"/>
      <c r="AK23070" s="1"/>
      <c r="AL23070" s="1"/>
    </row>
    <row r="23071">
      <c r="I23071" s="1"/>
      <c r="J23071" s="1"/>
      <c r="K23071" s="1"/>
      <c r="AA23071" s="1"/>
      <c r="AB23071" s="1"/>
      <c r="AC23071" s="1"/>
      <c r="AJ23071" s="1"/>
      <c r="AK23071" s="1"/>
      <c r="AL23071" s="1"/>
    </row>
    <row r="23072">
      <c r="I23072" s="1"/>
      <c r="J23072" s="1"/>
      <c r="K23072" s="1"/>
      <c r="AA23072" s="1"/>
      <c r="AB23072" s="1"/>
      <c r="AC23072" s="1"/>
      <c r="AJ23072" s="1"/>
      <c r="AK23072" s="1"/>
      <c r="AL23072" s="1"/>
    </row>
    <row r="23073">
      <c r="I23073" s="1"/>
      <c r="J23073" s="1"/>
      <c r="K23073" s="1"/>
      <c r="AA23073" s="1"/>
      <c r="AB23073" s="1"/>
      <c r="AC23073" s="1"/>
      <c r="AJ23073" s="1"/>
      <c r="AK23073" s="1"/>
      <c r="AL23073" s="1"/>
    </row>
    <row r="23074">
      <c r="I23074" s="1"/>
      <c r="J23074" s="1"/>
      <c r="K23074" s="1"/>
      <c r="AA23074" s="1"/>
      <c r="AB23074" s="1"/>
      <c r="AC23074" s="1"/>
      <c r="AJ23074" s="1"/>
      <c r="AK23074" s="1"/>
      <c r="AL23074" s="1"/>
    </row>
    <row r="23075">
      <c r="I23075" s="1"/>
      <c r="J23075" s="1"/>
      <c r="K23075" s="1"/>
      <c r="AA23075" s="1"/>
      <c r="AB23075" s="1"/>
      <c r="AC23075" s="1"/>
      <c r="AJ23075" s="1"/>
      <c r="AK23075" s="1"/>
      <c r="AL23075" s="1"/>
    </row>
    <row r="23076">
      <c r="I23076" s="1"/>
      <c r="J23076" s="1"/>
      <c r="K23076" s="1"/>
      <c r="AA23076" s="1"/>
      <c r="AB23076" s="1"/>
      <c r="AC23076" s="1"/>
      <c r="AJ23076" s="1"/>
      <c r="AK23076" s="1"/>
      <c r="AL23076" s="1"/>
    </row>
    <row r="23077">
      <c r="I23077" s="1"/>
      <c r="J23077" s="1"/>
      <c r="K23077" s="1"/>
      <c r="AA23077" s="1"/>
      <c r="AB23077" s="1"/>
      <c r="AC23077" s="1"/>
      <c r="AJ23077" s="1"/>
      <c r="AK23077" s="1"/>
      <c r="AL23077" s="1"/>
    </row>
    <row r="23078">
      <c r="I23078" s="1"/>
      <c r="J23078" s="1"/>
      <c r="K23078" s="1"/>
      <c r="AA23078" s="1"/>
      <c r="AB23078" s="1"/>
      <c r="AC23078" s="1"/>
      <c r="AJ23078" s="1"/>
      <c r="AK23078" s="1"/>
      <c r="AL23078" s="1"/>
    </row>
    <row r="23079">
      <c r="I23079" s="1"/>
      <c r="J23079" s="1"/>
      <c r="K23079" s="1"/>
      <c r="AA23079" s="1"/>
      <c r="AB23079" s="1"/>
      <c r="AC23079" s="1"/>
      <c r="AJ23079" s="1"/>
      <c r="AK23079" s="1"/>
      <c r="AL23079" s="1"/>
    </row>
    <row r="23080">
      <c r="I23080" s="1"/>
      <c r="J23080" s="1"/>
      <c r="K23080" s="1"/>
      <c r="AA23080" s="1"/>
      <c r="AB23080" s="1"/>
      <c r="AC23080" s="1"/>
      <c r="AJ23080" s="1"/>
      <c r="AK23080" s="1"/>
      <c r="AL23080" s="1"/>
    </row>
    <row r="23081">
      <c r="I23081" s="1"/>
      <c r="J23081" s="1"/>
      <c r="K23081" s="1"/>
      <c r="AA23081" s="1"/>
      <c r="AB23081" s="1"/>
      <c r="AC23081" s="1"/>
      <c r="AJ23081" s="1"/>
      <c r="AK23081" s="1"/>
      <c r="AL23081" s="1"/>
    </row>
    <row r="23082">
      <c r="I23082" s="1"/>
      <c r="J23082" s="1"/>
      <c r="K23082" s="1"/>
      <c r="AA23082" s="1"/>
      <c r="AB23082" s="1"/>
      <c r="AC23082" s="1"/>
      <c r="AJ23082" s="1"/>
      <c r="AK23082" s="1"/>
      <c r="AL23082" s="1"/>
    </row>
    <row r="23083">
      <c r="I23083" s="1"/>
      <c r="J23083" s="1"/>
      <c r="K23083" s="1"/>
      <c r="AA23083" s="1"/>
      <c r="AB23083" s="1"/>
      <c r="AC23083" s="1"/>
      <c r="AJ23083" s="1"/>
      <c r="AK23083" s="1"/>
      <c r="AL23083" s="1"/>
    </row>
    <row r="23084">
      <c r="I23084" s="1"/>
      <c r="J23084" s="1"/>
      <c r="K23084" s="1"/>
      <c r="AA23084" s="1"/>
      <c r="AB23084" s="1"/>
      <c r="AC23084" s="1"/>
      <c r="AJ23084" s="1"/>
      <c r="AK23084" s="1"/>
      <c r="AL23084" s="1"/>
    </row>
    <row r="23085">
      <c r="I23085" s="1"/>
      <c r="J23085" s="1"/>
      <c r="K23085" s="1"/>
      <c r="AA23085" s="1"/>
      <c r="AB23085" s="1"/>
      <c r="AC23085" s="1"/>
      <c r="AJ23085" s="1"/>
      <c r="AK23085" s="1"/>
      <c r="AL23085" s="1"/>
    </row>
    <row r="23086">
      <c r="I23086" s="1"/>
      <c r="J23086" s="1"/>
      <c r="K23086" s="1"/>
      <c r="AA23086" s="1"/>
      <c r="AB23086" s="1"/>
      <c r="AC23086" s="1"/>
      <c r="AJ23086" s="1"/>
      <c r="AK23086" s="1"/>
      <c r="AL23086" s="1"/>
    </row>
    <row r="23087">
      <c r="I23087" s="1"/>
      <c r="J23087" s="1"/>
      <c r="K23087" s="1"/>
      <c r="AA23087" s="1"/>
      <c r="AB23087" s="1"/>
      <c r="AC23087" s="1"/>
      <c r="AJ23087" s="1"/>
      <c r="AK23087" s="1"/>
      <c r="AL23087" s="1"/>
    </row>
    <row r="23088">
      <c r="I23088" s="1"/>
      <c r="J23088" s="1"/>
      <c r="K23088" s="1"/>
      <c r="AA23088" s="1"/>
      <c r="AB23088" s="1"/>
      <c r="AC23088" s="1"/>
      <c r="AJ23088" s="1"/>
      <c r="AK23088" s="1"/>
      <c r="AL23088" s="1"/>
    </row>
    <row r="23089">
      <c r="I23089" s="1"/>
      <c r="J23089" s="1"/>
      <c r="K23089" s="1"/>
      <c r="AA23089" s="1"/>
      <c r="AB23089" s="1"/>
      <c r="AC23089" s="1"/>
      <c r="AJ23089" s="1"/>
      <c r="AK23089" s="1"/>
      <c r="AL23089" s="1"/>
    </row>
    <row r="23090">
      <c r="I23090" s="1"/>
      <c r="J23090" s="1"/>
      <c r="K23090" s="1"/>
      <c r="AA23090" s="1"/>
      <c r="AB23090" s="1"/>
      <c r="AC23090" s="1"/>
      <c r="AJ23090" s="1"/>
      <c r="AK23090" s="1"/>
      <c r="AL23090" s="1"/>
    </row>
    <row r="23091">
      <c r="I23091" s="1"/>
      <c r="J23091" s="1"/>
      <c r="K23091" s="1"/>
      <c r="AA23091" s="1"/>
      <c r="AB23091" s="1"/>
      <c r="AC23091" s="1"/>
      <c r="AJ23091" s="1"/>
      <c r="AK23091" s="1"/>
      <c r="AL23091" s="1"/>
    </row>
    <row r="23092">
      <c r="I23092" s="1"/>
      <c r="J23092" s="1"/>
      <c r="K23092" s="1"/>
      <c r="AA23092" s="1"/>
      <c r="AB23092" s="1"/>
      <c r="AC23092" s="1"/>
      <c r="AJ23092" s="1"/>
      <c r="AK23092" s="1"/>
      <c r="AL23092" s="1"/>
    </row>
    <row r="23093">
      <c r="I23093" s="1"/>
      <c r="J23093" s="1"/>
      <c r="K23093" s="1"/>
      <c r="AA23093" s="1"/>
      <c r="AB23093" s="1"/>
      <c r="AC23093" s="1"/>
      <c r="AJ23093" s="1"/>
      <c r="AK23093" s="1"/>
      <c r="AL23093" s="1"/>
    </row>
    <row r="23094">
      <c r="I23094" s="1"/>
      <c r="J23094" s="1"/>
      <c r="K23094" s="1"/>
      <c r="AA23094" s="1"/>
      <c r="AB23094" s="1"/>
      <c r="AC23094" s="1"/>
      <c r="AJ23094" s="1"/>
      <c r="AK23094" s="1"/>
      <c r="AL23094" s="1"/>
    </row>
    <row r="23095">
      <c r="I23095" s="1"/>
      <c r="J23095" s="1"/>
      <c r="K23095" s="1"/>
      <c r="AA23095" s="1"/>
      <c r="AB23095" s="1"/>
      <c r="AC23095" s="1"/>
      <c r="AJ23095" s="1"/>
      <c r="AK23095" s="1"/>
      <c r="AL23095" s="1"/>
    </row>
    <row r="23096">
      <c r="I23096" s="1"/>
      <c r="J23096" s="1"/>
      <c r="K23096" s="1"/>
      <c r="AA23096" s="1"/>
      <c r="AB23096" s="1"/>
      <c r="AC23096" s="1"/>
      <c r="AJ23096" s="1"/>
      <c r="AK23096" s="1"/>
      <c r="AL23096" s="1"/>
    </row>
    <row r="23097">
      <c r="I23097" s="1"/>
      <c r="J23097" s="1"/>
      <c r="K23097" s="1"/>
      <c r="AA23097" s="1"/>
      <c r="AB23097" s="1"/>
      <c r="AC23097" s="1"/>
      <c r="AJ23097" s="1"/>
      <c r="AK23097" s="1"/>
      <c r="AL23097" s="1"/>
    </row>
    <row r="23098">
      <c r="I23098" s="1"/>
      <c r="J23098" s="1"/>
      <c r="K23098" s="1"/>
      <c r="AA23098" s="1"/>
      <c r="AB23098" s="1"/>
      <c r="AC23098" s="1"/>
      <c r="AJ23098" s="1"/>
      <c r="AK23098" s="1"/>
      <c r="AL23098" s="1"/>
    </row>
    <row r="23099">
      <c r="I23099" s="1"/>
      <c r="J23099" s="1"/>
      <c r="K23099" s="1"/>
      <c r="AA23099" s="1"/>
      <c r="AB23099" s="1"/>
      <c r="AC23099" s="1"/>
      <c r="AJ23099" s="1"/>
      <c r="AK23099" s="1"/>
      <c r="AL23099" s="1"/>
    </row>
    <row r="23100">
      <c r="I23100" s="1"/>
      <c r="J23100" s="1"/>
      <c r="K23100" s="1"/>
      <c r="AA23100" s="1"/>
      <c r="AB23100" s="1"/>
      <c r="AC23100" s="1"/>
      <c r="AJ23100" s="1"/>
      <c r="AK23100" s="1"/>
      <c r="AL23100" s="1"/>
    </row>
    <row r="23101">
      <c r="I23101" s="1"/>
      <c r="J23101" s="1"/>
      <c r="K23101" s="1"/>
      <c r="AA23101" s="1"/>
      <c r="AB23101" s="1"/>
      <c r="AC23101" s="1"/>
      <c r="AJ23101" s="1"/>
      <c r="AK23101" s="1"/>
      <c r="AL23101" s="1"/>
    </row>
    <row r="23102">
      <c r="I23102" s="1"/>
      <c r="J23102" s="1"/>
      <c r="K23102" s="1"/>
      <c r="AA23102" s="1"/>
      <c r="AB23102" s="1"/>
      <c r="AC23102" s="1"/>
      <c r="AJ23102" s="1"/>
      <c r="AK23102" s="1"/>
      <c r="AL23102" s="1"/>
    </row>
    <row r="23103">
      <c r="I23103" s="1"/>
      <c r="J23103" s="1"/>
      <c r="K23103" s="1"/>
      <c r="AA23103" s="1"/>
      <c r="AB23103" s="1"/>
      <c r="AC23103" s="1"/>
      <c r="AJ23103" s="1"/>
      <c r="AK23103" s="1"/>
      <c r="AL23103" s="1"/>
    </row>
    <row r="23104">
      <c r="I23104" s="1"/>
      <c r="J23104" s="1"/>
      <c r="K23104" s="1"/>
      <c r="AA23104" s="1"/>
      <c r="AB23104" s="1"/>
      <c r="AC23104" s="1"/>
      <c r="AJ23104" s="1"/>
      <c r="AK23104" s="1"/>
      <c r="AL23104" s="1"/>
    </row>
    <row r="23105">
      <c r="I23105" s="1"/>
      <c r="J23105" s="1"/>
      <c r="K23105" s="1"/>
      <c r="AA23105" s="1"/>
      <c r="AB23105" s="1"/>
      <c r="AC23105" s="1"/>
      <c r="AJ23105" s="1"/>
      <c r="AK23105" s="1"/>
      <c r="AL23105" s="1"/>
    </row>
    <row r="23106">
      <c r="I23106" s="1"/>
      <c r="J23106" s="1"/>
      <c r="K23106" s="1"/>
      <c r="AA23106" s="1"/>
      <c r="AB23106" s="1"/>
      <c r="AC23106" s="1"/>
      <c r="AJ23106" s="1"/>
      <c r="AK23106" s="1"/>
      <c r="AL23106" s="1"/>
    </row>
    <row r="23107">
      <c r="I23107" s="1"/>
      <c r="J23107" s="1"/>
      <c r="K23107" s="1"/>
      <c r="AA23107" s="1"/>
      <c r="AB23107" s="1"/>
      <c r="AC23107" s="1"/>
      <c r="AJ23107" s="1"/>
      <c r="AK23107" s="1"/>
      <c r="AL23107" s="1"/>
    </row>
    <row r="23108">
      <c r="I23108" s="1"/>
      <c r="J23108" s="1"/>
      <c r="K23108" s="1"/>
      <c r="AA23108" s="1"/>
      <c r="AB23108" s="1"/>
      <c r="AC23108" s="1"/>
      <c r="AJ23108" s="1"/>
      <c r="AK23108" s="1"/>
      <c r="AL23108" s="1"/>
    </row>
    <row r="23109">
      <c r="I23109" s="1"/>
      <c r="J23109" s="1"/>
      <c r="K23109" s="1"/>
      <c r="AA23109" s="1"/>
      <c r="AB23109" s="1"/>
      <c r="AC23109" s="1"/>
      <c r="AJ23109" s="1"/>
      <c r="AK23109" s="1"/>
      <c r="AL23109" s="1"/>
    </row>
    <row r="23110">
      <c r="I23110" s="1"/>
      <c r="J23110" s="1"/>
      <c r="K23110" s="1"/>
      <c r="AA23110" s="1"/>
      <c r="AB23110" s="1"/>
      <c r="AC23110" s="1"/>
      <c r="AJ23110" s="1"/>
      <c r="AK23110" s="1"/>
      <c r="AL23110" s="1"/>
    </row>
    <row r="23111">
      <c r="I23111" s="1"/>
      <c r="J23111" s="1"/>
      <c r="K23111" s="1"/>
      <c r="AA23111" s="1"/>
      <c r="AB23111" s="1"/>
      <c r="AC23111" s="1"/>
      <c r="AJ23111" s="1"/>
      <c r="AK23111" s="1"/>
      <c r="AL23111" s="1"/>
    </row>
    <row r="23112">
      <c r="I23112" s="1"/>
      <c r="J23112" s="1"/>
      <c r="K23112" s="1"/>
      <c r="AA23112" s="1"/>
      <c r="AB23112" s="1"/>
      <c r="AC23112" s="1"/>
      <c r="AJ23112" s="1"/>
      <c r="AK23112" s="1"/>
      <c r="AL23112" s="1"/>
    </row>
    <row r="23113">
      <c r="I23113" s="1"/>
      <c r="J23113" s="1"/>
      <c r="K23113" s="1"/>
      <c r="AA23113" s="1"/>
      <c r="AB23113" s="1"/>
      <c r="AC23113" s="1"/>
      <c r="AJ23113" s="1"/>
      <c r="AK23113" s="1"/>
      <c r="AL23113" s="1"/>
    </row>
    <row r="23114">
      <c r="I23114" s="1"/>
      <c r="J23114" s="1"/>
      <c r="K23114" s="1"/>
      <c r="AA23114" s="1"/>
      <c r="AB23114" s="1"/>
      <c r="AC23114" s="1"/>
      <c r="AJ23114" s="1"/>
      <c r="AK23114" s="1"/>
      <c r="AL23114" s="1"/>
    </row>
    <row r="23115">
      <c r="I23115" s="1"/>
      <c r="J23115" s="1"/>
      <c r="K23115" s="1"/>
      <c r="AA23115" s="1"/>
      <c r="AB23115" s="1"/>
      <c r="AC23115" s="1"/>
      <c r="AJ23115" s="1"/>
      <c r="AK23115" s="1"/>
      <c r="AL23115" s="1"/>
    </row>
    <row r="23116">
      <c r="I23116" s="1"/>
      <c r="J23116" s="1"/>
      <c r="K23116" s="1"/>
      <c r="AA23116" s="1"/>
      <c r="AB23116" s="1"/>
      <c r="AC23116" s="1"/>
      <c r="AJ23116" s="1"/>
      <c r="AK23116" s="1"/>
      <c r="AL23116" s="1"/>
    </row>
    <row r="23117">
      <c r="I23117" s="1"/>
      <c r="J23117" s="1"/>
      <c r="K23117" s="1"/>
      <c r="AA23117" s="1"/>
      <c r="AB23117" s="1"/>
      <c r="AC23117" s="1"/>
      <c r="AJ23117" s="1"/>
      <c r="AK23117" s="1"/>
      <c r="AL23117" s="1"/>
    </row>
    <row r="23118">
      <c r="I23118" s="1"/>
      <c r="J23118" s="1"/>
      <c r="K23118" s="1"/>
      <c r="AA23118" s="1"/>
      <c r="AB23118" s="1"/>
      <c r="AC23118" s="1"/>
      <c r="AJ23118" s="1"/>
      <c r="AK23118" s="1"/>
      <c r="AL23118" s="1"/>
    </row>
    <row r="23119">
      <c r="I23119" s="1"/>
      <c r="J23119" s="1"/>
      <c r="K23119" s="1"/>
      <c r="AA23119" s="1"/>
      <c r="AB23119" s="1"/>
      <c r="AC23119" s="1"/>
      <c r="AJ23119" s="1"/>
      <c r="AK23119" s="1"/>
      <c r="AL23119" s="1"/>
    </row>
    <row r="23120">
      <c r="I23120" s="1"/>
      <c r="J23120" s="1"/>
      <c r="K23120" s="1"/>
      <c r="AA23120" s="1"/>
      <c r="AB23120" s="1"/>
      <c r="AC23120" s="1"/>
      <c r="AJ23120" s="1"/>
      <c r="AK23120" s="1"/>
      <c r="AL23120" s="1"/>
    </row>
    <row r="23121">
      <c r="I23121" s="1"/>
      <c r="J23121" s="1"/>
      <c r="K23121" s="1"/>
      <c r="AA23121" s="1"/>
      <c r="AB23121" s="1"/>
      <c r="AC23121" s="1"/>
      <c r="AJ23121" s="1"/>
      <c r="AK23121" s="1"/>
      <c r="AL23121" s="1"/>
    </row>
    <row r="23122">
      <c r="I23122" s="1"/>
      <c r="J23122" s="1"/>
      <c r="K23122" s="1"/>
      <c r="AA23122" s="1"/>
      <c r="AB23122" s="1"/>
      <c r="AC23122" s="1"/>
      <c r="AJ23122" s="1"/>
      <c r="AK23122" s="1"/>
      <c r="AL23122" s="1"/>
    </row>
    <row r="23123">
      <c r="I23123" s="1"/>
      <c r="J23123" s="1"/>
      <c r="K23123" s="1"/>
      <c r="AA23123" s="1"/>
      <c r="AB23123" s="1"/>
      <c r="AC23123" s="1"/>
      <c r="AJ23123" s="1"/>
      <c r="AK23123" s="1"/>
      <c r="AL23123" s="1"/>
    </row>
    <row r="23124">
      <c r="I23124" s="1"/>
      <c r="J23124" s="1"/>
      <c r="K23124" s="1"/>
      <c r="AA23124" s="1"/>
      <c r="AB23124" s="1"/>
      <c r="AC23124" s="1"/>
      <c r="AJ23124" s="1"/>
      <c r="AK23124" s="1"/>
      <c r="AL23124" s="1"/>
    </row>
    <row r="23125">
      <c r="I23125" s="1"/>
      <c r="J23125" s="1"/>
      <c r="K23125" s="1"/>
      <c r="AA23125" s="1"/>
      <c r="AB23125" s="1"/>
      <c r="AC23125" s="1"/>
      <c r="AJ23125" s="1"/>
      <c r="AK23125" s="1"/>
      <c r="AL23125" s="1"/>
    </row>
    <row r="23126">
      <c r="I23126" s="1"/>
      <c r="J23126" s="1"/>
      <c r="K23126" s="1"/>
      <c r="AA23126" s="1"/>
      <c r="AB23126" s="1"/>
      <c r="AC23126" s="1"/>
      <c r="AJ23126" s="1"/>
      <c r="AK23126" s="1"/>
      <c r="AL23126" s="1"/>
    </row>
    <row r="23127">
      <c r="I23127" s="1"/>
      <c r="J23127" s="1"/>
      <c r="K23127" s="1"/>
      <c r="AA23127" s="1"/>
      <c r="AB23127" s="1"/>
      <c r="AC23127" s="1"/>
      <c r="AJ23127" s="1"/>
      <c r="AK23127" s="1"/>
      <c r="AL23127" s="1"/>
    </row>
    <row r="23128">
      <c r="I23128" s="1"/>
      <c r="J23128" s="1"/>
      <c r="K23128" s="1"/>
      <c r="AA23128" s="1"/>
      <c r="AB23128" s="1"/>
      <c r="AC23128" s="1"/>
      <c r="AJ23128" s="1"/>
      <c r="AK23128" s="1"/>
      <c r="AL23128" s="1"/>
    </row>
    <row r="23129">
      <c r="I23129" s="1"/>
      <c r="J23129" s="1"/>
      <c r="K23129" s="1"/>
      <c r="AA23129" s="1"/>
      <c r="AB23129" s="1"/>
      <c r="AC23129" s="1"/>
      <c r="AJ23129" s="1"/>
      <c r="AK23129" s="1"/>
      <c r="AL23129" s="1"/>
    </row>
    <row r="23130">
      <c r="I23130" s="1"/>
      <c r="J23130" s="1"/>
      <c r="K23130" s="1"/>
      <c r="AA23130" s="1"/>
      <c r="AB23130" s="1"/>
      <c r="AC23130" s="1"/>
      <c r="AJ23130" s="1"/>
      <c r="AK23130" s="1"/>
      <c r="AL23130" s="1"/>
    </row>
    <row r="23131">
      <c r="I23131" s="1"/>
      <c r="J23131" s="1"/>
      <c r="K23131" s="1"/>
      <c r="AA23131" s="1"/>
      <c r="AB23131" s="1"/>
      <c r="AC23131" s="1"/>
      <c r="AJ23131" s="1"/>
      <c r="AK23131" s="1"/>
      <c r="AL23131" s="1"/>
    </row>
    <row r="23132">
      <c r="I23132" s="1"/>
      <c r="J23132" s="1"/>
      <c r="K23132" s="1"/>
      <c r="AA23132" s="1"/>
      <c r="AB23132" s="1"/>
      <c r="AC23132" s="1"/>
      <c r="AJ23132" s="1"/>
      <c r="AK23132" s="1"/>
      <c r="AL23132" s="1"/>
    </row>
    <row r="23133">
      <c r="I23133" s="1"/>
      <c r="J23133" s="1"/>
      <c r="K23133" s="1"/>
      <c r="AA23133" s="1"/>
      <c r="AB23133" s="1"/>
      <c r="AC23133" s="1"/>
      <c r="AJ23133" s="1"/>
      <c r="AK23133" s="1"/>
      <c r="AL23133" s="1"/>
    </row>
    <row r="23134">
      <c r="I23134" s="1"/>
      <c r="J23134" s="1"/>
      <c r="K23134" s="1"/>
      <c r="AA23134" s="1"/>
      <c r="AB23134" s="1"/>
      <c r="AC23134" s="1"/>
      <c r="AJ23134" s="1"/>
      <c r="AK23134" s="1"/>
      <c r="AL23134" s="1"/>
    </row>
    <row r="23135">
      <c r="I23135" s="1"/>
      <c r="J23135" s="1"/>
      <c r="K23135" s="1"/>
      <c r="AA23135" s="1"/>
      <c r="AB23135" s="1"/>
      <c r="AC23135" s="1"/>
      <c r="AJ23135" s="1"/>
      <c r="AK23135" s="1"/>
      <c r="AL23135" s="1"/>
    </row>
    <row r="23136">
      <c r="I23136" s="1"/>
      <c r="J23136" s="1"/>
      <c r="K23136" s="1"/>
      <c r="AA23136" s="1"/>
      <c r="AB23136" s="1"/>
      <c r="AC23136" s="1"/>
      <c r="AJ23136" s="1"/>
      <c r="AK23136" s="1"/>
      <c r="AL23136" s="1"/>
    </row>
    <row r="23137">
      <c r="I23137" s="1"/>
      <c r="J23137" s="1"/>
      <c r="K23137" s="1"/>
      <c r="AA23137" s="1"/>
      <c r="AB23137" s="1"/>
      <c r="AC23137" s="1"/>
      <c r="AJ23137" s="1"/>
      <c r="AK23137" s="1"/>
      <c r="AL23137" s="1"/>
    </row>
    <row r="23138">
      <c r="I23138" s="1"/>
      <c r="J23138" s="1"/>
      <c r="K23138" s="1"/>
      <c r="AA23138" s="1"/>
      <c r="AB23138" s="1"/>
      <c r="AC23138" s="1"/>
      <c r="AJ23138" s="1"/>
      <c r="AK23138" s="1"/>
      <c r="AL23138" s="1"/>
    </row>
    <row r="23139">
      <c r="I23139" s="1"/>
      <c r="J23139" s="1"/>
      <c r="K23139" s="1"/>
      <c r="AA23139" s="1"/>
      <c r="AB23139" s="1"/>
      <c r="AC23139" s="1"/>
      <c r="AJ23139" s="1"/>
      <c r="AK23139" s="1"/>
      <c r="AL23139" s="1"/>
    </row>
    <row r="23140">
      <c r="I23140" s="1"/>
      <c r="J23140" s="1"/>
      <c r="K23140" s="1"/>
      <c r="AA23140" s="1"/>
      <c r="AB23140" s="1"/>
      <c r="AC23140" s="1"/>
      <c r="AJ23140" s="1"/>
      <c r="AK23140" s="1"/>
      <c r="AL23140" s="1"/>
    </row>
    <row r="23141">
      <c r="I23141" s="1"/>
      <c r="J23141" s="1"/>
      <c r="K23141" s="1"/>
      <c r="AA23141" s="1"/>
      <c r="AB23141" s="1"/>
      <c r="AC23141" s="1"/>
      <c r="AJ23141" s="1"/>
      <c r="AK23141" s="1"/>
      <c r="AL23141" s="1"/>
    </row>
    <row r="23142">
      <c r="I23142" s="1"/>
      <c r="J23142" s="1"/>
      <c r="K23142" s="1"/>
      <c r="AA23142" s="1"/>
      <c r="AB23142" s="1"/>
      <c r="AC23142" s="1"/>
      <c r="AJ23142" s="1"/>
      <c r="AK23142" s="1"/>
      <c r="AL23142" s="1"/>
    </row>
    <row r="23143">
      <c r="I23143" s="1"/>
      <c r="J23143" s="1"/>
      <c r="K23143" s="1"/>
      <c r="AA23143" s="1"/>
      <c r="AB23143" s="1"/>
      <c r="AC23143" s="1"/>
      <c r="AJ23143" s="1"/>
      <c r="AK23143" s="1"/>
      <c r="AL23143" s="1"/>
    </row>
    <row r="23144">
      <c r="I23144" s="1"/>
      <c r="J23144" s="1"/>
      <c r="K23144" s="1"/>
      <c r="AA23144" s="1"/>
      <c r="AB23144" s="1"/>
      <c r="AC23144" s="1"/>
      <c r="AJ23144" s="1"/>
      <c r="AK23144" s="1"/>
      <c r="AL23144" s="1"/>
    </row>
    <row r="23145">
      <c r="I23145" s="1"/>
      <c r="J23145" s="1"/>
      <c r="K23145" s="1"/>
      <c r="AA23145" s="1"/>
      <c r="AB23145" s="1"/>
      <c r="AC23145" s="1"/>
      <c r="AJ23145" s="1"/>
      <c r="AK23145" s="1"/>
      <c r="AL23145" s="1"/>
    </row>
    <row r="23146">
      <c r="I23146" s="1"/>
      <c r="J23146" s="1"/>
      <c r="K23146" s="1"/>
      <c r="AA23146" s="1"/>
      <c r="AB23146" s="1"/>
      <c r="AC23146" s="1"/>
      <c r="AJ23146" s="1"/>
      <c r="AK23146" s="1"/>
      <c r="AL23146" s="1"/>
    </row>
    <row r="23147">
      <c r="I23147" s="1"/>
      <c r="J23147" s="1"/>
      <c r="K23147" s="1"/>
      <c r="AA23147" s="1"/>
      <c r="AB23147" s="1"/>
      <c r="AC23147" s="1"/>
      <c r="AJ23147" s="1"/>
      <c r="AK23147" s="1"/>
      <c r="AL23147" s="1"/>
    </row>
    <row r="23148">
      <c r="I23148" s="1"/>
      <c r="J23148" s="1"/>
      <c r="K23148" s="1"/>
      <c r="AA23148" s="1"/>
      <c r="AB23148" s="1"/>
      <c r="AC23148" s="1"/>
      <c r="AJ23148" s="1"/>
      <c r="AK23148" s="1"/>
      <c r="AL23148" s="1"/>
    </row>
    <row r="23149">
      <c r="I23149" s="1"/>
      <c r="J23149" s="1"/>
      <c r="K23149" s="1"/>
      <c r="AA23149" s="1"/>
      <c r="AB23149" s="1"/>
      <c r="AC23149" s="1"/>
      <c r="AJ23149" s="1"/>
      <c r="AK23149" s="1"/>
      <c r="AL23149" s="1"/>
    </row>
    <row r="23150">
      <c r="I23150" s="1"/>
      <c r="J23150" s="1"/>
      <c r="K23150" s="1"/>
      <c r="AA23150" s="1"/>
      <c r="AB23150" s="1"/>
      <c r="AC23150" s="1"/>
      <c r="AJ23150" s="1"/>
      <c r="AK23150" s="1"/>
      <c r="AL23150" s="1"/>
    </row>
    <row r="23151">
      <c r="I23151" s="1"/>
      <c r="J23151" s="1"/>
      <c r="K23151" s="1"/>
      <c r="AA23151" s="1"/>
      <c r="AB23151" s="1"/>
      <c r="AC23151" s="1"/>
      <c r="AJ23151" s="1"/>
      <c r="AK23151" s="1"/>
      <c r="AL23151" s="1"/>
    </row>
    <row r="23152">
      <c r="I23152" s="1"/>
      <c r="J23152" s="1"/>
      <c r="K23152" s="1"/>
      <c r="AA23152" s="1"/>
      <c r="AB23152" s="1"/>
      <c r="AC23152" s="1"/>
      <c r="AJ23152" s="1"/>
      <c r="AK23152" s="1"/>
      <c r="AL23152" s="1"/>
    </row>
    <row r="23153">
      <c r="I23153" s="1"/>
      <c r="J23153" s="1"/>
      <c r="K23153" s="1"/>
      <c r="AA23153" s="1"/>
      <c r="AB23153" s="1"/>
      <c r="AC23153" s="1"/>
      <c r="AJ23153" s="1"/>
      <c r="AK23153" s="1"/>
      <c r="AL23153" s="1"/>
    </row>
    <row r="23154">
      <c r="I23154" s="1"/>
      <c r="J23154" s="1"/>
      <c r="K23154" s="1"/>
      <c r="AA23154" s="1"/>
      <c r="AB23154" s="1"/>
      <c r="AC23154" s="1"/>
      <c r="AJ23154" s="1"/>
      <c r="AK23154" s="1"/>
      <c r="AL23154" s="1"/>
    </row>
    <row r="23155">
      <c r="I23155" s="1"/>
      <c r="J23155" s="1"/>
      <c r="K23155" s="1"/>
      <c r="AA23155" s="1"/>
      <c r="AB23155" s="1"/>
      <c r="AC23155" s="1"/>
      <c r="AJ23155" s="1"/>
      <c r="AK23155" s="1"/>
      <c r="AL23155" s="1"/>
    </row>
    <row r="23156">
      <c r="I23156" s="1"/>
      <c r="J23156" s="1"/>
      <c r="K23156" s="1"/>
      <c r="AA23156" s="1"/>
      <c r="AB23156" s="1"/>
      <c r="AC23156" s="1"/>
      <c r="AJ23156" s="1"/>
      <c r="AK23156" s="1"/>
      <c r="AL23156" s="1"/>
    </row>
    <row r="23157">
      <c r="I23157" s="1"/>
      <c r="J23157" s="1"/>
      <c r="K23157" s="1"/>
      <c r="AA23157" s="1"/>
      <c r="AB23157" s="1"/>
      <c r="AC23157" s="1"/>
      <c r="AJ23157" s="1"/>
      <c r="AK23157" s="1"/>
      <c r="AL23157" s="1"/>
    </row>
    <row r="23158">
      <c r="I23158" s="1"/>
      <c r="J23158" s="1"/>
      <c r="K23158" s="1"/>
      <c r="AA23158" s="1"/>
      <c r="AB23158" s="1"/>
      <c r="AC23158" s="1"/>
      <c r="AJ23158" s="1"/>
      <c r="AK23158" s="1"/>
      <c r="AL23158" s="1"/>
    </row>
    <row r="23159">
      <c r="I23159" s="1"/>
      <c r="J23159" s="1"/>
      <c r="K23159" s="1"/>
      <c r="AA23159" s="1"/>
      <c r="AB23159" s="1"/>
      <c r="AC23159" s="1"/>
      <c r="AJ23159" s="1"/>
      <c r="AK23159" s="1"/>
      <c r="AL23159" s="1"/>
    </row>
    <row r="23160">
      <c r="I23160" s="1"/>
      <c r="J23160" s="1"/>
      <c r="K23160" s="1"/>
      <c r="AA23160" s="1"/>
      <c r="AB23160" s="1"/>
      <c r="AC23160" s="1"/>
      <c r="AJ23160" s="1"/>
      <c r="AK23160" s="1"/>
      <c r="AL23160" s="1"/>
    </row>
    <row r="23161">
      <c r="I23161" s="1"/>
      <c r="J23161" s="1"/>
      <c r="K23161" s="1"/>
      <c r="AA23161" s="1"/>
      <c r="AB23161" s="1"/>
      <c r="AC23161" s="1"/>
      <c r="AJ23161" s="1"/>
      <c r="AK23161" s="1"/>
      <c r="AL23161" s="1"/>
    </row>
    <row r="23162">
      <c r="I23162" s="1"/>
      <c r="J23162" s="1"/>
      <c r="K23162" s="1"/>
      <c r="AA23162" s="1"/>
      <c r="AB23162" s="1"/>
      <c r="AC23162" s="1"/>
      <c r="AJ23162" s="1"/>
      <c r="AK23162" s="1"/>
      <c r="AL23162" s="1"/>
    </row>
    <row r="23163">
      <c r="I23163" s="1"/>
      <c r="J23163" s="1"/>
      <c r="K23163" s="1"/>
      <c r="AA23163" s="1"/>
      <c r="AB23163" s="1"/>
      <c r="AC23163" s="1"/>
      <c r="AJ23163" s="1"/>
      <c r="AK23163" s="1"/>
      <c r="AL23163" s="1"/>
    </row>
    <row r="23164">
      <c r="I23164" s="1"/>
      <c r="J23164" s="1"/>
      <c r="K23164" s="1"/>
      <c r="AA23164" s="1"/>
      <c r="AB23164" s="1"/>
      <c r="AC23164" s="1"/>
      <c r="AJ23164" s="1"/>
      <c r="AK23164" s="1"/>
      <c r="AL23164" s="1"/>
    </row>
    <row r="23165">
      <c r="I23165" s="1"/>
      <c r="J23165" s="1"/>
      <c r="K23165" s="1"/>
      <c r="AA23165" s="1"/>
      <c r="AB23165" s="1"/>
      <c r="AC23165" s="1"/>
      <c r="AJ23165" s="1"/>
      <c r="AK23165" s="1"/>
      <c r="AL23165" s="1"/>
    </row>
    <row r="23166">
      <c r="I23166" s="1"/>
      <c r="J23166" s="1"/>
      <c r="K23166" s="1"/>
      <c r="AA23166" s="1"/>
      <c r="AB23166" s="1"/>
      <c r="AC23166" s="1"/>
      <c r="AJ23166" s="1"/>
      <c r="AK23166" s="1"/>
      <c r="AL23166" s="1"/>
    </row>
    <row r="23167">
      <c r="I23167" s="1"/>
      <c r="J23167" s="1"/>
      <c r="K23167" s="1"/>
      <c r="AA23167" s="1"/>
      <c r="AB23167" s="1"/>
      <c r="AC23167" s="1"/>
      <c r="AJ23167" s="1"/>
      <c r="AK23167" s="1"/>
      <c r="AL23167" s="1"/>
    </row>
    <row r="23168">
      <c r="I23168" s="1"/>
      <c r="J23168" s="1"/>
      <c r="K23168" s="1"/>
      <c r="AA23168" s="1"/>
      <c r="AB23168" s="1"/>
      <c r="AC23168" s="1"/>
      <c r="AJ23168" s="1"/>
      <c r="AK23168" s="1"/>
      <c r="AL23168" s="1"/>
    </row>
    <row r="23169">
      <c r="I23169" s="1"/>
      <c r="J23169" s="1"/>
      <c r="K23169" s="1"/>
      <c r="AA23169" s="1"/>
      <c r="AB23169" s="1"/>
      <c r="AC23169" s="1"/>
      <c r="AJ23169" s="1"/>
      <c r="AK23169" s="1"/>
      <c r="AL23169" s="1"/>
    </row>
    <row r="23170">
      <c r="I23170" s="1"/>
      <c r="J23170" s="1"/>
      <c r="K23170" s="1"/>
      <c r="AA23170" s="1"/>
      <c r="AB23170" s="1"/>
      <c r="AC23170" s="1"/>
      <c r="AJ23170" s="1"/>
      <c r="AK23170" s="1"/>
      <c r="AL23170" s="1"/>
    </row>
    <row r="23171">
      <c r="I23171" s="1"/>
      <c r="J23171" s="1"/>
      <c r="K23171" s="1"/>
      <c r="AA23171" s="1"/>
      <c r="AB23171" s="1"/>
      <c r="AC23171" s="1"/>
      <c r="AJ23171" s="1"/>
      <c r="AK23171" s="1"/>
      <c r="AL23171" s="1"/>
    </row>
    <row r="23172">
      <c r="I23172" s="1"/>
      <c r="J23172" s="1"/>
      <c r="K23172" s="1"/>
      <c r="AA23172" s="1"/>
      <c r="AB23172" s="1"/>
      <c r="AC23172" s="1"/>
      <c r="AJ23172" s="1"/>
      <c r="AK23172" s="1"/>
      <c r="AL23172" s="1"/>
    </row>
    <row r="23173">
      <c r="I23173" s="1"/>
      <c r="J23173" s="1"/>
      <c r="K23173" s="1"/>
      <c r="AA23173" s="1"/>
      <c r="AB23173" s="1"/>
      <c r="AC23173" s="1"/>
      <c r="AJ23173" s="1"/>
      <c r="AK23173" s="1"/>
      <c r="AL23173" s="1"/>
    </row>
    <row r="23174">
      <c r="I23174" s="1"/>
      <c r="J23174" s="1"/>
      <c r="K23174" s="1"/>
      <c r="AA23174" s="1"/>
      <c r="AB23174" s="1"/>
      <c r="AC23174" s="1"/>
      <c r="AJ23174" s="1"/>
      <c r="AK23174" s="1"/>
      <c r="AL23174" s="1"/>
    </row>
    <row r="23175">
      <c r="I23175" s="1"/>
      <c r="J23175" s="1"/>
      <c r="K23175" s="1"/>
      <c r="AA23175" s="1"/>
      <c r="AB23175" s="1"/>
      <c r="AC23175" s="1"/>
      <c r="AJ23175" s="1"/>
      <c r="AK23175" s="1"/>
      <c r="AL23175" s="1"/>
    </row>
    <row r="23176">
      <c r="I23176" s="1"/>
      <c r="J23176" s="1"/>
      <c r="K23176" s="1"/>
      <c r="AA23176" s="1"/>
      <c r="AB23176" s="1"/>
      <c r="AC23176" s="1"/>
      <c r="AJ23176" s="1"/>
      <c r="AK23176" s="1"/>
      <c r="AL23176" s="1"/>
    </row>
    <row r="23177">
      <c r="I23177" s="1"/>
      <c r="J23177" s="1"/>
      <c r="K23177" s="1"/>
      <c r="AA23177" s="1"/>
      <c r="AB23177" s="1"/>
      <c r="AC23177" s="1"/>
      <c r="AJ23177" s="1"/>
      <c r="AK23177" s="1"/>
      <c r="AL23177" s="1"/>
    </row>
    <row r="23178">
      <c r="I23178" s="1"/>
      <c r="J23178" s="1"/>
      <c r="K23178" s="1"/>
      <c r="AA23178" s="1"/>
      <c r="AB23178" s="1"/>
      <c r="AC23178" s="1"/>
      <c r="AJ23178" s="1"/>
      <c r="AK23178" s="1"/>
      <c r="AL23178" s="1"/>
    </row>
    <row r="23179">
      <c r="I23179" s="1"/>
      <c r="J23179" s="1"/>
      <c r="K23179" s="1"/>
      <c r="AA23179" s="1"/>
      <c r="AB23179" s="1"/>
      <c r="AC23179" s="1"/>
      <c r="AJ23179" s="1"/>
      <c r="AK23179" s="1"/>
      <c r="AL23179" s="1"/>
    </row>
    <row r="23180">
      <c r="I23180" s="1"/>
      <c r="J23180" s="1"/>
      <c r="K23180" s="1"/>
      <c r="AA23180" s="1"/>
      <c r="AB23180" s="1"/>
      <c r="AC23180" s="1"/>
      <c r="AJ23180" s="1"/>
      <c r="AK23180" s="1"/>
      <c r="AL23180" s="1"/>
    </row>
    <row r="23181">
      <c r="I23181" s="1"/>
      <c r="J23181" s="1"/>
      <c r="K23181" s="1"/>
      <c r="AA23181" s="1"/>
      <c r="AB23181" s="1"/>
      <c r="AC23181" s="1"/>
      <c r="AJ23181" s="1"/>
      <c r="AK23181" s="1"/>
      <c r="AL23181" s="1"/>
    </row>
    <row r="23182">
      <c r="I23182" s="1"/>
      <c r="J23182" s="1"/>
      <c r="K23182" s="1"/>
      <c r="AA23182" s="1"/>
      <c r="AB23182" s="1"/>
      <c r="AC23182" s="1"/>
      <c r="AJ23182" s="1"/>
      <c r="AK23182" s="1"/>
      <c r="AL23182" s="1"/>
    </row>
    <row r="23183">
      <c r="I23183" s="1"/>
      <c r="J23183" s="1"/>
      <c r="K23183" s="1"/>
      <c r="AA23183" s="1"/>
      <c r="AB23183" s="1"/>
      <c r="AC23183" s="1"/>
      <c r="AJ23183" s="1"/>
      <c r="AK23183" s="1"/>
      <c r="AL23183" s="1"/>
    </row>
    <row r="23184">
      <c r="I23184" s="1"/>
      <c r="J23184" s="1"/>
      <c r="K23184" s="1"/>
      <c r="AA23184" s="1"/>
      <c r="AB23184" s="1"/>
      <c r="AC23184" s="1"/>
      <c r="AJ23184" s="1"/>
      <c r="AK23184" s="1"/>
      <c r="AL23184" s="1"/>
    </row>
    <row r="23185">
      <c r="I23185" s="1"/>
      <c r="J23185" s="1"/>
      <c r="K23185" s="1"/>
      <c r="AA23185" s="1"/>
      <c r="AB23185" s="1"/>
      <c r="AC23185" s="1"/>
      <c r="AJ23185" s="1"/>
      <c r="AK23185" s="1"/>
      <c r="AL23185" s="1"/>
    </row>
    <row r="23186">
      <c r="I23186" s="1"/>
      <c r="J23186" s="1"/>
      <c r="K23186" s="1"/>
      <c r="AA23186" s="1"/>
      <c r="AB23186" s="1"/>
      <c r="AC23186" s="1"/>
      <c r="AJ23186" s="1"/>
      <c r="AK23186" s="1"/>
      <c r="AL23186" s="1"/>
    </row>
    <row r="23187">
      <c r="I23187" s="1"/>
      <c r="J23187" s="1"/>
      <c r="K23187" s="1"/>
      <c r="AA23187" s="1"/>
      <c r="AB23187" s="1"/>
      <c r="AC23187" s="1"/>
      <c r="AJ23187" s="1"/>
      <c r="AK23187" s="1"/>
      <c r="AL23187" s="1"/>
    </row>
    <row r="23188">
      <c r="I23188" s="1"/>
      <c r="J23188" s="1"/>
      <c r="K23188" s="1"/>
      <c r="AA23188" s="1"/>
      <c r="AB23188" s="1"/>
      <c r="AC23188" s="1"/>
      <c r="AJ23188" s="1"/>
      <c r="AK23188" s="1"/>
      <c r="AL23188" s="1"/>
    </row>
    <row r="23189">
      <c r="I23189" s="1"/>
      <c r="J23189" s="1"/>
      <c r="K23189" s="1"/>
      <c r="AA23189" s="1"/>
      <c r="AB23189" s="1"/>
      <c r="AC23189" s="1"/>
      <c r="AJ23189" s="1"/>
      <c r="AK23189" s="1"/>
      <c r="AL23189" s="1"/>
    </row>
    <row r="23190">
      <c r="I23190" s="1"/>
      <c r="J23190" s="1"/>
      <c r="K23190" s="1"/>
      <c r="AA23190" s="1"/>
      <c r="AB23190" s="1"/>
      <c r="AC23190" s="1"/>
      <c r="AJ23190" s="1"/>
      <c r="AK23190" s="1"/>
      <c r="AL23190" s="1"/>
    </row>
    <row r="23191">
      <c r="I23191" s="1"/>
      <c r="J23191" s="1"/>
      <c r="K23191" s="1"/>
      <c r="AA23191" s="1"/>
      <c r="AB23191" s="1"/>
      <c r="AC23191" s="1"/>
      <c r="AJ23191" s="1"/>
      <c r="AK23191" s="1"/>
      <c r="AL23191" s="1"/>
    </row>
    <row r="23192">
      <c r="I23192" s="1"/>
      <c r="J23192" s="1"/>
      <c r="K23192" s="1"/>
      <c r="AA23192" s="1"/>
      <c r="AB23192" s="1"/>
      <c r="AC23192" s="1"/>
      <c r="AJ23192" s="1"/>
      <c r="AK23192" s="1"/>
      <c r="AL23192" s="1"/>
    </row>
    <row r="23193">
      <c r="I23193" s="1"/>
      <c r="J23193" s="1"/>
      <c r="K23193" s="1"/>
      <c r="AA23193" s="1"/>
      <c r="AB23193" s="1"/>
      <c r="AC23193" s="1"/>
      <c r="AJ23193" s="1"/>
      <c r="AK23193" s="1"/>
      <c r="AL23193" s="1"/>
    </row>
    <row r="23194">
      <c r="I23194" s="1"/>
      <c r="J23194" s="1"/>
      <c r="K23194" s="1"/>
      <c r="AA23194" s="1"/>
      <c r="AB23194" s="1"/>
      <c r="AC23194" s="1"/>
      <c r="AJ23194" s="1"/>
      <c r="AK23194" s="1"/>
      <c r="AL23194" s="1"/>
    </row>
    <row r="23195">
      <c r="I23195" s="1"/>
      <c r="J23195" s="1"/>
      <c r="K23195" s="1"/>
      <c r="AA23195" s="1"/>
      <c r="AB23195" s="1"/>
      <c r="AC23195" s="1"/>
      <c r="AJ23195" s="1"/>
      <c r="AK23195" s="1"/>
      <c r="AL23195" s="1"/>
    </row>
    <row r="23196">
      <c r="I23196" s="1"/>
      <c r="J23196" s="1"/>
      <c r="K23196" s="1"/>
      <c r="AA23196" s="1"/>
      <c r="AB23196" s="1"/>
      <c r="AC23196" s="1"/>
      <c r="AJ23196" s="1"/>
      <c r="AK23196" s="1"/>
      <c r="AL23196" s="1"/>
    </row>
    <row r="23197">
      <c r="I23197" s="1"/>
      <c r="J23197" s="1"/>
      <c r="K23197" s="1"/>
      <c r="AA23197" s="1"/>
      <c r="AB23197" s="1"/>
      <c r="AC23197" s="1"/>
      <c r="AJ23197" s="1"/>
      <c r="AK23197" s="1"/>
      <c r="AL23197" s="1"/>
    </row>
    <row r="23198">
      <c r="I23198" s="1"/>
      <c r="J23198" s="1"/>
      <c r="K23198" s="1"/>
      <c r="AA23198" s="1"/>
      <c r="AB23198" s="1"/>
      <c r="AC23198" s="1"/>
      <c r="AJ23198" s="1"/>
      <c r="AK23198" s="1"/>
      <c r="AL23198" s="1"/>
    </row>
    <row r="23199">
      <c r="I23199" s="1"/>
      <c r="J23199" s="1"/>
      <c r="K23199" s="1"/>
      <c r="AA23199" s="1"/>
      <c r="AB23199" s="1"/>
      <c r="AC23199" s="1"/>
      <c r="AJ23199" s="1"/>
      <c r="AK23199" s="1"/>
      <c r="AL23199" s="1"/>
    </row>
    <row r="23200">
      <c r="I23200" s="1"/>
      <c r="J23200" s="1"/>
      <c r="K23200" s="1"/>
      <c r="AA23200" s="1"/>
      <c r="AB23200" s="1"/>
      <c r="AC23200" s="1"/>
      <c r="AJ23200" s="1"/>
      <c r="AK23200" s="1"/>
      <c r="AL23200" s="1"/>
    </row>
    <row r="23201">
      <c r="I23201" s="1"/>
      <c r="J23201" s="1"/>
      <c r="K23201" s="1"/>
      <c r="AA23201" s="1"/>
      <c r="AB23201" s="1"/>
      <c r="AC23201" s="1"/>
      <c r="AJ23201" s="1"/>
      <c r="AK23201" s="1"/>
      <c r="AL23201" s="1"/>
    </row>
    <row r="23202">
      <c r="I23202" s="1"/>
      <c r="J23202" s="1"/>
      <c r="K23202" s="1"/>
      <c r="AA23202" s="1"/>
      <c r="AB23202" s="1"/>
      <c r="AC23202" s="1"/>
      <c r="AJ23202" s="1"/>
      <c r="AK23202" s="1"/>
      <c r="AL23202" s="1"/>
    </row>
    <row r="23203">
      <c r="I23203" s="1"/>
      <c r="J23203" s="1"/>
      <c r="K23203" s="1"/>
      <c r="AA23203" s="1"/>
      <c r="AB23203" s="1"/>
      <c r="AC23203" s="1"/>
      <c r="AJ23203" s="1"/>
      <c r="AK23203" s="1"/>
      <c r="AL23203" s="1"/>
    </row>
    <row r="23204">
      <c r="I23204" s="1"/>
      <c r="J23204" s="1"/>
      <c r="K23204" s="1"/>
      <c r="AA23204" s="1"/>
      <c r="AB23204" s="1"/>
      <c r="AC23204" s="1"/>
      <c r="AJ23204" s="1"/>
      <c r="AK23204" s="1"/>
      <c r="AL23204" s="1"/>
    </row>
    <row r="23205">
      <c r="I23205" s="1"/>
      <c r="J23205" s="1"/>
      <c r="K23205" s="1"/>
      <c r="AA23205" s="1"/>
      <c r="AB23205" s="1"/>
      <c r="AC23205" s="1"/>
      <c r="AJ23205" s="1"/>
      <c r="AK23205" s="1"/>
      <c r="AL23205" s="1"/>
    </row>
    <row r="23206">
      <c r="I23206" s="1"/>
      <c r="J23206" s="1"/>
      <c r="K23206" s="1"/>
      <c r="AA23206" s="1"/>
      <c r="AB23206" s="1"/>
      <c r="AC23206" s="1"/>
      <c r="AJ23206" s="1"/>
      <c r="AK23206" s="1"/>
      <c r="AL23206" s="1"/>
    </row>
    <row r="23207">
      <c r="I23207" s="1"/>
      <c r="J23207" s="1"/>
      <c r="K23207" s="1"/>
      <c r="AA23207" s="1"/>
      <c r="AB23207" s="1"/>
      <c r="AC23207" s="1"/>
      <c r="AJ23207" s="1"/>
      <c r="AK23207" s="1"/>
      <c r="AL23207" s="1"/>
    </row>
    <row r="23208">
      <c r="I23208" s="1"/>
      <c r="J23208" s="1"/>
      <c r="K23208" s="1"/>
      <c r="AA23208" s="1"/>
      <c r="AB23208" s="1"/>
      <c r="AC23208" s="1"/>
      <c r="AJ23208" s="1"/>
      <c r="AK23208" s="1"/>
      <c r="AL23208" s="1"/>
    </row>
    <row r="23209">
      <c r="I23209" s="1"/>
      <c r="J23209" s="1"/>
      <c r="K23209" s="1"/>
      <c r="AA23209" s="1"/>
      <c r="AB23209" s="1"/>
      <c r="AC23209" s="1"/>
      <c r="AJ23209" s="1"/>
      <c r="AK23209" s="1"/>
      <c r="AL23209" s="1"/>
    </row>
    <row r="23210">
      <c r="I23210" s="1"/>
      <c r="J23210" s="1"/>
      <c r="K23210" s="1"/>
      <c r="AA23210" s="1"/>
      <c r="AB23210" s="1"/>
      <c r="AC23210" s="1"/>
      <c r="AJ23210" s="1"/>
      <c r="AK23210" s="1"/>
      <c r="AL23210" s="1"/>
    </row>
    <row r="23211">
      <c r="I23211" s="1"/>
      <c r="J23211" s="1"/>
      <c r="K23211" s="1"/>
      <c r="AA23211" s="1"/>
      <c r="AB23211" s="1"/>
      <c r="AC23211" s="1"/>
      <c r="AJ23211" s="1"/>
      <c r="AK23211" s="1"/>
      <c r="AL23211" s="1"/>
    </row>
    <row r="23212">
      <c r="I23212" s="1"/>
      <c r="J23212" s="1"/>
      <c r="K23212" s="1"/>
      <c r="AA23212" s="1"/>
      <c r="AB23212" s="1"/>
      <c r="AC23212" s="1"/>
      <c r="AJ23212" s="1"/>
      <c r="AK23212" s="1"/>
      <c r="AL23212" s="1"/>
    </row>
    <row r="23213">
      <c r="I23213" s="1"/>
      <c r="J23213" s="1"/>
      <c r="K23213" s="1"/>
      <c r="AA23213" s="1"/>
      <c r="AB23213" s="1"/>
      <c r="AC23213" s="1"/>
      <c r="AJ23213" s="1"/>
      <c r="AK23213" s="1"/>
      <c r="AL23213" s="1"/>
    </row>
    <row r="23214">
      <c r="I23214" s="1"/>
      <c r="J23214" s="1"/>
      <c r="K23214" s="1"/>
      <c r="AA23214" s="1"/>
      <c r="AB23214" s="1"/>
      <c r="AC23214" s="1"/>
      <c r="AJ23214" s="1"/>
      <c r="AK23214" s="1"/>
      <c r="AL23214" s="1"/>
    </row>
    <row r="23215">
      <c r="I23215" s="1"/>
      <c r="J23215" s="1"/>
      <c r="K23215" s="1"/>
      <c r="AA23215" s="1"/>
      <c r="AB23215" s="1"/>
      <c r="AC23215" s="1"/>
      <c r="AJ23215" s="1"/>
      <c r="AK23215" s="1"/>
      <c r="AL23215" s="1"/>
    </row>
    <row r="23216">
      <c r="I23216" s="1"/>
      <c r="J23216" s="1"/>
      <c r="K23216" s="1"/>
      <c r="AA23216" s="1"/>
      <c r="AB23216" s="1"/>
      <c r="AC23216" s="1"/>
      <c r="AJ23216" s="1"/>
      <c r="AK23216" s="1"/>
      <c r="AL23216" s="1"/>
    </row>
    <row r="23217">
      <c r="I23217" s="1"/>
      <c r="J23217" s="1"/>
      <c r="K23217" s="1"/>
      <c r="AA23217" s="1"/>
      <c r="AB23217" s="1"/>
      <c r="AC23217" s="1"/>
      <c r="AJ23217" s="1"/>
      <c r="AK23217" s="1"/>
      <c r="AL23217" s="1"/>
    </row>
    <row r="23218">
      <c r="I23218" s="1"/>
      <c r="J23218" s="1"/>
      <c r="K23218" s="1"/>
      <c r="AA23218" s="1"/>
      <c r="AB23218" s="1"/>
      <c r="AC23218" s="1"/>
      <c r="AJ23218" s="1"/>
      <c r="AK23218" s="1"/>
      <c r="AL23218" s="1"/>
    </row>
    <row r="23219">
      <c r="I23219" s="1"/>
      <c r="J23219" s="1"/>
      <c r="K23219" s="1"/>
      <c r="AA23219" s="1"/>
      <c r="AB23219" s="1"/>
      <c r="AC23219" s="1"/>
      <c r="AJ23219" s="1"/>
      <c r="AK23219" s="1"/>
      <c r="AL23219" s="1"/>
    </row>
    <row r="23220">
      <c r="I23220" s="1"/>
      <c r="J23220" s="1"/>
      <c r="K23220" s="1"/>
      <c r="AA23220" s="1"/>
      <c r="AB23220" s="1"/>
      <c r="AC23220" s="1"/>
      <c r="AJ23220" s="1"/>
      <c r="AK23220" s="1"/>
      <c r="AL23220" s="1"/>
    </row>
    <row r="23221">
      <c r="I23221" s="1"/>
      <c r="J23221" s="1"/>
      <c r="K23221" s="1"/>
      <c r="AA23221" s="1"/>
      <c r="AB23221" s="1"/>
      <c r="AC23221" s="1"/>
      <c r="AJ23221" s="1"/>
      <c r="AK23221" s="1"/>
      <c r="AL23221" s="1"/>
    </row>
    <row r="23222">
      <c r="I23222" s="1"/>
      <c r="J23222" s="1"/>
      <c r="K23222" s="1"/>
      <c r="AA23222" s="1"/>
      <c r="AB23222" s="1"/>
      <c r="AC23222" s="1"/>
      <c r="AJ23222" s="1"/>
      <c r="AK23222" s="1"/>
      <c r="AL23222" s="1"/>
    </row>
    <row r="23223">
      <c r="I23223" s="1"/>
      <c r="J23223" s="1"/>
      <c r="K23223" s="1"/>
      <c r="AA23223" s="1"/>
      <c r="AB23223" s="1"/>
      <c r="AC23223" s="1"/>
      <c r="AJ23223" s="1"/>
      <c r="AK23223" s="1"/>
      <c r="AL23223" s="1"/>
    </row>
    <row r="23224">
      <c r="I23224" s="1"/>
      <c r="J23224" s="1"/>
      <c r="K23224" s="1"/>
      <c r="AA23224" s="1"/>
      <c r="AB23224" s="1"/>
      <c r="AC23224" s="1"/>
      <c r="AJ23224" s="1"/>
      <c r="AK23224" s="1"/>
      <c r="AL23224" s="1"/>
    </row>
    <row r="23225">
      <c r="I23225" s="1"/>
      <c r="J23225" s="1"/>
      <c r="K23225" s="1"/>
      <c r="AA23225" s="1"/>
      <c r="AB23225" s="1"/>
      <c r="AC23225" s="1"/>
      <c r="AJ23225" s="1"/>
      <c r="AK23225" s="1"/>
      <c r="AL23225" s="1"/>
    </row>
    <row r="23226">
      <c r="I23226" s="1"/>
      <c r="J23226" s="1"/>
      <c r="K23226" s="1"/>
      <c r="AA23226" s="1"/>
      <c r="AB23226" s="1"/>
      <c r="AC23226" s="1"/>
      <c r="AJ23226" s="1"/>
      <c r="AK23226" s="1"/>
      <c r="AL23226" s="1"/>
    </row>
    <row r="23227">
      <c r="I23227" s="1"/>
      <c r="J23227" s="1"/>
      <c r="K23227" s="1"/>
      <c r="AA23227" s="1"/>
      <c r="AB23227" s="1"/>
      <c r="AC23227" s="1"/>
      <c r="AJ23227" s="1"/>
      <c r="AK23227" s="1"/>
      <c r="AL23227" s="1"/>
    </row>
    <row r="23228">
      <c r="I23228" s="1"/>
      <c r="J23228" s="1"/>
      <c r="K23228" s="1"/>
      <c r="AA23228" s="1"/>
      <c r="AB23228" s="1"/>
      <c r="AC23228" s="1"/>
      <c r="AJ23228" s="1"/>
      <c r="AK23228" s="1"/>
      <c r="AL23228" s="1"/>
    </row>
    <row r="23229">
      <c r="I23229" s="1"/>
      <c r="J23229" s="1"/>
      <c r="K23229" s="1"/>
      <c r="AA23229" s="1"/>
      <c r="AB23229" s="1"/>
      <c r="AC23229" s="1"/>
      <c r="AJ23229" s="1"/>
      <c r="AK23229" s="1"/>
      <c r="AL23229" s="1"/>
    </row>
    <row r="23230">
      <c r="I23230" s="1"/>
      <c r="J23230" s="1"/>
      <c r="K23230" s="1"/>
      <c r="AA23230" s="1"/>
      <c r="AB23230" s="1"/>
      <c r="AC23230" s="1"/>
      <c r="AJ23230" s="1"/>
      <c r="AK23230" s="1"/>
      <c r="AL23230" s="1"/>
    </row>
    <row r="23231">
      <c r="I23231" s="1"/>
      <c r="J23231" s="1"/>
      <c r="K23231" s="1"/>
      <c r="AA23231" s="1"/>
      <c r="AB23231" s="1"/>
      <c r="AC23231" s="1"/>
      <c r="AJ23231" s="1"/>
      <c r="AK23231" s="1"/>
      <c r="AL23231" s="1"/>
    </row>
    <row r="23232">
      <c r="I23232" s="1"/>
      <c r="J23232" s="1"/>
      <c r="K23232" s="1"/>
      <c r="AA23232" s="1"/>
      <c r="AB23232" s="1"/>
      <c r="AC23232" s="1"/>
      <c r="AJ23232" s="1"/>
      <c r="AK23232" s="1"/>
      <c r="AL23232" s="1"/>
    </row>
    <row r="23233">
      <c r="I23233" s="1"/>
      <c r="J23233" s="1"/>
      <c r="K23233" s="1"/>
      <c r="AA23233" s="1"/>
      <c r="AB23233" s="1"/>
      <c r="AC23233" s="1"/>
      <c r="AJ23233" s="1"/>
      <c r="AK23233" s="1"/>
      <c r="AL23233" s="1"/>
    </row>
    <row r="23234">
      <c r="I23234" s="1"/>
      <c r="J23234" s="1"/>
      <c r="K23234" s="1"/>
      <c r="AA23234" s="1"/>
      <c r="AB23234" s="1"/>
      <c r="AC23234" s="1"/>
      <c r="AJ23234" s="1"/>
      <c r="AK23234" s="1"/>
      <c r="AL23234" s="1"/>
    </row>
    <row r="23235">
      <c r="I23235" s="1"/>
      <c r="J23235" s="1"/>
      <c r="K23235" s="1"/>
      <c r="AA23235" s="1"/>
      <c r="AB23235" s="1"/>
      <c r="AC23235" s="1"/>
      <c r="AJ23235" s="1"/>
      <c r="AK23235" s="1"/>
      <c r="AL23235" s="1"/>
    </row>
    <row r="23236">
      <c r="I23236" s="1"/>
      <c r="J23236" s="1"/>
      <c r="K23236" s="1"/>
      <c r="AA23236" s="1"/>
      <c r="AB23236" s="1"/>
      <c r="AC23236" s="1"/>
      <c r="AJ23236" s="1"/>
      <c r="AK23236" s="1"/>
      <c r="AL23236" s="1"/>
    </row>
    <row r="23237">
      <c r="I23237" s="1"/>
      <c r="J23237" s="1"/>
      <c r="K23237" s="1"/>
      <c r="AA23237" s="1"/>
      <c r="AB23237" s="1"/>
      <c r="AC23237" s="1"/>
      <c r="AJ23237" s="1"/>
      <c r="AK23237" s="1"/>
      <c r="AL23237" s="1"/>
    </row>
    <row r="23238">
      <c r="I23238" s="1"/>
      <c r="J23238" s="1"/>
      <c r="K23238" s="1"/>
      <c r="AA23238" s="1"/>
      <c r="AB23238" s="1"/>
      <c r="AC23238" s="1"/>
      <c r="AJ23238" s="1"/>
      <c r="AK23238" s="1"/>
      <c r="AL23238" s="1"/>
    </row>
    <row r="23239">
      <c r="I23239" s="1"/>
      <c r="J23239" s="1"/>
      <c r="K23239" s="1"/>
      <c r="AA23239" s="1"/>
      <c r="AB23239" s="1"/>
      <c r="AC23239" s="1"/>
      <c r="AJ23239" s="1"/>
      <c r="AK23239" s="1"/>
      <c r="AL23239" s="1"/>
    </row>
    <row r="23240">
      <c r="I23240" s="1"/>
      <c r="J23240" s="1"/>
      <c r="K23240" s="1"/>
      <c r="AA23240" s="1"/>
      <c r="AB23240" s="1"/>
      <c r="AC23240" s="1"/>
      <c r="AJ23240" s="1"/>
      <c r="AK23240" s="1"/>
      <c r="AL23240" s="1"/>
    </row>
    <row r="23241">
      <c r="I23241" s="1"/>
      <c r="J23241" s="1"/>
      <c r="K23241" s="1"/>
      <c r="AA23241" s="1"/>
      <c r="AB23241" s="1"/>
      <c r="AC23241" s="1"/>
      <c r="AJ23241" s="1"/>
      <c r="AK23241" s="1"/>
      <c r="AL23241" s="1"/>
    </row>
    <row r="23242">
      <c r="I23242" s="1"/>
      <c r="J23242" s="1"/>
      <c r="K23242" s="1"/>
      <c r="AA23242" s="1"/>
      <c r="AB23242" s="1"/>
      <c r="AC23242" s="1"/>
      <c r="AJ23242" s="1"/>
      <c r="AK23242" s="1"/>
      <c r="AL23242" s="1"/>
    </row>
    <row r="23243">
      <c r="I23243" s="1"/>
      <c r="J23243" s="1"/>
      <c r="K23243" s="1"/>
      <c r="AA23243" s="1"/>
      <c r="AB23243" s="1"/>
      <c r="AC23243" s="1"/>
      <c r="AJ23243" s="1"/>
      <c r="AK23243" s="1"/>
      <c r="AL23243" s="1"/>
    </row>
    <row r="23244">
      <c r="I23244" s="1"/>
      <c r="J23244" s="1"/>
      <c r="K23244" s="1"/>
      <c r="AA23244" s="1"/>
      <c r="AB23244" s="1"/>
      <c r="AC23244" s="1"/>
      <c r="AJ23244" s="1"/>
      <c r="AK23244" s="1"/>
      <c r="AL23244" s="1"/>
    </row>
    <row r="23245">
      <c r="I23245" s="1"/>
      <c r="J23245" s="1"/>
      <c r="K23245" s="1"/>
      <c r="AA23245" s="1"/>
      <c r="AB23245" s="1"/>
      <c r="AC23245" s="1"/>
      <c r="AJ23245" s="1"/>
      <c r="AK23245" s="1"/>
      <c r="AL23245" s="1"/>
    </row>
    <row r="23246">
      <c r="I23246" s="1"/>
      <c r="J23246" s="1"/>
      <c r="K23246" s="1"/>
      <c r="AA23246" s="1"/>
      <c r="AB23246" s="1"/>
      <c r="AC23246" s="1"/>
      <c r="AJ23246" s="1"/>
      <c r="AK23246" s="1"/>
      <c r="AL23246" s="1"/>
    </row>
    <row r="23247">
      <c r="I23247" s="1"/>
      <c r="J23247" s="1"/>
      <c r="K23247" s="1"/>
      <c r="AA23247" s="1"/>
      <c r="AB23247" s="1"/>
      <c r="AC23247" s="1"/>
      <c r="AJ23247" s="1"/>
      <c r="AK23247" s="1"/>
      <c r="AL23247" s="1"/>
    </row>
    <row r="23248">
      <c r="I23248" s="1"/>
      <c r="J23248" s="1"/>
      <c r="K23248" s="1"/>
      <c r="AA23248" s="1"/>
      <c r="AB23248" s="1"/>
      <c r="AC23248" s="1"/>
      <c r="AJ23248" s="1"/>
      <c r="AK23248" s="1"/>
      <c r="AL23248" s="1"/>
    </row>
    <row r="23249">
      <c r="I23249" s="1"/>
      <c r="J23249" s="1"/>
      <c r="K23249" s="1"/>
      <c r="AA23249" s="1"/>
      <c r="AB23249" s="1"/>
      <c r="AC23249" s="1"/>
      <c r="AJ23249" s="1"/>
      <c r="AK23249" s="1"/>
      <c r="AL23249" s="1"/>
    </row>
    <row r="23250">
      <c r="I23250" s="1"/>
      <c r="J23250" s="1"/>
      <c r="K23250" s="1"/>
      <c r="AA23250" s="1"/>
      <c r="AB23250" s="1"/>
      <c r="AC23250" s="1"/>
      <c r="AJ23250" s="1"/>
      <c r="AK23250" s="1"/>
      <c r="AL23250" s="1"/>
    </row>
    <row r="23251">
      <c r="I23251" s="1"/>
      <c r="J23251" s="1"/>
      <c r="K23251" s="1"/>
      <c r="AA23251" s="1"/>
      <c r="AB23251" s="1"/>
      <c r="AC23251" s="1"/>
      <c r="AJ23251" s="1"/>
      <c r="AK23251" s="1"/>
      <c r="AL23251" s="1"/>
    </row>
    <row r="23252">
      <c r="I23252" s="1"/>
      <c r="J23252" s="1"/>
      <c r="K23252" s="1"/>
      <c r="AA23252" s="1"/>
      <c r="AB23252" s="1"/>
      <c r="AC23252" s="1"/>
      <c r="AJ23252" s="1"/>
      <c r="AK23252" s="1"/>
      <c r="AL23252" s="1"/>
    </row>
    <row r="23253">
      <c r="I23253" s="1"/>
      <c r="J23253" s="1"/>
      <c r="K23253" s="1"/>
      <c r="AA23253" s="1"/>
      <c r="AB23253" s="1"/>
      <c r="AC23253" s="1"/>
      <c r="AJ23253" s="1"/>
      <c r="AK23253" s="1"/>
      <c r="AL23253" s="1"/>
    </row>
    <row r="23254">
      <c r="I23254" s="1"/>
      <c r="J23254" s="1"/>
      <c r="K23254" s="1"/>
      <c r="AA23254" s="1"/>
      <c r="AB23254" s="1"/>
      <c r="AC23254" s="1"/>
      <c r="AJ23254" s="1"/>
      <c r="AK23254" s="1"/>
      <c r="AL23254" s="1"/>
    </row>
    <row r="23255">
      <c r="I23255" s="1"/>
      <c r="J23255" s="1"/>
      <c r="K23255" s="1"/>
      <c r="AA23255" s="1"/>
      <c r="AB23255" s="1"/>
      <c r="AC23255" s="1"/>
      <c r="AJ23255" s="1"/>
      <c r="AK23255" s="1"/>
      <c r="AL23255" s="1"/>
    </row>
    <row r="23256">
      <c r="I23256" s="1"/>
      <c r="J23256" s="1"/>
      <c r="K23256" s="1"/>
      <c r="AA23256" s="1"/>
      <c r="AB23256" s="1"/>
      <c r="AC23256" s="1"/>
      <c r="AJ23256" s="1"/>
      <c r="AK23256" s="1"/>
      <c r="AL23256" s="1"/>
    </row>
    <row r="23257">
      <c r="I23257" s="1"/>
      <c r="J23257" s="1"/>
      <c r="K23257" s="1"/>
      <c r="AA23257" s="1"/>
      <c r="AB23257" s="1"/>
      <c r="AC23257" s="1"/>
      <c r="AJ23257" s="1"/>
      <c r="AK23257" s="1"/>
      <c r="AL23257" s="1"/>
    </row>
    <row r="23258">
      <c r="I23258" s="1"/>
      <c r="J23258" s="1"/>
      <c r="K23258" s="1"/>
      <c r="AA23258" s="1"/>
      <c r="AB23258" s="1"/>
      <c r="AC23258" s="1"/>
      <c r="AJ23258" s="1"/>
      <c r="AK23258" s="1"/>
      <c r="AL23258" s="1"/>
    </row>
    <row r="23259">
      <c r="I23259" s="1"/>
      <c r="J23259" s="1"/>
      <c r="K23259" s="1"/>
      <c r="AA23259" s="1"/>
      <c r="AB23259" s="1"/>
      <c r="AC23259" s="1"/>
      <c r="AJ23259" s="1"/>
      <c r="AK23259" s="1"/>
      <c r="AL23259" s="1"/>
    </row>
    <row r="23260">
      <c r="I23260" s="1"/>
      <c r="J23260" s="1"/>
      <c r="K23260" s="1"/>
      <c r="AA23260" s="1"/>
      <c r="AB23260" s="1"/>
      <c r="AC23260" s="1"/>
      <c r="AJ23260" s="1"/>
      <c r="AK23260" s="1"/>
      <c r="AL23260" s="1"/>
    </row>
    <row r="23261">
      <c r="I23261" s="1"/>
      <c r="J23261" s="1"/>
      <c r="K23261" s="1"/>
      <c r="AA23261" s="1"/>
      <c r="AB23261" s="1"/>
      <c r="AC23261" s="1"/>
      <c r="AJ23261" s="1"/>
      <c r="AK23261" s="1"/>
      <c r="AL23261" s="1"/>
    </row>
    <row r="23262">
      <c r="I23262" s="1"/>
      <c r="J23262" s="1"/>
      <c r="K23262" s="1"/>
      <c r="AA23262" s="1"/>
      <c r="AB23262" s="1"/>
      <c r="AC23262" s="1"/>
      <c r="AJ23262" s="1"/>
      <c r="AK23262" s="1"/>
      <c r="AL23262" s="1"/>
    </row>
    <row r="23263">
      <c r="I23263" s="1"/>
      <c r="J23263" s="1"/>
      <c r="K23263" s="1"/>
      <c r="AA23263" s="1"/>
      <c r="AB23263" s="1"/>
      <c r="AC23263" s="1"/>
      <c r="AJ23263" s="1"/>
      <c r="AK23263" s="1"/>
      <c r="AL23263" s="1"/>
    </row>
    <row r="23264">
      <c r="I23264" s="1"/>
      <c r="J23264" s="1"/>
      <c r="K23264" s="1"/>
      <c r="AA23264" s="1"/>
      <c r="AB23264" s="1"/>
      <c r="AC23264" s="1"/>
      <c r="AJ23264" s="1"/>
      <c r="AK23264" s="1"/>
      <c r="AL23264" s="1"/>
    </row>
    <row r="23265">
      <c r="I23265" s="1"/>
      <c r="J23265" s="1"/>
      <c r="K23265" s="1"/>
      <c r="AA23265" s="1"/>
      <c r="AB23265" s="1"/>
      <c r="AC23265" s="1"/>
      <c r="AJ23265" s="1"/>
      <c r="AK23265" s="1"/>
      <c r="AL23265" s="1"/>
    </row>
    <row r="23266">
      <c r="I23266" s="1"/>
      <c r="J23266" s="1"/>
      <c r="K23266" s="1"/>
      <c r="AA23266" s="1"/>
      <c r="AB23266" s="1"/>
      <c r="AC23266" s="1"/>
      <c r="AJ23266" s="1"/>
      <c r="AK23266" s="1"/>
      <c r="AL23266" s="1"/>
    </row>
    <row r="23267">
      <c r="I23267" s="1"/>
      <c r="J23267" s="1"/>
      <c r="K23267" s="1"/>
      <c r="AA23267" s="1"/>
      <c r="AB23267" s="1"/>
      <c r="AC23267" s="1"/>
      <c r="AJ23267" s="1"/>
      <c r="AK23267" s="1"/>
      <c r="AL23267" s="1"/>
    </row>
    <row r="23268">
      <c r="I23268" s="1"/>
      <c r="J23268" s="1"/>
      <c r="K23268" s="1"/>
      <c r="AA23268" s="1"/>
      <c r="AB23268" s="1"/>
      <c r="AC23268" s="1"/>
      <c r="AJ23268" s="1"/>
      <c r="AK23268" s="1"/>
      <c r="AL23268" s="1"/>
    </row>
    <row r="23269">
      <c r="I23269" s="1"/>
      <c r="J23269" s="1"/>
      <c r="K23269" s="1"/>
      <c r="AA23269" s="1"/>
      <c r="AB23269" s="1"/>
      <c r="AC23269" s="1"/>
      <c r="AJ23269" s="1"/>
      <c r="AK23269" s="1"/>
      <c r="AL23269" s="1"/>
    </row>
    <row r="23270">
      <c r="I23270" s="1"/>
      <c r="J23270" s="1"/>
      <c r="K23270" s="1"/>
      <c r="AA23270" s="1"/>
      <c r="AB23270" s="1"/>
      <c r="AC23270" s="1"/>
      <c r="AJ23270" s="1"/>
      <c r="AK23270" s="1"/>
      <c r="AL23270" s="1"/>
    </row>
    <row r="23271">
      <c r="I23271" s="1"/>
      <c r="J23271" s="1"/>
      <c r="K23271" s="1"/>
      <c r="AA23271" s="1"/>
      <c r="AB23271" s="1"/>
      <c r="AC23271" s="1"/>
      <c r="AJ23271" s="1"/>
      <c r="AK23271" s="1"/>
      <c r="AL23271" s="1"/>
    </row>
    <row r="23272">
      <c r="I23272" s="1"/>
      <c r="J23272" s="1"/>
      <c r="K23272" s="1"/>
      <c r="AA23272" s="1"/>
      <c r="AB23272" s="1"/>
      <c r="AC23272" s="1"/>
      <c r="AJ23272" s="1"/>
      <c r="AK23272" s="1"/>
      <c r="AL23272" s="1"/>
    </row>
    <row r="23273">
      <c r="I23273" s="1"/>
      <c r="J23273" s="1"/>
      <c r="K23273" s="1"/>
      <c r="AA23273" s="1"/>
      <c r="AB23273" s="1"/>
      <c r="AC23273" s="1"/>
      <c r="AJ23273" s="1"/>
      <c r="AK23273" s="1"/>
      <c r="AL23273" s="1"/>
    </row>
    <row r="23274">
      <c r="I23274" s="1"/>
      <c r="J23274" s="1"/>
      <c r="K23274" s="1"/>
      <c r="AA23274" s="1"/>
      <c r="AB23274" s="1"/>
      <c r="AC23274" s="1"/>
      <c r="AJ23274" s="1"/>
      <c r="AK23274" s="1"/>
      <c r="AL23274" s="1"/>
    </row>
    <row r="23275">
      <c r="I23275" s="1"/>
      <c r="J23275" s="1"/>
      <c r="K23275" s="1"/>
      <c r="AA23275" s="1"/>
      <c r="AB23275" s="1"/>
      <c r="AC23275" s="1"/>
      <c r="AJ23275" s="1"/>
      <c r="AK23275" s="1"/>
      <c r="AL23275" s="1"/>
    </row>
    <row r="23276">
      <c r="I23276" s="1"/>
      <c r="J23276" s="1"/>
      <c r="K23276" s="1"/>
      <c r="AA23276" s="1"/>
      <c r="AB23276" s="1"/>
      <c r="AC23276" s="1"/>
      <c r="AJ23276" s="1"/>
      <c r="AK23276" s="1"/>
      <c r="AL23276" s="1"/>
    </row>
    <row r="23277">
      <c r="I23277" s="1"/>
      <c r="J23277" s="1"/>
      <c r="K23277" s="1"/>
      <c r="AA23277" s="1"/>
      <c r="AB23277" s="1"/>
      <c r="AC23277" s="1"/>
      <c r="AJ23277" s="1"/>
      <c r="AK23277" s="1"/>
      <c r="AL23277" s="1"/>
    </row>
    <row r="23278">
      <c r="I23278" s="1"/>
      <c r="J23278" s="1"/>
      <c r="K23278" s="1"/>
      <c r="AA23278" s="1"/>
      <c r="AB23278" s="1"/>
      <c r="AC23278" s="1"/>
      <c r="AJ23278" s="1"/>
      <c r="AK23278" s="1"/>
      <c r="AL23278" s="1"/>
    </row>
    <row r="23279">
      <c r="I23279" s="1"/>
      <c r="J23279" s="1"/>
      <c r="K23279" s="1"/>
      <c r="AA23279" s="1"/>
      <c r="AB23279" s="1"/>
      <c r="AC23279" s="1"/>
      <c r="AJ23279" s="1"/>
      <c r="AK23279" s="1"/>
      <c r="AL23279" s="1"/>
    </row>
    <row r="23280">
      <c r="I23280" s="1"/>
      <c r="J23280" s="1"/>
      <c r="K23280" s="1"/>
      <c r="AA23280" s="1"/>
      <c r="AB23280" s="1"/>
      <c r="AC23280" s="1"/>
      <c r="AJ23280" s="1"/>
      <c r="AK23280" s="1"/>
      <c r="AL23280" s="1"/>
    </row>
    <row r="23281">
      <c r="I23281" s="1"/>
      <c r="J23281" s="1"/>
      <c r="K23281" s="1"/>
      <c r="AA23281" s="1"/>
      <c r="AB23281" s="1"/>
      <c r="AC23281" s="1"/>
      <c r="AJ23281" s="1"/>
      <c r="AK23281" s="1"/>
      <c r="AL23281" s="1"/>
    </row>
    <row r="23282">
      <c r="I23282" s="1"/>
      <c r="J23282" s="1"/>
      <c r="K23282" s="1"/>
      <c r="AA23282" s="1"/>
      <c r="AB23282" s="1"/>
      <c r="AC23282" s="1"/>
      <c r="AJ23282" s="1"/>
      <c r="AK23282" s="1"/>
      <c r="AL23282" s="1"/>
    </row>
    <row r="23283">
      <c r="I23283" s="1"/>
      <c r="J23283" s="1"/>
      <c r="K23283" s="1"/>
      <c r="AA23283" s="1"/>
      <c r="AB23283" s="1"/>
      <c r="AC23283" s="1"/>
      <c r="AJ23283" s="1"/>
      <c r="AK23283" s="1"/>
      <c r="AL23283" s="1"/>
    </row>
    <row r="23284">
      <c r="I23284" s="1"/>
      <c r="J23284" s="1"/>
      <c r="K23284" s="1"/>
      <c r="AA23284" s="1"/>
      <c r="AB23284" s="1"/>
      <c r="AC23284" s="1"/>
      <c r="AJ23284" s="1"/>
      <c r="AK23284" s="1"/>
      <c r="AL23284" s="1"/>
    </row>
    <row r="23285">
      <c r="I23285" s="1"/>
      <c r="J23285" s="1"/>
      <c r="K23285" s="1"/>
      <c r="AA23285" s="1"/>
      <c r="AB23285" s="1"/>
      <c r="AC23285" s="1"/>
      <c r="AJ23285" s="1"/>
      <c r="AK23285" s="1"/>
      <c r="AL23285" s="1"/>
    </row>
    <row r="23286">
      <c r="I23286" s="1"/>
      <c r="J23286" s="1"/>
      <c r="K23286" s="1"/>
      <c r="AA23286" s="1"/>
      <c r="AB23286" s="1"/>
      <c r="AC23286" s="1"/>
      <c r="AJ23286" s="1"/>
      <c r="AK23286" s="1"/>
      <c r="AL23286" s="1"/>
    </row>
    <row r="23287">
      <c r="I23287" s="1"/>
      <c r="J23287" s="1"/>
      <c r="K23287" s="1"/>
      <c r="AA23287" s="1"/>
      <c r="AB23287" s="1"/>
      <c r="AC23287" s="1"/>
      <c r="AJ23287" s="1"/>
      <c r="AK23287" s="1"/>
      <c r="AL23287" s="1"/>
    </row>
    <row r="23288">
      <c r="I23288" s="1"/>
      <c r="J23288" s="1"/>
      <c r="K23288" s="1"/>
      <c r="AA23288" s="1"/>
      <c r="AB23288" s="1"/>
      <c r="AC23288" s="1"/>
      <c r="AJ23288" s="1"/>
      <c r="AK23288" s="1"/>
      <c r="AL23288" s="1"/>
    </row>
    <row r="23289">
      <c r="I23289" s="1"/>
      <c r="J23289" s="1"/>
      <c r="K23289" s="1"/>
      <c r="AA23289" s="1"/>
      <c r="AB23289" s="1"/>
      <c r="AC23289" s="1"/>
      <c r="AJ23289" s="1"/>
      <c r="AK23289" s="1"/>
      <c r="AL23289" s="1"/>
    </row>
    <row r="23290">
      <c r="I23290" s="1"/>
      <c r="J23290" s="1"/>
      <c r="K23290" s="1"/>
      <c r="AA23290" s="1"/>
      <c r="AB23290" s="1"/>
      <c r="AC23290" s="1"/>
      <c r="AJ23290" s="1"/>
      <c r="AK23290" s="1"/>
      <c r="AL23290" s="1"/>
    </row>
    <row r="23291">
      <c r="I23291" s="1"/>
      <c r="J23291" s="1"/>
      <c r="K23291" s="1"/>
      <c r="AA23291" s="1"/>
      <c r="AB23291" s="1"/>
      <c r="AC23291" s="1"/>
      <c r="AJ23291" s="1"/>
      <c r="AK23291" s="1"/>
      <c r="AL23291" s="1"/>
    </row>
    <row r="23292">
      <c r="I23292" s="1"/>
      <c r="J23292" s="1"/>
      <c r="K23292" s="1"/>
      <c r="AA23292" s="1"/>
      <c r="AB23292" s="1"/>
      <c r="AC23292" s="1"/>
      <c r="AJ23292" s="1"/>
      <c r="AK23292" s="1"/>
      <c r="AL23292" s="1"/>
    </row>
    <row r="23293">
      <c r="I23293" s="1"/>
      <c r="J23293" s="1"/>
      <c r="K23293" s="1"/>
      <c r="AA23293" s="1"/>
      <c r="AB23293" s="1"/>
      <c r="AC23293" s="1"/>
      <c r="AJ23293" s="1"/>
      <c r="AK23293" s="1"/>
      <c r="AL23293" s="1"/>
    </row>
    <row r="23294">
      <c r="I23294" s="1"/>
      <c r="J23294" s="1"/>
      <c r="K23294" s="1"/>
      <c r="AA23294" s="1"/>
      <c r="AB23294" s="1"/>
      <c r="AC23294" s="1"/>
      <c r="AJ23294" s="1"/>
      <c r="AK23294" s="1"/>
      <c r="AL23294" s="1"/>
    </row>
    <row r="23295">
      <c r="I23295" s="1"/>
      <c r="J23295" s="1"/>
      <c r="K23295" s="1"/>
      <c r="AA23295" s="1"/>
      <c r="AB23295" s="1"/>
      <c r="AC23295" s="1"/>
      <c r="AJ23295" s="1"/>
      <c r="AK23295" s="1"/>
      <c r="AL23295" s="1"/>
    </row>
    <row r="23296">
      <c r="I23296" s="1"/>
      <c r="J23296" s="1"/>
      <c r="K23296" s="1"/>
      <c r="AA23296" s="1"/>
      <c r="AB23296" s="1"/>
      <c r="AC23296" s="1"/>
      <c r="AJ23296" s="1"/>
      <c r="AK23296" s="1"/>
      <c r="AL23296" s="1"/>
    </row>
    <row r="23297">
      <c r="I23297" s="1"/>
      <c r="J23297" s="1"/>
      <c r="K23297" s="1"/>
      <c r="AA23297" s="1"/>
      <c r="AB23297" s="1"/>
      <c r="AC23297" s="1"/>
      <c r="AJ23297" s="1"/>
      <c r="AK23297" s="1"/>
      <c r="AL23297" s="1"/>
    </row>
    <row r="23298">
      <c r="I23298" s="1"/>
      <c r="J23298" s="1"/>
      <c r="K23298" s="1"/>
      <c r="AA23298" s="1"/>
      <c r="AB23298" s="1"/>
      <c r="AC23298" s="1"/>
      <c r="AJ23298" s="1"/>
      <c r="AK23298" s="1"/>
      <c r="AL23298" s="1"/>
    </row>
    <row r="23299">
      <c r="I23299" s="1"/>
      <c r="J23299" s="1"/>
      <c r="K23299" s="1"/>
      <c r="AA23299" s="1"/>
      <c r="AB23299" s="1"/>
      <c r="AC23299" s="1"/>
      <c r="AJ23299" s="1"/>
      <c r="AK23299" s="1"/>
      <c r="AL23299" s="1"/>
    </row>
    <row r="23300">
      <c r="I23300" s="1"/>
      <c r="J23300" s="1"/>
      <c r="K23300" s="1"/>
      <c r="AA23300" s="1"/>
      <c r="AB23300" s="1"/>
      <c r="AC23300" s="1"/>
      <c r="AJ23300" s="1"/>
      <c r="AK23300" s="1"/>
      <c r="AL23300" s="1"/>
    </row>
    <row r="23301">
      <c r="I23301" s="1"/>
      <c r="J23301" s="1"/>
      <c r="K23301" s="1"/>
      <c r="AA23301" s="1"/>
      <c r="AB23301" s="1"/>
      <c r="AC23301" s="1"/>
      <c r="AJ23301" s="1"/>
      <c r="AK23301" s="1"/>
      <c r="AL23301" s="1"/>
    </row>
    <row r="23302">
      <c r="I23302" s="1"/>
      <c r="J23302" s="1"/>
      <c r="K23302" s="1"/>
      <c r="AA23302" s="1"/>
      <c r="AB23302" s="1"/>
      <c r="AC23302" s="1"/>
      <c r="AJ23302" s="1"/>
      <c r="AK23302" s="1"/>
      <c r="AL23302" s="1"/>
    </row>
    <row r="23303">
      <c r="I23303" s="1"/>
      <c r="J23303" s="1"/>
      <c r="K23303" s="1"/>
      <c r="AA23303" s="1"/>
      <c r="AB23303" s="1"/>
      <c r="AC23303" s="1"/>
      <c r="AJ23303" s="1"/>
      <c r="AK23303" s="1"/>
      <c r="AL23303" s="1"/>
    </row>
    <row r="23304">
      <c r="I23304" s="1"/>
      <c r="J23304" s="1"/>
      <c r="K23304" s="1"/>
      <c r="AA23304" s="1"/>
      <c r="AB23304" s="1"/>
      <c r="AC23304" s="1"/>
      <c r="AJ23304" s="1"/>
      <c r="AK23304" s="1"/>
      <c r="AL23304" s="1"/>
    </row>
    <row r="23305">
      <c r="I23305" s="1"/>
      <c r="J23305" s="1"/>
      <c r="K23305" s="1"/>
      <c r="AA23305" s="1"/>
      <c r="AB23305" s="1"/>
      <c r="AC23305" s="1"/>
      <c r="AJ23305" s="1"/>
      <c r="AK23305" s="1"/>
      <c r="AL23305" s="1"/>
    </row>
    <row r="23306">
      <c r="I23306" s="1"/>
      <c r="J23306" s="1"/>
      <c r="K23306" s="1"/>
      <c r="AA23306" s="1"/>
      <c r="AB23306" s="1"/>
      <c r="AC23306" s="1"/>
      <c r="AJ23306" s="1"/>
      <c r="AK23306" s="1"/>
      <c r="AL23306" s="1"/>
    </row>
    <row r="23307">
      <c r="I23307" s="1"/>
      <c r="J23307" s="1"/>
      <c r="K23307" s="1"/>
      <c r="AA23307" s="1"/>
      <c r="AB23307" s="1"/>
      <c r="AC23307" s="1"/>
      <c r="AJ23307" s="1"/>
      <c r="AK23307" s="1"/>
      <c r="AL23307" s="1"/>
    </row>
    <row r="23308">
      <c r="I23308" s="1"/>
      <c r="J23308" s="1"/>
      <c r="K23308" s="1"/>
      <c r="AA23308" s="1"/>
      <c r="AB23308" s="1"/>
      <c r="AC23308" s="1"/>
      <c r="AJ23308" s="1"/>
      <c r="AK23308" s="1"/>
      <c r="AL23308" s="1"/>
    </row>
    <row r="23309">
      <c r="I23309" s="1"/>
      <c r="J23309" s="1"/>
      <c r="K23309" s="1"/>
      <c r="AA23309" s="1"/>
      <c r="AB23309" s="1"/>
      <c r="AC23309" s="1"/>
      <c r="AJ23309" s="1"/>
      <c r="AK23309" s="1"/>
      <c r="AL23309" s="1"/>
    </row>
    <row r="23310">
      <c r="I23310" s="1"/>
      <c r="J23310" s="1"/>
      <c r="K23310" s="1"/>
      <c r="AA23310" s="1"/>
      <c r="AB23310" s="1"/>
      <c r="AC23310" s="1"/>
      <c r="AJ23310" s="1"/>
      <c r="AK23310" s="1"/>
      <c r="AL23310" s="1"/>
    </row>
    <row r="23311">
      <c r="I23311" s="1"/>
      <c r="J23311" s="1"/>
      <c r="K23311" s="1"/>
      <c r="AA23311" s="1"/>
      <c r="AB23311" s="1"/>
      <c r="AC23311" s="1"/>
      <c r="AJ23311" s="1"/>
      <c r="AK23311" s="1"/>
      <c r="AL23311" s="1"/>
    </row>
    <row r="23312">
      <c r="I23312" s="1"/>
      <c r="J23312" s="1"/>
      <c r="K23312" s="1"/>
      <c r="AA23312" s="1"/>
      <c r="AB23312" s="1"/>
      <c r="AC23312" s="1"/>
      <c r="AJ23312" s="1"/>
      <c r="AK23312" s="1"/>
      <c r="AL23312" s="1"/>
    </row>
    <row r="23313">
      <c r="I23313" s="1"/>
      <c r="J23313" s="1"/>
      <c r="K23313" s="1"/>
      <c r="AA23313" s="1"/>
      <c r="AB23313" s="1"/>
      <c r="AC23313" s="1"/>
      <c r="AJ23313" s="1"/>
      <c r="AK23313" s="1"/>
      <c r="AL23313" s="1"/>
    </row>
    <row r="23314">
      <c r="I23314" s="1"/>
      <c r="J23314" s="1"/>
      <c r="K23314" s="1"/>
      <c r="AA23314" s="1"/>
      <c r="AB23314" s="1"/>
      <c r="AC23314" s="1"/>
      <c r="AJ23314" s="1"/>
      <c r="AK23314" s="1"/>
      <c r="AL23314" s="1"/>
    </row>
    <row r="23315">
      <c r="I23315" s="1"/>
      <c r="J23315" s="1"/>
      <c r="K23315" s="1"/>
      <c r="AA23315" s="1"/>
      <c r="AB23315" s="1"/>
      <c r="AC23315" s="1"/>
      <c r="AJ23315" s="1"/>
      <c r="AK23315" s="1"/>
      <c r="AL23315" s="1"/>
    </row>
    <row r="23316">
      <c r="I23316" s="1"/>
      <c r="J23316" s="1"/>
      <c r="K23316" s="1"/>
      <c r="AA23316" s="1"/>
      <c r="AB23316" s="1"/>
      <c r="AC23316" s="1"/>
      <c r="AJ23316" s="1"/>
      <c r="AK23316" s="1"/>
      <c r="AL23316" s="1"/>
    </row>
    <row r="23317">
      <c r="I23317" s="1"/>
      <c r="J23317" s="1"/>
      <c r="K23317" s="1"/>
      <c r="AA23317" s="1"/>
      <c r="AB23317" s="1"/>
      <c r="AC23317" s="1"/>
      <c r="AJ23317" s="1"/>
      <c r="AK23317" s="1"/>
      <c r="AL23317" s="1"/>
    </row>
    <row r="23318">
      <c r="I23318" s="1"/>
      <c r="J23318" s="1"/>
      <c r="K23318" s="1"/>
      <c r="AA23318" s="1"/>
      <c r="AB23318" s="1"/>
      <c r="AC23318" s="1"/>
      <c r="AJ23318" s="1"/>
      <c r="AK23318" s="1"/>
      <c r="AL23318" s="1"/>
    </row>
    <row r="23319">
      <c r="I23319" s="1"/>
      <c r="J23319" s="1"/>
      <c r="K23319" s="1"/>
      <c r="AA23319" s="1"/>
      <c r="AB23319" s="1"/>
      <c r="AC23319" s="1"/>
      <c r="AJ23319" s="1"/>
      <c r="AK23319" s="1"/>
      <c r="AL23319" s="1"/>
    </row>
    <row r="23320">
      <c r="I23320" s="1"/>
      <c r="J23320" s="1"/>
      <c r="K23320" s="1"/>
      <c r="AA23320" s="1"/>
      <c r="AB23320" s="1"/>
      <c r="AC23320" s="1"/>
      <c r="AJ23320" s="1"/>
      <c r="AK23320" s="1"/>
      <c r="AL23320" s="1"/>
    </row>
    <row r="23321">
      <c r="I23321" s="1"/>
      <c r="J23321" s="1"/>
      <c r="K23321" s="1"/>
      <c r="AA23321" s="1"/>
      <c r="AB23321" s="1"/>
      <c r="AC23321" s="1"/>
      <c r="AJ23321" s="1"/>
      <c r="AK23321" s="1"/>
      <c r="AL23321" s="1"/>
    </row>
    <row r="23322">
      <c r="I23322" s="1"/>
      <c r="J23322" s="1"/>
      <c r="K23322" s="1"/>
      <c r="AA23322" s="1"/>
      <c r="AB23322" s="1"/>
      <c r="AC23322" s="1"/>
      <c r="AJ23322" s="1"/>
      <c r="AK23322" s="1"/>
      <c r="AL23322" s="1"/>
    </row>
    <row r="23323">
      <c r="I23323" s="1"/>
      <c r="J23323" s="1"/>
      <c r="K23323" s="1"/>
      <c r="AA23323" s="1"/>
      <c r="AB23323" s="1"/>
      <c r="AC23323" s="1"/>
      <c r="AJ23323" s="1"/>
      <c r="AK23323" s="1"/>
      <c r="AL23323" s="1"/>
    </row>
    <row r="23324">
      <c r="I23324" s="1"/>
      <c r="J23324" s="1"/>
      <c r="K23324" s="1"/>
      <c r="AA23324" s="1"/>
      <c r="AB23324" s="1"/>
      <c r="AC23324" s="1"/>
      <c r="AJ23324" s="1"/>
      <c r="AK23324" s="1"/>
      <c r="AL23324" s="1"/>
    </row>
    <row r="23325">
      <c r="I23325" s="1"/>
      <c r="J23325" s="1"/>
      <c r="K23325" s="1"/>
      <c r="AA23325" s="1"/>
      <c r="AB23325" s="1"/>
      <c r="AC23325" s="1"/>
      <c r="AJ23325" s="1"/>
      <c r="AK23325" s="1"/>
      <c r="AL23325" s="1"/>
    </row>
    <row r="23326">
      <c r="I23326" s="1"/>
      <c r="J23326" s="1"/>
      <c r="K23326" s="1"/>
      <c r="AA23326" s="1"/>
      <c r="AB23326" s="1"/>
      <c r="AC23326" s="1"/>
      <c r="AJ23326" s="1"/>
      <c r="AK23326" s="1"/>
      <c r="AL23326" s="1"/>
    </row>
    <row r="23327">
      <c r="I23327" s="1"/>
      <c r="J23327" s="1"/>
      <c r="K23327" s="1"/>
      <c r="AA23327" s="1"/>
      <c r="AB23327" s="1"/>
      <c r="AC23327" s="1"/>
      <c r="AJ23327" s="1"/>
      <c r="AK23327" s="1"/>
      <c r="AL23327" s="1"/>
    </row>
    <row r="23328">
      <c r="I23328" s="1"/>
      <c r="J23328" s="1"/>
      <c r="K23328" s="1"/>
      <c r="AA23328" s="1"/>
      <c r="AB23328" s="1"/>
      <c r="AC23328" s="1"/>
      <c r="AJ23328" s="1"/>
      <c r="AK23328" s="1"/>
      <c r="AL23328" s="1"/>
    </row>
    <row r="23329">
      <c r="I23329" s="1"/>
      <c r="J23329" s="1"/>
      <c r="K23329" s="1"/>
      <c r="AA23329" s="1"/>
      <c r="AB23329" s="1"/>
      <c r="AC23329" s="1"/>
      <c r="AJ23329" s="1"/>
      <c r="AK23329" s="1"/>
      <c r="AL23329" s="1"/>
    </row>
    <row r="23330">
      <c r="I23330" s="1"/>
      <c r="J23330" s="1"/>
      <c r="K23330" s="1"/>
      <c r="AA23330" s="1"/>
      <c r="AB23330" s="1"/>
      <c r="AC23330" s="1"/>
      <c r="AJ23330" s="1"/>
      <c r="AK23330" s="1"/>
      <c r="AL23330" s="1"/>
    </row>
    <row r="23331">
      <c r="I23331" s="1"/>
      <c r="J23331" s="1"/>
      <c r="K23331" s="1"/>
      <c r="AA23331" s="1"/>
      <c r="AB23331" s="1"/>
      <c r="AC23331" s="1"/>
      <c r="AJ23331" s="1"/>
      <c r="AK23331" s="1"/>
      <c r="AL23331" s="1"/>
    </row>
    <row r="23332">
      <c r="I23332" s="1"/>
      <c r="J23332" s="1"/>
      <c r="K23332" s="1"/>
      <c r="AA23332" s="1"/>
      <c r="AB23332" s="1"/>
      <c r="AC23332" s="1"/>
      <c r="AJ23332" s="1"/>
      <c r="AK23332" s="1"/>
      <c r="AL23332" s="1"/>
    </row>
    <row r="23333">
      <c r="I23333" s="1"/>
      <c r="J23333" s="1"/>
      <c r="K23333" s="1"/>
      <c r="AA23333" s="1"/>
      <c r="AB23333" s="1"/>
      <c r="AC23333" s="1"/>
      <c r="AJ23333" s="1"/>
      <c r="AK23333" s="1"/>
      <c r="AL23333" s="1"/>
    </row>
    <row r="23334">
      <c r="I23334" s="1"/>
      <c r="J23334" s="1"/>
      <c r="K23334" s="1"/>
      <c r="AA23334" s="1"/>
      <c r="AB23334" s="1"/>
      <c r="AC23334" s="1"/>
      <c r="AJ23334" s="1"/>
      <c r="AK23334" s="1"/>
      <c r="AL23334" s="1"/>
    </row>
    <row r="23335">
      <c r="I23335" s="1"/>
      <c r="J23335" s="1"/>
      <c r="K23335" s="1"/>
      <c r="AA23335" s="1"/>
      <c r="AB23335" s="1"/>
      <c r="AC23335" s="1"/>
      <c r="AJ23335" s="1"/>
      <c r="AK23335" s="1"/>
      <c r="AL23335" s="1"/>
    </row>
    <row r="23336">
      <c r="I23336" s="1"/>
      <c r="J23336" s="1"/>
      <c r="K23336" s="1"/>
      <c r="AA23336" s="1"/>
      <c r="AB23336" s="1"/>
      <c r="AC23336" s="1"/>
      <c r="AJ23336" s="1"/>
      <c r="AK23336" s="1"/>
      <c r="AL23336" s="1"/>
    </row>
    <row r="23337">
      <c r="I23337" s="1"/>
      <c r="J23337" s="1"/>
      <c r="K23337" s="1"/>
      <c r="AA23337" s="1"/>
      <c r="AB23337" s="1"/>
      <c r="AC23337" s="1"/>
      <c r="AJ23337" s="1"/>
      <c r="AK23337" s="1"/>
      <c r="AL23337" s="1"/>
    </row>
    <row r="23338">
      <c r="I23338" s="1"/>
      <c r="J23338" s="1"/>
      <c r="K23338" s="1"/>
      <c r="AA23338" s="1"/>
      <c r="AB23338" s="1"/>
      <c r="AC23338" s="1"/>
      <c r="AJ23338" s="1"/>
      <c r="AK23338" s="1"/>
      <c r="AL23338" s="1"/>
    </row>
    <row r="23339">
      <c r="I23339" s="1"/>
      <c r="J23339" s="1"/>
      <c r="K23339" s="1"/>
      <c r="AA23339" s="1"/>
      <c r="AB23339" s="1"/>
      <c r="AC23339" s="1"/>
      <c r="AJ23339" s="1"/>
      <c r="AK23339" s="1"/>
      <c r="AL23339" s="1"/>
    </row>
    <row r="23340">
      <c r="I23340" s="1"/>
      <c r="J23340" s="1"/>
      <c r="K23340" s="1"/>
      <c r="AA23340" s="1"/>
      <c r="AB23340" s="1"/>
      <c r="AC23340" s="1"/>
      <c r="AJ23340" s="1"/>
      <c r="AK23340" s="1"/>
      <c r="AL23340" s="1"/>
    </row>
    <row r="23341">
      <c r="I23341" s="1"/>
      <c r="J23341" s="1"/>
      <c r="K23341" s="1"/>
      <c r="AA23341" s="1"/>
      <c r="AB23341" s="1"/>
      <c r="AC23341" s="1"/>
      <c r="AJ23341" s="1"/>
      <c r="AK23341" s="1"/>
      <c r="AL23341" s="1"/>
    </row>
    <row r="23342">
      <c r="I23342" s="1"/>
      <c r="J23342" s="1"/>
      <c r="K23342" s="1"/>
      <c r="AA23342" s="1"/>
      <c r="AB23342" s="1"/>
      <c r="AC23342" s="1"/>
      <c r="AJ23342" s="1"/>
      <c r="AK23342" s="1"/>
      <c r="AL23342" s="1"/>
    </row>
    <row r="23343">
      <c r="I23343" s="1"/>
      <c r="J23343" s="1"/>
      <c r="K23343" s="1"/>
      <c r="AA23343" s="1"/>
      <c r="AB23343" s="1"/>
      <c r="AC23343" s="1"/>
      <c r="AJ23343" s="1"/>
      <c r="AK23343" s="1"/>
      <c r="AL23343" s="1"/>
    </row>
    <row r="23344">
      <c r="I23344" s="1"/>
      <c r="J23344" s="1"/>
      <c r="K23344" s="1"/>
      <c r="AA23344" s="1"/>
      <c r="AB23344" s="1"/>
      <c r="AC23344" s="1"/>
      <c r="AJ23344" s="1"/>
      <c r="AK23344" s="1"/>
      <c r="AL23344" s="1"/>
    </row>
    <row r="23345">
      <c r="I23345" s="1"/>
      <c r="J23345" s="1"/>
      <c r="K23345" s="1"/>
      <c r="AA23345" s="1"/>
      <c r="AB23345" s="1"/>
      <c r="AC23345" s="1"/>
      <c r="AJ23345" s="1"/>
      <c r="AK23345" s="1"/>
      <c r="AL23345" s="1"/>
    </row>
    <row r="23346">
      <c r="I23346" s="1"/>
      <c r="J23346" s="1"/>
      <c r="K23346" s="1"/>
      <c r="AA23346" s="1"/>
      <c r="AB23346" s="1"/>
      <c r="AC23346" s="1"/>
      <c r="AJ23346" s="1"/>
      <c r="AK23346" s="1"/>
      <c r="AL23346" s="1"/>
    </row>
    <row r="23347">
      <c r="I23347" s="1"/>
      <c r="J23347" s="1"/>
      <c r="K23347" s="1"/>
      <c r="AA23347" s="1"/>
      <c r="AB23347" s="1"/>
      <c r="AC23347" s="1"/>
      <c r="AJ23347" s="1"/>
      <c r="AK23347" s="1"/>
      <c r="AL23347" s="1"/>
    </row>
    <row r="23348">
      <c r="I23348" s="1"/>
      <c r="J23348" s="1"/>
      <c r="K23348" s="1"/>
      <c r="AA23348" s="1"/>
      <c r="AB23348" s="1"/>
      <c r="AC23348" s="1"/>
      <c r="AJ23348" s="1"/>
      <c r="AK23348" s="1"/>
      <c r="AL23348" s="1"/>
    </row>
    <row r="23349">
      <c r="I23349" s="1"/>
      <c r="J23349" s="1"/>
      <c r="K23349" s="1"/>
      <c r="AA23349" s="1"/>
      <c r="AB23349" s="1"/>
      <c r="AC23349" s="1"/>
      <c r="AJ23349" s="1"/>
      <c r="AK23349" s="1"/>
      <c r="AL23349" s="1"/>
    </row>
    <row r="23350">
      <c r="I23350" s="1"/>
      <c r="J23350" s="1"/>
      <c r="K23350" s="1"/>
      <c r="AA23350" s="1"/>
      <c r="AB23350" s="1"/>
      <c r="AC23350" s="1"/>
      <c r="AJ23350" s="1"/>
      <c r="AK23350" s="1"/>
      <c r="AL23350" s="1"/>
    </row>
    <row r="23351">
      <c r="I23351" s="1"/>
      <c r="J23351" s="1"/>
      <c r="K23351" s="1"/>
      <c r="AA23351" s="1"/>
      <c r="AB23351" s="1"/>
      <c r="AC23351" s="1"/>
      <c r="AJ23351" s="1"/>
      <c r="AK23351" s="1"/>
      <c r="AL23351" s="1"/>
    </row>
    <row r="23352">
      <c r="I23352" s="1"/>
      <c r="J23352" s="1"/>
      <c r="K23352" s="1"/>
      <c r="AA23352" s="1"/>
      <c r="AB23352" s="1"/>
      <c r="AC23352" s="1"/>
      <c r="AJ23352" s="1"/>
      <c r="AK23352" s="1"/>
      <c r="AL23352" s="1"/>
    </row>
    <row r="23353">
      <c r="I23353" s="1"/>
      <c r="J23353" s="1"/>
      <c r="K23353" s="1"/>
      <c r="AA23353" s="1"/>
      <c r="AB23353" s="1"/>
      <c r="AC23353" s="1"/>
      <c r="AJ23353" s="1"/>
      <c r="AK23353" s="1"/>
      <c r="AL23353" s="1"/>
    </row>
    <row r="23354">
      <c r="I23354" s="1"/>
      <c r="J23354" s="1"/>
      <c r="K23354" s="1"/>
      <c r="AA23354" s="1"/>
      <c r="AB23354" s="1"/>
      <c r="AC23354" s="1"/>
      <c r="AJ23354" s="1"/>
      <c r="AK23354" s="1"/>
      <c r="AL23354" s="1"/>
    </row>
    <row r="23355">
      <c r="I23355" s="1"/>
      <c r="J23355" s="1"/>
      <c r="K23355" s="1"/>
      <c r="AA23355" s="1"/>
      <c r="AB23355" s="1"/>
      <c r="AC23355" s="1"/>
      <c r="AJ23355" s="1"/>
      <c r="AK23355" s="1"/>
      <c r="AL23355" s="1"/>
    </row>
    <row r="23356">
      <c r="I23356" s="1"/>
      <c r="J23356" s="1"/>
      <c r="K23356" s="1"/>
      <c r="AA23356" s="1"/>
      <c r="AB23356" s="1"/>
      <c r="AC23356" s="1"/>
      <c r="AJ23356" s="1"/>
      <c r="AK23356" s="1"/>
      <c r="AL23356" s="1"/>
    </row>
    <row r="23357">
      <c r="I23357" s="1"/>
      <c r="J23357" s="1"/>
      <c r="K23357" s="1"/>
      <c r="AA23357" s="1"/>
      <c r="AB23357" s="1"/>
      <c r="AC23357" s="1"/>
      <c r="AJ23357" s="1"/>
      <c r="AK23357" s="1"/>
      <c r="AL23357" s="1"/>
    </row>
    <row r="23358">
      <c r="I23358" s="1"/>
      <c r="J23358" s="1"/>
      <c r="K23358" s="1"/>
      <c r="AA23358" s="1"/>
      <c r="AB23358" s="1"/>
      <c r="AC23358" s="1"/>
      <c r="AJ23358" s="1"/>
      <c r="AK23358" s="1"/>
      <c r="AL23358" s="1"/>
    </row>
    <row r="23359">
      <c r="I23359" s="1"/>
      <c r="J23359" s="1"/>
      <c r="K23359" s="1"/>
      <c r="AA23359" s="1"/>
      <c r="AB23359" s="1"/>
      <c r="AC23359" s="1"/>
      <c r="AJ23359" s="1"/>
      <c r="AK23359" s="1"/>
      <c r="AL23359" s="1"/>
    </row>
    <row r="23360">
      <c r="I23360" s="1"/>
      <c r="J23360" s="1"/>
      <c r="K23360" s="1"/>
      <c r="AA23360" s="1"/>
      <c r="AB23360" s="1"/>
      <c r="AC23360" s="1"/>
      <c r="AJ23360" s="1"/>
      <c r="AK23360" s="1"/>
      <c r="AL23360" s="1"/>
    </row>
    <row r="23361">
      <c r="I23361" s="1"/>
      <c r="J23361" s="1"/>
      <c r="K23361" s="1"/>
      <c r="AA23361" s="1"/>
      <c r="AB23361" s="1"/>
      <c r="AC23361" s="1"/>
      <c r="AJ23361" s="1"/>
      <c r="AK23361" s="1"/>
      <c r="AL23361" s="1"/>
    </row>
    <row r="23362">
      <c r="I23362" s="1"/>
      <c r="J23362" s="1"/>
      <c r="K23362" s="1"/>
      <c r="AA23362" s="1"/>
      <c r="AB23362" s="1"/>
      <c r="AC23362" s="1"/>
      <c r="AJ23362" s="1"/>
      <c r="AK23362" s="1"/>
      <c r="AL23362" s="1"/>
    </row>
    <row r="23363">
      <c r="I23363" s="1"/>
      <c r="J23363" s="1"/>
      <c r="K23363" s="1"/>
      <c r="AA23363" s="1"/>
      <c r="AB23363" s="1"/>
      <c r="AC23363" s="1"/>
      <c r="AJ23363" s="1"/>
      <c r="AK23363" s="1"/>
      <c r="AL23363" s="1"/>
    </row>
    <row r="23364">
      <c r="I23364" s="1"/>
      <c r="J23364" s="1"/>
      <c r="K23364" s="1"/>
      <c r="AA23364" s="1"/>
      <c r="AB23364" s="1"/>
      <c r="AC23364" s="1"/>
      <c r="AJ23364" s="1"/>
      <c r="AK23364" s="1"/>
      <c r="AL23364" s="1"/>
    </row>
    <row r="23365">
      <c r="I23365" s="1"/>
      <c r="J23365" s="1"/>
      <c r="K23365" s="1"/>
      <c r="AA23365" s="1"/>
      <c r="AB23365" s="1"/>
      <c r="AC23365" s="1"/>
      <c r="AJ23365" s="1"/>
      <c r="AK23365" s="1"/>
      <c r="AL23365" s="1"/>
    </row>
    <row r="23366">
      <c r="I23366" s="1"/>
      <c r="J23366" s="1"/>
      <c r="K23366" s="1"/>
      <c r="AA23366" s="1"/>
      <c r="AB23366" s="1"/>
      <c r="AC23366" s="1"/>
      <c r="AJ23366" s="1"/>
      <c r="AK23366" s="1"/>
      <c r="AL23366" s="1"/>
    </row>
    <row r="23367">
      <c r="I23367" s="1"/>
      <c r="J23367" s="1"/>
      <c r="K23367" s="1"/>
      <c r="AA23367" s="1"/>
      <c r="AB23367" s="1"/>
      <c r="AC23367" s="1"/>
      <c r="AJ23367" s="1"/>
      <c r="AK23367" s="1"/>
      <c r="AL23367" s="1"/>
    </row>
    <row r="23368">
      <c r="I23368" s="1"/>
      <c r="J23368" s="1"/>
      <c r="K23368" s="1"/>
      <c r="AA23368" s="1"/>
      <c r="AB23368" s="1"/>
      <c r="AC23368" s="1"/>
      <c r="AJ23368" s="1"/>
      <c r="AK23368" s="1"/>
      <c r="AL23368" s="1"/>
    </row>
    <row r="23369">
      <c r="I23369" s="1"/>
      <c r="J23369" s="1"/>
      <c r="K23369" s="1"/>
      <c r="AA23369" s="1"/>
      <c r="AB23369" s="1"/>
      <c r="AC23369" s="1"/>
      <c r="AJ23369" s="1"/>
      <c r="AK23369" s="1"/>
      <c r="AL23369" s="1"/>
    </row>
    <row r="23370">
      <c r="I23370" s="1"/>
      <c r="J23370" s="1"/>
      <c r="K23370" s="1"/>
      <c r="AA23370" s="1"/>
      <c r="AB23370" s="1"/>
      <c r="AC23370" s="1"/>
      <c r="AJ23370" s="1"/>
      <c r="AK23370" s="1"/>
      <c r="AL23370" s="1"/>
    </row>
    <row r="23371">
      <c r="I23371" s="1"/>
      <c r="J23371" s="1"/>
      <c r="K23371" s="1"/>
      <c r="AA23371" s="1"/>
      <c r="AB23371" s="1"/>
      <c r="AC23371" s="1"/>
      <c r="AJ23371" s="1"/>
      <c r="AK23371" s="1"/>
      <c r="AL23371" s="1"/>
    </row>
    <row r="23372">
      <c r="I23372" s="1"/>
      <c r="J23372" s="1"/>
      <c r="K23372" s="1"/>
      <c r="AA23372" s="1"/>
      <c r="AB23372" s="1"/>
      <c r="AC23372" s="1"/>
      <c r="AJ23372" s="1"/>
      <c r="AK23372" s="1"/>
      <c r="AL23372" s="1"/>
    </row>
    <row r="23373">
      <c r="I23373" s="1"/>
      <c r="J23373" s="1"/>
      <c r="K23373" s="1"/>
      <c r="AA23373" s="1"/>
      <c r="AB23373" s="1"/>
      <c r="AC23373" s="1"/>
      <c r="AJ23373" s="1"/>
      <c r="AK23373" s="1"/>
      <c r="AL23373" s="1"/>
    </row>
    <row r="23374">
      <c r="I23374" s="1"/>
      <c r="J23374" s="1"/>
      <c r="K23374" s="1"/>
      <c r="AA23374" s="1"/>
      <c r="AB23374" s="1"/>
      <c r="AC23374" s="1"/>
      <c r="AJ23374" s="1"/>
      <c r="AK23374" s="1"/>
      <c r="AL23374" s="1"/>
    </row>
    <row r="23375">
      <c r="I23375" s="1"/>
      <c r="J23375" s="1"/>
      <c r="K23375" s="1"/>
      <c r="AA23375" s="1"/>
      <c r="AB23375" s="1"/>
      <c r="AC23375" s="1"/>
      <c r="AJ23375" s="1"/>
      <c r="AK23375" s="1"/>
      <c r="AL23375" s="1"/>
    </row>
    <row r="23376">
      <c r="I23376" s="1"/>
      <c r="J23376" s="1"/>
      <c r="K23376" s="1"/>
      <c r="AA23376" s="1"/>
      <c r="AB23376" s="1"/>
      <c r="AC23376" s="1"/>
      <c r="AJ23376" s="1"/>
      <c r="AK23376" s="1"/>
      <c r="AL23376" s="1"/>
    </row>
    <row r="23377">
      <c r="I23377" s="1"/>
      <c r="J23377" s="1"/>
      <c r="K23377" s="1"/>
      <c r="AA23377" s="1"/>
      <c r="AB23377" s="1"/>
      <c r="AC23377" s="1"/>
      <c r="AJ23377" s="1"/>
      <c r="AK23377" s="1"/>
      <c r="AL23377" s="1"/>
    </row>
    <row r="23378">
      <c r="I23378" s="1"/>
      <c r="J23378" s="1"/>
      <c r="K23378" s="1"/>
      <c r="AA23378" s="1"/>
      <c r="AB23378" s="1"/>
      <c r="AC23378" s="1"/>
      <c r="AJ23378" s="1"/>
      <c r="AK23378" s="1"/>
      <c r="AL23378" s="1"/>
    </row>
    <row r="23379">
      <c r="I23379" s="1"/>
      <c r="J23379" s="1"/>
      <c r="K23379" s="1"/>
      <c r="AA23379" s="1"/>
      <c r="AB23379" s="1"/>
      <c r="AC23379" s="1"/>
      <c r="AJ23379" s="1"/>
      <c r="AK23379" s="1"/>
      <c r="AL23379" s="1"/>
    </row>
    <row r="23380">
      <c r="I23380" s="1"/>
      <c r="J23380" s="1"/>
      <c r="K23380" s="1"/>
      <c r="AA23380" s="1"/>
      <c r="AB23380" s="1"/>
      <c r="AC23380" s="1"/>
      <c r="AJ23380" s="1"/>
      <c r="AK23380" s="1"/>
      <c r="AL23380" s="1"/>
    </row>
    <row r="23381">
      <c r="I23381" s="1"/>
      <c r="J23381" s="1"/>
      <c r="K23381" s="1"/>
      <c r="AA23381" s="1"/>
      <c r="AB23381" s="1"/>
      <c r="AC23381" s="1"/>
      <c r="AJ23381" s="1"/>
      <c r="AK23381" s="1"/>
      <c r="AL23381" s="1"/>
    </row>
    <row r="23382">
      <c r="I23382" s="1"/>
      <c r="J23382" s="1"/>
      <c r="K23382" s="1"/>
      <c r="AA23382" s="1"/>
      <c r="AB23382" s="1"/>
      <c r="AC23382" s="1"/>
      <c r="AJ23382" s="1"/>
      <c r="AK23382" s="1"/>
      <c r="AL23382" s="1"/>
    </row>
    <row r="23383">
      <c r="I23383" s="1"/>
      <c r="J23383" s="1"/>
      <c r="K23383" s="1"/>
      <c r="AA23383" s="1"/>
      <c r="AB23383" s="1"/>
      <c r="AC23383" s="1"/>
      <c r="AJ23383" s="1"/>
      <c r="AK23383" s="1"/>
      <c r="AL23383" s="1"/>
    </row>
    <row r="23384">
      <c r="I23384" s="1"/>
      <c r="J23384" s="1"/>
      <c r="K23384" s="1"/>
      <c r="AA23384" s="1"/>
      <c r="AB23384" s="1"/>
      <c r="AC23384" s="1"/>
      <c r="AJ23384" s="1"/>
      <c r="AK23384" s="1"/>
      <c r="AL23384" s="1"/>
    </row>
    <row r="23385">
      <c r="I23385" s="1"/>
      <c r="J23385" s="1"/>
      <c r="K23385" s="1"/>
      <c r="AA23385" s="1"/>
      <c r="AB23385" s="1"/>
      <c r="AC23385" s="1"/>
      <c r="AJ23385" s="1"/>
      <c r="AK23385" s="1"/>
      <c r="AL23385" s="1"/>
    </row>
    <row r="23386">
      <c r="I23386" s="1"/>
      <c r="J23386" s="1"/>
      <c r="K23386" s="1"/>
      <c r="AA23386" s="1"/>
      <c r="AB23386" s="1"/>
      <c r="AC23386" s="1"/>
      <c r="AJ23386" s="1"/>
      <c r="AK23386" s="1"/>
      <c r="AL23386" s="1"/>
    </row>
    <row r="23387">
      <c r="I23387" s="1"/>
      <c r="J23387" s="1"/>
      <c r="K23387" s="1"/>
      <c r="AA23387" s="1"/>
      <c r="AB23387" s="1"/>
      <c r="AC23387" s="1"/>
      <c r="AJ23387" s="1"/>
      <c r="AK23387" s="1"/>
      <c r="AL23387" s="1"/>
    </row>
    <row r="23388">
      <c r="I23388" s="1"/>
      <c r="J23388" s="1"/>
      <c r="K23388" s="1"/>
      <c r="AA23388" s="1"/>
      <c r="AB23388" s="1"/>
      <c r="AC23388" s="1"/>
      <c r="AJ23388" s="1"/>
      <c r="AK23388" s="1"/>
      <c r="AL23388" s="1"/>
    </row>
    <row r="23389">
      <c r="I23389" s="1"/>
      <c r="J23389" s="1"/>
      <c r="K23389" s="1"/>
      <c r="AA23389" s="1"/>
      <c r="AB23389" s="1"/>
      <c r="AC23389" s="1"/>
      <c r="AJ23389" s="1"/>
      <c r="AK23389" s="1"/>
      <c r="AL23389" s="1"/>
    </row>
    <row r="23390">
      <c r="I23390" s="1"/>
      <c r="J23390" s="1"/>
      <c r="K23390" s="1"/>
      <c r="AA23390" s="1"/>
      <c r="AB23390" s="1"/>
      <c r="AC23390" s="1"/>
      <c r="AJ23390" s="1"/>
      <c r="AK23390" s="1"/>
      <c r="AL23390" s="1"/>
    </row>
    <row r="23391">
      <c r="I23391" s="1"/>
      <c r="J23391" s="1"/>
      <c r="K23391" s="1"/>
      <c r="AA23391" s="1"/>
      <c r="AB23391" s="1"/>
      <c r="AC23391" s="1"/>
      <c r="AJ23391" s="1"/>
      <c r="AK23391" s="1"/>
      <c r="AL23391" s="1"/>
    </row>
    <row r="23392">
      <c r="I23392" s="1"/>
      <c r="J23392" s="1"/>
      <c r="K23392" s="1"/>
      <c r="AA23392" s="1"/>
      <c r="AB23392" s="1"/>
      <c r="AC23392" s="1"/>
      <c r="AJ23392" s="1"/>
      <c r="AK23392" s="1"/>
      <c r="AL23392" s="1"/>
    </row>
    <row r="23393">
      <c r="I23393" s="1"/>
      <c r="J23393" s="1"/>
      <c r="K23393" s="1"/>
      <c r="AA23393" s="1"/>
      <c r="AB23393" s="1"/>
      <c r="AC23393" s="1"/>
      <c r="AJ23393" s="1"/>
      <c r="AK23393" s="1"/>
      <c r="AL23393" s="1"/>
    </row>
    <row r="23394">
      <c r="I23394" s="1"/>
      <c r="J23394" s="1"/>
      <c r="K23394" s="1"/>
      <c r="AA23394" s="1"/>
      <c r="AB23394" s="1"/>
      <c r="AC23394" s="1"/>
      <c r="AJ23394" s="1"/>
      <c r="AK23394" s="1"/>
      <c r="AL23394" s="1"/>
    </row>
    <row r="23395">
      <c r="I23395" s="1"/>
      <c r="J23395" s="1"/>
      <c r="K23395" s="1"/>
      <c r="AA23395" s="1"/>
      <c r="AB23395" s="1"/>
      <c r="AC23395" s="1"/>
      <c r="AJ23395" s="1"/>
      <c r="AK23395" s="1"/>
      <c r="AL23395" s="1"/>
    </row>
    <row r="23396">
      <c r="I23396" s="1"/>
      <c r="J23396" s="1"/>
      <c r="K23396" s="1"/>
      <c r="AA23396" s="1"/>
      <c r="AB23396" s="1"/>
      <c r="AC23396" s="1"/>
      <c r="AJ23396" s="1"/>
      <c r="AK23396" s="1"/>
      <c r="AL23396" s="1"/>
    </row>
    <row r="23397">
      <c r="I23397" s="1"/>
      <c r="J23397" s="1"/>
      <c r="K23397" s="1"/>
      <c r="AA23397" s="1"/>
      <c r="AB23397" s="1"/>
      <c r="AC23397" s="1"/>
      <c r="AJ23397" s="1"/>
      <c r="AK23397" s="1"/>
      <c r="AL23397" s="1"/>
    </row>
    <row r="23398">
      <c r="I23398" s="1"/>
      <c r="J23398" s="1"/>
      <c r="K23398" s="1"/>
      <c r="AA23398" s="1"/>
      <c r="AB23398" s="1"/>
      <c r="AC23398" s="1"/>
      <c r="AJ23398" s="1"/>
      <c r="AK23398" s="1"/>
      <c r="AL23398" s="1"/>
    </row>
    <row r="23399">
      <c r="I23399" s="1"/>
      <c r="J23399" s="1"/>
      <c r="K23399" s="1"/>
      <c r="AA23399" s="1"/>
      <c r="AB23399" s="1"/>
      <c r="AC23399" s="1"/>
      <c r="AJ23399" s="1"/>
      <c r="AK23399" s="1"/>
      <c r="AL23399" s="1"/>
    </row>
    <row r="23400">
      <c r="I23400" s="1"/>
      <c r="J23400" s="1"/>
      <c r="K23400" s="1"/>
      <c r="AA23400" s="1"/>
      <c r="AB23400" s="1"/>
      <c r="AC23400" s="1"/>
      <c r="AJ23400" s="1"/>
      <c r="AK23400" s="1"/>
      <c r="AL23400" s="1"/>
    </row>
    <row r="23401">
      <c r="I23401" s="1"/>
      <c r="J23401" s="1"/>
      <c r="K23401" s="1"/>
      <c r="AA23401" s="1"/>
      <c r="AB23401" s="1"/>
      <c r="AC23401" s="1"/>
      <c r="AJ23401" s="1"/>
      <c r="AK23401" s="1"/>
      <c r="AL23401" s="1"/>
    </row>
    <row r="23402">
      <c r="I23402" s="1"/>
      <c r="J23402" s="1"/>
      <c r="K23402" s="1"/>
      <c r="AA23402" s="1"/>
      <c r="AB23402" s="1"/>
      <c r="AC23402" s="1"/>
      <c r="AJ23402" s="1"/>
      <c r="AK23402" s="1"/>
      <c r="AL23402" s="1"/>
    </row>
    <row r="23403">
      <c r="I23403" s="1"/>
      <c r="J23403" s="1"/>
      <c r="K23403" s="1"/>
      <c r="AA23403" s="1"/>
      <c r="AB23403" s="1"/>
      <c r="AC23403" s="1"/>
      <c r="AJ23403" s="1"/>
      <c r="AK23403" s="1"/>
      <c r="AL23403" s="1"/>
    </row>
    <row r="23404">
      <c r="I23404" s="1"/>
      <c r="J23404" s="1"/>
      <c r="K23404" s="1"/>
      <c r="AA23404" s="1"/>
      <c r="AB23404" s="1"/>
      <c r="AC23404" s="1"/>
      <c r="AJ23404" s="1"/>
      <c r="AK23404" s="1"/>
      <c r="AL23404" s="1"/>
    </row>
    <row r="23405">
      <c r="I23405" s="1"/>
      <c r="J23405" s="1"/>
      <c r="K23405" s="1"/>
      <c r="AA23405" s="1"/>
      <c r="AB23405" s="1"/>
      <c r="AC23405" s="1"/>
      <c r="AJ23405" s="1"/>
      <c r="AK23405" s="1"/>
      <c r="AL23405" s="1"/>
    </row>
    <row r="23406">
      <c r="I23406" s="1"/>
      <c r="J23406" s="1"/>
      <c r="K23406" s="1"/>
      <c r="AA23406" s="1"/>
      <c r="AB23406" s="1"/>
      <c r="AC23406" s="1"/>
      <c r="AJ23406" s="1"/>
      <c r="AK23406" s="1"/>
      <c r="AL23406" s="1"/>
    </row>
    <row r="23407">
      <c r="I23407" s="1"/>
      <c r="J23407" s="1"/>
      <c r="K23407" s="1"/>
      <c r="AA23407" s="1"/>
      <c r="AB23407" s="1"/>
      <c r="AC23407" s="1"/>
      <c r="AJ23407" s="1"/>
      <c r="AK23407" s="1"/>
      <c r="AL23407" s="1"/>
    </row>
    <row r="23408">
      <c r="I23408" s="1"/>
      <c r="J23408" s="1"/>
      <c r="K23408" s="1"/>
      <c r="AA23408" s="1"/>
      <c r="AB23408" s="1"/>
      <c r="AC23408" s="1"/>
      <c r="AJ23408" s="1"/>
      <c r="AK23408" s="1"/>
      <c r="AL23408" s="1"/>
    </row>
    <row r="23409">
      <c r="I23409" s="1"/>
      <c r="J23409" s="1"/>
      <c r="K23409" s="1"/>
      <c r="AA23409" s="1"/>
      <c r="AB23409" s="1"/>
      <c r="AC23409" s="1"/>
      <c r="AJ23409" s="1"/>
      <c r="AK23409" s="1"/>
      <c r="AL23409" s="1"/>
    </row>
    <row r="23410">
      <c r="I23410" s="1"/>
      <c r="J23410" s="1"/>
      <c r="K23410" s="1"/>
      <c r="AA23410" s="1"/>
      <c r="AB23410" s="1"/>
      <c r="AC23410" s="1"/>
      <c r="AJ23410" s="1"/>
      <c r="AK23410" s="1"/>
      <c r="AL23410" s="1"/>
    </row>
    <row r="23411">
      <c r="I23411" s="1"/>
      <c r="J23411" s="1"/>
      <c r="K23411" s="1"/>
      <c r="AA23411" s="1"/>
      <c r="AB23411" s="1"/>
      <c r="AC23411" s="1"/>
      <c r="AJ23411" s="1"/>
      <c r="AK23411" s="1"/>
      <c r="AL23411" s="1"/>
    </row>
    <row r="23412">
      <c r="I23412" s="1"/>
      <c r="J23412" s="1"/>
      <c r="K23412" s="1"/>
      <c r="AA23412" s="1"/>
      <c r="AB23412" s="1"/>
      <c r="AC23412" s="1"/>
      <c r="AJ23412" s="1"/>
      <c r="AK23412" s="1"/>
      <c r="AL23412" s="1"/>
    </row>
    <row r="23413">
      <c r="I23413" s="1"/>
      <c r="J23413" s="1"/>
      <c r="K23413" s="1"/>
      <c r="AA23413" s="1"/>
      <c r="AB23413" s="1"/>
      <c r="AC23413" s="1"/>
      <c r="AJ23413" s="1"/>
      <c r="AK23413" s="1"/>
      <c r="AL23413" s="1"/>
    </row>
    <row r="23414">
      <c r="I23414" s="1"/>
      <c r="J23414" s="1"/>
      <c r="K23414" s="1"/>
      <c r="AA23414" s="1"/>
      <c r="AB23414" s="1"/>
      <c r="AC23414" s="1"/>
      <c r="AJ23414" s="1"/>
      <c r="AK23414" s="1"/>
      <c r="AL23414" s="1"/>
    </row>
    <row r="23415">
      <c r="I23415" s="1"/>
      <c r="J23415" s="1"/>
      <c r="K23415" s="1"/>
      <c r="AA23415" s="1"/>
      <c r="AB23415" s="1"/>
      <c r="AC23415" s="1"/>
      <c r="AJ23415" s="1"/>
      <c r="AK23415" s="1"/>
      <c r="AL23415" s="1"/>
    </row>
    <row r="23416">
      <c r="I23416" s="1"/>
      <c r="J23416" s="1"/>
      <c r="K23416" s="1"/>
      <c r="AA23416" s="1"/>
      <c r="AB23416" s="1"/>
      <c r="AC23416" s="1"/>
      <c r="AJ23416" s="1"/>
      <c r="AK23416" s="1"/>
      <c r="AL23416" s="1"/>
    </row>
    <row r="23417">
      <c r="I23417" s="1"/>
      <c r="J23417" s="1"/>
      <c r="K23417" s="1"/>
      <c r="AA23417" s="1"/>
      <c r="AB23417" s="1"/>
      <c r="AC23417" s="1"/>
      <c r="AJ23417" s="1"/>
      <c r="AK23417" s="1"/>
      <c r="AL23417" s="1"/>
    </row>
    <row r="23418">
      <c r="I23418" s="1"/>
      <c r="J23418" s="1"/>
      <c r="K23418" s="1"/>
      <c r="AA23418" s="1"/>
      <c r="AB23418" s="1"/>
      <c r="AC23418" s="1"/>
      <c r="AJ23418" s="1"/>
      <c r="AK23418" s="1"/>
      <c r="AL23418" s="1"/>
    </row>
    <row r="23419">
      <c r="I23419" s="1"/>
      <c r="J23419" s="1"/>
      <c r="K23419" s="1"/>
      <c r="AA23419" s="1"/>
      <c r="AB23419" s="1"/>
      <c r="AC23419" s="1"/>
      <c r="AJ23419" s="1"/>
      <c r="AK23419" s="1"/>
      <c r="AL23419" s="1"/>
    </row>
    <row r="23420">
      <c r="I23420" s="1"/>
      <c r="J23420" s="1"/>
      <c r="K23420" s="1"/>
      <c r="AA23420" s="1"/>
      <c r="AB23420" s="1"/>
      <c r="AC23420" s="1"/>
      <c r="AJ23420" s="1"/>
      <c r="AK23420" s="1"/>
      <c r="AL23420" s="1"/>
    </row>
    <row r="23421">
      <c r="I23421" s="1"/>
      <c r="J23421" s="1"/>
      <c r="K23421" s="1"/>
      <c r="AA23421" s="1"/>
      <c r="AB23421" s="1"/>
      <c r="AC23421" s="1"/>
      <c r="AJ23421" s="1"/>
      <c r="AK23421" s="1"/>
      <c r="AL23421" s="1"/>
    </row>
    <row r="23422">
      <c r="I23422" s="1"/>
      <c r="J23422" s="1"/>
      <c r="K23422" s="1"/>
      <c r="AA23422" s="1"/>
      <c r="AB23422" s="1"/>
      <c r="AC23422" s="1"/>
      <c r="AJ23422" s="1"/>
      <c r="AK23422" s="1"/>
      <c r="AL23422" s="1"/>
    </row>
    <row r="23423">
      <c r="I23423" s="1"/>
      <c r="J23423" s="1"/>
      <c r="K23423" s="1"/>
      <c r="AA23423" s="1"/>
      <c r="AB23423" s="1"/>
      <c r="AC23423" s="1"/>
      <c r="AJ23423" s="1"/>
      <c r="AK23423" s="1"/>
      <c r="AL23423" s="1"/>
    </row>
    <row r="23424">
      <c r="I23424" s="1"/>
      <c r="J23424" s="1"/>
      <c r="K23424" s="1"/>
      <c r="AA23424" s="1"/>
      <c r="AB23424" s="1"/>
      <c r="AC23424" s="1"/>
      <c r="AJ23424" s="1"/>
      <c r="AK23424" s="1"/>
      <c r="AL23424" s="1"/>
    </row>
    <row r="23425">
      <c r="I23425" s="1"/>
      <c r="J23425" s="1"/>
      <c r="K23425" s="1"/>
      <c r="AA23425" s="1"/>
      <c r="AB23425" s="1"/>
      <c r="AC23425" s="1"/>
      <c r="AJ23425" s="1"/>
      <c r="AK23425" s="1"/>
      <c r="AL23425" s="1"/>
    </row>
    <row r="23426">
      <c r="I23426" s="1"/>
      <c r="J23426" s="1"/>
      <c r="K23426" s="1"/>
      <c r="AA23426" s="1"/>
      <c r="AB23426" s="1"/>
      <c r="AC23426" s="1"/>
      <c r="AJ23426" s="1"/>
      <c r="AK23426" s="1"/>
      <c r="AL23426" s="1"/>
    </row>
    <row r="23427">
      <c r="I23427" s="1"/>
      <c r="J23427" s="1"/>
      <c r="K23427" s="1"/>
      <c r="AA23427" s="1"/>
      <c r="AB23427" s="1"/>
      <c r="AC23427" s="1"/>
      <c r="AJ23427" s="1"/>
      <c r="AK23427" s="1"/>
      <c r="AL23427" s="1"/>
    </row>
    <row r="23428">
      <c r="I23428" s="1"/>
      <c r="J23428" s="1"/>
      <c r="K23428" s="1"/>
      <c r="AA23428" s="1"/>
      <c r="AB23428" s="1"/>
      <c r="AC23428" s="1"/>
      <c r="AJ23428" s="1"/>
      <c r="AK23428" s="1"/>
      <c r="AL23428" s="1"/>
    </row>
    <row r="23429">
      <c r="I23429" s="1"/>
      <c r="J23429" s="1"/>
      <c r="K23429" s="1"/>
      <c r="AA23429" s="1"/>
      <c r="AB23429" s="1"/>
      <c r="AC23429" s="1"/>
      <c r="AJ23429" s="1"/>
      <c r="AK23429" s="1"/>
      <c r="AL23429" s="1"/>
    </row>
    <row r="23430">
      <c r="I23430" s="1"/>
      <c r="J23430" s="1"/>
      <c r="K23430" s="1"/>
      <c r="AA23430" s="1"/>
      <c r="AB23430" s="1"/>
      <c r="AC23430" s="1"/>
      <c r="AJ23430" s="1"/>
      <c r="AK23430" s="1"/>
      <c r="AL23430" s="1"/>
    </row>
    <row r="23431">
      <c r="I23431" s="1"/>
      <c r="J23431" s="1"/>
      <c r="K23431" s="1"/>
      <c r="AA23431" s="1"/>
      <c r="AB23431" s="1"/>
      <c r="AC23431" s="1"/>
      <c r="AJ23431" s="1"/>
      <c r="AK23431" s="1"/>
      <c r="AL23431" s="1"/>
    </row>
    <row r="23432">
      <c r="I23432" s="1"/>
      <c r="J23432" s="1"/>
      <c r="K23432" s="1"/>
      <c r="AA23432" s="1"/>
      <c r="AB23432" s="1"/>
      <c r="AC23432" s="1"/>
      <c r="AJ23432" s="1"/>
      <c r="AK23432" s="1"/>
      <c r="AL23432" s="1"/>
    </row>
    <row r="23433">
      <c r="I23433" s="1"/>
      <c r="J23433" s="1"/>
      <c r="K23433" s="1"/>
      <c r="AA23433" s="1"/>
      <c r="AB23433" s="1"/>
      <c r="AC23433" s="1"/>
      <c r="AJ23433" s="1"/>
      <c r="AK23433" s="1"/>
      <c r="AL23433" s="1"/>
    </row>
    <row r="23434">
      <c r="I23434" s="1"/>
      <c r="J23434" s="1"/>
      <c r="K23434" s="1"/>
      <c r="AA23434" s="1"/>
      <c r="AB23434" s="1"/>
      <c r="AC23434" s="1"/>
      <c r="AJ23434" s="1"/>
      <c r="AK23434" s="1"/>
      <c r="AL23434" s="1"/>
    </row>
    <row r="23435">
      <c r="I23435" s="1"/>
      <c r="J23435" s="1"/>
      <c r="K23435" s="1"/>
      <c r="AA23435" s="1"/>
      <c r="AB23435" s="1"/>
      <c r="AC23435" s="1"/>
      <c r="AJ23435" s="1"/>
      <c r="AK23435" s="1"/>
      <c r="AL23435" s="1"/>
    </row>
    <row r="23436">
      <c r="I23436" s="1"/>
      <c r="J23436" s="1"/>
      <c r="K23436" s="1"/>
      <c r="AA23436" s="1"/>
      <c r="AB23436" s="1"/>
      <c r="AC23436" s="1"/>
      <c r="AJ23436" s="1"/>
      <c r="AK23436" s="1"/>
      <c r="AL23436" s="1"/>
    </row>
    <row r="23437">
      <c r="I23437" s="1"/>
      <c r="J23437" s="1"/>
      <c r="K23437" s="1"/>
      <c r="AA23437" s="1"/>
      <c r="AB23437" s="1"/>
      <c r="AC23437" s="1"/>
      <c r="AJ23437" s="1"/>
      <c r="AK23437" s="1"/>
      <c r="AL23437" s="1"/>
    </row>
    <row r="23438">
      <c r="I23438" s="1"/>
      <c r="J23438" s="1"/>
      <c r="K23438" s="1"/>
      <c r="AA23438" s="1"/>
      <c r="AB23438" s="1"/>
      <c r="AC23438" s="1"/>
      <c r="AJ23438" s="1"/>
      <c r="AK23438" s="1"/>
      <c r="AL23438" s="1"/>
    </row>
    <row r="23439">
      <c r="I23439" s="1"/>
      <c r="J23439" s="1"/>
      <c r="K23439" s="1"/>
      <c r="AA23439" s="1"/>
      <c r="AB23439" s="1"/>
      <c r="AC23439" s="1"/>
      <c r="AJ23439" s="1"/>
      <c r="AK23439" s="1"/>
      <c r="AL23439" s="1"/>
    </row>
    <row r="23440">
      <c r="I23440" s="1"/>
      <c r="J23440" s="1"/>
      <c r="K23440" s="1"/>
      <c r="AA23440" s="1"/>
      <c r="AB23440" s="1"/>
      <c r="AC23440" s="1"/>
      <c r="AJ23440" s="1"/>
      <c r="AK23440" s="1"/>
      <c r="AL23440" s="1"/>
    </row>
    <row r="23441">
      <c r="I23441" s="1"/>
      <c r="J23441" s="1"/>
      <c r="K23441" s="1"/>
      <c r="AA23441" s="1"/>
      <c r="AB23441" s="1"/>
      <c r="AC23441" s="1"/>
      <c r="AJ23441" s="1"/>
      <c r="AK23441" s="1"/>
      <c r="AL23441" s="1"/>
    </row>
    <row r="23442">
      <c r="I23442" s="1"/>
      <c r="J23442" s="1"/>
      <c r="K23442" s="1"/>
      <c r="AA23442" s="1"/>
      <c r="AB23442" s="1"/>
      <c r="AC23442" s="1"/>
      <c r="AJ23442" s="1"/>
      <c r="AK23442" s="1"/>
      <c r="AL23442" s="1"/>
    </row>
    <row r="23443">
      <c r="I23443" s="1"/>
      <c r="J23443" s="1"/>
      <c r="K23443" s="1"/>
      <c r="AA23443" s="1"/>
      <c r="AB23443" s="1"/>
      <c r="AC23443" s="1"/>
      <c r="AJ23443" s="1"/>
      <c r="AK23443" s="1"/>
      <c r="AL23443" s="1"/>
    </row>
    <row r="23444">
      <c r="I23444" s="1"/>
      <c r="J23444" s="1"/>
      <c r="K23444" s="1"/>
      <c r="AA23444" s="1"/>
      <c r="AB23444" s="1"/>
      <c r="AC23444" s="1"/>
      <c r="AJ23444" s="1"/>
      <c r="AK23444" s="1"/>
      <c r="AL23444" s="1"/>
    </row>
    <row r="23445">
      <c r="I23445" s="1"/>
      <c r="J23445" s="1"/>
      <c r="K23445" s="1"/>
      <c r="AA23445" s="1"/>
      <c r="AB23445" s="1"/>
      <c r="AC23445" s="1"/>
      <c r="AJ23445" s="1"/>
      <c r="AK23445" s="1"/>
      <c r="AL23445" s="1"/>
    </row>
    <row r="23446">
      <c r="I23446" s="1"/>
      <c r="J23446" s="1"/>
      <c r="K23446" s="1"/>
      <c r="AA23446" s="1"/>
      <c r="AB23446" s="1"/>
      <c r="AC23446" s="1"/>
      <c r="AJ23446" s="1"/>
      <c r="AK23446" s="1"/>
      <c r="AL23446" s="1"/>
    </row>
    <row r="23447">
      <c r="I23447" s="1"/>
      <c r="J23447" s="1"/>
      <c r="K23447" s="1"/>
      <c r="AA23447" s="1"/>
      <c r="AB23447" s="1"/>
      <c r="AC23447" s="1"/>
      <c r="AJ23447" s="1"/>
      <c r="AK23447" s="1"/>
      <c r="AL23447" s="1"/>
    </row>
    <row r="23448">
      <c r="I23448" s="1"/>
      <c r="J23448" s="1"/>
      <c r="K23448" s="1"/>
      <c r="AA23448" s="1"/>
      <c r="AB23448" s="1"/>
      <c r="AC23448" s="1"/>
      <c r="AJ23448" s="1"/>
      <c r="AK23448" s="1"/>
      <c r="AL23448" s="1"/>
    </row>
    <row r="23449">
      <c r="I23449" s="1"/>
      <c r="J23449" s="1"/>
      <c r="K23449" s="1"/>
      <c r="AA23449" s="1"/>
      <c r="AB23449" s="1"/>
      <c r="AC23449" s="1"/>
      <c r="AJ23449" s="1"/>
      <c r="AK23449" s="1"/>
      <c r="AL23449" s="1"/>
    </row>
    <row r="23450">
      <c r="I23450" s="1"/>
      <c r="J23450" s="1"/>
      <c r="K23450" s="1"/>
      <c r="AA23450" s="1"/>
      <c r="AB23450" s="1"/>
      <c r="AC23450" s="1"/>
      <c r="AJ23450" s="1"/>
      <c r="AK23450" s="1"/>
      <c r="AL23450" s="1"/>
    </row>
    <row r="23451">
      <c r="I23451" s="1"/>
      <c r="J23451" s="1"/>
      <c r="K23451" s="1"/>
      <c r="AA23451" s="1"/>
      <c r="AB23451" s="1"/>
      <c r="AC23451" s="1"/>
      <c r="AJ23451" s="1"/>
      <c r="AK23451" s="1"/>
      <c r="AL23451" s="1"/>
    </row>
    <row r="23452">
      <c r="I23452" s="1"/>
      <c r="J23452" s="1"/>
      <c r="K23452" s="1"/>
      <c r="AA23452" s="1"/>
      <c r="AB23452" s="1"/>
      <c r="AC23452" s="1"/>
      <c r="AJ23452" s="1"/>
      <c r="AK23452" s="1"/>
      <c r="AL23452" s="1"/>
    </row>
    <row r="23453">
      <c r="I23453" s="1"/>
      <c r="J23453" s="1"/>
      <c r="K23453" s="1"/>
      <c r="AA23453" s="1"/>
      <c r="AB23453" s="1"/>
      <c r="AC23453" s="1"/>
      <c r="AJ23453" s="1"/>
      <c r="AK23453" s="1"/>
      <c r="AL23453" s="1"/>
    </row>
    <row r="23454">
      <c r="I23454" s="1"/>
      <c r="J23454" s="1"/>
      <c r="K23454" s="1"/>
      <c r="AA23454" s="1"/>
      <c r="AB23454" s="1"/>
      <c r="AC23454" s="1"/>
      <c r="AJ23454" s="1"/>
      <c r="AK23454" s="1"/>
      <c r="AL23454" s="1"/>
    </row>
    <row r="23455">
      <c r="I23455" s="1"/>
      <c r="J23455" s="1"/>
      <c r="K23455" s="1"/>
      <c r="AA23455" s="1"/>
      <c r="AB23455" s="1"/>
      <c r="AC23455" s="1"/>
      <c r="AJ23455" s="1"/>
      <c r="AK23455" s="1"/>
      <c r="AL23455" s="1"/>
    </row>
    <row r="23456">
      <c r="I23456" s="1"/>
      <c r="J23456" s="1"/>
      <c r="K23456" s="1"/>
      <c r="AA23456" s="1"/>
      <c r="AB23456" s="1"/>
      <c r="AC23456" s="1"/>
      <c r="AJ23456" s="1"/>
      <c r="AK23456" s="1"/>
      <c r="AL23456" s="1"/>
    </row>
    <row r="23457">
      <c r="I23457" s="1"/>
      <c r="J23457" s="1"/>
      <c r="K23457" s="1"/>
      <c r="AA23457" s="1"/>
      <c r="AB23457" s="1"/>
      <c r="AC23457" s="1"/>
      <c r="AJ23457" s="1"/>
      <c r="AK23457" s="1"/>
      <c r="AL23457" s="1"/>
    </row>
    <row r="23458">
      <c r="I23458" s="1"/>
      <c r="J23458" s="1"/>
      <c r="K23458" s="1"/>
      <c r="AA23458" s="1"/>
      <c r="AB23458" s="1"/>
      <c r="AC23458" s="1"/>
      <c r="AJ23458" s="1"/>
      <c r="AK23458" s="1"/>
      <c r="AL23458" s="1"/>
    </row>
    <row r="23459">
      <c r="I23459" s="1"/>
      <c r="J23459" s="1"/>
      <c r="K23459" s="1"/>
      <c r="AA23459" s="1"/>
      <c r="AB23459" s="1"/>
      <c r="AC23459" s="1"/>
      <c r="AJ23459" s="1"/>
      <c r="AK23459" s="1"/>
      <c r="AL23459" s="1"/>
    </row>
    <row r="23460">
      <c r="I23460" s="1"/>
      <c r="J23460" s="1"/>
      <c r="K23460" s="1"/>
      <c r="AA23460" s="1"/>
      <c r="AB23460" s="1"/>
      <c r="AC23460" s="1"/>
      <c r="AJ23460" s="1"/>
      <c r="AK23460" s="1"/>
      <c r="AL23460" s="1"/>
    </row>
    <row r="23461">
      <c r="I23461" s="1"/>
      <c r="J23461" s="1"/>
      <c r="K23461" s="1"/>
      <c r="AA23461" s="1"/>
      <c r="AB23461" s="1"/>
      <c r="AC23461" s="1"/>
      <c r="AJ23461" s="1"/>
      <c r="AK23461" s="1"/>
      <c r="AL23461" s="1"/>
    </row>
    <row r="23462">
      <c r="I23462" s="1"/>
      <c r="J23462" s="1"/>
      <c r="K23462" s="1"/>
      <c r="AA23462" s="1"/>
      <c r="AB23462" s="1"/>
      <c r="AC23462" s="1"/>
      <c r="AJ23462" s="1"/>
      <c r="AK23462" s="1"/>
      <c r="AL23462" s="1"/>
    </row>
    <row r="23463">
      <c r="I23463" s="1"/>
      <c r="J23463" s="1"/>
      <c r="K23463" s="1"/>
      <c r="AA23463" s="1"/>
      <c r="AB23463" s="1"/>
      <c r="AC23463" s="1"/>
      <c r="AJ23463" s="1"/>
      <c r="AK23463" s="1"/>
      <c r="AL23463" s="1"/>
    </row>
    <row r="23464">
      <c r="I23464" s="1"/>
      <c r="J23464" s="1"/>
      <c r="K23464" s="1"/>
      <c r="AA23464" s="1"/>
      <c r="AB23464" s="1"/>
      <c r="AC23464" s="1"/>
      <c r="AJ23464" s="1"/>
      <c r="AK23464" s="1"/>
      <c r="AL23464" s="1"/>
    </row>
    <row r="23465">
      <c r="I23465" s="1"/>
      <c r="J23465" s="1"/>
      <c r="K23465" s="1"/>
      <c r="AA23465" s="1"/>
      <c r="AB23465" s="1"/>
      <c r="AC23465" s="1"/>
      <c r="AJ23465" s="1"/>
      <c r="AK23465" s="1"/>
      <c r="AL23465" s="1"/>
    </row>
    <row r="23466">
      <c r="I23466" s="1"/>
      <c r="J23466" s="1"/>
      <c r="K23466" s="1"/>
      <c r="AA23466" s="1"/>
      <c r="AB23466" s="1"/>
      <c r="AC23466" s="1"/>
      <c r="AJ23466" s="1"/>
      <c r="AK23466" s="1"/>
      <c r="AL23466" s="1"/>
    </row>
    <row r="23467">
      <c r="I23467" s="1"/>
      <c r="J23467" s="1"/>
      <c r="K23467" s="1"/>
      <c r="AA23467" s="1"/>
      <c r="AB23467" s="1"/>
      <c r="AC23467" s="1"/>
      <c r="AJ23467" s="1"/>
      <c r="AK23467" s="1"/>
      <c r="AL23467" s="1"/>
    </row>
    <row r="23468">
      <c r="I23468" s="1"/>
      <c r="J23468" s="1"/>
      <c r="K23468" s="1"/>
      <c r="AA23468" s="1"/>
      <c r="AB23468" s="1"/>
      <c r="AC23468" s="1"/>
      <c r="AJ23468" s="1"/>
      <c r="AK23468" s="1"/>
      <c r="AL23468" s="1"/>
    </row>
    <row r="23469">
      <c r="I23469" s="1"/>
      <c r="J23469" s="1"/>
      <c r="K23469" s="1"/>
      <c r="AA23469" s="1"/>
      <c r="AB23469" s="1"/>
      <c r="AC23469" s="1"/>
      <c r="AJ23469" s="1"/>
      <c r="AK23469" s="1"/>
      <c r="AL23469" s="1"/>
    </row>
    <row r="23470">
      <c r="I23470" s="1"/>
      <c r="J23470" s="1"/>
      <c r="K23470" s="1"/>
      <c r="AA23470" s="1"/>
      <c r="AB23470" s="1"/>
      <c r="AC23470" s="1"/>
      <c r="AJ23470" s="1"/>
      <c r="AK23470" s="1"/>
      <c r="AL23470" s="1"/>
    </row>
    <row r="23471">
      <c r="I23471" s="1"/>
      <c r="J23471" s="1"/>
      <c r="K23471" s="1"/>
      <c r="AA23471" s="1"/>
      <c r="AB23471" s="1"/>
      <c r="AC23471" s="1"/>
      <c r="AJ23471" s="1"/>
      <c r="AK23471" s="1"/>
      <c r="AL23471" s="1"/>
    </row>
    <row r="23472">
      <c r="I23472" s="1"/>
      <c r="J23472" s="1"/>
      <c r="K23472" s="1"/>
      <c r="AA23472" s="1"/>
      <c r="AB23472" s="1"/>
      <c r="AC23472" s="1"/>
      <c r="AJ23472" s="1"/>
      <c r="AK23472" s="1"/>
      <c r="AL23472" s="1"/>
    </row>
    <row r="23473">
      <c r="I23473" s="1"/>
      <c r="J23473" s="1"/>
      <c r="K23473" s="1"/>
      <c r="AA23473" s="1"/>
      <c r="AB23473" s="1"/>
      <c r="AC23473" s="1"/>
      <c r="AJ23473" s="1"/>
      <c r="AK23473" s="1"/>
      <c r="AL23473" s="1"/>
    </row>
    <row r="23474">
      <c r="I23474" s="1"/>
      <c r="J23474" s="1"/>
      <c r="K23474" s="1"/>
      <c r="AA23474" s="1"/>
      <c r="AB23474" s="1"/>
      <c r="AC23474" s="1"/>
      <c r="AJ23474" s="1"/>
      <c r="AK23474" s="1"/>
      <c r="AL23474" s="1"/>
    </row>
    <row r="23475">
      <c r="I23475" s="1"/>
      <c r="J23475" s="1"/>
      <c r="K23475" s="1"/>
      <c r="AA23475" s="1"/>
      <c r="AB23475" s="1"/>
      <c r="AC23475" s="1"/>
      <c r="AJ23475" s="1"/>
      <c r="AK23475" s="1"/>
      <c r="AL23475" s="1"/>
    </row>
    <row r="23476">
      <c r="I23476" s="1"/>
      <c r="J23476" s="1"/>
      <c r="K23476" s="1"/>
      <c r="AA23476" s="1"/>
      <c r="AB23476" s="1"/>
      <c r="AC23476" s="1"/>
      <c r="AJ23476" s="1"/>
      <c r="AK23476" s="1"/>
      <c r="AL23476" s="1"/>
    </row>
    <row r="23477">
      <c r="I23477" s="1"/>
      <c r="J23477" s="1"/>
      <c r="K23477" s="1"/>
      <c r="AA23477" s="1"/>
      <c r="AB23477" s="1"/>
      <c r="AC23477" s="1"/>
      <c r="AJ23477" s="1"/>
      <c r="AK23477" s="1"/>
      <c r="AL23477" s="1"/>
    </row>
    <row r="23478">
      <c r="I23478" s="1"/>
      <c r="J23478" s="1"/>
      <c r="K23478" s="1"/>
      <c r="AA23478" s="1"/>
      <c r="AB23478" s="1"/>
      <c r="AC23478" s="1"/>
      <c r="AJ23478" s="1"/>
      <c r="AK23478" s="1"/>
      <c r="AL23478" s="1"/>
    </row>
    <row r="23479">
      <c r="I23479" s="1"/>
      <c r="J23479" s="1"/>
      <c r="K23479" s="1"/>
      <c r="AA23479" s="1"/>
      <c r="AB23479" s="1"/>
      <c r="AC23479" s="1"/>
      <c r="AJ23479" s="1"/>
      <c r="AK23479" s="1"/>
      <c r="AL23479" s="1"/>
    </row>
    <row r="23480">
      <c r="I23480" s="1"/>
      <c r="J23480" s="1"/>
      <c r="K23480" s="1"/>
      <c r="AA23480" s="1"/>
      <c r="AB23480" s="1"/>
      <c r="AC23480" s="1"/>
      <c r="AJ23480" s="1"/>
      <c r="AK23480" s="1"/>
      <c r="AL23480" s="1"/>
    </row>
    <row r="23481">
      <c r="I23481" s="1"/>
      <c r="J23481" s="1"/>
      <c r="K23481" s="1"/>
      <c r="AA23481" s="1"/>
      <c r="AB23481" s="1"/>
      <c r="AC23481" s="1"/>
      <c r="AJ23481" s="1"/>
      <c r="AK23481" s="1"/>
      <c r="AL23481" s="1"/>
    </row>
    <row r="23482">
      <c r="I23482" s="1"/>
      <c r="J23482" s="1"/>
      <c r="K23482" s="1"/>
      <c r="AA23482" s="1"/>
      <c r="AB23482" s="1"/>
      <c r="AC23482" s="1"/>
      <c r="AJ23482" s="1"/>
      <c r="AK23482" s="1"/>
      <c r="AL23482" s="1"/>
    </row>
    <row r="23483">
      <c r="I23483" s="1"/>
      <c r="J23483" s="1"/>
      <c r="K23483" s="1"/>
      <c r="AA23483" s="1"/>
      <c r="AB23483" s="1"/>
      <c r="AC23483" s="1"/>
      <c r="AJ23483" s="1"/>
      <c r="AK23483" s="1"/>
      <c r="AL23483" s="1"/>
    </row>
    <row r="23484">
      <c r="I23484" s="1"/>
      <c r="J23484" s="1"/>
      <c r="K23484" s="1"/>
      <c r="AA23484" s="1"/>
      <c r="AB23484" s="1"/>
      <c r="AC23484" s="1"/>
      <c r="AJ23484" s="1"/>
      <c r="AK23484" s="1"/>
      <c r="AL23484" s="1"/>
    </row>
    <row r="23485">
      <c r="I23485" s="1"/>
      <c r="J23485" s="1"/>
      <c r="K23485" s="1"/>
      <c r="AA23485" s="1"/>
      <c r="AB23485" s="1"/>
      <c r="AC23485" s="1"/>
      <c r="AJ23485" s="1"/>
      <c r="AK23485" s="1"/>
      <c r="AL23485" s="1"/>
    </row>
    <row r="23486">
      <c r="I23486" s="1"/>
      <c r="J23486" s="1"/>
      <c r="K23486" s="1"/>
      <c r="AA23486" s="1"/>
      <c r="AB23486" s="1"/>
      <c r="AC23486" s="1"/>
      <c r="AJ23486" s="1"/>
      <c r="AK23486" s="1"/>
      <c r="AL23486" s="1"/>
    </row>
    <row r="23487">
      <c r="I23487" s="1"/>
      <c r="J23487" s="1"/>
      <c r="K23487" s="1"/>
      <c r="AA23487" s="1"/>
      <c r="AB23487" s="1"/>
      <c r="AC23487" s="1"/>
      <c r="AJ23487" s="1"/>
      <c r="AK23487" s="1"/>
      <c r="AL23487" s="1"/>
    </row>
    <row r="23488">
      <c r="I23488" s="1"/>
      <c r="J23488" s="1"/>
      <c r="K23488" s="1"/>
      <c r="AA23488" s="1"/>
      <c r="AB23488" s="1"/>
      <c r="AC23488" s="1"/>
      <c r="AJ23488" s="1"/>
      <c r="AK23488" s="1"/>
      <c r="AL23488" s="1"/>
    </row>
    <row r="23489">
      <c r="I23489" s="1"/>
      <c r="J23489" s="1"/>
      <c r="K23489" s="1"/>
      <c r="AA23489" s="1"/>
      <c r="AB23489" s="1"/>
      <c r="AC23489" s="1"/>
      <c r="AJ23489" s="1"/>
      <c r="AK23489" s="1"/>
      <c r="AL23489" s="1"/>
    </row>
    <row r="23490">
      <c r="I23490" s="1"/>
      <c r="J23490" s="1"/>
      <c r="K23490" s="1"/>
      <c r="AA23490" s="1"/>
      <c r="AB23490" s="1"/>
      <c r="AC23490" s="1"/>
      <c r="AJ23490" s="1"/>
      <c r="AK23490" s="1"/>
      <c r="AL23490" s="1"/>
    </row>
    <row r="23491">
      <c r="I23491" s="1"/>
      <c r="J23491" s="1"/>
      <c r="K23491" s="1"/>
      <c r="AA23491" s="1"/>
      <c r="AB23491" s="1"/>
      <c r="AC23491" s="1"/>
      <c r="AJ23491" s="1"/>
      <c r="AK23491" s="1"/>
      <c r="AL23491" s="1"/>
    </row>
    <row r="23492">
      <c r="I23492" s="1"/>
      <c r="J23492" s="1"/>
      <c r="K23492" s="1"/>
      <c r="AA23492" s="1"/>
      <c r="AB23492" s="1"/>
      <c r="AC23492" s="1"/>
      <c r="AJ23492" s="1"/>
      <c r="AK23492" s="1"/>
      <c r="AL23492" s="1"/>
    </row>
    <row r="23493">
      <c r="I23493" s="1"/>
      <c r="J23493" s="1"/>
      <c r="K23493" s="1"/>
      <c r="AA23493" s="1"/>
      <c r="AB23493" s="1"/>
      <c r="AC23493" s="1"/>
      <c r="AJ23493" s="1"/>
      <c r="AK23493" s="1"/>
      <c r="AL23493" s="1"/>
    </row>
    <row r="23494">
      <c r="I23494" s="1"/>
      <c r="J23494" s="1"/>
      <c r="K23494" s="1"/>
      <c r="AA23494" s="1"/>
      <c r="AB23494" s="1"/>
      <c r="AC23494" s="1"/>
      <c r="AJ23494" s="1"/>
      <c r="AK23494" s="1"/>
      <c r="AL23494" s="1"/>
    </row>
    <row r="23495">
      <c r="I23495" s="1"/>
      <c r="J23495" s="1"/>
      <c r="K23495" s="1"/>
      <c r="AA23495" s="1"/>
      <c r="AB23495" s="1"/>
      <c r="AC23495" s="1"/>
      <c r="AJ23495" s="1"/>
      <c r="AK23495" s="1"/>
      <c r="AL23495" s="1"/>
    </row>
    <row r="23496">
      <c r="I23496" s="1"/>
      <c r="J23496" s="1"/>
      <c r="K23496" s="1"/>
      <c r="AA23496" s="1"/>
      <c r="AB23496" s="1"/>
      <c r="AC23496" s="1"/>
      <c r="AJ23496" s="1"/>
      <c r="AK23496" s="1"/>
      <c r="AL23496" s="1"/>
    </row>
    <row r="23497">
      <c r="I23497" s="1"/>
      <c r="J23497" s="1"/>
      <c r="K23497" s="1"/>
      <c r="AA23497" s="1"/>
      <c r="AB23497" s="1"/>
      <c r="AC23497" s="1"/>
      <c r="AJ23497" s="1"/>
      <c r="AK23497" s="1"/>
      <c r="AL23497" s="1"/>
    </row>
    <row r="23498">
      <c r="I23498" s="1"/>
      <c r="J23498" s="1"/>
      <c r="K23498" s="1"/>
      <c r="AA23498" s="1"/>
      <c r="AB23498" s="1"/>
      <c r="AC23498" s="1"/>
      <c r="AJ23498" s="1"/>
      <c r="AK23498" s="1"/>
      <c r="AL23498" s="1"/>
    </row>
    <row r="23499">
      <c r="I23499" s="1"/>
      <c r="J23499" s="1"/>
      <c r="K23499" s="1"/>
      <c r="AA23499" s="1"/>
      <c r="AB23499" s="1"/>
      <c r="AC23499" s="1"/>
      <c r="AJ23499" s="1"/>
      <c r="AK23499" s="1"/>
      <c r="AL23499" s="1"/>
    </row>
    <row r="23500">
      <c r="I23500" s="1"/>
      <c r="J23500" s="1"/>
      <c r="K23500" s="1"/>
      <c r="AA23500" s="1"/>
      <c r="AB23500" s="1"/>
      <c r="AC23500" s="1"/>
      <c r="AJ23500" s="1"/>
      <c r="AK23500" s="1"/>
      <c r="AL23500" s="1"/>
    </row>
    <row r="23501">
      <c r="I23501" s="1"/>
      <c r="J23501" s="1"/>
      <c r="K23501" s="1"/>
      <c r="AA23501" s="1"/>
      <c r="AB23501" s="1"/>
      <c r="AC23501" s="1"/>
      <c r="AJ23501" s="1"/>
      <c r="AK23501" s="1"/>
      <c r="AL23501" s="1"/>
    </row>
    <row r="23502">
      <c r="I23502" s="1"/>
      <c r="J23502" s="1"/>
      <c r="K23502" s="1"/>
      <c r="AA23502" s="1"/>
      <c r="AB23502" s="1"/>
      <c r="AC23502" s="1"/>
      <c r="AJ23502" s="1"/>
      <c r="AK23502" s="1"/>
      <c r="AL23502" s="1"/>
    </row>
    <row r="23503">
      <c r="I23503" s="1"/>
      <c r="J23503" s="1"/>
      <c r="K23503" s="1"/>
      <c r="AA23503" s="1"/>
      <c r="AB23503" s="1"/>
      <c r="AC23503" s="1"/>
      <c r="AJ23503" s="1"/>
      <c r="AK23503" s="1"/>
      <c r="AL23503" s="1"/>
    </row>
    <row r="23504">
      <c r="I23504" s="1"/>
      <c r="J23504" s="1"/>
      <c r="K23504" s="1"/>
      <c r="AA23504" s="1"/>
      <c r="AB23504" s="1"/>
      <c r="AC23504" s="1"/>
      <c r="AJ23504" s="1"/>
      <c r="AK23504" s="1"/>
      <c r="AL23504" s="1"/>
    </row>
    <row r="23505">
      <c r="I23505" s="1"/>
      <c r="J23505" s="1"/>
      <c r="K23505" s="1"/>
      <c r="AA23505" s="1"/>
      <c r="AB23505" s="1"/>
      <c r="AC23505" s="1"/>
      <c r="AJ23505" s="1"/>
      <c r="AK23505" s="1"/>
      <c r="AL23505" s="1"/>
    </row>
    <row r="23506">
      <c r="I23506" s="1"/>
      <c r="J23506" s="1"/>
      <c r="K23506" s="1"/>
      <c r="AA23506" s="1"/>
      <c r="AB23506" s="1"/>
      <c r="AC23506" s="1"/>
      <c r="AJ23506" s="1"/>
      <c r="AK23506" s="1"/>
      <c r="AL23506" s="1"/>
    </row>
    <row r="23507">
      <c r="I23507" s="1"/>
      <c r="J23507" s="1"/>
      <c r="K23507" s="1"/>
      <c r="AA23507" s="1"/>
      <c r="AB23507" s="1"/>
      <c r="AC23507" s="1"/>
      <c r="AJ23507" s="1"/>
      <c r="AK23507" s="1"/>
      <c r="AL23507" s="1"/>
    </row>
    <row r="23508">
      <c r="I23508" s="1"/>
      <c r="J23508" s="1"/>
      <c r="K23508" s="1"/>
      <c r="AA23508" s="1"/>
      <c r="AB23508" s="1"/>
      <c r="AC23508" s="1"/>
      <c r="AJ23508" s="1"/>
      <c r="AK23508" s="1"/>
      <c r="AL23508" s="1"/>
    </row>
    <row r="23509">
      <c r="I23509" s="1"/>
      <c r="J23509" s="1"/>
      <c r="K23509" s="1"/>
      <c r="AA23509" s="1"/>
      <c r="AB23509" s="1"/>
      <c r="AC23509" s="1"/>
      <c r="AJ23509" s="1"/>
      <c r="AK23509" s="1"/>
      <c r="AL23509" s="1"/>
    </row>
    <row r="23510">
      <c r="I23510" s="1"/>
      <c r="J23510" s="1"/>
      <c r="K23510" s="1"/>
      <c r="AA23510" s="1"/>
      <c r="AB23510" s="1"/>
      <c r="AC23510" s="1"/>
      <c r="AJ23510" s="1"/>
      <c r="AK23510" s="1"/>
      <c r="AL23510" s="1"/>
    </row>
    <row r="23511">
      <c r="I23511" s="1"/>
      <c r="J23511" s="1"/>
      <c r="K23511" s="1"/>
      <c r="AA23511" s="1"/>
      <c r="AB23511" s="1"/>
      <c r="AC23511" s="1"/>
      <c r="AJ23511" s="1"/>
      <c r="AK23511" s="1"/>
      <c r="AL23511" s="1"/>
    </row>
    <row r="23512">
      <c r="I23512" s="1"/>
      <c r="J23512" s="1"/>
      <c r="K23512" s="1"/>
      <c r="AA23512" s="1"/>
      <c r="AB23512" s="1"/>
      <c r="AC23512" s="1"/>
      <c r="AJ23512" s="1"/>
      <c r="AK23512" s="1"/>
      <c r="AL23512" s="1"/>
    </row>
    <row r="23513">
      <c r="I23513" s="1"/>
      <c r="J23513" s="1"/>
      <c r="K23513" s="1"/>
      <c r="AA23513" s="1"/>
      <c r="AB23513" s="1"/>
      <c r="AC23513" s="1"/>
      <c r="AJ23513" s="1"/>
      <c r="AK23513" s="1"/>
      <c r="AL23513" s="1"/>
    </row>
    <row r="23514">
      <c r="I23514" s="1"/>
      <c r="J23514" s="1"/>
      <c r="K23514" s="1"/>
      <c r="AA23514" s="1"/>
      <c r="AB23514" s="1"/>
      <c r="AC23514" s="1"/>
      <c r="AJ23514" s="1"/>
      <c r="AK23514" s="1"/>
      <c r="AL23514" s="1"/>
    </row>
    <row r="23515">
      <c r="I23515" s="1"/>
      <c r="J23515" s="1"/>
      <c r="K23515" s="1"/>
      <c r="AA23515" s="1"/>
      <c r="AB23515" s="1"/>
      <c r="AC23515" s="1"/>
      <c r="AJ23515" s="1"/>
      <c r="AK23515" s="1"/>
      <c r="AL23515" s="1"/>
    </row>
    <row r="23516">
      <c r="I23516" s="1"/>
      <c r="J23516" s="1"/>
      <c r="K23516" s="1"/>
      <c r="AA23516" s="1"/>
      <c r="AB23516" s="1"/>
      <c r="AC23516" s="1"/>
      <c r="AJ23516" s="1"/>
      <c r="AK23516" s="1"/>
      <c r="AL23516" s="1"/>
    </row>
    <row r="23517">
      <c r="I23517" s="1"/>
      <c r="J23517" s="1"/>
      <c r="K23517" s="1"/>
      <c r="AA23517" s="1"/>
      <c r="AB23517" s="1"/>
      <c r="AC23517" s="1"/>
      <c r="AJ23517" s="1"/>
      <c r="AK23517" s="1"/>
      <c r="AL23517" s="1"/>
    </row>
    <row r="23518">
      <c r="I23518" s="1"/>
      <c r="J23518" s="1"/>
      <c r="K23518" s="1"/>
      <c r="AA23518" s="1"/>
      <c r="AB23518" s="1"/>
      <c r="AC23518" s="1"/>
      <c r="AJ23518" s="1"/>
      <c r="AK23518" s="1"/>
      <c r="AL23518" s="1"/>
    </row>
    <row r="23519">
      <c r="I23519" s="1"/>
      <c r="J23519" s="1"/>
      <c r="K23519" s="1"/>
      <c r="AA23519" s="1"/>
      <c r="AB23519" s="1"/>
      <c r="AC23519" s="1"/>
      <c r="AJ23519" s="1"/>
      <c r="AK23519" s="1"/>
      <c r="AL23519" s="1"/>
    </row>
    <row r="23520">
      <c r="I23520" s="1"/>
      <c r="J23520" s="1"/>
      <c r="K23520" s="1"/>
      <c r="AA23520" s="1"/>
      <c r="AB23520" s="1"/>
      <c r="AC23520" s="1"/>
      <c r="AJ23520" s="1"/>
      <c r="AK23520" s="1"/>
      <c r="AL23520" s="1"/>
    </row>
    <row r="23521">
      <c r="I23521" s="1"/>
      <c r="J23521" s="1"/>
      <c r="K23521" s="1"/>
      <c r="AA23521" s="1"/>
      <c r="AB23521" s="1"/>
      <c r="AC23521" s="1"/>
      <c r="AJ23521" s="1"/>
      <c r="AK23521" s="1"/>
      <c r="AL23521" s="1"/>
    </row>
    <row r="23522">
      <c r="I23522" s="1"/>
      <c r="J23522" s="1"/>
      <c r="K23522" s="1"/>
      <c r="AA23522" s="1"/>
      <c r="AB23522" s="1"/>
      <c r="AC23522" s="1"/>
      <c r="AJ23522" s="1"/>
      <c r="AK23522" s="1"/>
      <c r="AL23522" s="1"/>
    </row>
    <row r="23523">
      <c r="I23523" s="1"/>
      <c r="J23523" s="1"/>
      <c r="K23523" s="1"/>
      <c r="AA23523" s="1"/>
      <c r="AB23523" s="1"/>
      <c r="AC23523" s="1"/>
      <c r="AJ23523" s="1"/>
      <c r="AK23523" s="1"/>
      <c r="AL23523" s="1"/>
    </row>
    <row r="23524">
      <c r="I23524" s="1"/>
      <c r="J23524" s="1"/>
      <c r="K23524" s="1"/>
      <c r="AA23524" s="1"/>
      <c r="AB23524" s="1"/>
      <c r="AC23524" s="1"/>
      <c r="AJ23524" s="1"/>
      <c r="AK23524" s="1"/>
      <c r="AL23524" s="1"/>
    </row>
    <row r="23525">
      <c r="I23525" s="1"/>
      <c r="J23525" s="1"/>
      <c r="K23525" s="1"/>
      <c r="AA23525" s="1"/>
      <c r="AB23525" s="1"/>
      <c r="AC23525" s="1"/>
      <c r="AJ23525" s="1"/>
      <c r="AK23525" s="1"/>
      <c r="AL23525" s="1"/>
    </row>
    <row r="23526">
      <c r="I23526" s="1"/>
      <c r="J23526" s="1"/>
      <c r="K23526" s="1"/>
      <c r="AA23526" s="1"/>
      <c r="AB23526" s="1"/>
      <c r="AC23526" s="1"/>
      <c r="AJ23526" s="1"/>
      <c r="AK23526" s="1"/>
      <c r="AL23526" s="1"/>
    </row>
    <row r="23527">
      <c r="I23527" s="1"/>
      <c r="J23527" s="1"/>
      <c r="K23527" s="1"/>
      <c r="AA23527" s="1"/>
      <c r="AB23527" s="1"/>
      <c r="AC23527" s="1"/>
      <c r="AJ23527" s="1"/>
      <c r="AK23527" s="1"/>
      <c r="AL23527" s="1"/>
    </row>
    <row r="23528">
      <c r="I23528" s="1"/>
      <c r="J23528" s="1"/>
      <c r="K23528" s="1"/>
      <c r="AA23528" s="1"/>
      <c r="AB23528" s="1"/>
      <c r="AC23528" s="1"/>
      <c r="AJ23528" s="1"/>
      <c r="AK23528" s="1"/>
      <c r="AL23528" s="1"/>
    </row>
    <row r="23529">
      <c r="I23529" s="1"/>
      <c r="J23529" s="1"/>
      <c r="K23529" s="1"/>
      <c r="AA23529" s="1"/>
      <c r="AB23529" s="1"/>
      <c r="AC23529" s="1"/>
      <c r="AJ23529" s="1"/>
      <c r="AK23529" s="1"/>
      <c r="AL23529" s="1"/>
    </row>
    <row r="23530">
      <c r="I23530" s="1"/>
      <c r="J23530" s="1"/>
      <c r="K23530" s="1"/>
      <c r="AA23530" s="1"/>
      <c r="AB23530" s="1"/>
      <c r="AC23530" s="1"/>
      <c r="AJ23530" s="1"/>
      <c r="AK23530" s="1"/>
      <c r="AL23530" s="1"/>
    </row>
    <row r="23531">
      <c r="I23531" s="1"/>
      <c r="J23531" s="1"/>
      <c r="K23531" s="1"/>
      <c r="AA23531" s="1"/>
      <c r="AB23531" s="1"/>
      <c r="AC23531" s="1"/>
      <c r="AJ23531" s="1"/>
      <c r="AK23531" s="1"/>
      <c r="AL23531" s="1"/>
    </row>
    <row r="23532">
      <c r="I23532" s="1"/>
      <c r="J23532" s="1"/>
      <c r="K23532" s="1"/>
      <c r="AA23532" s="1"/>
      <c r="AB23532" s="1"/>
      <c r="AC23532" s="1"/>
      <c r="AJ23532" s="1"/>
      <c r="AK23532" s="1"/>
      <c r="AL23532" s="1"/>
    </row>
    <row r="23533">
      <c r="I23533" s="1"/>
      <c r="J23533" s="1"/>
      <c r="K23533" s="1"/>
      <c r="AA23533" s="1"/>
      <c r="AB23533" s="1"/>
      <c r="AC23533" s="1"/>
      <c r="AJ23533" s="1"/>
      <c r="AK23533" s="1"/>
      <c r="AL23533" s="1"/>
    </row>
    <row r="23534">
      <c r="I23534" s="1"/>
      <c r="J23534" s="1"/>
      <c r="K23534" s="1"/>
      <c r="AA23534" s="1"/>
      <c r="AB23534" s="1"/>
      <c r="AC23534" s="1"/>
      <c r="AJ23534" s="1"/>
      <c r="AK23534" s="1"/>
      <c r="AL23534" s="1"/>
    </row>
    <row r="23535">
      <c r="I23535" s="1"/>
      <c r="J23535" s="1"/>
      <c r="K23535" s="1"/>
      <c r="AA23535" s="1"/>
      <c r="AB23535" s="1"/>
      <c r="AC23535" s="1"/>
      <c r="AJ23535" s="1"/>
      <c r="AK23535" s="1"/>
      <c r="AL23535" s="1"/>
    </row>
    <row r="23536">
      <c r="I23536" s="1"/>
      <c r="J23536" s="1"/>
      <c r="K23536" s="1"/>
      <c r="AA23536" s="1"/>
      <c r="AB23536" s="1"/>
      <c r="AC23536" s="1"/>
      <c r="AJ23536" s="1"/>
      <c r="AK23536" s="1"/>
      <c r="AL23536" s="1"/>
    </row>
    <row r="23537">
      <c r="I23537" s="1"/>
      <c r="J23537" s="1"/>
      <c r="K23537" s="1"/>
      <c r="AA23537" s="1"/>
      <c r="AB23537" s="1"/>
      <c r="AC23537" s="1"/>
      <c r="AJ23537" s="1"/>
      <c r="AK23537" s="1"/>
      <c r="AL23537" s="1"/>
    </row>
    <row r="23538">
      <c r="I23538" s="1"/>
      <c r="J23538" s="1"/>
      <c r="K23538" s="1"/>
      <c r="AA23538" s="1"/>
      <c r="AB23538" s="1"/>
      <c r="AC23538" s="1"/>
      <c r="AJ23538" s="1"/>
      <c r="AK23538" s="1"/>
      <c r="AL23538" s="1"/>
    </row>
    <row r="23539">
      <c r="I23539" s="1"/>
      <c r="J23539" s="1"/>
      <c r="K23539" s="1"/>
      <c r="AA23539" s="1"/>
      <c r="AB23539" s="1"/>
      <c r="AC23539" s="1"/>
      <c r="AJ23539" s="1"/>
      <c r="AK23539" s="1"/>
      <c r="AL23539" s="1"/>
    </row>
    <row r="23540">
      <c r="I23540" s="1"/>
      <c r="J23540" s="1"/>
      <c r="K23540" s="1"/>
      <c r="AA23540" s="1"/>
      <c r="AB23540" s="1"/>
      <c r="AC23540" s="1"/>
      <c r="AJ23540" s="1"/>
      <c r="AK23540" s="1"/>
      <c r="AL23540" s="1"/>
    </row>
    <row r="23541">
      <c r="I23541" s="1"/>
      <c r="J23541" s="1"/>
      <c r="K23541" s="1"/>
      <c r="AA23541" s="1"/>
      <c r="AB23541" s="1"/>
      <c r="AC23541" s="1"/>
      <c r="AJ23541" s="1"/>
      <c r="AK23541" s="1"/>
      <c r="AL23541" s="1"/>
    </row>
    <row r="23542">
      <c r="I23542" s="1"/>
      <c r="J23542" s="1"/>
      <c r="K23542" s="1"/>
      <c r="AA23542" s="1"/>
      <c r="AB23542" s="1"/>
      <c r="AC23542" s="1"/>
      <c r="AJ23542" s="1"/>
      <c r="AK23542" s="1"/>
      <c r="AL23542" s="1"/>
    </row>
    <row r="23543">
      <c r="I23543" s="1"/>
      <c r="J23543" s="1"/>
      <c r="K23543" s="1"/>
      <c r="AA23543" s="1"/>
      <c r="AB23543" s="1"/>
      <c r="AC23543" s="1"/>
      <c r="AJ23543" s="1"/>
      <c r="AK23543" s="1"/>
      <c r="AL23543" s="1"/>
    </row>
    <row r="23544">
      <c r="I23544" s="1"/>
      <c r="J23544" s="1"/>
      <c r="K23544" s="1"/>
      <c r="AA23544" s="1"/>
      <c r="AB23544" s="1"/>
      <c r="AC23544" s="1"/>
      <c r="AJ23544" s="1"/>
      <c r="AK23544" s="1"/>
      <c r="AL23544" s="1"/>
    </row>
    <row r="23545">
      <c r="I23545" s="1"/>
      <c r="J23545" s="1"/>
      <c r="K23545" s="1"/>
      <c r="AA23545" s="1"/>
      <c r="AB23545" s="1"/>
      <c r="AC23545" s="1"/>
      <c r="AJ23545" s="1"/>
      <c r="AK23545" s="1"/>
      <c r="AL23545" s="1"/>
    </row>
    <row r="23546">
      <c r="I23546" s="1"/>
      <c r="J23546" s="1"/>
      <c r="K23546" s="1"/>
      <c r="AA23546" s="1"/>
      <c r="AB23546" s="1"/>
      <c r="AC23546" s="1"/>
      <c r="AJ23546" s="1"/>
      <c r="AK23546" s="1"/>
      <c r="AL23546" s="1"/>
    </row>
    <row r="23547">
      <c r="I23547" s="1"/>
      <c r="J23547" s="1"/>
      <c r="K23547" s="1"/>
      <c r="AA23547" s="1"/>
      <c r="AB23547" s="1"/>
      <c r="AC23547" s="1"/>
      <c r="AJ23547" s="1"/>
      <c r="AK23547" s="1"/>
      <c r="AL23547" s="1"/>
    </row>
    <row r="23548">
      <c r="I23548" s="1"/>
      <c r="J23548" s="1"/>
      <c r="K23548" s="1"/>
      <c r="AA23548" s="1"/>
      <c r="AB23548" s="1"/>
      <c r="AC23548" s="1"/>
      <c r="AJ23548" s="1"/>
      <c r="AK23548" s="1"/>
      <c r="AL23548" s="1"/>
    </row>
    <row r="23549">
      <c r="I23549" s="1"/>
      <c r="J23549" s="1"/>
      <c r="K23549" s="1"/>
      <c r="AA23549" s="1"/>
      <c r="AB23549" s="1"/>
      <c r="AC23549" s="1"/>
      <c r="AJ23549" s="1"/>
      <c r="AK23549" s="1"/>
      <c r="AL23549" s="1"/>
    </row>
    <row r="23550">
      <c r="I23550" s="1"/>
      <c r="J23550" s="1"/>
      <c r="K23550" s="1"/>
      <c r="AA23550" s="1"/>
      <c r="AB23550" s="1"/>
      <c r="AC23550" s="1"/>
      <c r="AJ23550" s="1"/>
      <c r="AK23550" s="1"/>
      <c r="AL23550" s="1"/>
    </row>
    <row r="23551">
      <c r="I23551" s="1"/>
      <c r="J23551" s="1"/>
      <c r="K23551" s="1"/>
      <c r="AA23551" s="1"/>
      <c r="AB23551" s="1"/>
      <c r="AC23551" s="1"/>
      <c r="AJ23551" s="1"/>
      <c r="AK23551" s="1"/>
      <c r="AL23551" s="1"/>
    </row>
    <row r="23552">
      <c r="I23552" s="1"/>
      <c r="J23552" s="1"/>
      <c r="K23552" s="1"/>
      <c r="AA23552" s="1"/>
      <c r="AB23552" s="1"/>
      <c r="AC23552" s="1"/>
      <c r="AJ23552" s="1"/>
      <c r="AK23552" s="1"/>
      <c r="AL23552" s="1"/>
    </row>
    <row r="23553">
      <c r="I23553" s="1"/>
      <c r="J23553" s="1"/>
      <c r="K23553" s="1"/>
      <c r="AA23553" s="1"/>
      <c r="AB23553" s="1"/>
      <c r="AC23553" s="1"/>
      <c r="AJ23553" s="1"/>
      <c r="AK23553" s="1"/>
      <c r="AL23553" s="1"/>
    </row>
    <row r="23554">
      <c r="I23554" s="1"/>
      <c r="J23554" s="1"/>
      <c r="K23554" s="1"/>
      <c r="AA23554" s="1"/>
      <c r="AB23554" s="1"/>
      <c r="AC23554" s="1"/>
      <c r="AJ23554" s="1"/>
      <c r="AK23554" s="1"/>
      <c r="AL23554" s="1"/>
    </row>
    <row r="23555">
      <c r="I23555" s="1"/>
      <c r="J23555" s="1"/>
      <c r="K23555" s="1"/>
      <c r="AA23555" s="1"/>
      <c r="AB23555" s="1"/>
      <c r="AC23555" s="1"/>
      <c r="AJ23555" s="1"/>
      <c r="AK23555" s="1"/>
      <c r="AL23555" s="1"/>
    </row>
    <row r="23556">
      <c r="I23556" s="1"/>
      <c r="J23556" s="1"/>
      <c r="K23556" s="1"/>
      <c r="AA23556" s="1"/>
      <c r="AB23556" s="1"/>
      <c r="AC23556" s="1"/>
      <c r="AJ23556" s="1"/>
      <c r="AK23556" s="1"/>
      <c r="AL23556" s="1"/>
    </row>
    <row r="23557">
      <c r="I23557" s="1"/>
      <c r="J23557" s="1"/>
      <c r="K23557" s="1"/>
      <c r="AA23557" s="1"/>
      <c r="AB23557" s="1"/>
      <c r="AC23557" s="1"/>
      <c r="AJ23557" s="1"/>
      <c r="AK23557" s="1"/>
      <c r="AL23557" s="1"/>
    </row>
    <row r="23558">
      <c r="I23558" s="1"/>
      <c r="J23558" s="1"/>
      <c r="K23558" s="1"/>
      <c r="AA23558" s="1"/>
      <c r="AB23558" s="1"/>
      <c r="AC23558" s="1"/>
      <c r="AJ23558" s="1"/>
      <c r="AK23558" s="1"/>
      <c r="AL23558" s="1"/>
    </row>
    <row r="23559">
      <c r="I23559" s="1"/>
      <c r="J23559" s="1"/>
      <c r="K23559" s="1"/>
      <c r="AA23559" s="1"/>
      <c r="AB23559" s="1"/>
      <c r="AC23559" s="1"/>
      <c r="AJ23559" s="1"/>
      <c r="AK23559" s="1"/>
      <c r="AL23559" s="1"/>
    </row>
    <row r="23560">
      <c r="I23560" s="1"/>
      <c r="J23560" s="1"/>
      <c r="K23560" s="1"/>
      <c r="AA23560" s="1"/>
      <c r="AB23560" s="1"/>
      <c r="AC23560" s="1"/>
      <c r="AJ23560" s="1"/>
      <c r="AK23560" s="1"/>
      <c r="AL23560" s="1"/>
    </row>
    <row r="23561">
      <c r="I23561" s="1"/>
      <c r="J23561" s="1"/>
      <c r="K23561" s="1"/>
      <c r="AA23561" s="1"/>
      <c r="AB23561" s="1"/>
      <c r="AC23561" s="1"/>
      <c r="AJ23561" s="1"/>
      <c r="AK23561" s="1"/>
      <c r="AL23561" s="1"/>
    </row>
    <row r="23562">
      <c r="I23562" s="1"/>
      <c r="J23562" s="1"/>
      <c r="K23562" s="1"/>
      <c r="AA23562" s="1"/>
      <c r="AB23562" s="1"/>
      <c r="AC23562" s="1"/>
      <c r="AJ23562" s="1"/>
      <c r="AK23562" s="1"/>
      <c r="AL23562" s="1"/>
    </row>
    <row r="23563">
      <c r="I23563" s="1"/>
      <c r="J23563" s="1"/>
      <c r="K23563" s="1"/>
      <c r="AA23563" s="1"/>
      <c r="AB23563" s="1"/>
      <c r="AC23563" s="1"/>
      <c r="AJ23563" s="1"/>
      <c r="AK23563" s="1"/>
      <c r="AL23563" s="1"/>
    </row>
    <row r="23564">
      <c r="I23564" s="1"/>
      <c r="J23564" s="1"/>
      <c r="K23564" s="1"/>
      <c r="AA23564" s="1"/>
      <c r="AB23564" s="1"/>
      <c r="AC23564" s="1"/>
      <c r="AJ23564" s="1"/>
      <c r="AK23564" s="1"/>
      <c r="AL23564" s="1"/>
    </row>
    <row r="23565">
      <c r="I23565" s="1"/>
      <c r="J23565" s="1"/>
      <c r="K23565" s="1"/>
      <c r="AA23565" s="1"/>
      <c r="AB23565" s="1"/>
      <c r="AC23565" s="1"/>
      <c r="AJ23565" s="1"/>
      <c r="AK23565" s="1"/>
      <c r="AL23565" s="1"/>
    </row>
    <row r="23566">
      <c r="I23566" s="1"/>
      <c r="J23566" s="1"/>
      <c r="K23566" s="1"/>
      <c r="AA23566" s="1"/>
      <c r="AB23566" s="1"/>
      <c r="AC23566" s="1"/>
      <c r="AJ23566" s="1"/>
      <c r="AK23566" s="1"/>
      <c r="AL23566" s="1"/>
    </row>
    <row r="23567">
      <c r="I23567" s="1"/>
      <c r="J23567" s="1"/>
      <c r="K23567" s="1"/>
      <c r="AA23567" s="1"/>
      <c r="AB23567" s="1"/>
      <c r="AC23567" s="1"/>
      <c r="AJ23567" s="1"/>
      <c r="AK23567" s="1"/>
      <c r="AL23567" s="1"/>
    </row>
    <row r="23568">
      <c r="I23568" s="1"/>
      <c r="J23568" s="1"/>
      <c r="K23568" s="1"/>
      <c r="AA23568" s="1"/>
      <c r="AB23568" s="1"/>
      <c r="AC23568" s="1"/>
      <c r="AJ23568" s="1"/>
      <c r="AK23568" s="1"/>
      <c r="AL23568" s="1"/>
    </row>
    <row r="23569">
      <c r="I23569" s="1"/>
      <c r="J23569" s="1"/>
      <c r="K23569" s="1"/>
      <c r="AA23569" s="1"/>
      <c r="AB23569" s="1"/>
      <c r="AC23569" s="1"/>
      <c r="AJ23569" s="1"/>
      <c r="AK23569" s="1"/>
      <c r="AL23569" s="1"/>
    </row>
    <row r="23570">
      <c r="I23570" s="1"/>
      <c r="J23570" s="1"/>
      <c r="K23570" s="1"/>
      <c r="AA23570" s="1"/>
      <c r="AB23570" s="1"/>
      <c r="AC23570" s="1"/>
      <c r="AJ23570" s="1"/>
      <c r="AK23570" s="1"/>
      <c r="AL23570" s="1"/>
    </row>
    <row r="23571">
      <c r="I23571" s="1"/>
      <c r="J23571" s="1"/>
      <c r="K23571" s="1"/>
      <c r="AA23571" s="1"/>
      <c r="AB23571" s="1"/>
      <c r="AC23571" s="1"/>
      <c r="AJ23571" s="1"/>
      <c r="AK23571" s="1"/>
      <c r="AL23571" s="1"/>
    </row>
    <row r="23572">
      <c r="I23572" s="1"/>
      <c r="J23572" s="1"/>
      <c r="K23572" s="1"/>
      <c r="AA23572" s="1"/>
      <c r="AB23572" s="1"/>
      <c r="AC23572" s="1"/>
      <c r="AJ23572" s="1"/>
      <c r="AK23572" s="1"/>
      <c r="AL23572" s="1"/>
    </row>
    <row r="23573">
      <c r="I23573" s="1"/>
      <c r="J23573" s="1"/>
      <c r="K23573" s="1"/>
      <c r="AA23573" s="1"/>
      <c r="AB23573" s="1"/>
      <c r="AC23573" s="1"/>
      <c r="AJ23573" s="1"/>
      <c r="AK23573" s="1"/>
      <c r="AL23573" s="1"/>
    </row>
    <row r="23574">
      <c r="I23574" s="1"/>
      <c r="J23574" s="1"/>
      <c r="K23574" s="1"/>
      <c r="AA23574" s="1"/>
      <c r="AB23574" s="1"/>
      <c r="AC23574" s="1"/>
      <c r="AJ23574" s="1"/>
      <c r="AK23574" s="1"/>
      <c r="AL23574" s="1"/>
    </row>
    <row r="23575">
      <c r="I23575" s="1"/>
      <c r="J23575" s="1"/>
      <c r="K23575" s="1"/>
      <c r="AA23575" s="1"/>
      <c r="AB23575" s="1"/>
      <c r="AC23575" s="1"/>
      <c r="AJ23575" s="1"/>
      <c r="AK23575" s="1"/>
      <c r="AL23575" s="1"/>
    </row>
    <row r="23576">
      <c r="I23576" s="1"/>
      <c r="J23576" s="1"/>
      <c r="K23576" s="1"/>
      <c r="AA23576" s="1"/>
      <c r="AB23576" s="1"/>
      <c r="AC23576" s="1"/>
      <c r="AJ23576" s="1"/>
      <c r="AK23576" s="1"/>
      <c r="AL23576" s="1"/>
    </row>
    <row r="23577">
      <c r="I23577" s="1"/>
      <c r="J23577" s="1"/>
      <c r="K23577" s="1"/>
      <c r="AA23577" s="1"/>
      <c r="AB23577" s="1"/>
      <c r="AC23577" s="1"/>
      <c r="AJ23577" s="1"/>
      <c r="AK23577" s="1"/>
      <c r="AL23577" s="1"/>
    </row>
    <row r="23578">
      <c r="I23578" s="1"/>
      <c r="J23578" s="1"/>
      <c r="K23578" s="1"/>
      <c r="AA23578" s="1"/>
      <c r="AB23578" s="1"/>
      <c r="AC23578" s="1"/>
      <c r="AJ23578" s="1"/>
      <c r="AK23578" s="1"/>
      <c r="AL23578" s="1"/>
    </row>
    <row r="23579">
      <c r="I23579" s="1"/>
      <c r="J23579" s="1"/>
      <c r="K23579" s="1"/>
      <c r="AA23579" s="1"/>
      <c r="AB23579" s="1"/>
      <c r="AC23579" s="1"/>
      <c r="AJ23579" s="1"/>
      <c r="AK23579" s="1"/>
      <c r="AL23579" s="1"/>
    </row>
    <row r="23580">
      <c r="I23580" s="1"/>
      <c r="J23580" s="1"/>
      <c r="K23580" s="1"/>
      <c r="AA23580" s="1"/>
      <c r="AB23580" s="1"/>
      <c r="AC23580" s="1"/>
      <c r="AJ23580" s="1"/>
      <c r="AK23580" s="1"/>
      <c r="AL23580" s="1"/>
    </row>
    <row r="23581">
      <c r="I23581" s="1"/>
      <c r="J23581" s="1"/>
      <c r="K23581" s="1"/>
      <c r="AA23581" s="1"/>
      <c r="AB23581" s="1"/>
      <c r="AC23581" s="1"/>
      <c r="AJ23581" s="1"/>
      <c r="AK23581" s="1"/>
      <c r="AL23581" s="1"/>
    </row>
    <row r="23582">
      <c r="I23582" s="1"/>
      <c r="J23582" s="1"/>
      <c r="K23582" s="1"/>
      <c r="AA23582" s="1"/>
      <c r="AB23582" s="1"/>
      <c r="AC23582" s="1"/>
      <c r="AJ23582" s="1"/>
      <c r="AK23582" s="1"/>
      <c r="AL23582" s="1"/>
    </row>
    <row r="23583">
      <c r="I23583" s="1"/>
      <c r="J23583" s="1"/>
      <c r="K23583" s="1"/>
      <c r="AA23583" s="1"/>
      <c r="AB23583" s="1"/>
      <c r="AC23583" s="1"/>
      <c r="AJ23583" s="1"/>
      <c r="AK23583" s="1"/>
      <c r="AL23583" s="1"/>
    </row>
    <row r="23584">
      <c r="I23584" s="1"/>
      <c r="J23584" s="1"/>
      <c r="K23584" s="1"/>
      <c r="AA23584" s="1"/>
      <c r="AB23584" s="1"/>
      <c r="AC23584" s="1"/>
      <c r="AJ23584" s="1"/>
      <c r="AK23584" s="1"/>
      <c r="AL23584" s="1"/>
    </row>
    <row r="23585">
      <c r="I23585" s="1"/>
      <c r="J23585" s="1"/>
      <c r="K23585" s="1"/>
      <c r="AA23585" s="1"/>
      <c r="AB23585" s="1"/>
      <c r="AC23585" s="1"/>
      <c r="AJ23585" s="1"/>
      <c r="AK23585" s="1"/>
      <c r="AL23585" s="1"/>
    </row>
    <row r="23586">
      <c r="I23586" s="1"/>
      <c r="J23586" s="1"/>
      <c r="K23586" s="1"/>
      <c r="AA23586" s="1"/>
      <c r="AB23586" s="1"/>
      <c r="AC23586" s="1"/>
      <c r="AJ23586" s="1"/>
      <c r="AK23586" s="1"/>
      <c r="AL23586" s="1"/>
    </row>
    <row r="23587">
      <c r="I23587" s="1"/>
      <c r="J23587" s="1"/>
      <c r="K23587" s="1"/>
      <c r="AA23587" s="1"/>
      <c r="AB23587" s="1"/>
      <c r="AC23587" s="1"/>
      <c r="AJ23587" s="1"/>
      <c r="AK23587" s="1"/>
      <c r="AL23587" s="1"/>
    </row>
    <row r="23588">
      <c r="I23588" s="1"/>
      <c r="J23588" s="1"/>
      <c r="K23588" s="1"/>
      <c r="AA23588" s="1"/>
      <c r="AB23588" s="1"/>
      <c r="AC23588" s="1"/>
      <c r="AJ23588" s="1"/>
      <c r="AK23588" s="1"/>
      <c r="AL23588" s="1"/>
    </row>
    <row r="23589">
      <c r="I23589" s="1"/>
      <c r="J23589" s="1"/>
      <c r="K23589" s="1"/>
      <c r="AA23589" s="1"/>
      <c r="AB23589" s="1"/>
      <c r="AC23589" s="1"/>
      <c r="AJ23589" s="1"/>
      <c r="AK23589" s="1"/>
      <c r="AL23589" s="1"/>
    </row>
    <row r="23590">
      <c r="I23590" s="1"/>
      <c r="J23590" s="1"/>
      <c r="K23590" s="1"/>
      <c r="AA23590" s="1"/>
      <c r="AB23590" s="1"/>
      <c r="AC23590" s="1"/>
      <c r="AJ23590" s="1"/>
      <c r="AK23590" s="1"/>
      <c r="AL23590" s="1"/>
    </row>
    <row r="23591">
      <c r="I23591" s="1"/>
      <c r="J23591" s="1"/>
      <c r="K23591" s="1"/>
      <c r="AA23591" s="1"/>
      <c r="AB23591" s="1"/>
      <c r="AC23591" s="1"/>
      <c r="AJ23591" s="1"/>
      <c r="AK23591" s="1"/>
      <c r="AL23591" s="1"/>
    </row>
    <row r="23592">
      <c r="I23592" s="1"/>
      <c r="J23592" s="1"/>
      <c r="K23592" s="1"/>
      <c r="AA23592" s="1"/>
      <c r="AB23592" s="1"/>
      <c r="AC23592" s="1"/>
      <c r="AJ23592" s="1"/>
      <c r="AK23592" s="1"/>
      <c r="AL23592" s="1"/>
    </row>
    <row r="23593">
      <c r="I23593" s="1"/>
      <c r="J23593" s="1"/>
      <c r="K23593" s="1"/>
      <c r="AA23593" s="1"/>
      <c r="AB23593" s="1"/>
      <c r="AC23593" s="1"/>
      <c r="AJ23593" s="1"/>
      <c r="AK23593" s="1"/>
      <c r="AL23593" s="1"/>
    </row>
    <row r="23594">
      <c r="I23594" s="1"/>
      <c r="J23594" s="1"/>
      <c r="K23594" s="1"/>
      <c r="AA23594" s="1"/>
      <c r="AB23594" s="1"/>
      <c r="AC23594" s="1"/>
      <c r="AJ23594" s="1"/>
      <c r="AK23594" s="1"/>
      <c r="AL23594" s="1"/>
    </row>
    <row r="23595">
      <c r="I23595" s="1"/>
      <c r="J23595" s="1"/>
      <c r="K23595" s="1"/>
      <c r="AA23595" s="1"/>
      <c r="AB23595" s="1"/>
      <c r="AC23595" s="1"/>
      <c r="AJ23595" s="1"/>
      <c r="AK23595" s="1"/>
      <c r="AL23595" s="1"/>
    </row>
    <row r="23596">
      <c r="I23596" s="1"/>
      <c r="J23596" s="1"/>
      <c r="K23596" s="1"/>
      <c r="AA23596" s="1"/>
      <c r="AB23596" s="1"/>
      <c r="AC23596" s="1"/>
      <c r="AJ23596" s="1"/>
      <c r="AK23596" s="1"/>
      <c r="AL23596" s="1"/>
    </row>
    <row r="23597">
      <c r="I23597" s="1"/>
      <c r="J23597" s="1"/>
      <c r="K23597" s="1"/>
      <c r="AA23597" s="1"/>
      <c r="AB23597" s="1"/>
      <c r="AC23597" s="1"/>
      <c r="AJ23597" s="1"/>
      <c r="AK23597" s="1"/>
      <c r="AL23597" s="1"/>
    </row>
    <row r="23598">
      <c r="I23598" s="1"/>
      <c r="J23598" s="1"/>
      <c r="K23598" s="1"/>
      <c r="AA23598" s="1"/>
      <c r="AB23598" s="1"/>
      <c r="AC23598" s="1"/>
      <c r="AJ23598" s="1"/>
      <c r="AK23598" s="1"/>
      <c r="AL23598" s="1"/>
    </row>
    <row r="23599">
      <c r="I23599" s="1"/>
      <c r="J23599" s="1"/>
      <c r="K23599" s="1"/>
      <c r="AA23599" s="1"/>
      <c r="AB23599" s="1"/>
      <c r="AC23599" s="1"/>
      <c r="AJ23599" s="1"/>
      <c r="AK23599" s="1"/>
      <c r="AL23599" s="1"/>
    </row>
    <row r="23600">
      <c r="I23600" s="1"/>
      <c r="J23600" s="1"/>
      <c r="K23600" s="1"/>
      <c r="AA23600" s="1"/>
      <c r="AB23600" s="1"/>
      <c r="AC23600" s="1"/>
      <c r="AJ23600" s="1"/>
      <c r="AK23600" s="1"/>
      <c r="AL23600" s="1"/>
    </row>
    <row r="23601">
      <c r="I23601" s="1"/>
      <c r="J23601" s="1"/>
      <c r="K23601" s="1"/>
      <c r="AA23601" s="1"/>
      <c r="AB23601" s="1"/>
      <c r="AC23601" s="1"/>
      <c r="AJ23601" s="1"/>
      <c r="AK23601" s="1"/>
      <c r="AL23601" s="1"/>
    </row>
    <row r="23602">
      <c r="I23602" s="1"/>
      <c r="J23602" s="1"/>
      <c r="K23602" s="1"/>
      <c r="AA23602" s="1"/>
      <c r="AB23602" s="1"/>
      <c r="AC23602" s="1"/>
      <c r="AJ23602" s="1"/>
      <c r="AK23602" s="1"/>
      <c r="AL23602" s="1"/>
    </row>
    <row r="23603">
      <c r="I23603" s="1"/>
      <c r="J23603" s="1"/>
      <c r="K23603" s="1"/>
      <c r="AA23603" s="1"/>
      <c r="AB23603" s="1"/>
      <c r="AC23603" s="1"/>
      <c r="AJ23603" s="1"/>
      <c r="AK23603" s="1"/>
      <c r="AL23603" s="1"/>
    </row>
    <row r="23604">
      <c r="I23604" s="1"/>
      <c r="J23604" s="1"/>
      <c r="K23604" s="1"/>
      <c r="AA23604" s="1"/>
      <c r="AB23604" s="1"/>
      <c r="AC23604" s="1"/>
      <c r="AJ23604" s="1"/>
      <c r="AK23604" s="1"/>
      <c r="AL23604" s="1"/>
    </row>
    <row r="23605">
      <c r="I23605" s="1"/>
      <c r="J23605" s="1"/>
      <c r="K23605" s="1"/>
      <c r="AA23605" s="1"/>
      <c r="AB23605" s="1"/>
      <c r="AC23605" s="1"/>
      <c r="AJ23605" s="1"/>
      <c r="AK23605" s="1"/>
      <c r="AL23605" s="1"/>
    </row>
    <row r="23606">
      <c r="I23606" s="1"/>
      <c r="J23606" s="1"/>
      <c r="K23606" s="1"/>
      <c r="AA23606" s="1"/>
      <c r="AB23606" s="1"/>
      <c r="AC23606" s="1"/>
      <c r="AJ23606" s="1"/>
      <c r="AK23606" s="1"/>
      <c r="AL23606" s="1"/>
    </row>
    <row r="23607">
      <c r="I23607" s="1"/>
      <c r="J23607" s="1"/>
      <c r="K23607" s="1"/>
      <c r="AA23607" s="1"/>
      <c r="AB23607" s="1"/>
      <c r="AC23607" s="1"/>
      <c r="AJ23607" s="1"/>
      <c r="AK23607" s="1"/>
      <c r="AL23607" s="1"/>
    </row>
    <row r="23608">
      <c r="I23608" s="1"/>
      <c r="J23608" s="1"/>
      <c r="K23608" s="1"/>
      <c r="AA23608" s="1"/>
      <c r="AB23608" s="1"/>
      <c r="AC23608" s="1"/>
      <c r="AJ23608" s="1"/>
      <c r="AK23608" s="1"/>
      <c r="AL23608" s="1"/>
    </row>
    <row r="23609">
      <c r="I23609" s="1"/>
      <c r="J23609" s="1"/>
      <c r="K23609" s="1"/>
      <c r="AA23609" s="1"/>
      <c r="AB23609" s="1"/>
      <c r="AC23609" s="1"/>
      <c r="AJ23609" s="1"/>
      <c r="AK23609" s="1"/>
      <c r="AL23609" s="1"/>
    </row>
    <row r="23610">
      <c r="I23610" s="1"/>
      <c r="J23610" s="1"/>
      <c r="K23610" s="1"/>
      <c r="AA23610" s="1"/>
      <c r="AB23610" s="1"/>
      <c r="AC23610" s="1"/>
      <c r="AJ23610" s="1"/>
      <c r="AK23610" s="1"/>
      <c r="AL23610" s="1"/>
    </row>
    <row r="23611">
      <c r="I23611" s="1"/>
      <c r="J23611" s="1"/>
      <c r="K23611" s="1"/>
      <c r="AA23611" s="1"/>
      <c r="AB23611" s="1"/>
      <c r="AC23611" s="1"/>
      <c r="AJ23611" s="1"/>
      <c r="AK23611" s="1"/>
      <c r="AL23611" s="1"/>
    </row>
    <row r="23612">
      <c r="I23612" s="1"/>
      <c r="J23612" s="1"/>
      <c r="K23612" s="1"/>
      <c r="AA23612" s="1"/>
      <c r="AB23612" s="1"/>
      <c r="AC23612" s="1"/>
      <c r="AJ23612" s="1"/>
      <c r="AK23612" s="1"/>
      <c r="AL23612" s="1"/>
    </row>
    <row r="23613">
      <c r="I23613" s="1"/>
      <c r="J23613" s="1"/>
      <c r="K23613" s="1"/>
      <c r="AA23613" s="1"/>
      <c r="AB23613" s="1"/>
      <c r="AC23613" s="1"/>
      <c r="AJ23613" s="1"/>
      <c r="AK23613" s="1"/>
      <c r="AL23613" s="1"/>
    </row>
    <row r="23614">
      <c r="I23614" s="1"/>
      <c r="J23614" s="1"/>
      <c r="K23614" s="1"/>
      <c r="AA23614" s="1"/>
      <c r="AB23614" s="1"/>
      <c r="AC23614" s="1"/>
      <c r="AJ23614" s="1"/>
      <c r="AK23614" s="1"/>
      <c r="AL23614" s="1"/>
    </row>
    <row r="23615">
      <c r="I23615" s="1"/>
      <c r="J23615" s="1"/>
      <c r="K23615" s="1"/>
      <c r="AA23615" s="1"/>
      <c r="AB23615" s="1"/>
      <c r="AC23615" s="1"/>
      <c r="AJ23615" s="1"/>
      <c r="AK23615" s="1"/>
      <c r="AL23615" s="1"/>
    </row>
    <row r="23616">
      <c r="I23616" s="1"/>
      <c r="J23616" s="1"/>
      <c r="K23616" s="1"/>
      <c r="AA23616" s="1"/>
      <c r="AB23616" s="1"/>
      <c r="AC23616" s="1"/>
      <c r="AJ23616" s="1"/>
      <c r="AK23616" s="1"/>
      <c r="AL23616" s="1"/>
    </row>
    <row r="23617">
      <c r="I23617" s="1"/>
      <c r="J23617" s="1"/>
      <c r="K23617" s="1"/>
      <c r="AA23617" s="1"/>
      <c r="AB23617" s="1"/>
      <c r="AC23617" s="1"/>
      <c r="AJ23617" s="1"/>
      <c r="AK23617" s="1"/>
      <c r="AL23617" s="1"/>
    </row>
    <row r="23618">
      <c r="I23618" s="1"/>
      <c r="J23618" s="1"/>
      <c r="K23618" s="1"/>
      <c r="AA23618" s="1"/>
      <c r="AB23618" s="1"/>
      <c r="AC23618" s="1"/>
      <c r="AJ23618" s="1"/>
      <c r="AK23618" s="1"/>
      <c r="AL23618" s="1"/>
    </row>
    <row r="23619">
      <c r="I23619" s="1"/>
      <c r="J23619" s="1"/>
      <c r="K23619" s="1"/>
      <c r="AA23619" s="1"/>
      <c r="AB23619" s="1"/>
      <c r="AC23619" s="1"/>
      <c r="AJ23619" s="1"/>
      <c r="AK23619" s="1"/>
      <c r="AL23619" s="1"/>
    </row>
    <row r="23620">
      <c r="I23620" s="1"/>
      <c r="J23620" s="1"/>
      <c r="K23620" s="1"/>
      <c r="AA23620" s="1"/>
      <c r="AB23620" s="1"/>
      <c r="AC23620" s="1"/>
      <c r="AJ23620" s="1"/>
      <c r="AK23620" s="1"/>
      <c r="AL23620" s="1"/>
    </row>
    <row r="23621">
      <c r="I23621" s="1"/>
      <c r="J23621" s="1"/>
      <c r="K23621" s="1"/>
      <c r="AA23621" s="1"/>
      <c r="AB23621" s="1"/>
      <c r="AC23621" s="1"/>
      <c r="AJ23621" s="1"/>
      <c r="AK23621" s="1"/>
      <c r="AL23621" s="1"/>
    </row>
    <row r="23622">
      <c r="I23622" s="1"/>
      <c r="J23622" s="1"/>
      <c r="K23622" s="1"/>
      <c r="AA23622" s="1"/>
      <c r="AB23622" s="1"/>
      <c r="AC23622" s="1"/>
      <c r="AJ23622" s="1"/>
      <c r="AK23622" s="1"/>
      <c r="AL23622" s="1"/>
    </row>
    <row r="23623">
      <c r="I23623" s="1"/>
      <c r="J23623" s="1"/>
      <c r="K23623" s="1"/>
      <c r="AA23623" s="1"/>
      <c r="AB23623" s="1"/>
      <c r="AC23623" s="1"/>
      <c r="AJ23623" s="1"/>
      <c r="AK23623" s="1"/>
      <c r="AL23623" s="1"/>
    </row>
    <row r="23624">
      <c r="I23624" s="1"/>
      <c r="J23624" s="1"/>
      <c r="K23624" s="1"/>
      <c r="AA23624" s="1"/>
      <c r="AB23624" s="1"/>
      <c r="AC23624" s="1"/>
      <c r="AJ23624" s="1"/>
      <c r="AK23624" s="1"/>
      <c r="AL23624" s="1"/>
    </row>
    <row r="23625">
      <c r="I23625" s="1"/>
      <c r="J23625" s="1"/>
      <c r="K23625" s="1"/>
      <c r="AA23625" s="1"/>
      <c r="AB23625" s="1"/>
      <c r="AC23625" s="1"/>
      <c r="AJ23625" s="1"/>
      <c r="AK23625" s="1"/>
      <c r="AL23625" s="1"/>
    </row>
    <row r="23626">
      <c r="I23626" s="1"/>
      <c r="J23626" s="1"/>
      <c r="K23626" s="1"/>
      <c r="AA23626" s="1"/>
      <c r="AB23626" s="1"/>
      <c r="AC23626" s="1"/>
      <c r="AJ23626" s="1"/>
      <c r="AK23626" s="1"/>
      <c r="AL23626" s="1"/>
    </row>
    <row r="23627">
      <c r="I23627" s="1"/>
      <c r="J23627" s="1"/>
      <c r="K23627" s="1"/>
      <c r="AA23627" s="1"/>
      <c r="AB23627" s="1"/>
      <c r="AC23627" s="1"/>
      <c r="AJ23627" s="1"/>
      <c r="AK23627" s="1"/>
      <c r="AL23627" s="1"/>
    </row>
    <row r="23628">
      <c r="I23628" s="1"/>
      <c r="J23628" s="1"/>
      <c r="K23628" s="1"/>
      <c r="AA23628" s="1"/>
      <c r="AB23628" s="1"/>
      <c r="AC23628" s="1"/>
      <c r="AJ23628" s="1"/>
      <c r="AK23628" s="1"/>
      <c r="AL23628" s="1"/>
    </row>
    <row r="23629">
      <c r="I23629" s="1"/>
      <c r="J23629" s="1"/>
      <c r="K23629" s="1"/>
      <c r="AA23629" s="1"/>
      <c r="AB23629" s="1"/>
      <c r="AC23629" s="1"/>
      <c r="AJ23629" s="1"/>
      <c r="AK23629" s="1"/>
      <c r="AL23629" s="1"/>
    </row>
    <row r="23630">
      <c r="I23630" s="1"/>
      <c r="J23630" s="1"/>
      <c r="K23630" s="1"/>
      <c r="AA23630" s="1"/>
      <c r="AB23630" s="1"/>
      <c r="AC23630" s="1"/>
      <c r="AJ23630" s="1"/>
      <c r="AK23630" s="1"/>
      <c r="AL23630" s="1"/>
    </row>
    <row r="23631">
      <c r="I23631" s="1"/>
      <c r="J23631" s="1"/>
      <c r="K23631" s="1"/>
      <c r="AA23631" s="1"/>
      <c r="AB23631" s="1"/>
      <c r="AC23631" s="1"/>
      <c r="AJ23631" s="1"/>
      <c r="AK23631" s="1"/>
      <c r="AL23631" s="1"/>
    </row>
    <row r="23632">
      <c r="I23632" s="1"/>
      <c r="J23632" s="1"/>
      <c r="K23632" s="1"/>
      <c r="AA23632" s="1"/>
      <c r="AB23632" s="1"/>
      <c r="AC23632" s="1"/>
      <c r="AJ23632" s="1"/>
      <c r="AK23632" s="1"/>
      <c r="AL23632" s="1"/>
    </row>
    <row r="23633">
      <c r="I23633" s="1"/>
      <c r="J23633" s="1"/>
      <c r="K23633" s="1"/>
      <c r="AA23633" s="1"/>
      <c r="AB23633" s="1"/>
      <c r="AC23633" s="1"/>
      <c r="AJ23633" s="1"/>
      <c r="AK23633" s="1"/>
      <c r="AL23633" s="1"/>
    </row>
    <row r="23634">
      <c r="I23634" s="1"/>
      <c r="J23634" s="1"/>
      <c r="K23634" s="1"/>
      <c r="AA23634" s="1"/>
      <c r="AB23634" s="1"/>
      <c r="AC23634" s="1"/>
      <c r="AJ23634" s="1"/>
      <c r="AK23634" s="1"/>
      <c r="AL23634" s="1"/>
    </row>
    <row r="23635">
      <c r="I23635" s="1"/>
      <c r="J23635" s="1"/>
      <c r="K23635" s="1"/>
      <c r="AA23635" s="1"/>
      <c r="AB23635" s="1"/>
      <c r="AC23635" s="1"/>
      <c r="AJ23635" s="1"/>
      <c r="AK23635" s="1"/>
      <c r="AL23635" s="1"/>
    </row>
    <row r="23636">
      <c r="I23636" s="1"/>
      <c r="J23636" s="1"/>
      <c r="K23636" s="1"/>
      <c r="AA23636" s="1"/>
      <c r="AB23636" s="1"/>
      <c r="AC23636" s="1"/>
      <c r="AJ23636" s="1"/>
      <c r="AK23636" s="1"/>
      <c r="AL23636" s="1"/>
    </row>
    <row r="23637">
      <c r="I23637" s="1"/>
      <c r="J23637" s="1"/>
      <c r="K23637" s="1"/>
      <c r="AA23637" s="1"/>
      <c r="AB23637" s="1"/>
      <c r="AC23637" s="1"/>
      <c r="AJ23637" s="1"/>
      <c r="AK23637" s="1"/>
      <c r="AL23637" s="1"/>
    </row>
    <row r="23638">
      <c r="I23638" s="1"/>
      <c r="J23638" s="1"/>
      <c r="K23638" s="1"/>
      <c r="AA23638" s="1"/>
      <c r="AB23638" s="1"/>
      <c r="AC23638" s="1"/>
      <c r="AJ23638" s="1"/>
      <c r="AK23638" s="1"/>
      <c r="AL23638" s="1"/>
    </row>
    <row r="23639">
      <c r="I23639" s="1"/>
      <c r="J23639" s="1"/>
      <c r="K23639" s="1"/>
      <c r="AA23639" s="1"/>
      <c r="AB23639" s="1"/>
      <c r="AC23639" s="1"/>
      <c r="AJ23639" s="1"/>
      <c r="AK23639" s="1"/>
      <c r="AL23639" s="1"/>
    </row>
    <row r="23640">
      <c r="I23640" s="1"/>
      <c r="J23640" s="1"/>
      <c r="K23640" s="1"/>
      <c r="AA23640" s="1"/>
      <c r="AB23640" s="1"/>
      <c r="AC23640" s="1"/>
      <c r="AJ23640" s="1"/>
      <c r="AK23640" s="1"/>
      <c r="AL23640" s="1"/>
    </row>
    <row r="23641">
      <c r="I23641" s="1"/>
      <c r="J23641" s="1"/>
      <c r="K23641" s="1"/>
      <c r="AA23641" s="1"/>
      <c r="AB23641" s="1"/>
      <c r="AC23641" s="1"/>
      <c r="AJ23641" s="1"/>
      <c r="AK23641" s="1"/>
      <c r="AL23641" s="1"/>
    </row>
    <row r="23642">
      <c r="I23642" s="1"/>
      <c r="J23642" s="1"/>
      <c r="K23642" s="1"/>
      <c r="AA23642" s="1"/>
      <c r="AB23642" s="1"/>
      <c r="AC23642" s="1"/>
      <c r="AJ23642" s="1"/>
      <c r="AK23642" s="1"/>
      <c r="AL23642" s="1"/>
    </row>
    <row r="23643">
      <c r="I23643" s="1"/>
      <c r="J23643" s="1"/>
      <c r="K23643" s="1"/>
      <c r="AA23643" s="1"/>
      <c r="AB23643" s="1"/>
      <c r="AC23643" s="1"/>
      <c r="AJ23643" s="1"/>
      <c r="AK23643" s="1"/>
      <c r="AL23643" s="1"/>
    </row>
    <row r="23644">
      <c r="I23644" s="1"/>
      <c r="J23644" s="1"/>
      <c r="K23644" s="1"/>
      <c r="AA23644" s="1"/>
      <c r="AB23644" s="1"/>
      <c r="AC23644" s="1"/>
      <c r="AJ23644" s="1"/>
      <c r="AK23644" s="1"/>
      <c r="AL23644" s="1"/>
    </row>
    <row r="23645">
      <c r="I23645" s="1"/>
      <c r="J23645" s="1"/>
      <c r="K23645" s="1"/>
      <c r="AA23645" s="1"/>
      <c r="AB23645" s="1"/>
      <c r="AC23645" s="1"/>
      <c r="AJ23645" s="1"/>
      <c r="AK23645" s="1"/>
      <c r="AL23645" s="1"/>
    </row>
    <row r="23646">
      <c r="I23646" s="1"/>
      <c r="J23646" s="1"/>
      <c r="K23646" s="1"/>
      <c r="AA23646" s="1"/>
      <c r="AB23646" s="1"/>
      <c r="AC23646" s="1"/>
      <c r="AJ23646" s="1"/>
      <c r="AK23646" s="1"/>
      <c r="AL23646" s="1"/>
    </row>
    <row r="23647">
      <c r="I23647" s="1"/>
      <c r="J23647" s="1"/>
      <c r="K23647" s="1"/>
      <c r="AA23647" s="1"/>
      <c r="AB23647" s="1"/>
      <c r="AC23647" s="1"/>
      <c r="AJ23647" s="1"/>
      <c r="AK23647" s="1"/>
      <c r="AL23647" s="1"/>
    </row>
    <row r="23648">
      <c r="I23648" s="1"/>
      <c r="J23648" s="1"/>
      <c r="K23648" s="1"/>
      <c r="AA23648" s="1"/>
      <c r="AB23648" s="1"/>
      <c r="AC23648" s="1"/>
      <c r="AJ23648" s="1"/>
      <c r="AK23648" s="1"/>
      <c r="AL23648" s="1"/>
    </row>
    <row r="23649">
      <c r="I23649" s="1"/>
      <c r="J23649" s="1"/>
      <c r="K23649" s="1"/>
      <c r="AA23649" s="1"/>
      <c r="AB23649" s="1"/>
      <c r="AC23649" s="1"/>
      <c r="AJ23649" s="1"/>
      <c r="AK23649" s="1"/>
      <c r="AL23649" s="1"/>
    </row>
    <row r="23650">
      <c r="I23650" s="1"/>
      <c r="J23650" s="1"/>
      <c r="K23650" s="1"/>
      <c r="AA23650" s="1"/>
      <c r="AB23650" s="1"/>
      <c r="AC23650" s="1"/>
      <c r="AJ23650" s="1"/>
      <c r="AK23650" s="1"/>
      <c r="AL23650" s="1"/>
    </row>
    <row r="23651">
      <c r="I23651" s="1"/>
      <c r="J23651" s="1"/>
      <c r="K23651" s="1"/>
      <c r="AA23651" s="1"/>
      <c r="AB23651" s="1"/>
      <c r="AC23651" s="1"/>
      <c r="AJ23651" s="1"/>
      <c r="AK23651" s="1"/>
      <c r="AL23651" s="1"/>
    </row>
    <row r="23652">
      <c r="I23652" s="1"/>
      <c r="J23652" s="1"/>
      <c r="K23652" s="1"/>
      <c r="AA23652" s="1"/>
      <c r="AB23652" s="1"/>
      <c r="AC23652" s="1"/>
      <c r="AJ23652" s="1"/>
      <c r="AK23652" s="1"/>
      <c r="AL23652" s="1"/>
    </row>
    <row r="23653">
      <c r="I23653" s="1"/>
      <c r="J23653" s="1"/>
      <c r="K23653" s="1"/>
      <c r="AA23653" s="1"/>
      <c r="AB23653" s="1"/>
      <c r="AC23653" s="1"/>
      <c r="AJ23653" s="1"/>
      <c r="AK23653" s="1"/>
      <c r="AL23653" s="1"/>
    </row>
    <row r="23654">
      <c r="I23654" s="1"/>
      <c r="J23654" s="1"/>
      <c r="K23654" s="1"/>
      <c r="AA23654" s="1"/>
      <c r="AB23654" s="1"/>
      <c r="AC23654" s="1"/>
      <c r="AJ23654" s="1"/>
      <c r="AK23654" s="1"/>
      <c r="AL23654" s="1"/>
    </row>
    <row r="23655">
      <c r="I23655" s="1"/>
      <c r="J23655" s="1"/>
      <c r="K23655" s="1"/>
      <c r="AA23655" s="1"/>
      <c r="AB23655" s="1"/>
      <c r="AC23655" s="1"/>
      <c r="AJ23655" s="1"/>
      <c r="AK23655" s="1"/>
      <c r="AL23655" s="1"/>
    </row>
    <row r="23656">
      <c r="I23656" s="1"/>
      <c r="J23656" s="1"/>
      <c r="K23656" s="1"/>
      <c r="AA23656" s="1"/>
      <c r="AB23656" s="1"/>
      <c r="AC23656" s="1"/>
      <c r="AJ23656" s="1"/>
      <c r="AK23656" s="1"/>
      <c r="AL23656" s="1"/>
    </row>
    <row r="23657">
      <c r="I23657" s="1"/>
      <c r="J23657" s="1"/>
      <c r="K23657" s="1"/>
      <c r="AA23657" s="1"/>
      <c r="AB23657" s="1"/>
      <c r="AC23657" s="1"/>
      <c r="AJ23657" s="1"/>
      <c r="AK23657" s="1"/>
      <c r="AL23657" s="1"/>
    </row>
    <row r="23658">
      <c r="I23658" s="1"/>
      <c r="J23658" s="1"/>
      <c r="K23658" s="1"/>
      <c r="AA23658" s="1"/>
      <c r="AB23658" s="1"/>
      <c r="AC23658" s="1"/>
      <c r="AJ23658" s="1"/>
      <c r="AK23658" s="1"/>
      <c r="AL23658" s="1"/>
    </row>
    <row r="23659">
      <c r="I23659" s="1"/>
      <c r="J23659" s="1"/>
      <c r="K23659" s="1"/>
      <c r="AA23659" s="1"/>
      <c r="AB23659" s="1"/>
      <c r="AC23659" s="1"/>
      <c r="AJ23659" s="1"/>
      <c r="AK23659" s="1"/>
      <c r="AL23659" s="1"/>
    </row>
    <row r="23660">
      <c r="I23660" s="1"/>
      <c r="J23660" s="1"/>
      <c r="K23660" s="1"/>
      <c r="AA23660" s="1"/>
      <c r="AB23660" s="1"/>
      <c r="AC23660" s="1"/>
      <c r="AJ23660" s="1"/>
      <c r="AK23660" s="1"/>
      <c r="AL23660" s="1"/>
    </row>
    <row r="23661">
      <c r="I23661" s="1"/>
      <c r="J23661" s="1"/>
      <c r="K23661" s="1"/>
      <c r="AA23661" s="1"/>
      <c r="AB23661" s="1"/>
      <c r="AC23661" s="1"/>
      <c r="AJ23661" s="1"/>
      <c r="AK23661" s="1"/>
      <c r="AL23661" s="1"/>
    </row>
    <row r="23662">
      <c r="I23662" s="1"/>
      <c r="J23662" s="1"/>
      <c r="K23662" s="1"/>
      <c r="AA23662" s="1"/>
      <c r="AB23662" s="1"/>
      <c r="AC23662" s="1"/>
      <c r="AJ23662" s="1"/>
      <c r="AK23662" s="1"/>
      <c r="AL23662" s="1"/>
    </row>
    <row r="23663">
      <c r="I23663" s="1"/>
      <c r="J23663" s="1"/>
      <c r="K23663" s="1"/>
      <c r="AA23663" s="1"/>
      <c r="AB23663" s="1"/>
      <c r="AC23663" s="1"/>
      <c r="AJ23663" s="1"/>
      <c r="AK23663" s="1"/>
      <c r="AL23663" s="1"/>
    </row>
    <row r="23664">
      <c r="I23664" s="1"/>
      <c r="J23664" s="1"/>
      <c r="K23664" s="1"/>
      <c r="AA23664" s="1"/>
      <c r="AB23664" s="1"/>
      <c r="AC23664" s="1"/>
      <c r="AJ23664" s="1"/>
      <c r="AK23664" s="1"/>
      <c r="AL23664" s="1"/>
    </row>
    <row r="23665">
      <c r="I23665" s="1"/>
      <c r="J23665" s="1"/>
      <c r="K23665" s="1"/>
      <c r="AA23665" s="1"/>
      <c r="AB23665" s="1"/>
      <c r="AC23665" s="1"/>
      <c r="AJ23665" s="1"/>
      <c r="AK23665" s="1"/>
      <c r="AL23665" s="1"/>
    </row>
    <row r="23666">
      <c r="I23666" s="1"/>
      <c r="J23666" s="1"/>
      <c r="K23666" s="1"/>
      <c r="AA23666" s="1"/>
      <c r="AB23666" s="1"/>
      <c r="AC23666" s="1"/>
      <c r="AJ23666" s="1"/>
      <c r="AK23666" s="1"/>
      <c r="AL23666" s="1"/>
    </row>
    <row r="23667">
      <c r="I23667" s="1"/>
      <c r="J23667" s="1"/>
      <c r="K23667" s="1"/>
      <c r="AA23667" s="1"/>
      <c r="AB23667" s="1"/>
      <c r="AC23667" s="1"/>
      <c r="AJ23667" s="1"/>
      <c r="AK23667" s="1"/>
      <c r="AL23667" s="1"/>
    </row>
    <row r="23668">
      <c r="I23668" s="1"/>
      <c r="J23668" s="1"/>
      <c r="K23668" s="1"/>
      <c r="AA23668" s="1"/>
      <c r="AB23668" s="1"/>
      <c r="AC23668" s="1"/>
      <c r="AJ23668" s="1"/>
      <c r="AK23668" s="1"/>
      <c r="AL23668" s="1"/>
    </row>
    <row r="23669">
      <c r="I23669" s="1"/>
      <c r="J23669" s="1"/>
      <c r="K23669" s="1"/>
      <c r="AA23669" s="1"/>
      <c r="AB23669" s="1"/>
      <c r="AC23669" s="1"/>
      <c r="AJ23669" s="1"/>
      <c r="AK23669" s="1"/>
      <c r="AL23669" s="1"/>
    </row>
    <row r="23670">
      <c r="I23670" s="1"/>
      <c r="J23670" s="1"/>
      <c r="K23670" s="1"/>
      <c r="AA23670" s="1"/>
      <c r="AB23670" s="1"/>
      <c r="AC23670" s="1"/>
      <c r="AJ23670" s="1"/>
      <c r="AK23670" s="1"/>
      <c r="AL23670" s="1"/>
    </row>
    <row r="23671">
      <c r="I23671" s="1"/>
      <c r="J23671" s="1"/>
      <c r="K23671" s="1"/>
      <c r="AA23671" s="1"/>
      <c r="AB23671" s="1"/>
      <c r="AC23671" s="1"/>
      <c r="AJ23671" s="1"/>
      <c r="AK23671" s="1"/>
      <c r="AL23671" s="1"/>
    </row>
    <row r="23672">
      <c r="I23672" s="1"/>
      <c r="J23672" s="1"/>
      <c r="K23672" s="1"/>
      <c r="AA23672" s="1"/>
      <c r="AB23672" s="1"/>
      <c r="AC23672" s="1"/>
      <c r="AJ23672" s="1"/>
      <c r="AK23672" s="1"/>
      <c r="AL23672" s="1"/>
    </row>
    <row r="23673">
      <c r="I23673" s="1"/>
      <c r="J23673" s="1"/>
      <c r="K23673" s="1"/>
      <c r="AA23673" s="1"/>
      <c r="AB23673" s="1"/>
      <c r="AC23673" s="1"/>
      <c r="AJ23673" s="1"/>
      <c r="AK23673" s="1"/>
      <c r="AL23673" s="1"/>
    </row>
    <row r="23674">
      <c r="I23674" s="1"/>
      <c r="J23674" s="1"/>
      <c r="K23674" s="1"/>
      <c r="AA23674" s="1"/>
      <c r="AB23674" s="1"/>
      <c r="AC23674" s="1"/>
      <c r="AJ23674" s="1"/>
      <c r="AK23674" s="1"/>
      <c r="AL23674" s="1"/>
    </row>
    <row r="23675">
      <c r="I23675" s="1"/>
      <c r="J23675" s="1"/>
      <c r="K23675" s="1"/>
      <c r="AA23675" s="1"/>
      <c r="AB23675" s="1"/>
      <c r="AC23675" s="1"/>
      <c r="AJ23675" s="1"/>
      <c r="AK23675" s="1"/>
      <c r="AL23675" s="1"/>
    </row>
    <row r="23676">
      <c r="I23676" s="1"/>
      <c r="J23676" s="1"/>
      <c r="K23676" s="1"/>
      <c r="AA23676" s="1"/>
      <c r="AB23676" s="1"/>
      <c r="AC23676" s="1"/>
      <c r="AJ23676" s="1"/>
      <c r="AK23676" s="1"/>
      <c r="AL23676" s="1"/>
    </row>
    <row r="23677">
      <c r="I23677" s="1"/>
      <c r="J23677" s="1"/>
      <c r="K23677" s="1"/>
      <c r="AA23677" s="1"/>
      <c r="AB23677" s="1"/>
      <c r="AC23677" s="1"/>
      <c r="AJ23677" s="1"/>
      <c r="AK23677" s="1"/>
      <c r="AL23677" s="1"/>
    </row>
    <row r="23678">
      <c r="I23678" s="1"/>
      <c r="J23678" s="1"/>
      <c r="K23678" s="1"/>
      <c r="AA23678" s="1"/>
      <c r="AB23678" s="1"/>
      <c r="AC23678" s="1"/>
      <c r="AJ23678" s="1"/>
      <c r="AK23678" s="1"/>
      <c r="AL23678" s="1"/>
    </row>
    <row r="23679">
      <c r="I23679" s="1"/>
      <c r="J23679" s="1"/>
      <c r="K23679" s="1"/>
      <c r="AA23679" s="1"/>
      <c r="AB23679" s="1"/>
      <c r="AC23679" s="1"/>
      <c r="AJ23679" s="1"/>
      <c r="AK23679" s="1"/>
      <c r="AL23679" s="1"/>
    </row>
    <row r="23680">
      <c r="I23680" s="1"/>
      <c r="J23680" s="1"/>
      <c r="K23680" s="1"/>
      <c r="AA23680" s="1"/>
      <c r="AB23680" s="1"/>
      <c r="AC23680" s="1"/>
      <c r="AJ23680" s="1"/>
      <c r="AK23680" s="1"/>
      <c r="AL23680" s="1"/>
    </row>
    <row r="23681">
      <c r="I23681" s="1"/>
      <c r="J23681" s="1"/>
      <c r="K23681" s="1"/>
      <c r="AA23681" s="1"/>
      <c r="AB23681" s="1"/>
      <c r="AC23681" s="1"/>
      <c r="AJ23681" s="1"/>
      <c r="AK23681" s="1"/>
      <c r="AL23681" s="1"/>
    </row>
    <row r="23682">
      <c r="I23682" s="1"/>
      <c r="J23682" s="1"/>
      <c r="K23682" s="1"/>
      <c r="AA23682" s="1"/>
      <c r="AB23682" s="1"/>
      <c r="AC23682" s="1"/>
      <c r="AJ23682" s="1"/>
      <c r="AK23682" s="1"/>
      <c r="AL23682" s="1"/>
    </row>
    <row r="23683">
      <c r="I23683" s="1"/>
      <c r="J23683" s="1"/>
      <c r="K23683" s="1"/>
      <c r="AA23683" s="1"/>
      <c r="AB23683" s="1"/>
      <c r="AC23683" s="1"/>
      <c r="AJ23683" s="1"/>
      <c r="AK23683" s="1"/>
      <c r="AL23683" s="1"/>
    </row>
    <row r="23684">
      <c r="I23684" s="1"/>
      <c r="J23684" s="1"/>
      <c r="K23684" s="1"/>
      <c r="AA23684" s="1"/>
      <c r="AB23684" s="1"/>
      <c r="AC23684" s="1"/>
      <c r="AJ23684" s="1"/>
      <c r="AK23684" s="1"/>
      <c r="AL23684" s="1"/>
    </row>
    <row r="23685">
      <c r="I23685" s="1"/>
      <c r="J23685" s="1"/>
      <c r="K23685" s="1"/>
      <c r="AA23685" s="1"/>
      <c r="AB23685" s="1"/>
      <c r="AC23685" s="1"/>
      <c r="AJ23685" s="1"/>
      <c r="AK23685" s="1"/>
      <c r="AL23685" s="1"/>
    </row>
    <row r="23686">
      <c r="I23686" s="1"/>
      <c r="J23686" s="1"/>
      <c r="K23686" s="1"/>
      <c r="AA23686" s="1"/>
      <c r="AB23686" s="1"/>
      <c r="AC23686" s="1"/>
      <c r="AJ23686" s="1"/>
      <c r="AK23686" s="1"/>
      <c r="AL23686" s="1"/>
    </row>
    <row r="23687">
      <c r="I23687" s="1"/>
      <c r="J23687" s="1"/>
      <c r="K23687" s="1"/>
      <c r="AA23687" s="1"/>
      <c r="AB23687" s="1"/>
      <c r="AC23687" s="1"/>
      <c r="AJ23687" s="1"/>
      <c r="AK23687" s="1"/>
      <c r="AL23687" s="1"/>
    </row>
    <row r="23688">
      <c r="I23688" s="1"/>
      <c r="J23688" s="1"/>
      <c r="K23688" s="1"/>
      <c r="AA23688" s="1"/>
      <c r="AB23688" s="1"/>
      <c r="AC23688" s="1"/>
      <c r="AJ23688" s="1"/>
      <c r="AK23688" s="1"/>
      <c r="AL23688" s="1"/>
    </row>
    <row r="23689">
      <c r="I23689" s="1"/>
      <c r="J23689" s="1"/>
      <c r="K23689" s="1"/>
      <c r="AA23689" s="1"/>
      <c r="AB23689" s="1"/>
      <c r="AC23689" s="1"/>
      <c r="AJ23689" s="1"/>
      <c r="AK23689" s="1"/>
      <c r="AL23689" s="1"/>
    </row>
    <row r="23690">
      <c r="I23690" s="1"/>
      <c r="J23690" s="1"/>
      <c r="K23690" s="1"/>
      <c r="AA23690" s="1"/>
      <c r="AB23690" s="1"/>
      <c r="AC23690" s="1"/>
      <c r="AJ23690" s="1"/>
      <c r="AK23690" s="1"/>
      <c r="AL23690" s="1"/>
    </row>
    <row r="23691">
      <c r="I23691" s="1"/>
      <c r="J23691" s="1"/>
      <c r="K23691" s="1"/>
      <c r="AA23691" s="1"/>
      <c r="AB23691" s="1"/>
      <c r="AC23691" s="1"/>
      <c r="AJ23691" s="1"/>
      <c r="AK23691" s="1"/>
      <c r="AL23691" s="1"/>
    </row>
    <row r="23692">
      <c r="I23692" s="1"/>
      <c r="J23692" s="1"/>
      <c r="K23692" s="1"/>
      <c r="AA23692" s="1"/>
      <c r="AB23692" s="1"/>
      <c r="AC23692" s="1"/>
      <c r="AJ23692" s="1"/>
      <c r="AK23692" s="1"/>
      <c r="AL23692" s="1"/>
    </row>
    <row r="23693">
      <c r="I23693" s="1"/>
      <c r="J23693" s="1"/>
      <c r="K23693" s="1"/>
      <c r="AA23693" s="1"/>
      <c r="AB23693" s="1"/>
      <c r="AC23693" s="1"/>
      <c r="AJ23693" s="1"/>
      <c r="AK23693" s="1"/>
      <c r="AL23693" s="1"/>
    </row>
    <row r="23694">
      <c r="I23694" s="1"/>
      <c r="J23694" s="1"/>
      <c r="K23694" s="1"/>
      <c r="AA23694" s="1"/>
      <c r="AB23694" s="1"/>
      <c r="AC23694" s="1"/>
      <c r="AJ23694" s="1"/>
      <c r="AK23694" s="1"/>
      <c r="AL23694" s="1"/>
    </row>
    <row r="23695">
      <c r="I23695" s="1"/>
      <c r="J23695" s="1"/>
      <c r="K23695" s="1"/>
      <c r="AA23695" s="1"/>
      <c r="AB23695" s="1"/>
      <c r="AC23695" s="1"/>
      <c r="AJ23695" s="1"/>
      <c r="AK23695" s="1"/>
      <c r="AL23695" s="1"/>
    </row>
    <row r="23696">
      <c r="I23696" s="1"/>
      <c r="J23696" s="1"/>
      <c r="K23696" s="1"/>
      <c r="AA23696" s="1"/>
      <c r="AB23696" s="1"/>
      <c r="AC23696" s="1"/>
      <c r="AJ23696" s="1"/>
      <c r="AK23696" s="1"/>
      <c r="AL23696" s="1"/>
    </row>
    <row r="23697">
      <c r="I23697" s="1"/>
      <c r="J23697" s="1"/>
      <c r="K23697" s="1"/>
      <c r="AA23697" s="1"/>
      <c r="AB23697" s="1"/>
      <c r="AC23697" s="1"/>
      <c r="AJ23697" s="1"/>
      <c r="AK23697" s="1"/>
      <c r="AL23697" s="1"/>
    </row>
    <row r="23698">
      <c r="I23698" s="1"/>
      <c r="J23698" s="1"/>
      <c r="K23698" s="1"/>
      <c r="AA23698" s="1"/>
      <c r="AB23698" s="1"/>
      <c r="AC23698" s="1"/>
      <c r="AJ23698" s="1"/>
      <c r="AK23698" s="1"/>
      <c r="AL23698" s="1"/>
    </row>
    <row r="23699">
      <c r="I23699" s="1"/>
      <c r="J23699" s="1"/>
      <c r="K23699" s="1"/>
      <c r="AA23699" s="1"/>
      <c r="AB23699" s="1"/>
      <c r="AC23699" s="1"/>
      <c r="AJ23699" s="1"/>
      <c r="AK23699" s="1"/>
      <c r="AL23699" s="1"/>
    </row>
    <row r="23700">
      <c r="I23700" s="1"/>
      <c r="J23700" s="1"/>
      <c r="K23700" s="1"/>
      <c r="AA23700" s="1"/>
      <c r="AB23700" s="1"/>
      <c r="AC23700" s="1"/>
      <c r="AJ23700" s="1"/>
      <c r="AK23700" s="1"/>
      <c r="AL23700" s="1"/>
    </row>
    <row r="23701">
      <c r="I23701" s="1"/>
      <c r="J23701" s="1"/>
      <c r="K23701" s="1"/>
      <c r="AA23701" s="1"/>
      <c r="AB23701" s="1"/>
      <c r="AC23701" s="1"/>
      <c r="AJ23701" s="1"/>
      <c r="AK23701" s="1"/>
      <c r="AL23701" s="1"/>
    </row>
    <row r="23702">
      <c r="I23702" s="1"/>
      <c r="J23702" s="1"/>
      <c r="K23702" s="1"/>
      <c r="AA23702" s="1"/>
      <c r="AB23702" s="1"/>
      <c r="AC23702" s="1"/>
      <c r="AJ23702" s="1"/>
      <c r="AK23702" s="1"/>
      <c r="AL23702" s="1"/>
    </row>
    <row r="23703">
      <c r="I23703" s="1"/>
      <c r="J23703" s="1"/>
      <c r="K23703" s="1"/>
      <c r="AA23703" s="1"/>
      <c r="AB23703" s="1"/>
      <c r="AC23703" s="1"/>
      <c r="AJ23703" s="1"/>
      <c r="AK23703" s="1"/>
      <c r="AL23703" s="1"/>
    </row>
    <row r="23704">
      <c r="I23704" s="1"/>
      <c r="J23704" s="1"/>
      <c r="K23704" s="1"/>
      <c r="AA23704" s="1"/>
      <c r="AB23704" s="1"/>
      <c r="AC23704" s="1"/>
      <c r="AJ23704" s="1"/>
      <c r="AK23704" s="1"/>
      <c r="AL23704" s="1"/>
    </row>
    <row r="23705">
      <c r="I23705" s="1"/>
      <c r="J23705" s="1"/>
      <c r="K23705" s="1"/>
      <c r="AA23705" s="1"/>
      <c r="AB23705" s="1"/>
      <c r="AC23705" s="1"/>
      <c r="AJ23705" s="1"/>
      <c r="AK23705" s="1"/>
      <c r="AL23705" s="1"/>
    </row>
    <row r="23706">
      <c r="I23706" s="1"/>
      <c r="J23706" s="1"/>
      <c r="K23706" s="1"/>
      <c r="AA23706" s="1"/>
      <c r="AB23706" s="1"/>
      <c r="AC23706" s="1"/>
      <c r="AJ23706" s="1"/>
      <c r="AK23706" s="1"/>
      <c r="AL23706" s="1"/>
    </row>
    <row r="23707">
      <c r="I23707" s="1"/>
      <c r="J23707" s="1"/>
      <c r="K23707" s="1"/>
      <c r="AA23707" s="1"/>
      <c r="AB23707" s="1"/>
      <c r="AC23707" s="1"/>
      <c r="AJ23707" s="1"/>
      <c r="AK23707" s="1"/>
      <c r="AL23707" s="1"/>
    </row>
    <row r="23708">
      <c r="I23708" s="1"/>
      <c r="J23708" s="1"/>
      <c r="K23708" s="1"/>
      <c r="AA23708" s="1"/>
      <c r="AB23708" s="1"/>
      <c r="AC23708" s="1"/>
      <c r="AJ23708" s="1"/>
      <c r="AK23708" s="1"/>
      <c r="AL23708" s="1"/>
    </row>
    <row r="23709">
      <c r="I23709" s="1"/>
      <c r="J23709" s="1"/>
      <c r="K23709" s="1"/>
      <c r="AA23709" s="1"/>
      <c r="AB23709" s="1"/>
      <c r="AC23709" s="1"/>
      <c r="AJ23709" s="1"/>
      <c r="AK23709" s="1"/>
      <c r="AL23709" s="1"/>
    </row>
    <row r="23710">
      <c r="I23710" s="1"/>
      <c r="J23710" s="1"/>
      <c r="K23710" s="1"/>
      <c r="AA23710" s="1"/>
      <c r="AB23710" s="1"/>
      <c r="AC23710" s="1"/>
      <c r="AJ23710" s="1"/>
      <c r="AK23710" s="1"/>
      <c r="AL23710" s="1"/>
    </row>
    <row r="23711">
      <c r="I23711" s="1"/>
      <c r="J23711" s="1"/>
      <c r="K23711" s="1"/>
      <c r="AA23711" s="1"/>
      <c r="AB23711" s="1"/>
      <c r="AC23711" s="1"/>
      <c r="AJ23711" s="1"/>
      <c r="AK23711" s="1"/>
      <c r="AL23711" s="1"/>
    </row>
    <row r="23712">
      <c r="I23712" s="1"/>
      <c r="J23712" s="1"/>
      <c r="K23712" s="1"/>
      <c r="AA23712" s="1"/>
      <c r="AB23712" s="1"/>
      <c r="AC23712" s="1"/>
      <c r="AJ23712" s="1"/>
      <c r="AK23712" s="1"/>
      <c r="AL23712" s="1"/>
    </row>
    <row r="23713">
      <c r="I23713" s="1"/>
      <c r="J23713" s="1"/>
      <c r="K23713" s="1"/>
      <c r="AA23713" s="1"/>
      <c r="AB23713" s="1"/>
      <c r="AC23713" s="1"/>
      <c r="AJ23713" s="1"/>
      <c r="AK23713" s="1"/>
      <c r="AL23713" s="1"/>
    </row>
    <row r="23714">
      <c r="I23714" s="1"/>
      <c r="J23714" s="1"/>
      <c r="K23714" s="1"/>
      <c r="AA23714" s="1"/>
      <c r="AB23714" s="1"/>
      <c r="AC23714" s="1"/>
      <c r="AJ23714" s="1"/>
      <c r="AK23714" s="1"/>
      <c r="AL23714" s="1"/>
    </row>
    <row r="23715">
      <c r="I23715" s="1"/>
      <c r="J23715" s="1"/>
      <c r="K23715" s="1"/>
      <c r="AA23715" s="1"/>
      <c r="AB23715" s="1"/>
      <c r="AC23715" s="1"/>
      <c r="AJ23715" s="1"/>
      <c r="AK23715" s="1"/>
      <c r="AL23715" s="1"/>
    </row>
    <row r="23716">
      <c r="I23716" s="1"/>
      <c r="J23716" s="1"/>
      <c r="K23716" s="1"/>
      <c r="AA23716" s="1"/>
      <c r="AB23716" s="1"/>
      <c r="AC23716" s="1"/>
      <c r="AJ23716" s="1"/>
      <c r="AK23716" s="1"/>
      <c r="AL23716" s="1"/>
    </row>
    <row r="23717">
      <c r="I23717" s="1"/>
      <c r="J23717" s="1"/>
      <c r="K23717" s="1"/>
      <c r="AA23717" s="1"/>
      <c r="AB23717" s="1"/>
      <c r="AC23717" s="1"/>
      <c r="AJ23717" s="1"/>
      <c r="AK23717" s="1"/>
      <c r="AL23717" s="1"/>
    </row>
    <row r="23718">
      <c r="I23718" s="1"/>
      <c r="J23718" s="1"/>
      <c r="K23718" s="1"/>
      <c r="AA23718" s="1"/>
      <c r="AB23718" s="1"/>
      <c r="AC23718" s="1"/>
      <c r="AJ23718" s="1"/>
      <c r="AK23718" s="1"/>
      <c r="AL23718" s="1"/>
    </row>
    <row r="23719">
      <c r="I23719" s="1"/>
      <c r="J23719" s="1"/>
      <c r="K23719" s="1"/>
      <c r="AA23719" s="1"/>
      <c r="AB23719" s="1"/>
      <c r="AC23719" s="1"/>
      <c r="AJ23719" s="1"/>
      <c r="AK23719" s="1"/>
      <c r="AL23719" s="1"/>
    </row>
    <row r="23720">
      <c r="I23720" s="1"/>
      <c r="J23720" s="1"/>
      <c r="K23720" s="1"/>
      <c r="AA23720" s="1"/>
      <c r="AB23720" s="1"/>
      <c r="AC23720" s="1"/>
      <c r="AJ23720" s="1"/>
      <c r="AK23720" s="1"/>
      <c r="AL23720" s="1"/>
    </row>
    <row r="23721">
      <c r="I23721" s="1"/>
      <c r="J23721" s="1"/>
      <c r="K23721" s="1"/>
      <c r="AA23721" s="1"/>
      <c r="AB23721" s="1"/>
      <c r="AC23721" s="1"/>
      <c r="AJ23721" s="1"/>
      <c r="AK23721" s="1"/>
      <c r="AL23721" s="1"/>
    </row>
    <row r="23722">
      <c r="I23722" s="1"/>
      <c r="J23722" s="1"/>
      <c r="K23722" s="1"/>
      <c r="AA23722" s="1"/>
      <c r="AB23722" s="1"/>
      <c r="AC23722" s="1"/>
      <c r="AJ23722" s="1"/>
      <c r="AK23722" s="1"/>
      <c r="AL23722" s="1"/>
    </row>
    <row r="23723">
      <c r="I23723" s="1"/>
      <c r="J23723" s="1"/>
      <c r="K23723" s="1"/>
      <c r="AA23723" s="1"/>
      <c r="AB23723" s="1"/>
      <c r="AC23723" s="1"/>
      <c r="AJ23723" s="1"/>
      <c r="AK23723" s="1"/>
      <c r="AL23723" s="1"/>
    </row>
    <row r="23724">
      <c r="I23724" s="1"/>
      <c r="J23724" s="1"/>
      <c r="K23724" s="1"/>
      <c r="AA23724" s="1"/>
      <c r="AB23724" s="1"/>
      <c r="AC23724" s="1"/>
      <c r="AJ23724" s="1"/>
      <c r="AK23724" s="1"/>
      <c r="AL23724" s="1"/>
    </row>
    <row r="23725">
      <c r="I23725" s="1"/>
      <c r="J23725" s="1"/>
      <c r="K23725" s="1"/>
      <c r="AA23725" s="1"/>
      <c r="AB23725" s="1"/>
      <c r="AC23725" s="1"/>
      <c r="AJ23725" s="1"/>
      <c r="AK23725" s="1"/>
      <c r="AL23725" s="1"/>
    </row>
    <row r="23726">
      <c r="I23726" s="1"/>
      <c r="J23726" s="1"/>
      <c r="K23726" s="1"/>
      <c r="AA23726" s="1"/>
      <c r="AB23726" s="1"/>
      <c r="AC23726" s="1"/>
      <c r="AJ23726" s="1"/>
      <c r="AK23726" s="1"/>
      <c r="AL23726" s="1"/>
    </row>
    <row r="23727">
      <c r="I23727" s="1"/>
      <c r="J23727" s="1"/>
      <c r="K23727" s="1"/>
      <c r="AA23727" s="1"/>
      <c r="AB23727" s="1"/>
      <c r="AC23727" s="1"/>
      <c r="AJ23727" s="1"/>
      <c r="AK23727" s="1"/>
      <c r="AL23727" s="1"/>
    </row>
    <row r="23728">
      <c r="I23728" s="1"/>
      <c r="J23728" s="1"/>
      <c r="K23728" s="1"/>
      <c r="AA23728" s="1"/>
      <c r="AB23728" s="1"/>
      <c r="AC23728" s="1"/>
      <c r="AJ23728" s="1"/>
      <c r="AK23728" s="1"/>
      <c r="AL23728" s="1"/>
    </row>
    <row r="23729">
      <c r="I23729" s="1"/>
      <c r="J23729" s="1"/>
      <c r="K23729" s="1"/>
      <c r="AA23729" s="1"/>
      <c r="AB23729" s="1"/>
      <c r="AC23729" s="1"/>
      <c r="AJ23729" s="1"/>
      <c r="AK23729" s="1"/>
      <c r="AL23729" s="1"/>
    </row>
    <row r="23730">
      <c r="I23730" s="1"/>
      <c r="J23730" s="1"/>
      <c r="K23730" s="1"/>
      <c r="AA23730" s="1"/>
      <c r="AB23730" s="1"/>
      <c r="AC23730" s="1"/>
      <c r="AJ23730" s="1"/>
      <c r="AK23730" s="1"/>
      <c r="AL23730" s="1"/>
    </row>
    <row r="23731">
      <c r="I23731" s="1"/>
      <c r="J23731" s="1"/>
      <c r="K23731" s="1"/>
      <c r="AA23731" s="1"/>
      <c r="AB23731" s="1"/>
      <c r="AC23731" s="1"/>
      <c r="AJ23731" s="1"/>
      <c r="AK23731" s="1"/>
      <c r="AL23731" s="1"/>
    </row>
    <row r="23732">
      <c r="I23732" s="1"/>
      <c r="J23732" s="1"/>
      <c r="K23732" s="1"/>
      <c r="AA23732" s="1"/>
      <c r="AB23732" s="1"/>
      <c r="AC23732" s="1"/>
      <c r="AJ23732" s="1"/>
      <c r="AK23732" s="1"/>
      <c r="AL23732" s="1"/>
    </row>
    <row r="23733">
      <c r="I23733" s="1"/>
      <c r="J23733" s="1"/>
      <c r="K23733" s="1"/>
      <c r="AA23733" s="1"/>
      <c r="AB23733" s="1"/>
      <c r="AC23733" s="1"/>
      <c r="AJ23733" s="1"/>
      <c r="AK23733" s="1"/>
      <c r="AL23733" s="1"/>
    </row>
    <row r="23734">
      <c r="I23734" s="1"/>
      <c r="J23734" s="1"/>
      <c r="K23734" s="1"/>
      <c r="AA23734" s="1"/>
      <c r="AB23734" s="1"/>
      <c r="AC23734" s="1"/>
      <c r="AJ23734" s="1"/>
      <c r="AK23734" s="1"/>
      <c r="AL23734" s="1"/>
    </row>
    <row r="23735">
      <c r="I23735" s="1"/>
      <c r="J23735" s="1"/>
      <c r="K23735" s="1"/>
      <c r="AA23735" s="1"/>
      <c r="AB23735" s="1"/>
      <c r="AC23735" s="1"/>
      <c r="AJ23735" s="1"/>
      <c r="AK23735" s="1"/>
      <c r="AL23735" s="1"/>
    </row>
    <row r="23736">
      <c r="I23736" s="1"/>
      <c r="J23736" s="1"/>
      <c r="K23736" s="1"/>
      <c r="AA23736" s="1"/>
      <c r="AB23736" s="1"/>
      <c r="AC23736" s="1"/>
      <c r="AJ23736" s="1"/>
      <c r="AK23736" s="1"/>
      <c r="AL23736" s="1"/>
    </row>
    <row r="23737">
      <c r="I23737" s="1"/>
      <c r="J23737" s="1"/>
      <c r="K23737" s="1"/>
      <c r="AA23737" s="1"/>
      <c r="AB23737" s="1"/>
      <c r="AC23737" s="1"/>
      <c r="AJ23737" s="1"/>
      <c r="AK23737" s="1"/>
      <c r="AL23737" s="1"/>
    </row>
    <row r="23738">
      <c r="I23738" s="1"/>
      <c r="J23738" s="1"/>
      <c r="K23738" s="1"/>
      <c r="AA23738" s="1"/>
      <c r="AB23738" s="1"/>
      <c r="AC23738" s="1"/>
      <c r="AJ23738" s="1"/>
      <c r="AK23738" s="1"/>
      <c r="AL23738" s="1"/>
    </row>
    <row r="23739">
      <c r="I23739" s="1"/>
      <c r="J23739" s="1"/>
      <c r="K23739" s="1"/>
      <c r="AA23739" s="1"/>
      <c r="AB23739" s="1"/>
      <c r="AC23739" s="1"/>
      <c r="AJ23739" s="1"/>
      <c r="AK23739" s="1"/>
      <c r="AL23739" s="1"/>
    </row>
    <row r="23740">
      <c r="I23740" s="1"/>
      <c r="J23740" s="1"/>
      <c r="K23740" s="1"/>
      <c r="AA23740" s="1"/>
      <c r="AB23740" s="1"/>
      <c r="AC23740" s="1"/>
      <c r="AJ23740" s="1"/>
      <c r="AK23740" s="1"/>
      <c r="AL23740" s="1"/>
    </row>
    <row r="23741">
      <c r="I23741" s="1"/>
      <c r="J23741" s="1"/>
      <c r="K23741" s="1"/>
      <c r="AA23741" s="1"/>
      <c r="AB23741" s="1"/>
      <c r="AC23741" s="1"/>
      <c r="AJ23741" s="1"/>
      <c r="AK23741" s="1"/>
      <c r="AL23741" s="1"/>
    </row>
    <row r="23742">
      <c r="I23742" s="1"/>
      <c r="J23742" s="1"/>
      <c r="K23742" s="1"/>
      <c r="AA23742" s="1"/>
      <c r="AB23742" s="1"/>
      <c r="AC23742" s="1"/>
      <c r="AJ23742" s="1"/>
      <c r="AK23742" s="1"/>
      <c r="AL23742" s="1"/>
    </row>
    <row r="23743">
      <c r="I23743" s="1"/>
      <c r="J23743" s="1"/>
      <c r="K23743" s="1"/>
      <c r="AA23743" s="1"/>
      <c r="AB23743" s="1"/>
      <c r="AC23743" s="1"/>
      <c r="AJ23743" s="1"/>
      <c r="AK23743" s="1"/>
      <c r="AL23743" s="1"/>
    </row>
    <row r="23744">
      <c r="I23744" s="1"/>
      <c r="J23744" s="1"/>
      <c r="K23744" s="1"/>
      <c r="AA23744" s="1"/>
      <c r="AB23744" s="1"/>
      <c r="AC23744" s="1"/>
      <c r="AJ23744" s="1"/>
      <c r="AK23744" s="1"/>
      <c r="AL23744" s="1"/>
    </row>
    <row r="23745">
      <c r="I23745" s="1"/>
      <c r="J23745" s="1"/>
      <c r="K23745" s="1"/>
      <c r="AA23745" s="1"/>
      <c r="AB23745" s="1"/>
      <c r="AC23745" s="1"/>
      <c r="AJ23745" s="1"/>
      <c r="AK23745" s="1"/>
      <c r="AL23745" s="1"/>
    </row>
    <row r="23746">
      <c r="I23746" s="1"/>
      <c r="J23746" s="1"/>
      <c r="K23746" s="1"/>
      <c r="AA23746" s="1"/>
      <c r="AB23746" s="1"/>
      <c r="AC23746" s="1"/>
      <c r="AJ23746" s="1"/>
      <c r="AK23746" s="1"/>
      <c r="AL23746" s="1"/>
    </row>
    <row r="23747">
      <c r="I23747" s="1"/>
      <c r="J23747" s="1"/>
      <c r="K23747" s="1"/>
      <c r="AA23747" s="1"/>
      <c r="AB23747" s="1"/>
      <c r="AC23747" s="1"/>
      <c r="AJ23747" s="1"/>
      <c r="AK23747" s="1"/>
      <c r="AL23747" s="1"/>
    </row>
    <row r="23748">
      <c r="I23748" s="1"/>
      <c r="J23748" s="1"/>
      <c r="K23748" s="1"/>
      <c r="AA23748" s="1"/>
      <c r="AB23748" s="1"/>
      <c r="AC23748" s="1"/>
      <c r="AJ23748" s="1"/>
      <c r="AK23748" s="1"/>
      <c r="AL23748" s="1"/>
    </row>
    <row r="23749">
      <c r="I23749" s="1"/>
      <c r="J23749" s="1"/>
      <c r="K23749" s="1"/>
      <c r="AA23749" s="1"/>
      <c r="AB23749" s="1"/>
      <c r="AC23749" s="1"/>
      <c r="AJ23749" s="1"/>
      <c r="AK23749" s="1"/>
      <c r="AL23749" s="1"/>
    </row>
    <row r="23750">
      <c r="I23750" s="1"/>
      <c r="J23750" s="1"/>
      <c r="K23750" s="1"/>
      <c r="AA23750" s="1"/>
      <c r="AB23750" s="1"/>
      <c r="AC23750" s="1"/>
      <c r="AJ23750" s="1"/>
      <c r="AK23750" s="1"/>
      <c r="AL23750" s="1"/>
    </row>
    <row r="23751">
      <c r="I23751" s="1"/>
      <c r="J23751" s="1"/>
      <c r="K23751" s="1"/>
      <c r="AA23751" s="1"/>
      <c r="AB23751" s="1"/>
      <c r="AC23751" s="1"/>
      <c r="AJ23751" s="1"/>
      <c r="AK23751" s="1"/>
      <c r="AL23751" s="1"/>
    </row>
    <row r="23752">
      <c r="I23752" s="1"/>
      <c r="J23752" s="1"/>
      <c r="K23752" s="1"/>
      <c r="AA23752" s="1"/>
      <c r="AB23752" s="1"/>
      <c r="AC23752" s="1"/>
      <c r="AJ23752" s="1"/>
      <c r="AK23752" s="1"/>
      <c r="AL23752" s="1"/>
    </row>
    <row r="23753">
      <c r="I23753" s="1"/>
      <c r="J23753" s="1"/>
      <c r="K23753" s="1"/>
      <c r="AA23753" s="1"/>
      <c r="AB23753" s="1"/>
      <c r="AC23753" s="1"/>
      <c r="AJ23753" s="1"/>
      <c r="AK23753" s="1"/>
      <c r="AL23753" s="1"/>
    </row>
    <row r="23754">
      <c r="I23754" s="1"/>
      <c r="J23754" s="1"/>
      <c r="K23754" s="1"/>
      <c r="AA23754" s="1"/>
      <c r="AB23754" s="1"/>
      <c r="AC23754" s="1"/>
      <c r="AJ23754" s="1"/>
      <c r="AK23754" s="1"/>
      <c r="AL23754" s="1"/>
    </row>
    <row r="23755">
      <c r="I23755" s="1"/>
      <c r="J23755" s="1"/>
      <c r="K23755" s="1"/>
      <c r="AA23755" s="1"/>
      <c r="AB23755" s="1"/>
      <c r="AC23755" s="1"/>
      <c r="AJ23755" s="1"/>
      <c r="AK23755" s="1"/>
      <c r="AL23755" s="1"/>
    </row>
    <row r="23756">
      <c r="I23756" s="1"/>
      <c r="J23756" s="1"/>
      <c r="K23756" s="1"/>
      <c r="AA23756" s="1"/>
      <c r="AB23756" s="1"/>
      <c r="AC23756" s="1"/>
      <c r="AJ23756" s="1"/>
      <c r="AK23756" s="1"/>
      <c r="AL23756" s="1"/>
    </row>
    <row r="23757">
      <c r="I23757" s="1"/>
      <c r="J23757" s="1"/>
      <c r="K23757" s="1"/>
      <c r="AA23757" s="1"/>
      <c r="AB23757" s="1"/>
      <c r="AC23757" s="1"/>
      <c r="AJ23757" s="1"/>
      <c r="AK23757" s="1"/>
      <c r="AL23757" s="1"/>
    </row>
    <row r="23758">
      <c r="I23758" s="1"/>
      <c r="J23758" s="1"/>
      <c r="K23758" s="1"/>
      <c r="AA23758" s="1"/>
      <c r="AB23758" s="1"/>
      <c r="AC23758" s="1"/>
      <c r="AJ23758" s="1"/>
      <c r="AK23758" s="1"/>
      <c r="AL23758" s="1"/>
    </row>
    <row r="23759">
      <c r="I23759" s="1"/>
      <c r="J23759" s="1"/>
      <c r="K23759" s="1"/>
      <c r="AA23759" s="1"/>
      <c r="AB23759" s="1"/>
      <c r="AC23759" s="1"/>
      <c r="AJ23759" s="1"/>
      <c r="AK23759" s="1"/>
      <c r="AL23759" s="1"/>
    </row>
    <row r="23760">
      <c r="I23760" s="1"/>
      <c r="J23760" s="1"/>
      <c r="K23760" s="1"/>
      <c r="AA23760" s="1"/>
      <c r="AB23760" s="1"/>
      <c r="AC23760" s="1"/>
      <c r="AJ23760" s="1"/>
      <c r="AK23760" s="1"/>
      <c r="AL23760" s="1"/>
    </row>
    <row r="23761">
      <c r="I23761" s="1"/>
      <c r="J23761" s="1"/>
      <c r="K23761" s="1"/>
      <c r="AA23761" s="1"/>
      <c r="AB23761" s="1"/>
      <c r="AC23761" s="1"/>
      <c r="AJ23761" s="1"/>
      <c r="AK23761" s="1"/>
      <c r="AL23761" s="1"/>
    </row>
    <row r="23762">
      <c r="I23762" s="1"/>
      <c r="J23762" s="1"/>
      <c r="K23762" s="1"/>
      <c r="AA23762" s="1"/>
      <c r="AB23762" s="1"/>
      <c r="AC23762" s="1"/>
      <c r="AJ23762" s="1"/>
      <c r="AK23762" s="1"/>
      <c r="AL23762" s="1"/>
    </row>
    <row r="23763">
      <c r="I23763" s="1"/>
      <c r="J23763" s="1"/>
      <c r="K23763" s="1"/>
      <c r="AA23763" s="1"/>
      <c r="AB23763" s="1"/>
      <c r="AC23763" s="1"/>
      <c r="AJ23763" s="1"/>
      <c r="AK23763" s="1"/>
      <c r="AL23763" s="1"/>
    </row>
    <row r="23764">
      <c r="I23764" s="1"/>
      <c r="J23764" s="1"/>
      <c r="K23764" s="1"/>
      <c r="AA23764" s="1"/>
      <c r="AB23764" s="1"/>
      <c r="AC23764" s="1"/>
      <c r="AJ23764" s="1"/>
      <c r="AK23764" s="1"/>
      <c r="AL23764" s="1"/>
    </row>
    <row r="23765">
      <c r="I23765" s="1"/>
      <c r="J23765" s="1"/>
      <c r="K23765" s="1"/>
      <c r="AA23765" s="1"/>
      <c r="AB23765" s="1"/>
      <c r="AC23765" s="1"/>
      <c r="AJ23765" s="1"/>
      <c r="AK23765" s="1"/>
      <c r="AL23765" s="1"/>
    </row>
    <row r="23766">
      <c r="I23766" s="1"/>
      <c r="J23766" s="1"/>
      <c r="K23766" s="1"/>
      <c r="AA23766" s="1"/>
      <c r="AB23766" s="1"/>
      <c r="AC23766" s="1"/>
      <c r="AJ23766" s="1"/>
      <c r="AK23766" s="1"/>
      <c r="AL23766" s="1"/>
    </row>
    <row r="23767">
      <c r="I23767" s="1"/>
      <c r="J23767" s="1"/>
      <c r="K23767" s="1"/>
      <c r="AA23767" s="1"/>
      <c r="AB23767" s="1"/>
      <c r="AC23767" s="1"/>
      <c r="AJ23767" s="1"/>
      <c r="AK23767" s="1"/>
      <c r="AL23767" s="1"/>
    </row>
    <row r="23768">
      <c r="I23768" s="1"/>
      <c r="J23768" s="1"/>
      <c r="K23768" s="1"/>
      <c r="AA23768" s="1"/>
      <c r="AB23768" s="1"/>
      <c r="AC23768" s="1"/>
      <c r="AJ23768" s="1"/>
      <c r="AK23768" s="1"/>
      <c r="AL23768" s="1"/>
    </row>
    <row r="23769">
      <c r="I23769" s="1"/>
      <c r="J23769" s="1"/>
      <c r="K23769" s="1"/>
      <c r="AA23769" s="1"/>
      <c r="AB23769" s="1"/>
      <c r="AC23769" s="1"/>
      <c r="AJ23769" s="1"/>
      <c r="AK23769" s="1"/>
      <c r="AL23769" s="1"/>
    </row>
    <row r="23770">
      <c r="I23770" s="1"/>
      <c r="J23770" s="1"/>
      <c r="K23770" s="1"/>
      <c r="AA23770" s="1"/>
      <c r="AB23770" s="1"/>
      <c r="AC23770" s="1"/>
      <c r="AJ23770" s="1"/>
      <c r="AK23770" s="1"/>
      <c r="AL23770" s="1"/>
    </row>
    <row r="23771">
      <c r="I23771" s="1"/>
      <c r="J23771" s="1"/>
      <c r="K23771" s="1"/>
      <c r="AA23771" s="1"/>
      <c r="AB23771" s="1"/>
      <c r="AC23771" s="1"/>
      <c r="AJ23771" s="1"/>
      <c r="AK23771" s="1"/>
      <c r="AL23771" s="1"/>
    </row>
    <row r="23772">
      <c r="I23772" s="1"/>
      <c r="J23772" s="1"/>
      <c r="K23772" s="1"/>
      <c r="AA23772" s="1"/>
      <c r="AB23772" s="1"/>
      <c r="AC23772" s="1"/>
      <c r="AJ23772" s="1"/>
      <c r="AK23772" s="1"/>
      <c r="AL23772" s="1"/>
    </row>
    <row r="23773">
      <c r="I23773" s="1"/>
      <c r="J23773" s="1"/>
      <c r="K23773" s="1"/>
      <c r="AA23773" s="1"/>
      <c r="AB23773" s="1"/>
      <c r="AC23773" s="1"/>
      <c r="AJ23773" s="1"/>
      <c r="AK23773" s="1"/>
      <c r="AL23773" s="1"/>
    </row>
    <row r="23774">
      <c r="I23774" s="1"/>
      <c r="J23774" s="1"/>
      <c r="K23774" s="1"/>
      <c r="AA23774" s="1"/>
      <c r="AB23774" s="1"/>
      <c r="AC23774" s="1"/>
      <c r="AJ23774" s="1"/>
      <c r="AK23774" s="1"/>
      <c r="AL23774" s="1"/>
    </row>
    <row r="23775">
      <c r="I23775" s="1"/>
      <c r="J23775" s="1"/>
      <c r="K23775" s="1"/>
      <c r="AA23775" s="1"/>
      <c r="AB23775" s="1"/>
      <c r="AC23775" s="1"/>
      <c r="AJ23775" s="1"/>
      <c r="AK23775" s="1"/>
      <c r="AL23775" s="1"/>
    </row>
    <row r="23776">
      <c r="I23776" s="1"/>
      <c r="J23776" s="1"/>
      <c r="K23776" s="1"/>
      <c r="AA23776" s="1"/>
      <c r="AB23776" s="1"/>
      <c r="AC23776" s="1"/>
      <c r="AJ23776" s="1"/>
      <c r="AK23776" s="1"/>
      <c r="AL23776" s="1"/>
    </row>
    <row r="23777">
      <c r="I23777" s="1"/>
      <c r="J23777" s="1"/>
      <c r="K23777" s="1"/>
      <c r="AA23777" s="1"/>
      <c r="AB23777" s="1"/>
      <c r="AC23777" s="1"/>
      <c r="AJ23777" s="1"/>
      <c r="AK23777" s="1"/>
      <c r="AL23777" s="1"/>
    </row>
    <row r="23778">
      <c r="I23778" s="1"/>
      <c r="J23778" s="1"/>
      <c r="K23778" s="1"/>
      <c r="AA23778" s="1"/>
      <c r="AB23778" s="1"/>
      <c r="AC23778" s="1"/>
      <c r="AJ23778" s="1"/>
      <c r="AK23778" s="1"/>
      <c r="AL23778" s="1"/>
    </row>
    <row r="23779">
      <c r="I23779" s="1"/>
      <c r="J23779" s="1"/>
      <c r="K23779" s="1"/>
      <c r="AA23779" s="1"/>
      <c r="AB23779" s="1"/>
      <c r="AC23779" s="1"/>
      <c r="AJ23779" s="1"/>
      <c r="AK23779" s="1"/>
      <c r="AL23779" s="1"/>
    </row>
    <row r="23780">
      <c r="I23780" s="1"/>
      <c r="J23780" s="1"/>
      <c r="K23780" s="1"/>
      <c r="AA23780" s="1"/>
      <c r="AB23780" s="1"/>
      <c r="AC23780" s="1"/>
      <c r="AJ23780" s="1"/>
      <c r="AK23780" s="1"/>
      <c r="AL23780" s="1"/>
    </row>
    <row r="23781">
      <c r="I23781" s="1"/>
      <c r="J23781" s="1"/>
      <c r="K23781" s="1"/>
      <c r="AA23781" s="1"/>
      <c r="AB23781" s="1"/>
      <c r="AC23781" s="1"/>
      <c r="AJ23781" s="1"/>
      <c r="AK23781" s="1"/>
      <c r="AL23781" s="1"/>
    </row>
    <row r="23782">
      <c r="I23782" s="1"/>
      <c r="J23782" s="1"/>
      <c r="K23782" s="1"/>
      <c r="AA23782" s="1"/>
      <c r="AB23782" s="1"/>
      <c r="AC23782" s="1"/>
      <c r="AJ23782" s="1"/>
      <c r="AK23782" s="1"/>
      <c r="AL23782" s="1"/>
    </row>
    <row r="23783">
      <c r="I23783" s="1"/>
      <c r="J23783" s="1"/>
      <c r="K23783" s="1"/>
      <c r="AA23783" s="1"/>
      <c r="AB23783" s="1"/>
      <c r="AC23783" s="1"/>
      <c r="AJ23783" s="1"/>
      <c r="AK23783" s="1"/>
      <c r="AL23783" s="1"/>
    </row>
    <row r="23784">
      <c r="I23784" s="1"/>
      <c r="J23784" s="1"/>
      <c r="K23784" s="1"/>
      <c r="AA23784" s="1"/>
      <c r="AB23784" s="1"/>
      <c r="AC23784" s="1"/>
      <c r="AJ23784" s="1"/>
      <c r="AK23784" s="1"/>
      <c r="AL23784" s="1"/>
    </row>
    <row r="23785">
      <c r="I23785" s="1"/>
      <c r="J23785" s="1"/>
      <c r="K23785" s="1"/>
      <c r="AA23785" s="1"/>
      <c r="AB23785" s="1"/>
      <c r="AC23785" s="1"/>
      <c r="AJ23785" s="1"/>
      <c r="AK23785" s="1"/>
      <c r="AL23785" s="1"/>
    </row>
    <row r="23786">
      <c r="I23786" s="1"/>
      <c r="J23786" s="1"/>
      <c r="K23786" s="1"/>
      <c r="AA23786" s="1"/>
      <c r="AB23786" s="1"/>
      <c r="AC23786" s="1"/>
      <c r="AJ23786" s="1"/>
      <c r="AK23786" s="1"/>
      <c r="AL23786" s="1"/>
    </row>
    <row r="23787">
      <c r="I23787" s="1"/>
      <c r="J23787" s="1"/>
      <c r="K23787" s="1"/>
      <c r="AA23787" s="1"/>
      <c r="AB23787" s="1"/>
      <c r="AC23787" s="1"/>
      <c r="AJ23787" s="1"/>
      <c r="AK23787" s="1"/>
      <c r="AL23787" s="1"/>
    </row>
    <row r="23788">
      <c r="I23788" s="1"/>
      <c r="J23788" s="1"/>
      <c r="K23788" s="1"/>
      <c r="AA23788" s="1"/>
      <c r="AB23788" s="1"/>
      <c r="AC23788" s="1"/>
      <c r="AJ23788" s="1"/>
      <c r="AK23788" s="1"/>
      <c r="AL23788" s="1"/>
    </row>
    <row r="23789">
      <c r="I23789" s="1"/>
      <c r="J23789" s="1"/>
      <c r="K23789" s="1"/>
      <c r="AA23789" s="1"/>
      <c r="AB23789" s="1"/>
      <c r="AC23789" s="1"/>
      <c r="AJ23789" s="1"/>
      <c r="AK23789" s="1"/>
      <c r="AL23789" s="1"/>
    </row>
    <row r="23790">
      <c r="I23790" s="1"/>
      <c r="J23790" s="1"/>
      <c r="K23790" s="1"/>
      <c r="AA23790" s="1"/>
      <c r="AB23790" s="1"/>
      <c r="AC23790" s="1"/>
      <c r="AJ23790" s="1"/>
      <c r="AK23790" s="1"/>
      <c r="AL23790" s="1"/>
    </row>
    <row r="23791">
      <c r="I23791" s="1"/>
      <c r="J23791" s="1"/>
      <c r="K23791" s="1"/>
      <c r="AA23791" s="1"/>
      <c r="AB23791" s="1"/>
      <c r="AC23791" s="1"/>
      <c r="AJ23791" s="1"/>
      <c r="AK23791" s="1"/>
      <c r="AL23791" s="1"/>
    </row>
    <row r="23792">
      <c r="I23792" s="1"/>
      <c r="J23792" s="1"/>
      <c r="K23792" s="1"/>
      <c r="AA23792" s="1"/>
      <c r="AB23792" s="1"/>
      <c r="AC23792" s="1"/>
      <c r="AJ23792" s="1"/>
      <c r="AK23792" s="1"/>
      <c r="AL23792" s="1"/>
    </row>
    <row r="23793">
      <c r="I23793" s="1"/>
      <c r="J23793" s="1"/>
      <c r="K23793" s="1"/>
      <c r="AA23793" s="1"/>
      <c r="AB23793" s="1"/>
      <c r="AC23793" s="1"/>
      <c r="AJ23793" s="1"/>
      <c r="AK23793" s="1"/>
      <c r="AL23793" s="1"/>
    </row>
    <row r="23794">
      <c r="I23794" s="1"/>
      <c r="J23794" s="1"/>
      <c r="K23794" s="1"/>
      <c r="AA23794" s="1"/>
      <c r="AB23794" s="1"/>
      <c r="AC23794" s="1"/>
      <c r="AJ23794" s="1"/>
      <c r="AK23794" s="1"/>
      <c r="AL23794" s="1"/>
    </row>
    <row r="23795">
      <c r="I23795" s="1"/>
      <c r="J23795" s="1"/>
      <c r="K23795" s="1"/>
      <c r="AA23795" s="1"/>
      <c r="AB23795" s="1"/>
      <c r="AC23795" s="1"/>
      <c r="AJ23795" s="1"/>
      <c r="AK23795" s="1"/>
      <c r="AL23795" s="1"/>
    </row>
    <row r="23796">
      <c r="I23796" s="1"/>
      <c r="J23796" s="1"/>
      <c r="K23796" s="1"/>
      <c r="AA23796" s="1"/>
      <c r="AB23796" s="1"/>
      <c r="AC23796" s="1"/>
      <c r="AJ23796" s="1"/>
      <c r="AK23796" s="1"/>
      <c r="AL23796" s="1"/>
    </row>
    <row r="23797">
      <c r="I23797" s="1"/>
      <c r="J23797" s="1"/>
      <c r="K23797" s="1"/>
      <c r="AA23797" s="1"/>
      <c r="AB23797" s="1"/>
      <c r="AC23797" s="1"/>
      <c r="AJ23797" s="1"/>
      <c r="AK23797" s="1"/>
      <c r="AL23797" s="1"/>
    </row>
    <row r="23798">
      <c r="I23798" s="1"/>
      <c r="J23798" s="1"/>
      <c r="K23798" s="1"/>
      <c r="AA23798" s="1"/>
      <c r="AB23798" s="1"/>
      <c r="AC23798" s="1"/>
      <c r="AJ23798" s="1"/>
      <c r="AK23798" s="1"/>
      <c r="AL23798" s="1"/>
    </row>
    <row r="23799">
      <c r="I23799" s="1"/>
      <c r="J23799" s="1"/>
      <c r="K23799" s="1"/>
      <c r="AA23799" s="1"/>
      <c r="AB23799" s="1"/>
      <c r="AC23799" s="1"/>
      <c r="AJ23799" s="1"/>
      <c r="AK23799" s="1"/>
      <c r="AL23799" s="1"/>
    </row>
    <row r="23800">
      <c r="I23800" s="1"/>
      <c r="J23800" s="1"/>
      <c r="K23800" s="1"/>
      <c r="AA23800" s="1"/>
      <c r="AB23800" s="1"/>
      <c r="AC23800" s="1"/>
      <c r="AJ23800" s="1"/>
      <c r="AK23800" s="1"/>
      <c r="AL23800" s="1"/>
    </row>
    <row r="23801">
      <c r="I23801" s="1"/>
      <c r="J23801" s="1"/>
      <c r="K23801" s="1"/>
      <c r="AA23801" s="1"/>
      <c r="AB23801" s="1"/>
      <c r="AC23801" s="1"/>
      <c r="AJ23801" s="1"/>
      <c r="AK23801" s="1"/>
      <c r="AL23801" s="1"/>
    </row>
    <row r="23802">
      <c r="I23802" s="1"/>
      <c r="J23802" s="1"/>
      <c r="K23802" s="1"/>
      <c r="AA23802" s="1"/>
      <c r="AB23802" s="1"/>
      <c r="AC23802" s="1"/>
      <c r="AJ23802" s="1"/>
      <c r="AK23802" s="1"/>
      <c r="AL23802" s="1"/>
    </row>
    <row r="23803">
      <c r="I23803" s="1"/>
      <c r="J23803" s="1"/>
      <c r="K23803" s="1"/>
      <c r="AA23803" s="1"/>
      <c r="AB23803" s="1"/>
      <c r="AC23803" s="1"/>
      <c r="AJ23803" s="1"/>
      <c r="AK23803" s="1"/>
      <c r="AL23803" s="1"/>
    </row>
    <row r="23804">
      <c r="I23804" s="1"/>
      <c r="J23804" s="1"/>
      <c r="K23804" s="1"/>
      <c r="AA23804" s="1"/>
      <c r="AB23804" s="1"/>
      <c r="AC23804" s="1"/>
      <c r="AJ23804" s="1"/>
      <c r="AK23804" s="1"/>
      <c r="AL23804" s="1"/>
    </row>
    <row r="23805">
      <c r="I23805" s="1"/>
      <c r="J23805" s="1"/>
      <c r="K23805" s="1"/>
      <c r="AA23805" s="1"/>
      <c r="AB23805" s="1"/>
      <c r="AC23805" s="1"/>
      <c r="AJ23805" s="1"/>
      <c r="AK23805" s="1"/>
      <c r="AL23805" s="1"/>
    </row>
    <row r="23806">
      <c r="I23806" s="1"/>
      <c r="J23806" s="1"/>
      <c r="K23806" s="1"/>
      <c r="AA23806" s="1"/>
      <c r="AB23806" s="1"/>
      <c r="AC23806" s="1"/>
      <c r="AJ23806" s="1"/>
      <c r="AK23806" s="1"/>
      <c r="AL23806" s="1"/>
    </row>
    <row r="23807">
      <c r="I23807" s="1"/>
      <c r="J23807" s="1"/>
      <c r="K23807" s="1"/>
      <c r="AA23807" s="1"/>
      <c r="AB23807" s="1"/>
      <c r="AC23807" s="1"/>
      <c r="AJ23807" s="1"/>
      <c r="AK23807" s="1"/>
      <c r="AL23807" s="1"/>
    </row>
    <row r="23808">
      <c r="I23808" s="1"/>
      <c r="J23808" s="1"/>
      <c r="K23808" s="1"/>
      <c r="AA23808" s="1"/>
      <c r="AB23808" s="1"/>
      <c r="AC23808" s="1"/>
      <c r="AJ23808" s="1"/>
      <c r="AK23808" s="1"/>
      <c r="AL23808" s="1"/>
    </row>
    <row r="23809">
      <c r="I23809" s="1"/>
      <c r="J23809" s="1"/>
      <c r="K23809" s="1"/>
      <c r="AA23809" s="1"/>
      <c r="AB23809" s="1"/>
      <c r="AC23809" s="1"/>
      <c r="AJ23809" s="1"/>
      <c r="AK23809" s="1"/>
      <c r="AL23809" s="1"/>
    </row>
    <row r="23810">
      <c r="I23810" s="1"/>
      <c r="J23810" s="1"/>
      <c r="K23810" s="1"/>
      <c r="AA23810" s="1"/>
      <c r="AB23810" s="1"/>
      <c r="AC23810" s="1"/>
      <c r="AJ23810" s="1"/>
      <c r="AK23810" s="1"/>
      <c r="AL23810" s="1"/>
    </row>
    <row r="23811">
      <c r="I23811" s="1"/>
      <c r="J23811" s="1"/>
      <c r="K23811" s="1"/>
      <c r="AA23811" s="1"/>
      <c r="AB23811" s="1"/>
      <c r="AC23811" s="1"/>
      <c r="AJ23811" s="1"/>
      <c r="AK23811" s="1"/>
      <c r="AL23811" s="1"/>
    </row>
    <row r="23812">
      <c r="I23812" s="1"/>
      <c r="J23812" s="1"/>
      <c r="K23812" s="1"/>
      <c r="AA23812" s="1"/>
      <c r="AB23812" s="1"/>
      <c r="AC23812" s="1"/>
      <c r="AJ23812" s="1"/>
      <c r="AK23812" s="1"/>
      <c r="AL23812" s="1"/>
    </row>
    <row r="23813">
      <c r="I23813" s="1"/>
      <c r="J23813" s="1"/>
      <c r="K23813" s="1"/>
      <c r="AA23813" s="1"/>
      <c r="AB23813" s="1"/>
      <c r="AC23813" s="1"/>
      <c r="AJ23813" s="1"/>
      <c r="AK23813" s="1"/>
      <c r="AL23813" s="1"/>
    </row>
    <row r="23814">
      <c r="I23814" s="1"/>
      <c r="J23814" s="1"/>
      <c r="K23814" s="1"/>
      <c r="AA23814" s="1"/>
      <c r="AB23814" s="1"/>
      <c r="AC23814" s="1"/>
      <c r="AJ23814" s="1"/>
      <c r="AK23814" s="1"/>
      <c r="AL23814" s="1"/>
    </row>
    <row r="23815">
      <c r="I23815" s="1"/>
      <c r="J23815" s="1"/>
      <c r="K23815" s="1"/>
      <c r="AA23815" s="1"/>
      <c r="AB23815" s="1"/>
      <c r="AC23815" s="1"/>
      <c r="AJ23815" s="1"/>
      <c r="AK23815" s="1"/>
      <c r="AL23815" s="1"/>
    </row>
    <row r="23816">
      <c r="I23816" s="1"/>
      <c r="J23816" s="1"/>
      <c r="K23816" s="1"/>
      <c r="AA23816" s="1"/>
      <c r="AB23816" s="1"/>
      <c r="AC23816" s="1"/>
      <c r="AJ23816" s="1"/>
      <c r="AK23816" s="1"/>
      <c r="AL23816" s="1"/>
    </row>
    <row r="23817">
      <c r="I23817" s="1"/>
      <c r="J23817" s="1"/>
      <c r="K23817" s="1"/>
      <c r="AA23817" s="1"/>
      <c r="AB23817" s="1"/>
      <c r="AC23817" s="1"/>
      <c r="AJ23817" s="1"/>
      <c r="AK23817" s="1"/>
      <c r="AL23817" s="1"/>
    </row>
    <row r="23818">
      <c r="I23818" s="1"/>
      <c r="J23818" s="1"/>
      <c r="K23818" s="1"/>
      <c r="AA23818" s="1"/>
      <c r="AB23818" s="1"/>
      <c r="AC23818" s="1"/>
      <c r="AJ23818" s="1"/>
      <c r="AK23818" s="1"/>
      <c r="AL23818" s="1"/>
    </row>
    <row r="23819">
      <c r="I23819" s="1"/>
      <c r="J23819" s="1"/>
      <c r="K23819" s="1"/>
      <c r="AA23819" s="1"/>
      <c r="AB23819" s="1"/>
      <c r="AC23819" s="1"/>
      <c r="AJ23819" s="1"/>
      <c r="AK23819" s="1"/>
      <c r="AL23819" s="1"/>
    </row>
    <row r="23820">
      <c r="I23820" s="1"/>
      <c r="J23820" s="1"/>
      <c r="K23820" s="1"/>
      <c r="AA23820" s="1"/>
      <c r="AB23820" s="1"/>
      <c r="AC23820" s="1"/>
      <c r="AJ23820" s="1"/>
      <c r="AK23820" s="1"/>
      <c r="AL23820" s="1"/>
    </row>
    <row r="23821">
      <c r="I23821" s="1"/>
      <c r="J23821" s="1"/>
      <c r="K23821" s="1"/>
      <c r="AA23821" s="1"/>
      <c r="AB23821" s="1"/>
      <c r="AC23821" s="1"/>
      <c r="AJ23821" s="1"/>
      <c r="AK23821" s="1"/>
      <c r="AL23821" s="1"/>
    </row>
    <row r="23822">
      <c r="I23822" s="1"/>
      <c r="J23822" s="1"/>
      <c r="K23822" s="1"/>
      <c r="AA23822" s="1"/>
      <c r="AB23822" s="1"/>
      <c r="AC23822" s="1"/>
      <c r="AJ23822" s="1"/>
      <c r="AK23822" s="1"/>
      <c r="AL23822" s="1"/>
    </row>
    <row r="23823">
      <c r="I23823" s="1"/>
      <c r="J23823" s="1"/>
      <c r="K23823" s="1"/>
      <c r="AA23823" s="1"/>
      <c r="AB23823" s="1"/>
      <c r="AC23823" s="1"/>
      <c r="AJ23823" s="1"/>
      <c r="AK23823" s="1"/>
      <c r="AL23823" s="1"/>
    </row>
    <row r="23824">
      <c r="I23824" s="1"/>
      <c r="J23824" s="1"/>
      <c r="K23824" s="1"/>
      <c r="AA23824" s="1"/>
      <c r="AB23824" s="1"/>
      <c r="AC23824" s="1"/>
      <c r="AJ23824" s="1"/>
      <c r="AK23824" s="1"/>
      <c r="AL23824" s="1"/>
    </row>
    <row r="23825">
      <c r="I23825" s="1"/>
      <c r="J23825" s="1"/>
      <c r="K23825" s="1"/>
      <c r="AA23825" s="1"/>
      <c r="AB23825" s="1"/>
      <c r="AC23825" s="1"/>
      <c r="AJ23825" s="1"/>
      <c r="AK23825" s="1"/>
      <c r="AL23825" s="1"/>
    </row>
    <row r="23826">
      <c r="I23826" s="1"/>
      <c r="J23826" s="1"/>
      <c r="K23826" s="1"/>
      <c r="AA23826" s="1"/>
      <c r="AB23826" s="1"/>
      <c r="AC23826" s="1"/>
      <c r="AJ23826" s="1"/>
      <c r="AK23826" s="1"/>
      <c r="AL23826" s="1"/>
    </row>
    <row r="23827">
      <c r="I23827" s="1"/>
      <c r="J23827" s="1"/>
      <c r="K23827" s="1"/>
      <c r="AA23827" s="1"/>
      <c r="AB23827" s="1"/>
      <c r="AC23827" s="1"/>
      <c r="AJ23827" s="1"/>
      <c r="AK23827" s="1"/>
      <c r="AL23827" s="1"/>
    </row>
    <row r="23828">
      <c r="I23828" s="1"/>
      <c r="J23828" s="1"/>
      <c r="K23828" s="1"/>
      <c r="AA23828" s="1"/>
      <c r="AB23828" s="1"/>
      <c r="AC23828" s="1"/>
      <c r="AJ23828" s="1"/>
      <c r="AK23828" s="1"/>
      <c r="AL23828" s="1"/>
    </row>
    <row r="23829">
      <c r="I23829" s="1"/>
      <c r="J23829" s="1"/>
      <c r="K23829" s="1"/>
      <c r="AA23829" s="1"/>
      <c r="AB23829" s="1"/>
      <c r="AC23829" s="1"/>
      <c r="AJ23829" s="1"/>
      <c r="AK23829" s="1"/>
      <c r="AL23829" s="1"/>
    </row>
    <row r="23830">
      <c r="I23830" s="1"/>
      <c r="J23830" s="1"/>
      <c r="K23830" s="1"/>
      <c r="AA23830" s="1"/>
      <c r="AB23830" s="1"/>
      <c r="AC23830" s="1"/>
      <c r="AJ23830" s="1"/>
      <c r="AK23830" s="1"/>
      <c r="AL23830" s="1"/>
    </row>
    <row r="23831">
      <c r="I23831" s="1"/>
      <c r="J23831" s="1"/>
      <c r="K23831" s="1"/>
      <c r="AA23831" s="1"/>
      <c r="AB23831" s="1"/>
      <c r="AC23831" s="1"/>
      <c r="AJ23831" s="1"/>
      <c r="AK23831" s="1"/>
      <c r="AL23831" s="1"/>
    </row>
    <row r="23832">
      <c r="I23832" s="1"/>
      <c r="J23832" s="1"/>
      <c r="K23832" s="1"/>
      <c r="AA23832" s="1"/>
      <c r="AB23832" s="1"/>
      <c r="AC23832" s="1"/>
      <c r="AJ23832" s="1"/>
      <c r="AK23832" s="1"/>
      <c r="AL23832" s="1"/>
    </row>
    <row r="23833">
      <c r="I23833" s="1"/>
      <c r="J23833" s="1"/>
      <c r="K23833" s="1"/>
      <c r="AA23833" s="1"/>
      <c r="AB23833" s="1"/>
      <c r="AC23833" s="1"/>
      <c r="AJ23833" s="1"/>
      <c r="AK23833" s="1"/>
      <c r="AL23833" s="1"/>
    </row>
    <row r="23834">
      <c r="I23834" s="1"/>
      <c r="J23834" s="1"/>
      <c r="K23834" s="1"/>
      <c r="AA23834" s="1"/>
      <c r="AB23834" s="1"/>
      <c r="AC23834" s="1"/>
      <c r="AJ23834" s="1"/>
      <c r="AK23834" s="1"/>
      <c r="AL23834" s="1"/>
    </row>
    <row r="23835">
      <c r="I23835" s="1"/>
      <c r="J23835" s="1"/>
      <c r="K23835" s="1"/>
      <c r="AA23835" s="1"/>
      <c r="AB23835" s="1"/>
      <c r="AC23835" s="1"/>
      <c r="AJ23835" s="1"/>
      <c r="AK23835" s="1"/>
      <c r="AL23835" s="1"/>
    </row>
    <row r="23836">
      <c r="I23836" s="1"/>
      <c r="J23836" s="1"/>
      <c r="K23836" s="1"/>
      <c r="AA23836" s="1"/>
      <c r="AB23836" s="1"/>
      <c r="AC23836" s="1"/>
      <c r="AJ23836" s="1"/>
      <c r="AK23836" s="1"/>
      <c r="AL23836" s="1"/>
    </row>
    <row r="23837">
      <c r="I23837" s="1"/>
      <c r="J23837" s="1"/>
      <c r="K23837" s="1"/>
      <c r="AA23837" s="1"/>
      <c r="AB23837" s="1"/>
      <c r="AC23837" s="1"/>
      <c r="AJ23837" s="1"/>
      <c r="AK23837" s="1"/>
      <c r="AL23837" s="1"/>
    </row>
    <row r="23838">
      <c r="I23838" s="1"/>
      <c r="J23838" s="1"/>
      <c r="K23838" s="1"/>
      <c r="AA23838" s="1"/>
      <c r="AB23838" s="1"/>
      <c r="AC23838" s="1"/>
      <c r="AJ23838" s="1"/>
      <c r="AK23838" s="1"/>
      <c r="AL23838" s="1"/>
    </row>
    <row r="23839">
      <c r="I23839" s="1"/>
      <c r="J23839" s="1"/>
      <c r="K23839" s="1"/>
      <c r="AA23839" s="1"/>
      <c r="AB23839" s="1"/>
      <c r="AC23839" s="1"/>
      <c r="AJ23839" s="1"/>
      <c r="AK23839" s="1"/>
      <c r="AL23839" s="1"/>
    </row>
    <row r="23840">
      <c r="I23840" s="1"/>
      <c r="J23840" s="1"/>
      <c r="K23840" s="1"/>
      <c r="AA23840" s="1"/>
      <c r="AB23840" s="1"/>
      <c r="AC23840" s="1"/>
      <c r="AJ23840" s="1"/>
      <c r="AK23840" s="1"/>
      <c r="AL23840" s="1"/>
    </row>
    <row r="23841">
      <c r="I23841" s="1"/>
      <c r="J23841" s="1"/>
      <c r="K23841" s="1"/>
      <c r="AA23841" s="1"/>
      <c r="AB23841" s="1"/>
      <c r="AC23841" s="1"/>
      <c r="AJ23841" s="1"/>
      <c r="AK23841" s="1"/>
      <c r="AL23841" s="1"/>
    </row>
    <row r="23842">
      <c r="I23842" s="1"/>
      <c r="J23842" s="1"/>
      <c r="K23842" s="1"/>
      <c r="AA23842" s="1"/>
      <c r="AB23842" s="1"/>
      <c r="AC23842" s="1"/>
      <c r="AJ23842" s="1"/>
      <c r="AK23842" s="1"/>
      <c r="AL23842" s="1"/>
    </row>
    <row r="23843">
      <c r="I23843" s="1"/>
      <c r="J23843" s="1"/>
      <c r="K23843" s="1"/>
      <c r="AA23843" s="1"/>
      <c r="AB23843" s="1"/>
      <c r="AC23843" s="1"/>
      <c r="AJ23843" s="1"/>
      <c r="AK23843" s="1"/>
      <c r="AL23843" s="1"/>
    </row>
    <row r="23844">
      <c r="I23844" s="1"/>
      <c r="J23844" s="1"/>
      <c r="K23844" s="1"/>
      <c r="AA23844" s="1"/>
      <c r="AB23844" s="1"/>
      <c r="AC23844" s="1"/>
      <c r="AJ23844" s="1"/>
      <c r="AK23844" s="1"/>
      <c r="AL23844" s="1"/>
    </row>
    <row r="23845">
      <c r="I23845" s="1"/>
      <c r="J23845" s="1"/>
      <c r="K23845" s="1"/>
      <c r="AA23845" s="1"/>
      <c r="AB23845" s="1"/>
      <c r="AC23845" s="1"/>
      <c r="AJ23845" s="1"/>
      <c r="AK23845" s="1"/>
      <c r="AL23845" s="1"/>
    </row>
    <row r="23846">
      <c r="I23846" s="1"/>
      <c r="J23846" s="1"/>
      <c r="K23846" s="1"/>
      <c r="AA23846" s="1"/>
      <c r="AB23846" s="1"/>
      <c r="AC23846" s="1"/>
      <c r="AJ23846" s="1"/>
      <c r="AK23846" s="1"/>
      <c r="AL23846" s="1"/>
    </row>
    <row r="23847">
      <c r="I23847" s="1"/>
      <c r="J23847" s="1"/>
      <c r="K23847" s="1"/>
      <c r="AA23847" s="1"/>
      <c r="AB23847" s="1"/>
      <c r="AC23847" s="1"/>
      <c r="AJ23847" s="1"/>
      <c r="AK23847" s="1"/>
      <c r="AL23847" s="1"/>
    </row>
    <row r="23848">
      <c r="I23848" s="1"/>
      <c r="J23848" s="1"/>
      <c r="K23848" s="1"/>
      <c r="AA23848" s="1"/>
      <c r="AB23848" s="1"/>
      <c r="AC23848" s="1"/>
      <c r="AJ23848" s="1"/>
      <c r="AK23848" s="1"/>
      <c r="AL23848" s="1"/>
    </row>
    <row r="23849">
      <c r="I23849" s="1"/>
      <c r="J23849" s="1"/>
      <c r="K23849" s="1"/>
      <c r="AA23849" s="1"/>
      <c r="AB23849" s="1"/>
      <c r="AC23849" s="1"/>
      <c r="AJ23849" s="1"/>
      <c r="AK23849" s="1"/>
      <c r="AL23849" s="1"/>
    </row>
    <row r="23850">
      <c r="I23850" s="1"/>
      <c r="J23850" s="1"/>
      <c r="K23850" s="1"/>
      <c r="AA23850" s="1"/>
      <c r="AB23850" s="1"/>
      <c r="AC23850" s="1"/>
      <c r="AJ23850" s="1"/>
      <c r="AK23850" s="1"/>
      <c r="AL23850" s="1"/>
    </row>
    <row r="23851">
      <c r="I23851" s="1"/>
      <c r="J23851" s="1"/>
      <c r="K23851" s="1"/>
      <c r="AA23851" s="1"/>
      <c r="AB23851" s="1"/>
      <c r="AC23851" s="1"/>
      <c r="AJ23851" s="1"/>
      <c r="AK23851" s="1"/>
      <c r="AL23851" s="1"/>
    </row>
    <row r="23852">
      <c r="I23852" s="1"/>
      <c r="J23852" s="1"/>
      <c r="K23852" s="1"/>
      <c r="AA23852" s="1"/>
      <c r="AB23852" s="1"/>
      <c r="AC23852" s="1"/>
      <c r="AJ23852" s="1"/>
      <c r="AK23852" s="1"/>
      <c r="AL23852" s="1"/>
    </row>
    <row r="23853">
      <c r="I23853" s="1"/>
      <c r="J23853" s="1"/>
      <c r="K23853" s="1"/>
      <c r="AA23853" s="1"/>
      <c r="AB23853" s="1"/>
      <c r="AC23853" s="1"/>
      <c r="AJ23853" s="1"/>
      <c r="AK23853" s="1"/>
      <c r="AL23853" s="1"/>
    </row>
    <row r="23854">
      <c r="I23854" s="1"/>
      <c r="J23854" s="1"/>
      <c r="K23854" s="1"/>
      <c r="AA23854" s="1"/>
      <c r="AB23854" s="1"/>
      <c r="AC23854" s="1"/>
      <c r="AJ23854" s="1"/>
      <c r="AK23854" s="1"/>
      <c r="AL23854" s="1"/>
    </row>
    <row r="23855">
      <c r="I23855" s="1"/>
      <c r="J23855" s="1"/>
      <c r="K23855" s="1"/>
      <c r="AA23855" s="1"/>
      <c r="AB23855" s="1"/>
      <c r="AC23855" s="1"/>
      <c r="AJ23855" s="1"/>
      <c r="AK23855" s="1"/>
      <c r="AL23855" s="1"/>
    </row>
    <row r="23856">
      <c r="I23856" s="1"/>
      <c r="J23856" s="1"/>
      <c r="K23856" s="1"/>
      <c r="AA23856" s="1"/>
      <c r="AB23856" s="1"/>
      <c r="AC23856" s="1"/>
      <c r="AJ23856" s="1"/>
      <c r="AK23856" s="1"/>
      <c r="AL23856" s="1"/>
    </row>
    <row r="23857">
      <c r="I23857" s="1"/>
      <c r="J23857" s="1"/>
      <c r="K23857" s="1"/>
      <c r="AA23857" s="1"/>
      <c r="AB23857" s="1"/>
      <c r="AC23857" s="1"/>
      <c r="AJ23857" s="1"/>
      <c r="AK23857" s="1"/>
      <c r="AL23857" s="1"/>
    </row>
    <row r="23858">
      <c r="I23858" s="1"/>
      <c r="J23858" s="1"/>
      <c r="K23858" s="1"/>
      <c r="AA23858" s="1"/>
      <c r="AB23858" s="1"/>
      <c r="AC23858" s="1"/>
      <c r="AJ23858" s="1"/>
      <c r="AK23858" s="1"/>
      <c r="AL23858" s="1"/>
    </row>
    <row r="23859">
      <c r="I23859" s="1"/>
      <c r="J23859" s="1"/>
      <c r="K23859" s="1"/>
      <c r="AA23859" s="1"/>
      <c r="AB23859" s="1"/>
      <c r="AC23859" s="1"/>
      <c r="AJ23859" s="1"/>
      <c r="AK23859" s="1"/>
      <c r="AL23859" s="1"/>
    </row>
    <row r="23860">
      <c r="I23860" s="1"/>
      <c r="J23860" s="1"/>
      <c r="K23860" s="1"/>
      <c r="AA23860" s="1"/>
      <c r="AB23860" s="1"/>
      <c r="AC23860" s="1"/>
      <c r="AJ23860" s="1"/>
      <c r="AK23860" s="1"/>
      <c r="AL23860" s="1"/>
    </row>
    <row r="23861">
      <c r="I23861" s="1"/>
      <c r="J23861" s="1"/>
      <c r="K23861" s="1"/>
      <c r="AA23861" s="1"/>
      <c r="AB23861" s="1"/>
      <c r="AC23861" s="1"/>
      <c r="AJ23861" s="1"/>
      <c r="AK23861" s="1"/>
      <c r="AL23861" s="1"/>
    </row>
    <row r="23862">
      <c r="I23862" s="1"/>
      <c r="J23862" s="1"/>
      <c r="K23862" s="1"/>
      <c r="AA23862" s="1"/>
      <c r="AB23862" s="1"/>
      <c r="AC23862" s="1"/>
      <c r="AJ23862" s="1"/>
      <c r="AK23862" s="1"/>
      <c r="AL23862" s="1"/>
    </row>
    <row r="23863">
      <c r="I23863" s="1"/>
      <c r="J23863" s="1"/>
      <c r="K23863" s="1"/>
      <c r="AA23863" s="1"/>
      <c r="AB23863" s="1"/>
      <c r="AC23863" s="1"/>
      <c r="AJ23863" s="1"/>
      <c r="AK23863" s="1"/>
      <c r="AL23863" s="1"/>
    </row>
    <row r="23864">
      <c r="I23864" s="1"/>
      <c r="J23864" s="1"/>
      <c r="K23864" s="1"/>
      <c r="AA23864" s="1"/>
      <c r="AB23864" s="1"/>
      <c r="AC23864" s="1"/>
      <c r="AJ23864" s="1"/>
      <c r="AK23864" s="1"/>
      <c r="AL23864" s="1"/>
    </row>
    <row r="23865">
      <c r="I23865" s="1"/>
      <c r="J23865" s="1"/>
      <c r="K23865" s="1"/>
      <c r="AA23865" s="1"/>
      <c r="AB23865" s="1"/>
      <c r="AC23865" s="1"/>
      <c r="AJ23865" s="1"/>
      <c r="AK23865" s="1"/>
      <c r="AL23865" s="1"/>
    </row>
    <row r="23866">
      <c r="I23866" s="1"/>
      <c r="J23866" s="1"/>
      <c r="K23866" s="1"/>
      <c r="AA23866" s="1"/>
      <c r="AB23866" s="1"/>
      <c r="AC23866" s="1"/>
      <c r="AJ23866" s="1"/>
      <c r="AK23866" s="1"/>
      <c r="AL23866" s="1"/>
    </row>
    <row r="23867">
      <c r="I23867" s="1"/>
      <c r="J23867" s="1"/>
      <c r="K23867" s="1"/>
      <c r="AA23867" s="1"/>
      <c r="AB23867" s="1"/>
      <c r="AC23867" s="1"/>
      <c r="AJ23867" s="1"/>
      <c r="AK23867" s="1"/>
      <c r="AL23867" s="1"/>
    </row>
    <row r="23868">
      <c r="I23868" s="1"/>
      <c r="J23868" s="1"/>
      <c r="K23868" s="1"/>
      <c r="AA23868" s="1"/>
      <c r="AB23868" s="1"/>
      <c r="AC23868" s="1"/>
      <c r="AJ23868" s="1"/>
      <c r="AK23868" s="1"/>
      <c r="AL23868" s="1"/>
    </row>
    <row r="23869">
      <c r="I23869" s="1"/>
      <c r="J23869" s="1"/>
      <c r="K23869" s="1"/>
      <c r="AA23869" s="1"/>
      <c r="AB23869" s="1"/>
      <c r="AC23869" s="1"/>
      <c r="AJ23869" s="1"/>
      <c r="AK23869" s="1"/>
      <c r="AL23869" s="1"/>
    </row>
    <row r="23870">
      <c r="I23870" s="1"/>
      <c r="J23870" s="1"/>
      <c r="K23870" s="1"/>
      <c r="AA23870" s="1"/>
      <c r="AB23870" s="1"/>
      <c r="AC23870" s="1"/>
      <c r="AJ23870" s="1"/>
      <c r="AK23870" s="1"/>
      <c r="AL23870" s="1"/>
    </row>
    <row r="23871">
      <c r="I23871" s="1"/>
      <c r="J23871" s="1"/>
      <c r="K23871" s="1"/>
      <c r="AA23871" s="1"/>
      <c r="AB23871" s="1"/>
      <c r="AC23871" s="1"/>
      <c r="AJ23871" s="1"/>
      <c r="AK23871" s="1"/>
      <c r="AL23871" s="1"/>
    </row>
    <row r="23872">
      <c r="I23872" s="1"/>
      <c r="J23872" s="1"/>
      <c r="K23872" s="1"/>
      <c r="AA23872" s="1"/>
      <c r="AB23872" s="1"/>
      <c r="AC23872" s="1"/>
      <c r="AJ23872" s="1"/>
      <c r="AK23872" s="1"/>
      <c r="AL23872" s="1"/>
    </row>
    <row r="23873">
      <c r="I23873" s="1"/>
      <c r="J23873" s="1"/>
      <c r="K23873" s="1"/>
      <c r="AA23873" s="1"/>
      <c r="AB23873" s="1"/>
      <c r="AC23873" s="1"/>
      <c r="AJ23873" s="1"/>
      <c r="AK23873" s="1"/>
      <c r="AL23873" s="1"/>
    </row>
    <row r="23874">
      <c r="I23874" s="1"/>
      <c r="J23874" s="1"/>
      <c r="K23874" s="1"/>
      <c r="AA23874" s="1"/>
      <c r="AB23874" s="1"/>
      <c r="AC23874" s="1"/>
      <c r="AJ23874" s="1"/>
      <c r="AK23874" s="1"/>
      <c r="AL23874" s="1"/>
    </row>
    <row r="23875">
      <c r="I23875" s="1"/>
      <c r="J23875" s="1"/>
      <c r="K23875" s="1"/>
      <c r="AA23875" s="1"/>
      <c r="AB23875" s="1"/>
      <c r="AC23875" s="1"/>
      <c r="AJ23875" s="1"/>
      <c r="AK23875" s="1"/>
      <c r="AL23875" s="1"/>
    </row>
    <row r="23876">
      <c r="I23876" s="1"/>
      <c r="J23876" s="1"/>
      <c r="K23876" s="1"/>
      <c r="AA23876" s="1"/>
      <c r="AB23876" s="1"/>
      <c r="AC23876" s="1"/>
      <c r="AJ23876" s="1"/>
      <c r="AK23876" s="1"/>
      <c r="AL23876" s="1"/>
    </row>
    <row r="23877">
      <c r="I23877" s="1"/>
      <c r="J23877" s="1"/>
      <c r="K23877" s="1"/>
      <c r="AA23877" s="1"/>
      <c r="AB23877" s="1"/>
      <c r="AC23877" s="1"/>
      <c r="AJ23877" s="1"/>
      <c r="AK23877" s="1"/>
      <c r="AL23877" s="1"/>
    </row>
    <row r="23878">
      <c r="I23878" s="1"/>
      <c r="J23878" s="1"/>
      <c r="K23878" s="1"/>
      <c r="AA23878" s="1"/>
      <c r="AB23878" s="1"/>
      <c r="AC23878" s="1"/>
      <c r="AJ23878" s="1"/>
      <c r="AK23878" s="1"/>
      <c r="AL23878" s="1"/>
    </row>
    <row r="23879">
      <c r="I23879" s="1"/>
      <c r="J23879" s="1"/>
      <c r="K23879" s="1"/>
      <c r="AA23879" s="1"/>
      <c r="AB23879" s="1"/>
      <c r="AC23879" s="1"/>
      <c r="AJ23879" s="1"/>
      <c r="AK23879" s="1"/>
      <c r="AL23879" s="1"/>
    </row>
    <row r="23880">
      <c r="I23880" s="1"/>
      <c r="J23880" s="1"/>
      <c r="K23880" s="1"/>
      <c r="AA23880" s="1"/>
      <c r="AB23880" s="1"/>
      <c r="AC23880" s="1"/>
      <c r="AJ23880" s="1"/>
      <c r="AK23880" s="1"/>
      <c r="AL23880" s="1"/>
    </row>
    <row r="23881">
      <c r="I23881" s="1"/>
      <c r="J23881" s="1"/>
      <c r="K23881" s="1"/>
      <c r="AA23881" s="1"/>
      <c r="AB23881" s="1"/>
      <c r="AC23881" s="1"/>
      <c r="AJ23881" s="1"/>
      <c r="AK23881" s="1"/>
      <c r="AL23881" s="1"/>
    </row>
    <row r="23882">
      <c r="I23882" s="1"/>
      <c r="J23882" s="1"/>
      <c r="K23882" s="1"/>
      <c r="AA23882" s="1"/>
      <c r="AB23882" s="1"/>
      <c r="AC23882" s="1"/>
      <c r="AJ23882" s="1"/>
      <c r="AK23882" s="1"/>
      <c r="AL23882" s="1"/>
    </row>
    <row r="23883">
      <c r="I23883" s="1"/>
      <c r="J23883" s="1"/>
      <c r="K23883" s="1"/>
      <c r="AA23883" s="1"/>
      <c r="AB23883" s="1"/>
      <c r="AC23883" s="1"/>
      <c r="AJ23883" s="1"/>
      <c r="AK23883" s="1"/>
      <c r="AL23883" s="1"/>
    </row>
    <row r="23884">
      <c r="I23884" s="1"/>
      <c r="J23884" s="1"/>
      <c r="K23884" s="1"/>
      <c r="AA23884" s="1"/>
      <c r="AB23884" s="1"/>
      <c r="AC23884" s="1"/>
      <c r="AJ23884" s="1"/>
      <c r="AK23884" s="1"/>
      <c r="AL23884" s="1"/>
    </row>
    <row r="23885">
      <c r="I23885" s="1"/>
      <c r="J23885" s="1"/>
      <c r="K23885" s="1"/>
      <c r="AA23885" s="1"/>
      <c r="AB23885" s="1"/>
      <c r="AC23885" s="1"/>
      <c r="AJ23885" s="1"/>
      <c r="AK23885" s="1"/>
      <c r="AL23885" s="1"/>
    </row>
    <row r="23886">
      <c r="I23886" s="1"/>
      <c r="J23886" s="1"/>
      <c r="K23886" s="1"/>
      <c r="AA23886" s="1"/>
      <c r="AB23886" s="1"/>
      <c r="AC23886" s="1"/>
      <c r="AJ23886" s="1"/>
      <c r="AK23886" s="1"/>
      <c r="AL23886" s="1"/>
    </row>
    <row r="23887">
      <c r="I23887" s="1"/>
      <c r="J23887" s="1"/>
      <c r="K23887" s="1"/>
      <c r="AA23887" s="1"/>
      <c r="AB23887" s="1"/>
      <c r="AC23887" s="1"/>
      <c r="AJ23887" s="1"/>
      <c r="AK23887" s="1"/>
      <c r="AL23887" s="1"/>
    </row>
    <row r="23888">
      <c r="I23888" s="1"/>
      <c r="J23888" s="1"/>
      <c r="K23888" s="1"/>
      <c r="AA23888" s="1"/>
      <c r="AB23888" s="1"/>
      <c r="AC23888" s="1"/>
      <c r="AJ23888" s="1"/>
      <c r="AK23888" s="1"/>
      <c r="AL23888" s="1"/>
    </row>
    <row r="23889">
      <c r="I23889" s="1"/>
      <c r="J23889" s="1"/>
      <c r="K23889" s="1"/>
      <c r="AA23889" s="1"/>
      <c r="AB23889" s="1"/>
      <c r="AC23889" s="1"/>
      <c r="AJ23889" s="1"/>
      <c r="AK23889" s="1"/>
      <c r="AL23889" s="1"/>
    </row>
    <row r="23890">
      <c r="I23890" s="1"/>
      <c r="J23890" s="1"/>
      <c r="K23890" s="1"/>
      <c r="AA23890" s="1"/>
      <c r="AB23890" s="1"/>
      <c r="AC23890" s="1"/>
      <c r="AJ23890" s="1"/>
      <c r="AK23890" s="1"/>
      <c r="AL23890" s="1"/>
    </row>
    <row r="23891">
      <c r="I23891" s="1"/>
      <c r="J23891" s="1"/>
      <c r="K23891" s="1"/>
      <c r="AA23891" s="1"/>
      <c r="AB23891" s="1"/>
      <c r="AC23891" s="1"/>
      <c r="AJ23891" s="1"/>
      <c r="AK23891" s="1"/>
      <c r="AL23891" s="1"/>
    </row>
    <row r="23892">
      <c r="I23892" s="1"/>
      <c r="J23892" s="1"/>
      <c r="K23892" s="1"/>
      <c r="AA23892" s="1"/>
      <c r="AB23892" s="1"/>
      <c r="AC23892" s="1"/>
      <c r="AJ23892" s="1"/>
      <c r="AK23892" s="1"/>
      <c r="AL23892" s="1"/>
    </row>
    <row r="23893">
      <c r="I23893" s="1"/>
      <c r="J23893" s="1"/>
      <c r="K23893" s="1"/>
      <c r="AA23893" s="1"/>
      <c r="AB23893" s="1"/>
      <c r="AC23893" s="1"/>
      <c r="AJ23893" s="1"/>
      <c r="AK23893" s="1"/>
      <c r="AL23893" s="1"/>
    </row>
    <row r="23894">
      <c r="I23894" s="1"/>
      <c r="J23894" s="1"/>
      <c r="K23894" s="1"/>
      <c r="AA23894" s="1"/>
      <c r="AB23894" s="1"/>
      <c r="AC23894" s="1"/>
      <c r="AJ23894" s="1"/>
      <c r="AK23894" s="1"/>
      <c r="AL23894" s="1"/>
    </row>
    <row r="23895">
      <c r="I23895" s="1"/>
      <c r="J23895" s="1"/>
      <c r="K23895" s="1"/>
      <c r="AA23895" s="1"/>
      <c r="AB23895" s="1"/>
      <c r="AC23895" s="1"/>
      <c r="AJ23895" s="1"/>
      <c r="AK23895" s="1"/>
      <c r="AL23895" s="1"/>
    </row>
    <row r="23896">
      <c r="I23896" s="1"/>
      <c r="J23896" s="1"/>
      <c r="K23896" s="1"/>
      <c r="AA23896" s="1"/>
      <c r="AB23896" s="1"/>
      <c r="AC23896" s="1"/>
      <c r="AJ23896" s="1"/>
      <c r="AK23896" s="1"/>
      <c r="AL23896" s="1"/>
    </row>
    <row r="23897">
      <c r="I23897" s="1"/>
      <c r="J23897" s="1"/>
      <c r="K23897" s="1"/>
      <c r="AA23897" s="1"/>
      <c r="AB23897" s="1"/>
      <c r="AC23897" s="1"/>
      <c r="AJ23897" s="1"/>
      <c r="AK23897" s="1"/>
      <c r="AL23897" s="1"/>
    </row>
    <row r="23898">
      <c r="I23898" s="1"/>
      <c r="J23898" s="1"/>
      <c r="K23898" s="1"/>
      <c r="AA23898" s="1"/>
      <c r="AB23898" s="1"/>
      <c r="AC23898" s="1"/>
      <c r="AJ23898" s="1"/>
      <c r="AK23898" s="1"/>
      <c r="AL23898" s="1"/>
    </row>
    <row r="23899">
      <c r="I23899" s="1"/>
      <c r="J23899" s="1"/>
      <c r="K23899" s="1"/>
      <c r="AA23899" s="1"/>
      <c r="AB23899" s="1"/>
      <c r="AC23899" s="1"/>
      <c r="AJ23899" s="1"/>
      <c r="AK23899" s="1"/>
      <c r="AL23899" s="1"/>
    </row>
    <row r="23900">
      <c r="I23900" s="1"/>
      <c r="J23900" s="1"/>
      <c r="K23900" s="1"/>
      <c r="AA23900" s="1"/>
      <c r="AB23900" s="1"/>
      <c r="AC23900" s="1"/>
      <c r="AJ23900" s="1"/>
      <c r="AK23900" s="1"/>
      <c r="AL23900" s="1"/>
    </row>
    <row r="23901">
      <c r="I23901" s="1"/>
      <c r="J23901" s="1"/>
      <c r="K23901" s="1"/>
      <c r="AA23901" s="1"/>
      <c r="AB23901" s="1"/>
      <c r="AC23901" s="1"/>
      <c r="AJ23901" s="1"/>
      <c r="AK23901" s="1"/>
      <c r="AL23901" s="1"/>
    </row>
    <row r="23902">
      <c r="I23902" s="1"/>
      <c r="J23902" s="1"/>
      <c r="K23902" s="1"/>
      <c r="AA23902" s="1"/>
      <c r="AB23902" s="1"/>
      <c r="AC23902" s="1"/>
      <c r="AJ23902" s="1"/>
      <c r="AK23902" s="1"/>
      <c r="AL23902" s="1"/>
    </row>
    <row r="23903">
      <c r="I23903" s="1"/>
      <c r="J23903" s="1"/>
      <c r="K23903" s="1"/>
      <c r="AA23903" s="1"/>
      <c r="AB23903" s="1"/>
      <c r="AC23903" s="1"/>
      <c r="AJ23903" s="1"/>
      <c r="AK23903" s="1"/>
      <c r="AL23903" s="1"/>
    </row>
    <row r="23904">
      <c r="I23904" s="1"/>
      <c r="J23904" s="1"/>
      <c r="K23904" s="1"/>
      <c r="AA23904" s="1"/>
      <c r="AB23904" s="1"/>
      <c r="AC23904" s="1"/>
      <c r="AJ23904" s="1"/>
      <c r="AK23904" s="1"/>
      <c r="AL23904" s="1"/>
    </row>
    <row r="23905">
      <c r="I23905" s="1"/>
      <c r="J23905" s="1"/>
      <c r="K23905" s="1"/>
      <c r="AA23905" s="1"/>
      <c r="AB23905" s="1"/>
      <c r="AC23905" s="1"/>
      <c r="AJ23905" s="1"/>
      <c r="AK23905" s="1"/>
      <c r="AL23905" s="1"/>
    </row>
    <row r="23906">
      <c r="I23906" s="1"/>
      <c r="J23906" s="1"/>
      <c r="K23906" s="1"/>
      <c r="AA23906" s="1"/>
      <c r="AB23906" s="1"/>
      <c r="AC23906" s="1"/>
      <c r="AJ23906" s="1"/>
      <c r="AK23906" s="1"/>
      <c r="AL23906" s="1"/>
    </row>
    <row r="23907">
      <c r="I23907" s="1"/>
      <c r="J23907" s="1"/>
      <c r="K23907" s="1"/>
      <c r="AA23907" s="1"/>
      <c r="AB23907" s="1"/>
      <c r="AC23907" s="1"/>
      <c r="AJ23907" s="1"/>
      <c r="AK23907" s="1"/>
      <c r="AL23907" s="1"/>
    </row>
    <row r="23908">
      <c r="I23908" s="1"/>
      <c r="J23908" s="1"/>
      <c r="K23908" s="1"/>
      <c r="AA23908" s="1"/>
      <c r="AB23908" s="1"/>
      <c r="AC23908" s="1"/>
      <c r="AJ23908" s="1"/>
      <c r="AK23908" s="1"/>
      <c r="AL23908" s="1"/>
    </row>
    <row r="23909">
      <c r="I23909" s="1"/>
      <c r="J23909" s="1"/>
      <c r="K23909" s="1"/>
      <c r="AA23909" s="1"/>
      <c r="AB23909" s="1"/>
      <c r="AC23909" s="1"/>
      <c r="AJ23909" s="1"/>
      <c r="AK23909" s="1"/>
      <c r="AL23909" s="1"/>
    </row>
    <row r="23910">
      <c r="I23910" s="1"/>
      <c r="J23910" s="1"/>
      <c r="K23910" s="1"/>
      <c r="AA23910" s="1"/>
      <c r="AB23910" s="1"/>
      <c r="AC23910" s="1"/>
      <c r="AJ23910" s="1"/>
      <c r="AK23910" s="1"/>
      <c r="AL23910" s="1"/>
    </row>
    <row r="23911">
      <c r="I23911" s="1"/>
      <c r="J23911" s="1"/>
      <c r="K23911" s="1"/>
      <c r="AA23911" s="1"/>
      <c r="AB23911" s="1"/>
      <c r="AC23911" s="1"/>
      <c r="AJ23911" s="1"/>
      <c r="AK23911" s="1"/>
      <c r="AL23911" s="1"/>
    </row>
    <row r="23912">
      <c r="I23912" s="1"/>
      <c r="J23912" s="1"/>
      <c r="K23912" s="1"/>
      <c r="AA23912" s="1"/>
      <c r="AB23912" s="1"/>
      <c r="AC23912" s="1"/>
      <c r="AJ23912" s="1"/>
      <c r="AK23912" s="1"/>
      <c r="AL23912" s="1"/>
    </row>
    <row r="23913">
      <c r="I23913" s="1"/>
      <c r="J23913" s="1"/>
      <c r="K23913" s="1"/>
      <c r="AA23913" s="1"/>
      <c r="AB23913" s="1"/>
      <c r="AC23913" s="1"/>
      <c r="AJ23913" s="1"/>
      <c r="AK23913" s="1"/>
      <c r="AL23913" s="1"/>
    </row>
    <row r="23914">
      <c r="I23914" s="1"/>
      <c r="J23914" s="1"/>
      <c r="K23914" s="1"/>
      <c r="AA23914" s="1"/>
      <c r="AB23914" s="1"/>
      <c r="AC23914" s="1"/>
      <c r="AJ23914" s="1"/>
      <c r="AK23914" s="1"/>
      <c r="AL23914" s="1"/>
    </row>
    <row r="23915">
      <c r="I23915" s="1"/>
      <c r="J23915" s="1"/>
      <c r="K23915" s="1"/>
      <c r="AA23915" s="1"/>
      <c r="AB23915" s="1"/>
      <c r="AC23915" s="1"/>
      <c r="AJ23915" s="1"/>
      <c r="AK23915" s="1"/>
      <c r="AL23915" s="1"/>
    </row>
    <row r="23916">
      <c r="I23916" s="1"/>
      <c r="J23916" s="1"/>
      <c r="K23916" s="1"/>
      <c r="AA23916" s="1"/>
      <c r="AB23916" s="1"/>
      <c r="AC23916" s="1"/>
      <c r="AJ23916" s="1"/>
      <c r="AK23916" s="1"/>
      <c r="AL23916" s="1"/>
    </row>
    <row r="23917">
      <c r="I23917" s="1"/>
      <c r="J23917" s="1"/>
      <c r="K23917" s="1"/>
      <c r="AA23917" s="1"/>
      <c r="AB23917" s="1"/>
      <c r="AC23917" s="1"/>
      <c r="AJ23917" s="1"/>
      <c r="AK23917" s="1"/>
      <c r="AL23917" s="1"/>
    </row>
    <row r="23918">
      <c r="I23918" s="1"/>
      <c r="J23918" s="1"/>
      <c r="K23918" s="1"/>
      <c r="AA23918" s="1"/>
      <c r="AB23918" s="1"/>
      <c r="AC23918" s="1"/>
      <c r="AJ23918" s="1"/>
      <c r="AK23918" s="1"/>
      <c r="AL23918" s="1"/>
    </row>
    <row r="23919">
      <c r="I23919" s="1"/>
      <c r="J23919" s="1"/>
      <c r="K23919" s="1"/>
      <c r="AA23919" s="1"/>
      <c r="AB23919" s="1"/>
      <c r="AC23919" s="1"/>
      <c r="AJ23919" s="1"/>
      <c r="AK23919" s="1"/>
      <c r="AL23919" s="1"/>
    </row>
    <row r="23920">
      <c r="I23920" s="1"/>
      <c r="J23920" s="1"/>
      <c r="K23920" s="1"/>
      <c r="AA23920" s="1"/>
      <c r="AB23920" s="1"/>
      <c r="AC23920" s="1"/>
      <c r="AJ23920" s="1"/>
      <c r="AK23920" s="1"/>
      <c r="AL23920" s="1"/>
    </row>
    <row r="23921">
      <c r="I23921" s="1"/>
      <c r="J23921" s="1"/>
      <c r="K23921" s="1"/>
      <c r="AA23921" s="1"/>
      <c r="AB23921" s="1"/>
      <c r="AC23921" s="1"/>
      <c r="AJ23921" s="1"/>
      <c r="AK23921" s="1"/>
      <c r="AL23921" s="1"/>
    </row>
    <row r="23922">
      <c r="I23922" s="1"/>
      <c r="J23922" s="1"/>
      <c r="K23922" s="1"/>
      <c r="AA23922" s="1"/>
      <c r="AB23922" s="1"/>
      <c r="AC23922" s="1"/>
      <c r="AJ23922" s="1"/>
      <c r="AK23922" s="1"/>
      <c r="AL23922" s="1"/>
    </row>
    <row r="23923">
      <c r="I23923" s="1"/>
      <c r="J23923" s="1"/>
      <c r="K23923" s="1"/>
      <c r="AA23923" s="1"/>
      <c r="AB23923" s="1"/>
      <c r="AC23923" s="1"/>
      <c r="AJ23923" s="1"/>
      <c r="AK23923" s="1"/>
      <c r="AL23923" s="1"/>
    </row>
    <row r="23924">
      <c r="I23924" s="1"/>
      <c r="J23924" s="1"/>
      <c r="K23924" s="1"/>
      <c r="AA23924" s="1"/>
      <c r="AB23924" s="1"/>
      <c r="AC23924" s="1"/>
      <c r="AJ23924" s="1"/>
      <c r="AK23924" s="1"/>
      <c r="AL23924" s="1"/>
    </row>
    <row r="23925">
      <c r="I23925" s="1"/>
      <c r="J23925" s="1"/>
      <c r="K23925" s="1"/>
      <c r="AA23925" s="1"/>
      <c r="AB23925" s="1"/>
      <c r="AC23925" s="1"/>
      <c r="AJ23925" s="1"/>
      <c r="AK23925" s="1"/>
      <c r="AL23925" s="1"/>
    </row>
    <row r="23926">
      <c r="I23926" s="1"/>
      <c r="J23926" s="1"/>
      <c r="K23926" s="1"/>
      <c r="AA23926" s="1"/>
      <c r="AB23926" s="1"/>
      <c r="AC23926" s="1"/>
      <c r="AJ23926" s="1"/>
      <c r="AK23926" s="1"/>
      <c r="AL23926" s="1"/>
    </row>
    <row r="23927">
      <c r="I23927" s="1"/>
      <c r="J23927" s="1"/>
      <c r="K23927" s="1"/>
      <c r="AA23927" s="1"/>
      <c r="AB23927" s="1"/>
      <c r="AC23927" s="1"/>
      <c r="AJ23927" s="1"/>
      <c r="AK23927" s="1"/>
      <c r="AL23927" s="1"/>
    </row>
    <row r="23928">
      <c r="I23928" s="1"/>
      <c r="J23928" s="1"/>
      <c r="K23928" s="1"/>
      <c r="AA23928" s="1"/>
      <c r="AB23928" s="1"/>
      <c r="AC23928" s="1"/>
      <c r="AJ23928" s="1"/>
      <c r="AK23928" s="1"/>
      <c r="AL23928" s="1"/>
    </row>
    <row r="23929">
      <c r="I23929" s="1"/>
      <c r="J23929" s="1"/>
      <c r="K23929" s="1"/>
      <c r="AA23929" s="1"/>
      <c r="AB23929" s="1"/>
      <c r="AC23929" s="1"/>
      <c r="AJ23929" s="1"/>
      <c r="AK23929" s="1"/>
      <c r="AL23929" s="1"/>
    </row>
    <row r="23930">
      <c r="I23930" s="1"/>
      <c r="J23930" s="1"/>
      <c r="K23930" s="1"/>
      <c r="AA23930" s="1"/>
      <c r="AB23930" s="1"/>
      <c r="AC23930" s="1"/>
      <c r="AJ23930" s="1"/>
      <c r="AK23930" s="1"/>
      <c r="AL23930" s="1"/>
    </row>
    <row r="23931">
      <c r="I23931" s="1"/>
      <c r="J23931" s="1"/>
      <c r="K23931" s="1"/>
      <c r="AA23931" s="1"/>
      <c r="AB23931" s="1"/>
      <c r="AC23931" s="1"/>
      <c r="AJ23931" s="1"/>
      <c r="AK23931" s="1"/>
      <c r="AL23931" s="1"/>
    </row>
    <row r="23932">
      <c r="I23932" s="1"/>
      <c r="J23932" s="1"/>
      <c r="K23932" s="1"/>
      <c r="AA23932" s="1"/>
      <c r="AB23932" s="1"/>
      <c r="AC23932" s="1"/>
      <c r="AJ23932" s="1"/>
      <c r="AK23932" s="1"/>
      <c r="AL23932" s="1"/>
    </row>
    <row r="23933">
      <c r="I23933" s="1"/>
      <c r="J23933" s="1"/>
      <c r="K23933" s="1"/>
      <c r="AA23933" s="1"/>
      <c r="AB23933" s="1"/>
      <c r="AC23933" s="1"/>
      <c r="AJ23933" s="1"/>
      <c r="AK23933" s="1"/>
      <c r="AL23933" s="1"/>
    </row>
    <row r="23934">
      <c r="I23934" s="1"/>
      <c r="J23934" s="1"/>
      <c r="K23934" s="1"/>
      <c r="AA23934" s="1"/>
      <c r="AB23934" s="1"/>
      <c r="AC23934" s="1"/>
      <c r="AJ23934" s="1"/>
      <c r="AK23934" s="1"/>
      <c r="AL23934" s="1"/>
    </row>
    <row r="23935">
      <c r="I23935" s="1"/>
      <c r="J23935" s="1"/>
      <c r="K23935" s="1"/>
      <c r="AA23935" s="1"/>
      <c r="AB23935" s="1"/>
      <c r="AC23935" s="1"/>
      <c r="AJ23935" s="1"/>
      <c r="AK23935" s="1"/>
      <c r="AL23935" s="1"/>
    </row>
    <row r="23936">
      <c r="I23936" s="1"/>
      <c r="J23936" s="1"/>
      <c r="K23936" s="1"/>
      <c r="AA23936" s="1"/>
      <c r="AB23936" s="1"/>
      <c r="AC23936" s="1"/>
      <c r="AJ23936" s="1"/>
      <c r="AK23936" s="1"/>
      <c r="AL23936" s="1"/>
    </row>
    <row r="23937">
      <c r="I23937" s="1"/>
      <c r="J23937" s="1"/>
      <c r="K23937" s="1"/>
      <c r="AA23937" s="1"/>
      <c r="AB23937" s="1"/>
      <c r="AC23937" s="1"/>
      <c r="AJ23937" s="1"/>
      <c r="AK23937" s="1"/>
      <c r="AL23937" s="1"/>
    </row>
    <row r="23938">
      <c r="I23938" s="1"/>
      <c r="J23938" s="1"/>
      <c r="K23938" s="1"/>
      <c r="AA23938" s="1"/>
      <c r="AB23938" s="1"/>
      <c r="AC23938" s="1"/>
      <c r="AJ23938" s="1"/>
      <c r="AK23938" s="1"/>
      <c r="AL23938" s="1"/>
    </row>
    <row r="23939">
      <c r="I23939" s="1"/>
      <c r="J23939" s="1"/>
      <c r="K23939" s="1"/>
      <c r="AA23939" s="1"/>
      <c r="AB23939" s="1"/>
      <c r="AC23939" s="1"/>
      <c r="AJ23939" s="1"/>
      <c r="AK23939" s="1"/>
      <c r="AL23939" s="1"/>
    </row>
    <row r="23940">
      <c r="I23940" s="1"/>
      <c r="J23940" s="1"/>
      <c r="K23940" s="1"/>
      <c r="AA23940" s="1"/>
      <c r="AB23940" s="1"/>
      <c r="AC23940" s="1"/>
      <c r="AJ23940" s="1"/>
      <c r="AK23940" s="1"/>
      <c r="AL23940" s="1"/>
    </row>
    <row r="23941">
      <c r="I23941" s="1"/>
      <c r="J23941" s="1"/>
      <c r="K23941" s="1"/>
      <c r="AA23941" s="1"/>
      <c r="AB23941" s="1"/>
      <c r="AC23941" s="1"/>
      <c r="AJ23941" s="1"/>
      <c r="AK23941" s="1"/>
      <c r="AL23941" s="1"/>
    </row>
    <row r="23942">
      <c r="I23942" s="1"/>
      <c r="J23942" s="1"/>
      <c r="K23942" s="1"/>
      <c r="AA23942" s="1"/>
      <c r="AB23942" s="1"/>
      <c r="AC23942" s="1"/>
      <c r="AJ23942" s="1"/>
      <c r="AK23942" s="1"/>
      <c r="AL23942" s="1"/>
    </row>
    <row r="23943">
      <c r="I23943" s="1"/>
      <c r="J23943" s="1"/>
      <c r="K23943" s="1"/>
      <c r="AA23943" s="1"/>
      <c r="AB23943" s="1"/>
      <c r="AC23943" s="1"/>
      <c r="AJ23943" s="1"/>
      <c r="AK23943" s="1"/>
      <c r="AL23943" s="1"/>
    </row>
    <row r="23944">
      <c r="I23944" s="1"/>
      <c r="J23944" s="1"/>
      <c r="K23944" s="1"/>
      <c r="AA23944" s="1"/>
      <c r="AB23944" s="1"/>
      <c r="AC23944" s="1"/>
      <c r="AJ23944" s="1"/>
      <c r="AK23944" s="1"/>
      <c r="AL23944" s="1"/>
    </row>
    <row r="23945">
      <c r="I23945" s="1"/>
      <c r="J23945" s="1"/>
      <c r="K23945" s="1"/>
      <c r="AA23945" s="1"/>
      <c r="AB23945" s="1"/>
      <c r="AC23945" s="1"/>
      <c r="AJ23945" s="1"/>
      <c r="AK23945" s="1"/>
      <c r="AL23945" s="1"/>
    </row>
    <row r="23946">
      <c r="I23946" s="1"/>
      <c r="J23946" s="1"/>
      <c r="K23946" s="1"/>
      <c r="AA23946" s="1"/>
      <c r="AB23946" s="1"/>
      <c r="AC23946" s="1"/>
      <c r="AJ23946" s="1"/>
      <c r="AK23946" s="1"/>
      <c r="AL23946" s="1"/>
    </row>
    <row r="23947">
      <c r="I23947" s="1"/>
      <c r="J23947" s="1"/>
      <c r="K23947" s="1"/>
      <c r="AA23947" s="1"/>
      <c r="AB23947" s="1"/>
      <c r="AC23947" s="1"/>
      <c r="AJ23947" s="1"/>
      <c r="AK23947" s="1"/>
      <c r="AL23947" s="1"/>
    </row>
    <row r="23948">
      <c r="I23948" s="1"/>
      <c r="J23948" s="1"/>
      <c r="K23948" s="1"/>
      <c r="AA23948" s="1"/>
      <c r="AB23948" s="1"/>
      <c r="AC23948" s="1"/>
      <c r="AJ23948" s="1"/>
      <c r="AK23948" s="1"/>
      <c r="AL23948" s="1"/>
    </row>
    <row r="23949">
      <c r="I23949" s="1"/>
      <c r="J23949" s="1"/>
      <c r="K23949" s="1"/>
      <c r="AA23949" s="1"/>
      <c r="AB23949" s="1"/>
      <c r="AC23949" s="1"/>
      <c r="AJ23949" s="1"/>
      <c r="AK23949" s="1"/>
      <c r="AL23949" s="1"/>
    </row>
    <row r="23950">
      <c r="I23950" s="1"/>
      <c r="J23950" s="1"/>
      <c r="K23950" s="1"/>
      <c r="AA23950" s="1"/>
      <c r="AB23950" s="1"/>
      <c r="AC23950" s="1"/>
      <c r="AJ23950" s="1"/>
      <c r="AK23950" s="1"/>
      <c r="AL23950" s="1"/>
    </row>
    <row r="23951">
      <c r="I23951" s="1"/>
      <c r="J23951" s="1"/>
      <c r="K23951" s="1"/>
      <c r="AA23951" s="1"/>
      <c r="AB23951" s="1"/>
      <c r="AC23951" s="1"/>
      <c r="AJ23951" s="1"/>
      <c r="AK23951" s="1"/>
      <c r="AL23951" s="1"/>
    </row>
    <row r="23952">
      <c r="I23952" s="1"/>
      <c r="J23952" s="1"/>
      <c r="K23952" s="1"/>
      <c r="AA23952" s="1"/>
      <c r="AB23952" s="1"/>
      <c r="AC23952" s="1"/>
      <c r="AJ23952" s="1"/>
      <c r="AK23952" s="1"/>
      <c r="AL23952" s="1"/>
    </row>
    <row r="23953">
      <c r="I23953" s="1"/>
      <c r="J23953" s="1"/>
      <c r="K23953" s="1"/>
      <c r="AA23953" s="1"/>
      <c r="AB23953" s="1"/>
      <c r="AC23953" s="1"/>
      <c r="AJ23953" s="1"/>
      <c r="AK23953" s="1"/>
      <c r="AL23953" s="1"/>
    </row>
    <row r="23954">
      <c r="I23954" s="1"/>
      <c r="J23954" s="1"/>
      <c r="K23954" s="1"/>
      <c r="AA23954" s="1"/>
      <c r="AB23954" s="1"/>
      <c r="AC23954" s="1"/>
      <c r="AJ23954" s="1"/>
      <c r="AK23954" s="1"/>
      <c r="AL23954" s="1"/>
    </row>
    <row r="23955">
      <c r="I23955" s="1"/>
      <c r="J23955" s="1"/>
      <c r="K23955" s="1"/>
      <c r="AA23955" s="1"/>
      <c r="AB23955" s="1"/>
      <c r="AC23955" s="1"/>
      <c r="AJ23955" s="1"/>
      <c r="AK23955" s="1"/>
      <c r="AL23955" s="1"/>
    </row>
    <row r="23956">
      <c r="I23956" s="1"/>
      <c r="J23956" s="1"/>
      <c r="K23956" s="1"/>
      <c r="AA23956" s="1"/>
      <c r="AB23956" s="1"/>
      <c r="AC23956" s="1"/>
      <c r="AJ23956" s="1"/>
      <c r="AK23956" s="1"/>
      <c r="AL23956" s="1"/>
    </row>
    <row r="23957">
      <c r="I23957" s="1"/>
      <c r="J23957" s="1"/>
      <c r="K23957" s="1"/>
      <c r="AA23957" s="1"/>
      <c r="AB23957" s="1"/>
      <c r="AC23957" s="1"/>
      <c r="AJ23957" s="1"/>
      <c r="AK23957" s="1"/>
      <c r="AL23957" s="1"/>
    </row>
    <row r="23958">
      <c r="I23958" s="1"/>
      <c r="J23958" s="1"/>
      <c r="K23958" s="1"/>
      <c r="AA23958" s="1"/>
      <c r="AB23958" s="1"/>
      <c r="AC23958" s="1"/>
      <c r="AJ23958" s="1"/>
      <c r="AK23958" s="1"/>
      <c r="AL23958" s="1"/>
    </row>
    <row r="23959">
      <c r="I23959" s="1"/>
      <c r="J23959" s="1"/>
      <c r="K23959" s="1"/>
      <c r="AA23959" s="1"/>
      <c r="AB23959" s="1"/>
      <c r="AC23959" s="1"/>
      <c r="AJ23959" s="1"/>
      <c r="AK23959" s="1"/>
      <c r="AL23959" s="1"/>
    </row>
    <row r="23960">
      <c r="I23960" s="1"/>
      <c r="J23960" s="1"/>
      <c r="K23960" s="1"/>
      <c r="AA23960" s="1"/>
      <c r="AB23960" s="1"/>
      <c r="AC23960" s="1"/>
      <c r="AJ23960" s="1"/>
      <c r="AK23960" s="1"/>
      <c r="AL23960" s="1"/>
    </row>
    <row r="23961">
      <c r="I23961" s="1"/>
      <c r="J23961" s="1"/>
      <c r="K23961" s="1"/>
      <c r="AA23961" s="1"/>
      <c r="AB23961" s="1"/>
      <c r="AC23961" s="1"/>
      <c r="AJ23961" s="1"/>
      <c r="AK23961" s="1"/>
      <c r="AL23961" s="1"/>
    </row>
    <row r="23962">
      <c r="I23962" s="1"/>
      <c r="J23962" s="1"/>
      <c r="K23962" s="1"/>
      <c r="AA23962" s="1"/>
      <c r="AB23962" s="1"/>
      <c r="AC23962" s="1"/>
      <c r="AJ23962" s="1"/>
      <c r="AK23962" s="1"/>
      <c r="AL23962" s="1"/>
    </row>
    <row r="23963">
      <c r="I23963" s="1"/>
      <c r="J23963" s="1"/>
      <c r="K23963" s="1"/>
      <c r="AA23963" s="1"/>
      <c r="AB23963" s="1"/>
      <c r="AC23963" s="1"/>
      <c r="AJ23963" s="1"/>
      <c r="AK23963" s="1"/>
      <c r="AL23963" s="1"/>
    </row>
    <row r="23964">
      <c r="I23964" s="1"/>
      <c r="J23964" s="1"/>
      <c r="K23964" s="1"/>
      <c r="AA23964" s="1"/>
      <c r="AB23964" s="1"/>
      <c r="AC23964" s="1"/>
      <c r="AJ23964" s="1"/>
      <c r="AK23964" s="1"/>
      <c r="AL23964" s="1"/>
    </row>
    <row r="23965">
      <c r="I23965" s="1"/>
      <c r="J23965" s="1"/>
      <c r="K23965" s="1"/>
      <c r="AA23965" s="1"/>
      <c r="AB23965" s="1"/>
      <c r="AC23965" s="1"/>
      <c r="AJ23965" s="1"/>
      <c r="AK23965" s="1"/>
      <c r="AL23965" s="1"/>
    </row>
    <row r="23966">
      <c r="I23966" s="1"/>
      <c r="J23966" s="1"/>
      <c r="K23966" s="1"/>
      <c r="AA23966" s="1"/>
      <c r="AB23966" s="1"/>
      <c r="AC23966" s="1"/>
      <c r="AJ23966" s="1"/>
      <c r="AK23966" s="1"/>
      <c r="AL23966" s="1"/>
    </row>
    <row r="23967">
      <c r="I23967" s="1"/>
      <c r="J23967" s="1"/>
      <c r="K23967" s="1"/>
      <c r="AA23967" s="1"/>
      <c r="AB23967" s="1"/>
      <c r="AC23967" s="1"/>
      <c r="AJ23967" s="1"/>
      <c r="AK23967" s="1"/>
      <c r="AL23967" s="1"/>
    </row>
    <row r="23968">
      <c r="I23968" s="1"/>
      <c r="J23968" s="1"/>
      <c r="K23968" s="1"/>
      <c r="AA23968" s="1"/>
      <c r="AB23968" s="1"/>
      <c r="AC23968" s="1"/>
      <c r="AJ23968" s="1"/>
      <c r="AK23968" s="1"/>
      <c r="AL23968" s="1"/>
    </row>
    <row r="23969">
      <c r="I23969" s="1"/>
      <c r="J23969" s="1"/>
      <c r="K23969" s="1"/>
      <c r="AA23969" s="1"/>
      <c r="AB23969" s="1"/>
      <c r="AC23969" s="1"/>
      <c r="AJ23969" s="1"/>
      <c r="AK23969" s="1"/>
      <c r="AL23969" s="1"/>
    </row>
    <row r="23970">
      <c r="I23970" s="1"/>
      <c r="J23970" s="1"/>
      <c r="K23970" s="1"/>
      <c r="AA23970" s="1"/>
      <c r="AB23970" s="1"/>
      <c r="AC23970" s="1"/>
      <c r="AJ23970" s="1"/>
      <c r="AK23970" s="1"/>
      <c r="AL23970" s="1"/>
    </row>
    <row r="23971">
      <c r="I23971" s="1"/>
      <c r="J23971" s="1"/>
      <c r="K23971" s="1"/>
      <c r="AA23971" s="1"/>
      <c r="AB23971" s="1"/>
      <c r="AC23971" s="1"/>
      <c r="AJ23971" s="1"/>
      <c r="AK23971" s="1"/>
      <c r="AL23971" s="1"/>
    </row>
    <row r="23972">
      <c r="I23972" s="1"/>
      <c r="J23972" s="1"/>
      <c r="K23972" s="1"/>
      <c r="AA23972" s="1"/>
      <c r="AB23972" s="1"/>
      <c r="AC23972" s="1"/>
      <c r="AJ23972" s="1"/>
      <c r="AK23972" s="1"/>
      <c r="AL23972" s="1"/>
    </row>
    <row r="23973">
      <c r="I23973" s="1"/>
      <c r="J23973" s="1"/>
      <c r="K23973" s="1"/>
      <c r="AA23973" s="1"/>
      <c r="AB23973" s="1"/>
      <c r="AC23973" s="1"/>
      <c r="AJ23973" s="1"/>
      <c r="AK23973" s="1"/>
      <c r="AL23973" s="1"/>
    </row>
    <row r="23974">
      <c r="I23974" s="1"/>
      <c r="J23974" s="1"/>
      <c r="K23974" s="1"/>
      <c r="AA23974" s="1"/>
      <c r="AB23974" s="1"/>
      <c r="AC23974" s="1"/>
      <c r="AJ23974" s="1"/>
      <c r="AK23974" s="1"/>
      <c r="AL23974" s="1"/>
    </row>
    <row r="23975">
      <c r="I23975" s="1"/>
      <c r="J23975" s="1"/>
      <c r="K23975" s="1"/>
      <c r="AA23975" s="1"/>
      <c r="AB23975" s="1"/>
      <c r="AC23975" s="1"/>
      <c r="AJ23975" s="1"/>
      <c r="AK23975" s="1"/>
      <c r="AL23975" s="1"/>
    </row>
    <row r="23976">
      <c r="I23976" s="1"/>
      <c r="J23976" s="1"/>
      <c r="K23976" s="1"/>
      <c r="AA23976" s="1"/>
      <c r="AB23976" s="1"/>
      <c r="AC23976" s="1"/>
      <c r="AJ23976" s="1"/>
      <c r="AK23976" s="1"/>
      <c r="AL23976" s="1"/>
    </row>
    <row r="23977">
      <c r="I23977" s="1"/>
      <c r="J23977" s="1"/>
      <c r="K23977" s="1"/>
      <c r="AA23977" s="1"/>
      <c r="AB23977" s="1"/>
      <c r="AC23977" s="1"/>
      <c r="AJ23977" s="1"/>
      <c r="AK23977" s="1"/>
      <c r="AL23977" s="1"/>
    </row>
    <row r="23978">
      <c r="I23978" s="1"/>
      <c r="J23978" s="1"/>
      <c r="K23978" s="1"/>
      <c r="AA23978" s="1"/>
      <c r="AB23978" s="1"/>
      <c r="AC23978" s="1"/>
      <c r="AJ23978" s="1"/>
      <c r="AK23978" s="1"/>
      <c r="AL23978" s="1"/>
    </row>
    <row r="23979">
      <c r="I23979" s="1"/>
      <c r="J23979" s="1"/>
      <c r="K23979" s="1"/>
      <c r="AA23979" s="1"/>
      <c r="AB23979" s="1"/>
      <c r="AC23979" s="1"/>
      <c r="AJ23979" s="1"/>
      <c r="AK23979" s="1"/>
      <c r="AL23979" s="1"/>
    </row>
    <row r="23980">
      <c r="I23980" s="1"/>
      <c r="J23980" s="1"/>
      <c r="K23980" s="1"/>
      <c r="AA23980" s="1"/>
      <c r="AB23980" s="1"/>
      <c r="AC23980" s="1"/>
      <c r="AJ23980" s="1"/>
      <c r="AK23980" s="1"/>
      <c r="AL23980" s="1"/>
    </row>
    <row r="23981">
      <c r="I23981" s="1"/>
      <c r="J23981" s="1"/>
      <c r="K23981" s="1"/>
      <c r="AA23981" s="1"/>
      <c r="AB23981" s="1"/>
      <c r="AC23981" s="1"/>
      <c r="AJ23981" s="1"/>
      <c r="AK23981" s="1"/>
      <c r="AL23981" s="1"/>
    </row>
    <row r="23982">
      <c r="I23982" s="1"/>
      <c r="J23982" s="1"/>
      <c r="K23982" s="1"/>
      <c r="AA23982" s="1"/>
      <c r="AB23982" s="1"/>
      <c r="AC23982" s="1"/>
      <c r="AJ23982" s="1"/>
      <c r="AK23982" s="1"/>
      <c r="AL23982" s="1"/>
    </row>
    <row r="23983">
      <c r="I23983" s="1"/>
      <c r="J23983" s="1"/>
      <c r="K23983" s="1"/>
      <c r="AA23983" s="1"/>
      <c r="AB23983" s="1"/>
      <c r="AC23983" s="1"/>
      <c r="AJ23983" s="1"/>
      <c r="AK23983" s="1"/>
      <c r="AL23983" s="1"/>
    </row>
    <row r="23984">
      <c r="I23984" s="1"/>
      <c r="J23984" s="1"/>
      <c r="K23984" s="1"/>
      <c r="AA23984" s="1"/>
      <c r="AB23984" s="1"/>
      <c r="AC23984" s="1"/>
      <c r="AJ23984" s="1"/>
      <c r="AK23984" s="1"/>
      <c r="AL23984" s="1"/>
    </row>
    <row r="23985">
      <c r="I23985" s="1"/>
      <c r="J23985" s="1"/>
      <c r="K23985" s="1"/>
      <c r="AA23985" s="1"/>
      <c r="AB23985" s="1"/>
      <c r="AC23985" s="1"/>
      <c r="AJ23985" s="1"/>
      <c r="AK23985" s="1"/>
      <c r="AL23985" s="1"/>
    </row>
    <row r="23986">
      <c r="I23986" s="1"/>
      <c r="J23986" s="1"/>
      <c r="K23986" s="1"/>
      <c r="AA23986" s="1"/>
      <c r="AB23986" s="1"/>
      <c r="AC23986" s="1"/>
      <c r="AJ23986" s="1"/>
      <c r="AK23986" s="1"/>
      <c r="AL23986" s="1"/>
    </row>
    <row r="23987">
      <c r="I23987" s="1"/>
      <c r="J23987" s="1"/>
      <c r="K23987" s="1"/>
      <c r="AA23987" s="1"/>
      <c r="AB23987" s="1"/>
      <c r="AC23987" s="1"/>
      <c r="AJ23987" s="1"/>
      <c r="AK23987" s="1"/>
      <c r="AL23987" s="1"/>
    </row>
    <row r="23988">
      <c r="I23988" s="1"/>
      <c r="J23988" s="1"/>
      <c r="K23988" s="1"/>
      <c r="AA23988" s="1"/>
      <c r="AB23988" s="1"/>
      <c r="AC23988" s="1"/>
      <c r="AJ23988" s="1"/>
      <c r="AK23988" s="1"/>
      <c r="AL23988" s="1"/>
    </row>
    <row r="23989">
      <c r="I23989" s="1"/>
      <c r="J23989" s="1"/>
      <c r="K23989" s="1"/>
      <c r="AA23989" s="1"/>
      <c r="AB23989" s="1"/>
      <c r="AC23989" s="1"/>
      <c r="AJ23989" s="1"/>
      <c r="AK23989" s="1"/>
      <c r="AL23989" s="1"/>
    </row>
    <row r="23990">
      <c r="I23990" s="1"/>
      <c r="J23990" s="1"/>
      <c r="K23990" s="1"/>
      <c r="AA23990" s="1"/>
      <c r="AB23990" s="1"/>
      <c r="AC23990" s="1"/>
      <c r="AJ23990" s="1"/>
      <c r="AK23990" s="1"/>
      <c r="AL23990" s="1"/>
    </row>
    <row r="23991">
      <c r="I23991" s="1"/>
      <c r="J23991" s="1"/>
      <c r="K23991" s="1"/>
      <c r="AA23991" s="1"/>
      <c r="AB23991" s="1"/>
      <c r="AC23991" s="1"/>
      <c r="AJ23991" s="1"/>
      <c r="AK23991" s="1"/>
      <c r="AL23991" s="1"/>
    </row>
    <row r="23992">
      <c r="I23992" s="1"/>
      <c r="J23992" s="1"/>
      <c r="K23992" s="1"/>
      <c r="AA23992" s="1"/>
      <c r="AB23992" s="1"/>
      <c r="AC23992" s="1"/>
      <c r="AJ23992" s="1"/>
      <c r="AK23992" s="1"/>
      <c r="AL23992" s="1"/>
    </row>
    <row r="23993">
      <c r="I23993" s="1"/>
      <c r="J23993" s="1"/>
      <c r="K23993" s="1"/>
      <c r="AA23993" s="1"/>
      <c r="AB23993" s="1"/>
      <c r="AC23993" s="1"/>
      <c r="AJ23993" s="1"/>
      <c r="AK23993" s="1"/>
      <c r="AL23993" s="1"/>
    </row>
    <row r="23994">
      <c r="I23994" s="1"/>
      <c r="J23994" s="1"/>
      <c r="K23994" s="1"/>
      <c r="AA23994" s="1"/>
      <c r="AB23994" s="1"/>
      <c r="AC23994" s="1"/>
      <c r="AJ23994" s="1"/>
      <c r="AK23994" s="1"/>
      <c r="AL23994" s="1"/>
    </row>
    <row r="23995">
      <c r="I23995" s="1"/>
      <c r="J23995" s="1"/>
      <c r="K23995" s="1"/>
      <c r="AA23995" s="1"/>
      <c r="AB23995" s="1"/>
      <c r="AC23995" s="1"/>
      <c r="AJ23995" s="1"/>
      <c r="AK23995" s="1"/>
      <c r="AL23995" s="1"/>
    </row>
    <row r="23996">
      <c r="I23996" s="1"/>
      <c r="J23996" s="1"/>
      <c r="K23996" s="1"/>
      <c r="AA23996" s="1"/>
      <c r="AB23996" s="1"/>
      <c r="AC23996" s="1"/>
      <c r="AJ23996" s="1"/>
      <c r="AK23996" s="1"/>
      <c r="AL23996" s="1"/>
    </row>
    <row r="23997">
      <c r="I23997" s="1"/>
      <c r="J23997" s="1"/>
      <c r="K23997" s="1"/>
      <c r="AA23997" s="1"/>
      <c r="AB23997" s="1"/>
      <c r="AC23997" s="1"/>
      <c r="AJ23997" s="1"/>
      <c r="AK23997" s="1"/>
      <c r="AL23997" s="1"/>
    </row>
    <row r="23998">
      <c r="I23998" s="1"/>
      <c r="J23998" s="1"/>
      <c r="K23998" s="1"/>
      <c r="AA23998" s="1"/>
      <c r="AB23998" s="1"/>
      <c r="AC23998" s="1"/>
      <c r="AJ23998" s="1"/>
      <c r="AK23998" s="1"/>
      <c r="AL23998" s="1"/>
    </row>
    <row r="23999">
      <c r="I23999" s="1"/>
      <c r="J23999" s="1"/>
      <c r="K23999" s="1"/>
      <c r="AA23999" s="1"/>
      <c r="AB23999" s="1"/>
      <c r="AC23999" s="1"/>
      <c r="AJ23999" s="1"/>
      <c r="AK23999" s="1"/>
      <c r="AL23999" s="1"/>
    </row>
    <row r="24000">
      <c r="I24000" s="1"/>
      <c r="J24000" s="1"/>
      <c r="K24000" s="1"/>
      <c r="AA24000" s="1"/>
      <c r="AB24000" s="1"/>
      <c r="AC24000" s="1"/>
      <c r="AJ24000" s="1"/>
      <c r="AK24000" s="1"/>
      <c r="AL24000" s="1"/>
    </row>
    <row r="24001">
      <c r="I24001" s="1"/>
      <c r="J24001" s="1"/>
      <c r="K24001" s="1"/>
      <c r="AA24001" s="1"/>
      <c r="AB24001" s="1"/>
      <c r="AC24001" s="1"/>
      <c r="AJ24001" s="1"/>
      <c r="AK24001" s="1"/>
      <c r="AL24001" s="1"/>
    </row>
    <row r="24002">
      <c r="I24002" s="1"/>
      <c r="J24002" s="1"/>
      <c r="K24002" s="1"/>
      <c r="AA24002" s="1"/>
      <c r="AB24002" s="1"/>
      <c r="AC24002" s="1"/>
      <c r="AJ24002" s="1"/>
      <c r="AK24002" s="1"/>
      <c r="AL24002" s="1"/>
    </row>
    <row r="24003">
      <c r="I24003" s="1"/>
      <c r="J24003" s="1"/>
      <c r="K24003" s="1"/>
      <c r="AA24003" s="1"/>
      <c r="AB24003" s="1"/>
      <c r="AC24003" s="1"/>
      <c r="AJ24003" s="1"/>
      <c r="AK24003" s="1"/>
      <c r="AL24003" s="1"/>
    </row>
    <row r="24004">
      <c r="I24004" s="1"/>
      <c r="J24004" s="1"/>
      <c r="K24004" s="1"/>
      <c r="AA24004" s="1"/>
      <c r="AB24004" s="1"/>
      <c r="AC24004" s="1"/>
      <c r="AJ24004" s="1"/>
      <c r="AK24004" s="1"/>
      <c r="AL24004" s="1"/>
    </row>
    <row r="24005">
      <c r="I24005" s="1"/>
      <c r="J24005" s="1"/>
      <c r="K24005" s="1"/>
      <c r="AA24005" s="1"/>
      <c r="AB24005" s="1"/>
      <c r="AC24005" s="1"/>
      <c r="AJ24005" s="1"/>
      <c r="AK24005" s="1"/>
      <c r="AL24005" s="1"/>
    </row>
    <row r="24006">
      <c r="I24006" s="1"/>
      <c r="J24006" s="1"/>
      <c r="K24006" s="1"/>
      <c r="AA24006" s="1"/>
      <c r="AB24006" s="1"/>
      <c r="AC24006" s="1"/>
      <c r="AJ24006" s="1"/>
      <c r="AK24006" s="1"/>
      <c r="AL24006" s="1"/>
    </row>
    <row r="24007">
      <c r="I24007" s="1"/>
      <c r="J24007" s="1"/>
      <c r="K24007" s="1"/>
      <c r="AA24007" s="1"/>
      <c r="AB24007" s="1"/>
      <c r="AC24007" s="1"/>
      <c r="AJ24007" s="1"/>
      <c r="AK24007" s="1"/>
      <c r="AL24007" s="1"/>
    </row>
    <row r="24008">
      <c r="I24008" s="1"/>
      <c r="J24008" s="1"/>
      <c r="K24008" s="1"/>
      <c r="AA24008" s="1"/>
      <c r="AB24008" s="1"/>
      <c r="AC24008" s="1"/>
      <c r="AJ24008" s="1"/>
      <c r="AK24008" s="1"/>
      <c r="AL24008" s="1"/>
    </row>
    <row r="24009">
      <c r="I24009" s="1"/>
      <c r="J24009" s="1"/>
      <c r="K24009" s="1"/>
      <c r="AA24009" s="1"/>
      <c r="AB24009" s="1"/>
      <c r="AC24009" s="1"/>
      <c r="AJ24009" s="1"/>
      <c r="AK24009" s="1"/>
      <c r="AL24009" s="1"/>
    </row>
    <row r="24010">
      <c r="I24010" s="1"/>
      <c r="J24010" s="1"/>
      <c r="K24010" s="1"/>
      <c r="AA24010" s="1"/>
      <c r="AB24010" s="1"/>
      <c r="AC24010" s="1"/>
      <c r="AJ24010" s="1"/>
      <c r="AK24010" s="1"/>
      <c r="AL24010" s="1"/>
    </row>
    <row r="24011">
      <c r="I24011" s="1"/>
      <c r="J24011" s="1"/>
      <c r="K24011" s="1"/>
      <c r="AA24011" s="1"/>
      <c r="AB24011" s="1"/>
      <c r="AC24011" s="1"/>
      <c r="AJ24011" s="1"/>
      <c r="AK24011" s="1"/>
      <c r="AL24011" s="1"/>
    </row>
    <row r="24012">
      <c r="I24012" s="1"/>
      <c r="J24012" s="1"/>
      <c r="K24012" s="1"/>
      <c r="AA24012" s="1"/>
      <c r="AB24012" s="1"/>
      <c r="AC24012" s="1"/>
      <c r="AJ24012" s="1"/>
      <c r="AK24012" s="1"/>
      <c r="AL24012" s="1"/>
    </row>
    <row r="24013">
      <c r="I24013" s="1"/>
      <c r="J24013" s="1"/>
      <c r="K24013" s="1"/>
      <c r="AA24013" s="1"/>
      <c r="AB24013" s="1"/>
      <c r="AC24013" s="1"/>
      <c r="AJ24013" s="1"/>
      <c r="AK24013" s="1"/>
      <c r="AL24013" s="1"/>
    </row>
    <row r="24014">
      <c r="I24014" s="1"/>
      <c r="J24014" s="1"/>
      <c r="K24014" s="1"/>
      <c r="AA24014" s="1"/>
      <c r="AB24014" s="1"/>
      <c r="AC24014" s="1"/>
      <c r="AJ24014" s="1"/>
      <c r="AK24014" s="1"/>
      <c r="AL24014" s="1"/>
    </row>
    <row r="24015">
      <c r="I24015" s="1"/>
      <c r="J24015" s="1"/>
      <c r="K24015" s="1"/>
      <c r="AA24015" s="1"/>
      <c r="AB24015" s="1"/>
      <c r="AC24015" s="1"/>
      <c r="AJ24015" s="1"/>
      <c r="AK24015" s="1"/>
      <c r="AL24015" s="1"/>
    </row>
    <row r="24016">
      <c r="I24016" s="1"/>
      <c r="J24016" s="1"/>
      <c r="K24016" s="1"/>
      <c r="AA24016" s="1"/>
      <c r="AB24016" s="1"/>
      <c r="AC24016" s="1"/>
      <c r="AJ24016" s="1"/>
      <c r="AK24016" s="1"/>
      <c r="AL24016" s="1"/>
    </row>
    <row r="24017">
      <c r="I24017" s="1"/>
      <c r="J24017" s="1"/>
      <c r="K24017" s="1"/>
      <c r="AA24017" s="1"/>
      <c r="AB24017" s="1"/>
      <c r="AC24017" s="1"/>
      <c r="AJ24017" s="1"/>
      <c r="AK24017" s="1"/>
      <c r="AL24017" s="1"/>
    </row>
    <row r="24018">
      <c r="I24018" s="1"/>
      <c r="J24018" s="1"/>
      <c r="K24018" s="1"/>
      <c r="AA24018" s="1"/>
      <c r="AB24018" s="1"/>
      <c r="AC24018" s="1"/>
      <c r="AJ24018" s="1"/>
      <c r="AK24018" s="1"/>
      <c r="AL24018" s="1"/>
    </row>
    <row r="24019">
      <c r="I24019" s="1"/>
      <c r="J24019" s="1"/>
      <c r="K24019" s="1"/>
      <c r="AA24019" s="1"/>
      <c r="AB24019" s="1"/>
      <c r="AC24019" s="1"/>
      <c r="AJ24019" s="1"/>
      <c r="AK24019" s="1"/>
      <c r="AL24019" s="1"/>
    </row>
    <row r="24020">
      <c r="I24020" s="1"/>
      <c r="J24020" s="1"/>
      <c r="K24020" s="1"/>
      <c r="AA24020" s="1"/>
      <c r="AB24020" s="1"/>
      <c r="AC24020" s="1"/>
      <c r="AJ24020" s="1"/>
      <c r="AK24020" s="1"/>
      <c r="AL24020" s="1"/>
    </row>
    <row r="24021">
      <c r="I24021" s="1"/>
      <c r="J24021" s="1"/>
      <c r="K24021" s="1"/>
      <c r="AA24021" s="1"/>
      <c r="AB24021" s="1"/>
      <c r="AC24021" s="1"/>
      <c r="AJ24021" s="1"/>
      <c r="AK24021" s="1"/>
      <c r="AL24021" s="1"/>
    </row>
    <row r="24022">
      <c r="I24022" s="1"/>
      <c r="J24022" s="1"/>
      <c r="K24022" s="1"/>
      <c r="AA24022" s="1"/>
      <c r="AB24022" s="1"/>
      <c r="AC24022" s="1"/>
      <c r="AJ24022" s="1"/>
      <c r="AK24022" s="1"/>
      <c r="AL24022" s="1"/>
    </row>
    <row r="24023">
      <c r="I24023" s="1"/>
      <c r="J24023" s="1"/>
      <c r="K24023" s="1"/>
      <c r="AA24023" s="1"/>
      <c r="AB24023" s="1"/>
      <c r="AC24023" s="1"/>
      <c r="AJ24023" s="1"/>
      <c r="AK24023" s="1"/>
      <c r="AL24023" s="1"/>
    </row>
    <row r="24024">
      <c r="I24024" s="1"/>
      <c r="J24024" s="1"/>
      <c r="K24024" s="1"/>
      <c r="AA24024" s="1"/>
      <c r="AB24024" s="1"/>
      <c r="AC24024" s="1"/>
      <c r="AJ24024" s="1"/>
      <c r="AK24024" s="1"/>
      <c r="AL24024" s="1"/>
    </row>
    <row r="24025">
      <c r="I24025" s="1"/>
      <c r="J24025" s="1"/>
      <c r="K24025" s="1"/>
      <c r="AA24025" s="1"/>
      <c r="AB24025" s="1"/>
      <c r="AC24025" s="1"/>
      <c r="AJ24025" s="1"/>
      <c r="AK24025" s="1"/>
      <c r="AL24025" s="1"/>
    </row>
    <row r="24026">
      <c r="I24026" s="1"/>
      <c r="J24026" s="1"/>
      <c r="K24026" s="1"/>
      <c r="AA24026" s="1"/>
      <c r="AB24026" s="1"/>
      <c r="AC24026" s="1"/>
      <c r="AJ24026" s="1"/>
      <c r="AK24026" s="1"/>
      <c r="AL24026" s="1"/>
    </row>
    <row r="24027">
      <c r="I24027" s="1"/>
      <c r="J24027" s="1"/>
      <c r="K24027" s="1"/>
      <c r="AA24027" s="1"/>
      <c r="AB24027" s="1"/>
      <c r="AC24027" s="1"/>
      <c r="AJ24027" s="1"/>
      <c r="AK24027" s="1"/>
      <c r="AL24027" s="1"/>
    </row>
    <row r="24028">
      <c r="I24028" s="1"/>
      <c r="J24028" s="1"/>
      <c r="K24028" s="1"/>
      <c r="AA24028" s="1"/>
      <c r="AB24028" s="1"/>
      <c r="AC24028" s="1"/>
      <c r="AJ24028" s="1"/>
      <c r="AK24028" s="1"/>
      <c r="AL24028" s="1"/>
    </row>
    <row r="24029">
      <c r="I24029" s="1"/>
      <c r="J24029" s="1"/>
      <c r="K24029" s="1"/>
      <c r="AA24029" s="1"/>
      <c r="AB24029" s="1"/>
      <c r="AC24029" s="1"/>
      <c r="AJ24029" s="1"/>
      <c r="AK24029" s="1"/>
      <c r="AL24029" s="1"/>
    </row>
    <row r="24030">
      <c r="I24030" s="1"/>
      <c r="J24030" s="1"/>
      <c r="K24030" s="1"/>
      <c r="AA24030" s="1"/>
      <c r="AB24030" s="1"/>
      <c r="AC24030" s="1"/>
      <c r="AJ24030" s="1"/>
      <c r="AK24030" s="1"/>
      <c r="AL24030" s="1"/>
    </row>
    <row r="24031">
      <c r="I24031" s="1"/>
      <c r="J24031" s="1"/>
      <c r="K24031" s="1"/>
      <c r="AA24031" s="1"/>
      <c r="AB24031" s="1"/>
      <c r="AC24031" s="1"/>
      <c r="AJ24031" s="1"/>
      <c r="AK24031" s="1"/>
      <c r="AL24031" s="1"/>
    </row>
    <row r="24032">
      <c r="I24032" s="1"/>
      <c r="J24032" s="1"/>
      <c r="K24032" s="1"/>
      <c r="AA24032" s="1"/>
      <c r="AB24032" s="1"/>
      <c r="AC24032" s="1"/>
      <c r="AJ24032" s="1"/>
      <c r="AK24032" s="1"/>
      <c r="AL24032" s="1"/>
    </row>
    <row r="24033">
      <c r="I24033" s="1"/>
      <c r="J24033" s="1"/>
      <c r="K24033" s="1"/>
      <c r="AA24033" s="1"/>
      <c r="AB24033" s="1"/>
      <c r="AC24033" s="1"/>
      <c r="AJ24033" s="1"/>
      <c r="AK24033" s="1"/>
      <c r="AL24033" s="1"/>
    </row>
    <row r="24034">
      <c r="I24034" s="1"/>
      <c r="J24034" s="1"/>
      <c r="K24034" s="1"/>
      <c r="AA24034" s="1"/>
      <c r="AB24034" s="1"/>
      <c r="AC24034" s="1"/>
      <c r="AJ24034" s="1"/>
      <c r="AK24034" s="1"/>
      <c r="AL24034" s="1"/>
    </row>
    <row r="24035">
      <c r="I24035" s="1"/>
      <c r="J24035" s="1"/>
      <c r="K24035" s="1"/>
      <c r="AA24035" s="1"/>
      <c r="AB24035" s="1"/>
      <c r="AC24035" s="1"/>
      <c r="AJ24035" s="1"/>
      <c r="AK24035" s="1"/>
      <c r="AL24035" s="1"/>
    </row>
    <row r="24036">
      <c r="I24036" s="1"/>
      <c r="J24036" s="1"/>
      <c r="K24036" s="1"/>
      <c r="AA24036" s="1"/>
      <c r="AB24036" s="1"/>
      <c r="AC24036" s="1"/>
      <c r="AJ24036" s="1"/>
      <c r="AK24036" s="1"/>
      <c r="AL24036" s="1"/>
    </row>
    <row r="24037">
      <c r="I24037" s="1"/>
      <c r="J24037" s="1"/>
      <c r="K24037" s="1"/>
      <c r="AA24037" s="1"/>
      <c r="AB24037" s="1"/>
      <c r="AC24037" s="1"/>
      <c r="AJ24037" s="1"/>
      <c r="AK24037" s="1"/>
      <c r="AL24037" s="1"/>
    </row>
    <row r="24038">
      <c r="I24038" s="1"/>
      <c r="J24038" s="1"/>
      <c r="K24038" s="1"/>
      <c r="AA24038" s="1"/>
      <c r="AB24038" s="1"/>
      <c r="AC24038" s="1"/>
      <c r="AJ24038" s="1"/>
      <c r="AK24038" s="1"/>
      <c r="AL24038" s="1"/>
    </row>
    <row r="24039">
      <c r="I24039" s="1"/>
      <c r="J24039" s="1"/>
      <c r="K24039" s="1"/>
      <c r="AA24039" s="1"/>
      <c r="AB24039" s="1"/>
      <c r="AC24039" s="1"/>
      <c r="AJ24039" s="1"/>
      <c r="AK24039" s="1"/>
      <c r="AL24039" s="1"/>
    </row>
    <row r="24040">
      <c r="I24040" s="1"/>
      <c r="J24040" s="1"/>
      <c r="K24040" s="1"/>
      <c r="AA24040" s="1"/>
      <c r="AB24040" s="1"/>
      <c r="AC24040" s="1"/>
      <c r="AJ24040" s="1"/>
      <c r="AK24040" s="1"/>
      <c r="AL24040" s="1"/>
    </row>
    <row r="24041">
      <c r="I24041" s="1"/>
      <c r="J24041" s="1"/>
      <c r="K24041" s="1"/>
      <c r="AA24041" s="1"/>
      <c r="AB24041" s="1"/>
      <c r="AC24041" s="1"/>
      <c r="AJ24041" s="1"/>
      <c r="AK24041" s="1"/>
      <c r="AL24041" s="1"/>
    </row>
    <row r="24042">
      <c r="I24042" s="1"/>
      <c r="J24042" s="1"/>
      <c r="K24042" s="1"/>
      <c r="AA24042" s="1"/>
      <c r="AB24042" s="1"/>
      <c r="AC24042" s="1"/>
      <c r="AJ24042" s="1"/>
      <c r="AK24042" s="1"/>
      <c r="AL24042" s="1"/>
    </row>
    <row r="24043">
      <c r="I24043" s="1"/>
      <c r="J24043" s="1"/>
      <c r="K24043" s="1"/>
      <c r="AA24043" s="1"/>
      <c r="AB24043" s="1"/>
      <c r="AC24043" s="1"/>
      <c r="AJ24043" s="1"/>
      <c r="AK24043" s="1"/>
      <c r="AL24043" s="1"/>
    </row>
    <row r="24044">
      <c r="I24044" s="1"/>
      <c r="J24044" s="1"/>
      <c r="K24044" s="1"/>
      <c r="AA24044" s="1"/>
      <c r="AB24044" s="1"/>
      <c r="AC24044" s="1"/>
      <c r="AJ24044" s="1"/>
      <c r="AK24044" s="1"/>
      <c r="AL24044" s="1"/>
    </row>
    <row r="24045">
      <c r="I24045" s="1"/>
      <c r="J24045" s="1"/>
      <c r="K24045" s="1"/>
      <c r="AA24045" s="1"/>
      <c r="AB24045" s="1"/>
      <c r="AC24045" s="1"/>
      <c r="AJ24045" s="1"/>
      <c r="AK24045" s="1"/>
      <c r="AL24045" s="1"/>
    </row>
    <row r="24046">
      <c r="I24046" s="1"/>
      <c r="J24046" s="1"/>
      <c r="K24046" s="1"/>
      <c r="AA24046" s="1"/>
      <c r="AB24046" s="1"/>
      <c r="AC24046" s="1"/>
      <c r="AJ24046" s="1"/>
      <c r="AK24046" s="1"/>
      <c r="AL24046" s="1"/>
    </row>
    <row r="24047">
      <c r="I24047" s="1"/>
      <c r="J24047" s="1"/>
      <c r="K24047" s="1"/>
      <c r="AA24047" s="1"/>
      <c r="AB24047" s="1"/>
      <c r="AC24047" s="1"/>
      <c r="AJ24047" s="1"/>
      <c r="AK24047" s="1"/>
      <c r="AL24047" s="1"/>
    </row>
    <row r="24048">
      <c r="I24048" s="1"/>
      <c r="J24048" s="1"/>
      <c r="K24048" s="1"/>
      <c r="AA24048" s="1"/>
      <c r="AB24048" s="1"/>
      <c r="AC24048" s="1"/>
      <c r="AJ24048" s="1"/>
      <c r="AK24048" s="1"/>
      <c r="AL24048" s="1"/>
    </row>
    <row r="24049">
      <c r="I24049" s="1"/>
      <c r="J24049" s="1"/>
      <c r="K24049" s="1"/>
      <c r="AA24049" s="1"/>
      <c r="AB24049" s="1"/>
      <c r="AC24049" s="1"/>
      <c r="AJ24049" s="1"/>
      <c r="AK24049" s="1"/>
      <c r="AL24049" s="1"/>
    </row>
    <row r="24050">
      <c r="I24050" s="1"/>
      <c r="J24050" s="1"/>
      <c r="K24050" s="1"/>
      <c r="AA24050" s="1"/>
      <c r="AB24050" s="1"/>
      <c r="AC24050" s="1"/>
      <c r="AJ24050" s="1"/>
      <c r="AK24050" s="1"/>
      <c r="AL24050" s="1"/>
    </row>
    <row r="24051">
      <c r="I24051" s="1"/>
      <c r="J24051" s="1"/>
      <c r="K24051" s="1"/>
      <c r="AA24051" s="1"/>
      <c r="AB24051" s="1"/>
      <c r="AC24051" s="1"/>
      <c r="AJ24051" s="1"/>
      <c r="AK24051" s="1"/>
      <c r="AL24051" s="1"/>
    </row>
    <row r="24052">
      <c r="I24052" s="1"/>
      <c r="J24052" s="1"/>
      <c r="K24052" s="1"/>
      <c r="AA24052" s="1"/>
      <c r="AB24052" s="1"/>
      <c r="AC24052" s="1"/>
      <c r="AJ24052" s="1"/>
      <c r="AK24052" s="1"/>
      <c r="AL24052" s="1"/>
    </row>
    <row r="24053">
      <c r="I24053" s="1"/>
      <c r="J24053" s="1"/>
      <c r="K24053" s="1"/>
      <c r="AA24053" s="1"/>
      <c r="AB24053" s="1"/>
      <c r="AC24053" s="1"/>
      <c r="AJ24053" s="1"/>
      <c r="AK24053" s="1"/>
      <c r="AL24053" s="1"/>
    </row>
    <row r="24054">
      <c r="I24054" s="1"/>
      <c r="J24054" s="1"/>
      <c r="K24054" s="1"/>
      <c r="AA24054" s="1"/>
      <c r="AB24054" s="1"/>
      <c r="AC24054" s="1"/>
      <c r="AJ24054" s="1"/>
      <c r="AK24054" s="1"/>
      <c r="AL24054" s="1"/>
    </row>
    <row r="24055">
      <c r="I24055" s="1"/>
      <c r="J24055" s="1"/>
      <c r="K24055" s="1"/>
      <c r="AA24055" s="1"/>
      <c r="AB24055" s="1"/>
      <c r="AC24055" s="1"/>
      <c r="AJ24055" s="1"/>
      <c r="AK24055" s="1"/>
      <c r="AL24055" s="1"/>
    </row>
    <row r="24056">
      <c r="I24056" s="1"/>
      <c r="J24056" s="1"/>
      <c r="K24056" s="1"/>
      <c r="AA24056" s="1"/>
      <c r="AB24056" s="1"/>
      <c r="AC24056" s="1"/>
      <c r="AJ24056" s="1"/>
      <c r="AK24056" s="1"/>
      <c r="AL24056" s="1"/>
    </row>
    <row r="24057">
      <c r="I24057" s="1"/>
      <c r="J24057" s="1"/>
      <c r="K24057" s="1"/>
      <c r="AA24057" s="1"/>
      <c r="AB24057" s="1"/>
      <c r="AC24057" s="1"/>
      <c r="AJ24057" s="1"/>
      <c r="AK24057" s="1"/>
      <c r="AL24057" s="1"/>
    </row>
    <row r="24058">
      <c r="I24058" s="1"/>
      <c r="J24058" s="1"/>
      <c r="K24058" s="1"/>
      <c r="AA24058" s="1"/>
      <c r="AB24058" s="1"/>
      <c r="AC24058" s="1"/>
      <c r="AJ24058" s="1"/>
      <c r="AK24058" s="1"/>
      <c r="AL24058" s="1"/>
    </row>
    <row r="24059">
      <c r="I24059" s="1"/>
      <c r="J24059" s="1"/>
      <c r="K24059" s="1"/>
      <c r="AA24059" s="1"/>
      <c r="AB24059" s="1"/>
      <c r="AC24059" s="1"/>
      <c r="AJ24059" s="1"/>
      <c r="AK24059" s="1"/>
      <c r="AL24059" s="1"/>
    </row>
    <row r="24060">
      <c r="I24060" s="1"/>
      <c r="J24060" s="1"/>
      <c r="K24060" s="1"/>
      <c r="AA24060" s="1"/>
      <c r="AB24060" s="1"/>
      <c r="AC24060" s="1"/>
      <c r="AJ24060" s="1"/>
      <c r="AK24060" s="1"/>
      <c r="AL24060" s="1"/>
    </row>
    <row r="24061">
      <c r="I24061" s="1"/>
      <c r="J24061" s="1"/>
      <c r="K24061" s="1"/>
      <c r="AA24061" s="1"/>
      <c r="AB24061" s="1"/>
      <c r="AC24061" s="1"/>
      <c r="AJ24061" s="1"/>
      <c r="AK24061" s="1"/>
      <c r="AL24061" s="1"/>
    </row>
    <row r="24062">
      <c r="I24062" s="1"/>
      <c r="J24062" s="1"/>
      <c r="K24062" s="1"/>
      <c r="AA24062" s="1"/>
      <c r="AB24062" s="1"/>
      <c r="AC24062" s="1"/>
      <c r="AJ24062" s="1"/>
      <c r="AK24062" s="1"/>
      <c r="AL24062" s="1"/>
    </row>
    <row r="24063">
      <c r="I24063" s="1"/>
      <c r="J24063" s="1"/>
      <c r="K24063" s="1"/>
      <c r="AA24063" s="1"/>
      <c r="AB24063" s="1"/>
      <c r="AC24063" s="1"/>
      <c r="AJ24063" s="1"/>
      <c r="AK24063" s="1"/>
      <c r="AL24063" s="1"/>
    </row>
    <row r="24064">
      <c r="I24064" s="1"/>
      <c r="J24064" s="1"/>
      <c r="K24064" s="1"/>
      <c r="AA24064" s="1"/>
      <c r="AB24064" s="1"/>
      <c r="AC24064" s="1"/>
      <c r="AJ24064" s="1"/>
      <c r="AK24064" s="1"/>
      <c r="AL24064" s="1"/>
    </row>
    <row r="24065">
      <c r="I24065" s="1"/>
      <c r="J24065" s="1"/>
      <c r="K24065" s="1"/>
      <c r="AA24065" s="1"/>
      <c r="AB24065" s="1"/>
      <c r="AC24065" s="1"/>
      <c r="AJ24065" s="1"/>
      <c r="AK24065" s="1"/>
      <c r="AL24065" s="1"/>
    </row>
    <row r="24066">
      <c r="I24066" s="1"/>
      <c r="J24066" s="1"/>
      <c r="K24066" s="1"/>
      <c r="AA24066" s="1"/>
      <c r="AB24066" s="1"/>
      <c r="AC24066" s="1"/>
      <c r="AJ24066" s="1"/>
      <c r="AK24066" s="1"/>
      <c r="AL24066" s="1"/>
    </row>
    <row r="24067">
      <c r="I24067" s="1"/>
      <c r="J24067" s="1"/>
      <c r="K24067" s="1"/>
      <c r="AA24067" s="1"/>
      <c r="AB24067" s="1"/>
      <c r="AC24067" s="1"/>
      <c r="AJ24067" s="1"/>
      <c r="AK24067" s="1"/>
      <c r="AL24067" s="1"/>
    </row>
    <row r="24068">
      <c r="I24068" s="1"/>
      <c r="J24068" s="1"/>
      <c r="K24068" s="1"/>
      <c r="AA24068" s="1"/>
      <c r="AB24068" s="1"/>
      <c r="AC24068" s="1"/>
      <c r="AJ24068" s="1"/>
      <c r="AK24068" s="1"/>
      <c r="AL24068" s="1"/>
    </row>
    <row r="24069">
      <c r="I24069" s="1"/>
      <c r="J24069" s="1"/>
      <c r="K24069" s="1"/>
      <c r="AA24069" s="1"/>
      <c r="AB24069" s="1"/>
      <c r="AC24069" s="1"/>
      <c r="AJ24069" s="1"/>
      <c r="AK24069" s="1"/>
      <c r="AL24069" s="1"/>
    </row>
    <row r="24070">
      <c r="I24070" s="1"/>
      <c r="J24070" s="1"/>
      <c r="K24070" s="1"/>
      <c r="AA24070" s="1"/>
      <c r="AB24070" s="1"/>
      <c r="AC24070" s="1"/>
      <c r="AJ24070" s="1"/>
      <c r="AK24070" s="1"/>
      <c r="AL24070" s="1"/>
    </row>
    <row r="24071">
      <c r="I24071" s="1"/>
      <c r="J24071" s="1"/>
      <c r="K24071" s="1"/>
      <c r="AA24071" s="1"/>
      <c r="AB24071" s="1"/>
      <c r="AC24071" s="1"/>
      <c r="AJ24071" s="1"/>
      <c r="AK24071" s="1"/>
      <c r="AL24071" s="1"/>
    </row>
    <row r="24072">
      <c r="I24072" s="1"/>
      <c r="J24072" s="1"/>
      <c r="K24072" s="1"/>
      <c r="AA24072" s="1"/>
      <c r="AB24072" s="1"/>
      <c r="AC24072" s="1"/>
      <c r="AJ24072" s="1"/>
      <c r="AK24072" s="1"/>
      <c r="AL24072" s="1"/>
    </row>
    <row r="24073">
      <c r="I24073" s="1"/>
      <c r="J24073" s="1"/>
      <c r="K24073" s="1"/>
      <c r="AA24073" s="1"/>
      <c r="AB24073" s="1"/>
      <c r="AC24073" s="1"/>
      <c r="AJ24073" s="1"/>
      <c r="AK24073" s="1"/>
      <c r="AL24073" s="1"/>
    </row>
    <row r="24074">
      <c r="I24074" s="1"/>
      <c r="J24074" s="1"/>
      <c r="K24074" s="1"/>
      <c r="AA24074" s="1"/>
      <c r="AB24074" s="1"/>
      <c r="AC24074" s="1"/>
      <c r="AJ24074" s="1"/>
      <c r="AK24074" s="1"/>
      <c r="AL24074" s="1"/>
    </row>
    <row r="24075">
      <c r="I24075" s="1"/>
      <c r="J24075" s="1"/>
      <c r="K24075" s="1"/>
      <c r="AA24075" s="1"/>
      <c r="AB24075" s="1"/>
      <c r="AC24075" s="1"/>
      <c r="AJ24075" s="1"/>
      <c r="AK24075" s="1"/>
      <c r="AL24075" s="1"/>
    </row>
    <row r="24076">
      <c r="I24076" s="1"/>
      <c r="J24076" s="1"/>
      <c r="K24076" s="1"/>
      <c r="AA24076" s="1"/>
      <c r="AB24076" s="1"/>
      <c r="AC24076" s="1"/>
      <c r="AJ24076" s="1"/>
      <c r="AK24076" s="1"/>
      <c r="AL24076" s="1"/>
    </row>
    <row r="24077">
      <c r="I24077" s="1"/>
      <c r="J24077" s="1"/>
      <c r="K24077" s="1"/>
      <c r="AA24077" s="1"/>
      <c r="AB24077" s="1"/>
      <c r="AC24077" s="1"/>
      <c r="AJ24077" s="1"/>
      <c r="AK24077" s="1"/>
      <c r="AL24077" s="1"/>
    </row>
    <row r="24078">
      <c r="I24078" s="1"/>
      <c r="J24078" s="1"/>
      <c r="K24078" s="1"/>
      <c r="AA24078" s="1"/>
      <c r="AB24078" s="1"/>
      <c r="AC24078" s="1"/>
      <c r="AJ24078" s="1"/>
      <c r="AK24078" s="1"/>
      <c r="AL24078" s="1"/>
    </row>
    <row r="24079">
      <c r="I24079" s="1"/>
      <c r="J24079" s="1"/>
      <c r="K24079" s="1"/>
      <c r="AA24079" s="1"/>
      <c r="AB24079" s="1"/>
      <c r="AC24079" s="1"/>
      <c r="AJ24079" s="1"/>
      <c r="AK24079" s="1"/>
      <c r="AL24079" s="1"/>
    </row>
    <row r="24080">
      <c r="I24080" s="1"/>
      <c r="J24080" s="1"/>
      <c r="K24080" s="1"/>
      <c r="AA24080" s="1"/>
      <c r="AB24080" s="1"/>
      <c r="AC24080" s="1"/>
      <c r="AJ24080" s="1"/>
      <c r="AK24080" s="1"/>
      <c r="AL24080" s="1"/>
    </row>
    <row r="24081">
      <c r="I24081" s="1"/>
      <c r="J24081" s="1"/>
      <c r="K24081" s="1"/>
      <c r="AA24081" s="1"/>
      <c r="AB24081" s="1"/>
      <c r="AC24081" s="1"/>
      <c r="AJ24081" s="1"/>
      <c r="AK24081" s="1"/>
      <c r="AL24081" s="1"/>
    </row>
    <row r="24082">
      <c r="I24082" s="1"/>
      <c r="J24082" s="1"/>
      <c r="K24082" s="1"/>
      <c r="AA24082" s="1"/>
      <c r="AB24082" s="1"/>
      <c r="AC24082" s="1"/>
      <c r="AJ24082" s="1"/>
      <c r="AK24082" s="1"/>
      <c r="AL24082" s="1"/>
    </row>
    <row r="24083">
      <c r="I24083" s="1"/>
      <c r="J24083" s="1"/>
      <c r="K24083" s="1"/>
      <c r="AA24083" s="1"/>
      <c r="AB24083" s="1"/>
      <c r="AC24083" s="1"/>
      <c r="AJ24083" s="1"/>
      <c r="AK24083" s="1"/>
      <c r="AL24083" s="1"/>
    </row>
    <row r="24084">
      <c r="I24084" s="1"/>
      <c r="J24084" s="1"/>
      <c r="K24084" s="1"/>
      <c r="AA24084" s="1"/>
      <c r="AB24084" s="1"/>
      <c r="AC24084" s="1"/>
      <c r="AJ24084" s="1"/>
      <c r="AK24084" s="1"/>
      <c r="AL24084" s="1"/>
    </row>
    <row r="24085">
      <c r="I24085" s="1"/>
      <c r="J24085" s="1"/>
      <c r="K24085" s="1"/>
      <c r="AA24085" s="1"/>
      <c r="AB24085" s="1"/>
      <c r="AC24085" s="1"/>
      <c r="AJ24085" s="1"/>
      <c r="AK24085" s="1"/>
      <c r="AL24085" s="1"/>
    </row>
    <row r="24086">
      <c r="I24086" s="1"/>
      <c r="J24086" s="1"/>
      <c r="K24086" s="1"/>
      <c r="AA24086" s="1"/>
      <c r="AB24086" s="1"/>
      <c r="AC24086" s="1"/>
      <c r="AJ24086" s="1"/>
      <c r="AK24086" s="1"/>
      <c r="AL24086" s="1"/>
    </row>
    <row r="24087">
      <c r="I24087" s="1"/>
      <c r="J24087" s="1"/>
      <c r="K24087" s="1"/>
      <c r="AA24087" s="1"/>
      <c r="AB24087" s="1"/>
      <c r="AC24087" s="1"/>
      <c r="AJ24087" s="1"/>
      <c r="AK24087" s="1"/>
      <c r="AL24087" s="1"/>
    </row>
    <row r="24088">
      <c r="I24088" s="1"/>
      <c r="J24088" s="1"/>
      <c r="K24088" s="1"/>
      <c r="AA24088" s="1"/>
      <c r="AB24088" s="1"/>
      <c r="AC24088" s="1"/>
      <c r="AJ24088" s="1"/>
      <c r="AK24088" s="1"/>
      <c r="AL24088" s="1"/>
    </row>
    <row r="24089">
      <c r="I24089" s="1"/>
      <c r="J24089" s="1"/>
      <c r="K24089" s="1"/>
      <c r="AA24089" s="1"/>
      <c r="AB24089" s="1"/>
      <c r="AC24089" s="1"/>
      <c r="AJ24089" s="1"/>
      <c r="AK24089" s="1"/>
      <c r="AL24089" s="1"/>
    </row>
    <row r="24090">
      <c r="I24090" s="1"/>
      <c r="J24090" s="1"/>
      <c r="K24090" s="1"/>
      <c r="AA24090" s="1"/>
      <c r="AB24090" s="1"/>
      <c r="AC24090" s="1"/>
      <c r="AJ24090" s="1"/>
      <c r="AK24090" s="1"/>
      <c r="AL24090" s="1"/>
    </row>
    <row r="24091">
      <c r="I24091" s="1"/>
      <c r="J24091" s="1"/>
      <c r="K24091" s="1"/>
      <c r="AA24091" s="1"/>
      <c r="AB24091" s="1"/>
      <c r="AC24091" s="1"/>
      <c r="AJ24091" s="1"/>
      <c r="AK24091" s="1"/>
      <c r="AL24091" s="1"/>
    </row>
    <row r="24092">
      <c r="I24092" s="1"/>
      <c r="J24092" s="1"/>
      <c r="K24092" s="1"/>
      <c r="AA24092" s="1"/>
      <c r="AB24092" s="1"/>
      <c r="AC24092" s="1"/>
      <c r="AJ24092" s="1"/>
      <c r="AK24092" s="1"/>
      <c r="AL24092" s="1"/>
    </row>
    <row r="24093">
      <c r="I24093" s="1"/>
      <c r="J24093" s="1"/>
      <c r="K24093" s="1"/>
      <c r="AA24093" s="1"/>
      <c r="AB24093" s="1"/>
      <c r="AC24093" s="1"/>
      <c r="AJ24093" s="1"/>
      <c r="AK24093" s="1"/>
      <c r="AL24093" s="1"/>
    </row>
    <row r="24094">
      <c r="I24094" s="1"/>
      <c r="J24094" s="1"/>
      <c r="K24094" s="1"/>
      <c r="AA24094" s="1"/>
      <c r="AB24094" s="1"/>
      <c r="AC24094" s="1"/>
      <c r="AJ24094" s="1"/>
      <c r="AK24094" s="1"/>
      <c r="AL24094" s="1"/>
    </row>
    <row r="24095">
      <c r="I24095" s="1"/>
      <c r="J24095" s="1"/>
      <c r="K24095" s="1"/>
      <c r="AA24095" s="1"/>
      <c r="AB24095" s="1"/>
      <c r="AC24095" s="1"/>
      <c r="AJ24095" s="1"/>
      <c r="AK24095" s="1"/>
      <c r="AL24095" s="1"/>
    </row>
    <row r="24096">
      <c r="I24096" s="1"/>
      <c r="J24096" s="1"/>
      <c r="K24096" s="1"/>
      <c r="AA24096" s="1"/>
      <c r="AB24096" s="1"/>
      <c r="AC24096" s="1"/>
      <c r="AJ24096" s="1"/>
      <c r="AK24096" s="1"/>
      <c r="AL24096" s="1"/>
    </row>
    <row r="24097">
      <c r="I24097" s="1"/>
      <c r="J24097" s="1"/>
      <c r="K24097" s="1"/>
      <c r="AA24097" s="1"/>
      <c r="AB24097" s="1"/>
      <c r="AC24097" s="1"/>
      <c r="AJ24097" s="1"/>
      <c r="AK24097" s="1"/>
      <c r="AL24097" s="1"/>
    </row>
    <row r="24098">
      <c r="I24098" s="1"/>
      <c r="J24098" s="1"/>
      <c r="K24098" s="1"/>
      <c r="AA24098" s="1"/>
      <c r="AB24098" s="1"/>
      <c r="AC24098" s="1"/>
      <c r="AJ24098" s="1"/>
      <c r="AK24098" s="1"/>
      <c r="AL24098" s="1"/>
    </row>
    <row r="24099">
      <c r="I24099" s="1"/>
      <c r="J24099" s="1"/>
      <c r="K24099" s="1"/>
      <c r="AA24099" s="1"/>
      <c r="AB24099" s="1"/>
      <c r="AC24099" s="1"/>
      <c r="AJ24099" s="1"/>
      <c r="AK24099" s="1"/>
      <c r="AL24099" s="1"/>
    </row>
    <row r="24100">
      <c r="I24100" s="1"/>
      <c r="J24100" s="1"/>
      <c r="K24100" s="1"/>
      <c r="AA24100" s="1"/>
      <c r="AB24100" s="1"/>
      <c r="AC24100" s="1"/>
      <c r="AJ24100" s="1"/>
      <c r="AK24100" s="1"/>
      <c r="AL24100" s="1"/>
    </row>
    <row r="24101">
      <c r="I24101" s="1"/>
      <c r="J24101" s="1"/>
      <c r="K24101" s="1"/>
      <c r="AA24101" s="1"/>
      <c r="AB24101" s="1"/>
      <c r="AC24101" s="1"/>
      <c r="AJ24101" s="1"/>
      <c r="AK24101" s="1"/>
      <c r="AL24101" s="1"/>
    </row>
    <row r="24102">
      <c r="I24102" s="1"/>
      <c r="J24102" s="1"/>
      <c r="K24102" s="1"/>
      <c r="AA24102" s="1"/>
      <c r="AB24102" s="1"/>
      <c r="AC24102" s="1"/>
      <c r="AJ24102" s="1"/>
      <c r="AK24102" s="1"/>
      <c r="AL24102" s="1"/>
    </row>
    <row r="24103">
      <c r="I24103" s="1"/>
      <c r="J24103" s="1"/>
      <c r="K24103" s="1"/>
      <c r="AA24103" s="1"/>
      <c r="AB24103" s="1"/>
      <c r="AC24103" s="1"/>
      <c r="AJ24103" s="1"/>
      <c r="AK24103" s="1"/>
      <c r="AL24103" s="1"/>
    </row>
    <row r="24104">
      <c r="I24104" s="1"/>
      <c r="J24104" s="1"/>
      <c r="K24104" s="1"/>
      <c r="AA24104" s="1"/>
      <c r="AB24104" s="1"/>
      <c r="AC24104" s="1"/>
      <c r="AJ24104" s="1"/>
      <c r="AK24104" s="1"/>
      <c r="AL24104" s="1"/>
    </row>
    <row r="24105">
      <c r="I24105" s="1"/>
      <c r="J24105" s="1"/>
      <c r="K24105" s="1"/>
      <c r="AA24105" s="1"/>
      <c r="AB24105" s="1"/>
      <c r="AC24105" s="1"/>
      <c r="AJ24105" s="1"/>
      <c r="AK24105" s="1"/>
      <c r="AL24105" s="1"/>
    </row>
    <row r="24106">
      <c r="I24106" s="1"/>
      <c r="J24106" s="1"/>
      <c r="K24106" s="1"/>
      <c r="AA24106" s="1"/>
      <c r="AB24106" s="1"/>
      <c r="AC24106" s="1"/>
      <c r="AJ24106" s="1"/>
      <c r="AK24106" s="1"/>
      <c r="AL24106" s="1"/>
    </row>
    <row r="24107">
      <c r="I24107" s="1"/>
      <c r="J24107" s="1"/>
      <c r="K24107" s="1"/>
      <c r="AA24107" s="1"/>
      <c r="AB24107" s="1"/>
      <c r="AC24107" s="1"/>
      <c r="AJ24107" s="1"/>
      <c r="AK24107" s="1"/>
      <c r="AL24107" s="1"/>
    </row>
    <row r="24108">
      <c r="I24108" s="1"/>
      <c r="J24108" s="1"/>
      <c r="K24108" s="1"/>
      <c r="AA24108" s="1"/>
      <c r="AB24108" s="1"/>
      <c r="AC24108" s="1"/>
      <c r="AJ24108" s="1"/>
      <c r="AK24108" s="1"/>
      <c r="AL24108" s="1"/>
    </row>
    <row r="24109">
      <c r="I24109" s="1"/>
      <c r="J24109" s="1"/>
      <c r="K24109" s="1"/>
      <c r="AA24109" s="1"/>
      <c r="AB24109" s="1"/>
      <c r="AC24109" s="1"/>
      <c r="AJ24109" s="1"/>
      <c r="AK24109" s="1"/>
      <c r="AL24109" s="1"/>
    </row>
    <row r="24110">
      <c r="I24110" s="1"/>
      <c r="J24110" s="1"/>
      <c r="K24110" s="1"/>
      <c r="AA24110" s="1"/>
      <c r="AB24110" s="1"/>
      <c r="AC24110" s="1"/>
      <c r="AJ24110" s="1"/>
      <c r="AK24110" s="1"/>
      <c r="AL24110" s="1"/>
    </row>
    <row r="24111">
      <c r="I24111" s="1"/>
      <c r="J24111" s="1"/>
      <c r="K24111" s="1"/>
      <c r="AA24111" s="1"/>
      <c r="AB24111" s="1"/>
      <c r="AC24111" s="1"/>
      <c r="AJ24111" s="1"/>
      <c r="AK24111" s="1"/>
      <c r="AL24111" s="1"/>
    </row>
    <row r="24112">
      <c r="I24112" s="1"/>
      <c r="J24112" s="1"/>
      <c r="K24112" s="1"/>
      <c r="AA24112" s="1"/>
      <c r="AB24112" s="1"/>
      <c r="AC24112" s="1"/>
      <c r="AJ24112" s="1"/>
      <c r="AK24112" s="1"/>
      <c r="AL24112" s="1"/>
    </row>
    <row r="24113">
      <c r="I24113" s="1"/>
      <c r="J24113" s="1"/>
      <c r="K24113" s="1"/>
      <c r="AA24113" s="1"/>
      <c r="AB24113" s="1"/>
      <c r="AC24113" s="1"/>
      <c r="AJ24113" s="1"/>
      <c r="AK24113" s="1"/>
      <c r="AL24113" s="1"/>
    </row>
    <row r="24114">
      <c r="I24114" s="1"/>
      <c r="J24114" s="1"/>
      <c r="K24114" s="1"/>
      <c r="AA24114" s="1"/>
      <c r="AB24114" s="1"/>
      <c r="AC24114" s="1"/>
      <c r="AJ24114" s="1"/>
      <c r="AK24114" s="1"/>
      <c r="AL24114" s="1"/>
    </row>
    <row r="24115">
      <c r="I24115" s="1"/>
      <c r="J24115" s="1"/>
      <c r="K24115" s="1"/>
      <c r="AA24115" s="1"/>
      <c r="AB24115" s="1"/>
      <c r="AC24115" s="1"/>
      <c r="AJ24115" s="1"/>
      <c r="AK24115" s="1"/>
      <c r="AL24115" s="1"/>
    </row>
    <row r="24116">
      <c r="I24116" s="1"/>
      <c r="J24116" s="1"/>
      <c r="K24116" s="1"/>
      <c r="AA24116" s="1"/>
      <c r="AB24116" s="1"/>
      <c r="AC24116" s="1"/>
      <c r="AJ24116" s="1"/>
      <c r="AK24116" s="1"/>
      <c r="AL24116" s="1"/>
    </row>
    <row r="24117">
      <c r="I24117" s="1"/>
      <c r="J24117" s="1"/>
      <c r="K24117" s="1"/>
      <c r="AA24117" s="1"/>
      <c r="AB24117" s="1"/>
      <c r="AC24117" s="1"/>
      <c r="AJ24117" s="1"/>
      <c r="AK24117" s="1"/>
      <c r="AL24117" s="1"/>
    </row>
    <row r="24118">
      <c r="I24118" s="1"/>
      <c r="J24118" s="1"/>
      <c r="K24118" s="1"/>
      <c r="AA24118" s="1"/>
      <c r="AB24118" s="1"/>
      <c r="AC24118" s="1"/>
      <c r="AJ24118" s="1"/>
      <c r="AK24118" s="1"/>
      <c r="AL24118" s="1"/>
    </row>
    <row r="24119">
      <c r="I24119" s="1"/>
      <c r="J24119" s="1"/>
      <c r="K24119" s="1"/>
      <c r="AA24119" s="1"/>
      <c r="AB24119" s="1"/>
      <c r="AC24119" s="1"/>
      <c r="AJ24119" s="1"/>
      <c r="AK24119" s="1"/>
      <c r="AL24119" s="1"/>
    </row>
    <row r="24120">
      <c r="I24120" s="1"/>
      <c r="J24120" s="1"/>
      <c r="K24120" s="1"/>
      <c r="AA24120" s="1"/>
      <c r="AB24120" s="1"/>
      <c r="AC24120" s="1"/>
      <c r="AJ24120" s="1"/>
      <c r="AK24120" s="1"/>
      <c r="AL24120" s="1"/>
    </row>
    <row r="24121">
      <c r="I24121" s="1"/>
      <c r="J24121" s="1"/>
      <c r="K24121" s="1"/>
      <c r="AA24121" s="1"/>
      <c r="AB24121" s="1"/>
      <c r="AC24121" s="1"/>
      <c r="AJ24121" s="1"/>
      <c r="AK24121" s="1"/>
      <c r="AL24121" s="1"/>
    </row>
    <row r="24122">
      <c r="I24122" s="1"/>
      <c r="J24122" s="1"/>
      <c r="K24122" s="1"/>
      <c r="AA24122" s="1"/>
      <c r="AB24122" s="1"/>
      <c r="AC24122" s="1"/>
      <c r="AJ24122" s="1"/>
      <c r="AK24122" s="1"/>
      <c r="AL24122" s="1"/>
    </row>
    <row r="24123">
      <c r="I24123" s="1"/>
      <c r="J24123" s="1"/>
      <c r="K24123" s="1"/>
      <c r="AA24123" s="1"/>
      <c r="AB24123" s="1"/>
      <c r="AC24123" s="1"/>
      <c r="AJ24123" s="1"/>
      <c r="AK24123" s="1"/>
      <c r="AL24123" s="1"/>
    </row>
    <row r="24124">
      <c r="I24124" s="1"/>
      <c r="J24124" s="1"/>
      <c r="K24124" s="1"/>
      <c r="AA24124" s="1"/>
      <c r="AB24124" s="1"/>
      <c r="AC24124" s="1"/>
      <c r="AJ24124" s="1"/>
      <c r="AK24124" s="1"/>
      <c r="AL24124" s="1"/>
    </row>
    <row r="24125">
      <c r="I24125" s="1"/>
      <c r="J24125" s="1"/>
      <c r="K24125" s="1"/>
      <c r="AA24125" s="1"/>
      <c r="AB24125" s="1"/>
      <c r="AC24125" s="1"/>
      <c r="AJ24125" s="1"/>
      <c r="AK24125" s="1"/>
      <c r="AL24125" s="1"/>
    </row>
    <row r="24126">
      <c r="I24126" s="1"/>
      <c r="J24126" s="1"/>
      <c r="K24126" s="1"/>
      <c r="AA24126" s="1"/>
      <c r="AB24126" s="1"/>
      <c r="AC24126" s="1"/>
      <c r="AJ24126" s="1"/>
      <c r="AK24126" s="1"/>
      <c r="AL24126" s="1"/>
    </row>
    <row r="24127">
      <c r="I24127" s="1"/>
      <c r="J24127" s="1"/>
      <c r="K24127" s="1"/>
      <c r="AA24127" s="1"/>
      <c r="AB24127" s="1"/>
      <c r="AC24127" s="1"/>
      <c r="AJ24127" s="1"/>
      <c r="AK24127" s="1"/>
      <c r="AL24127" s="1"/>
    </row>
    <row r="24128">
      <c r="I24128" s="1"/>
      <c r="J24128" s="1"/>
      <c r="K24128" s="1"/>
      <c r="AA24128" s="1"/>
      <c r="AB24128" s="1"/>
      <c r="AC24128" s="1"/>
      <c r="AJ24128" s="1"/>
      <c r="AK24128" s="1"/>
      <c r="AL24128" s="1"/>
    </row>
    <row r="24129">
      <c r="I24129" s="1"/>
      <c r="J24129" s="1"/>
      <c r="K24129" s="1"/>
      <c r="AA24129" s="1"/>
      <c r="AB24129" s="1"/>
      <c r="AC24129" s="1"/>
      <c r="AJ24129" s="1"/>
      <c r="AK24129" s="1"/>
      <c r="AL24129" s="1"/>
    </row>
    <row r="24130">
      <c r="I24130" s="1"/>
      <c r="J24130" s="1"/>
      <c r="K24130" s="1"/>
      <c r="AA24130" s="1"/>
      <c r="AB24130" s="1"/>
      <c r="AC24130" s="1"/>
      <c r="AJ24130" s="1"/>
      <c r="AK24130" s="1"/>
      <c r="AL24130" s="1"/>
    </row>
    <row r="24131">
      <c r="I24131" s="1"/>
      <c r="J24131" s="1"/>
      <c r="K24131" s="1"/>
      <c r="AA24131" s="1"/>
      <c r="AB24131" s="1"/>
      <c r="AC24131" s="1"/>
      <c r="AJ24131" s="1"/>
      <c r="AK24131" s="1"/>
      <c r="AL24131" s="1"/>
    </row>
    <row r="24132">
      <c r="I24132" s="1"/>
      <c r="J24132" s="1"/>
      <c r="K24132" s="1"/>
      <c r="AA24132" s="1"/>
      <c r="AB24132" s="1"/>
      <c r="AC24132" s="1"/>
      <c r="AJ24132" s="1"/>
      <c r="AK24132" s="1"/>
      <c r="AL24132" s="1"/>
    </row>
    <row r="24133">
      <c r="I24133" s="1"/>
      <c r="J24133" s="1"/>
      <c r="K24133" s="1"/>
      <c r="AA24133" s="1"/>
      <c r="AB24133" s="1"/>
      <c r="AC24133" s="1"/>
      <c r="AJ24133" s="1"/>
      <c r="AK24133" s="1"/>
      <c r="AL24133" s="1"/>
    </row>
    <row r="24134">
      <c r="I24134" s="1"/>
      <c r="J24134" s="1"/>
      <c r="K24134" s="1"/>
      <c r="AA24134" s="1"/>
      <c r="AB24134" s="1"/>
      <c r="AC24134" s="1"/>
      <c r="AJ24134" s="1"/>
      <c r="AK24134" s="1"/>
      <c r="AL24134" s="1"/>
    </row>
    <row r="24135">
      <c r="I24135" s="1"/>
      <c r="J24135" s="1"/>
      <c r="K24135" s="1"/>
      <c r="AA24135" s="1"/>
      <c r="AB24135" s="1"/>
      <c r="AC24135" s="1"/>
      <c r="AJ24135" s="1"/>
      <c r="AK24135" s="1"/>
      <c r="AL24135" s="1"/>
    </row>
    <row r="24136">
      <c r="I24136" s="1"/>
      <c r="J24136" s="1"/>
      <c r="K24136" s="1"/>
      <c r="AA24136" s="1"/>
      <c r="AB24136" s="1"/>
      <c r="AC24136" s="1"/>
      <c r="AJ24136" s="1"/>
      <c r="AK24136" s="1"/>
      <c r="AL24136" s="1"/>
    </row>
    <row r="24137">
      <c r="I24137" s="1"/>
      <c r="J24137" s="1"/>
      <c r="K24137" s="1"/>
      <c r="AA24137" s="1"/>
      <c r="AB24137" s="1"/>
      <c r="AC24137" s="1"/>
      <c r="AJ24137" s="1"/>
      <c r="AK24137" s="1"/>
      <c r="AL24137" s="1"/>
    </row>
    <row r="24138">
      <c r="I24138" s="1"/>
      <c r="J24138" s="1"/>
      <c r="K24138" s="1"/>
      <c r="AA24138" s="1"/>
      <c r="AB24138" s="1"/>
      <c r="AC24138" s="1"/>
      <c r="AJ24138" s="1"/>
      <c r="AK24138" s="1"/>
      <c r="AL24138" s="1"/>
    </row>
    <row r="24139">
      <c r="I24139" s="1"/>
      <c r="J24139" s="1"/>
      <c r="K24139" s="1"/>
      <c r="AA24139" s="1"/>
      <c r="AB24139" s="1"/>
      <c r="AC24139" s="1"/>
      <c r="AJ24139" s="1"/>
      <c r="AK24139" s="1"/>
      <c r="AL24139" s="1"/>
    </row>
    <row r="24140">
      <c r="I24140" s="1"/>
      <c r="J24140" s="1"/>
      <c r="K24140" s="1"/>
      <c r="AA24140" s="1"/>
      <c r="AB24140" s="1"/>
      <c r="AC24140" s="1"/>
      <c r="AJ24140" s="1"/>
      <c r="AK24140" s="1"/>
      <c r="AL24140" s="1"/>
    </row>
    <row r="24141">
      <c r="I24141" s="1"/>
      <c r="J24141" s="1"/>
      <c r="K24141" s="1"/>
      <c r="AA24141" s="1"/>
      <c r="AB24141" s="1"/>
      <c r="AC24141" s="1"/>
      <c r="AJ24141" s="1"/>
      <c r="AK24141" s="1"/>
      <c r="AL24141" s="1"/>
    </row>
    <row r="24142">
      <c r="I24142" s="1"/>
      <c r="J24142" s="1"/>
      <c r="K24142" s="1"/>
      <c r="AA24142" s="1"/>
      <c r="AB24142" s="1"/>
      <c r="AC24142" s="1"/>
      <c r="AJ24142" s="1"/>
      <c r="AK24142" s="1"/>
      <c r="AL24142" s="1"/>
    </row>
    <row r="24143">
      <c r="I24143" s="1"/>
      <c r="J24143" s="1"/>
      <c r="K24143" s="1"/>
      <c r="AA24143" s="1"/>
      <c r="AB24143" s="1"/>
      <c r="AC24143" s="1"/>
      <c r="AJ24143" s="1"/>
      <c r="AK24143" s="1"/>
      <c r="AL24143" s="1"/>
    </row>
    <row r="24144">
      <c r="I24144" s="1"/>
      <c r="J24144" s="1"/>
      <c r="K24144" s="1"/>
      <c r="AA24144" s="1"/>
      <c r="AB24144" s="1"/>
      <c r="AC24144" s="1"/>
      <c r="AJ24144" s="1"/>
      <c r="AK24144" s="1"/>
      <c r="AL24144" s="1"/>
    </row>
    <row r="24145">
      <c r="I24145" s="1"/>
      <c r="J24145" s="1"/>
      <c r="K24145" s="1"/>
      <c r="AA24145" s="1"/>
      <c r="AB24145" s="1"/>
      <c r="AC24145" s="1"/>
      <c r="AJ24145" s="1"/>
      <c r="AK24145" s="1"/>
      <c r="AL24145" s="1"/>
    </row>
    <row r="24146">
      <c r="I24146" s="1"/>
      <c r="J24146" s="1"/>
      <c r="K24146" s="1"/>
      <c r="AA24146" s="1"/>
      <c r="AB24146" s="1"/>
      <c r="AC24146" s="1"/>
      <c r="AJ24146" s="1"/>
      <c r="AK24146" s="1"/>
      <c r="AL24146" s="1"/>
    </row>
    <row r="24147">
      <c r="I24147" s="1"/>
      <c r="J24147" s="1"/>
      <c r="K24147" s="1"/>
      <c r="AA24147" s="1"/>
      <c r="AB24147" s="1"/>
      <c r="AC24147" s="1"/>
      <c r="AJ24147" s="1"/>
      <c r="AK24147" s="1"/>
      <c r="AL24147" s="1"/>
    </row>
    <row r="24148">
      <c r="I24148" s="1"/>
      <c r="J24148" s="1"/>
      <c r="K24148" s="1"/>
      <c r="AA24148" s="1"/>
      <c r="AB24148" s="1"/>
      <c r="AC24148" s="1"/>
      <c r="AJ24148" s="1"/>
      <c r="AK24148" s="1"/>
      <c r="AL24148" s="1"/>
    </row>
    <row r="24149">
      <c r="I24149" s="1"/>
      <c r="J24149" s="1"/>
      <c r="K24149" s="1"/>
      <c r="AA24149" s="1"/>
      <c r="AB24149" s="1"/>
      <c r="AC24149" s="1"/>
      <c r="AJ24149" s="1"/>
      <c r="AK24149" s="1"/>
      <c r="AL24149" s="1"/>
    </row>
    <row r="24150">
      <c r="I24150" s="1"/>
      <c r="J24150" s="1"/>
      <c r="K24150" s="1"/>
      <c r="AA24150" s="1"/>
      <c r="AB24150" s="1"/>
      <c r="AC24150" s="1"/>
      <c r="AJ24150" s="1"/>
      <c r="AK24150" s="1"/>
      <c r="AL24150" s="1"/>
    </row>
    <row r="24151">
      <c r="I24151" s="1"/>
      <c r="J24151" s="1"/>
      <c r="K24151" s="1"/>
      <c r="AA24151" s="1"/>
      <c r="AB24151" s="1"/>
      <c r="AC24151" s="1"/>
      <c r="AJ24151" s="1"/>
      <c r="AK24151" s="1"/>
      <c r="AL24151" s="1"/>
    </row>
    <row r="24152">
      <c r="I24152" s="1"/>
      <c r="J24152" s="1"/>
      <c r="K24152" s="1"/>
      <c r="AA24152" s="1"/>
      <c r="AB24152" s="1"/>
      <c r="AC24152" s="1"/>
      <c r="AJ24152" s="1"/>
      <c r="AK24152" s="1"/>
      <c r="AL24152" s="1"/>
    </row>
    <row r="24153">
      <c r="I24153" s="1"/>
      <c r="J24153" s="1"/>
      <c r="K24153" s="1"/>
      <c r="AA24153" s="1"/>
      <c r="AB24153" s="1"/>
      <c r="AC24153" s="1"/>
      <c r="AJ24153" s="1"/>
      <c r="AK24153" s="1"/>
      <c r="AL24153" s="1"/>
    </row>
    <row r="24154">
      <c r="I24154" s="1"/>
      <c r="J24154" s="1"/>
      <c r="K24154" s="1"/>
      <c r="AA24154" s="1"/>
      <c r="AB24154" s="1"/>
      <c r="AC24154" s="1"/>
      <c r="AJ24154" s="1"/>
      <c r="AK24154" s="1"/>
      <c r="AL24154" s="1"/>
    </row>
    <row r="24155">
      <c r="I24155" s="1"/>
      <c r="J24155" s="1"/>
      <c r="K24155" s="1"/>
      <c r="AA24155" s="1"/>
      <c r="AB24155" s="1"/>
      <c r="AC24155" s="1"/>
      <c r="AJ24155" s="1"/>
      <c r="AK24155" s="1"/>
      <c r="AL24155" s="1"/>
    </row>
    <row r="24156">
      <c r="I24156" s="1"/>
      <c r="J24156" s="1"/>
      <c r="K24156" s="1"/>
      <c r="AA24156" s="1"/>
      <c r="AB24156" s="1"/>
      <c r="AC24156" s="1"/>
      <c r="AJ24156" s="1"/>
      <c r="AK24156" s="1"/>
      <c r="AL24156" s="1"/>
    </row>
    <row r="24157">
      <c r="I24157" s="1"/>
      <c r="J24157" s="1"/>
      <c r="K24157" s="1"/>
      <c r="AA24157" s="1"/>
      <c r="AB24157" s="1"/>
      <c r="AC24157" s="1"/>
      <c r="AJ24157" s="1"/>
      <c r="AK24157" s="1"/>
      <c r="AL24157" s="1"/>
    </row>
    <row r="24158">
      <c r="I24158" s="1"/>
      <c r="J24158" s="1"/>
      <c r="K24158" s="1"/>
      <c r="AA24158" s="1"/>
      <c r="AB24158" s="1"/>
      <c r="AC24158" s="1"/>
      <c r="AJ24158" s="1"/>
      <c r="AK24158" s="1"/>
      <c r="AL24158" s="1"/>
    </row>
    <row r="24159">
      <c r="I24159" s="1"/>
      <c r="J24159" s="1"/>
      <c r="K24159" s="1"/>
      <c r="AA24159" s="1"/>
      <c r="AB24159" s="1"/>
      <c r="AC24159" s="1"/>
      <c r="AJ24159" s="1"/>
      <c r="AK24159" s="1"/>
      <c r="AL24159" s="1"/>
    </row>
    <row r="24160">
      <c r="I24160" s="1"/>
      <c r="J24160" s="1"/>
      <c r="K24160" s="1"/>
      <c r="AA24160" s="1"/>
      <c r="AB24160" s="1"/>
      <c r="AC24160" s="1"/>
      <c r="AJ24160" s="1"/>
      <c r="AK24160" s="1"/>
      <c r="AL24160" s="1"/>
    </row>
    <row r="24161">
      <c r="I24161" s="1"/>
      <c r="J24161" s="1"/>
      <c r="K24161" s="1"/>
      <c r="AA24161" s="1"/>
      <c r="AB24161" s="1"/>
      <c r="AC24161" s="1"/>
      <c r="AJ24161" s="1"/>
      <c r="AK24161" s="1"/>
      <c r="AL24161" s="1"/>
    </row>
    <row r="24162">
      <c r="I24162" s="1"/>
      <c r="J24162" s="1"/>
      <c r="K24162" s="1"/>
      <c r="AA24162" s="1"/>
      <c r="AB24162" s="1"/>
      <c r="AC24162" s="1"/>
      <c r="AJ24162" s="1"/>
      <c r="AK24162" s="1"/>
      <c r="AL24162" s="1"/>
    </row>
    <row r="24163">
      <c r="I24163" s="1"/>
      <c r="J24163" s="1"/>
      <c r="K24163" s="1"/>
      <c r="AA24163" s="1"/>
      <c r="AB24163" s="1"/>
      <c r="AC24163" s="1"/>
      <c r="AJ24163" s="1"/>
      <c r="AK24163" s="1"/>
      <c r="AL24163" s="1"/>
    </row>
    <row r="24164">
      <c r="I24164" s="1"/>
      <c r="J24164" s="1"/>
      <c r="K24164" s="1"/>
      <c r="AA24164" s="1"/>
      <c r="AB24164" s="1"/>
      <c r="AC24164" s="1"/>
      <c r="AJ24164" s="1"/>
      <c r="AK24164" s="1"/>
      <c r="AL24164" s="1"/>
    </row>
    <row r="24165">
      <c r="I24165" s="1"/>
      <c r="J24165" s="1"/>
      <c r="K24165" s="1"/>
      <c r="AA24165" s="1"/>
      <c r="AB24165" s="1"/>
      <c r="AC24165" s="1"/>
      <c r="AJ24165" s="1"/>
      <c r="AK24165" s="1"/>
      <c r="AL24165" s="1"/>
    </row>
    <row r="24166">
      <c r="I24166" s="1"/>
      <c r="J24166" s="1"/>
      <c r="K24166" s="1"/>
      <c r="AA24166" s="1"/>
      <c r="AB24166" s="1"/>
      <c r="AC24166" s="1"/>
      <c r="AJ24166" s="1"/>
      <c r="AK24166" s="1"/>
      <c r="AL24166" s="1"/>
    </row>
    <row r="24167">
      <c r="I24167" s="1"/>
      <c r="J24167" s="1"/>
      <c r="K24167" s="1"/>
      <c r="AA24167" s="1"/>
      <c r="AB24167" s="1"/>
      <c r="AC24167" s="1"/>
      <c r="AJ24167" s="1"/>
      <c r="AK24167" s="1"/>
      <c r="AL24167" s="1"/>
    </row>
    <row r="24168">
      <c r="I24168" s="1"/>
      <c r="J24168" s="1"/>
      <c r="K24168" s="1"/>
      <c r="AA24168" s="1"/>
      <c r="AB24168" s="1"/>
      <c r="AC24168" s="1"/>
      <c r="AJ24168" s="1"/>
      <c r="AK24168" s="1"/>
      <c r="AL24168" s="1"/>
    </row>
    <row r="24169">
      <c r="I24169" s="1"/>
      <c r="J24169" s="1"/>
      <c r="K24169" s="1"/>
      <c r="AA24169" s="1"/>
      <c r="AB24169" s="1"/>
      <c r="AC24169" s="1"/>
      <c r="AJ24169" s="1"/>
      <c r="AK24169" s="1"/>
      <c r="AL24169" s="1"/>
    </row>
    <row r="24170">
      <c r="I24170" s="1"/>
      <c r="J24170" s="1"/>
      <c r="K24170" s="1"/>
      <c r="AA24170" s="1"/>
      <c r="AB24170" s="1"/>
      <c r="AC24170" s="1"/>
      <c r="AJ24170" s="1"/>
      <c r="AK24170" s="1"/>
      <c r="AL24170" s="1"/>
    </row>
    <row r="24171">
      <c r="I24171" s="1"/>
      <c r="J24171" s="1"/>
      <c r="K24171" s="1"/>
      <c r="AA24171" s="1"/>
      <c r="AB24171" s="1"/>
      <c r="AC24171" s="1"/>
      <c r="AJ24171" s="1"/>
      <c r="AK24171" s="1"/>
      <c r="AL24171" s="1"/>
    </row>
    <row r="24172">
      <c r="I24172" s="1"/>
      <c r="J24172" s="1"/>
      <c r="K24172" s="1"/>
      <c r="AA24172" s="1"/>
      <c r="AB24172" s="1"/>
      <c r="AC24172" s="1"/>
      <c r="AJ24172" s="1"/>
      <c r="AK24172" s="1"/>
      <c r="AL24172" s="1"/>
    </row>
    <row r="24173">
      <c r="I24173" s="1"/>
      <c r="J24173" s="1"/>
      <c r="K24173" s="1"/>
      <c r="AA24173" s="1"/>
      <c r="AB24173" s="1"/>
      <c r="AC24173" s="1"/>
      <c r="AJ24173" s="1"/>
      <c r="AK24173" s="1"/>
      <c r="AL24173" s="1"/>
    </row>
    <row r="24174">
      <c r="I24174" s="1"/>
      <c r="J24174" s="1"/>
      <c r="K24174" s="1"/>
      <c r="AA24174" s="1"/>
      <c r="AB24174" s="1"/>
      <c r="AC24174" s="1"/>
      <c r="AJ24174" s="1"/>
      <c r="AK24174" s="1"/>
      <c r="AL24174" s="1"/>
    </row>
    <row r="24175">
      <c r="I24175" s="1"/>
      <c r="J24175" s="1"/>
      <c r="K24175" s="1"/>
      <c r="AA24175" s="1"/>
      <c r="AB24175" s="1"/>
      <c r="AC24175" s="1"/>
      <c r="AJ24175" s="1"/>
      <c r="AK24175" s="1"/>
      <c r="AL24175" s="1"/>
    </row>
    <row r="24176">
      <c r="I24176" s="1"/>
      <c r="J24176" s="1"/>
      <c r="K24176" s="1"/>
      <c r="AA24176" s="1"/>
      <c r="AB24176" s="1"/>
      <c r="AC24176" s="1"/>
      <c r="AJ24176" s="1"/>
      <c r="AK24176" s="1"/>
      <c r="AL24176" s="1"/>
    </row>
    <row r="24177">
      <c r="I24177" s="1"/>
      <c r="J24177" s="1"/>
      <c r="K24177" s="1"/>
      <c r="AA24177" s="1"/>
      <c r="AB24177" s="1"/>
      <c r="AC24177" s="1"/>
      <c r="AJ24177" s="1"/>
      <c r="AK24177" s="1"/>
      <c r="AL24177" s="1"/>
    </row>
    <row r="24178">
      <c r="I24178" s="1"/>
      <c r="J24178" s="1"/>
      <c r="K24178" s="1"/>
      <c r="AA24178" s="1"/>
      <c r="AB24178" s="1"/>
      <c r="AC24178" s="1"/>
      <c r="AJ24178" s="1"/>
      <c r="AK24178" s="1"/>
      <c r="AL24178" s="1"/>
    </row>
    <row r="24179">
      <c r="I24179" s="1"/>
      <c r="J24179" s="1"/>
      <c r="K24179" s="1"/>
      <c r="AA24179" s="1"/>
      <c r="AB24179" s="1"/>
      <c r="AC24179" s="1"/>
      <c r="AJ24179" s="1"/>
      <c r="AK24179" s="1"/>
      <c r="AL24179" s="1"/>
    </row>
    <row r="24180">
      <c r="I24180" s="1"/>
      <c r="J24180" s="1"/>
      <c r="K24180" s="1"/>
      <c r="AA24180" s="1"/>
      <c r="AB24180" s="1"/>
      <c r="AC24180" s="1"/>
      <c r="AJ24180" s="1"/>
      <c r="AK24180" s="1"/>
      <c r="AL24180" s="1"/>
    </row>
    <row r="24181">
      <c r="I24181" s="1"/>
      <c r="J24181" s="1"/>
      <c r="K24181" s="1"/>
      <c r="AA24181" s="1"/>
      <c r="AB24181" s="1"/>
      <c r="AC24181" s="1"/>
      <c r="AJ24181" s="1"/>
      <c r="AK24181" s="1"/>
      <c r="AL24181" s="1"/>
    </row>
    <row r="24182">
      <c r="I24182" s="1"/>
      <c r="J24182" s="1"/>
      <c r="K24182" s="1"/>
      <c r="AA24182" s="1"/>
      <c r="AB24182" s="1"/>
      <c r="AC24182" s="1"/>
      <c r="AJ24182" s="1"/>
      <c r="AK24182" s="1"/>
      <c r="AL24182" s="1"/>
    </row>
    <row r="24183">
      <c r="I24183" s="1"/>
      <c r="J24183" s="1"/>
      <c r="K24183" s="1"/>
      <c r="AA24183" s="1"/>
      <c r="AB24183" s="1"/>
      <c r="AC24183" s="1"/>
      <c r="AJ24183" s="1"/>
      <c r="AK24183" s="1"/>
      <c r="AL24183" s="1"/>
    </row>
    <row r="24184">
      <c r="I24184" s="1"/>
      <c r="J24184" s="1"/>
      <c r="K24184" s="1"/>
      <c r="AA24184" s="1"/>
      <c r="AB24184" s="1"/>
      <c r="AC24184" s="1"/>
      <c r="AJ24184" s="1"/>
      <c r="AK24184" s="1"/>
      <c r="AL24184" s="1"/>
    </row>
    <row r="24185">
      <c r="I24185" s="1"/>
      <c r="J24185" s="1"/>
      <c r="K24185" s="1"/>
      <c r="AA24185" s="1"/>
      <c r="AB24185" s="1"/>
      <c r="AC24185" s="1"/>
      <c r="AJ24185" s="1"/>
      <c r="AK24185" s="1"/>
      <c r="AL24185" s="1"/>
    </row>
    <row r="24186">
      <c r="I24186" s="1"/>
      <c r="J24186" s="1"/>
      <c r="K24186" s="1"/>
      <c r="AA24186" s="1"/>
      <c r="AB24186" s="1"/>
      <c r="AC24186" s="1"/>
      <c r="AJ24186" s="1"/>
      <c r="AK24186" s="1"/>
      <c r="AL24186" s="1"/>
    </row>
    <row r="24187">
      <c r="I24187" s="1"/>
      <c r="J24187" s="1"/>
      <c r="K24187" s="1"/>
      <c r="AA24187" s="1"/>
      <c r="AB24187" s="1"/>
      <c r="AC24187" s="1"/>
      <c r="AJ24187" s="1"/>
      <c r="AK24187" s="1"/>
      <c r="AL24187" s="1"/>
    </row>
    <row r="24188">
      <c r="I24188" s="1"/>
      <c r="J24188" s="1"/>
      <c r="K24188" s="1"/>
      <c r="AA24188" s="1"/>
      <c r="AB24188" s="1"/>
      <c r="AC24188" s="1"/>
      <c r="AJ24188" s="1"/>
      <c r="AK24188" s="1"/>
      <c r="AL24188" s="1"/>
    </row>
    <row r="24189">
      <c r="I24189" s="1"/>
      <c r="J24189" s="1"/>
      <c r="K24189" s="1"/>
      <c r="AA24189" s="1"/>
      <c r="AB24189" s="1"/>
      <c r="AC24189" s="1"/>
      <c r="AJ24189" s="1"/>
      <c r="AK24189" s="1"/>
      <c r="AL24189" s="1"/>
    </row>
    <row r="24190">
      <c r="I24190" s="1"/>
      <c r="J24190" s="1"/>
      <c r="K24190" s="1"/>
      <c r="AA24190" s="1"/>
      <c r="AB24190" s="1"/>
      <c r="AC24190" s="1"/>
      <c r="AJ24190" s="1"/>
      <c r="AK24190" s="1"/>
      <c r="AL24190" s="1"/>
    </row>
    <row r="24191">
      <c r="I24191" s="1"/>
      <c r="J24191" s="1"/>
      <c r="K24191" s="1"/>
      <c r="AA24191" s="1"/>
      <c r="AB24191" s="1"/>
      <c r="AC24191" s="1"/>
      <c r="AJ24191" s="1"/>
      <c r="AK24191" s="1"/>
      <c r="AL24191" s="1"/>
    </row>
    <row r="24192">
      <c r="I24192" s="1"/>
      <c r="J24192" s="1"/>
      <c r="K24192" s="1"/>
      <c r="AA24192" s="1"/>
      <c r="AB24192" s="1"/>
      <c r="AC24192" s="1"/>
      <c r="AJ24192" s="1"/>
      <c r="AK24192" s="1"/>
      <c r="AL24192" s="1"/>
    </row>
    <row r="24193">
      <c r="I24193" s="1"/>
      <c r="J24193" s="1"/>
      <c r="K24193" s="1"/>
      <c r="AA24193" s="1"/>
      <c r="AB24193" s="1"/>
      <c r="AC24193" s="1"/>
      <c r="AJ24193" s="1"/>
      <c r="AK24193" s="1"/>
      <c r="AL24193" s="1"/>
    </row>
    <row r="24194">
      <c r="I24194" s="1"/>
      <c r="J24194" s="1"/>
      <c r="K24194" s="1"/>
      <c r="AA24194" s="1"/>
      <c r="AB24194" s="1"/>
      <c r="AC24194" s="1"/>
      <c r="AJ24194" s="1"/>
      <c r="AK24194" s="1"/>
      <c r="AL24194" s="1"/>
    </row>
    <row r="24195">
      <c r="I24195" s="1"/>
      <c r="J24195" s="1"/>
      <c r="K24195" s="1"/>
      <c r="AA24195" s="1"/>
      <c r="AB24195" s="1"/>
      <c r="AC24195" s="1"/>
      <c r="AJ24195" s="1"/>
      <c r="AK24195" s="1"/>
      <c r="AL24195" s="1"/>
    </row>
    <row r="24196">
      <c r="I24196" s="1"/>
      <c r="J24196" s="1"/>
      <c r="K24196" s="1"/>
      <c r="AA24196" s="1"/>
      <c r="AB24196" s="1"/>
      <c r="AC24196" s="1"/>
      <c r="AJ24196" s="1"/>
      <c r="AK24196" s="1"/>
      <c r="AL24196" s="1"/>
    </row>
    <row r="24197">
      <c r="I24197" s="1"/>
      <c r="J24197" s="1"/>
      <c r="K24197" s="1"/>
      <c r="AA24197" s="1"/>
      <c r="AB24197" s="1"/>
      <c r="AC24197" s="1"/>
      <c r="AJ24197" s="1"/>
      <c r="AK24197" s="1"/>
      <c r="AL24197" s="1"/>
    </row>
    <row r="24198">
      <c r="I24198" s="1"/>
      <c r="J24198" s="1"/>
      <c r="K24198" s="1"/>
      <c r="AA24198" s="1"/>
      <c r="AB24198" s="1"/>
      <c r="AC24198" s="1"/>
      <c r="AJ24198" s="1"/>
      <c r="AK24198" s="1"/>
      <c r="AL24198" s="1"/>
    </row>
    <row r="24199">
      <c r="I24199" s="1"/>
      <c r="J24199" s="1"/>
      <c r="K24199" s="1"/>
      <c r="AA24199" s="1"/>
      <c r="AB24199" s="1"/>
      <c r="AC24199" s="1"/>
      <c r="AJ24199" s="1"/>
      <c r="AK24199" s="1"/>
      <c r="AL24199" s="1"/>
    </row>
    <row r="24200">
      <c r="I24200" s="1"/>
      <c r="J24200" s="1"/>
      <c r="K24200" s="1"/>
      <c r="AA24200" s="1"/>
      <c r="AB24200" s="1"/>
      <c r="AC24200" s="1"/>
      <c r="AJ24200" s="1"/>
      <c r="AK24200" s="1"/>
      <c r="AL24200" s="1"/>
    </row>
    <row r="24201">
      <c r="I24201" s="1"/>
      <c r="J24201" s="1"/>
      <c r="K24201" s="1"/>
      <c r="AA24201" s="1"/>
      <c r="AB24201" s="1"/>
      <c r="AC24201" s="1"/>
      <c r="AJ24201" s="1"/>
      <c r="AK24201" s="1"/>
      <c r="AL24201" s="1"/>
    </row>
    <row r="24202">
      <c r="I24202" s="1"/>
      <c r="J24202" s="1"/>
      <c r="K24202" s="1"/>
      <c r="AA24202" s="1"/>
      <c r="AB24202" s="1"/>
      <c r="AC24202" s="1"/>
      <c r="AJ24202" s="1"/>
      <c r="AK24202" s="1"/>
      <c r="AL24202" s="1"/>
    </row>
    <row r="24203">
      <c r="I24203" s="1"/>
      <c r="J24203" s="1"/>
      <c r="K24203" s="1"/>
      <c r="AA24203" s="1"/>
      <c r="AB24203" s="1"/>
      <c r="AC24203" s="1"/>
      <c r="AJ24203" s="1"/>
      <c r="AK24203" s="1"/>
      <c r="AL24203" s="1"/>
    </row>
    <row r="24204">
      <c r="I24204" s="1"/>
      <c r="J24204" s="1"/>
      <c r="K24204" s="1"/>
      <c r="AA24204" s="1"/>
      <c r="AB24204" s="1"/>
      <c r="AC24204" s="1"/>
      <c r="AJ24204" s="1"/>
      <c r="AK24204" s="1"/>
      <c r="AL24204" s="1"/>
    </row>
    <row r="24205">
      <c r="I24205" s="1"/>
      <c r="J24205" s="1"/>
      <c r="K24205" s="1"/>
      <c r="AA24205" s="1"/>
      <c r="AB24205" s="1"/>
      <c r="AC24205" s="1"/>
      <c r="AJ24205" s="1"/>
      <c r="AK24205" s="1"/>
      <c r="AL24205" s="1"/>
    </row>
    <row r="24206">
      <c r="I24206" s="1"/>
      <c r="J24206" s="1"/>
      <c r="K24206" s="1"/>
      <c r="AA24206" s="1"/>
      <c r="AB24206" s="1"/>
      <c r="AC24206" s="1"/>
      <c r="AJ24206" s="1"/>
      <c r="AK24206" s="1"/>
      <c r="AL24206" s="1"/>
    </row>
    <row r="24207">
      <c r="I24207" s="1"/>
      <c r="J24207" s="1"/>
      <c r="K24207" s="1"/>
      <c r="AA24207" s="1"/>
      <c r="AB24207" s="1"/>
      <c r="AC24207" s="1"/>
      <c r="AJ24207" s="1"/>
      <c r="AK24207" s="1"/>
      <c r="AL24207" s="1"/>
    </row>
    <row r="24208">
      <c r="I24208" s="1"/>
      <c r="J24208" s="1"/>
      <c r="K24208" s="1"/>
      <c r="AA24208" s="1"/>
      <c r="AB24208" s="1"/>
      <c r="AC24208" s="1"/>
      <c r="AJ24208" s="1"/>
      <c r="AK24208" s="1"/>
      <c r="AL24208" s="1"/>
    </row>
    <row r="24209">
      <c r="I24209" s="1"/>
      <c r="J24209" s="1"/>
      <c r="K24209" s="1"/>
      <c r="AA24209" s="1"/>
      <c r="AB24209" s="1"/>
      <c r="AC24209" s="1"/>
      <c r="AJ24209" s="1"/>
      <c r="AK24209" s="1"/>
      <c r="AL24209" s="1"/>
    </row>
    <row r="24210">
      <c r="I24210" s="1"/>
      <c r="J24210" s="1"/>
      <c r="K24210" s="1"/>
      <c r="AA24210" s="1"/>
      <c r="AB24210" s="1"/>
      <c r="AC24210" s="1"/>
      <c r="AJ24210" s="1"/>
      <c r="AK24210" s="1"/>
      <c r="AL24210" s="1"/>
    </row>
    <row r="24211">
      <c r="I24211" s="1"/>
      <c r="J24211" s="1"/>
      <c r="K24211" s="1"/>
      <c r="AA24211" s="1"/>
      <c r="AB24211" s="1"/>
      <c r="AC24211" s="1"/>
      <c r="AJ24211" s="1"/>
      <c r="AK24211" s="1"/>
      <c r="AL24211" s="1"/>
    </row>
    <row r="24212">
      <c r="I24212" s="1"/>
      <c r="J24212" s="1"/>
      <c r="K24212" s="1"/>
      <c r="AA24212" s="1"/>
      <c r="AB24212" s="1"/>
      <c r="AC24212" s="1"/>
      <c r="AJ24212" s="1"/>
      <c r="AK24212" s="1"/>
      <c r="AL24212" s="1"/>
    </row>
    <row r="24213">
      <c r="I24213" s="1"/>
      <c r="J24213" s="1"/>
      <c r="K24213" s="1"/>
      <c r="AA24213" s="1"/>
      <c r="AB24213" s="1"/>
      <c r="AC24213" s="1"/>
      <c r="AJ24213" s="1"/>
      <c r="AK24213" s="1"/>
      <c r="AL24213" s="1"/>
    </row>
    <row r="24214">
      <c r="I24214" s="1"/>
      <c r="J24214" s="1"/>
      <c r="K24214" s="1"/>
      <c r="AA24214" s="1"/>
      <c r="AB24214" s="1"/>
      <c r="AC24214" s="1"/>
      <c r="AJ24214" s="1"/>
      <c r="AK24214" s="1"/>
      <c r="AL24214" s="1"/>
    </row>
    <row r="24215">
      <c r="I24215" s="1"/>
      <c r="J24215" s="1"/>
      <c r="K24215" s="1"/>
      <c r="AA24215" s="1"/>
      <c r="AB24215" s="1"/>
      <c r="AC24215" s="1"/>
      <c r="AJ24215" s="1"/>
      <c r="AK24215" s="1"/>
      <c r="AL24215" s="1"/>
    </row>
    <row r="24216">
      <c r="I24216" s="1"/>
      <c r="J24216" s="1"/>
      <c r="K24216" s="1"/>
      <c r="AA24216" s="1"/>
      <c r="AB24216" s="1"/>
      <c r="AC24216" s="1"/>
      <c r="AJ24216" s="1"/>
      <c r="AK24216" s="1"/>
      <c r="AL24216" s="1"/>
    </row>
    <row r="24217">
      <c r="I24217" s="1"/>
      <c r="J24217" s="1"/>
      <c r="K24217" s="1"/>
      <c r="AA24217" s="1"/>
      <c r="AB24217" s="1"/>
      <c r="AC24217" s="1"/>
      <c r="AJ24217" s="1"/>
      <c r="AK24217" s="1"/>
      <c r="AL24217" s="1"/>
    </row>
    <row r="24218">
      <c r="I24218" s="1"/>
      <c r="J24218" s="1"/>
      <c r="K24218" s="1"/>
      <c r="AA24218" s="1"/>
      <c r="AB24218" s="1"/>
      <c r="AC24218" s="1"/>
      <c r="AJ24218" s="1"/>
      <c r="AK24218" s="1"/>
      <c r="AL24218" s="1"/>
    </row>
    <row r="24219">
      <c r="I24219" s="1"/>
      <c r="J24219" s="1"/>
      <c r="K24219" s="1"/>
      <c r="AA24219" s="1"/>
      <c r="AB24219" s="1"/>
      <c r="AC24219" s="1"/>
      <c r="AJ24219" s="1"/>
      <c r="AK24219" s="1"/>
      <c r="AL24219" s="1"/>
    </row>
    <row r="24220">
      <c r="I24220" s="1"/>
      <c r="J24220" s="1"/>
      <c r="K24220" s="1"/>
      <c r="AA24220" s="1"/>
      <c r="AB24220" s="1"/>
      <c r="AC24220" s="1"/>
      <c r="AJ24220" s="1"/>
      <c r="AK24220" s="1"/>
      <c r="AL24220" s="1"/>
    </row>
    <row r="24221">
      <c r="I24221" s="1"/>
      <c r="J24221" s="1"/>
      <c r="K24221" s="1"/>
      <c r="AA24221" s="1"/>
      <c r="AB24221" s="1"/>
      <c r="AC24221" s="1"/>
      <c r="AJ24221" s="1"/>
      <c r="AK24221" s="1"/>
      <c r="AL24221" s="1"/>
    </row>
    <row r="24222">
      <c r="I24222" s="1"/>
      <c r="J24222" s="1"/>
      <c r="K24222" s="1"/>
      <c r="AA24222" s="1"/>
      <c r="AB24222" s="1"/>
      <c r="AC24222" s="1"/>
      <c r="AJ24222" s="1"/>
      <c r="AK24222" s="1"/>
      <c r="AL24222" s="1"/>
    </row>
    <row r="24223">
      <c r="I24223" s="1"/>
      <c r="J24223" s="1"/>
      <c r="K24223" s="1"/>
      <c r="AA24223" s="1"/>
      <c r="AB24223" s="1"/>
      <c r="AC24223" s="1"/>
      <c r="AJ24223" s="1"/>
      <c r="AK24223" s="1"/>
      <c r="AL24223" s="1"/>
    </row>
    <row r="24224">
      <c r="I24224" s="1"/>
      <c r="J24224" s="1"/>
      <c r="K24224" s="1"/>
      <c r="AA24224" s="1"/>
      <c r="AB24224" s="1"/>
      <c r="AC24224" s="1"/>
      <c r="AJ24224" s="1"/>
      <c r="AK24224" s="1"/>
      <c r="AL24224" s="1"/>
    </row>
    <row r="24225">
      <c r="I24225" s="1"/>
      <c r="J24225" s="1"/>
      <c r="K24225" s="1"/>
      <c r="AA24225" s="1"/>
      <c r="AB24225" s="1"/>
      <c r="AC24225" s="1"/>
      <c r="AJ24225" s="1"/>
      <c r="AK24225" s="1"/>
      <c r="AL24225" s="1"/>
    </row>
    <row r="24226">
      <c r="I24226" s="1"/>
      <c r="J24226" s="1"/>
      <c r="K24226" s="1"/>
      <c r="AA24226" s="1"/>
      <c r="AB24226" s="1"/>
      <c r="AC24226" s="1"/>
      <c r="AJ24226" s="1"/>
      <c r="AK24226" s="1"/>
      <c r="AL24226" s="1"/>
    </row>
    <row r="24227">
      <c r="I24227" s="1"/>
      <c r="J24227" s="1"/>
      <c r="K24227" s="1"/>
      <c r="AA24227" s="1"/>
      <c r="AB24227" s="1"/>
      <c r="AC24227" s="1"/>
      <c r="AJ24227" s="1"/>
      <c r="AK24227" s="1"/>
      <c r="AL24227" s="1"/>
    </row>
    <row r="24228">
      <c r="I24228" s="1"/>
      <c r="J24228" s="1"/>
      <c r="K24228" s="1"/>
      <c r="AA24228" s="1"/>
      <c r="AB24228" s="1"/>
      <c r="AC24228" s="1"/>
      <c r="AJ24228" s="1"/>
      <c r="AK24228" s="1"/>
      <c r="AL24228" s="1"/>
    </row>
    <row r="24229">
      <c r="I24229" s="1"/>
      <c r="J24229" s="1"/>
      <c r="K24229" s="1"/>
      <c r="AA24229" s="1"/>
      <c r="AB24229" s="1"/>
      <c r="AC24229" s="1"/>
      <c r="AJ24229" s="1"/>
      <c r="AK24229" s="1"/>
      <c r="AL24229" s="1"/>
    </row>
    <row r="24230">
      <c r="I24230" s="1"/>
      <c r="J24230" s="1"/>
      <c r="K24230" s="1"/>
      <c r="AA24230" s="1"/>
      <c r="AB24230" s="1"/>
      <c r="AC24230" s="1"/>
      <c r="AJ24230" s="1"/>
      <c r="AK24230" s="1"/>
      <c r="AL24230" s="1"/>
    </row>
    <row r="24231">
      <c r="I24231" s="1"/>
      <c r="J24231" s="1"/>
      <c r="K24231" s="1"/>
      <c r="AA24231" s="1"/>
      <c r="AB24231" s="1"/>
      <c r="AC24231" s="1"/>
      <c r="AJ24231" s="1"/>
      <c r="AK24231" s="1"/>
      <c r="AL24231" s="1"/>
    </row>
    <row r="24232">
      <c r="I24232" s="1"/>
      <c r="J24232" s="1"/>
      <c r="K24232" s="1"/>
      <c r="AA24232" s="1"/>
      <c r="AB24232" s="1"/>
      <c r="AC24232" s="1"/>
      <c r="AJ24232" s="1"/>
      <c r="AK24232" s="1"/>
      <c r="AL24232" s="1"/>
    </row>
    <row r="24233">
      <c r="I24233" s="1"/>
      <c r="J24233" s="1"/>
      <c r="K24233" s="1"/>
      <c r="AA24233" s="1"/>
      <c r="AB24233" s="1"/>
      <c r="AC24233" s="1"/>
      <c r="AJ24233" s="1"/>
      <c r="AK24233" s="1"/>
      <c r="AL24233" s="1"/>
    </row>
    <row r="24234">
      <c r="I24234" s="1"/>
      <c r="J24234" s="1"/>
      <c r="K24234" s="1"/>
      <c r="AA24234" s="1"/>
      <c r="AB24234" s="1"/>
      <c r="AC24234" s="1"/>
      <c r="AJ24234" s="1"/>
      <c r="AK24234" s="1"/>
      <c r="AL24234" s="1"/>
    </row>
    <row r="24235">
      <c r="I24235" s="1"/>
      <c r="J24235" s="1"/>
      <c r="K24235" s="1"/>
      <c r="AA24235" s="1"/>
      <c r="AB24235" s="1"/>
      <c r="AC24235" s="1"/>
      <c r="AJ24235" s="1"/>
      <c r="AK24235" s="1"/>
      <c r="AL24235" s="1"/>
    </row>
    <row r="24236">
      <c r="I24236" s="1"/>
      <c r="J24236" s="1"/>
      <c r="K24236" s="1"/>
      <c r="AA24236" s="1"/>
      <c r="AB24236" s="1"/>
      <c r="AC24236" s="1"/>
      <c r="AJ24236" s="1"/>
      <c r="AK24236" s="1"/>
      <c r="AL24236" s="1"/>
    </row>
    <row r="24237">
      <c r="I24237" s="1"/>
      <c r="J24237" s="1"/>
      <c r="K24237" s="1"/>
      <c r="AA24237" s="1"/>
      <c r="AB24237" s="1"/>
      <c r="AC24237" s="1"/>
      <c r="AJ24237" s="1"/>
      <c r="AK24237" s="1"/>
      <c r="AL24237" s="1"/>
    </row>
    <row r="24238">
      <c r="I24238" s="1"/>
      <c r="J24238" s="1"/>
      <c r="K24238" s="1"/>
      <c r="AA24238" s="1"/>
      <c r="AB24238" s="1"/>
      <c r="AC24238" s="1"/>
      <c r="AJ24238" s="1"/>
      <c r="AK24238" s="1"/>
      <c r="AL24238" s="1"/>
    </row>
    <row r="24239">
      <c r="I24239" s="1"/>
      <c r="J24239" s="1"/>
      <c r="K24239" s="1"/>
      <c r="AA24239" s="1"/>
      <c r="AB24239" s="1"/>
      <c r="AC24239" s="1"/>
      <c r="AJ24239" s="1"/>
      <c r="AK24239" s="1"/>
      <c r="AL24239" s="1"/>
    </row>
    <row r="24240">
      <c r="I24240" s="1"/>
      <c r="J24240" s="1"/>
      <c r="K24240" s="1"/>
      <c r="AA24240" s="1"/>
      <c r="AB24240" s="1"/>
      <c r="AC24240" s="1"/>
      <c r="AJ24240" s="1"/>
      <c r="AK24240" s="1"/>
      <c r="AL24240" s="1"/>
    </row>
    <row r="24241">
      <c r="I24241" s="1"/>
      <c r="J24241" s="1"/>
      <c r="K24241" s="1"/>
      <c r="AA24241" s="1"/>
      <c r="AB24241" s="1"/>
      <c r="AC24241" s="1"/>
      <c r="AJ24241" s="1"/>
      <c r="AK24241" s="1"/>
      <c r="AL24241" s="1"/>
    </row>
    <row r="24242">
      <c r="I24242" s="1"/>
      <c r="J24242" s="1"/>
      <c r="K24242" s="1"/>
      <c r="AA24242" s="1"/>
      <c r="AB24242" s="1"/>
      <c r="AC24242" s="1"/>
      <c r="AJ24242" s="1"/>
      <c r="AK24242" s="1"/>
      <c r="AL24242" s="1"/>
    </row>
    <row r="24243">
      <c r="I24243" s="1"/>
      <c r="J24243" s="1"/>
      <c r="K24243" s="1"/>
      <c r="AA24243" s="1"/>
      <c r="AB24243" s="1"/>
      <c r="AC24243" s="1"/>
      <c r="AJ24243" s="1"/>
      <c r="AK24243" s="1"/>
      <c r="AL24243" s="1"/>
    </row>
    <row r="24244">
      <c r="I24244" s="1"/>
      <c r="J24244" s="1"/>
      <c r="K24244" s="1"/>
      <c r="AA24244" s="1"/>
      <c r="AB24244" s="1"/>
      <c r="AC24244" s="1"/>
      <c r="AJ24244" s="1"/>
      <c r="AK24244" s="1"/>
      <c r="AL24244" s="1"/>
    </row>
    <row r="24245">
      <c r="I24245" s="1"/>
      <c r="J24245" s="1"/>
      <c r="K24245" s="1"/>
      <c r="AA24245" s="1"/>
      <c r="AB24245" s="1"/>
      <c r="AC24245" s="1"/>
      <c r="AJ24245" s="1"/>
      <c r="AK24245" s="1"/>
      <c r="AL24245" s="1"/>
    </row>
    <row r="24246">
      <c r="I24246" s="1"/>
      <c r="J24246" s="1"/>
      <c r="K24246" s="1"/>
      <c r="AA24246" s="1"/>
      <c r="AB24246" s="1"/>
      <c r="AC24246" s="1"/>
      <c r="AJ24246" s="1"/>
      <c r="AK24246" s="1"/>
      <c r="AL24246" s="1"/>
    </row>
    <row r="24247">
      <c r="I24247" s="1"/>
      <c r="J24247" s="1"/>
      <c r="K24247" s="1"/>
      <c r="AA24247" s="1"/>
      <c r="AB24247" s="1"/>
      <c r="AC24247" s="1"/>
      <c r="AJ24247" s="1"/>
      <c r="AK24247" s="1"/>
      <c r="AL24247" s="1"/>
    </row>
    <row r="24248">
      <c r="I24248" s="1"/>
      <c r="J24248" s="1"/>
      <c r="K24248" s="1"/>
      <c r="AA24248" s="1"/>
      <c r="AB24248" s="1"/>
      <c r="AC24248" s="1"/>
      <c r="AJ24248" s="1"/>
      <c r="AK24248" s="1"/>
      <c r="AL24248" s="1"/>
    </row>
    <row r="24249">
      <c r="I24249" s="1"/>
      <c r="J24249" s="1"/>
      <c r="K24249" s="1"/>
      <c r="AA24249" s="1"/>
      <c r="AB24249" s="1"/>
      <c r="AC24249" s="1"/>
      <c r="AJ24249" s="1"/>
      <c r="AK24249" s="1"/>
      <c r="AL24249" s="1"/>
    </row>
    <row r="24250">
      <c r="I24250" s="1"/>
      <c r="J24250" s="1"/>
      <c r="K24250" s="1"/>
      <c r="AA24250" s="1"/>
      <c r="AB24250" s="1"/>
      <c r="AC24250" s="1"/>
      <c r="AJ24250" s="1"/>
      <c r="AK24250" s="1"/>
      <c r="AL24250" s="1"/>
    </row>
    <row r="24251">
      <c r="I24251" s="1"/>
      <c r="J24251" s="1"/>
      <c r="K24251" s="1"/>
      <c r="AA24251" s="1"/>
      <c r="AB24251" s="1"/>
      <c r="AC24251" s="1"/>
      <c r="AJ24251" s="1"/>
      <c r="AK24251" s="1"/>
      <c r="AL24251" s="1"/>
    </row>
    <row r="24252">
      <c r="I24252" s="1"/>
      <c r="J24252" s="1"/>
      <c r="K24252" s="1"/>
      <c r="AA24252" s="1"/>
      <c r="AB24252" s="1"/>
      <c r="AC24252" s="1"/>
      <c r="AJ24252" s="1"/>
      <c r="AK24252" s="1"/>
      <c r="AL24252" s="1"/>
    </row>
    <row r="24253">
      <c r="I24253" s="1"/>
      <c r="J24253" s="1"/>
      <c r="K24253" s="1"/>
      <c r="AA24253" s="1"/>
      <c r="AB24253" s="1"/>
      <c r="AC24253" s="1"/>
      <c r="AJ24253" s="1"/>
      <c r="AK24253" s="1"/>
      <c r="AL24253" s="1"/>
    </row>
    <row r="24254">
      <c r="I24254" s="1"/>
      <c r="J24254" s="1"/>
      <c r="K24254" s="1"/>
      <c r="AA24254" s="1"/>
      <c r="AB24254" s="1"/>
      <c r="AC24254" s="1"/>
      <c r="AJ24254" s="1"/>
      <c r="AK24254" s="1"/>
      <c r="AL24254" s="1"/>
    </row>
    <row r="24255">
      <c r="I24255" s="1"/>
      <c r="J24255" s="1"/>
      <c r="K24255" s="1"/>
      <c r="AA24255" s="1"/>
      <c r="AB24255" s="1"/>
      <c r="AC24255" s="1"/>
      <c r="AJ24255" s="1"/>
      <c r="AK24255" s="1"/>
      <c r="AL24255" s="1"/>
    </row>
    <row r="24256">
      <c r="I24256" s="1"/>
      <c r="J24256" s="1"/>
      <c r="K24256" s="1"/>
      <c r="AA24256" s="1"/>
      <c r="AB24256" s="1"/>
      <c r="AC24256" s="1"/>
      <c r="AJ24256" s="1"/>
      <c r="AK24256" s="1"/>
      <c r="AL24256" s="1"/>
    </row>
    <row r="24257">
      <c r="I24257" s="1"/>
      <c r="J24257" s="1"/>
      <c r="K24257" s="1"/>
      <c r="AA24257" s="1"/>
      <c r="AB24257" s="1"/>
      <c r="AC24257" s="1"/>
      <c r="AJ24257" s="1"/>
      <c r="AK24257" s="1"/>
      <c r="AL24257" s="1"/>
    </row>
    <row r="24258">
      <c r="I24258" s="1"/>
      <c r="J24258" s="1"/>
      <c r="K24258" s="1"/>
      <c r="AA24258" s="1"/>
      <c r="AB24258" s="1"/>
      <c r="AC24258" s="1"/>
      <c r="AJ24258" s="1"/>
      <c r="AK24258" s="1"/>
      <c r="AL24258" s="1"/>
    </row>
    <row r="24259">
      <c r="I24259" s="1"/>
      <c r="J24259" s="1"/>
      <c r="K24259" s="1"/>
      <c r="AA24259" s="1"/>
      <c r="AB24259" s="1"/>
      <c r="AC24259" s="1"/>
      <c r="AJ24259" s="1"/>
      <c r="AK24259" s="1"/>
      <c r="AL24259" s="1"/>
    </row>
    <row r="24260">
      <c r="I24260" s="1"/>
      <c r="J24260" s="1"/>
      <c r="K24260" s="1"/>
      <c r="AA24260" s="1"/>
      <c r="AB24260" s="1"/>
      <c r="AC24260" s="1"/>
      <c r="AJ24260" s="1"/>
      <c r="AK24260" s="1"/>
      <c r="AL24260" s="1"/>
    </row>
    <row r="24261">
      <c r="I24261" s="1"/>
      <c r="J24261" s="1"/>
      <c r="K24261" s="1"/>
      <c r="AA24261" s="1"/>
      <c r="AB24261" s="1"/>
      <c r="AC24261" s="1"/>
      <c r="AJ24261" s="1"/>
      <c r="AK24261" s="1"/>
      <c r="AL24261" s="1"/>
    </row>
    <row r="24262">
      <c r="I24262" s="1"/>
      <c r="J24262" s="1"/>
      <c r="K24262" s="1"/>
      <c r="AA24262" s="1"/>
      <c r="AB24262" s="1"/>
      <c r="AC24262" s="1"/>
      <c r="AJ24262" s="1"/>
      <c r="AK24262" s="1"/>
      <c r="AL24262" s="1"/>
    </row>
    <row r="24263">
      <c r="I24263" s="1"/>
      <c r="J24263" s="1"/>
      <c r="K24263" s="1"/>
      <c r="AA24263" s="1"/>
      <c r="AB24263" s="1"/>
      <c r="AC24263" s="1"/>
      <c r="AJ24263" s="1"/>
      <c r="AK24263" s="1"/>
      <c r="AL24263" s="1"/>
    </row>
    <row r="24264">
      <c r="I24264" s="1"/>
      <c r="J24264" s="1"/>
      <c r="K24264" s="1"/>
      <c r="AA24264" s="1"/>
      <c r="AB24264" s="1"/>
      <c r="AC24264" s="1"/>
      <c r="AJ24264" s="1"/>
      <c r="AK24264" s="1"/>
      <c r="AL24264" s="1"/>
    </row>
    <row r="24265">
      <c r="I24265" s="1"/>
      <c r="J24265" s="1"/>
      <c r="K24265" s="1"/>
      <c r="AA24265" s="1"/>
      <c r="AB24265" s="1"/>
      <c r="AC24265" s="1"/>
      <c r="AJ24265" s="1"/>
      <c r="AK24265" s="1"/>
      <c r="AL24265" s="1"/>
    </row>
    <row r="24266">
      <c r="I24266" s="1"/>
      <c r="J24266" s="1"/>
      <c r="K24266" s="1"/>
      <c r="AA24266" s="1"/>
      <c r="AB24266" s="1"/>
      <c r="AC24266" s="1"/>
      <c r="AJ24266" s="1"/>
      <c r="AK24266" s="1"/>
      <c r="AL24266" s="1"/>
    </row>
    <row r="24267">
      <c r="I24267" s="1"/>
      <c r="J24267" s="1"/>
      <c r="K24267" s="1"/>
      <c r="AA24267" s="1"/>
      <c r="AB24267" s="1"/>
      <c r="AC24267" s="1"/>
      <c r="AJ24267" s="1"/>
      <c r="AK24267" s="1"/>
      <c r="AL24267" s="1"/>
    </row>
    <row r="24268">
      <c r="I24268" s="1"/>
      <c r="J24268" s="1"/>
      <c r="K24268" s="1"/>
      <c r="AA24268" s="1"/>
      <c r="AB24268" s="1"/>
      <c r="AC24268" s="1"/>
      <c r="AJ24268" s="1"/>
      <c r="AK24268" s="1"/>
      <c r="AL24268" s="1"/>
    </row>
    <row r="24269">
      <c r="I24269" s="1"/>
      <c r="J24269" s="1"/>
      <c r="K24269" s="1"/>
      <c r="AA24269" s="1"/>
      <c r="AB24269" s="1"/>
      <c r="AC24269" s="1"/>
      <c r="AJ24269" s="1"/>
      <c r="AK24269" s="1"/>
      <c r="AL24269" s="1"/>
    </row>
    <row r="24270">
      <c r="I24270" s="1"/>
      <c r="J24270" s="1"/>
      <c r="K24270" s="1"/>
      <c r="AA24270" s="1"/>
      <c r="AB24270" s="1"/>
      <c r="AC24270" s="1"/>
      <c r="AJ24270" s="1"/>
      <c r="AK24270" s="1"/>
      <c r="AL24270" s="1"/>
    </row>
    <row r="24271">
      <c r="I24271" s="1"/>
      <c r="J24271" s="1"/>
      <c r="K24271" s="1"/>
      <c r="AA24271" s="1"/>
      <c r="AB24271" s="1"/>
      <c r="AC24271" s="1"/>
      <c r="AJ24271" s="1"/>
      <c r="AK24271" s="1"/>
      <c r="AL24271" s="1"/>
    </row>
    <row r="24272">
      <c r="I24272" s="1"/>
      <c r="J24272" s="1"/>
      <c r="K24272" s="1"/>
      <c r="AA24272" s="1"/>
      <c r="AB24272" s="1"/>
      <c r="AC24272" s="1"/>
      <c r="AJ24272" s="1"/>
      <c r="AK24272" s="1"/>
      <c r="AL24272" s="1"/>
    </row>
    <row r="24273">
      <c r="I24273" s="1"/>
      <c r="J24273" s="1"/>
      <c r="K24273" s="1"/>
      <c r="AA24273" s="1"/>
      <c r="AB24273" s="1"/>
      <c r="AC24273" s="1"/>
      <c r="AJ24273" s="1"/>
      <c r="AK24273" s="1"/>
      <c r="AL24273" s="1"/>
    </row>
    <row r="24274">
      <c r="I24274" s="1"/>
      <c r="J24274" s="1"/>
      <c r="K24274" s="1"/>
      <c r="AA24274" s="1"/>
      <c r="AB24274" s="1"/>
      <c r="AC24274" s="1"/>
      <c r="AJ24274" s="1"/>
      <c r="AK24274" s="1"/>
      <c r="AL24274" s="1"/>
    </row>
    <row r="24275">
      <c r="I24275" s="1"/>
      <c r="J24275" s="1"/>
      <c r="K24275" s="1"/>
      <c r="AA24275" s="1"/>
      <c r="AB24275" s="1"/>
      <c r="AC24275" s="1"/>
      <c r="AJ24275" s="1"/>
      <c r="AK24275" s="1"/>
      <c r="AL24275" s="1"/>
    </row>
    <row r="24276">
      <c r="I24276" s="1"/>
      <c r="J24276" s="1"/>
      <c r="K24276" s="1"/>
      <c r="AA24276" s="1"/>
      <c r="AB24276" s="1"/>
      <c r="AC24276" s="1"/>
      <c r="AJ24276" s="1"/>
      <c r="AK24276" s="1"/>
      <c r="AL24276" s="1"/>
    </row>
    <row r="24277">
      <c r="I24277" s="1"/>
      <c r="J24277" s="1"/>
      <c r="K24277" s="1"/>
      <c r="AA24277" s="1"/>
      <c r="AB24277" s="1"/>
      <c r="AC24277" s="1"/>
      <c r="AJ24277" s="1"/>
      <c r="AK24277" s="1"/>
      <c r="AL24277" s="1"/>
    </row>
    <row r="24278">
      <c r="I24278" s="1"/>
      <c r="J24278" s="1"/>
      <c r="K24278" s="1"/>
      <c r="AA24278" s="1"/>
      <c r="AB24278" s="1"/>
      <c r="AC24278" s="1"/>
      <c r="AJ24278" s="1"/>
      <c r="AK24278" s="1"/>
      <c r="AL24278" s="1"/>
    </row>
    <row r="24279">
      <c r="I24279" s="1"/>
      <c r="J24279" s="1"/>
      <c r="K24279" s="1"/>
      <c r="AA24279" s="1"/>
      <c r="AB24279" s="1"/>
      <c r="AC24279" s="1"/>
      <c r="AJ24279" s="1"/>
      <c r="AK24279" s="1"/>
      <c r="AL24279" s="1"/>
    </row>
    <row r="24280">
      <c r="I24280" s="1"/>
      <c r="J24280" s="1"/>
      <c r="K24280" s="1"/>
      <c r="AA24280" s="1"/>
      <c r="AB24280" s="1"/>
      <c r="AC24280" s="1"/>
      <c r="AJ24280" s="1"/>
      <c r="AK24280" s="1"/>
      <c r="AL24280" s="1"/>
    </row>
    <row r="24281">
      <c r="I24281" s="1"/>
      <c r="J24281" s="1"/>
      <c r="K24281" s="1"/>
      <c r="AA24281" s="1"/>
      <c r="AB24281" s="1"/>
      <c r="AC24281" s="1"/>
      <c r="AJ24281" s="1"/>
      <c r="AK24281" s="1"/>
      <c r="AL24281" s="1"/>
    </row>
    <row r="24282">
      <c r="I24282" s="1"/>
      <c r="J24282" s="1"/>
      <c r="K24282" s="1"/>
      <c r="AA24282" s="1"/>
      <c r="AB24282" s="1"/>
      <c r="AC24282" s="1"/>
      <c r="AJ24282" s="1"/>
      <c r="AK24282" s="1"/>
      <c r="AL24282" s="1"/>
    </row>
    <row r="24283">
      <c r="I24283" s="1"/>
      <c r="J24283" s="1"/>
      <c r="K24283" s="1"/>
      <c r="AA24283" s="1"/>
      <c r="AB24283" s="1"/>
      <c r="AC24283" s="1"/>
      <c r="AJ24283" s="1"/>
      <c r="AK24283" s="1"/>
      <c r="AL24283" s="1"/>
    </row>
    <row r="24284">
      <c r="I24284" s="1"/>
      <c r="J24284" s="1"/>
      <c r="K24284" s="1"/>
      <c r="AA24284" s="1"/>
      <c r="AB24284" s="1"/>
      <c r="AC24284" s="1"/>
      <c r="AJ24284" s="1"/>
      <c r="AK24284" s="1"/>
      <c r="AL24284" s="1"/>
    </row>
    <row r="24285">
      <c r="I24285" s="1"/>
      <c r="J24285" s="1"/>
      <c r="K24285" s="1"/>
      <c r="AA24285" s="1"/>
      <c r="AB24285" s="1"/>
      <c r="AC24285" s="1"/>
      <c r="AJ24285" s="1"/>
      <c r="AK24285" s="1"/>
      <c r="AL24285" s="1"/>
    </row>
    <row r="24286">
      <c r="I24286" s="1"/>
      <c r="J24286" s="1"/>
      <c r="K24286" s="1"/>
      <c r="AA24286" s="1"/>
      <c r="AB24286" s="1"/>
      <c r="AC24286" s="1"/>
      <c r="AJ24286" s="1"/>
      <c r="AK24286" s="1"/>
      <c r="AL24286" s="1"/>
    </row>
    <row r="24287">
      <c r="I24287" s="1"/>
      <c r="J24287" s="1"/>
      <c r="K24287" s="1"/>
      <c r="AA24287" s="1"/>
      <c r="AB24287" s="1"/>
      <c r="AC24287" s="1"/>
      <c r="AJ24287" s="1"/>
      <c r="AK24287" s="1"/>
      <c r="AL24287" s="1"/>
    </row>
    <row r="24288">
      <c r="I24288" s="1"/>
      <c r="J24288" s="1"/>
      <c r="K24288" s="1"/>
      <c r="AA24288" s="1"/>
      <c r="AB24288" s="1"/>
      <c r="AC24288" s="1"/>
      <c r="AJ24288" s="1"/>
      <c r="AK24288" s="1"/>
      <c r="AL24288" s="1"/>
    </row>
    <row r="24289">
      <c r="I24289" s="1"/>
      <c r="J24289" s="1"/>
      <c r="K24289" s="1"/>
      <c r="AA24289" s="1"/>
      <c r="AB24289" s="1"/>
      <c r="AC24289" s="1"/>
      <c r="AJ24289" s="1"/>
      <c r="AK24289" s="1"/>
      <c r="AL24289" s="1"/>
    </row>
    <row r="24290">
      <c r="I24290" s="1"/>
      <c r="J24290" s="1"/>
      <c r="K24290" s="1"/>
      <c r="AA24290" s="1"/>
      <c r="AB24290" s="1"/>
      <c r="AC24290" s="1"/>
      <c r="AJ24290" s="1"/>
      <c r="AK24290" s="1"/>
      <c r="AL24290" s="1"/>
    </row>
    <row r="24291">
      <c r="I24291" s="1"/>
      <c r="J24291" s="1"/>
      <c r="K24291" s="1"/>
      <c r="AA24291" s="1"/>
      <c r="AB24291" s="1"/>
      <c r="AC24291" s="1"/>
      <c r="AJ24291" s="1"/>
      <c r="AK24291" s="1"/>
      <c r="AL24291" s="1"/>
    </row>
    <row r="24292">
      <c r="I24292" s="1"/>
      <c r="J24292" s="1"/>
      <c r="K24292" s="1"/>
      <c r="AA24292" s="1"/>
      <c r="AB24292" s="1"/>
      <c r="AC24292" s="1"/>
      <c r="AJ24292" s="1"/>
      <c r="AK24292" s="1"/>
      <c r="AL24292" s="1"/>
    </row>
    <row r="24293">
      <c r="I24293" s="1"/>
      <c r="J24293" s="1"/>
      <c r="K24293" s="1"/>
      <c r="AA24293" s="1"/>
      <c r="AB24293" s="1"/>
      <c r="AC24293" s="1"/>
      <c r="AJ24293" s="1"/>
      <c r="AK24293" s="1"/>
      <c r="AL24293" s="1"/>
    </row>
    <row r="24294">
      <c r="I24294" s="1"/>
      <c r="J24294" s="1"/>
      <c r="K24294" s="1"/>
      <c r="AA24294" s="1"/>
      <c r="AB24294" s="1"/>
      <c r="AC24294" s="1"/>
      <c r="AJ24294" s="1"/>
      <c r="AK24294" s="1"/>
      <c r="AL24294" s="1"/>
    </row>
    <row r="24295">
      <c r="I24295" s="1"/>
      <c r="J24295" s="1"/>
      <c r="K24295" s="1"/>
      <c r="AA24295" s="1"/>
      <c r="AB24295" s="1"/>
      <c r="AC24295" s="1"/>
      <c r="AJ24295" s="1"/>
      <c r="AK24295" s="1"/>
      <c r="AL24295" s="1"/>
    </row>
    <row r="24296">
      <c r="I24296" s="1"/>
      <c r="J24296" s="1"/>
      <c r="K24296" s="1"/>
      <c r="AA24296" s="1"/>
      <c r="AB24296" s="1"/>
      <c r="AC24296" s="1"/>
      <c r="AJ24296" s="1"/>
      <c r="AK24296" s="1"/>
      <c r="AL24296" s="1"/>
    </row>
    <row r="24297">
      <c r="I24297" s="1"/>
      <c r="J24297" s="1"/>
      <c r="K24297" s="1"/>
      <c r="AA24297" s="1"/>
      <c r="AB24297" s="1"/>
      <c r="AC24297" s="1"/>
      <c r="AJ24297" s="1"/>
      <c r="AK24297" s="1"/>
      <c r="AL24297" s="1"/>
    </row>
    <row r="24298">
      <c r="I24298" s="1"/>
      <c r="J24298" s="1"/>
      <c r="K24298" s="1"/>
      <c r="AA24298" s="1"/>
      <c r="AB24298" s="1"/>
      <c r="AC24298" s="1"/>
      <c r="AJ24298" s="1"/>
      <c r="AK24298" s="1"/>
      <c r="AL24298" s="1"/>
    </row>
    <row r="24299">
      <c r="I24299" s="1"/>
      <c r="J24299" s="1"/>
      <c r="K24299" s="1"/>
      <c r="AA24299" s="1"/>
      <c r="AB24299" s="1"/>
      <c r="AC24299" s="1"/>
      <c r="AJ24299" s="1"/>
      <c r="AK24299" s="1"/>
      <c r="AL24299" s="1"/>
    </row>
    <row r="24300">
      <c r="I24300" s="1"/>
      <c r="J24300" s="1"/>
      <c r="K24300" s="1"/>
      <c r="AA24300" s="1"/>
      <c r="AB24300" s="1"/>
      <c r="AC24300" s="1"/>
      <c r="AJ24300" s="1"/>
      <c r="AK24300" s="1"/>
      <c r="AL24300" s="1"/>
    </row>
    <row r="24301">
      <c r="I24301" s="1"/>
      <c r="J24301" s="1"/>
      <c r="K24301" s="1"/>
      <c r="AA24301" s="1"/>
      <c r="AB24301" s="1"/>
      <c r="AC24301" s="1"/>
      <c r="AJ24301" s="1"/>
      <c r="AK24301" s="1"/>
      <c r="AL24301" s="1"/>
    </row>
    <row r="24302">
      <c r="I24302" s="1"/>
      <c r="J24302" s="1"/>
      <c r="K24302" s="1"/>
      <c r="AA24302" s="1"/>
      <c r="AB24302" s="1"/>
      <c r="AC24302" s="1"/>
      <c r="AJ24302" s="1"/>
      <c r="AK24302" s="1"/>
      <c r="AL24302" s="1"/>
    </row>
    <row r="24303">
      <c r="I24303" s="1"/>
      <c r="J24303" s="1"/>
      <c r="K24303" s="1"/>
      <c r="AA24303" s="1"/>
      <c r="AB24303" s="1"/>
      <c r="AC24303" s="1"/>
      <c r="AJ24303" s="1"/>
      <c r="AK24303" s="1"/>
      <c r="AL24303" s="1"/>
    </row>
    <row r="24304">
      <c r="I24304" s="1"/>
      <c r="J24304" s="1"/>
      <c r="K24304" s="1"/>
      <c r="AA24304" s="1"/>
      <c r="AB24304" s="1"/>
      <c r="AC24304" s="1"/>
      <c r="AJ24304" s="1"/>
      <c r="AK24304" s="1"/>
      <c r="AL24304" s="1"/>
    </row>
    <row r="24305">
      <c r="I24305" s="1"/>
      <c r="J24305" s="1"/>
      <c r="K24305" s="1"/>
      <c r="AA24305" s="1"/>
      <c r="AB24305" s="1"/>
      <c r="AC24305" s="1"/>
      <c r="AJ24305" s="1"/>
      <c r="AK24305" s="1"/>
      <c r="AL24305" s="1"/>
    </row>
    <row r="24306">
      <c r="I24306" s="1"/>
      <c r="J24306" s="1"/>
      <c r="K24306" s="1"/>
      <c r="AA24306" s="1"/>
      <c r="AB24306" s="1"/>
      <c r="AC24306" s="1"/>
      <c r="AJ24306" s="1"/>
      <c r="AK24306" s="1"/>
      <c r="AL24306" s="1"/>
    </row>
    <row r="24307">
      <c r="I24307" s="1"/>
      <c r="J24307" s="1"/>
      <c r="K24307" s="1"/>
      <c r="AA24307" s="1"/>
      <c r="AB24307" s="1"/>
      <c r="AC24307" s="1"/>
      <c r="AJ24307" s="1"/>
      <c r="AK24307" s="1"/>
      <c r="AL24307" s="1"/>
    </row>
    <row r="24308">
      <c r="I24308" s="1"/>
      <c r="J24308" s="1"/>
      <c r="K24308" s="1"/>
      <c r="AA24308" s="1"/>
      <c r="AB24308" s="1"/>
      <c r="AC24308" s="1"/>
      <c r="AJ24308" s="1"/>
      <c r="AK24308" s="1"/>
      <c r="AL24308" s="1"/>
    </row>
    <row r="24309">
      <c r="I24309" s="1"/>
      <c r="J24309" s="1"/>
      <c r="K24309" s="1"/>
      <c r="AA24309" s="1"/>
      <c r="AB24309" s="1"/>
      <c r="AC24309" s="1"/>
      <c r="AJ24309" s="1"/>
      <c r="AK24309" s="1"/>
      <c r="AL24309" s="1"/>
    </row>
    <row r="24310">
      <c r="I24310" s="1"/>
      <c r="J24310" s="1"/>
      <c r="K24310" s="1"/>
      <c r="AA24310" s="1"/>
      <c r="AB24310" s="1"/>
      <c r="AC24310" s="1"/>
      <c r="AJ24310" s="1"/>
      <c r="AK24310" s="1"/>
      <c r="AL24310" s="1"/>
    </row>
    <row r="24311">
      <c r="I24311" s="1"/>
      <c r="J24311" s="1"/>
      <c r="K24311" s="1"/>
      <c r="AA24311" s="1"/>
      <c r="AB24311" s="1"/>
      <c r="AC24311" s="1"/>
      <c r="AJ24311" s="1"/>
      <c r="AK24311" s="1"/>
      <c r="AL24311" s="1"/>
    </row>
    <row r="24312">
      <c r="I24312" s="1"/>
      <c r="J24312" s="1"/>
      <c r="K24312" s="1"/>
      <c r="AA24312" s="1"/>
      <c r="AB24312" s="1"/>
      <c r="AC24312" s="1"/>
      <c r="AJ24312" s="1"/>
      <c r="AK24312" s="1"/>
      <c r="AL24312" s="1"/>
    </row>
    <row r="24313">
      <c r="I24313" s="1"/>
      <c r="J24313" s="1"/>
      <c r="K24313" s="1"/>
      <c r="AA24313" s="1"/>
      <c r="AB24313" s="1"/>
      <c r="AC24313" s="1"/>
      <c r="AJ24313" s="1"/>
      <c r="AK24313" s="1"/>
      <c r="AL24313" s="1"/>
    </row>
    <row r="24314">
      <c r="I24314" s="1"/>
      <c r="J24314" s="1"/>
      <c r="K24314" s="1"/>
      <c r="AA24314" s="1"/>
      <c r="AB24314" s="1"/>
      <c r="AC24314" s="1"/>
      <c r="AJ24314" s="1"/>
      <c r="AK24314" s="1"/>
      <c r="AL24314" s="1"/>
    </row>
    <row r="24315">
      <c r="I24315" s="1"/>
      <c r="J24315" s="1"/>
      <c r="K24315" s="1"/>
      <c r="AA24315" s="1"/>
      <c r="AB24315" s="1"/>
      <c r="AC24315" s="1"/>
      <c r="AJ24315" s="1"/>
      <c r="AK24315" s="1"/>
      <c r="AL24315" s="1"/>
    </row>
    <row r="24316">
      <c r="I24316" s="1"/>
      <c r="J24316" s="1"/>
      <c r="K24316" s="1"/>
      <c r="AA24316" s="1"/>
      <c r="AB24316" s="1"/>
      <c r="AC24316" s="1"/>
      <c r="AJ24316" s="1"/>
      <c r="AK24316" s="1"/>
      <c r="AL24316" s="1"/>
    </row>
    <row r="24317">
      <c r="I24317" s="1"/>
      <c r="J24317" s="1"/>
      <c r="K24317" s="1"/>
      <c r="AA24317" s="1"/>
      <c r="AB24317" s="1"/>
      <c r="AC24317" s="1"/>
      <c r="AJ24317" s="1"/>
      <c r="AK24317" s="1"/>
      <c r="AL24317" s="1"/>
    </row>
    <row r="24318">
      <c r="I24318" s="1"/>
      <c r="J24318" s="1"/>
      <c r="K24318" s="1"/>
      <c r="AA24318" s="1"/>
      <c r="AB24318" s="1"/>
      <c r="AC24318" s="1"/>
      <c r="AJ24318" s="1"/>
      <c r="AK24318" s="1"/>
      <c r="AL24318" s="1"/>
    </row>
    <row r="24319">
      <c r="I24319" s="1"/>
      <c r="J24319" s="1"/>
      <c r="K24319" s="1"/>
      <c r="AA24319" s="1"/>
      <c r="AB24319" s="1"/>
      <c r="AC24319" s="1"/>
      <c r="AJ24319" s="1"/>
      <c r="AK24319" s="1"/>
      <c r="AL24319" s="1"/>
    </row>
    <row r="24320">
      <c r="I24320" s="1"/>
      <c r="J24320" s="1"/>
      <c r="K24320" s="1"/>
      <c r="AA24320" s="1"/>
      <c r="AB24320" s="1"/>
      <c r="AC24320" s="1"/>
      <c r="AJ24320" s="1"/>
      <c r="AK24320" s="1"/>
      <c r="AL24320" s="1"/>
    </row>
    <row r="24321">
      <c r="I24321" s="1"/>
      <c r="J24321" s="1"/>
      <c r="K24321" s="1"/>
      <c r="AA24321" s="1"/>
      <c r="AB24321" s="1"/>
      <c r="AC24321" s="1"/>
      <c r="AJ24321" s="1"/>
      <c r="AK24321" s="1"/>
      <c r="AL24321" s="1"/>
    </row>
    <row r="24322">
      <c r="I24322" s="1"/>
      <c r="J24322" s="1"/>
      <c r="K24322" s="1"/>
      <c r="AA24322" s="1"/>
      <c r="AB24322" s="1"/>
      <c r="AC24322" s="1"/>
      <c r="AJ24322" s="1"/>
      <c r="AK24322" s="1"/>
      <c r="AL24322" s="1"/>
    </row>
    <row r="24323">
      <c r="I24323" s="1"/>
      <c r="J24323" s="1"/>
      <c r="K24323" s="1"/>
      <c r="AA24323" s="1"/>
      <c r="AB24323" s="1"/>
      <c r="AC24323" s="1"/>
      <c r="AJ24323" s="1"/>
      <c r="AK24323" s="1"/>
      <c r="AL24323" s="1"/>
    </row>
    <row r="24324">
      <c r="I24324" s="1"/>
      <c r="J24324" s="1"/>
      <c r="K24324" s="1"/>
      <c r="AA24324" s="1"/>
      <c r="AB24324" s="1"/>
      <c r="AC24324" s="1"/>
      <c r="AJ24324" s="1"/>
      <c r="AK24324" s="1"/>
      <c r="AL24324" s="1"/>
    </row>
    <row r="24325">
      <c r="I24325" s="1"/>
      <c r="J24325" s="1"/>
      <c r="K24325" s="1"/>
      <c r="AA24325" s="1"/>
      <c r="AB24325" s="1"/>
      <c r="AC24325" s="1"/>
      <c r="AJ24325" s="1"/>
      <c r="AK24325" s="1"/>
      <c r="AL24325" s="1"/>
    </row>
    <row r="24326">
      <c r="I24326" s="1"/>
      <c r="J24326" s="1"/>
      <c r="K24326" s="1"/>
      <c r="AA24326" s="1"/>
      <c r="AB24326" s="1"/>
      <c r="AC24326" s="1"/>
      <c r="AJ24326" s="1"/>
      <c r="AK24326" s="1"/>
      <c r="AL24326" s="1"/>
    </row>
    <row r="24327">
      <c r="I24327" s="1"/>
      <c r="J24327" s="1"/>
      <c r="K24327" s="1"/>
      <c r="AA24327" s="1"/>
      <c r="AB24327" s="1"/>
      <c r="AC24327" s="1"/>
      <c r="AJ24327" s="1"/>
      <c r="AK24327" s="1"/>
      <c r="AL24327" s="1"/>
    </row>
    <row r="24328">
      <c r="I24328" s="1"/>
      <c r="J24328" s="1"/>
      <c r="K24328" s="1"/>
      <c r="AA24328" s="1"/>
      <c r="AB24328" s="1"/>
      <c r="AC24328" s="1"/>
      <c r="AJ24328" s="1"/>
      <c r="AK24328" s="1"/>
      <c r="AL24328" s="1"/>
    </row>
    <row r="24329">
      <c r="I24329" s="1"/>
      <c r="J24329" s="1"/>
      <c r="K24329" s="1"/>
      <c r="AA24329" s="1"/>
      <c r="AB24329" s="1"/>
      <c r="AC24329" s="1"/>
      <c r="AJ24329" s="1"/>
      <c r="AK24329" s="1"/>
      <c r="AL24329" s="1"/>
    </row>
    <row r="24330">
      <c r="I24330" s="1"/>
      <c r="J24330" s="1"/>
      <c r="K24330" s="1"/>
      <c r="AA24330" s="1"/>
      <c r="AB24330" s="1"/>
      <c r="AC24330" s="1"/>
      <c r="AJ24330" s="1"/>
      <c r="AK24330" s="1"/>
      <c r="AL24330" s="1"/>
    </row>
    <row r="24331">
      <c r="I24331" s="1"/>
      <c r="J24331" s="1"/>
      <c r="K24331" s="1"/>
      <c r="AA24331" s="1"/>
      <c r="AB24331" s="1"/>
      <c r="AC24331" s="1"/>
      <c r="AJ24331" s="1"/>
      <c r="AK24331" s="1"/>
      <c r="AL24331" s="1"/>
    </row>
    <row r="24332">
      <c r="I24332" s="1"/>
      <c r="J24332" s="1"/>
      <c r="K24332" s="1"/>
      <c r="AA24332" s="1"/>
      <c r="AB24332" s="1"/>
      <c r="AC24332" s="1"/>
      <c r="AJ24332" s="1"/>
      <c r="AK24332" s="1"/>
      <c r="AL24332" s="1"/>
    </row>
    <row r="24333">
      <c r="I24333" s="1"/>
      <c r="J24333" s="1"/>
      <c r="K24333" s="1"/>
      <c r="AA24333" s="1"/>
      <c r="AB24333" s="1"/>
      <c r="AC24333" s="1"/>
      <c r="AJ24333" s="1"/>
      <c r="AK24333" s="1"/>
      <c r="AL24333" s="1"/>
    </row>
    <row r="24334">
      <c r="I24334" s="1"/>
      <c r="J24334" s="1"/>
      <c r="K24334" s="1"/>
      <c r="AA24334" s="1"/>
      <c r="AB24334" s="1"/>
      <c r="AC24334" s="1"/>
      <c r="AJ24334" s="1"/>
      <c r="AK24334" s="1"/>
      <c r="AL24334" s="1"/>
    </row>
    <row r="24335">
      <c r="I24335" s="1"/>
      <c r="J24335" s="1"/>
      <c r="K24335" s="1"/>
      <c r="AA24335" s="1"/>
      <c r="AB24335" s="1"/>
      <c r="AC24335" s="1"/>
      <c r="AJ24335" s="1"/>
      <c r="AK24335" s="1"/>
      <c r="AL24335" s="1"/>
    </row>
    <row r="24336">
      <c r="I24336" s="1"/>
      <c r="J24336" s="1"/>
      <c r="K24336" s="1"/>
      <c r="AA24336" s="1"/>
      <c r="AB24336" s="1"/>
      <c r="AC24336" s="1"/>
      <c r="AJ24336" s="1"/>
      <c r="AK24336" s="1"/>
      <c r="AL24336" s="1"/>
    </row>
    <row r="24337">
      <c r="I24337" s="1"/>
      <c r="J24337" s="1"/>
      <c r="K24337" s="1"/>
      <c r="AA24337" s="1"/>
      <c r="AB24337" s="1"/>
      <c r="AC24337" s="1"/>
      <c r="AJ24337" s="1"/>
      <c r="AK24337" s="1"/>
      <c r="AL24337" s="1"/>
    </row>
    <row r="24338">
      <c r="I24338" s="1"/>
      <c r="J24338" s="1"/>
      <c r="K24338" s="1"/>
      <c r="AA24338" s="1"/>
      <c r="AB24338" s="1"/>
      <c r="AC24338" s="1"/>
      <c r="AJ24338" s="1"/>
      <c r="AK24338" s="1"/>
      <c r="AL24338" s="1"/>
    </row>
    <row r="24339">
      <c r="I24339" s="1"/>
      <c r="J24339" s="1"/>
      <c r="K24339" s="1"/>
      <c r="AA24339" s="1"/>
      <c r="AB24339" s="1"/>
      <c r="AC24339" s="1"/>
      <c r="AJ24339" s="1"/>
      <c r="AK24339" s="1"/>
      <c r="AL24339" s="1"/>
    </row>
    <row r="24340">
      <c r="I24340" s="1"/>
      <c r="J24340" s="1"/>
      <c r="K24340" s="1"/>
      <c r="AA24340" s="1"/>
      <c r="AB24340" s="1"/>
      <c r="AC24340" s="1"/>
      <c r="AJ24340" s="1"/>
      <c r="AK24340" s="1"/>
      <c r="AL24340" s="1"/>
    </row>
    <row r="24341">
      <c r="I24341" s="1"/>
      <c r="J24341" s="1"/>
      <c r="K24341" s="1"/>
      <c r="AA24341" s="1"/>
      <c r="AB24341" s="1"/>
      <c r="AC24341" s="1"/>
      <c r="AJ24341" s="1"/>
      <c r="AK24341" s="1"/>
      <c r="AL24341" s="1"/>
    </row>
    <row r="24342">
      <c r="I24342" s="1"/>
      <c r="J24342" s="1"/>
      <c r="K24342" s="1"/>
      <c r="AA24342" s="1"/>
      <c r="AB24342" s="1"/>
      <c r="AC24342" s="1"/>
      <c r="AJ24342" s="1"/>
      <c r="AK24342" s="1"/>
      <c r="AL24342" s="1"/>
    </row>
    <row r="24343">
      <c r="I24343" s="1"/>
      <c r="J24343" s="1"/>
      <c r="K24343" s="1"/>
      <c r="AA24343" s="1"/>
      <c r="AB24343" s="1"/>
      <c r="AC24343" s="1"/>
      <c r="AJ24343" s="1"/>
      <c r="AK24343" s="1"/>
      <c r="AL24343" s="1"/>
    </row>
    <row r="24344">
      <c r="I24344" s="1"/>
      <c r="J24344" s="1"/>
      <c r="K24344" s="1"/>
      <c r="AA24344" s="1"/>
      <c r="AB24344" s="1"/>
      <c r="AC24344" s="1"/>
      <c r="AJ24344" s="1"/>
      <c r="AK24344" s="1"/>
      <c r="AL24344" s="1"/>
    </row>
    <row r="24345">
      <c r="I24345" s="1"/>
      <c r="J24345" s="1"/>
      <c r="K24345" s="1"/>
      <c r="AA24345" s="1"/>
      <c r="AB24345" s="1"/>
      <c r="AC24345" s="1"/>
      <c r="AJ24345" s="1"/>
      <c r="AK24345" s="1"/>
      <c r="AL24345" s="1"/>
    </row>
    <row r="24346">
      <c r="I24346" s="1"/>
      <c r="J24346" s="1"/>
      <c r="K24346" s="1"/>
      <c r="AA24346" s="1"/>
      <c r="AB24346" s="1"/>
      <c r="AC24346" s="1"/>
      <c r="AJ24346" s="1"/>
      <c r="AK24346" s="1"/>
      <c r="AL24346" s="1"/>
    </row>
    <row r="24347">
      <c r="I24347" s="1"/>
      <c r="J24347" s="1"/>
      <c r="K24347" s="1"/>
      <c r="AA24347" s="1"/>
      <c r="AB24347" s="1"/>
      <c r="AC24347" s="1"/>
      <c r="AJ24347" s="1"/>
      <c r="AK24347" s="1"/>
      <c r="AL24347" s="1"/>
    </row>
    <row r="24348">
      <c r="I24348" s="1"/>
      <c r="J24348" s="1"/>
      <c r="K24348" s="1"/>
      <c r="AA24348" s="1"/>
      <c r="AB24348" s="1"/>
      <c r="AC24348" s="1"/>
      <c r="AJ24348" s="1"/>
      <c r="AK24348" s="1"/>
      <c r="AL24348" s="1"/>
    </row>
    <row r="24349">
      <c r="I24349" s="1"/>
      <c r="J24349" s="1"/>
      <c r="K24349" s="1"/>
      <c r="AA24349" s="1"/>
      <c r="AB24349" s="1"/>
      <c r="AC24349" s="1"/>
      <c r="AJ24349" s="1"/>
      <c r="AK24349" s="1"/>
      <c r="AL24349" s="1"/>
    </row>
    <row r="24350">
      <c r="I24350" s="1"/>
      <c r="J24350" s="1"/>
      <c r="K24350" s="1"/>
      <c r="AA24350" s="1"/>
      <c r="AB24350" s="1"/>
      <c r="AC24350" s="1"/>
      <c r="AJ24350" s="1"/>
      <c r="AK24350" s="1"/>
      <c r="AL24350" s="1"/>
    </row>
    <row r="24351">
      <c r="I24351" s="1"/>
      <c r="J24351" s="1"/>
      <c r="K24351" s="1"/>
      <c r="AA24351" s="1"/>
      <c r="AB24351" s="1"/>
      <c r="AC24351" s="1"/>
      <c r="AJ24351" s="1"/>
      <c r="AK24351" s="1"/>
      <c r="AL24351" s="1"/>
    </row>
    <row r="24352">
      <c r="I24352" s="1"/>
      <c r="J24352" s="1"/>
      <c r="K24352" s="1"/>
      <c r="AA24352" s="1"/>
      <c r="AB24352" s="1"/>
      <c r="AC24352" s="1"/>
      <c r="AJ24352" s="1"/>
      <c r="AK24352" s="1"/>
      <c r="AL24352" s="1"/>
    </row>
    <row r="24353">
      <c r="I24353" s="1"/>
      <c r="J24353" s="1"/>
      <c r="K24353" s="1"/>
      <c r="AA24353" s="1"/>
      <c r="AB24353" s="1"/>
      <c r="AC24353" s="1"/>
      <c r="AJ24353" s="1"/>
      <c r="AK24353" s="1"/>
      <c r="AL24353" s="1"/>
    </row>
    <row r="24354">
      <c r="I24354" s="1"/>
      <c r="J24354" s="1"/>
      <c r="K24354" s="1"/>
      <c r="AA24354" s="1"/>
      <c r="AB24354" s="1"/>
      <c r="AC24354" s="1"/>
      <c r="AJ24354" s="1"/>
      <c r="AK24354" s="1"/>
      <c r="AL24354" s="1"/>
    </row>
    <row r="24355">
      <c r="I24355" s="1"/>
      <c r="J24355" s="1"/>
      <c r="K24355" s="1"/>
      <c r="AA24355" s="1"/>
      <c r="AB24355" s="1"/>
      <c r="AC24355" s="1"/>
      <c r="AJ24355" s="1"/>
      <c r="AK24355" s="1"/>
      <c r="AL24355" s="1"/>
    </row>
    <row r="24356">
      <c r="I24356" s="1"/>
      <c r="J24356" s="1"/>
      <c r="K24356" s="1"/>
      <c r="AA24356" s="1"/>
      <c r="AB24356" s="1"/>
      <c r="AC24356" s="1"/>
      <c r="AJ24356" s="1"/>
      <c r="AK24356" s="1"/>
      <c r="AL24356" s="1"/>
    </row>
    <row r="24357">
      <c r="I24357" s="1"/>
      <c r="J24357" s="1"/>
      <c r="K24357" s="1"/>
      <c r="AA24357" s="1"/>
      <c r="AB24357" s="1"/>
      <c r="AC24357" s="1"/>
      <c r="AJ24357" s="1"/>
      <c r="AK24357" s="1"/>
      <c r="AL24357" s="1"/>
    </row>
    <row r="24358">
      <c r="I24358" s="1"/>
      <c r="J24358" s="1"/>
      <c r="K24358" s="1"/>
      <c r="AA24358" s="1"/>
      <c r="AB24358" s="1"/>
      <c r="AC24358" s="1"/>
      <c r="AJ24358" s="1"/>
      <c r="AK24358" s="1"/>
      <c r="AL24358" s="1"/>
    </row>
    <row r="24359">
      <c r="I24359" s="1"/>
      <c r="J24359" s="1"/>
      <c r="K24359" s="1"/>
      <c r="AA24359" s="1"/>
      <c r="AB24359" s="1"/>
      <c r="AC24359" s="1"/>
      <c r="AJ24359" s="1"/>
      <c r="AK24359" s="1"/>
      <c r="AL24359" s="1"/>
    </row>
    <row r="24360">
      <c r="I24360" s="1"/>
      <c r="J24360" s="1"/>
      <c r="K24360" s="1"/>
      <c r="AA24360" s="1"/>
      <c r="AB24360" s="1"/>
      <c r="AC24360" s="1"/>
      <c r="AJ24360" s="1"/>
      <c r="AK24360" s="1"/>
      <c r="AL24360" s="1"/>
    </row>
    <row r="24361">
      <c r="I24361" s="1"/>
      <c r="J24361" s="1"/>
      <c r="K24361" s="1"/>
      <c r="AA24361" s="1"/>
      <c r="AB24361" s="1"/>
      <c r="AC24361" s="1"/>
      <c r="AJ24361" s="1"/>
      <c r="AK24361" s="1"/>
      <c r="AL24361" s="1"/>
    </row>
    <row r="24362">
      <c r="I24362" s="1"/>
      <c r="J24362" s="1"/>
      <c r="K24362" s="1"/>
      <c r="AA24362" s="1"/>
      <c r="AB24362" s="1"/>
      <c r="AC24362" s="1"/>
      <c r="AJ24362" s="1"/>
      <c r="AK24362" s="1"/>
      <c r="AL24362" s="1"/>
    </row>
    <row r="24363">
      <c r="I24363" s="1"/>
      <c r="J24363" s="1"/>
      <c r="K24363" s="1"/>
      <c r="AA24363" s="1"/>
      <c r="AB24363" s="1"/>
      <c r="AC24363" s="1"/>
      <c r="AJ24363" s="1"/>
      <c r="AK24363" s="1"/>
      <c r="AL24363" s="1"/>
    </row>
    <row r="24364">
      <c r="I24364" s="1"/>
      <c r="J24364" s="1"/>
      <c r="K24364" s="1"/>
      <c r="AA24364" s="1"/>
      <c r="AB24364" s="1"/>
      <c r="AC24364" s="1"/>
      <c r="AJ24364" s="1"/>
      <c r="AK24364" s="1"/>
      <c r="AL24364" s="1"/>
    </row>
    <row r="24365">
      <c r="I24365" s="1"/>
      <c r="J24365" s="1"/>
      <c r="K24365" s="1"/>
      <c r="AA24365" s="1"/>
      <c r="AB24365" s="1"/>
      <c r="AC24365" s="1"/>
      <c r="AJ24365" s="1"/>
      <c r="AK24365" s="1"/>
      <c r="AL24365" s="1"/>
    </row>
    <row r="24366">
      <c r="I24366" s="1"/>
      <c r="J24366" s="1"/>
      <c r="K24366" s="1"/>
      <c r="AA24366" s="1"/>
      <c r="AB24366" s="1"/>
      <c r="AC24366" s="1"/>
      <c r="AJ24366" s="1"/>
      <c r="AK24366" s="1"/>
      <c r="AL24366" s="1"/>
    </row>
    <row r="24367">
      <c r="I24367" s="1"/>
      <c r="J24367" s="1"/>
      <c r="K24367" s="1"/>
      <c r="AA24367" s="1"/>
      <c r="AB24367" s="1"/>
      <c r="AC24367" s="1"/>
      <c r="AJ24367" s="1"/>
      <c r="AK24367" s="1"/>
      <c r="AL24367" s="1"/>
    </row>
    <row r="24368">
      <c r="I24368" s="1"/>
      <c r="J24368" s="1"/>
      <c r="K24368" s="1"/>
      <c r="AA24368" s="1"/>
      <c r="AB24368" s="1"/>
      <c r="AC24368" s="1"/>
      <c r="AJ24368" s="1"/>
      <c r="AK24368" s="1"/>
      <c r="AL24368" s="1"/>
    </row>
    <row r="24369">
      <c r="I24369" s="1"/>
      <c r="J24369" s="1"/>
      <c r="K24369" s="1"/>
      <c r="AA24369" s="1"/>
      <c r="AB24369" s="1"/>
      <c r="AC24369" s="1"/>
      <c r="AJ24369" s="1"/>
      <c r="AK24369" s="1"/>
      <c r="AL24369" s="1"/>
    </row>
    <row r="24370">
      <c r="I24370" s="1"/>
      <c r="J24370" s="1"/>
      <c r="K24370" s="1"/>
      <c r="AA24370" s="1"/>
      <c r="AB24370" s="1"/>
      <c r="AC24370" s="1"/>
      <c r="AJ24370" s="1"/>
      <c r="AK24370" s="1"/>
      <c r="AL24370" s="1"/>
    </row>
    <row r="24371">
      <c r="I24371" s="1"/>
      <c r="J24371" s="1"/>
      <c r="K24371" s="1"/>
      <c r="AA24371" s="1"/>
      <c r="AB24371" s="1"/>
      <c r="AC24371" s="1"/>
      <c r="AJ24371" s="1"/>
      <c r="AK24371" s="1"/>
      <c r="AL24371" s="1"/>
    </row>
    <row r="24372">
      <c r="I24372" s="1"/>
      <c r="J24372" s="1"/>
      <c r="K24372" s="1"/>
      <c r="AA24372" s="1"/>
      <c r="AB24372" s="1"/>
      <c r="AC24372" s="1"/>
      <c r="AJ24372" s="1"/>
      <c r="AK24372" s="1"/>
      <c r="AL24372" s="1"/>
    </row>
    <row r="24373">
      <c r="I24373" s="1"/>
      <c r="J24373" s="1"/>
      <c r="K24373" s="1"/>
      <c r="AA24373" s="1"/>
      <c r="AB24373" s="1"/>
      <c r="AC24373" s="1"/>
      <c r="AJ24373" s="1"/>
      <c r="AK24373" s="1"/>
      <c r="AL24373" s="1"/>
    </row>
    <row r="24374">
      <c r="I24374" s="1"/>
      <c r="J24374" s="1"/>
      <c r="K24374" s="1"/>
      <c r="AA24374" s="1"/>
      <c r="AB24374" s="1"/>
      <c r="AC24374" s="1"/>
      <c r="AJ24374" s="1"/>
      <c r="AK24374" s="1"/>
      <c r="AL24374" s="1"/>
    </row>
    <row r="24375">
      <c r="I24375" s="1"/>
      <c r="J24375" s="1"/>
      <c r="K24375" s="1"/>
      <c r="AA24375" s="1"/>
      <c r="AB24375" s="1"/>
      <c r="AC24375" s="1"/>
      <c r="AJ24375" s="1"/>
      <c r="AK24375" s="1"/>
      <c r="AL24375" s="1"/>
    </row>
    <row r="24376">
      <c r="I24376" s="1"/>
      <c r="J24376" s="1"/>
      <c r="K24376" s="1"/>
      <c r="AA24376" s="1"/>
      <c r="AB24376" s="1"/>
      <c r="AC24376" s="1"/>
      <c r="AJ24376" s="1"/>
      <c r="AK24376" s="1"/>
      <c r="AL24376" s="1"/>
    </row>
    <row r="24377">
      <c r="I24377" s="1"/>
      <c r="J24377" s="1"/>
      <c r="K24377" s="1"/>
      <c r="AA24377" s="1"/>
      <c r="AB24377" s="1"/>
      <c r="AC24377" s="1"/>
      <c r="AJ24377" s="1"/>
      <c r="AK24377" s="1"/>
      <c r="AL24377" s="1"/>
    </row>
    <row r="24378">
      <c r="I24378" s="1"/>
      <c r="J24378" s="1"/>
      <c r="K24378" s="1"/>
      <c r="AA24378" s="1"/>
      <c r="AB24378" s="1"/>
      <c r="AC24378" s="1"/>
      <c r="AJ24378" s="1"/>
      <c r="AK24378" s="1"/>
      <c r="AL24378" s="1"/>
    </row>
    <row r="24379">
      <c r="I24379" s="1"/>
      <c r="J24379" s="1"/>
      <c r="K24379" s="1"/>
      <c r="AA24379" s="1"/>
      <c r="AB24379" s="1"/>
      <c r="AC24379" s="1"/>
      <c r="AJ24379" s="1"/>
      <c r="AK24379" s="1"/>
      <c r="AL24379" s="1"/>
    </row>
    <row r="24380">
      <c r="I24380" s="1"/>
      <c r="J24380" s="1"/>
      <c r="K24380" s="1"/>
      <c r="AA24380" s="1"/>
      <c r="AB24380" s="1"/>
      <c r="AC24380" s="1"/>
      <c r="AJ24380" s="1"/>
      <c r="AK24380" s="1"/>
      <c r="AL24380" s="1"/>
    </row>
    <row r="24381">
      <c r="I24381" s="1"/>
      <c r="J24381" s="1"/>
      <c r="K24381" s="1"/>
      <c r="AA24381" s="1"/>
      <c r="AB24381" s="1"/>
      <c r="AC24381" s="1"/>
      <c r="AJ24381" s="1"/>
      <c r="AK24381" s="1"/>
      <c r="AL24381" s="1"/>
    </row>
    <row r="24382">
      <c r="I24382" s="1"/>
      <c r="J24382" s="1"/>
      <c r="K24382" s="1"/>
      <c r="AA24382" s="1"/>
      <c r="AB24382" s="1"/>
      <c r="AC24382" s="1"/>
      <c r="AJ24382" s="1"/>
      <c r="AK24382" s="1"/>
      <c r="AL24382" s="1"/>
    </row>
    <row r="24383">
      <c r="I24383" s="1"/>
      <c r="J24383" s="1"/>
      <c r="K24383" s="1"/>
      <c r="AA24383" s="1"/>
      <c r="AB24383" s="1"/>
      <c r="AC24383" s="1"/>
      <c r="AJ24383" s="1"/>
      <c r="AK24383" s="1"/>
      <c r="AL24383" s="1"/>
    </row>
    <row r="24384">
      <c r="I24384" s="1"/>
      <c r="J24384" s="1"/>
      <c r="K24384" s="1"/>
      <c r="AA24384" s="1"/>
      <c r="AB24384" s="1"/>
      <c r="AC24384" s="1"/>
      <c r="AJ24384" s="1"/>
      <c r="AK24384" s="1"/>
      <c r="AL24384" s="1"/>
    </row>
    <row r="24385">
      <c r="I24385" s="1"/>
      <c r="J24385" s="1"/>
      <c r="K24385" s="1"/>
      <c r="AA24385" s="1"/>
      <c r="AB24385" s="1"/>
      <c r="AC24385" s="1"/>
      <c r="AJ24385" s="1"/>
      <c r="AK24385" s="1"/>
      <c r="AL24385" s="1"/>
    </row>
    <row r="24386">
      <c r="I24386" s="1"/>
      <c r="J24386" s="1"/>
      <c r="K24386" s="1"/>
      <c r="AA24386" s="1"/>
      <c r="AB24386" s="1"/>
      <c r="AC24386" s="1"/>
      <c r="AJ24386" s="1"/>
      <c r="AK24386" s="1"/>
      <c r="AL24386" s="1"/>
    </row>
    <row r="24387">
      <c r="I24387" s="1"/>
      <c r="J24387" s="1"/>
      <c r="K24387" s="1"/>
      <c r="AA24387" s="1"/>
      <c r="AB24387" s="1"/>
      <c r="AC24387" s="1"/>
      <c r="AJ24387" s="1"/>
      <c r="AK24387" s="1"/>
      <c r="AL24387" s="1"/>
    </row>
    <row r="24388">
      <c r="I24388" s="1"/>
      <c r="J24388" s="1"/>
      <c r="K24388" s="1"/>
      <c r="AA24388" s="1"/>
      <c r="AB24388" s="1"/>
      <c r="AC24388" s="1"/>
      <c r="AJ24388" s="1"/>
      <c r="AK24388" s="1"/>
      <c r="AL24388" s="1"/>
    </row>
    <row r="24389">
      <c r="I24389" s="1"/>
      <c r="J24389" s="1"/>
      <c r="K24389" s="1"/>
      <c r="AA24389" s="1"/>
      <c r="AB24389" s="1"/>
      <c r="AC24389" s="1"/>
      <c r="AJ24389" s="1"/>
      <c r="AK24389" s="1"/>
      <c r="AL24389" s="1"/>
    </row>
    <row r="24390">
      <c r="I24390" s="1"/>
      <c r="J24390" s="1"/>
      <c r="K24390" s="1"/>
      <c r="AA24390" s="1"/>
      <c r="AB24390" s="1"/>
      <c r="AC24390" s="1"/>
      <c r="AJ24390" s="1"/>
      <c r="AK24390" s="1"/>
      <c r="AL24390" s="1"/>
    </row>
    <row r="24391">
      <c r="I24391" s="1"/>
      <c r="J24391" s="1"/>
      <c r="K24391" s="1"/>
      <c r="AA24391" s="1"/>
      <c r="AB24391" s="1"/>
      <c r="AC24391" s="1"/>
      <c r="AJ24391" s="1"/>
      <c r="AK24391" s="1"/>
      <c r="AL24391" s="1"/>
    </row>
    <row r="24392">
      <c r="I24392" s="1"/>
      <c r="J24392" s="1"/>
      <c r="K24392" s="1"/>
      <c r="AA24392" s="1"/>
      <c r="AB24392" s="1"/>
      <c r="AC24392" s="1"/>
      <c r="AJ24392" s="1"/>
      <c r="AK24392" s="1"/>
      <c r="AL24392" s="1"/>
    </row>
    <row r="24393">
      <c r="I24393" s="1"/>
      <c r="J24393" s="1"/>
      <c r="K24393" s="1"/>
      <c r="AA24393" s="1"/>
      <c r="AB24393" s="1"/>
      <c r="AC24393" s="1"/>
      <c r="AJ24393" s="1"/>
      <c r="AK24393" s="1"/>
      <c r="AL24393" s="1"/>
    </row>
    <row r="24394">
      <c r="I24394" s="1"/>
      <c r="J24394" s="1"/>
      <c r="K24394" s="1"/>
      <c r="AA24394" s="1"/>
      <c r="AB24394" s="1"/>
      <c r="AC24394" s="1"/>
      <c r="AJ24394" s="1"/>
      <c r="AK24394" s="1"/>
      <c r="AL24394" s="1"/>
    </row>
    <row r="24395">
      <c r="I24395" s="1"/>
      <c r="J24395" s="1"/>
      <c r="K24395" s="1"/>
      <c r="AA24395" s="1"/>
      <c r="AB24395" s="1"/>
      <c r="AC24395" s="1"/>
      <c r="AJ24395" s="1"/>
      <c r="AK24395" s="1"/>
      <c r="AL24395" s="1"/>
    </row>
    <row r="24396">
      <c r="I24396" s="1"/>
      <c r="J24396" s="1"/>
      <c r="K24396" s="1"/>
      <c r="AA24396" s="1"/>
      <c r="AB24396" s="1"/>
      <c r="AC24396" s="1"/>
      <c r="AJ24396" s="1"/>
      <c r="AK24396" s="1"/>
      <c r="AL24396" s="1"/>
    </row>
    <row r="24397">
      <c r="I24397" s="1"/>
      <c r="J24397" s="1"/>
      <c r="K24397" s="1"/>
      <c r="AA24397" s="1"/>
      <c r="AB24397" s="1"/>
      <c r="AC24397" s="1"/>
      <c r="AJ24397" s="1"/>
      <c r="AK24397" s="1"/>
      <c r="AL24397" s="1"/>
    </row>
    <row r="24398">
      <c r="I24398" s="1"/>
      <c r="J24398" s="1"/>
      <c r="K24398" s="1"/>
      <c r="AA24398" s="1"/>
      <c r="AB24398" s="1"/>
      <c r="AC24398" s="1"/>
      <c r="AJ24398" s="1"/>
      <c r="AK24398" s="1"/>
      <c r="AL24398" s="1"/>
    </row>
    <row r="24399">
      <c r="I24399" s="1"/>
      <c r="J24399" s="1"/>
      <c r="K24399" s="1"/>
      <c r="AA24399" s="1"/>
      <c r="AB24399" s="1"/>
      <c r="AC24399" s="1"/>
      <c r="AJ24399" s="1"/>
      <c r="AK24399" s="1"/>
      <c r="AL24399" s="1"/>
    </row>
    <row r="24400">
      <c r="I24400" s="1"/>
      <c r="J24400" s="1"/>
      <c r="K24400" s="1"/>
      <c r="AA24400" s="1"/>
      <c r="AB24400" s="1"/>
      <c r="AC24400" s="1"/>
      <c r="AJ24400" s="1"/>
      <c r="AK24400" s="1"/>
      <c r="AL24400" s="1"/>
    </row>
    <row r="24401">
      <c r="I24401" s="1"/>
      <c r="J24401" s="1"/>
      <c r="K24401" s="1"/>
      <c r="AA24401" s="1"/>
      <c r="AB24401" s="1"/>
      <c r="AC24401" s="1"/>
      <c r="AJ24401" s="1"/>
      <c r="AK24401" s="1"/>
      <c r="AL24401" s="1"/>
    </row>
    <row r="24402">
      <c r="I24402" s="1"/>
      <c r="J24402" s="1"/>
      <c r="K24402" s="1"/>
      <c r="AA24402" s="1"/>
      <c r="AB24402" s="1"/>
      <c r="AC24402" s="1"/>
      <c r="AJ24402" s="1"/>
      <c r="AK24402" s="1"/>
      <c r="AL24402" s="1"/>
    </row>
    <row r="24403">
      <c r="I24403" s="1"/>
      <c r="J24403" s="1"/>
      <c r="K24403" s="1"/>
      <c r="AA24403" s="1"/>
      <c r="AB24403" s="1"/>
      <c r="AC24403" s="1"/>
      <c r="AJ24403" s="1"/>
      <c r="AK24403" s="1"/>
      <c r="AL24403" s="1"/>
    </row>
    <row r="24404">
      <c r="I24404" s="1"/>
      <c r="J24404" s="1"/>
      <c r="K24404" s="1"/>
      <c r="AA24404" s="1"/>
      <c r="AB24404" s="1"/>
      <c r="AC24404" s="1"/>
      <c r="AJ24404" s="1"/>
      <c r="AK24404" s="1"/>
      <c r="AL24404" s="1"/>
    </row>
    <row r="24405">
      <c r="I24405" s="1"/>
      <c r="J24405" s="1"/>
      <c r="K24405" s="1"/>
      <c r="AA24405" s="1"/>
      <c r="AB24405" s="1"/>
      <c r="AC24405" s="1"/>
      <c r="AJ24405" s="1"/>
      <c r="AK24405" s="1"/>
      <c r="AL24405" s="1"/>
    </row>
    <row r="24406">
      <c r="I24406" s="1"/>
      <c r="J24406" s="1"/>
      <c r="K24406" s="1"/>
      <c r="AA24406" s="1"/>
      <c r="AB24406" s="1"/>
      <c r="AC24406" s="1"/>
      <c r="AJ24406" s="1"/>
      <c r="AK24406" s="1"/>
      <c r="AL24406" s="1"/>
    </row>
    <row r="24407">
      <c r="I24407" s="1"/>
      <c r="J24407" s="1"/>
      <c r="K24407" s="1"/>
      <c r="AA24407" s="1"/>
      <c r="AB24407" s="1"/>
      <c r="AC24407" s="1"/>
      <c r="AJ24407" s="1"/>
      <c r="AK24407" s="1"/>
      <c r="AL24407" s="1"/>
    </row>
    <row r="24408">
      <c r="I24408" s="1"/>
      <c r="J24408" s="1"/>
      <c r="K24408" s="1"/>
      <c r="AA24408" s="1"/>
      <c r="AB24408" s="1"/>
      <c r="AC24408" s="1"/>
      <c r="AJ24408" s="1"/>
      <c r="AK24408" s="1"/>
      <c r="AL24408" s="1"/>
    </row>
    <row r="24409">
      <c r="I24409" s="1"/>
      <c r="J24409" s="1"/>
      <c r="K24409" s="1"/>
      <c r="AA24409" s="1"/>
      <c r="AB24409" s="1"/>
      <c r="AC24409" s="1"/>
      <c r="AJ24409" s="1"/>
      <c r="AK24409" s="1"/>
      <c r="AL24409" s="1"/>
    </row>
    <row r="24410">
      <c r="I24410" s="1"/>
      <c r="J24410" s="1"/>
      <c r="K24410" s="1"/>
      <c r="AA24410" s="1"/>
      <c r="AB24410" s="1"/>
      <c r="AC24410" s="1"/>
      <c r="AJ24410" s="1"/>
      <c r="AK24410" s="1"/>
      <c r="AL24410" s="1"/>
    </row>
    <row r="24411">
      <c r="I24411" s="1"/>
      <c r="J24411" s="1"/>
      <c r="K24411" s="1"/>
      <c r="AA24411" s="1"/>
      <c r="AB24411" s="1"/>
      <c r="AC24411" s="1"/>
      <c r="AJ24411" s="1"/>
      <c r="AK24411" s="1"/>
      <c r="AL24411" s="1"/>
    </row>
    <row r="24412">
      <c r="I24412" s="1"/>
      <c r="J24412" s="1"/>
      <c r="K24412" s="1"/>
      <c r="AA24412" s="1"/>
      <c r="AB24412" s="1"/>
      <c r="AC24412" s="1"/>
      <c r="AJ24412" s="1"/>
      <c r="AK24412" s="1"/>
      <c r="AL24412" s="1"/>
    </row>
    <row r="24413">
      <c r="I24413" s="1"/>
      <c r="J24413" s="1"/>
      <c r="K24413" s="1"/>
      <c r="AA24413" s="1"/>
      <c r="AB24413" s="1"/>
      <c r="AC24413" s="1"/>
      <c r="AJ24413" s="1"/>
      <c r="AK24413" s="1"/>
      <c r="AL24413" s="1"/>
    </row>
    <row r="24414">
      <c r="I24414" s="1"/>
      <c r="J24414" s="1"/>
      <c r="K24414" s="1"/>
      <c r="AA24414" s="1"/>
      <c r="AB24414" s="1"/>
      <c r="AC24414" s="1"/>
      <c r="AJ24414" s="1"/>
      <c r="AK24414" s="1"/>
      <c r="AL24414" s="1"/>
    </row>
    <row r="24415">
      <c r="I24415" s="1"/>
      <c r="J24415" s="1"/>
      <c r="K24415" s="1"/>
      <c r="AA24415" s="1"/>
      <c r="AB24415" s="1"/>
      <c r="AC24415" s="1"/>
      <c r="AJ24415" s="1"/>
      <c r="AK24415" s="1"/>
      <c r="AL24415" s="1"/>
    </row>
    <row r="24416">
      <c r="I24416" s="1"/>
      <c r="J24416" s="1"/>
      <c r="K24416" s="1"/>
      <c r="AA24416" s="1"/>
      <c r="AB24416" s="1"/>
      <c r="AC24416" s="1"/>
      <c r="AJ24416" s="1"/>
      <c r="AK24416" s="1"/>
      <c r="AL24416" s="1"/>
    </row>
    <row r="24417">
      <c r="I24417" s="1"/>
      <c r="J24417" s="1"/>
      <c r="K24417" s="1"/>
      <c r="AA24417" s="1"/>
      <c r="AB24417" s="1"/>
      <c r="AC24417" s="1"/>
      <c r="AJ24417" s="1"/>
      <c r="AK24417" s="1"/>
      <c r="AL24417" s="1"/>
    </row>
    <row r="24418">
      <c r="I24418" s="1"/>
      <c r="J24418" s="1"/>
      <c r="K24418" s="1"/>
      <c r="AA24418" s="1"/>
      <c r="AB24418" s="1"/>
      <c r="AC24418" s="1"/>
      <c r="AJ24418" s="1"/>
      <c r="AK24418" s="1"/>
      <c r="AL24418" s="1"/>
    </row>
    <row r="24419">
      <c r="I24419" s="1"/>
      <c r="J24419" s="1"/>
      <c r="K24419" s="1"/>
      <c r="AA24419" s="1"/>
      <c r="AB24419" s="1"/>
      <c r="AC24419" s="1"/>
      <c r="AJ24419" s="1"/>
      <c r="AK24419" s="1"/>
      <c r="AL24419" s="1"/>
    </row>
    <row r="24420">
      <c r="I24420" s="1"/>
      <c r="J24420" s="1"/>
      <c r="K24420" s="1"/>
      <c r="AA24420" s="1"/>
      <c r="AB24420" s="1"/>
      <c r="AC24420" s="1"/>
      <c r="AJ24420" s="1"/>
      <c r="AK24420" s="1"/>
      <c r="AL24420" s="1"/>
    </row>
    <row r="24421">
      <c r="I24421" s="1"/>
      <c r="J24421" s="1"/>
      <c r="K24421" s="1"/>
      <c r="AA24421" s="1"/>
      <c r="AB24421" s="1"/>
      <c r="AC24421" s="1"/>
      <c r="AJ24421" s="1"/>
      <c r="AK24421" s="1"/>
      <c r="AL24421" s="1"/>
    </row>
    <row r="24422">
      <c r="I24422" s="1"/>
      <c r="J24422" s="1"/>
      <c r="K24422" s="1"/>
      <c r="AA24422" s="1"/>
      <c r="AB24422" s="1"/>
      <c r="AC24422" s="1"/>
      <c r="AJ24422" s="1"/>
      <c r="AK24422" s="1"/>
      <c r="AL24422" s="1"/>
    </row>
    <row r="24423">
      <c r="I24423" s="1"/>
      <c r="J24423" s="1"/>
      <c r="K24423" s="1"/>
      <c r="AA24423" s="1"/>
      <c r="AB24423" s="1"/>
      <c r="AC24423" s="1"/>
      <c r="AJ24423" s="1"/>
      <c r="AK24423" s="1"/>
      <c r="AL24423" s="1"/>
    </row>
    <row r="24424">
      <c r="I24424" s="1"/>
      <c r="J24424" s="1"/>
      <c r="K24424" s="1"/>
      <c r="AA24424" s="1"/>
      <c r="AB24424" s="1"/>
      <c r="AC24424" s="1"/>
      <c r="AJ24424" s="1"/>
      <c r="AK24424" s="1"/>
      <c r="AL24424" s="1"/>
    </row>
    <row r="24425">
      <c r="I24425" s="1"/>
      <c r="J24425" s="1"/>
      <c r="K24425" s="1"/>
      <c r="AA24425" s="1"/>
      <c r="AB24425" s="1"/>
      <c r="AC24425" s="1"/>
      <c r="AJ24425" s="1"/>
      <c r="AK24425" s="1"/>
      <c r="AL24425" s="1"/>
    </row>
    <row r="24426">
      <c r="I24426" s="1"/>
      <c r="J24426" s="1"/>
      <c r="K24426" s="1"/>
      <c r="AA24426" s="1"/>
      <c r="AB24426" s="1"/>
      <c r="AC24426" s="1"/>
      <c r="AJ24426" s="1"/>
      <c r="AK24426" s="1"/>
      <c r="AL24426" s="1"/>
    </row>
    <row r="24427">
      <c r="I24427" s="1"/>
      <c r="J24427" s="1"/>
      <c r="K24427" s="1"/>
      <c r="AA24427" s="1"/>
      <c r="AB24427" s="1"/>
      <c r="AC24427" s="1"/>
      <c r="AJ24427" s="1"/>
      <c r="AK24427" s="1"/>
      <c r="AL24427" s="1"/>
    </row>
    <row r="24428">
      <c r="I24428" s="1"/>
      <c r="J24428" s="1"/>
      <c r="K24428" s="1"/>
      <c r="AA24428" s="1"/>
      <c r="AB24428" s="1"/>
      <c r="AC24428" s="1"/>
      <c r="AJ24428" s="1"/>
      <c r="AK24428" s="1"/>
      <c r="AL24428" s="1"/>
    </row>
    <row r="24429">
      <c r="I24429" s="1"/>
      <c r="J24429" s="1"/>
      <c r="K24429" s="1"/>
      <c r="AA24429" s="1"/>
      <c r="AB24429" s="1"/>
      <c r="AC24429" s="1"/>
      <c r="AJ24429" s="1"/>
      <c r="AK24429" s="1"/>
      <c r="AL24429" s="1"/>
    </row>
    <row r="24430">
      <c r="I24430" s="1"/>
      <c r="J24430" s="1"/>
      <c r="K24430" s="1"/>
      <c r="AA24430" s="1"/>
      <c r="AB24430" s="1"/>
      <c r="AC24430" s="1"/>
      <c r="AJ24430" s="1"/>
      <c r="AK24430" s="1"/>
      <c r="AL24430" s="1"/>
    </row>
    <row r="24431">
      <c r="I24431" s="1"/>
      <c r="J24431" s="1"/>
      <c r="K24431" s="1"/>
      <c r="AA24431" s="1"/>
      <c r="AB24431" s="1"/>
      <c r="AC24431" s="1"/>
      <c r="AJ24431" s="1"/>
      <c r="AK24431" s="1"/>
      <c r="AL24431" s="1"/>
    </row>
    <row r="24432">
      <c r="I24432" s="1"/>
      <c r="J24432" s="1"/>
      <c r="K24432" s="1"/>
      <c r="AA24432" s="1"/>
      <c r="AB24432" s="1"/>
      <c r="AC24432" s="1"/>
      <c r="AJ24432" s="1"/>
      <c r="AK24432" s="1"/>
      <c r="AL24432" s="1"/>
    </row>
    <row r="24433">
      <c r="I24433" s="1"/>
      <c r="J24433" s="1"/>
      <c r="K24433" s="1"/>
      <c r="AA24433" s="1"/>
      <c r="AB24433" s="1"/>
      <c r="AC24433" s="1"/>
      <c r="AJ24433" s="1"/>
      <c r="AK24433" s="1"/>
      <c r="AL24433" s="1"/>
    </row>
    <row r="24434">
      <c r="I24434" s="1"/>
      <c r="J24434" s="1"/>
      <c r="K24434" s="1"/>
      <c r="AA24434" s="1"/>
      <c r="AB24434" s="1"/>
      <c r="AC24434" s="1"/>
      <c r="AJ24434" s="1"/>
      <c r="AK24434" s="1"/>
      <c r="AL24434" s="1"/>
    </row>
    <row r="24435">
      <c r="I24435" s="1"/>
      <c r="J24435" s="1"/>
      <c r="K24435" s="1"/>
      <c r="AA24435" s="1"/>
      <c r="AB24435" s="1"/>
      <c r="AC24435" s="1"/>
      <c r="AJ24435" s="1"/>
      <c r="AK24435" s="1"/>
      <c r="AL24435" s="1"/>
    </row>
    <row r="24436">
      <c r="I24436" s="1"/>
      <c r="J24436" s="1"/>
      <c r="K24436" s="1"/>
      <c r="AA24436" s="1"/>
      <c r="AB24436" s="1"/>
      <c r="AC24436" s="1"/>
      <c r="AJ24436" s="1"/>
      <c r="AK24436" s="1"/>
      <c r="AL24436" s="1"/>
    </row>
    <row r="24437">
      <c r="I24437" s="1"/>
      <c r="J24437" s="1"/>
      <c r="K24437" s="1"/>
      <c r="AA24437" s="1"/>
      <c r="AB24437" s="1"/>
      <c r="AC24437" s="1"/>
      <c r="AJ24437" s="1"/>
      <c r="AK24437" s="1"/>
      <c r="AL24437" s="1"/>
    </row>
    <row r="24438">
      <c r="I24438" s="1"/>
      <c r="J24438" s="1"/>
      <c r="K24438" s="1"/>
      <c r="AA24438" s="1"/>
      <c r="AB24438" s="1"/>
      <c r="AC24438" s="1"/>
      <c r="AJ24438" s="1"/>
      <c r="AK24438" s="1"/>
      <c r="AL24438" s="1"/>
    </row>
    <row r="24439">
      <c r="I24439" s="1"/>
      <c r="J24439" s="1"/>
      <c r="K24439" s="1"/>
      <c r="AA24439" s="1"/>
      <c r="AB24439" s="1"/>
      <c r="AC24439" s="1"/>
      <c r="AJ24439" s="1"/>
      <c r="AK24439" s="1"/>
      <c r="AL24439" s="1"/>
    </row>
    <row r="24440">
      <c r="I24440" s="1"/>
      <c r="J24440" s="1"/>
      <c r="K24440" s="1"/>
      <c r="AA24440" s="1"/>
      <c r="AB24440" s="1"/>
      <c r="AC24440" s="1"/>
      <c r="AJ24440" s="1"/>
      <c r="AK24440" s="1"/>
      <c r="AL24440" s="1"/>
    </row>
    <row r="24441">
      <c r="I24441" s="1"/>
      <c r="J24441" s="1"/>
      <c r="K24441" s="1"/>
      <c r="AA24441" s="1"/>
      <c r="AB24441" s="1"/>
      <c r="AC24441" s="1"/>
      <c r="AJ24441" s="1"/>
      <c r="AK24441" s="1"/>
      <c r="AL24441" s="1"/>
    </row>
    <row r="24442">
      <c r="I24442" s="1"/>
      <c r="J24442" s="1"/>
      <c r="K24442" s="1"/>
      <c r="AA24442" s="1"/>
      <c r="AB24442" s="1"/>
      <c r="AC24442" s="1"/>
      <c r="AJ24442" s="1"/>
      <c r="AK24442" s="1"/>
      <c r="AL24442" s="1"/>
    </row>
    <row r="24443">
      <c r="I24443" s="1"/>
      <c r="J24443" s="1"/>
      <c r="K24443" s="1"/>
      <c r="AA24443" s="1"/>
      <c r="AB24443" s="1"/>
      <c r="AC24443" s="1"/>
      <c r="AJ24443" s="1"/>
      <c r="AK24443" s="1"/>
      <c r="AL24443" s="1"/>
    </row>
    <row r="24444">
      <c r="I24444" s="1"/>
      <c r="J24444" s="1"/>
      <c r="K24444" s="1"/>
      <c r="AA24444" s="1"/>
      <c r="AB24444" s="1"/>
      <c r="AC24444" s="1"/>
      <c r="AJ24444" s="1"/>
      <c r="AK24444" s="1"/>
      <c r="AL24444" s="1"/>
    </row>
    <row r="24445">
      <c r="I24445" s="1"/>
      <c r="J24445" s="1"/>
      <c r="K24445" s="1"/>
      <c r="AA24445" s="1"/>
      <c r="AB24445" s="1"/>
      <c r="AC24445" s="1"/>
      <c r="AJ24445" s="1"/>
      <c r="AK24445" s="1"/>
      <c r="AL24445" s="1"/>
    </row>
    <row r="24446">
      <c r="I24446" s="1"/>
      <c r="J24446" s="1"/>
      <c r="K24446" s="1"/>
      <c r="AA24446" s="1"/>
      <c r="AB24446" s="1"/>
      <c r="AC24446" s="1"/>
      <c r="AJ24446" s="1"/>
      <c r="AK24446" s="1"/>
      <c r="AL24446" s="1"/>
    </row>
    <row r="24447">
      <c r="I24447" s="1"/>
      <c r="J24447" s="1"/>
      <c r="K24447" s="1"/>
      <c r="AA24447" s="1"/>
      <c r="AB24447" s="1"/>
      <c r="AC24447" s="1"/>
      <c r="AJ24447" s="1"/>
      <c r="AK24447" s="1"/>
      <c r="AL24447" s="1"/>
    </row>
    <row r="24448">
      <c r="I24448" s="1"/>
      <c r="J24448" s="1"/>
      <c r="K24448" s="1"/>
      <c r="AA24448" s="1"/>
      <c r="AB24448" s="1"/>
      <c r="AC24448" s="1"/>
      <c r="AJ24448" s="1"/>
      <c r="AK24448" s="1"/>
      <c r="AL24448" s="1"/>
    </row>
    <row r="24449">
      <c r="I24449" s="1"/>
      <c r="J24449" s="1"/>
      <c r="K24449" s="1"/>
      <c r="AA24449" s="1"/>
      <c r="AB24449" s="1"/>
      <c r="AC24449" s="1"/>
      <c r="AJ24449" s="1"/>
      <c r="AK24449" s="1"/>
      <c r="AL24449" s="1"/>
    </row>
    <row r="24450">
      <c r="I24450" s="1"/>
      <c r="J24450" s="1"/>
      <c r="K24450" s="1"/>
      <c r="AA24450" s="1"/>
      <c r="AB24450" s="1"/>
      <c r="AC24450" s="1"/>
      <c r="AJ24450" s="1"/>
      <c r="AK24450" s="1"/>
      <c r="AL24450" s="1"/>
    </row>
    <row r="24451">
      <c r="I24451" s="1"/>
      <c r="J24451" s="1"/>
      <c r="K24451" s="1"/>
      <c r="AA24451" s="1"/>
      <c r="AB24451" s="1"/>
      <c r="AC24451" s="1"/>
      <c r="AJ24451" s="1"/>
      <c r="AK24451" s="1"/>
      <c r="AL24451" s="1"/>
    </row>
    <row r="24452">
      <c r="I24452" s="1"/>
      <c r="J24452" s="1"/>
      <c r="K24452" s="1"/>
      <c r="AA24452" s="1"/>
      <c r="AB24452" s="1"/>
      <c r="AC24452" s="1"/>
      <c r="AJ24452" s="1"/>
      <c r="AK24452" s="1"/>
      <c r="AL24452" s="1"/>
    </row>
    <row r="24453">
      <c r="I24453" s="1"/>
      <c r="J24453" s="1"/>
      <c r="K24453" s="1"/>
      <c r="AA24453" s="1"/>
      <c r="AB24453" s="1"/>
      <c r="AC24453" s="1"/>
      <c r="AJ24453" s="1"/>
      <c r="AK24453" s="1"/>
      <c r="AL24453" s="1"/>
    </row>
    <row r="24454">
      <c r="I24454" s="1"/>
      <c r="J24454" s="1"/>
      <c r="K24454" s="1"/>
      <c r="AA24454" s="1"/>
      <c r="AB24454" s="1"/>
      <c r="AC24454" s="1"/>
      <c r="AJ24454" s="1"/>
      <c r="AK24454" s="1"/>
      <c r="AL24454" s="1"/>
    </row>
    <row r="24455">
      <c r="I24455" s="1"/>
      <c r="J24455" s="1"/>
      <c r="K24455" s="1"/>
      <c r="AA24455" s="1"/>
      <c r="AB24455" s="1"/>
      <c r="AC24455" s="1"/>
      <c r="AJ24455" s="1"/>
      <c r="AK24455" s="1"/>
      <c r="AL24455" s="1"/>
    </row>
    <row r="24456">
      <c r="I24456" s="1"/>
      <c r="J24456" s="1"/>
      <c r="K24456" s="1"/>
      <c r="AA24456" s="1"/>
      <c r="AB24456" s="1"/>
      <c r="AC24456" s="1"/>
      <c r="AJ24456" s="1"/>
      <c r="AK24456" s="1"/>
      <c r="AL24456" s="1"/>
    </row>
    <row r="24457">
      <c r="I24457" s="1"/>
      <c r="J24457" s="1"/>
      <c r="K24457" s="1"/>
      <c r="AA24457" s="1"/>
      <c r="AB24457" s="1"/>
      <c r="AC24457" s="1"/>
      <c r="AJ24457" s="1"/>
      <c r="AK24457" s="1"/>
      <c r="AL24457" s="1"/>
    </row>
    <row r="24458">
      <c r="I24458" s="1"/>
      <c r="J24458" s="1"/>
      <c r="K24458" s="1"/>
      <c r="AA24458" s="1"/>
      <c r="AB24458" s="1"/>
      <c r="AC24458" s="1"/>
      <c r="AJ24458" s="1"/>
      <c r="AK24458" s="1"/>
      <c r="AL24458" s="1"/>
    </row>
    <row r="24459">
      <c r="I24459" s="1"/>
      <c r="J24459" s="1"/>
      <c r="K24459" s="1"/>
      <c r="AA24459" s="1"/>
      <c r="AB24459" s="1"/>
      <c r="AC24459" s="1"/>
      <c r="AJ24459" s="1"/>
      <c r="AK24459" s="1"/>
      <c r="AL24459" s="1"/>
    </row>
    <row r="24460">
      <c r="I24460" s="1"/>
      <c r="J24460" s="1"/>
      <c r="K24460" s="1"/>
      <c r="AA24460" s="1"/>
      <c r="AB24460" s="1"/>
      <c r="AC24460" s="1"/>
      <c r="AJ24460" s="1"/>
      <c r="AK24460" s="1"/>
      <c r="AL24460" s="1"/>
    </row>
    <row r="24461">
      <c r="I24461" s="1"/>
      <c r="J24461" s="1"/>
      <c r="K24461" s="1"/>
      <c r="AA24461" s="1"/>
      <c r="AB24461" s="1"/>
      <c r="AC24461" s="1"/>
      <c r="AJ24461" s="1"/>
      <c r="AK24461" s="1"/>
      <c r="AL24461" s="1"/>
    </row>
    <row r="24462">
      <c r="I24462" s="1"/>
      <c r="J24462" s="1"/>
      <c r="K24462" s="1"/>
      <c r="AA24462" s="1"/>
      <c r="AB24462" s="1"/>
      <c r="AC24462" s="1"/>
      <c r="AJ24462" s="1"/>
      <c r="AK24462" s="1"/>
      <c r="AL24462" s="1"/>
    </row>
    <row r="24463">
      <c r="I24463" s="1"/>
      <c r="J24463" s="1"/>
      <c r="K24463" s="1"/>
      <c r="AA24463" s="1"/>
      <c r="AB24463" s="1"/>
      <c r="AC24463" s="1"/>
      <c r="AJ24463" s="1"/>
      <c r="AK24463" s="1"/>
      <c r="AL24463" s="1"/>
    </row>
    <row r="24464">
      <c r="I24464" s="1"/>
      <c r="J24464" s="1"/>
      <c r="K24464" s="1"/>
      <c r="AA24464" s="1"/>
      <c r="AB24464" s="1"/>
      <c r="AC24464" s="1"/>
      <c r="AJ24464" s="1"/>
      <c r="AK24464" s="1"/>
      <c r="AL24464" s="1"/>
    </row>
    <row r="24465">
      <c r="I24465" s="1"/>
      <c r="J24465" s="1"/>
      <c r="K24465" s="1"/>
      <c r="AA24465" s="1"/>
      <c r="AB24465" s="1"/>
      <c r="AC24465" s="1"/>
      <c r="AJ24465" s="1"/>
      <c r="AK24465" s="1"/>
      <c r="AL24465" s="1"/>
    </row>
    <row r="24466">
      <c r="I24466" s="1"/>
      <c r="J24466" s="1"/>
      <c r="K24466" s="1"/>
      <c r="AA24466" s="1"/>
      <c r="AB24466" s="1"/>
      <c r="AC24466" s="1"/>
      <c r="AJ24466" s="1"/>
      <c r="AK24466" s="1"/>
      <c r="AL24466" s="1"/>
    </row>
    <row r="24467">
      <c r="I24467" s="1"/>
      <c r="J24467" s="1"/>
      <c r="K24467" s="1"/>
      <c r="AA24467" s="1"/>
      <c r="AB24467" s="1"/>
      <c r="AC24467" s="1"/>
      <c r="AJ24467" s="1"/>
      <c r="AK24467" s="1"/>
      <c r="AL24467" s="1"/>
    </row>
    <row r="24468">
      <c r="I24468" s="1"/>
      <c r="J24468" s="1"/>
      <c r="K24468" s="1"/>
      <c r="AA24468" s="1"/>
      <c r="AB24468" s="1"/>
      <c r="AC24468" s="1"/>
      <c r="AJ24468" s="1"/>
      <c r="AK24468" s="1"/>
      <c r="AL24468" s="1"/>
    </row>
    <row r="24469">
      <c r="I24469" s="1"/>
      <c r="J24469" s="1"/>
      <c r="K24469" s="1"/>
      <c r="AA24469" s="1"/>
      <c r="AB24469" s="1"/>
      <c r="AC24469" s="1"/>
      <c r="AJ24469" s="1"/>
      <c r="AK24469" s="1"/>
      <c r="AL24469" s="1"/>
    </row>
    <row r="24470">
      <c r="I24470" s="1"/>
      <c r="J24470" s="1"/>
      <c r="K24470" s="1"/>
      <c r="AA24470" s="1"/>
      <c r="AB24470" s="1"/>
      <c r="AC24470" s="1"/>
      <c r="AJ24470" s="1"/>
      <c r="AK24470" s="1"/>
      <c r="AL24470" s="1"/>
    </row>
    <row r="24471">
      <c r="I24471" s="1"/>
      <c r="J24471" s="1"/>
      <c r="K24471" s="1"/>
      <c r="AA24471" s="1"/>
      <c r="AB24471" s="1"/>
      <c r="AC24471" s="1"/>
      <c r="AJ24471" s="1"/>
      <c r="AK24471" s="1"/>
      <c r="AL24471" s="1"/>
    </row>
    <row r="24472">
      <c r="I24472" s="1"/>
      <c r="J24472" s="1"/>
      <c r="K24472" s="1"/>
      <c r="AA24472" s="1"/>
      <c r="AB24472" s="1"/>
      <c r="AC24472" s="1"/>
      <c r="AJ24472" s="1"/>
      <c r="AK24472" s="1"/>
      <c r="AL24472" s="1"/>
    </row>
    <row r="24473">
      <c r="I24473" s="1"/>
      <c r="J24473" s="1"/>
      <c r="K24473" s="1"/>
      <c r="AA24473" s="1"/>
      <c r="AB24473" s="1"/>
      <c r="AC24473" s="1"/>
      <c r="AJ24473" s="1"/>
      <c r="AK24473" s="1"/>
      <c r="AL24473" s="1"/>
    </row>
    <row r="24474">
      <c r="I24474" s="1"/>
      <c r="J24474" s="1"/>
      <c r="K24474" s="1"/>
      <c r="AA24474" s="1"/>
      <c r="AB24474" s="1"/>
      <c r="AC24474" s="1"/>
      <c r="AJ24474" s="1"/>
      <c r="AK24474" s="1"/>
      <c r="AL24474" s="1"/>
    </row>
    <row r="24475">
      <c r="I24475" s="1"/>
      <c r="J24475" s="1"/>
      <c r="K24475" s="1"/>
      <c r="AA24475" s="1"/>
      <c r="AB24475" s="1"/>
      <c r="AC24475" s="1"/>
      <c r="AJ24475" s="1"/>
      <c r="AK24475" s="1"/>
      <c r="AL24475" s="1"/>
    </row>
    <row r="24476">
      <c r="I24476" s="1"/>
      <c r="J24476" s="1"/>
      <c r="K24476" s="1"/>
      <c r="AA24476" s="1"/>
      <c r="AB24476" s="1"/>
      <c r="AC24476" s="1"/>
      <c r="AJ24476" s="1"/>
      <c r="AK24476" s="1"/>
      <c r="AL24476" s="1"/>
    </row>
    <row r="24477">
      <c r="I24477" s="1"/>
      <c r="J24477" s="1"/>
      <c r="K24477" s="1"/>
      <c r="AA24477" s="1"/>
      <c r="AB24477" s="1"/>
      <c r="AC24477" s="1"/>
      <c r="AJ24477" s="1"/>
      <c r="AK24477" s="1"/>
      <c r="AL24477" s="1"/>
    </row>
    <row r="24478">
      <c r="I24478" s="1"/>
      <c r="J24478" s="1"/>
      <c r="K24478" s="1"/>
      <c r="AA24478" s="1"/>
      <c r="AB24478" s="1"/>
      <c r="AC24478" s="1"/>
      <c r="AJ24478" s="1"/>
      <c r="AK24478" s="1"/>
      <c r="AL24478" s="1"/>
    </row>
    <row r="24479">
      <c r="I24479" s="1"/>
      <c r="J24479" s="1"/>
      <c r="K24479" s="1"/>
      <c r="AA24479" s="1"/>
      <c r="AB24479" s="1"/>
      <c r="AC24479" s="1"/>
      <c r="AJ24479" s="1"/>
      <c r="AK24479" s="1"/>
      <c r="AL24479" s="1"/>
    </row>
    <row r="24480">
      <c r="I24480" s="1"/>
      <c r="J24480" s="1"/>
      <c r="K24480" s="1"/>
      <c r="AA24480" s="1"/>
      <c r="AB24480" s="1"/>
      <c r="AC24480" s="1"/>
      <c r="AJ24480" s="1"/>
      <c r="AK24480" s="1"/>
      <c r="AL24480" s="1"/>
    </row>
    <row r="24481">
      <c r="I24481" s="1"/>
      <c r="J24481" s="1"/>
      <c r="K24481" s="1"/>
      <c r="AA24481" s="1"/>
      <c r="AB24481" s="1"/>
      <c r="AC24481" s="1"/>
      <c r="AJ24481" s="1"/>
      <c r="AK24481" s="1"/>
      <c r="AL24481" s="1"/>
    </row>
    <row r="24482">
      <c r="I24482" s="1"/>
      <c r="J24482" s="1"/>
      <c r="K24482" s="1"/>
      <c r="AA24482" s="1"/>
      <c r="AB24482" s="1"/>
      <c r="AC24482" s="1"/>
      <c r="AJ24482" s="1"/>
      <c r="AK24482" s="1"/>
      <c r="AL24482" s="1"/>
    </row>
    <row r="24483">
      <c r="I24483" s="1"/>
      <c r="J24483" s="1"/>
      <c r="K24483" s="1"/>
      <c r="AA24483" s="1"/>
      <c r="AB24483" s="1"/>
      <c r="AC24483" s="1"/>
      <c r="AJ24483" s="1"/>
      <c r="AK24483" s="1"/>
      <c r="AL24483" s="1"/>
    </row>
    <row r="24484">
      <c r="I24484" s="1"/>
      <c r="J24484" s="1"/>
      <c r="K24484" s="1"/>
      <c r="AA24484" s="1"/>
      <c r="AB24484" s="1"/>
      <c r="AC24484" s="1"/>
      <c r="AJ24484" s="1"/>
      <c r="AK24484" s="1"/>
      <c r="AL24484" s="1"/>
    </row>
    <row r="24485">
      <c r="I24485" s="1"/>
      <c r="J24485" s="1"/>
      <c r="K24485" s="1"/>
      <c r="AA24485" s="1"/>
      <c r="AB24485" s="1"/>
      <c r="AC24485" s="1"/>
      <c r="AJ24485" s="1"/>
      <c r="AK24485" s="1"/>
      <c r="AL24485" s="1"/>
    </row>
    <row r="24486">
      <c r="I24486" s="1"/>
      <c r="J24486" s="1"/>
      <c r="K24486" s="1"/>
      <c r="AA24486" s="1"/>
      <c r="AB24486" s="1"/>
      <c r="AC24486" s="1"/>
      <c r="AJ24486" s="1"/>
      <c r="AK24486" s="1"/>
      <c r="AL24486" s="1"/>
    </row>
    <row r="24487">
      <c r="I24487" s="1"/>
      <c r="J24487" s="1"/>
      <c r="K24487" s="1"/>
      <c r="AA24487" s="1"/>
      <c r="AB24487" s="1"/>
      <c r="AC24487" s="1"/>
      <c r="AJ24487" s="1"/>
      <c r="AK24487" s="1"/>
      <c r="AL24487" s="1"/>
    </row>
    <row r="24488">
      <c r="I24488" s="1"/>
      <c r="J24488" s="1"/>
      <c r="K24488" s="1"/>
      <c r="AA24488" s="1"/>
      <c r="AB24488" s="1"/>
      <c r="AC24488" s="1"/>
      <c r="AJ24488" s="1"/>
      <c r="AK24488" s="1"/>
      <c r="AL24488" s="1"/>
    </row>
    <row r="24489">
      <c r="I24489" s="1"/>
      <c r="J24489" s="1"/>
      <c r="K24489" s="1"/>
      <c r="AA24489" s="1"/>
      <c r="AB24489" s="1"/>
      <c r="AC24489" s="1"/>
      <c r="AJ24489" s="1"/>
      <c r="AK24489" s="1"/>
      <c r="AL24489" s="1"/>
    </row>
    <row r="24490">
      <c r="I24490" s="1"/>
      <c r="J24490" s="1"/>
      <c r="K24490" s="1"/>
      <c r="AA24490" s="1"/>
      <c r="AB24490" s="1"/>
      <c r="AC24490" s="1"/>
      <c r="AJ24490" s="1"/>
      <c r="AK24490" s="1"/>
      <c r="AL24490" s="1"/>
    </row>
    <row r="24491">
      <c r="I24491" s="1"/>
      <c r="J24491" s="1"/>
      <c r="K24491" s="1"/>
      <c r="AA24491" s="1"/>
      <c r="AB24491" s="1"/>
      <c r="AC24491" s="1"/>
      <c r="AJ24491" s="1"/>
      <c r="AK24491" s="1"/>
      <c r="AL24491" s="1"/>
    </row>
    <row r="24492">
      <c r="I24492" s="1"/>
      <c r="J24492" s="1"/>
      <c r="K24492" s="1"/>
      <c r="AA24492" s="1"/>
      <c r="AB24492" s="1"/>
      <c r="AC24492" s="1"/>
      <c r="AJ24492" s="1"/>
      <c r="AK24492" s="1"/>
      <c r="AL24492" s="1"/>
    </row>
    <row r="24493">
      <c r="I24493" s="1"/>
      <c r="J24493" s="1"/>
      <c r="K24493" s="1"/>
      <c r="AA24493" s="1"/>
      <c r="AB24493" s="1"/>
      <c r="AC24493" s="1"/>
      <c r="AJ24493" s="1"/>
      <c r="AK24493" s="1"/>
      <c r="AL24493" s="1"/>
    </row>
    <row r="24494">
      <c r="I24494" s="1"/>
      <c r="J24494" s="1"/>
      <c r="K24494" s="1"/>
      <c r="AA24494" s="1"/>
      <c r="AB24494" s="1"/>
      <c r="AC24494" s="1"/>
      <c r="AJ24494" s="1"/>
      <c r="AK24494" s="1"/>
      <c r="AL24494" s="1"/>
    </row>
    <row r="24495">
      <c r="I24495" s="1"/>
      <c r="J24495" s="1"/>
      <c r="K24495" s="1"/>
      <c r="AA24495" s="1"/>
      <c r="AB24495" s="1"/>
      <c r="AC24495" s="1"/>
      <c r="AJ24495" s="1"/>
      <c r="AK24495" s="1"/>
      <c r="AL24495" s="1"/>
    </row>
    <row r="24496">
      <c r="I24496" s="1"/>
      <c r="J24496" s="1"/>
      <c r="K24496" s="1"/>
      <c r="AA24496" s="1"/>
      <c r="AB24496" s="1"/>
      <c r="AC24496" s="1"/>
      <c r="AJ24496" s="1"/>
      <c r="AK24496" s="1"/>
      <c r="AL24496" s="1"/>
    </row>
    <row r="24497">
      <c r="I24497" s="1"/>
      <c r="J24497" s="1"/>
      <c r="K24497" s="1"/>
      <c r="AA24497" s="1"/>
      <c r="AB24497" s="1"/>
      <c r="AC24497" s="1"/>
      <c r="AJ24497" s="1"/>
      <c r="AK24497" s="1"/>
      <c r="AL24497" s="1"/>
    </row>
    <row r="24498">
      <c r="I24498" s="1"/>
      <c r="J24498" s="1"/>
      <c r="K24498" s="1"/>
      <c r="AA24498" s="1"/>
      <c r="AB24498" s="1"/>
      <c r="AC24498" s="1"/>
      <c r="AJ24498" s="1"/>
      <c r="AK24498" s="1"/>
      <c r="AL24498" s="1"/>
    </row>
    <row r="24499">
      <c r="I24499" s="1"/>
      <c r="J24499" s="1"/>
      <c r="K24499" s="1"/>
      <c r="AA24499" s="1"/>
      <c r="AB24499" s="1"/>
      <c r="AC24499" s="1"/>
      <c r="AJ24499" s="1"/>
      <c r="AK24499" s="1"/>
      <c r="AL24499" s="1"/>
    </row>
    <row r="24500">
      <c r="I24500" s="1"/>
      <c r="J24500" s="1"/>
      <c r="K24500" s="1"/>
      <c r="AA24500" s="1"/>
      <c r="AB24500" s="1"/>
      <c r="AC24500" s="1"/>
      <c r="AJ24500" s="1"/>
      <c r="AK24500" s="1"/>
      <c r="AL24500" s="1"/>
    </row>
    <row r="24501">
      <c r="I24501" s="1"/>
      <c r="J24501" s="1"/>
      <c r="K24501" s="1"/>
      <c r="AA24501" s="1"/>
      <c r="AB24501" s="1"/>
      <c r="AC24501" s="1"/>
      <c r="AJ24501" s="1"/>
      <c r="AK24501" s="1"/>
      <c r="AL24501" s="1"/>
    </row>
    <row r="24502">
      <c r="I24502" s="1"/>
      <c r="J24502" s="1"/>
      <c r="K24502" s="1"/>
      <c r="AA24502" s="1"/>
      <c r="AB24502" s="1"/>
      <c r="AC24502" s="1"/>
      <c r="AJ24502" s="1"/>
      <c r="AK24502" s="1"/>
      <c r="AL24502" s="1"/>
    </row>
    <row r="24503">
      <c r="I24503" s="1"/>
      <c r="J24503" s="1"/>
      <c r="K24503" s="1"/>
      <c r="AA24503" s="1"/>
      <c r="AB24503" s="1"/>
      <c r="AC24503" s="1"/>
      <c r="AJ24503" s="1"/>
      <c r="AK24503" s="1"/>
      <c r="AL24503" s="1"/>
    </row>
    <row r="24504">
      <c r="I24504" s="1"/>
      <c r="J24504" s="1"/>
      <c r="K24504" s="1"/>
      <c r="AA24504" s="1"/>
      <c r="AB24504" s="1"/>
      <c r="AC24504" s="1"/>
      <c r="AJ24504" s="1"/>
      <c r="AK24504" s="1"/>
      <c r="AL24504" s="1"/>
    </row>
    <row r="24505">
      <c r="I24505" s="1"/>
      <c r="J24505" s="1"/>
      <c r="K24505" s="1"/>
      <c r="AA24505" s="1"/>
      <c r="AB24505" s="1"/>
      <c r="AC24505" s="1"/>
      <c r="AJ24505" s="1"/>
      <c r="AK24505" s="1"/>
      <c r="AL24505" s="1"/>
    </row>
    <row r="24506">
      <c r="I24506" s="1"/>
      <c r="J24506" s="1"/>
      <c r="K24506" s="1"/>
      <c r="AA24506" s="1"/>
      <c r="AB24506" s="1"/>
      <c r="AC24506" s="1"/>
      <c r="AJ24506" s="1"/>
      <c r="AK24506" s="1"/>
      <c r="AL24506" s="1"/>
    </row>
    <row r="24507">
      <c r="I24507" s="1"/>
      <c r="J24507" s="1"/>
      <c r="K24507" s="1"/>
      <c r="AA24507" s="1"/>
      <c r="AB24507" s="1"/>
      <c r="AC24507" s="1"/>
      <c r="AJ24507" s="1"/>
      <c r="AK24507" s="1"/>
      <c r="AL24507" s="1"/>
    </row>
    <row r="24508">
      <c r="I24508" s="1"/>
      <c r="J24508" s="1"/>
      <c r="K24508" s="1"/>
      <c r="AA24508" s="1"/>
      <c r="AB24508" s="1"/>
      <c r="AC24508" s="1"/>
      <c r="AJ24508" s="1"/>
      <c r="AK24508" s="1"/>
      <c r="AL24508" s="1"/>
    </row>
    <row r="24509">
      <c r="I24509" s="1"/>
      <c r="J24509" s="1"/>
      <c r="K24509" s="1"/>
      <c r="AA24509" s="1"/>
      <c r="AB24509" s="1"/>
      <c r="AC24509" s="1"/>
      <c r="AJ24509" s="1"/>
      <c r="AK24509" s="1"/>
      <c r="AL24509" s="1"/>
    </row>
    <row r="24510">
      <c r="I24510" s="1"/>
      <c r="J24510" s="1"/>
      <c r="K24510" s="1"/>
      <c r="AA24510" s="1"/>
      <c r="AB24510" s="1"/>
      <c r="AC24510" s="1"/>
      <c r="AJ24510" s="1"/>
      <c r="AK24510" s="1"/>
      <c r="AL24510" s="1"/>
    </row>
    <row r="24511">
      <c r="I24511" s="1"/>
      <c r="J24511" s="1"/>
      <c r="K24511" s="1"/>
      <c r="AA24511" s="1"/>
      <c r="AB24511" s="1"/>
      <c r="AC24511" s="1"/>
      <c r="AJ24511" s="1"/>
      <c r="AK24511" s="1"/>
      <c r="AL24511" s="1"/>
    </row>
    <row r="24512">
      <c r="I24512" s="1"/>
      <c r="J24512" s="1"/>
      <c r="K24512" s="1"/>
      <c r="AA24512" s="1"/>
      <c r="AB24512" s="1"/>
      <c r="AC24512" s="1"/>
      <c r="AJ24512" s="1"/>
      <c r="AK24512" s="1"/>
      <c r="AL24512" s="1"/>
    </row>
    <row r="24513">
      <c r="I24513" s="1"/>
      <c r="J24513" s="1"/>
      <c r="K24513" s="1"/>
      <c r="AA24513" s="1"/>
      <c r="AB24513" s="1"/>
      <c r="AC24513" s="1"/>
      <c r="AJ24513" s="1"/>
      <c r="AK24513" s="1"/>
      <c r="AL24513" s="1"/>
    </row>
    <row r="24514">
      <c r="I24514" s="1"/>
      <c r="J24514" s="1"/>
      <c r="K24514" s="1"/>
      <c r="AA24514" s="1"/>
      <c r="AB24514" s="1"/>
      <c r="AC24514" s="1"/>
      <c r="AJ24514" s="1"/>
      <c r="AK24514" s="1"/>
      <c r="AL24514" s="1"/>
    </row>
    <row r="24515">
      <c r="I24515" s="1"/>
      <c r="J24515" s="1"/>
      <c r="K24515" s="1"/>
      <c r="AA24515" s="1"/>
      <c r="AB24515" s="1"/>
      <c r="AC24515" s="1"/>
      <c r="AJ24515" s="1"/>
      <c r="AK24515" s="1"/>
      <c r="AL24515" s="1"/>
    </row>
    <row r="24516">
      <c r="I24516" s="1"/>
      <c r="J24516" s="1"/>
      <c r="K24516" s="1"/>
      <c r="AA24516" s="1"/>
      <c r="AB24516" s="1"/>
      <c r="AC24516" s="1"/>
      <c r="AJ24516" s="1"/>
      <c r="AK24516" s="1"/>
      <c r="AL24516" s="1"/>
    </row>
    <row r="24517">
      <c r="I24517" s="1"/>
      <c r="J24517" s="1"/>
      <c r="K24517" s="1"/>
      <c r="AA24517" s="1"/>
      <c r="AB24517" s="1"/>
      <c r="AC24517" s="1"/>
      <c r="AJ24517" s="1"/>
      <c r="AK24517" s="1"/>
      <c r="AL24517" s="1"/>
    </row>
    <row r="24518">
      <c r="I24518" s="1"/>
      <c r="J24518" s="1"/>
      <c r="K24518" s="1"/>
      <c r="AA24518" s="1"/>
      <c r="AB24518" s="1"/>
      <c r="AC24518" s="1"/>
      <c r="AJ24518" s="1"/>
      <c r="AK24518" s="1"/>
      <c r="AL24518" s="1"/>
    </row>
    <row r="24519">
      <c r="I24519" s="1"/>
      <c r="J24519" s="1"/>
      <c r="K24519" s="1"/>
      <c r="AA24519" s="1"/>
      <c r="AB24519" s="1"/>
      <c r="AC24519" s="1"/>
      <c r="AJ24519" s="1"/>
      <c r="AK24519" s="1"/>
      <c r="AL24519" s="1"/>
    </row>
    <row r="24520">
      <c r="I24520" s="1"/>
      <c r="J24520" s="1"/>
      <c r="K24520" s="1"/>
      <c r="AA24520" s="1"/>
      <c r="AB24520" s="1"/>
      <c r="AC24520" s="1"/>
      <c r="AJ24520" s="1"/>
      <c r="AK24520" s="1"/>
      <c r="AL24520" s="1"/>
    </row>
    <row r="24521">
      <c r="I24521" s="1"/>
      <c r="J24521" s="1"/>
      <c r="K24521" s="1"/>
      <c r="AA24521" s="1"/>
      <c r="AB24521" s="1"/>
      <c r="AC24521" s="1"/>
      <c r="AJ24521" s="1"/>
      <c r="AK24521" s="1"/>
      <c r="AL24521" s="1"/>
    </row>
    <row r="24522">
      <c r="I24522" s="1"/>
      <c r="J24522" s="1"/>
      <c r="K24522" s="1"/>
      <c r="AA24522" s="1"/>
      <c r="AB24522" s="1"/>
      <c r="AC24522" s="1"/>
      <c r="AJ24522" s="1"/>
      <c r="AK24522" s="1"/>
      <c r="AL24522" s="1"/>
    </row>
    <row r="24523">
      <c r="I24523" s="1"/>
      <c r="J24523" s="1"/>
      <c r="K24523" s="1"/>
      <c r="AA24523" s="1"/>
      <c r="AB24523" s="1"/>
      <c r="AC24523" s="1"/>
      <c r="AJ24523" s="1"/>
      <c r="AK24523" s="1"/>
      <c r="AL24523" s="1"/>
    </row>
    <row r="24524">
      <c r="I24524" s="1"/>
      <c r="J24524" s="1"/>
      <c r="K24524" s="1"/>
      <c r="AA24524" s="1"/>
      <c r="AB24524" s="1"/>
      <c r="AC24524" s="1"/>
      <c r="AJ24524" s="1"/>
      <c r="AK24524" s="1"/>
      <c r="AL24524" s="1"/>
    </row>
    <row r="24525">
      <c r="I24525" s="1"/>
      <c r="J24525" s="1"/>
      <c r="K24525" s="1"/>
      <c r="AA24525" s="1"/>
      <c r="AB24525" s="1"/>
      <c r="AC24525" s="1"/>
      <c r="AJ24525" s="1"/>
      <c r="AK24525" s="1"/>
      <c r="AL24525" s="1"/>
    </row>
    <row r="24526">
      <c r="I24526" s="1"/>
      <c r="J24526" s="1"/>
      <c r="K24526" s="1"/>
      <c r="AA24526" s="1"/>
      <c r="AB24526" s="1"/>
      <c r="AC24526" s="1"/>
      <c r="AJ24526" s="1"/>
      <c r="AK24526" s="1"/>
      <c r="AL24526" s="1"/>
    </row>
    <row r="24527">
      <c r="I24527" s="1"/>
      <c r="J24527" s="1"/>
      <c r="K24527" s="1"/>
      <c r="AA24527" s="1"/>
      <c r="AB24527" s="1"/>
      <c r="AC24527" s="1"/>
      <c r="AJ24527" s="1"/>
      <c r="AK24527" s="1"/>
      <c r="AL24527" s="1"/>
    </row>
    <row r="24528">
      <c r="I24528" s="1"/>
      <c r="J24528" s="1"/>
      <c r="K24528" s="1"/>
      <c r="AA24528" s="1"/>
      <c r="AB24528" s="1"/>
      <c r="AC24528" s="1"/>
      <c r="AJ24528" s="1"/>
      <c r="AK24528" s="1"/>
      <c r="AL24528" s="1"/>
    </row>
    <row r="24529">
      <c r="I24529" s="1"/>
      <c r="J24529" s="1"/>
      <c r="K24529" s="1"/>
      <c r="AA24529" s="1"/>
      <c r="AB24529" s="1"/>
      <c r="AC24529" s="1"/>
      <c r="AJ24529" s="1"/>
      <c r="AK24529" s="1"/>
      <c r="AL24529" s="1"/>
    </row>
    <row r="24530">
      <c r="I24530" s="1"/>
      <c r="J24530" s="1"/>
      <c r="K24530" s="1"/>
      <c r="AA24530" s="1"/>
      <c r="AB24530" s="1"/>
      <c r="AC24530" s="1"/>
      <c r="AJ24530" s="1"/>
      <c r="AK24530" s="1"/>
      <c r="AL24530" s="1"/>
    </row>
    <row r="24531">
      <c r="I24531" s="1"/>
      <c r="J24531" s="1"/>
      <c r="K24531" s="1"/>
      <c r="AA24531" s="1"/>
      <c r="AB24531" s="1"/>
      <c r="AC24531" s="1"/>
      <c r="AJ24531" s="1"/>
      <c r="AK24531" s="1"/>
      <c r="AL24531" s="1"/>
    </row>
    <row r="24532">
      <c r="I24532" s="1"/>
      <c r="J24532" s="1"/>
      <c r="K24532" s="1"/>
      <c r="AA24532" s="1"/>
      <c r="AB24532" s="1"/>
      <c r="AC24532" s="1"/>
      <c r="AJ24532" s="1"/>
      <c r="AK24532" s="1"/>
      <c r="AL24532" s="1"/>
    </row>
    <row r="24533">
      <c r="I24533" s="1"/>
      <c r="J24533" s="1"/>
      <c r="K24533" s="1"/>
      <c r="AA24533" s="1"/>
      <c r="AB24533" s="1"/>
      <c r="AC24533" s="1"/>
      <c r="AJ24533" s="1"/>
      <c r="AK24533" s="1"/>
      <c r="AL24533" s="1"/>
    </row>
    <row r="24534">
      <c r="I24534" s="1"/>
      <c r="J24534" s="1"/>
      <c r="K24534" s="1"/>
      <c r="AA24534" s="1"/>
      <c r="AB24534" s="1"/>
      <c r="AC24534" s="1"/>
      <c r="AJ24534" s="1"/>
      <c r="AK24534" s="1"/>
      <c r="AL24534" s="1"/>
    </row>
    <row r="24535">
      <c r="I24535" s="1"/>
      <c r="J24535" s="1"/>
      <c r="K24535" s="1"/>
      <c r="AA24535" s="1"/>
      <c r="AB24535" s="1"/>
      <c r="AC24535" s="1"/>
      <c r="AJ24535" s="1"/>
      <c r="AK24535" s="1"/>
      <c r="AL24535" s="1"/>
    </row>
    <row r="24536">
      <c r="I24536" s="1"/>
      <c r="J24536" s="1"/>
      <c r="K24536" s="1"/>
      <c r="AA24536" s="1"/>
      <c r="AB24536" s="1"/>
      <c r="AC24536" s="1"/>
      <c r="AJ24536" s="1"/>
      <c r="AK24536" s="1"/>
      <c r="AL24536" s="1"/>
    </row>
    <row r="24537">
      <c r="I24537" s="1"/>
      <c r="J24537" s="1"/>
      <c r="K24537" s="1"/>
      <c r="AA24537" s="1"/>
      <c r="AB24537" s="1"/>
      <c r="AC24537" s="1"/>
      <c r="AJ24537" s="1"/>
      <c r="AK24537" s="1"/>
      <c r="AL24537" s="1"/>
    </row>
    <row r="24538">
      <c r="I24538" s="1"/>
      <c r="J24538" s="1"/>
      <c r="K24538" s="1"/>
      <c r="AA24538" s="1"/>
      <c r="AB24538" s="1"/>
      <c r="AC24538" s="1"/>
      <c r="AJ24538" s="1"/>
      <c r="AK24538" s="1"/>
      <c r="AL24538" s="1"/>
    </row>
    <row r="24539">
      <c r="I24539" s="1"/>
      <c r="J24539" s="1"/>
      <c r="K24539" s="1"/>
      <c r="AA24539" s="1"/>
      <c r="AB24539" s="1"/>
      <c r="AC24539" s="1"/>
      <c r="AJ24539" s="1"/>
      <c r="AK24539" s="1"/>
      <c r="AL24539" s="1"/>
    </row>
    <row r="24540">
      <c r="I24540" s="1"/>
      <c r="J24540" s="1"/>
      <c r="K24540" s="1"/>
      <c r="AA24540" s="1"/>
      <c r="AB24540" s="1"/>
      <c r="AC24540" s="1"/>
      <c r="AJ24540" s="1"/>
      <c r="AK24540" s="1"/>
      <c r="AL24540" s="1"/>
    </row>
    <row r="24541">
      <c r="I24541" s="1"/>
      <c r="J24541" s="1"/>
      <c r="K24541" s="1"/>
      <c r="AA24541" s="1"/>
      <c r="AB24541" s="1"/>
      <c r="AC24541" s="1"/>
      <c r="AJ24541" s="1"/>
      <c r="AK24541" s="1"/>
      <c r="AL24541" s="1"/>
    </row>
    <row r="24542">
      <c r="I24542" s="1"/>
      <c r="J24542" s="1"/>
      <c r="K24542" s="1"/>
      <c r="AA24542" s="1"/>
      <c r="AB24542" s="1"/>
      <c r="AC24542" s="1"/>
      <c r="AJ24542" s="1"/>
      <c r="AK24542" s="1"/>
      <c r="AL24542" s="1"/>
    </row>
    <row r="24543">
      <c r="I24543" s="1"/>
      <c r="J24543" s="1"/>
      <c r="K24543" s="1"/>
      <c r="AA24543" s="1"/>
      <c r="AB24543" s="1"/>
      <c r="AC24543" s="1"/>
      <c r="AJ24543" s="1"/>
      <c r="AK24543" s="1"/>
      <c r="AL24543" s="1"/>
    </row>
    <row r="24544">
      <c r="I24544" s="1"/>
      <c r="J24544" s="1"/>
      <c r="K24544" s="1"/>
      <c r="AA24544" s="1"/>
      <c r="AB24544" s="1"/>
      <c r="AC24544" s="1"/>
      <c r="AJ24544" s="1"/>
      <c r="AK24544" s="1"/>
      <c r="AL24544" s="1"/>
    </row>
    <row r="24545">
      <c r="I24545" s="1"/>
      <c r="J24545" s="1"/>
      <c r="K24545" s="1"/>
      <c r="AA24545" s="1"/>
      <c r="AB24545" s="1"/>
      <c r="AC24545" s="1"/>
      <c r="AJ24545" s="1"/>
      <c r="AK24545" s="1"/>
      <c r="AL24545" s="1"/>
    </row>
    <row r="24546">
      <c r="I24546" s="1"/>
      <c r="J24546" s="1"/>
      <c r="K24546" s="1"/>
      <c r="AA24546" s="1"/>
      <c r="AB24546" s="1"/>
      <c r="AC24546" s="1"/>
      <c r="AJ24546" s="1"/>
      <c r="AK24546" s="1"/>
      <c r="AL24546" s="1"/>
    </row>
    <row r="24547">
      <c r="I24547" s="1"/>
      <c r="J24547" s="1"/>
      <c r="K24547" s="1"/>
      <c r="AA24547" s="1"/>
      <c r="AB24547" s="1"/>
      <c r="AC24547" s="1"/>
      <c r="AJ24547" s="1"/>
      <c r="AK24547" s="1"/>
      <c r="AL24547" s="1"/>
    </row>
    <row r="24548">
      <c r="I24548" s="1"/>
      <c r="J24548" s="1"/>
      <c r="K24548" s="1"/>
      <c r="AA24548" s="1"/>
      <c r="AB24548" s="1"/>
      <c r="AC24548" s="1"/>
      <c r="AJ24548" s="1"/>
      <c r="AK24548" s="1"/>
      <c r="AL24548" s="1"/>
    </row>
    <row r="24549">
      <c r="I24549" s="1"/>
      <c r="J24549" s="1"/>
      <c r="K24549" s="1"/>
      <c r="AA24549" s="1"/>
      <c r="AB24549" s="1"/>
      <c r="AC24549" s="1"/>
      <c r="AJ24549" s="1"/>
      <c r="AK24549" s="1"/>
      <c r="AL24549" s="1"/>
    </row>
    <row r="24550">
      <c r="I24550" s="1"/>
      <c r="J24550" s="1"/>
      <c r="K24550" s="1"/>
      <c r="AA24550" s="1"/>
      <c r="AB24550" s="1"/>
      <c r="AC24550" s="1"/>
      <c r="AJ24550" s="1"/>
      <c r="AK24550" s="1"/>
      <c r="AL24550" s="1"/>
    </row>
    <row r="24551">
      <c r="I24551" s="1"/>
      <c r="J24551" s="1"/>
      <c r="K24551" s="1"/>
      <c r="AA24551" s="1"/>
      <c r="AB24551" s="1"/>
      <c r="AC24551" s="1"/>
      <c r="AJ24551" s="1"/>
      <c r="AK24551" s="1"/>
      <c r="AL24551" s="1"/>
    </row>
    <row r="24552">
      <c r="I24552" s="1"/>
      <c r="J24552" s="1"/>
      <c r="K24552" s="1"/>
      <c r="AA24552" s="1"/>
      <c r="AB24552" s="1"/>
      <c r="AC24552" s="1"/>
      <c r="AJ24552" s="1"/>
      <c r="AK24552" s="1"/>
      <c r="AL24552" s="1"/>
    </row>
    <row r="24553">
      <c r="I24553" s="1"/>
      <c r="J24553" s="1"/>
      <c r="K24553" s="1"/>
      <c r="AA24553" s="1"/>
      <c r="AB24553" s="1"/>
      <c r="AC24553" s="1"/>
      <c r="AJ24553" s="1"/>
      <c r="AK24553" s="1"/>
      <c r="AL24553" s="1"/>
    </row>
    <row r="24554">
      <c r="I24554" s="1"/>
      <c r="J24554" s="1"/>
      <c r="K24554" s="1"/>
      <c r="AA24554" s="1"/>
      <c r="AB24554" s="1"/>
      <c r="AC24554" s="1"/>
      <c r="AJ24554" s="1"/>
      <c r="AK24554" s="1"/>
      <c r="AL24554" s="1"/>
    </row>
    <row r="24555">
      <c r="I24555" s="1"/>
      <c r="J24555" s="1"/>
      <c r="K24555" s="1"/>
      <c r="AA24555" s="1"/>
      <c r="AB24555" s="1"/>
      <c r="AC24555" s="1"/>
      <c r="AJ24555" s="1"/>
      <c r="AK24555" s="1"/>
      <c r="AL24555" s="1"/>
    </row>
    <row r="24556">
      <c r="I24556" s="1"/>
      <c r="J24556" s="1"/>
      <c r="K24556" s="1"/>
      <c r="AA24556" s="1"/>
      <c r="AB24556" s="1"/>
      <c r="AC24556" s="1"/>
      <c r="AJ24556" s="1"/>
      <c r="AK24556" s="1"/>
      <c r="AL24556" s="1"/>
    </row>
    <row r="24557">
      <c r="I24557" s="1"/>
      <c r="J24557" s="1"/>
      <c r="K24557" s="1"/>
      <c r="AA24557" s="1"/>
      <c r="AB24557" s="1"/>
      <c r="AC24557" s="1"/>
      <c r="AJ24557" s="1"/>
      <c r="AK24557" s="1"/>
      <c r="AL24557" s="1"/>
    </row>
    <row r="24558">
      <c r="I24558" s="1"/>
      <c r="J24558" s="1"/>
      <c r="K24558" s="1"/>
      <c r="AA24558" s="1"/>
      <c r="AB24558" s="1"/>
      <c r="AC24558" s="1"/>
      <c r="AJ24558" s="1"/>
      <c r="AK24558" s="1"/>
      <c r="AL24558" s="1"/>
    </row>
    <row r="24559">
      <c r="I24559" s="1"/>
      <c r="J24559" s="1"/>
      <c r="K24559" s="1"/>
      <c r="AA24559" s="1"/>
      <c r="AB24559" s="1"/>
      <c r="AC24559" s="1"/>
      <c r="AJ24559" s="1"/>
      <c r="AK24559" s="1"/>
      <c r="AL24559" s="1"/>
    </row>
    <row r="24560">
      <c r="I24560" s="1"/>
      <c r="J24560" s="1"/>
      <c r="K24560" s="1"/>
      <c r="AA24560" s="1"/>
      <c r="AB24560" s="1"/>
      <c r="AC24560" s="1"/>
      <c r="AJ24560" s="1"/>
      <c r="AK24560" s="1"/>
      <c r="AL24560" s="1"/>
    </row>
    <row r="24561">
      <c r="I24561" s="1"/>
      <c r="J24561" s="1"/>
      <c r="K24561" s="1"/>
      <c r="AA24561" s="1"/>
      <c r="AB24561" s="1"/>
      <c r="AC24561" s="1"/>
      <c r="AJ24561" s="1"/>
      <c r="AK24561" s="1"/>
      <c r="AL24561" s="1"/>
    </row>
    <row r="24562">
      <c r="I24562" s="1"/>
      <c r="J24562" s="1"/>
      <c r="K24562" s="1"/>
      <c r="AA24562" s="1"/>
      <c r="AB24562" s="1"/>
      <c r="AC24562" s="1"/>
      <c r="AJ24562" s="1"/>
      <c r="AK24562" s="1"/>
      <c r="AL24562" s="1"/>
    </row>
    <row r="24563">
      <c r="I24563" s="1"/>
      <c r="J24563" s="1"/>
      <c r="K24563" s="1"/>
      <c r="AA24563" s="1"/>
      <c r="AB24563" s="1"/>
      <c r="AC24563" s="1"/>
      <c r="AJ24563" s="1"/>
      <c r="AK24563" s="1"/>
      <c r="AL24563" s="1"/>
    </row>
    <row r="24564">
      <c r="I24564" s="1"/>
      <c r="J24564" s="1"/>
      <c r="K24564" s="1"/>
      <c r="AA24564" s="1"/>
      <c r="AB24564" s="1"/>
      <c r="AC24564" s="1"/>
      <c r="AJ24564" s="1"/>
      <c r="AK24564" s="1"/>
      <c r="AL24564" s="1"/>
    </row>
    <row r="24565">
      <c r="I24565" s="1"/>
      <c r="J24565" s="1"/>
      <c r="K24565" s="1"/>
      <c r="AA24565" s="1"/>
      <c r="AB24565" s="1"/>
      <c r="AC24565" s="1"/>
      <c r="AJ24565" s="1"/>
      <c r="AK24565" s="1"/>
      <c r="AL24565" s="1"/>
    </row>
    <row r="24566">
      <c r="I24566" s="1"/>
      <c r="J24566" s="1"/>
      <c r="K24566" s="1"/>
      <c r="AA24566" s="1"/>
      <c r="AB24566" s="1"/>
      <c r="AC24566" s="1"/>
      <c r="AJ24566" s="1"/>
      <c r="AK24566" s="1"/>
      <c r="AL24566" s="1"/>
    </row>
    <row r="24567">
      <c r="I24567" s="1"/>
      <c r="J24567" s="1"/>
      <c r="K24567" s="1"/>
      <c r="AA24567" s="1"/>
      <c r="AB24567" s="1"/>
      <c r="AC24567" s="1"/>
      <c r="AJ24567" s="1"/>
      <c r="AK24567" s="1"/>
      <c r="AL24567" s="1"/>
    </row>
    <row r="24568">
      <c r="I24568" s="1"/>
      <c r="J24568" s="1"/>
      <c r="K24568" s="1"/>
      <c r="AA24568" s="1"/>
      <c r="AB24568" s="1"/>
      <c r="AC24568" s="1"/>
      <c r="AJ24568" s="1"/>
      <c r="AK24568" s="1"/>
      <c r="AL24568" s="1"/>
    </row>
    <row r="24569">
      <c r="I24569" s="1"/>
      <c r="J24569" s="1"/>
      <c r="K24569" s="1"/>
      <c r="AA24569" s="1"/>
      <c r="AB24569" s="1"/>
      <c r="AC24569" s="1"/>
      <c r="AJ24569" s="1"/>
      <c r="AK24569" s="1"/>
      <c r="AL24569" s="1"/>
    </row>
    <row r="24570">
      <c r="I24570" s="1"/>
      <c r="J24570" s="1"/>
      <c r="K24570" s="1"/>
      <c r="AA24570" s="1"/>
      <c r="AB24570" s="1"/>
      <c r="AC24570" s="1"/>
      <c r="AJ24570" s="1"/>
      <c r="AK24570" s="1"/>
      <c r="AL24570" s="1"/>
    </row>
    <row r="24571">
      <c r="I24571" s="1"/>
      <c r="J24571" s="1"/>
      <c r="K24571" s="1"/>
      <c r="AA24571" s="1"/>
      <c r="AB24571" s="1"/>
      <c r="AC24571" s="1"/>
      <c r="AJ24571" s="1"/>
      <c r="AK24571" s="1"/>
      <c r="AL24571" s="1"/>
    </row>
    <row r="24572">
      <c r="I24572" s="1"/>
      <c r="J24572" s="1"/>
      <c r="K24572" s="1"/>
      <c r="AA24572" s="1"/>
      <c r="AB24572" s="1"/>
      <c r="AC24572" s="1"/>
      <c r="AJ24572" s="1"/>
      <c r="AK24572" s="1"/>
      <c r="AL24572" s="1"/>
    </row>
    <row r="24573">
      <c r="I24573" s="1"/>
      <c r="J24573" s="1"/>
      <c r="K24573" s="1"/>
      <c r="AA24573" s="1"/>
      <c r="AB24573" s="1"/>
      <c r="AC24573" s="1"/>
      <c r="AJ24573" s="1"/>
      <c r="AK24573" s="1"/>
      <c r="AL24573" s="1"/>
    </row>
    <row r="24574">
      <c r="I24574" s="1"/>
      <c r="J24574" s="1"/>
      <c r="K24574" s="1"/>
      <c r="AA24574" s="1"/>
      <c r="AB24574" s="1"/>
      <c r="AC24574" s="1"/>
      <c r="AJ24574" s="1"/>
      <c r="AK24574" s="1"/>
      <c r="AL24574" s="1"/>
    </row>
    <row r="24575">
      <c r="I24575" s="1"/>
      <c r="J24575" s="1"/>
      <c r="K24575" s="1"/>
      <c r="AA24575" s="1"/>
      <c r="AB24575" s="1"/>
      <c r="AC24575" s="1"/>
      <c r="AJ24575" s="1"/>
      <c r="AK24575" s="1"/>
      <c r="AL24575" s="1"/>
    </row>
    <row r="24576">
      <c r="I24576" s="1"/>
      <c r="J24576" s="1"/>
      <c r="K24576" s="1"/>
      <c r="AA24576" s="1"/>
      <c r="AB24576" s="1"/>
      <c r="AC24576" s="1"/>
      <c r="AJ24576" s="1"/>
      <c r="AK24576" s="1"/>
      <c r="AL24576" s="1"/>
    </row>
    <row r="24577">
      <c r="I24577" s="1"/>
      <c r="J24577" s="1"/>
      <c r="K24577" s="1"/>
      <c r="AA24577" s="1"/>
      <c r="AB24577" s="1"/>
      <c r="AC24577" s="1"/>
      <c r="AJ24577" s="1"/>
      <c r="AK24577" s="1"/>
      <c r="AL24577" s="1"/>
    </row>
    <row r="24578">
      <c r="I24578" s="1"/>
      <c r="J24578" s="1"/>
      <c r="K24578" s="1"/>
      <c r="AA24578" s="1"/>
      <c r="AB24578" s="1"/>
      <c r="AC24578" s="1"/>
      <c r="AJ24578" s="1"/>
      <c r="AK24578" s="1"/>
      <c r="AL24578" s="1"/>
    </row>
    <row r="24579">
      <c r="I24579" s="1"/>
      <c r="J24579" s="1"/>
      <c r="K24579" s="1"/>
      <c r="AA24579" s="1"/>
      <c r="AB24579" s="1"/>
      <c r="AC24579" s="1"/>
      <c r="AJ24579" s="1"/>
      <c r="AK24579" s="1"/>
      <c r="AL24579" s="1"/>
    </row>
    <row r="24580">
      <c r="I24580" s="1"/>
      <c r="J24580" s="1"/>
      <c r="K24580" s="1"/>
      <c r="AA24580" s="1"/>
      <c r="AB24580" s="1"/>
      <c r="AC24580" s="1"/>
      <c r="AJ24580" s="1"/>
      <c r="AK24580" s="1"/>
      <c r="AL24580" s="1"/>
    </row>
    <row r="24581">
      <c r="I24581" s="1"/>
      <c r="J24581" s="1"/>
      <c r="K24581" s="1"/>
      <c r="AA24581" s="1"/>
      <c r="AB24581" s="1"/>
      <c r="AC24581" s="1"/>
      <c r="AJ24581" s="1"/>
      <c r="AK24581" s="1"/>
      <c r="AL24581" s="1"/>
    </row>
    <row r="24582">
      <c r="I24582" s="1"/>
      <c r="J24582" s="1"/>
      <c r="K24582" s="1"/>
      <c r="AA24582" s="1"/>
      <c r="AB24582" s="1"/>
      <c r="AC24582" s="1"/>
      <c r="AJ24582" s="1"/>
      <c r="AK24582" s="1"/>
      <c r="AL24582" s="1"/>
    </row>
    <row r="24583">
      <c r="I24583" s="1"/>
      <c r="J24583" s="1"/>
      <c r="K24583" s="1"/>
      <c r="AA24583" s="1"/>
      <c r="AB24583" s="1"/>
      <c r="AC24583" s="1"/>
      <c r="AJ24583" s="1"/>
      <c r="AK24583" s="1"/>
      <c r="AL24583" s="1"/>
    </row>
    <row r="24584">
      <c r="I24584" s="1"/>
      <c r="J24584" s="1"/>
      <c r="K24584" s="1"/>
      <c r="AA24584" s="1"/>
      <c r="AB24584" s="1"/>
      <c r="AC24584" s="1"/>
      <c r="AJ24584" s="1"/>
      <c r="AK24584" s="1"/>
      <c r="AL24584" s="1"/>
    </row>
    <row r="24585">
      <c r="I24585" s="1"/>
      <c r="J24585" s="1"/>
      <c r="K24585" s="1"/>
      <c r="AA24585" s="1"/>
      <c r="AB24585" s="1"/>
      <c r="AC24585" s="1"/>
      <c r="AJ24585" s="1"/>
      <c r="AK24585" s="1"/>
      <c r="AL24585" s="1"/>
    </row>
    <row r="24586">
      <c r="I24586" s="1"/>
      <c r="J24586" s="1"/>
      <c r="K24586" s="1"/>
      <c r="AA24586" s="1"/>
      <c r="AB24586" s="1"/>
      <c r="AC24586" s="1"/>
      <c r="AJ24586" s="1"/>
      <c r="AK24586" s="1"/>
      <c r="AL24586" s="1"/>
    </row>
    <row r="24587">
      <c r="I24587" s="1"/>
      <c r="J24587" s="1"/>
      <c r="K24587" s="1"/>
      <c r="AA24587" s="1"/>
      <c r="AB24587" s="1"/>
      <c r="AC24587" s="1"/>
      <c r="AJ24587" s="1"/>
      <c r="AK24587" s="1"/>
      <c r="AL24587" s="1"/>
    </row>
    <row r="24588">
      <c r="I24588" s="1"/>
      <c r="J24588" s="1"/>
      <c r="K24588" s="1"/>
      <c r="AA24588" s="1"/>
      <c r="AB24588" s="1"/>
      <c r="AC24588" s="1"/>
      <c r="AJ24588" s="1"/>
      <c r="AK24588" s="1"/>
      <c r="AL24588" s="1"/>
    </row>
    <row r="24589">
      <c r="I24589" s="1"/>
      <c r="J24589" s="1"/>
      <c r="K24589" s="1"/>
      <c r="AA24589" s="1"/>
      <c r="AB24589" s="1"/>
      <c r="AC24589" s="1"/>
      <c r="AJ24589" s="1"/>
      <c r="AK24589" s="1"/>
      <c r="AL24589" s="1"/>
    </row>
    <row r="24590">
      <c r="I24590" s="1"/>
      <c r="J24590" s="1"/>
      <c r="K24590" s="1"/>
      <c r="AA24590" s="1"/>
      <c r="AB24590" s="1"/>
      <c r="AC24590" s="1"/>
      <c r="AJ24590" s="1"/>
      <c r="AK24590" s="1"/>
      <c r="AL24590" s="1"/>
    </row>
    <row r="24591">
      <c r="I24591" s="1"/>
      <c r="J24591" s="1"/>
      <c r="K24591" s="1"/>
      <c r="AA24591" s="1"/>
      <c r="AB24591" s="1"/>
      <c r="AC24591" s="1"/>
      <c r="AJ24591" s="1"/>
      <c r="AK24591" s="1"/>
      <c r="AL24591" s="1"/>
    </row>
    <row r="24592">
      <c r="I24592" s="1"/>
      <c r="J24592" s="1"/>
      <c r="K24592" s="1"/>
      <c r="AA24592" s="1"/>
      <c r="AB24592" s="1"/>
      <c r="AC24592" s="1"/>
      <c r="AJ24592" s="1"/>
      <c r="AK24592" s="1"/>
      <c r="AL24592" s="1"/>
    </row>
    <row r="24593">
      <c r="I24593" s="1"/>
      <c r="J24593" s="1"/>
      <c r="K24593" s="1"/>
      <c r="AA24593" s="1"/>
      <c r="AB24593" s="1"/>
      <c r="AC24593" s="1"/>
      <c r="AJ24593" s="1"/>
      <c r="AK24593" s="1"/>
      <c r="AL24593" s="1"/>
    </row>
    <row r="24594">
      <c r="I24594" s="1"/>
      <c r="J24594" s="1"/>
      <c r="K24594" s="1"/>
      <c r="AA24594" s="1"/>
      <c r="AB24594" s="1"/>
      <c r="AC24594" s="1"/>
      <c r="AJ24594" s="1"/>
      <c r="AK24594" s="1"/>
      <c r="AL24594" s="1"/>
    </row>
    <row r="24595">
      <c r="I24595" s="1"/>
      <c r="J24595" s="1"/>
      <c r="K24595" s="1"/>
      <c r="AA24595" s="1"/>
      <c r="AB24595" s="1"/>
      <c r="AC24595" s="1"/>
      <c r="AJ24595" s="1"/>
      <c r="AK24595" s="1"/>
      <c r="AL24595" s="1"/>
    </row>
    <row r="24596">
      <c r="I24596" s="1"/>
      <c r="J24596" s="1"/>
      <c r="K24596" s="1"/>
      <c r="AA24596" s="1"/>
      <c r="AB24596" s="1"/>
      <c r="AC24596" s="1"/>
      <c r="AJ24596" s="1"/>
      <c r="AK24596" s="1"/>
      <c r="AL24596" s="1"/>
    </row>
    <row r="24597">
      <c r="I24597" s="1"/>
      <c r="J24597" s="1"/>
      <c r="K24597" s="1"/>
      <c r="AA24597" s="1"/>
      <c r="AB24597" s="1"/>
      <c r="AC24597" s="1"/>
      <c r="AJ24597" s="1"/>
      <c r="AK24597" s="1"/>
      <c r="AL24597" s="1"/>
    </row>
    <row r="24598">
      <c r="I24598" s="1"/>
      <c r="J24598" s="1"/>
      <c r="K24598" s="1"/>
      <c r="AA24598" s="1"/>
      <c r="AB24598" s="1"/>
      <c r="AC24598" s="1"/>
      <c r="AJ24598" s="1"/>
      <c r="AK24598" s="1"/>
      <c r="AL24598" s="1"/>
    </row>
    <row r="24599">
      <c r="I24599" s="1"/>
      <c r="J24599" s="1"/>
      <c r="K24599" s="1"/>
      <c r="AA24599" s="1"/>
      <c r="AB24599" s="1"/>
      <c r="AC24599" s="1"/>
      <c r="AJ24599" s="1"/>
      <c r="AK24599" s="1"/>
      <c r="AL24599" s="1"/>
    </row>
    <row r="24600">
      <c r="I24600" s="1"/>
      <c r="J24600" s="1"/>
      <c r="K24600" s="1"/>
      <c r="AA24600" s="1"/>
      <c r="AB24600" s="1"/>
      <c r="AC24600" s="1"/>
      <c r="AJ24600" s="1"/>
      <c r="AK24600" s="1"/>
      <c r="AL24600" s="1"/>
    </row>
    <row r="24601">
      <c r="I24601" s="1"/>
      <c r="J24601" s="1"/>
      <c r="K24601" s="1"/>
      <c r="AA24601" s="1"/>
      <c r="AB24601" s="1"/>
      <c r="AC24601" s="1"/>
      <c r="AJ24601" s="1"/>
      <c r="AK24601" s="1"/>
      <c r="AL24601" s="1"/>
    </row>
    <row r="24602">
      <c r="I24602" s="1"/>
      <c r="J24602" s="1"/>
      <c r="K24602" s="1"/>
      <c r="AA24602" s="1"/>
      <c r="AB24602" s="1"/>
      <c r="AC24602" s="1"/>
      <c r="AJ24602" s="1"/>
      <c r="AK24602" s="1"/>
      <c r="AL24602" s="1"/>
    </row>
    <row r="24603">
      <c r="I24603" s="1"/>
      <c r="J24603" s="1"/>
      <c r="K24603" s="1"/>
      <c r="AA24603" s="1"/>
      <c r="AB24603" s="1"/>
      <c r="AC24603" s="1"/>
      <c r="AJ24603" s="1"/>
      <c r="AK24603" s="1"/>
      <c r="AL24603" s="1"/>
    </row>
    <row r="24604">
      <c r="I24604" s="1"/>
      <c r="J24604" s="1"/>
      <c r="K24604" s="1"/>
      <c r="AA24604" s="1"/>
      <c r="AB24604" s="1"/>
      <c r="AC24604" s="1"/>
      <c r="AJ24604" s="1"/>
      <c r="AK24604" s="1"/>
      <c r="AL24604" s="1"/>
    </row>
    <row r="24605">
      <c r="I24605" s="1"/>
      <c r="J24605" s="1"/>
      <c r="K24605" s="1"/>
      <c r="AA24605" s="1"/>
      <c r="AB24605" s="1"/>
      <c r="AC24605" s="1"/>
      <c r="AJ24605" s="1"/>
      <c r="AK24605" s="1"/>
      <c r="AL24605" s="1"/>
    </row>
    <row r="24606">
      <c r="I24606" s="1"/>
      <c r="J24606" s="1"/>
      <c r="K24606" s="1"/>
      <c r="AA24606" s="1"/>
      <c r="AB24606" s="1"/>
      <c r="AC24606" s="1"/>
      <c r="AJ24606" s="1"/>
      <c r="AK24606" s="1"/>
      <c r="AL24606" s="1"/>
    </row>
    <row r="24607">
      <c r="I24607" s="1"/>
      <c r="J24607" s="1"/>
      <c r="K24607" s="1"/>
      <c r="AA24607" s="1"/>
      <c r="AB24607" s="1"/>
      <c r="AC24607" s="1"/>
      <c r="AJ24607" s="1"/>
      <c r="AK24607" s="1"/>
      <c r="AL24607" s="1"/>
    </row>
    <row r="24608">
      <c r="I24608" s="1"/>
      <c r="J24608" s="1"/>
      <c r="K24608" s="1"/>
      <c r="AA24608" s="1"/>
      <c r="AB24608" s="1"/>
      <c r="AC24608" s="1"/>
      <c r="AJ24608" s="1"/>
      <c r="AK24608" s="1"/>
      <c r="AL24608" s="1"/>
    </row>
    <row r="24609">
      <c r="I24609" s="1"/>
      <c r="J24609" s="1"/>
      <c r="K24609" s="1"/>
      <c r="AA24609" s="1"/>
      <c r="AB24609" s="1"/>
      <c r="AC24609" s="1"/>
      <c r="AJ24609" s="1"/>
      <c r="AK24609" s="1"/>
      <c r="AL24609" s="1"/>
    </row>
    <row r="24610">
      <c r="I24610" s="1"/>
      <c r="J24610" s="1"/>
      <c r="K24610" s="1"/>
      <c r="AA24610" s="1"/>
      <c r="AB24610" s="1"/>
      <c r="AC24610" s="1"/>
      <c r="AJ24610" s="1"/>
      <c r="AK24610" s="1"/>
      <c r="AL24610" s="1"/>
    </row>
    <row r="24611">
      <c r="I24611" s="1"/>
      <c r="J24611" s="1"/>
      <c r="K24611" s="1"/>
      <c r="AA24611" s="1"/>
      <c r="AB24611" s="1"/>
      <c r="AC24611" s="1"/>
      <c r="AJ24611" s="1"/>
      <c r="AK24611" s="1"/>
      <c r="AL24611" s="1"/>
    </row>
    <row r="24612">
      <c r="I24612" s="1"/>
      <c r="J24612" s="1"/>
      <c r="K24612" s="1"/>
      <c r="AA24612" s="1"/>
      <c r="AB24612" s="1"/>
      <c r="AC24612" s="1"/>
      <c r="AJ24612" s="1"/>
      <c r="AK24612" s="1"/>
      <c r="AL24612" s="1"/>
    </row>
    <row r="24613">
      <c r="I24613" s="1"/>
      <c r="J24613" s="1"/>
      <c r="K24613" s="1"/>
      <c r="AA24613" s="1"/>
      <c r="AB24613" s="1"/>
      <c r="AC24613" s="1"/>
      <c r="AJ24613" s="1"/>
      <c r="AK24613" s="1"/>
      <c r="AL24613" s="1"/>
    </row>
    <row r="24614">
      <c r="I24614" s="1"/>
      <c r="J24614" s="1"/>
      <c r="K24614" s="1"/>
      <c r="AA24614" s="1"/>
      <c r="AB24614" s="1"/>
      <c r="AC24614" s="1"/>
      <c r="AJ24614" s="1"/>
      <c r="AK24614" s="1"/>
      <c r="AL24614" s="1"/>
    </row>
    <row r="24615">
      <c r="I24615" s="1"/>
      <c r="J24615" s="1"/>
      <c r="K24615" s="1"/>
      <c r="AA24615" s="1"/>
      <c r="AB24615" s="1"/>
      <c r="AC24615" s="1"/>
      <c r="AJ24615" s="1"/>
      <c r="AK24615" s="1"/>
      <c r="AL24615" s="1"/>
    </row>
    <row r="24616">
      <c r="I24616" s="1"/>
      <c r="J24616" s="1"/>
      <c r="K24616" s="1"/>
      <c r="AA24616" s="1"/>
      <c r="AB24616" s="1"/>
      <c r="AC24616" s="1"/>
      <c r="AJ24616" s="1"/>
      <c r="AK24616" s="1"/>
      <c r="AL24616" s="1"/>
    </row>
    <row r="24617">
      <c r="I24617" s="1"/>
      <c r="J24617" s="1"/>
      <c r="K24617" s="1"/>
      <c r="AA24617" s="1"/>
      <c r="AB24617" s="1"/>
      <c r="AC24617" s="1"/>
      <c r="AJ24617" s="1"/>
      <c r="AK24617" s="1"/>
      <c r="AL24617" s="1"/>
    </row>
    <row r="24618">
      <c r="I24618" s="1"/>
      <c r="J24618" s="1"/>
      <c r="K24618" s="1"/>
      <c r="AA24618" s="1"/>
      <c r="AB24618" s="1"/>
      <c r="AC24618" s="1"/>
      <c r="AJ24618" s="1"/>
      <c r="AK24618" s="1"/>
      <c r="AL24618" s="1"/>
    </row>
    <row r="24619">
      <c r="I24619" s="1"/>
      <c r="J24619" s="1"/>
      <c r="K24619" s="1"/>
      <c r="AA24619" s="1"/>
      <c r="AB24619" s="1"/>
      <c r="AC24619" s="1"/>
      <c r="AJ24619" s="1"/>
      <c r="AK24619" s="1"/>
      <c r="AL24619" s="1"/>
    </row>
    <row r="24620">
      <c r="I24620" s="1"/>
      <c r="J24620" s="1"/>
      <c r="K24620" s="1"/>
      <c r="AA24620" s="1"/>
      <c r="AB24620" s="1"/>
      <c r="AC24620" s="1"/>
      <c r="AJ24620" s="1"/>
      <c r="AK24620" s="1"/>
      <c r="AL24620" s="1"/>
    </row>
    <row r="24621">
      <c r="I24621" s="1"/>
      <c r="J24621" s="1"/>
      <c r="K24621" s="1"/>
      <c r="AA24621" s="1"/>
      <c r="AB24621" s="1"/>
      <c r="AC24621" s="1"/>
      <c r="AJ24621" s="1"/>
      <c r="AK24621" s="1"/>
      <c r="AL24621" s="1"/>
    </row>
    <row r="24622">
      <c r="I24622" s="1"/>
      <c r="J24622" s="1"/>
      <c r="K24622" s="1"/>
      <c r="AA24622" s="1"/>
      <c r="AB24622" s="1"/>
      <c r="AC24622" s="1"/>
      <c r="AJ24622" s="1"/>
      <c r="AK24622" s="1"/>
      <c r="AL24622" s="1"/>
    </row>
    <row r="24623">
      <c r="I24623" s="1"/>
      <c r="J24623" s="1"/>
      <c r="K24623" s="1"/>
      <c r="AA24623" s="1"/>
      <c r="AB24623" s="1"/>
      <c r="AC24623" s="1"/>
      <c r="AJ24623" s="1"/>
      <c r="AK24623" s="1"/>
      <c r="AL24623" s="1"/>
    </row>
    <row r="24624">
      <c r="I24624" s="1"/>
      <c r="J24624" s="1"/>
      <c r="K24624" s="1"/>
      <c r="AA24624" s="1"/>
      <c r="AB24624" s="1"/>
      <c r="AC24624" s="1"/>
      <c r="AJ24624" s="1"/>
      <c r="AK24624" s="1"/>
      <c r="AL24624" s="1"/>
    </row>
    <row r="24625">
      <c r="I24625" s="1"/>
      <c r="J24625" s="1"/>
      <c r="K24625" s="1"/>
      <c r="AA24625" s="1"/>
      <c r="AB24625" s="1"/>
      <c r="AC24625" s="1"/>
      <c r="AJ24625" s="1"/>
      <c r="AK24625" s="1"/>
      <c r="AL24625" s="1"/>
    </row>
    <row r="24626">
      <c r="I24626" s="1"/>
      <c r="J24626" s="1"/>
      <c r="K24626" s="1"/>
      <c r="AA24626" s="1"/>
      <c r="AB24626" s="1"/>
      <c r="AC24626" s="1"/>
      <c r="AJ24626" s="1"/>
      <c r="AK24626" s="1"/>
      <c r="AL24626" s="1"/>
    </row>
    <row r="24627">
      <c r="I24627" s="1"/>
      <c r="J24627" s="1"/>
      <c r="K24627" s="1"/>
      <c r="AA24627" s="1"/>
      <c r="AB24627" s="1"/>
      <c r="AC24627" s="1"/>
      <c r="AJ24627" s="1"/>
      <c r="AK24627" s="1"/>
      <c r="AL24627" s="1"/>
    </row>
    <row r="24628">
      <c r="I24628" s="1"/>
      <c r="J24628" s="1"/>
      <c r="K24628" s="1"/>
      <c r="AA24628" s="1"/>
      <c r="AB24628" s="1"/>
      <c r="AC24628" s="1"/>
      <c r="AJ24628" s="1"/>
      <c r="AK24628" s="1"/>
      <c r="AL24628" s="1"/>
    </row>
    <row r="24629">
      <c r="I24629" s="1"/>
      <c r="J24629" s="1"/>
      <c r="K24629" s="1"/>
      <c r="AA24629" s="1"/>
      <c r="AB24629" s="1"/>
      <c r="AC24629" s="1"/>
      <c r="AJ24629" s="1"/>
      <c r="AK24629" s="1"/>
      <c r="AL24629" s="1"/>
    </row>
    <row r="24630">
      <c r="I24630" s="1"/>
      <c r="J24630" s="1"/>
      <c r="K24630" s="1"/>
      <c r="AA24630" s="1"/>
      <c r="AB24630" s="1"/>
      <c r="AC24630" s="1"/>
      <c r="AJ24630" s="1"/>
      <c r="AK24630" s="1"/>
      <c r="AL24630" s="1"/>
    </row>
    <row r="24631">
      <c r="I24631" s="1"/>
      <c r="J24631" s="1"/>
      <c r="K24631" s="1"/>
      <c r="AA24631" s="1"/>
      <c r="AB24631" s="1"/>
      <c r="AC24631" s="1"/>
      <c r="AJ24631" s="1"/>
      <c r="AK24631" s="1"/>
      <c r="AL24631" s="1"/>
    </row>
    <row r="24632">
      <c r="I24632" s="1"/>
      <c r="J24632" s="1"/>
      <c r="K24632" s="1"/>
      <c r="AA24632" s="1"/>
      <c r="AB24632" s="1"/>
      <c r="AC24632" s="1"/>
      <c r="AJ24632" s="1"/>
      <c r="AK24632" s="1"/>
      <c r="AL24632" s="1"/>
    </row>
    <row r="24633">
      <c r="I24633" s="1"/>
      <c r="J24633" s="1"/>
      <c r="K24633" s="1"/>
      <c r="AA24633" s="1"/>
      <c r="AB24633" s="1"/>
      <c r="AC24633" s="1"/>
      <c r="AJ24633" s="1"/>
      <c r="AK24633" s="1"/>
      <c r="AL24633" s="1"/>
    </row>
    <row r="24634">
      <c r="I24634" s="1"/>
      <c r="J24634" s="1"/>
      <c r="K24634" s="1"/>
      <c r="AA24634" s="1"/>
      <c r="AB24634" s="1"/>
      <c r="AC24634" s="1"/>
      <c r="AJ24634" s="1"/>
      <c r="AK24634" s="1"/>
      <c r="AL24634" s="1"/>
    </row>
    <row r="24635">
      <c r="I24635" s="1"/>
      <c r="J24635" s="1"/>
      <c r="K24635" s="1"/>
      <c r="AA24635" s="1"/>
      <c r="AB24635" s="1"/>
      <c r="AC24635" s="1"/>
      <c r="AJ24635" s="1"/>
      <c r="AK24635" s="1"/>
      <c r="AL24635" s="1"/>
    </row>
    <row r="24636">
      <c r="I24636" s="1"/>
      <c r="J24636" s="1"/>
      <c r="K24636" s="1"/>
      <c r="AA24636" s="1"/>
      <c r="AB24636" s="1"/>
      <c r="AC24636" s="1"/>
      <c r="AJ24636" s="1"/>
      <c r="AK24636" s="1"/>
      <c r="AL24636" s="1"/>
    </row>
    <row r="24637">
      <c r="I24637" s="1"/>
      <c r="J24637" s="1"/>
      <c r="K24637" s="1"/>
      <c r="AA24637" s="1"/>
      <c r="AB24637" s="1"/>
      <c r="AC24637" s="1"/>
      <c r="AJ24637" s="1"/>
      <c r="AK24637" s="1"/>
      <c r="AL24637" s="1"/>
    </row>
    <row r="24638">
      <c r="I24638" s="1"/>
      <c r="J24638" s="1"/>
      <c r="K24638" s="1"/>
      <c r="AA24638" s="1"/>
      <c r="AB24638" s="1"/>
      <c r="AC24638" s="1"/>
      <c r="AJ24638" s="1"/>
      <c r="AK24638" s="1"/>
      <c r="AL24638" s="1"/>
    </row>
    <row r="24639">
      <c r="I24639" s="1"/>
      <c r="J24639" s="1"/>
      <c r="K24639" s="1"/>
      <c r="AA24639" s="1"/>
      <c r="AB24639" s="1"/>
      <c r="AC24639" s="1"/>
      <c r="AJ24639" s="1"/>
      <c r="AK24639" s="1"/>
      <c r="AL24639" s="1"/>
    </row>
    <row r="24640">
      <c r="I24640" s="1"/>
      <c r="J24640" s="1"/>
      <c r="K24640" s="1"/>
      <c r="AA24640" s="1"/>
      <c r="AB24640" s="1"/>
      <c r="AC24640" s="1"/>
      <c r="AJ24640" s="1"/>
      <c r="AK24640" s="1"/>
      <c r="AL24640" s="1"/>
    </row>
    <row r="24641">
      <c r="I24641" s="1"/>
      <c r="J24641" s="1"/>
      <c r="K24641" s="1"/>
      <c r="AA24641" s="1"/>
      <c r="AB24641" s="1"/>
      <c r="AC24641" s="1"/>
      <c r="AJ24641" s="1"/>
      <c r="AK24641" s="1"/>
      <c r="AL24641" s="1"/>
    </row>
    <row r="24642">
      <c r="I24642" s="1"/>
      <c r="J24642" s="1"/>
      <c r="K24642" s="1"/>
      <c r="AA24642" s="1"/>
      <c r="AB24642" s="1"/>
      <c r="AC24642" s="1"/>
      <c r="AJ24642" s="1"/>
      <c r="AK24642" s="1"/>
      <c r="AL24642" s="1"/>
    </row>
    <row r="24643">
      <c r="I24643" s="1"/>
      <c r="J24643" s="1"/>
      <c r="K24643" s="1"/>
      <c r="AA24643" s="1"/>
      <c r="AB24643" s="1"/>
      <c r="AC24643" s="1"/>
      <c r="AJ24643" s="1"/>
      <c r="AK24643" s="1"/>
      <c r="AL24643" s="1"/>
    </row>
    <row r="24644">
      <c r="I24644" s="1"/>
      <c r="J24644" s="1"/>
      <c r="K24644" s="1"/>
      <c r="AA24644" s="1"/>
      <c r="AB24644" s="1"/>
      <c r="AC24644" s="1"/>
      <c r="AJ24644" s="1"/>
      <c r="AK24644" s="1"/>
      <c r="AL24644" s="1"/>
    </row>
    <row r="24645">
      <c r="I24645" s="1"/>
      <c r="J24645" s="1"/>
      <c r="K24645" s="1"/>
      <c r="AA24645" s="1"/>
      <c r="AB24645" s="1"/>
      <c r="AC24645" s="1"/>
      <c r="AJ24645" s="1"/>
      <c r="AK24645" s="1"/>
      <c r="AL24645" s="1"/>
    </row>
    <row r="24646">
      <c r="I24646" s="1"/>
      <c r="J24646" s="1"/>
      <c r="K24646" s="1"/>
      <c r="AA24646" s="1"/>
      <c r="AB24646" s="1"/>
      <c r="AC24646" s="1"/>
      <c r="AJ24646" s="1"/>
      <c r="AK24646" s="1"/>
      <c r="AL24646" s="1"/>
    </row>
    <row r="24647">
      <c r="I24647" s="1"/>
      <c r="J24647" s="1"/>
      <c r="K24647" s="1"/>
      <c r="AA24647" s="1"/>
      <c r="AB24647" s="1"/>
      <c r="AC24647" s="1"/>
      <c r="AJ24647" s="1"/>
      <c r="AK24647" s="1"/>
      <c r="AL24647" s="1"/>
    </row>
    <row r="24648">
      <c r="I24648" s="1"/>
      <c r="J24648" s="1"/>
      <c r="K24648" s="1"/>
      <c r="AA24648" s="1"/>
      <c r="AB24648" s="1"/>
      <c r="AC24648" s="1"/>
      <c r="AJ24648" s="1"/>
      <c r="AK24648" s="1"/>
      <c r="AL24648" s="1"/>
    </row>
    <row r="24649">
      <c r="I24649" s="1"/>
      <c r="J24649" s="1"/>
      <c r="K24649" s="1"/>
      <c r="AA24649" s="1"/>
      <c r="AB24649" s="1"/>
      <c r="AC24649" s="1"/>
      <c r="AJ24649" s="1"/>
      <c r="AK24649" s="1"/>
      <c r="AL24649" s="1"/>
    </row>
    <row r="24650">
      <c r="I24650" s="1"/>
      <c r="J24650" s="1"/>
      <c r="K24650" s="1"/>
      <c r="AA24650" s="1"/>
      <c r="AB24650" s="1"/>
      <c r="AC24650" s="1"/>
      <c r="AJ24650" s="1"/>
      <c r="AK24650" s="1"/>
      <c r="AL24650" s="1"/>
    </row>
    <row r="24651">
      <c r="I24651" s="1"/>
      <c r="J24651" s="1"/>
      <c r="K24651" s="1"/>
      <c r="AA24651" s="1"/>
      <c r="AB24651" s="1"/>
      <c r="AC24651" s="1"/>
      <c r="AJ24651" s="1"/>
      <c r="AK24651" s="1"/>
      <c r="AL24651" s="1"/>
    </row>
    <row r="24652">
      <c r="I24652" s="1"/>
      <c r="J24652" s="1"/>
      <c r="K24652" s="1"/>
      <c r="AA24652" s="1"/>
      <c r="AB24652" s="1"/>
      <c r="AC24652" s="1"/>
      <c r="AJ24652" s="1"/>
      <c r="AK24652" s="1"/>
      <c r="AL24652" s="1"/>
    </row>
    <row r="24653">
      <c r="I24653" s="1"/>
      <c r="J24653" s="1"/>
      <c r="K24653" s="1"/>
      <c r="AA24653" s="1"/>
      <c r="AB24653" s="1"/>
      <c r="AC24653" s="1"/>
      <c r="AJ24653" s="1"/>
      <c r="AK24653" s="1"/>
      <c r="AL24653" s="1"/>
    </row>
    <row r="24654">
      <c r="I24654" s="1"/>
      <c r="J24654" s="1"/>
      <c r="K24654" s="1"/>
      <c r="AA24654" s="1"/>
      <c r="AB24654" s="1"/>
      <c r="AC24654" s="1"/>
      <c r="AJ24654" s="1"/>
      <c r="AK24654" s="1"/>
      <c r="AL24654" s="1"/>
    </row>
    <row r="24655">
      <c r="I24655" s="1"/>
      <c r="J24655" s="1"/>
      <c r="K24655" s="1"/>
      <c r="AA24655" s="1"/>
      <c r="AB24655" s="1"/>
      <c r="AC24655" s="1"/>
      <c r="AJ24655" s="1"/>
      <c r="AK24655" s="1"/>
      <c r="AL24655" s="1"/>
    </row>
    <row r="24656">
      <c r="I24656" s="1"/>
      <c r="J24656" s="1"/>
      <c r="K24656" s="1"/>
      <c r="AA24656" s="1"/>
      <c r="AB24656" s="1"/>
      <c r="AC24656" s="1"/>
      <c r="AJ24656" s="1"/>
      <c r="AK24656" s="1"/>
      <c r="AL24656" s="1"/>
    </row>
    <row r="24657">
      <c r="I24657" s="1"/>
      <c r="J24657" s="1"/>
      <c r="K24657" s="1"/>
      <c r="AA24657" s="1"/>
      <c r="AB24657" s="1"/>
      <c r="AC24657" s="1"/>
      <c r="AJ24657" s="1"/>
      <c r="AK24657" s="1"/>
      <c r="AL24657" s="1"/>
    </row>
    <row r="24658">
      <c r="I24658" s="1"/>
      <c r="J24658" s="1"/>
      <c r="K24658" s="1"/>
      <c r="AA24658" s="1"/>
      <c r="AB24658" s="1"/>
      <c r="AC24658" s="1"/>
      <c r="AJ24658" s="1"/>
      <c r="AK24658" s="1"/>
      <c r="AL24658" s="1"/>
    </row>
    <row r="24659">
      <c r="I24659" s="1"/>
      <c r="J24659" s="1"/>
      <c r="K24659" s="1"/>
      <c r="AA24659" s="1"/>
      <c r="AB24659" s="1"/>
      <c r="AC24659" s="1"/>
      <c r="AJ24659" s="1"/>
      <c r="AK24659" s="1"/>
      <c r="AL24659" s="1"/>
    </row>
    <row r="24660">
      <c r="I24660" s="1"/>
      <c r="J24660" s="1"/>
      <c r="K24660" s="1"/>
      <c r="AA24660" s="1"/>
      <c r="AB24660" s="1"/>
      <c r="AC24660" s="1"/>
      <c r="AJ24660" s="1"/>
      <c r="AK24660" s="1"/>
      <c r="AL24660" s="1"/>
    </row>
    <row r="24661">
      <c r="I24661" s="1"/>
      <c r="J24661" s="1"/>
      <c r="K24661" s="1"/>
      <c r="AA24661" s="1"/>
      <c r="AB24661" s="1"/>
      <c r="AC24661" s="1"/>
      <c r="AJ24661" s="1"/>
      <c r="AK24661" s="1"/>
      <c r="AL24661" s="1"/>
    </row>
    <row r="24662">
      <c r="I24662" s="1"/>
      <c r="J24662" s="1"/>
      <c r="K24662" s="1"/>
      <c r="AA24662" s="1"/>
      <c r="AB24662" s="1"/>
      <c r="AC24662" s="1"/>
      <c r="AJ24662" s="1"/>
      <c r="AK24662" s="1"/>
      <c r="AL24662" s="1"/>
    </row>
    <row r="24663">
      <c r="I24663" s="1"/>
      <c r="J24663" s="1"/>
      <c r="K24663" s="1"/>
      <c r="AA24663" s="1"/>
      <c r="AB24663" s="1"/>
      <c r="AC24663" s="1"/>
      <c r="AJ24663" s="1"/>
      <c r="AK24663" s="1"/>
      <c r="AL24663" s="1"/>
    </row>
    <row r="24664">
      <c r="I24664" s="1"/>
      <c r="J24664" s="1"/>
      <c r="K24664" s="1"/>
      <c r="AA24664" s="1"/>
      <c r="AB24664" s="1"/>
      <c r="AC24664" s="1"/>
      <c r="AJ24664" s="1"/>
      <c r="AK24664" s="1"/>
      <c r="AL24664" s="1"/>
    </row>
    <row r="24665">
      <c r="I24665" s="1"/>
      <c r="J24665" s="1"/>
      <c r="K24665" s="1"/>
      <c r="AA24665" s="1"/>
      <c r="AB24665" s="1"/>
      <c r="AC24665" s="1"/>
      <c r="AJ24665" s="1"/>
      <c r="AK24665" s="1"/>
      <c r="AL24665" s="1"/>
    </row>
    <row r="24666">
      <c r="I24666" s="1"/>
      <c r="J24666" s="1"/>
      <c r="K24666" s="1"/>
      <c r="AA24666" s="1"/>
      <c r="AB24666" s="1"/>
      <c r="AC24666" s="1"/>
      <c r="AJ24666" s="1"/>
      <c r="AK24666" s="1"/>
      <c r="AL24666" s="1"/>
    </row>
    <row r="24667">
      <c r="I24667" s="1"/>
      <c r="J24667" s="1"/>
      <c r="K24667" s="1"/>
      <c r="AA24667" s="1"/>
      <c r="AB24667" s="1"/>
      <c r="AC24667" s="1"/>
      <c r="AJ24667" s="1"/>
      <c r="AK24667" s="1"/>
      <c r="AL24667" s="1"/>
    </row>
    <row r="24668">
      <c r="I24668" s="1"/>
      <c r="J24668" s="1"/>
      <c r="K24668" s="1"/>
      <c r="AA24668" s="1"/>
      <c r="AB24668" s="1"/>
      <c r="AC24668" s="1"/>
      <c r="AJ24668" s="1"/>
      <c r="AK24668" s="1"/>
      <c r="AL24668" s="1"/>
    </row>
    <row r="24669">
      <c r="I24669" s="1"/>
      <c r="J24669" s="1"/>
      <c r="K24669" s="1"/>
      <c r="AA24669" s="1"/>
      <c r="AB24669" s="1"/>
      <c r="AC24669" s="1"/>
      <c r="AJ24669" s="1"/>
      <c r="AK24669" s="1"/>
      <c r="AL24669" s="1"/>
    </row>
    <row r="24670">
      <c r="I24670" s="1"/>
      <c r="J24670" s="1"/>
      <c r="K24670" s="1"/>
      <c r="AA24670" s="1"/>
      <c r="AB24670" s="1"/>
      <c r="AC24670" s="1"/>
      <c r="AJ24670" s="1"/>
      <c r="AK24670" s="1"/>
      <c r="AL24670" s="1"/>
    </row>
    <row r="24671">
      <c r="I24671" s="1"/>
      <c r="J24671" s="1"/>
      <c r="K24671" s="1"/>
      <c r="AA24671" s="1"/>
      <c r="AB24671" s="1"/>
      <c r="AC24671" s="1"/>
      <c r="AJ24671" s="1"/>
      <c r="AK24671" s="1"/>
      <c r="AL24671" s="1"/>
    </row>
    <row r="24672">
      <c r="I24672" s="1"/>
      <c r="J24672" s="1"/>
      <c r="K24672" s="1"/>
      <c r="AA24672" s="1"/>
      <c r="AB24672" s="1"/>
      <c r="AC24672" s="1"/>
      <c r="AJ24672" s="1"/>
      <c r="AK24672" s="1"/>
      <c r="AL24672" s="1"/>
    </row>
    <row r="24673">
      <c r="I24673" s="1"/>
      <c r="J24673" s="1"/>
      <c r="K24673" s="1"/>
      <c r="AA24673" s="1"/>
      <c r="AB24673" s="1"/>
      <c r="AC24673" s="1"/>
      <c r="AJ24673" s="1"/>
      <c r="AK24673" s="1"/>
      <c r="AL24673" s="1"/>
    </row>
    <row r="24674">
      <c r="I24674" s="1"/>
      <c r="J24674" s="1"/>
      <c r="K24674" s="1"/>
      <c r="AA24674" s="1"/>
      <c r="AB24674" s="1"/>
      <c r="AC24674" s="1"/>
      <c r="AJ24674" s="1"/>
      <c r="AK24674" s="1"/>
      <c r="AL24674" s="1"/>
    </row>
    <row r="24675">
      <c r="I24675" s="1"/>
      <c r="J24675" s="1"/>
      <c r="K24675" s="1"/>
      <c r="AA24675" s="1"/>
      <c r="AB24675" s="1"/>
      <c r="AC24675" s="1"/>
      <c r="AJ24675" s="1"/>
      <c r="AK24675" s="1"/>
      <c r="AL24675" s="1"/>
    </row>
    <row r="24676">
      <c r="I24676" s="1"/>
      <c r="J24676" s="1"/>
      <c r="K24676" s="1"/>
      <c r="AA24676" s="1"/>
      <c r="AB24676" s="1"/>
      <c r="AC24676" s="1"/>
      <c r="AJ24676" s="1"/>
      <c r="AK24676" s="1"/>
      <c r="AL24676" s="1"/>
    </row>
    <row r="24677">
      <c r="I24677" s="1"/>
      <c r="J24677" s="1"/>
      <c r="K24677" s="1"/>
      <c r="AA24677" s="1"/>
      <c r="AB24677" s="1"/>
      <c r="AC24677" s="1"/>
      <c r="AJ24677" s="1"/>
      <c r="AK24677" s="1"/>
      <c r="AL24677" s="1"/>
    </row>
    <row r="24678">
      <c r="I24678" s="1"/>
      <c r="J24678" s="1"/>
      <c r="K24678" s="1"/>
      <c r="AA24678" s="1"/>
      <c r="AB24678" s="1"/>
      <c r="AC24678" s="1"/>
      <c r="AJ24678" s="1"/>
      <c r="AK24678" s="1"/>
      <c r="AL24678" s="1"/>
    </row>
    <row r="24679">
      <c r="I24679" s="1"/>
      <c r="J24679" s="1"/>
      <c r="K24679" s="1"/>
      <c r="AA24679" s="1"/>
      <c r="AB24679" s="1"/>
      <c r="AC24679" s="1"/>
      <c r="AJ24679" s="1"/>
      <c r="AK24679" s="1"/>
      <c r="AL24679" s="1"/>
    </row>
    <row r="24680">
      <c r="I24680" s="1"/>
      <c r="J24680" s="1"/>
      <c r="K24680" s="1"/>
      <c r="AA24680" s="1"/>
      <c r="AB24680" s="1"/>
      <c r="AC24680" s="1"/>
      <c r="AJ24680" s="1"/>
      <c r="AK24680" s="1"/>
      <c r="AL24680" s="1"/>
    </row>
    <row r="24681">
      <c r="I24681" s="1"/>
      <c r="J24681" s="1"/>
      <c r="K24681" s="1"/>
      <c r="AA24681" s="1"/>
      <c r="AB24681" s="1"/>
      <c r="AC24681" s="1"/>
      <c r="AJ24681" s="1"/>
      <c r="AK24681" s="1"/>
      <c r="AL24681" s="1"/>
    </row>
    <row r="24682">
      <c r="I24682" s="1"/>
      <c r="J24682" s="1"/>
      <c r="K24682" s="1"/>
      <c r="AA24682" s="1"/>
      <c r="AB24682" s="1"/>
      <c r="AC24682" s="1"/>
      <c r="AJ24682" s="1"/>
      <c r="AK24682" s="1"/>
      <c r="AL24682" s="1"/>
    </row>
    <row r="24683">
      <c r="I24683" s="1"/>
      <c r="J24683" s="1"/>
      <c r="K24683" s="1"/>
      <c r="AA24683" s="1"/>
      <c r="AB24683" s="1"/>
      <c r="AC24683" s="1"/>
      <c r="AJ24683" s="1"/>
      <c r="AK24683" s="1"/>
      <c r="AL24683" s="1"/>
    </row>
    <row r="24684">
      <c r="I24684" s="1"/>
      <c r="J24684" s="1"/>
      <c r="K24684" s="1"/>
      <c r="AA24684" s="1"/>
      <c r="AB24684" s="1"/>
      <c r="AC24684" s="1"/>
      <c r="AJ24684" s="1"/>
      <c r="AK24684" s="1"/>
      <c r="AL24684" s="1"/>
    </row>
    <row r="24685">
      <c r="I24685" s="1"/>
      <c r="J24685" s="1"/>
      <c r="K24685" s="1"/>
      <c r="AA24685" s="1"/>
      <c r="AB24685" s="1"/>
      <c r="AC24685" s="1"/>
      <c r="AJ24685" s="1"/>
      <c r="AK24685" s="1"/>
      <c r="AL24685" s="1"/>
    </row>
    <row r="24686">
      <c r="I24686" s="1"/>
      <c r="J24686" s="1"/>
      <c r="K24686" s="1"/>
      <c r="AA24686" s="1"/>
      <c r="AB24686" s="1"/>
      <c r="AC24686" s="1"/>
      <c r="AJ24686" s="1"/>
      <c r="AK24686" s="1"/>
      <c r="AL24686" s="1"/>
    </row>
    <row r="24687">
      <c r="I24687" s="1"/>
      <c r="J24687" s="1"/>
      <c r="K24687" s="1"/>
      <c r="AA24687" s="1"/>
      <c r="AB24687" s="1"/>
      <c r="AC24687" s="1"/>
      <c r="AJ24687" s="1"/>
      <c r="AK24687" s="1"/>
      <c r="AL24687" s="1"/>
    </row>
    <row r="24688">
      <c r="I24688" s="1"/>
      <c r="J24688" s="1"/>
      <c r="K24688" s="1"/>
      <c r="AA24688" s="1"/>
      <c r="AB24688" s="1"/>
      <c r="AC24688" s="1"/>
      <c r="AJ24688" s="1"/>
      <c r="AK24688" s="1"/>
      <c r="AL24688" s="1"/>
    </row>
    <row r="24689">
      <c r="I24689" s="1"/>
      <c r="J24689" s="1"/>
      <c r="K24689" s="1"/>
      <c r="AA24689" s="1"/>
      <c r="AB24689" s="1"/>
      <c r="AC24689" s="1"/>
      <c r="AJ24689" s="1"/>
      <c r="AK24689" s="1"/>
      <c r="AL24689" s="1"/>
    </row>
    <row r="24690">
      <c r="I24690" s="1"/>
      <c r="J24690" s="1"/>
      <c r="K24690" s="1"/>
      <c r="AA24690" s="1"/>
      <c r="AB24690" s="1"/>
      <c r="AC24690" s="1"/>
      <c r="AJ24690" s="1"/>
      <c r="AK24690" s="1"/>
      <c r="AL24690" s="1"/>
    </row>
    <row r="24691">
      <c r="I24691" s="1"/>
      <c r="J24691" s="1"/>
      <c r="K24691" s="1"/>
      <c r="AA24691" s="1"/>
      <c r="AB24691" s="1"/>
      <c r="AC24691" s="1"/>
      <c r="AJ24691" s="1"/>
      <c r="AK24691" s="1"/>
      <c r="AL24691" s="1"/>
    </row>
    <row r="24692">
      <c r="I24692" s="1"/>
      <c r="J24692" s="1"/>
      <c r="K24692" s="1"/>
      <c r="AA24692" s="1"/>
      <c r="AB24692" s="1"/>
      <c r="AC24692" s="1"/>
      <c r="AJ24692" s="1"/>
      <c r="AK24692" s="1"/>
      <c r="AL24692" s="1"/>
    </row>
    <row r="24693">
      <c r="I24693" s="1"/>
      <c r="J24693" s="1"/>
      <c r="K24693" s="1"/>
      <c r="AA24693" s="1"/>
      <c r="AB24693" s="1"/>
      <c r="AC24693" s="1"/>
      <c r="AJ24693" s="1"/>
      <c r="AK24693" s="1"/>
      <c r="AL24693" s="1"/>
    </row>
    <row r="24694">
      <c r="I24694" s="1"/>
      <c r="J24694" s="1"/>
      <c r="K24694" s="1"/>
      <c r="AA24694" s="1"/>
      <c r="AB24694" s="1"/>
      <c r="AC24694" s="1"/>
      <c r="AJ24694" s="1"/>
      <c r="AK24694" s="1"/>
      <c r="AL24694" s="1"/>
    </row>
    <row r="24695">
      <c r="I24695" s="1"/>
      <c r="J24695" s="1"/>
      <c r="K24695" s="1"/>
      <c r="AA24695" s="1"/>
      <c r="AB24695" s="1"/>
      <c r="AC24695" s="1"/>
      <c r="AJ24695" s="1"/>
      <c r="AK24695" s="1"/>
      <c r="AL24695" s="1"/>
    </row>
    <row r="24696">
      <c r="I24696" s="1"/>
      <c r="J24696" s="1"/>
      <c r="K24696" s="1"/>
      <c r="AA24696" s="1"/>
      <c r="AB24696" s="1"/>
      <c r="AC24696" s="1"/>
      <c r="AJ24696" s="1"/>
      <c r="AK24696" s="1"/>
      <c r="AL24696" s="1"/>
    </row>
    <row r="24697">
      <c r="I24697" s="1"/>
      <c r="J24697" s="1"/>
      <c r="K24697" s="1"/>
      <c r="AA24697" s="1"/>
      <c r="AB24697" s="1"/>
      <c r="AC24697" s="1"/>
      <c r="AJ24697" s="1"/>
      <c r="AK24697" s="1"/>
      <c r="AL24697" s="1"/>
    </row>
    <row r="24698">
      <c r="I24698" s="1"/>
      <c r="J24698" s="1"/>
      <c r="K24698" s="1"/>
      <c r="AA24698" s="1"/>
      <c r="AB24698" s="1"/>
      <c r="AC24698" s="1"/>
      <c r="AJ24698" s="1"/>
      <c r="AK24698" s="1"/>
      <c r="AL24698" s="1"/>
    </row>
    <row r="24699">
      <c r="I24699" s="1"/>
      <c r="J24699" s="1"/>
      <c r="K24699" s="1"/>
      <c r="AA24699" s="1"/>
      <c r="AB24699" s="1"/>
      <c r="AC24699" s="1"/>
      <c r="AJ24699" s="1"/>
      <c r="AK24699" s="1"/>
      <c r="AL24699" s="1"/>
    </row>
    <row r="24700">
      <c r="I24700" s="1"/>
      <c r="J24700" s="1"/>
      <c r="K24700" s="1"/>
      <c r="AA24700" s="1"/>
      <c r="AB24700" s="1"/>
      <c r="AC24700" s="1"/>
      <c r="AJ24700" s="1"/>
      <c r="AK24700" s="1"/>
      <c r="AL24700" s="1"/>
    </row>
    <row r="24701">
      <c r="I24701" s="1"/>
      <c r="J24701" s="1"/>
      <c r="K24701" s="1"/>
      <c r="AA24701" s="1"/>
      <c r="AB24701" s="1"/>
      <c r="AC24701" s="1"/>
      <c r="AJ24701" s="1"/>
      <c r="AK24701" s="1"/>
      <c r="AL24701" s="1"/>
    </row>
    <row r="24702">
      <c r="I24702" s="1"/>
      <c r="J24702" s="1"/>
      <c r="K24702" s="1"/>
      <c r="AA24702" s="1"/>
      <c r="AB24702" s="1"/>
      <c r="AC24702" s="1"/>
      <c r="AJ24702" s="1"/>
      <c r="AK24702" s="1"/>
      <c r="AL24702" s="1"/>
    </row>
    <row r="24703">
      <c r="I24703" s="1"/>
      <c r="J24703" s="1"/>
      <c r="K24703" s="1"/>
      <c r="AA24703" s="1"/>
      <c r="AB24703" s="1"/>
      <c r="AC24703" s="1"/>
      <c r="AJ24703" s="1"/>
      <c r="AK24703" s="1"/>
      <c r="AL24703" s="1"/>
    </row>
    <row r="24704">
      <c r="I24704" s="1"/>
      <c r="J24704" s="1"/>
      <c r="K24704" s="1"/>
      <c r="AA24704" s="1"/>
      <c r="AB24704" s="1"/>
      <c r="AC24704" s="1"/>
      <c r="AJ24704" s="1"/>
      <c r="AK24704" s="1"/>
      <c r="AL24704" s="1"/>
    </row>
    <row r="24705">
      <c r="I24705" s="1"/>
      <c r="J24705" s="1"/>
      <c r="K24705" s="1"/>
      <c r="AA24705" s="1"/>
      <c r="AB24705" s="1"/>
      <c r="AC24705" s="1"/>
      <c r="AJ24705" s="1"/>
      <c r="AK24705" s="1"/>
      <c r="AL24705" s="1"/>
    </row>
    <row r="24706">
      <c r="I24706" s="1"/>
      <c r="J24706" s="1"/>
      <c r="K24706" s="1"/>
      <c r="AA24706" s="1"/>
      <c r="AB24706" s="1"/>
      <c r="AC24706" s="1"/>
      <c r="AJ24706" s="1"/>
      <c r="AK24706" s="1"/>
      <c r="AL24706" s="1"/>
    </row>
    <row r="24707">
      <c r="I24707" s="1"/>
      <c r="J24707" s="1"/>
      <c r="K24707" s="1"/>
      <c r="AA24707" s="1"/>
      <c r="AB24707" s="1"/>
      <c r="AC24707" s="1"/>
      <c r="AJ24707" s="1"/>
      <c r="AK24707" s="1"/>
      <c r="AL24707" s="1"/>
    </row>
    <row r="24708">
      <c r="I24708" s="1"/>
      <c r="J24708" s="1"/>
      <c r="K24708" s="1"/>
      <c r="AA24708" s="1"/>
      <c r="AB24708" s="1"/>
      <c r="AC24708" s="1"/>
      <c r="AJ24708" s="1"/>
      <c r="AK24708" s="1"/>
      <c r="AL24708" s="1"/>
    </row>
    <row r="24709">
      <c r="I24709" s="1"/>
      <c r="J24709" s="1"/>
      <c r="K24709" s="1"/>
      <c r="AA24709" s="1"/>
      <c r="AB24709" s="1"/>
      <c r="AC24709" s="1"/>
      <c r="AJ24709" s="1"/>
      <c r="AK24709" s="1"/>
      <c r="AL24709" s="1"/>
    </row>
    <row r="24710">
      <c r="I24710" s="1"/>
      <c r="J24710" s="1"/>
      <c r="K24710" s="1"/>
      <c r="AA24710" s="1"/>
      <c r="AB24710" s="1"/>
      <c r="AC24710" s="1"/>
      <c r="AJ24710" s="1"/>
      <c r="AK24710" s="1"/>
      <c r="AL24710" s="1"/>
    </row>
    <row r="24711">
      <c r="I24711" s="1"/>
      <c r="J24711" s="1"/>
      <c r="K24711" s="1"/>
      <c r="AA24711" s="1"/>
      <c r="AB24711" s="1"/>
      <c r="AC24711" s="1"/>
      <c r="AJ24711" s="1"/>
      <c r="AK24711" s="1"/>
      <c r="AL24711" s="1"/>
    </row>
    <row r="24712">
      <c r="I24712" s="1"/>
      <c r="J24712" s="1"/>
      <c r="K24712" s="1"/>
      <c r="AA24712" s="1"/>
      <c r="AB24712" s="1"/>
      <c r="AC24712" s="1"/>
      <c r="AJ24712" s="1"/>
      <c r="AK24712" s="1"/>
      <c r="AL24712" s="1"/>
    </row>
    <row r="24713">
      <c r="I24713" s="1"/>
      <c r="J24713" s="1"/>
      <c r="K24713" s="1"/>
      <c r="AA24713" s="1"/>
      <c r="AB24713" s="1"/>
      <c r="AC24713" s="1"/>
      <c r="AJ24713" s="1"/>
      <c r="AK24713" s="1"/>
      <c r="AL24713" s="1"/>
    </row>
    <row r="24714">
      <c r="I24714" s="1"/>
      <c r="J24714" s="1"/>
      <c r="K24714" s="1"/>
      <c r="AA24714" s="1"/>
      <c r="AB24714" s="1"/>
      <c r="AC24714" s="1"/>
      <c r="AJ24714" s="1"/>
      <c r="AK24714" s="1"/>
      <c r="AL24714" s="1"/>
    </row>
    <row r="24715">
      <c r="I24715" s="1"/>
      <c r="J24715" s="1"/>
      <c r="K24715" s="1"/>
      <c r="AA24715" s="1"/>
      <c r="AB24715" s="1"/>
      <c r="AC24715" s="1"/>
      <c r="AJ24715" s="1"/>
      <c r="AK24715" s="1"/>
      <c r="AL24715" s="1"/>
    </row>
    <row r="24716">
      <c r="I24716" s="1"/>
      <c r="J24716" s="1"/>
      <c r="K24716" s="1"/>
      <c r="AA24716" s="1"/>
      <c r="AB24716" s="1"/>
      <c r="AC24716" s="1"/>
      <c r="AJ24716" s="1"/>
      <c r="AK24716" s="1"/>
      <c r="AL24716" s="1"/>
    </row>
    <row r="24717">
      <c r="I24717" s="1"/>
      <c r="J24717" s="1"/>
      <c r="K24717" s="1"/>
      <c r="AA24717" s="1"/>
      <c r="AB24717" s="1"/>
      <c r="AC24717" s="1"/>
      <c r="AJ24717" s="1"/>
      <c r="AK24717" s="1"/>
      <c r="AL24717" s="1"/>
    </row>
    <row r="24718">
      <c r="I24718" s="1"/>
      <c r="J24718" s="1"/>
      <c r="K24718" s="1"/>
      <c r="AA24718" s="1"/>
      <c r="AB24718" s="1"/>
      <c r="AC24718" s="1"/>
      <c r="AJ24718" s="1"/>
      <c r="AK24718" s="1"/>
      <c r="AL24718" s="1"/>
    </row>
    <row r="24719">
      <c r="I24719" s="1"/>
      <c r="J24719" s="1"/>
      <c r="K24719" s="1"/>
      <c r="AA24719" s="1"/>
      <c r="AB24719" s="1"/>
      <c r="AC24719" s="1"/>
      <c r="AJ24719" s="1"/>
      <c r="AK24719" s="1"/>
      <c r="AL24719" s="1"/>
    </row>
    <row r="24720">
      <c r="I24720" s="1"/>
      <c r="J24720" s="1"/>
      <c r="K24720" s="1"/>
      <c r="AA24720" s="1"/>
      <c r="AB24720" s="1"/>
      <c r="AC24720" s="1"/>
      <c r="AJ24720" s="1"/>
      <c r="AK24720" s="1"/>
      <c r="AL24720" s="1"/>
    </row>
    <row r="24721">
      <c r="I24721" s="1"/>
      <c r="J24721" s="1"/>
      <c r="K24721" s="1"/>
      <c r="AA24721" s="1"/>
      <c r="AB24721" s="1"/>
      <c r="AC24721" s="1"/>
      <c r="AJ24721" s="1"/>
      <c r="AK24721" s="1"/>
      <c r="AL24721" s="1"/>
    </row>
    <row r="24722">
      <c r="I24722" s="1"/>
      <c r="J24722" s="1"/>
      <c r="K24722" s="1"/>
      <c r="AA24722" s="1"/>
      <c r="AB24722" s="1"/>
      <c r="AC24722" s="1"/>
      <c r="AJ24722" s="1"/>
      <c r="AK24722" s="1"/>
      <c r="AL24722" s="1"/>
    </row>
    <row r="24723">
      <c r="I24723" s="1"/>
      <c r="J24723" s="1"/>
      <c r="K24723" s="1"/>
      <c r="AA24723" s="1"/>
      <c r="AB24723" s="1"/>
      <c r="AC24723" s="1"/>
      <c r="AJ24723" s="1"/>
      <c r="AK24723" s="1"/>
      <c r="AL24723" s="1"/>
    </row>
    <row r="24724">
      <c r="I24724" s="1"/>
      <c r="J24724" s="1"/>
      <c r="K24724" s="1"/>
      <c r="AA24724" s="1"/>
      <c r="AB24724" s="1"/>
      <c r="AC24724" s="1"/>
      <c r="AJ24724" s="1"/>
      <c r="AK24724" s="1"/>
      <c r="AL24724" s="1"/>
    </row>
    <row r="24725">
      <c r="I24725" s="1"/>
      <c r="J24725" s="1"/>
      <c r="K24725" s="1"/>
      <c r="AA24725" s="1"/>
      <c r="AB24725" s="1"/>
      <c r="AC24725" s="1"/>
      <c r="AJ24725" s="1"/>
      <c r="AK24725" s="1"/>
      <c r="AL24725" s="1"/>
    </row>
    <row r="24726">
      <c r="I24726" s="1"/>
      <c r="J24726" s="1"/>
      <c r="K24726" s="1"/>
      <c r="AA24726" s="1"/>
      <c r="AB24726" s="1"/>
      <c r="AC24726" s="1"/>
      <c r="AJ24726" s="1"/>
      <c r="AK24726" s="1"/>
      <c r="AL24726" s="1"/>
    </row>
    <row r="24727">
      <c r="I24727" s="1"/>
      <c r="J24727" s="1"/>
      <c r="K24727" s="1"/>
      <c r="AA24727" s="1"/>
      <c r="AB24727" s="1"/>
      <c r="AC24727" s="1"/>
      <c r="AJ24727" s="1"/>
      <c r="AK24727" s="1"/>
      <c r="AL24727" s="1"/>
    </row>
    <row r="24728">
      <c r="I24728" s="1"/>
      <c r="J24728" s="1"/>
      <c r="K24728" s="1"/>
      <c r="AA24728" s="1"/>
      <c r="AB24728" s="1"/>
      <c r="AC24728" s="1"/>
      <c r="AJ24728" s="1"/>
      <c r="AK24728" s="1"/>
      <c r="AL24728" s="1"/>
    </row>
    <row r="24729">
      <c r="I24729" s="1"/>
      <c r="J24729" s="1"/>
      <c r="K24729" s="1"/>
      <c r="AA24729" s="1"/>
      <c r="AB24729" s="1"/>
      <c r="AC24729" s="1"/>
      <c r="AJ24729" s="1"/>
      <c r="AK24729" s="1"/>
      <c r="AL24729" s="1"/>
    </row>
    <row r="24730">
      <c r="I24730" s="1"/>
      <c r="J24730" s="1"/>
      <c r="K24730" s="1"/>
      <c r="AA24730" s="1"/>
      <c r="AB24730" s="1"/>
      <c r="AC24730" s="1"/>
      <c r="AJ24730" s="1"/>
      <c r="AK24730" s="1"/>
      <c r="AL24730" s="1"/>
    </row>
    <row r="24731">
      <c r="I24731" s="1"/>
      <c r="J24731" s="1"/>
      <c r="K24731" s="1"/>
      <c r="AA24731" s="1"/>
      <c r="AB24731" s="1"/>
      <c r="AC24731" s="1"/>
      <c r="AJ24731" s="1"/>
      <c r="AK24731" s="1"/>
      <c r="AL24731" s="1"/>
    </row>
    <row r="24732">
      <c r="I24732" s="1"/>
      <c r="J24732" s="1"/>
      <c r="K24732" s="1"/>
      <c r="AA24732" s="1"/>
      <c r="AB24732" s="1"/>
      <c r="AC24732" s="1"/>
      <c r="AJ24732" s="1"/>
      <c r="AK24732" s="1"/>
      <c r="AL24732" s="1"/>
    </row>
    <row r="24733">
      <c r="I24733" s="1"/>
      <c r="J24733" s="1"/>
      <c r="K24733" s="1"/>
      <c r="AA24733" s="1"/>
      <c r="AB24733" s="1"/>
      <c r="AC24733" s="1"/>
      <c r="AJ24733" s="1"/>
      <c r="AK24733" s="1"/>
      <c r="AL24733" s="1"/>
    </row>
    <row r="24734">
      <c r="I24734" s="1"/>
      <c r="J24734" s="1"/>
      <c r="K24734" s="1"/>
      <c r="AA24734" s="1"/>
      <c r="AB24734" s="1"/>
      <c r="AC24734" s="1"/>
      <c r="AJ24734" s="1"/>
      <c r="AK24734" s="1"/>
      <c r="AL24734" s="1"/>
    </row>
    <row r="24735">
      <c r="I24735" s="1"/>
      <c r="J24735" s="1"/>
      <c r="K24735" s="1"/>
      <c r="AA24735" s="1"/>
      <c r="AB24735" s="1"/>
      <c r="AC24735" s="1"/>
      <c r="AJ24735" s="1"/>
      <c r="AK24735" s="1"/>
      <c r="AL24735" s="1"/>
    </row>
    <row r="24736">
      <c r="I24736" s="1"/>
      <c r="J24736" s="1"/>
      <c r="K24736" s="1"/>
      <c r="AA24736" s="1"/>
      <c r="AB24736" s="1"/>
      <c r="AC24736" s="1"/>
      <c r="AJ24736" s="1"/>
      <c r="AK24736" s="1"/>
      <c r="AL24736" s="1"/>
    </row>
    <row r="24737">
      <c r="I24737" s="1"/>
      <c r="J24737" s="1"/>
      <c r="K24737" s="1"/>
      <c r="AA24737" s="1"/>
      <c r="AB24737" s="1"/>
      <c r="AC24737" s="1"/>
      <c r="AJ24737" s="1"/>
      <c r="AK24737" s="1"/>
      <c r="AL24737" s="1"/>
    </row>
    <row r="24738">
      <c r="I24738" s="1"/>
      <c r="J24738" s="1"/>
      <c r="K24738" s="1"/>
      <c r="AA24738" s="1"/>
      <c r="AB24738" s="1"/>
      <c r="AC24738" s="1"/>
      <c r="AJ24738" s="1"/>
      <c r="AK24738" s="1"/>
      <c r="AL24738" s="1"/>
    </row>
    <row r="24739">
      <c r="I24739" s="1"/>
      <c r="J24739" s="1"/>
      <c r="K24739" s="1"/>
      <c r="AA24739" s="1"/>
      <c r="AB24739" s="1"/>
      <c r="AC24739" s="1"/>
      <c r="AJ24739" s="1"/>
      <c r="AK24739" s="1"/>
      <c r="AL24739" s="1"/>
    </row>
    <row r="24740">
      <c r="I24740" s="1"/>
      <c r="J24740" s="1"/>
      <c r="K24740" s="1"/>
      <c r="AA24740" s="1"/>
      <c r="AB24740" s="1"/>
      <c r="AC24740" s="1"/>
      <c r="AJ24740" s="1"/>
      <c r="AK24740" s="1"/>
      <c r="AL24740" s="1"/>
    </row>
    <row r="24741">
      <c r="I24741" s="1"/>
      <c r="J24741" s="1"/>
      <c r="K24741" s="1"/>
      <c r="AA24741" s="1"/>
      <c r="AB24741" s="1"/>
      <c r="AC24741" s="1"/>
      <c r="AJ24741" s="1"/>
      <c r="AK24741" s="1"/>
      <c r="AL24741" s="1"/>
    </row>
    <row r="24742">
      <c r="I24742" s="1"/>
      <c r="J24742" s="1"/>
      <c r="K24742" s="1"/>
      <c r="AA24742" s="1"/>
      <c r="AB24742" s="1"/>
      <c r="AC24742" s="1"/>
      <c r="AJ24742" s="1"/>
      <c r="AK24742" s="1"/>
      <c r="AL24742" s="1"/>
    </row>
    <row r="24743">
      <c r="I24743" s="1"/>
      <c r="J24743" s="1"/>
      <c r="K24743" s="1"/>
      <c r="AA24743" s="1"/>
      <c r="AB24743" s="1"/>
      <c r="AC24743" s="1"/>
      <c r="AJ24743" s="1"/>
      <c r="AK24743" s="1"/>
      <c r="AL24743" s="1"/>
    </row>
    <row r="24744">
      <c r="I24744" s="1"/>
      <c r="J24744" s="1"/>
      <c r="K24744" s="1"/>
      <c r="AA24744" s="1"/>
      <c r="AB24744" s="1"/>
      <c r="AC24744" s="1"/>
      <c r="AJ24744" s="1"/>
      <c r="AK24744" s="1"/>
      <c r="AL24744" s="1"/>
    </row>
    <row r="24745">
      <c r="I24745" s="1"/>
      <c r="J24745" s="1"/>
      <c r="K24745" s="1"/>
      <c r="AA24745" s="1"/>
      <c r="AB24745" s="1"/>
      <c r="AC24745" s="1"/>
      <c r="AJ24745" s="1"/>
      <c r="AK24745" s="1"/>
      <c r="AL24745" s="1"/>
    </row>
    <row r="24746">
      <c r="I24746" s="1"/>
      <c r="J24746" s="1"/>
      <c r="K24746" s="1"/>
      <c r="AA24746" s="1"/>
      <c r="AB24746" s="1"/>
      <c r="AC24746" s="1"/>
      <c r="AJ24746" s="1"/>
      <c r="AK24746" s="1"/>
      <c r="AL24746" s="1"/>
    </row>
    <row r="24747">
      <c r="I24747" s="1"/>
      <c r="J24747" s="1"/>
      <c r="K24747" s="1"/>
      <c r="AA24747" s="1"/>
      <c r="AB24747" s="1"/>
      <c r="AC24747" s="1"/>
      <c r="AJ24747" s="1"/>
      <c r="AK24747" s="1"/>
      <c r="AL24747" s="1"/>
    </row>
    <row r="24748">
      <c r="I24748" s="1"/>
      <c r="J24748" s="1"/>
      <c r="K24748" s="1"/>
      <c r="AA24748" s="1"/>
      <c r="AB24748" s="1"/>
      <c r="AC24748" s="1"/>
      <c r="AJ24748" s="1"/>
      <c r="AK24748" s="1"/>
      <c r="AL24748" s="1"/>
    </row>
    <row r="24749">
      <c r="I24749" s="1"/>
      <c r="J24749" s="1"/>
      <c r="K24749" s="1"/>
      <c r="AA24749" s="1"/>
      <c r="AB24749" s="1"/>
      <c r="AC24749" s="1"/>
      <c r="AJ24749" s="1"/>
      <c r="AK24749" s="1"/>
      <c r="AL24749" s="1"/>
    </row>
    <row r="24750">
      <c r="I24750" s="1"/>
      <c r="J24750" s="1"/>
      <c r="K24750" s="1"/>
      <c r="AA24750" s="1"/>
      <c r="AB24750" s="1"/>
      <c r="AC24750" s="1"/>
      <c r="AJ24750" s="1"/>
      <c r="AK24750" s="1"/>
      <c r="AL24750" s="1"/>
    </row>
    <row r="24751">
      <c r="I24751" s="1"/>
      <c r="J24751" s="1"/>
      <c r="K24751" s="1"/>
      <c r="AA24751" s="1"/>
      <c r="AB24751" s="1"/>
      <c r="AC24751" s="1"/>
      <c r="AJ24751" s="1"/>
      <c r="AK24751" s="1"/>
      <c r="AL24751" s="1"/>
    </row>
    <row r="24752">
      <c r="I24752" s="1"/>
      <c r="J24752" s="1"/>
      <c r="K24752" s="1"/>
      <c r="AA24752" s="1"/>
      <c r="AB24752" s="1"/>
      <c r="AC24752" s="1"/>
      <c r="AJ24752" s="1"/>
      <c r="AK24752" s="1"/>
      <c r="AL24752" s="1"/>
    </row>
    <row r="24753">
      <c r="I24753" s="1"/>
      <c r="J24753" s="1"/>
      <c r="K24753" s="1"/>
      <c r="AA24753" s="1"/>
      <c r="AB24753" s="1"/>
      <c r="AC24753" s="1"/>
      <c r="AJ24753" s="1"/>
      <c r="AK24753" s="1"/>
      <c r="AL24753" s="1"/>
    </row>
    <row r="24754">
      <c r="I24754" s="1"/>
      <c r="J24754" s="1"/>
      <c r="K24754" s="1"/>
      <c r="AA24754" s="1"/>
      <c r="AB24754" s="1"/>
      <c r="AC24754" s="1"/>
      <c r="AJ24754" s="1"/>
      <c r="AK24754" s="1"/>
      <c r="AL24754" s="1"/>
    </row>
    <row r="24755">
      <c r="I24755" s="1"/>
      <c r="J24755" s="1"/>
      <c r="K24755" s="1"/>
      <c r="AA24755" s="1"/>
      <c r="AB24755" s="1"/>
      <c r="AC24755" s="1"/>
      <c r="AJ24755" s="1"/>
      <c r="AK24755" s="1"/>
      <c r="AL24755" s="1"/>
    </row>
    <row r="24756">
      <c r="I24756" s="1"/>
      <c r="J24756" s="1"/>
      <c r="K24756" s="1"/>
      <c r="AA24756" s="1"/>
      <c r="AB24756" s="1"/>
      <c r="AC24756" s="1"/>
      <c r="AJ24756" s="1"/>
      <c r="AK24756" s="1"/>
      <c r="AL24756" s="1"/>
    </row>
    <row r="24757">
      <c r="I24757" s="1"/>
      <c r="J24757" s="1"/>
      <c r="K24757" s="1"/>
      <c r="AA24757" s="1"/>
      <c r="AB24757" s="1"/>
      <c r="AC24757" s="1"/>
      <c r="AJ24757" s="1"/>
      <c r="AK24757" s="1"/>
      <c r="AL24757" s="1"/>
    </row>
    <row r="24758">
      <c r="I24758" s="1"/>
      <c r="J24758" s="1"/>
      <c r="K24758" s="1"/>
      <c r="AA24758" s="1"/>
      <c r="AB24758" s="1"/>
      <c r="AC24758" s="1"/>
      <c r="AJ24758" s="1"/>
      <c r="AK24758" s="1"/>
      <c r="AL24758" s="1"/>
    </row>
    <row r="24759">
      <c r="I24759" s="1"/>
      <c r="J24759" s="1"/>
      <c r="K24759" s="1"/>
      <c r="AA24759" s="1"/>
      <c r="AB24759" s="1"/>
      <c r="AC24759" s="1"/>
      <c r="AJ24759" s="1"/>
      <c r="AK24759" s="1"/>
      <c r="AL24759" s="1"/>
    </row>
    <row r="24760">
      <c r="I24760" s="1"/>
      <c r="J24760" s="1"/>
      <c r="K24760" s="1"/>
      <c r="AA24760" s="1"/>
      <c r="AB24760" s="1"/>
      <c r="AC24760" s="1"/>
      <c r="AJ24760" s="1"/>
      <c r="AK24760" s="1"/>
      <c r="AL24760" s="1"/>
    </row>
    <row r="24761">
      <c r="I24761" s="1"/>
      <c r="J24761" s="1"/>
      <c r="K24761" s="1"/>
      <c r="AA24761" s="1"/>
      <c r="AB24761" s="1"/>
      <c r="AC24761" s="1"/>
      <c r="AJ24761" s="1"/>
      <c r="AK24761" s="1"/>
      <c r="AL24761" s="1"/>
    </row>
    <row r="24762">
      <c r="I24762" s="1"/>
      <c r="J24762" s="1"/>
      <c r="K24762" s="1"/>
      <c r="AA24762" s="1"/>
      <c r="AB24762" s="1"/>
      <c r="AC24762" s="1"/>
      <c r="AJ24762" s="1"/>
      <c r="AK24762" s="1"/>
      <c r="AL24762" s="1"/>
    </row>
    <row r="24763">
      <c r="I24763" s="1"/>
      <c r="J24763" s="1"/>
      <c r="K24763" s="1"/>
      <c r="AA24763" s="1"/>
      <c r="AB24763" s="1"/>
      <c r="AC24763" s="1"/>
      <c r="AJ24763" s="1"/>
      <c r="AK24763" s="1"/>
      <c r="AL24763" s="1"/>
    </row>
    <row r="24764">
      <c r="I24764" s="1"/>
      <c r="J24764" s="1"/>
      <c r="K24764" s="1"/>
      <c r="AA24764" s="1"/>
      <c r="AB24764" s="1"/>
      <c r="AC24764" s="1"/>
      <c r="AJ24764" s="1"/>
      <c r="AK24764" s="1"/>
      <c r="AL24764" s="1"/>
    </row>
    <row r="24765">
      <c r="I24765" s="1"/>
      <c r="J24765" s="1"/>
      <c r="K24765" s="1"/>
      <c r="AA24765" s="1"/>
      <c r="AB24765" s="1"/>
      <c r="AC24765" s="1"/>
      <c r="AJ24765" s="1"/>
      <c r="AK24765" s="1"/>
      <c r="AL24765" s="1"/>
    </row>
    <row r="24766">
      <c r="I24766" s="1"/>
      <c r="J24766" s="1"/>
      <c r="K24766" s="1"/>
      <c r="AA24766" s="1"/>
      <c r="AB24766" s="1"/>
      <c r="AC24766" s="1"/>
      <c r="AJ24766" s="1"/>
      <c r="AK24766" s="1"/>
      <c r="AL24766" s="1"/>
    </row>
    <row r="24767">
      <c r="I24767" s="1"/>
      <c r="J24767" s="1"/>
      <c r="K24767" s="1"/>
      <c r="AA24767" s="1"/>
      <c r="AB24767" s="1"/>
      <c r="AC24767" s="1"/>
      <c r="AJ24767" s="1"/>
      <c r="AK24767" s="1"/>
      <c r="AL24767" s="1"/>
    </row>
    <row r="24768">
      <c r="I24768" s="1"/>
      <c r="J24768" s="1"/>
      <c r="K24768" s="1"/>
      <c r="AA24768" s="1"/>
      <c r="AB24768" s="1"/>
      <c r="AC24768" s="1"/>
      <c r="AJ24768" s="1"/>
      <c r="AK24768" s="1"/>
      <c r="AL24768" s="1"/>
    </row>
    <row r="24769">
      <c r="I24769" s="1"/>
      <c r="J24769" s="1"/>
      <c r="K24769" s="1"/>
      <c r="AA24769" s="1"/>
      <c r="AB24769" s="1"/>
      <c r="AC24769" s="1"/>
      <c r="AJ24769" s="1"/>
      <c r="AK24769" s="1"/>
      <c r="AL24769" s="1"/>
    </row>
    <row r="24770">
      <c r="I24770" s="1"/>
      <c r="J24770" s="1"/>
      <c r="K24770" s="1"/>
      <c r="AA24770" s="1"/>
      <c r="AB24770" s="1"/>
      <c r="AC24770" s="1"/>
      <c r="AJ24770" s="1"/>
      <c r="AK24770" s="1"/>
      <c r="AL24770" s="1"/>
    </row>
    <row r="24771">
      <c r="I24771" s="1"/>
      <c r="J24771" s="1"/>
      <c r="K24771" s="1"/>
      <c r="AA24771" s="1"/>
      <c r="AB24771" s="1"/>
      <c r="AC24771" s="1"/>
      <c r="AJ24771" s="1"/>
      <c r="AK24771" s="1"/>
      <c r="AL24771" s="1"/>
    </row>
    <row r="24772">
      <c r="I24772" s="1"/>
      <c r="J24772" s="1"/>
      <c r="K24772" s="1"/>
      <c r="AA24772" s="1"/>
      <c r="AB24772" s="1"/>
      <c r="AC24772" s="1"/>
      <c r="AJ24772" s="1"/>
      <c r="AK24772" s="1"/>
      <c r="AL24772" s="1"/>
    </row>
    <row r="24773">
      <c r="I24773" s="1"/>
      <c r="J24773" s="1"/>
      <c r="K24773" s="1"/>
      <c r="AA24773" s="1"/>
      <c r="AB24773" s="1"/>
      <c r="AC24773" s="1"/>
      <c r="AJ24773" s="1"/>
      <c r="AK24773" s="1"/>
      <c r="AL24773" s="1"/>
    </row>
    <row r="24774">
      <c r="I24774" s="1"/>
      <c r="J24774" s="1"/>
      <c r="K24774" s="1"/>
      <c r="AA24774" s="1"/>
      <c r="AB24774" s="1"/>
      <c r="AC24774" s="1"/>
      <c r="AJ24774" s="1"/>
      <c r="AK24774" s="1"/>
      <c r="AL24774" s="1"/>
    </row>
    <row r="24775">
      <c r="I24775" s="1"/>
      <c r="J24775" s="1"/>
      <c r="K24775" s="1"/>
      <c r="AA24775" s="1"/>
      <c r="AB24775" s="1"/>
      <c r="AC24775" s="1"/>
      <c r="AJ24775" s="1"/>
      <c r="AK24775" s="1"/>
      <c r="AL24775" s="1"/>
    </row>
    <row r="24776">
      <c r="I24776" s="1"/>
      <c r="J24776" s="1"/>
      <c r="K24776" s="1"/>
      <c r="AA24776" s="1"/>
      <c r="AB24776" s="1"/>
      <c r="AC24776" s="1"/>
      <c r="AJ24776" s="1"/>
      <c r="AK24776" s="1"/>
      <c r="AL24776" s="1"/>
    </row>
    <row r="24777">
      <c r="I24777" s="1"/>
      <c r="J24777" s="1"/>
      <c r="K24777" s="1"/>
      <c r="AA24777" s="1"/>
      <c r="AB24777" s="1"/>
      <c r="AC24777" s="1"/>
      <c r="AJ24777" s="1"/>
      <c r="AK24777" s="1"/>
      <c r="AL24777" s="1"/>
    </row>
    <row r="24778">
      <c r="I24778" s="1"/>
      <c r="J24778" s="1"/>
      <c r="K24778" s="1"/>
      <c r="AA24778" s="1"/>
      <c r="AB24778" s="1"/>
      <c r="AC24778" s="1"/>
      <c r="AJ24778" s="1"/>
      <c r="AK24778" s="1"/>
      <c r="AL24778" s="1"/>
    </row>
    <row r="24779">
      <c r="I24779" s="1"/>
      <c r="J24779" s="1"/>
      <c r="K24779" s="1"/>
      <c r="AA24779" s="1"/>
      <c r="AB24779" s="1"/>
      <c r="AC24779" s="1"/>
      <c r="AJ24779" s="1"/>
      <c r="AK24779" s="1"/>
      <c r="AL24779" s="1"/>
    </row>
    <row r="24780">
      <c r="I24780" s="1"/>
      <c r="J24780" s="1"/>
      <c r="K24780" s="1"/>
      <c r="AA24780" s="1"/>
      <c r="AB24780" s="1"/>
      <c r="AC24780" s="1"/>
      <c r="AJ24780" s="1"/>
      <c r="AK24780" s="1"/>
      <c r="AL24780" s="1"/>
    </row>
    <row r="24781">
      <c r="I24781" s="1"/>
      <c r="J24781" s="1"/>
      <c r="K24781" s="1"/>
      <c r="AA24781" s="1"/>
      <c r="AB24781" s="1"/>
      <c r="AC24781" s="1"/>
      <c r="AJ24781" s="1"/>
      <c r="AK24781" s="1"/>
      <c r="AL24781" s="1"/>
    </row>
    <row r="24782">
      <c r="I24782" s="1"/>
      <c r="J24782" s="1"/>
      <c r="K24782" s="1"/>
      <c r="AA24782" s="1"/>
      <c r="AB24782" s="1"/>
      <c r="AC24782" s="1"/>
      <c r="AJ24782" s="1"/>
      <c r="AK24782" s="1"/>
      <c r="AL24782" s="1"/>
    </row>
    <row r="24783">
      <c r="I24783" s="1"/>
      <c r="J24783" s="1"/>
      <c r="K24783" s="1"/>
      <c r="AA24783" s="1"/>
      <c r="AB24783" s="1"/>
      <c r="AC24783" s="1"/>
      <c r="AJ24783" s="1"/>
      <c r="AK24783" s="1"/>
      <c r="AL24783" s="1"/>
    </row>
    <row r="24784">
      <c r="I24784" s="1"/>
      <c r="J24784" s="1"/>
      <c r="K24784" s="1"/>
      <c r="AA24784" s="1"/>
      <c r="AB24784" s="1"/>
      <c r="AC24784" s="1"/>
      <c r="AJ24784" s="1"/>
      <c r="AK24784" s="1"/>
      <c r="AL24784" s="1"/>
    </row>
    <row r="24785">
      <c r="I24785" s="1"/>
      <c r="J24785" s="1"/>
      <c r="K24785" s="1"/>
      <c r="AA24785" s="1"/>
      <c r="AB24785" s="1"/>
      <c r="AC24785" s="1"/>
      <c r="AJ24785" s="1"/>
      <c r="AK24785" s="1"/>
      <c r="AL24785" s="1"/>
    </row>
    <row r="24786">
      <c r="I24786" s="1"/>
      <c r="J24786" s="1"/>
      <c r="K24786" s="1"/>
      <c r="AA24786" s="1"/>
      <c r="AB24786" s="1"/>
      <c r="AC24786" s="1"/>
      <c r="AJ24786" s="1"/>
      <c r="AK24786" s="1"/>
      <c r="AL24786" s="1"/>
    </row>
    <row r="24787">
      <c r="I24787" s="1"/>
      <c r="J24787" s="1"/>
      <c r="K24787" s="1"/>
      <c r="AA24787" s="1"/>
      <c r="AB24787" s="1"/>
      <c r="AC24787" s="1"/>
      <c r="AJ24787" s="1"/>
      <c r="AK24787" s="1"/>
      <c r="AL24787" s="1"/>
    </row>
    <row r="24788">
      <c r="I24788" s="1"/>
      <c r="J24788" s="1"/>
      <c r="K24788" s="1"/>
      <c r="AA24788" s="1"/>
      <c r="AB24788" s="1"/>
      <c r="AC24788" s="1"/>
      <c r="AJ24788" s="1"/>
      <c r="AK24788" s="1"/>
      <c r="AL24788" s="1"/>
    </row>
    <row r="24789">
      <c r="I24789" s="1"/>
      <c r="J24789" s="1"/>
      <c r="K24789" s="1"/>
      <c r="AA24789" s="1"/>
      <c r="AB24789" s="1"/>
      <c r="AC24789" s="1"/>
      <c r="AJ24789" s="1"/>
      <c r="AK24789" s="1"/>
      <c r="AL24789" s="1"/>
    </row>
    <row r="24790">
      <c r="I24790" s="1"/>
      <c r="J24790" s="1"/>
      <c r="K24790" s="1"/>
      <c r="AA24790" s="1"/>
      <c r="AB24790" s="1"/>
      <c r="AC24790" s="1"/>
      <c r="AJ24790" s="1"/>
      <c r="AK24790" s="1"/>
      <c r="AL24790" s="1"/>
    </row>
    <row r="24791">
      <c r="I24791" s="1"/>
      <c r="J24791" s="1"/>
      <c r="K24791" s="1"/>
      <c r="AA24791" s="1"/>
      <c r="AB24791" s="1"/>
      <c r="AC24791" s="1"/>
      <c r="AJ24791" s="1"/>
      <c r="AK24791" s="1"/>
      <c r="AL24791" s="1"/>
    </row>
    <row r="24792">
      <c r="I24792" s="1"/>
      <c r="J24792" s="1"/>
      <c r="K24792" s="1"/>
      <c r="AA24792" s="1"/>
      <c r="AB24792" s="1"/>
      <c r="AC24792" s="1"/>
      <c r="AJ24792" s="1"/>
      <c r="AK24792" s="1"/>
      <c r="AL24792" s="1"/>
    </row>
    <row r="24793">
      <c r="I24793" s="1"/>
      <c r="J24793" s="1"/>
      <c r="K24793" s="1"/>
      <c r="AA24793" s="1"/>
      <c r="AB24793" s="1"/>
      <c r="AC24793" s="1"/>
      <c r="AJ24793" s="1"/>
      <c r="AK24793" s="1"/>
      <c r="AL24793" s="1"/>
    </row>
    <row r="24794">
      <c r="I24794" s="1"/>
      <c r="J24794" s="1"/>
      <c r="K24794" s="1"/>
      <c r="AA24794" s="1"/>
      <c r="AB24794" s="1"/>
      <c r="AC24794" s="1"/>
      <c r="AJ24794" s="1"/>
      <c r="AK24794" s="1"/>
      <c r="AL24794" s="1"/>
    </row>
    <row r="24795">
      <c r="I24795" s="1"/>
      <c r="J24795" s="1"/>
      <c r="K24795" s="1"/>
      <c r="AA24795" s="1"/>
      <c r="AB24795" s="1"/>
      <c r="AC24795" s="1"/>
      <c r="AJ24795" s="1"/>
      <c r="AK24795" s="1"/>
      <c r="AL24795" s="1"/>
    </row>
    <row r="24796">
      <c r="I24796" s="1"/>
      <c r="J24796" s="1"/>
      <c r="K24796" s="1"/>
      <c r="AA24796" s="1"/>
      <c r="AB24796" s="1"/>
      <c r="AC24796" s="1"/>
      <c r="AJ24796" s="1"/>
      <c r="AK24796" s="1"/>
      <c r="AL24796" s="1"/>
    </row>
    <row r="24797">
      <c r="I24797" s="1"/>
      <c r="J24797" s="1"/>
      <c r="K24797" s="1"/>
      <c r="AA24797" s="1"/>
      <c r="AB24797" s="1"/>
      <c r="AC24797" s="1"/>
      <c r="AJ24797" s="1"/>
      <c r="AK24797" s="1"/>
      <c r="AL24797" s="1"/>
    </row>
    <row r="24798">
      <c r="I24798" s="1"/>
      <c r="J24798" s="1"/>
      <c r="K24798" s="1"/>
      <c r="AA24798" s="1"/>
      <c r="AB24798" s="1"/>
      <c r="AC24798" s="1"/>
      <c r="AJ24798" s="1"/>
      <c r="AK24798" s="1"/>
      <c r="AL24798" s="1"/>
    </row>
    <row r="24799">
      <c r="I24799" s="1"/>
      <c r="J24799" s="1"/>
      <c r="K24799" s="1"/>
      <c r="AA24799" s="1"/>
      <c r="AB24799" s="1"/>
      <c r="AC24799" s="1"/>
      <c r="AJ24799" s="1"/>
      <c r="AK24799" s="1"/>
      <c r="AL24799" s="1"/>
    </row>
    <row r="24800">
      <c r="I24800" s="1"/>
      <c r="J24800" s="1"/>
      <c r="K24800" s="1"/>
      <c r="AA24800" s="1"/>
      <c r="AB24800" s="1"/>
      <c r="AC24800" s="1"/>
      <c r="AJ24800" s="1"/>
      <c r="AK24800" s="1"/>
      <c r="AL24800" s="1"/>
    </row>
    <row r="24801">
      <c r="I24801" s="1"/>
      <c r="J24801" s="1"/>
      <c r="K24801" s="1"/>
      <c r="AA24801" s="1"/>
      <c r="AB24801" s="1"/>
      <c r="AC24801" s="1"/>
      <c r="AJ24801" s="1"/>
      <c r="AK24801" s="1"/>
      <c r="AL24801" s="1"/>
    </row>
    <row r="24802">
      <c r="I24802" s="1"/>
      <c r="J24802" s="1"/>
      <c r="K24802" s="1"/>
      <c r="AA24802" s="1"/>
      <c r="AB24802" s="1"/>
      <c r="AC24802" s="1"/>
      <c r="AJ24802" s="1"/>
      <c r="AK24802" s="1"/>
      <c r="AL24802" s="1"/>
    </row>
    <row r="24803">
      <c r="I24803" s="1"/>
      <c r="J24803" s="1"/>
      <c r="K24803" s="1"/>
      <c r="AA24803" s="1"/>
      <c r="AB24803" s="1"/>
      <c r="AC24803" s="1"/>
      <c r="AJ24803" s="1"/>
      <c r="AK24803" s="1"/>
      <c r="AL24803" s="1"/>
    </row>
    <row r="24804">
      <c r="I24804" s="1"/>
      <c r="J24804" s="1"/>
      <c r="K24804" s="1"/>
      <c r="AA24804" s="1"/>
      <c r="AB24804" s="1"/>
      <c r="AC24804" s="1"/>
      <c r="AJ24804" s="1"/>
      <c r="AK24804" s="1"/>
      <c r="AL24804" s="1"/>
    </row>
    <row r="24805">
      <c r="I24805" s="1"/>
      <c r="J24805" s="1"/>
      <c r="K24805" s="1"/>
      <c r="AA24805" s="1"/>
      <c r="AB24805" s="1"/>
      <c r="AC24805" s="1"/>
      <c r="AJ24805" s="1"/>
      <c r="AK24805" s="1"/>
      <c r="AL24805" s="1"/>
    </row>
    <row r="24806">
      <c r="I24806" s="1"/>
      <c r="J24806" s="1"/>
      <c r="K24806" s="1"/>
      <c r="AA24806" s="1"/>
      <c r="AB24806" s="1"/>
      <c r="AC24806" s="1"/>
      <c r="AJ24806" s="1"/>
      <c r="AK24806" s="1"/>
      <c r="AL24806" s="1"/>
    </row>
    <row r="24807">
      <c r="I24807" s="1"/>
      <c r="J24807" s="1"/>
      <c r="K24807" s="1"/>
      <c r="AA24807" s="1"/>
      <c r="AB24807" s="1"/>
      <c r="AC24807" s="1"/>
      <c r="AJ24807" s="1"/>
      <c r="AK24807" s="1"/>
      <c r="AL24807" s="1"/>
    </row>
    <row r="24808">
      <c r="I24808" s="1"/>
      <c r="J24808" s="1"/>
      <c r="K24808" s="1"/>
      <c r="AA24808" s="1"/>
      <c r="AB24808" s="1"/>
      <c r="AC24808" s="1"/>
      <c r="AJ24808" s="1"/>
      <c r="AK24808" s="1"/>
      <c r="AL24808" s="1"/>
    </row>
    <row r="24809">
      <c r="I24809" s="1"/>
      <c r="J24809" s="1"/>
      <c r="K24809" s="1"/>
      <c r="AA24809" s="1"/>
      <c r="AB24809" s="1"/>
      <c r="AC24809" s="1"/>
      <c r="AJ24809" s="1"/>
      <c r="AK24809" s="1"/>
      <c r="AL24809" s="1"/>
    </row>
    <row r="24810">
      <c r="I24810" s="1"/>
      <c r="J24810" s="1"/>
      <c r="K24810" s="1"/>
      <c r="AA24810" s="1"/>
      <c r="AB24810" s="1"/>
      <c r="AC24810" s="1"/>
      <c r="AJ24810" s="1"/>
      <c r="AK24810" s="1"/>
      <c r="AL24810" s="1"/>
    </row>
    <row r="24811">
      <c r="I24811" s="1"/>
      <c r="J24811" s="1"/>
      <c r="K24811" s="1"/>
      <c r="AA24811" s="1"/>
      <c r="AB24811" s="1"/>
      <c r="AC24811" s="1"/>
      <c r="AJ24811" s="1"/>
      <c r="AK24811" s="1"/>
      <c r="AL24811" s="1"/>
    </row>
    <row r="24812">
      <c r="I24812" s="1"/>
      <c r="J24812" s="1"/>
      <c r="K24812" s="1"/>
      <c r="AA24812" s="1"/>
      <c r="AB24812" s="1"/>
      <c r="AC24812" s="1"/>
      <c r="AJ24812" s="1"/>
      <c r="AK24812" s="1"/>
      <c r="AL24812" s="1"/>
    </row>
    <row r="24813">
      <c r="I24813" s="1"/>
      <c r="J24813" s="1"/>
      <c r="K24813" s="1"/>
      <c r="AA24813" s="1"/>
      <c r="AB24813" s="1"/>
      <c r="AC24813" s="1"/>
      <c r="AJ24813" s="1"/>
      <c r="AK24813" s="1"/>
      <c r="AL24813" s="1"/>
    </row>
    <row r="24814">
      <c r="I24814" s="1"/>
      <c r="J24814" s="1"/>
      <c r="K24814" s="1"/>
      <c r="AA24814" s="1"/>
      <c r="AB24814" s="1"/>
      <c r="AC24814" s="1"/>
      <c r="AJ24814" s="1"/>
      <c r="AK24814" s="1"/>
      <c r="AL24814" s="1"/>
    </row>
    <row r="24815">
      <c r="I24815" s="1"/>
      <c r="J24815" s="1"/>
      <c r="K24815" s="1"/>
      <c r="AA24815" s="1"/>
      <c r="AB24815" s="1"/>
      <c r="AC24815" s="1"/>
      <c r="AJ24815" s="1"/>
      <c r="AK24815" s="1"/>
      <c r="AL24815" s="1"/>
    </row>
    <row r="24816">
      <c r="I24816" s="1"/>
      <c r="J24816" s="1"/>
      <c r="K24816" s="1"/>
      <c r="AA24816" s="1"/>
      <c r="AB24816" s="1"/>
      <c r="AC24816" s="1"/>
      <c r="AJ24816" s="1"/>
      <c r="AK24816" s="1"/>
      <c r="AL24816" s="1"/>
    </row>
    <row r="24817">
      <c r="I24817" s="1"/>
      <c r="J24817" s="1"/>
      <c r="K24817" s="1"/>
      <c r="AA24817" s="1"/>
      <c r="AB24817" s="1"/>
      <c r="AC24817" s="1"/>
      <c r="AJ24817" s="1"/>
      <c r="AK24817" s="1"/>
      <c r="AL24817" s="1"/>
    </row>
    <row r="24818">
      <c r="I24818" s="1"/>
      <c r="J24818" s="1"/>
      <c r="K24818" s="1"/>
      <c r="AA24818" s="1"/>
      <c r="AB24818" s="1"/>
      <c r="AC24818" s="1"/>
      <c r="AJ24818" s="1"/>
      <c r="AK24818" s="1"/>
      <c r="AL24818" s="1"/>
    </row>
    <row r="24819">
      <c r="I24819" s="1"/>
      <c r="J24819" s="1"/>
      <c r="K24819" s="1"/>
      <c r="AA24819" s="1"/>
      <c r="AB24819" s="1"/>
      <c r="AC24819" s="1"/>
      <c r="AJ24819" s="1"/>
      <c r="AK24819" s="1"/>
      <c r="AL24819" s="1"/>
    </row>
    <row r="24820">
      <c r="I24820" s="1"/>
      <c r="J24820" s="1"/>
      <c r="K24820" s="1"/>
      <c r="AA24820" s="1"/>
      <c r="AB24820" s="1"/>
      <c r="AC24820" s="1"/>
      <c r="AJ24820" s="1"/>
      <c r="AK24820" s="1"/>
      <c r="AL24820" s="1"/>
    </row>
    <row r="24821">
      <c r="I24821" s="1"/>
      <c r="J24821" s="1"/>
      <c r="K24821" s="1"/>
      <c r="AA24821" s="1"/>
      <c r="AB24821" s="1"/>
      <c r="AC24821" s="1"/>
      <c r="AJ24821" s="1"/>
      <c r="AK24821" s="1"/>
      <c r="AL24821" s="1"/>
    </row>
    <row r="24822">
      <c r="I24822" s="1"/>
      <c r="J24822" s="1"/>
      <c r="K24822" s="1"/>
      <c r="AA24822" s="1"/>
      <c r="AB24822" s="1"/>
      <c r="AC24822" s="1"/>
      <c r="AJ24822" s="1"/>
      <c r="AK24822" s="1"/>
      <c r="AL24822" s="1"/>
    </row>
    <row r="24823">
      <c r="I24823" s="1"/>
      <c r="J24823" s="1"/>
      <c r="K24823" s="1"/>
      <c r="AA24823" s="1"/>
      <c r="AB24823" s="1"/>
      <c r="AC24823" s="1"/>
      <c r="AJ24823" s="1"/>
      <c r="AK24823" s="1"/>
      <c r="AL24823" s="1"/>
    </row>
    <row r="24824">
      <c r="I24824" s="1"/>
      <c r="J24824" s="1"/>
      <c r="K24824" s="1"/>
      <c r="AA24824" s="1"/>
      <c r="AB24824" s="1"/>
      <c r="AC24824" s="1"/>
      <c r="AJ24824" s="1"/>
      <c r="AK24824" s="1"/>
      <c r="AL24824" s="1"/>
    </row>
    <row r="24825">
      <c r="I24825" s="1"/>
      <c r="J24825" s="1"/>
      <c r="K24825" s="1"/>
      <c r="AA24825" s="1"/>
      <c r="AB24825" s="1"/>
      <c r="AC24825" s="1"/>
      <c r="AJ24825" s="1"/>
      <c r="AK24825" s="1"/>
      <c r="AL24825" s="1"/>
    </row>
    <row r="24826">
      <c r="I24826" s="1"/>
      <c r="J24826" s="1"/>
      <c r="K24826" s="1"/>
      <c r="AA24826" s="1"/>
      <c r="AB24826" s="1"/>
      <c r="AC24826" s="1"/>
      <c r="AJ24826" s="1"/>
      <c r="AK24826" s="1"/>
      <c r="AL24826" s="1"/>
    </row>
    <row r="24827">
      <c r="I24827" s="1"/>
      <c r="J24827" s="1"/>
      <c r="K24827" s="1"/>
      <c r="AA24827" s="1"/>
      <c r="AB24827" s="1"/>
      <c r="AC24827" s="1"/>
      <c r="AJ24827" s="1"/>
      <c r="AK24827" s="1"/>
      <c r="AL24827" s="1"/>
    </row>
    <row r="24828">
      <c r="I24828" s="1"/>
      <c r="J24828" s="1"/>
      <c r="K24828" s="1"/>
      <c r="AA24828" s="1"/>
      <c r="AB24828" s="1"/>
      <c r="AC24828" s="1"/>
      <c r="AJ24828" s="1"/>
      <c r="AK24828" s="1"/>
      <c r="AL24828" s="1"/>
    </row>
    <row r="24829">
      <c r="I24829" s="1"/>
      <c r="J24829" s="1"/>
      <c r="K24829" s="1"/>
      <c r="AA24829" s="1"/>
      <c r="AB24829" s="1"/>
      <c r="AC24829" s="1"/>
      <c r="AJ24829" s="1"/>
      <c r="AK24829" s="1"/>
      <c r="AL24829" s="1"/>
    </row>
    <row r="24830">
      <c r="I24830" s="1"/>
      <c r="J24830" s="1"/>
      <c r="K24830" s="1"/>
      <c r="AA24830" s="1"/>
      <c r="AB24830" s="1"/>
      <c r="AC24830" s="1"/>
      <c r="AJ24830" s="1"/>
      <c r="AK24830" s="1"/>
      <c r="AL24830" s="1"/>
    </row>
    <row r="24831">
      <c r="I24831" s="1"/>
      <c r="J24831" s="1"/>
      <c r="K24831" s="1"/>
      <c r="AA24831" s="1"/>
      <c r="AB24831" s="1"/>
      <c r="AC24831" s="1"/>
      <c r="AJ24831" s="1"/>
      <c r="AK24831" s="1"/>
      <c r="AL24831" s="1"/>
    </row>
    <row r="24832">
      <c r="I24832" s="1"/>
      <c r="J24832" s="1"/>
      <c r="K24832" s="1"/>
      <c r="AA24832" s="1"/>
      <c r="AB24832" s="1"/>
      <c r="AC24832" s="1"/>
      <c r="AJ24832" s="1"/>
      <c r="AK24832" s="1"/>
      <c r="AL24832" s="1"/>
    </row>
    <row r="24833">
      <c r="I24833" s="1"/>
      <c r="J24833" s="1"/>
      <c r="K24833" s="1"/>
      <c r="AA24833" s="1"/>
      <c r="AB24833" s="1"/>
      <c r="AC24833" s="1"/>
      <c r="AJ24833" s="1"/>
      <c r="AK24833" s="1"/>
      <c r="AL24833" s="1"/>
    </row>
    <row r="24834">
      <c r="I24834" s="1"/>
      <c r="J24834" s="1"/>
      <c r="K24834" s="1"/>
      <c r="AA24834" s="1"/>
      <c r="AB24834" s="1"/>
      <c r="AC24834" s="1"/>
      <c r="AJ24834" s="1"/>
      <c r="AK24834" s="1"/>
      <c r="AL24834" s="1"/>
    </row>
    <row r="24835">
      <c r="I24835" s="1"/>
      <c r="J24835" s="1"/>
      <c r="K24835" s="1"/>
      <c r="AA24835" s="1"/>
      <c r="AB24835" s="1"/>
      <c r="AC24835" s="1"/>
      <c r="AJ24835" s="1"/>
      <c r="AK24835" s="1"/>
      <c r="AL24835" s="1"/>
    </row>
    <row r="24836">
      <c r="I24836" s="1"/>
      <c r="J24836" s="1"/>
      <c r="K24836" s="1"/>
      <c r="AA24836" s="1"/>
      <c r="AB24836" s="1"/>
      <c r="AC24836" s="1"/>
      <c r="AJ24836" s="1"/>
      <c r="AK24836" s="1"/>
      <c r="AL24836" s="1"/>
    </row>
    <row r="24837">
      <c r="I24837" s="1"/>
      <c r="J24837" s="1"/>
      <c r="K24837" s="1"/>
      <c r="AA24837" s="1"/>
      <c r="AB24837" s="1"/>
      <c r="AC24837" s="1"/>
      <c r="AJ24837" s="1"/>
      <c r="AK24837" s="1"/>
      <c r="AL24837" s="1"/>
    </row>
    <row r="24838">
      <c r="I24838" s="1"/>
      <c r="J24838" s="1"/>
      <c r="K24838" s="1"/>
      <c r="AA24838" s="1"/>
      <c r="AB24838" s="1"/>
      <c r="AC24838" s="1"/>
      <c r="AJ24838" s="1"/>
      <c r="AK24838" s="1"/>
      <c r="AL24838" s="1"/>
    </row>
    <row r="24839">
      <c r="I24839" s="1"/>
      <c r="J24839" s="1"/>
      <c r="K24839" s="1"/>
      <c r="AA24839" s="1"/>
      <c r="AB24839" s="1"/>
      <c r="AC24839" s="1"/>
      <c r="AJ24839" s="1"/>
      <c r="AK24839" s="1"/>
      <c r="AL24839" s="1"/>
    </row>
    <row r="24840">
      <c r="I24840" s="1"/>
      <c r="J24840" s="1"/>
      <c r="K24840" s="1"/>
      <c r="AA24840" s="1"/>
      <c r="AB24840" s="1"/>
      <c r="AC24840" s="1"/>
      <c r="AJ24840" s="1"/>
      <c r="AK24840" s="1"/>
      <c r="AL24840" s="1"/>
    </row>
    <row r="24841">
      <c r="I24841" s="1"/>
      <c r="J24841" s="1"/>
      <c r="K24841" s="1"/>
      <c r="AA24841" s="1"/>
      <c r="AB24841" s="1"/>
      <c r="AC24841" s="1"/>
      <c r="AJ24841" s="1"/>
      <c r="AK24841" s="1"/>
      <c r="AL24841" s="1"/>
    </row>
    <row r="24842">
      <c r="I24842" s="1"/>
      <c r="J24842" s="1"/>
      <c r="K24842" s="1"/>
      <c r="AA24842" s="1"/>
      <c r="AB24842" s="1"/>
      <c r="AC24842" s="1"/>
      <c r="AJ24842" s="1"/>
      <c r="AK24842" s="1"/>
      <c r="AL24842" s="1"/>
    </row>
    <row r="24843">
      <c r="I24843" s="1"/>
      <c r="J24843" s="1"/>
      <c r="K24843" s="1"/>
      <c r="AA24843" s="1"/>
      <c r="AB24843" s="1"/>
      <c r="AC24843" s="1"/>
      <c r="AJ24843" s="1"/>
      <c r="AK24843" s="1"/>
      <c r="AL24843" s="1"/>
    </row>
    <row r="24844">
      <c r="I24844" s="1"/>
      <c r="J24844" s="1"/>
      <c r="K24844" s="1"/>
      <c r="AA24844" s="1"/>
      <c r="AB24844" s="1"/>
      <c r="AC24844" s="1"/>
      <c r="AJ24844" s="1"/>
      <c r="AK24844" s="1"/>
      <c r="AL24844" s="1"/>
    </row>
    <row r="24845">
      <c r="I24845" s="1"/>
      <c r="J24845" s="1"/>
      <c r="K24845" s="1"/>
      <c r="AA24845" s="1"/>
      <c r="AB24845" s="1"/>
      <c r="AC24845" s="1"/>
      <c r="AJ24845" s="1"/>
      <c r="AK24845" s="1"/>
      <c r="AL24845" s="1"/>
    </row>
    <row r="24846">
      <c r="I24846" s="1"/>
      <c r="J24846" s="1"/>
      <c r="K24846" s="1"/>
      <c r="AA24846" s="1"/>
      <c r="AB24846" s="1"/>
      <c r="AC24846" s="1"/>
      <c r="AJ24846" s="1"/>
      <c r="AK24846" s="1"/>
      <c r="AL24846" s="1"/>
    </row>
    <row r="24847">
      <c r="I24847" s="1"/>
      <c r="J24847" s="1"/>
      <c r="K24847" s="1"/>
      <c r="AA24847" s="1"/>
      <c r="AB24847" s="1"/>
      <c r="AC24847" s="1"/>
      <c r="AJ24847" s="1"/>
      <c r="AK24847" s="1"/>
      <c r="AL24847" s="1"/>
    </row>
    <row r="24848">
      <c r="I24848" s="1"/>
      <c r="J24848" s="1"/>
      <c r="K24848" s="1"/>
      <c r="AA24848" s="1"/>
      <c r="AB24848" s="1"/>
      <c r="AC24848" s="1"/>
      <c r="AJ24848" s="1"/>
      <c r="AK24848" s="1"/>
      <c r="AL24848" s="1"/>
    </row>
    <row r="24849">
      <c r="I24849" s="1"/>
      <c r="J24849" s="1"/>
      <c r="K24849" s="1"/>
      <c r="AA24849" s="1"/>
      <c r="AB24849" s="1"/>
      <c r="AC24849" s="1"/>
      <c r="AJ24849" s="1"/>
      <c r="AK24849" s="1"/>
      <c r="AL24849" s="1"/>
    </row>
    <row r="24850">
      <c r="I24850" s="1"/>
      <c r="J24850" s="1"/>
      <c r="K24850" s="1"/>
      <c r="AA24850" s="1"/>
      <c r="AB24850" s="1"/>
      <c r="AC24850" s="1"/>
      <c r="AJ24850" s="1"/>
      <c r="AK24850" s="1"/>
      <c r="AL24850" s="1"/>
    </row>
    <row r="24851">
      <c r="I24851" s="1"/>
      <c r="J24851" s="1"/>
      <c r="K24851" s="1"/>
      <c r="AA24851" s="1"/>
      <c r="AB24851" s="1"/>
      <c r="AC24851" s="1"/>
      <c r="AJ24851" s="1"/>
      <c r="AK24851" s="1"/>
      <c r="AL24851" s="1"/>
    </row>
    <row r="24852">
      <c r="I24852" s="1"/>
      <c r="J24852" s="1"/>
      <c r="K24852" s="1"/>
      <c r="AA24852" s="1"/>
      <c r="AB24852" s="1"/>
      <c r="AC24852" s="1"/>
      <c r="AJ24852" s="1"/>
      <c r="AK24852" s="1"/>
      <c r="AL24852" s="1"/>
    </row>
    <row r="24853">
      <c r="I24853" s="1"/>
      <c r="J24853" s="1"/>
      <c r="K24853" s="1"/>
      <c r="AA24853" s="1"/>
      <c r="AB24853" s="1"/>
      <c r="AC24853" s="1"/>
      <c r="AJ24853" s="1"/>
      <c r="AK24853" s="1"/>
      <c r="AL24853" s="1"/>
    </row>
    <row r="24854">
      <c r="I24854" s="1"/>
      <c r="J24854" s="1"/>
      <c r="K24854" s="1"/>
      <c r="AA24854" s="1"/>
      <c r="AB24854" s="1"/>
      <c r="AC24854" s="1"/>
      <c r="AJ24854" s="1"/>
      <c r="AK24854" s="1"/>
      <c r="AL24854" s="1"/>
    </row>
    <row r="24855">
      <c r="I24855" s="1"/>
      <c r="J24855" s="1"/>
      <c r="K24855" s="1"/>
      <c r="AA24855" s="1"/>
      <c r="AB24855" s="1"/>
      <c r="AC24855" s="1"/>
      <c r="AJ24855" s="1"/>
      <c r="AK24855" s="1"/>
      <c r="AL24855" s="1"/>
    </row>
    <row r="24856">
      <c r="I24856" s="1"/>
      <c r="J24856" s="1"/>
      <c r="K24856" s="1"/>
      <c r="AA24856" s="1"/>
      <c r="AB24856" s="1"/>
      <c r="AC24856" s="1"/>
      <c r="AJ24856" s="1"/>
      <c r="AK24856" s="1"/>
      <c r="AL24856" s="1"/>
    </row>
    <row r="24857">
      <c r="I24857" s="1"/>
      <c r="J24857" s="1"/>
      <c r="K24857" s="1"/>
      <c r="AA24857" s="1"/>
      <c r="AB24857" s="1"/>
      <c r="AC24857" s="1"/>
      <c r="AJ24857" s="1"/>
      <c r="AK24857" s="1"/>
      <c r="AL24857" s="1"/>
    </row>
    <row r="24858">
      <c r="I24858" s="1"/>
      <c r="J24858" s="1"/>
      <c r="K24858" s="1"/>
      <c r="AA24858" s="1"/>
      <c r="AB24858" s="1"/>
      <c r="AC24858" s="1"/>
      <c r="AJ24858" s="1"/>
      <c r="AK24858" s="1"/>
      <c r="AL24858" s="1"/>
    </row>
    <row r="24859">
      <c r="I24859" s="1"/>
      <c r="J24859" s="1"/>
      <c r="K24859" s="1"/>
      <c r="AA24859" s="1"/>
      <c r="AB24859" s="1"/>
      <c r="AC24859" s="1"/>
      <c r="AJ24859" s="1"/>
      <c r="AK24859" s="1"/>
      <c r="AL24859" s="1"/>
    </row>
    <row r="24860">
      <c r="I24860" s="1"/>
      <c r="J24860" s="1"/>
      <c r="K24860" s="1"/>
      <c r="AA24860" s="1"/>
      <c r="AB24860" s="1"/>
      <c r="AC24860" s="1"/>
      <c r="AJ24860" s="1"/>
      <c r="AK24860" s="1"/>
      <c r="AL24860" s="1"/>
    </row>
    <row r="24861">
      <c r="I24861" s="1"/>
      <c r="J24861" s="1"/>
      <c r="K24861" s="1"/>
      <c r="AA24861" s="1"/>
      <c r="AB24861" s="1"/>
      <c r="AC24861" s="1"/>
      <c r="AJ24861" s="1"/>
      <c r="AK24861" s="1"/>
      <c r="AL24861" s="1"/>
    </row>
    <row r="24862">
      <c r="I24862" s="1"/>
      <c r="J24862" s="1"/>
      <c r="K24862" s="1"/>
      <c r="AA24862" s="1"/>
      <c r="AB24862" s="1"/>
      <c r="AC24862" s="1"/>
      <c r="AJ24862" s="1"/>
      <c r="AK24862" s="1"/>
      <c r="AL24862" s="1"/>
    </row>
    <row r="24863">
      <c r="I24863" s="1"/>
      <c r="J24863" s="1"/>
      <c r="K24863" s="1"/>
      <c r="AA24863" s="1"/>
      <c r="AB24863" s="1"/>
      <c r="AC24863" s="1"/>
      <c r="AJ24863" s="1"/>
      <c r="AK24863" s="1"/>
      <c r="AL24863" s="1"/>
    </row>
    <row r="24864">
      <c r="I24864" s="1"/>
      <c r="J24864" s="1"/>
      <c r="K24864" s="1"/>
      <c r="AA24864" s="1"/>
      <c r="AB24864" s="1"/>
      <c r="AC24864" s="1"/>
      <c r="AJ24864" s="1"/>
      <c r="AK24864" s="1"/>
      <c r="AL24864" s="1"/>
    </row>
    <row r="24865">
      <c r="I24865" s="1"/>
      <c r="J24865" s="1"/>
      <c r="K24865" s="1"/>
      <c r="AA24865" s="1"/>
      <c r="AB24865" s="1"/>
      <c r="AC24865" s="1"/>
      <c r="AJ24865" s="1"/>
      <c r="AK24865" s="1"/>
      <c r="AL24865" s="1"/>
    </row>
    <row r="24866">
      <c r="I24866" s="1"/>
      <c r="J24866" s="1"/>
      <c r="K24866" s="1"/>
      <c r="AA24866" s="1"/>
      <c r="AB24866" s="1"/>
      <c r="AC24866" s="1"/>
      <c r="AJ24866" s="1"/>
      <c r="AK24866" s="1"/>
      <c r="AL24866" s="1"/>
    </row>
    <row r="24867">
      <c r="I24867" s="1"/>
      <c r="J24867" s="1"/>
      <c r="K24867" s="1"/>
      <c r="AA24867" s="1"/>
      <c r="AB24867" s="1"/>
      <c r="AC24867" s="1"/>
      <c r="AJ24867" s="1"/>
      <c r="AK24867" s="1"/>
      <c r="AL24867" s="1"/>
    </row>
    <row r="24868">
      <c r="I24868" s="1"/>
      <c r="J24868" s="1"/>
      <c r="K24868" s="1"/>
      <c r="AA24868" s="1"/>
      <c r="AB24868" s="1"/>
      <c r="AC24868" s="1"/>
      <c r="AJ24868" s="1"/>
      <c r="AK24868" s="1"/>
      <c r="AL24868" s="1"/>
    </row>
    <row r="24869">
      <c r="I24869" s="1"/>
      <c r="J24869" s="1"/>
      <c r="K24869" s="1"/>
      <c r="AA24869" s="1"/>
      <c r="AB24869" s="1"/>
      <c r="AC24869" s="1"/>
      <c r="AJ24869" s="1"/>
      <c r="AK24869" s="1"/>
      <c r="AL24869" s="1"/>
    </row>
    <row r="24870">
      <c r="I24870" s="1"/>
      <c r="J24870" s="1"/>
      <c r="K24870" s="1"/>
      <c r="AA24870" s="1"/>
      <c r="AB24870" s="1"/>
      <c r="AC24870" s="1"/>
      <c r="AJ24870" s="1"/>
      <c r="AK24870" s="1"/>
      <c r="AL24870" s="1"/>
    </row>
    <row r="24871">
      <c r="I24871" s="1"/>
      <c r="J24871" s="1"/>
      <c r="K24871" s="1"/>
      <c r="AA24871" s="1"/>
      <c r="AB24871" s="1"/>
      <c r="AC24871" s="1"/>
      <c r="AJ24871" s="1"/>
      <c r="AK24871" s="1"/>
      <c r="AL24871" s="1"/>
    </row>
    <row r="24872">
      <c r="I24872" s="1"/>
      <c r="J24872" s="1"/>
      <c r="K24872" s="1"/>
      <c r="AA24872" s="1"/>
      <c r="AB24872" s="1"/>
      <c r="AC24872" s="1"/>
      <c r="AJ24872" s="1"/>
      <c r="AK24872" s="1"/>
      <c r="AL24872" s="1"/>
    </row>
    <row r="24873">
      <c r="I24873" s="1"/>
      <c r="J24873" s="1"/>
      <c r="K24873" s="1"/>
      <c r="AA24873" s="1"/>
      <c r="AB24873" s="1"/>
      <c r="AC24873" s="1"/>
      <c r="AJ24873" s="1"/>
      <c r="AK24873" s="1"/>
      <c r="AL24873" s="1"/>
    </row>
    <row r="24874">
      <c r="I24874" s="1"/>
      <c r="J24874" s="1"/>
      <c r="K24874" s="1"/>
      <c r="AA24874" s="1"/>
      <c r="AB24874" s="1"/>
      <c r="AC24874" s="1"/>
      <c r="AJ24874" s="1"/>
      <c r="AK24874" s="1"/>
      <c r="AL24874" s="1"/>
    </row>
    <row r="24875">
      <c r="I24875" s="1"/>
      <c r="J24875" s="1"/>
      <c r="K24875" s="1"/>
      <c r="AA24875" s="1"/>
      <c r="AB24875" s="1"/>
      <c r="AC24875" s="1"/>
      <c r="AJ24875" s="1"/>
      <c r="AK24875" s="1"/>
      <c r="AL24875" s="1"/>
    </row>
    <row r="24876">
      <c r="I24876" s="1"/>
      <c r="J24876" s="1"/>
      <c r="K24876" s="1"/>
      <c r="AA24876" s="1"/>
      <c r="AB24876" s="1"/>
      <c r="AC24876" s="1"/>
      <c r="AJ24876" s="1"/>
      <c r="AK24876" s="1"/>
      <c r="AL24876" s="1"/>
    </row>
    <row r="24877">
      <c r="I24877" s="1"/>
      <c r="J24877" s="1"/>
      <c r="K24877" s="1"/>
      <c r="AA24877" s="1"/>
      <c r="AB24877" s="1"/>
      <c r="AC24877" s="1"/>
      <c r="AJ24877" s="1"/>
      <c r="AK24877" s="1"/>
      <c r="AL24877" s="1"/>
    </row>
    <row r="24878">
      <c r="I24878" s="1"/>
      <c r="J24878" s="1"/>
      <c r="K24878" s="1"/>
      <c r="AA24878" s="1"/>
      <c r="AB24878" s="1"/>
      <c r="AC24878" s="1"/>
      <c r="AJ24878" s="1"/>
      <c r="AK24878" s="1"/>
      <c r="AL24878" s="1"/>
    </row>
    <row r="24879">
      <c r="I24879" s="1"/>
      <c r="J24879" s="1"/>
      <c r="K24879" s="1"/>
      <c r="AA24879" s="1"/>
      <c r="AB24879" s="1"/>
      <c r="AC24879" s="1"/>
      <c r="AJ24879" s="1"/>
      <c r="AK24879" s="1"/>
      <c r="AL24879" s="1"/>
    </row>
    <row r="24880">
      <c r="I24880" s="1"/>
      <c r="J24880" s="1"/>
      <c r="K24880" s="1"/>
      <c r="AA24880" s="1"/>
      <c r="AB24880" s="1"/>
      <c r="AC24880" s="1"/>
      <c r="AJ24880" s="1"/>
      <c r="AK24880" s="1"/>
      <c r="AL24880" s="1"/>
    </row>
    <row r="24881">
      <c r="I24881" s="1"/>
      <c r="J24881" s="1"/>
      <c r="K24881" s="1"/>
      <c r="AA24881" s="1"/>
      <c r="AB24881" s="1"/>
      <c r="AC24881" s="1"/>
      <c r="AJ24881" s="1"/>
      <c r="AK24881" s="1"/>
      <c r="AL24881" s="1"/>
    </row>
    <row r="24882">
      <c r="I24882" s="1"/>
      <c r="J24882" s="1"/>
      <c r="K24882" s="1"/>
      <c r="AA24882" s="1"/>
      <c r="AB24882" s="1"/>
      <c r="AC24882" s="1"/>
      <c r="AJ24882" s="1"/>
      <c r="AK24882" s="1"/>
      <c r="AL24882" s="1"/>
    </row>
    <row r="24883">
      <c r="I24883" s="1"/>
      <c r="J24883" s="1"/>
      <c r="K24883" s="1"/>
      <c r="AA24883" s="1"/>
      <c r="AB24883" s="1"/>
      <c r="AC24883" s="1"/>
      <c r="AJ24883" s="1"/>
      <c r="AK24883" s="1"/>
      <c r="AL24883" s="1"/>
    </row>
    <row r="24884">
      <c r="I24884" s="1"/>
      <c r="J24884" s="1"/>
      <c r="K24884" s="1"/>
      <c r="AA24884" s="1"/>
      <c r="AB24884" s="1"/>
      <c r="AC24884" s="1"/>
      <c r="AJ24884" s="1"/>
      <c r="AK24884" s="1"/>
      <c r="AL24884" s="1"/>
    </row>
    <row r="24885">
      <c r="I24885" s="1"/>
      <c r="J24885" s="1"/>
      <c r="K24885" s="1"/>
      <c r="AA24885" s="1"/>
      <c r="AB24885" s="1"/>
      <c r="AC24885" s="1"/>
      <c r="AJ24885" s="1"/>
      <c r="AK24885" s="1"/>
      <c r="AL24885" s="1"/>
    </row>
    <row r="24886">
      <c r="I24886" s="1"/>
      <c r="J24886" s="1"/>
      <c r="K24886" s="1"/>
      <c r="AA24886" s="1"/>
      <c r="AB24886" s="1"/>
      <c r="AC24886" s="1"/>
      <c r="AJ24886" s="1"/>
      <c r="AK24886" s="1"/>
      <c r="AL24886" s="1"/>
    </row>
    <row r="24887">
      <c r="I24887" s="1"/>
      <c r="J24887" s="1"/>
      <c r="K24887" s="1"/>
      <c r="AA24887" s="1"/>
      <c r="AB24887" s="1"/>
      <c r="AC24887" s="1"/>
      <c r="AJ24887" s="1"/>
      <c r="AK24887" s="1"/>
      <c r="AL24887" s="1"/>
    </row>
    <row r="24888">
      <c r="I24888" s="1"/>
      <c r="J24888" s="1"/>
      <c r="K24888" s="1"/>
      <c r="AA24888" s="1"/>
      <c r="AB24888" s="1"/>
      <c r="AC24888" s="1"/>
      <c r="AJ24888" s="1"/>
      <c r="AK24888" s="1"/>
      <c r="AL24888" s="1"/>
    </row>
    <row r="24889">
      <c r="I24889" s="1"/>
      <c r="J24889" s="1"/>
      <c r="K24889" s="1"/>
      <c r="AA24889" s="1"/>
      <c r="AB24889" s="1"/>
      <c r="AC24889" s="1"/>
      <c r="AJ24889" s="1"/>
      <c r="AK24889" s="1"/>
      <c r="AL24889" s="1"/>
    </row>
    <row r="24890">
      <c r="I24890" s="1"/>
      <c r="J24890" s="1"/>
      <c r="K24890" s="1"/>
      <c r="AA24890" s="1"/>
      <c r="AB24890" s="1"/>
      <c r="AC24890" s="1"/>
      <c r="AJ24890" s="1"/>
      <c r="AK24890" s="1"/>
      <c r="AL24890" s="1"/>
    </row>
    <row r="24891">
      <c r="I24891" s="1"/>
      <c r="J24891" s="1"/>
      <c r="K24891" s="1"/>
      <c r="AA24891" s="1"/>
      <c r="AB24891" s="1"/>
      <c r="AC24891" s="1"/>
      <c r="AJ24891" s="1"/>
      <c r="AK24891" s="1"/>
      <c r="AL24891" s="1"/>
    </row>
    <row r="24892">
      <c r="I24892" s="1"/>
      <c r="J24892" s="1"/>
      <c r="K24892" s="1"/>
      <c r="AA24892" s="1"/>
      <c r="AB24892" s="1"/>
      <c r="AC24892" s="1"/>
      <c r="AJ24892" s="1"/>
      <c r="AK24892" s="1"/>
      <c r="AL24892" s="1"/>
    </row>
    <row r="24893">
      <c r="I24893" s="1"/>
      <c r="J24893" s="1"/>
      <c r="K24893" s="1"/>
      <c r="AA24893" s="1"/>
      <c r="AB24893" s="1"/>
      <c r="AC24893" s="1"/>
      <c r="AJ24893" s="1"/>
      <c r="AK24893" s="1"/>
      <c r="AL24893" s="1"/>
    </row>
    <row r="24894">
      <c r="I24894" s="1"/>
      <c r="J24894" s="1"/>
      <c r="K24894" s="1"/>
      <c r="AA24894" s="1"/>
      <c r="AB24894" s="1"/>
      <c r="AC24894" s="1"/>
      <c r="AJ24894" s="1"/>
      <c r="AK24894" s="1"/>
      <c r="AL24894" s="1"/>
    </row>
    <row r="24895">
      <c r="I24895" s="1"/>
      <c r="J24895" s="1"/>
      <c r="K24895" s="1"/>
      <c r="AA24895" s="1"/>
      <c r="AB24895" s="1"/>
      <c r="AC24895" s="1"/>
      <c r="AJ24895" s="1"/>
      <c r="AK24895" s="1"/>
      <c r="AL24895" s="1"/>
    </row>
    <row r="24896">
      <c r="I24896" s="1"/>
      <c r="J24896" s="1"/>
      <c r="K24896" s="1"/>
      <c r="AA24896" s="1"/>
      <c r="AB24896" s="1"/>
      <c r="AC24896" s="1"/>
      <c r="AJ24896" s="1"/>
      <c r="AK24896" s="1"/>
      <c r="AL24896" s="1"/>
    </row>
    <row r="24897">
      <c r="I24897" s="1"/>
      <c r="J24897" s="1"/>
      <c r="K24897" s="1"/>
      <c r="AA24897" s="1"/>
      <c r="AB24897" s="1"/>
      <c r="AC24897" s="1"/>
      <c r="AJ24897" s="1"/>
      <c r="AK24897" s="1"/>
      <c r="AL24897" s="1"/>
    </row>
    <row r="24898">
      <c r="I24898" s="1"/>
      <c r="J24898" s="1"/>
      <c r="K24898" s="1"/>
      <c r="AA24898" s="1"/>
      <c r="AB24898" s="1"/>
      <c r="AC24898" s="1"/>
      <c r="AJ24898" s="1"/>
      <c r="AK24898" s="1"/>
      <c r="AL24898" s="1"/>
    </row>
    <row r="24899">
      <c r="I24899" s="1"/>
      <c r="J24899" s="1"/>
      <c r="K24899" s="1"/>
      <c r="AA24899" s="1"/>
      <c r="AB24899" s="1"/>
      <c r="AC24899" s="1"/>
      <c r="AJ24899" s="1"/>
      <c r="AK24899" s="1"/>
      <c r="AL24899" s="1"/>
    </row>
    <row r="24900">
      <c r="I24900" s="1"/>
      <c r="J24900" s="1"/>
      <c r="K24900" s="1"/>
      <c r="AA24900" s="1"/>
      <c r="AB24900" s="1"/>
      <c r="AC24900" s="1"/>
      <c r="AJ24900" s="1"/>
      <c r="AK24900" s="1"/>
      <c r="AL24900" s="1"/>
    </row>
    <row r="24901">
      <c r="I24901" s="1"/>
      <c r="J24901" s="1"/>
      <c r="K24901" s="1"/>
      <c r="AA24901" s="1"/>
      <c r="AB24901" s="1"/>
      <c r="AC24901" s="1"/>
      <c r="AJ24901" s="1"/>
      <c r="AK24901" s="1"/>
      <c r="AL24901" s="1"/>
    </row>
    <row r="24902">
      <c r="I24902" s="1"/>
      <c r="J24902" s="1"/>
      <c r="K24902" s="1"/>
      <c r="AA24902" s="1"/>
      <c r="AB24902" s="1"/>
      <c r="AC24902" s="1"/>
      <c r="AJ24902" s="1"/>
      <c r="AK24902" s="1"/>
      <c r="AL24902" s="1"/>
    </row>
    <row r="24903">
      <c r="I24903" s="1"/>
      <c r="J24903" s="1"/>
      <c r="K24903" s="1"/>
      <c r="AA24903" s="1"/>
      <c r="AB24903" s="1"/>
      <c r="AC24903" s="1"/>
      <c r="AJ24903" s="1"/>
      <c r="AK24903" s="1"/>
      <c r="AL24903" s="1"/>
    </row>
    <row r="24904">
      <c r="I24904" s="1"/>
      <c r="J24904" s="1"/>
      <c r="K24904" s="1"/>
      <c r="AA24904" s="1"/>
      <c r="AB24904" s="1"/>
      <c r="AC24904" s="1"/>
      <c r="AJ24904" s="1"/>
      <c r="AK24904" s="1"/>
      <c r="AL24904" s="1"/>
    </row>
    <row r="24905">
      <c r="I24905" s="1"/>
      <c r="J24905" s="1"/>
      <c r="K24905" s="1"/>
      <c r="AA24905" s="1"/>
      <c r="AB24905" s="1"/>
      <c r="AC24905" s="1"/>
      <c r="AJ24905" s="1"/>
      <c r="AK24905" s="1"/>
      <c r="AL24905" s="1"/>
    </row>
    <row r="24906">
      <c r="I24906" s="1"/>
      <c r="J24906" s="1"/>
      <c r="K24906" s="1"/>
      <c r="AA24906" s="1"/>
      <c r="AB24906" s="1"/>
      <c r="AC24906" s="1"/>
      <c r="AJ24906" s="1"/>
      <c r="AK24906" s="1"/>
      <c r="AL24906" s="1"/>
    </row>
    <row r="24907">
      <c r="I24907" s="1"/>
      <c r="J24907" s="1"/>
      <c r="K24907" s="1"/>
      <c r="AA24907" s="1"/>
      <c r="AB24907" s="1"/>
      <c r="AC24907" s="1"/>
      <c r="AJ24907" s="1"/>
      <c r="AK24907" s="1"/>
      <c r="AL24907" s="1"/>
    </row>
    <row r="24908">
      <c r="I24908" s="1"/>
      <c r="J24908" s="1"/>
      <c r="K24908" s="1"/>
      <c r="AA24908" s="1"/>
      <c r="AB24908" s="1"/>
      <c r="AC24908" s="1"/>
      <c r="AJ24908" s="1"/>
      <c r="AK24908" s="1"/>
      <c r="AL24908" s="1"/>
    </row>
    <row r="24909">
      <c r="I24909" s="1"/>
      <c r="J24909" s="1"/>
      <c r="K24909" s="1"/>
      <c r="AA24909" s="1"/>
      <c r="AB24909" s="1"/>
      <c r="AC24909" s="1"/>
      <c r="AJ24909" s="1"/>
      <c r="AK24909" s="1"/>
      <c r="AL24909" s="1"/>
    </row>
    <row r="24910">
      <c r="I24910" s="1"/>
      <c r="J24910" s="1"/>
      <c r="K24910" s="1"/>
      <c r="AA24910" s="1"/>
      <c r="AB24910" s="1"/>
      <c r="AC24910" s="1"/>
      <c r="AJ24910" s="1"/>
      <c r="AK24910" s="1"/>
      <c r="AL24910" s="1"/>
    </row>
    <row r="24911">
      <c r="I24911" s="1"/>
      <c r="J24911" s="1"/>
      <c r="K24911" s="1"/>
      <c r="AA24911" s="1"/>
      <c r="AB24911" s="1"/>
      <c r="AC24911" s="1"/>
      <c r="AJ24911" s="1"/>
      <c r="AK24911" s="1"/>
      <c r="AL24911" s="1"/>
    </row>
    <row r="24912">
      <c r="I24912" s="1"/>
      <c r="J24912" s="1"/>
      <c r="K24912" s="1"/>
      <c r="AA24912" s="1"/>
      <c r="AB24912" s="1"/>
      <c r="AC24912" s="1"/>
      <c r="AJ24912" s="1"/>
      <c r="AK24912" s="1"/>
      <c r="AL24912" s="1"/>
    </row>
    <row r="24913">
      <c r="I24913" s="1"/>
      <c r="J24913" s="1"/>
      <c r="K24913" s="1"/>
      <c r="AA24913" s="1"/>
      <c r="AB24913" s="1"/>
      <c r="AC24913" s="1"/>
      <c r="AJ24913" s="1"/>
      <c r="AK24913" s="1"/>
      <c r="AL24913" s="1"/>
    </row>
    <row r="24914">
      <c r="I24914" s="1"/>
      <c r="J24914" s="1"/>
      <c r="K24914" s="1"/>
      <c r="AA24914" s="1"/>
      <c r="AB24914" s="1"/>
      <c r="AC24914" s="1"/>
      <c r="AJ24914" s="1"/>
      <c r="AK24914" s="1"/>
      <c r="AL24914" s="1"/>
    </row>
    <row r="24915">
      <c r="I24915" s="1"/>
      <c r="J24915" s="1"/>
      <c r="K24915" s="1"/>
      <c r="AA24915" s="1"/>
      <c r="AB24915" s="1"/>
      <c r="AC24915" s="1"/>
      <c r="AJ24915" s="1"/>
      <c r="AK24915" s="1"/>
      <c r="AL24915" s="1"/>
    </row>
    <row r="24916">
      <c r="I24916" s="1"/>
      <c r="J24916" s="1"/>
      <c r="K24916" s="1"/>
      <c r="AA24916" s="1"/>
      <c r="AB24916" s="1"/>
      <c r="AC24916" s="1"/>
      <c r="AJ24916" s="1"/>
      <c r="AK24916" s="1"/>
      <c r="AL24916" s="1"/>
    </row>
    <row r="24917">
      <c r="I24917" s="1"/>
      <c r="J24917" s="1"/>
      <c r="K24917" s="1"/>
      <c r="AA24917" s="1"/>
      <c r="AB24917" s="1"/>
      <c r="AC24917" s="1"/>
      <c r="AJ24917" s="1"/>
      <c r="AK24917" s="1"/>
      <c r="AL24917" s="1"/>
    </row>
    <row r="24918">
      <c r="I24918" s="1"/>
      <c r="J24918" s="1"/>
      <c r="K24918" s="1"/>
      <c r="AA24918" s="1"/>
      <c r="AB24918" s="1"/>
      <c r="AC24918" s="1"/>
      <c r="AJ24918" s="1"/>
      <c r="AK24918" s="1"/>
      <c r="AL24918" s="1"/>
    </row>
    <row r="24919">
      <c r="I24919" s="1"/>
      <c r="J24919" s="1"/>
      <c r="K24919" s="1"/>
      <c r="AA24919" s="1"/>
      <c r="AB24919" s="1"/>
      <c r="AC24919" s="1"/>
      <c r="AJ24919" s="1"/>
      <c r="AK24919" s="1"/>
      <c r="AL24919" s="1"/>
    </row>
    <row r="24920">
      <c r="I24920" s="1"/>
      <c r="J24920" s="1"/>
      <c r="K24920" s="1"/>
      <c r="AA24920" s="1"/>
      <c r="AB24920" s="1"/>
      <c r="AC24920" s="1"/>
      <c r="AJ24920" s="1"/>
      <c r="AK24920" s="1"/>
      <c r="AL24920" s="1"/>
    </row>
    <row r="24921">
      <c r="I24921" s="1"/>
      <c r="J24921" s="1"/>
      <c r="K24921" s="1"/>
      <c r="AA24921" s="1"/>
      <c r="AB24921" s="1"/>
      <c r="AC24921" s="1"/>
      <c r="AJ24921" s="1"/>
      <c r="AK24921" s="1"/>
      <c r="AL24921" s="1"/>
    </row>
    <row r="24922">
      <c r="I24922" s="1"/>
      <c r="J24922" s="1"/>
      <c r="K24922" s="1"/>
      <c r="AA24922" s="1"/>
      <c r="AB24922" s="1"/>
      <c r="AC24922" s="1"/>
      <c r="AJ24922" s="1"/>
      <c r="AK24922" s="1"/>
      <c r="AL24922" s="1"/>
    </row>
    <row r="24923">
      <c r="I24923" s="1"/>
      <c r="J24923" s="1"/>
      <c r="K24923" s="1"/>
      <c r="AA24923" s="1"/>
      <c r="AB24923" s="1"/>
      <c r="AC24923" s="1"/>
      <c r="AJ24923" s="1"/>
      <c r="AK24923" s="1"/>
      <c r="AL24923" s="1"/>
    </row>
    <row r="24924">
      <c r="I24924" s="1"/>
      <c r="J24924" s="1"/>
      <c r="K24924" s="1"/>
      <c r="AA24924" s="1"/>
      <c r="AB24924" s="1"/>
      <c r="AC24924" s="1"/>
      <c r="AJ24924" s="1"/>
      <c r="AK24924" s="1"/>
      <c r="AL24924" s="1"/>
    </row>
    <row r="24925">
      <c r="I24925" s="1"/>
      <c r="J24925" s="1"/>
      <c r="K24925" s="1"/>
      <c r="AA24925" s="1"/>
      <c r="AB24925" s="1"/>
      <c r="AC24925" s="1"/>
      <c r="AJ24925" s="1"/>
      <c r="AK24925" s="1"/>
      <c r="AL24925" s="1"/>
    </row>
    <row r="24926">
      <c r="I24926" s="1"/>
      <c r="J24926" s="1"/>
      <c r="K24926" s="1"/>
      <c r="AA24926" s="1"/>
      <c r="AB24926" s="1"/>
      <c r="AC24926" s="1"/>
      <c r="AJ24926" s="1"/>
      <c r="AK24926" s="1"/>
      <c r="AL24926" s="1"/>
    </row>
    <row r="24927">
      <c r="I24927" s="1"/>
      <c r="J24927" s="1"/>
      <c r="K24927" s="1"/>
      <c r="AA24927" s="1"/>
      <c r="AB24927" s="1"/>
      <c r="AC24927" s="1"/>
      <c r="AJ24927" s="1"/>
      <c r="AK24927" s="1"/>
      <c r="AL24927" s="1"/>
    </row>
    <row r="24928">
      <c r="I24928" s="1"/>
      <c r="J24928" s="1"/>
      <c r="K24928" s="1"/>
      <c r="AA24928" s="1"/>
      <c r="AB24928" s="1"/>
      <c r="AC24928" s="1"/>
      <c r="AJ24928" s="1"/>
      <c r="AK24928" s="1"/>
      <c r="AL24928" s="1"/>
    </row>
    <row r="24929">
      <c r="I24929" s="1"/>
      <c r="J24929" s="1"/>
      <c r="K24929" s="1"/>
      <c r="AA24929" s="1"/>
      <c r="AB24929" s="1"/>
      <c r="AC24929" s="1"/>
      <c r="AJ24929" s="1"/>
      <c r="AK24929" s="1"/>
      <c r="AL24929" s="1"/>
    </row>
    <row r="24930">
      <c r="I24930" s="1"/>
      <c r="J24930" s="1"/>
      <c r="K24930" s="1"/>
      <c r="AA24930" s="1"/>
      <c r="AB24930" s="1"/>
      <c r="AC24930" s="1"/>
      <c r="AJ24930" s="1"/>
      <c r="AK24930" s="1"/>
      <c r="AL24930" s="1"/>
    </row>
    <row r="24931">
      <c r="I24931" s="1"/>
      <c r="J24931" s="1"/>
      <c r="K24931" s="1"/>
      <c r="AA24931" s="1"/>
      <c r="AB24931" s="1"/>
      <c r="AC24931" s="1"/>
      <c r="AJ24931" s="1"/>
      <c r="AK24931" s="1"/>
      <c r="AL24931" s="1"/>
    </row>
    <row r="24932">
      <c r="I24932" s="1"/>
      <c r="J24932" s="1"/>
      <c r="K24932" s="1"/>
      <c r="AA24932" s="1"/>
      <c r="AB24932" s="1"/>
      <c r="AC24932" s="1"/>
      <c r="AJ24932" s="1"/>
      <c r="AK24932" s="1"/>
      <c r="AL24932" s="1"/>
    </row>
    <row r="24933">
      <c r="I24933" s="1"/>
      <c r="J24933" s="1"/>
      <c r="K24933" s="1"/>
      <c r="AA24933" s="1"/>
      <c r="AB24933" s="1"/>
      <c r="AC24933" s="1"/>
      <c r="AJ24933" s="1"/>
      <c r="AK24933" s="1"/>
      <c r="AL24933" s="1"/>
    </row>
    <row r="24934">
      <c r="I24934" s="1"/>
      <c r="J24934" s="1"/>
      <c r="K24934" s="1"/>
      <c r="AA24934" s="1"/>
      <c r="AB24934" s="1"/>
      <c r="AC24934" s="1"/>
      <c r="AJ24934" s="1"/>
      <c r="AK24934" s="1"/>
      <c r="AL24934" s="1"/>
    </row>
    <row r="24935">
      <c r="I24935" s="1"/>
      <c r="J24935" s="1"/>
      <c r="K24935" s="1"/>
      <c r="AA24935" s="1"/>
      <c r="AB24935" s="1"/>
      <c r="AC24935" s="1"/>
      <c r="AJ24935" s="1"/>
      <c r="AK24935" s="1"/>
      <c r="AL24935" s="1"/>
    </row>
    <row r="24936">
      <c r="I24936" s="1"/>
      <c r="J24936" s="1"/>
      <c r="K24936" s="1"/>
      <c r="AA24936" s="1"/>
      <c r="AB24936" s="1"/>
      <c r="AC24936" s="1"/>
      <c r="AJ24936" s="1"/>
      <c r="AK24936" s="1"/>
      <c r="AL24936" s="1"/>
    </row>
    <row r="24937">
      <c r="I24937" s="1"/>
      <c r="J24937" s="1"/>
      <c r="K24937" s="1"/>
      <c r="AA24937" s="1"/>
      <c r="AB24937" s="1"/>
      <c r="AC24937" s="1"/>
      <c r="AJ24937" s="1"/>
      <c r="AK24937" s="1"/>
      <c r="AL24937" s="1"/>
    </row>
    <row r="24938">
      <c r="I24938" s="1"/>
      <c r="J24938" s="1"/>
      <c r="K24938" s="1"/>
      <c r="AA24938" s="1"/>
      <c r="AB24938" s="1"/>
      <c r="AC24938" s="1"/>
      <c r="AJ24938" s="1"/>
      <c r="AK24938" s="1"/>
      <c r="AL24938" s="1"/>
    </row>
    <row r="24939">
      <c r="I24939" s="1"/>
      <c r="J24939" s="1"/>
      <c r="K24939" s="1"/>
      <c r="AA24939" s="1"/>
      <c r="AB24939" s="1"/>
      <c r="AC24939" s="1"/>
      <c r="AJ24939" s="1"/>
      <c r="AK24939" s="1"/>
      <c r="AL24939" s="1"/>
    </row>
    <row r="24940">
      <c r="I24940" s="1"/>
      <c r="J24940" s="1"/>
      <c r="K24940" s="1"/>
      <c r="AA24940" s="1"/>
      <c r="AB24940" s="1"/>
      <c r="AC24940" s="1"/>
      <c r="AJ24940" s="1"/>
      <c r="AK24940" s="1"/>
      <c r="AL24940" s="1"/>
    </row>
    <row r="24941">
      <c r="I24941" s="1"/>
      <c r="J24941" s="1"/>
      <c r="K24941" s="1"/>
      <c r="AA24941" s="1"/>
      <c r="AB24941" s="1"/>
      <c r="AC24941" s="1"/>
      <c r="AJ24941" s="1"/>
      <c r="AK24941" s="1"/>
      <c r="AL24941" s="1"/>
    </row>
    <row r="24942">
      <c r="I24942" s="1"/>
      <c r="J24942" s="1"/>
      <c r="K24942" s="1"/>
      <c r="AA24942" s="1"/>
      <c r="AB24942" s="1"/>
      <c r="AC24942" s="1"/>
      <c r="AJ24942" s="1"/>
      <c r="AK24942" s="1"/>
      <c r="AL24942" s="1"/>
    </row>
    <row r="24943">
      <c r="I24943" s="1"/>
      <c r="J24943" s="1"/>
      <c r="K24943" s="1"/>
      <c r="AA24943" s="1"/>
      <c r="AB24943" s="1"/>
      <c r="AC24943" s="1"/>
      <c r="AJ24943" s="1"/>
      <c r="AK24943" s="1"/>
      <c r="AL24943" s="1"/>
    </row>
    <row r="24944">
      <c r="I24944" s="1"/>
      <c r="J24944" s="1"/>
      <c r="K24944" s="1"/>
      <c r="AA24944" s="1"/>
      <c r="AB24944" s="1"/>
      <c r="AC24944" s="1"/>
      <c r="AJ24944" s="1"/>
      <c r="AK24944" s="1"/>
      <c r="AL24944" s="1"/>
    </row>
    <row r="24945">
      <c r="I24945" s="1"/>
      <c r="J24945" s="1"/>
      <c r="K24945" s="1"/>
      <c r="AA24945" s="1"/>
      <c r="AB24945" s="1"/>
      <c r="AC24945" s="1"/>
      <c r="AJ24945" s="1"/>
      <c r="AK24945" s="1"/>
      <c r="AL24945" s="1"/>
    </row>
    <row r="24946">
      <c r="I24946" s="1"/>
      <c r="J24946" s="1"/>
      <c r="K24946" s="1"/>
      <c r="AA24946" s="1"/>
      <c r="AB24946" s="1"/>
      <c r="AC24946" s="1"/>
      <c r="AJ24946" s="1"/>
      <c r="AK24946" s="1"/>
      <c r="AL24946" s="1"/>
    </row>
    <row r="24947">
      <c r="I24947" s="1"/>
      <c r="J24947" s="1"/>
      <c r="K24947" s="1"/>
      <c r="AA24947" s="1"/>
      <c r="AB24947" s="1"/>
      <c r="AC24947" s="1"/>
      <c r="AJ24947" s="1"/>
      <c r="AK24947" s="1"/>
      <c r="AL24947" s="1"/>
    </row>
    <row r="24948">
      <c r="I24948" s="1"/>
      <c r="J24948" s="1"/>
      <c r="K24948" s="1"/>
      <c r="AA24948" s="1"/>
      <c r="AB24948" s="1"/>
      <c r="AC24948" s="1"/>
      <c r="AJ24948" s="1"/>
      <c r="AK24948" s="1"/>
      <c r="AL24948" s="1"/>
    </row>
    <row r="24949">
      <c r="I24949" s="1"/>
      <c r="J24949" s="1"/>
      <c r="K24949" s="1"/>
      <c r="AA24949" s="1"/>
      <c r="AB24949" s="1"/>
      <c r="AC24949" s="1"/>
      <c r="AJ24949" s="1"/>
      <c r="AK24949" s="1"/>
      <c r="AL24949" s="1"/>
    </row>
    <row r="24950">
      <c r="I24950" s="1"/>
      <c r="J24950" s="1"/>
      <c r="K24950" s="1"/>
      <c r="AA24950" s="1"/>
      <c r="AB24950" s="1"/>
      <c r="AC24950" s="1"/>
      <c r="AJ24950" s="1"/>
      <c r="AK24950" s="1"/>
      <c r="AL24950" s="1"/>
    </row>
    <row r="24951">
      <c r="I24951" s="1"/>
      <c r="J24951" s="1"/>
      <c r="K24951" s="1"/>
      <c r="AA24951" s="1"/>
      <c r="AB24951" s="1"/>
      <c r="AC24951" s="1"/>
      <c r="AJ24951" s="1"/>
      <c r="AK24951" s="1"/>
      <c r="AL24951" s="1"/>
    </row>
    <row r="24952">
      <c r="I24952" s="1"/>
      <c r="J24952" s="1"/>
      <c r="K24952" s="1"/>
      <c r="AA24952" s="1"/>
      <c r="AB24952" s="1"/>
      <c r="AC24952" s="1"/>
      <c r="AJ24952" s="1"/>
      <c r="AK24952" s="1"/>
      <c r="AL24952" s="1"/>
    </row>
    <row r="24953">
      <c r="I24953" s="1"/>
      <c r="J24953" s="1"/>
      <c r="K24953" s="1"/>
      <c r="AA24953" s="1"/>
      <c r="AB24953" s="1"/>
      <c r="AC24953" s="1"/>
      <c r="AJ24953" s="1"/>
      <c r="AK24953" s="1"/>
      <c r="AL24953" s="1"/>
    </row>
    <row r="24954">
      <c r="I24954" s="1"/>
      <c r="J24954" s="1"/>
      <c r="K24954" s="1"/>
      <c r="AA24954" s="1"/>
      <c r="AB24954" s="1"/>
      <c r="AC24954" s="1"/>
      <c r="AJ24954" s="1"/>
      <c r="AK24954" s="1"/>
      <c r="AL24954" s="1"/>
    </row>
    <row r="24955">
      <c r="I24955" s="1"/>
      <c r="J24955" s="1"/>
      <c r="K24955" s="1"/>
      <c r="AA24955" s="1"/>
      <c r="AB24955" s="1"/>
      <c r="AC24955" s="1"/>
      <c r="AJ24955" s="1"/>
      <c r="AK24955" s="1"/>
      <c r="AL24955" s="1"/>
    </row>
    <row r="24956">
      <c r="I24956" s="1"/>
      <c r="J24956" s="1"/>
      <c r="K24956" s="1"/>
      <c r="AA24956" s="1"/>
      <c r="AB24956" s="1"/>
      <c r="AC24956" s="1"/>
      <c r="AJ24956" s="1"/>
      <c r="AK24956" s="1"/>
      <c r="AL24956" s="1"/>
    </row>
    <row r="24957">
      <c r="I24957" s="1"/>
      <c r="J24957" s="1"/>
      <c r="K24957" s="1"/>
      <c r="AA24957" s="1"/>
      <c r="AB24957" s="1"/>
      <c r="AC24957" s="1"/>
      <c r="AJ24957" s="1"/>
      <c r="AK24957" s="1"/>
      <c r="AL24957" s="1"/>
    </row>
    <row r="24958">
      <c r="I24958" s="1"/>
      <c r="J24958" s="1"/>
      <c r="K24958" s="1"/>
      <c r="AA24958" s="1"/>
      <c r="AB24958" s="1"/>
      <c r="AC24958" s="1"/>
      <c r="AJ24958" s="1"/>
      <c r="AK24958" s="1"/>
      <c r="AL24958" s="1"/>
    </row>
    <row r="24959">
      <c r="I24959" s="1"/>
      <c r="J24959" s="1"/>
      <c r="K24959" s="1"/>
      <c r="AA24959" s="1"/>
      <c r="AB24959" s="1"/>
      <c r="AC24959" s="1"/>
      <c r="AJ24959" s="1"/>
      <c r="AK24959" s="1"/>
      <c r="AL24959" s="1"/>
    </row>
    <row r="24960">
      <c r="I24960" s="1"/>
      <c r="J24960" s="1"/>
      <c r="K24960" s="1"/>
      <c r="AA24960" s="1"/>
      <c r="AB24960" s="1"/>
      <c r="AC24960" s="1"/>
      <c r="AJ24960" s="1"/>
      <c r="AK24960" s="1"/>
      <c r="AL24960" s="1"/>
    </row>
    <row r="24961">
      <c r="I24961" s="1"/>
      <c r="J24961" s="1"/>
      <c r="K24961" s="1"/>
      <c r="AA24961" s="1"/>
      <c r="AB24961" s="1"/>
      <c r="AC24961" s="1"/>
      <c r="AJ24961" s="1"/>
      <c r="AK24961" s="1"/>
      <c r="AL24961" s="1"/>
    </row>
    <row r="24962">
      <c r="I24962" s="1"/>
      <c r="J24962" s="1"/>
      <c r="K24962" s="1"/>
      <c r="AA24962" s="1"/>
      <c r="AB24962" s="1"/>
      <c r="AC24962" s="1"/>
      <c r="AJ24962" s="1"/>
      <c r="AK24962" s="1"/>
      <c r="AL24962" s="1"/>
    </row>
    <row r="24963">
      <c r="I24963" s="1"/>
      <c r="J24963" s="1"/>
      <c r="K24963" s="1"/>
      <c r="AA24963" s="1"/>
      <c r="AB24963" s="1"/>
      <c r="AC24963" s="1"/>
      <c r="AJ24963" s="1"/>
      <c r="AK24963" s="1"/>
      <c r="AL24963" s="1"/>
    </row>
    <row r="24964">
      <c r="I24964" s="1"/>
      <c r="J24964" s="1"/>
      <c r="K24964" s="1"/>
      <c r="AA24964" s="1"/>
      <c r="AB24964" s="1"/>
      <c r="AC24964" s="1"/>
      <c r="AJ24964" s="1"/>
      <c r="AK24964" s="1"/>
      <c r="AL24964" s="1"/>
    </row>
    <row r="24965">
      <c r="I24965" s="1"/>
      <c r="J24965" s="1"/>
      <c r="K24965" s="1"/>
      <c r="AA24965" s="1"/>
      <c r="AB24965" s="1"/>
      <c r="AC24965" s="1"/>
      <c r="AJ24965" s="1"/>
      <c r="AK24965" s="1"/>
      <c r="AL24965" s="1"/>
    </row>
    <row r="24966">
      <c r="I24966" s="1"/>
      <c r="J24966" s="1"/>
      <c r="K24966" s="1"/>
      <c r="AA24966" s="1"/>
      <c r="AB24966" s="1"/>
      <c r="AC24966" s="1"/>
      <c r="AJ24966" s="1"/>
      <c r="AK24966" s="1"/>
      <c r="AL24966" s="1"/>
    </row>
    <row r="24967">
      <c r="I24967" s="1"/>
      <c r="J24967" s="1"/>
      <c r="K24967" s="1"/>
      <c r="AA24967" s="1"/>
      <c r="AB24967" s="1"/>
      <c r="AC24967" s="1"/>
      <c r="AJ24967" s="1"/>
      <c r="AK24967" s="1"/>
      <c r="AL24967" s="1"/>
    </row>
    <row r="24968">
      <c r="I24968" s="1"/>
      <c r="J24968" s="1"/>
      <c r="K24968" s="1"/>
      <c r="AA24968" s="1"/>
      <c r="AB24968" s="1"/>
      <c r="AC24968" s="1"/>
      <c r="AJ24968" s="1"/>
      <c r="AK24968" s="1"/>
      <c r="AL24968" s="1"/>
    </row>
    <row r="24969">
      <c r="I24969" s="1"/>
      <c r="J24969" s="1"/>
      <c r="K24969" s="1"/>
      <c r="AA24969" s="1"/>
      <c r="AB24969" s="1"/>
      <c r="AC24969" s="1"/>
      <c r="AJ24969" s="1"/>
      <c r="AK24969" s="1"/>
      <c r="AL24969" s="1"/>
    </row>
    <row r="24970">
      <c r="I24970" s="1"/>
      <c r="J24970" s="1"/>
      <c r="K24970" s="1"/>
      <c r="AA24970" s="1"/>
      <c r="AB24970" s="1"/>
      <c r="AC24970" s="1"/>
      <c r="AJ24970" s="1"/>
      <c r="AK24970" s="1"/>
      <c r="AL24970" s="1"/>
    </row>
    <row r="24971">
      <c r="I24971" s="1"/>
      <c r="J24971" s="1"/>
      <c r="K24971" s="1"/>
      <c r="AA24971" s="1"/>
      <c r="AB24971" s="1"/>
      <c r="AC24971" s="1"/>
      <c r="AJ24971" s="1"/>
      <c r="AK24971" s="1"/>
      <c r="AL24971" s="1"/>
    </row>
    <row r="24972">
      <c r="I24972" s="1"/>
      <c r="J24972" s="1"/>
      <c r="K24972" s="1"/>
      <c r="AA24972" s="1"/>
      <c r="AB24972" s="1"/>
      <c r="AC24972" s="1"/>
      <c r="AJ24972" s="1"/>
      <c r="AK24972" s="1"/>
      <c r="AL24972" s="1"/>
    </row>
    <row r="24973">
      <c r="I24973" s="1"/>
      <c r="J24973" s="1"/>
      <c r="K24973" s="1"/>
      <c r="AA24973" s="1"/>
      <c r="AB24973" s="1"/>
      <c r="AC24973" s="1"/>
      <c r="AJ24973" s="1"/>
      <c r="AK24973" s="1"/>
      <c r="AL24973" s="1"/>
    </row>
    <row r="24974">
      <c r="I24974" s="1"/>
      <c r="J24974" s="1"/>
      <c r="K24974" s="1"/>
      <c r="AA24974" s="1"/>
      <c r="AB24974" s="1"/>
      <c r="AC24974" s="1"/>
      <c r="AJ24974" s="1"/>
      <c r="AK24974" s="1"/>
      <c r="AL24974" s="1"/>
    </row>
    <row r="24975">
      <c r="I24975" s="1"/>
      <c r="J24975" s="1"/>
      <c r="K24975" s="1"/>
      <c r="AA24975" s="1"/>
      <c r="AB24975" s="1"/>
      <c r="AC24975" s="1"/>
      <c r="AJ24975" s="1"/>
      <c r="AK24975" s="1"/>
      <c r="AL24975" s="1"/>
    </row>
    <row r="24976">
      <c r="I24976" s="1"/>
      <c r="J24976" s="1"/>
      <c r="K24976" s="1"/>
      <c r="AA24976" s="1"/>
      <c r="AB24976" s="1"/>
      <c r="AC24976" s="1"/>
      <c r="AJ24976" s="1"/>
      <c r="AK24976" s="1"/>
      <c r="AL24976" s="1"/>
    </row>
    <row r="24977">
      <c r="I24977" s="1"/>
      <c r="J24977" s="1"/>
      <c r="K24977" s="1"/>
      <c r="AA24977" s="1"/>
      <c r="AB24977" s="1"/>
      <c r="AC24977" s="1"/>
      <c r="AJ24977" s="1"/>
      <c r="AK24977" s="1"/>
      <c r="AL24977" s="1"/>
    </row>
    <row r="24978">
      <c r="I24978" s="1"/>
      <c r="J24978" s="1"/>
      <c r="K24978" s="1"/>
      <c r="AA24978" s="1"/>
      <c r="AB24978" s="1"/>
      <c r="AC24978" s="1"/>
      <c r="AJ24978" s="1"/>
      <c r="AK24978" s="1"/>
      <c r="AL24978" s="1"/>
    </row>
    <row r="24979">
      <c r="I24979" s="1"/>
      <c r="J24979" s="1"/>
      <c r="K24979" s="1"/>
      <c r="AA24979" s="1"/>
      <c r="AB24979" s="1"/>
      <c r="AC24979" s="1"/>
      <c r="AJ24979" s="1"/>
      <c r="AK24979" s="1"/>
      <c r="AL24979" s="1"/>
    </row>
    <row r="24980">
      <c r="I24980" s="1"/>
      <c r="J24980" s="1"/>
      <c r="K24980" s="1"/>
      <c r="AA24980" s="1"/>
      <c r="AB24980" s="1"/>
      <c r="AC24980" s="1"/>
      <c r="AJ24980" s="1"/>
      <c r="AK24980" s="1"/>
      <c r="AL24980" s="1"/>
    </row>
    <row r="24981">
      <c r="I24981" s="1"/>
      <c r="J24981" s="1"/>
      <c r="K24981" s="1"/>
      <c r="AA24981" s="1"/>
      <c r="AB24981" s="1"/>
      <c r="AC24981" s="1"/>
      <c r="AJ24981" s="1"/>
      <c r="AK24981" s="1"/>
      <c r="AL24981" s="1"/>
    </row>
    <row r="24982">
      <c r="I24982" s="1"/>
      <c r="J24982" s="1"/>
      <c r="K24982" s="1"/>
      <c r="AA24982" s="1"/>
      <c r="AB24982" s="1"/>
      <c r="AC24982" s="1"/>
      <c r="AJ24982" s="1"/>
      <c r="AK24982" s="1"/>
      <c r="AL24982" s="1"/>
    </row>
    <row r="24983">
      <c r="I24983" s="1"/>
      <c r="J24983" s="1"/>
      <c r="K24983" s="1"/>
      <c r="AA24983" s="1"/>
      <c r="AB24983" s="1"/>
      <c r="AC24983" s="1"/>
      <c r="AJ24983" s="1"/>
      <c r="AK24983" s="1"/>
      <c r="AL24983" s="1"/>
    </row>
    <row r="24984">
      <c r="I24984" s="1"/>
      <c r="J24984" s="1"/>
      <c r="K24984" s="1"/>
      <c r="AA24984" s="1"/>
      <c r="AB24984" s="1"/>
      <c r="AC24984" s="1"/>
      <c r="AJ24984" s="1"/>
      <c r="AK24984" s="1"/>
      <c r="AL24984" s="1"/>
    </row>
    <row r="24985">
      <c r="I24985" s="1"/>
      <c r="J24985" s="1"/>
      <c r="K24985" s="1"/>
      <c r="AA24985" s="1"/>
      <c r="AB24985" s="1"/>
      <c r="AC24985" s="1"/>
      <c r="AJ24985" s="1"/>
      <c r="AK24985" s="1"/>
      <c r="AL24985" s="1"/>
    </row>
    <row r="24986">
      <c r="I24986" s="1"/>
      <c r="J24986" s="1"/>
      <c r="K24986" s="1"/>
      <c r="AA24986" s="1"/>
      <c r="AB24986" s="1"/>
      <c r="AC24986" s="1"/>
      <c r="AJ24986" s="1"/>
      <c r="AK24986" s="1"/>
      <c r="AL24986" s="1"/>
    </row>
    <row r="24987">
      <c r="I24987" s="1"/>
      <c r="J24987" s="1"/>
      <c r="K24987" s="1"/>
      <c r="AA24987" s="1"/>
      <c r="AB24987" s="1"/>
      <c r="AC24987" s="1"/>
      <c r="AJ24987" s="1"/>
      <c r="AK24987" s="1"/>
      <c r="AL24987" s="1"/>
    </row>
    <row r="24988">
      <c r="I24988" s="1"/>
      <c r="J24988" s="1"/>
      <c r="K24988" s="1"/>
      <c r="AA24988" s="1"/>
      <c r="AB24988" s="1"/>
      <c r="AC24988" s="1"/>
      <c r="AJ24988" s="1"/>
      <c r="AK24988" s="1"/>
      <c r="AL24988" s="1"/>
    </row>
    <row r="24989">
      <c r="I24989" s="1"/>
      <c r="J24989" s="1"/>
      <c r="K24989" s="1"/>
      <c r="AA24989" s="1"/>
      <c r="AB24989" s="1"/>
      <c r="AC24989" s="1"/>
      <c r="AJ24989" s="1"/>
      <c r="AK24989" s="1"/>
      <c r="AL24989" s="1"/>
    </row>
    <row r="24990">
      <c r="I24990" s="1"/>
      <c r="J24990" s="1"/>
      <c r="K24990" s="1"/>
      <c r="AA24990" s="1"/>
      <c r="AB24990" s="1"/>
      <c r="AC24990" s="1"/>
      <c r="AJ24990" s="1"/>
      <c r="AK24990" s="1"/>
      <c r="AL24990" s="1"/>
    </row>
    <row r="24991">
      <c r="I24991" s="1"/>
      <c r="J24991" s="1"/>
      <c r="K24991" s="1"/>
      <c r="AA24991" s="1"/>
      <c r="AB24991" s="1"/>
      <c r="AC24991" s="1"/>
      <c r="AJ24991" s="1"/>
      <c r="AK24991" s="1"/>
      <c r="AL24991" s="1"/>
    </row>
    <row r="24992">
      <c r="I24992" s="1"/>
      <c r="J24992" s="1"/>
      <c r="K24992" s="1"/>
      <c r="AA24992" s="1"/>
      <c r="AB24992" s="1"/>
      <c r="AC24992" s="1"/>
      <c r="AJ24992" s="1"/>
      <c r="AK24992" s="1"/>
      <c r="AL24992" s="1"/>
    </row>
    <row r="24993">
      <c r="I24993" s="1"/>
      <c r="J24993" s="1"/>
      <c r="K24993" s="1"/>
      <c r="AA24993" s="1"/>
      <c r="AB24993" s="1"/>
      <c r="AC24993" s="1"/>
      <c r="AJ24993" s="1"/>
      <c r="AK24993" s="1"/>
      <c r="AL24993" s="1"/>
    </row>
    <row r="24994">
      <c r="I24994" s="1"/>
      <c r="J24994" s="1"/>
      <c r="K24994" s="1"/>
      <c r="AA24994" s="1"/>
      <c r="AB24994" s="1"/>
      <c r="AC24994" s="1"/>
      <c r="AJ24994" s="1"/>
      <c r="AK24994" s="1"/>
      <c r="AL24994" s="1"/>
    </row>
    <row r="24995">
      <c r="I24995" s="1"/>
      <c r="J24995" s="1"/>
      <c r="K24995" s="1"/>
      <c r="AA24995" s="1"/>
      <c r="AB24995" s="1"/>
      <c r="AC24995" s="1"/>
      <c r="AJ24995" s="1"/>
      <c r="AK24995" s="1"/>
      <c r="AL24995" s="1"/>
    </row>
    <row r="24996">
      <c r="I24996" s="1"/>
      <c r="J24996" s="1"/>
      <c r="K24996" s="1"/>
      <c r="AA24996" s="1"/>
      <c r="AB24996" s="1"/>
      <c r="AC24996" s="1"/>
      <c r="AJ24996" s="1"/>
      <c r="AK24996" s="1"/>
      <c r="AL24996" s="1"/>
    </row>
    <row r="24997">
      <c r="I24997" s="1"/>
      <c r="J24997" s="1"/>
      <c r="K24997" s="1"/>
      <c r="AA24997" s="1"/>
      <c r="AB24997" s="1"/>
      <c r="AC24997" s="1"/>
      <c r="AJ24997" s="1"/>
      <c r="AK24997" s="1"/>
      <c r="AL24997" s="1"/>
    </row>
    <row r="24998">
      <c r="I24998" s="1"/>
      <c r="J24998" s="1"/>
      <c r="K24998" s="1"/>
      <c r="AA24998" s="1"/>
      <c r="AB24998" s="1"/>
      <c r="AC24998" s="1"/>
      <c r="AJ24998" s="1"/>
      <c r="AK24998" s="1"/>
      <c r="AL24998" s="1"/>
    </row>
    <row r="24999">
      <c r="I24999" s="1"/>
      <c r="J24999" s="1"/>
      <c r="K24999" s="1"/>
      <c r="AA24999" s="1"/>
      <c r="AB24999" s="1"/>
      <c r="AC24999" s="1"/>
      <c r="AJ24999" s="1"/>
      <c r="AK24999" s="1"/>
      <c r="AL24999" s="1"/>
    </row>
    <row r="25000">
      <c r="I25000" s="1"/>
      <c r="J25000" s="1"/>
      <c r="K25000" s="1"/>
      <c r="AA25000" s="1"/>
      <c r="AB25000" s="1"/>
      <c r="AC25000" s="1"/>
      <c r="AJ25000" s="1"/>
      <c r="AK25000" s="1"/>
      <c r="AL25000" s="1"/>
    </row>
    <row r="25001">
      <c r="I25001" s="1"/>
      <c r="J25001" s="1"/>
      <c r="K25001" s="1"/>
      <c r="AA25001" s="1"/>
      <c r="AB25001" s="1"/>
      <c r="AC25001" s="1"/>
      <c r="AJ25001" s="1"/>
      <c r="AK25001" s="1"/>
      <c r="AL25001" s="1"/>
    </row>
    <row r="25002">
      <c r="I25002" s="1"/>
      <c r="J25002" s="1"/>
      <c r="K25002" s="1"/>
      <c r="AA25002" s="1"/>
      <c r="AB25002" s="1"/>
      <c r="AC25002" s="1"/>
      <c r="AJ25002" s="1"/>
      <c r="AK25002" s="1"/>
      <c r="AL25002" s="1"/>
    </row>
    <row r="25003">
      <c r="I25003" s="1"/>
      <c r="J25003" s="1"/>
      <c r="K25003" s="1"/>
      <c r="AA25003" s="1"/>
      <c r="AB25003" s="1"/>
      <c r="AC25003" s="1"/>
      <c r="AJ25003" s="1"/>
      <c r="AK25003" s="1"/>
      <c r="AL25003" s="1"/>
    </row>
    <row r="25004">
      <c r="I25004" s="1"/>
      <c r="J25004" s="1"/>
      <c r="K25004" s="1"/>
      <c r="AA25004" s="1"/>
      <c r="AB25004" s="1"/>
      <c r="AC25004" s="1"/>
      <c r="AJ25004" s="1"/>
      <c r="AK25004" s="1"/>
      <c r="AL25004" s="1"/>
    </row>
    <row r="25005">
      <c r="I25005" s="1"/>
      <c r="J25005" s="1"/>
      <c r="K25005" s="1"/>
      <c r="AA25005" s="1"/>
      <c r="AB25005" s="1"/>
      <c r="AC25005" s="1"/>
      <c r="AJ25005" s="1"/>
      <c r="AK25005" s="1"/>
      <c r="AL25005" s="1"/>
    </row>
    <row r="25006">
      <c r="I25006" s="1"/>
      <c r="J25006" s="1"/>
      <c r="K25006" s="1"/>
      <c r="AA25006" s="1"/>
      <c r="AB25006" s="1"/>
      <c r="AC25006" s="1"/>
      <c r="AJ25006" s="1"/>
      <c r="AK25006" s="1"/>
      <c r="AL25006" s="1"/>
    </row>
    <row r="25007">
      <c r="I25007" s="1"/>
      <c r="J25007" s="1"/>
      <c r="K25007" s="1"/>
      <c r="AA25007" s="1"/>
      <c r="AB25007" s="1"/>
      <c r="AC25007" s="1"/>
      <c r="AJ25007" s="1"/>
      <c r="AK25007" s="1"/>
      <c r="AL25007" s="1"/>
    </row>
    <row r="25008">
      <c r="I25008" s="1"/>
      <c r="J25008" s="1"/>
      <c r="K25008" s="1"/>
      <c r="AA25008" s="1"/>
      <c r="AB25008" s="1"/>
      <c r="AC25008" s="1"/>
      <c r="AJ25008" s="1"/>
      <c r="AK25008" s="1"/>
      <c r="AL25008" s="1"/>
    </row>
    <row r="25009">
      <c r="I25009" s="1"/>
      <c r="J25009" s="1"/>
      <c r="K25009" s="1"/>
      <c r="AA25009" s="1"/>
      <c r="AB25009" s="1"/>
      <c r="AC25009" s="1"/>
      <c r="AJ25009" s="1"/>
      <c r="AK25009" s="1"/>
      <c r="AL25009" s="1"/>
    </row>
    <row r="25010">
      <c r="I25010" s="1"/>
      <c r="J25010" s="1"/>
      <c r="K25010" s="1"/>
      <c r="AA25010" s="1"/>
      <c r="AB25010" s="1"/>
      <c r="AC25010" s="1"/>
      <c r="AJ25010" s="1"/>
      <c r="AK25010" s="1"/>
      <c r="AL25010" s="1"/>
    </row>
    <row r="25011">
      <c r="I25011" s="1"/>
      <c r="J25011" s="1"/>
      <c r="K25011" s="1"/>
      <c r="AA25011" s="1"/>
      <c r="AB25011" s="1"/>
      <c r="AC25011" s="1"/>
      <c r="AJ25011" s="1"/>
      <c r="AK25011" s="1"/>
      <c r="AL25011" s="1"/>
    </row>
    <row r="25012">
      <c r="I25012" s="1"/>
      <c r="J25012" s="1"/>
      <c r="K25012" s="1"/>
      <c r="AA25012" s="1"/>
      <c r="AB25012" s="1"/>
      <c r="AC25012" s="1"/>
      <c r="AJ25012" s="1"/>
      <c r="AK25012" s="1"/>
      <c r="AL25012" s="1"/>
    </row>
    <row r="25013">
      <c r="I25013" s="1"/>
      <c r="J25013" s="1"/>
      <c r="K25013" s="1"/>
      <c r="AA25013" s="1"/>
      <c r="AB25013" s="1"/>
      <c r="AC25013" s="1"/>
      <c r="AJ25013" s="1"/>
      <c r="AK25013" s="1"/>
      <c r="AL25013" s="1"/>
    </row>
    <row r="25014">
      <c r="I25014" s="1"/>
      <c r="J25014" s="1"/>
      <c r="K25014" s="1"/>
      <c r="AA25014" s="1"/>
      <c r="AB25014" s="1"/>
      <c r="AC25014" s="1"/>
      <c r="AJ25014" s="1"/>
      <c r="AK25014" s="1"/>
      <c r="AL25014" s="1"/>
    </row>
    <row r="25015">
      <c r="I25015" s="1"/>
      <c r="J25015" s="1"/>
      <c r="K25015" s="1"/>
      <c r="AA25015" s="1"/>
      <c r="AB25015" s="1"/>
      <c r="AC25015" s="1"/>
      <c r="AJ25015" s="1"/>
      <c r="AK25015" s="1"/>
      <c r="AL25015" s="1"/>
    </row>
    <row r="25016">
      <c r="I25016" s="1"/>
      <c r="J25016" s="1"/>
      <c r="K25016" s="1"/>
      <c r="AA25016" s="1"/>
      <c r="AB25016" s="1"/>
      <c r="AC25016" s="1"/>
      <c r="AJ25016" s="1"/>
      <c r="AK25016" s="1"/>
      <c r="AL25016" s="1"/>
    </row>
    <row r="25017">
      <c r="I25017" s="1"/>
      <c r="J25017" s="1"/>
      <c r="K25017" s="1"/>
      <c r="AA25017" s="1"/>
      <c r="AB25017" s="1"/>
      <c r="AC25017" s="1"/>
      <c r="AJ25017" s="1"/>
      <c r="AK25017" s="1"/>
      <c r="AL25017" s="1"/>
    </row>
    <row r="25018">
      <c r="I25018" s="1"/>
      <c r="J25018" s="1"/>
      <c r="K25018" s="1"/>
      <c r="AA25018" s="1"/>
      <c r="AB25018" s="1"/>
      <c r="AC25018" s="1"/>
      <c r="AJ25018" s="1"/>
      <c r="AK25018" s="1"/>
      <c r="AL25018" s="1"/>
    </row>
    <row r="25019">
      <c r="I25019" s="1"/>
      <c r="J25019" s="1"/>
      <c r="K25019" s="1"/>
      <c r="AA25019" s="1"/>
      <c r="AB25019" s="1"/>
      <c r="AC25019" s="1"/>
      <c r="AJ25019" s="1"/>
      <c r="AK25019" s="1"/>
      <c r="AL25019" s="1"/>
    </row>
    <row r="25020">
      <c r="I25020" s="1"/>
      <c r="J25020" s="1"/>
      <c r="K25020" s="1"/>
      <c r="AA25020" s="1"/>
      <c r="AB25020" s="1"/>
      <c r="AC25020" s="1"/>
      <c r="AJ25020" s="1"/>
      <c r="AK25020" s="1"/>
      <c r="AL25020" s="1"/>
    </row>
    <row r="25021">
      <c r="I25021" s="1"/>
      <c r="J25021" s="1"/>
      <c r="K25021" s="1"/>
      <c r="AA25021" s="1"/>
      <c r="AB25021" s="1"/>
      <c r="AC25021" s="1"/>
      <c r="AJ25021" s="1"/>
      <c r="AK25021" s="1"/>
      <c r="AL25021" s="1"/>
    </row>
    <row r="25022">
      <c r="I25022" s="1"/>
      <c r="J25022" s="1"/>
      <c r="K25022" s="1"/>
      <c r="AA25022" s="1"/>
      <c r="AB25022" s="1"/>
      <c r="AC25022" s="1"/>
      <c r="AJ25022" s="1"/>
      <c r="AK25022" s="1"/>
      <c r="AL25022" s="1"/>
    </row>
    <row r="25023">
      <c r="I25023" s="1"/>
      <c r="J25023" s="1"/>
      <c r="K25023" s="1"/>
      <c r="AA25023" s="1"/>
      <c r="AB25023" s="1"/>
      <c r="AC25023" s="1"/>
      <c r="AJ25023" s="1"/>
      <c r="AK25023" s="1"/>
      <c r="AL25023" s="1"/>
    </row>
    <row r="25024">
      <c r="I25024" s="1"/>
      <c r="J25024" s="1"/>
      <c r="K25024" s="1"/>
      <c r="AA25024" s="1"/>
      <c r="AB25024" s="1"/>
      <c r="AC25024" s="1"/>
      <c r="AJ25024" s="1"/>
      <c r="AK25024" s="1"/>
      <c r="AL25024" s="1"/>
    </row>
    <row r="25025">
      <c r="I25025" s="1"/>
      <c r="J25025" s="1"/>
      <c r="K25025" s="1"/>
      <c r="AA25025" s="1"/>
      <c r="AB25025" s="1"/>
      <c r="AC25025" s="1"/>
      <c r="AJ25025" s="1"/>
      <c r="AK25025" s="1"/>
      <c r="AL25025" s="1"/>
    </row>
    <row r="25026">
      <c r="I25026" s="1"/>
      <c r="J25026" s="1"/>
      <c r="K25026" s="1"/>
      <c r="AA25026" s="1"/>
      <c r="AB25026" s="1"/>
      <c r="AC25026" s="1"/>
      <c r="AJ25026" s="1"/>
      <c r="AK25026" s="1"/>
      <c r="AL25026" s="1"/>
    </row>
    <row r="25027">
      <c r="I25027" s="1"/>
      <c r="J25027" s="1"/>
      <c r="K25027" s="1"/>
      <c r="AA25027" s="1"/>
      <c r="AB25027" s="1"/>
      <c r="AC25027" s="1"/>
      <c r="AJ25027" s="1"/>
      <c r="AK25027" s="1"/>
      <c r="AL25027" s="1"/>
    </row>
    <row r="25028">
      <c r="I25028" s="1"/>
      <c r="J25028" s="1"/>
      <c r="K25028" s="1"/>
      <c r="AA25028" s="1"/>
      <c r="AB25028" s="1"/>
      <c r="AC25028" s="1"/>
      <c r="AJ25028" s="1"/>
      <c r="AK25028" s="1"/>
      <c r="AL25028" s="1"/>
    </row>
    <row r="25029">
      <c r="I25029" s="1"/>
      <c r="J25029" s="1"/>
      <c r="K25029" s="1"/>
      <c r="AA25029" s="1"/>
      <c r="AB25029" s="1"/>
      <c r="AC25029" s="1"/>
      <c r="AJ25029" s="1"/>
      <c r="AK25029" s="1"/>
      <c r="AL25029" s="1"/>
    </row>
    <row r="25030">
      <c r="I25030" s="1"/>
      <c r="J25030" s="1"/>
      <c r="K25030" s="1"/>
      <c r="AA25030" s="1"/>
      <c r="AB25030" s="1"/>
      <c r="AC25030" s="1"/>
      <c r="AJ25030" s="1"/>
      <c r="AK25030" s="1"/>
      <c r="AL25030" s="1"/>
    </row>
    <row r="25031">
      <c r="I25031" s="1"/>
      <c r="J25031" s="1"/>
      <c r="K25031" s="1"/>
      <c r="AA25031" s="1"/>
      <c r="AB25031" s="1"/>
      <c r="AC25031" s="1"/>
      <c r="AJ25031" s="1"/>
      <c r="AK25031" s="1"/>
      <c r="AL25031" s="1"/>
    </row>
    <row r="25032">
      <c r="I25032" s="1"/>
      <c r="J25032" s="1"/>
      <c r="K25032" s="1"/>
      <c r="AA25032" s="1"/>
      <c r="AB25032" s="1"/>
      <c r="AC25032" s="1"/>
      <c r="AJ25032" s="1"/>
      <c r="AK25032" s="1"/>
      <c r="AL25032" s="1"/>
    </row>
    <row r="25033">
      <c r="I25033" s="1"/>
      <c r="J25033" s="1"/>
      <c r="K25033" s="1"/>
      <c r="AA25033" s="1"/>
      <c r="AB25033" s="1"/>
      <c r="AC25033" s="1"/>
      <c r="AJ25033" s="1"/>
      <c r="AK25033" s="1"/>
      <c r="AL25033" s="1"/>
    </row>
    <row r="25034">
      <c r="I25034" s="1"/>
      <c r="J25034" s="1"/>
      <c r="K25034" s="1"/>
      <c r="AA25034" s="1"/>
      <c r="AB25034" s="1"/>
      <c r="AC25034" s="1"/>
      <c r="AJ25034" s="1"/>
      <c r="AK25034" s="1"/>
      <c r="AL25034" s="1"/>
    </row>
    <row r="25035">
      <c r="I25035" s="1"/>
      <c r="J25035" s="1"/>
      <c r="K25035" s="1"/>
      <c r="AA25035" s="1"/>
      <c r="AB25035" s="1"/>
      <c r="AC25035" s="1"/>
      <c r="AJ25035" s="1"/>
      <c r="AK25035" s="1"/>
      <c r="AL25035" s="1"/>
    </row>
    <row r="25036">
      <c r="I25036" s="1"/>
      <c r="J25036" s="1"/>
      <c r="K25036" s="1"/>
      <c r="AA25036" s="1"/>
      <c r="AB25036" s="1"/>
      <c r="AC25036" s="1"/>
      <c r="AJ25036" s="1"/>
      <c r="AK25036" s="1"/>
      <c r="AL25036" s="1"/>
    </row>
    <row r="25037">
      <c r="I25037" s="1"/>
      <c r="J25037" s="1"/>
      <c r="K25037" s="1"/>
      <c r="AA25037" s="1"/>
      <c r="AB25037" s="1"/>
      <c r="AC25037" s="1"/>
      <c r="AJ25037" s="1"/>
      <c r="AK25037" s="1"/>
      <c r="AL25037" s="1"/>
    </row>
    <row r="25038">
      <c r="I25038" s="1"/>
      <c r="J25038" s="1"/>
      <c r="K25038" s="1"/>
      <c r="AA25038" s="1"/>
      <c r="AB25038" s="1"/>
      <c r="AC25038" s="1"/>
      <c r="AJ25038" s="1"/>
      <c r="AK25038" s="1"/>
      <c r="AL25038" s="1"/>
    </row>
    <row r="25039">
      <c r="I25039" s="1"/>
      <c r="J25039" s="1"/>
      <c r="K25039" s="1"/>
      <c r="AA25039" s="1"/>
      <c r="AB25039" s="1"/>
      <c r="AC25039" s="1"/>
      <c r="AJ25039" s="1"/>
      <c r="AK25039" s="1"/>
      <c r="AL25039" s="1"/>
    </row>
    <row r="25040">
      <c r="I25040" s="1"/>
      <c r="J25040" s="1"/>
      <c r="K25040" s="1"/>
      <c r="AA25040" s="1"/>
      <c r="AB25040" s="1"/>
      <c r="AC25040" s="1"/>
      <c r="AJ25040" s="1"/>
      <c r="AK25040" s="1"/>
      <c r="AL25040" s="1"/>
    </row>
    <row r="25041">
      <c r="I25041" s="1"/>
      <c r="J25041" s="1"/>
      <c r="K25041" s="1"/>
      <c r="AA25041" s="1"/>
      <c r="AB25041" s="1"/>
      <c r="AC25041" s="1"/>
      <c r="AJ25041" s="1"/>
      <c r="AK25041" s="1"/>
      <c r="AL25041" s="1"/>
    </row>
    <row r="25042">
      <c r="I25042" s="1"/>
      <c r="J25042" s="1"/>
      <c r="K25042" s="1"/>
      <c r="AA25042" s="1"/>
      <c r="AB25042" s="1"/>
      <c r="AC25042" s="1"/>
      <c r="AJ25042" s="1"/>
      <c r="AK25042" s="1"/>
      <c r="AL25042" s="1"/>
    </row>
    <row r="25043">
      <c r="I25043" s="1"/>
      <c r="J25043" s="1"/>
      <c r="K25043" s="1"/>
      <c r="AA25043" s="1"/>
      <c r="AB25043" s="1"/>
      <c r="AC25043" s="1"/>
      <c r="AJ25043" s="1"/>
      <c r="AK25043" s="1"/>
      <c r="AL25043" s="1"/>
    </row>
    <row r="25044">
      <c r="I25044" s="1"/>
      <c r="J25044" s="1"/>
      <c r="K25044" s="1"/>
      <c r="AA25044" s="1"/>
      <c r="AB25044" s="1"/>
      <c r="AC25044" s="1"/>
      <c r="AJ25044" s="1"/>
      <c r="AK25044" s="1"/>
      <c r="AL25044" s="1"/>
    </row>
    <row r="25045">
      <c r="I25045" s="1"/>
      <c r="J25045" s="1"/>
      <c r="K25045" s="1"/>
      <c r="AA25045" s="1"/>
      <c r="AB25045" s="1"/>
      <c r="AC25045" s="1"/>
      <c r="AJ25045" s="1"/>
      <c r="AK25045" s="1"/>
      <c r="AL25045" s="1"/>
    </row>
    <row r="25046">
      <c r="I25046" s="1"/>
      <c r="J25046" s="1"/>
      <c r="K25046" s="1"/>
      <c r="AA25046" s="1"/>
      <c r="AB25046" s="1"/>
      <c r="AC25046" s="1"/>
      <c r="AJ25046" s="1"/>
      <c r="AK25046" s="1"/>
      <c r="AL25046" s="1"/>
    </row>
    <row r="25047">
      <c r="I25047" s="1"/>
      <c r="J25047" s="1"/>
      <c r="K25047" s="1"/>
      <c r="AA25047" s="1"/>
      <c r="AB25047" s="1"/>
      <c r="AC25047" s="1"/>
      <c r="AJ25047" s="1"/>
      <c r="AK25047" s="1"/>
      <c r="AL25047" s="1"/>
    </row>
    <row r="25048">
      <c r="I25048" s="1"/>
      <c r="J25048" s="1"/>
      <c r="K25048" s="1"/>
      <c r="AA25048" s="1"/>
      <c r="AB25048" s="1"/>
      <c r="AC25048" s="1"/>
      <c r="AJ25048" s="1"/>
      <c r="AK25048" s="1"/>
      <c r="AL25048" s="1"/>
    </row>
    <row r="25049">
      <c r="I25049" s="1"/>
      <c r="J25049" s="1"/>
      <c r="K25049" s="1"/>
      <c r="AA25049" s="1"/>
      <c r="AB25049" s="1"/>
      <c r="AC25049" s="1"/>
      <c r="AJ25049" s="1"/>
      <c r="AK25049" s="1"/>
      <c r="AL25049" s="1"/>
    </row>
    <row r="25050">
      <c r="I25050" s="1"/>
      <c r="J25050" s="1"/>
      <c r="K25050" s="1"/>
      <c r="AA25050" s="1"/>
      <c r="AB25050" s="1"/>
      <c r="AC25050" s="1"/>
      <c r="AJ25050" s="1"/>
      <c r="AK25050" s="1"/>
      <c r="AL25050" s="1"/>
    </row>
    <row r="25051">
      <c r="I25051" s="1"/>
      <c r="J25051" s="1"/>
      <c r="K25051" s="1"/>
      <c r="AA25051" s="1"/>
      <c r="AB25051" s="1"/>
      <c r="AC25051" s="1"/>
      <c r="AJ25051" s="1"/>
      <c r="AK25051" s="1"/>
      <c r="AL25051" s="1"/>
    </row>
    <row r="25052">
      <c r="I25052" s="1"/>
      <c r="J25052" s="1"/>
      <c r="K25052" s="1"/>
      <c r="AA25052" s="1"/>
      <c r="AB25052" s="1"/>
      <c r="AC25052" s="1"/>
      <c r="AJ25052" s="1"/>
      <c r="AK25052" s="1"/>
      <c r="AL25052" s="1"/>
    </row>
    <row r="25053">
      <c r="I25053" s="1"/>
      <c r="J25053" s="1"/>
      <c r="K25053" s="1"/>
      <c r="AA25053" s="1"/>
      <c r="AB25053" s="1"/>
      <c r="AC25053" s="1"/>
      <c r="AJ25053" s="1"/>
      <c r="AK25053" s="1"/>
      <c r="AL25053" s="1"/>
    </row>
    <row r="25054">
      <c r="I25054" s="1"/>
      <c r="J25054" s="1"/>
      <c r="K25054" s="1"/>
      <c r="AA25054" s="1"/>
      <c r="AB25054" s="1"/>
      <c r="AC25054" s="1"/>
      <c r="AJ25054" s="1"/>
      <c r="AK25054" s="1"/>
      <c r="AL25054" s="1"/>
    </row>
    <row r="25055">
      <c r="I25055" s="1"/>
      <c r="J25055" s="1"/>
      <c r="K25055" s="1"/>
      <c r="AA25055" s="1"/>
      <c r="AB25055" s="1"/>
      <c r="AC25055" s="1"/>
      <c r="AJ25055" s="1"/>
      <c r="AK25055" s="1"/>
      <c r="AL25055" s="1"/>
    </row>
    <row r="25056">
      <c r="I25056" s="1"/>
      <c r="J25056" s="1"/>
      <c r="K25056" s="1"/>
      <c r="AA25056" s="1"/>
      <c r="AB25056" s="1"/>
      <c r="AC25056" s="1"/>
      <c r="AJ25056" s="1"/>
      <c r="AK25056" s="1"/>
      <c r="AL25056" s="1"/>
    </row>
    <row r="25057">
      <c r="I25057" s="1"/>
      <c r="J25057" s="1"/>
      <c r="K25057" s="1"/>
      <c r="AA25057" s="1"/>
      <c r="AB25057" s="1"/>
      <c r="AC25057" s="1"/>
      <c r="AJ25057" s="1"/>
      <c r="AK25057" s="1"/>
      <c r="AL25057" s="1"/>
    </row>
    <row r="25058">
      <c r="I25058" s="1"/>
      <c r="J25058" s="1"/>
      <c r="K25058" s="1"/>
      <c r="AA25058" s="1"/>
      <c r="AB25058" s="1"/>
      <c r="AC25058" s="1"/>
      <c r="AJ25058" s="1"/>
      <c r="AK25058" s="1"/>
      <c r="AL25058" s="1"/>
    </row>
    <row r="25059">
      <c r="I25059" s="1"/>
      <c r="J25059" s="1"/>
      <c r="K25059" s="1"/>
      <c r="AA25059" s="1"/>
      <c r="AB25059" s="1"/>
      <c r="AC25059" s="1"/>
      <c r="AJ25059" s="1"/>
      <c r="AK25059" s="1"/>
      <c r="AL25059" s="1"/>
    </row>
    <row r="25060">
      <c r="I25060" s="1"/>
      <c r="J25060" s="1"/>
      <c r="K25060" s="1"/>
      <c r="AA25060" s="1"/>
      <c r="AB25060" s="1"/>
      <c r="AC25060" s="1"/>
      <c r="AJ25060" s="1"/>
      <c r="AK25060" s="1"/>
      <c r="AL25060" s="1"/>
    </row>
    <row r="25061">
      <c r="I25061" s="1"/>
      <c r="J25061" s="1"/>
      <c r="K25061" s="1"/>
      <c r="AA25061" s="1"/>
      <c r="AB25061" s="1"/>
      <c r="AC25061" s="1"/>
      <c r="AJ25061" s="1"/>
      <c r="AK25061" s="1"/>
      <c r="AL25061" s="1"/>
    </row>
    <row r="25062">
      <c r="I25062" s="1"/>
      <c r="J25062" s="1"/>
      <c r="K25062" s="1"/>
      <c r="AA25062" s="1"/>
      <c r="AB25062" s="1"/>
      <c r="AC25062" s="1"/>
      <c r="AJ25062" s="1"/>
      <c r="AK25062" s="1"/>
      <c r="AL25062" s="1"/>
    </row>
    <row r="25063">
      <c r="I25063" s="1"/>
      <c r="J25063" s="1"/>
      <c r="K25063" s="1"/>
      <c r="AA25063" s="1"/>
      <c r="AB25063" s="1"/>
      <c r="AC25063" s="1"/>
      <c r="AJ25063" s="1"/>
      <c r="AK25063" s="1"/>
      <c r="AL25063" s="1"/>
    </row>
    <row r="25064">
      <c r="I25064" s="1"/>
      <c r="J25064" s="1"/>
      <c r="K25064" s="1"/>
      <c r="AA25064" s="1"/>
      <c r="AB25064" s="1"/>
      <c r="AC25064" s="1"/>
      <c r="AJ25064" s="1"/>
      <c r="AK25064" s="1"/>
      <c r="AL25064" s="1"/>
    </row>
    <row r="25065">
      <c r="I25065" s="1"/>
      <c r="J25065" s="1"/>
      <c r="K25065" s="1"/>
      <c r="AA25065" s="1"/>
      <c r="AB25065" s="1"/>
      <c r="AC25065" s="1"/>
      <c r="AJ25065" s="1"/>
      <c r="AK25065" s="1"/>
      <c r="AL25065" s="1"/>
    </row>
    <row r="25066">
      <c r="I25066" s="1"/>
      <c r="J25066" s="1"/>
      <c r="K25066" s="1"/>
      <c r="AA25066" s="1"/>
      <c r="AB25066" s="1"/>
      <c r="AC25066" s="1"/>
      <c r="AJ25066" s="1"/>
      <c r="AK25066" s="1"/>
      <c r="AL25066" s="1"/>
    </row>
    <row r="25067">
      <c r="I25067" s="1"/>
      <c r="J25067" s="1"/>
      <c r="K25067" s="1"/>
      <c r="AA25067" s="1"/>
      <c r="AB25067" s="1"/>
      <c r="AC25067" s="1"/>
      <c r="AJ25067" s="1"/>
      <c r="AK25067" s="1"/>
      <c r="AL25067" s="1"/>
    </row>
    <row r="25068">
      <c r="I25068" s="1"/>
      <c r="J25068" s="1"/>
      <c r="K25068" s="1"/>
      <c r="AA25068" s="1"/>
      <c r="AB25068" s="1"/>
      <c r="AC25068" s="1"/>
      <c r="AJ25068" s="1"/>
      <c r="AK25068" s="1"/>
      <c r="AL25068" s="1"/>
    </row>
    <row r="25069">
      <c r="I25069" s="1"/>
      <c r="J25069" s="1"/>
      <c r="K25069" s="1"/>
      <c r="AA25069" s="1"/>
      <c r="AB25069" s="1"/>
      <c r="AC25069" s="1"/>
      <c r="AJ25069" s="1"/>
      <c r="AK25069" s="1"/>
      <c r="AL25069" s="1"/>
    </row>
    <row r="25070">
      <c r="I25070" s="1"/>
      <c r="J25070" s="1"/>
      <c r="K25070" s="1"/>
      <c r="AA25070" s="1"/>
      <c r="AB25070" s="1"/>
      <c r="AC25070" s="1"/>
      <c r="AJ25070" s="1"/>
      <c r="AK25070" s="1"/>
      <c r="AL25070" s="1"/>
    </row>
    <row r="25071">
      <c r="I25071" s="1"/>
      <c r="J25071" s="1"/>
      <c r="K25071" s="1"/>
      <c r="AA25071" s="1"/>
      <c r="AB25071" s="1"/>
      <c r="AC25071" s="1"/>
      <c r="AJ25071" s="1"/>
      <c r="AK25071" s="1"/>
      <c r="AL25071" s="1"/>
    </row>
    <row r="25072">
      <c r="I25072" s="1"/>
      <c r="J25072" s="1"/>
      <c r="K25072" s="1"/>
      <c r="AA25072" s="1"/>
      <c r="AB25072" s="1"/>
      <c r="AC25072" s="1"/>
      <c r="AJ25072" s="1"/>
      <c r="AK25072" s="1"/>
      <c r="AL25072" s="1"/>
    </row>
    <row r="25073">
      <c r="I25073" s="1"/>
      <c r="J25073" s="1"/>
      <c r="K25073" s="1"/>
      <c r="AA25073" s="1"/>
      <c r="AB25073" s="1"/>
      <c r="AC25073" s="1"/>
      <c r="AJ25073" s="1"/>
      <c r="AK25073" s="1"/>
      <c r="AL25073" s="1"/>
    </row>
    <row r="25074">
      <c r="I25074" s="1"/>
      <c r="J25074" s="1"/>
      <c r="K25074" s="1"/>
      <c r="AA25074" s="1"/>
      <c r="AB25074" s="1"/>
      <c r="AC25074" s="1"/>
      <c r="AJ25074" s="1"/>
      <c r="AK25074" s="1"/>
      <c r="AL25074" s="1"/>
    </row>
    <row r="25075">
      <c r="I25075" s="1"/>
      <c r="J25075" s="1"/>
      <c r="K25075" s="1"/>
      <c r="AA25075" s="1"/>
      <c r="AB25075" s="1"/>
      <c r="AC25075" s="1"/>
      <c r="AJ25075" s="1"/>
      <c r="AK25075" s="1"/>
      <c r="AL25075" s="1"/>
    </row>
    <row r="25076">
      <c r="I25076" s="1"/>
      <c r="J25076" s="1"/>
      <c r="K25076" s="1"/>
      <c r="AA25076" s="1"/>
      <c r="AB25076" s="1"/>
      <c r="AC25076" s="1"/>
      <c r="AJ25076" s="1"/>
      <c r="AK25076" s="1"/>
      <c r="AL25076" s="1"/>
    </row>
    <row r="25077">
      <c r="I25077" s="1"/>
      <c r="J25077" s="1"/>
      <c r="K25077" s="1"/>
      <c r="AA25077" s="1"/>
      <c r="AB25077" s="1"/>
      <c r="AC25077" s="1"/>
      <c r="AJ25077" s="1"/>
      <c r="AK25077" s="1"/>
      <c r="AL25077" s="1"/>
    </row>
    <row r="25078">
      <c r="I25078" s="1"/>
      <c r="J25078" s="1"/>
      <c r="K25078" s="1"/>
      <c r="AA25078" s="1"/>
      <c r="AB25078" s="1"/>
      <c r="AC25078" s="1"/>
      <c r="AJ25078" s="1"/>
      <c r="AK25078" s="1"/>
      <c r="AL25078" s="1"/>
    </row>
    <row r="25079">
      <c r="I25079" s="1"/>
      <c r="J25079" s="1"/>
      <c r="K25079" s="1"/>
      <c r="AA25079" s="1"/>
      <c r="AB25079" s="1"/>
      <c r="AC25079" s="1"/>
      <c r="AJ25079" s="1"/>
      <c r="AK25079" s="1"/>
      <c r="AL25079" s="1"/>
    </row>
    <row r="25080">
      <c r="I25080" s="1"/>
      <c r="J25080" s="1"/>
      <c r="K25080" s="1"/>
      <c r="AA25080" s="1"/>
      <c r="AB25080" s="1"/>
      <c r="AC25080" s="1"/>
      <c r="AJ25080" s="1"/>
      <c r="AK25080" s="1"/>
      <c r="AL25080" s="1"/>
    </row>
    <row r="25081">
      <c r="I25081" s="1"/>
      <c r="J25081" s="1"/>
      <c r="K25081" s="1"/>
      <c r="AA25081" s="1"/>
      <c r="AB25081" s="1"/>
      <c r="AC25081" s="1"/>
      <c r="AJ25081" s="1"/>
      <c r="AK25081" s="1"/>
      <c r="AL25081" s="1"/>
    </row>
    <row r="25082">
      <c r="I25082" s="1"/>
      <c r="J25082" s="1"/>
      <c r="K25082" s="1"/>
      <c r="AA25082" s="1"/>
      <c r="AB25082" s="1"/>
      <c r="AC25082" s="1"/>
      <c r="AJ25082" s="1"/>
      <c r="AK25082" s="1"/>
      <c r="AL25082" s="1"/>
    </row>
    <row r="25083">
      <c r="I25083" s="1"/>
      <c r="J25083" s="1"/>
      <c r="K25083" s="1"/>
      <c r="AA25083" s="1"/>
      <c r="AB25083" s="1"/>
      <c r="AC25083" s="1"/>
      <c r="AJ25083" s="1"/>
      <c r="AK25083" s="1"/>
      <c r="AL25083" s="1"/>
    </row>
    <row r="25084">
      <c r="I25084" s="1"/>
      <c r="J25084" s="1"/>
      <c r="K25084" s="1"/>
      <c r="AA25084" s="1"/>
      <c r="AB25084" s="1"/>
      <c r="AC25084" s="1"/>
      <c r="AJ25084" s="1"/>
      <c r="AK25084" s="1"/>
      <c r="AL25084" s="1"/>
    </row>
    <row r="25085">
      <c r="I25085" s="1"/>
      <c r="J25085" s="1"/>
      <c r="K25085" s="1"/>
      <c r="AA25085" s="1"/>
      <c r="AB25085" s="1"/>
      <c r="AC25085" s="1"/>
      <c r="AJ25085" s="1"/>
      <c r="AK25085" s="1"/>
      <c r="AL25085" s="1"/>
    </row>
    <row r="25086">
      <c r="I25086" s="1"/>
      <c r="J25086" s="1"/>
      <c r="K25086" s="1"/>
      <c r="AA25086" s="1"/>
      <c r="AB25086" s="1"/>
      <c r="AC25086" s="1"/>
      <c r="AJ25086" s="1"/>
      <c r="AK25086" s="1"/>
      <c r="AL25086" s="1"/>
    </row>
    <row r="25087">
      <c r="I25087" s="1"/>
      <c r="J25087" s="1"/>
      <c r="K25087" s="1"/>
      <c r="AA25087" s="1"/>
      <c r="AB25087" s="1"/>
      <c r="AC25087" s="1"/>
      <c r="AJ25087" s="1"/>
      <c r="AK25087" s="1"/>
      <c r="AL25087" s="1"/>
    </row>
    <row r="25088">
      <c r="I25088" s="1"/>
      <c r="J25088" s="1"/>
      <c r="K25088" s="1"/>
      <c r="AA25088" s="1"/>
      <c r="AB25088" s="1"/>
      <c r="AC25088" s="1"/>
      <c r="AJ25088" s="1"/>
      <c r="AK25088" s="1"/>
      <c r="AL25088" s="1"/>
    </row>
    <row r="25089">
      <c r="I25089" s="1"/>
      <c r="J25089" s="1"/>
      <c r="K25089" s="1"/>
      <c r="AA25089" s="1"/>
      <c r="AB25089" s="1"/>
      <c r="AC25089" s="1"/>
      <c r="AJ25089" s="1"/>
      <c r="AK25089" s="1"/>
      <c r="AL25089" s="1"/>
    </row>
    <row r="25090">
      <c r="I25090" s="1"/>
      <c r="J25090" s="1"/>
      <c r="K25090" s="1"/>
      <c r="AA25090" s="1"/>
      <c r="AB25090" s="1"/>
      <c r="AC25090" s="1"/>
      <c r="AJ25090" s="1"/>
      <c r="AK25090" s="1"/>
      <c r="AL25090" s="1"/>
    </row>
    <row r="25091">
      <c r="I25091" s="1"/>
      <c r="J25091" s="1"/>
      <c r="K25091" s="1"/>
      <c r="AA25091" s="1"/>
      <c r="AB25091" s="1"/>
      <c r="AC25091" s="1"/>
      <c r="AJ25091" s="1"/>
      <c r="AK25091" s="1"/>
      <c r="AL25091" s="1"/>
    </row>
    <row r="25092">
      <c r="I25092" s="1"/>
      <c r="J25092" s="1"/>
      <c r="K25092" s="1"/>
      <c r="AA25092" s="1"/>
      <c r="AB25092" s="1"/>
      <c r="AC25092" s="1"/>
      <c r="AJ25092" s="1"/>
      <c r="AK25092" s="1"/>
      <c r="AL25092" s="1"/>
    </row>
    <row r="25093">
      <c r="I25093" s="1"/>
      <c r="J25093" s="1"/>
      <c r="K25093" s="1"/>
      <c r="AA25093" s="1"/>
      <c r="AB25093" s="1"/>
      <c r="AC25093" s="1"/>
      <c r="AJ25093" s="1"/>
      <c r="AK25093" s="1"/>
      <c r="AL25093" s="1"/>
    </row>
    <row r="25094">
      <c r="I25094" s="1"/>
      <c r="J25094" s="1"/>
      <c r="K25094" s="1"/>
      <c r="AA25094" s="1"/>
      <c r="AB25094" s="1"/>
      <c r="AC25094" s="1"/>
      <c r="AJ25094" s="1"/>
      <c r="AK25094" s="1"/>
      <c r="AL25094" s="1"/>
    </row>
    <row r="25095">
      <c r="I25095" s="1"/>
      <c r="J25095" s="1"/>
      <c r="K25095" s="1"/>
      <c r="AA25095" s="1"/>
      <c r="AB25095" s="1"/>
      <c r="AC25095" s="1"/>
      <c r="AJ25095" s="1"/>
      <c r="AK25095" s="1"/>
      <c r="AL25095" s="1"/>
    </row>
    <row r="25096">
      <c r="I25096" s="1"/>
      <c r="J25096" s="1"/>
      <c r="K25096" s="1"/>
      <c r="AA25096" s="1"/>
      <c r="AB25096" s="1"/>
      <c r="AC25096" s="1"/>
      <c r="AJ25096" s="1"/>
      <c r="AK25096" s="1"/>
      <c r="AL25096" s="1"/>
    </row>
    <row r="25097">
      <c r="I25097" s="1"/>
      <c r="J25097" s="1"/>
      <c r="K25097" s="1"/>
      <c r="AA25097" s="1"/>
      <c r="AB25097" s="1"/>
      <c r="AC25097" s="1"/>
      <c r="AJ25097" s="1"/>
      <c r="AK25097" s="1"/>
      <c r="AL25097" s="1"/>
    </row>
    <row r="25098">
      <c r="I25098" s="1"/>
      <c r="J25098" s="1"/>
      <c r="K25098" s="1"/>
      <c r="AA25098" s="1"/>
      <c r="AB25098" s="1"/>
      <c r="AC25098" s="1"/>
      <c r="AJ25098" s="1"/>
      <c r="AK25098" s="1"/>
      <c r="AL25098" s="1"/>
    </row>
    <row r="25099">
      <c r="I25099" s="1"/>
      <c r="J25099" s="1"/>
      <c r="K25099" s="1"/>
      <c r="AA25099" s="1"/>
      <c r="AB25099" s="1"/>
      <c r="AC25099" s="1"/>
      <c r="AJ25099" s="1"/>
      <c r="AK25099" s="1"/>
      <c r="AL25099" s="1"/>
    </row>
    <row r="25100">
      <c r="I25100" s="1"/>
      <c r="J25100" s="1"/>
      <c r="K25100" s="1"/>
      <c r="AA25100" s="1"/>
      <c r="AB25100" s="1"/>
      <c r="AC25100" s="1"/>
      <c r="AJ25100" s="1"/>
      <c r="AK25100" s="1"/>
      <c r="AL25100" s="1"/>
    </row>
    <row r="25101">
      <c r="I25101" s="1"/>
      <c r="J25101" s="1"/>
      <c r="K25101" s="1"/>
      <c r="AA25101" s="1"/>
      <c r="AB25101" s="1"/>
      <c r="AC25101" s="1"/>
      <c r="AJ25101" s="1"/>
      <c r="AK25101" s="1"/>
      <c r="AL25101" s="1"/>
    </row>
    <row r="25102">
      <c r="I25102" s="1"/>
      <c r="J25102" s="1"/>
      <c r="K25102" s="1"/>
      <c r="AA25102" s="1"/>
      <c r="AB25102" s="1"/>
      <c r="AC25102" s="1"/>
      <c r="AJ25102" s="1"/>
      <c r="AK25102" s="1"/>
      <c r="AL25102" s="1"/>
    </row>
    <row r="25103">
      <c r="I25103" s="1"/>
      <c r="J25103" s="1"/>
      <c r="K25103" s="1"/>
      <c r="AA25103" s="1"/>
      <c r="AB25103" s="1"/>
      <c r="AC25103" s="1"/>
      <c r="AJ25103" s="1"/>
      <c r="AK25103" s="1"/>
      <c r="AL25103" s="1"/>
    </row>
    <row r="25104">
      <c r="I25104" s="1"/>
      <c r="J25104" s="1"/>
      <c r="K25104" s="1"/>
      <c r="AA25104" s="1"/>
      <c r="AB25104" s="1"/>
      <c r="AC25104" s="1"/>
      <c r="AJ25104" s="1"/>
      <c r="AK25104" s="1"/>
      <c r="AL25104" s="1"/>
    </row>
    <row r="25105">
      <c r="I25105" s="1"/>
      <c r="J25105" s="1"/>
      <c r="K25105" s="1"/>
      <c r="AA25105" s="1"/>
      <c r="AB25105" s="1"/>
      <c r="AC25105" s="1"/>
      <c r="AJ25105" s="1"/>
      <c r="AK25105" s="1"/>
      <c r="AL25105" s="1"/>
    </row>
    <row r="25106">
      <c r="I25106" s="1"/>
      <c r="J25106" s="1"/>
      <c r="K25106" s="1"/>
      <c r="AA25106" s="1"/>
      <c r="AB25106" s="1"/>
      <c r="AC25106" s="1"/>
      <c r="AJ25106" s="1"/>
      <c r="AK25106" s="1"/>
      <c r="AL25106" s="1"/>
    </row>
    <row r="25107">
      <c r="I25107" s="1"/>
      <c r="J25107" s="1"/>
      <c r="K25107" s="1"/>
      <c r="AA25107" s="1"/>
      <c r="AB25107" s="1"/>
      <c r="AC25107" s="1"/>
      <c r="AJ25107" s="1"/>
      <c r="AK25107" s="1"/>
      <c r="AL25107" s="1"/>
    </row>
    <row r="25108">
      <c r="I25108" s="1"/>
      <c r="J25108" s="1"/>
      <c r="K25108" s="1"/>
      <c r="AA25108" s="1"/>
      <c r="AB25108" s="1"/>
      <c r="AC25108" s="1"/>
      <c r="AJ25108" s="1"/>
      <c r="AK25108" s="1"/>
      <c r="AL25108" s="1"/>
    </row>
    <row r="25109">
      <c r="I25109" s="1"/>
      <c r="J25109" s="1"/>
      <c r="K25109" s="1"/>
      <c r="AA25109" s="1"/>
      <c r="AB25109" s="1"/>
      <c r="AC25109" s="1"/>
      <c r="AJ25109" s="1"/>
      <c r="AK25109" s="1"/>
      <c r="AL25109" s="1"/>
    </row>
    <row r="25110">
      <c r="I25110" s="1"/>
      <c r="J25110" s="1"/>
      <c r="K25110" s="1"/>
      <c r="AA25110" s="1"/>
      <c r="AB25110" s="1"/>
      <c r="AC25110" s="1"/>
      <c r="AJ25110" s="1"/>
      <c r="AK25110" s="1"/>
      <c r="AL25110" s="1"/>
    </row>
    <row r="25111">
      <c r="I25111" s="1"/>
      <c r="J25111" s="1"/>
      <c r="K25111" s="1"/>
      <c r="AA25111" s="1"/>
      <c r="AB25111" s="1"/>
      <c r="AC25111" s="1"/>
      <c r="AJ25111" s="1"/>
      <c r="AK25111" s="1"/>
      <c r="AL25111" s="1"/>
    </row>
    <row r="25112">
      <c r="I25112" s="1"/>
      <c r="J25112" s="1"/>
      <c r="K25112" s="1"/>
      <c r="AA25112" s="1"/>
      <c r="AB25112" s="1"/>
      <c r="AC25112" s="1"/>
      <c r="AJ25112" s="1"/>
      <c r="AK25112" s="1"/>
      <c r="AL25112" s="1"/>
    </row>
    <row r="25113">
      <c r="I25113" s="1"/>
      <c r="J25113" s="1"/>
      <c r="K25113" s="1"/>
      <c r="AA25113" s="1"/>
      <c r="AB25113" s="1"/>
      <c r="AC25113" s="1"/>
      <c r="AJ25113" s="1"/>
      <c r="AK25113" s="1"/>
      <c r="AL25113" s="1"/>
    </row>
    <row r="25114">
      <c r="I25114" s="1"/>
      <c r="J25114" s="1"/>
      <c r="K25114" s="1"/>
      <c r="AA25114" s="1"/>
      <c r="AB25114" s="1"/>
      <c r="AC25114" s="1"/>
      <c r="AJ25114" s="1"/>
      <c r="AK25114" s="1"/>
      <c r="AL25114" s="1"/>
    </row>
    <row r="25115">
      <c r="I25115" s="1"/>
      <c r="J25115" s="1"/>
      <c r="K25115" s="1"/>
      <c r="AA25115" s="1"/>
      <c r="AB25115" s="1"/>
      <c r="AC25115" s="1"/>
      <c r="AJ25115" s="1"/>
      <c r="AK25115" s="1"/>
      <c r="AL25115" s="1"/>
    </row>
    <row r="25116">
      <c r="I25116" s="1"/>
      <c r="J25116" s="1"/>
      <c r="K25116" s="1"/>
      <c r="AA25116" s="1"/>
      <c r="AB25116" s="1"/>
      <c r="AC25116" s="1"/>
      <c r="AJ25116" s="1"/>
      <c r="AK25116" s="1"/>
      <c r="AL25116" s="1"/>
    </row>
    <row r="25117">
      <c r="I25117" s="1"/>
      <c r="J25117" s="1"/>
      <c r="K25117" s="1"/>
      <c r="AA25117" s="1"/>
      <c r="AB25117" s="1"/>
      <c r="AC25117" s="1"/>
      <c r="AJ25117" s="1"/>
      <c r="AK25117" s="1"/>
      <c r="AL25117" s="1"/>
    </row>
    <row r="25118">
      <c r="I25118" s="1"/>
      <c r="J25118" s="1"/>
      <c r="K25118" s="1"/>
      <c r="AA25118" s="1"/>
      <c r="AB25118" s="1"/>
      <c r="AC25118" s="1"/>
      <c r="AJ25118" s="1"/>
      <c r="AK25118" s="1"/>
      <c r="AL25118" s="1"/>
    </row>
    <row r="25119">
      <c r="I25119" s="1"/>
      <c r="J25119" s="1"/>
      <c r="K25119" s="1"/>
      <c r="AA25119" s="1"/>
      <c r="AB25119" s="1"/>
      <c r="AC25119" s="1"/>
      <c r="AJ25119" s="1"/>
      <c r="AK25119" s="1"/>
      <c r="AL25119" s="1"/>
    </row>
    <row r="25120">
      <c r="I25120" s="1"/>
      <c r="J25120" s="1"/>
      <c r="K25120" s="1"/>
      <c r="AA25120" s="1"/>
      <c r="AB25120" s="1"/>
      <c r="AC25120" s="1"/>
      <c r="AJ25120" s="1"/>
      <c r="AK25120" s="1"/>
      <c r="AL25120" s="1"/>
    </row>
    <row r="25121">
      <c r="I25121" s="1"/>
      <c r="J25121" s="1"/>
      <c r="K25121" s="1"/>
      <c r="AA25121" s="1"/>
      <c r="AB25121" s="1"/>
      <c r="AC25121" s="1"/>
      <c r="AJ25121" s="1"/>
      <c r="AK25121" s="1"/>
      <c r="AL25121" s="1"/>
    </row>
    <row r="25122">
      <c r="I25122" s="1"/>
      <c r="J25122" s="1"/>
      <c r="K25122" s="1"/>
      <c r="AA25122" s="1"/>
      <c r="AB25122" s="1"/>
      <c r="AC25122" s="1"/>
      <c r="AJ25122" s="1"/>
      <c r="AK25122" s="1"/>
      <c r="AL25122" s="1"/>
    </row>
    <row r="25123">
      <c r="I25123" s="1"/>
      <c r="J25123" s="1"/>
      <c r="K25123" s="1"/>
      <c r="AA25123" s="1"/>
      <c r="AB25123" s="1"/>
      <c r="AC25123" s="1"/>
      <c r="AJ25123" s="1"/>
      <c r="AK25123" s="1"/>
      <c r="AL25123" s="1"/>
    </row>
    <row r="25124">
      <c r="I25124" s="1"/>
      <c r="J25124" s="1"/>
      <c r="K25124" s="1"/>
      <c r="AA25124" s="1"/>
      <c r="AB25124" s="1"/>
      <c r="AC25124" s="1"/>
      <c r="AJ25124" s="1"/>
      <c r="AK25124" s="1"/>
      <c r="AL25124" s="1"/>
    </row>
    <row r="25125">
      <c r="I25125" s="1"/>
      <c r="J25125" s="1"/>
      <c r="K25125" s="1"/>
      <c r="AA25125" s="1"/>
      <c r="AB25125" s="1"/>
      <c r="AC25125" s="1"/>
      <c r="AJ25125" s="1"/>
      <c r="AK25125" s="1"/>
      <c r="AL25125" s="1"/>
    </row>
    <row r="25126">
      <c r="I25126" s="1"/>
      <c r="J25126" s="1"/>
      <c r="K25126" s="1"/>
      <c r="AA25126" s="1"/>
      <c r="AB25126" s="1"/>
      <c r="AC25126" s="1"/>
      <c r="AJ25126" s="1"/>
      <c r="AK25126" s="1"/>
      <c r="AL25126" s="1"/>
    </row>
    <row r="25127">
      <c r="I25127" s="1"/>
      <c r="J25127" s="1"/>
      <c r="K25127" s="1"/>
      <c r="AA25127" s="1"/>
      <c r="AB25127" s="1"/>
      <c r="AC25127" s="1"/>
      <c r="AJ25127" s="1"/>
      <c r="AK25127" s="1"/>
      <c r="AL25127" s="1"/>
    </row>
    <row r="25128">
      <c r="I25128" s="1"/>
      <c r="J25128" s="1"/>
      <c r="K25128" s="1"/>
      <c r="AA25128" s="1"/>
      <c r="AB25128" s="1"/>
      <c r="AC25128" s="1"/>
      <c r="AJ25128" s="1"/>
      <c r="AK25128" s="1"/>
      <c r="AL25128" s="1"/>
    </row>
    <row r="25129">
      <c r="I25129" s="1"/>
      <c r="J25129" s="1"/>
      <c r="K25129" s="1"/>
      <c r="AA25129" s="1"/>
      <c r="AB25129" s="1"/>
      <c r="AC25129" s="1"/>
      <c r="AJ25129" s="1"/>
      <c r="AK25129" s="1"/>
      <c r="AL25129" s="1"/>
    </row>
    <row r="25130">
      <c r="I25130" s="1"/>
      <c r="J25130" s="1"/>
      <c r="K25130" s="1"/>
      <c r="AA25130" s="1"/>
      <c r="AB25130" s="1"/>
      <c r="AC25130" s="1"/>
      <c r="AJ25130" s="1"/>
      <c r="AK25130" s="1"/>
      <c r="AL25130" s="1"/>
    </row>
    <row r="25131">
      <c r="I25131" s="1"/>
      <c r="J25131" s="1"/>
      <c r="K25131" s="1"/>
      <c r="AA25131" s="1"/>
      <c r="AB25131" s="1"/>
      <c r="AC25131" s="1"/>
      <c r="AJ25131" s="1"/>
      <c r="AK25131" s="1"/>
      <c r="AL25131" s="1"/>
    </row>
    <row r="25132">
      <c r="I25132" s="1"/>
      <c r="J25132" s="1"/>
      <c r="K25132" s="1"/>
      <c r="AA25132" s="1"/>
      <c r="AB25132" s="1"/>
      <c r="AC25132" s="1"/>
      <c r="AJ25132" s="1"/>
      <c r="AK25132" s="1"/>
      <c r="AL25132" s="1"/>
    </row>
    <row r="25133">
      <c r="I25133" s="1"/>
      <c r="J25133" s="1"/>
      <c r="K25133" s="1"/>
      <c r="AA25133" s="1"/>
      <c r="AB25133" s="1"/>
      <c r="AC25133" s="1"/>
      <c r="AJ25133" s="1"/>
      <c r="AK25133" s="1"/>
      <c r="AL25133" s="1"/>
    </row>
    <row r="25134">
      <c r="I25134" s="1"/>
      <c r="J25134" s="1"/>
      <c r="K25134" s="1"/>
      <c r="AA25134" s="1"/>
      <c r="AB25134" s="1"/>
      <c r="AC25134" s="1"/>
      <c r="AJ25134" s="1"/>
      <c r="AK25134" s="1"/>
      <c r="AL25134" s="1"/>
    </row>
    <row r="25135">
      <c r="I25135" s="1"/>
      <c r="J25135" s="1"/>
      <c r="K25135" s="1"/>
      <c r="AA25135" s="1"/>
      <c r="AB25135" s="1"/>
      <c r="AC25135" s="1"/>
      <c r="AJ25135" s="1"/>
      <c r="AK25135" s="1"/>
      <c r="AL25135" s="1"/>
    </row>
    <row r="25136">
      <c r="I25136" s="1"/>
      <c r="J25136" s="1"/>
      <c r="K25136" s="1"/>
      <c r="AA25136" s="1"/>
      <c r="AB25136" s="1"/>
      <c r="AC25136" s="1"/>
      <c r="AJ25136" s="1"/>
      <c r="AK25136" s="1"/>
      <c r="AL25136" s="1"/>
    </row>
    <row r="25137">
      <c r="I25137" s="1"/>
      <c r="J25137" s="1"/>
      <c r="K25137" s="1"/>
      <c r="AA25137" s="1"/>
      <c r="AB25137" s="1"/>
      <c r="AC25137" s="1"/>
      <c r="AJ25137" s="1"/>
      <c r="AK25137" s="1"/>
      <c r="AL25137" s="1"/>
    </row>
    <row r="25138">
      <c r="I25138" s="1"/>
      <c r="J25138" s="1"/>
      <c r="K25138" s="1"/>
      <c r="AA25138" s="1"/>
      <c r="AB25138" s="1"/>
      <c r="AC25138" s="1"/>
      <c r="AJ25138" s="1"/>
      <c r="AK25138" s="1"/>
      <c r="AL25138" s="1"/>
    </row>
    <row r="25139">
      <c r="I25139" s="1"/>
      <c r="J25139" s="1"/>
      <c r="K25139" s="1"/>
      <c r="AA25139" s="1"/>
      <c r="AB25139" s="1"/>
      <c r="AC25139" s="1"/>
      <c r="AJ25139" s="1"/>
      <c r="AK25139" s="1"/>
      <c r="AL25139" s="1"/>
    </row>
    <row r="25140">
      <c r="I25140" s="1"/>
      <c r="J25140" s="1"/>
      <c r="K25140" s="1"/>
      <c r="AA25140" s="1"/>
      <c r="AB25140" s="1"/>
      <c r="AC25140" s="1"/>
      <c r="AJ25140" s="1"/>
      <c r="AK25140" s="1"/>
      <c r="AL25140" s="1"/>
    </row>
    <row r="25141">
      <c r="I25141" s="1"/>
      <c r="J25141" s="1"/>
      <c r="K25141" s="1"/>
      <c r="AA25141" s="1"/>
      <c r="AB25141" s="1"/>
      <c r="AC25141" s="1"/>
      <c r="AJ25141" s="1"/>
      <c r="AK25141" s="1"/>
      <c r="AL25141" s="1"/>
    </row>
    <row r="25142">
      <c r="I25142" s="1"/>
      <c r="J25142" s="1"/>
      <c r="K25142" s="1"/>
      <c r="AA25142" s="1"/>
      <c r="AB25142" s="1"/>
      <c r="AC25142" s="1"/>
      <c r="AJ25142" s="1"/>
      <c r="AK25142" s="1"/>
      <c r="AL25142" s="1"/>
    </row>
    <row r="25143">
      <c r="I25143" s="1"/>
      <c r="J25143" s="1"/>
      <c r="K25143" s="1"/>
      <c r="AA25143" s="1"/>
      <c r="AB25143" s="1"/>
      <c r="AC25143" s="1"/>
      <c r="AJ25143" s="1"/>
      <c r="AK25143" s="1"/>
      <c r="AL25143" s="1"/>
    </row>
    <row r="25144">
      <c r="I25144" s="1"/>
      <c r="J25144" s="1"/>
      <c r="K25144" s="1"/>
      <c r="AA25144" s="1"/>
      <c r="AB25144" s="1"/>
      <c r="AC25144" s="1"/>
      <c r="AJ25144" s="1"/>
      <c r="AK25144" s="1"/>
      <c r="AL25144" s="1"/>
    </row>
    <row r="25145">
      <c r="I25145" s="1"/>
      <c r="J25145" s="1"/>
      <c r="K25145" s="1"/>
      <c r="AA25145" s="1"/>
      <c r="AB25145" s="1"/>
      <c r="AC25145" s="1"/>
      <c r="AJ25145" s="1"/>
      <c r="AK25145" s="1"/>
      <c r="AL25145" s="1"/>
    </row>
    <row r="25146">
      <c r="I25146" s="1"/>
      <c r="J25146" s="1"/>
      <c r="K25146" s="1"/>
      <c r="AA25146" s="1"/>
      <c r="AB25146" s="1"/>
      <c r="AC25146" s="1"/>
      <c r="AJ25146" s="1"/>
      <c r="AK25146" s="1"/>
      <c r="AL25146" s="1"/>
    </row>
    <row r="25147">
      <c r="I25147" s="1"/>
      <c r="J25147" s="1"/>
      <c r="K25147" s="1"/>
      <c r="AA25147" s="1"/>
      <c r="AB25147" s="1"/>
      <c r="AC25147" s="1"/>
      <c r="AJ25147" s="1"/>
      <c r="AK25147" s="1"/>
      <c r="AL25147" s="1"/>
    </row>
    <row r="25148">
      <c r="I25148" s="1"/>
      <c r="J25148" s="1"/>
      <c r="K25148" s="1"/>
      <c r="AA25148" s="1"/>
      <c r="AB25148" s="1"/>
      <c r="AC25148" s="1"/>
      <c r="AJ25148" s="1"/>
      <c r="AK25148" s="1"/>
      <c r="AL25148" s="1"/>
    </row>
    <row r="25149">
      <c r="I25149" s="1"/>
      <c r="J25149" s="1"/>
      <c r="K25149" s="1"/>
      <c r="AA25149" s="1"/>
      <c r="AB25149" s="1"/>
      <c r="AC25149" s="1"/>
      <c r="AJ25149" s="1"/>
      <c r="AK25149" s="1"/>
      <c r="AL25149" s="1"/>
    </row>
    <row r="25150">
      <c r="I25150" s="1"/>
      <c r="J25150" s="1"/>
      <c r="K25150" s="1"/>
      <c r="AA25150" s="1"/>
      <c r="AB25150" s="1"/>
      <c r="AC25150" s="1"/>
      <c r="AJ25150" s="1"/>
      <c r="AK25150" s="1"/>
      <c r="AL25150" s="1"/>
    </row>
    <row r="25151">
      <c r="I25151" s="1"/>
      <c r="J25151" s="1"/>
      <c r="K25151" s="1"/>
      <c r="AA25151" s="1"/>
      <c r="AB25151" s="1"/>
      <c r="AC25151" s="1"/>
      <c r="AJ25151" s="1"/>
      <c r="AK25151" s="1"/>
      <c r="AL25151" s="1"/>
    </row>
    <row r="25152">
      <c r="I25152" s="1"/>
      <c r="J25152" s="1"/>
      <c r="K25152" s="1"/>
      <c r="AA25152" s="1"/>
      <c r="AB25152" s="1"/>
      <c r="AC25152" s="1"/>
      <c r="AJ25152" s="1"/>
      <c r="AK25152" s="1"/>
      <c r="AL25152" s="1"/>
    </row>
    <row r="25153">
      <c r="I25153" s="1"/>
      <c r="J25153" s="1"/>
      <c r="K25153" s="1"/>
      <c r="AA25153" s="1"/>
      <c r="AB25153" s="1"/>
      <c r="AC25153" s="1"/>
      <c r="AJ25153" s="1"/>
      <c r="AK25153" s="1"/>
      <c r="AL25153" s="1"/>
    </row>
    <row r="25154">
      <c r="I25154" s="1"/>
      <c r="J25154" s="1"/>
      <c r="K25154" s="1"/>
      <c r="AA25154" s="1"/>
      <c r="AB25154" s="1"/>
      <c r="AC25154" s="1"/>
      <c r="AJ25154" s="1"/>
      <c r="AK25154" s="1"/>
      <c r="AL25154" s="1"/>
    </row>
    <row r="25155">
      <c r="I25155" s="1"/>
      <c r="J25155" s="1"/>
      <c r="K25155" s="1"/>
      <c r="AA25155" s="1"/>
      <c r="AB25155" s="1"/>
      <c r="AC25155" s="1"/>
      <c r="AJ25155" s="1"/>
      <c r="AK25155" s="1"/>
      <c r="AL25155" s="1"/>
    </row>
    <row r="25156">
      <c r="I25156" s="1"/>
      <c r="J25156" s="1"/>
      <c r="K25156" s="1"/>
      <c r="AA25156" s="1"/>
      <c r="AB25156" s="1"/>
      <c r="AC25156" s="1"/>
      <c r="AJ25156" s="1"/>
      <c r="AK25156" s="1"/>
      <c r="AL25156" s="1"/>
    </row>
    <row r="25157">
      <c r="I25157" s="1"/>
      <c r="J25157" s="1"/>
      <c r="K25157" s="1"/>
      <c r="AA25157" s="1"/>
      <c r="AB25157" s="1"/>
      <c r="AC25157" s="1"/>
      <c r="AJ25157" s="1"/>
      <c r="AK25157" s="1"/>
      <c r="AL25157" s="1"/>
    </row>
    <row r="25158">
      <c r="I25158" s="1"/>
      <c r="J25158" s="1"/>
      <c r="K25158" s="1"/>
      <c r="AA25158" s="1"/>
      <c r="AB25158" s="1"/>
      <c r="AC25158" s="1"/>
      <c r="AJ25158" s="1"/>
      <c r="AK25158" s="1"/>
      <c r="AL25158" s="1"/>
    </row>
    <row r="25159">
      <c r="I25159" s="1"/>
      <c r="J25159" s="1"/>
      <c r="K25159" s="1"/>
      <c r="AA25159" s="1"/>
      <c r="AB25159" s="1"/>
      <c r="AC25159" s="1"/>
      <c r="AJ25159" s="1"/>
      <c r="AK25159" s="1"/>
      <c r="AL25159" s="1"/>
    </row>
    <row r="25160">
      <c r="I25160" s="1"/>
      <c r="J25160" s="1"/>
      <c r="K25160" s="1"/>
      <c r="AA25160" s="1"/>
      <c r="AB25160" s="1"/>
      <c r="AC25160" s="1"/>
      <c r="AJ25160" s="1"/>
      <c r="AK25160" s="1"/>
      <c r="AL25160" s="1"/>
    </row>
    <row r="25161">
      <c r="I25161" s="1"/>
      <c r="J25161" s="1"/>
      <c r="K25161" s="1"/>
      <c r="AA25161" s="1"/>
      <c r="AB25161" s="1"/>
      <c r="AC25161" s="1"/>
      <c r="AJ25161" s="1"/>
      <c r="AK25161" s="1"/>
      <c r="AL25161" s="1"/>
    </row>
    <row r="25162">
      <c r="I25162" s="1"/>
      <c r="J25162" s="1"/>
      <c r="K25162" s="1"/>
      <c r="AA25162" s="1"/>
      <c r="AB25162" s="1"/>
      <c r="AC25162" s="1"/>
      <c r="AJ25162" s="1"/>
      <c r="AK25162" s="1"/>
      <c r="AL25162" s="1"/>
    </row>
    <row r="25163">
      <c r="I25163" s="1"/>
      <c r="J25163" s="1"/>
      <c r="K25163" s="1"/>
      <c r="AA25163" s="1"/>
      <c r="AB25163" s="1"/>
      <c r="AC25163" s="1"/>
      <c r="AJ25163" s="1"/>
      <c r="AK25163" s="1"/>
      <c r="AL25163" s="1"/>
    </row>
    <row r="25164">
      <c r="I25164" s="1"/>
      <c r="J25164" s="1"/>
      <c r="K25164" s="1"/>
      <c r="AA25164" s="1"/>
      <c r="AB25164" s="1"/>
      <c r="AC25164" s="1"/>
      <c r="AJ25164" s="1"/>
      <c r="AK25164" s="1"/>
      <c r="AL25164" s="1"/>
    </row>
    <row r="25165">
      <c r="I25165" s="1"/>
      <c r="J25165" s="1"/>
      <c r="K25165" s="1"/>
      <c r="AA25165" s="1"/>
      <c r="AB25165" s="1"/>
      <c r="AC25165" s="1"/>
      <c r="AJ25165" s="1"/>
      <c r="AK25165" s="1"/>
      <c r="AL25165" s="1"/>
    </row>
    <row r="25166">
      <c r="I25166" s="1"/>
      <c r="J25166" s="1"/>
      <c r="K25166" s="1"/>
      <c r="AA25166" s="1"/>
      <c r="AB25166" s="1"/>
      <c r="AC25166" s="1"/>
      <c r="AJ25166" s="1"/>
      <c r="AK25166" s="1"/>
      <c r="AL25166" s="1"/>
    </row>
    <row r="25167">
      <c r="I25167" s="1"/>
      <c r="J25167" s="1"/>
      <c r="K25167" s="1"/>
      <c r="AA25167" s="1"/>
      <c r="AB25167" s="1"/>
      <c r="AC25167" s="1"/>
      <c r="AJ25167" s="1"/>
      <c r="AK25167" s="1"/>
      <c r="AL25167" s="1"/>
    </row>
    <row r="25168">
      <c r="I25168" s="1"/>
      <c r="J25168" s="1"/>
      <c r="K25168" s="1"/>
      <c r="AA25168" s="1"/>
      <c r="AB25168" s="1"/>
      <c r="AC25168" s="1"/>
      <c r="AJ25168" s="1"/>
      <c r="AK25168" s="1"/>
      <c r="AL25168" s="1"/>
    </row>
    <row r="25169">
      <c r="I25169" s="1"/>
      <c r="J25169" s="1"/>
      <c r="K25169" s="1"/>
      <c r="AA25169" s="1"/>
      <c r="AB25169" s="1"/>
      <c r="AC25169" s="1"/>
      <c r="AJ25169" s="1"/>
      <c r="AK25169" s="1"/>
      <c r="AL25169" s="1"/>
    </row>
    <row r="25170">
      <c r="I25170" s="1"/>
      <c r="J25170" s="1"/>
      <c r="K25170" s="1"/>
      <c r="AA25170" s="1"/>
      <c r="AB25170" s="1"/>
      <c r="AC25170" s="1"/>
      <c r="AJ25170" s="1"/>
      <c r="AK25170" s="1"/>
      <c r="AL25170" s="1"/>
    </row>
    <row r="25171">
      <c r="I25171" s="1"/>
      <c r="J25171" s="1"/>
      <c r="K25171" s="1"/>
      <c r="AA25171" s="1"/>
      <c r="AB25171" s="1"/>
      <c r="AC25171" s="1"/>
      <c r="AJ25171" s="1"/>
      <c r="AK25171" s="1"/>
      <c r="AL25171" s="1"/>
    </row>
    <row r="25172">
      <c r="I25172" s="1"/>
      <c r="J25172" s="1"/>
      <c r="K25172" s="1"/>
      <c r="AA25172" s="1"/>
      <c r="AB25172" s="1"/>
      <c r="AC25172" s="1"/>
      <c r="AJ25172" s="1"/>
      <c r="AK25172" s="1"/>
      <c r="AL25172" s="1"/>
    </row>
    <row r="25173">
      <c r="I25173" s="1"/>
      <c r="J25173" s="1"/>
      <c r="K25173" s="1"/>
      <c r="AA25173" s="1"/>
      <c r="AB25173" s="1"/>
      <c r="AC25173" s="1"/>
      <c r="AJ25173" s="1"/>
      <c r="AK25173" s="1"/>
      <c r="AL25173" s="1"/>
    </row>
    <row r="25174">
      <c r="I25174" s="1"/>
      <c r="J25174" s="1"/>
      <c r="K25174" s="1"/>
      <c r="AA25174" s="1"/>
      <c r="AB25174" s="1"/>
      <c r="AC25174" s="1"/>
      <c r="AJ25174" s="1"/>
      <c r="AK25174" s="1"/>
      <c r="AL25174" s="1"/>
    </row>
    <row r="25175">
      <c r="I25175" s="1"/>
      <c r="J25175" s="1"/>
      <c r="K25175" s="1"/>
      <c r="AA25175" s="1"/>
      <c r="AB25175" s="1"/>
      <c r="AC25175" s="1"/>
      <c r="AJ25175" s="1"/>
      <c r="AK25175" s="1"/>
      <c r="AL25175" s="1"/>
    </row>
    <row r="25176">
      <c r="I25176" s="1"/>
      <c r="J25176" s="1"/>
      <c r="K25176" s="1"/>
      <c r="AA25176" s="1"/>
      <c r="AB25176" s="1"/>
      <c r="AC25176" s="1"/>
      <c r="AJ25176" s="1"/>
      <c r="AK25176" s="1"/>
      <c r="AL25176" s="1"/>
    </row>
    <row r="25177">
      <c r="I25177" s="1"/>
      <c r="J25177" s="1"/>
      <c r="K25177" s="1"/>
      <c r="AA25177" s="1"/>
      <c r="AB25177" s="1"/>
      <c r="AC25177" s="1"/>
      <c r="AJ25177" s="1"/>
      <c r="AK25177" s="1"/>
      <c r="AL25177" s="1"/>
    </row>
    <row r="25178">
      <c r="I25178" s="1"/>
      <c r="J25178" s="1"/>
      <c r="K25178" s="1"/>
      <c r="AA25178" s="1"/>
      <c r="AB25178" s="1"/>
      <c r="AC25178" s="1"/>
      <c r="AJ25178" s="1"/>
      <c r="AK25178" s="1"/>
      <c r="AL25178" s="1"/>
    </row>
    <row r="25179">
      <c r="I25179" s="1"/>
      <c r="J25179" s="1"/>
      <c r="K25179" s="1"/>
      <c r="AA25179" s="1"/>
      <c r="AB25179" s="1"/>
      <c r="AC25179" s="1"/>
      <c r="AJ25179" s="1"/>
      <c r="AK25179" s="1"/>
      <c r="AL25179" s="1"/>
    </row>
    <row r="25180">
      <c r="I25180" s="1"/>
      <c r="J25180" s="1"/>
      <c r="K25180" s="1"/>
      <c r="AA25180" s="1"/>
      <c r="AB25180" s="1"/>
      <c r="AC25180" s="1"/>
      <c r="AJ25180" s="1"/>
      <c r="AK25180" s="1"/>
      <c r="AL25180" s="1"/>
    </row>
    <row r="25181">
      <c r="I25181" s="1"/>
      <c r="J25181" s="1"/>
      <c r="K25181" s="1"/>
      <c r="AA25181" s="1"/>
      <c r="AB25181" s="1"/>
      <c r="AC25181" s="1"/>
      <c r="AJ25181" s="1"/>
      <c r="AK25181" s="1"/>
      <c r="AL25181" s="1"/>
    </row>
    <row r="25182">
      <c r="I25182" s="1"/>
      <c r="J25182" s="1"/>
      <c r="K25182" s="1"/>
      <c r="AA25182" s="1"/>
      <c r="AB25182" s="1"/>
      <c r="AC25182" s="1"/>
      <c r="AJ25182" s="1"/>
      <c r="AK25182" s="1"/>
      <c r="AL25182" s="1"/>
    </row>
    <row r="25183">
      <c r="I25183" s="1"/>
      <c r="J25183" s="1"/>
      <c r="K25183" s="1"/>
      <c r="AA25183" s="1"/>
      <c r="AB25183" s="1"/>
      <c r="AC25183" s="1"/>
      <c r="AJ25183" s="1"/>
      <c r="AK25183" s="1"/>
      <c r="AL25183" s="1"/>
    </row>
    <row r="25184">
      <c r="I25184" s="1"/>
      <c r="J25184" s="1"/>
      <c r="K25184" s="1"/>
      <c r="AA25184" s="1"/>
      <c r="AB25184" s="1"/>
      <c r="AC25184" s="1"/>
      <c r="AJ25184" s="1"/>
      <c r="AK25184" s="1"/>
      <c r="AL25184" s="1"/>
    </row>
    <row r="25185">
      <c r="I25185" s="1"/>
      <c r="J25185" s="1"/>
      <c r="K25185" s="1"/>
      <c r="AA25185" s="1"/>
      <c r="AB25185" s="1"/>
      <c r="AC25185" s="1"/>
      <c r="AJ25185" s="1"/>
      <c r="AK25185" s="1"/>
      <c r="AL25185" s="1"/>
    </row>
    <row r="25186">
      <c r="I25186" s="1"/>
      <c r="J25186" s="1"/>
      <c r="K25186" s="1"/>
      <c r="AA25186" s="1"/>
      <c r="AB25186" s="1"/>
      <c r="AC25186" s="1"/>
      <c r="AJ25186" s="1"/>
      <c r="AK25186" s="1"/>
      <c r="AL25186" s="1"/>
    </row>
    <row r="25187">
      <c r="I25187" s="1"/>
      <c r="J25187" s="1"/>
      <c r="K25187" s="1"/>
      <c r="AA25187" s="1"/>
      <c r="AB25187" s="1"/>
      <c r="AC25187" s="1"/>
      <c r="AJ25187" s="1"/>
      <c r="AK25187" s="1"/>
      <c r="AL25187" s="1"/>
    </row>
    <row r="25188">
      <c r="I25188" s="1"/>
      <c r="J25188" s="1"/>
      <c r="K25188" s="1"/>
      <c r="AA25188" s="1"/>
      <c r="AB25188" s="1"/>
      <c r="AC25188" s="1"/>
      <c r="AJ25188" s="1"/>
      <c r="AK25188" s="1"/>
      <c r="AL25188" s="1"/>
    </row>
    <row r="25189">
      <c r="I25189" s="1"/>
      <c r="J25189" s="1"/>
      <c r="K25189" s="1"/>
      <c r="AA25189" s="1"/>
      <c r="AB25189" s="1"/>
      <c r="AC25189" s="1"/>
      <c r="AJ25189" s="1"/>
      <c r="AK25189" s="1"/>
      <c r="AL25189" s="1"/>
    </row>
    <row r="25190">
      <c r="I25190" s="1"/>
      <c r="J25190" s="1"/>
      <c r="K25190" s="1"/>
      <c r="AA25190" s="1"/>
      <c r="AB25190" s="1"/>
      <c r="AC25190" s="1"/>
      <c r="AJ25190" s="1"/>
      <c r="AK25190" s="1"/>
      <c r="AL25190" s="1"/>
    </row>
    <row r="25191">
      <c r="I25191" s="1"/>
      <c r="J25191" s="1"/>
      <c r="K25191" s="1"/>
      <c r="AA25191" s="1"/>
      <c r="AB25191" s="1"/>
      <c r="AC25191" s="1"/>
      <c r="AJ25191" s="1"/>
      <c r="AK25191" s="1"/>
      <c r="AL25191" s="1"/>
    </row>
    <row r="25192">
      <c r="I25192" s="1"/>
      <c r="J25192" s="1"/>
      <c r="K25192" s="1"/>
      <c r="AA25192" s="1"/>
      <c r="AB25192" s="1"/>
      <c r="AC25192" s="1"/>
      <c r="AJ25192" s="1"/>
      <c r="AK25192" s="1"/>
      <c r="AL25192" s="1"/>
    </row>
    <row r="25193">
      <c r="I25193" s="1"/>
      <c r="J25193" s="1"/>
      <c r="K25193" s="1"/>
      <c r="AA25193" s="1"/>
      <c r="AB25193" s="1"/>
      <c r="AC25193" s="1"/>
      <c r="AJ25193" s="1"/>
      <c r="AK25193" s="1"/>
      <c r="AL25193" s="1"/>
    </row>
    <row r="25194">
      <c r="I25194" s="1"/>
      <c r="J25194" s="1"/>
      <c r="K25194" s="1"/>
      <c r="AA25194" s="1"/>
      <c r="AB25194" s="1"/>
      <c r="AC25194" s="1"/>
      <c r="AJ25194" s="1"/>
      <c r="AK25194" s="1"/>
      <c r="AL25194" s="1"/>
    </row>
    <row r="25195">
      <c r="I25195" s="1"/>
      <c r="J25195" s="1"/>
      <c r="K25195" s="1"/>
      <c r="AA25195" s="1"/>
      <c r="AB25195" s="1"/>
      <c r="AC25195" s="1"/>
      <c r="AJ25195" s="1"/>
      <c r="AK25195" s="1"/>
      <c r="AL25195" s="1"/>
    </row>
    <row r="25196">
      <c r="I25196" s="1"/>
      <c r="J25196" s="1"/>
      <c r="K25196" s="1"/>
      <c r="AA25196" s="1"/>
      <c r="AB25196" s="1"/>
      <c r="AC25196" s="1"/>
      <c r="AJ25196" s="1"/>
      <c r="AK25196" s="1"/>
      <c r="AL25196" s="1"/>
    </row>
    <row r="25197">
      <c r="I25197" s="1"/>
      <c r="J25197" s="1"/>
      <c r="K25197" s="1"/>
      <c r="AA25197" s="1"/>
      <c r="AB25197" s="1"/>
      <c r="AC25197" s="1"/>
      <c r="AJ25197" s="1"/>
      <c r="AK25197" s="1"/>
      <c r="AL25197" s="1"/>
    </row>
    <row r="25198">
      <c r="I25198" s="1"/>
      <c r="J25198" s="1"/>
      <c r="K25198" s="1"/>
      <c r="AA25198" s="1"/>
      <c r="AB25198" s="1"/>
      <c r="AC25198" s="1"/>
      <c r="AJ25198" s="1"/>
      <c r="AK25198" s="1"/>
      <c r="AL25198" s="1"/>
    </row>
    <row r="25199">
      <c r="I25199" s="1"/>
      <c r="J25199" s="1"/>
      <c r="K25199" s="1"/>
      <c r="AA25199" s="1"/>
      <c r="AB25199" s="1"/>
      <c r="AC25199" s="1"/>
      <c r="AJ25199" s="1"/>
      <c r="AK25199" s="1"/>
      <c r="AL25199" s="1"/>
    </row>
    <row r="25200">
      <c r="I25200" s="1"/>
      <c r="J25200" s="1"/>
      <c r="K25200" s="1"/>
      <c r="AA25200" s="1"/>
      <c r="AB25200" s="1"/>
      <c r="AC25200" s="1"/>
      <c r="AJ25200" s="1"/>
      <c r="AK25200" s="1"/>
      <c r="AL25200" s="1"/>
    </row>
    <row r="25201">
      <c r="I25201" s="1"/>
      <c r="J25201" s="1"/>
      <c r="K25201" s="1"/>
      <c r="AA25201" s="1"/>
      <c r="AB25201" s="1"/>
      <c r="AC25201" s="1"/>
      <c r="AJ25201" s="1"/>
      <c r="AK25201" s="1"/>
      <c r="AL25201" s="1"/>
    </row>
    <row r="25202">
      <c r="I25202" s="1"/>
      <c r="J25202" s="1"/>
      <c r="K25202" s="1"/>
      <c r="AA25202" s="1"/>
      <c r="AB25202" s="1"/>
      <c r="AC25202" s="1"/>
      <c r="AJ25202" s="1"/>
      <c r="AK25202" s="1"/>
      <c r="AL25202" s="1"/>
    </row>
    <row r="25203">
      <c r="I25203" s="1"/>
      <c r="J25203" s="1"/>
      <c r="K25203" s="1"/>
      <c r="AA25203" s="1"/>
      <c r="AB25203" s="1"/>
      <c r="AC25203" s="1"/>
      <c r="AJ25203" s="1"/>
      <c r="AK25203" s="1"/>
      <c r="AL25203" s="1"/>
    </row>
    <row r="25204">
      <c r="I25204" s="1"/>
      <c r="J25204" s="1"/>
      <c r="K25204" s="1"/>
      <c r="AA25204" s="1"/>
      <c r="AB25204" s="1"/>
      <c r="AC25204" s="1"/>
      <c r="AJ25204" s="1"/>
      <c r="AK25204" s="1"/>
      <c r="AL25204" s="1"/>
    </row>
    <row r="25205">
      <c r="I25205" s="1"/>
      <c r="J25205" s="1"/>
      <c r="K25205" s="1"/>
      <c r="AA25205" s="1"/>
      <c r="AB25205" s="1"/>
      <c r="AC25205" s="1"/>
      <c r="AJ25205" s="1"/>
      <c r="AK25205" s="1"/>
      <c r="AL25205" s="1"/>
    </row>
    <row r="25206">
      <c r="I25206" s="1"/>
      <c r="J25206" s="1"/>
      <c r="K25206" s="1"/>
      <c r="AA25206" s="1"/>
      <c r="AB25206" s="1"/>
      <c r="AC25206" s="1"/>
      <c r="AJ25206" s="1"/>
      <c r="AK25206" s="1"/>
      <c r="AL25206" s="1"/>
    </row>
    <row r="25207">
      <c r="I25207" s="1"/>
      <c r="J25207" s="1"/>
      <c r="K25207" s="1"/>
      <c r="AA25207" s="1"/>
      <c r="AB25207" s="1"/>
      <c r="AC25207" s="1"/>
      <c r="AJ25207" s="1"/>
      <c r="AK25207" s="1"/>
      <c r="AL25207" s="1"/>
    </row>
    <row r="25208">
      <c r="I25208" s="1"/>
      <c r="J25208" s="1"/>
      <c r="K25208" s="1"/>
      <c r="AA25208" s="1"/>
      <c r="AB25208" s="1"/>
      <c r="AC25208" s="1"/>
      <c r="AJ25208" s="1"/>
      <c r="AK25208" s="1"/>
      <c r="AL25208" s="1"/>
    </row>
    <row r="25209">
      <c r="I25209" s="1"/>
      <c r="J25209" s="1"/>
      <c r="K25209" s="1"/>
      <c r="AA25209" s="1"/>
      <c r="AB25209" s="1"/>
      <c r="AC25209" s="1"/>
      <c r="AJ25209" s="1"/>
      <c r="AK25209" s="1"/>
      <c r="AL25209" s="1"/>
    </row>
    <row r="25210">
      <c r="I25210" s="1"/>
      <c r="J25210" s="1"/>
      <c r="K25210" s="1"/>
      <c r="AA25210" s="1"/>
      <c r="AB25210" s="1"/>
      <c r="AC25210" s="1"/>
      <c r="AJ25210" s="1"/>
      <c r="AK25210" s="1"/>
      <c r="AL25210" s="1"/>
    </row>
    <row r="25211">
      <c r="I25211" s="1"/>
      <c r="J25211" s="1"/>
      <c r="K25211" s="1"/>
      <c r="AA25211" s="1"/>
      <c r="AB25211" s="1"/>
      <c r="AC25211" s="1"/>
      <c r="AJ25211" s="1"/>
      <c r="AK25211" s="1"/>
      <c r="AL25211" s="1"/>
    </row>
    <row r="25212">
      <c r="I25212" s="1"/>
      <c r="J25212" s="1"/>
      <c r="K25212" s="1"/>
      <c r="AA25212" s="1"/>
      <c r="AB25212" s="1"/>
      <c r="AC25212" s="1"/>
      <c r="AJ25212" s="1"/>
      <c r="AK25212" s="1"/>
      <c r="AL25212" s="1"/>
    </row>
    <row r="25213">
      <c r="I25213" s="1"/>
      <c r="J25213" s="1"/>
      <c r="K25213" s="1"/>
      <c r="AA25213" s="1"/>
      <c r="AB25213" s="1"/>
      <c r="AC25213" s="1"/>
      <c r="AJ25213" s="1"/>
      <c r="AK25213" s="1"/>
      <c r="AL25213" s="1"/>
    </row>
    <row r="25214">
      <c r="I25214" s="1"/>
      <c r="J25214" s="1"/>
      <c r="K25214" s="1"/>
      <c r="AA25214" s="1"/>
      <c r="AB25214" s="1"/>
      <c r="AC25214" s="1"/>
      <c r="AJ25214" s="1"/>
      <c r="AK25214" s="1"/>
      <c r="AL25214" s="1"/>
    </row>
    <row r="25215">
      <c r="I25215" s="1"/>
      <c r="J25215" s="1"/>
      <c r="K25215" s="1"/>
      <c r="AA25215" s="1"/>
      <c r="AB25215" s="1"/>
      <c r="AC25215" s="1"/>
      <c r="AJ25215" s="1"/>
      <c r="AK25215" s="1"/>
      <c r="AL25215" s="1"/>
    </row>
    <row r="25216">
      <c r="I25216" s="1"/>
      <c r="J25216" s="1"/>
      <c r="K25216" s="1"/>
      <c r="AA25216" s="1"/>
      <c r="AB25216" s="1"/>
      <c r="AC25216" s="1"/>
      <c r="AJ25216" s="1"/>
      <c r="AK25216" s="1"/>
      <c r="AL25216" s="1"/>
    </row>
    <row r="25217">
      <c r="I25217" s="1"/>
      <c r="J25217" s="1"/>
      <c r="K25217" s="1"/>
      <c r="AA25217" s="1"/>
      <c r="AB25217" s="1"/>
      <c r="AC25217" s="1"/>
      <c r="AJ25217" s="1"/>
      <c r="AK25217" s="1"/>
      <c r="AL25217" s="1"/>
    </row>
    <row r="25218">
      <c r="I25218" s="1"/>
      <c r="J25218" s="1"/>
      <c r="K25218" s="1"/>
      <c r="AA25218" s="1"/>
      <c r="AB25218" s="1"/>
      <c r="AC25218" s="1"/>
      <c r="AJ25218" s="1"/>
      <c r="AK25218" s="1"/>
      <c r="AL25218" s="1"/>
    </row>
    <row r="25219">
      <c r="I25219" s="1"/>
      <c r="J25219" s="1"/>
      <c r="K25219" s="1"/>
      <c r="AA25219" s="1"/>
      <c r="AB25219" s="1"/>
      <c r="AC25219" s="1"/>
      <c r="AJ25219" s="1"/>
      <c r="AK25219" s="1"/>
      <c r="AL25219" s="1"/>
    </row>
    <row r="25220">
      <c r="I25220" s="1"/>
      <c r="J25220" s="1"/>
      <c r="K25220" s="1"/>
      <c r="AA25220" s="1"/>
      <c r="AB25220" s="1"/>
      <c r="AC25220" s="1"/>
      <c r="AJ25220" s="1"/>
      <c r="AK25220" s="1"/>
      <c r="AL25220" s="1"/>
    </row>
    <row r="25221">
      <c r="I25221" s="1"/>
      <c r="J25221" s="1"/>
      <c r="K25221" s="1"/>
      <c r="AA25221" s="1"/>
      <c r="AB25221" s="1"/>
      <c r="AC25221" s="1"/>
      <c r="AJ25221" s="1"/>
      <c r="AK25221" s="1"/>
      <c r="AL25221" s="1"/>
    </row>
    <row r="25222">
      <c r="I25222" s="1"/>
      <c r="J25222" s="1"/>
      <c r="K25222" s="1"/>
      <c r="AA25222" s="1"/>
      <c r="AB25222" s="1"/>
      <c r="AC25222" s="1"/>
      <c r="AJ25222" s="1"/>
      <c r="AK25222" s="1"/>
      <c r="AL25222" s="1"/>
    </row>
    <row r="25223">
      <c r="I25223" s="1"/>
      <c r="J25223" s="1"/>
      <c r="K25223" s="1"/>
      <c r="AA25223" s="1"/>
      <c r="AB25223" s="1"/>
      <c r="AC25223" s="1"/>
      <c r="AJ25223" s="1"/>
      <c r="AK25223" s="1"/>
      <c r="AL25223" s="1"/>
    </row>
    <row r="25224">
      <c r="I25224" s="1"/>
      <c r="J25224" s="1"/>
      <c r="K25224" s="1"/>
      <c r="AA25224" s="1"/>
      <c r="AB25224" s="1"/>
      <c r="AC25224" s="1"/>
      <c r="AJ25224" s="1"/>
      <c r="AK25224" s="1"/>
      <c r="AL25224" s="1"/>
    </row>
    <row r="25225">
      <c r="I25225" s="1"/>
      <c r="J25225" s="1"/>
      <c r="K25225" s="1"/>
      <c r="AA25225" s="1"/>
      <c r="AB25225" s="1"/>
      <c r="AC25225" s="1"/>
      <c r="AJ25225" s="1"/>
      <c r="AK25225" s="1"/>
      <c r="AL25225" s="1"/>
    </row>
    <row r="25226">
      <c r="I25226" s="1"/>
      <c r="J25226" s="1"/>
      <c r="K25226" s="1"/>
      <c r="AA25226" s="1"/>
      <c r="AB25226" s="1"/>
      <c r="AC25226" s="1"/>
      <c r="AJ25226" s="1"/>
      <c r="AK25226" s="1"/>
      <c r="AL25226" s="1"/>
    </row>
    <row r="25227">
      <c r="I25227" s="1"/>
      <c r="J25227" s="1"/>
      <c r="K25227" s="1"/>
      <c r="AA25227" s="1"/>
      <c r="AB25227" s="1"/>
      <c r="AC25227" s="1"/>
      <c r="AJ25227" s="1"/>
      <c r="AK25227" s="1"/>
      <c r="AL25227" s="1"/>
    </row>
    <row r="25228">
      <c r="I25228" s="1"/>
      <c r="J25228" s="1"/>
      <c r="K25228" s="1"/>
      <c r="AA25228" s="1"/>
      <c r="AB25228" s="1"/>
      <c r="AC25228" s="1"/>
      <c r="AJ25228" s="1"/>
      <c r="AK25228" s="1"/>
      <c r="AL25228" s="1"/>
    </row>
    <row r="25229">
      <c r="I25229" s="1"/>
      <c r="J25229" s="1"/>
      <c r="K25229" s="1"/>
      <c r="AA25229" s="1"/>
      <c r="AB25229" s="1"/>
      <c r="AC25229" s="1"/>
      <c r="AJ25229" s="1"/>
      <c r="AK25229" s="1"/>
      <c r="AL25229" s="1"/>
    </row>
    <row r="25230">
      <c r="I25230" s="1"/>
      <c r="J25230" s="1"/>
      <c r="K25230" s="1"/>
      <c r="AA25230" s="1"/>
      <c r="AB25230" s="1"/>
      <c r="AC25230" s="1"/>
      <c r="AJ25230" s="1"/>
      <c r="AK25230" s="1"/>
      <c r="AL25230" s="1"/>
    </row>
    <row r="25231">
      <c r="I25231" s="1"/>
      <c r="J25231" s="1"/>
      <c r="K25231" s="1"/>
      <c r="AA25231" s="1"/>
      <c r="AB25231" s="1"/>
      <c r="AC25231" s="1"/>
      <c r="AJ25231" s="1"/>
      <c r="AK25231" s="1"/>
      <c r="AL25231" s="1"/>
    </row>
    <row r="25232">
      <c r="I25232" s="1"/>
      <c r="J25232" s="1"/>
      <c r="K25232" s="1"/>
      <c r="AA25232" s="1"/>
      <c r="AB25232" s="1"/>
      <c r="AC25232" s="1"/>
      <c r="AJ25232" s="1"/>
      <c r="AK25232" s="1"/>
      <c r="AL25232" s="1"/>
    </row>
    <row r="25233">
      <c r="I25233" s="1"/>
      <c r="J25233" s="1"/>
      <c r="K25233" s="1"/>
      <c r="AA25233" s="1"/>
      <c r="AB25233" s="1"/>
      <c r="AC25233" s="1"/>
      <c r="AJ25233" s="1"/>
      <c r="AK25233" s="1"/>
      <c r="AL25233" s="1"/>
    </row>
    <row r="25234">
      <c r="I25234" s="1"/>
      <c r="J25234" s="1"/>
      <c r="K25234" s="1"/>
      <c r="AA25234" s="1"/>
      <c r="AB25234" s="1"/>
      <c r="AC25234" s="1"/>
      <c r="AJ25234" s="1"/>
      <c r="AK25234" s="1"/>
      <c r="AL25234" s="1"/>
    </row>
    <row r="25235">
      <c r="I25235" s="1"/>
      <c r="J25235" s="1"/>
      <c r="K25235" s="1"/>
      <c r="AA25235" s="1"/>
      <c r="AB25235" s="1"/>
      <c r="AC25235" s="1"/>
      <c r="AJ25235" s="1"/>
      <c r="AK25235" s="1"/>
      <c r="AL25235" s="1"/>
    </row>
    <row r="25236">
      <c r="I25236" s="1"/>
      <c r="J25236" s="1"/>
      <c r="K25236" s="1"/>
      <c r="AA25236" s="1"/>
      <c r="AB25236" s="1"/>
      <c r="AC25236" s="1"/>
      <c r="AJ25236" s="1"/>
      <c r="AK25236" s="1"/>
      <c r="AL25236" s="1"/>
    </row>
    <row r="25237">
      <c r="I25237" s="1"/>
      <c r="J25237" s="1"/>
      <c r="K25237" s="1"/>
      <c r="AA25237" s="1"/>
      <c r="AB25237" s="1"/>
      <c r="AC25237" s="1"/>
      <c r="AJ25237" s="1"/>
      <c r="AK25237" s="1"/>
      <c r="AL25237" s="1"/>
    </row>
    <row r="25238">
      <c r="I25238" s="1"/>
      <c r="J25238" s="1"/>
      <c r="K25238" s="1"/>
      <c r="AA25238" s="1"/>
      <c r="AB25238" s="1"/>
      <c r="AC25238" s="1"/>
      <c r="AJ25238" s="1"/>
      <c r="AK25238" s="1"/>
      <c r="AL25238" s="1"/>
    </row>
    <row r="25239">
      <c r="I25239" s="1"/>
      <c r="J25239" s="1"/>
      <c r="K25239" s="1"/>
      <c r="AA25239" s="1"/>
      <c r="AB25239" s="1"/>
      <c r="AC25239" s="1"/>
      <c r="AJ25239" s="1"/>
      <c r="AK25239" s="1"/>
      <c r="AL25239" s="1"/>
    </row>
    <row r="25240">
      <c r="I25240" s="1"/>
      <c r="J25240" s="1"/>
      <c r="K25240" s="1"/>
      <c r="AA25240" s="1"/>
      <c r="AB25240" s="1"/>
      <c r="AC25240" s="1"/>
      <c r="AJ25240" s="1"/>
      <c r="AK25240" s="1"/>
      <c r="AL25240" s="1"/>
    </row>
    <row r="25241">
      <c r="I25241" s="1"/>
      <c r="J25241" s="1"/>
      <c r="K25241" s="1"/>
      <c r="AA25241" s="1"/>
      <c r="AB25241" s="1"/>
      <c r="AC25241" s="1"/>
      <c r="AJ25241" s="1"/>
      <c r="AK25241" s="1"/>
      <c r="AL25241" s="1"/>
    </row>
    <row r="25242">
      <c r="I25242" s="1"/>
      <c r="J25242" s="1"/>
      <c r="K25242" s="1"/>
      <c r="AA25242" s="1"/>
      <c r="AB25242" s="1"/>
      <c r="AC25242" s="1"/>
      <c r="AJ25242" s="1"/>
      <c r="AK25242" s="1"/>
      <c r="AL25242" s="1"/>
    </row>
    <row r="25243">
      <c r="I25243" s="1"/>
      <c r="J25243" s="1"/>
      <c r="K25243" s="1"/>
      <c r="AA25243" s="1"/>
      <c r="AB25243" s="1"/>
      <c r="AC25243" s="1"/>
      <c r="AJ25243" s="1"/>
      <c r="AK25243" s="1"/>
      <c r="AL25243" s="1"/>
    </row>
    <row r="25244">
      <c r="I25244" s="1"/>
      <c r="J25244" s="1"/>
      <c r="K25244" s="1"/>
      <c r="AA25244" s="1"/>
      <c r="AB25244" s="1"/>
      <c r="AC25244" s="1"/>
      <c r="AJ25244" s="1"/>
      <c r="AK25244" s="1"/>
      <c r="AL25244" s="1"/>
    </row>
    <row r="25245">
      <c r="I25245" s="1"/>
      <c r="J25245" s="1"/>
      <c r="K25245" s="1"/>
      <c r="AA25245" s="1"/>
      <c r="AB25245" s="1"/>
      <c r="AC25245" s="1"/>
      <c r="AJ25245" s="1"/>
      <c r="AK25245" s="1"/>
      <c r="AL25245" s="1"/>
    </row>
    <row r="25246">
      <c r="I25246" s="1"/>
      <c r="J25246" s="1"/>
      <c r="K25246" s="1"/>
      <c r="AA25246" s="1"/>
      <c r="AB25246" s="1"/>
      <c r="AC25246" s="1"/>
      <c r="AJ25246" s="1"/>
      <c r="AK25246" s="1"/>
      <c r="AL25246" s="1"/>
    </row>
    <row r="25247">
      <c r="I25247" s="1"/>
      <c r="J25247" s="1"/>
      <c r="K25247" s="1"/>
      <c r="AA25247" s="1"/>
      <c r="AB25247" s="1"/>
      <c r="AC25247" s="1"/>
      <c r="AJ25247" s="1"/>
      <c r="AK25247" s="1"/>
      <c r="AL25247" s="1"/>
    </row>
    <row r="25248">
      <c r="I25248" s="1"/>
      <c r="J25248" s="1"/>
      <c r="K25248" s="1"/>
      <c r="AA25248" s="1"/>
      <c r="AB25248" s="1"/>
      <c r="AC25248" s="1"/>
      <c r="AJ25248" s="1"/>
      <c r="AK25248" s="1"/>
      <c r="AL25248" s="1"/>
    </row>
    <row r="25249">
      <c r="I25249" s="1"/>
      <c r="J25249" s="1"/>
      <c r="K25249" s="1"/>
      <c r="AA25249" s="1"/>
      <c r="AB25249" s="1"/>
      <c r="AC25249" s="1"/>
      <c r="AJ25249" s="1"/>
      <c r="AK25249" s="1"/>
      <c r="AL25249" s="1"/>
    </row>
    <row r="25250">
      <c r="I25250" s="1"/>
      <c r="J25250" s="1"/>
      <c r="K25250" s="1"/>
      <c r="AA25250" s="1"/>
      <c r="AB25250" s="1"/>
      <c r="AC25250" s="1"/>
      <c r="AJ25250" s="1"/>
      <c r="AK25250" s="1"/>
      <c r="AL25250" s="1"/>
    </row>
    <row r="25251">
      <c r="I25251" s="1"/>
      <c r="J25251" s="1"/>
      <c r="K25251" s="1"/>
      <c r="AA25251" s="1"/>
      <c r="AB25251" s="1"/>
      <c r="AC25251" s="1"/>
      <c r="AJ25251" s="1"/>
      <c r="AK25251" s="1"/>
      <c r="AL25251" s="1"/>
    </row>
    <row r="25252">
      <c r="I25252" s="1"/>
      <c r="J25252" s="1"/>
      <c r="K25252" s="1"/>
      <c r="AA25252" s="1"/>
      <c r="AB25252" s="1"/>
      <c r="AC25252" s="1"/>
      <c r="AJ25252" s="1"/>
      <c r="AK25252" s="1"/>
      <c r="AL25252" s="1"/>
    </row>
    <row r="25253">
      <c r="I25253" s="1"/>
      <c r="J25253" s="1"/>
      <c r="K25253" s="1"/>
      <c r="AA25253" s="1"/>
      <c r="AB25253" s="1"/>
      <c r="AC25253" s="1"/>
      <c r="AJ25253" s="1"/>
      <c r="AK25253" s="1"/>
      <c r="AL25253" s="1"/>
    </row>
    <row r="25254">
      <c r="I25254" s="1"/>
      <c r="J25254" s="1"/>
      <c r="K25254" s="1"/>
      <c r="AA25254" s="1"/>
      <c r="AB25254" s="1"/>
      <c r="AC25254" s="1"/>
      <c r="AJ25254" s="1"/>
      <c r="AK25254" s="1"/>
      <c r="AL25254" s="1"/>
    </row>
    <row r="25255">
      <c r="I25255" s="1"/>
      <c r="J25255" s="1"/>
      <c r="K25255" s="1"/>
      <c r="AA25255" s="1"/>
      <c r="AB25255" s="1"/>
      <c r="AC25255" s="1"/>
      <c r="AJ25255" s="1"/>
      <c r="AK25255" s="1"/>
      <c r="AL25255" s="1"/>
    </row>
    <row r="25256">
      <c r="I25256" s="1"/>
      <c r="J25256" s="1"/>
      <c r="K25256" s="1"/>
      <c r="AA25256" s="1"/>
      <c r="AB25256" s="1"/>
      <c r="AC25256" s="1"/>
      <c r="AJ25256" s="1"/>
      <c r="AK25256" s="1"/>
      <c r="AL25256" s="1"/>
    </row>
    <row r="25257">
      <c r="I25257" s="1"/>
      <c r="J25257" s="1"/>
      <c r="K25257" s="1"/>
      <c r="AA25257" s="1"/>
      <c r="AB25257" s="1"/>
      <c r="AC25257" s="1"/>
      <c r="AJ25257" s="1"/>
      <c r="AK25257" s="1"/>
      <c r="AL25257" s="1"/>
    </row>
    <row r="25258">
      <c r="I25258" s="1"/>
      <c r="J25258" s="1"/>
      <c r="K25258" s="1"/>
      <c r="AA25258" s="1"/>
      <c r="AB25258" s="1"/>
      <c r="AC25258" s="1"/>
      <c r="AJ25258" s="1"/>
      <c r="AK25258" s="1"/>
      <c r="AL25258" s="1"/>
    </row>
    <row r="25259">
      <c r="I25259" s="1"/>
      <c r="J25259" s="1"/>
      <c r="K25259" s="1"/>
      <c r="AA25259" s="1"/>
      <c r="AB25259" s="1"/>
      <c r="AC25259" s="1"/>
      <c r="AJ25259" s="1"/>
      <c r="AK25259" s="1"/>
      <c r="AL25259" s="1"/>
    </row>
    <row r="25260">
      <c r="I25260" s="1"/>
      <c r="J25260" s="1"/>
      <c r="K25260" s="1"/>
      <c r="AA25260" s="1"/>
      <c r="AB25260" s="1"/>
      <c r="AC25260" s="1"/>
      <c r="AJ25260" s="1"/>
      <c r="AK25260" s="1"/>
      <c r="AL25260" s="1"/>
    </row>
    <row r="25261">
      <c r="I25261" s="1"/>
      <c r="J25261" s="1"/>
      <c r="K25261" s="1"/>
      <c r="AA25261" s="1"/>
      <c r="AB25261" s="1"/>
      <c r="AC25261" s="1"/>
      <c r="AJ25261" s="1"/>
      <c r="AK25261" s="1"/>
      <c r="AL25261" s="1"/>
    </row>
    <row r="25262">
      <c r="I25262" s="1"/>
      <c r="J25262" s="1"/>
      <c r="K25262" s="1"/>
      <c r="AA25262" s="1"/>
      <c r="AB25262" s="1"/>
      <c r="AC25262" s="1"/>
      <c r="AJ25262" s="1"/>
      <c r="AK25262" s="1"/>
      <c r="AL25262" s="1"/>
    </row>
    <row r="25263">
      <c r="I25263" s="1"/>
      <c r="J25263" s="1"/>
      <c r="K25263" s="1"/>
      <c r="AA25263" s="1"/>
      <c r="AB25263" s="1"/>
      <c r="AC25263" s="1"/>
      <c r="AJ25263" s="1"/>
      <c r="AK25263" s="1"/>
      <c r="AL25263" s="1"/>
    </row>
    <row r="25264">
      <c r="I25264" s="1"/>
      <c r="J25264" s="1"/>
      <c r="K25264" s="1"/>
      <c r="AA25264" s="1"/>
      <c r="AB25264" s="1"/>
      <c r="AC25264" s="1"/>
      <c r="AJ25264" s="1"/>
      <c r="AK25264" s="1"/>
      <c r="AL25264" s="1"/>
    </row>
    <row r="25265">
      <c r="I25265" s="1"/>
      <c r="J25265" s="1"/>
      <c r="K25265" s="1"/>
      <c r="AA25265" s="1"/>
      <c r="AB25265" s="1"/>
      <c r="AC25265" s="1"/>
      <c r="AJ25265" s="1"/>
      <c r="AK25265" s="1"/>
      <c r="AL25265" s="1"/>
    </row>
    <row r="25266">
      <c r="I25266" s="1"/>
      <c r="J25266" s="1"/>
      <c r="K25266" s="1"/>
      <c r="AA25266" s="1"/>
      <c r="AB25266" s="1"/>
      <c r="AC25266" s="1"/>
      <c r="AJ25266" s="1"/>
      <c r="AK25266" s="1"/>
      <c r="AL25266" s="1"/>
    </row>
    <row r="25267">
      <c r="I25267" s="1"/>
      <c r="J25267" s="1"/>
      <c r="K25267" s="1"/>
      <c r="AA25267" s="1"/>
      <c r="AB25267" s="1"/>
      <c r="AC25267" s="1"/>
      <c r="AJ25267" s="1"/>
      <c r="AK25267" s="1"/>
      <c r="AL25267" s="1"/>
    </row>
    <row r="25268">
      <c r="I25268" s="1"/>
      <c r="J25268" s="1"/>
      <c r="K25268" s="1"/>
      <c r="AA25268" s="1"/>
      <c r="AB25268" s="1"/>
      <c r="AC25268" s="1"/>
      <c r="AJ25268" s="1"/>
      <c r="AK25268" s="1"/>
      <c r="AL25268" s="1"/>
    </row>
    <row r="25269">
      <c r="I25269" s="1"/>
      <c r="J25269" s="1"/>
      <c r="K25269" s="1"/>
      <c r="AA25269" s="1"/>
      <c r="AB25269" s="1"/>
      <c r="AC25269" s="1"/>
      <c r="AJ25269" s="1"/>
      <c r="AK25269" s="1"/>
      <c r="AL25269" s="1"/>
    </row>
    <row r="25270">
      <c r="I25270" s="1"/>
      <c r="J25270" s="1"/>
      <c r="K25270" s="1"/>
      <c r="AA25270" s="1"/>
      <c r="AB25270" s="1"/>
      <c r="AC25270" s="1"/>
      <c r="AJ25270" s="1"/>
      <c r="AK25270" s="1"/>
      <c r="AL25270" s="1"/>
    </row>
    <row r="25271">
      <c r="I25271" s="1"/>
      <c r="J25271" s="1"/>
      <c r="K25271" s="1"/>
      <c r="AA25271" s="1"/>
      <c r="AB25271" s="1"/>
      <c r="AC25271" s="1"/>
      <c r="AJ25271" s="1"/>
      <c r="AK25271" s="1"/>
      <c r="AL25271" s="1"/>
    </row>
    <row r="25272">
      <c r="I25272" s="1"/>
      <c r="J25272" s="1"/>
      <c r="K25272" s="1"/>
      <c r="AA25272" s="1"/>
      <c r="AB25272" s="1"/>
      <c r="AC25272" s="1"/>
      <c r="AJ25272" s="1"/>
      <c r="AK25272" s="1"/>
      <c r="AL25272" s="1"/>
    </row>
    <row r="25273">
      <c r="I25273" s="1"/>
      <c r="J25273" s="1"/>
      <c r="K25273" s="1"/>
      <c r="AA25273" s="1"/>
      <c r="AB25273" s="1"/>
      <c r="AC25273" s="1"/>
      <c r="AJ25273" s="1"/>
      <c r="AK25273" s="1"/>
      <c r="AL25273" s="1"/>
    </row>
    <row r="25274">
      <c r="I25274" s="1"/>
      <c r="J25274" s="1"/>
      <c r="K25274" s="1"/>
      <c r="AA25274" s="1"/>
      <c r="AB25274" s="1"/>
      <c r="AC25274" s="1"/>
      <c r="AJ25274" s="1"/>
      <c r="AK25274" s="1"/>
      <c r="AL25274" s="1"/>
    </row>
    <row r="25275">
      <c r="I25275" s="1"/>
      <c r="J25275" s="1"/>
      <c r="K25275" s="1"/>
      <c r="AA25275" s="1"/>
      <c r="AB25275" s="1"/>
      <c r="AC25275" s="1"/>
      <c r="AJ25275" s="1"/>
      <c r="AK25275" s="1"/>
      <c r="AL25275" s="1"/>
    </row>
    <row r="25276">
      <c r="I25276" s="1"/>
      <c r="J25276" s="1"/>
      <c r="K25276" s="1"/>
      <c r="AA25276" s="1"/>
      <c r="AB25276" s="1"/>
      <c r="AC25276" s="1"/>
      <c r="AJ25276" s="1"/>
      <c r="AK25276" s="1"/>
      <c r="AL25276" s="1"/>
    </row>
    <row r="25277">
      <c r="I25277" s="1"/>
      <c r="J25277" s="1"/>
      <c r="K25277" s="1"/>
      <c r="AA25277" s="1"/>
      <c r="AB25277" s="1"/>
      <c r="AC25277" s="1"/>
      <c r="AJ25277" s="1"/>
      <c r="AK25277" s="1"/>
      <c r="AL25277" s="1"/>
    </row>
    <row r="25278">
      <c r="I25278" s="1"/>
      <c r="J25278" s="1"/>
      <c r="K25278" s="1"/>
      <c r="AA25278" s="1"/>
      <c r="AB25278" s="1"/>
      <c r="AC25278" s="1"/>
      <c r="AJ25278" s="1"/>
      <c r="AK25278" s="1"/>
      <c r="AL25278" s="1"/>
    </row>
    <row r="25279">
      <c r="I25279" s="1"/>
      <c r="J25279" s="1"/>
      <c r="K25279" s="1"/>
      <c r="AA25279" s="1"/>
      <c r="AB25279" s="1"/>
      <c r="AC25279" s="1"/>
      <c r="AJ25279" s="1"/>
      <c r="AK25279" s="1"/>
      <c r="AL25279" s="1"/>
    </row>
    <row r="25280">
      <c r="I25280" s="1"/>
      <c r="J25280" s="1"/>
      <c r="K25280" s="1"/>
      <c r="AA25280" s="1"/>
      <c r="AB25280" s="1"/>
      <c r="AC25280" s="1"/>
      <c r="AJ25280" s="1"/>
      <c r="AK25280" s="1"/>
      <c r="AL25280" s="1"/>
    </row>
    <row r="25281">
      <c r="I25281" s="1"/>
      <c r="J25281" s="1"/>
      <c r="K25281" s="1"/>
      <c r="AA25281" s="1"/>
      <c r="AB25281" s="1"/>
      <c r="AC25281" s="1"/>
      <c r="AJ25281" s="1"/>
      <c r="AK25281" s="1"/>
      <c r="AL25281" s="1"/>
    </row>
    <row r="25282">
      <c r="I25282" s="1"/>
      <c r="J25282" s="1"/>
      <c r="K25282" s="1"/>
      <c r="AA25282" s="1"/>
      <c r="AB25282" s="1"/>
      <c r="AC25282" s="1"/>
      <c r="AJ25282" s="1"/>
      <c r="AK25282" s="1"/>
      <c r="AL25282" s="1"/>
    </row>
    <row r="25283">
      <c r="I25283" s="1"/>
      <c r="J25283" s="1"/>
      <c r="K25283" s="1"/>
      <c r="AA25283" s="1"/>
      <c r="AB25283" s="1"/>
      <c r="AC25283" s="1"/>
      <c r="AJ25283" s="1"/>
      <c r="AK25283" s="1"/>
      <c r="AL25283" s="1"/>
    </row>
    <row r="25284">
      <c r="I25284" s="1"/>
      <c r="J25284" s="1"/>
      <c r="K25284" s="1"/>
      <c r="AA25284" s="1"/>
      <c r="AB25284" s="1"/>
      <c r="AC25284" s="1"/>
      <c r="AJ25284" s="1"/>
      <c r="AK25284" s="1"/>
      <c r="AL25284" s="1"/>
    </row>
    <row r="25285">
      <c r="I25285" s="1"/>
      <c r="J25285" s="1"/>
      <c r="K25285" s="1"/>
      <c r="AA25285" s="1"/>
      <c r="AB25285" s="1"/>
      <c r="AC25285" s="1"/>
      <c r="AJ25285" s="1"/>
      <c r="AK25285" s="1"/>
      <c r="AL25285" s="1"/>
    </row>
    <row r="25286">
      <c r="I25286" s="1"/>
      <c r="J25286" s="1"/>
      <c r="K25286" s="1"/>
      <c r="AA25286" s="1"/>
      <c r="AB25286" s="1"/>
      <c r="AC25286" s="1"/>
      <c r="AJ25286" s="1"/>
      <c r="AK25286" s="1"/>
      <c r="AL25286" s="1"/>
    </row>
    <row r="25287">
      <c r="I25287" s="1"/>
      <c r="J25287" s="1"/>
      <c r="K25287" s="1"/>
      <c r="AA25287" s="1"/>
      <c r="AB25287" s="1"/>
      <c r="AC25287" s="1"/>
      <c r="AJ25287" s="1"/>
      <c r="AK25287" s="1"/>
      <c r="AL25287" s="1"/>
    </row>
    <row r="25288">
      <c r="I25288" s="1"/>
      <c r="J25288" s="1"/>
      <c r="K25288" s="1"/>
      <c r="AA25288" s="1"/>
      <c r="AB25288" s="1"/>
      <c r="AC25288" s="1"/>
      <c r="AJ25288" s="1"/>
      <c r="AK25288" s="1"/>
      <c r="AL25288" s="1"/>
    </row>
    <row r="25289">
      <c r="I25289" s="1"/>
      <c r="J25289" s="1"/>
      <c r="K25289" s="1"/>
      <c r="AA25289" s="1"/>
      <c r="AB25289" s="1"/>
      <c r="AC25289" s="1"/>
      <c r="AJ25289" s="1"/>
      <c r="AK25289" s="1"/>
      <c r="AL25289" s="1"/>
    </row>
    <row r="25290">
      <c r="I25290" s="1"/>
      <c r="J25290" s="1"/>
      <c r="K25290" s="1"/>
      <c r="AA25290" s="1"/>
      <c r="AB25290" s="1"/>
      <c r="AC25290" s="1"/>
      <c r="AJ25290" s="1"/>
      <c r="AK25290" s="1"/>
      <c r="AL25290" s="1"/>
    </row>
    <row r="25291">
      <c r="I25291" s="1"/>
      <c r="J25291" s="1"/>
      <c r="K25291" s="1"/>
      <c r="AA25291" s="1"/>
      <c r="AB25291" s="1"/>
      <c r="AC25291" s="1"/>
      <c r="AJ25291" s="1"/>
      <c r="AK25291" s="1"/>
      <c r="AL25291" s="1"/>
    </row>
    <row r="25292">
      <c r="I25292" s="1"/>
      <c r="J25292" s="1"/>
      <c r="K25292" s="1"/>
      <c r="AA25292" s="1"/>
      <c r="AB25292" s="1"/>
      <c r="AC25292" s="1"/>
      <c r="AJ25292" s="1"/>
      <c r="AK25292" s="1"/>
      <c r="AL25292" s="1"/>
    </row>
    <row r="25293">
      <c r="I25293" s="1"/>
      <c r="J25293" s="1"/>
      <c r="K25293" s="1"/>
      <c r="AA25293" s="1"/>
      <c r="AB25293" s="1"/>
      <c r="AC25293" s="1"/>
      <c r="AJ25293" s="1"/>
      <c r="AK25293" s="1"/>
      <c r="AL25293" s="1"/>
    </row>
    <row r="25294">
      <c r="I25294" s="1"/>
      <c r="J25294" s="1"/>
      <c r="K25294" s="1"/>
      <c r="AA25294" s="1"/>
      <c r="AB25294" s="1"/>
      <c r="AC25294" s="1"/>
      <c r="AJ25294" s="1"/>
      <c r="AK25294" s="1"/>
      <c r="AL25294" s="1"/>
    </row>
    <row r="25295">
      <c r="I25295" s="1"/>
      <c r="J25295" s="1"/>
      <c r="K25295" s="1"/>
      <c r="AA25295" s="1"/>
      <c r="AB25295" s="1"/>
      <c r="AC25295" s="1"/>
      <c r="AJ25295" s="1"/>
      <c r="AK25295" s="1"/>
      <c r="AL25295" s="1"/>
    </row>
    <row r="25296">
      <c r="I25296" s="1"/>
      <c r="J25296" s="1"/>
      <c r="K25296" s="1"/>
      <c r="AA25296" s="1"/>
      <c r="AB25296" s="1"/>
      <c r="AC25296" s="1"/>
      <c r="AJ25296" s="1"/>
      <c r="AK25296" s="1"/>
      <c r="AL25296" s="1"/>
    </row>
    <row r="25297">
      <c r="I25297" s="1"/>
      <c r="J25297" s="1"/>
      <c r="K25297" s="1"/>
      <c r="AA25297" s="1"/>
      <c r="AB25297" s="1"/>
      <c r="AC25297" s="1"/>
      <c r="AJ25297" s="1"/>
      <c r="AK25297" s="1"/>
      <c r="AL25297" s="1"/>
    </row>
    <row r="25298">
      <c r="I25298" s="1"/>
      <c r="J25298" s="1"/>
      <c r="K25298" s="1"/>
      <c r="AA25298" s="1"/>
      <c r="AB25298" s="1"/>
      <c r="AC25298" s="1"/>
      <c r="AJ25298" s="1"/>
      <c r="AK25298" s="1"/>
      <c r="AL25298" s="1"/>
    </row>
    <row r="25299">
      <c r="I25299" s="1"/>
      <c r="J25299" s="1"/>
      <c r="K25299" s="1"/>
      <c r="AA25299" s="1"/>
      <c r="AB25299" s="1"/>
      <c r="AC25299" s="1"/>
      <c r="AJ25299" s="1"/>
      <c r="AK25299" s="1"/>
      <c r="AL25299" s="1"/>
    </row>
    <row r="25300">
      <c r="I25300" s="1"/>
      <c r="J25300" s="1"/>
      <c r="K25300" s="1"/>
      <c r="AA25300" s="1"/>
      <c r="AB25300" s="1"/>
      <c r="AC25300" s="1"/>
      <c r="AJ25300" s="1"/>
      <c r="AK25300" s="1"/>
      <c r="AL25300" s="1"/>
    </row>
    <row r="25301">
      <c r="I25301" s="1"/>
      <c r="J25301" s="1"/>
      <c r="K25301" s="1"/>
      <c r="AA25301" s="1"/>
      <c r="AB25301" s="1"/>
      <c r="AC25301" s="1"/>
      <c r="AJ25301" s="1"/>
      <c r="AK25301" s="1"/>
      <c r="AL25301" s="1"/>
    </row>
    <row r="25302">
      <c r="I25302" s="1"/>
      <c r="J25302" s="1"/>
      <c r="K25302" s="1"/>
      <c r="AA25302" s="1"/>
      <c r="AB25302" s="1"/>
      <c r="AC25302" s="1"/>
      <c r="AJ25302" s="1"/>
      <c r="AK25302" s="1"/>
      <c r="AL25302" s="1"/>
    </row>
    <row r="25303">
      <c r="I25303" s="1"/>
      <c r="J25303" s="1"/>
      <c r="K25303" s="1"/>
      <c r="AA25303" s="1"/>
      <c r="AB25303" s="1"/>
      <c r="AC25303" s="1"/>
      <c r="AJ25303" s="1"/>
      <c r="AK25303" s="1"/>
      <c r="AL25303" s="1"/>
    </row>
    <row r="25304">
      <c r="I25304" s="1"/>
      <c r="J25304" s="1"/>
      <c r="K25304" s="1"/>
      <c r="AA25304" s="1"/>
      <c r="AB25304" s="1"/>
      <c r="AC25304" s="1"/>
      <c r="AJ25304" s="1"/>
      <c r="AK25304" s="1"/>
      <c r="AL25304" s="1"/>
    </row>
    <row r="25305">
      <c r="I25305" s="1"/>
      <c r="J25305" s="1"/>
      <c r="K25305" s="1"/>
      <c r="AA25305" s="1"/>
      <c r="AB25305" s="1"/>
      <c r="AC25305" s="1"/>
      <c r="AJ25305" s="1"/>
      <c r="AK25305" s="1"/>
      <c r="AL25305" s="1"/>
    </row>
    <row r="25306">
      <c r="I25306" s="1"/>
      <c r="J25306" s="1"/>
      <c r="K25306" s="1"/>
      <c r="AA25306" s="1"/>
      <c r="AB25306" s="1"/>
      <c r="AC25306" s="1"/>
      <c r="AJ25306" s="1"/>
      <c r="AK25306" s="1"/>
      <c r="AL25306" s="1"/>
    </row>
    <row r="25307">
      <c r="I25307" s="1"/>
      <c r="J25307" s="1"/>
      <c r="K25307" s="1"/>
      <c r="AA25307" s="1"/>
      <c r="AB25307" s="1"/>
      <c r="AC25307" s="1"/>
      <c r="AJ25307" s="1"/>
      <c r="AK25307" s="1"/>
      <c r="AL25307" s="1"/>
    </row>
    <row r="25308">
      <c r="I25308" s="1"/>
      <c r="J25308" s="1"/>
      <c r="K25308" s="1"/>
      <c r="AA25308" s="1"/>
      <c r="AB25308" s="1"/>
      <c r="AC25308" s="1"/>
      <c r="AJ25308" s="1"/>
      <c r="AK25308" s="1"/>
      <c r="AL25308" s="1"/>
    </row>
    <row r="25309">
      <c r="I25309" s="1"/>
      <c r="J25309" s="1"/>
      <c r="K25309" s="1"/>
      <c r="AA25309" s="1"/>
      <c r="AB25309" s="1"/>
      <c r="AC25309" s="1"/>
      <c r="AJ25309" s="1"/>
      <c r="AK25309" s="1"/>
      <c r="AL25309" s="1"/>
    </row>
    <row r="25310">
      <c r="I25310" s="1"/>
      <c r="J25310" s="1"/>
      <c r="K25310" s="1"/>
      <c r="AA25310" s="1"/>
      <c r="AB25310" s="1"/>
      <c r="AC25310" s="1"/>
      <c r="AJ25310" s="1"/>
      <c r="AK25310" s="1"/>
      <c r="AL25310" s="1"/>
    </row>
    <row r="25311">
      <c r="I25311" s="1"/>
      <c r="J25311" s="1"/>
      <c r="K25311" s="1"/>
      <c r="AA25311" s="1"/>
      <c r="AB25311" s="1"/>
      <c r="AC25311" s="1"/>
      <c r="AJ25311" s="1"/>
      <c r="AK25311" s="1"/>
      <c r="AL25311" s="1"/>
    </row>
    <row r="25312">
      <c r="I25312" s="1"/>
      <c r="J25312" s="1"/>
      <c r="K25312" s="1"/>
      <c r="AA25312" s="1"/>
      <c r="AB25312" s="1"/>
      <c r="AC25312" s="1"/>
      <c r="AJ25312" s="1"/>
      <c r="AK25312" s="1"/>
      <c r="AL25312" s="1"/>
    </row>
    <row r="25313">
      <c r="I25313" s="1"/>
      <c r="J25313" s="1"/>
      <c r="K25313" s="1"/>
      <c r="AA25313" s="1"/>
      <c r="AB25313" s="1"/>
      <c r="AC25313" s="1"/>
      <c r="AJ25313" s="1"/>
      <c r="AK25313" s="1"/>
      <c r="AL25313" s="1"/>
    </row>
    <row r="25314">
      <c r="I25314" s="1"/>
      <c r="J25314" s="1"/>
      <c r="K25314" s="1"/>
      <c r="AA25314" s="1"/>
      <c r="AB25314" s="1"/>
      <c r="AC25314" s="1"/>
      <c r="AJ25314" s="1"/>
      <c r="AK25314" s="1"/>
      <c r="AL25314" s="1"/>
    </row>
    <row r="25315">
      <c r="I25315" s="1"/>
      <c r="J25315" s="1"/>
      <c r="K25315" s="1"/>
      <c r="AA25315" s="1"/>
      <c r="AB25315" s="1"/>
      <c r="AC25315" s="1"/>
      <c r="AJ25315" s="1"/>
      <c r="AK25315" s="1"/>
      <c r="AL25315" s="1"/>
    </row>
    <row r="25316">
      <c r="I25316" s="1"/>
      <c r="J25316" s="1"/>
      <c r="K25316" s="1"/>
      <c r="AA25316" s="1"/>
      <c r="AB25316" s="1"/>
      <c r="AC25316" s="1"/>
      <c r="AJ25316" s="1"/>
      <c r="AK25316" s="1"/>
      <c r="AL25316" s="1"/>
    </row>
    <row r="25317">
      <c r="I25317" s="1"/>
      <c r="J25317" s="1"/>
      <c r="K25317" s="1"/>
      <c r="AA25317" s="1"/>
      <c r="AB25317" s="1"/>
      <c r="AC25317" s="1"/>
      <c r="AJ25317" s="1"/>
      <c r="AK25317" s="1"/>
      <c r="AL25317" s="1"/>
    </row>
    <row r="25318">
      <c r="I25318" s="1"/>
      <c r="J25318" s="1"/>
      <c r="K25318" s="1"/>
      <c r="AA25318" s="1"/>
      <c r="AB25318" s="1"/>
      <c r="AC25318" s="1"/>
      <c r="AJ25318" s="1"/>
      <c r="AK25318" s="1"/>
      <c r="AL25318" s="1"/>
    </row>
    <row r="25319">
      <c r="I25319" s="1"/>
      <c r="J25319" s="1"/>
      <c r="K25319" s="1"/>
      <c r="AA25319" s="1"/>
      <c r="AB25319" s="1"/>
      <c r="AC25319" s="1"/>
      <c r="AJ25319" s="1"/>
      <c r="AK25319" s="1"/>
      <c r="AL25319" s="1"/>
    </row>
    <row r="25320">
      <c r="I25320" s="1"/>
      <c r="J25320" s="1"/>
      <c r="K25320" s="1"/>
      <c r="AA25320" s="1"/>
      <c r="AB25320" s="1"/>
      <c r="AC25320" s="1"/>
      <c r="AJ25320" s="1"/>
      <c r="AK25320" s="1"/>
      <c r="AL25320" s="1"/>
    </row>
    <row r="25321">
      <c r="I25321" s="1"/>
      <c r="J25321" s="1"/>
      <c r="K25321" s="1"/>
      <c r="AA25321" s="1"/>
      <c r="AB25321" s="1"/>
      <c r="AC25321" s="1"/>
      <c r="AJ25321" s="1"/>
      <c r="AK25321" s="1"/>
      <c r="AL25321" s="1"/>
    </row>
    <row r="25322">
      <c r="I25322" s="1"/>
      <c r="J25322" s="1"/>
      <c r="K25322" s="1"/>
      <c r="AA25322" s="1"/>
      <c r="AB25322" s="1"/>
      <c r="AC25322" s="1"/>
      <c r="AJ25322" s="1"/>
      <c r="AK25322" s="1"/>
      <c r="AL25322" s="1"/>
    </row>
    <row r="25323">
      <c r="I25323" s="1"/>
      <c r="J25323" s="1"/>
      <c r="K25323" s="1"/>
      <c r="AA25323" s="1"/>
      <c r="AB25323" s="1"/>
      <c r="AC25323" s="1"/>
      <c r="AJ25323" s="1"/>
      <c r="AK25323" s="1"/>
      <c r="AL25323" s="1"/>
    </row>
    <row r="25324">
      <c r="I25324" s="1"/>
      <c r="J25324" s="1"/>
      <c r="K25324" s="1"/>
      <c r="AA25324" s="1"/>
      <c r="AB25324" s="1"/>
      <c r="AC25324" s="1"/>
      <c r="AJ25324" s="1"/>
      <c r="AK25324" s="1"/>
      <c r="AL25324" s="1"/>
    </row>
    <row r="25325">
      <c r="I25325" s="1"/>
      <c r="J25325" s="1"/>
      <c r="K25325" s="1"/>
      <c r="AA25325" s="1"/>
      <c r="AB25325" s="1"/>
      <c r="AC25325" s="1"/>
      <c r="AJ25325" s="1"/>
      <c r="AK25325" s="1"/>
      <c r="AL25325" s="1"/>
    </row>
    <row r="25326">
      <c r="I25326" s="1"/>
      <c r="J25326" s="1"/>
      <c r="K25326" s="1"/>
      <c r="AA25326" s="1"/>
      <c r="AB25326" s="1"/>
      <c r="AC25326" s="1"/>
      <c r="AJ25326" s="1"/>
      <c r="AK25326" s="1"/>
      <c r="AL25326" s="1"/>
    </row>
    <row r="25327">
      <c r="I25327" s="1"/>
      <c r="J25327" s="1"/>
      <c r="K25327" s="1"/>
      <c r="AA25327" s="1"/>
      <c r="AB25327" s="1"/>
      <c r="AC25327" s="1"/>
      <c r="AJ25327" s="1"/>
      <c r="AK25327" s="1"/>
      <c r="AL25327" s="1"/>
    </row>
    <row r="25328">
      <c r="I25328" s="1"/>
      <c r="J25328" s="1"/>
      <c r="K25328" s="1"/>
      <c r="AA25328" s="1"/>
      <c r="AB25328" s="1"/>
      <c r="AC25328" s="1"/>
      <c r="AJ25328" s="1"/>
      <c r="AK25328" s="1"/>
      <c r="AL25328" s="1"/>
    </row>
    <row r="25329">
      <c r="I25329" s="1"/>
      <c r="J25329" s="1"/>
      <c r="K25329" s="1"/>
      <c r="AA25329" s="1"/>
      <c r="AB25329" s="1"/>
      <c r="AC25329" s="1"/>
      <c r="AJ25329" s="1"/>
      <c r="AK25329" s="1"/>
      <c r="AL25329" s="1"/>
    </row>
    <row r="25330">
      <c r="I25330" s="1"/>
      <c r="J25330" s="1"/>
      <c r="K25330" s="1"/>
      <c r="AA25330" s="1"/>
      <c r="AB25330" s="1"/>
      <c r="AC25330" s="1"/>
      <c r="AJ25330" s="1"/>
      <c r="AK25330" s="1"/>
      <c r="AL25330" s="1"/>
    </row>
    <row r="25331">
      <c r="I25331" s="1"/>
      <c r="J25331" s="1"/>
      <c r="K25331" s="1"/>
      <c r="AA25331" s="1"/>
      <c r="AB25331" s="1"/>
      <c r="AC25331" s="1"/>
      <c r="AJ25331" s="1"/>
      <c r="AK25331" s="1"/>
      <c r="AL25331" s="1"/>
    </row>
    <row r="25332">
      <c r="I25332" s="1"/>
      <c r="J25332" s="1"/>
      <c r="K25332" s="1"/>
      <c r="AA25332" s="1"/>
      <c r="AB25332" s="1"/>
      <c r="AC25332" s="1"/>
      <c r="AJ25332" s="1"/>
      <c r="AK25332" s="1"/>
      <c r="AL25332" s="1"/>
    </row>
    <row r="25333">
      <c r="I25333" s="1"/>
      <c r="J25333" s="1"/>
      <c r="K25333" s="1"/>
      <c r="AA25333" s="1"/>
      <c r="AB25333" s="1"/>
      <c r="AC25333" s="1"/>
      <c r="AJ25333" s="1"/>
      <c r="AK25333" s="1"/>
      <c r="AL25333" s="1"/>
    </row>
    <row r="25334">
      <c r="I25334" s="1"/>
      <c r="J25334" s="1"/>
      <c r="K25334" s="1"/>
      <c r="AA25334" s="1"/>
      <c r="AB25334" s="1"/>
      <c r="AC25334" s="1"/>
      <c r="AJ25334" s="1"/>
      <c r="AK25334" s="1"/>
      <c r="AL25334" s="1"/>
    </row>
    <row r="25335">
      <c r="I25335" s="1"/>
      <c r="J25335" s="1"/>
      <c r="K25335" s="1"/>
      <c r="AA25335" s="1"/>
      <c r="AB25335" s="1"/>
      <c r="AC25335" s="1"/>
      <c r="AJ25335" s="1"/>
      <c r="AK25335" s="1"/>
      <c r="AL25335" s="1"/>
    </row>
    <row r="25336">
      <c r="I25336" s="1"/>
      <c r="J25336" s="1"/>
      <c r="K25336" s="1"/>
      <c r="AA25336" s="1"/>
      <c r="AB25336" s="1"/>
      <c r="AC25336" s="1"/>
      <c r="AJ25336" s="1"/>
      <c r="AK25336" s="1"/>
      <c r="AL25336" s="1"/>
    </row>
    <row r="25337">
      <c r="I25337" s="1"/>
      <c r="J25337" s="1"/>
      <c r="K25337" s="1"/>
      <c r="AA25337" s="1"/>
      <c r="AB25337" s="1"/>
      <c r="AC25337" s="1"/>
      <c r="AJ25337" s="1"/>
      <c r="AK25337" s="1"/>
      <c r="AL25337" s="1"/>
    </row>
    <row r="25338">
      <c r="I25338" s="1"/>
      <c r="J25338" s="1"/>
      <c r="K25338" s="1"/>
      <c r="AA25338" s="1"/>
      <c r="AB25338" s="1"/>
      <c r="AC25338" s="1"/>
      <c r="AJ25338" s="1"/>
      <c r="AK25338" s="1"/>
      <c r="AL25338" s="1"/>
    </row>
    <row r="25339">
      <c r="I25339" s="1"/>
      <c r="J25339" s="1"/>
      <c r="K25339" s="1"/>
      <c r="AA25339" s="1"/>
      <c r="AB25339" s="1"/>
      <c r="AC25339" s="1"/>
      <c r="AJ25339" s="1"/>
      <c r="AK25339" s="1"/>
      <c r="AL25339" s="1"/>
    </row>
    <row r="25340">
      <c r="I25340" s="1"/>
      <c r="J25340" s="1"/>
      <c r="K25340" s="1"/>
      <c r="AA25340" s="1"/>
      <c r="AB25340" s="1"/>
      <c r="AC25340" s="1"/>
      <c r="AJ25340" s="1"/>
      <c r="AK25340" s="1"/>
      <c r="AL25340" s="1"/>
    </row>
    <row r="25341">
      <c r="I25341" s="1"/>
      <c r="J25341" s="1"/>
      <c r="K25341" s="1"/>
      <c r="AA25341" s="1"/>
      <c r="AB25341" s="1"/>
      <c r="AC25341" s="1"/>
      <c r="AJ25341" s="1"/>
      <c r="AK25341" s="1"/>
      <c r="AL25341" s="1"/>
    </row>
    <row r="25342">
      <c r="I25342" s="1"/>
      <c r="J25342" s="1"/>
      <c r="K25342" s="1"/>
      <c r="AA25342" s="1"/>
      <c r="AB25342" s="1"/>
      <c r="AC25342" s="1"/>
      <c r="AJ25342" s="1"/>
      <c r="AK25342" s="1"/>
      <c r="AL25342" s="1"/>
    </row>
    <row r="25343">
      <c r="I25343" s="1"/>
      <c r="J25343" s="1"/>
      <c r="K25343" s="1"/>
      <c r="AA25343" s="1"/>
      <c r="AB25343" s="1"/>
      <c r="AC25343" s="1"/>
      <c r="AJ25343" s="1"/>
      <c r="AK25343" s="1"/>
      <c r="AL25343" s="1"/>
    </row>
    <row r="25344">
      <c r="I25344" s="1"/>
      <c r="J25344" s="1"/>
      <c r="K25344" s="1"/>
      <c r="AA25344" s="1"/>
      <c r="AB25344" s="1"/>
      <c r="AC25344" s="1"/>
      <c r="AJ25344" s="1"/>
      <c r="AK25344" s="1"/>
      <c r="AL25344" s="1"/>
    </row>
    <row r="25345">
      <c r="I25345" s="1"/>
      <c r="J25345" s="1"/>
      <c r="K25345" s="1"/>
      <c r="AA25345" s="1"/>
      <c r="AB25345" s="1"/>
      <c r="AC25345" s="1"/>
      <c r="AJ25345" s="1"/>
      <c r="AK25345" s="1"/>
      <c r="AL25345" s="1"/>
    </row>
    <row r="25346">
      <c r="I25346" s="1"/>
      <c r="J25346" s="1"/>
      <c r="K25346" s="1"/>
      <c r="AA25346" s="1"/>
      <c r="AB25346" s="1"/>
      <c r="AC25346" s="1"/>
      <c r="AJ25346" s="1"/>
      <c r="AK25346" s="1"/>
      <c r="AL25346" s="1"/>
    </row>
    <row r="25347">
      <c r="I25347" s="1"/>
      <c r="J25347" s="1"/>
      <c r="K25347" s="1"/>
      <c r="AA25347" s="1"/>
      <c r="AB25347" s="1"/>
      <c r="AC25347" s="1"/>
      <c r="AJ25347" s="1"/>
      <c r="AK25347" s="1"/>
      <c r="AL25347" s="1"/>
    </row>
    <row r="25348">
      <c r="I25348" s="1"/>
      <c r="J25348" s="1"/>
      <c r="K25348" s="1"/>
      <c r="AA25348" s="1"/>
      <c r="AB25348" s="1"/>
      <c r="AC25348" s="1"/>
      <c r="AJ25348" s="1"/>
      <c r="AK25348" s="1"/>
      <c r="AL25348" s="1"/>
    </row>
    <row r="25349">
      <c r="I25349" s="1"/>
      <c r="J25349" s="1"/>
      <c r="K25349" s="1"/>
      <c r="AA25349" s="1"/>
      <c r="AB25349" s="1"/>
      <c r="AC25349" s="1"/>
      <c r="AJ25349" s="1"/>
      <c r="AK25349" s="1"/>
      <c r="AL25349" s="1"/>
    </row>
    <row r="25350">
      <c r="I25350" s="1"/>
      <c r="J25350" s="1"/>
      <c r="K25350" s="1"/>
      <c r="AA25350" s="1"/>
      <c r="AB25350" s="1"/>
      <c r="AC25350" s="1"/>
      <c r="AJ25350" s="1"/>
      <c r="AK25350" s="1"/>
      <c r="AL25350" s="1"/>
    </row>
    <row r="25351">
      <c r="I25351" s="1"/>
      <c r="J25351" s="1"/>
      <c r="K25351" s="1"/>
      <c r="AA25351" s="1"/>
      <c r="AB25351" s="1"/>
      <c r="AC25351" s="1"/>
      <c r="AJ25351" s="1"/>
      <c r="AK25351" s="1"/>
      <c r="AL25351" s="1"/>
    </row>
    <row r="25352">
      <c r="I25352" s="1"/>
      <c r="J25352" s="1"/>
      <c r="K25352" s="1"/>
      <c r="AA25352" s="1"/>
      <c r="AB25352" s="1"/>
      <c r="AC25352" s="1"/>
      <c r="AJ25352" s="1"/>
      <c r="AK25352" s="1"/>
      <c r="AL25352" s="1"/>
    </row>
    <row r="25353">
      <c r="I25353" s="1"/>
      <c r="J25353" s="1"/>
      <c r="K25353" s="1"/>
      <c r="AA25353" s="1"/>
      <c r="AB25353" s="1"/>
      <c r="AC25353" s="1"/>
      <c r="AJ25353" s="1"/>
      <c r="AK25353" s="1"/>
      <c r="AL25353" s="1"/>
    </row>
    <row r="25354">
      <c r="I25354" s="1"/>
      <c r="J25354" s="1"/>
      <c r="K25354" s="1"/>
      <c r="AA25354" s="1"/>
      <c r="AB25354" s="1"/>
      <c r="AC25354" s="1"/>
      <c r="AJ25354" s="1"/>
      <c r="AK25354" s="1"/>
      <c r="AL25354" s="1"/>
    </row>
    <row r="25355">
      <c r="I25355" s="1"/>
      <c r="J25355" s="1"/>
      <c r="K25355" s="1"/>
      <c r="AA25355" s="1"/>
      <c r="AB25355" s="1"/>
      <c r="AC25355" s="1"/>
      <c r="AJ25355" s="1"/>
      <c r="AK25355" s="1"/>
      <c r="AL25355" s="1"/>
    </row>
    <row r="25356">
      <c r="I25356" s="1"/>
      <c r="J25356" s="1"/>
      <c r="K25356" s="1"/>
      <c r="AA25356" s="1"/>
      <c r="AB25356" s="1"/>
      <c r="AC25356" s="1"/>
      <c r="AJ25356" s="1"/>
      <c r="AK25356" s="1"/>
      <c r="AL25356" s="1"/>
    </row>
    <row r="25357">
      <c r="I25357" s="1"/>
      <c r="J25357" s="1"/>
      <c r="K25357" s="1"/>
      <c r="AA25357" s="1"/>
      <c r="AB25357" s="1"/>
      <c r="AC25357" s="1"/>
      <c r="AJ25357" s="1"/>
      <c r="AK25357" s="1"/>
      <c r="AL25357" s="1"/>
    </row>
    <row r="25358">
      <c r="I25358" s="1"/>
      <c r="J25358" s="1"/>
      <c r="K25358" s="1"/>
      <c r="AA25358" s="1"/>
      <c r="AB25358" s="1"/>
      <c r="AC25358" s="1"/>
      <c r="AJ25358" s="1"/>
      <c r="AK25358" s="1"/>
      <c r="AL25358" s="1"/>
    </row>
    <row r="25359">
      <c r="I25359" s="1"/>
      <c r="J25359" s="1"/>
      <c r="K25359" s="1"/>
      <c r="AA25359" s="1"/>
      <c r="AB25359" s="1"/>
      <c r="AC25359" s="1"/>
      <c r="AJ25359" s="1"/>
      <c r="AK25359" s="1"/>
      <c r="AL25359" s="1"/>
    </row>
    <row r="25360">
      <c r="I25360" s="1"/>
      <c r="J25360" s="1"/>
      <c r="K25360" s="1"/>
      <c r="AA25360" s="1"/>
      <c r="AB25360" s="1"/>
      <c r="AC25360" s="1"/>
      <c r="AJ25360" s="1"/>
      <c r="AK25360" s="1"/>
      <c r="AL25360" s="1"/>
    </row>
    <row r="25361">
      <c r="I25361" s="1"/>
      <c r="J25361" s="1"/>
      <c r="K25361" s="1"/>
      <c r="AA25361" s="1"/>
      <c r="AB25361" s="1"/>
      <c r="AC25361" s="1"/>
      <c r="AJ25361" s="1"/>
      <c r="AK25361" s="1"/>
      <c r="AL25361" s="1"/>
    </row>
    <row r="25362">
      <c r="I25362" s="1"/>
      <c r="J25362" s="1"/>
      <c r="K25362" s="1"/>
      <c r="AA25362" s="1"/>
      <c r="AB25362" s="1"/>
      <c r="AC25362" s="1"/>
      <c r="AJ25362" s="1"/>
      <c r="AK25362" s="1"/>
      <c r="AL25362" s="1"/>
    </row>
    <row r="25363">
      <c r="I25363" s="1"/>
      <c r="J25363" s="1"/>
      <c r="K25363" s="1"/>
      <c r="AA25363" s="1"/>
      <c r="AB25363" s="1"/>
      <c r="AC25363" s="1"/>
      <c r="AJ25363" s="1"/>
      <c r="AK25363" s="1"/>
      <c r="AL25363" s="1"/>
    </row>
    <row r="25364">
      <c r="I25364" s="1"/>
      <c r="J25364" s="1"/>
      <c r="K25364" s="1"/>
      <c r="AA25364" s="1"/>
      <c r="AB25364" s="1"/>
      <c r="AC25364" s="1"/>
      <c r="AJ25364" s="1"/>
      <c r="AK25364" s="1"/>
      <c r="AL25364" s="1"/>
    </row>
    <row r="25365">
      <c r="I25365" s="1"/>
      <c r="J25365" s="1"/>
      <c r="K25365" s="1"/>
      <c r="AA25365" s="1"/>
      <c r="AB25365" s="1"/>
      <c r="AC25365" s="1"/>
      <c r="AJ25365" s="1"/>
      <c r="AK25365" s="1"/>
      <c r="AL25365" s="1"/>
    </row>
    <row r="25366">
      <c r="I25366" s="1"/>
      <c r="J25366" s="1"/>
      <c r="K25366" s="1"/>
      <c r="AA25366" s="1"/>
      <c r="AB25366" s="1"/>
      <c r="AC25366" s="1"/>
      <c r="AJ25366" s="1"/>
      <c r="AK25366" s="1"/>
      <c r="AL25366" s="1"/>
    </row>
    <row r="25367">
      <c r="I25367" s="1"/>
      <c r="J25367" s="1"/>
      <c r="K25367" s="1"/>
      <c r="AA25367" s="1"/>
      <c r="AB25367" s="1"/>
      <c r="AC25367" s="1"/>
      <c r="AJ25367" s="1"/>
      <c r="AK25367" s="1"/>
      <c r="AL25367" s="1"/>
    </row>
    <row r="25368">
      <c r="I25368" s="1"/>
      <c r="J25368" s="1"/>
      <c r="K25368" s="1"/>
      <c r="AA25368" s="1"/>
      <c r="AB25368" s="1"/>
      <c r="AC25368" s="1"/>
      <c r="AJ25368" s="1"/>
      <c r="AK25368" s="1"/>
      <c r="AL25368" s="1"/>
    </row>
    <row r="25369">
      <c r="I25369" s="1"/>
      <c r="J25369" s="1"/>
      <c r="K25369" s="1"/>
      <c r="AA25369" s="1"/>
      <c r="AB25369" s="1"/>
      <c r="AC25369" s="1"/>
      <c r="AJ25369" s="1"/>
      <c r="AK25369" s="1"/>
      <c r="AL25369" s="1"/>
    </row>
    <row r="25370">
      <c r="I25370" s="1"/>
      <c r="J25370" s="1"/>
      <c r="K25370" s="1"/>
      <c r="AA25370" s="1"/>
      <c r="AB25370" s="1"/>
      <c r="AC25370" s="1"/>
      <c r="AJ25370" s="1"/>
      <c r="AK25370" s="1"/>
      <c r="AL25370" s="1"/>
    </row>
    <row r="25371">
      <c r="I25371" s="1"/>
      <c r="J25371" s="1"/>
      <c r="K25371" s="1"/>
      <c r="AA25371" s="1"/>
      <c r="AB25371" s="1"/>
      <c r="AC25371" s="1"/>
      <c r="AJ25371" s="1"/>
      <c r="AK25371" s="1"/>
      <c r="AL25371" s="1"/>
    </row>
    <row r="25372">
      <c r="I25372" s="1"/>
      <c r="J25372" s="1"/>
      <c r="K25372" s="1"/>
      <c r="AA25372" s="1"/>
      <c r="AB25372" s="1"/>
      <c r="AC25372" s="1"/>
      <c r="AJ25372" s="1"/>
      <c r="AK25372" s="1"/>
      <c r="AL25372" s="1"/>
    </row>
    <row r="25373">
      <c r="I25373" s="1"/>
      <c r="J25373" s="1"/>
      <c r="K25373" s="1"/>
      <c r="AA25373" s="1"/>
      <c r="AB25373" s="1"/>
      <c r="AC25373" s="1"/>
      <c r="AJ25373" s="1"/>
      <c r="AK25373" s="1"/>
      <c r="AL25373" s="1"/>
    </row>
    <row r="25374">
      <c r="I25374" s="1"/>
      <c r="J25374" s="1"/>
      <c r="K25374" s="1"/>
      <c r="AA25374" s="1"/>
      <c r="AB25374" s="1"/>
      <c r="AC25374" s="1"/>
      <c r="AJ25374" s="1"/>
      <c r="AK25374" s="1"/>
      <c r="AL25374" s="1"/>
    </row>
    <row r="25375">
      <c r="I25375" s="1"/>
      <c r="J25375" s="1"/>
      <c r="K25375" s="1"/>
      <c r="AA25375" s="1"/>
      <c r="AB25375" s="1"/>
      <c r="AC25375" s="1"/>
      <c r="AJ25375" s="1"/>
      <c r="AK25375" s="1"/>
      <c r="AL25375" s="1"/>
    </row>
    <row r="25376">
      <c r="I25376" s="1"/>
      <c r="J25376" s="1"/>
      <c r="K25376" s="1"/>
      <c r="AA25376" s="1"/>
      <c r="AB25376" s="1"/>
      <c r="AC25376" s="1"/>
      <c r="AJ25376" s="1"/>
      <c r="AK25376" s="1"/>
      <c r="AL25376" s="1"/>
    </row>
    <row r="25377">
      <c r="I25377" s="1"/>
      <c r="J25377" s="1"/>
      <c r="K25377" s="1"/>
      <c r="AA25377" s="1"/>
      <c r="AB25377" s="1"/>
      <c r="AC25377" s="1"/>
      <c r="AJ25377" s="1"/>
      <c r="AK25377" s="1"/>
      <c r="AL25377" s="1"/>
    </row>
    <row r="25378">
      <c r="I25378" s="1"/>
      <c r="J25378" s="1"/>
      <c r="K25378" s="1"/>
      <c r="AA25378" s="1"/>
      <c r="AB25378" s="1"/>
      <c r="AC25378" s="1"/>
      <c r="AJ25378" s="1"/>
      <c r="AK25378" s="1"/>
      <c r="AL25378" s="1"/>
    </row>
    <row r="25379">
      <c r="I25379" s="1"/>
      <c r="J25379" s="1"/>
      <c r="K25379" s="1"/>
      <c r="AA25379" s="1"/>
      <c r="AB25379" s="1"/>
      <c r="AC25379" s="1"/>
      <c r="AJ25379" s="1"/>
      <c r="AK25379" s="1"/>
      <c r="AL25379" s="1"/>
    </row>
    <row r="25380">
      <c r="I25380" s="1"/>
      <c r="J25380" s="1"/>
      <c r="K25380" s="1"/>
      <c r="AA25380" s="1"/>
      <c r="AB25380" s="1"/>
      <c r="AC25380" s="1"/>
      <c r="AJ25380" s="1"/>
      <c r="AK25380" s="1"/>
      <c r="AL25380" s="1"/>
    </row>
    <row r="25381">
      <c r="I25381" s="1"/>
      <c r="J25381" s="1"/>
      <c r="K25381" s="1"/>
      <c r="AA25381" s="1"/>
      <c r="AB25381" s="1"/>
      <c r="AC25381" s="1"/>
      <c r="AJ25381" s="1"/>
      <c r="AK25381" s="1"/>
      <c r="AL25381" s="1"/>
    </row>
    <row r="25382">
      <c r="I25382" s="1"/>
      <c r="J25382" s="1"/>
      <c r="K25382" s="1"/>
      <c r="AA25382" s="1"/>
      <c r="AB25382" s="1"/>
      <c r="AC25382" s="1"/>
      <c r="AJ25382" s="1"/>
      <c r="AK25382" s="1"/>
      <c r="AL25382" s="1"/>
    </row>
    <row r="25383">
      <c r="I25383" s="1"/>
      <c r="J25383" s="1"/>
      <c r="K25383" s="1"/>
      <c r="AA25383" s="1"/>
      <c r="AB25383" s="1"/>
      <c r="AC25383" s="1"/>
      <c r="AJ25383" s="1"/>
      <c r="AK25383" s="1"/>
      <c r="AL25383" s="1"/>
    </row>
    <row r="25384">
      <c r="I25384" s="1"/>
      <c r="J25384" s="1"/>
      <c r="K25384" s="1"/>
      <c r="AA25384" s="1"/>
      <c r="AB25384" s="1"/>
      <c r="AC25384" s="1"/>
      <c r="AJ25384" s="1"/>
      <c r="AK25384" s="1"/>
      <c r="AL25384" s="1"/>
    </row>
    <row r="25385">
      <c r="I25385" s="1"/>
      <c r="J25385" s="1"/>
      <c r="K25385" s="1"/>
      <c r="AA25385" s="1"/>
      <c r="AB25385" s="1"/>
      <c r="AC25385" s="1"/>
      <c r="AJ25385" s="1"/>
      <c r="AK25385" s="1"/>
      <c r="AL25385" s="1"/>
    </row>
    <row r="25386">
      <c r="I25386" s="1"/>
      <c r="J25386" s="1"/>
      <c r="K25386" s="1"/>
      <c r="AA25386" s="1"/>
      <c r="AB25386" s="1"/>
      <c r="AC25386" s="1"/>
      <c r="AJ25386" s="1"/>
      <c r="AK25386" s="1"/>
      <c r="AL25386" s="1"/>
    </row>
    <row r="25387">
      <c r="I25387" s="1"/>
      <c r="J25387" s="1"/>
      <c r="K25387" s="1"/>
      <c r="AA25387" s="1"/>
      <c r="AB25387" s="1"/>
      <c r="AC25387" s="1"/>
      <c r="AJ25387" s="1"/>
      <c r="AK25387" s="1"/>
      <c r="AL25387" s="1"/>
    </row>
    <row r="25388">
      <c r="I25388" s="1"/>
      <c r="J25388" s="1"/>
      <c r="K25388" s="1"/>
      <c r="AA25388" s="1"/>
      <c r="AB25388" s="1"/>
      <c r="AC25388" s="1"/>
      <c r="AJ25388" s="1"/>
      <c r="AK25388" s="1"/>
      <c r="AL25388" s="1"/>
    </row>
    <row r="25389">
      <c r="I25389" s="1"/>
      <c r="J25389" s="1"/>
      <c r="K25389" s="1"/>
      <c r="AA25389" s="1"/>
      <c r="AB25389" s="1"/>
      <c r="AC25389" s="1"/>
      <c r="AJ25389" s="1"/>
      <c r="AK25389" s="1"/>
      <c r="AL25389" s="1"/>
    </row>
    <row r="25390">
      <c r="I25390" s="1"/>
      <c r="J25390" s="1"/>
      <c r="K25390" s="1"/>
      <c r="AA25390" s="1"/>
      <c r="AB25390" s="1"/>
      <c r="AC25390" s="1"/>
      <c r="AJ25390" s="1"/>
      <c r="AK25390" s="1"/>
      <c r="AL25390" s="1"/>
    </row>
    <row r="25391">
      <c r="I25391" s="1"/>
      <c r="J25391" s="1"/>
      <c r="K25391" s="1"/>
      <c r="AA25391" s="1"/>
      <c r="AB25391" s="1"/>
      <c r="AC25391" s="1"/>
      <c r="AJ25391" s="1"/>
      <c r="AK25391" s="1"/>
      <c r="AL25391" s="1"/>
    </row>
    <row r="25392">
      <c r="I25392" s="1"/>
      <c r="J25392" s="1"/>
      <c r="K25392" s="1"/>
      <c r="AA25392" s="1"/>
      <c r="AB25392" s="1"/>
      <c r="AC25392" s="1"/>
      <c r="AJ25392" s="1"/>
      <c r="AK25392" s="1"/>
      <c r="AL25392" s="1"/>
    </row>
    <row r="25393">
      <c r="I25393" s="1"/>
      <c r="J25393" s="1"/>
      <c r="K25393" s="1"/>
      <c r="AA25393" s="1"/>
      <c r="AB25393" s="1"/>
      <c r="AC25393" s="1"/>
      <c r="AJ25393" s="1"/>
      <c r="AK25393" s="1"/>
      <c r="AL25393" s="1"/>
    </row>
    <row r="25394">
      <c r="I25394" s="1"/>
      <c r="J25394" s="1"/>
      <c r="K25394" s="1"/>
      <c r="AA25394" s="1"/>
      <c r="AB25394" s="1"/>
      <c r="AC25394" s="1"/>
      <c r="AJ25394" s="1"/>
      <c r="AK25394" s="1"/>
      <c r="AL25394" s="1"/>
    </row>
    <row r="25395">
      <c r="I25395" s="1"/>
      <c r="J25395" s="1"/>
      <c r="K25395" s="1"/>
      <c r="AA25395" s="1"/>
      <c r="AB25395" s="1"/>
      <c r="AC25395" s="1"/>
      <c r="AJ25395" s="1"/>
      <c r="AK25395" s="1"/>
      <c r="AL25395" s="1"/>
    </row>
    <row r="25396">
      <c r="I25396" s="1"/>
      <c r="J25396" s="1"/>
      <c r="K25396" s="1"/>
      <c r="AA25396" s="1"/>
      <c r="AB25396" s="1"/>
      <c r="AC25396" s="1"/>
      <c r="AJ25396" s="1"/>
      <c r="AK25396" s="1"/>
      <c r="AL25396" s="1"/>
    </row>
    <row r="25397">
      <c r="I25397" s="1"/>
      <c r="J25397" s="1"/>
      <c r="K25397" s="1"/>
      <c r="AA25397" s="1"/>
      <c r="AB25397" s="1"/>
      <c r="AC25397" s="1"/>
      <c r="AJ25397" s="1"/>
      <c r="AK25397" s="1"/>
      <c r="AL25397" s="1"/>
    </row>
    <row r="25398">
      <c r="I25398" s="1"/>
      <c r="J25398" s="1"/>
      <c r="K25398" s="1"/>
      <c r="AA25398" s="1"/>
      <c r="AB25398" s="1"/>
      <c r="AC25398" s="1"/>
      <c r="AJ25398" s="1"/>
      <c r="AK25398" s="1"/>
      <c r="AL25398" s="1"/>
    </row>
    <row r="25399">
      <c r="I25399" s="1"/>
      <c r="J25399" s="1"/>
      <c r="K25399" s="1"/>
      <c r="AA25399" s="1"/>
      <c r="AB25399" s="1"/>
      <c r="AC25399" s="1"/>
      <c r="AJ25399" s="1"/>
      <c r="AK25399" s="1"/>
      <c r="AL25399" s="1"/>
    </row>
    <row r="25400">
      <c r="I25400" s="1"/>
      <c r="J25400" s="1"/>
      <c r="K25400" s="1"/>
      <c r="AA25400" s="1"/>
      <c r="AB25400" s="1"/>
      <c r="AC25400" s="1"/>
      <c r="AJ25400" s="1"/>
      <c r="AK25400" s="1"/>
      <c r="AL25400" s="1"/>
    </row>
    <row r="25401">
      <c r="I25401" s="1"/>
      <c r="J25401" s="1"/>
      <c r="K25401" s="1"/>
      <c r="AA25401" s="1"/>
      <c r="AB25401" s="1"/>
      <c r="AC25401" s="1"/>
      <c r="AJ25401" s="1"/>
      <c r="AK25401" s="1"/>
      <c r="AL25401" s="1"/>
    </row>
    <row r="25402">
      <c r="I25402" s="1"/>
      <c r="J25402" s="1"/>
      <c r="K25402" s="1"/>
      <c r="AA25402" s="1"/>
      <c r="AB25402" s="1"/>
      <c r="AC25402" s="1"/>
      <c r="AJ25402" s="1"/>
      <c r="AK25402" s="1"/>
      <c r="AL25402" s="1"/>
    </row>
    <row r="25403">
      <c r="I25403" s="1"/>
      <c r="J25403" s="1"/>
      <c r="K25403" s="1"/>
      <c r="AA25403" s="1"/>
      <c r="AB25403" s="1"/>
      <c r="AC25403" s="1"/>
      <c r="AJ25403" s="1"/>
      <c r="AK25403" s="1"/>
      <c r="AL25403" s="1"/>
    </row>
    <row r="25404">
      <c r="I25404" s="1"/>
      <c r="J25404" s="1"/>
      <c r="K25404" s="1"/>
      <c r="AA25404" s="1"/>
      <c r="AB25404" s="1"/>
      <c r="AC25404" s="1"/>
      <c r="AJ25404" s="1"/>
      <c r="AK25404" s="1"/>
      <c r="AL25404" s="1"/>
    </row>
    <row r="25405">
      <c r="I25405" s="1"/>
      <c r="J25405" s="1"/>
      <c r="K25405" s="1"/>
      <c r="AA25405" s="1"/>
      <c r="AB25405" s="1"/>
      <c r="AC25405" s="1"/>
      <c r="AJ25405" s="1"/>
      <c r="AK25405" s="1"/>
      <c r="AL25405" s="1"/>
    </row>
    <row r="25406">
      <c r="I25406" s="1"/>
      <c r="J25406" s="1"/>
      <c r="K25406" s="1"/>
      <c r="AA25406" s="1"/>
      <c r="AB25406" s="1"/>
      <c r="AC25406" s="1"/>
      <c r="AJ25406" s="1"/>
      <c r="AK25406" s="1"/>
      <c r="AL25406" s="1"/>
    </row>
    <row r="25407">
      <c r="I25407" s="1"/>
      <c r="J25407" s="1"/>
      <c r="K25407" s="1"/>
      <c r="AA25407" s="1"/>
      <c r="AB25407" s="1"/>
      <c r="AC25407" s="1"/>
      <c r="AJ25407" s="1"/>
      <c r="AK25407" s="1"/>
      <c r="AL25407" s="1"/>
    </row>
    <row r="25408">
      <c r="I25408" s="1"/>
      <c r="J25408" s="1"/>
      <c r="K25408" s="1"/>
      <c r="AA25408" s="1"/>
      <c r="AB25408" s="1"/>
      <c r="AC25408" s="1"/>
      <c r="AJ25408" s="1"/>
      <c r="AK25408" s="1"/>
      <c r="AL25408" s="1"/>
    </row>
    <row r="25409">
      <c r="I25409" s="1"/>
      <c r="J25409" s="1"/>
      <c r="K25409" s="1"/>
      <c r="AA25409" s="1"/>
      <c r="AB25409" s="1"/>
      <c r="AC25409" s="1"/>
      <c r="AJ25409" s="1"/>
      <c r="AK25409" s="1"/>
      <c r="AL25409" s="1"/>
    </row>
    <row r="25410">
      <c r="I25410" s="1"/>
      <c r="J25410" s="1"/>
      <c r="K25410" s="1"/>
      <c r="AA25410" s="1"/>
      <c r="AB25410" s="1"/>
      <c r="AC25410" s="1"/>
      <c r="AJ25410" s="1"/>
      <c r="AK25410" s="1"/>
      <c r="AL25410" s="1"/>
    </row>
    <row r="25411">
      <c r="I25411" s="1"/>
      <c r="J25411" s="1"/>
      <c r="K25411" s="1"/>
      <c r="AA25411" s="1"/>
      <c r="AB25411" s="1"/>
      <c r="AC25411" s="1"/>
      <c r="AJ25411" s="1"/>
      <c r="AK25411" s="1"/>
      <c r="AL25411" s="1"/>
    </row>
    <row r="25412">
      <c r="I25412" s="1"/>
      <c r="J25412" s="1"/>
      <c r="K25412" s="1"/>
      <c r="AA25412" s="1"/>
      <c r="AB25412" s="1"/>
      <c r="AC25412" s="1"/>
      <c r="AJ25412" s="1"/>
      <c r="AK25412" s="1"/>
      <c r="AL25412" s="1"/>
    </row>
    <row r="25413">
      <c r="I25413" s="1"/>
      <c r="J25413" s="1"/>
      <c r="K25413" s="1"/>
      <c r="AA25413" s="1"/>
      <c r="AB25413" s="1"/>
      <c r="AC25413" s="1"/>
      <c r="AJ25413" s="1"/>
      <c r="AK25413" s="1"/>
      <c r="AL25413" s="1"/>
    </row>
    <row r="25414">
      <c r="I25414" s="1"/>
      <c r="J25414" s="1"/>
      <c r="K25414" s="1"/>
      <c r="AA25414" s="1"/>
      <c r="AB25414" s="1"/>
      <c r="AC25414" s="1"/>
      <c r="AJ25414" s="1"/>
      <c r="AK25414" s="1"/>
      <c r="AL25414" s="1"/>
    </row>
    <row r="25415">
      <c r="I25415" s="1"/>
      <c r="J25415" s="1"/>
      <c r="K25415" s="1"/>
      <c r="AA25415" s="1"/>
      <c r="AB25415" s="1"/>
      <c r="AC25415" s="1"/>
      <c r="AJ25415" s="1"/>
      <c r="AK25415" s="1"/>
      <c r="AL25415" s="1"/>
    </row>
    <row r="25416">
      <c r="I25416" s="1"/>
      <c r="J25416" s="1"/>
      <c r="K25416" s="1"/>
      <c r="AA25416" s="1"/>
      <c r="AB25416" s="1"/>
      <c r="AC25416" s="1"/>
      <c r="AJ25416" s="1"/>
      <c r="AK25416" s="1"/>
      <c r="AL25416" s="1"/>
    </row>
    <row r="25417">
      <c r="I25417" s="1"/>
      <c r="J25417" s="1"/>
      <c r="K25417" s="1"/>
      <c r="AA25417" s="1"/>
      <c r="AB25417" s="1"/>
      <c r="AC25417" s="1"/>
      <c r="AJ25417" s="1"/>
      <c r="AK25417" s="1"/>
      <c r="AL25417" s="1"/>
    </row>
    <row r="25418">
      <c r="I25418" s="1"/>
      <c r="J25418" s="1"/>
      <c r="K25418" s="1"/>
      <c r="AA25418" s="1"/>
      <c r="AB25418" s="1"/>
      <c r="AC25418" s="1"/>
      <c r="AJ25418" s="1"/>
      <c r="AK25418" s="1"/>
      <c r="AL25418" s="1"/>
    </row>
    <row r="25419">
      <c r="I25419" s="1"/>
      <c r="J25419" s="1"/>
      <c r="K25419" s="1"/>
      <c r="AA25419" s="1"/>
      <c r="AB25419" s="1"/>
      <c r="AC25419" s="1"/>
      <c r="AJ25419" s="1"/>
      <c r="AK25419" s="1"/>
      <c r="AL25419" s="1"/>
    </row>
    <row r="25420">
      <c r="I25420" s="1"/>
      <c r="J25420" s="1"/>
      <c r="K25420" s="1"/>
      <c r="AA25420" s="1"/>
      <c r="AB25420" s="1"/>
      <c r="AC25420" s="1"/>
      <c r="AJ25420" s="1"/>
      <c r="AK25420" s="1"/>
      <c r="AL25420" s="1"/>
    </row>
    <row r="25421">
      <c r="I25421" s="1"/>
      <c r="J25421" s="1"/>
      <c r="K25421" s="1"/>
      <c r="AA25421" s="1"/>
      <c r="AB25421" s="1"/>
      <c r="AC25421" s="1"/>
      <c r="AJ25421" s="1"/>
      <c r="AK25421" s="1"/>
      <c r="AL25421" s="1"/>
    </row>
    <row r="25422">
      <c r="I25422" s="1"/>
      <c r="J25422" s="1"/>
      <c r="K25422" s="1"/>
      <c r="AA25422" s="1"/>
      <c r="AB25422" s="1"/>
      <c r="AC25422" s="1"/>
      <c r="AJ25422" s="1"/>
      <c r="AK25422" s="1"/>
      <c r="AL25422" s="1"/>
    </row>
    <row r="25423">
      <c r="I25423" s="1"/>
      <c r="J25423" s="1"/>
      <c r="K25423" s="1"/>
      <c r="AA25423" s="1"/>
      <c r="AB25423" s="1"/>
      <c r="AC25423" s="1"/>
      <c r="AJ25423" s="1"/>
      <c r="AK25423" s="1"/>
      <c r="AL25423" s="1"/>
    </row>
    <row r="25424">
      <c r="I25424" s="1"/>
      <c r="J25424" s="1"/>
      <c r="K25424" s="1"/>
      <c r="AA25424" s="1"/>
      <c r="AB25424" s="1"/>
      <c r="AC25424" s="1"/>
      <c r="AJ25424" s="1"/>
      <c r="AK25424" s="1"/>
      <c r="AL25424" s="1"/>
    </row>
    <row r="25425">
      <c r="I25425" s="1"/>
      <c r="J25425" s="1"/>
      <c r="K25425" s="1"/>
      <c r="AA25425" s="1"/>
      <c r="AB25425" s="1"/>
      <c r="AC25425" s="1"/>
      <c r="AJ25425" s="1"/>
      <c r="AK25425" s="1"/>
      <c r="AL25425" s="1"/>
    </row>
    <row r="25426">
      <c r="I25426" s="1"/>
      <c r="J25426" s="1"/>
      <c r="K25426" s="1"/>
      <c r="AA25426" s="1"/>
      <c r="AB25426" s="1"/>
      <c r="AC25426" s="1"/>
      <c r="AJ25426" s="1"/>
      <c r="AK25426" s="1"/>
      <c r="AL25426" s="1"/>
    </row>
    <row r="25427">
      <c r="I25427" s="1"/>
      <c r="J25427" s="1"/>
      <c r="K25427" s="1"/>
      <c r="AA25427" s="1"/>
      <c r="AB25427" s="1"/>
      <c r="AC25427" s="1"/>
      <c r="AJ25427" s="1"/>
      <c r="AK25427" s="1"/>
      <c r="AL25427" s="1"/>
    </row>
    <row r="25428">
      <c r="I25428" s="1"/>
      <c r="J25428" s="1"/>
      <c r="K25428" s="1"/>
      <c r="AA25428" s="1"/>
      <c r="AB25428" s="1"/>
      <c r="AC25428" s="1"/>
      <c r="AJ25428" s="1"/>
      <c r="AK25428" s="1"/>
      <c r="AL25428" s="1"/>
    </row>
    <row r="25429">
      <c r="I25429" s="1"/>
      <c r="J25429" s="1"/>
      <c r="K25429" s="1"/>
      <c r="AA25429" s="1"/>
      <c r="AB25429" s="1"/>
      <c r="AC25429" s="1"/>
      <c r="AJ25429" s="1"/>
      <c r="AK25429" s="1"/>
      <c r="AL25429" s="1"/>
    </row>
    <row r="25430">
      <c r="I25430" s="1"/>
      <c r="J25430" s="1"/>
      <c r="K25430" s="1"/>
      <c r="AA25430" s="1"/>
      <c r="AB25430" s="1"/>
      <c r="AC25430" s="1"/>
      <c r="AJ25430" s="1"/>
      <c r="AK25430" s="1"/>
      <c r="AL25430" s="1"/>
    </row>
    <row r="25431">
      <c r="I25431" s="1"/>
      <c r="J25431" s="1"/>
      <c r="K25431" s="1"/>
      <c r="AA25431" s="1"/>
      <c r="AB25431" s="1"/>
      <c r="AC25431" s="1"/>
      <c r="AJ25431" s="1"/>
      <c r="AK25431" s="1"/>
      <c r="AL25431" s="1"/>
    </row>
    <row r="25432">
      <c r="I25432" s="1"/>
      <c r="J25432" s="1"/>
      <c r="K25432" s="1"/>
      <c r="AA25432" s="1"/>
      <c r="AB25432" s="1"/>
      <c r="AC25432" s="1"/>
      <c r="AJ25432" s="1"/>
      <c r="AK25432" s="1"/>
      <c r="AL25432" s="1"/>
    </row>
    <row r="25433">
      <c r="I25433" s="1"/>
      <c r="J25433" s="1"/>
      <c r="K25433" s="1"/>
      <c r="AA25433" s="1"/>
      <c r="AB25433" s="1"/>
      <c r="AC25433" s="1"/>
      <c r="AJ25433" s="1"/>
      <c r="AK25433" s="1"/>
      <c r="AL25433" s="1"/>
    </row>
    <row r="25434">
      <c r="I25434" s="1"/>
      <c r="J25434" s="1"/>
      <c r="K25434" s="1"/>
      <c r="AA25434" s="1"/>
      <c r="AB25434" s="1"/>
      <c r="AC25434" s="1"/>
      <c r="AJ25434" s="1"/>
      <c r="AK25434" s="1"/>
      <c r="AL25434" s="1"/>
    </row>
    <row r="25435">
      <c r="I25435" s="1"/>
      <c r="J25435" s="1"/>
      <c r="K25435" s="1"/>
      <c r="AA25435" s="1"/>
      <c r="AB25435" s="1"/>
      <c r="AC25435" s="1"/>
      <c r="AJ25435" s="1"/>
      <c r="AK25435" s="1"/>
      <c r="AL25435" s="1"/>
    </row>
    <row r="25436">
      <c r="I25436" s="1"/>
      <c r="J25436" s="1"/>
      <c r="K25436" s="1"/>
      <c r="AA25436" s="1"/>
      <c r="AB25436" s="1"/>
      <c r="AC25436" s="1"/>
      <c r="AJ25436" s="1"/>
      <c r="AK25436" s="1"/>
      <c r="AL25436" s="1"/>
    </row>
    <row r="25437">
      <c r="I25437" s="1"/>
      <c r="J25437" s="1"/>
      <c r="K25437" s="1"/>
      <c r="AA25437" s="1"/>
      <c r="AB25437" s="1"/>
      <c r="AC25437" s="1"/>
      <c r="AJ25437" s="1"/>
      <c r="AK25437" s="1"/>
      <c r="AL25437" s="1"/>
    </row>
    <row r="25438">
      <c r="I25438" s="1"/>
      <c r="J25438" s="1"/>
      <c r="K25438" s="1"/>
      <c r="AA25438" s="1"/>
      <c r="AB25438" s="1"/>
      <c r="AC25438" s="1"/>
      <c r="AJ25438" s="1"/>
      <c r="AK25438" s="1"/>
      <c r="AL25438" s="1"/>
    </row>
    <row r="25439">
      <c r="I25439" s="1"/>
      <c r="J25439" s="1"/>
      <c r="K25439" s="1"/>
      <c r="AA25439" s="1"/>
      <c r="AB25439" s="1"/>
      <c r="AC25439" s="1"/>
      <c r="AJ25439" s="1"/>
      <c r="AK25439" s="1"/>
      <c r="AL25439" s="1"/>
    </row>
    <row r="25440">
      <c r="I25440" s="1"/>
      <c r="J25440" s="1"/>
      <c r="K25440" s="1"/>
      <c r="AA25440" s="1"/>
      <c r="AB25440" s="1"/>
      <c r="AC25440" s="1"/>
      <c r="AJ25440" s="1"/>
      <c r="AK25440" s="1"/>
      <c r="AL25440" s="1"/>
    </row>
    <row r="25441">
      <c r="I25441" s="1"/>
      <c r="J25441" s="1"/>
      <c r="K25441" s="1"/>
      <c r="AA25441" s="1"/>
      <c r="AB25441" s="1"/>
      <c r="AC25441" s="1"/>
      <c r="AJ25441" s="1"/>
      <c r="AK25441" s="1"/>
      <c r="AL25441" s="1"/>
    </row>
    <row r="25442">
      <c r="I25442" s="1"/>
      <c r="J25442" s="1"/>
      <c r="K25442" s="1"/>
      <c r="AA25442" s="1"/>
      <c r="AB25442" s="1"/>
      <c r="AC25442" s="1"/>
      <c r="AJ25442" s="1"/>
      <c r="AK25442" s="1"/>
      <c r="AL25442" s="1"/>
    </row>
    <row r="25443">
      <c r="I25443" s="1"/>
      <c r="J25443" s="1"/>
      <c r="K25443" s="1"/>
      <c r="AA25443" s="1"/>
      <c r="AB25443" s="1"/>
      <c r="AC25443" s="1"/>
      <c r="AJ25443" s="1"/>
      <c r="AK25443" s="1"/>
      <c r="AL25443" s="1"/>
    </row>
    <row r="25444">
      <c r="I25444" s="1"/>
      <c r="J25444" s="1"/>
      <c r="K25444" s="1"/>
      <c r="AA25444" s="1"/>
      <c r="AB25444" s="1"/>
      <c r="AC25444" s="1"/>
      <c r="AJ25444" s="1"/>
      <c r="AK25444" s="1"/>
      <c r="AL25444" s="1"/>
    </row>
    <row r="25445">
      <c r="I25445" s="1"/>
      <c r="J25445" s="1"/>
      <c r="K25445" s="1"/>
      <c r="AA25445" s="1"/>
      <c r="AB25445" s="1"/>
      <c r="AC25445" s="1"/>
      <c r="AJ25445" s="1"/>
      <c r="AK25445" s="1"/>
      <c r="AL25445" s="1"/>
    </row>
    <row r="25446">
      <c r="I25446" s="1"/>
      <c r="J25446" s="1"/>
      <c r="K25446" s="1"/>
      <c r="AA25446" s="1"/>
      <c r="AB25446" s="1"/>
      <c r="AC25446" s="1"/>
      <c r="AJ25446" s="1"/>
      <c r="AK25446" s="1"/>
      <c r="AL25446" s="1"/>
    </row>
    <row r="25447">
      <c r="I25447" s="1"/>
      <c r="J25447" s="1"/>
      <c r="K25447" s="1"/>
      <c r="AA25447" s="1"/>
      <c r="AB25447" s="1"/>
      <c r="AC25447" s="1"/>
      <c r="AJ25447" s="1"/>
      <c r="AK25447" s="1"/>
      <c r="AL25447" s="1"/>
    </row>
    <row r="25448">
      <c r="I25448" s="1"/>
      <c r="J25448" s="1"/>
      <c r="K25448" s="1"/>
      <c r="AA25448" s="1"/>
      <c r="AB25448" s="1"/>
      <c r="AC25448" s="1"/>
      <c r="AJ25448" s="1"/>
      <c r="AK25448" s="1"/>
      <c r="AL25448" s="1"/>
    </row>
    <row r="25449">
      <c r="I25449" s="1"/>
      <c r="J25449" s="1"/>
      <c r="K25449" s="1"/>
      <c r="AA25449" s="1"/>
      <c r="AB25449" s="1"/>
      <c r="AC25449" s="1"/>
      <c r="AJ25449" s="1"/>
      <c r="AK25449" s="1"/>
      <c r="AL25449" s="1"/>
    </row>
    <row r="25450">
      <c r="I25450" s="1"/>
      <c r="J25450" s="1"/>
      <c r="K25450" s="1"/>
      <c r="AA25450" s="1"/>
      <c r="AB25450" s="1"/>
      <c r="AC25450" s="1"/>
      <c r="AJ25450" s="1"/>
      <c r="AK25450" s="1"/>
      <c r="AL25450" s="1"/>
    </row>
    <row r="25451">
      <c r="I25451" s="1"/>
      <c r="J25451" s="1"/>
      <c r="K25451" s="1"/>
      <c r="AA25451" s="1"/>
      <c r="AB25451" s="1"/>
      <c r="AC25451" s="1"/>
      <c r="AJ25451" s="1"/>
      <c r="AK25451" s="1"/>
      <c r="AL25451" s="1"/>
    </row>
    <row r="25452">
      <c r="I25452" s="1"/>
      <c r="J25452" s="1"/>
      <c r="K25452" s="1"/>
      <c r="AA25452" s="1"/>
      <c r="AB25452" s="1"/>
      <c r="AC25452" s="1"/>
      <c r="AJ25452" s="1"/>
      <c r="AK25452" s="1"/>
      <c r="AL25452" s="1"/>
    </row>
    <row r="25453">
      <c r="I25453" s="1"/>
      <c r="J25453" s="1"/>
      <c r="K25453" s="1"/>
      <c r="AA25453" s="1"/>
      <c r="AB25453" s="1"/>
      <c r="AC25453" s="1"/>
      <c r="AJ25453" s="1"/>
      <c r="AK25453" s="1"/>
      <c r="AL25453" s="1"/>
    </row>
    <row r="25454">
      <c r="I25454" s="1"/>
      <c r="J25454" s="1"/>
      <c r="K25454" s="1"/>
      <c r="AA25454" s="1"/>
      <c r="AB25454" s="1"/>
      <c r="AC25454" s="1"/>
      <c r="AJ25454" s="1"/>
      <c r="AK25454" s="1"/>
      <c r="AL25454" s="1"/>
    </row>
    <row r="25455">
      <c r="I25455" s="1"/>
      <c r="J25455" s="1"/>
      <c r="K25455" s="1"/>
      <c r="AA25455" s="1"/>
      <c r="AB25455" s="1"/>
      <c r="AC25455" s="1"/>
      <c r="AJ25455" s="1"/>
      <c r="AK25455" s="1"/>
      <c r="AL25455" s="1"/>
    </row>
    <row r="25456">
      <c r="I25456" s="1"/>
      <c r="J25456" s="1"/>
      <c r="K25456" s="1"/>
      <c r="AA25456" s="1"/>
      <c r="AB25456" s="1"/>
      <c r="AC25456" s="1"/>
      <c r="AJ25456" s="1"/>
      <c r="AK25456" s="1"/>
      <c r="AL25456" s="1"/>
    </row>
    <row r="25457">
      <c r="I25457" s="1"/>
      <c r="J25457" s="1"/>
      <c r="K25457" s="1"/>
      <c r="AA25457" s="1"/>
      <c r="AB25457" s="1"/>
      <c r="AC25457" s="1"/>
      <c r="AJ25457" s="1"/>
      <c r="AK25457" s="1"/>
      <c r="AL25457" s="1"/>
    </row>
    <row r="25458">
      <c r="I25458" s="1"/>
      <c r="J25458" s="1"/>
      <c r="K25458" s="1"/>
      <c r="AA25458" s="1"/>
      <c r="AB25458" s="1"/>
      <c r="AC25458" s="1"/>
      <c r="AJ25458" s="1"/>
      <c r="AK25458" s="1"/>
      <c r="AL25458" s="1"/>
    </row>
    <row r="25459">
      <c r="I25459" s="1"/>
      <c r="J25459" s="1"/>
      <c r="K25459" s="1"/>
      <c r="AA25459" s="1"/>
      <c r="AB25459" s="1"/>
      <c r="AC25459" s="1"/>
      <c r="AJ25459" s="1"/>
      <c r="AK25459" s="1"/>
      <c r="AL25459" s="1"/>
    </row>
    <row r="25460">
      <c r="I25460" s="1"/>
      <c r="J25460" s="1"/>
      <c r="K25460" s="1"/>
      <c r="AA25460" s="1"/>
      <c r="AB25460" s="1"/>
      <c r="AC25460" s="1"/>
      <c r="AJ25460" s="1"/>
      <c r="AK25460" s="1"/>
      <c r="AL25460" s="1"/>
    </row>
    <row r="25461">
      <c r="I25461" s="1"/>
      <c r="J25461" s="1"/>
      <c r="K25461" s="1"/>
      <c r="AA25461" s="1"/>
      <c r="AB25461" s="1"/>
      <c r="AC25461" s="1"/>
      <c r="AJ25461" s="1"/>
      <c r="AK25461" s="1"/>
      <c r="AL25461" s="1"/>
    </row>
    <row r="25462">
      <c r="I25462" s="1"/>
      <c r="J25462" s="1"/>
      <c r="K25462" s="1"/>
      <c r="AA25462" s="1"/>
      <c r="AB25462" s="1"/>
      <c r="AC25462" s="1"/>
      <c r="AJ25462" s="1"/>
      <c r="AK25462" s="1"/>
      <c r="AL25462" s="1"/>
    </row>
    <row r="25463">
      <c r="I25463" s="1"/>
      <c r="J25463" s="1"/>
      <c r="K25463" s="1"/>
      <c r="AA25463" s="1"/>
      <c r="AB25463" s="1"/>
      <c r="AC25463" s="1"/>
      <c r="AJ25463" s="1"/>
      <c r="AK25463" s="1"/>
      <c r="AL25463" s="1"/>
    </row>
    <row r="25464">
      <c r="I25464" s="1"/>
      <c r="J25464" s="1"/>
      <c r="K25464" s="1"/>
      <c r="AA25464" s="1"/>
      <c r="AB25464" s="1"/>
      <c r="AC25464" s="1"/>
      <c r="AJ25464" s="1"/>
      <c r="AK25464" s="1"/>
      <c r="AL25464" s="1"/>
    </row>
    <row r="25465">
      <c r="I25465" s="1"/>
      <c r="J25465" s="1"/>
      <c r="K25465" s="1"/>
      <c r="AA25465" s="1"/>
      <c r="AB25465" s="1"/>
      <c r="AC25465" s="1"/>
      <c r="AJ25465" s="1"/>
      <c r="AK25465" s="1"/>
      <c r="AL25465" s="1"/>
    </row>
    <row r="25466">
      <c r="I25466" s="1"/>
      <c r="J25466" s="1"/>
      <c r="K25466" s="1"/>
      <c r="AA25466" s="1"/>
      <c r="AB25466" s="1"/>
      <c r="AC25466" s="1"/>
      <c r="AJ25466" s="1"/>
      <c r="AK25466" s="1"/>
      <c r="AL25466" s="1"/>
    </row>
    <row r="25467">
      <c r="I25467" s="1"/>
      <c r="J25467" s="1"/>
      <c r="K25467" s="1"/>
      <c r="AA25467" s="1"/>
      <c r="AB25467" s="1"/>
      <c r="AC25467" s="1"/>
      <c r="AJ25467" s="1"/>
      <c r="AK25467" s="1"/>
      <c r="AL25467" s="1"/>
    </row>
    <row r="25468">
      <c r="I25468" s="1"/>
      <c r="J25468" s="1"/>
      <c r="K25468" s="1"/>
      <c r="AA25468" s="1"/>
      <c r="AB25468" s="1"/>
      <c r="AC25468" s="1"/>
      <c r="AJ25468" s="1"/>
      <c r="AK25468" s="1"/>
      <c r="AL25468" s="1"/>
    </row>
    <row r="25469">
      <c r="I25469" s="1"/>
      <c r="J25469" s="1"/>
      <c r="K25469" s="1"/>
      <c r="AA25469" s="1"/>
      <c r="AB25469" s="1"/>
      <c r="AC25469" s="1"/>
      <c r="AJ25469" s="1"/>
      <c r="AK25469" s="1"/>
      <c r="AL25469" s="1"/>
    </row>
    <row r="25470">
      <c r="I25470" s="1"/>
      <c r="J25470" s="1"/>
      <c r="K25470" s="1"/>
      <c r="AA25470" s="1"/>
      <c r="AB25470" s="1"/>
      <c r="AC25470" s="1"/>
      <c r="AJ25470" s="1"/>
      <c r="AK25470" s="1"/>
      <c r="AL25470" s="1"/>
    </row>
    <row r="25471">
      <c r="I25471" s="1"/>
      <c r="J25471" s="1"/>
      <c r="K25471" s="1"/>
      <c r="AA25471" s="1"/>
      <c r="AB25471" s="1"/>
      <c r="AC25471" s="1"/>
      <c r="AJ25471" s="1"/>
      <c r="AK25471" s="1"/>
      <c r="AL25471" s="1"/>
    </row>
    <row r="25472">
      <c r="I25472" s="1"/>
      <c r="J25472" s="1"/>
      <c r="K25472" s="1"/>
      <c r="AA25472" s="1"/>
      <c r="AB25472" s="1"/>
      <c r="AC25472" s="1"/>
      <c r="AJ25472" s="1"/>
      <c r="AK25472" s="1"/>
      <c r="AL25472" s="1"/>
    </row>
    <row r="25473">
      <c r="I25473" s="1"/>
      <c r="J25473" s="1"/>
      <c r="K25473" s="1"/>
      <c r="AA25473" s="1"/>
      <c r="AB25473" s="1"/>
      <c r="AC25473" s="1"/>
      <c r="AJ25473" s="1"/>
      <c r="AK25473" s="1"/>
      <c r="AL25473" s="1"/>
    </row>
    <row r="25474">
      <c r="I25474" s="1"/>
      <c r="J25474" s="1"/>
      <c r="K25474" s="1"/>
      <c r="AA25474" s="1"/>
      <c r="AB25474" s="1"/>
      <c r="AC25474" s="1"/>
      <c r="AJ25474" s="1"/>
      <c r="AK25474" s="1"/>
      <c r="AL25474" s="1"/>
    </row>
    <row r="25475">
      <c r="I25475" s="1"/>
      <c r="J25475" s="1"/>
      <c r="K25475" s="1"/>
      <c r="AA25475" s="1"/>
      <c r="AB25475" s="1"/>
      <c r="AC25475" s="1"/>
      <c r="AJ25475" s="1"/>
      <c r="AK25475" s="1"/>
      <c r="AL25475" s="1"/>
    </row>
    <row r="25476">
      <c r="I25476" s="1"/>
      <c r="J25476" s="1"/>
      <c r="K25476" s="1"/>
      <c r="AA25476" s="1"/>
      <c r="AB25476" s="1"/>
      <c r="AC25476" s="1"/>
      <c r="AJ25476" s="1"/>
      <c r="AK25476" s="1"/>
      <c r="AL25476" s="1"/>
    </row>
    <row r="25477">
      <c r="I25477" s="1"/>
      <c r="J25477" s="1"/>
      <c r="K25477" s="1"/>
      <c r="AA25477" s="1"/>
      <c r="AB25477" s="1"/>
      <c r="AC25477" s="1"/>
      <c r="AJ25477" s="1"/>
      <c r="AK25477" s="1"/>
      <c r="AL25477" s="1"/>
    </row>
    <row r="25478">
      <c r="I25478" s="1"/>
      <c r="J25478" s="1"/>
      <c r="K25478" s="1"/>
      <c r="AA25478" s="1"/>
      <c r="AB25478" s="1"/>
      <c r="AC25478" s="1"/>
      <c r="AJ25478" s="1"/>
      <c r="AK25478" s="1"/>
      <c r="AL25478" s="1"/>
    </row>
    <row r="25479">
      <c r="I25479" s="1"/>
      <c r="J25479" s="1"/>
      <c r="K25479" s="1"/>
      <c r="AA25479" s="1"/>
      <c r="AB25479" s="1"/>
      <c r="AC25479" s="1"/>
      <c r="AJ25479" s="1"/>
      <c r="AK25479" s="1"/>
      <c r="AL25479" s="1"/>
    </row>
    <row r="25480">
      <c r="I25480" s="1"/>
      <c r="J25480" s="1"/>
      <c r="K25480" s="1"/>
      <c r="AA25480" s="1"/>
      <c r="AB25480" s="1"/>
      <c r="AC25480" s="1"/>
      <c r="AJ25480" s="1"/>
      <c r="AK25480" s="1"/>
      <c r="AL25480" s="1"/>
    </row>
    <row r="25481">
      <c r="I25481" s="1"/>
      <c r="J25481" s="1"/>
      <c r="K25481" s="1"/>
      <c r="AA25481" s="1"/>
      <c r="AB25481" s="1"/>
      <c r="AC25481" s="1"/>
      <c r="AJ25481" s="1"/>
      <c r="AK25481" s="1"/>
      <c r="AL25481" s="1"/>
    </row>
    <row r="25482">
      <c r="I25482" s="1"/>
      <c r="J25482" s="1"/>
      <c r="K25482" s="1"/>
      <c r="AA25482" s="1"/>
      <c r="AB25482" s="1"/>
      <c r="AC25482" s="1"/>
      <c r="AJ25482" s="1"/>
      <c r="AK25482" s="1"/>
      <c r="AL25482" s="1"/>
    </row>
    <row r="25483">
      <c r="I25483" s="1"/>
      <c r="J25483" s="1"/>
      <c r="K25483" s="1"/>
      <c r="AA25483" s="1"/>
      <c r="AB25483" s="1"/>
      <c r="AC25483" s="1"/>
      <c r="AJ25483" s="1"/>
      <c r="AK25483" s="1"/>
      <c r="AL25483" s="1"/>
    </row>
    <row r="25484">
      <c r="I25484" s="1"/>
      <c r="J25484" s="1"/>
      <c r="K25484" s="1"/>
      <c r="AA25484" s="1"/>
      <c r="AB25484" s="1"/>
      <c r="AC25484" s="1"/>
      <c r="AJ25484" s="1"/>
      <c r="AK25484" s="1"/>
      <c r="AL25484" s="1"/>
    </row>
    <row r="25485">
      <c r="I25485" s="1"/>
      <c r="J25485" s="1"/>
      <c r="K25485" s="1"/>
      <c r="AA25485" s="1"/>
      <c r="AB25485" s="1"/>
      <c r="AC25485" s="1"/>
      <c r="AJ25485" s="1"/>
      <c r="AK25485" s="1"/>
      <c r="AL25485" s="1"/>
    </row>
    <row r="25486">
      <c r="I25486" s="1"/>
      <c r="J25486" s="1"/>
      <c r="K25486" s="1"/>
      <c r="AA25486" s="1"/>
      <c r="AB25486" s="1"/>
      <c r="AC25486" s="1"/>
      <c r="AJ25486" s="1"/>
      <c r="AK25486" s="1"/>
      <c r="AL25486" s="1"/>
    </row>
    <row r="25487">
      <c r="I25487" s="1"/>
      <c r="J25487" s="1"/>
      <c r="K25487" s="1"/>
      <c r="AA25487" s="1"/>
      <c r="AB25487" s="1"/>
      <c r="AC25487" s="1"/>
      <c r="AJ25487" s="1"/>
      <c r="AK25487" s="1"/>
      <c r="AL25487" s="1"/>
    </row>
    <row r="25488">
      <c r="I25488" s="1"/>
      <c r="J25488" s="1"/>
      <c r="K25488" s="1"/>
      <c r="AA25488" s="1"/>
      <c r="AB25488" s="1"/>
      <c r="AC25488" s="1"/>
      <c r="AJ25488" s="1"/>
      <c r="AK25488" s="1"/>
      <c r="AL25488" s="1"/>
    </row>
    <row r="25489">
      <c r="I25489" s="1"/>
      <c r="J25489" s="1"/>
      <c r="K25489" s="1"/>
      <c r="AA25489" s="1"/>
      <c r="AB25489" s="1"/>
      <c r="AC25489" s="1"/>
      <c r="AJ25489" s="1"/>
      <c r="AK25489" s="1"/>
      <c r="AL25489" s="1"/>
    </row>
    <row r="25490">
      <c r="I25490" s="1"/>
      <c r="J25490" s="1"/>
      <c r="K25490" s="1"/>
      <c r="AA25490" s="1"/>
      <c r="AB25490" s="1"/>
      <c r="AC25490" s="1"/>
      <c r="AJ25490" s="1"/>
      <c r="AK25490" s="1"/>
      <c r="AL25490" s="1"/>
    </row>
    <row r="25491">
      <c r="I25491" s="1"/>
      <c r="J25491" s="1"/>
      <c r="K25491" s="1"/>
      <c r="AA25491" s="1"/>
      <c r="AB25491" s="1"/>
      <c r="AC25491" s="1"/>
      <c r="AJ25491" s="1"/>
      <c r="AK25491" s="1"/>
      <c r="AL25491" s="1"/>
    </row>
    <row r="25492">
      <c r="I25492" s="1"/>
      <c r="J25492" s="1"/>
      <c r="K25492" s="1"/>
      <c r="AA25492" s="1"/>
      <c r="AB25492" s="1"/>
      <c r="AC25492" s="1"/>
      <c r="AJ25492" s="1"/>
      <c r="AK25492" s="1"/>
      <c r="AL25492" s="1"/>
    </row>
    <row r="25493">
      <c r="I25493" s="1"/>
      <c r="J25493" s="1"/>
      <c r="K25493" s="1"/>
      <c r="AA25493" s="1"/>
      <c r="AB25493" s="1"/>
      <c r="AC25493" s="1"/>
      <c r="AJ25493" s="1"/>
      <c r="AK25493" s="1"/>
      <c r="AL25493" s="1"/>
    </row>
    <row r="25494">
      <c r="I25494" s="1"/>
      <c r="J25494" s="1"/>
      <c r="K25494" s="1"/>
      <c r="AA25494" s="1"/>
      <c r="AB25494" s="1"/>
      <c r="AC25494" s="1"/>
      <c r="AJ25494" s="1"/>
      <c r="AK25494" s="1"/>
      <c r="AL25494" s="1"/>
    </row>
    <row r="25495">
      <c r="I25495" s="1"/>
      <c r="J25495" s="1"/>
      <c r="K25495" s="1"/>
      <c r="AA25495" s="1"/>
      <c r="AB25495" s="1"/>
      <c r="AC25495" s="1"/>
      <c r="AJ25495" s="1"/>
      <c r="AK25495" s="1"/>
      <c r="AL25495" s="1"/>
    </row>
    <row r="25496">
      <c r="I25496" s="1"/>
      <c r="J25496" s="1"/>
      <c r="K25496" s="1"/>
      <c r="AA25496" s="1"/>
      <c r="AB25496" s="1"/>
      <c r="AC25496" s="1"/>
      <c r="AJ25496" s="1"/>
      <c r="AK25496" s="1"/>
      <c r="AL25496" s="1"/>
    </row>
    <row r="25497">
      <c r="I25497" s="1"/>
      <c r="J25497" s="1"/>
      <c r="K25497" s="1"/>
      <c r="AA25497" s="1"/>
      <c r="AB25497" s="1"/>
      <c r="AC25497" s="1"/>
      <c r="AJ25497" s="1"/>
      <c r="AK25497" s="1"/>
      <c r="AL25497" s="1"/>
    </row>
    <row r="25498">
      <c r="I25498" s="1"/>
      <c r="J25498" s="1"/>
      <c r="K25498" s="1"/>
      <c r="AA25498" s="1"/>
      <c r="AB25498" s="1"/>
      <c r="AC25498" s="1"/>
      <c r="AJ25498" s="1"/>
      <c r="AK25498" s="1"/>
      <c r="AL25498" s="1"/>
    </row>
    <row r="25499">
      <c r="I25499" s="1"/>
      <c r="J25499" s="1"/>
      <c r="K25499" s="1"/>
      <c r="AA25499" s="1"/>
      <c r="AB25499" s="1"/>
      <c r="AC25499" s="1"/>
      <c r="AJ25499" s="1"/>
      <c r="AK25499" s="1"/>
      <c r="AL25499" s="1"/>
    </row>
    <row r="25500">
      <c r="I25500" s="1"/>
      <c r="J25500" s="1"/>
      <c r="K25500" s="1"/>
      <c r="AA25500" s="1"/>
      <c r="AB25500" s="1"/>
      <c r="AC25500" s="1"/>
      <c r="AJ25500" s="1"/>
      <c r="AK25500" s="1"/>
      <c r="AL25500" s="1"/>
    </row>
    <row r="25501">
      <c r="I25501" s="1"/>
      <c r="J25501" s="1"/>
      <c r="K25501" s="1"/>
      <c r="AA25501" s="1"/>
      <c r="AB25501" s="1"/>
      <c r="AC25501" s="1"/>
      <c r="AJ25501" s="1"/>
      <c r="AK25501" s="1"/>
      <c r="AL25501" s="1"/>
    </row>
    <row r="25502">
      <c r="I25502" s="1"/>
      <c r="J25502" s="1"/>
      <c r="K25502" s="1"/>
      <c r="AA25502" s="1"/>
      <c r="AB25502" s="1"/>
      <c r="AC25502" s="1"/>
      <c r="AJ25502" s="1"/>
      <c r="AK25502" s="1"/>
      <c r="AL25502" s="1"/>
    </row>
    <row r="25503">
      <c r="I25503" s="1"/>
      <c r="J25503" s="1"/>
      <c r="K25503" s="1"/>
      <c r="AA25503" s="1"/>
      <c r="AB25503" s="1"/>
      <c r="AC25503" s="1"/>
      <c r="AJ25503" s="1"/>
      <c r="AK25503" s="1"/>
      <c r="AL25503" s="1"/>
    </row>
    <row r="25504">
      <c r="I25504" s="1"/>
      <c r="J25504" s="1"/>
      <c r="K25504" s="1"/>
      <c r="AA25504" s="1"/>
      <c r="AB25504" s="1"/>
      <c r="AC25504" s="1"/>
      <c r="AJ25504" s="1"/>
      <c r="AK25504" s="1"/>
      <c r="AL25504" s="1"/>
    </row>
    <row r="25505">
      <c r="I25505" s="1"/>
      <c r="J25505" s="1"/>
      <c r="K25505" s="1"/>
      <c r="AA25505" s="1"/>
      <c r="AB25505" s="1"/>
      <c r="AC25505" s="1"/>
      <c r="AJ25505" s="1"/>
      <c r="AK25505" s="1"/>
      <c r="AL25505" s="1"/>
    </row>
    <row r="25506">
      <c r="I25506" s="1"/>
      <c r="J25506" s="1"/>
      <c r="K25506" s="1"/>
      <c r="AA25506" s="1"/>
      <c r="AB25506" s="1"/>
      <c r="AC25506" s="1"/>
      <c r="AJ25506" s="1"/>
      <c r="AK25506" s="1"/>
      <c r="AL25506" s="1"/>
    </row>
    <row r="25507">
      <c r="I25507" s="1"/>
      <c r="J25507" s="1"/>
      <c r="K25507" s="1"/>
      <c r="AA25507" s="1"/>
      <c r="AB25507" s="1"/>
      <c r="AC25507" s="1"/>
      <c r="AJ25507" s="1"/>
      <c r="AK25507" s="1"/>
      <c r="AL25507" s="1"/>
    </row>
    <row r="25508">
      <c r="I25508" s="1"/>
      <c r="J25508" s="1"/>
      <c r="K25508" s="1"/>
      <c r="AA25508" s="1"/>
      <c r="AB25508" s="1"/>
      <c r="AC25508" s="1"/>
      <c r="AJ25508" s="1"/>
      <c r="AK25508" s="1"/>
      <c r="AL25508" s="1"/>
    </row>
    <row r="25509">
      <c r="I25509" s="1"/>
      <c r="J25509" s="1"/>
      <c r="K25509" s="1"/>
      <c r="AA25509" s="1"/>
      <c r="AB25509" s="1"/>
      <c r="AC25509" s="1"/>
      <c r="AJ25509" s="1"/>
      <c r="AK25509" s="1"/>
      <c r="AL25509" s="1"/>
    </row>
    <row r="25510">
      <c r="I25510" s="1"/>
      <c r="J25510" s="1"/>
      <c r="K25510" s="1"/>
      <c r="AA25510" s="1"/>
      <c r="AB25510" s="1"/>
      <c r="AC25510" s="1"/>
      <c r="AJ25510" s="1"/>
      <c r="AK25510" s="1"/>
      <c r="AL25510" s="1"/>
    </row>
    <row r="25511">
      <c r="I25511" s="1"/>
      <c r="J25511" s="1"/>
      <c r="K25511" s="1"/>
      <c r="AA25511" s="1"/>
      <c r="AB25511" s="1"/>
      <c r="AC25511" s="1"/>
      <c r="AJ25511" s="1"/>
      <c r="AK25511" s="1"/>
      <c r="AL25511" s="1"/>
    </row>
    <row r="25512">
      <c r="I25512" s="1"/>
      <c r="J25512" s="1"/>
      <c r="K25512" s="1"/>
      <c r="AA25512" s="1"/>
      <c r="AB25512" s="1"/>
      <c r="AC25512" s="1"/>
      <c r="AJ25512" s="1"/>
      <c r="AK25512" s="1"/>
      <c r="AL25512" s="1"/>
    </row>
    <row r="25513">
      <c r="I25513" s="1"/>
      <c r="J25513" s="1"/>
      <c r="K25513" s="1"/>
      <c r="AA25513" s="1"/>
      <c r="AB25513" s="1"/>
      <c r="AC25513" s="1"/>
      <c r="AJ25513" s="1"/>
      <c r="AK25513" s="1"/>
      <c r="AL25513" s="1"/>
    </row>
    <row r="25514">
      <c r="I25514" s="1"/>
      <c r="J25514" s="1"/>
      <c r="K25514" s="1"/>
      <c r="AA25514" s="1"/>
      <c r="AB25514" s="1"/>
      <c r="AC25514" s="1"/>
      <c r="AJ25514" s="1"/>
      <c r="AK25514" s="1"/>
      <c r="AL25514" s="1"/>
    </row>
    <row r="25515">
      <c r="I25515" s="1"/>
      <c r="J25515" s="1"/>
      <c r="K25515" s="1"/>
      <c r="AA25515" s="1"/>
      <c r="AB25515" s="1"/>
      <c r="AC25515" s="1"/>
      <c r="AJ25515" s="1"/>
      <c r="AK25515" s="1"/>
      <c r="AL25515" s="1"/>
    </row>
    <row r="25516">
      <c r="I25516" s="1"/>
      <c r="J25516" s="1"/>
      <c r="K25516" s="1"/>
      <c r="AA25516" s="1"/>
      <c r="AB25516" s="1"/>
      <c r="AC25516" s="1"/>
      <c r="AJ25516" s="1"/>
      <c r="AK25516" s="1"/>
      <c r="AL25516" s="1"/>
    </row>
    <row r="25517">
      <c r="I25517" s="1"/>
      <c r="J25517" s="1"/>
      <c r="K25517" s="1"/>
      <c r="AA25517" s="1"/>
      <c r="AB25517" s="1"/>
      <c r="AC25517" s="1"/>
      <c r="AJ25517" s="1"/>
      <c r="AK25517" s="1"/>
      <c r="AL25517" s="1"/>
    </row>
    <row r="25518">
      <c r="I25518" s="1"/>
      <c r="J25518" s="1"/>
      <c r="K25518" s="1"/>
      <c r="AA25518" s="1"/>
      <c r="AB25518" s="1"/>
      <c r="AC25518" s="1"/>
      <c r="AJ25518" s="1"/>
      <c r="AK25518" s="1"/>
      <c r="AL25518" s="1"/>
    </row>
    <row r="25519">
      <c r="I25519" s="1"/>
      <c r="J25519" s="1"/>
      <c r="K25519" s="1"/>
      <c r="AA25519" s="1"/>
      <c r="AB25519" s="1"/>
      <c r="AC25519" s="1"/>
      <c r="AJ25519" s="1"/>
      <c r="AK25519" s="1"/>
      <c r="AL25519" s="1"/>
    </row>
    <row r="25520">
      <c r="I25520" s="1"/>
      <c r="J25520" s="1"/>
      <c r="K25520" s="1"/>
      <c r="AA25520" s="1"/>
      <c r="AB25520" s="1"/>
      <c r="AC25520" s="1"/>
      <c r="AJ25520" s="1"/>
      <c r="AK25520" s="1"/>
      <c r="AL25520" s="1"/>
    </row>
    <row r="25521">
      <c r="I25521" s="1"/>
      <c r="J25521" s="1"/>
      <c r="K25521" s="1"/>
      <c r="AA25521" s="1"/>
      <c r="AB25521" s="1"/>
      <c r="AC25521" s="1"/>
      <c r="AJ25521" s="1"/>
      <c r="AK25521" s="1"/>
      <c r="AL25521" s="1"/>
    </row>
    <row r="25522">
      <c r="I25522" s="1"/>
      <c r="J25522" s="1"/>
      <c r="K25522" s="1"/>
      <c r="AA25522" s="1"/>
      <c r="AB25522" s="1"/>
      <c r="AC25522" s="1"/>
      <c r="AJ25522" s="1"/>
      <c r="AK25522" s="1"/>
      <c r="AL25522" s="1"/>
    </row>
    <row r="25523">
      <c r="I25523" s="1"/>
      <c r="J25523" s="1"/>
      <c r="K25523" s="1"/>
      <c r="AA25523" s="1"/>
      <c r="AB25523" s="1"/>
      <c r="AC25523" s="1"/>
      <c r="AJ25523" s="1"/>
      <c r="AK25523" s="1"/>
      <c r="AL25523" s="1"/>
    </row>
    <row r="25524">
      <c r="I25524" s="1"/>
      <c r="J25524" s="1"/>
      <c r="K25524" s="1"/>
      <c r="AA25524" s="1"/>
      <c r="AB25524" s="1"/>
      <c r="AC25524" s="1"/>
      <c r="AJ25524" s="1"/>
      <c r="AK25524" s="1"/>
      <c r="AL25524" s="1"/>
    </row>
    <row r="25525">
      <c r="I25525" s="1"/>
      <c r="J25525" s="1"/>
      <c r="K25525" s="1"/>
      <c r="AA25525" s="1"/>
      <c r="AB25525" s="1"/>
      <c r="AC25525" s="1"/>
      <c r="AJ25525" s="1"/>
      <c r="AK25525" s="1"/>
      <c r="AL25525" s="1"/>
    </row>
    <row r="25526">
      <c r="I25526" s="1"/>
      <c r="J25526" s="1"/>
      <c r="K25526" s="1"/>
      <c r="AA25526" s="1"/>
      <c r="AB25526" s="1"/>
      <c r="AC25526" s="1"/>
      <c r="AJ25526" s="1"/>
      <c r="AK25526" s="1"/>
      <c r="AL25526" s="1"/>
    </row>
    <row r="25527">
      <c r="I25527" s="1"/>
      <c r="J25527" s="1"/>
      <c r="K25527" s="1"/>
      <c r="AA25527" s="1"/>
      <c r="AB25527" s="1"/>
      <c r="AC25527" s="1"/>
      <c r="AJ25527" s="1"/>
      <c r="AK25527" s="1"/>
      <c r="AL25527" s="1"/>
    </row>
    <row r="25528">
      <c r="I25528" s="1"/>
      <c r="J25528" s="1"/>
      <c r="K25528" s="1"/>
      <c r="AA25528" s="1"/>
      <c r="AB25528" s="1"/>
      <c r="AC25528" s="1"/>
      <c r="AJ25528" s="1"/>
      <c r="AK25528" s="1"/>
      <c r="AL25528" s="1"/>
    </row>
    <row r="25529">
      <c r="I25529" s="1"/>
      <c r="J25529" s="1"/>
      <c r="K25529" s="1"/>
      <c r="AA25529" s="1"/>
      <c r="AB25529" s="1"/>
      <c r="AC25529" s="1"/>
      <c r="AJ25529" s="1"/>
      <c r="AK25529" s="1"/>
      <c r="AL25529" s="1"/>
    </row>
    <row r="25530">
      <c r="I25530" s="1"/>
      <c r="J25530" s="1"/>
      <c r="K25530" s="1"/>
      <c r="AA25530" s="1"/>
      <c r="AB25530" s="1"/>
      <c r="AC25530" s="1"/>
      <c r="AJ25530" s="1"/>
      <c r="AK25530" s="1"/>
      <c r="AL25530" s="1"/>
    </row>
    <row r="25531">
      <c r="I25531" s="1"/>
      <c r="J25531" s="1"/>
      <c r="K25531" s="1"/>
      <c r="AA25531" s="1"/>
      <c r="AB25531" s="1"/>
      <c r="AC25531" s="1"/>
      <c r="AJ25531" s="1"/>
      <c r="AK25531" s="1"/>
      <c r="AL25531" s="1"/>
    </row>
    <row r="25532">
      <c r="I25532" s="1"/>
      <c r="J25532" s="1"/>
      <c r="K25532" s="1"/>
      <c r="AA25532" s="1"/>
      <c r="AB25532" s="1"/>
      <c r="AC25532" s="1"/>
      <c r="AJ25532" s="1"/>
      <c r="AK25532" s="1"/>
      <c r="AL25532" s="1"/>
    </row>
    <row r="25533">
      <c r="I25533" s="1"/>
      <c r="J25533" s="1"/>
      <c r="K25533" s="1"/>
      <c r="AA25533" s="1"/>
      <c r="AB25533" s="1"/>
      <c r="AC25533" s="1"/>
      <c r="AJ25533" s="1"/>
      <c r="AK25533" s="1"/>
      <c r="AL25533" s="1"/>
    </row>
    <row r="25534">
      <c r="I25534" s="1"/>
      <c r="J25534" s="1"/>
      <c r="K25534" s="1"/>
      <c r="AA25534" s="1"/>
      <c r="AB25534" s="1"/>
      <c r="AC25534" s="1"/>
      <c r="AJ25534" s="1"/>
      <c r="AK25534" s="1"/>
      <c r="AL25534" s="1"/>
    </row>
    <row r="25535">
      <c r="I25535" s="1"/>
      <c r="J25535" s="1"/>
      <c r="K25535" s="1"/>
      <c r="AA25535" s="1"/>
      <c r="AB25535" s="1"/>
      <c r="AC25535" s="1"/>
      <c r="AJ25535" s="1"/>
      <c r="AK25535" s="1"/>
      <c r="AL25535" s="1"/>
    </row>
    <row r="25536">
      <c r="I25536" s="1"/>
      <c r="J25536" s="1"/>
      <c r="K25536" s="1"/>
      <c r="AA25536" s="1"/>
      <c r="AB25536" s="1"/>
      <c r="AC25536" s="1"/>
      <c r="AJ25536" s="1"/>
      <c r="AK25536" s="1"/>
      <c r="AL25536" s="1"/>
    </row>
    <row r="25537">
      <c r="I25537" s="1"/>
      <c r="J25537" s="1"/>
      <c r="K25537" s="1"/>
      <c r="AA25537" s="1"/>
      <c r="AB25537" s="1"/>
      <c r="AC25537" s="1"/>
      <c r="AJ25537" s="1"/>
      <c r="AK25537" s="1"/>
      <c r="AL25537" s="1"/>
    </row>
    <row r="25538">
      <c r="I25538" s="1"/>
      <c r="J25538" s="1"/>
      <c r="K25538" s="1"/>
      <c r="AA25538" s="1"/>
      <c r="AB25538" s="1"/>
      <c r="AC25538" s="1"/>
      <c r="AJ25538" s="1"/>
      <c r="AK25538" s="1"/>
      <c r="AL25538" s="1"/>
    </row>
    <row r="25539">
      <c r="I25539" s="1"/>
      <c r="J25539" s="1"/>
      <c r="K25539" s="1"/>
      <c r="AA25539" s="1"/>
      <c r="AB25539" s="1"/>
      <c r="AC25539" s="1"/>
      <c r="AJ25539" s="1"/>
      <c r="AK25539" s="1"/>
      <c r="AL25539" s="1"/>
    </row>
    <row r="25540">
      <c r="I25540" s="1"/>
      <c r="J25540" s="1"/>
      <c r="K25540" s="1"/>
      <c r="AA25540" s="1"/>
      <c r="AB25540" s="1"/>
      <c r="AC25540" s="1"/>
      <c r="AJ25540" s="1"/>
      <c r="AK25540" s="1"/>
      <c r="AL25540" s="1"/>
    </row>
    <row r="25541">
      <c r="I25541" s="1"/>
      <c r="J25541" s="1"/>
      <c r="K25541" s="1"/>
      <c r="AA25541" s="1"/>
      <c r="AB25541" s="1"/>
      <c r="AC25541" s="1"/>
      <c r="AJ25541" s="1"/>
      <c r="AK25541" s="1"/>
      <c r="AL25541" s="1"/>
    </row>
    <row r="25542">
      <c r="I25542" s="1"/>
      <c r="J25542" s="1"/>
      <c r="K25542" s="1"/>
      <c r="AA25542" s="1"/>
      <c r="AB25542" s="1"/>
      <c r="AC25542" s="1"/>
      <c r="AJ25542" s="1"/>
      <c r="AK25542" s="1"/>
      <c r="AL25542" s="1"/>
    </row>
    <row r="25543">
      <c r="I25543" s="1"/>
      <c r="J25543" s="1"/>
      <c r="K25543" s="1"/>
      <c r="AA25543" s="1"/>
      <c r="AB25543" s="1"/>
      <c r="AC25543" s="1"/>
      <c r="AJ25543" s="1"/>
      <c r="AK25543" s="1"/>
      <c r="AL25543" s="1"/>
    </row>
    <row r="25544">
      <c r="I25544" s="1"/>
      <c r="J25544" s="1"/>
      <c r="K25544" s="1"/>
      <c r="AA25544" s="1"/>
      <c r="AB25544" s="1"/>
      <c r="AC25544" s="1"/>
      <c r="AJ25544" s="1"/>
      <c r="AK25544" s="1"/>
      <c r="AL25544" s="1"/>
    </row>
    <row r="25545">
      <c r="I25545" s="1"/>
      <c r="J25545" s="1"/>
      <c r="K25545" s="1"/>
      <c r="AA25545" s="1"/>
      <c r="AB25545" s="1"/>
      <c r="AC25545" s="1"/>
      <c r="AJ25545" s="1"/>
      <c r="AK25545" s="1"/>
      <c r="AL25545" s="1"/>
    </row>
    <row r="25546">
      <c r="I25546" s="1"/>
      <c r="J25546" s="1"/>
      <c r="K25546" s="1"/>
      <c r="AA25546" s="1"/>
      <c r="AB25546" s="1"/>
      <c r="AC25546" s="1"/>
      <c r="AJ25546" s="1"/>
      <c r="AK25546" s="1"/>
      <c r="AL25546" s="1"/>
    </row>
    <row r="25547">
      <c r="I25547" s="1"/>
      <c r="J25547" s="1"/>
      <c r="K25547" s="1"/>
      <c r="AA25547" s="1"/>
      <c r="AB25547" s="1"/>
      <c r="AC25547" s="1"/>
      <c r="AJ25547" s="1"/>
      <c r="AK25547" s="1"/>
      <c r="AL25547" s="1"/>
    </row>
    <row r="25548">
      <c r="I25548" s="1"/>
      <c r="J25548" s="1"/>
      <c r="K25548" s="1"/>
      <c r="AA25548" s="1"/>
      <c r="AB25548" s="1"/>
      <c r="AC25548" s="1"/>
      <c r="AJ25548" s="1"/>
      <c r="AK25548" s="1"/>
      <c r="AL25548" s="1"/>
    </row>
    <row r="25549">
      <c r="I25549" s="1"/>
      <c r="J25549" s="1"/>
      <c r="K25549" s="1"/>
      <c r="AA25549" s="1"/>
      <c r="AB25549" s="1"/>
      <c r="AC25549" s="1"/>
      <c r="AJ25549" s="1"/>
      <c r="AK25549" s="1"/>
      <c r="AL25549" s="1"/>
    </row>
    <row r="25550">
      <c r="I25550" s="1"/>
      <c r="J25550" s="1"/>
      <c r="K25550" s="1"/>
      <c r="AA25550" s="1"/>
      <c r="AB25550" s="1"/>
      <c r="AC25550" s="1"/>
      <c r="AJ25550" s="1"/>
      <c r="AK25550" s="1"/>
      <c r="AL25550" s="1"/>
    </row>
    <row r="25551">
      <c r="I25551" s="1"/>
      <c r="J25551" s="1"/>
      <c r="K25551" s="1"/>
      <c r="AA25551" s="1"/>
      <c r="AB25551" s="1"/>
      <c r="AC25551" s="1"/>
      <c r="AJ25551" s="1"/>
      <c r="AK25551" s="1"/>
      <c r="AL25551" s="1"/>
    </row>
    <row r="25552">
      <c r="I25552" s="1"/>
      <c r="J25552" s="1"/>
      <c r="K25552" s="1"/>
      <c r="AA25552" s="1"/>
      <c r="AB25552" s="1"/>
      <c r="AC25552" s="1"/>
      <c r="AJ25552" s="1"/>
      <c r="AK25552" s="1"/>
      <c r="AL25552" s="1"/>
    </row>
    <row r="25553">
      <c r="I25553" s="1"/>
      <c r="J25553" s="1"/>
      <c r="K25553" s="1"/>
      <c r="AA25553" s="1"/>
      <c r="AB25553" s="1"/>
      <c r="AC25553" s="1"/>
      <c r="AJ25553" s="1"/>
      <c r="AK25553" s="1"/>
      <c r="AL25553" s="1"/>
    </row>
    <row r="25554">
      <c r="I25554" s="1"/>
      <c r="J25554" s="1"/>
      <c r="K25554" s="1"/>
      <c r="AA25554" s="1"/>
      <c r="AB25554" s="1"/>
      <c r="AC25554" s="1"/>
      <c r="AJ25554" s="1"/>
      <c r="AK25554" s="1"/>
      <c r="AL25554" s="1"/>
    </row>
    <row r="25555">
      <c r="I25555" s="1"/>
      <c r="J25555" s="1"/>
      <c r="K25555" s="1"/>
      <c r="AA25555" s="1"/>
      <c r="AB25555" s="1"/>
      <c r="AC25555" s="1"/>
      <c r="AJ25555" s="1"/>
      <c r="AK25555" s="1"/>
      <c r="AL25555" s="1"/>
    </row>
    <row r="25556">
      <c r="I25556" s="1"/>
      <c r="J25556" s="1"/>
      <c r="K25556" s="1"/>
      <c r="AA25556" s="1"/>
      <c r="AB25556" s="1"/>
      <c r="AC25556" s="1"/>
      <c r="AJ25556" s="1"/>
      <c r="AK25556" s="1"/>
      <c r="AL25556" s="1"/>
    </row>
    <row r="25557">
      <c r="I25557" s="1"/>
      <c r="J25557" s="1"/>
      <c r="K25557" s="1"/>
      <c r="AA25557" s="1"/>
      <c r="AB25557" s="1"/>
      <c r="AC25557" s="1"/>
      <c r="AJ25557" s="1"/>
      <c r="AK25557" s="1"/>
      <c r="AL25557" s="1"/>
    </row>
    <row r="25558">
      <c r="I25558" s="1"/>
      <c r="J25558" s="1"/>
      <c r="K25558" s="1"/>
      <c r="AA25558" s="1"/>
      <c r="AB25558" s="1"/>
      <c r="AC25558" s="1"/>
      <c r="AJ25558" s="1"/>
      <c r="AK25558" s="1"/>
      <c r="AL25558" s="1"/>
    </row>
    <row r="25559">
      <c r="I25559" s="1"/>
      <c r="J25559" s="1"/>
      <c r="K25559" s="1"/>
      <c r="AA25559" s="1"/>
      <c r="AB25559" s="1"/>
      <c r="AC25559" s="1"/>
      <c r="AJ25559" s="1"/>
      <c r="AK25559" s="1"/>
      <c r="AL25559" s="1"/>
    </row>
    <row r="25560">
      <c r="I25560" s="1"/>
      <c r="J25560" s="1"/>
      <c r="K25560" s="1"/>
      <c r="AA25560" s="1"/>
      <c r="AB25560" s="1"/>
      <c r="AC25560" s="1"/>
      <c r="AJ25560" s="1"/>
      <c r="AK25560" s="1"/>
      <c r="AL25560" s="1"/>
    </row>
    <row r="25561">
      <c r="I25561" s="1"/>
      <c r="J25561" s="1"/>
      <c r="K25561" s="1"/>
      <c r="AA25561" s="1"/>
      <c r="AB25561" s="1"/>
      <c r="AC25561" s="1"/>
      <c r="AJ25561" s="1"/>
      <c r="AK25561" s="1"/>
      <c r="AL25561" s="1"/>
    </row>
    <row r="25562">
      <c r="I25562" s="1"/>
      <c r="J25562" s="1"/>
      <c r="K25562" s="1"/>
      <c r="AA25562" s="1"/>
      <c r="AB25562" s="1"/>
      <c r="AC25562" s="1"/>
      <c r="AJ25562" s="1"/>
      <c r="AK25562" s="1"/>
      <c r="AL25562" s="1"/>
    </row>
    <row r="25563">
      <c r="I25563" s="1"/>
      <c r="J25563" s="1"/>
      <c r="K25563" s="1"/>
      <c r="AA25563" s="1"/>
      <c r="AB25563" s="1"/>
      <c r="AC25563" s="1"/>
      <c r="AJ25563" s="1"/>
      <c r="AK25563" s="1"/>
      <c r="AL25563" s="1"/>
    </row>
    <row r="25564">
      <c r="I25564" s="1"/>
      <c r="J25564" s="1"/>
      <c r="K25564" s="1"/>
      <c r="AA25564" s="1"/>
      <c r="AB25564" s="1"/>
      <c r="AC25564" s="1"/>
      <c r="AJ25564" s="1"/>
      <c r="AK25564" s="1"/>
      <c r="AL25564" s="1"/>
    </row>
    <row r="25565">
      <c r="I25565" s="1"/>
      <c r="J25565" s="1"/>
      <c r="K25565" s="1"/>
      <c r="AA25565" s="1"/>
      <c r="AB25565" s="1"/>
      <c r="AC25565" s="1"/>
      <c r="AJ25565" s="1"/>
      <c r="AK25565" s="1"/>
      <c r="AL25565" s="1"/>
    </row>
    <row r="25566">
      <c r="I25566" s="1"/>
      <c r="J25566" s="1"/>
      <c r="K25566" s="1"/>
      <c r="AA25566" s="1"/>
      <c r="AB25566" s="1"/>
      <c r="AC25566" s="1"/>
      <c r="AJ25566" s="1"/>
      <c r="AK25566" s="1"/>
      <c r="AL25566" s="1"/>
    </row>
    <row r="25567">
      <c r="I25567" s="1"/>
      <c r="J25567" s="1"/>
      <c r="K25567" s="1"/>
      <c r="AA25567" s="1"/>
      <c r="AB25567" s="1"/>
      <c r="AC25567" s="1"/>
      <c r="AJ25567" s="1"/>
      <c r="AK25567" s="1"/>
      <c r="AL25567" s="1"/>
    </row>
    <row r="25568">
      <c r="I25568" s="1"/>
      <c r="J25568" s="1"/>
      <c r="K25568" s="1"/>
      <c r="AA25568" s="1"/>
      <c r="AB25568" s="1"/>
      <c r="AC25568" s="1"/>
      <c r="AJ25568" s="1"/>
      <c r="AK25568" s="1"/>
      <c r="AL25568" s="1"/>
    </row>
    <row r="25569">
      <c r="I25569" s="1"/>
      <c r="J25569" s="1"/>
      <c r="K25569" s="1"/>
      <c r="AA25569" s="1"/>
      <c r="AB25569" s="1"/>
      <c r="AC25569" s="1"/>
      <c r="AJ25569" s="1"/>
      <c r="AK25569" s="1"/>
      <c r="AL25569" s="1"/>
    </row>
    <row r="25570">
      <c r="I25570" s="1"/>
      <c r="J25570" s="1"/>
      <c r="K25570" s="1"/>
      <c r="AA25570" s="1"/>
      <c r="AB25570" s="1"/>
      <c r="AC25570" s="1"/>
      <c r="AJ25570" s="1"/>
      <c r="AK25570" s="1"/>
      <c r="AL25570" s="1"/>
    </row>
    <row r="25571">
      <c r="I25571" s="1"/>
      <c r="J25571" s="1"/>
      <c r="K25571" s="1"/>
      <c r="AA25571" s="1"/>
      <c r="AB25571" s="1"/>
      <c r="AC25571" s="1"/>
      <c r="AJ25571" s="1"/>
      <c r="AK25571" s="1"/>
      <c r="AL25571" s="1"/>
    </row>
    <row r="25572">
      <c r="I25572" s="1"/>
      <c r="J25572" s="1"/>
      <c r="K25572" s="1"/>
      <c r="AA25572" s="1"/>
      <c r="AB25572" s="1"/>
      <c r="AC25572" s="1"/>
      <c r="AJ25572" s="1"/>
      <c r="AK25572" s="1"/>
      <c r="AL25572" s="1"/>
    </row>
    <row r="25573">
      <c r="I25573" s="1"/>
      <c r="J25573" s="1"/>
      <c r="K25573" s="1"/>
      <c r="AA25573" s="1"/>
      <c r="AB25573" s="1"/>
      <c r="AC25573" s="1"/>
      <c r="AJ25573" s="1"/>
      <c r="AK25573" s="1"/>
      <c r="AL25573" s="1"/>
    </row>
    <row r="25574">
      <c r="I25574" s="1"/>
      <c r="J25574" s="1"/>
      <c r="K25574" s="1"/>
      <c r="AA25574" s="1"/>
      <c r="AB25574" s="1"/>
      <c r="AC25574" s="1"/>
      <c r="AJ25574" s="1"/>
      <c r="AK25574" s="1"/>
      <c r="AL25574" s="1"/>
    </row>
    <row r="25575">
      <c r="I25575" s="1"/>
      <c r="J25575" s="1"/>
      <c r="K25575" s="1"/>
      <c r="AA25575" s="1"/>
      <c r="AB25575" s="1"/>
      <c r="AC25575" s="1"/>
      <c r="AJ25575" s="1"/>
      <c r="AK25575" s="1"/>
      <c r="AL25575" s="1"/>
    </row>
    <row r="25576">
      <c r="I25576" s="1"/>
      <c r="J25576" s="1"/>
      <c r="K25576" s="1"/>
      <c r="AA25576" s="1"/>
      <c r="AB25576" s="1"/>
      <c r="AC25576" s="1"/>
      <c r="AJ25576" s="1"/>
      <c r="AK25576" s="1"/>
      <c r="AL25576" s="1"/>
    </row>
    <row r="25577">
      <c r="I25577" s="1"/>
      <c r="J25577" s="1"/>
      <c r="K25577" s="1"/>
      <c r="AA25577" s="1"/>
      <c r="AB25577" s="1"/>
      <c r="AC25577" s="1"/>
      <c r="AJ25577" s="1"/>
      <c r="AK25577" s="1"/>
      <c r="AL25577" s="1"/>
    </row>
    <row r="25578">
      <c r="I25578" s="1"/>
      <c r="J25578" s="1"/>
      <c r="K25578" s="1"/>
      <c r="AA25578" s="1"/>
      <c r="AB25578" s="1"/>
      <c r="AC25578" s="1"/>
      <c r="AJ25578" s="1"/>
      <c r="AK25578" s="1"/>
      <c r="AL25578" s="1"/>
    </row>
    <row r="25579">
      <c r="I25579" s="1"/>
      <c r="J25579" s="1"/>
      <c r="K25579" s="1"/>
      <c r="AA25579" s="1"/>
      <c r="AB25579" s="1"/>
      <c r="AC25579" s="1"/>
      <c r="AJ25579" s="1"/>
      <c r="AK25579" s="1"/>
      <c r="AL25579" s="1"/>
    </row>
    <row r="25580">
      <c r="I25580" s="1"/>
      <c r="J25580" s="1"/>
      <c r="K25580" s="1"/>
      <c r="AA25580" s="1"/>
      <c r="AB25580" s="1"/>
      <c r="AC25580" s="1"/>
      <c r="AJ25580" s="1"/>
      <c r="AK25580" s="1"/>
      <c r="AL25580" s="1"/>
    </row>
    <row r="25581">
      <c r="I25581" s="1"/>
      <c r="J25581" s="1"/>
      <c r="K25581" s="1"/>
      <c r="AA25581" s="1"/>
      <c r="AB25581" s="1"/>
      <c r="AC25581" s="1"/>
      <c r="AJ25581" s="1"/>
      <c r="AK25581" s="1"/>
      <c r="AL25581" s="1"/>
    </row>
    <row r="25582">
      <c r="I25582" s="1"/>
      <c r="J25582" s="1"/>
      <c r="K25582" s="1"/>
      <c r="AA25582" s="1"/>
      <c r="AB25582" s="1"/>
      <c r="AC25582" s="1"/>
      <c r="AJ25582" s="1"/>
      <c r="AK25582" s="1"/>
      <c r="AL25582" s="1"/>
    </row>
    <row r="25583">
      <c r="I25583" s="1"/>
      <c r="J25583" s="1"/>
      <c r="K25583" s="1"/>
      <c r="AA25583" s="1"/>
      <c r="AB25583" s="1"/>
      <c r="AC25583" s="1"/>
      <c r="AJ25583" s="1"/>
      <c r="AK25583" s="1"/>
      <c r="AL25583" s="1"/>
    </row>
    <row r="25584">
      <c r="I25584" s="1"/>
      <c r="J25584" s="1"/>
      <c r="K25584" s="1"/>
      <c r="AA25584" s="1"/>
      <c r="AB25584" s="1"/>
      <c r="AC25584" s="1"/>
      <c r="AJ25584" s="1"/>
      <c r="AK25584" s="1"/>
      <c r="AL25584" s="1"/>
    </row>
    <row r="25585">
      <c r="I25585" s="1"/>
      <c r="J25585" s="1"/>
      <c r="K25585" s="1"/>
      <c r="AA25585" s="1"/>
      <c r="AB25585" s="1"/>
      <c r="AC25585" s="1"/>
      <c r="AJ25585" s="1"/>
      <c r="AK25585" s="1"/>
      <c r="AL25585" s="1"/>
    </row>
    <row r="25586">
      <c r="I25586" s="1"/>
      <c r="J25586" s="1"/>
      <c r="K25586" s="1"/>
      <c r="AA25586" s="1"/>
      <c r="AB25586" s="1"/>
      <c r="AC25586" s="1"/>
      <c r="AJ25586" s="1"/>
      <c r="AK25586" s="1"/>
      <c r="AL25586" s="1"/>
    </row>
    <row r="25587">
      <c r="I25587" s="1"/>
      <c r="J25587" s="1"/>
      <c r="K25587" s="1"/>
      <c r="AA25587" s="1"/>
      <c r="AB25587" s="1"/>
      <c r="AC25587" s="1"/>
      <c r="AJ25587" s="1"/>
      <c r="AK25587" s="1"/>
      <c r="AL25587" s="1"/>
    </row>
    <row r="25588">
      <c r="I25588" s="1"/>
      <c r="J25588" s="1"/>
      <c r="K25588" s="1"/>
      <c r="AA25588" s="1"/>
      <c r="AB25588" s="1"/>
      <c r="AC25588" s="1"/>
      <c r="AJ25588" s="1"/>
      <c r="AK25588" s="1"/>
      <c r="AL25588" s="1"/>
    </row>
    <row r="25589">
      <c r="I25589" s="1"/>
      <c r="J25589" s="1"/>
      <c r="K25589" s="1"/>
      <c r="AA25589" s="1"/>
      <c r="AB25589" s="1"/>
      <c r="AC25589" s="1"/>
      <c r="AJ25589" s="1"/>
      <c r="AK25589" s="1"/>
      <c r="AL25589" s="1"/>
    </row>
    <row r="25590">
      <c r="I25590" s="1"/>
      <c r="J25590" s="1"/>
      <c r="K25590" s="1"/>
      <c r="AA25590" s="1"/>
      <c r="AB25590" s="1"/>
      <c r="AC25590" s="1"/>
      <c r="AJ25590" s="1"/>
      <c r="AK25590" s="1"/>
      <c r="AL25590" s="1"/>
    </row>
    <row r="25591">
      <c r="I25591" s="1"/>
      <c r="J25591" s="1"/>
      <c r="K25591" s="1"/>
      <c r="AA25591" s="1"/>
      <c r="AB25591" s="1"/>
      <c r="AC25591" s="1"/>
      <c r="AJ25591" s="1"/>
      <c r="AK25591" s="1"/>
      <c r="AL25591" s="1"/>
    </row>
    <row r="25592">
      <c r="I25592" s="1"/>
      <c r="J25592" s="1"/>
      <c r="K25592" s="1"/>
      <c r="AA25592" s="1"/>
      <c r="AB25592" s="1"/>
      <c r="AC25592" s="1"/>
      <c r="AJ25592" s="1"/>
      <c r="AK25592" s="1"/>
      <c r="AL25592" s="1"/>
    </row>
    <row r="25593">
      <c r="I25593" s="1"/>
      <c r="J25593" s="1"/>
      <c r="K25593" s="1"/>
      <c r="AA25593" s="1"/>
      <c r="AB25593" s="1"/>
      <c r="AC25593" s="1"/>
      <c r="AJ25593" s="1"/>
      <c r="AK25593" s="1"/>
      <c r="AL25593" s="1"/>
    </row>
    <row r="25594">
      <c r="I25594" s="1"/>
      <c r="J25594" s="1"/>
      <c r="K25594" s="1"/>
      <c r="AA25594" s="1"/>
      <c r="AB25594" s="1"/>
      <c r="AC25594" s="1"/>
      <c r="AJ25594" s="1"/>
      <c r="AK25594" s="1"/>
      <c r="AL25594" s="1"/>
    </row>
    <row r="25595">
      <c r="I25595" s="1"/>
      <c r="J25595" s="1"/>
      <c r="K25595" s="1"/>
      <c r="AA25595" s="1"/>
      <c r="AB25595" s="1"/>
      <c r="AC25595" s="1"/>
      <c r="AJ25595" s="1"/>
      <c r="AK25595" s="1"/>
      <c r="AL25595" s="1"/>
    </row>
    <row r="25596">
      <c r="I25596" s="1"/>
      <c r="J25596" s="1"/>
      <c r="K25596" s="1"/>
      <c r="AA25596" s="1"/>
      <c r="AB25596" s="1"/>
      <c r="AC25596" s="1"/>
      <c r="AJ25596" s="1"/>
      <c r="AK25596" s="1"/>
      <c r="AL25596" s="1"/>
    </row>
    <row r="25597">
      <c r="I25597" s="1"/>
      <c r="J25597" s="1"/>
      <c r="K25597" s="1"/>
      <c r="AA25597" s="1"/>
      <c r="AB25597" s="1"/>
      <c r="AC25597" s="1"/>
      <c r="AJ25597" s="1"/>
      <c r="AK25597" s="1"/>
      <c r="AL25597" s="1"/>
    </row>
    <row r="25598">
      <c r="I25598" s="1"/>
      <c r="J25598" s="1"/>
      <c r="K25598" s="1"/>
      <c r="AA25598" s="1"/>
      <c r="AB25598" s="1"/>
      <c r="AC25598" s="1"/>
      <c r="AJ25598" s="1"/>
      <c r="AK25598" s="1"/>
      <c r="AL25598" s="1"/>
    </row>
    <row r="25599">
      <c r="I25599" s="1"/>
      <c r="J25599" s="1"/>
      <c r="K25599" s="1"/>
      <c r="AA25599" s="1"/>
      <c r="AB25599" s="1"/>
      <c r="AC25599" s="1"/>
      <c r="AJ25599" s="1"/>
      <c r="AK25599" s="1"/>
      <c r="AL25599" s="1"/>
    </row>
    <row r="25600">
      <c r="I25600" s="1"/>
      <c r="J25600" s="1"/>
      <c r="K25600" s="1"/>
      <c r="AA25600" s="1"/>
      <c r="AB25600" s="1"/>
      <c r="AC25600" s="1"/>
      <c r="AJ25600" s="1"/>
      <c r="AK25600" s="1"/>
      <c r="AL25600" s="1"/>
    </row>
    <row r="25601">
      <c r="I25601" s="1"/>
      <c r="J25601" s="1"/>
      <c r="K25601" s="1"/>
      <c r="AA25601" s="1"/>
      <c r="AB25601" s="1"/>
      <c r="AC25601" s="1"/>
      <c r="AJ25601" s="1"/>
      <c r="AK25601" s="1"/>
      <c r="AL25601" s="1"/>
    </row>
    <row r="25602">
      <c r="I25602" s="1"/>
      <c r="J25602" s="1"/>
      <c r="K25602" s="1"/>
      <c r="AA25602" s="1"/>
      <c r="AB25602" s="1"/>
      <c r="AC25602" s="1"/>
      <c r="AJ25602" s="1"/>
      <c r="AK25602" s="1"/>
      <c r="AL25602" s="1"/>
    </row>
    <row r="25603">
      <c r="I25603" s="1"/>
      <c r="J25603" s="1"/>
      <c r="K25603" s="1"/>
      <c r="AA25603" s="1"/>
      <c r="AB25603" s="1"/>
      <c r="AC25603" s="1"/>
      <c r="AJ25603" s="1"/>
      <c r="AK25603" s="1"/>
      <c r="AL25603" s="1"/>
    </row>
    <row r="25604">
      <c r="I25604" s="1"/>
      <c r="J25604" s="1"/>
      <c r="K25604" s="1"/>
      <c r="AA25604" s="1"/>
      <c r="AB25604" s="1"/>
      <c r="AC25604" s="1"/>
      <c r="AJ25604" s="1"/>
      <c r="AK25604" s="1"/>
      <c r="AL25604" s="1"/>
    </row>
    <row r="25605">
      <c r="I25605" s="1"/>
      <c r="J25605" s="1"/>
      <c r="K25605" s="1"/>
      <c r="AA25605" s="1"/>
      <c r="AB25605" s="1"/>
      <c r="AC25605" s="1"/>
      <c r="AJ25605" s="1"/>
      <c r="AK25605" s="1"/>
      <c r="AL25605" s="1"/>
    </row>
    <row r="25606">
      <c r="I25606" s="1"/>
      <c r="J25606" s="1"/>
      <c r="K25606" s="1"/>
      <c r="AA25606" s="1"/>
      <c r="AB25606" s="1"/>
      <c r="AC25606" s="1"/>
      <c r="AJ25606" s="1"/>
      <c r="AK25606" s="1"/>
      <c r="AL25606" s="1"/>
    </row>
    <row r="25607">
      <c r="I25607" s="1"/>
      <c r="J25607" s="1"/>
      <c r="K25607" s="1"/>
      <c r="AA25607" s="1"/>
      <c r="AB25607" s="1"/>
      <c r="AC25607" s="1"/>
      <c r="AJ25607" s="1"/>
      <c r="AK25607" s="1"/>
      <c r="AL25607" s="1"/>
    </row>
    <row r="25608">
      <c r="I25608" s="1"/>
      <c r="J25608" s="1"/>
      <c r="K25608" s="1"/>
      <c r="AA25608" s="1"/>
      <c r="AB25608" s="1"/>
      <c r="AC25608" s="1"/>
      <c r="AJ25608" s="1"/>
      <c r="AK25608" s="1"/>
      <c r="AL25608" s="1"/>
    </row>
    <row r="25609">
      <c r="I25609" s="1"/>
      <c r="J25609" s="1"/>
      <c r="K25609" s="1"/>
      <c r="AA25609" s="1"/>
      <c r="AB25609" s="1"/>
      <c r="AC25609" s="1"/>
      <c r="AJ25609" s="1"/>
      <c r="AK25609" s="1"/>
      <c r="AL25609" s="1"/>
    </row>
    <row r="25610">
      <c r="I25610" s="1"/>
      <c r="J25610" s="1"/>
      <c r="K25610" s="1"/>
      <c r="AA25610" s="1"/>
      <c r="AB25610" s="1"/>
      <c r="AC25610" s="1"/>
      <c r="AJ25610" s="1"/>
      <c r="AK25610" s="1"/>
      <c r="AL25610" s="1"/>
    </row>
    <row r="25611">
      <c r="I25611" s="1"/>
      <c r="J25611" s="1"/>
      <c r="K25611" s="1"/>
      <c r="AA25611" s="1"/>
      <c r="AB25611" s="1"/>
      <c r="AC25611" s="1"/>
      <c r="AJ25611" s="1"/>
      <c r="AK25611" s="1"/>
      <c r="AL25611" s="1"/>
    </row>
    <row r="25612">
      <c r="I25612" s="1"/>
      <c r="J25612" s="1"/>
      <c r="K25612" s="1"/>
      <c r="AA25612" s="1"/>
      <c r="AB25612" s="1"/>
      <c r="AC25612" s="1"/>
      <c r="AJ25612" s="1"/>
      <c r="AK25612" s="1"/>
      <c r="AL25612" s="1"/>
    </row>
    <row r="25613">
      <c r="I25613" s="1"/>
      <c r="J25613" s="1"/>
      <c r="K25613" s="1"/>
      <c r="AA25613" s="1"/>
      <c r="AB25613" s="1"/>
      <c r="AC25613" s="1"/>
      <c r="AJ25613" s="1"/>
      <c r="AK25613" s="1"/>
      <c r="AL25613" s="1"/>
    </row>
    <row r="25614">
      <c r="I25614" s="1"/>
      <c r="J25614" s="1"/>
      <c r="K25614" s="1"/>
      <c r="AA25614" s="1"/>
      <c r="AB25614" s="1"/>
      <c r="AC25614" s="1"/>
      <c r="AJ25614" s="1"/>
      <c r="AK25614" s="1"/>
      <c r="AL25614" s="1"/>
    </row>
    <row r="25615">
      <c r="I25615" s="1"/>
      <c r="J25615" s="1"/>
      <c r="K25615" s="1"/>
      <c r="AA25615" s="1"/>
      <c r="AB25615" s="1"/>
      <c r="AC25615" s="1"/>
      <c r="AJ25615" s="1"/>
      <c r="AK25615" s="1"/>
      <c r="AL25615" s="1"/>
    </row>
    <row r="25616">
      <c r="I25616" s="1"/>
      <c r="J25616" s="1"/>
      <c r="K25616" s="1"/>
      <c r="AA25616" s="1"/>
      <c r="AB25616" s="1"/>
      <c r="AC25616" s="1"/>
      <c r="AJ25616" s="1"/>
      <c r="AK25616" s="1"/>
      <c r="AL25616" s="1"/>
    </row>
    <row r="25617">
      <c r="I25617" s="1"/>
      <c r="J25617" s="1"/>
      <c r="K25617" s="1"/>
      <c r="AA25617" s="1"/>
      <c r="AB25617" s="1"/>
      <c r="AC25617" s="1"/>
      <c r="AJ25617" s="1"/>
      <c r="AK25617" s="1"/>
      <c r="AL25617" s="1"/>
    </row>
    <row r="25618">
      <c r="I25618" s="1"/>
      <c r="J25618" s="1"/>
      <c r="K25618" s="1"/>
      <c r="AA25618" s="1"/>
      <c r="AB25618" s="1"/>
      <c r="AC25618" s="1"/>
      <c r="AJ25618" s="1"/>
      <c r="AK25618" s="1"/>
      <c r="AL25618" s="1"/>
    </row>
    <row r="25619">
      <c r="I25619" s="1"/>
      <c r="J25619" s="1"/>
      <c r="K25619" s="1"/>
      <c r="AA25619" s="1"/>
      <c r="AB25619" s="1"/>
      <c r="AC25619" s="1"/>
      <c r="AJ25619" s="1"/>
      <c r="AK25619" s="1"/>
      <c r="AL25619" s="1"/>
    </row>
    <row r="25620">
      <c r="I25620" s="1"/>
      <c r="J25620" s="1"/>
      <c r="K25620" s="1"/>
      <c r="AA25620" s="1"/>
      <c r="AB25620" s="1"/>
      <c r="AC25620" s="1"/>
      <c r="AJ25620" s="1"/>
      <c r="AK25620" s="1"/>
      <c r="AL25620" s="1"/>
    </row>
    <row r="25621">
      <c r="I25621" s="1"/>
      <c r="J25621" s="1"/>
      <c r="K25621" s="1"/>
      <c r="AA25621" s="1"/>
      <c r="AB25621" s="1"/>
      <c r="AC25621" s="1"/>
      <c r="AJ25621" s="1"/>
      <c r="AK25621" s="1"/>
      <c r="AL25621" s="1"/>
    </row>
    <row r="25622">
      <c r="I25622" s="1"/>
      <c r="J25622" s="1"/>
      <c r="K25622" s="1"/>
      <c r="AA25622" s="1"/>
      <c r="AB25622" s="1"/>
      <c r="AC25622" s="1"/>
      <c r="AJ25622" s="1"/>
      <c r="AK25622" s="1"/>
      <c r="AL25622" s="1"/>
    </row>
    <row r="25623">
      <c r="I25623" s="1"/>
      <c r="J25623" s="1"/>
      <c r="K25623" s="1"/>
      <c r="AA25623" s="1"/>
      <c r="AB25623" s="1"/>
      <c r="AC25623" s="1"/>
      <c r="AJ25623" s="1"/>
      <c r="AK25623" s="1"/>
      <c r="AL25623" s="1"/>
    </row>
    <row r="25624">
      <c r="I25624" s="1"/>
      <c r="J25624" s="1"/>
      <c r="K25624" s="1"/>
      <c r="AA25624" s="1"/>
      <c r="AB25624" s="1"/>
      <c r="AC25624" s="1"/>
      <c r="AJ25624" s="1"/>
      <c r="AK25624" s="1"/>
      <c r="AL25624" s="1"/>
    </row>
    <row r="25625">
      <c r="I25625" s="1"/>
      <c r="J25625" s="1"/>
      <c r="K25625" s="1"/>
      <c r="AA25625" s="1"/>
      <c r="AB25625" s="1"/>
      <c r="AC25625" s="1"/>
      <c r="AJ25625" s="1"/>
      <c r="AK25625" s="1"/>
      <c r="AL25625" s="1"/>
    </row>
    <row r="25626">
      <c r="I25626" s="1"/>
      <c r="J25626" s="1"/>
      <c r="K25626" s="1"/>
      <c r="AA25626" s="1"/>
      <c r="AB25626" s="1"/>
      <c r="AC25626" s="1"/>
      <c r="AJ25626" s="1"/>
      <c r="AK25626" s="1"/>
      <c r="AL25626" s="1"/>
    </row>
    <row r="25627">
      <c r="I25627" s="1"/>
      <c r="J25627" s="1"/>
      <c r="K25627" s="1"/>
      <c r="AA25627" s="1"/>
      <c r="AB25627" s="1"/>
      <c r="AC25627" s="1"/>
      <c r="AJ25627" s="1"/>
      <c r="AK25627" s="1"/>
      <c r="AL25627" s="1"/>
    </row>
    <row r="25628">
      <c r="I25628" s="1"/>
      <c r="J25628" s="1"/>
      <c r="K25628" s="1"/>
      <c r="AA25628" s="1"/>
      <c r="AB25628" s="1"/>
      <c r="AC25628" s="1"/>
      <c r="AJ25628" s="1"/>
      <c r="AK25628" s="1"/>
      <c r="AL25628" s="1"/>
    </row>
    <row r="25629">
      <c r="I25629" s="1"/>
      <c r="J25629" s="1"/>
      <c r="K25629" s="1"/>
      <c r="AA25629" s="1"/>
      <c r="AB25629" s="1"/>
      <c r="AC25629" s="1"/>
      <c r="AJ25629" s="1"/>
      <c r="AK25629" s="1"/>
      <c r="AL25629" s="1"/>
    </row>
    <row r="25630">
      <c r="I25630" s="1"/>
      <c r="J25630" s="1"/>
      <c r="K25630" s="1"/>
      <c r="AA25630" s="1"/>
      <c r="AB25630" s="1"/>
      <c r="AC25630" s="1"/>
      <c r="AJ25630" s="1"/>
      <c r="AK25630" s="1"/>
      <c r="AL25630" s="1"/>
    </row>
    <row r="25631">
      <c r="I25631" s="1"/>
      <c r="J25631" s="1"/>
      <c r="K25631" s="1"/>
      <c r="AA25631" s="1"/>
      <c r="AB25631" s="1"/>
      <c r="AC25631" s="1"/>
      <c r="AJ25631" s="1"/>
      <c r="AK25631" s="1"/>
      <c r="AL25631" s="1"/>
    </row>
    <row r="25632">
      <c r="I25632" s="1"/>
      <c r="J25632" s="1"/>
      <c r="K25632" s="1"/>
      <c r="AA25632" s="1"/>
      <c r="AB25632" s="1"/>
      <c r="AC25632" s="1"/>
      <c r="AJ25632" s="1"/>
      <c r="AK25632" s="1"/>
      <c r="AL25632" s="1"/>
    </row>
    <row r="25633">
      <c r="I25633" s="1"/>
      <c r="J25633" s="1"/>
      <c r="K25633" s="1"/>
      <c r="AA25633" s="1"/>
      <c r="AB25633" s="1"/>
      <c r="AC25633" s="1"/>
      <c r="AJ25633" s="1"/>
      <c r="AK25633" s="1"/>
      <c r="AL25633" s="1"/>
    </row>
    <row r="25634">
      <c r="I25634" s="1"/>
      <c r="J25634" s="1"/>
      <c r="K25634" s="1"/>
      <c r="AA25634" s="1"/>
      <c r="AB25634" s="1"/>
      <c r="AC25634" s="1"/>
      <c r="AJ25634" s="1"/>
      <c r="AK25634" s="1"/>
      <c r="AL25634" s="1"/>
    </row>
    <row r="25635">
      <c r="I25635" s="1"/>
      <c r="J25635" s="1"/>
      <c r="K25635" s="1"/>
      <c r="AA25635" s="1"/>
      <c r="AB25635" s="1"/>
      <c r="AC25635" s="1"/>
      <c r="AJ25635" s="1"/>
      <c r="AK25635" s="1"/>
      <c r="AL25635" s="1"/>
    </row>
    <row r="25636">
      <c r="I25636" s="1"/>
      <c r="J25636" s="1"/>
      <c r="K25636" s="1"/>
      <c r="AA25636" s="1"/>
      <c r="AB25636" s="1"/>
      <c r="AC25636" s="1"/>
      <c r="AJ25636" s="1"/>
      <c r="AK25636" s="1"/>
      <c r="AL25636" s="1"/>
    </row>
    <row r="25637">
      <c r="I25637" s="1"/>
      <c r="J25637" s="1"/>
      <c r="K25637" s="1"/>
      <c r="AA25637" s="1"/>
      <c r="AB25637" s="1"/>
      <c r="AC25637" s="1"/>
      <c r="AJ25637" s="1"/>
      <c r="AK25637" s="1"/>
      <c r="AL25637" s="1"/>
    </row>
    <row r="25638">
      <c r="I25638" s="1"/>
      <c r="J25638" s="1"/>
      <c r="K25638" s="1"/>
      <c r="AA25638" s="1"/>
      <c r="AB25638" s="1"/>
      <c r="AC25638" s="1"/>
      <c r="AJ25638" s="1"/>
      <c r="AK25638" s="1"/>
      <c r="AL25638" s="1"/>
    </row>
    <row r="25639">
      <c r="I25639" s="1"/>
      <c r="J25639" s="1"/>
      <c r="K25639" s="1"/>
      <c r="AA25639" s="1"/>
      <c r="AB25639" s="1"/>
      <c r="AC25639" s="1"/>
      <c r="AJ25639" s="1"/>
      <c r="AK25639" s="1"/>
      <c r="AL25639" s="1"/>
    </row>
    <row r="25640">
      <c r="I25640" s="1"/>
      <c r="J25640" s="1"/>
      <c r="K25640" s="1"/>
      <c r="AA25640" s="1"/>
      <c r="AB25640" s="1"/>
      <c r="AC25640" s="1"/>
      <c r="AJ25640" s="1"/>
      <c r="AK25640" s="1"/>
      <c r="AL25640" s="1"/>
    </row>
    <row r="25641">
      <c r="I25641" s="1"/>
      <c r="J25641" s="1"/>
      <c r="K25641" s="1"/>
      <c r="AA25641" s="1"/>
      <c r="AB25641" s="1"/>
      <c r="AC25641" s="1"/>
      <c r="AJ25641" s="1"/>
      <c r="AK25641" s="1"/>
      <c r="AL25641" s="1"/>
    </row>
    <row r="25642">
      <c r="I25642" s="1"/>
      <c r="J25642" s="1"/>
      <c r="K25642" s="1"/>
      <c r="AA25642" s="1"/>
      <c r="AB25642" s="1"/>
      <c r="AC25642" s="1"/>
      <c r="AJ25642" s="1"/>
      <c r="AK25642" s="1"/>
      <c r="AL25642" s="1"/>
    </row>
    <row r="25643">
      <c r="I25643" s="1"/>
      <c r="J25643" s="1"/>
      <c r="K25643" s="1"/>
      <c r="AA25643" s="1"/>
      <c r="AB25643" s="1"/>
      <c r="AC25643" s="1"/>
      <c r="AJ25643" s="1"/>
      <c r="AK25643" s="1"/>
      <c r="AL25643" s="1"/>
    </row>
    <row r="25644">
      <c r="I25644" s="1"/>
      <c r="J25644" s="1"/>
      <c r="K25644" s="1"/>
      <c r="AA25644" s="1"/>
      <c r="AB25644" s="1"/>
      <c r="AC25644" s="1"/>
      <c r="AJ25644" s="1"/>
      <c r="AK25644" s="1"/>
      <c r="AL25644" s="1"/>
    </row>
    <row r="25645">
      <c r="I25645" s="1"/>
      <c r="J25645" s="1"/>
      <c r="K25645" s="1"/>
      <c r="AA25645" s="1"/>
      <c r="AB25645" s="1"/>
      <c r="AC25645" s="1"/>
      <c r="AJ25645" s="1"/>
      <c r="AK25645" s="1"/>
      <c r="AL25645" s="1"/>
    </row>
    <row r="25646">
      <c r="I25646" s="1"/>
      <c r="J25646" s="1"/>
      <c r="K25646" s="1"/>
      <c r="AA25646" s="1"/>
      <c r="AB25646" s="1"/>
      <c r="AC25646" s="1"/>
      <c r="AJ25646" s="1"/>
      <c r="AK25646" s="1"/>
      <c r="AL25646" s="1"/>
    </row>
    <row r="25647">
      <c r="I25647" s="1"/>
      <c r="J25647" s="1"/>
      <c r="K25647" s="1"/>
      <c r="AA25647" s="1"/>
      <c r="AB25647" s="1"/>
      <c r="AC25647" s="1"/>
      <c r="AJ25647" s="1"/>
      <c r="AK25647" s="1"/>
      <c r="AL25647" s="1"/>
    </row>
    <row r="25648">
      <c r="I25648" s="1"/>
      <c r="J25648" s="1"/>
      <c r="K25648" s="1"/>
      <c r="AA25648" s="1"/>
      <c r="AB25648" s="1"/>
      <c r="AC25648" s="1"/>
      <c r="AJ25648" s="1"/>
      <c r="AK25648" s="1"/>
      <c r="AL25648" s="1"/>
    </row>
    <row r="25649">
      <c r="I25649" s="1"/>
      <c r="J25649" s="1"/>
      <c r="K25649" s="1"/>
      <c r="AA25649" s="1"/>
      <c r="AB25649" s="1"/>
      <c r="AC25649" s="1"/>
      <c r="AJ25649" s="1"/>
      <c r="AK25649" s="1"/>
      <c r="AL25649" s="1"/>
    </row>
    <row r="25650">
      <c r="I25650" s="1"/>
      <c r="J25650" s="1"/>
      <c r="K25650" s="1"/>
      <c r="AA25650" s="1"/>
      <c r="AB25650" s="1"/>
      <c r="AC25650" s="1"/>
      <c r="AJ25650" s="1"/>
      <c r="AK25650" s="1"/>
      <c r="AL25650" s="1"/>
    </row>
    <row r="25651">
      <c r="I25651" s="1"/>
      <c r="J25651" s="1"/>
      <c r="K25651" s="1"/>
      <c r="AA25651" s="1"/>
      <c r="AB25651" s="1"/>
      <c r="AC25651" s="1"/>
      <c r="AJ25651" s="1"/>
      <c r="AK25651" s="1"/>
      <c r="AL25651" s="1"/>
    </row>
    <row r="25652">
      <c r="I25652" s="1"/>
      <c r="J25652" s="1"/>
      <c r="K25652" s="1"/>
      <c r="AA25652" s="1"/>
      <c r="AB25652" s="1"/>
      <c r="AC25652" s="1"/>
      <c r="AJ25652" s="1"/>
      <c r="AK25652" s="1"/>
      <c r="AL25652" s="1"/>
    </row>
    <row r="25653">
      <c r="I25653" s="1"/>
      <c r="J25653" s="1"/>
      <c r="K25653" s="1"/>
      <c r="AA25653" s="1"/>
      <c r="AB25653" s="1"/>
      <c r="AC25653" s="1"/>
      <c r="AJ25653" s="1"/>
      <c r="AK25653" s="1"/>
      <c r="AL25653" s="1"/>
    </row>
    <row r="25654">
      <c r="I25654" s="1"/>
      <c r="J25654" s="1"/>
      <c r="K25654" s="1"/>
      <c r="AA25654" s="1"/>
      <c r="AB25654" s="1"/>
      <c r="AC25654" s="1"/>
      <c r="AJ25654" s="1"/>
      <c r="AK25654" s="1"/>
      <c r="AL25654" s="1"/>
    </row>
    <row r="25655">
      <c r="I25655" s="1"/>
      <c r="J25655" s="1"/>
      <c r="K25655" s="1"/>
      <c r="AA25655" s="1"/>
      <c r="AB25655" s="1"/>
      <c r="AC25655" s="1"/>
      <c r="AJ25655" s="1"/>
      <c r="AK25655" s="1"/>
      <c r="AL25655" s="1"/>
    </row>
    <row r="25656">
      <c r="I25656" s="1"/>
      <c r="J25656" s="1"/>
      <c r="K25656" s="1"/>
      <c r="AA25656" s="1"/>
      <c r="AB25656" s="1"/>
      <c r="AC25656" s="1"/>
      <c r="AJ25656" s="1"/>
      <c r="AK25656" s="1"/>
      <c r="AL25656" s="1"/>
    </row>
    <row r="25657">
      <c r="I25657" s="1"/>
      <c r="J25657" s="1"/>
      <c r="K25657" s="1"/>
      <c r="AA25657" s="1"/>
      <c r="AB25657" s="1"/>
      <c r="AC25657" s="1"/>
      <c r="AJ25657" s="1"/>
      <c r="AK25657" s="1"/>
      <c r="AL25657" s="1"/>
    </row>
    <row r="25658">
      <c r="I25658" s="1"/>
      <c r="J25658" s="1"/>
      <c r="K25658" s="1"/>
      <c r="AA25658" s="1"/>
      <c r="AB25658" s="1"/>
      <c r="AC25658" s="1"/>
      <c r="AJ25658" s="1"/>
      <c r="AK25658" s="1"/>
      <c r="AL25658" s="1"/>
    </row>
    <row r="25659">
      <c r="I25659" s="1"/>
      <c r="J25659" s="1"/>
      <c r="K25659" s="1"/>
      <c r="AA25659" s="1"/>
      <c r="AB25659" s="1"/>
      <c r="AC25659" s="1"/>
      <c r="AJ25659" s="1"/>
      <c r="AK25659" s="1"/>
      <c r="AL25659" s="1"/>
    </row>
    <row r="25660">
      <c r="I25660" s="1"/>
      <c r="J25660" s="1"/>
      <c r="K25660" s="1"/>
      <c r="AA25660" s="1"/>
      <c r="AB25660" s="1"/>
      <c r="AC25660" s="1"/>
      <c r="AJ25660" s="1"/>
      <c r="AK25660" s="1"/>
      <c r="AL25660" s="1"/>
    </row>
    <row r="25661">
      <c r="I25661" s="1"/>
      <c r="J25661" s="1"/>
      <c r="K25661" s="1"/>
      <c r="AA25661" s="1"/>
      <c r="AB25661" s="1"/>
      <c r="AC25661" s="1"/>
      <c r="AJ25661" s="1"/>
      <c r="AK25661" s="1"/>
      <c r="AL25661" s="1"/>
    </row>
    <row r="25662">
      <c r="I25662" s="1"/>
      <c r="J25662" s="1"/>
      <c r="K25662" s="1"/>
      <c r="AA25662" s="1"/>
      <c r="AB25662" s="1"/>
      <c r="AC25662" s="1"/>
      <c r="AJ25662" s="1"/>
      <c r="AK25662" s="1"/>
      <c r="AL25662" s="1"/>
    </row>
    <row r="25663">
      <c r="I25663" s="1"/>
      <c r="J25663" s="1"/>
      <c r="K25663" s="1"/>
      <c r="AA25663" s="1"/>
      <c r="AB25663" s="1"/>
      <c r="AC25663" s="1"/>
      <c r="AJ25663" s="1"/>
      <c r="AK25663" s="1"/>
      <c r="AL25663" s="1"/>
    </row>
    <row r="25664">
      <c r="I25664" s="1"/>
      <c r="J25664" s="1"/>
      <c r="K25664" s="1"/>
      <c r="AA25664" s="1"/>
      <c r="AB25664" s="1"/>
      <c r="AC25664" s="1"/>
      <c r="AJ25664" s="1"/>
      <c r="AK25664" s="1"/>
      <c r="AL25664" s="1"/>
    </row>
    <row r="25665">
      <c r="I25665" s="1"/>
      <c r="J25665" s="1"/>
      <c r="K25665" s="1"/>
      <c r="AA25665" s="1"/>
      <c r="AB25665" s="1"/>
      <c r="AC25665" s="1"/>
      <c r="AJ25665" s="1"/>
      <c r="AK25665" s="1"/>
      <c r="AL25665" s="1"/>
    </row>
    <row r="25666">
      <c r="I25666" s="1"/>
      <c r="J25666" s="1"/>
      <c r="K25666" s="1"/>
      <c r="AA25666" s="1"/>
      <c r="AB25666" s="1"/>
      <c r="AC25666" s="1"/>
      <c r="AJ25666" s="1"/>
      <c r="AK25666" s="1"/>
      <c r="AL25666" s="1"/>
    </row>
    <row r="25667">
      <c r="I25667" s="1"/>
      <c r="J25667" s="1"/>
      <c r="K25667" s="1"/>
      <c r="AA25667" s="1"/>
      <c r="AB25667" s="1"/>
      <c r="AC25667" s="1"/>
      <c r="AJ25667" s="1"/>
      <c r="AK25667" s="1"/>
      <c r="AL25667" s="1"/>
    </row>
    <row r="25668">
      <c r="I25668" s="1"/>
      <c r="J25668" s="1"/>
      <c r="K25668" s="1"/>
      <c r="AA25668" s="1"/>
      <c r="AB25668" s="1"/>
      <c r="AC25668" s="1"/>
      <c r="AJ25668" s="1"/>
      <c r="AK25668" s="1"/>
      <c r="AL25668" s="1"/>
    </row>
    <row r="25669">
      <c r="I25669" s="1"/>
      <c r="J25669" s="1"/>
      <c r="K25669" s="1"/>
      <c r="AA25669" s="1"/>
      <c r="AB25669" s="1"/>
      <c r="AC25669" s="1"/>
      <c r="AJ25669" s="1"/>
      <c r="AK25669" s="1"/>
      <c r="AL25669" s="1"/>
    </row>
    <row r="25670">
      <c r="I25670" s="1"/>
      <c r="J25670" s="1"/>
      <c r="K25670" s="1"/>
      <c r="AA25670" s="1"/>
      <c r="AB25670" s="1"/>
      <c r="AC25670" s="1"/>
      <c r="AJ25670" s="1"/>
      <c r="AK25670" s="1"/>
      <c r="AL25670" s="1"/>
    </row>
    <row r="25671">
      <c r="I25671" s="1"/>
      <c r="J25671" s="1"/>
      <c r="K25671" s="1"/>
      <c r="AA25671" s="1"/>
      <c r="AB25671" s="1"/>
      <c r="AC25671" s="1"/>
      <c r="AJ25671" s="1"/>
      <c r="AK25671" s="1"/>
      <c r="AL25671" s="1"/>
    </row>
    <row r="25672">
      <c r="I25672" s="1"/>
      <c r="J25672" s="1"/>
      <c r="K25672" s="1"/>
      <c r="AA25672" s="1"/>
      <c r="AB25672" s="1"/>
      <c r="AC25672" s="1"/>
      <c r="AJ25672" s="1"/>
      <c r="AK25672" s="1"/>
      <c r="AL25672" s="1"/>
    </row>
    <row r="25673">
      <c r="I25673" s="1"/>
      <c r="J25673" s="1"/>
      <c r="K25673" s="1"/>
      <c r="AA25673" s="1"/>
      <c r="AB25673" s="1"/>
      <c r="AC25673" s="1"/>
      <c r="AJ25673" s="1"/>
      <c r="AK25673" s="1"/>
      <c r="AL25673" s="1"/>
    </row>
    <row r="25674">
      <c r="I25674" s="1"/>
      <c r="J25674" s="1"/>
      <c r="K25674" s="1"/>
      <c r="AA25674" s="1"/>
      <c r="AB25674" s="1"/>
      <c r="AC25674" s="1"/>
      <c r="AJ25674" s="1"/>
      <c r="AK25674" s="1"/>
      <c r="AL25674" s="1"/>
    </row>
    <row r="25675">
      <c r="I25675" s="1"/>
      <c r="J25675" s="1"/>
      <c r="K25675" s="1"/>
      <c r="AA25675" s="1"/>
      <c r="AB25675" s="1"/>
      <c r="AC25675" s="1"/>
      <c r="AJ25675" s="1"/>
      <c r="AK25675" s="1"/>
      <c r="AL25675" s="1"/>
    </row>
    <row r="25676">
      <c r="I25676" s="1"/>
      <c r="J25676" s="1"/>
      <c r="K25676" s="1"/>
      <c r="AA25676" s="1"/>
      <c r="AB25676" s="1"/>
      <c r="AC25676" s="1"/>
      <c r="AJ25676" s="1"/>
      <c r="AK25676" s="1"/>
      <c r="AL25676" s="1"/>
    </row>
    <row r="25677">
      <c r="I25677" s="1"/>
      <c r="J25677" s="1"/>
      <c r="K25677" s="1"/>
      <c r="AA25677" s="1"/>
      <c r="AB25677" s="1"/>
      <c r="AC25677" s="1"/>
      <c r="AJ25677" s="1"/>
      <c r="AK25677" s="1"/>
      <c r="AL25677" s="1"/>
    </row>
    <row r="25678">
      <c r="I25678" s="1"/>
      <c r="J25678" s="1"/>
      <c r="K25678" s="1"/>
      <c r="AA25678" s="1"/>
      <c r="AB25678" s="1"/>
      <c r="AC25678" s="1"/>
      <c r="AJ25678" s="1"/>
      <c r="AK25678" s="1"/>
      <c r="AL25678" s="1"/>
    </row>
    <row r="25679">
      <c r="I25679" s="1"/>
      <c r="J25679" s="1"/>
      <c r="K25679" s="1"/>
      <c r="AA25679" s="1"/>
      <c r="AB25679" s="1"/>
      <c r="AC25679" s="1"/>
      <c r="AJ25679" s="1"/>
      <c r="AK25679" s="1"/>
      <c r="AL25679" s="1"/>
    </row>
    <row r="25680">
      <c r="I25680" s="1"/>
      <c r="J25680" s="1"/>
      <c r="K25680" s="1"/>
      <c r="AA25680" s="1"/>
      <c r="AB25680" s="1"/>
      <c r="AC25680" s="1"/>
      <c r="AJ25680" s="1"/>
      <c r="AK25680" s="1"/>
      <c r="AL25680" s="1"/>
    </row>
    <row r="25681">
      <c r="I25681" s="1"/>
      <c r="J25681" s="1"/>
      <c r="K25681" s="1"/>
      <c r="AA25681" s="1"/>
      <c r="AB25681" s="1"/>
      <c r="AC25681" s="1"/>
      <c r="AJ25681" s="1"/>
      <c r="AK25681" s="1"/>
      <c r="AL25681" s="1"/>
    </row>
    <row r="25682">
      <c r="I25682" s="1"/>
      <c r="J25682" s="1"/>
      <c r="K25682" s="1"/>
      <c r="AA25682" s="1"/>
      <c r="AB25682" s="1"/>
      <c r="AC25682" s="1"/>
      <c r="AJ25682" s="1"/>
      <c r="AK25682" s="1"/>
      <c r="AL25682" s="1"/>
    </row>
    <row r="25683">
      <c r="I25683" s="1"/>
      <c r="J25683" s="1"/>
      <c r="K25683" s="1"/>
      <c r="AA25683" s="1"/>
      <c r="AB25683" s="1"/>
      <c r="AC25683" s="1"/>
      <c r="AJ25683" s="1"/>
      <c r="AK25683" s="1"/>
      <c r="AL25683" s="1"/>
    </row>
    <row r="25684">
      <c r="I25684" s="1"/>
      <c r="J25684" s="1"/>
      <c r="K25684" s="1"/>
      <c r="AA25684" s="1"/>
      <c r="AB25684" s="1"/>
      <c r="AC25684" s="1"/>
      <c r="AJ25684" s="1"/>
      <c r="AK25684" s="1"/>
      <c r="AL25684" s="1"/>
    </row>
    <row r="25685">
      <c r="I25685" s="1"/>
      <c r="J25685" s="1"/>
      <c r="K25685" s="1"/>
      <c r="AA25685" s="1"/>
      <c r="AB25685" s="1"/>
      <c r="AC25685" s="1"/>
      <c r="AJ25685" s="1"/>
      <c r="AK25685" s="1"/>
      <c r="AL25685" s="1"/>
    </row>
    <row r="25686">
      <c r="I25686" s="1"/>
      <c r="J25686" s="1"/>
      <c r="K25686" s="1"/>
      <c r="AA25686" s="1"/>
      <c r="AB25686" s="1"/>
      <c r="AC25686" s="1"/>
      <c r="AJ25686" s="1"/>
      <c r="AK25686" s="1"/>
      <c r="AL25686" s="1"/>
    </row>
    <row r="25687">
      <c r="I25687" s="1"/>
      <c r="J25687" s="1"/>
      <c r="K25687" s="1"/>
      <c r="AA25687" s="1"/>
      <c r="AB25687" s="1"/>
      <c r="AC25687" s="1"/>
      <c r="AJ25687" s="1"/>
      <c r="AK25687" s="1"/>
      <c r="AL25687" s="1"/>
    </row>
    <row r="25688">
      <c r="I25688" s="1"/>
      <c r="J25688" s="1"/>
      <c r="K25688" s="1"/>
      <c r="AA25688" s="1"/>
      <c r="AB25688" s="1"/>
      <c r="AC25688" s="1"/>
      <c r="AJ25688" s="1"/>
      <c r="AK25688" s="1"/>
      <c r="AL25688" s="1"/>
    </row>
    <row r="25689">
      <c r="I25689" s="1"/>
      <c r="J25689" s="1"/>
      <c r="K25689" s="1"/>
      <c r="AA25689" s="1"/>
      <c r="AB25689" s="1"/>
      <c r="AC25689" s="1"/>
      <c r="AJ25689" s="1"/>
      <c r="AK25689" s="1"/>
      <c r="AL25689" s="1"/>
    </row>
    <row r="25690">
      <c r="I25690" s="1"/>
      <c r="J25690" s="1"/>
      <c r="K25690" s="1"/>
      <c r="AA25690" s="1"/>
      <c r="AB25690" s="1"/>
      <c r="AC25690" s="1"/>
      <c r="AJ25690" s="1"/>
      <c r="AK25690" s="1"/>
      <c r="AL25690" s="1"/>
    </row>
    <row r="25691">
      <c r="I25691" s="1"/>
      <c r="J25691" s="1"/>
      <c r="K25691" s="1"/>
      <c r="AA25691" s="1"/>
      <c r="AB25691" s="1"/>
      <c r="AC25691" s="1"/>
      <c r="AJ25691" s="1"/>
      <c r="AK25691" s="1"/>
      <c r="AL25691" s="1"/>
    </row>
    <row r="25692">
      <c r="I25692" s="1"/>
      <c r="J25692" s="1"/>
      <c r="K25692" s="1"/>
      <c r="AA25692" s="1"/>
      <c r="AB25692" s="1"/>
      <c r="AC25692" s="1"/>
      <c r="AJ25692" s="1"/>
      <c r="AK25692" s="1"/>
      <c r="AL25692" s="1"/>
    </row>
    <row r="25693">
      <c r="I25693" s="1"/>
      <c r="J25693" s="1"/>
      <c r="K25693" s="1"/>
      <c r="AA25693" s="1"/>
      <c r="AB25693" s="1"/>
      <c r="AC25693" s="1"/>
      <c r="AJ25693" s="1"/>
      <c r="AK25693" s="1"/>
      <c r="AL25693" s="1"/>
    </row>
    <row r="25694">
      <c r="I25694" s="1"/>
      <c r="J25694" s="1"/>
      <c r="K25694" s="1"/>
      <c r="AA25694" s="1"/>
      <c r="AB25694" s="1"/>
      <c r="AC25694" s="1"/>
      <c r="AJ25694" s="1"/>
      <c r="AK25694" s="1"/>
      <c r="AL25694" s="1"/>
    </row>
    <row r="25695">
      <c r="I25695" s="1"/>
      <c r="J25695" s="1"/>
      <c r="K25695" s="1"/>
      <c r="AA25695" s="1"/>
      <c r="AB25695" s="1"/>
      <c r="AC25695" s="1"/>
      <c r="AJ25695" s="1"/>
      <c r="AK25695" s="1"/>
      <c r="AL25695" s="1"/>
    </row>
    <row r="25696">
      <c r="I25696" s="1"/>
      <c r="J25696" s="1"/>
      <c r="K25696" s="1"/>
      <c r="AA25696" s="1"/>
      <c r="AB25696" s="1"/>
      <c r="AC25696" s="1"/>
      <c r="AJ25696" s="1"/>
      <c r="AK25696" s="1"/>
      <c r="AL25696" s="1"/>
    </row>
    <row r="25697">
      <c r="I25697" s="1"/>
      <c r="J25697" s="1"/>
      <c r="K25697" s="1"/>
      <c r="AA25697" s="1"/>
      <c r="AB25697" s="1"/>
      <c r="AC25697" s="1"/>
      <c r="AJ25697" s="1"/>
      <c r="AK25697" s="1"/>
      <c r="AL25697" s="1"/>
    </row>
    <row r="25698">
      <c r="I25698" s="1"/>
      <c r="J25698" s="1"/>
      <c r="K25698" s="1"/>
      <c r="AA25698" s="1"/>
      <c r="AB25698" s="1"/>
      <c r="AC25698" s="1"/>
      <c r="AJ25698" s="1"/>
      <c r="AK25698" s="1"/>
      <c r="AL25698" s="1"/>
    </row>
    <row r="25699">
      <c r="I25699" s="1"/>
      <c r="J25699" s="1"/>
      <c r="K25699" s="1"/>
      <c r="AA25699" s="1"/>
      <c r="AB25699" s="1"/>
      <c r="AC25699" s="1"/>
      <c r="AJ25699" s="1"/>
      <c r="AK25699" s="1"/>
      <c r="AL25699" s="1"/>
    </row>
    <row r="25700">
      <c r="I25700" s="1"/>
      <c r="J25700" s="1"/>
      <c r="K25700" s="1"/>
      <c r="AA25700" s="1"/>
      <c r="AB25700" s="1"/>
      <c r="AC25700" s="1"/>
      <c r="AJ25700" s="1"/>
      <c r="AK25700" s="1"/>
      <c r="AL25700" s="1"/>
    </row>
    <row r="25701">
      <c r="I25701" s="1"/>
      <c r="J25701" s="1"/>
      <c r="K25701" s="1"/>
      <c r="AA25701" s="1"/>
      <c r="AB25701" s="1"/>
      <c r="AC25701" s="1"/>
      <c r="AJ25701" s="1"/>
      <c r="AK25701" s="1"/>
      <c r="AL25701" s="1"/>
    </row>
    <row r="25702">
      <c r="I25702" s="1"/>
      <c r="J25702" s="1"/>
      <c r="K25702" s="1"/>
      <c r="AA25702" s="1"/>
      <c r="AB25702" s="1"/>
      <c r="AC25702" s="1"/>
      <c r="AJ25702" s="1"/>
      <c r="AK25702" s="1"/>
      <c r="AL25702" s="1"/>
    </row>
    <row r="25703">
      <c r="I25703" s="1"/>
      <c r="J25703" s="1"/>
      <c r="K25703" s="1"/>
      <c r="AA25703" s="1"/>
      <c r="AB25703" s="1"/>
      <c r="AC25703" s="1"/>
      <c r="AJ25703" s="1"/>
      <c r="AK25703" s="1"/>
      <c r="AL25703" s="1"/>
    </row>
    <row r="25704">
      <c r="I25704" s="1"/>
      <c r="J25704" s="1"/>
      <c r="K25704" s="1"/>
      <c r="AA25704" s="1"/>
      <c r="AB25704" s="1"/>
      <c r="AC25704" s="1"/>
      <c r="AJ25704" s="1"/>
      <c r="AK25704" s="1"/>
      <c r="AL25704" s="1"/>
    </row>
    <row r="25705">
      <c r="I25705" s="1"/>
      <c r="J25705" s="1"/>
      <c r="K25705" s="1"/>
      <c r="AA25705" s="1"/>
      <c r="AB25705" s="1"/>
      <c r="AC25705" s="1"/>
      <c r="AJ25705" s="1"/>
      <c r="AK25705" s="1"/>
      <c r="AL25705" s="1"/>
    </row>
    <row r="25706">
      <c r="I25706" s="1"/>
      <c r="J25706" s="1"/>
      <c r="K25706" s="1"/>
      <c r="AA25706" s="1"/>
      <c r="AB25706" s="1"/>
      <c r="AC25706" s="1"/>
      <c r="AJ25706" s="1"/>
      <c r="AK25706" s="1"/>
      <c r="AL25706" s="1"/>
    </row>
    <row r="25707">
      <c r="I25707" s="1"/>
      <c r="J25707" s="1"/>
      <c r="K25707" s="1"/>
      <c r="AA25707" s="1"/>
      <c r="AB25707" s="1"/>
      <c r="AC25707" s="1"/>
      <c r="AJ25707" s="1"/>
      <c r="AK25707" s="1"/>
      <c r="AL25707" s="1"/>
    </row>
    <row r="25708">
      <c r="I25708" s="1"/>
      <c r="J25708" s="1"/>
      <c r="K25708" s="1"/>
      <c r="AA25708" s="1"/>
      <c r="AB25708" s="1"/>
      <c r="AC25708" s="1"/>
      <c r="AJ25708" s="1"/>
      <c r="AK25708" s="1"/>
      <c r="AL25708" s="1"/>
    </row>
    <row r="25709">
      <c r="I25709" s="1"/>
      <c r="J25709" s="1"/>
      <c r="K25709" s="1"/>
      <c r="AA25709" s="1"/>
      <c r="AB25709" s="1"/>
      <c r="AC25709" s="1"/>
      <c r="AJ25709" s="1"/>
      <c r="AK25709" s="1"/>
      <c r="AL25709" s="1"/>
    </row>
    <row r="25710">
      <c r="I25710" s="1"/>
      <c r="J25710" s="1"/>
      <c r="K25710" s="1"/>
      <c r="AA25710" s="1"/>
      <c r="AB25710" s="1"/>
      <c r="AC25710" s="1"/>
      <c r="AJ25710" s="1"/>
      <c r="AK25710" s="1"/>
      <c r="AL25710" s="1"/>
    </row>
    <row r="25711">
      <c r="I25711" s="1"/>
      <c r="J25711" s="1"/>
      <c r="K25711" s="1"/>
      <c r="AA25711" s="1"/>
      <c r="AB25711" s="1"/>
      <c r="AC25711" s="1"/>
      <c r="AJ25711" s="1"/>
      <c r="AK25711" s="1"/>
      <c r="AL25711" s="1"/>
    </row>
    <row r="25712">
      <c r="I25712" s="1"/>
      <c r="J25712" s="1"/>
      <c r="K25712" s="1"/>
      <c r="AA25712" s="1"/>
      <c r="AB25712" s="1"/>
      <c r="AC25712" s="1"/>
      <c r="AJ25712" s="1"/>
      <c r="AK25712" s="1"/>
      <c r="AL25712" s="1"/>
    </row>
    <row r="25713">
      <c r="I25713" s="1"/>
      <c r="J25713" s="1"/>
      <c r="K25713" s="1"/>
      <c r="AA25713" s="1"/>
      <c r="AB25713" s="1"/>
      <c r="AC25713" s="1"/>
      <c r="AJ25713" s="1"/>
      <c r="AK25713" s="1"/>
      <c r="AL25713" s="1"/>
    </row>
    <row r="25714">
      <c r="I25714" s="1"/>
      <c r="J25714" s="1"/>
      <c r="K25714" s="1"/>
      <c r="AA25714" s="1"/>
      <c r="AB25714" s="1"/>
      <c r="AC25714" s="1"/>
      <c r="AJ25714" s="1"/>
      <c r="AK25714" s="1"/>
      <c r="AL25714" s="1"/>
    </row>
    <row r="25715">
      <c r="I25715" s="1"/>
      <c r="J25715" s="1"/>
      <c r="K25715" s="1"/>
      <c r="AA25715" s="1"/>
      <c r="AB25715" s="1"/>
      <c r="AC25715" s="1"/>
      <c r="AJ25715" s="1"/>
      <c r="AK25715" s="1"/>
      <c r="AL25715" s="1"/>
    </row>
    <row r="25716">
      <c r="I25716" s="1"/>
      <c r="J25716" s="1"/>
      <c r="K25716" s="1"/>
      <c r="AA25716" s="1"/>
      <c r="AB25716" s="1"/>
      <c r="AC25716" s="1"/>
      <c r="AJ25716" s="1"/>
      <c r="AK25716" s="1"/>
      <c r="AL25716" s="1"/>
    </row>
    <row r="25717">
      <c r="I25717" s="1"/>
      <c r="J25717" s="1"/>
      <c r="K25717" s="1"/>
      <c r="AA25717" s="1"/>
      <c r="AB25717" s="1"/>
      <c r="AC25717" s="1"/>
      <c r="AJ25717" s="1"/>
      <c r="AK25717" s="1"/>
      <c r="AL25717" s="1"/>
    </row>
    <row r="25718">
      <c r="I25718" s="1"/>
      <c r="J25718" s="1"/>
      <c r="K25718" s="1"/>
      <c r="AA25718" s="1"/>
      <c r="AB25718" s="1"/>
      <c r="AC25718" s="1"/>
      <c r="AJ25718" s="1"/>
      <c r="AK25718" s="1"/>
      <c r="AL25718" s="1"/>
    </row>
    <row r="25719">
      <c r="I25719" s="1"/>
      <c r="J25719" s="1"/>
      <c r="K25719" s="1"/>
      <c r="AA25719" s="1"/>
      <c r="AB25719" s="1"/>
      <c r="AC25719" s="1"/>
      <c r="AJ25719" s="1"/>
      <c r="AK25719" s="1"/>
      <c r="AL25719" s="1"/>
    </row>
    <row r="25720">
      <c r="I25720" s="1"/>
      <c r="J25720" s="1"/>
      <c r="K25720" s="1"/>
      <c r="AA25720" s="1"/>
      <c r="AB25720" s="1"/>
      <c r="AC25720" s="1"/>
      <c r="AJ25720" s="1"/>
      <c r="AK25720" s="1"/>
      <c r="AL25720" s="1"/>
    </row>
    <row r="25721">
      <c r="I25721" s="1"/>
      <c r="J25721" s="1"/>
      <c r="K25721" s="1"/>
      <c r="AA25721" s="1"/>
      <c r="AB25721" s="1"/>
      <c r="AC25721" s="1"/>
      <c r="AJ25721" s="1"/>
      <c r="AK25721" s="1"/>
      <c r="AL25721" s="1"/>
    </row>
    <row r="25722">
      <c r="I25722" s="1"/>
      <c r="J25722" s="1"/>
      <c r="K25722" s="1"/>
      <c r="AA25722" s="1"/>
      <c r="AB25722" s="1"/>
      <c r="AC25722" s="1"/>
      <c r="AJ25722" s="1"/>
      <c r="AK25722" s="1"/>
      <c r="AL25722" s="1"/>
    </row>
    <row r="25723">
      <c r="I25723" s="1"/>
      <c r="J25723" s="1"/>
      <c r="K25723" s="1"/>
      <c r="AA25723" s="1"/>
      <c r="AB25723" s="1"/>
      <c r="AC25723" s="1"/>
      <c r="AJ25723" s="1"/>
      <c r="AK25723" s="1"/>
      <c r="AL25723" s="1"/>
    </row>
    <row r="25724">
      <c r="I25724" s="1"/>
      <c r="J25724" s="1"/>
      <c r="K25724" s="1"/>
      <c r="AA25724" s="1"/>
      <c r="AB25724" s="1"/>
      <c r="AC25724" s="1"/>
      <c r="AJ25724" s="1"/>
      <c r="AK25724" s="1"/>
      <c r="AL25724" s="1"/>
    </row>
    <row r="25725">
      <c r="I25725" s="1"/>
      <c r="J25725" s="1"/>
      <c r="K25725" s="1"/>
      <c r="AA25725" s="1"/>
      <c r="AB25725" s="1"/>
      <c r="AC25725" s="1"/>
      <c r="AJ25725" s="1"/>
      <c r="AK25725" s="1"/>
      <c r="AL25725" s="1"/>
    </row>
    <row r="25726">
      <c r="I25726" s="1"/>
      <c r="J25726" s="1"/>
      <c r="K25726" s="1"/>
      <c r="AA25726" s="1"/>
      <c r="AB25726" s="1"/>
      <c r="AC25726" s="1"/>
      <c r="AJ25726" s="1"/>
      <c r="AK25726" s="1"/>
      <c r="AL25726" s="1"/>
    </row>
    <row r="25727">
      <c r="I25727" s="1"/>
      <c r="J25727" s="1"/>
      <c r="K25727" s="1"/>
      <c r="AA25727" s="1"/>
      <c r="AB25727" s="1"/>
      <c r="AC25727" s="1"/>
      <c r="AJ25727" s="1"/>
      <c r="AK25727" s="1"/>
      <c r="AL25727" s="1"/>
    </row>
    <row r="25728">
      <c r="I25728" s="1"/>
      <c r="J25728" s="1"/>
      <c r="K25728" s="1"/>
      <c r="AA25728" s="1"/>
      <c r="AB25728" s="1"/>
      <c r="AC25728" s="1"/>
      <c r="AJ25728" s="1"/>
      <c r="AK25728" s="1"/>
      <c r="AL25728" s="1"/>
    </row>
    <row r="25729">
      <c r="I25729" s="1"/>
      <c r="J25729" s="1"/>
      <c r="K25729" s="1"/>
      <c r="AA25729" s="1"/>
      <c r="AB25729" s="1"/>
      <c r="AC25729" s="1"/>
      <c r="AJ25729" s="1"/>
      <c r="AK25729" s="1"/>
      <c r="AL25729" s="1"/>
    </row>
    <row r="25730">
      <c r="I25730" s="1"/>
      <c r="J25730" s="1"/>
      <c r="K25730" s="1"/>
      <c r="AA25730" s="1"/>
      <c r="AB25730" s="1"/>
      <c r="AC25730" s="1"/>
      <c r="AJ25730" s="1"/>
      <c r="AK25730" s="1"/>
      <c r="AL25730" s="1"/>
    </row>
    <row r="25731">
      <c r="I25731" s="1"/>
      <c r="J25731" s="1"/>
      <c r="K25731" s="1"/>
      <c r="AA25731" s="1"/>
      <c r="AB25731" s="1"/>
      <c r="AC25731" s="1"/>
      <c r="AJ25731" s="1"/>
      <c r="AK25731" s="1"/>
      <c r="AL25731" s="1"/>
    </row>
    <row r="25732">
      <c r="I25732" s="1"/>
      <c r="J25732" s="1"/>
      <c r="K25732" s="1"/>
      <c r="AA25732" s="1"/>
      <c r="AB25732" s="1"/>
      <c r="AC25732" s="1"/>
      <c r="AJ25732" s="1"/>
      <c r="AK25732" s="1"/>
      <c r="AL25732" s="1"/>
    </row>
    <row r="25733">
      <c r="I25733" s="1"/>
      <c r="J25733" s="1"/>
      <c r="K25733" s="1"/>
      <c r="AA25733" s="1"/>
      <c r="AB25733" s="1"/>
      <c r="AC25733" s="1"/>
      <c r="AJ25733" s="1"/>
      <c r="AK25733" s="1"/>
      <c r="AL25733" s="1"/>
    </row>
    <row r="25734">
      <c r="I25734" s="1"/>
      <c r="J25734" s="1"/>
      <c r="K25734" s="1"/>
      <c r="AA25734" s="1"/>
      <c r="AB25734" s="1"/>
      <c r="AC25734" s="1"/>
      <c r="AJ25734" s="1"/>
      <c r="AK25734" s="1"/>
      <c r="AL25734" s="1"/>
    </row>
    <row r="25735">
      <c r="I25735" s="1"/>
      <c r="J25735" s="1"/>
      <c r="K25735" s="1"/>
      <c r="AA25735" s="1"/>
      <c r="AB25735" s="1"/>
      <c r="AC25735" s="1"/>
      <c r="AJ25735" s="1"/>
      <c r="AK25735" s="1"/>
      <c r="AL25735" s="1"/>
    </row>
    <row r="25736">
      <c r="I25736" s="1"/>
      <c r="J25736" s="1"/>
      <c r="K25736" s="1"/>
      <c r="AA25736" s="1"/>
      <c r="AB25736" s="1"/>
      <c r="AC25736" s="1"/>
      <c r="AJ25736" s="1"/>
      <c r="AK25736" s="1"/>
      <c r="AL25736" s="1"/>
    </row>
    <row r="25737">
      <c r="I25737" s="1"/>
      <c r="J25737" s="1"/>
      <c r="K25737" s="1"/>
      <c r="AA25737" s="1"/>
      <c r="AB25737" s="1"/>
      <c r="AC25737" s="1"/>
      <c r="AJ25737" s="1"/>
      <c r="AK25737" s="1"/>
      <c r="AL25737" s="1"/>
    </row>
    <row r="25738">
      <c r="I25738" s="1"/>
      <c r="J25738" s="1"/>
      <c r="K25738" s="1"/>
      <c r="AA25738" s="1"/>
      <c r="AB25738" s="1"/>
      <c r="AC25738" s="1"/>
      <c r="AJ25738" s="1"/>
      <c r="AK25738" s="1"/>
      <c r="AL25738" s="1"/>
    </row>
    <row r="25739">
      <c r="I25739" s="1"/>
      <c r="J25739" s="1"/>
      <c r="K25739" s="1"/>
      <c r="AA25739" s="1"/>
      <c r="AB25739" s="1"/>
      <c r="AC25739" s="1"/>
      <c r="AJ25739" s="1"/>
      <c r="AK25739" s="1"/>
      <c r="AL25739" s="1"/>
    </row>
    <row r="25740">
      <c r="I25740" s="1"/>
      <c r="J25740" s="1"/>
      <c r="K25740" s="1"/>
      <c r="AA25740" s="1"/>
      <c r="AB25740" s="1"/>
      <c r="AC25740" s="1"/>
      <c r="AJ25740" s="1"/>
      <c r="AK25740" s="1"/>
      <c r="AL25740" s="1"/>
    </row>
    <row r="25741">
      <c r="I25741" s="1"/>
      <c r="J25741" s="1"/>
      <c r="K25741" s="1"/>
      <c r="AA25741" s="1"/>
      <c r="AB25741" s="1"/>
      <c r="AC25741" s="1"/>
      <c r="AJ25741" s="1"/>
      <c r="AK25741" s="1"/>
      <c r="AL25741" s="1"/>
    </row>
    <row r="25742">
      <c r="I25742" s="1"/>
      <c r="J25742" s="1"/>
      <c r="K25742" s="1"/>
      <c r="AA25742" s="1"/>
      <c r="AB25742" s="1"/>
      <c r="AC25742" s="1"/>
      <c r="AJ25742" s="1"/>
      <c r="AK25742" s="1"/>
      <c r="AL25742" s="1"/>
    </row>
    <row r="25743">
      <c r="I25743" s="1"/>
      <c r="J25743" s="1"/>
      <c r="K25743" s="1"/>
      <c r="AA25743" s="1"/>
      <c r="AB25743" s="1"/>
      <c r="AC25743" s="1"/>
      <c r="AJ25743" s="1"/>
      <c r="AK25743" s="1"/>
      <c r="AL25743" s="1"/>
    </row>
    <row r="25744">
      <c r="I25744" s="1"/>
      <c r="J25744" s="1"/>
      <c r="K25744" s="1"/>
      <c r="AA25744" s="1"/>
      <c r="AB25744" s="1"/>
      <c r="AC25744" s="1"/>
      <c r="AJ25744" s="1"/>
      <c r="AK25744" s="1"/>
      <c r="AL25744" s="1"/>
    </row>
    <row r="25745">
      <c r="I25745" s="1"/>
      <c r="J25745" s="1"/>
      <c r="K25745" s="1"/>
      <c r="AA25745" s="1"/>
      <c r="AB25745" s="1"/>
      <c r="AC25745" s="1"/>
      <c r="AJ25745" s="1"/>
      <c r="AK25745" s="1"/>
      <c r="AL25745" s="1"/>
    </row>
    <row r="25746">
      <c r="I25746" s="1"/>
      <c r="J25746" s="1"/>
      <c r="K25746" s="1"/>
      <c r="AA25746" s="1"/>
      <c r="AB25746" s="1"/>
      <c r="AC25746" s="1"/>
      <c r="AJ25746" s="1"/>
      <c r="AK25746" s="1"/>
      <c r="AL25746" s="1"/>
    </row>
    <row r="25747">
      <c r="I25747" s="1"/>
      <c r="J25747" s="1"/>
      <c r="K25747" s="1"/>
      <c r="AA25747" s="1"/>
      <c r="AB25747" s="1"/>
      <c r="AC25747" s="1"/>
      <c r="AJ25747" s="1"/>
      <c r="AK25747" s="1"/>
      <c r="AL25747" s="1"/>
    </row>
    <row r="25748">
      <c r="I25748" s="1"/>
      <c r="J25748" s="1"/>
      <c r="K25748" s="1"/>
      <c r="AA25748" s="1"/>
      <c r="AB25748" s="1"/>
      <c r="AC25748" s="1"/>
      <c r="AJ25748" s="1"/>
      <c r="AK25748" s="1"/>
      <c r="AL25748" s="1"/>
    </row>
    <row r="25749">
      <c r="I25749" s="1"/>
      <c r="J25749" s="1"/>
      <c r="K25749" s="1"/>
      <c r="AA25749" s="1"/>
      <c r="AB25749" s="1"/>
      <c r="AC25749" s="1"/>
      <c r="AJ25749" s="1"/>
      <c r="AK25749" s="1"/>
      <c r="AL25749" s="1"/>
    </row>
    <row r="25750">
      <c r="I25750" s="1"/>
      <c r="J25750" s="1"/>
      <c r="K25750" s="1"/>
      <c r="AA25750" s="1"/>
      <c r="AB25750" s="1"/>
      <c r="AC25750" s="1"/>
      <c r="AJ25750" s="1"/>
      <c r="AK25750" s="1"/>
      <c r="AL25750" s="1"/>
    </row>
    <row r="25751">
      <c r="I25751" s="1"/>
      <c r="J25751" s="1"/>
      <c r="K25751" s="1"/>
      <c r="AA25751" s="1"/>
      <c r="AB25751" s="1"/>
      <c r="AC25751" s="1"/>
      <c r="AJ25751" s="1"/>
      <c r="AK25751" s="1"/>
      <c r="AL25751" s="1"/>
    </row>
    <row r="25752">
      <c r="I25752" s="1"/>
      <c r="J25752" s="1"/>
      <c r="K25752" s="1"/>
      <c r="AA25752" s="1"/>
      <c r="AB25752" s="1"/>
      <c r="AC25752" s="1"/>
      <c r="AJ25752" s="1"/>
      <c r="AK25752" s="1"/>
      <c r="AL25752" s="1"/>
    </row>
    <row r="25753">
      <c r="I25753" s="1"/>
      <c r="J25753" s="1"/>
      <c r="K25753" s="1"/>
      <c r="AA25753" s="1"/>
      <c r="AB25753" s="1"/>
      <c r="AC25753" s="1"/>
      <c r="AJ25753" s="1"/>
      <c r="AK25753" s="1"/>
      <c r="AL25753" s="1"/>
    </row>
    <row r="25754">
      <c r="I25754" s="1"/>
      <c r="J25754" s="1"/>
      <c r="K25754" s="1"/>
      <c r="AA25754" s="1"/>
      <c r="AB25754" s="1"/>
      <c r="AC25754" s="1"/>
      <c r="AJ25754" s="1"/>
      <c r="AK25754" s="1"/>
      <c r="AL25754" s="1"/>
    </row>
    <row r="25755">
      <c r="I25755" s="1"/>
      <c r="J25755" s="1"/>
      <c r="K25755" s="1"/>
      <c r="AA25755" s="1"/>
      <c r="AB25755" s="1"/>
      <c r="AC25755" s="1"/>
      <c r="AJ25755" s="1"/>
      <c r="AK25755" s="1"/>
      <c r="AL25755" s="1"/>
    </row>
    <row r="25756">
      <c r="I25756" s="1"/>
      <c r="J25756" s="1"/>
      <c r="K25756" s="1"/>
      <c r="AA25756" s="1"/>
      <c r="AB25756" s="1"/>
      <c r="AC25756" s="1"/>
      <c r="AJ25756" s="1"/>
      <c r="AK25756" s="1"/>
      <c r="AL25756" s="1"/>
    </row>
    <row r="25757">
      <c r="I25757" s="1"/>
      <c r="J25757" s="1"/>
      <c r="K25757" s="1"/>
      <c r="AA25757" s="1"/>
      <c r="AB25757" s="1"/>
      <c r="AC25757" s="1"/>
      <c r="AJ25757" s="1"/>
      <c r="AK25757" s="1"/>
      <c r="AL25757" s="1"/>
    </row>
    <row r="25758">
      <c r="I25758" s="1"/>
      <c r="J25758" s="1"/>
      <c r="K25758" s="1"/>
      <c r="AA25758" s="1"/>
      <c r="AB25758" s="1"/>
      <c r="AC25758" s="1"/>
      <c r="AJ25758" s="1"/>
      <c r="AK25758" s="1"/>
      <c r="AL25758" s="1"/>
    </row>
    <row r="25759">
      <c r="I25759" s="1"/>
      <c r="J25759" s="1"/>
      <c r="K25759" s="1"/>
      <c r="AA25759" s="1"/>
      <c r="AB25759" s="1"/>
      <c r="AC25759" s="1"/>
      <c r="AJ25759" s="1"/>
      <c r="AK25759" s="1"/>
      <c r="AL25759" s="1"/>
    </row>
    <row r="25760">
      <c r="I25760" s="1"/>
      <c r="J25760" s="1"/>
      <c r="K25760" s="1"/>
      <c r="AA25760" s="1"/>
      <c r="AB25760" s="1"/>
      <c r="AC25760" s="1"/>
      <c r="AJ25760" s="1"/>
      <c r="AK25760" s="1"/>
      <c r="AL25760" s="1"/>
    </row>
    <row r="25761">
      <c r="I25761" s="1"/>
      <c r="J25761" s="1"/>
      <c r="K25761" s="1"/>
      <c r="AA25761" s="1"/>
      <c r="AB25761" s="1"/>
      <c r="AC25761" s="1"/>
      <c r="AJ25761" s="1"/>
      <c r="AK25761" s="1"/>
      <c r="AL25761" s="1"/>
    </row>
    <row r="25762">
      <c r="I25762" s="1"/>
      <c r="J25762" s="1"/>
      <c r="K25762" s="1"/>
      <c r="AA25762" s="1"/>
      <c r="AB25762" s="1"/>
      <c r="AC25762" s="1"/>
      <c r="AJ25762" s="1"/>
      <c r="AK25762" s="1"/>
      <c r="AL25762" s="1"/>
    </row>
    <row r="25763">
      <c r="I25763" s="1"/>
      <c r="J25763" s="1"/>
      <c r="K25763" s="1"/>
      <c r="AA25763" s="1"/>
      <c r="AB25763" s="1"/>
      <c r="AC25763" s="1"/>
      <c r="AJ25763" s="1"/>
      <c r="AK25763" s="1"/>
      <c r="AL25763" s="1"/>
    </row>
    <row r="25764">
      <c r="I25764" s="1"/>
      <c r="J25764" s="1"/>
      <c r="K25764" s="1"/>
      <c r="AA25764" s="1"/>
      <c r="AB25764" s="1"/>
      <c r="AC25764" s="1"/>
      <c r="AJ25764" s="1"/>
      <c r="AK25764" s="1"/>
      <c r="AL25764" s="1"/>
    </row>
    <row r="25765">
      <c r="I25765" s="1"/>
      <c r="J25765" s="1"/>
      <c r="K25765" s="1"/>
      <c r="AA25765" s="1"/>
      <c r="AB25765" s="1"/>
      <c r="AC25765" s="1"/>
      <c r="AJ25765" s="1"/>
      <c r="AK25765" s="1"/>
      <c r="AL25765" s="1"/>
    </row>
    <row r="25766">
      <c r="I25766" s="1"/>
      <c r="J25766" s="1"/>
      <c r="K25766" s="1"/>
      <c r="AA25766" s="1"/>
      <c r="AB25766" s="1"/>
      <c r="AC25766" s="1"/>
      <c r="AJ25766" s="1"/>
      <c r="AK25766" s="1"/>
      <c r="AL25766" s="1"/>
    </row>
    <row r="25767">
      <c r="I25767" s="1"/>
      <c r="J25767" s="1"/>
      <c r="K25767" s="1"/>
      <c r="AA25767" s="1"/>
      <c r="AB25767" s="1"/>
      <c r="AC25767" s="1"/>
      <c r="AJ25767" s="1"/>
      <c r="AK25767" s="1"/>
      <c r="AL25767" s="1"/>
    </row>
    <row r="25768">
      <c r="I25768" s="1"/>
      <c r="J25768" s="1"/>
      <c r="K25768" s="1"/>
      <c r="AA25768" s="1"/>
      <c r="AB25768" s="1"/>
      <c r="AC25768" s="1"/>
      <c r="AJ25768" s="1"/>
      <c r="AK25768" s="1"/>
      <c r="AL25768" s="1"/>
    </row>
    <row r="25769">
      <c r="I25769" s="1"/>
      <c r="J25769" s="1"/>
      <c r="K25769" s="1"/>
      <c r="AA25769" s="1"/>
      <c r="AB25769" s="1"/>
      <c r="AC25769" s="1"/>
      <c r="AJ25769" s="1"/>
      <c r="AK25769" s="1"/>
      <c r="AL25769" s="1"/>
    </row>
    <row r="25770">
      <c r="I25770" s="1"/>
      <c r="J25770" s="1"/>
      <c r="K25770" s="1"/>
      <c r="AA25770" s="1"/>
      <c r="AB25770" s="1"/>
      <c r="AC25770" s="1"/>
      <c r="AJ25770" s="1"/>
      <c r="AK25770" s="1"/>
      <c r="AL25770" s="1"/>
    </row>
    <row r="25771">
      <c r="I25771" s="1"/>
      <c r="J25771" s="1"/>
      <c r="K25771" s="1"/>
      <c r="AA25771" s="1"/>
      <c r="AB25771" s="1"/>
      <c r="AC25771" s="1"/>
      <c r="AJ25771" s="1"/>
      <c r="AK25771" s="1"/>
      <c r="AL25771" s="1"/>
    </row>
    <row r="25772">
      <c r="I25772" s="1"/>
      <c r="J25772" s="1"/>
      <c r="K25772" s="1"/>
      <c r="AA25772" s="1"/>
      <c r="AB25772" s="1"/>
      <c r="AC25772" s="1"/>
      <c r="AJ25772" s="1"/>
      <c r="AK25772" s="1"/>
      <c r="AL25772" s="1"/>
    </row>
    <row r="25773">
      <c r="I25773" s="1"/>
      <c r="J25773" s="1"/>
      <c r="K25773" s="1"/>
      <c r="AA25773" s="1"/>
      <c r="AB25773" s="1"/>
      <c r="AC25773" s="1"/>
      <c r="AJ25773" s="1"/>
      <c r="AK25773" s="1"/>
      <c r="AL25773" s="1"/>
    </row>
    <row r="25774">
      <c r="I25774" s="1"/>
      <c r="J25774" s="1"/>
      <c r="K25774" s="1"/>
      <c r="AA25774" s="1"/>
      <c r="AB25774" s="1"/>
      <c r="AC25774" s="1"/>
      <c r="AJ25774" s="1"/>
      <c r="AK25774" s="1"/>
      <c r="AL25774" s="1"/>
    </row>
    <row r="25775">
      <c r="I25775" s="1"/>
      <c r="J25775" s="1"/>
      <c r="K25775" s="1"/>
      <c r="AA25775" s="1"/>
      <c r="AB25775" s="1"/>
      <c r="AC25775" s="1"/>
      <c r="AJ25775" s="1"/>
      <c r="AK25775" s="1"/>
      <c r="AL25775" s="1"/>
    </row>
    <row r="25776">
      <c r="I25776" s="1"/>
      <c r="J25776" s="1"/>
      <c r="K25776" s="1"/>
      <c r="AA25776" s="1"/>
      <c r="AB25776" s="1"/>
      <c r="AC25776" s="1"/>
      <c r="AJ25776" s="1"/>
      <c r="AK25776" s="1"/>
      <c r="AL25776" s="1"/>
    </row>
    <row r="25777">
      <c r="I25777" s="1"/>
      <c r="J25777" s="1"/>
      <c r="K25777" s="1"/>
      <c r="AA25777" s="1"/>
      <c r="AB25777" s="1"/>
      <c r="AC25777" s="1"/>
      <c r="AJ25777" s="1"/>
      <c r="AK25777" s="1"/>
      <c r="AL25777" s="1"/>
    </row>
    <row r="25778">
      <c r="I25778" s="1"/>
      <c r="J25778" s="1"/>
      <c r="K25778" s="1"/>
      <c r="AA25778" s="1"/>
      <c r="AB25778" s="1"/>
      <c r="AC25778" s="1"/>
      <c r="AJ25778" s="1"/>
      <c r="AK25778" s="1"/>
      <c r="AL25778" s="1"/>
    </row>
    <row r="25779">
      <c r="I25779" s="1"/>
      <c r="J25779" s="1"/>
      <c r="K25779" s="1"/>
      <c r="AA25779" s="1"/>
      <c r="AB25779" s="1"/>
      <c r="AC25779" s="1"/>
      <c r="AJ25779" s="1"/>
      <c r="AK25779" s="1"/>
      <c r="AL25779" s="1"/>
    </row>
    <row r="25780">
      <c r="I25780" s="1"/>
      <c r="J25780" s="1"/>
      <c r="K25780" s="1"/>
      <c r="AA25780" s="1"/>
      <c r="AB25780" s="1"/>
      <c r="AC25780" s="1"/>
      <c r="AJ25780" s="1"/>
      <c r="AK25780" s="1"/>
      <c r="AL25780" s="1"/>
    </row>
    <row r="25781">
      <c r="I25781" s="1"/>
      <c r="J25781" s="1"/>
      <c r="K25781" s="1"/>
      <c r="AA25781" s="1"/>
      <c r="AB25781" s="1"/>
      <c r="AC25781" s="1"/>
      <c r="AJ25781" s="1"/>
      <c r="AK25781" s="1"/>
      <c r="AL25781" s="1"/>
    </row>
    <row r="25782">
      <c r="I25782" s="1"/>
      <c r="J25782" s="1"/>
      <c r="K25782" s="1"/>
      <c r="AA25782" s="1"/>
      <c r="AB25782" s="1"/>
      <c r="AC25782" s="1"/>
      <c r="AJ25782" s="1"/>
      <c r="AK25782" s="1"/>
      <c r="AL25782" s="1"/>
    </row>
    <row r="25783">
      <c r="I25783" s="1"/>
      <c r="J25783" s="1"/>
      <c r="K25783" s="1"/>
      <c r="AA25783" s="1"/>
      <c r="AB25783" s="1"/>
      <c r="AC25783" s="1"/>
      <c r="AJ25783" s="1"/>
      <c r="AK25783" s="1"/>
      <c r="AL25783" s="1"/>
    </row>
    <row r="25784">
      <c r="I25784" s="1"/>
      <c r="J25784" s="1"/>
      <c r="K25784" s="1"/>
      <c r="AA25784" s="1"/>
      <c r="AB25784" s="1"/>
      <c r="AC25784" s="1"/>
      <c r="AJ25784" s="1"/>
      <c r="AK25784" s="1"/>
      <c r="AL25784" s="1"/>
    </row>
    <row r="25785">
      <c r="I25785" s="1"/>
      <c r="J25785" s="1"/>
      <c r="K25785" s="1"/>
      <c r="AA25785" s="1"/>
      <c r="AB25785" s="1"/>
      <c r="AC25785" s="1"/>
      <c r="AJ25785" s="1"/>
      <c r="AK25785" s="1"/>
      <c r="AL25785" s="1"/>
    </row>
    <row r="25786">
      <c r="I25786" s="1"/>
      <c r="J25786" s="1"/>
      <c r="K25786" s="1"/>
      <c r="AA25786" s="1"/>
      <c r="AB25786" s="1"/>
      <c r="AC25786" s="1"/>
      <c r="AJ25786" s="1"/>
      <c r="AK25786" s="1"/>
      <c r="AL25786" s="1"/>
    </row>
    <row r="25787">
      <c r="I25787" s="1"/>
      <c r="J25787" s="1"/>
      <c r="K25787" s="1"/>
      <c r="AA25787" s="1"/>
      <c r="AB25787" s="1"/>
      <c r="AC25787" s="1"/>
      <c r="AJ25787" s="1"/>
      <c r="AK25787" s="1"/>
      <c r="AL25787" s="1"/>
    </row>
    <row r="25788">
      <c r="I25788" s="1"/>
      <c r="J25788" s="1"/>
      <c r="K25788" s="1"/>
      <c r="AA25788" s="1"/>
      <c r="AB25788" s="1"/>
      <c r="AC25788" s="1"/>
      <c r="AJ25788" s="1"/>
      <c r="AK25788" s="1"/>
      <c r="AL25788" s="1"/>
    </row>
    <row r="25789">
      <c r="I25789" s="1"/>
      <c r="J25789" s="1"/>
      <c r="K25789" s="1"/>
      <c r="AA25789" s="1"/>
      <c r="AB25789" s="1"/>
      <c r="AC25789" s="1"/>
      <c r="AJ25789" s="1"/>
      <c r="AK25789" s="1"/>
      <c r="AL25789" s="1"/>
    </row>
    <row r="25790">
      <c r="I25790" s="1"/>
      <c r="J25790" s="1"/>
      <c r="K25790" s="1"/>
      <c r="AA25790" s="1"/>
      <c r="AB25790" s="1"/>
      <c r="AC25790" s="1"/>
      <c r="AJ25790" s="1"/>
      <c r="AK25790" s="1"/>
      <c r="AL25790" s="1"/>
    </row>
    <row r="25791">
      <c r="I25791" s="1"/>
      <c r="J25791" s="1"/>
      <c r="K25791" s="1"/>
      <c r="AA25791" s="1"/>
      <c r="AB25791" s="1"/>
      <c r="AC25791" s="1"/>
      <c r="AJ25791" s="1"/>
      <c r="AK25791" s="1"/>
      <c r="AL25791" s="1"/>
    </row>
    <row r="25792">
      <c r="I25792" s="1"/>
      <c r="J25792" s="1"/>
      <c r="K25792" s="1"/>
      <c r="AA25792" s="1"/>
      <c r="AB25792" s="1"/>
      <c r="AC25792" s="1"/>
      <c r="AJ25792" s="1"/>
      <c r="AK25792" s="1"/>
      <c r="AL25792" s="1"/>
    </row>
    <row r="25793">
      <c r="I25793" s="1"/>
      <c r="J25793" s="1"/>
      <c r="K25793" s="1"/>
      <c r="AA25793" s="1"/>
      <c r="AB25793" s="1"/>
      <c r="AC25793" s="1"/>
      <c r="AJ25793" s="1"/>
      <c r="AK25793" s="1"/>
      <c r="AL25793" s="1"/>
    </row>
    <row r="25794">
      <c r="I25794" s="1"/>
      <c r="J25794" s="1"/>
      <c r="K25794" s="1"/>
      <c r="AA25794" s="1"/>
      <c r="AB25794" s="1"/>
      <c r="AC25794" s="1"/>
      <c r="AJ25794" s="1"/>
      <c r="AK25794" s="1"/>
      <c r="AL25794" s="1"/>
    </row>
    <row r="25795">
      <c r="I25795" s="1"/>
      <c r="J25795" s="1"/>
      <c r="K25795" s="1"/>
      <c r="AA25795" s="1"/>
      <c r="AB25795" s="1"/>
      <c r="AC25795" s="1"/>
      <c r="AJ25795" s="1"/>
      <c r="AK25795" s="1"/>
      <c r="AL25795" s="1"/>
    </row>
    <row r="25796">
      <c r="I25796" s="1"/>
      <c r="J25796" s="1"/>
      <c r="K25796" s="1"/>
      <c r="AA25796" s="1"/>
      <c r="AB25796" s="1"/>
      <c r="AC25796" s="1"/>
      <c r="AJ25796" s="1"/>
      <c r="AK25796" s="1"/>
      <c r="AL25796" s="1"/>
    </row>
    <row r="25797">
      <c r="I25797" s="1"/>
      <c r="J25797" s="1"/>
      <c r="K25797" s="1"/>
      <c r="AA25797" s="1"/>
      <c r="AB25797" s="1"/>
      <c r="AC25797" s="1"/>
      <c r="AJ25797" s="1"/>
      <c r="AK25797" s="1"/>
      <c r="AL25797" s="1"/>
    </row>
    <row r="25798">
      <c r="I25798" s="1"/>
      <c r="J25798" s="1"/>
      <c r="K25798" s="1"/>
      <c r="AA25798" s="1"/>
      <c r="AB25798" s="1"/>
      <c r="AC25798" s="1"/>
      <c r="AJ25798" s="1"/>
      <c r="AK25798" s="1"/>
      <c r="AL25798" s="1"/>
    </row>
    <row r="25799">
      <c r="I25799" s="1"/>
      <c r="J25799" s="1"/>
      <c r="K25799" s="1"/>
      <c r="AA25799" s="1"/>
      <c r="AB25799" s="1"/>
      <c r="AC25799" s="1"/>
      <c r="AJ25799" s="1"/>
      <c r="AK25799" s="1"/>
      <c r="AL25799" s="1"/>
    </row>
    <row r="25800">
      <c r="I25800" s="1"/>
      <c r="J25800" s="1"/>
      <c r="K25800" s="1"/>
      <c r="AA25800" s="1"/>
      <c r="AB25800" s="1"/>
      <c r="AC25800" s="1"/>
      <c r="AJ25800" s="1"/>
      <c r="AK25800" s="1"/>
      <c r="AL25800" s="1"/>
    </row>
    <row r="25801">
      <c r="I25801" s="1"/>
      <c r="J25801" s="1"/>
      <c r="K25801" s="1"/>
      <c r="AA25801" s="1"/>
      <c r="AB25801" s="1"/>
      <c r="AC25801" s="1"/>
      <c r="AJ25801" s="1"/>
      <c r="AK25801" s="1"/>
      <c r="AL25801" s="1"/>
    </row>
    <row r="25802">
      <c r="I25802" s="1"/>
      <c r="J25802" s="1"/>
      <c r="K25802" s="1"/>
      <c r="AA25802" s="1"/>
      <c r="AB25802" s="1"/>
      <c r="AC25802" s="1"/>
      <c r="AJ25802" s="1"/>
      <c r="AK25802" s="1"/>
      <c r="AL25802" s="1"/>
    </row>
    <row r="25803">
      <c r="I25803" s="1"/>
      <c r="J25803" s="1"/>
      <c r="K25803" s="1"/>
      <c r="AA25803" s="1"/>
      <c r="AB25803" s="1"/>
      <c r="AC25803" s="1"/>
      <c r="AJ25803" s="1"/>
      <c r="AK25803" s="1"/>
      <c r="AL25803" s="1"/>
    </row>
    <row r="25804">
      <c r="I25804" s="1"/>
      <c r="J25804" s="1"/>
      <c r="K25804" s="1"/>
      <c r="AA25804" s="1"/>
      <c r="AB25804" s="1"/>
      <c r="AC25804" s="1"/>
      <c r="AJ25804" s="1"/>
      <c r="AK25804" s="1"/>
      <c r="AL25804" s="1"/>
    </row>
    <row r="25805">
      <c r="I25805" s="1"/>
      <c r="J25805" s="1"/>
      <c r="K25805" s="1"/>
      <c r="AA25805" s="1"/>
      <c r="AB25805" s="1"/>
      <c r="AC25805" s="1"/>
      <c r="AJ25805" s="1"/>
      <c r="AK25805" s="1"/>
      <c r="AL25805" s="1"/>
    </row>
    <row r="25806">
      <c r="I25806" s="1"/>
      <c r="J25806" s="1"/>
      <c r="K25806" s="1"/>
      <c r="AA25806" s="1"/>
      <c r="AB25806" s="1"/>
      <c r="AC25806" s="1"/>
      <c r="AJ25806" s="1"/>
      <c r="AK25806" s="1"/>
      <c r="AL25806" s="1"/>
    </row>
    <row r="25807">
      <c r="I25807" s="1"/>
      <c r="J25807" s="1"/>
      <c r="K25807" s="1"/>
      <c r="AA25807" s="1"/>
      <c r="AB25807" s="1"/>
      <c r="AC25807" s="1"/>
      <c r="AJ25807" s="1"/>
      <c r="AK25807" s="1"/>
      <c r="AL25807" s="1"/>
    </row>
    <row r="25808">
      <c r="I25808" s="1"/>
      <c r="J25808" s="1"/>
      <c r="K25808" s="1"/>
      <c r="AA25808" s="1"/>
      <c r="AB25808" s="1"/>
      <c r="AC25808" s="1"/>
      <c r="AJ25808" s="1"/>
      <c r="AK25808" s="1"/>
      <c r="AL25808" s="1"/>
    </row>
    <row r="25809">
      <c r="I25809" s="1"/>
      <c r="J25809" s="1"/>
      <c r="K25809" s="1"/>
      <c r="AA25809" s="1"/>
      <c r="AB25809" s="1"/>
      <c r="AC25809" s="1"/>
      <c r="AJ25809" s="1"/>
      <c r="AK25809" s="1"/>
      <c r="AL25809" s="1"/>
    </row>
    <row r="25810">
      <c r="I25810" s="1"/>
      <c r="J25810" s="1"/>
      <c r="K25810" s="1"/>
      <c r="AA25810" s="1"/>
      <c r="AB25810" s="1"/>
      <c r="AC25810" s="1"/>
      <c r="AJ25810" s="1"/>
      <c r="AK25810" s="1"/>
      <c r="AL25810" s="1"/>
    </row>
    <row r="25811">
      <c r="I25811" s="1"/>
      <c r="J25811" s="1"/>
      <c r="K25811" s="1"/>
      <c r="AA25811" s="1"/>
      <c r="AB25811" s="1"/>
      <c r="AC25811" s="1"/>
      <c r="AJ25811" s="1"/>
      <c r="AK25811" s="1"/>
      <c r="AL25811" s="1"/>
    </row>
    <row r="25812">
      <c r="I25812" s="1"/>
      <c r="J25812" s="1"/>
      <c r="K25812" s="1"/>
      <c r="AA25812" s="1"/>
      <c r="AB25812" s="1"/>
      <c r="AC25812" s="1"/>
      <c r="AJ25812" s="1"/>
      <c r="AK25812" s="1"/>
      <c r="AL25812" s="1"/>
    </row>
    <row r="25813">
      <c r="I25813" s="1"/>
      <c r="J25813" s="1"/>
      <c r="K25813" s="1"/>
      <c r="AA25813" s="1"/>
      <c r="AB25813" s="1"/>
      <c r="AC25813" s="1"/>
      <c r="AJ25813" s="1"/>
      <c r="AK25813" s="1"/>
      <c r="AL25813" s="1"/>
    </row>
    <row r="25814">
      <c r="I25814" s="1"/>
      <c r="J25814" s="1"/>
      <c r="K25814" s="1"/>
      <c r="AA25814" s="1"/>
      <c r="AB25814" s="1"/>
      <c r="AC25814" s="1"/>
      <c r="AJ25814" s="1"/>
      <c r="AK25814" s="1"/>
      <c r="AL25814" s="1"/>
    </row>
    <row r="25815">
      <c r="I25815" s="1"/>
      <c r="J25815" s="1"/>
      <c r="K25815" s="1"/>
      <c r="AA25815" s="1"/>
      <c r="AB25815" s="1"/>
      <c r="AC25815" s="1"/>
      <c r="AJ25815" s="1"/>
      <c r="AK25815" s="1"/>
      <c r="AL25815" s="1"/>
    </row>
    <row r="25816">
      <c r="I25816" s="1"/>
      <c r="J25816" s="1"/>
      <c r="K25816" s="1"/>
      <c r="AA25816" s="1"/>
      <c r="AB25816" s="1"/>
      <c r="AC25816" s="1"/>
      <c r="AJ25816" s="1"/>
      <c r="AK25816" s="1"/>
      <c r="AL25816" s="1"/>
    </row>
    <row r="25817">
      <c r="I25817" s="1"/>
      <c r="J25817" s="1"/>
      <c r="K25817" s="1"/>
      <c r="AA25817" s="1"/>
      <c r="AB25817" s="1"/>
      <c r="AC25817" s="1"/>
      <c r="AJ25817" s="1"/>
      <c r="AK25817" s="1"/>
      <c r="AL25817" s="1"/>
    </row>
    <row r="25818">
      <c r="I25818" s="1"/>
      <c r="J25818" s="1"/>
      <c r="K25818" s="1"/>
      <c r="AA25818" s="1"/>
      <c r="AB25818" s="1"/>
      <c r="AC25818" s="1"/>
      <c r="AJ25818" s="1"/>
      <c r="AK25818" s="1"/>
      <c r="AL25818" s="1"/>
    </row>
    <row r="25819">
      <c r="I25819" s="1"/>
      <c r="J25819" s="1"/>
      <c r="K25819" s="1"/>
      <c r="AA25819" s="1"/>
      <c r="AB25819" s="1"/>
      <c r="AC25819" s="1"/>
      <c r="AJ25819" s="1"/>
      <c r="AK25819" s="1"/>
      <c r="AL25819" s="1"/>
    </row>
    <row r="25820">
      <c r="I25820" s="1"/>
      <c r="J25820" s="1"/>
      <c r="K25820" s="1"/>
      <c r="AA25820" s="1"/>
      <c r="AB25820" s="1"/>
      <c r="AC25820" s="1"/>
      <c r="AJ25820" s="1"/>
      <c r="AK25820" s="1"/>
      <c r="AL25820" s="1"/>
    </row>
    <row r="25821">
      <c r="I25821" s="1"/>
      <c r="J25821" s="1"/>
      <c r="K25821" s="1"/>
      <c r="AA25821" s="1"/>
      <c r="AB25821" s="1"/>
      <c r="AC25821" s="1"/>
      <c r="AJ25821" s="1"/>
      <c r="AK25821" s="1"/>
      <c r="AL25821" s="1"/>
    </row>
    <row r="25822">
      <c r="I25822" s="1"/>
      <c r="J25822" s="1"/>
      <c r="K25822" s="1"/>
      <c r="AA25822" s="1"/>
      <c r="AB25822" s="1"/>
      <c r="AC25822" s="1"/>
      <c r="AJ25822" s="1"/>
      <c r="AK25822" s="1"/>
      <c r="AL25822" s="1"/>
    </row>
    <row r="25823">
      <c r="I25823" s="1"/>
      <c r="J25823" s="1"/>
      <c r="K25823" s="1"/>
      <c r="AA25823" s="1"/>
      <c r="AB25823" s="1"/>
      <c r="AC25823" s="1"/>
      <c r="AJ25823" s="1"/>
      <c r="AK25823" s="1"/>
      <c r="AL25823" s="1"/>
    </row>
    <row r="25824">
      <c r="I25824" s="1"/>
      <c r="J25824" s="1"/>
      <c r="K25824" s="1"/>
      <c r="AA25824" s="1"/>
      <c r="AB25824" s="1"/>
      <c r="AC25824" s="1"/>
      <c r="AJ25824" s="1"/>
      <c r="AK25824" s="1"/>
      <c r="AL25824" s="1"/>
    </row>
    <row r="25825">
      <c r="I25825" s="1"/>
      <c r="J25825" s="1"/>
      <c r="K25825" s="1"/>
      <c r="AA25825" s="1"/>
      <c r="AB25825" s="1"/>
      <c r="AC25825" s="1"/>
      <c r="AJ25825" s="1"/>
      <c r="AK25825" s="1"/>
      <c r="AL25825" s="1"/>
    </row>
    <row r="25826">
      <c r="I25826" s="1"/>
      <c r="J25826" s="1"/>
      <c r="K25826" s="1"/>
      <c r="AA25826" s="1"/>
      <c r="AB25826" s="1"/>
      <c r="AC25826" s="1"/>
      <c r="AJ25826" s="1"/>
      <c r="AK25826" s="1"/>
      <c r="AL25826" s="1"/>
    </row>
    <row r="25827">
      <c r="I25827" s="1"/>
      <c r="J25827" s="1"/>
      <c r="K25827" s="1"/>
      <c r="AA25827" s="1"/>
      <c r="AB25827" s="1"/>
      <c r="AC25827" s="1"/>
      <c r="AJ25827" s="1"/>
      <c r="AK25827" s="1"/>
      <c r="AL25827" s="1"/>
    </row>
    <row r="25828">
      <c r="I25828" s="1"/>
      <c r="J25828" s="1"/>
      <c r="K25828" s="1"/>
      <c r="AA25828" s="1"/>
      <c r="AB25828" s="1"/>
      <c r="AC25828" s="1"/>
      <c r="AJ25828" s="1"/>
      <c r="AK25828" s="1"/>
      <c r="AL25828" s="1"/>
    </row>
    <row r="25829">
      <c r="I25829" s="1"/>
      <c r="J25829" s="1"/>
      <c r="K25829" s="1"/>
      <c r="AA25829" s="1"/>
      <c r="AB25829" s="1"/>
      <c r="AC25829" s="1"/>
      <c r="AJ25829" s="1"/>
      <c r="AK25829" s="1"/>
      <c r="AL25829" s="1"/>
    </row>
    <row r="25830">
      <c r="I25830" s="1"/>
      <c r="J25830" s="1"/>
      <c r="K25830" s="1"/>
      <c r="AA25830" s="1"/>
      <c r="AB25830" s="1"/>
      <c r="AC25830" s="1"/>
      <c r="AJ25830" s="1"/>
      <c r="AK25830" s="1"/>
      <c r="AL25830" s="1"/>
    </row>
    <row r="25831">
      <c r="I25831" s="1"/>
      <c r="J25831" s="1"/>
      <c r="K25831" s="1"/>
      <c r="AA25831" s="1"/>
      <c r="AB25831" s="1"/>
      <c r="AC25831" s="1"/>
      <c r="AJ25831" s="1"/>
      <c r="AK25831" s="1"/>
      <c r="AL25831" s="1"/>
    </row>
    <row r="25832">
      <c r="I25832" s="1"/>
      <c r="J25832" s="1"/>
      <c r="K25832" s="1"/>
      <c r="AA25832" s="1"/>
      <c r="AB25832" s="1"/>
      <c r="AC25832" s="1"/>
      <c r="AJ25832" s="1"/>
      <c r="AK25832" s="1"/>
      <c r="AL25832" s="1"/>
    </row>
    <row r="25833">
      <c r="I25833" s="1"/>
      <c r="J25833" s="1"/>
      <c r="K25833" s="1"/>
      <c r="AA25833" s="1"/>
      <c r="AB25833" s="1"/>
      <c r="AC25833" s="1"/>
      <c r="AJ25833" s="1"/>
      <c r="AK25833" s="1"/>
      <c r="AL25833" s="1"/>
    </row>
    <row r="25834">
      <c r="I25834" s="1"/>
      <c r="J25834" s="1"/>
      <c r="K25834" s="1"/>
      <c r="AA25834" s="1"/>
      <c r="AB25834" s="1"/>
      <c r="AC25834" s="1"/>
      <c r="AJ25834" s="1"/>
      <c r="AK25834" s="1"/>
      <c r="AL25834" s="1"/>
    </row>
    <row r="25835">
      <c r="I25835" s="1"/>
      <c r="J25835" s="1"/>
      <c r="K25835" s="1"/>
      <c r="AA25835" s="1"/>
      <c r="AB25835" s="1"/>
      <c r="AC25835" s="1"/>
      <c r="AJ25835" s="1"/>
      <c r="AK25835" s="1"/>
      <c r="AL25835" s="1"/>
    </row>
    <row r="25836">
      <c r="I25836" s="1"/>
      <c r="J25836" s="1"/>
      <c r="K25836" s="1"/>
      <c r="AA25836" s="1"/>
      <c r="AB25836" s="1"/>
      <c r="AC25836" s="1"/>
      <c r="AJ25836" s="1"/>
      <c r="AK25836" s="1"/>
      <c r="AL25836" s="1"/>
    </row>
    <row r="25837">
      <c r="I25837" s="1"/>
      <c r="J25837" s="1"/>
      <c r="K25837" s="1"/>
      <c r="AA25837" s="1"/>
      <c r="AB25837" s="1"/>
      <c r="AC25837" s="1"/>
      <c r="AJ25837" s="1"/>
      <c r="AK25837" s="1"/>
      <c r="AL25837" s="1"/>
    </row>
    <row r="25838">
      <c r="I25838" s="1"/>
      <c r="J25838" s="1"/>
      <c r="K25838" s="1"/>
      <c r="AA25838" s="1"/>
      <c r="AB25838" s="1"/>
      <c r="AC25838" s="1"/>
      <c r="AJ25838" s="1"/>
      <c r="AK25838" s="1"/>
      <c r="AL25838" s="1"/>
    </row>
    <row r="25839">
      <c r="I25839" s="1"/>
      <c r="J25839" s="1"/>
      <c r="K25839" s="1"/>
      <c r="AA25839" s="1"/>
      <c r="AB25839" s="1"/>
      <c r="AC25839" s="1"/>
      <c r="AJ25839" s="1"/>
      <c r="AK25839" s="1"/>
      <c r="AL25839" s="1"/>
    </row>
    <row r="25840">
      <c r="I25840" s="1"/>
      <c r="J25840" s="1"/>
      <c r="K25840" s="1"/>
      <c r="AA25840" s="1"/>
      <c r="AB25840" s="1"/>
      <c r="AC25840" s="1"/>
      <c r="AJ25840" s="1"/>
      <c r="AK25840" s="1"/>
      <c r="AL25840" s="1"/>
    </row>
    <row r="25841">
      <c r="I25841" s="1"/>
      <c r="J25841" s="1"/>
      <c r="K25841" s="1"/>
      <c r="AA25841" s="1"/>
      <c r="AB25841" s="1"/>
      <c r="AC25841" s="1"/>
      <c r="AJ25841" s="1"/>
      <c r="AK25841" s="1"/>
      <c r="AL25841" s="1"/>
    </row>
    <row r="25842">
      <c r="I25842" s="1"/>
      <c r="J25842" s="1"/>
      <c r="K25842" s="1"/>
      <c r="AA25842" s="1"/>
      <c r="AB25842" s="1"/>
      <c r="AC25842" s="1"/>
      <c r="AJ25842" s="1"/>
      <c r="AK25842" s="1"/>
      <c r="AL25842" s="1"/>
    </row>
    <row r="25843">
      <c r="I25843" s="1"/>
      <c r="J25843" s="1"/>
      <c r="K25843" s="1"/>
      <c r="AA25843" s="1"/>
      <c r="AB25843" s="1"/>
      <c r="AC25843" s="1"/>
      <c r="AJ25843" s="1"/>
      <c r="AK25843" s="1"/>
      <c r="AL25843" s="1"/>
    </row>
    <row r="25844">
      <c r="I25844" s="1"/>
      <c r="J25844" s="1"/>
      <c r="K25844" s="1"/>
      <c r="AA25844" s="1"/>
      <c r="AB25844" s="1"/>
      <c r="AC25844" s="1"/>
      <c r="AJ25844" s="1"/>
      <c r="AK25844" s="1"/>
      <c r="AL25844" s="1"/>
    </row>
    <row r="25845">
      <c r="I25845" s="1"/>
      <c r="J25845" s="1"/>
      <c r="K25845" s="1"/>
      <c r="AA25845" s="1"/>
      <c r="AB25845" s="1"/>
      <c r="AC25845" s="1"/>
      <c r="AJ25845" s="1"/>
      <c r="AK25845" s="1"/>
      <c r="AL25845" s="1"/>
    </row>
    <row r="25846">
      <c r="I25846" s="1"/>
      <c r="J25846" s="1"/>
      <c r="K25846" s="1"/>
      <c r="AA25846" s="1"/>
      <c r="AB25846" s="1"/>
      <c r="AC25846" s="1"/>
      <c r="AJ25846" s="1"/>
      <c r="AK25846" s="1"/>
      <c r="AL25846" s="1"/>
    </row>
    <row r="25847">
      <c r="I25847" s="1"/>
      <c r="J25847" s="1"/>
      <c r="K25847" s="1"/>
      <c r="AA25847" s="1"/>
      <c r="AB25847" s="1"/>
      <c r="AC25847" s="1"/>
      <c r="AJ25847" s="1"/>
      <c r="AK25847" s="1"/>
      <c r="AL25847" s="1"/>
    </row>
    <row r="25848">
      <c r="I25848" s="1"/>
      <c r="J25848" s="1"/>
      <c r="K25848" s="1"/>
      <c r="AA25848" s="1"/>
      <c r="AB25848" s="1"/>
      <c r="AC25848" s="1"/>
      <c r="AJ25848" s="1"/>
      <c r="AK25848" s="1"/>
      <c r="AL25848" s="1"/>
    </row>
    <row r="25849">
      <c r="I25849" s="1"/>
      <c r="J25849" s="1"/>
      <c r="K25849" s="1"/>
      <c r="AA25849" s="1"/>
      <c r="AB25849" s="1"/>
      <c r="AC25849" s="1"/>
      <c r="AJ25849" s="1"/>
      <c r="AK25849" s="1"/>
      <c r="AL25849" s="1"/>
    </row>
    <row r="25850">
      <c r="I25850" s="1"/>
      <c r="J25850" s="1"/>
      <c r="K25850" s="1"/>
      <c r="AA25850" s="1"/>
      <c r="AB25850" s="1"/>
      <c r="AC25850" s="1"/>
      <c r="AJ25850" s="1"/>
      <c r="AK25850" s="1"/>
      <c r="AL25850" s="1"/>
    </row>
    <row r="25851">
      <c r="I25851" s="1"/>
      <c r="J25851" s="1"/>
      <c r="K25851" s="1"/>
      <c r="AA25851" s="1"/>
      <c r="AB25851" s="1"/>
      <c r="AC25851" s="1"/>
      <c r="AJ25851" s="1"/>
      <c r="AK25851" s="1"/>
      <c r="AL25851" s="1"/>
    </row>
    <row r="25852">
      <c r="I25852" s="1"/>
      <c r="J25852" s="1"/>
      <c r="K25852" s="1"/>
      <c r="AA25852" s="1"/>
      <c r="AB25852" s="1"/>
      <c r="AC25852" s="1"/>
      <c r="AJ25852" s="1"/>
      <c r="AK25852" s="1"/>
      <c r="AL25852" s="1"/>
    </row>
    <row r="25853">
      <c r="I25853" s="1"/>
      <c r="J25853" s="1"/>
      <c r="K25853" s="1"/>
      <c r="AA25853" s="1"/>
      <c r="AB25853" s="1"/>
      <c r="AC25853" s="1"/>
      <c r="AJ25853" s="1"/>
      <c r="AK25853" s="1"/>
      <c r="AL25853" s="1"/>
    </row>
    <row r="25854">
      <c r="I25854" s="1"/>
      <c r="J25854" s="1"/>
      <c r="K25854" s="1"/>
      <c r="AA25854" s="1"/>
      <c r="AB25854" s="1"/>
      <c r="AC25854" s="1"/>
      <c r="AJ25854" s="1"/>
      <c r="AK25854" s="1"/>
      <c r="AL25854" s="1"/>
    </row>
    <row r="25855">
      <c r="I25855" s="1"/>
      <c r="J25855" s="1"/>
      <c r="K25855" s="1"/>
      <c r="AA25855" s="1"/>
      <c r="AB25855" s="1"/>
      <c r="AC25855" s="1"/>
      <c r="AJ25855" s="1"/>
      <c r="AK25855" s="1"/>
      <c r="AL25855" s="1"/>
    </row>
    <row r="25856">
      <c r="I25856" s="1"/>
      <c r="J25856" s="1"/>
      <c r="K25856" s="1"/>
      <c r="AA25856" s="1"/>
      <c r="AB25856" s="1"/>
      <c r="AC25856" s="1"/>
      <c r="AJ25856" s="1"/>
      <c r="AK25856" s="1"/>
      <c r="AL25856" s="1"/>
    </row>
    <row r="25857">
      <c r="I25857" s="1"/>
      <c r="J25857" s="1"/>
      <c r="K25857" s="1"/>
      <c r="AA25857" s="1"/>
      <c r="AB25857" s="1"/>
      <c r="AC25857" s="1"/>
      <c r="AJ25857" s="1"/>
      <c r="AK25857" s="1"/>
      <c r="AL25857" s="1"/>
    </row>
    <row r="25858">
      <c r="I25858" s="1"/>
      <c r="J25858" s="1"/>
      <c r="K25858" s="1"/>
      <c r="AA25858" s="1"/>
      <c r="AB25858" s="1"/>
      <c r="AC25858" s="1"/>
      <c r="AJ25858" s="1"/>
      <c r="AK25858" s="1"/>
      <c r="AL25858" s="1"/>
    </row>
    <row r="25859">
      <c r="I25859" s="1"/>
      <c r="J25859" s="1"/>
      <c r="K25859" s="1"/>
      <c r="AA25859" s="1"/>
      <c r="AB25859" s="1"/>
      <c r="AC25859" s="1"/>
      <c r="AJ25859" s="1"/>
      <c r="AK25859" s="1"/>
      <c r="AL25859" s="1"/>
    </row>
    <row r="25860">
      <c r="I25860" s="1"/>
      <c r="J25860" s="1"/>
      <c r="K25860" s="1"/>
      <c r="AA25860" s="1"/>
      <c r="AB25860" s="1"/>
      <c r="AC25860" s="1"/>
      <c r="AJ25860" s="1"/>
      <c r="AK25860" s="1"/>
      <c r="AL25860" s="1"/>
    </row>
    <row r="25861">
      <c r="I25861" s="1"/>
      <c r="J25861" s="1"/>
      <c r="K25861" s="1"/>
      <c r="AA25861" s="1"/>
      <c r="AB25861" s="1"/>
      <c r="AC25861" s="1"/>
      <c r="AJ25861" s="1"/>
      <c r="AK25861" s="1"/>
      <c r="AL25861" s="1"/>
    </row>
    <row r="25862">
      <c r="I25862" s="1"/>
      <c r="J25862" s="1"/>
      <c r="K25862" s="1"/>
      <c r="AA25862" s="1"/>
      <c r="AB25862" s="1"/>
      <c r="AC25862" s="1"/>
      <c r="AJ25862" s="1"/>
      <c r="AK25862" s="1"/>
      <c r="AL25862" s="1"/>
    </row>
    <row r="25863">
      <c r="I25863" s="1"/>
      <c r="J25863" s="1"/>
      <c r="K25863" s="1"/>
      <c r="AA25863" s="1"/>
      <c r="AB25863" s="1"/>
      <c r="AC25863" s="1"/>
      <c r="AJ25863" s="1"/>
      <c r="AK25863" s="1"/>
      <c r="AL25863" s="1"/>
    </row>
    <row r="25864">
      <c r="I25864" s="1"/>
      <c r="J25864" s="1"/>
      <c r="K25864" s="1"/>
      <c r="AA25864" s="1"/>
      <c r="AB25864" s="1"/>
      <c r="AC25864" s="1"/>
      <c r="AJ25864" s="1"/>
      <c r="AK25864" s="1"/>
      <c r="AL25864" s="1"/>
    </row>
    <row r="25865">
      <c r="I25865" s="1"/>
      <c r="J25865" s="1"/>
      <c r="K25865" s="1"/>
      <c r="AA25865" s="1"/>
      <c r="AB25865" s="1"/>
      <c r="AC25865" s="1"/>
      <c r="AJ25865" s="1"/>
      <c r="AK25865" s="1"/>
      <c r="AL25865" s="1"/>
    </row>
    <row r="25866">
      <c r="I25866" s="1"/>
      <c r="J25866" s="1"/>
      <c r="K25866" s="1"/>
      <c r="AA25866" s="1"/>
      <c r="AB25866" s="1"/>
      <c r="AC25866" s="1"/>
      <c r="AJ25866" s="1"/>
      <c r="AK25866" s="1"/>
      <c r="AL25866" s="1"/>
    </row>
    <row r="25867">
      <c r="I25867" s="1"/>
      <c r="J25867" s="1"/>
      <c r="K25867" s="1"/>
      <c r="AA25867" s="1"/>
      <c r="AB25867" s="1"/>
      <c r="AC25867" s="1"/>
      <c r="AJ25867" s="1"/>
      <c r="AK25867" s="1"/>
      <c r="AL25867" s="1"/>
    </row>
    <row r="25868">
      <c r="I25868" s="1"/>
      <c r="J25868" s="1"/>
      <c r="K25868" s="1"/>
      <c r="AA25868" s="1"/>
      <c r="AB25868" s="1"/>
      <c r="AC25868" s="1"/>
      <c r="AJ25868" s="1"/>
      <c r="AK25868" s="1"/>
      <c r="AL25868" s="1"/>
    </row>
    <row r="25869">
      <c r="I25869" s="1"/>
      <c r="J25869" s="1"/>
      <c r="K25869" s="1"/>
      <c r="AA25869" s="1"/>
      <c r="AB25869" s="1"/>
      <c r="AC25869" s="1"/>
      <c r="AJ25869" s="1"/>
      <c r="AK25869" s="1"/>
      <c r="AL25869" s="1"/>
    </row>
    <row r="25870">
      <c r="I25870" s="1"/>
      <c r="J25870" s="1"/>
      <c r="K25870" s="1"/>
      <c r="AA25870" s="1"/>
      <c r="AB25870" s="1"/>
      <c r="AC25870" s="1"/>
      <c r="AJ25870" s="1"/>
      <c r="AK25870" s="1"/>
      <c r="AL25870" s="1"/>
    </row>
    <row r="25871">
      <c r="I25871" s="1"/>
      <c r="J25871" s="1"/>
      <c r="K25871" s="1"/>
      <c r="AA25871" s="1"/>
      <c r="AB25871" s="1"/>
      <c r="AC25871" s="1"/>
      <c r="AJ25871" s="1"/>
      <c r="AK25871" s="1"/>
      <c r="AL25871" s="1"/>
    </row>
    <row r="25872">
      <c r="I25872" s="1"/>
      <c r="J25872" s="1"/>
      <c r="K25872" s="1"/>
      <c r="AA25872" s="1"/>
      <c r="AB25872" s="1"/>
      <c r="AC25872" s="1"/>
      <c r="AJ25872" s="1"/>
      <c r="AK25872" s="1"/>
      <c r="AL25872" s="1"/>
    </row>
    <row r="25873">
      <c r="I25873" s="1"/>
      <c r="J25873" s="1"/>
      <c r="K25873" s="1"/>
      <c r="AA25873" s="1"/>
      <c r="AB25873" s="1"/>
      <c r="AC25873" s="1"/>
      <c r="AJ25873" s="1"/>
      <c r="AK25873" s="1"/>
      <c r="AL25873" s="1"/>
    </row>
    <row r="25874">
      <c r="I25874" s="1"/>
      <c r="J25874" s="1"/>
      <c r="K25874" s="1"/>
      <c r="AA25874" s="1"/>
      <c r="AB25874" s="1"/>
      <c r="AC25874" s="1"/>
      <c r="AJ25874" s="1"/>
      <c r="AK25874" s="1"/>
      <c r="AL25874" s="1"/>
    </row>
    <row r="25875">
      <c r="I25875" s="1"/>
      <c r="J25875" s="1"/>
      <c r="K25875" s="1"/>
      <c r="AA25875" s="1"/>
      <c r="AB25875" s="1"/>
      <c r="AC25875" s="1"/>
      <c r="AJ25875" s="1"/>
      <c r="AK25875" s="1"/>
      <c r="AL25875" s="1"/>
    </row>
    <row r="25876">
      <c r="I25876" s="1"/>
      <c r="J25876" s="1"/>
      <c r="K25876" s="1"/>
      <c r="AA25876" s="1"/>
      <c r="AB25876" s="1"/>
      <c r="AC25876" s="1"/>
      <c r="AJ25876" s="1"/>
      <c r="AK25876" s="1"/>
      <c r="AL25876" s="1"/>
    </row>
    <row r="25877">
      <c r="I25877" s="1"/>
      <c r="J25877" s="1"/>
      <c r="K25877" s="1"/>
      <c r="AA25877" s="1"/>
      <c r="AB25877" s="1"/>
      <c r="AC25877" s="1"/>
      <c r="AJ25877" s="1"/>
      <c r="AK25877" s="1"/>
      <c r="AL25877" s="1"/>
    </row>
    <row r="25878">
      <c r="I25878" s="1"/>
      <c r="J25878" s="1"/>
      <c r="K25878" s="1"/>
      <c r="AA25878" s="1"/>
      <c r="AB25878" s="1"/>
      <c r="AC25878" s="1"/>
      <c r="AJ25878" s="1"/>
      <c r="AK25878" s="1"/>
      <c r="AL25878" s="1"/>
    </row>
    <row r="25879">
      <c r="I25879" s="1"/>
      <c r="J25879" s="1"/>
      <c r="K25879" s="1"/>
      <c r="AA25879" s="1"/>
      <c r="AB25879" s="1"/>
      <c r="AC25879" s="1"/>
      <c r="AJ25879" s="1"/>
      <c r="AK25879" s="1"/>
      <c r="AL25879" s="1"/>
    </row>
    <row r="25880">
      <c r="I25880" s="1"/>
      <c r="J25880" s="1"/>
      <c r="K25880" s="1"/>
      <c r="AA25880" s="1"/>
      <c r="AB25880" s="1"/>
      <c r="AC25880" s="1"/>
      <c r="AJ25880" s="1"/>
      <c r="AK25880" s="1"/>
      <c r="AL25880" s="1"/>
    </row>
    <row r="25881">
      <c r="I25881" s="1"/>
      <c r="J25881" s="1"/>
      <c r="K25881" s="1"/>
      <c r="AA25881" s="1"/>
      <c r="AB25881" s="1"/>
      <c r="AC25881" s="1"/>
      <c r="AJ25881" s="1"/>
      <c r="AK25881" s="1"/>
      <c r="AL25881" s="1"/>
    </row>
    <row r="25882">
      <c r="I25882" s="1"/>
      <c r="J25882" s="1"/>
      <c r="K25882" s="1"/>
      <c r="AA25882" s="1"/>
      <c r="AB25882" s="1"/>
      <c r="AC25882" s="1"/>
      <c r="AJ25882" s="1"/>
      <c r="AK25882" s="1"/>
      <c r="AL25882" s="1"/>
    </row>
    <row r="25883">
      <c r="I25883" s="1"/>
      <c r="J25883" s="1"/>
      <c r="K25883" s="1"/>
      <c r="AA25883" s="1"/>
      <c r="AB25883" s="1"/>
      <c r="AC25883" s="1"/>
      <c r="AJ25883" s="1"/>
      <c r="AK25883" s="1"/>
      <c r="AL25883" s="1"/>
    </row>
    <row r="25884">
      <c r="I25884" s="1"/>
      <c r="J25884" s="1"/>
      <c r="K25884" s="1"/>
      <c r="AA25884" s="1"/>
      <c r="AB25884" s="1"/>
      <c r="AC25884" s="1"/>
      <c r="AJ25884" s="1"/>
      <c r="AK25884" s="1"/>
      <c r="AL25884" s="1"/>
    </row>
    <row r="25885">
      <c r="I25885" s="1"/>
      <c r="J25885" s="1"/>
      <c r="K25885" s="1"/>
      <c r="AA25885" s="1"/>
      <c r="AB25885" s="1"/>
      <c r="AC25885" s="1"/>
      <c r="AJ25885" s="1"/>
      <c r="AK25885" s="1"/>
      <c r="AL25885" s="1"/>
    </row>
    <row r="25886">
      <c r="I25886" s="1"/>
      <c r="J25886" s="1"/>
      <c r="K25886" s="1"/>
      <c r="AA25886" s="1"/>
      <c r="AB25886" s="1"/>
      <c r="AC25886" s="1"/>
      <c r="AJ25886" s="1"/>
      <c r="AK25886" s="1"/>
      <c r="AL25886" s="1"/>
    </row>
    <row r="25887">
      <c r="I25887" s="1"/>
      <c r="J25887" s="1"/>
      <c r="K25887" s="1"/>
      <c r="AA25887" s="1"/>
      <c r="AB25887" s="1"/>
      <c r="AC25887" s="1"/>
      <c r="AJ25887" s="1"/>
      <c r="AK25887" s="1"/>
      <c r="AL25887" s="1"/>
    </row>
    <row r="25888">
      <c r="I25888" s="1"/>
      <c r="J25888" s="1"/>
      <c r="K25888" s="1"/>
      <c r="AA25888" s="1"/>
      <c r="AB25888" s="1"/>
      <c r="AC25888" s="1"/>
      <c r="AJ25888" s="1"/>
      <c r="AK25888" s="1"/>
      <c r="AL25888" s="1"/>
    </row>
    <row r="25889">
      <c r="I25889" s="1"/>
      <c r="J25889" s="1"/>
      <c r="K25889" s="1"/>
      <c r="AA25889" s="1"/>
      <c r="AB25889" s="1"/>
      <c r="AC25889" s="1"/>
      <c r="AJ25889" s="1"/>
      <c r="AK25889" s="1"/>
      <c r="AL25889" s="1"/>
    </row>
    <row r="25890">
      <c r="I25890" s="1"/>
      <c r="J25890" s="1"/>
      <c r="K25890" s="1"/>
      <c r="AA25890" s="1"/>
      <c r="AB25890" s="1"/>
      <c r="AC25890" s="1"/>
      <c r="AJ25890" s="1"/>
      <c r="AK25890" s="1"/>
      <c r="AL25890" s="1"/>
    </row>
    <row r="25891">
      <c r="I25891" s="1"/>
      <c r="J25891" s="1"/>
      <c r="K25891" s="1"/>
      <c r="AA25891" s="1"/>
      <c r="AB25891" s="1"/>
      <c r="AC25891" s="1"/>
      <c r="AJ25891" s="1"/>
      <c r="AK25891" s="1"/>
      <c r="AL25891" s="1"/>
    </row>
    <row r="25892">
      <c r="I25892" s="1"/>
      <c r="J25892" s="1"/>
      <c r="K25892" s="1"/>
      <c r="AA25892" s="1"/>
      <c r="AB25892" s="1"/>
      <c r="AC25892" s="1"/>
      <c r="AJ25892" s="1"/>
      <c r="AK25892" s="1"/>
      <c r="AL25892" s="1"/>
    </row>
    <row r="25893">
      <c r="I25893" s="1"/>
      <c r="J25893" s="1"/>
      <c r="K25893" s="1"/>
      <c r="AA25893" s="1"/>
      <c r="AB25893" s="1"/>
      <c r="AC25893" s="1"/>
      <c r="AJ25893" s="1"/>
      <c r="AK25893" s="1"/>
      <c r="AL25893" s="1"/>
    </row>
    <row r="25894">
      <c r="I25894" s="1"/>
      <c r="J25894" s="1"/>
      <c r="K25894" s="1"/>
      <c r="AA25894" s="1"/>
      <c r="AB25894" s="1"/>
      <c r="AC25894" s="1"/>
      <c r="AJ25894" s="1"/>
      <c r="AK25894" s="1"/>
      <c r="AL25894" s="1"/>
    </row>
    <row r="25895">
      <c r="I25895" s="1"/>
      <c r="J25895" s="1"/>
      <c r="K25895" s="1"/>
      <c r="AA25895" s="1"/>
      <c r="AB25895" s="1"/>
      <c r="AC25895" s="1"/>
      <c r="AJ25895" s="1"/>
      <c r="AK25895" s="1"/>
      <c r="AL25895" s="1"/>
    </row>
    <row r="25896">
      <c r="I25896" s="1"/>
      <c r="J25896" s="1"/>
      <c r="K25896" s="1"/>
      <c r="AA25896" s="1"/>
      <c r="AB25896" s="1"/>
      <c r="AC25896" s="1"/>
      <c r="AJ25896" s="1"/>
      <c r="AK25896" s="1"/>
      <c r="AL25896" s="1"/>
    </row>
    <row r="25897">
      <c r="I25897" s="1"/>
      <c r="J25897" s="1"/>
      <c r="K25897" s="1"/>
      <c r="AA25897" s="1"/>
      <c r="AB25897" s="1"/>
      <c r="AC25897" s="1"/>
      <c r="AJ25897" s="1"/>
      <c r="AK25897" s="1"/>
      <c r="AL25897" s="1"/>
    </row>
    <row r="25898">
      <c r="I25898" s="1"/>
      <c r="J25898" s="1"/>
      <c r="K25898" s="1"/>
      <c r="AA25898" s="1"/>
      <c r="AB25898" s="1"/>
      <c r="AC25898" s="1"/>
      <c r="AJ25898" s="1"/>
      <c r="AK25898" s="1"/>
      <c r="AL25898" s="1"/>
    </row>
    <row r="25899">
      <c r="I25899" s="1"/>
      <c r="J25899" s="1"/>
      <c r="K25899" s="1"/>
      <c r="AA25899" s="1"/>
      <c r="AB25899" s="1"/>
      <c r="AC25899" s="1"/>
      <c r="AJ25899" s="1"/>
      <c r="AK25899" s="1"/>
      <c r="AL25899" s="1"/>
    </row>
    <row r="25900">
      <c r="I25900" s="1"/>
      <c r="J25900" s="1"/>
      <c r="K25900" s="1"/>
      <c r="AA25900" s="1"/>
      <c r="AB25900" s="1"/>
      <c r="AC25900" s="1"/>
      <c r="AJ25900" s="1"/>
      <c r="AK25900" s="1"/>
      <c r="AL25900" s="1"/>
    </row>
    <row r="25901">
      <c r="I25901" s="1"/>
      <c r="J25901" s="1"/>
      <c r="K25901" s="1"/>
      <c r="AA25901" s="1"/>
      <c r="AB25901" s="1"/>
      <c r="AC25901" s="1"/>
      <c r="AJ25901" s="1"/>
      <c r="AK25901" s="1"/>
      <c r="AL25901" s="1"/>
    </row>
    <row r="25902">
      <c r="I25902" s="1"/>
      <c r="J25902" s="1"/>
      <c r="K25902" s="1"/>
      <c r="AA25902" s="1"/>
      <c r="AB25902" s="1"/>
      <c r="AC25902" s="1"/>
      <c r="AJ25902" s="1"/>
      <c r="AK25902" s="1"/>
      <c r="AL25902" s="1"/>
    </row>
    <row r="25903">
      <c r="I25903" s="1"/>
      <c r="J25903" s="1"/>
      <c r="K25903" s="1"/>
      <c r="AA25903" s="1"/>
      <c r="AB25903" s="1"/>
      <c r="AC25903" s="1"/>
      <c r="AJ25903" s="1"/>
      <c r="AK25903" s="1"/>
      <c r="AL25903" s="1"/>
    </row>
    <row r="25904">
      <c r="I25904" s="1"/>
      <c r="J25904" s="1"/>
      <c r="K25904" s="1"/>
      <c r="AA25904" s="1"/>
      <c r="AB25904" s="1"/>
      <c r="AC25904" s="1"/>
      <c r="AJ25904" s="1"/>
      <c r="AK25904" s="1"/>
      <c r="AL25904" s="1"/>
    </row>
    <row r="25905">
      <c r="I25905" s="1"/>
      <c r="J25905" s="1"/>
      <c r="K25905" s="1"/>
      <c r="AA25905" s="1"/>
      <c r="AB25905" s="1"/>
      <c r="AC25905" s="1"/>
      <c r="AJ25905" s="1"/>
      <c r="AK25905" s="1"/>
      <c r="AL25905" s="1"/>
    </row>
    <row r="25906">
      <c r="I25906" s="1"/>
      <c r="J25906" s="1"/>
      <c r="K25906" s="1"/>
      <c r="AA25906" s="1"/>
      <c r="AB25906" s="1"/>
      <c r="AC25906" s="1"/>
      <c r="AJ25906" s="1"/>
      <c r="AK25906" s="1"/>
      <c r="AL25906" s="1"/>
    </row>
    <row r="25907">
      <c r="I25907" s="1"/>
      <c r="J25907" s="1"/>
      <c r="K25907" s="1"/>
      <c r="AA25907" s="1"/>
      <c r="AB25907" s="1"/>
      <c r="AC25907" s="1"/>
      <c r="AJ25907" s="1"/>
      <c r="AK25907" s="1"/>
      <c r="AL25907" s="1"/>
    </row>
    <row r="25908">
      <c r="I25908" s="1"/>
      <c r="J25908" s="1"/>
      <c r="K25908" s="1"/>
      <c r="AA25908" s="1"/>
      <c r="AB25908" s="1"/>
      <c r="AC25908" s="1"/>
      <c r="AJ25908" s="1"/>
      <c r="AK25908" s="1"/>
      <c r="AL25908" s="1"/>
    </row>
    <row r="25909">
      <c r="I25909" s="1"/>
      <c r="J25909" s="1"/>
      <c r="K25909" s="1"/>
      <c r="AA25909" s="1"/>
      <c r="AB25909" s="1"/>
      <c r="AC25909" s="1"/>
      <c r="AJ25909" s="1"/>
      <c r="AK25909" s="1"/>
      <c r="AL25909" s="1"/>
    </row>
    <row r="25910">
      <c r="I25910" s="1"/>
      <c r="J25910" s="1"/>
      <c r="K25910" s="1"/>
      <c r="AA25910" s="1"/>
      <c r="AB25910" s="1"/>
      <c r="AC25910" s="1"/>
      <c r="AJ25910" s="1"/>
      <c r="AK25910" s="1"/>
      <c r="AL25910" s="1"/>
    </row>
    <row r="25911">
      <c r="I25911" s="1"/>
      <c r="J25911" s="1"/>
      <c r="K25911" s="1"/>
      <c r="AA25911" s="1"/>
      <c r="AB25911" s="1"/>
      <c r="AC25911" s="1"/>
      <c r="AJ25911" s="1"/>
      <c r="AK25911" s="1"/>
      <c r="AL25911" s="1"/>
    </row>
    <row r="25912">
      <c r="I25912" s="1"/>
      <c r="J25912" s="1"/>
      <c r="K25912" s="1"/>
      <c r="AA25912" s="1"/>
      <c r="AB25912" s="1"/>
      <c r="AC25912" s="1"/>
      <c r="AJ25912" s="1"/>
      <c r="AK25912" s="1"/>
      <c r="AL25912" s="1"/>
    </row>
    <row r="25913">
      <c r="I25913" s="1"/>
      <c r="J25913" s="1"/>
      <c r="K25913" s="1"/>
      <c r="AA25913" s="1"/>
      <c r="AB25913" s="1"/>
      <c r="AC25913" s="1"/>
      <c r="AJ25913" s="1"/>
      <c r="AK25913" s="1"/>
      <c r="AL25913" s="1"/>
    </row>
    <row r="25914">
      <c r="I25914" s="1"/>
      <c r="J25914" s="1"/>
      <c r="K25914" s="1"/>
      <c r="AA25914" s="1"/>
      <c r="AB25914" s="1"/>
      <c r="AC25914" s="1"/>
      <c r="AJ25914" s="1"/>
      <c r="AK25914" s="1"/>
      <c r="AL25914" s="1"/>
    </row>
    <row r="25915">
      <c r="I25915" s="1"/>
      <c r="J25915" s="1"/>
      <c r="K25915" s="1"/>
      <c r="AA25915" s="1"/>
      <c r="AB25915" s="1"/>
      <c r="AC25915" s="1"/>
      <c r="AJ25915" s="1"/>
      <c r="AK25915" s="1"/>
      <c r="AL25915" s="1"/>
    </row>
    <row r="25916">
      <c r="I25916" s="1"/>
      <c r="J25916" s="1"/>
      <c r="K25916" s="1"/>
      <c r="AA25916" s="1"/>
      <c r="AB25916" s="1"/>
      <c r="AC25916" s="1"/>
      <c r="AJ25916" s="1"/>
      <c r="AK25916" s="1"/>
      <c r="AL25916" s="1"/>
    </row>
    <row r="25917">
      <c r="I25917" s="1"/>
      <c r="J25917" s="1"/>
      <c r="K25917" s="1"/>
      <c r="AA25917" s="1"/>
      <c r="AB25917" s="1"/>
      <c r="AC25917" s="1"/>
      <c r="AJ25917" s="1"/>
      <c r="AK25917" s="1"/>
      <c r="AL25917" s="1"/>
    </row>
    <row r="25918">
      <c r="I25918" s="1"/>
      <c r="J25918" s="1"/>
      <c r="K25918" s="1"/>
      <c r="AA25918" s="1"/>
      <c r="AB25918" s="1"/>
      <c r="AC25918" s="1"/>
      <c r="AJ25918" s="1"/>
      <c r="AK25918" s="1"/>
      <c r="AL25918" s="1"/>
    </row>
    <row r="25919">
      <c r="I25919" s="1"/>
      <c r="J25919" s="1"/>
      <c r="K25919" s="1"/>
      <c r="AA25919" s="1"/>
      <c r="AB25919" s="1"/>
      <c r="AC25919" s="1"/>
      <c r="AJ25919" s="1"/>
      <c r="AK25919" s="1"/>
      <c r="AL25919" s="1"/>
    </row>
    <row r="25920">
      <c r="I25920" s="1"/>
      <c r="J25920" s="1"/>
      <c r="K25920" s="1"/>
      <c r="AA25920" s="1"/>
      <c r="AB25920" s="1"/>
      <c r="AC25920" s="1"/>
      <c r="AJ25920" s="1"/>
      <c r="AK25920" s="1"/>
      <c r="AL25920" s="1"/>
    </row>
    <row r="25921">
      <c r="I25921" s="1"/>
      <c r="J25921" s="1"/>
      <c r="K25921" s="1"/>
      <c r="AA25921" s="1"/>
      <c r="AB25921" s="1"/>
      <c r="AC25921" s="1"/>
      <c r="AJ25921" s="1"/>
      <c r="AK25921" s="1"/>
      <c r="AL25921" s="1"/>
    </row>
    <row r="25922">
      <c r="I25922" s="1"/>
      <c r="J25922" s="1"/>
      <c r="K25922" s="1"/>
      <c r="AA25922" s="1"/>
      <c r="AB25922" s="1"/>
      <c r="AC25922" s="1"/>
      <c r="AJ25922" s="1"/>
      <c r="AK25922" s="1"/>
      <c r="AL25922" s="1"/>
    </row>
    <row r="25923">
      <c r="I25923" s="1"/>
      <c r="J25923" s="1"/>
      <c r="K25923" s="1"/>
      <c r="AA25923" s="1"/>
      <c r="AB25923" s="1"/>
      <c r="AC25923" s="1"/>
      <c r="AJ25923" s="1"/>
      <c r="AK25923" s="1"/>
      <c r="AL25923" s="1"/>
    </row>
    <row r="25924">
      <c r="I25924" s="1"/>
      <c r="J25924" s="1"/>
      <c r="K25924" s="1"/>
      <c r="AA25924" s="1"/>
      <c r="AB25924" s="1"/>
      <c r="AC25924" s="1"/>
      <c r="AJ25924" s="1"/>
      <c r="AK25924" s="1"/>
      <c r="AL25924" s="1"/>
    </row>
    <row r="25925">
      <c r="I25925" s="1"/>
      <c r="J25925" s="1"/>
      <c r="K25925" s="1"/>
      <c r="AA25925" s="1"/>
      <c r="AB25925" s="1"/>
      <c r="AC25925" s="1"/>
      <c r="AJ25925" s="1"/>
      <c r="AK25925" s="1"/>
      <c r="AL25925" s="1"/>
    </row>
    <row r="25926">
      <c r="I25926" s="1"/>
      <c r="J25926" s="1"/>
      <c r="K25926" s="1"/>
      <c r="AA25926" s="1"/>
      <c r="AB25926" s="1"/>
      <c r="AC25926" s="1"/>
      <c r="AJ25926" s="1"/>
      <c r="AK25926" s="1"/>
      <c r="AL25926" s="1"/>
    </row>
    <row r="25927">
      <c r="I25927" s="1"/>
      <c r="J25927" s="1"/>
      <c r="K25927" s="1"/>
      <c r="AA25927" s="1"/>
      <c r="AB25927" s="1"/>
      <c r="AC25927" s="1"/>
      <c r="AJ25927" s="1"/>
      <c r="AK25927" s="1"/>
      <c r="AL25927" s="1"/>
    </row>
    <row r="25928">
      <c r="I25928" s="1"/>
      <c r="J25928" s="1"/>
      <c r="K25928" s="1"/>
      <c r="AA25928" s="1"/>
      <c r="AB25928" s="1"/>
      <c r="AC25928" s="1"/>
      <c r="AJ25928" s="1"/>
      <c r="AK25928" s="1"/>
      <c r="AL25928" s="1"/>
    </row>
    <row r="25929">
      <c r="I25929" s="1"/>
      <c r="J25929" s="1"/>
      <c r="K25929" s="1"/>
      <c r="AA25929" s="1"/>
      <c r="AB25929" s="1"/>
      <c r="AC25929" s="1"/>
      <c r="AJ25929" s="1"/>
      <c r="AK25929" s="1"/>
      <c r="AL25929" s="1"/>
    </row>
    <row r="25930">
      <c r="I25930" s="1"/>
      <c r="J25930" s="1"/>
      <c r="K25930" s="1"/>
      <c r="AA25930" s="1"/>
      <c r="AB25930" s="1"/>
      <c r="AC25930" s="1"/>
      <c r="AJ25930" s="1"/>
      <c r="AK25930" s="1"/>
      <c r="AL25930" s="1"/>
    </row>
    <row r="25931">
      <c r="I25931" s="1"/>
      <c r="J25931" s="1"/>
      <c r="K25931" s="1"/>
      <c r="AA25931" s="1"/>
      <c r="AB25931" s="1"/>
      <c r="AC25931" s="1"/>
      <c r="AJ25931" s="1"/>
      <c r="AK25931" s="1"/>
      <c r="AL25931" s="1"/>
    </row>
    <row r="25932">
      <c r="I25932" s="1"/>
      <c r="J25932" s="1"/>
      <c r="K25932" s="1"/>
      <c r="AA25932" s="1"/>
      <c r="AB25932" s="1"/>
      <c r="AC25932" s="1"/>
      <c r="AJ25932" s="1"/>
      <c r="AK25932" s="1"/>
      <c r="AL25932" s="1"/>
    </row>
    <row r="25933">
      <c r="I25933" s="1"/>
      <c r="J25933" s="1"/>
      <c r="K25933" s="1"/>
      <c r="AA25933" s="1"/>
      <c r="AB25933" s="1"/>
      <c r="AC25933" s="1"/>
      <c r="AJ25933" s="1"/>
      <c r="AK25933" s="1"/>
      <c r="AL25933" s="1"/>
    </row>
    <row r="25934">
      <c r="I25934" s="1"/>
      <c r="J25934" s="1"/>
      <c r="K25934" s="1"/>
      <c r="AA25934" s="1"/>
      <c r="AB25934" s="1"/>
      <c r="AC25934" s="1"/>
      <c r="AJ25934" s="1"/>
      <c r="AK25934" s="1"/>
      <c r="AL25934" s="1"/>
    </row>
    <row r="25935">
      <c r="I25935" s="1"/>
      <c r="J25935" s="1"/>
      <c r="K25935" s="1"/>
      <c r="AA25935" s="1"/>
      <c r="AB25935" s="1"/>
      <c r="AC25935" s="1"/>
      <c r="AJ25935" s="1"/>
      <c r="AK25935" s="1"/>
      <c r="AL25935" s="1"/>
    </row>
    <row r="25936">
      <c r="I25936" s="1"/>
      <c r="J25936" s="1"/>
      <c r="K25936" s="1"/>
      <c r="AA25936" s="1"/>
      <c r="AB25936" s="1"/>
      <c r="AC25936" s="1"/>
      <c r="AJ25936" s="1"/>
      <c r="AK25936" s="1"/>
      <c r="AL25936" s="1"/>
    </row>
    <row r="25937">
      <c r="I25937" s="1"/>
      <c r="J25937" s="1"/>
      <c r="K25937" s="1"/>
      <c r="AA25937" s="1"/>
      <c r="AB25937" s="1"/>
      <c r="AC25937" s="1"/>
      <c r="AJ25937" s="1"/>
      <c r="AK25937" s="1"/>
      <c r="AL25937" s="1"/>
    </row>
    <row r="25938">
      <c r="I25938" s="1"/>
      <c r="J25938" s="1"/>
      <c r="K25938" s="1"/>
      <c r="AA25938" s="1"/>
      <c r="AB25938" s="1"/>
      <c r="AC25938" s="1"/>
      <c r="AJ25938" s="1"/>
      <c r="AK25938" s="1"/>
      <c r="AL25938" s="1"/>
    </row>
    <row r="25939">
      <c r="I25939" s="1"/>
      <c r="J25939" s="1"/>
      <c r="K25939" s="1"/>
      <c r="AA25939" s="1"/>
      <c r="AB25939" s="1"/>
      <c r="AC25939" s="1"/>
      <c r="AJ25939" s="1"/>
      <c r="AK25939" s="1"/>
      <c r="AL25939" s="1"/>
    </row>
    <row r="25940">
      <c r="I25940" s="1"/>
      <c r="J25940" s="1"/>
      <c r="K25940" s="1"/>
      <c r="AA25940" s="1"/>
      <c r="AB25940" s="1"/>
      <c r="AC25940" s="1"/>
      <c r="AJ25940" s="1"/>
      <c r="AK25940" s="1"/>
      <c r="AL25940" s="1"/>
    </row>
    <row r="25941">
      <c r="I25941" s="1"/>
      <c r="J25941" s="1"/>
      <c r="K25941" s="1"/>
      <c r="AA25941" s="1"/>
      <c r="AB25941" s="1"/>
      <c r="AC25941" s="1"/>
      <c r="AJ25941" s="1"/>
      <c r="AK25941" s="1"/>
      <c r="AL25941" s="1"/>
    </row>
    <row r="25942">
      <c r="I25942" s="1"/>
      <c r="J25942" s="1"/>
      <c r="K25942" s="1"/>
      <c r="AA25942" s="1"/>
      <c r="AB25942" s="1"/>
      <c r="AC25942" s="1"/>
      <c r="AJ25942" s="1"/>
      <c r="AK25942" s="1"/>
      <c r="AL25942" s="1"/>
    </row>
    <row r="25943">
      <c r="I25943" s="1"/>
      <c r="J25943" s="1"/>
      <c r="K25943" s="1"/>
      <c r="AA25943" s="1"/>
      <c r="AB25943" s="1"/>
      <c r="AC25943" s="1"/>
      <c r="AJ25943" s="1"/>
      <c r="AK25943" s="1"/>
      <c r="AL25943" s="1"/>
    </row>
    <row r="25944">
      <c r="I25944" s="1"/>
      <c r="J25944" s="1"/>
      <c r="K25944" s="1"/>
      <c r="AA25944" s="1"/>
      <c r="AB25944" s="1"/>
      <c r="AC25944" s="1"/>
      <c r="AJ25944" s="1"/>
      <c r="AK25944" s="1"/>
      <c r="AL25944" s="1"/>
    </row>
    <row r="25945">
      <c r="I25945" s="1"/>
      <c r="J25945" s="1"/>
      <c r="K25945" s="1"/>
      <c r="AA25945" s="1"/>
      <c r="AB25945" s="1"/>
      <c r="AC25945" s="1"/>
      <c r="AJ25945" s="1"/>
      <c r="AK25945" s="1"/>
      <c r="AL25945" s="1"/>
    </row>
    <row r="25946">
      <c r="I25946" s="1"/>
      <c r="J25946" s="1"/>
      <c r="K25946" s="1"/>
      <c r="AA25946" s="1"/>
      <c r="AB25946" s="1"/>
      <c r="AC25946" s="1"/>
      <c r="AJ25946" s="1"/>
      <c r="AK25946" s="1"/>
      <c r="AL25946" s="1"/>
    </row>
    <row r="25947">
      <c r="I25947" s="1"/>
      <c r="J25947" s="1"/>
      <c r="K25947" s="1"/>
      <c r="AA25947" s="1"/>
      <c r="AB25947" s="1"/>
      <c r="AC25947" s="1"/>
      <c r="AJ25947" s="1"/>
      <c r="AK25947" s="1"/>
      <c r="AL25947" s="1"/>
    </row>
    <row r="25948">
      <c r="I25948" s="1"/>
      <c r="J25948" s="1"/>
      <c r="K25948" s="1"/>
      <c r="AA25948" s="1"/>
      <c r="AB25948" s="1"/>
      <c r="AC25948" s="1"/>
      <c r="AJ25948" s="1"/>
      <c r="AK25948" s="1"/>
      <c r="AL25948" s="1"/>
    </row>
    <row r="25949">
      <c r="I25949" s="1"/>
      <c r="J25949" s="1"/>
      <c r="K25949" s="1"/>
      <c r="AA25949" s="1"/>
      <c r="AB25949" s="1"/>
      <c r="AC25949" s="1"/>
      <c r="AJ25949" s="1"/>
      <c r="AK25949" s="1"/>
      <c r="AL25949" s="1"/>
    </row>
    <row r="25950">
      <c r="I25950" s="1"/>
      <c r="J25950" s="1"/>
      <c r="K25950" s="1"/>
      <c r="AA25950" s="1"/>
      <c r="AB25950" s="1"/>
      <c r="AC25950" s="1"/>
      <c r="AJ25950" s="1"/>
      <c r="AK25950" s="1"/>
      <c r="AL25950" s="1"/>
    </row>
    <row r="25951">
      <c r="I25951" s="1"/>
      <c r="J25951" s="1"/>
      <c r="K25951" s="1"/>
      <c r="AA25951" s="1"/>
      <c r="AB25951" s="1"/>
      <c r="AC25951" s="1"/>
      <c r="AJ25951" s="1"/>
      <c r="AK25951" s="1"/>
      <c r="AL25951" s="1"/>
    </row>
    <row r="25952">
      <c r="I25952" s="1"/>
      <c r="J25952" s="1"/>
      <c r="K25952" s="1"/>
      <c r="AA25952" s="1"/>
      <c r="AB25952" s="1"/>
      <c r="AC25952" s="1"/>
      <c r="AJ25952" s="1"/>
      <c r="AK25952" s="1"/>
      <c r="AL25952" s="1"/>
    </row>
    <row r="25953">
      <c r="I25953" s="1"/>
      <c r="J25953" s="1"/>
      <c r="K25953" s="1"/>
      <c r="AA25953" s="1"/>
      <c r="AB25953" s="1"/>
      <c r="AC25953" s="1"/>
      <c r="AJ25953" s="1"/>
      <c r="AK25953" s="1"/>
      <c r="AL25953" s="1"/>
    </row>
    <row r="25954">
      <c r="I25954" s="1"/>
      <c r="J25954" s="1"/>
      <c r="K25954" s="1"/>
      <c r="AA25954" s="1"/>
      <c r="AB25954" s="1"/>
      <c r="AC25954" s="1"/>
      <c r="AJ25954" s="1"/>
      <c r="AK25954" s="1"/>
      <c r="AL25954" s="1"/>
    </row>
    <row r="25955">
      <c r="I25955" s="1"/>
      <c r="J25955" s="1"/>
      <c r="K25955" s="1"/>
      <c r="AA25955" s="1"/>
      <c r="AB25955" s="1"/>
      <c r="AC25955" s="1"/>
      <c r="AJ25955" s="1"/>
      <c r="AK25955" s="1"/>
      <c r="AL25955" s="1"/>
    </row>
    <row r="25956">
      <c r="I25956" s="1"/>
      <c r="J25956" s="1"/>
      <c r="K25956" s="1"/>
      <c r="AA25956" s="1"/>
      <c r="AB25956" s="1"/>
      <c r="AC25956" s="1"/>
      <c r="AJ25956" s="1"/>
      <c r="AK25956" s="1"/>
      <c r="AL25956" s="1"/>
    </row>
    <row r="25957">
      <c r="I25957" s="1"/>
      <c r="J25957" s="1"/>
      <c r="K25957" s="1"/>
      <c r="AA25957" s="1"/>
      <c r="AB25957" s="1"/>
      <c r="AC25957" s="1"/>
      <c r="AJ25957" s="1"/>
      <c r="AK25957" s="1"/>
      <c r="AL25957" s="1"/>
    </row>
    <row r="25958">
      <c r="I25958" s="1"/>
      <c r="J25958" s="1"/>
      <c r="K25958" s="1"/>
      <c r="AA25958" s="1"/>
      <c r="AB25958" s="1"/>
      <c r="AC25958" s="1"/>
      <c r="AJ25958" s="1"/>
      <c r="AK25958" s="1"/>
      <c r="AL25958" s="1"/>
    </row>
    <row r="25959">
      <c r="I25959" s="1"/>
      <c r="J25959" s="1"/>
      <c r="K25959" s="1"/>
      <c r="AA25959" s="1"/>
      <c r="AB25959" s="1"/>
      <c r="AC25959" s="1"/>
      <c r="AJ25959" s="1"/>
      <c r="AK25959" s="1"/>
      <c r="AL25959" s="1"/>
    </row>
    <row r="25960">
      <c r="I25960" s="1"/>
      <c r="J25960" s="1"/>
      <c r="K25960" s="1"/>
      <c r="AA25960" s="1"/>
      <c r="AB25960" s="1"/>
      <c r="AC25960" s="1"/>
      <c r="AJ25960" s="1"/>
      <c r="AK25960" s="1"/>
      <c r="AL25960" s="1"/>
    </row>
    <row r="25961">
      <c r="I25961" s="1"/>
      <c r="J25961" s="1"/>
      <c r="K25961" s="1"/>
      <c r="AA25961" s="1"/>
      <c r="AB25961" s="1"/>
      <c r="AC25961" s="1"/>
      <c r="AJ25961" s="1"/>
      <c r="AK25961" s="1"/>
      <c r="AL25961" s="1"/>
    </row>
    <row r="25962">
      <c r="I25962" s="1"/>
      <c r="J25962" s="1"/>
      <c r="K25962" s="1"/>
      <c r="AA25962" s="1"/>
      <c r="AB25962" s="1"/>
      <c r="AC25962" s="1"/>
      <c r="AJ25962" s="1"/>
      <c r="AK25962" s="1"/>
      <c r="AL25962" s="1"/>
    </row>
    <row r="25963">
      <c r="I25963" s="1"/>
      <c r="J25963" s="1"/>
      <c r="K25963" s="1"/>
      <c r="AA25963" s="1"/>
      <c r="AB25963" s="1"/>
      <c r="AC25963" s="1"/>
      <c r="AJ25963" s="1"/>
      <c r="AK25963" s="1"/>
      <c r="AL25963" s="1"/>
    </row>
    <row r="25964">
      <c r="I25964" s="1"/>
      <c r="J25964" s="1"/>
      <c r="K25964" s="1"/>
      <c r="AA25964" s="1"/>
      <c r="AB25964" s="1"/>
      <c r="AC25964" s="1"/>
      <c r="AJ25964" s="1"/>
      <c r="AK25964" s="1"/>
      <c r="AL25964" s="1"/>
    </row>
    <row r="25965">
      <c r="I25965" s="1"/>
      <c r="J25965" s="1"/>
      <c r="K25965" s="1"/>
      <c r="AA25965" s="1"/>
      <c r="AB25965" s="1"/>
      <c r="AC25965" s="1"/>
      <c r="AJ25965" s="1"/>
      <c r="AK25965" s="1"/>
      <c r="AL25965" s="1"/>
    </row>
    <row r="25966">
      <c r="I25966" s="1"/>
      <c r="J25966" s="1"/>
      <c r="K25966" s="1"/>
      <c r="AA25966" s="1"/>
      <c r="AB25966" s="1"/>
      <c r="AC25966" s="1"/>
      <c r="AJ25966" s="1"/>
      <c r="AK25966" s="1"/>
      <c r="AL25966" s="1"/>
    </row>
    <row r="25967">
      <c r="I25967" s="1"/>
      <c r="J25967" s="1"/>
      <c r="K25967" s="1"/>
      <c r="AA25967" s="1"/>
      <c r="AB25967" s="1"/>
      <c r="AC25967" s="1"/>
      <c r="AJ25967" s="1"/>
      <c r="AK25967" s="1"/>
      <c r="AL25967" s="1"/>
    </row>
    <row r="25968">
      <c r="I25968" s="1"/>
      <c r="J25968" s="1"/>
      <c r="K25968" s="1"/>
      <c r="AA25968" s="1"/>
      <c r="AB25968" s="1"/>
      <c r="AC25968" s="1"/>
      <c r="AJ25968" s="1"/>
      <c r="AK25968" s="1"/>
      <c r="AL25968" s="1"/>
    </row>
    <row r="25969">
      <c r="I25969" s="1"/>
      <c r="J25969" s="1"/>
      <c r="K25969" s="1"/>
      <c r="AA25969" s="1"/>
      <c r="AB25969" s="1"/>
      <c r="AC25969" s="1"/>
      <c r="AJ25969" s="1"/>
      <c r="AK25969" s="1"/>
      <c r="AL25969" s="1"/>
    </row>
    <row r="25970">
      <c r="I25970" s="1"/>
      <c r="J25970" s="1"/>
      <c r="K25970" s="1"/>
      <c r="AA25970" s="1"/>
      <c r="AB25970" s="1"/>
      <c r="AC25970" s="1"/>
      <c r="AJ25970" s="1"/>
      <c r="AK25970" s="1"/>
      <c r="AL25970" s="1"/>
    </row>
    <row r="25971">
      <c r="I25971" s="1"/>
      <c r="J25971" s="1"/>
      <c r="K25971" s="1"/>
      <c r="AA25971" s="1"/>
      <c r="AB25971" s="1"/>
      <c r="AC25971" s="1"/>
      <c r="AJ25971" s="1"/>
      <c r="AK25971" s="1"/>
      <c r="AL25971" s="1"/>
    </row>
    <row r="25972">
      <c r="I25972" s="1"/>
      <c r="J25972" s="1"/>
      <c r="K25972" s="1"/>
      <c r="AA25972" s="1"/>
      <c r="AB25972" s="1"/>
      <c r="AC25972" s="1"/>
      <c r="AJ25972" s="1"/>
      <c r="AK25972" s="1"/>
      <c r="AL25972" s="1"/>
    </row>
    <row r="25973">
      <c r="I25973" s="1"/>
      <c r="J25973" s="1"/>
      <c r="K25973" s="1"/>
      <c r="AA25973" s="1"/>
      <c r="AB25973" s="1"/>
      <c r="AC25973" s="1"/>
      <c r="AJ25973" s="1"/>
      <c r="AK25973" s="1"/>
      <c r="AL25973" s="1"/>
    </row>
    <row r="25974">
      <c r="I25974" s="1"/>
      <c r="J25974" s="1"/>
      <c r="K25974" s="1"/>
      <c r="AA25974" s="1"/>
      <c r="AB25974" s="1"/>
      <c r="AC25974" s="1"/>
      <c r="AJ25974" s="1"/>
      <c r="AK25974" s="1"/>
      <c r="AL25974" s="1"/>
    </row>
    <row r="25975">
      <c r="I25975" s="1"/>
      <c r="J25975" s="1"/>
      <c r="K25975" s="1"/>
      <c r="AA25975" s="1"/>
      <c r="AB25975" s="1"/>
      <c r="AC25975" s="1"/>
      <c r="AJ25975" s="1"/>
      <c r="AK25975" s="1"/>
      <c r="AL25975" s="1"/>
    </row>
    <row r="25976">
      <c r="I25976" s="1"/>
      <c r="J25976" s="1"/>
      <c r="K25976" s="1"/>
      <c r="AA25976" s="1"/>
      <c r="AB25976" s="1"/>
      <c r="AC25976" s="1"/>
      <c r="AJ25976" s="1"/>
      <c r="AK25976" s="1"/>
      <c r="AL25976" s="1"/>
    </row>
    <row r="25977">
      <c r="I25977" s="1"/>
      <c r="J25977" s="1"/>
      <c r="K25977" s="1"/>
      <c r="AA25977" s="1"/>
      <c r="AB25977" s="1"/>
      <c r="AC25977" s="1"/>
      <c r="AJ25977" s="1"/>
      <c r="AK25977" s="1"/>
      <c r="AL25977" s="1"/>
    </row>
    <row r="25978">
      <c r="I25978" s="1"/>
      <c r="J25978" s="1"/>
      <c r="K25978" s="1"/>
      <c r="AA25978" s="1"/>
      <c r="AB25978" s="1"/>
      <c r="AC25978" s="1"/>
      <c r="AJ25978" s="1"/>
      <c r="AK25978" s="1"/>
      <c r="AL25978" s="1"/>
    </row>
    <row r="25979">
      <c r="I25979" s="1"/>
      <c r="J25979" s="1"/>
      <c r="K25979" s="1"/>
      <c r="AA25979" s="1"/>
      <c r="AB25979" s="1"/>
      <c r="AC25979" s="1"/>
      <c r="AJ25979" s="1"/>
      <c r="AK25979" s="1"/>
      <c r="AL25979" s="1"/>
    </row>
    <row r="25980">
      <c r="I25980" s="1"/>
      <c r="J25980" s="1"/>
      <c r="K25980" s="1"/>
      <c r="AA25980" s="1"/>
      <c r="AB25980" s="1"/>
      <c r="AC25980" s="1"/>
      <c r="AJ25980" s="1"/>
      <c r="AK25980" s="1"/>
      <c r="AL25980" s="1"/>
    </row>
    <row r="25981">
      <c r="I25981" s="1"/>
      <c r="J25981" s="1"/>
      <c r="K25981" s="1"/>
      <c r="AA25981" s="1"/>
      <c r="AB25981" s="1"/>
      <c r="AC25981" s="1"/>
      <c r="AJ25981" s="1"/>
      <c r="AK25981" s="1"/>
      <c r="AL25981" s="1"/>
    </row>
    <row r="25982">
      <c r="I25982" s="1"/>
      <c r="J25982" s="1"/>
      <c r="K25982" s="1"/>
      <c r="AA25982" s="1"/>
      <c r="AB25982" s="1"/>
      <c r="AC25982" s="1"/>
      <c r="AJ25982" s="1"/>
      <c r="AK25982" s="1"/>
      <c r="AL25982" s="1"/>
    </row>
    <row r="25983">
      <c r="I25983" s="1"/>
      <c r="J25983" s="1"/>
      <c r="K25983" s="1"/>
      <c r="AA25983" s="1"/>
      <c r="AB25983" s="1"/>
      <c r="AC25983" s="1"/>
      <c r="AJ25983" s="1"/>
      <c r="AK25983" s="1"/>
      <c r="AL25983" s="1"/>
    </row>
    <row r="25984">
      <c r="I25984" s="1"/>
      <c r="J25984" s="1"/>
      <c r="K25984" s="1"/>
      <c r="AA25984" s="1"/>
      <c r="AB25984" s="1"/>
      <c r="AC25984" s="1"/>
      <c r="AJ25984" s="1"/>
      <c r="AK25984" s="1"/>
      <c r="AL25984" s="1"/>
    </row>
    <row r="25985">
      <c r="I25985" s="1"/>
      <c r="J25985" s="1"/>
      <c r="K25985" s="1"/>
      <c r="AA25985" s="1"/>
      <c r="AB25985" s="1"/>
      <c r="AC25985" s="1"/>
      <c r="AJ25985" s="1"/>
      <c r="AK25985" s="1"/>
      <c r="AL25985" s="1"/>
    </row>
    <row r="25986">
      <c r="I25986" s="1"/>
      <c r="J25986" s="1"/>
      <c r="K25986" s="1"/>
      <c r="AA25986" s="1"/>
      <c r="AB25986" s="1"/>
      <c r="AC25986" s="1"/>
      <c r="AJ25986" s="1"/>
      <c r="AK25986" s="1"/>
      <c r="AL25986" s="1"/>
    </row>
    <row r="25987">
      <c r="I25987" s="1"/>
      <c r="J25987" s="1"/>
      <c r="K25987" s="1"/>
      <c r="AA25987" s="1"/>
      <c r="AB25987" s="1"/>
      <c r="AC25987" s="1"/>
      <c r="AJ25987" s="1"/>
      <c r="AK25987" s="1"/>
      <c r="AL25987" s="1"/>
    </row>
    <row r="25988">
      <c r="I25988" s="1"/>
      <c r="J25988" s="1"/>
      <c r="K25988" s="1"/>
      <c r="AA25988" s="1"/>
      <c r="AB25988" s="1"/>
      <c r="AC25988" s="1"/>
      <c r="AJ25988" s="1"/>
      <c r="AK25988" s="1"/>
      <c r="AL25988" s="1"/>
    </row>
    <row r="25989">
      <c r="I25989" s="1"/>
      <c r="J25989" s="1"/>
      <c r="K25989" s="1"/>
      <c r="AA25989" s="1"/>
      <c r="AB25989" s="1"/>
      <c r="AC25989" s="1"/>
      <c r="AJ25989" s="1"/>
      <c r="AK25989" s="1"/>
      <c r="AL25989" s="1"/>
    </row>
    <row r="25990">
      <c r="I25990" s="1"/>
      <c r="J25990" s="1"/>
      <c r="K25990" s="1"/>
      <c r="AA25990" s="1"/>
      <c r="AB25990" s="1"/>
      <c r="AC25990" s="1"/>
      <c r="AJ25990" s="1"/>
      <c r="AK25990" s="1"/>
      <c r="AL25990" s="1"/>
    </row>
    <row r="25991">
      <c r="I25991" s="1"/>
      <c r="J25991" s="1"/>
      <c r="K25991" s="1"/>
      <c r="AA25991" s="1"/>
      <c r="AB25991" s="1"/>
      <c r="AC25991" s="1"/>
      <c r="AJ25991" s="1"/>
      <c r="AK25991" s="1"/>
      <c r="AL25991" s="1"/>
    </row>
    <row r="25992">
      <c r="I25992" s="1"/>
      <c r="J25992" s="1"/>
      <c r="K25992" s="1"/>
      <c r="AA25992" s="1"/>
      <c r="AB25992" s="1"/>
      <c r="AC25992" s="1"/>
      <c r="AJ25992" s="1"/>
      <c r="AK25992" s="1"/>
      <c r="AL25992" s="1"/>
    </row>
    <row r="25993">
      <c r="I25993" s="1"/>
      <c r="J25993" s="1"/>
      <c r="K25993" s="1"/>
      <c r="AA25993" s="1"/>
      <c r="AB25993" s="1"/>
      <c r="AC25993" s="1"/>
      <c r="AJ25993" s="1"/>
      <c r="AK25993" s="1"/>
      <c r="AL25993" s="1"/>
    </row>
    <row r="25994">
      <c r="I25994" s="1"/>
      <c r="J25994" s="1"/>
      <c r="K25994" s="1"/>
      <c r="AA25994" s="1"/>
      <c r="AB25994" s="1"/>
      <c r="AC25994" s="1"/>
      <c r="AJ25994" s="1"/>
      <c r="AK25994" s="1"/>
      <c r="AL25994" s="1"/>
    </row>
    <row r="25995">
      <c r="I25995" s="1"/>
      <c r="J25995" s="1"/>
      <c r="K25995" s="1"/>
      <c r="AA25995" s="1"/>
      <c r="AB25995" s="1"/>
      <c r="AC25995" s="1"/>
      <c r="AJ25995" s="1"/>
      <c r="AK25995" s="1"/>
      <c r="AL25995" s="1"/>
    </row>
    <row r="25996">
      <c r="I25996" s="1"/>
      <c r="J25996" s="1"/>
      <c r="K25996" s="1"/>
      <c r="AA25996" s="1"/>
      <c r="AB25996" s="1"/>
      <c r="AC25996" s="1"/>
      <c r="AJ25996" s="1"/>
      <c r="AK25996" s="1"/>
      <c r="AL25996" s="1"/>
    </row>
    <row r="25997">
      <c r="I25997" s="1"/>
      <c r="J25997" s="1"/>
      <c r="K25997" s="1"/>
      <c r="AA25997" s="1"/>
      <c r="AB25997" s="1"/>
      <c r="AC25997" s="1"/>
      <c r="AJ25997" s="1"/>
      <c r="AK25997" s="1"/>
      <c r="AL25997" s="1"/>
    </row>
    <row r="25998">
      <c r="I25998" s="1"/>
      <c r="J25998" s="1"/>
      <c r="K25998" s="1"/>
      <c r="AA25998" s="1"/>
      <c r="AB25998" s="1"/>
      <c r="AC25998" s="1"/>
      <c r="AJ25998" s="1"/>
      <c r="AK25998" s="1"/>
      <c r="AL25998" s="1"/>
    </row>
    <row r="25999">
      <c r="I25999" s="1"/>
      <c r="J25999" s="1"/>
      <c r="K25999" s="1"/>
      <c r="AA25999" s="1"/>
      <c r="AB25999" s="1"/>
      <c r="AC25999" s="1"/>
      <c r="AJ25999" s="1"/>
      <c r="AK25999" s="1"/>
      <c r="AL25999" s="1"/>
    </row>
    <row r="26000">
      <c r="I26000" s="1"/>
      <c r="J26000" s="1"/>
      <c r="K26000" s="1"/>
      <c r="AA26000" s="1"/>
      <c r="AB26000" s="1"/>
      <c r="AC26000" s="1"/>
      <c r="AJ26000" s="1"/>
      <c r="AK26000" s="1"/>
      <c r="AL26000" s="1"/>
    </row>
    <row r="26001">
      <c r="I26001" s="1"/>
      <c r="J26001" s="1"/>
      <c r="K26001" s="1"/>
      <c r="AA26001" s="1"/>
      <c r="AB26001" s="1"/>
      <c r="AC26001" s="1"/>
      <c r="AJ26001" s="1"/>
      <c r="AK26001" s="1"/>
      <c r="AL26001" s="1"/>
    </row>
    <row r="26002">
      <c r="I26002" s="1"/>
      <c r="J26002" s="1"/>
      <c r="K26002" s="1"/>
      <c r="AA26002" s="1"/>
      <c r="AB26002" s="1"/>
      <c r="AC26002" s="1"/>
      <c r="AJ26002" s="1"/>
      <c r="AK26002" s="1"/>
      <c r="AL26002" s="1"/>
    </row>
    <row r="26003">
      <c r="I26003" s="1"/>
      <c r="J26003" s="1"/>
      <c r="K26003" s="1"/>
      <c r="AA26003" s="1"/>
      <c r="AB26003" s="1"/>
      <c r="AC26003" s="1"/>
      <c r="AJ26003" s="1"/>
      <c r="AK26003" s="1"/>
      <c r="AL26003" s="1"/>
    </row>
    <row r="26004">
      <c r="I26004" s="1"/>
      <c r="J26004" s="1"/>
      <c r="K26004" s="1"/>
      <c r="AA26004" s="1"/>
      <c r="AB26004" s="1"/>
      <c r="AC26004" s="1"/>
      <c r="AJ26004" s="1"/>
      <c r="AK26004" s="1"/>
      <c r="AL26004" s="1"/>
    </row>
    <row r="26005">
      <c r="I26005" s="1"/>
      <c r="J26005" s="1"/>
      <c r="K26005" s="1"/>
      <c r="AA26005" s="1"/>
      <c r="AB26005" s="1"/>
      <c r="AC26005" s="1"/>
      <c r="AJ26005" s="1"/>
      <c r="AK26005" s="1"/>
      <c r="AL26005" s="1"/>
    </row>
    <row r="26006">
      <c r="I26006" s="1"/>
      <c r="J26006" s="1"/>
      <c r="K26006" s="1"/>
      <c r="AA26006" s="1"/>
      <c r="AB26006" s="1"/>
      <c r="AC26006" s="1"/>
      <c r="AJ26006" s="1"/>
      <c r="AK26006" s="1"/>
      <c r="AL26006" s="1"/>
    </row>
    <row r="26007">
      <c r="I26007" s="1"/>
      <c r="J26007" s="1"/>
      <c r="K26007" s="1"/>
      <c r="AA26007" s="1"/>
      <c r="AB26007" s="1"/>
      <c r="AC26007" s="1"/>
      <c r="AJ26007" s="1"/>
      <c r="AK26007" s="1"/>
      <c r="AL26007" s="1"/>
    </row>
    <row r="26008">
      <c r="I26008" s="1"/>
      <c r="J26008" s="1"/>
      <c r="K26008" s="1"/>
      <c r="AA26008" s="1"/>
      <c r="AB26008" s="1"/>
      <c r="AC26008" s="1"/>
      <c r="AJ26008" s="1"/>
      <c r="AK26008" s="1"/>
      <c r="AL26008" s="1"/>
    </row>
    <row r="26009">
      <c r="I26009" s="1"/>
      <c r="J26009" s="1"/>
      <c r="K26009" s="1"/>
      <c r="AA26009" s="1"/>
      <c r="AB26009" s="1"/>
      <c r="AC26009" s="1"/>
      <c r="AJ26009" s="1"/>
      <c r="AK26009" s="1"/>
      <c r="AL26009" s="1"/>
    </row>
    <row r="26010">
      <c r="I26010" s="1"/>
      <c r="J26010" s="1"/>
      <c r="K26010" s="1"/>
      <c r="AA26010" s="1"/>
      <c r="AB26010" s="1"/>
      <c r="AC26010" s="1"/>
      <c r="AJ26010" s="1"/>
      <c r="AK26010" s="1"/>
      <c r="AL26010" s="1"/>
    </row>
    <row r="26011">
      <c r="I26011" s="1"/>
      <c r="J26011" s="1"/>
      <c r="K26011" s="1"/>
      <c r="AA26011" s="1"/>
      <c r="AB26011" s="1"/>
      <c r="AC26011" s="1"/>
      <c r="AJ26011" s="1"/>
      <c r="AK26011" s="1"/>
      <c r="AL26011" s="1"/>
    </row>
    <row r="26012">
      <c r="I26012" s="1"/>
      <c r="J26012" s="1"/>
      <c r="K26012" s="1"/>
      <c r="AA26012" s="1"/>
      <c r="AB26012" s="1"/>
      <c r="AC26012" s="1"/>
      <c r="AJ26012" s="1"/>
      <c r="AK26012" s="1"/>
      <c r="AL26012" s="1"/>
    </row>
    <row r="26013">
      <c r="I26013" s="1"/>
      <c r="J26013" s="1"/>
      <c r="K26013" s="1"/>
      <c r="AA26013" s="1"/>
      <c r="AB26013" s="1"/>
      <c r="AC26013" s="1"/>
      <c r="AJ26013" s="1"/>
      <c r="AK26013" s="1"/>
      <c r="AL26013" s="1"/>
    </row>
    <row r="26014">
      <c r="I26014" s="1"/>
      <c r="J26014" s="1"/>
      <c r="K26014" s="1"/>
      <c r="AA26014" s="1"/>
      <c r="AB26014" s="1"/>
      <c r="AC26014" s="1"/>
      <c r="AJ26014" s="1"/>
      <c r="AK26014" s="1"/>
      <c r="AL26014" s="1"/>
    </row>
    <row r="26015">
      <c r="I26015" s="1"/>
      <c r="J26015" s="1"/>
      <c r="K26015" s="1"/>
      <c r="AA26015" s="1"/>
      <c r="AB26015" s="1"/>
      <c r="AC26015" s="1"/>
      <c r="AJ26015" s="1"/>
      <c r="AK26015" s="1"/>
      <c r="AL26015" s="1"/>
    </row>
    <row r="26016">
      <c r="I26016" s="1"/>
      <c r="J26016" s="1"/>
      <c r="K26016" s="1"/>
      <c r="AA26016" s="1"/>
      <c r="AB26016" s="1"/>
      <c r="AC26016" s="1"/>
      <c r="AJ26016" s="1"/>
      <c r="AK26016" s="1"/>
      <c r="AL26016" s="1"/>
    </row>
    <row r="26017">
      <c r="I26017" s="1"/>
      <c r="J26017" s="1"/>
      <c r="K26017" s="1"/>
      <c r="AA26017" s="1"/>
      <c r="AB26017" s="1"/>
      <c r="AC26017" s="1"/>
      <c r="AJ26017" s="1"/>
      <c r="AK26017" s="1"/>
      <c r="AL26017" s="1"/>
    </row>
    <row r="26018">
      <c r="I26018" s="1"/>
      <c r="J26018" s="1"/>
      <c r="K26018" s="1"/>
      <c r="AA26018" s="1"/>
      <c r="AB26018" s="1"/>
      <c r="AC26018" s="1"/>
      <c r="AJ26018" s="1"/>
      <c r="AK26018" s="1"/>
      <c r="AL26018" s="1"/>
    </row>
    <row r="26019">
      <c r="I26019" s="1"/>
      <c r="J26019" s="1"/>
      <c r="K26019" s="1"/>
      <c r="AA26019" s="1"/>
      <c r="AB26019" s="1"/>
      <c r="AC26019" s="1"/>
      <c r="AJ26019" s="1"/>
      <c r="AK26019" s="1"/>
      <c r="AL26019" s="1"/>
    </row>
    <row r="26020">
      <c r="I26020" s="1"/>
      <c r="J26020" s="1"/>
      <c r="K26020" s="1"/>
      <c r="AA26020" s="1"/>
      <c r="AB26020" s="1"/>
      <c r="AC26020" s="1"/>
      <c r="AJ26020" s="1"/>
      <c r="AK26020" s="1"/>
      <c r="AL26020" s="1"/>
    </row>
    <row r="26021">
      <c r="I26021" s="1"/>
      <c r="J26021" s="1"/>
      <c r="K26021" s="1"/>
      <c r="AA26021" s="1"/>
      <c r="AB26021" s="1"/>
      <c r="AC26021" s="1"/>
      <c r="AJ26021" s="1"/>
      <c r="AK26021" s="1"/>
      <c r="AL26021" s="1"/>
    </row>
    <row r="26022">
      <c r="I26022" s="1"/>
      <c r="J26022" s="1"/>
      <c r="K26022" s="1"/>
      <c r="AA26022" s="1"/>
      <c r="AB26022" s="1"/>
      <c r="AC26022" s="1"/>
      <c r="AJ26022" s="1"/>
      <c r="AK26022" s="1"/>
      <c r="AL26022" s="1"/>
    </row>
    <row r="26023">
      <c r="I26023" s="1"/>
      <c r="J26023" s="1"/>
      <c r="K26023" s="1"/>
      <c r="AA26023" s="1"/>
      <c r="AB26023" s="1"/>
      <c r="AC26023" s="1"/>
      <c r="AJ26023" s="1"/>
      <c r="AK26023" s="1"/>
      <c r="AL26023" s="1"/>
    </row>
    <row r="26024">
      <c r="I26024" s="1"/>
      <c r="J26024" s="1"/>
      <c r="K26024" s="1"/>
      <c r="AA26024" s="1"/>
      <c r="AB26024" s="1"/>
      <c r="AC26024" s="1"/>
      <c r="AJ26024" s="1"/>
      <c r="AK26024" s="1"/>
      <c r="AL26024" s="1"/>
    </row>
    <row r="26025">
      <c r="I26025" s="1"/>
      <c r="J26025" s="1"/>
      <c r="K26025" s="1"/>
      <c r="AA26025" s="1"/>
      <c r="AB26025" s="1"/>
      <c r="AC26025" s="1"/>
      <c r="AJ26025" s="1"/>
      <c r="AK26025" s="1"/>
      <c r="AL26025" s="1"/>
    </row>
    <row r="26026">
      <c r="I26026" s="1"/>
      <c r="J26026" s="1"/>
      <c r="K26026" s="1"/>
      <c r="AA26026" s="1"/>
      <c r="AB26026" s="1"/>
      <c r="AC26026" s="1"/>
      <c r="AJ26026" s="1"/>
      <c r="AK26026" s="1"/>
      <c r="AL26026" s="1"/>
    </row>
    <row r="26027">
      <c r="I26027" s="1"/>
      <c r="J26027" s="1"/>
      <c r="K26027" s="1"/>
      <c r="AA26027" s="1"/>
      <c r="AB26027" s="1"/>
      <c r="AC26027" s="1"/>
      <c r="AJ26027" s="1"/>
      <c r="AK26027" s="1"/>
      <c r="AL26027" s="1"/>
    </row>
    <row r="26028">
      <c r="I26028" s="1"/>
      <c r="J26028" s="1"/>
      <c r="K26028" s="1"/>
      <c r="AA26028" s="1"/>
      <c r="AB26028" s="1"/>
      <c r="AC26028" s="1"/>
      <c r="AJ26028" s="1"/>
      <c r="AK26028" s="1"/>
      <c r="AL26028" s="1"/>
    </row>
    <row r="26029">
      <c r="I26029" s="1"/>
      <c r="J26029" s="1"/>
      <c r="K26029" s="1"/>
      <c r="AA26029" s="1"/>
      <c r="AB26029" s="1"/>
      <c r="AC26029" s="1"/>
      <c r="AJ26029" s="1"/>
      <c r="AK26029" s="1"/>
      <c r="AL26029" s="1"/>
    </row>
    <row r="26030">
      <c r="I26030" s="1"/>
      <c r="J26030" s="1"/>
      <c r="K26030" s="1"/>
      <c r="AA26030" s="1"/>
      <c r="AB26030" s="1"/>
      <c r="AC26030" s="1"/>
      <c r="AJ26030" s="1"/>
      <c r="AK26030" s="1"/>
      <c r="AL26030" s="1"/>
    </row>
    <row r="26031">
      <c r="I26031" s="1"/>
      <c r="J26031" s="1"/>
      <c r="K26031" s="1"/>
      <c r="AA26031" s="1"/>
      <c r="AB26031" s="1"/>
      <c r="AC26031" s="1"/>
      <c r="AJ26031" s="1"/>
      <c r="AK26031" s="1"/>
      <c r="AL26031" s="1"/>
    </row>
    <row r="26032">
      <c r="I26032" s="1"/>
      <c r="J26032" s="1"/>
      <c r="K26032" s="1"/>
      <c r="AA26032" s="1"/>
      <c r="AB26032" s="1"/>
      <c r="AC26032" s="1"/>
      <c r="AJ26032" s="1"/>
      <c r="AK26032" s="1"/>
      <c r="AL26032" s="1"/>
    </row>
    <row r="26033">
      <c r="I26033" s="1"/>
      <c r="J26033" s="1"/>
      <c r="K26033" s="1"/>
      <c r="AA26033" s="1"/>
      <c r="AB26033" s="1"/>
      <c r="AC26033" s="1"/>
      <c r="AJ26033" s="1"/>
      <c r="AK26033" s="1"/>
      <c r="AL26033" s="1"/>
    </row>
    <row r="26034">
      <c r="I26034" s="1"/>
      <c r="J26034" s="1"/>
      <c r="K26034" s="1"/>
      <c r="AA26034" s="1"/>
      <c r="AB26034" s="1"/>
      <c r="AC26034" s="1"/>
      <c r="AJ26034" s="1"/>
      <c r="AK26034" s="1"/>
      <c r="AL26034" s="1"/>
    </row>
    <row r="26035">
      <c r="I26035" s="1"/>
      <c r="J26035" s="1"/>
      <c r="K26035" s="1"/>
      <c r="AA26035" s="1"/>
      <c r="AB26035" s="1"/>
      <c r="AC26035" s="1"/>
      <c r="AJ26035" s="1"/>
      <c r="AK26035" s="1"/>
      <c r="AL26035" s="1"/>
    </row>
    <row r="26036">
      <c r="I26036" s="1"/>
      <c r="J26036" s="1"/>
      <c r="K26036" s="1"/>
      <c r="AA26036" s="1"/>
      <c r="AB26036" s="1"/>
      <c r="AC26036" s="1"/>
      <c r="AJ26036" s="1"/>
      <c r="AK26036" s="1"/>
      <c r="AL26036" s="1"/>
    </row>
    <row r="26037">
      <c r="I26037" s="1"/>
      <c r="J26037" s="1"/>
      <c r="K26037" s="1"/>
      <c r="AA26037" s="1"/>
      <c r="AB26037" s="1"/>
      <c r="AC26037" s="1"/>
      <c r="AJ26037" s="1"/>
      <c r="AK26037" s="1"/>
      <c r="AL26037" s="1"/>
    </row>
    <row r="26038">
      <c r="I26038" s="1"/>
      <c r="J26038" s="1"/>
      <c r="K26038" s="1"/>
      <c r="AA26038" s="1"/>
      <c r="AB26038" s="1"/>
      <c r="AC26038" s="1"/>
      <c r="AJ26038" s="1"/>
      <c r="AK26038" s="1"/>
      <c r="AL26038" s="1"/>
    </row>
    <row r="26039">
      <c r="I26039" s="1"/>
      <c r="J26039" s="1"/>
      <c r="K26039" s="1"/>
      <c r="AA26039" s="1"/>
      <c r="AB26039" s="1"/>
      <c r="AC26039" s="1"/>
      <c r="AJ26039" s="1"/>
      <c r="AK26039" s="1"/>
      <c r="AL26039" s="1"/>
    </row>
    <row r="26040">
      <c r="I26040" s="1"/>
      <c r="J26040" s="1"/>
      <c r="K26040" s="1"/>
      <c r="AA26040" s="1"/>
      <c r="AB26040" s="1"/>
      <c r="AC26040" s="1"/>
      <c r="AJ26040" s="1"/>
      <c r="AK26040" s="1"/>
      <c r="AL26040" s="1"/>
    </row>
    <row r="26041">
      <c r="I26041" s="1"/>
      <c r="J26041" s="1"/>
      <c r="K26041" s="1"/>
      <c r="AA26041" s="1"/>
      <c r="AB26041" s="1"/>
      <c r="AC26041" s="1"/>
      <c r="AJ26041" s="1"/>
      <c r="AK26041" s="1"/>
      <c r="AL26041" s="1"/>
    </row>
    <row r="26042">
      <c r="I26042" s="1"/>
      <c r="J26042" s="1"/>
      <c r="K26042" s="1"/>
      <c r="AA26042" s="1"/>
      <c r="AB26042" s="1"/>
      <c r="AC26042" s="1"/>
      <c r="AJ26042" s="1"/>
      <c r="AK26042" s="1"/>
      <c r="AL26042" s="1"/>
    </row>
    <row r="26043">
      <c r="I26043" s="1"/>
      <c r="J26043" s="1"/>
      <c r="K26043" s="1"/>
      <c r="AA26043" s="1"/>
      <c r="AB26043" s="1"/>
      <c r="AC26043" s="1"/>
      <c r="AJ26043" s="1"/>
      <c r="AK26043" s="1"/>
      <c r="AL26043" s="1"/>
    </row>
    <row r="26044">
      <c r="I26044" s="1"/>
      <c r="J26044" s="1"/>
      <c r="K26044" s="1"/>
      <c r="AA26044" s="1"/>
      <c r="AB26044" s="1"/>
      <c r="AC26044" s="1"/>
      <c r="AJ26044" s="1"/>
      <c r="AK26044" s="1"/>
      <c r="AL26044" s="1"/>
    </row>
    <row r="26045">
      <c r="I26045" s="1"/>
      <c r="J26045" s="1"/>
      <c r="K26045" s="1"/>
      <c r="AA26045" s="1"/>
      <c r="AB26045" s="1"/>
      <c r="AC26045" s="1"/>
      <c r="AJ26045" s="1"/>
      <c r="AK26045" s="1"/>
      <c r="AL26045" s="1"/>
    </row>
    <row r="26046">
      <c r="I26046" s="1"/>
      <c r="J26046" s="1"/>
      <c r="K26046" s="1"/>
      <c r="AA26046" s="1"/>
      <c r="AB26046" s="1"/>
      <c r="AC26046" s="1"/>
      <c r="AJ26046" s="1"/>
      <c r="AK26046" s="1"/>
      <c r="AL26046" s="1"/>
    </row>
    <row r="26047">
      <c r="I26047" s="1"/>
      <c r="J26047" s="1"/>
      <c r="K26047" s="1"/>
      <c r="AA26047" s="1"/>
      <c r="AB26047" s="1"/>
      <c r="AC26047" s="1"/>
      <c r="AJ26047" s="1"/>
      <c r="AK26047" s="1"/>
      <c r="AL26047" s="1"/>
    </row>
    <row r="26048">
      <c r="I26048" s="1"/>
      <c r="J26048" s="1"/>
      <c r="K26048" s="1"/>
      <c r="AA26048" s="1"/>
      <c r="AB26048" s="1"/>
      <c r="AC26048" s="1"/>
      <c r="AJ26048" s="1"/>
      <c r="AK26048" s="1"/>
      <c r="AL26048" s="1"/>
    </row>
    <row r="26049">
      <c r="I26049" s="1"/>
      <c r="J26049" s="1"/>
      <c r="K26049" s="1"/>
      <c r="AA26049" s="1"/>
      <c r="AB26049" s="1"/>
      <c r="AC26049" s="1"/>
      <c r="AJ26049" s="1"/>
      <c r="AK26049" s="1"/>
      <c r="AL26049" s="1"/>
    </row>
    <row r="26050">
      <c r="I26050" s="1"/>
      <c r="J26050" s="1"/>
      <c r="K26050" s="1"/>
      <c r="AA26050" s="1"/>
      <c r="AB26050" s="1"/>
      <c r="AC26050" s="1"/>
      <c r="AJ26050" s="1"/>
      <c r="AK26050" s="1"/>
      <c r="AL26050" s="1"/>
    </row>
    <row r="26051">
      <c r="I26051" s="1"/>
      <c r="J26051" s="1"/>
      <c r="K26051" s="1"/>
      <c r="AA26051" s="1"/>
      <c r="AB26051" s="1"/>
      <c r="AC26051" s="1"/>
      <c r="AJ26051" s="1"/>
      <c r="AK26051" s="1"/>
      <c r="AL26051" s="1"/>
    </row>
    <row r="26052">
      <c r="I26052" s="1"/>
      <c r="J26052" s="1"/>
      <c r="K26052" s="1"/>
      <c r="AA26052" s="1"/>
      <c r="AB26052" s="1"/>
      <c r="AC26052" s="1"/>
      <c r="AJ26052" s="1"/>
      <c r="AK26052" s="1"/>
      <c r="AL26052" s="1"/>
    </row>
    <row r="26053">
      <c r="I26053" s="1"/>
      <c r="J26053" s="1"/>
      <c r="K26053" s="1"/>
      <c r="AA26053" s="1"/>
      <c r="AB26053" s="1"/>
      <c r="AC26053" s="1"/>
      <c r="AJ26053" s="1"/>
      <c r="AK26053" s="1"/>
      <c r="AL26053" s="1"/>
    </row>
    <row r="26054">
      <c r="I26054" s="1"/>
      <c r="J26054" s="1"/>
      <c r="K26054" s="1"/>
      <c r="AA26054" s="1"/>
      <c r="AB26054" s="1"/>
      <c r="AC26054" s="1"/>
      <c r="AJ26054" s="1"/>
      <c r="AK26054" s="1"/>
      <c r="AL26054" s="1"/>
    </row>
    <row r="26055">
      <c r="I26055" s="1"/>
      <c r="J26055" s="1"/>
      <c r="K26055" s="1"/>
      <c r="AA26055" s="1"/>
      <c r="AB26055" s="1"/>
      <c r="AC26055" s="1"/>
      <c r="AJ26055" s="1"/>
      <c r="AK26055" s="1"/>
      <c r="AL26055" s="1"/>
    </row>
    <row r="26056">
      <c r="I26056" s="1"/>
      <c r="J26056" s="1"/>
      <c r="K26056" s="1"/>
      <c r="AA26056" s="1"/>
      <c r="AB26056" s="1"/>
      <c r="AC26056" s="1"/>
      <c r="AJ26056" s="1"/>
      <c r="AK26056" s="1"/>
      <c r="AL26056" s="1"/>
    </row>
    <row r="26057">
      <c r="I26057" s="1"/>
      <c r="J26057" s="1"/>
      <c r="K26057" s="1"/>
      <c r="AA26057" s="1"/>
      <c r="AB26057" s="1"/>
      <c r="AC26057" s="1"/>
      <c r="AJ26057" s="1"/>
      <c r="AK26057" s="1"/>
      <c r="AL26057" s="1"/>
    </row>
    <row r="26058">
      <c r="I26058" s="1"/>
      <c r="J26058" s="1"/>
      <c r="K26058" s="1"/>
      <c r="AA26058" s="1"/>
      <c r="AB26058" s="1"/>
      <c r="AC26058" s="1"/>
      <c r="AJ26058" s="1"/>
      <c r="AK26058" s="1"/>
      <c r="AL26058" s="1"/>
    </row>
    <row r="26059">
      <c r="I26059" s="1"/>
      <c r="J26059" s="1"/>
      <c r="K26059" s="1"/>
      <c r="AA26059" s="1"/>
      <c r="AB26059" s="1"/>
      <c r="AC26059" s="1"/>
      <c r="AJ26059" s="1"/>
      <c r="AK26059" s="1"/>
      <c r="AL26059" s="1"/>
    </row>
    <row r="26060">
      <c r="I26060" s="1"/>
      <c r="J26060" s="1"/>
      <c r="K26060" s="1"/>
      <c r="AA26060" s="1"/>
      <c r="AB26060" s="1"/>
      <c r="AC26060" s="1"/>
      <c r="AJ26060" s="1"/>
      <c r="AK26060" s="1"/>
      <c r="AL26060" s="1"/>
    </row>
    <row r="26061">
      <c r="I26061" s="1"/>
      <c r="J26061" s="1"/>
      <c r="K26061" s="1"/>
      <c r="AA26061" s="1"/>
      <c r="AB26061" s="1"/>
      <c r="AC26061" s="1"/>
      <c r="AJ26061" s="1"/>
      <c r="AK26061" s="1"/>
      <c r="AL26061" s="1"/>
    </row>
    <row r="26062">
      <c r="I26062" s="1"/>
      <c r="J26062" s="1"/>
      <c r="K26062" s="1"/>
      <c r="AA26062" s="1"/>
      <c r="AB26062" s="1"/>
      <c r="AC26062" s="1"/>
      <c r="AJ26062" s="1"/>
      <c r="AK26062" s="1"/>
      <c r="AL26062" s="1"/>
    </row>
    <row r="26063">
      <c r="I26063" s="1"/>
      <c r="J26063" s="1"/>
      <c r="K26063" s="1"/>
      <c r="AA26063" s="1"/>
      <c r="AB26063" s="1"/>
      <c r="AC26063" s="1"/>
      <c r="AJ26063" s="1"/>
      <c r="AK26063" s="1"/>
      <c r="AL26063" s="1"/>
    </row>
    <row r="26064">
      <c r="I26064" s="1"/>
      <c r="J26064" s="1"/>
      <c r="K26064" s="1"/>
      <c r="AA26064" s="1"/>
      <c r="AB26064" s="1"/>
      <c r="AC26064" s="1"/>
      <c r="AJ26064" s="1"/>
      <c r="AK26064" s="1"/>
      <c r="AL26064" s="1"/>
    </row>
    <row r="26065">
      <c r="I26065" s="1"/>
      <c r="J26065" s="1"/>
      <c r="K26065" s="1"/>
      <c r="AA26065" s="1"/>
      <c r="AB26065" s="1"/>
      <c r="AC26065" s="1"/>
      <c r="AJ26065" s="1"/>
      <c r="AK26065" s="1"/>
      <c r="AL26065" s="1"/>
    </row>
    <row r="26066">
      <c r="I26066" s="1"/>
      <c r="J26066" s="1"/>
      <c r="K26066" s="1"/>
      <c r="AA26066" s="1"/>
      <c r="AB26066" s="1"/>
      <c r="AC26066" s="1"/>
      <c r="AJ26066" s="1"/>
      <c r="AK26066" s="1"/>
      <c r="AL26066" s="1"/>
    </row>
    <row r="26067">
      <c r="I26067" s="1"/>
      <c r="J26067" s="1"/>
      <c r="K26067" s="1"/>
      <c r="AA26067" s="1"/>
      <c r="AB26067" s="1"/>
      <c r="AC26067" s="1"/>
      <c r="AJ26067" s="1"/>
      <c r="AK26067" s="1"/>
      <c r="AL26067" s="1"/>
    </row>
    <row r="26068">
      <c r="I26068" s="1"/>
      <c r="J26068" s="1"/>
      <c r="K26068" s="1"/>
      <c r="AA26068" s="1"/>
      <c r="AB26068" s="1"/>
      <c r="AC26068" s="1"/>
      <c r="AJ26068" s="1"/>
      <c r="AK26068" s="1"/>
      <c r="AL26068" s="1"/>
    </row>
    <row r="26069">
      <c r="I26069" s="1"/>
      <c r="J26069" s="1"/>
      <c r="K26069" s="1"/>
      <c r="AA26069" s="1"/>
      <c r="AB26069" s="1"/>
      <c r="AC26069" s="1"/>
      <c r="AJ26069" s="1"/>
      <c r="AK26069" s="1"/>
      <c r="AL26069" s="1"/>
    </row>
    <row r="26070">
      <c r="I26070" s="1"/>
      <c r="J26070" s="1"/>
      <c r="K26070" s="1"/>
      <c r="AA26070" s="1"/>
      <c r="AB26070" s="1"/>
      <c r="AC26070" s="1"/>
      <c r="AJ26070" s="1"/>
      <c r="AK26070" s="1"/>
      <c r="AL26070" s="1"/>
    </row>
    <row r="26071">
      <c r="I26071" s="1"/>
      <c r="J26071" s="1"/>
      <c r="K26071" s="1"/>
      <c r="AA26071" s="1"/>
      <c r="AB26071" s="1"/>
      <c r="AC26071" s="1"/>
      <c r="AJ26071" s="1"/>
      <c r="AK26071" s="1"/>
      <c r="AL26071" s="1"/>
    </row>
    <row r="26072">
      <c r="I26072" s="1"/>
      <c r="J26072" s="1"/>
      <c r="K26072" s="1"/>
      <c r="AA26072" s="1"/>
      <c r="AB26072" s="1"/>
      <c r="AC26072" s="1"/>
      <c r="AJ26072" s="1"/>
      <c r="AK26072" s="1"/>
      <c r="AL26072" s="1"/>
    </row>
    <row r="26073">
      <c r="I26073" s="1"/>
      <c r="J26073" s="1"/>
      <c r="K26073" s="1"/>
      <c r="AA26073" s="1"/>
      <c r="AB26073" s="1"/>
      <c r="AC26073" s="1"/>
      <c r="AJ26073" s="1"/>
      <c r="AK26073" s="1"/>
      <c r="AL26073" s="1"/>
    </row>
    <row r="26074">
      <c r="I26074" s="1"/>
      <c r="J26074" s="1"/>
      <c r="K26074" s="1"/>
      <c r="AA26074" s="1"/>
      <c r="AB26074" s="1"/>
      <c r="AC26074" s="1"/>
      <c r="AJ26074" s="1"/>
      <c r="AK26074" s="1"/>
      <c r="AL26074" s="1"/>
    </row>
    <row r="26075">
      <c r="I26075" s="1"/>
      <c r="J26075" s="1"/>
      <c r="K26075" s="1"/>
      <c r="AA26075" s="1"/>
      <c r="AB26075" s="1"/>
      <c r="AC26075" s="1"/>
      <c r="AJ26075" s="1"/>
      <c r="AK26075" s="1"/>
      <c r="AL26075" s="1"/>
    </row>
    <row r="26076">
      <c r="I26076" s="1"/>
      <c r="J26076" s="1"/>
      <c r="K26076" s="1"/>
      <c r="AA26076" s="1"/>
      <c r="AB26076" s="1"/>
      <c r="AC26076" s="1"/>
      <c r="AJ26076" s="1"/>
      <c r="AK26076" s="1"/>
      <c r="AL26076" s="1"/>
    </row>
    <row r="26077">
      <c r="I26077" s="1"/>
      <c r="J26077" s="1"/>
      <c r="K26077" s="1"/>
      <c r="AA26077" s="1"/>
      <c r="AB26077" s="1"/>
      <c r="AC26077" s="1"/>
      <c r="AJ26077" s="1"/>
      <c r="AK26077" s="1"/>
      <c r="AL26077" s="1"/>
    </row>
    <row r="26078">
      <c r="I26078" s="1"/>
      <c r="J26078" s="1"/>
      <c r="K26078" s="1"/>
      <c r="AA26078" s="1"/>
      <c r="AB26078" s="1"/>
      <c r="AC26078" s="1"/>
      <c r="AJ26078" s="1"/>
      <c r="AK26078" s="1"/>
      <c r="AL26078" s="1"/>
    </row>
    <row r="26079">
      <c r="I26079" s="1"/>
      <c r="J26079" s="1"/>
      <c r="K26079" s="1"/>
      <c r="AA26079" s="1"/>
      <c r="AB26079" s="1"/>
      <c r="AC26079" s="1"/>
      <c r="AJ26079" s="1"/>
      <c r="AK26079" s="1"/>
      <c r="AL26079" s="1"/>
    </row>
    <row r="26080">
      <c r="I26080" s="1"/>
      <c r="J26080" s="1"/>
      <c r="K26080" s="1"/>
      <c r="AA26080" s="1"/>
      <c r="AB26080" s="1"/>
      <c r="AC26080" s="1"/>
      <c r="AJ26080" s="1"/>
      <c r="AK26080" s="1"/>
      <c r="AL26080" s="1"/>
    </row>
    <row r="26081">
      <c r="I26081" s="1"/>
      <c r="J26081" s="1"/>
      <c r="K26081" s="1"/>
      <c r="AA26081" s="1"/>
      <c r="AB26081" s="1"/>
      <c r="AC26081" s="1"/>
      <c r="AJ26081" s="1"/>
      <c r="AK26081" s="1"/>
      <c r="AL26081" s="1"/>
    </row>
    <row r="26082">
      <c r="I26082" s="1"/>
      <c r="J26082" s="1"/>
      <c r="K26082" s="1"/>
      <c r="AA26082" s="1"/>
      <c r="AB26082" s="1"/>
      <c r="AC26082" s="1"/>
      <c r="AJ26082" s="1"/>
      <c r="AK26082" s="1"/>
      <c r="AL26082" s="1"/>
    </row>
    <row r="26083">
      <c r="I26083" s="1"/>
      <c r="J26083" s="1"/>
      <c r="K26083" s="1"/>
      <c r="AA26083" s="1"/>
      <c r="AB26083" s="1"/>
      <c r="AC26083" s="1"/>
      <c r="AJ26083" s="1"/>
      <c r="AK26083" s="1"/>
      <c r="AL26083" s="1"/>
    </row>
    <row r="26084">
      <c r="I26084" s="1"/>
      <c r="J26084" s="1"/>
      <c r="K26084" s="1"/>
      <c r="AA26084" s="1"/>
      <c r="AB26084" s="1"/>
      <c r="AC26084" s="1"/>
      <c r="AJ26084" s="1"/>
      <c r="AK26084" s="1"/>
      <c r="AL26084" s="1"/>
    </row>
    <row r="26085">
      <c r="I26085" s="1"/>
      <c r="J26085" s="1"/>
      <c r="K26085" s="1"/>
      <c r="AA26085" s="1"/>
      <c r="AB26085" s="1"/>
      <c r="AC26085" s="1"/>
      <c r="AJ26085" s="1"/>
      <c r="AK26085" s="1"/>
      <c r="AL26085" s="1"/>
    </row>
    <row r="26086">
      <c r="I26086" s="1"/>
      <c r="J26086" s="1"/>
      <c r="K26086" s="1"/>
      <c r="AA26086" s="1"/>
      <c r="AB26086" s="1"/>
      <c r="AC26086" s="1"/>
      <c r="AJ26086" s="1"/>
      <c r="AK26086" s="1"/>
      <c r="AL26086" s="1"/>
    </row>
    <row r="26087">
      <c r="I26087" s="1"/>
      <c r="J26087" s="1"/>
      <c r="K26087" s="1"/>
      <c r="AA26087" s="1"/>
      <c r="AB26087" s="1"/>
      <c r="AC26087" s="1"/>
      <c r="AJ26087" s="1"/>
      <c r="AK26087" s="1"/>
      <c r="AL26087" s="1"/>
    </row>
    <row r="26088">
      <c r="I26088" s="1"/>
      <c r="J26088" s="1"/>
      <c r="K26088" s="1"/>
      <c r="AA26088" s="1"/>
      <c r="AB26088" s="1"/>
      <c r="AC26088" s="1"/>
      <c r="AJ26088" s="1"/>
      <c r="AK26088" s="1"/>
      <c r="AL26088" s="1"/>
    </row>
    <row r="26089">
      <c r="I26089" s="1"/>
      <c r="J26089" s="1"/>
      <c r="K26089" s="1"/>
      <c r="AA26089" s="1"/>
      <c r="AB26089" s="1"/>
      <c r="AC26089" s="1"/>
      <c r="AJ26089" s="1"/>
      <c r="AK26089" s="1"/>
      <c r="AL26089" s="1"/>
    </row>
    <row r="26090">
      <c r="I26090" s="1"/>
      <c r="J26090" s="1"/>
      <c r="K26090" s="1"/>
      <c r="AA26090" s="1"/>
      <c r="AB26090" s="1"/>
      <c r="AC26090" s="1"/>
      <c r="AJ26090" s="1"/>
      <c r="AK26090" s="1"/>
      <c r="AL26090" s="1"/>
    </row>
    <row r="26091">
      <c r="I26091" s="1"/>
      <c r="J26091" s="1"/>
      <c r="K26091" s="1"/>
      <c r="AA26091" s="1"/>
      <c r="AB26091" s="1"/>
      <c r="AC26091" s="1"/>
      <c r="AJ26091" s="1"/>
      <c r="AK26091" s="1"/>
      <c r="AL26091" s="1"/>
    </row>
    <row r="26092">
      <c r="I26092" s="1"/>
      <c r="J26092" s="1"/>
      <c r="K26092" s="1"/>
      <c r="AA26092" s="1"/>
      <c r="AB26092" s="1"/>
      <c r="AC26092" s="1"/>
      <c r="AJ26092" s="1"/>
      <c r="AK26092" s="1"/>
      <c r="AL26092" s="1"/>
    </row>
    <row r="26093">
      <c r="I26093" s="1"/>
      <c r="J26093" s="1"/>
      <c r="K26093" s="1"/>
      <c r="AA26093" s="1"/>
      <c r="AB26093" s="1"/>
      <c r="AC26093" s="1"/>
      <c r="AJ26093" s="1"/>
      <c r="AK26093" s="1"/>
      <c r="AL26093" s="1"/>
    </row>
    <row r="26094">
      <c r="I26094" s="1"/>
      <c r="J26094" s="1"/>
      <c r="K26094" s="1"/>
      <c r="AA26094" s="1"/>
      <c r="AB26094" s="1"/>
      <c r="AC26094" s="1"/>
      <c r="AJ26094" s="1"/>
      <c r="AK26094" s="1"/>
      <c r="AL26094" s="1"/>
    </row>
    <row r="26095">
      <c r="I26095" s="1"/>
      <c r="J26095" s="1"/>
      <c r="K26095" s="1"/>
      <c r="AA26095" s="1"/>
      <c r="AB26095" s="1"/>
      <c r="AC26095" s="1"/>
      <c r="AJ26095" s="1"/>
      <c r="AK26095" s="1"/>
      <c r="AL26095" s="1"/>
    </row>
    <row r="26096">
      <c r="I26096" s="1"/>
      <c r="J26096" s="1"/>
      <c r="K26096" s="1"/>
      <c r="AA26096" s="1"/>
      <c r="AB26096" s="1"/>
      <c r="AC26096" s="1"/>
      <c r="AJ26096" s="1"/>
      <c r="AK26096" s="1"/>
      <c r="AL26096" s="1"/>
    </row>
    <row r="26097">
      <c r="I26097" s="1"/>
      <c r="J26097" s="1"/>
      <c r="K26097" s="1"/>
      <c r="AA26097" s="1"/>
      <c r="AB26097" s="1"/>
      <c r="AC26097" s="1"/>
      <c r="AJ26097" s="1"/>
      <c r="AK26097" s="1"/>
      <c r="AL26097" s="1"/>
    </row>
    <row r="26098">
      <c r="I26098" s="1"/>
      <c r="J26098" s="1"/>
      <c r="K26098" s="1"/>
      <c r="AA26098" s="1"/>
      <c r="AB26098" s="1"/>
      <c r="AC26098" s="1"/>
      <c r="AJ26098" s="1"/>
      <c r="AK26098" s="1"/>
      <c r="AL26098" s="1"/>
    </row>
    <row r="26099">
      <c r="I26099" s="1"/>
      <c r="J26099" s="1"/>
      <c r="K26099" s="1"/>
      <c r="AA26099" s="1"/>
      <c r="AB26099" s="1"/>
      <c r="AC26099" s="1"/>
      <c r="AJ26099" s="1"/>
      <c r="AK26099" s="1"/>
      <c r="AL26099" s="1"/>
    </row>
    <row r="26100">
      <c r="I26100" s="1"/>
      <c r="J26100" s="1"/>
      <c r="K26100" s="1"/>
      <c r="AA26100" s="1"/>
      <c r="AB26100" s="1"/>
      <c r="AC26100" s="1"/>
      <c r="AJ26100" s="1"/>
      <c r="AK26100" s="1"/>
      <c r="AL26100" s="1"/>
    </row>
    <row r="26101">
      <c r="I26101" s="1"/>
      <c r="J26101" s="1"/>
      <c r="K26101" s="1"/>
      <c r="AA26101" s="1"/>
      <c r="AB26101" s="1"/>
      <c r="AC26101" s="1"/>
      <c r="AJ26101" s="1"/>
      <c r="AK26101" s="1"/>
      <c r="AL26101" s="1"/>
    </row>
    <row r="26102">
      <c r="I26102" s="1"/>
      <c r="J26102" s="1"/>
      <c r="K26102" s="1"/>
      <c r="AA26102" s="1"/>
      <c r="AB26102" s="1"/>
      <c r="AC26102" s="1"/>
      <c r="AJ26102" s="1"/>
      <c r="AK26102" s="1"/>
      <c r="AL26102" s="1"/>
    </row>
    <row r="26103">
      <c r="I26103" s="1"/>
      <c r="J26103" s="1"/>
      <c r="K26103" s="1"/>
      <c r="AA26103" s="1"/>
      <c r="AB26103" s="1"/>
      <c r="AC26103" s="1"/>
      <c r="AJ26103" s="1"/>
      <c r="AK26103" s="1"/>
      <c r="AL26103" s="1"/>
    </row>
    <row r="26104">
      <c r="I26104" s="1"/>
      <c r="J26104" s="1"/>
      <c r="K26104" s="1"/>
      <c r="AA26104" s="1"/>
      <c r="AB26104" s="1"/>
      <c r="AC26104" s="1"/>
      <c r="AJ26104" s="1"/>
      <c r="AK26104" s="1"/>
      <c r="AL26104" s="1"/>
    </row>
    <row r="26105">
      <c r="I26105" s="1"/>
      <c r="J26105" s="1"/>
      <c r="K26105" s="1"/>
      <c r="AA26105" s="1"/>
      <c r="AB26105" s="1"/>
      <c r="AC26105" s="1"/>
      <c r="AJ26105" s="1"/>
      <c r="AK26105" s="1"/>
      <c r="AL26105" s="1"/>
    </row>
    <row r="26106">
      <c r="I26106" s="1"/>
      <c r="J26106" s="1"/>
      <c r="K26106" s="1"/>
      <c r="AA26106" s="1"/>
      <c r="AB26106" s="1"/>
      <c r="AC26106" s="1"/>
      <c r="AJ26106" s="1"/>
      <c r="AK26106" s="1"/>
      <c r="AL26106" s="1"/>
    </row>
    <row r="26107">
      <c r="I26107" s="1"/>
      <c r="J26107" s="1"/>
      <c r="K26107" s="1"/>
      <c r="AA26107" s="1"/>
      <c r="AB26107" s="1"/>
      <c r="AC26107" s="1"/>
      <c r="AJ26107" s="1"/>
      <c r="AK26107" s="1"/>
      <c r="AL26107" s="1"/>
    </row>
    <row r="26108">
      <c r="I26108" s="1"/>
      <c r="J26108" s="1"/>
      <c r="K26108" s="1"/>
      <c r="AA26108" s="1"/>
      <c r="AB26108" s="1"/>
      <c r="AC26108" s="1"/>
      <c r="AJ26108" s="1"/>
      <c r="AK26108" s="1"/>
      <c r="AL26108" s="1"/>
    </row>
    <row r="26109">
      <c r="I26109" s="1"/>
      <c r="J26109" s="1"/>
      <c r="K26109" s="1"/>
      <c r="AA26109" s="1"/>
      <c r="AB26109" s="1"/>
      <c r="AC26109" s="1"/>
      <c r="AJ26109" s="1"/>
      <c r="AK26109" s="1"/>
      <c r="AL26109" s="1"/>
    </row>
    <row r="26110">
      <c r="I26110" s="1"/>
      <c r="J26110" s="1"/>
      <c r="K26110" s="1"/>
      <c r="AA26110" s="1"/>
      <c r="AB26110" s="1"/>
      <c r="AC26110" s="1"/>
      <c r="AJ26110" s="1"/>
      <c r="AK26110" s="1"/>
      <c r="AL26110" s="1"/>
    </row>
    <row r="26111">
      <c r="I26111" s="1"/>
      <c r="J26111" s="1"/>
      <c r="K26111" s="1"/>
      <c r="AA26111" s="1"/>
      <c r="AB26111" s="1"/>
      <c r="AC26111" s="1"/>
      <c r="AJ26111" s="1"/>
      <c r="AK26111" s="1"/>
      <c r="AL26111" s="1"/>
    </row>
    <row r="26112">
      <c r="I26112" s="1"/>
      <c r="J26112" s="1"/>
      <c r="K26112" s="1"/>
      <c r="AA26112" s="1"/>
      <c r="AB26112" s="1"/>
      <c r="AC26112" s="1"/>
      <c r="AJ26112" s="1"/>
      <c r="AK26112" s="1"/>
      <c r="AL26112" s="1"/>
    </row>
    <row r="26113">
      <c r="I26113" s="1"/>
      <c r="J26113" s="1"/>
      <c r="K26113" s="1"/>
      <c r="AA26113" s="1"/>
      <c r="AB26113" s="1"/>
      <c r="AC26113" s="1"/>
      <c r="AJ26113" s="1"/>
      <c r="AK26113" s="1"/>
      <c r="AL26113" s="1"/>
    </row>
    <row r="26114">
      <c r="I26114" s="1"/>
      <c r="J26114" s="1"/>
      <c r="K26114" s="1"/>
      <c r="AA26114" s="1"/>
      <c r="AB26114" s="1"/>
      <c r="AC26114" s="1"/>
      <c r="AJ26114" s="1"/>
      <c r="AK26114" s="1"/>
      <c r="AL26114" s="1"/>
    </row>
    <row r="26115">
      <c r="I26115" s="1"/>
      <c r="J26115" s="1"/>
      <c r="K26115" s="1"/>
      <c r="AA26115" s="1"/>
      <c r="AB26115" s="1"/>
      <c r="AC26115" s="1"/>
      <c r="AJ26115" s="1"/>
      <c r="AK26115" s="1"/>
      <c r="AL26115" s="1"/>
    </row>
    <row r="26116">
      <c r="I26116" s="1"/>
      <c r="J26116" s="1"/>
      <c r="K26116" s="1"/>
      <c r="AA26116" s="1"/>
      <c r="AB26116" s="1"/>
      <c r="AC26116" s="1"/>
      <c r="AJ26116" s="1"/>
      <c r="AK26116" s="1"/>
      <c r="AL26116" s="1"/>
    </row>
    <row r="26117">
      <c r="I26117" s="1"/>
      <c r="J26117" s="1"/>
      <c r="K26117" s="1"/>
      <c r="AA26117" s="1"/>
      <c r="AB26117" s="1"/>
      <c r="AC26117" s="1"/>
      <c r="AJ26117" s="1"/>
      <c r="AK26117" s="1"/>
      <c r="AL26117" s="1"/>
    </row>
    <row r="26118">
      <c r="I26118" s="1"/>
      <c r="J26118" s="1"/>
      <c r="K26118" s="1"/>
      <c r="AA26118" s="1"/>
      <c r="AB26118" s="1"/>
      <c r="AC26118" s="1"/>
      <c r="AJ26118" s="1"/>
      <c r="AK26118" s="1"/>
      <c r="AL26118" s="1"/>
    </row>
    <row r="26119">
      <c r="I26119" s="1"/>
      <c r="J26119" s="1"/>
      <c r="K26119" s="1"/>
      <c r="AA26119" s="1"/>
      <c r="AB26119" s="1"/>
      <c r="AC26119" s="1"/>
      <c r="AJ26119" s="1"/>
      <c r="AK26119" s="1"/>
      <c r="AL26119" s="1"/>
    </row>
    <row r="26120">
      <c r="I26120" s="1"/>
      <c r="J26120" s="1"/>
      <c r="K26120" s="1"/>
      <c r="AA26120" s="1"/>
      <c r="AB26120" s="1"/>
      <c r="AC26120" s="1"/>
      <c r="AJ26120" s="1"/>
      <c r="AK26120" s="1"/>
      <c r="AL26120" s="1"/>
    </row>
    <row r="26121">
      <c r="I26121" s="1"/>
      <c r="J26121" s="1"/>
      <c r="K26121" s="1"/>
      <c r="AA26121" s="1"/>
      <c r="AB26121" s="1"/>
      <c r="AC26121" s="1"/>
      <c r="AJ26121" s="1"/>
      <c r="AK26121" s="1"/>
      <c r="AL26121" s="1"/>
    </row>
    <row r="26122">
      <c r="I26122" s="1"/>
      <c r="J26122" s="1"/>
      <c r="K26122" s="1"/>
      <c r="AA26122" s="1"/>
      <c r="AB26122" s="1"/>
      <c r="AC26122" s="1"/>
      <c r="AJ26122" s="1"/>
      <c r="AK26122" s="1"/>
      <c r="AL26122" s="1"/>
    </row>
    <row r="26123">
      <c r="I26123" s="1"/>
      <c r="J26123" s="1"/>
      <c r="K26123" s="1"/>
      <c r="AA26123" s="1"/>
      <c r="AB26123" s="1"/>
      <c r="AC26123" s="1"/>
      <c r="AJ26123" s="1"/>
      <c r="AK26123" s="1"/>
      <c r="AL26123" s="1"/>
    </row>
    <row r="26124">
      <c r="I26124" s="1"/>
      <c r="J26124" s="1"/>
      <c r="K26124" s="1"/>
      <c r="AA26124" s="1"/>
      <c r="AB26124" s="1"/>
      <c r="AC26124" s="1"/>
      <c r="AJ26124" s="1"/>
      <c r="AK26124" s="1"/>
      <c r="AL26124" s="1"/>
    </row>
    <row r="26125">
      <c r="I26125" s="1"/>
      <c r="J26125" s="1"/>
      <c r="K26125" s="1"/>
      <c r="AA26125" s="1"/>
      <c r="AB26125" s="1"/>
      <c r="AC26125" s="1"/>
      <c r="AJ26125" s="1"/>
      <c r="AK26125" s="1"/>
      <c r="AL26125" s="1"/>
    </row>
    <row r="26126">
      <c r="I26126" s="1"/>
      <c r="J26126" s="1"/>
      <c r="K26126" s="1"/>
      <c r="AA26126" s="1"/>
      <c r="AB26126" s="1"/>
      <c r="AC26126" s="1"/>
      <c r="AJ26126" s="1"/>
      <c r="AK26126" s="1"/>
      <c r="AL26126" s="1"/>
    </row>
    <row r="26127">
      <c r="I26127" s="1"/>
      <c r="J26127" s="1"/>
      <c r="K26127" s="1"/>
      <c r="AA26127" s="1"/>
      <c r="AB26127" s="1"/>
      <c r="AC26127" s="1"/>
      <c r="AJ26127" s="1"/>
      <c r="AK26127" s="1"/>
      <c r="AL26127" s="1"/>
    </row>
    <row r="26128">
      <c r="I26128" s="1"/>
      <c r="J26128" s="1"/>
      <c r="K26128" s="1"/>
      <c r="AA26128" s="1"/>
      <c r="AB26128" s="1"/>
      <c r="AC26128" s="1"/>
      <c r="AJ26128" s="1"/>
      <c r="AK26128" s="1"/>
      <c r="AL26128" s="1"/>
    </row>
    <row r="26129">
      <c r="I26129" s="1"/>
      <c r="J26129" s="1"/>
      <c r="K26129" s="1"/>
      <c r="AA26129" s="1"/>
      <c r="AB26129" s="1"/>
      <c r="AC26129" s="1"/>
      <c r="AJ26129" s="1"/>
      <c r="AK26129" s="1"/>
      <c r="AL26129" s="1"/>
    </row>
    <row r="26130">
      <c r="I26130" s="1"/>
      <c r="J26130" s="1"/>
      <c r="K26130" s="1"/>
      <c r="AA26130" s="1"/>
      <c r="AB26130" s="1"/>
      <c r="AC26130" s="1"/>
      <c r="AJ26130" s="1"/>
      <c r="AK26130" s="1"/>
      <c r="AL26130" s="1"/>
    </row>
    <row r="26131">
      <c r="I26131" s="1"/>
      <c r="J26131" s="1"/>
      <c r="K26131" s="1"/>
      <c r="AA26131" s="1"/>
      <c r="AB26131" s="1"/>
      <c r="AC26131" s="1"/>
      <c r="AJ26131" s="1"/>
      <c r="AK26131" s="1"/>
      <c r="AL26131" s="1"/>
    </row>
    <row r="26132">
      <c r="I26132" s="1"/>
      <c r="J26132" s="1"/>
      <c r="K26132" s="1"/>
      <c r="AA26132" s="1"/>
      <c r="AB26132" s="1"/>
      <c r="AC26132" s="1"/>
      <c r="AJ26132" s="1"/>
      <c r="AK26132" s="1"/>
      <c r="AL26132" s="1"/>
    </row>
    <row r="26133">
      <c r="I26133" s="1"/>
      <c r="J26133" s="1"/>
      <c r="K26133" s="1"/>
      <c r="AA26133" s="1"/>
      <c r="AB26133" s="1"/>
      <c r="AC26133" s="1"/>
      <c r="AJ26133" s="1"/>
      <c r="AK26133" s="1"/>
      <c r="AL26133" s="1"/>
    </row>
    <row r="26134">
      <c r="I26134" s="1"/>
      <c r="J26134" s="1"/>
      <c r="K26134" s="1"/>
      <c r="AA26134" s="1"/>
      <c r="AB26134" s="1"/>
      <c r="AC26134" s="1"/>
      <c r="AJ26134" s="1"/>
      <c r="AK26134" s="1"/>
      <c r="AL26134" s="1"/>
    </row>
    <row r="26135">
      <c r="I26135" s="1"/>
      <c r="J26135" s="1"/>
      <c r="K26135" s="1"/>
      <c r="AA26135" s="1"/>
      <c r="AB26135" s="1"/>
      <c r="AC26135" s="1"/>
      <c r="AJ26135" s="1"/>
      <c r="AK26135" s="1"/>
      <c r="AL26135" s="1"/>
    </row>
    <row r="26136">
      <c r="I26136" s="1"/>
      <c r="J26136" s="1"/>
      <c r="K26136" s="1"/>
      <c r="AA26136" s="1"/>
      <c r="AB26136" s="1"/>
      <c r="AC26136" s="1"/>
      <c r="AJ26136" s="1"/>
      <c r="AK26136" s="1"/>
      <c r="AL26136" s="1"/>
    </row>
    <row r="26137">
      <c r="I26137" s="1"/>
      <c r="J26137" s="1"/>
      <c r="K26137" s="1"/>
      <c r="AA26137" s="1"/>
      <c r="AB26137" s="1"/>
      <c r="AC26137" s="1"/>
      <c r="AJ26137" s="1"/>
      <c r="AK26137" s="1"/>
      <c r="AL26137" s="1"/>
    </row>
    <row r="26138">
      <c r="I26138" s="1"/>
      <c r="J26138" s="1"/>
      <c r="K26138" s="1"/>
      <c r="AA26138" s="1"/>
      <c r="AB26138" s="1"/>
      <c r="AC26138" s="1"/>
      <c r="AJ26138" s="1"/>
      <c r="AK26138" s="1"/>
      <c r="AL26138" s="1"/>
    </row>
    <row r="26139">
      <c r="I26139" s="1"/>
      <c r="J26139" s="1"/>
      <c r="K26139" s="1"/>
      <c r="AA26139" s="1"/>
      <c r="AB26139" s="1"/>
      <c r="AC26139" s="1"/>
      <c r="AJ26139" s="1"/>
      <c r="AK26139" s="1"/>
      <c r="AL26139" s="1"/>
    </row>
    <row r="26140">
      <c r="I26140" s="1"/>
      <c r="J26140" s="1"/>
      <c r="K26140" s="1"/>
      <c r="AA26140" s="1"/>
      <c r="AB26140" s="1"/>
      <c r="AC26140" s="1"/>
      <c r="AJ26140" s="1"/>
      <c r="AK26140" s="1"/>
      <c r="AL26140" s="1"/>
    </row>
    <row r="26141">
      <c r="I26141" s="1"/>
      <c r="J26141" s="1"/>
      <c r="K26141" s="1"/>
      <c r="AA26141" s="1"/>
      <c r="AB26141" s="1"/>
      <c r="AC26141" s="1"/>
      <c r="AJ26141" s="1"/>
      <c r="AK26141" s="1"/>
      <c r="AL26141" s="1"/>
    </row>
    <row r="26142">
      <c r="I26142" s="1"/>
      <c r="J26142" s="1"/>
      <c r="K26142" s="1"/>
      <c r="AA26142" s="1"/>
      <c r="AB26142" s="1"/>
      <c r="AC26142" s="1"/>
      <c r="AJ26142" s="1"/>
      <c r="AK26142" s="1"/>
      <c r="AL26142" s="1"/>
    </row>
    <row r="26143">
      <c r="I26143" s="1"/>
      <c r="J26143" s="1"/>
      <c r="K26143" s="1"/>
      <c r="AA26143" s="1"/>
      <c r="AB26143" s="1"/>
      <c r="AC26143" s="1"/>
      <c r="AJ26143" s="1"/>
      <c r="AK26143" s="1"/>
      <c r="AL26143" s="1"/>
    </row>
    <row r="26144">
      <c r="I26144" s="1"/>
      <c r="J26144" s="1"/>
      <c r="K26144" s="1"/>
      <c r="AA26144" s="1"/>
      <c r="AB26144" s="1"/>
      <c r="AC26144" s="1"/>
      <c r="AJ26144" s="1"/>
      <c r="AK26144" s="1"/>
      <c r="AL26144" s="1"/>
    </row>
    <row r="26145">
      <c r="I26145" s="1"/>
      <c r="J26145" s="1"/>
      <c r="K26145" s="1"/>
      <c r="AA26145" s="1"/>
      <c r="AB26145" s="1"/>
      <c r="AC26145" s="1"/>
      <c r="AJ26145" s="1"/>
      <c r="AK26145" s="1"/>
      <c r="AL26145" s="1"/>
    </row>
    <row r="26146">
      <c r="I26146" s="1"/>
      <c r="J26146" s="1"/>
      <c r="K26146" s="1"/>
      <c r="AA26146" s="1"/>
      <c r="AB26146" s="1"/>
      <c r="AC26146" s="1"/>
      <c r="AJ26146" s="1"/>
      <c r="AK26146" s="1"/>
      <c r="AL26146" s="1"/>
    </row>
    <row r="26147">
      <c r="I26147" s="1"/>
      <c r="J26147" s="1"/>
      <c r="K26147" s="1"/>
      <c r="AA26147" s="1"/>
      <c r="AB26147" s="1"/>
      <c r="AC26147" s="1"/>
      <c r="AJ26147" s="1"/>
      <c r="AK26147" s="1"/>
      <c r="AL26147" s="1"/>
    </row>
    <row r="26148">
      <c r="I26148" s="1"/>
      <c r="J26148" s="1"/>
      <c r="K26148" s="1"/>
      <c r="AA26148" s="1"/>
      <c r="AB26148" s="1"/>
      <c r="AC26148" s="1"/>
      <c r="AJ26148" s="1"/>
      <c r="AK26148" s="1"/>
      <c r="AL26148" s="1"/>
    </row>
    <row r="26149">
      <c r="I26149" s="1"/>
      <c r="J26149" s="1"/>
      <c r="K26149" s="1"/>
      <c r="AA26149" s="1"/>
      <c r="AB26149" s="1"/>
      <c r="AC26149" s="1"/>
      <c r="AJ26149" s="1"/>
      <c r="AK26149" s="1"/>
      <c r="AL26149" s="1"/>
    </row>
    <row r="26150">
      <c r="I26150" s="1"/>
      <c r="J26150" s="1"/>
      <c r="K26150" s="1"/>
      <c r="AA26150" s="1"/>
      <c r="AB26150" s="1"/>
      <c r="AC26150" s="1"/>
      <c r="AJ26150" s="1"/>
      <c r="AK26150" s="1"/>
      <c r="AL26150" s="1"/>
    </row>
    <row r="26151">
      <c r="I26151" s="1"/>
      <c r="J26151" s="1"/>
      <c r="K26151" s="1"/>
      <c r="AA26151" s="1"/>
      <c r="AB26151" s="1"/>
      <c r="AC26151" s="1"/>
      <c r="AJ26151" s="1"/>
      <c r="AK26151" s="1"/>
      <c r="AL26151" s="1"/>
    </row>
    <row r="26152">
      <c r="I26152" s="1"/>
      <c r="J26152" s="1"/>
      <c r="K26152" s="1"/>
      <c r="AA26152" s="1"/>
      <c r="AB26152" s="1"/>
      <c r="AC26152" s="1"/>
      <c r="AJ26152" s="1"/>
      <c r="AK26152" s="1"/>
      <c r="AL26152" s="1"/>
    </row>
    <row r="26153">
      <c r="I26153" s="1"/>
      <c r="J26153" s="1"/>
      <c r="K26153" s="1"/>
      <c r="AA26153" s="1"/>
      <c r="AB26153" s="1"/>
      <c r="AC26153" s="1"/>
      <c r="AJ26153" s="1"/>
      <c r="AK26153" s="1"/>
      <c r="AL26153" s="1"/>
    </row>
    <row r="26154">
      <c r="I26154" s="1"/>
      <c r="J26154" s="1"/>
      <c r="K26154" s="1"/>
      <c r="AA26154" s="1"/>
      <c r="AB26154" s="1"/>
      <c r="AC26154" s="1"/>
      <c r="AJ26154" s="1"/>
      <c r="AK26154" s="1"/>
      <c r="AL26154" s="1"/>
    </row>
    <row r="26155">
      <c r="I26155" s="1"/>
      <c r="J26155" s="1"/>
      <c r="K26155" s="1"/>
      <c r="AA26155" s="1"/>
      <c r="AB26155" s="1"/>
      <c r="AC26155" s="1"/>
      <c r="AJ26155" s="1"/>
      <c r="AK26155" s="1"/>
      <c r="AL26155" s="1"/>
    </row>
    <row r="26156">
      <c r="I26156" s="1"/>
      <c r="J26156" s="1"/>
      <c r="K26156" s="1"/>
      <c r="AA26156" s="1"/>
      <c r="AB26156" s="1"/>
      <c r="AC26156" s="1"/>
      <c r="AJ26156" s="1"/>
      <c r="AK26156" s="1"/>
      <c r="AL26156" s="1"/>
    </row>
    <row r="26157">
      <c r="I26157" s="1"/>
      <c r="J26157" s="1"/>
      <c r="K26157" s="1"/>
      <c r="AA26157" s="1"/>
      <c r="AB26157" s="1"/>
      <c r="AC26157" s="1"/>
      <c r="AJ26157" s="1"/>
      <c r="AK26157" s="1"/>
      <c r="AL26157" s="1"/>
    </row>
    <row r="26158">
      <c r="I26158" s="1"/>
      <c r="J26158" s="1"/>
      <c r="K26158" s="1"/>
      <c r="AA26158" s="1"/>
      <c r="AB26158" s="1"/>
      <c r="AC26158" s="1"/>
      <c r="AJ26158" s="1"/>
      <c r="AK26158" s="1"/>
      <c r="AL26158" s="1"/>
    </row>
    <row r="26159">
      <c r="I26159" s="1"/>
      <c r="J26159" s="1"/>
      <c r="K26159" s="1"/>
      <c r="AA26159" s="1"/>
      <c r="AB26159" s="1"/>
      <c r="AC26159" s="1"/>
      <c r="AJ26159" s="1"/>
      <c r="AK26159" s="1"/>
      <c r="AL26159" s="1"/>
    </row>
    <row r="26160">
      <c r="I26160" s="1"/>
      <c r="J26160" s="1"/>
      <c r="K26160" s="1"/>
      <c r="AA26160" s="1"/>
      <c r="AB26160" s="1"/>
      <c r="AC26160" s="1"/>
      <c r="AJ26160" s="1"/>
      <c r="AK26160" s="1"/>
      <c r="AL26160" s="1"/>
    </row>
    <row r="26161">
      <c r="I26161" s="1"/>
      <c r="J26161" s="1"/>
      <c r="K26161" s="1"/>
      <c r="AA26161" s="1"/>
      <c r="AB26161" s="1"/>
      <c r="AC26161" s="1"/>
      <c r="AJ26161" s="1"/>
      <c r="AK26161" s="1"/>
      <c r="AL26161" s="1"/>
    </row>
    <row r="26162">
      <c r="I26162" s="1"/>
      <c r="J26162" s="1"/>
      <c r="K26162" s="1"/>
      <c r="AA26162" s="1"/>
      <c r="AB26162" s="1"/>
      <c r="AC26162" s="1"/>
      <c r="AJ26162" s="1"/>
      <c r="AK26162" s="1"/>
      <c r="AL26162" s="1"/>
    </row>
    <row r="26163">
      <c r="I26163" s="1"/>
      <c r="J26163" s="1"/>
      <c r="K26163" s="1"/>
      <c r="AA26163" s="1"/>
      <c r="AB26163" s="1"/>
      <c r="AC26163" s="1"/>
      <c r="AJ26163" s="1"/>
      <c r="AK26163" s="1"/>
      <c r="AL26163" s="1"/>
    </row>
    <row r="26164">
      <c r="I26164" s="1"/>
      <c r="J26164" s="1"/>
      <c r="K26164" s="1"/>
      <c r="AA26164" s="1"/>
      <c r="AB26164" s="1"/>
      <c r="AC26164" s="1"/>
      <c r="AJ26164" s="1"/>
      <c r="AK26164" s="1"/>
      <c r="AL26164" s="1"/>
    </row>
    <row r="26165">
      <c r="I26165" s="1"/>
      <c r="J26165" s="1"/>
      <c r="K26165" s="1"/>
      <c r="AA26165" s="1"/>
      <c r="AB26165" s="1"/>
      <c r="AC26165" s="1"/>
      <c r="AJ26165" s="1"/>
      <c r="AK26165" s="1"/>
      <c r="AL26165" s="1"/>
    </row>
    <row r="26166">
      <c r="I26166" s="1"/>
      <c r="J26166" s="1"/>
      <c r="K26166" s="1"/>
      <c r="AA26166" s="1"/>
      <c r="AB26166" s="1"/>
      <c r="AC26166" s="1"/>
      <c r="AJ26166" s="1"/>
      <c r="AK26166" s="1"/>
      <c r="AL26166" s="1"/>
    </row>
    <row r="26167">
      <c r="I26167" s="1"/>
      <c r="J26167" s="1"/>
      <c r="K26167" s="1"/>
      <c r="AA26167" s="1"/>
      <c r="AB26167" s="1"/>
      <c r="AC26167" s="1"/>
      <c r="AJ26167" s="1"/>
      <c r="AK26167" s="1"/>
      <c r="AL26167" s="1"/>
    </row>
    <row r="26168">
      <c r="I26168" s="1"/>
      <c r="J26168" s="1"/>
      <c r="K26168" s="1"/>
      <c r="AA26168" s="1"/>
      <c r="AB26168" s="1"/>
      <c r="AC26168" s="1"/>
      <c r="AJ26168" s="1"/>
      <c r="AK26168" s="1"/>
      <c r="AL26168" s="1"/>
    </row>
    <row r="26169">
      <c r="I26169" s="1"/>
      <c r="J26169" s="1"/>
      <c r="K26169" s="1"/>
      <c r="AA26169" s="1"/>
      <c r="AB26169" s="1"/>
      <c r="AC26169" s="1"/>
      <c r="AJ26169" s="1"/>
      <c r="AK26169" s="1"/>
      <c r="AL26169" s="1"/>
    </row>
    <row r="26170">
      <c r="I26170" s="1"/>
      <c r="J26170" s="1"/>
      <c r="K26170" s="1"/>
      <c r="AA26170" s="1"/>
      <c r="AB26170" s="1"/>
      <c r="AC26170" s="1"/>
      <c r="AJ26170" s="1"/>
      <c r="AK26170" s="1"/>
      <c r="AL26170" s="1"/>
    </row>
    <row r="26171">
      <c r="I26171" s="1"/>
      <c r="J26171" s="1"/>
      <c r="K26171" s="1"/>
      <c r="AA26171" s="1"/>
      <c r="AB26171" s="1"/>
      <c r="AC26171" s="1"/>
      <c r="AJ26171" s="1"/>
      <c r="AK26171" s="1"/>
      <c r="AL26171" s="1"/>
    </row>
    <row r="26172">
      <c r="I26172" s="1"/>
      <c r="J26172" s="1"/>
      <c r="K26172" s="1"/>
      <c r="AA26172" s="1"/>
      <c r="AB26172" s="1"/>
      <c r="AC26172" s="1"/>
      <c r="AJ26172" s="1"/>
      <c r="AK26172" s="1"/>
      <c r="AL26172" s="1"/>
    </row>
    <row r="26173">
      <c r="I26173" s="1"/>
      <c r="J26173" s="1"/>
      <c r="K26173" s="1"/>
      <c r="AA26173" s="1"/>
      <c r="AB26173" s="1"/>
      <c r="AC26173" s="1"/>
      <c r="AJ26173" s="1"/>
      <c r="AK26173" s="1"/>
      <c r="AL26173" s="1"/>
    </row>
    <row r="26174">
      <c r="I26174" s="1"/>
      <c r="J26174" s="1"/>
      <c r="K26174" s="1"/>
      <c r="AA26174" s="1"/>
      <c r="AB26174" s="1"/>
      <c r="AC26174" s="1"/>
      <c r="AJ26174" s="1"/>
      <c r="AK26174" s="1"/>
      <c r="AL26174" s="1"/>
    </row>
    <row r="26175">
      <c r="I26175" s="1"/>
      <c r="J26175" s="1"/>
      <c r="K26175" s="1"/>
      <c r="AA26175" s="1"/>
      <c r="AB26175" s="1"/>
      <c r="AC26175" s="1"/>
      <c r="AJ26175" s="1"/>
      <c r="AK26175" s="1"/>
      <c r="AL26175" s="1"/>
    </row>
    <row r="26176">
      <c r="I26176" s="1"/>
      <c r="J26176" s="1"/>
      <c r="K26176" s="1"/>
      <c r="AA26176" s="1"/>
      <c r="AB26176" s="1"/>
      <c r="AC26176" s="1"/>
      <c r="AJ26176" s="1"/>
      <c r="AK26176" s="1"/>
      <c r="AL26176" s="1"/>
    </row>
    <row r="26177">
      <c r="I26177" s="1"/>
      <c r="J26177" s="1"/>
      <c r="K26177" s="1"/>
      <c r="AA26177" s="1"/>
      <c r="AB26177" s="1"/>
      <c r="AC26177" s="1"/>
      <c r="AJ26177" s="1"/>
      <c r="AK26177" s="1"/>
      <c r="AL26177" s="1"/>
    </row>
    <row r="26178">
      <c r="I26178" s="1"/>
      <c r="J26178" s="1"/>
      <c r="K26178" s="1"/>
      <c r="AA26178" s="1"/>
      <c r="AB26178" s="1"/>
      <c r="AC26178" s="1"/>
      <c r="AJ26178" s="1"/>
      <c r="AK26178" s="1"/>
      <c r="AL26178" s="1"/>
    </row>
    <row r="26179">
      <c r="I26179" s="1"/>
      <c r="J26179" s="1"/>
      <c r="K26179" s="1"/>
      <c r="AA26179" s="1"/>
      <c r="AB26179" s="1"/>
      <c r="AC26179" s="1"/>
      <c r="AJ26179" s="1"/>
      <c r="AK26179" s="1"/>
      <c r="AL26179" s="1"/>
    </row>
    <row r="26180">
      <c r="I26180" s="1"/>
      <c r="J26180" s="1"/>
      <c r="K26180" s="1"/>
      <c r="AA26180" s="1"/>
      <c r="AB26180" s="1"/>
      <c r="AC26180" s="1"/>
      <c r="AJ26180" s="1"/>
      <c r="AK26180" s="1"/>
      <c r="AL26180" s="1"/>
    </row>
    <row r="26181">
      <c r="I26181" s="1"/>
      <c r="J26181" s="1"/>
      <c r="K26181" s="1"/>
      <c r="AA26181" s="1"/>
      <c r="AB26181" s="1"/>
      <c r="AC26181" s="1"/>
      <c r="AJ26181" s="1"/>
      <c r="AK26181" s="1"/>
      <c r="AL26181" s="1"/>
    </row>
    <row r="26182">
      <c r="I26182" s="1"/>
      <c r="J26182" s="1"/>
      <c r="K26182" s="1"/>
      <c r="AA26182" s="1"/>
      <c r="AB26182" s="1"/>
      <c r="AC26182" s="1"/>
      <c r="AJ26182" s="1"/>
      <c r="AK26182" s="1"/>
      <c r="AL26182" s="1"/>
    </row>
    <row r="26183">
      <c r="I26183" s="1"/>
      <c r="J26183" s="1"/>
      <c r="K26183" s="1"/>
      <c r="AA26183" s="1"/>
      <c r="AB26183" s="1"/>
      <c r="AC26183" s="1"/>
      <c r="AJ26183" s="1"/>
      <c r="AK26183" s="1"/>
      <c r="AL26183" s="1"/>
    </row>
    <row r="26184">
      <c r="I26184" s="1"/>
      <c r="J26184" s="1"/>
      <c r="K26184" s="1"/>
      <c r="AA26184" s="1"/>
      <c r="AB26184" s="1"/>
      <c r="AC26184" s="1"/>
      <c r="AJ26184" s="1"/>
      <c r="AK26184" s="1"/>
      <c r="AL26184" s="1"/>
    </row>
    <row r="26185">
      <c r="I26185" s="1"/>
      <c r="J26185" s="1"/>
      <c r="K26185" s="1"/>
      <c r="AA26185" s="1"/>
      <c r="AB26185" s="1"/>
      <c r="AC26185" s="1"/>
      <c r="AJ26185" s="1"/>
      <c r="AK26185" s="1"/>
      <c r="AL26185" s="1"/>
    </row>
    <row r="26186">
      <c r="I26186" s="1"/>
      <c r="J26186" s="1"/>
      <c r="K26186" s="1"/>
      <c r="AA26186" s="1"/>
      <c r="AB26186" s="1"/>
      <c r="AC26186" s="1"/>
      <c r="AJ26186" s="1"/>
      <c r="AK26186" s="1"/>
      <c r="AL26186" s="1"/>
    </row>
    <row r="26187">
      <c r="I26187" s="1"/>
      <c r="J26187" s="1"/>
      <c r="K26187" s="1"/>
      <c r="AA26187" s="1"/>
      <c r="AB26187" s="1"/>
      <c r="AC26187" s="1"/>
      <c r="AJ26187" s="1"/>
      <c r="AK26187" s="1"/>
      <c r="AL26187" s="1"/>
    </row>
    <row r="26188">
      <c r="I26188" s="1"/>
      <c r="J26188" s="1"/>
      <c r="K26188" s="1"/>
      <c r="AA26188" s="1"/>
      <c r="AB26188" s="1"/>
      <c r="AC26188" s="1"/>
      <c r="AJ26188" s="1"/>
      <c r="AK26188" s="1"/>
      <c r="AL26188" s="1"/>
    </row>
    <row r="26189">
      <c r="I26189" s="1"/>
      <c r="J26189" s="1"/>
      <c r="K26189" s="1"/>
      <c r="AA26189" s="1"/>
      <c r="AB26189" s="1"/>
      <c r="AC26189" s="1"/>
      <c r="AJ26189" s="1"/>
      <c r="AK26189" s="1"/>
      <c r="AL26189" s="1"/>
    </row>
    <row r="26190">
      <c r="I26190" s="1"/>
      <c r="J26190" s="1"/>
      <c r="K26190" s="1"/>
      <c r="AA26190" s="1"/>
      <c r="AB26190" s="1"/>
      <c r="AC26190" s="1"/>
      <c r="AJ26190" s="1"/>
      <c r="AK26190" s="1"/>
      <c r="AL26190" s="1"/>
    </row>
    <row r="26191">
      <c r="I26191" s="1"/>
      <c r="J26191" s="1"/>
      <c r="K26191" s="1"/>
      <c r="AA26191" s="1"/>
      <c r="AB26191" s="1"/>
      <c r="AC26191" s="1"/>
      <c r="AJ26191" s="1"/>
      <c r="AK26191" s="1"/>
      <c r="AL26191" s="1"/>
    </row>
    <row r="26192">
      <c r="I26192" s="1"/>
      <c r="J26192" s="1"/>
      <c r="K26192" s="1"/>
      <c r="AA26192" s="1"/>
      <c r="AB26192" s="1"/>
      <c r="AC26192" s="1"/>
      <c r="AJ26192" s="1"/>
      <c r="AK26192" s="1"/>
      <c r="AL26192" s="1"/>
    </row>
    <row r="26193">
      <c r="I26193" s="1"/>
      <c r="J26193" s="1"/>
      <c r="K26193" s="1"/>
      <c r="AA26193" s="1"/>
      <c r="AB26193" s="1"/>
      <c r="AC26193" s="1"/>
      <c r="AJ26193" s="1"/>
      <c r="AK26193" s="1"/>
      <c r="AL26193" s="1"/>
    </row>
    <row r="26194">
      <c r="I26194" s="1"/>
      <c r="J26194" s="1"/>
      <c r="K26194" s="1"/>
      <c r="AA26194" s="1"/>
      <c r="AB26194" s="1"/>
      <c r="AC26194" s="1"/>
      <c r="AJ26194" s="1"/>
      <c r="AK26194" s="1"/>
      <c r="AL26194" s="1"/>
    </row>
    <row r="26195">
      <c r="I26195" s="1"/>
      <c r="J26195" s="1"/>
      <c r="K26195" s="1"/>
      <c r="AA26195" s="1"/>
      <c r="AB26195" s="1"/>
      <c r="AC26195" s="1"/>
      <c r="AJ26195" s="1"/>
      <c r="AK26195" s="1"/>
      <c r="AL26195" s="1"/>
    </row>
    <row r="26196">
      <c r="I26196" s="1"/>
      <c r="J26196" s="1"/>
      <c r="K26196" s="1"/>
      <c r="AA26196" s="1"/>
      <c r="AB26196" s="1"/>
      <c r="AC26196" s="1"/>
      <c r="AJ26196" s="1"/>
      <c r="AK26196" s="1"/>
      <c r="AL26196" s="1"/>
    </row>
    <row r="26197">
      <c r="I26197" s="1"/>
      <c r="J26197" s="1"/>
      <c r="K26197" s="1"/>
      <c r="AA26197" s="1"/>
      <c r="AB26197" s="1"/>
      <c r="AC26197" s="1"/>
      <c r="AJ26197" s="1"/>
      <c r="AK26197" s="1"/>
      <c r="AL26197" s="1"/>
    </row>
    <row r="26198">
      <c r="I26198" s="1"/>
      <c r="J26198" s="1"/>
      <c r="K26198" s="1"/>
      <c r="AA26198" s="1"/>
      <c r="AB26198" s="1"/>
      <c r="AC26198" s="1"/>
      <c r="AJ26198" s="1"/>
      <c r="AK26198" s="1"/>
      <c r="AL26198" s="1"/>
    </row>
    <row r="26199">
      <c r="I26199" s="1"/>
      <c r="J26199" s="1"/>
      <c r="K26199" s="1"/>
      <c r="AA26199" s="1"/>
      <c r="AB26199" s="1"/>
      <c r="AC26199" s="1"/>
      <c r="AJ26199" s="1"/>
      <c r="AK26199" s="1"/>
      <c r="AL26199" s="1"/>
    </row>
    <row r="26200">
      <c r="I26200" s="1"/>
      <c r="J26200" s="1"/>
      <c r="K26200" s="1"/>
      <c r="AA26200" s="1"/>
      <c r="AB26200" s="1"/>
      <c r="AC26200" s="1"/>
      <c r="AJ26200" s="1"/>
      <c r="AK26200" s="1"/>
      <c r="AL26200" s="1"/>
    </row>
    <row r="26201">
      <c r="I26201" s="1"/>
      <c r="J26201" s="1"/>
      <c r="K26201" s="1"/>
      <c r="AA26201" s="1"/>
      <c r="AB26201" s="1"/>
      <c r="AC26201" s="1"/>
      <c r="AJ26201" s="1"/>
      <c r="AK26201" s="1"/>
      <c r="AL26201" s="1"/>
    </row>
    <row r="26202">
      <c r="I26202" s="1"/>
      <c r="J26202" s="1"/>
      <c r="K26202" s="1"/>
      <c r="AA26202" s="1"/>
      <c r="AB26202" s="1"/>
      <c r="AC26202" s="1"/>
      <c r="AJ26202" s="1"/>
      <c r="AK26202" s="1"/>
      <c r="AL26202" s="1"/>
    </row>
    <row r="26203">
      <c r="I26203" s="1"/>
      <c r="J26203" s="1"/>
      <c r="K26203" s="1"/>
      <c r="AA26203" s="1"/>
      <c r="AB26203" s="1"/>
      <c r="AC26203" s="1"/>
      <c r="AJ26203" s="1"/>
      <c r="AK26203" s="1"/>
      <c r="AL26203" s="1"/>
    </row>
    <row r="26204">
      <c r="I26204" s="1"/>
      <c r="J26204" s="1"/>
      <c r="K26204" s="1"/>
      <c r="AA26204" s="1"/>
      <c r="AB26204" s="1"/>
      <c r="AC26204" s="1"/>
      <c r="AJ26204" s="1"/>
      <c r="AK26204" s="1"/>
      <c r="AL26204" s="1"/>
    </row>
    <row r="26205">
      <c r="I26205" s="1"/>
      <c r="J26205" s="1"/>
      <c r="K26205" s="1"/>
      <c r="AA26205" s="1"/>
      <c r="AB26205" s="1"/>
      <c r="AC26205" s="1"/>
      <c r="AJ26205" s="1"/>
      <c r="AK26205" s="1"/>
      <c r="AL26205" s="1"/>
    </row>
    <row r="26206">
      <c r="I26206" s="1"/>
      <c r="J26206" s="1"/>
      <c r="K26206" s="1"/>
      <c r="AA26206" s="1"/>
      <c r="AB26206" s="1"/>
      <c r="AC26206" s="1"/>
      <c r="AJ26206" s="1"/>
      <c r="AK26206" s="1"/>
      <c r="AL26206" s="1"/>
    </row>
    <row r="26207">
      <c r="I26207" s="1"/>
      <c r="J26207" s="1"/>
      <c r="K26207" s="1"/>
      <c r="AA26207" s="1"/>
      <c r="AB26207" s="1"/>
      <c r="AC26207" s="1"/>
      <c r="AJ26207" s="1"/>
      <c r="AK26207" s="1"/>
      <c r="AL26207" s="1"/>
    </row>
    <row r="26208">
      <c r="I26208" s="1"/>
      <c r="J26208" s="1"/>
      <c r="K26208" s="1"/>
      <c r="AA26208" s="1"/>
      <c r="AB26208" s="1"/>
      <c r="AC26208" s="1"/>
      <c r="AJ26208" s="1"/>
      <c r="AK26208" s="1"/>
      <c r="AL26208" s="1"/>
    </row>
    <row r="26209">
      <c r="I26209" s="1"/>
      <c r="J26209" s="1"/>
      <c r="K26209" s="1"/>
      <c r="AA26209" s="1"/>
      <c r="AB26209" s="1"/>
      <c r="AC26209" s="1"/>
      <c r="AJ26209" s="1"/>
      <c r="AK26209" s="1"/>
      <c r="AL26209" s="1"/>
    </row>
    <row r="26210">
      <c r="I26210" s="1"/>
      <c r="J26210" s="1"/>
      <c r="K26210" s="1"/>
      <c r="AA26210" s="1"/>
      <c r="AB26210" s="1"/>
      <c r="AC26210" s="1"/>
      <c r="AJ26210" s="1"/>
      <c r="AK26210" s="1"/>
      <c r="AL26210" s="1"/>
    </row>
    <row r="26211">
      <c r="I26211" s="1"/>
      <c r="J26211" s="1"/>
      <c r="K26211" s="1"/>
      <c r="AA26211" s="1"/>
      <c r="AB26211" s="1"/>
      <c r="AC26211" s="1"/>
      <c r="AJ26211" s="1"/>
      <c r="AK26211" s="1"/>
      <c r="AL26211" s="1"/>
    </row>
    <row r="26212">
      <c r="I26212" s="1"/>
      <c r="J26212" s="1"/>
      <c r="K26212" s="1"/>
      <c r="AA26212" s="1"/>
      <c r="AB26212" s="1"/>
      <c r="AC26212" s="1"/>
      <c r="AJ26212" s="1"/>
      <c r="AK26212" s="1"/>
      <c r="AL26212" s="1"/>
    </row>
    <row r="26213">
      <c r="I26213" s="1"/>
      <c r="J26213" s="1"/>
      <c r="K26213" s="1"/>
      <c r="AA26213" s="1"/>
      <c r="AB26213" s="1"/>
      <c r="AC26213" s="1"/>
      <c r="AJ26213" s="1"/>
      <c r="AK26213" s="1"/>
      <c r="AL26213" s="1"/>
    </row>
    <row r="26214">
      <c r="I26214" s="1"/>
      <c r="J26214" s="1"/>
      <c r="K26214" s="1"/>
      <c r="AA26214" s="1"/>
      <c r="AB26214" s="1"/>
      <c r="AC26214" s="1"/>
      <c r="AJ26214" s="1"/>
      <c r="AK26214" s="1"/>
      <c r="AL26214" s="1"/>
    </row>
    <row r="26215">
      <c r="I26215" s="1"/>
      <c r="J26215" s="1"/>
      <c r="K26215" s="1"/>
      <c r="AA26215" s="1"/>
      <c r="AB26215" s="1"/>
      <c r="AC26215" s="1"/>
      <c r="AJ26215" s="1"/>
      <c r="AK26215" s="1"/>
      <c r="AL26215" s="1"/>
    </row>
    <row r="26216">
      <c r="I26216" s="1"/>
      <c r="J26216" s="1"/>
      <c r="K26216" s="1"/>
      <c r="AA26216" s="1"/>
      <c r="AB26216" s="1"/>
      <c r="AC26216" s="1"/>
      <c r="AJ26216" s="1"/>
      <c r="AK26216" s="1"/>
      <c r="AL26216" s="1"/>
    </row>
    <row r="26217">
      <c r="I26217" s="1"/>
      <c r="J26217" s="1"/>
      <c r="K26217" s="1"/>
      <c r="AA26217" s="1"/>
      <c r="AB26217" s="1"/>
      <c r="AC26217" s="1"/>
      <c r="AJ26217" s="1"/>
      <c r="AK26217" s="1"/>
      <c r="AL26217" s="1"/>
    </row>
    <row r="26218">
      <c r="I26218" s="1"/>
      <c r="J26218" s="1"/>
      <c r="K26218" s="1"/>
      <c r="AA26218" s="1"/>
      <c r="AB26218" s="1"/>
      <c r="AC26218" s="1"/>
      <c r="AJ26218" s="1"/>
      <c r="AK26218" s="1"/>
      <c r="AL26218" s="1"/>
    </row>
    <row r="26219">
      <c r="I26219" s="1"/>
      <c r="J26219" s="1"/>
      <c r="K26219" s="1"/>
      <c r="AA26219" s="1"/>
      <c r="AB26219" s="1"/>
      <c r="AC26219" s="1"/>
      <c r="AJ26219" s="1"/>
      <c r="AK26219" s="1"/>
      <c r="AL26219" s="1"/>
    </row>
    <row r="26220">
      <c r="I26220" s="1"/>
      <c r="J26220" s="1"/>
      <c r="K26220" s="1"/>
      <c r="AA26220" s="1"/>
      <c r="AB26220" s="1"/>
      <c r="AC26220" s="1"/>
      <c r="AJ26220" s="1"/>
      <c r="AK26220" s="1"/>
      <c r="AL26220" s="1"/>
    </row>
    <row r="26221">
      <c r="I26221" s="1"/>
      <c r="J26221" s="1"/>
      <c r="K26221" s="1"/>
      <c r="AA26221" s="1"/>
      <c r="AB26221" s="1"/>
      <c r="AC26221" s="1"/>
      <c r="AJ26221" s="1"/>
      <c r="AK26221" s="1"/>
      <c r="AL26221" s="1"/>
    </row>
    <row r="26222">
      <c r="I26222" s="1"/>
      <c r="J26222" s="1"/>
      <c r="K26222" s="1"/>
      <c r="AA26222" s="1"/>
      <c r="AB26222" s="1"/>
      <c r="AC26222" s="1"/>
      <c r="AJ26222" s="1"/>
      <c r="AK26222" s="1"/>
      <c r="AL26222" s="1"/>
    </row>
    <row r="26223">
      <c r="I26223" s="1"/>
      <c r="J26223" s="1"/>
      <c r="K26223" s="1"/>
      <c r="AA26223" s="1"/>
      <c r="AB26223" s="1"/>
      <c r="AC26223" s="1"/>
      <c r="AJ26223" s="1"/>
      <c r="AK26223" s="1"/>
      <c r="AL26223" s="1"/>
    </row>
    <row r="26224">
      <c r="I26224" s="1"/>
      <c r="J26224" s="1"/>
      <c r="K26224" s="1"/>
      <c r="AA26224" s="1"/>
      <c r="AB26224" s="1"/>
      <c r="AC26224" s="1"/>
      <c r="AJ26224" s="1"/>
      <c r="AK26224" s="1"/>
      <c r="AL26224" s="1"/>
    </row>
    <row r="26225">
      <c r="I26225" s="1"/>
      <c r="J26225" s="1"/>
      <c r="K26225" s="1"/>
      <c r="AA26225" s="1"/>
      <c r="AB26225" s="1"/>
      <c r="AC26225" s="1"/>
      <c r="AJ26225" s="1"/>
      <c r="AK26225" s="1"/>
      <c r="AL26225" s="1"/>
    </row>
    <row r="26226">
      <c r="I26226" s="1"/>
      <c r="J26226" s="1"/>
      <c r="K26226" s="1"/>
      <c r="AA26226" s="1"/>
      <c r="AB26226" s="1"/>
      <c r="AC26226" s="1"/>
      <c r="AJ26226" s="1"/>
      <c r="AK26226" s="1"/>
      <c r="AL26226" s="1"/>
    </row>
    <row r="26227">
      <c r="I26227" s="1"/>
      <c r="J26227" s="1"/>
      <c r="K26227" s="1"/>
      <c r="AA26227" s="1"/>
      <c r="AB26227" s="1"/>
      <c r="AC26227" s="1"/>
      <c r="AJ26227" s="1"/>
      <c r="AK26227" s="1"/>
      <c r="AL26227" s="1"/>
    </row>
    <row r="26228">
      <c r="I26228" s="1"/>
      <c r="J26228" s="1"/>
      <c r="K26228" s="1"/>
      <c r="AA26228" s="1"/>
      <c r="AB26228" s="1"/>
      <c r="AC26228" s="1"/>
      <c r="AJ26228" s="1"/>
      <c r="AK26228" s="1"/>
      <c r="AL26228" s="1"/>
    </row>
    <row r="26229">
      <c r="I26229" s="1"/>
      <c r="J26229" s="1"/>
      <c r="K26229" s="1"/>
      <c r="AA26229" s="1"/>
      <c r="AB26229" s="1"/>
      <c r="AC26229" s="1"/>
      <c r="AJ26229" s="1"/>
      <c r="AK26229" s="1"/>
      <c r="AL26229" s="1"/>
    </row>
    <row r="26230">
      <c r="I26230" s="1"/>
      <c r="J26230" s="1"/>
      <c r="K26230" s="1"/>
      <c r="AA26230" s="1"/>
      <c r="AB26230" s="1"/>
      <c r="AC26230" s="1"/>
      <c r="AJ26230" s="1"/>
      <c r="AK26230" s="1"/>
      <c r="AL26230" s="1"/>
    </row>
    <row r="26231">
      <c r="I26231" s="1"/>
      <c r="J26231" s="1"/>
      <c r="K26231" s="1"/>
      <c r="AA26231" s="1"/>
      <c r="AB26231" s="1"/>
      <c r="AC26231" s="1"/>
      <c r="AJ26231" s="1"/>
      <c r="AK26231" s="1"/>
      <c r="AL26231" s="1"/>
    </row>
    <row r="26232">
      <c r="I26232" s="1"/>
      <c r="J26232" s="1"/>
      <c r="K26232" s="1"/>
      <c r="AA26232" s="1"/>
      <c r="AB26232" s="1"/>
      <c r="AC26232" s="1"/>
      <c r="AJ26232" s="1"/>
      <c r="AK26232" s="1"/>
      <c r="AL26232" s="1"/>
    </row>
    <row r="26233">
      <c r="I26233" s="1"/>
      <c r="J26233" s="1"/>
      <c r="K26233" s="1"/>
      <c r="AA26233" s="1"/>
      <c r="AB26233" s="1"/>
      <c r="AC26233" s="1"/>
      <c r="AJ26233" s="1"/>
      <c r="AK26233" s="1"/>
      <c r="AL26233" s="1"/>
    </row>
    <row r="26234">
      <c r="I26234" s="1"/>
      <c r="J26234" s="1"/>
      <c r="K26234" s="1"/>
      <c r="AA26234" s="1"/>
      <c r="AB26234" s="1"/>
      <c r="AC26234" s="1"/>
      <c r="AJ26234" s="1"/>
      <c r="AK26234" s="1"/>
      <c r="AL26234" s="1"/>
    </row>
    <row r="26235">
      <c r="I26235" s="1"/>
      <c r="J26235" s="1"/>
      <c r="K26235" s="1"/>
      <c r="AA26235" s="1"/>
      <c r="AB26235" s="1"/>
      <c r="AC26235" s="1"/>
      <c r="AJ26235" s="1"/>
      <c r="AK26235" s="1"/>
      <c r="AL26235" s="1"/>
    </row>
    <row r="26236">
      <c r="I26236" s="1"/>
      <c r="J26236" s="1"/>
      <c r="K26236" s="1"/>
      <c r="AA26236" s="1"/>
      <c r="AB26236" s="1"/>
      <c r="AC26236" s="1"/>
      <c r="AJ26236" s="1"/>
      <c r="AK26236" s="1"/>
      <c r="AL26236" s="1"/>
    </row>
    <row r="26237">
      <c r="I26237" s="1"/>
      <c r="J26237" s="1"/>
      <c r="K26237" s="1"/>
      <c r="AA26237" s="1"/>
      <c r="AB26237" s="1"/>
      <c r="AC26237" s="1"/>
      <c r="AJ26237" s="1"/>
      <c r="AK26237" s="1"/>
      <c r="AL26237" s="1"/>
    </row>
    <row r="26238">
      <c r="I26238" s="1"/>
      <c r="J26238" s="1"/>
      <c r="K26238" s="1"/>
      <c r="AA26238" s="1"/>
      <c r="AB26238" s="1"/>
      <c r="AC26238" s="1"/>
      <c r="AJ26238" s="1"/>
      <c r="AK26238" s="1"/>
      <c r="AL26238" s="1"/>
    </row>
    <row r="26239">
      <c r="I26239" s="1"/>
      <c r="J26239" s="1"/>
      <c r="K26239" s="1"/>
      <c r="AA26239" s="1"/>
      <c r="AB26239" s="1"/>
      <c r="AC26239" s="1"/>
      <c r="AJ26239" s="1"/>
      <c r="AK26239" s="1"/>
      <c r="AL26239" s="1"/>
    </row>
    <row r="26240">
      <c r="I26240" s="1"/>
      <c r="J26240" s="1"/>
      <c r="K26240" s="1"/>
      <c r="AA26240" s="1"/>
      <c r="AB26240" s="1"/>
      <c r="AC26240" s="1"/>
      <c r="AJ26240" s="1"/>
      <c r="AK26240" s="1"/>
      <c r="AL26240" s="1"/>
    </row>
    <row r="26241">
      <c r="I26241" s="1"/>
      <c r="J26241" s="1"/>
      <c r="K26241" s="1"/>
      <c r="AA26241" s="1"/>
      <c r="AB26241" s="1"/>
      <c r="AC26241" s="1"/>
      <c r="AJ26241" s="1"/>
      <c r="AK26241" s="1"/>
      <c r="AL26241" s="1"/>
    </row>
    <row r="26242">
      <c r="I26242" s="1"/>
      <c r="J26242" s="1"/>
      <c r="K26242" s="1"/>
      <c r="AA26242" s="1"/>
      <c r="AB26242" s="1"/>
      <c r="AC26242" s="1"/>
      <c r="AJ26242" s="1"/>
      <c r="AK26242" s="1"/>
      <c r="AL26242" s="1"/>
    </row>
    <row r="26243">
      <c r="I26243" s="1"/>
      <c r="J26243" s="1"/>
      <c r="K26243" s="1"/>
      <c r="AA26243" s="1"/>
      <c r="AB26243" s="1"/>
      <c r="AC26243" s="1"/>
      <c r="AJ26243" s="1"/>
      <c r="AK26243" s="1"/>
      <c r="AL26243" s="1"/>
    </row>
    <row r="26244">
      <c r="I26244" s="1"/>
      <c r="J26244" s="1"/>
      <c r="K26244" s="1"/>
      <c r="AA26244" s="1"/>
      <c r="AB26244" s="1"/>
      <c r="AC26244" s="1"/>
      <c r="AJ26244" s="1"/>
      <c r="AK26244" s="1"/>
      <c r="AL26244" s="1"/>
    </row>
    <row r="26245">
      <c r="I26245" s="1"/>
      <c r="J26245" s="1"/>
      <c r="K26245" s="1"/>
      <c r="AA26245" s="1"/>
      <c r="AB26245" s="1"/>
      <c r="AC26245" s="1"/>
      <c r="AJ26245" s="1"/>
      <c r="AK26245" s="1"/>
      <c r="AL26245" s="1"/>
    </row>
    <row r="26246">
      <c r="I26246" s="1"/>
      <c r="J26246" s="1"/>
      <c r="K26246" s="1"/>
      <c r="AA26246" s="1"/>
      <c r="AB26246" s="1"/>
      <c r="AC26246" s="1"/>
      <c r="AJ26246" s="1"/>
      <c r="AK26246" s="1"/>
      <c r="AL26246" s="1"/>
    </row>
    <row r="26247">
      <c r="I26247" s="1"/>
      <c r="J26247" s="1"/>
      <c r="K26247" s="1"/>
      <c r="AA26247" s="1"/>
      <c r="AB26247" s="1"/>
      <c r="AC26247" s="1"/>
      <c r="AJ26247" s="1"/>
      <c r="AK26247" s="1"/>
      <c r="AL26247" s="1"/>
    </row>
    <row r="26248">
      <c r="I26248" s="1"/>
      <c r="J26248" s="1"/>
      <c r="K26248" s="1"/>
      <c r="AA26248" s="1"/>
      <c r="AB26248" s="1"/>
      <c r="AC26248" s="1"/>
      <c r="AJ26248" s="1"/>
      <c r="AK26248" s="1"/>
      <c r="AL26248" s="1"/>
    </row>
    <row r="26249">
      <c r="I26249" s="1"/>
      <c r="J26249" s="1"/>
      <c r="K26249" s="1"/>
      <c r="AA26249" s="1"/>
      <c r="AB26249" s="1"/>
      <c r="AC26249" s="1"/>
      <c r="AJ26249" s="1"/>
      <c r="AK26249" s="1"/>
      <c r="AL26249" s="1"/>
    </row>
    <row r="26250">
      <c r="I26250" s="1"/>
      <c r="J26250" s="1"/>
      <c r="K26250" s="1"/>
      <c r="AA26250" s="1"/>
      <c r="AB26250" s="1"/>
      <c r="AC26250" s="1"/>
      <c r="AJ26250" s="1"/>
      <c r="AK26250" s="1"/>
      <c r="AL26250" s="1"/>
    </row>
    <row r="26251">
      <c r="I26251" s="1"/>
      <c r="J26251" s="1"/>
      <c r="K26251" s="1"/>
      <c r="AA26251" s="1"/>
      <c r="AB26251" s="1"/>
      <c r="AC26251" s="1"/>
      <c r="AJ26251" s="1"/>
      <c r="AK26251" s="1"/>
      <c r="AL26251" s="1"/>
    </row>
    <row r="26252">
      <c r="I26252" s="1"/>
      <c r="J26252" s="1"/>
      <c r="K26252" s="1"/>
      <c r="AA26252" s="1"/>
      <c r="AB26252" s="1"/>
      <c r="AC26252" s="1"/>
      <c r="AJ26252" s="1"/>
      <c r="AK26252" s="1"/>
      <c r="AL26252" s="1"/>
    </row>
    <row r="26253">
      <c r="I26253" s="1"/>
      <c r="J26253" s="1"/>
      <c r="K26253" s="1"/>
      <c r="AA26253" s="1"/>
      <c r="AB26253" s="1"/>
      <c r="AC26253" s="1"/>
      <c r="AJ26253" s="1"/>
      <c r="AK26253" s="1"/>
      <c r="AL26253" s="1"/>
    </row>
    <row r="26254">
      <c r="I26254" s="1"/>
      <c r="J26254" s="1"/>
      <c r="K26254" s="1"/>
      <c r="AA26254" s="1"/>
      <c r="AB26254" s="1"/>
      <c r="AC26254" s="1"/>
      <c r="AJ26254" s="1"/>
      <c r="AK26254" s="1"/>
      <c r="AL26254" s="1"/>
    </row>
    <row r="26255">
      <c r="I26255" s="1"/>
      <c r="J26255" s="1"/>
      <c r="K26255" s="1"/>
      <c r="AA26255" s="1"/>
      <c r="AB26255" s="1"/>
      <c r="AC26255" s="1"/>
      <c r="AJ26255" s="1"/>
      <c r="AK26255" s="1"/>
      <c r="AL26255" s="1"/>
    </row>
    <row r="26256">
      <c r="I26256" s="1"/>
      <c r="J26256" s="1"/>
      <c r="K26256" s="1"/>
      <c r="AA26256" s="1"/>
      <c r="AB26256" s="1"/>
      <c r="AC26256" s="1"/>
      <c r="AJ26256" s="1"/>
      <c r="AK26256" s="1"/>
      <c r="AL26256" s="1"/>
    </row>
    <row r="26257">
      <c r="I26257" s="1"/>
      <c r="J26257" s="1"/>
      <c r="K26257" s="1"/>
      <c r="AA26257" s="1"/>
      <c r="AB26257" s="1"/>
      <c r="AC26257" s="1"/>
      <c r="AJ26257" s="1"/>
      <c r="AK26257" s="1"/>
      <c r="AL26257" s="1"/>
    </row>
    <row r="26258">
      <c r="I26258" s="1"/>
      <c r="J26258" s="1"/>
      <c r="K26258" s="1"/>
      <c r="AA26258" s="1"/>
      <c r="AB26258" s="1"/>
      <c r="AC26258" s="1"/>
      <c r="AJ26258" s="1"/>
      <c r="AK26258" s="1"/>
      <c r="AL26258" s="1"/>
    </row>
    <row r="26259">
      <c r="I26259" s="1"/>
      <c r="J26259" s="1"/>
      <c r="K26259" s="1"/>
      <c r="AA26259" s="1"/>
      <c r="AB26259" s="1"/>
      <c r="AC26259" s="1"/>
      <c r="AJ26259" s="1"/>
      <c r="AK26259" s="1"/>
      <c r="AL26259" s="1"/>
    </row>
    <row r="26260">
      <c r="I26260" s="1"/>
      <c r="J26260" s="1"/>
      <c r="K26260" s="1"/>
      <c r="AA26260" s="1"/>
      <c r="AB26260" s="1"/>
      <c r="AC26260" s="1"/>
      <c r="AJ26260" s="1"/>
      <c r="AK26260" s="1"/>
      <c r="AL26260" s="1"/>
    </row>
    <row r="26261">
      <c r="I26261" s="1"/>
      <c r="J26261" s="1"/>
      <c r="K26261" s="1"/>
      <c r="AA26261" s="1"/>
      <c r="AB26261" s="1"/>
      <c r="AC26261" s="1"/>
      <c r="AJ26261" s="1"/>
      <c r="AK26261" s="1"/>
      <c r="AL26261" s="1"/>
    </row>
    <row r="26262">
      <c r="I26262" s="1"/>
      <c r="J26262" s="1"/>
      <c r="K26262" s="1"/>
      <c r="AA26262" s="1"/>
      <c r="AB26262" s="1"/>
      <c r="AC26262" s="1"/>
      <c r="AJ26262" s="1"/>
      <c r="AK26262" s="1"/>
      <c r="AL26262" s="1"/>
    </row>
    <row r="26263">
      <c r="I26263" s="1"/>
      <c r="J26263" s="1"/>
      <c r="K26263" s="1"/>
      <c r="AA26263" s="1"/>
      <c r="AB26263" s="1"/>
      <c r="AC26263" s="1"/>
      <c r="AJ26263" s="1"/>
      <c r="AK26263" s="1"/>
      <c r="AL26263" s="1"/>
    </row>
    <row r="26264">
      <c r="I26264" s="1"/>
      <c r="J26264" s="1"/>
      <c r="K26264" s="1"/>
      <c r="AA26264" s="1"/>
      <c r="AB26264" s="1"/>
      <c r="AC26264" s="1"/>
      <c r="AJ26264" s="1"/>
      <c r="AK26264" s="1"/>
      <c r="AL26264" s="1"/>
    </row>
    <row r="26265">
      <c r="I26265" s="1"/>
      <c r="J26265" s="1"/>
      <c r="K26265" s="1"/>
      <c r="AA26265" s="1"/>
      <c r="AB26265" s="1"/>
      <c r="AC26265" s="1"/>
      <c r="AJ26265" s="1"/>
      <c r="AK26265" s="1"/>
      <c r="AL26265" s="1"/>
    </row>
    <row r="26266">
      <c r="I26266" s="1"/>
      <c r="J26266" s="1"/>
      <c r="K26266" s="1"/>
      <c r="AA26266" s="1"/>
      <c r="AB26266" s="1"/>
      <c r="AC26266" s="1"/>
      <c r="AJ26266" s="1"/>
      <c r="AK26266" s="1"/>
      <c r="AL26266" s="1"/>
    </row>
    <row r="26267">
      <c r="I26267" s="1"/>
      <c r="J26267" s="1"/>
      <c r="K26267" s="1"/>
      <c r="AA26267" s="1"/>
      <c r="AB26267" s="1"/>
      <c r="AC26267" s="1"/>
      <c r="AJ26267" s="1"/>
      <c r="AK26267" s="1"/>
      <c r="AL26267" s="1"/>
    </row>
    <row r="26268">
      <c r="I26268" s="1"/>
      <c r="J26268" s="1"/>
      <c r="K26268" s="1"/>
      <c r="AA26268" s="1"/>
      <c r="AB26268" s="1"/>
      <c r="AC26268" s="1"/>
      <c r="AJ26268" s="1"/>
      <c r="AK26268" s="1"/>
      <c r="AL26268" s="1"/>
    </row>
    <row r="26269">
      <c r="I26269" s="1"/>
      <c r="J26269" s="1"/>
      <c r="K26269" s="1"/>
      <c r="AA26269" s="1"/>
      <c r="AB26269" s="1"/>
      <c r="AC26269" s="1"/>
      <c r="AJ26269" s="1"/>
      <c r="AK26269" s="1"/>
      <c r="AL26269" s="1"/>
    </row>
    <row r="26270">
      <c r="I26270" s="1"/>
      <c r="J26270" s="1"/>
      <c r="K26270" s="1"/>
      <c r="AA26270" s="1"/>
      <c r="AB26270" s="1"/>
      <c r="AC26270" s="1"/>
      <c r="AJ26270" s="1"/>
      <c r="AK26270" s="1"/>
      <c r="AL26270" s="1"/>
    </row>
    <row r="26271">
      <c r="I26271" s="1"/>
      <c r="J26271" s="1"/>
      <c r="K26271" s="1"/>
      <c r="AA26271" s="1"/>
      <c r="AB26271" s="1"/>
      <c r="AC26271" s="1"/>
      <c r="AJ26271" s="1"/>
      <c r="AK26271" s="1"/>
      <c r="AL26271" s="1"/>
    </row>
    <row r="26272">
      <c r="I26272" s="1"/>
      <c r="J26272" s="1"/>
      <c r="K26272" s="1"/>
      <c r="AA26272" s="1"/>
      <c r="AB26272" s="1"/>
      <c r="AC26272" s="1"/>
      <c r="AJ26272" s="1"/>
      <c r="AK26272" s="1"/>
      <c r="AL26272" s="1"/>
    </row>
    <row r="26273">
      <c r="I26273" s="1"/>
      <c r="J26273" s="1"/>
      <c r="K26273" s="1"/>
      <c r="AA26273" s="1"/>
      <c r="AB26273" s="1"/>
      <c r="AC26273" s="1"/>
      <c r="AJ26273" s="1"/>
      <c r="AK26273" s="1"/>
      <c r="AL26273" s="1"/>
    </row>
    <row r="26274">
      <c r="I26274" s="1"/>
      <c r="J26274" s="1"/>
      <c r="K26274" s="1"/>
      <c r="AA26274" s="1"/>
      <c r="AB26274" s="1"/>
      <c r="AC26274" s="1"/>
      <c r="AJ26274" s="1"/>
      <c r="AK26274" s="1"/>
      <c r="AL26274" s="1"/>
    </row>
    <row r="26275">
      <c r="I26275" s="1"/>
      <c r="J26275" s="1"/>
      <c r="K26275" s="1"/>
      <c r="AA26275" s="1"/>
      <c r="AB26275" s="1"/>
      <c r="AC26275" s="1"/>
      <c r="AJ26275" s="1"/>
      <c r="AK26275" s="1"/>
      <c r="AL26275" s="1"/>
    </row>
    <row r="26276">
      <c r="I26276" s="1"/>
      <c r="J26276" s="1"/>
      <c r="K26276" s="1"/>
      <c r="AA26276" s="1"/>
      <c r="AB26276" s="1"/>
      <c r="AC26276" s="1"/>
      <c r="AJ26276" s="1"/>
      <c r="AK26276" s="1"/>
      <c r="AL26276" s="1"/>
    </row>
    <row r="26277">
      <c r="I26277" s="1"/>
      <c r="J26277" s="1"/>
      <c r="K26277" s="1"/>
      <c r="AA26277" s="1"/>
      <c r="AB26277" s="1"/>
      <c r="AC26277" s="1"/>
      <c r="AJ26277" s="1"/>
      <c r="AK26277" s="1"/>
      <c r="AL26277" s="1"/>
    </row>
    <row r="26278">
      <c r="I26278" s="1"/>
      <c r="J26278" s="1"/>
      <c r="K26278" s="1"/>
      <c r="AA26278" s="1"/>
      <c r="AB26278" s="1"/>
      <c r="AC26278" s="1"/>
      <c r="AJ26278" s="1"/>
      <c r="AK26278" s="1"/>
      <c r="AL26278" s="1"/>
    </row>
    <row r="26279">
      <c r="I26279" s="1"/>
      <c r="J26279" s="1"/>
      <c r="K26279" s="1"/>
      <c r="AA26279" s="1"/>
      <c r="AB26279" s="1"/>
      <c r="AC26279" s="1"/>
      <c r="AJ26279" s="1"/>
      <c r="AK26279" s="1"/>
      <c r="AL26279" s="1"/>
    </row>
    <row r="26280">
      <c r="I26280" s="1"/>
      <c r="J26280" s="1"/>
      <c r="K26280" s="1"/>
      <c r="AA26280" s="1"/>
      <c r="AB26280" s="1"/>
      <c r="AC26280" s="1"/>
      <c r="AJ26280" s="1"/>
      <c r="AK26280" s="1"/>
      <c r="AL26280" s="1"/>
    </row>
    <row r="26281">
      <c r="I26281" s="1"/>
      <c r="J26281" s="1"/>
      <c r="K26281" s="1"/>
      <c r="AA26281" s="1"/>
      <c r="AB26281" s="1"/>
      <c r="AC26281" s="1"/>
      <c r="AJ26281" s="1"/>
      <c r="AK26281" s="1"/>
      <c r="AL26281" s="1"/>
    </row>
    <row r="26282">
      <c r="I26282" s="1"/>
      <c r="J26282" s="1"/>
      <c r="K26282" s="1"/>
      <c r="AA26282" s="1"/>
      <c r="AB26282" s="1"/>
      <c r="AC26282" s="1"/>
      <c r="AJ26282" s="1"/>
      <c r="AK26282" s="1"/>
      <c r="AL26282" s="1"/>
    </row>
    <row r="26283">
      <c r="I26283" s="1"/>
      <c r="J26283" s="1"/>
      <c r="K26283" s="1"/>
      <c r="AA26283" s="1"/>
      <c r="AB26283" s="1"/>
      <c r="AC26283" s="1"/>
      <c r="AJ26283" s="1"/>
      <c r="AK26283" s="1"/>
      <c r="AL26283" s="1"/>
    </row>
    <row r="26284">
      <c r="I26284" s="1"/>
      <c r="J26284" s="1"/>
      <c r="K26284" s="1"/>
      <c r="AA26284" s="1"/>
      <c r="AB26284" s="1"/>
      <c r="AC26284" s="1"/>
      <c r="AJ26284" s="1"/>
      <c r="AK26284" s="1"/>
      <c r="AL26284" s="1"/>
    </row>
    <row r="26285">
      <c r="I26285" s="1"/>
      <c r="J26285" s="1"/>
      <c r="K26285" s="1"/>
      <c r="AA26285" s="1"/>
      <c r="AB26285" s="1"/>
      <c r="AC26285" s="1"/>
      <c r="AJ26285" s="1"/>
      <c r="AK26285" s="1"/>
      <c r="AL26285" s="1"/>
    </row>
    <row r="26286">
      <c r="I26286" s="1"/>
      <c r="J26286" s="1"/>
      <c r="K26286" s="1"/>
      <c r="AA26286" s="1"/>
      <c r="AB26286" s="1"/>
      <c r="AC26286" s="1"/>
      <c r="AJ26286" s="1"/>
      <c r="AK26286" s="1"/>
      <c r="AL26286" s="1"/>
    </row>
    <row r="26287">
      <c r="I26287" s="1"/>
      <c r="J26287" s="1"/>
      <c r="K26287" s="1"/>
      <c r="AA26287" s="1"/>
      <c r="AB26287" s="1"/>
      <c r="AC26287" s="1"/>
      <c r="AJ26287" s="1"/>
      <c r="AK26287" s="1"/>
      <c r="AL26287" s="1"/>
    </row>
    <row r="26288">
      <c r="I26288" s="1"/>
      <c r="J26288" s="1"/>
      <c r="K26288" s="1"/>
      <c r="AA26288" s="1"/>
      <c r="AB26288" s="1"/>
      <c r="AC26288" s="1"/>
      <c r="AJ26288" s="1"/>
      <c r="AK26288" s="1"/>
      <c r="AL26288" s="1"/>
    </row>
    <row r="26289">
      <c r="I26289" s="1"/>
      <c r="J26289" s="1"/>
      <c r="K26289" s="1"/>
      <c r="AA26289" s="1"/>
      <c r="AB26289" s="1"/>
      <c r="AC26289" s="1"/>
      <c r="AJ26289" s="1"/>
      <c r="AK26289" s="1"/>
      <c r="AL26289" s="1"/>
    </row>
    <row r="26290">
      <c r="I26290" s="1"/>
      <c r="J26290" s="1"/>
      <c r="K26290" s="1"/>
      <c r="AA26290" s="1"/>
      <c r="AB26290" s="1"/>
      <c r="AC26290" s="1"/>
      <c r="AJ26290" s="1"/>
      <c r="AK26290" s="1"/>
      <c r="AL26290" s="1"/>
    </row>
    <row r="26291">
      <c r="I26291" s="1"/>
      <c r="J26291" s="1"/>
      <c r="K26291" s="1"/>
      <c r="AA26291" s="1"/>
      <c r="AB26291" s="1"/>
      <c r="AC26291" s="1"/>
      <c r="AJ26291" s="1"/>
      <c r="AK26291" s="1"/>
      <c r="AL26291" s="1"/>
    </row>
    <row r="26292">
      <c r="I26292" s="1"/>
      <c r="J26292" s="1"/>
      <c r="K26292" s="1"/>
      <c r="AA26292" s="1"/>
      <c r="AB26292" s="1"/>
      <c r="AC26292" s="1"/>
      <c r="AJ26292" s="1"/>
      <c r="AK26292" s="1"/>
      <c r="AL26292" s="1"/>
    </row>
    <row r="26293">
      <c r="I26293" s="1"/>
      <c r="J26293" s="1"/>
      <c r="K26293" s="1"/>
      <c r="AA26293" s="1"/>
      <c r="AB26293" s="1"/>
      <c r="AC26293" s="1"/>
      <c r="AJ26293" s="1"/>
      <c r="AK26293" s="1"/>
      <c r="AL26293" s="1"/>
    </row>
    <row r="26294">
      <c r="I26294" s="1"/>
      <c r="J26294" s="1"/>
      <c r="K26294" s="1"/>
      <c r="AA26294" s="1"/>
      <c r="AB26294" s="1"/>
      <c r="AC26294" s="1"/>
      <c r="AJ26294" s="1"/>
      <c r="AK26294" s="1"/>
      <c r="AL26294" s="1"/>
    </row>
    <row r="26295">
      <c r="I26295" s="1"/>
      <c r="J26295" s="1"/>
      <c r="K26295" s="1"/>
      <c r="AA26295" s="1"/>
      <c r="AB26295" s="1"/>
      <c r="AC26295" s="1"/>
      <c r="AJ26295" s="1"/>
      <c r="AK26295" s="1"/>
      <c r="AL26295" s="1"/>
    </row>
    <row r="26296">
      <c r="I26296" s="1"/>
      <c r="J26296" s="1"/>
      <c r="K26296" s="1"/>
      <c r="AA26296" s="1"/>
      <c r="AB26296" s="1"/>
      <c r="AC26296" s="1"/>
      <c r="AJ26296" s="1"/>
      <c r="AK26296" s="1"/>
      <c r="AL26296" s="1"/>
    </row>
    <row r="26297">
      <c r="I26297" s="1"/>
      <c r="J26297" s="1"/>
      <c r="K26297" s="1"/>
      <c r="AA26297" s="1"/>
      <c r="AB26297" s="1"/>
      <c r="AC26297" s="1"/>
      <c r="AJ26297" s="1"/>
      <c r="AK26297" s="1"/>
      <c r="AL26297" s="1"/>
    </row>
    <row r="26298">
      <c r="I26298" s="1"/>
      <c r="J26298" s="1"/>
      <c r="K26298" s="1"/>
      <c r="AA26298" s="1"/>
      <c r="AB26298" s="1"/>
      <c r="AC26298" s="1"/>
      <c r="AJ26298" s="1"/>
      <c r="AK26298" s="1"/>
      <c r="AL26298" s="1"/>
    </row>
    <row r="26299">
      <c r="I26299" s="1"/>
      <c r="J26299" s="1"/>
      <c r="K26299" s="1"/>
      <c r="AA26299" s="1"/>
      <c r="AB26299" s="1"/>
      <c r="AC26299" s="1"/>
      <c r="AJ26299" s="1"/>
      <c r="AK26299" s="1"/>
      <c r="AL26299" s="1"/>
    </row>
    <row r="26300">
      <c r="I26300" s="1"/>
      <c r="J26300" s="1"/>
      <c r="K26300" s="1"/>
      <c r="AA26300" s="1"/>
      <c r="AB26300" s="1"/>
      <c r="AC26300" s="1"/>
      <c r="AJ26300" s="1"/>
      <c r="AK26300" s="1"/>
      <c r="AL26300" s="1"/>
    </row>
    <row r="26301">
      <c r="I26301" s="1"/>
      <c r="J26301" s="1"/>
      <c r="K26301" s="1"/>
      <c r="AA26301" s="1"/>
      <c r="AB26301" s="1"/>
      <c r="AC26301" s="1"/>
      <c r="AJ26301" s="1"/>
      <c r="AK26301" s="1"/>
      <c r="AL26301" s="1"/>
    </row>
    <row r="26302">
      <c r="I26302" s="1"/>
      <c r="J26302" s="1"/>
      <c r="K26302" s="1"/>
      <c r="AA26302" s="1"/>
      <c r="AB26302" s="1"/>
      <c r="AC26302" s="1"/>
      <c r="AJ26302" s="1"/>
      <c r="AK26302" s="1"/>
      <c r="AL26302" s="1"/>
    </row>
    <row r="26303">
      <c r="I26303" s="1"/>
      <c r="J26303" s="1"/>
      <c r="K26303" s="1"/>
      <c r="AA26303" s="1"/>
      <c r="AB26303" s="1"/>
      <c r="AC26303" s="1"/>
      <c r="AJ26303" s="1"/>
      <c r="AK26303" s="1"/>
      <c r="AL26303" s="1"/>
    </row>
    <row r="26304">
      <c r="I26304" s="1"/>
      <c r="J26304" s="1"/>
      <c r="K26304" s="1"/>
      <c r="AA26304" s="1"/>
      <c r="AB26304" s="1"/>
      <c r="AC26304" s="1"/>
      <c r="AJ26304" s="1"/>
      <c r="AK26304" s="1"/>
      <c r="AL26304" s="1"/>
    </row>
    <row r="26305">
      <c r="I26305" s="1"/>
      <c r="J26305" s="1"/>
      <c r="K26305" s="1"/>
      <c r="AA26305" s="1"/>
      <c r="AB26305" s="1"/>
      <c r="AC26305" s="1"/>
      <c r="AJ26305" s="1"/>
      <c r="AK26305" s="1"/>
      <c r="AL26305" s="1"/>
    </row>
    <row r="26306">
      <c r="I26306" s="1"/>
      <c r="J26306" s="1"/>
      <c r="K26306" s="1"/>
      <c r="AA26306" s="1"/>
      <c r="AB26306" s="1"/>
      <c r="AC26306" s="1"/>
      <c r="AJ26306" s="1"/>
      <c r="AK26306" s="1"/>
      <c r="AL26306" s="1"/>
    </row>
    <row r="26307">
      <c r="I26307" s="1"/>
      <c r="J26307" s="1"/>
      <c r="K26307" s="1"/>
      <c r="AA26307" s="1"/>
      <c r="AB26307" s="1"/>
      <c r="AC26307" s="1"/>
      <c r="AJ26307" s="1"/>
      <c r="AK26307" s="1"/>
      <c r="AL26307" s="1"/>
    </row>
    <row r="26308">
      <c r="I26308" s="1"/>
      <c r="J26308" s="1"/>
      <c r="K26308" s="1"/>
      <c r="AA26308" s="1"/>
      <c r="AB26308" s="1"/>
      <c r="AC26308" s="1"/>
      <c r="AJ26308" s="1"/>
      <c r="AK26308" s="1"/>
      <c r="AL26308" s="1"/>
    </row>
    <row r="26309">
      <c r="I26309" s="1"/>
      <c r="J26309" s="1"/>
      <c r="K26309" s="1"/>
      <c r="AA26309" s="1"/>
      <c r="AB26309" s="1"/>
      <c r="AC26309" s="1"/>
      <c r="AJ26309" s="1"/>
      <c r="AK26309" s="1"/>
      <c r="AL26309" s="1"/>
    </row>
    <row r="26310">
      <c r="I26310" s="1"/>
      <c r="J26310" s="1"/>
      <c r="K26310" s="1"/>
      <c r="AA26310" s="1"/>
      <c r="AB26310" s="1"/>
      <c r="AC26310" s="1"/>
      <c r="AJ26310" s="1"/>
      <c r="AK26310" s="1"/>
      <c r="AL26310" s="1"/>
    </row>
    <row r="26311">
      <c r="I26311" s="1"/>
      <c r="J26311" s="1"/>
      <c r="K26311" s="1"/>
      <c r="AA26311" s="1"/>
      <c r="AB26311" s="1"/>
      <c r="AC26311" s="1"/>
      <c r="AJ26311" s="1"/>
      <c r="AK26311" s="1"/>
      <c r="AL26311" s="1"/>
    </row>
    <row r="26312">
      <c r="I26312" s="1"/>
      <c r="J26312" s="1"/>
      <c r="K26312" s="1"/>
      <c r="AA26312" s="1"/>
      <c r="AB26312" s="1"/>
      <c r="AC26312" s="1"/>
      <c r="AJ26312" s="1"/>
      <c r="AK26312" s="1"/>
      <c r="AL26312" s="1"/>
    </row>
    <row r="26313">
      <c r="I26313" s="1"/>
      <c r="J26313" s="1"/>
      <c r="K26313" s="1"/>
      <c r="AA26313" s="1"/>
      <c r="AB26313" s="1"/>
      <c r="AC26313" s="1"/>
      <c r="AJ26313" s="1"/>
      <c r="AK26313" s="1"/>
      <c r="AL26313" s="1"/>
    </row>
    <row r="26314">
      <c r="I26314" s="1"/>
      <c r="J26314" s="1"/>
      <c r="K26314" s="1"/>
      <c r="AA26314" s="1"/>
      <c r="AB26314" s="1"/>
      <c r="AC26314" s="1"/>
      <c r="AJ26314" s="1"/>
      <c r="AK26314" s="1"/>
      <c r="AL26314" s="1"/>
    </row>
    <row r="26315">
      <c r="I26315" s="1"/>
      <c r="J26315" s="1"/>
      <c r="K26315" s="1"/>
      <c r="AA26315" s="1"/>
      <c r="AB26315" s="1"/>
      <c r="AC26315" s="1"/>
      <c r="AJ26315" s="1"/>
      <c r="AK26315" s="1"/>
      <c r="AL26315" s="1"/>
    </row>
    <row r="26316">
      <c r="I26316" s="1"/>
      <c r="J26316" s="1"/>
      <c r="K26316" s="1"/>
      <c r="AA26316" s="1"/>
      <c r="AB26316" s="1"/>
      <c r="AC26316" s="1"/>
      <c r="AJ26316" s="1"/>
      <c r="AK26316" s="1"/>
      <c r="AL26316" s="1"/>
    </row>
    <row r="26317">
      <c r="I26317" s="1"/>
      <c r="J26317" s="1"/>
      <c r="K26317" s="1"/>
      <c r="AA26317" s="1"/>
      <c r="AB26317" s="1"/>
      <c r="AC26317" s="1"/>
      <c r="AJ26317" s="1"/>
      <c r="AK26317" s="1"/>
      <c r="AL26317" s="1"/>
    </row>
    <row r="26318">
      <c r="I26318" s="1"/>
      <c r="J26318" s="1"/>
      <c r="K26318" s="1"/>
      <c r="AA26318" s="1"/>
      <c r="AB26318" s="1"/>
      <c r="AC26318" s="1"/>
      <c r="AJ26318" s="1"/>
      <c r="AK26318" s="1"/>
      <c r="AL26318" s="1"/>
    </row>
    <row r="26319">
      <c r="I26319" s="1"/>
      <c r="J26319" s="1"/>
      <c r="K26319" s="1"/>
      <c r="AA26319" s="1"/>
      <c r="AB26319" s="1"/>
      <c r="AC26319" s="1"/>
      <c r="AJ26319" s="1"/>
      <c r="AK26319" s="1"/>
      <c r="AL26319" s="1"/>
    </row>
    <row r="26320">
      <c r="I26320" s="1"/>
      <c r="J26320" s="1"/>
      <c r="K26320" s="1"/>
      <c r="AA26320" s="1"/>
      <c r="AB26320" s="1"/>
      <c r="AC26320" s="1"/>
      <c r="AJ26320" s="1"/>
      <c r="AK26320" s="1"/>
      <c r="AL26320" s="1"/>
    </row>
    <row r="26321">
      <c r="I26321" s="1"/>
      <c r="J26321" s="1"/>
      <c r="K26321" s="1"/>
      <c r="AA26321" s="1"/>
      <c r="AB26321" s="1"/>
      <c r="AC26321" s="1"/>
      <c r="AJ26321" s="1"/>
      <c r="AK26321" s="1"/>
      <c r="AL26321" s="1"/>
    </row>
    <row r="26322">
      <c r="I26322" s="1"/>
      <c r="J26322" s="1"/>
      <c r="K26322" s="1"/>
      <c r="AA26322" s="1"/>
      <c r="AB26322" s="1"/>
      <c r="AC26322" s="1"/>
      <c r="AJ26322" s="1"/>
      <c r="AK26322" s="1"/>
      <c r="AL26322" s="1"/>
    </row>
    <row r="26323">
      <c r="I26323" s="1"/>
      <c r="J26323" s="1"/>
      <c r="K26323" s="1"/>
      <c r="AA26323" s="1"/>
      <c r="AB26323" s="1"/>
      <c r="AC26323" s="1"/>
      <c r="AJ26323" s="1"/>
      <c r="AK26323" s="1"/>
      <c r="AL26323" s="1"/>
    </row>
    <row r="26324">
      <c r="I26324" s="1"/>
      <c r="J26324" s="1"/>
      <c r="K26324" s="1"/>
      <c r="AA26324" s="1"/>
      <c r="AB26324" s="1"/>
      <c r="AC26324" s="1"/>
      <c r="AJ26324" s="1"/>
      <c r="AK26324" s="1"/>
      <c r="AL26324" s="1"/>
    </row>
    <row r="26325">
      <c r="I26325" s="1"/>
      <c r="J26325" s="1"/>
      <c r="K26325" s="1"/>
      <c r="AA26325" s="1"/>
      <c r="AB26325" s="1"/>
      <c r="AC26325" s="1"/>
      <c r="AJ26325" s="1"/>
      <c r="AK26325" s="1"/>
      <c r="AL26325" s="1"/>
    </row>
    <row r="26326">
      <c r="I26326" s="1"/>
      <c r="J26326" s="1"/>
      <c r="K26326" s="1"/>
      <c r="AA26326" s="1"/>
      <c r="AB26326" s="1"/>
      <c r="AC26326" s="1"/>
      <c r="AJ26326" s="1"/>
      <c r="AK26326" s="1"/>
      <c r="AL26326" s="1"/>
    </row>
    <row r="26327">
      <c r="I26327" s="1"/>
      <c r="J26327" s="1"/>
      <c r="K26327" s="1"/>
      <c r="AA26327" s="1"/>
      <c r="AB26327" s="1"/>
      <c r="AC26327" s="1"/>
      <c r="AJ26327" s="1"/>
      <c r="AK26327" s="1"/>
      <c r="AL26327" s="1"/>
    </row>
    <row r="26328">
      <c r="I26328" s="1"/>
      <c r="J26328" s="1"/>
      <c r="K26328" s="1"/>
      <c r="AA26328" s="1"/>
      <c r="AB26328" s="1"/>
      <c r="AC26328" s="1"/>
      <c r="AJ26328" s="1"/>
      <c r="AK26328" s="1"/>
      <c r="AL26328" s="1"/>
    </row>
    <row r="26329">
      <c r="I26329" s="1"/>
      <c r="J26329" s="1"/>
      <c r="K26329" s="1"/>
      <c r="AA26329" s="1"/>
      <c r="AB26329" s="1"/>
      <c r="AC26329" s="1"/>
      <c r="AJ26329" s="1"/>
      <c r="AK26329" s="1"/>
      <c r="AL26329" s="1"/>
    </row>
    <row r="26330">
      <c r="I26330" s="1"/>
      <c r="J26330" s="1"/>
      <c r="K26330" s="1"/>
      <c r="AA26330" s="1"/>
      <c r="AB26330" s="1"/>
      <c r="AC26330" s="1"/>
      <c r="AJ26330" s="1"/>
      <c r="AK26330" s="1"/>
      <c r="AL26330" s="1"/>
    </row>
    <row r="26331">
      <c r="I26331" s="1"/>
      <c r="J26331" s="1"/>
      <c r="K26331" s="1"/>
      <c r="AA26331" s="1"/>
      <c r="AB26331" s="1"/>
      <c r="AC26331" s="1"/>
      <c r="AJ26331" s="1"/>
      <c r="AK26331" s="1"/>
      <c r="AL26331" s="1"/>
    </row>
    <row r="26332">
      <c r="I26332" s="1"/>
      <c r="J26332" s="1"/>
      <c r="K26332" s="1"/>
      <c r="AA26332" s="1"/>
      <c r="AB26332" s="1"/>
      <c r="AC26332" s="1"/>
      <c r="AJ26332" s="1"/>
      <c r="AK26332" s="1"/>
      <c r="AL26332" s="1"/>
    </row>
    <row r="26333">
      <c r="I26333" s="1"/>
      <c r="J26333" s="1"/>
      <c r="K26333" s="1"/>
      <c r="AA26333" s="1"/>
      <c r="AB26333" s="1"/>
      <c r="AC26333" s="1"/>
      <c r="AJ26333" s="1"/>
      <c r="AK26333" s="1"/>
      <c r="AL26333" s="1"/>
    </row>
    <row r="26334">
      <c r="I26334" s="1"/>
      <c r="J26334" s="1"/>
      <c r="K26334" s="1"/>
      <c r="AA26334" s="1"/>
      <c r="AB26334" s="1"/>
      <c r="AC26334" s="1"/>
      <c r="AJ26334" s="1"/>
      <c r="AK26334" s="1"/>
      <c r="AL26334" s="1"/>
    </row>
    <row r="26335">
      <c r="I26335" s="1"/>
      <c r="J26335" s="1"/>
      <c r="K26335" s="1"/>
      <c r="AA26335" s="1"/>
      <c r="AB26335" s="1"/>
      <c r="AC26335" s="1"/>
      <c r="AJ26335" s="1"/>
      <c r="AK26335" s="1"/>
      <c r="AL26335" s="1"/>
    </row>
    <row r="26336">
      <c r="I26336" s="1"/>
      <c r="J26336" s="1"/>
      <c r="K26336" s="1"/>
      <c r="AA26336" s="1"/>
      <c r="AB26336" s="1"/>
      <c r="AC26336" s="1"/>
      <c r="AJ26336" s="1"/>
      <c r="AK26336" s="1"/>
      <c r="AL26336" s="1"/>
    </row>
    <row r="26337">
      <c r="I26337" s="1"/>
      <c r="J26337" s="1"/>
      <c r="K26337" s="1"/>
      <c r="AA26337" s="1"/>
      <c r="AB26337" s="1"/>
      <c r="AC26337" s="1"/>
      <c r="AJ26337" s="1"/>
      <c r="AK26337" s="1"/>
      <c r="AL26337" s="1"/>
    </row>
    <row r="26338">
      <c r="I26338" s="1"/>
      <c r="J26338" s="1"/>
      <c r="K26338" s="1"/>
      <c r="AA26338" s="1"/>
      <c r="AB26338" s="1"/>
      <c r="AC26338" s="1"/>
      <c r="AJ26338" s="1"/>
      <c r="AK26338" s="1"/>
      <c r="AL26338" s="1"/>
    </row>
    <row r="26339">
      <c r="I26339" s="1"/>
      <c r="J26339" s="1"/>
      <c r="K26339" s="1"/>
      <c r="AA26339" s="1"/>
      <c r="AB26339" s="1"/>
      <c r="AC26339" s="1"/>
      <c r="AJ26339" s="1"/>
      <c r="AK26339" s="1"/>
      <c r="AL26339" s="1"/>
    </row>
    <row r="26340">
      <c r="I26340" s="1"/>
      <c r="J26340" s="1"/>
      <c r="K26340" s="1"/>
      <c r="AA26340" s="1"/>
      <c r="AB26340" s="1"/>
      <c r="AC26340" s="1"/>
      <c r="AJ26340" s="1"/>
      <c r="AK26340" s="1"/>
      <c r="AL26340" s="1"/>
    </row>
    <row r="26341">
      <c r="I26341" s="1"/>
      <c r="J26341" s="1"/>
      <c r="K26341" s="1"/>
      <c r="AA26341" s="1"/>
      <c r="AB26341" s="1"/>
      <c r="AC26341" s="1"/>
      <c r="AJ26341" s="1"/>
      <c r="AK26341" s="1"/>
      <c r="AL26341" s="1"/>
    </row>
    <row r="26342">
      <c r="I26342" s="1"/>
      <c r="J26342" s="1"/>
      <c r="K26342" s="1"/>
      <c r="AA26342" s="1"/>
      <c r="AB26342" s="1"/>
      <c r="AC26342" s="1"/>
      <c r="AJ26342" s="1"/>
      <c r="AK26342" s="1"/>
      <c r="AL26342" s="1"/>
    </row>
    <row r="26343">
      <c r="I26343" s="1"/>
      <c r="J26343" s="1"/>
      <c r="K26343" s="1"/>
      <c r="AA26343" s="1"/>
      <c r="AB26343" s="1"/>
      <c r="AC26343" s="1"/>
      <c r="AJ26343" s="1"/>
      <c r="AK26343" s="1"/>
      <c r="AL26343" s="1"/>
    </row>
    <row r="26344">
      <c r="I26344" s="1"/>
      <c r="J26344" s="1"/>
      <c r="K26344" s="1"/>
      <c r="AA26344" s="1"/>
      <c r="AB26344" s="1"/>
      <c r="AC26344" s="1"/>
      <c r="AJ26344" s="1"/>
      <c r="AK26344" s="1"/>
      <c r="AL26344" s="1"/>
    </row>
    <row r="26345">
      <c r="I26345" s="1"/>
      <c r="J26345" s="1"/>
      <c r="K26345" s="1"/>
      <c r="AA26345" s="1"/>
      <c r="AB26345" s="1"/>
      <c r="AC26345" s="1"/>
      <c r="AJ26345" s="1"/>
      <c r="AK26345" s="1"/>
      <c r="AL26345" s="1"/>
    </row>
    <row r="26346">
      <c r="I26346" s="1"/>
      <c r="J26346" s="1"/>
      <c r="K26346" s="1"/>
      <c r="AA26346" s="1"/>
      <c r="AB26346" s="1"/>
      <c r="AC26346" s="1"/>
      <c r="AJ26346" s="1"/>
      <c r="AK26346" s="1"/>
      <c r="AL26346" s="1"/>
    </row>
    <row r="26347">
      <c r="I26347" s="1"/>
      <c r="J26347" s="1"/>
      <c r="K26347" s="1"/>
      <c r="AA26347" s="1"/>
      <c r="AB26347" s="1"/>
      <c r="AC26347" s="1"/>
      <c r="AJ26347" s="1"/>
      <c r="AK26347" s="1"/>
      <c r="AL26347" s="1"/>
    </row>
    <row r="26348">
      <c r="I26348" s="1"/>
      <c r="J26348" s="1"/>
      <c r="K26348" s="1"/>
      <c r="AA26348" s="1"/>
      <c r="AB26348" s="1"/>
      <c r="AC26348" s="1"/>
      <c r="AJ26348" s="1"/>
      <c r="AK26348" s="1"/>
      <c r="AL26348" s="1"/>
    </row>
    <row r="26349">
      <c r="I26349" s="1"/>
      <c r="J26349" s="1"/>
      <c r="K26349" s="1"/>
      <c r="AA26349" s="1"/>
      <c r="AB26349" s="1"/>
      <c r="AC26349" s="1"/>
      <c r="AJ26349" s="1"/>
      <c r="AK26349" s="1"/>
      <c r="AL26349" s="1"/>
    </row>
    <row r="26350">
      <c r="I26350" s="1"/>
      <c r="J26350" s="1"/>
      <c r="K26350" s="1"/>
      <c r="AA26350" s="1"/>
      <c r="AB26350" s="1"/>
      <c r="AC26350" s="1"/>
      <c r="AJ26350" s="1"/>
      <c r="AK26350" s="1"/>
      <c r="AL26350" s="1"/>
    </row>
    <row r="26351">
      <c r="I26351" s="1"/>
      <c r="J26351" s="1"/>
      <c r="K26351" s="1"/>
      <c r="AA26351" s="1"/>
      <c r="AB26351" s="1"/>
      <c r="AC26351" s="1"/>
      <c r="AJ26351" s="1"/>
      <c r="AK26351" s="1"/>
      <c r="AL26351" s="1"/>
    </row>
    <row r="26352">
      <c r="I26352" s="1"/>
      <c r="J26352" s="1"/>
      <c r="K26352" s="1"/>
      <c r="AA26352" s="1"/>
      <c r="AB26352" s="1"/>
      <c r="AC26352" s="1"/>
      <c r="AJ26352" s="1"/>
      <c r="AK26352" s="1"/>
      <c r="AL26352" s="1"/>
    </row>
    <row r="26353">
      <c r="I26353" s="1"/>
      <c r="J26353" s="1"/>
      <c r="K26353" s="1"/>
      <c r="AA26353" s="1"/>
      <c r="AB26353" s="1"/>
      <c r="AC26353" s="1"/>
      <c r="AJ26353" s="1"/>
      <c r="AK26353" s="1"/>
      <c r="AL26353" s="1"/>
    </row>
    <row r="26354">
      <c r="I26354" s="1"/>
      <c r="J26354" s="1"/>
      <c r="K26354" s="1"/>
      <c r="AA26354" s="1"/>
      <c r="AB26354" s="1"/>
      <c r="AC26354" s="1"/>
      <c r="AJ26354" s="1"/>
      <c r="AK26354" s="1"/>
      <c r="AL26354" s="1"/>
    </row>
    <row r="26355">
      <c r="I26355" s="1"/>
      <c r="J26355" s="1"/>
      <c r="K26355" s="1"/>
      <c r="AA26355" s="1"/>
      <c r="AB26355" s="1"/>
      <c r="AC26355" s="1"/>
      <c r="AJ26355" s="1"/>
      <c r="AK26355" s="1"/>
      <c r="AL26355" s="1"/>
    </row>
    <row r="26356">
      <c r="I26356" s="1"/>
      <c r="J26356" s="1"/>
      <c r="K26356" s="1"/>
      <c r="AA26356" s="1"/>
      <c r="AB26356" s="1"/>
      <c r="AC26356" s="1"/>
      <c r="AJ26356" s="1"/>
      <c r="AK26356" s="1"/>
      <c r="AL26356" s="1"/>
    </row>
    <row r="26357">
      <c r="I26357" s="1"/>
      <c r="J26357" s="1"/>
      <c r="K26357" s="1"/>
      <c r="AA26357" s="1"/>
      <c r="AB26357" s="1"/>
      <c r="AC26357" s="1"/>
      <c r="AJ26357" s="1"/>
      <c r="AK26357" s="1"/>
      <c r="AL26357" s="1"/>
    </row>
    <row r="26358">
      <c r="I26358" s="1"/>
      <c r="J26358" s="1"/>
      <c r="K26358" s="1"/>
      <c r="AA26358" s="1"/>
      <c r="AB26358" s="1"/>
      <c r="AC26358" s="1"/>
      <c r="AJ26358" s="1"/>
      <c r="AK26358" s="1"/>
      <c r="AL26358" s="1"/>
    </row>
    <row r="26359">
      <c r="I26359" s="1"/>
      <c r="J26359" s="1"/>
      <c r="K26359" s="1"/>
      <c r="AA26359" s="1"/>
      <c r="AB26359" s="1"/>
      <c r="AC26359" s="1"/>
      <c r="AJ26359" s="1"/>
      <c r="AK26359" s="1"/>
      <c r="AL26359" s="1"/>
    </row>
    <row r="26360">
      <c r="I26360" s="1"/>
      <c r="J26360" s="1"/>
      <c r="K26360" s="1"/>
      <c r="AA26360" s="1"/>
      <c r="AB26360" s="1"/>
      <c r="AC26360" s="1"/>
      <c r="AJ26360" s="1"/>
      <c r="AK26360" s="1"/>
      <c r="AL26360" s="1"/>
    </row>
    <row r="26361">
      <c r="I26361" s="1"/>
      <c r="J26361" s="1"/>
      <c r="K26361" s="1"/>
      <c r="AA26361" s="1"/>
      <c r="AB26361" s="1"/>
      <c r="AC26361" s="1"/>
      <c r="AJ26361" s="1"/>
      <c r="AK26361" s="1"/>
      <c r="AL26361" s="1"/>
    </row>
    <row r="26362">
      <c r="I26362" s="1"/>
      <c r="J26362" s="1"/>
      <c r="K26362" s="1"/>
      <c r="AA26362" s="1"/>
      <c r="AB26362" s="1"/>
      <c r="AC26362" s="1"/>
      <c r="AJ26362" s="1"/>
      <c r="AK26362" s="1"/>
      <c r="AL26362" s="1"/>
    </row>
    <row r="26363">
      <c r="I26363" s="1"/>
      <c r="J26363" s="1"/>
      <c r="K26363" s="1"/>
      <c r="AA26363" s="1"/>
      <c r="AB26363" s="1"/>
      <c r="AC26363" s="1"/>
      <c r="AJ26363" s="1"/>
      <c r="AK26363" s="1"/>
      <c r="AL26363" s="1"/>
    </row>
    <row r="26364">
      <c r="I26364" s="1"/>
      <c r="J26364" s="1"/>
      <c r="K26364" s="1"/>
      <c r="AA26364" s="1"/>
      <c r="AB26364" s="1"/>
      <c r="AC26364" s="1"/>
      <c r="AJ26364" s="1"/>
      <c r="AK26364" s="1"/>
      <c r="AL26364" s="1"/>
    </row>
    <row r="26365">
      <c r="I26365" s="1"/>
      <c r="J26365" s="1"/>
      <c r="K26365" s="1"/>
      <c r="AA26365" s="1"/>
      <c r="AB26365" s="1"/>
      <c r="AC26365" s="1"/>
      <c r="AJ26365" s="1"/>
      <c r="AK26365" s="1"/>
      <c r="AL26365" s="1"/>
    </row>
    <row r="26366">
      <c r="I26366" s="1"/>
      <c r="J26366" s="1"/>
      <c r="K26366" s="1"/>
      <c r="AA26366" s="1"/>
      <c r="AB26366" s="1"/>
      <c r="AC26366" s="1"/>
      <c r="AJ26366" s="1"/>
      <c r="AK26366" s="1"/>
      <c r="AL26366" s="1"/>
    </row>
    <row r="26367">
      <c r="I26367" s="1"/>
      <c r="J26367" s="1"/>
      <c r="K26367" s="1"/>
      <c r="AA26367" s="1"/>
      <c r="AB26367" s="1"/>
      <c r="AC26367" s="1"/>
      <c r="AJ26367" s="1"/>
      <c r="AK26367" s="1"/>
      <c r="AL26367" s="1"/>
    </row>
    <row r="26368">
      <c r="I26368" s="1"/>
      <c r="J26368" s="1"/>
      <c r="K26368" s="1"/>
      <c r="AA26368" s="1"/>
      <c r="AB26368" s="1"/>
      <c r="AC26368" s="1"/>
      <c r="AJ26368" s="1"/>
      <c r="AK26368" s="1"/>
      <c r="AL26368" s="1"/>
    </row>
    <row r="26369">
      <c r="I26369" s="1"/>
      <c r="J26369" s="1"/>
      <c r="K26369" s="1"/>
      <c r="AA26369" s="1"/>
      <c r="AB26369" s="1"/>
      <c r="AC26369" s="1"/>
      <c r="AJ26369" s="1"/>
      <c r="AK26369" s="1"/>
      <c r="AL26369" s="1"/>
    </row>
    <row r="26370">
      <c r="I26370" s="1"/>
      <c r="J26370" s="1"/>
      <c r="K26370" s="1"/>
      <c r="AA26370" s="1"/>
      <c r="AB26370" s="1"/>
      <c r="AC26370" s="1"/>
      <c r="AJ26370" s="1"/>
      <c r="AK26370" s="1"/>
      <c r="AL26370" s="1"/>
    </row>
    <row r="26371">
      <c r="I26371" s="1"/>
      <c r="J26371" s="1"/>
      <c r="K26371" s="1"/>
      <c r="AA26371" s="1"/>
      <c r="AB26371" s="1"/>
      <c r="AC26371" s="1"/>
      <c r="AJ26371" s="1"/>
      <c r="AK26371" s="1"/>
      <c r="AL26371" s="1"/>
    </row>
    <row r="26372">
      <c r="I26372" s="1"/>
      <c r="J26372" s="1"/>
      <c r="K26372" s="1"/>
      <c r="AA26372" s="1"/>
      <c r="AB26372" s="1"/>
      <c r="AC26372" s="1"/>
      <c r="AJ26372" s="1"/>
      <c r="AK26372" s="1"/>
      <c r="AL26372" s="1"/>
    </row>
    <row r="26373">
      <c r="I26373" s="1"/>
      <c r="J26373" s="1"/>
      <c r="K26373" s="1"/>
      <c r="AA26373" s="1"/>
      <c r="AB26373" s="1"/>
      <c r="AC26373" s="1"/>
      <c r="AJ26373" s="1"/>
      <c r="AK26373" s="1"/>
      <c r="AL26373" s="1"/>
    </row>
    <row r="26374">
      <c r="I26374" s="1"/>
      <c r="J26374" s="1"/>
      <c r="K26374" s="1"/>
      <c r="AA26374" s="1"/>
      <c r="AB26374" s="1"/>
      <c r="AC26374" s="1"/>
      <c r="AJ26374" s="1"/>
      <c r="AK26374" s="1"/>
      <c r="AL26374" s="1"/>
    </row>
    <row r="26375">
      <c r="I26375" s="1"/>
      <c r="J26375" s="1"/>
      <c r="K26375" s="1"/>
      <c r="AA26375" s="1"/>
      <c r="AB26375" s="1"/>
      <c r="AC26375" s="1"/>
      <c r="AJ26375" s="1"/>
      <c r="AK26375" s="1"/>
      <c r="AL26375" s="1"/>
    </row>
    <row r="26376">
      <c r="I26376" s="1"/>
      <c r="J26376" s="1"/>
      <c r="K26376" s="1"/>
      <c r="AA26376" s="1"/>
      <c r="AB26376" s="1"/>
      <c r="AC26376" s="1"/>
      <c r="AJ26376" s="1"/>
      <c r="AK26376" s="1"/>
      <c r="AL26376" s="1"/>
    </row>
    <row r="26377">
      <c r="I26377" s="1"/>
      <c r="J26377" s="1"/>
      <c r="K26377" s="1"/>
      <c r="AA26377" s="1"/>
      <c r="AB26377" s="1"/>
      <c r="AC26377" s="1"/>
      <c r="AJ26377" s="1"/>
      <c r="AK26377" s="1"/>
      <c r="AL26377" s="1"/>
    </row>
    <row r="26378">
      <c r="I26378" s="1"/>
      <c r="J26378" s="1"/>
      <c r="K26378" s="1"/>
      <c r="AA26378" s="1"/>
      <c r="AB26378" s="1"/>
      <c r="AC26378" s="1"/>
      <c r="AJ26378" s="1"/>
      <c r="AK26378" s="1"/>
      <c r="AL26378" s="1"/>
    </row>
    <row r="26379">
      <c r="I26379" s="1"/>
      <c r="J26379" s="1"/>
      <c r="K26379" s="1"/>
      <c r="AA26379" s="1"/>
      <c r="AB26379" s="1"/>
      <c r="AC26379" s="1"/>
      <c r="AJ26379" s="1"/>
      <c r="AK26379" s="1"/>
      <c r="AL26379" s="1"/>
    </row>
    <row r="26380">
      <c r="I26380" s="1"/>
      <c r="J26380" s="1"/>
      <c r="K26380" s="1"/>
      <c r="AA26380" s="1"/>
      <c r="AB26380" s="1"/>
      <c r="AC26380" s="1"/>
      <c r="AJ26380" s="1"/>
      <c r="AK26380" s="1"/>
      <c r="AL26380" s="1"/>
    </row>
    <row r="26381">
      <c r="I26381" s="1"/>
      <c r="J26381" s="1"/>
      <c r="K26381" s="1"/>
      <c r="AA26381" s="1"/>
      <c r="AB26381" s="1"/>
      <c r="AC26381" s="1"/>
      <c r="AJ26381" s="1"/>
      <c r="AK26381" s="1"/>
      <c r="AL26381" s="1"/>
    </row>
    <row r="26382">
      <c r="I26382" s="1"/>
      <c r="J26382" s="1"/>
      <c r="K26382" s="1"/>
      <c r="AA26382" s="1"/>
      <c r="AB26382" s="1"/>
      <c r="AC26382" s="1"/>
      <c r="AJ26382" s="1"/>
      <c r="AK26382" s="1"/>
      <c r="AL26382" s="1"/>
    </row>
    <row r="26383">
      <c r="I26383" s="1"/>
      <c r="J26383" s="1"/>
      <c r="K26383" s="1"/>
      <c r="AA26383" s="1"/>
      <c r="AB26383" s="1"/>
      <c r="AC26383" s="1"/>
      <c r="AJ26383" s="1"/>
      <c r="AK26383" s="1"/>
      <c r="AL26383" s="1"/>
    </row>
    <row r="26384">
      <c r="I26384" s="1"/>
      <c r="J26384" s="1"/>
      <c r="K26384" s="1"/>
      <c r="AA26384" s="1"/>
      <c r="AB26384" s="1"/>
      <c r="AC26384" s="1"/>
      <c r="AJ26384" s="1"/>
      <c r="AK26384" s="1"/>
      <c r="AL26384" s="1"/>
    </row>
    <row r="26385">
      <c r="I26385" s="1"/>
      <c r="J26385" s="1"/>
      <c r="K26385" s="1"/>
      <c r="AA26385" s="1"/>
      <c r="AB26385" s="1"/>
      <c r="AC26385" s="1"/>
      <c r="AJ26385" s="1"/>
      <c r="AK26385" s="1"/>
      <c r="AL26385" s="1"/>
    </row>
    <row r="26386">
      <c r="I26386" s="1"/>
      <c r="J26386" s="1"/>
      <c r="K26386" s="1"/>
      <c r="AA26386" s="1"/>
      <c r="AB26386" s="1"/>
      <c r="AC26386" s="1"/>
      <c r="AJ26386" s="1"/>
      <c r="AK26386" s="1"/>
      <c r="AL26386" s="1"/>
    </row>
    <row r="26387">
      <c r="I26387" s="1"/>
      <c r="J26387" s="1"/>
      <c r="K26387" s="1"/>
      <c r="AA26387" s="1"/>
      <c r="AB26387" s="1"/>
      <c r="AC26387" s="1"/>
      <c r="AJ26387" s="1"/>
      <c r="AK26387" s="1"/>
      <c r="AL26387" s="1"/>
    </row>
    <row r="26388">
      <c r="I26388" s="1"/>
      <c r="J26388" s="1"/>
      <c r="K26388" s="1"/>
      <c r="AA26388" s="1"/>
      <c r="AB26388" s="1"/>
      <c r="AC26388" s="1"/>
      <c r="AJ26388" s="1"/>
      <c r="AK26388" s="1"/>
      <c r="AL26388" s="1"/>
    </row>
    <row r="26389">
      <c r="I26389" s="1"/>
      <c r="J26389" s="1"/>
      <c r="K26389" s="1"/>
      <c r="AA26389" s="1"/>
      <c r="AB26389" s="1"/>
      <c r="AC26389" s="1"/>
      <c r="AJ26389" s="1"/>
      <c r="AK26389" s="1"/>
      <c r="AL26389" s="1"/>
    </row>
    <row r="26390">
      <c r="I26390" s="1"/>
      <c r="J26390" s="1"/>
      <c r="K26390" s="1"/>
      <c r="AA26390" s="1"/>
      <c r="AB26390" s="1"/>
      <c r="AC26390" s="1"/>
      <c r="AJ26390" s="1"/>
      <c r="AK26390" s="1"/>
      <c r="AL26390" s="1"/>
    </row>
    <row r="26391">
      <c r="I26391" s="1"/>
      <c r="J26391" s="1"/>
      <c r="K26391" s="1"/>
      <c r="AA26391" s="1"/>
      <c r="AB26391" s="1"/>
      <c r="AC26391" s="1"/>
      <c r="AJ26391" s="1"/>
      <c r="AK26391" s="1"/>
      <c r="AL26391" s="1"/>
    </row>
    <row r="26392">
      <c r="I26392" s="1"/>
      <c r="J26392" s="1"/>
      <c r="K26392" s="1"/>
      <c r="AA26392" s="1"/>
      <c r="AB26392" s="1"/>
      <c r="AC26392" s="1"/>
      <c r="AJ26392" s="1"/>
      <c r="AK26392" s="1"/>
      <c r="AL26392" s="1"/>
    </row>
    <row r="26393">
      <c r="I26393" s="1"/>
      <c r="J26393" s="1"/>
      <c r="K26393" s="1"/>
      <c r="AA26393" s="1"/>
      <c r="AB26393" s="1"/>
      <c r="AC26393" s="1"/>
      <c r="AJ26393" s="1"/>
      <c r="AK26393" s="1"/>
      <c r="AL26393" s="1"/>
    </row>
    <row r="26394">
      <c r="I26394" s="1"/>
      <c r="J26394" s="1"/>
      <c r="K26394" s="1"/>
      <c r="AA26394" s="1"/>
      <c r="AB26394" s="1"/>
      <c r="AC26394" s="1"/>
      <c r="AJ26394" s="1"/>
      <c r="AK26394" s="1"/>
      <c r="AL26394" s="1"/>
    </row>
    <row r="26395">
      <c r="I26395" s="1"/>
      <c r="J26395" s="1"/>
      <c r="K26395" s="1"/>
      <c r="AA26395" s="1"/>
      <c r="AB26395" s="1"/>
      <c r="AC26395" s="1"/>
      <c r="AJ26395" s="1"/>
      <c r="AK26395" s="1"/>
      <c r="AL26395" s="1"/>
    </row>
    <row r="26396">
      <c r="I26396" s="1"/>
      <c r="J26396" s="1"/>
      <c r="K26396" s="1"/>
      <c r="AA26396" s="1"/>
      <c r="AB26396" s="1"/>
      <c r="AC26396" s="1"/>
      <c r="AJ26396" s="1"/>
      <c r="AK26396" s="1"/>
      <c r="AL26396" s="1"/>
    </row>
    <row r="26397">
      <c r="I26397" s="1"/>
      <c r="J26397" s="1"/>
      <c r="K26397" s="1"/>
      <c r="AA26397" s="1"/>
      <c r="AB26397" s="1"/>
      <c r="AC26397" s="1"/>
      <c r="AJ26397" s="1"/>
      <c r="AK26397" s="1"/>
      <c r="AL26397" s="1"/>
    </row>
    <row r="26398">
      <c r="I26398" s="1"/>
      <c r="J26398" s="1"/>
      <c r="K26398" s="1"/>
      <c r="AA26398" s="1"/>
      <c r="AB26398" s="1"/>
      <c r="AC26398" s="1"/>
      <c r="AJ26398" s="1"/>
      <c r="AK26398" s="1"/>
      <c r="AL26398" s="1"/>
    </row>
    <row r="26399">
      <c r="I26399" s="1"/>
      <c r="J26399" s="1"/>
      <c r="K26399" s="1"/>
      <c r="AA26399" s="1"/>
      <c r="AB26399" s="1"/>
      <c r="AC26399" s="1"/>
      <c r="AJ26399" s="1"/>
      <c r="AK26399" s="1"/>
      <c r="AL26399" s="1"/>
    </row>
    <row r="26400">
      <c r="I26400" s="1"/>
      <c r="J26400" s="1"/>
      <c r="K26400" s="1"/>
      <c r="AA26400" s="1"/>
      <c r="AB26400" s="1"/>
      <c r="AC26400" s="1"/>
      <c r="AJ26400" s="1"/>
      <c r="AK26400" s="1"/>
      <c r="AL26400" s="1"/>
    </row>
    <row r="26401">
      <c r="I26401" s="1"/>
      <c r="J26401" s="1"/>
      <c r="K26401" s="1"/>
      <c r="AA26401" s="1"/>
      <c r="AB26401" s="1"/>
      <c r="AC26401" s="1"/>
      <c r="AJ26401" s="1"/>
      <c r="AK26401" s="1"/>
      <c r="AL26401" s="1"/>
    </row>
    <row r="26402">
      <c r="I26402" s="1"/>
      <c r="J26402" s="1"/>
      <c r="K26402" s="1"/>
      <c r="AA26402" s="1"/>
      <c r="AB26402" s="1"/>
      <c r="AC26402" s="1"/>
      <c r="AJ26402" s="1"/>
      <c r="AK26402" s="1"/>
      <c r="AL26402" s="1"/>
    </row>
    <row r="26403">
      <c r="I26403" s="1"/>
      <c r="J26403" s="1"/>
      <c r="K26403" s="1"/>
      <c r="AA26403" s="1"/>
      <c r="AB26403" s="1"/>
      <c r="AC26403" s="1"/>
      <c r="AJ26403" s="1"/>
      <c r="AK26403" s="1"/>
      <c r="AL26403" s="1"/>
    </row>
    <row r="26404">
      <c r="I26404" s="1"/>
      <c r="J26404" s="1"/>
      <c r="K26404" s="1"/>
      <c r="AA26404" s="1"/>
      <c r="AB26404" s="1"/>
      <c r="AC26404" s="1"/>
      <c r="AJ26404" s="1"/>
      <c r="AK26404" s="1"/>
      <c r="AL26404" s="1"/>
    </row>
    <row r="26405">
      <c r="I26405" s="1"/>
      <c r="J26405" s="1"/>
      <c r="K26405" s="1"/>
      <c r="AA26405" s="1"/>
      <c r="AB26405" s="1"/>
      <c r="AC26405" s="1"/>
      <c r="AJ26405" s="1"/>
      <c r="AK26405" s="1"/>
      <c r="AL26405" s="1"/>
    </row>
    <row r="26406">
      <c r="I26406" s="1"/>
      <c r="J26406" s="1"/>
      <c r="K26406" s="1"/>
      <c r="AA26406" s="1"/>
      <c r="AB26406" s="1"/>
      <c r="AC26406" s="1"/>
      <c r="AJ26406" s="1"/>
      <c r="AK26406" s="1"/>
      <c r="AL26406" s="1"/>
    </row>
    <row r="26407">
      <c r="I26407" s="1"/>
      <c r="J26407" s="1"/>
      <c r="K26407" s="1"/>
      <c r="AA26407" s="1"/>
      <c r="AB26407" s="1"/>
      <c r="AC26407" s="1"/>
      <c r="AJ26407" s="1"/>
      <c r="AK26407" s="1"/>
      <c r="AL26407" s="1"/>
    </row>
    <row r="26408">
      <c r="I26408" s="1"/>
      <c r="J26408" s="1"/>
      <c r="K26408" s="1"/>
      <c r="AA26408" s="1"/>
      <c r="AB26408" s="1"/>
      <c r="AC26408" s="1"/>
      <c r="AJ26408" s="1"/>
      <c r="AK26408" s="1"/>
      <c r="AL26408" s="1"/>
    </row>
    <row r="26409">
      <c r="I26409" s="1"/>
      <c r="J26409" s="1"/>
      <c r="K26409" s="1"/>
      <c r="AA26409" s="1"/>
      <c r="AB26409" s="1"/>
      <c r="AC26409" s="1"/>
      <c r="AJ26409" s="1"/>
      <c r="AK26409" s="1"/>
      <c r="AL26409" s="1"/>
    </row>
    <row r="26410">
      <c r="I26410" s="1"/>
      <c r="J26410" s="1"/>
      <c r="K26410" s="1"/>
      <c r="AA26410" s="1"/>
      <c r="AB26410" s="1"/>
      <c r="AC26410" s="1"/>
      <c r="AJ26410" s="1"/>
      <c r="AK26410" s="1"/>
      <c r="AL26410" s="1"/>
    </row>
    <row r="26411">
      <c r="I26411" s="1"/>
      <c r="J26411" s="1"/>
      <c r="K26411" s="1"/>
      <c r="AA26411" s="1"/>
      <c r="AB26411" s="1"/>
      <c r="AC26411" s="1"/>
      <c r="AJ26411" s="1"/>
      <c r="AK26411" s="1"/>
      <c r="AL26411" s="1"/>
    </row>
    <row r="26412">
      <c r="I26412" s="1"/>
      <c r="J26412" s="1"/>
      <c r="K26412" s="1"/>
      <c r="AA26412" s="1"/>
      <c r="AB26412" s="1"/>
      <c r="AC26412" s="1"/>
      <c r="AJ26412" s="1"/>
      <c r="AK26412" s="1"/>
      <c r="AL26412" s="1"/>
    </row>
    <row r="26413">
      <c r="I26413" s="1"/>
      <c r="J26413" s="1"/>
      <c r="K26413" s="1"/>
      <c r="AA26413" s="1"/>
      <c r="AB26413" s="1"/>
      <c r="AC26413" s="1"/>
      <c r="AJ26413" s="1"/>
      <c r="AK26413" s="1"/>
      <c r="AL26413" s="1"/>
    </row>
    <row r="26414">
      <c r="I26414" s="1"/>
      <c r="J26414" s="1"/>
      <c r="K26414" s="1"/>
      <c r="AA26414" s="1"/>
      <c r="AB26414" s="1"/>
      <c r="AC26414" s="1"/>
      <c r="AJ26414" s="1"/>
      <c r="AK26414" s="1"/>
      <c r="AL26414" s="1"/>
    </row>
    <row r="26415">
      <c r="I26415" s="1"/>
      <c r="J26415" s="1"/>
      <c r="K26415" s="1"/>
      <c r="AA26415" s="1"/>
      <c r="AB26415" s="1"/>
      <c r="AC26415" s="1"/>
      <c r="AJ26415" s="1"/>
      <c r="AK26415" s="1"/>
      <c r="AL26415" s="1"/>
    </row>
    <row r="26416">
      <c r="I26416" s="1"/>
      <c r="J26416" s="1"/>
      <c r="K26416" s="1"/>
      <c r="AA26416" s="1"/>
      <c r="AB26416" s="1"/>
      <c r="AC26416" s="1"/>
      <c r="AJ26416" s="1"/>
      <c r="AK26416" s="1"/>
      <c r="AL26416" s="1"/>
    </row>
    <row r="26417">
      <c r="I26417" s="1"/>
      <c r="J26417" s="1"/>
      <c r="K26417" s="1"/>
      <c r="AA26417" s="1"/>
      <c r="AB26417" s="1"/>
      <c r="AC26417" s="1"/>
      <c r="AJ26417" s="1"/>
      <c r="AK26417" s="1"/>
      <c r="AL26417" s="1"/>
    </row>
    <row r="26418">
      <c r="I26418" s="1"/>
      <c r="J26418" s="1"/>
      <c r="K26418" s="1"/>
      <c r="AA26418" s="1"/>
      <c r="AB26418" s="1"/>
      <c r="AC26418" s="1"/>
      <c r="AJ26418" s="1"/>
      <c r="AK26418" s="1"/>
      <c r="AL26418" s="1"/>
    </row>
    <row r="26419">
      <c r="I26419" s="1"/>
      <c r="J26419" s="1"/>
      <c r="K26419" s="1"/>
      <c r="AA26419" s="1"/>
      <c r="AB26419" s="1"/>
      <c r="AC26419" s="1"/>
      <c r="AJ26419" s="1"/>
      <c r="AK26419" s="1"/>
      <c r="AL26419" s="1"/>
    </row>
    <row r="26420">
      <c r="I26420" s="1"/>
      <c r="J26420" s="1"/>
      <c r="K26420" s="1"/>
      <c r="AA26420" s="1"/>
      <c r="AB26420" s="1"/>
      <c r="AC26420" s="1"/>
      <c r="AJ26420" s="1"/>
      <c r="AK26420" s="1"/>
      <c r="AL26420" s="1"/>
    </row>
    <row r="26421">
      <c r="I26421" s="1"/>
      <c r="J26421" s="1"/>
      <c r="K26421" s="1"/>
      <c r="AA26421" s="1"/>
      <c r="AB26421" s="1"/>
      <c r="AC26421" s="1"/>
      <c r="AJ26421" s="1"/>
      <c r="AK26421" s="1"/>
      <c r="AL26421" s="1"/>
    </row>
    <row r="26422">
      <c r="I26422" s="1"/>
      <c r="J26422" s="1"/>
      <c r="K26422" s="1"/>
      <c r="AA26422" s="1"/>
      <c r="AB26422" s="1"/>
      <c r="AC26422" s="1"/>
      <c r="AJ26422" s="1"/>
      <c r="AK26422" s="1"/>
      <c r="AL26422" s="1"/>
    </row>
    <row r="26423">
      <c r="I26423" s="1"/>
      <c r="J26423" s="1"/>
      <c r="K26423" s="1"/>
      <c r="AA26423" s="1"/>
      <c r="AB26423" s="1"/>
      <c r="AC26423" s="1"/>
      <c r="AJ26423" s="1"/>
      <c r="AK26423" s="1"/>
      <c r="AL26423" s="1"/>
    </row>
    <row r="26424">
      <c r="I26424" s="1"/>
      <c r="J26424" s="1"/>
      <c r="K26424" s="1"/>
      <c r="AA26424" s="1"/>
      <c r="AB26424" s="1"/>
      <c r="AC26424" s="1"/>
      <c r="AJ26424" s="1"/>
      <c r="AK26424" s="1"/>
      <c r="AL26424" s="1"/>
    </row>
    <row r="26425">
      <c r="I26425" s="1"/>
      <c r="J26425" s="1"/>
      <c r="K26425" s="1"/>
      <c r="AA26425" s="1"/>
      <c r="AB26425" s="1"/>
      <c r="AC26425" s="1"/>
      <c r="AJ26425" s="1"/>
      <c r="AK26425" s="1"/>
      <c r="AL26425" s="1"/>
    </row>
    <row r="26426">
      <c r="I26426" s="1"/>
      <c r="J26426" s="1"/>
      <c r="K26426" s="1"/>
      <c r="AA26426" s="1"/>
      <c r="AB26426" s="1"/>
      <c r="AC26426" s="1"/>
      <c r="AJ26426" s="1"/>
      <c r="AK26426" s="1"/>
      <c r="AL26426" s="1"/>
    </row>
    <row r="26427">
      <c r="I26427" s="1"/>
      <c r="J26427" s="1"/>
      <c r="K26427" s="1"/>
      <c r="AA26427" s="1"/>
      <c r="AB26427" s="1"/>
      <c r="AC26427" s="1"/>
      <c r="AJ26427" s="1"/>
      <c r="AK26427" s="1"/>
      <c r="AL26427" s="1"/>
    </row>
    <row r="26428">
      <c r="I26428" s="1"/>
      <c r="J26428" s="1"/>
      <c r="K26428" s="1"/>
      <c r="AA26428" s="1"/>
      <c r="AB26428" s="1"/>
      <c r="AC26428" s="1"/>
      <c r="AJ26428" s="1"/>
      <c r="AK26428" s="1"/>
      <c r="AL26428" s="1"/>
    </row>
    <row r="26429">
      <c r="I26429" s="1"/>
      <c r="J26429" s="1"/>
      <c r="K26429" s="1"/>
      <c r="AA26429" s="1"/>
      <c r="AB26429" s="1"/>
      <c r="AC26429" s="1"/>
      <c r="AJ26429" s="1"/>
      <c r="AK26429" s="1"/>
      <c r="AL26429" s="1"/>
    </row>
    <row r="26430">
      <c r="I26430" s="1"/>
      <c r="J26430" s="1"/>
      <c r="K26430" s="1"/>
      <c r="AA26430" s="1"/>
      <c r="AB26430" s="1"/>
      <c r="AC26430" s="1"/>
      <c r="AJ26430" s="1"/>
      <c r="AK26430" s="1"/>
      <c r="AL26430" s="1"/>
    </row>
    <row r="26431">
      <c r="I26431" s="1"/>
      <c r="J26431" s="1"/>
      <c r="K26431" s="1"/>
      <c r="AA26431" s="1"/>
      <c r="AB26431" s="1"/>
      <c r="AC26431" s="1"/>
      <c r="AJ26431" s="1"/>
      <c r="AK26431" s="1"/>
      <c r="AL26431" s="1"/>
    </row>
    <row r="26432">
      <c r="I26432" s="1"/>
      <c r="J26432" s="1"/>
      <c r="K26432" s="1"/>
      <c r="AA26432" s="1"/>
      <c r="AB26432" s="1"/>
      <c r="AC26432" s="1"/>
      <c r="AJ26432" s="1"/>
      <c r="AK26432" s="1"/>
      <c r="AL26432" s="1"/>
    </row>
    <row r="26433">
      <c r="I26433" s="1"/>
      <c r="J26433" s="1"/>
      <c r="K26433" s="1"/>
      <c r="AA26433" s="1"/>
      <c r="AB26433" s="1"/>
      <c r="AC26433" s="1"/>
      <c r="AJ26433" s="1"/>
      <c r="AK26433" s="1"/>
      <c r="AL26433" s="1"/>
    </row>
    <row r="26434">
      <c r="I26434" s="1"/>
      <c r="J26434" s="1"/>
      <c r="K26434" s="1"/>
      <c r="AA26434" s="1"/>
      <c r="AB26434" s="1"/>
      <c r="AC26434" s="1"/>
      <c r="AJ26434" s="1"/>
      <c r="AK26434" s="1"/>
      <c r="AL26434" s="1"/>
    </row>
    <row r="26435">
      <c r="I26435" s="1"/>
      <c r="J26435" s="1"/>
      <c r="K26435" s="1"/>
      <c r="AA26435" s="1"/>
      <c r="AB26435" s="1"/>
      <c r="AC26435" s="1"/>
      <c r="AJ26435" s="1"/>
      <c r="AK26435" s="1"/>
      <c r="AL26435" s="1"/>
    </row>
    <row r="26436">
      <c r="I26436" s="1"/>
      <c r="J26436" s="1"/>
      <c r="K26436" s="1"/>
      <c r="AA26436" s="1"/>
      <c r="AB26436" s="1"/>
      <c r="AC26436" s="1"/>
      <c r="AJ26436" s="1"/>
      <c r="AK26436" s="1"/>
      <c r="AL26436" s="1"/>
    </row>
    <row r="26437">
      <c r="I26437" s="1"/>
      <c r="J26437" s="1"/>
      <c r="K26437" s="1"/>
      <c r="AA26437" s="1"/>
      <c r="AB26437" s="1"/>
      <c r="AC26437" s="1"/>
      <c r="AJ26437" s="1"/>
      <c r="AK26437" s="1"/>
      <c r="AL26437" s="1"/>
    </row>
    <row r="26438">
      <c r="I26438" s="1"/>
      <c r="J26438" s="1"/>
      <c r="K26438" s="1"/>
      <c r="AA26438" s="1"/>
      <c r="AB26438" s="1"/>
      <c r="AC26438" s="1"/>
      <c r="AJ26438" s="1"/>
      <c r="AK26438" s="1"/>
      <c r="AL26438" s="1"/>
    </row>
    <row r="26439">
      <c r="I26439" s="1"/>
      <c r="J26439" s="1"/>
      <c r="K26439" s="1"/>
      <c r="AA26439" s="1"/>
      <c r="AB26439" s="1"/>
      <c r="AC26439" s="1"/>
      <c r="AJ26439" s="1"/>
      <c r="AK26439" s="1"/>
      <c r="AL26439" s="1"/>
    </row>
    <row r="26440">
      <c r="I26440" s="1"/>
      <c r="J26440" s="1"/>
      <c r="K26440" s="1"/>
      <c r="AA26440" s="1"/>
      <c r="AB26440" s="1"/>
      <c r="AC26440" s="1"/>
      <c r="AJ26440" s="1"/>
      <c r="AK26440" s="1"/>
      <c r="AL26440" s="1"/>
    </row>
    <row r="26441">
      <c r="I26441" s="1"/>
      <c r="J26441" s="1"/>
      <c r="K26441" s="1"/>
      <c r="AA26441" s="1"/>
      <c r="AB26441" s="1"/>
      <c r="AC26441" s="1"/>
      <c r="AJ26441" s="1"/>
      <c r="AK26441" s="1"/>
      <c r="AL26441" s="1"/>
    </row>
    <row r="26442">
      <c r="I26442" s="1"/>
      <c r="J26442" s="1"/>
      <c r="K26442" s="1"/>
      <c r="AA26442" s="1"/>
      <c r="AB26442" s="1"/>
      <c r="AC26442" s="1"/>
      <c r="AJ26442" s="1"/>
      <c r="AK26442" s="1"/>
      <c r="AL26442" s="1"/>
    </row>
    <row r="26443">
      <c r="I26443" s="1"/>
      <c r="J26443" s="1"/>
      <c r="K26443" s="1"/>
      <c r="AA26443" s="1"/>
      <c r="AB26443" s="1"/>
      <c r="AC26443" s="1"/>
      <c r="AJ26443" s="1"/>
      <c r="AK26443" s="1"/>
      <c r="AL26443" s="1"/>
    </row>
    <row r="26444">
      <c r="I26444" s="1"/>
      <c r="J26444" s="1"/>
      <c r="K26444" s="1"/>
      <c r="AA26444" s="1"/>
      <c r="AB26444" s="1"/>
      <c r="AC26444" s="1"/>
      <c r="AJ26444" s="1"/>
      <c r="AK26444" s="1"/>
      <c r="AL26444" s="1"/>
    </row>
    <row r="26445">
      <c r="I26445" s="1"/>
      <c r="J26445" s="1"/>
      <c r="K26445" s="1"/>
      <c r="AA26445" s="1"/>
      <c r="AB26445" s="1"/>
      <c r="AC26445" s="1"/>
      <c r="AJ26445" s="1"/>
      <c r="AK26445" s="1"/>
      <c r="AL26445" s="1"/>
    </row>
    <row r="26446">
      <c r="I26446" s="1"/>
      <c r="J26446" s="1"/>
      <c r="K26446" s="1"/>
      <c r="AA26446" s="1"/>
      <c r="AB26446" s="1"/>
      <c r="AC26446" s="1"/>
      <c r="AJ26446" s="1"/>
      <c r="AK26446" s="1"/>
      <c r="AL26446" s="1"/>
    </row>
    <row r="26447">
      <c r="I26447" s="1"/>
      <c r="J26447" s="1"/>
      <c r="K26447" s="1"/>
      <c r="AA26447" s="1"/>
      <c r="AB26447" s="1"/>
      <c r="AC26447" s="1"/>
      <c r="AJ26447" s="1"/>
      <c r="AK26447" s="1"/>
      <c r="AL26447" s="1"/>
    </row>
    <row r="26448">
      <c r="I26448" s="1"/>
      <c r="J26448" s="1"/>
      <c r="K26448" s="1"/>
      <c r="AA26448" s="1"/>
      <c r="AB26448" s="1"/>
      <c r="AC26448" s="1"/>
      <c r="AJ26448" s="1"/>
      <c r="AK26448" s="1"/>
      <c r="AL26448" s="1"/>
    </row>
    <row r="26449">
      <c r="I26449" s="1"/>
      <c r="J26449" s="1"/>
      <c r="K26449" s="1"/>
      <c r="AA26449" s="1"/>
      <c r="AB26449" s="1"/>
      <c r="AC26449" s="1"/>
      <c r="AJ26449" s="1"/>
      <c r="AK26449" s="1"/>
      <c r="AL26449" s="1"/>
    </row>
    <row r="26450">
      <c r="I26450" s="1"/>
      <c r="J26450" s="1"/>
      <c r="K26450" s="1"/>
      <c r="AA26450" s="1"/>
      <c r="AB26450" s="1"/>
      <c r="AC26450" s="1"/>
      <c r="AJ26450" s="1"/>
      <c r="AK26450" s="1"/>
      <c r="AL26450" s="1"/>
    </row>
    <row r="26451">
      <c r="I26451" s="1"/>
      <c r="J26451" s="1"/>
      <c r="K26451" s="1"/>
      <c r="AA26451" s="1"/>
      <c r="AB26451" s="1"/>
      <c r="AC26451" s="1"/>
      <c r="AJ26451" s="1"/>
      <c r="AK26451" s="1"/>
      <c r="AL26451" s="1"/>
    </row>
    <row r="26452">
      <c r="I26452" s="1"/>
      <c r="J26452" s="1"/>
      <c r="K26452" s="1"/>
      <c r="AA26452" s="1"/>
      <c r="AB26452" s="1"/>
      <c r="AC26452" s="1"/>
      <c r="AJ26452" s="1"/>
      <c r="AK26452" s="1"/>
      <c r="AL26452" s="1"/>
    </row>
    <row r="26453">
      <c r="I26453" s="1"/>
      <c r="J26453" s="1"/>
      <c r="K26453" s="1"/>
      <c r="AA26453" s="1"/>
      <c r="AB26453" s="1"/>
      <c r="AC26453" s="1"/>
      <c r="AJ26453" s="1"/>
      <c r="AK26453" s="1"/>
      <c r="AL26453" s="1"/>
    </row>
    <row r="26454">
      <c r="I26454" s="1"/>
      <c r="J26454" s="1"/>
      <c r="K26454" s="1"/>
      <c r="AA26454" s="1"/>
      <c r="AB26454" s="1"/>
      <c r="AC26454" s="1"/>
      <c r="AJ26454" s="1"/>
      <c r="AK26454" s="1"/>
      <c r="AL26454" s="1"/>
    </row>
    <row r="26455">
      <c r="I26455" s="1"/>
      <c r="J26455" s="1"/>
      <c r="K26455" s="1"/>
      <c r="AA26455" s="1"/>
      <c r="AB26455" s="1"/>
      <c r="AC26455" s="1"/>
      <c r="AJ26455" s="1"/>
      <c r="AK26455" s="1"/>
      <c r="AL26455" s="1"/>
    </row>
    <row r="26456">
      <c r="I26456" s="1"/>
      <c r="J26456" s="1"/>
      <c r="K26456" s="1"/>
      <c r="AA26456" s="1"/>
      <c r="AB26456" s="1"/>
      <c r="AC26456" s="1"/>
      <c r="AJ26456" s="1"/>
      <c r="AK26456" s="1"/>
      <c r="AL26456" s="1"/>
    </row>
    <row r="26457">
      <c r="I26457" s="1"/>
      <c r="J26457" s="1"/>
      <c r="K26457" s="1"/>
      <c r="AA26457" s="1"/>
      <c r="AB26457" s="1"/>
      <c r="AC26457" s="1"/>
      <c r="AJ26457" s="1"/>
      <c r="AK26457" s="1"/>
      <c r="AL26457" s="1"/>
    </row>
    <row r="26458">
      <c r="I26458" s="1"/>
      <c r="J26458" s="1"/>
      <c r="K26458" s="1"/>
      <c r="AA26458" s="1"/>
      <c r="AB26458" s="1"/>
      <c r="AC26458" s="1"/>
      <c r="AJ26458" s="1"/>
      <c r="AK26458" s="1"/>
      <c r="AL26458" s="1"/>
    </row>
    <row r="26459">
      <c r="I26459" s="1"/>
      <c r="J26459" s="1"/>
      <c r="K26459" s="1"/>
      <c r="AA26459" s="1"/>
      <c r="AB26459" s="1"/>
      <c r="AC26459" s="1"/>
      <c r="AJ26459" s="1"/>
      <c r="AK26459" s="1"/>
      <c r="AL26459" s="1"/>
    </row>
    <row r="26460">
      <c r="I26460" s="1"/>
      <c r="J26460" s="1"/>
      <c r="K26460" s="1"/>
      <c r="AA26460" s="1"/>
      <c r="AB26460" s="1"/>
      <c r="AC26460" s="1"/>
      <c r="AJ26460" s="1"/>
      <c r="AK26460" s="1"/>
      <c r="AL26460" s="1"/>
    </row>
    <row r="26461">
      <c r="I26461" s="1"/>
      <c r="J26461" s="1"/>
      <c r="K26461" s="1"/>
      <c r="AA26461" s="1"/>
      <c r="AB26461" s="1"/>
      <c r="AC26461" s="1"/>
      <c r="AJ26461" s="1"/>
      <c r="AK26461" s="1"/>
      <c r="AL26461" s="1"/>
    </row>
    <row r="26462">
      <c r="I26462" s="1"/>
      <c r="J26462" s="1"/>
      <c r="K26462" s="1"/>
      <c r="AA26462" s="1"/>
      <c r="AB26462" s="1"/>
      <c r="AC26462" s="1"/>
      <c r="AJ26462" s="1"/>
      <c r="AK26462" s="1"/>
      <c r="AL26462" s="1"/>
    </row>
    <row r="26463">
      <c r="I26463" s="1"/>
      <c r="J26463" s="1"/>
      <c r="K26463" s="1"/>
      <c r="AA26463" s="1"/>
      <c r="AB26463" s="1"/>
      <c r="AC26463" s="1"/>
      <c r="AJ26463" s="1"/>
      <c r="AK26463" s="1"/>
      <c r="AL26463" s="1"/>
    </row>
    <row r="26464">
      <c r="I26464" s="1"/>
      <c r="J26464" s="1"/>
      <c r="K26464" s="1"/>
      <c r="AA26464" s="1"/>
      <c r="AB26464" s="1"/>
      <c r="AC26464" s="1"/>
      <c r="AJ26464" s="1"/>
      <c r="AK26464" s="1"/>
      <c r="AL26464" s="1"/>
    </row>
    <row r="26465">
      <c r="I26465" s="1"/>
      <c r="J26465" s="1"/>
      <c r="K26465" s="1"/>
      <c r="AA26465" s="1"/>
      <c r="AB26465" s="1"/>
      <c r="AC26465" s="1"/>
      <c r="AJ26465" s="1"/>
      <c r="AK26465" s="1"/>
      <c r="AL26465" s="1"/>
    </row>
    <row r="26466">
      <c r="I26466" s="1"/>
      <c r="J26466" s="1"/>
      <c r="K26466" s="1"/>
      <c r="AA26466" s="1"/>
      <c r="AB26466" s="1"/>
      <c r="AC26466" s="1"/>
      <c r="AJ26466" s="1"/>
      <c r="AK26466" s="1"/>
      <c r="AL26466" s="1"/>
    </row>
    <row r="26467">
      <c r="I26467" s="1"/>
      <c r="J26467" s="1"/>
      <c r="K26467" s="1"/>
      <c r="AA26467" s="1"/>
      <c r="AB26467" s="1"/>
      <c r="AC26467" s="1"/>
      <c r="AJ26467" s="1"/>
      <c r="AK26467" s="1"/>
      <c r="AL26467" s="1"/>
    </row>
    <row r="26468">
      <c r="I26468" s="1"/>
      <c r="J26468" s="1"/>
      <c r="K26468" s="1"/>
      <c r="AA26468" s="1"/>
      <c r="AB26468" s="1"/>
      <c r="AC26468" s="1"/>
      <c r="AJ26468" s="1"/>
      <c r="AK26468" s="1"/>
      <c r="AL26468" s="1"/>
    </row>
    <row r="26469">
      <c r="I26469" s="1"/>
      <c r="J26469" s="1"/>
      <c r="K26469" s="1"/>
      <c r="AA26469" s="1"/>
      <c r="AB26469" s="1"/>
      <c r="AC26469" s="1"/>
      <c r="AJ26469" s="1"/>
      <c r="AK26469" s="1"/>
      <c r="AL26469" s="1"/>
    </row>
    <row r="26470">
      <c r="I26470" s="1"/>
      <c r="J26470" s="1"/>
      <c r="K26470" s="1"/>
      <c r="AA26470" s="1"/>
      <c r="AB26470" s="1"/>
      <c r="AC26470" s="1"/>
      <c r="AJ26470" s="1"/>
      <c r="AK26470" s="1"/>
      <c r="AL26470" s="1"/>
    </row>
    <row r="26471">
      <c r="I26471" s="1"/>
      <c r="J26471" s="1"/>
      <c r="K26471" s="1"/>
      <c r="AA26471" s="1"/>
      <c r="AB26471" s="1"/>
      <c r="AC26471" s="1"/>
      <c r="AJ26471" s="1"/>
      <c r="AK26471" s="1"/>
      <c r="AL26471" s="1"/>
    </row>
    <row r="26472">
      <c r="I26472" s="1"/>
      <c r="J26472" s="1"/>
      <c r="K26472" s="1"/>
      <c r="AA26472" s="1"/>
      <c r="AB26472" s="1"/>
      <c r="AC26472" s="1"/>
      <c r="AJ26472" s="1"/>
      <c r="AK26472" s="1"/>
      <c r="AL26472" s="1"/>
    </row>
    <row r="26473">
      <c r="I26473" s="1"/>
      <c r="J26473" s="1"/>
      <c r="K26473" s="1"/>
      <c r="AA26473" s="1"/>
      <c r="AB26473" s="1"/>
      <c r="AC26473" s="1"/>
      <c r="AJ26473" s="1"/>
      <c r="AK26473" s="1"/>
      <c r="AL26473" s="1"/>
    </row>
    <row r="26474">
      <c r="I26474" s="1"/>
      <c r="J26474" s="1"/>
      <c r="K26474" s="1"/>
      <c r="AA26474" s="1"/>
      <c r="AB26474" s="1"/>
      <c r="AC26474" s="1"/>
      <c r="AJ26474" s="1"/>
      <c r="AK26474" s="1"/>
      <c r="AL26474" s="1"/>
    </row>
    <row r="26475">
      <c r="I26475" s="1"/>
      <c r="J26475" s="1"/>
      <c r="K26475" s="1"/>
      <c r="AA26475" s="1"/>
      <c r="AB26475" s="1"/>
      <c r="AC26475" s="1"/>
      <c r="AJ26475" s="1"/>
      <c r="AK26475" s="1"/>
      <c r="AL26475" s="1"/>
    </row>
    <row r="26476">
      <c r="I26476" s="1"/>
      <c r="J26476" s="1"/>
      <c r="K26476" s="1"/>
      <c r="AA26476" s="1"/>
      <c r="AB26476" s="1"/>
      <c r="AC26476" s="1"/>
      <c r="AJ26476" s="1"/>
      <c r="AK26476" s="1"/>
      <c r="AL26476" s="1"/>
    </row>
    <row r="26477">
      <c r="I26477" s="1"/>
      <c r="J26477" s="1"/>
      <c r="K26477" s="1"/>
      <c r="AA26477" s="1"/>
      <c r="AB26477" s="1"/>
      <c r="AC26477" s="1"/>
      <c r="AJ26477" s="1"/>
      <c r="AK26477" s="1"/>
      <c r="AL26477" s="1"/>
    </row>
    <row r="26478">
      <c r="I26478" s="1"/>
      <c r="J26478" s="1"/>
      <c r="K26478" s="1"/>
      <c r="AA26478" s="1"/>
      <c r="AB26478" s="1"/>
      <c r="AC26478" s="1"/>
      <c r="AJ26478" s="1"/>
      <c r="AK26478" s="1"/>
      <c r="AL26478" s="1"/>
    </row>
    <row r="26479">
      <c r="I26479" s="1"/>
      <c r="J26479" s="1"/>
      <c r="K26479" s="1"/>
      <c r="AA26479" s="1"/>
      <c r="AB26479" s="1"/>
      <c r="AC26479" s="1"/>
      <c r="AJ26479" s="1"/>
      <c r="AK26479" s="1"/>
      <c r="AL26479" s="1"/>
    </row>
    <row r="26480">
      <c r="I26480" s="1"/>
      <c r="J26480" s="1"/>
      <c r="K26480" s="1"/>
      <c r="AA26480" s="1"/>
      <c r="AB26480" s="1"/>
      <c r="AC26480" s="1"/>
      <c r="AJ26480" s="1"/>
      <c r="AK26480" s="1"/>
      <c r="AL26480" s="1"/>
    </row>
    <row r="26481">
      <c r="I26481" s="1"/>
      <c r="J26481" s="1"/>
      <c r="K26481" s="1"/>
      <c r="AA26481" s="1"/>
      <c r="AB26481" s="1"/>
      <c r="AC26481" s="1"/>
      <c r="AJ26481" s="1"/>
      <c r="AK26481" s="1"/>
      <c r="AL26481" s="1"/>
    </row>
    <row r="26482">
      <c r="I26482" s="1"/>
      <c r="J26482" s="1"/>
      <c r="K26482" s="1"/>
      <c r="AA26482" s="1"/>
      <c r="AB26482" s="1"/>
      <c r="AC26482" s="1"/>
      <c r="AJ26482" s="1"/>
      <c r="AK26482" s="1"/>
      <c r="AL26482" s="1"/>
    </row>
    <row r="26483">
      <c r="I26483" s="1"/>
      <c r="J26483" s="1"/>
      <c r="K26483" s="1"/>
      <c r="AA26483" s="1"/>
      <c r="AB26483" s="1"/>
      <c r="AC26483" s="1"/>
      <c r="AJ26483" s="1"/>
      <c r="AK26483" s="1"/>
      <c r="AL26483" s="1"/>
    </row>
    <row r="26484">
      <c r="I26484" s="1"/>
      <c r="J26484" s="1"/>
      <c r="K26484" s="1"/>
      <c r="AA26484" s="1"/>
      <c r="AB26484" s="1"/>
      <c r="AC26484" s="1"/>
      <c r="AJ26484" s="1"/>
      <c r="AK26484" s="1"/>
      <c r="AL26484" s="1"/>
    </row>
    <row r="26485">
      <c r="I26485" s="1"/>
      <c r="J26485" s="1"/>
      <c r="K26485" s="1"/>
      <c r="AA26485" s="1"/>
      <c r="AB26485" s="1"/>
      <c r="AC26485" s="1"/>
      <c r="AJ26485" s="1"/>
      <c r="AK26485" s="1"/>
      <c r="AL26485" s="1"/>
    </row>
    <row r="26486">
      <c r="I26486" s="1"/>
      <c r="J26486" s="1"/>
      <c r="K26486" s="1"/>
      <c r="AA26486" s="1"/>
      <c r="AB26486" s="1"/>
      <c r="AC26486" s="1"/>
      <c r="AJ26486" s="1"/>
      <c r="AK26486" s="1"/>
      <c r="AL26486" s="1"/>
    </row>
    <row r="26487">
      <c r="I26487" s="1"/>
      <c r="J26487" s="1"/>
      <c r="K26487" s="1"/>
      <c r="AA26487" s="1"/>
      <c r="AB26487" s="1"/>
      <c r="AC26487" s="1"/>
      <c r="AJ26487" s="1"/>
      <c r="AK26487" s="1"/>
      <c r="AL26487" s="1"/>
    </row>
    <row r="26488">
      <c r="I26488" s="1"/>
      <c r="J26488" s="1"/>
      <c r="K26488" s="1"/>
      <c r="AA26488" s="1"/>
      <c r="AB26488" s="1"/>
      <c r="AC26488" s="1"/>
      <c r="AJ26488" s="1"/>
      <c r="AK26488" s="1"/>
      <c r="AL26488" s="1"/>
    </row>
    <row r="26489">
      <c r="I26489" s="1"/>
      <c r="J26489" s="1"/>
      <c r="K26489" s="1"/>
      <c r="AA26489" s="1"/>
      <c r="AB26489" s="1"/>
      <c r="AC26489" s="1"/>
      <c r="AJ26489" s="1"/>
      <c r="AK26489" s="1"/>
      <c r="AL26489" s="1"/>
    </row>
    <row r="26490">
      <c r="I26490" s="1"/>
      <c r="J26490" s="1"/>
      <c r="K26490" s="1"/>
      <c r="AA26490" s="1"/>
      <c r="AB26490" s="1"/>
      <c r="AC26490" s="1"/>
      <c r="AJ26490" s="1"/>
      <c r="AK26490" s="1"/>
      <c r="AL26490" s="1"/>
    </row>
    <row r="26491">
      <c r="I26491" s="1"/>
      <c r="J26491" s="1"/>
      <c r="K26491" s="1"/>
      <c r="AA26491" s="1"/>
      <c r="AB26491" s="1"/>
      <c r="AC26491" s="1"/>
      <c r="AJ26491" s="1"/>
      <c r="AK26491" s="1"/>
      <c r="AL26491" s="1"/>
    </row>
    <row r="26492">
      <c r="I26492" s="1"/>
      <c r="J26492" s="1"/>
      <c r="K26492" s="1"/>
      <c r="AA26492" s="1"/>
      <c r="AB26492" s="1"/>
      <c r="AC26492" s="1"/>
      <c r="AJ26492" s="1"/>
      <c r="AK26492" s="1"/>
      <c r="AL26492" s="1"/>
    </row>
    <row r="26493">
      <c r="I26493" s="1"/>
      <c r="J26493" s="1"/>
      <c r="K26493" s="1"/>
      <c r="AA26493" s="1"/>
      <c r="AB26493" s="1"/>
      <c r="AC26493" s="1"/>
      <c r="AJ26493" s="1"/>
      <c r="AK26493" s="1"/>
      <c r="AL26493" s="1"/>
    </row>
    <row r="26494">
      <c r="I26494" s="1"/>
      <c r="J26494" s="1"/>
      <c r="K26494" s="1"/>
      <c r="AA26494" s="1"/>
      <c r="AB26494" s="1"/>
      <c r="AC26494" s="1"/>
      <c r="AJ26494" s="1"/>
      <c r="AK26494" s="1"/>
      <c r="AL26494" s="1"/>
    </row>
    <row r="26495">
      <c r="I26495" s="1"/>
      <c r="J26495" s="1"/>
      <c r="K26495" s="1"/>
      <c r="AA26495" s="1"/>
      <c r="AB26495" s="1"/>
      <c r="AC26495" s="1"/>
      <c r="AJ26495" s="1"/>
      <c r="AK26495" s="1"/>
      <c r="AL26495" s="1"/>
    </row>
    <row r="26496">
      <c r="I26496" s="1"/>
      <c r="J26496" s="1"/>
      <c r="K26496" s="1"/>
      <c r="AA26496" s="1"/>
      <c r="AB26496" s="1"/>
      <c r="AC26496" s="1"/>
      <c r="AJ26496" s="1"/>
      <c r="AK26496" s="1"/>
      <c r="AL26496" s="1"/>
    </row>
    <row r="26497">
      <c r="I26497" s="1"/>
      <c r="J26497" s="1"/>
      <c r="K26497" s="1"/>
      <c r="AA26497" s="1"/>
      <c r="AB26497" s="1"/>
      <c r="AC26497" s="1"/>
      <c r="AJ26497" s="1"/>
      <c r="AK26497" s="1"/>
      <c r="AL26497" s="1"/>
    </row>
    <row r="26498">
      <c r="I26498" s="1"/>
      <c r="J26498" s="1"/>
      <c r="K26498" s="1"/>
      <c r="AA26498" s="1"/>
      <c r="AB26498" s="1"/>
      <c r="AC26498" s="1"/>
      <c r="AJ26498" s="1"/>
      <c r="AK26498" s="1"/>
      <c r="AL26498" s="1"/>
    </row>
    <row r="26499">
      <c r="I26499" s="1"/>
      <c r="J26499" s="1"/>
      <c r="K26499" s="1"/>
      <c r="AA26499" s="1"/>
      <c r="AB26499" s="1"/>
      <c r="AC26499" s="1"/>
      <c r="AJ26499" s="1"/>
      <c r="AK26499" s="1"/>
      <c r="AL26499" s="1"/>
    </row>
    <row r="26500">
      <c r="I26500" s="1"/>
      <c r="J26500" s="1"/>
      <c r="K26500" s="1"/>
      <c r="AA26500" s="1"/>
      <c r="AB26500" s="1"/>
      <c r="AC26500" s="1"/>
      <c r="AJ26500" s="1"/>
      <c r="AK26500" s="1"/>
      <c r="AL26500" s="1"/>
    </row>
    <row r="26501">
      <c r="I26501" s="1"/>
      <c r="J26501" s="1"/>
      <c r="K26501" s="1"/>
      <c r="AA26501" s="1"/>
      <c r="AB26501" s="1"/>
      <c r="AC26501" s="1"/>
      <c r="AJ26501" s="1"/>
      <c r="AK26501" s="1"/>
      <c r="AL26501" s="1"/>
    </row>
    <row r="26502">
      <c r="I26502" s="1"/>
      <c r="J26502" s="1"/>
      <c r="K26502" s="1"/>
      <c r="AA26502" s="1"/>
      <c r="AB26502" s="1"/>
      <c r="AC26502" s="1"/>
      <c r="AJ26502" s="1"/>
      <c r="AK26502" s="1"/>
      <c r="AL26502" s="1"/>
    </row>
    <row r="26503">
      <c r="I26503" s="1"/>
      <c r="J26503" s="1"/>
      <c r="K26503" s="1"/>
      <c r="AA26503" s="1"/>
      <c r="AB26503" s="1"/>
      <c r="AC26503" s="1"/>
      <c r="AJ26503" s="1"/>
      <c r="AK26503" s="1"/>
      <c r="AL26503" s="1"/>
    </row>
    <row r="26504">
      <c r="I26504" s="1"/>
      <c r="J26504" s="1"/>
      <c r="K26504" s="1"/>
      <c r="AA26504" s="1"/>
      <c r="AB26504" s="1"/>
      <c r="AC26504" s="1"/>
      <c r="AJ26504" s="1"/>
      <c r="AK26504" s="1"/>
      <c r="AL26504" s="1"/>
    </row>
    <row r="26505">
      <c r="I26505" s="1"/>
      <c r="J26505" s="1"/>
      <c r="K26505" s="1"/>
      <c r="AA26505" s="1"/>
      <c r="AB26505" s="1"/>
      <c r="AC26505" s="1"/>
      <c r="AJ26505" s="1"/>
      <c r="AK26505" s="1"/>
      <c r="AL26505" s="1"/>
    </row>
    <row r="26506">
      <c r="I26506" s="1"/>
      <c r="J26506" s="1"/>
      <c r="K26506" s="1"/>
      <c r="AA26506" s="1"/>
      <c r="AB26506" s="1"/>
      <c r="AC26506" s="1"/>
      <c r="AJ26506" s="1"/>
      <c r="AK26506" s="1"/>
      <c r="AL26506" s="1"/>
    </row>
    <row r="26507">
      <c r="I26507" s="1"/>
      <c r="J26507" s="1"/>
      <c r="K26507" s="1"/>
      <c r="AA26507" s="1"/>
      <c r="AB26507" s="1"/>
      <c r="AC26507" s="1"/>
      <c r="AJ26507" s="1"/>
      <c r="AK26507" s="1"/>
      <c r="AL26507" s="1"/>
    </row>
    <row r="26508">
      <c r="I26508" s="1"/>
      <c r="J26508" s="1"/>
      <c r="K26508" s="1"/>
      <c r="AA26508" s="1"/>
      <c r="AB26508" s="1"/>
      <c r="AC26508" s="1"/>
      <c r="AJ26508" s="1"/>
      <c r="AK26508" s="1"/>
      <c r="AL26508" s="1"/>
    </row>
    <row r="26509">
      <c r="I26509" s="1"/>
      <c r="J26509" s="1"/>
      <c r="K26509" s="1"/>
      <c r="AA26509" s="1"/>
      <c r="AB26509" s="1"/>
      <c r="AC26509" s="1"/>
      <c r="AJ26509" s="1"/>
      <c r="AK26509" s="1"/>
      <c r="AL26509" s="1"/>
    </row>
    <row r="26510">
      <c r="I26510" s="1"/>
      <c r="J26510" s="1"/>
      <c r="K26510" s="1"/>
      <c r="AA26510" s="1"/>
      <c r="AB26510" s="1"/>
      <c r="AC26510" s="1"/>
      <c r="AJ26510" s="1"/>
      <c r="AK26510" s="1"/>
      <c r="AL26510" s="1"/>
    </row>
    <row r="26511">
      <c r="I26511" s="1"/>
      <c r="J26511" s="1"/>
      <c r="K26511" s="1"/>
      <c r="AA26511" s="1"/>
      <c r="AB26511" s="1"/>
      <c r="AC26511" s="1"/>
      <c r="AJ26511" s="1"/>
      <c r="AK26511" s="1"/>
      <c r="AL26511" s="1"/>
    </row>
    <row r="26512">
      <c r="I26512" s="1"/>
      <c r="J26512" s="1"/>
      <c r="K26512" s="1"/>
      <c r="AA26512" s="1"/>
      <c r="AB26512" s="1"/>
      <c r="AC26512" s="1"/>
      <c r="AJ26512" s="1"/>
      <c r="AK26512" s="1"/>
      <c r="AL26512" s="1"/>
    </row>
    <row r="26513">
      <c r="I26513" s="1"/>
      <c r="J26513" s="1"/>
      <c r="K26513" s="1"/>
      <c r="AA26513" s="1"/>
      <c r="AB26513" s="1"/>
      <c r="AC26513" s="1"/>
      <c r="AJ26513" s="1"/>
      <c r="AK26513" s="1"/>
      <c r="AL26513" s="1"/>
    </row>
    <row r="26514">
      <c r="I26514" s="1"/>
      <c r="J26514" s="1"/>
      <c r="K26514" s="1"/>
      <c r="AA26514" s="1"/>
      <c r="AB26514" s="1"/>
      <c r="AC26514" s="1"/>
      <c r="AJ26514" s="1"/>
      <c r="AK26514" s="1"/>
      <c r="AL26514" s="1"/>
    </row>
    <row r="26515">
      <c r="I26515" s="1"/>
      <c r="J26515" s="1"/>
      <c r="K26515" s="1"/>
      <c r="AA26515" s="1"/>
      <c r="AB26515" s="1"/>
      <c r="AC26515" s="1"/>
      <c r="AJ26515" s="1"/>
      <c r="AK26515" s="1"/>
      <c r="AL26515" s="1"/>
    </row>
    <row r="26516">
      <c r="I26516" s="1"/>
      <c r="J26516" s="1"/>
      <c r="K26516" s="1"/>
      <c r="AA26516" s="1"/>
      <c r="AB26516" s="1"/>
      <c r="AC26516" s="1"/>
      <c r="AJ26516" s="1"/>
      <c r="AK26516" s="1"/>
      <c r="AL26516" s="1"/>
    </row>
    <row r="26517">
      <c r="I26517" s="1"/>
      <c r="J26517" s="1"/>
      <c r="K26517" s="1"/>
      <c r="AA26517" s="1"/>
      <c r="AB26517" s="1"/>
      <c r="AC26517" s="1"/>
      <c r="AJ26517" s="1"/>
      <c r="AK26517" s="1"/>
      <c r="AL26517" s="1"/>
    </row>
    <row r="26518">
      <c r="I26518" s="1"/>
      <c r="J26518" s="1"/>
      <c r="K26518" s="1"/>
      <c r="AA26518" s="1"/>
      <c r="AB26518" s="1"/>
      <c r="AC26518" s="1"/>
      <c r="AJ26518" s="1"/>
      <c r="AK26518" s="1"/>
      <c r="AL26518" s="1"/>
    </row>
    <row r="26519">
      <c r="I26519" s="1"/>
      <c r="J26519" s="1"/>
      <c r="K26519" s="1"/>
      <c r="AA26519" s="1"/>
      <c r="AB26519" s="1"/>
      <c r="AC26519" s="1"/>
      <c r="AJ26519" s="1"/>
      <c r="AK26519" s="1"/>
      <c r="AL26519" s="1"/>
    </row>
    <row r="26520">
      <c r="I26520" s="1"/>
      <c r="J26520" s="1"/>
      <c r="K26520" s="1"/>
      <c r="AA26520" s="1"/>
      <c r="AB26520" s="1"/>
      <c r="AC26520" s="1"/>
      <c r="AJ26520" s="1"/>
      <c r="AK26520" s="1"/>
      <c r="AL26520" s="1"/>
    </row>
    <row r="26521">
      <c r="I26521" s="1"/>
      <c r="J26521" s="1"/>
      <c r="K26521" s="1"/>
      <c r="AA26521" s="1"/>
      <c r="AB26521" s="1"/>
      <c r="AC26521" s="1"/>
      <c r="AJ26521" s="1"/>
      <c r="AK26521" s="1"/>
      <c r="AL26521" s="1"/>
    </row>
    <row r="26522">
      <c r="I26522" s="1"/>
      <c r="J26522" s="1"/>
      <c r="K26522" s="1"/>
      <c r="AA26522" s="1"/>
      <c r="AB26522" s="1"/>
      <c r="AC26522" s="1"/>
      <c r="AJ26522" s="1"/>
      <c r="AK26522" s="1"/>
      <c r="AL26522" s="1"/>
    </row>
    <row r="26523">
      <c r="I26523" s="1"/>
      <c r="J26523" s="1"/>
      <c r="K26523" s="1"/>
      <c r="AA26523" s="1"/>
      <c r="AB26523" s="1"/>
      <c r="AC26523" s="1"/>
      <c r="AJ26523" s="1"/>
      <c r="AK26523" s="1"/>
      <c r="AL26523" s="1"/>
    </row>
    <row r="26524">
      <c r="I26524" s="1"/>
      <c r="J26524" s="1"/>
      <c r="K26524" s="1"/>
      <c r="AA26524" s="1"/>
      <c r="AB26524" s="1"/>
      <c r="AC26524" s="1"/>
      <c r="AJ26524" s="1"/>
      <c r="AK26524" s="1"/>
      <c r="AL26524" s="1"/>
    </row>
    <row r="26525">
      <c r="I26525" s="1"/>
      <c r="J26525" s="1"/>
      <c r="K26525" s="1"/>
      <c r="AA26525" s="1"/>
      <c r="AB26525" s="1"/>
      <c r="AC26525" s="1"/>
      <c r="AJ26525" s="1"/>
      <c r="AK26525" s="1"/>
      <c r="AL26525" s="1"/>
    </row>
    <row r="26526">
      <c r="I26526" s="1"/>
      <c r="J26526" s="1"/>
      <c r="K26526" s="1"/>
      <c r="AA26526" s="1"/>
      <c r="AB26526" s="1"/>
      <c r="AC26526" s="1"/>
      <c r="AJ26526" s="1"/>
      <c r="AK26526" s="1"/>
      <c r="AL26526" s="1"/>
    </row>
    <row r="26527">
      <c r="I26527" s="1"/>
      <c r="J26527" s="1"/>
      <c r="K26527" s="1"/>
      <c r="AA26527" s="1"/>
      <c r="AB26527" s="1"/>
      <c r="AC26527" s="1"/>
      <c r="AJ26527" s="1"/>
      <c r="AK26527" s="1"/>
      <c r="AL26527" s="1"/>
    </row>
    <row r="26528">
      <c r="I26528" s="1"/>
      <c r="J26528" s="1"/>
      <c r="K26528" s="1"/>
      <c r="AA26528" s="1"/>
      <c r="AB26528" s="1"/>
      <c r="AC26528" s="1"/>
      <c r="AJ26528" s="1"/>
      <c r="AK26528" s="1"/>
      <c r="AL26528" s="1"/>
    </row>
    <row r="26529">
      <c r="I26529" s="1"/>
      <c r="J26529" s="1"/>
      <c r="K26529" s="1"/>
      <c r="AA26529" s="1"/>
      <c r="AB26529" s="1"/>
      <c r="AC26529" s="1"/>
      <c r="AJ26529" s="1"/>
      <c r="AK26529" s="1"/>
      <c r="AL26529" s="1"/>
    </row>
    <row r="26530">
      <c r="I26530" s="1"/>
      <c r="J26530" s="1"/>
      <c r="K26530" s="1"/>
      <c r="AA26530" s="1"/>
      <c r="AB26530" s="1"/>
      <c r="AC26530" s="1"/>
      <c r="AJ26530" s="1"/>
      <c r="AK26530" s="1"/>
      <c r="AL26530" s="1"/>
    </row>
    <row r="26531">
      <c r="I26531" s="1"/>
      <c r="J26531" s="1"/>
      <c r="K26531" s="1"/>
      <c r="AA26531" s="1"/>
      <c r="AB26531" s="1"/>
      <c r="AC26531" s="1"/>
      <c r="AJ26531" s="1"/>
      <c r="AK26531" s="1"/>
      <c r="AL26531" s="1"/>
    </row>
    <row r="26532">
      <c r="I26532" s="1"/>
      <c r="J26532" s="1"/>
      <c r="K26532" s="1"/>
      <c r="AA26532" s="1"/>
      <c r="AB26532" s="1"/>
      <c r="AC26532" s="1"/>
      <c r="AJ26532" s="1"/>
      <c r="AK26532" s="1"/>
      <c r="AL26532" s="1"/>
    </row>
    <row r="26533">
      <c r="I26533" s="1"/>
      <c r="J26533" s="1"/>
      <c r="K26533" s="1"/>
      <c r="AA26533" s="1"/>
      <c r="AB26533" s="1"/>
      <c r="AC26533" s="1"/>
      <c r="AJ26533" s="1"/>
      <c r="AK26533" s="1"/>
      <c r="AL26533" s="1"/>
    </row>
    <row r="26534">
      <c r="I26534" s="1"/>
      <c r="J26534" s="1"/>
      <c r="K26534" s="1"/>
      <c r="AA26534" s="1"/>
      <c r="AB26534" s="1"/>
      <c r="AC26534" s="1"/>
      <c r="AJ26534" s="1"/>
      <c r="AK26534" s="1"/>
      <c r="AL26534" s="1"/>
    </row>
    <row r="26535">
      <c r="I26535" s="1"/>
      <c r="J26535" s="1"/>
      <c r="K26535" s="1"/>
      <c r="AA26535" s="1"/>
      <c r="AB26535" s="1"/>
      <c r="AC26535" s="1"/>
      <c r="AJ26535" s="1"/>
      <c r="AK26535" s="1"/>
      <c r="AL26535" s="1"/>
    </row>
    <row r="26536">
      <c r="I26536" s="1"/>
      <c r="J26536" s="1"/>
      <c r="K26536" s="1"/>
      <c r="AA26536" s="1"/>
      <c r="AB26536" s="1"/>
      <c r="AC26536" s="1"/>
      <c r="AJ26536" s="1"/>
      <c r="AK26536" s="1"/>
      <c r="AL26536" s="1"/>
    </row>
    <row r="26537">
      <c r="I26537" s="1"/>
      <c r="J26537" s="1"/>
      <c r="K26537" s="1"/>
      <c r="AA26537" s="1"/>
      <c r="AB26537" s="1"/>
      <c r="AC26537" s="1"/>
      <c r="AJ26537" s="1"/>
      <c r="AK26537" s="1"/>
      <c r="AL26537" s="1"/>
    </row>
    <row r="26538">
      <c r="I26538" s="1"/>
      <c r="J26538" s="1"/>
      <c r="K26538" s="1"/>
      <c r="AA26538" s="1"/>
      <c r="AB26538" s="1"/>
      <c r="AC26538" s="1"/>
      <c r="AJ26538" s="1"/>
      <c r="AK26538" s="1"/>
      <c r="AL26538" s="1"/>
    </row>
    <row r="26539">
      <c r="I26539" s="1"/>
      <c r="J26539" s="1"/>
      <c r="K26539" s="1"/>
      <c r="AA26539" s="1"/>
      <c r="AB26539" s="1"/>
      <c r="AC26539" s="1"/>
      <c r="AJ26539" s="1"/>
      <c r="AK26539" s="1"/>
      <c r="AL26539" s="1"/>
    </row>
    <row r="26540">
      <c r="I26540" s="1"/>
      <c r="J26540" s="1"/>
      <c r="K26540" s="1"/>
      <c r="AA26540" s="1"/>
      <c r="AB26540" s="1"/>
      <c r="AC26540" s="1"/>
      <c r="AJ26540" s="1"/>
      <c r="AK26540" s="1"/>
      <c r="AL26540" s="1"/>
    </row>
    <row r="26541">
      <c r="I26541" s="1"/>
      <c r="J26541" s="1"/>
      <c r="K26541" s="1"/>
      <c r="AA26541" s="1"/>
      <c r="AB26541" s="1"/>
      <c r="AC26541" s="1"/>
      <c r="AJ26541" s="1"/>
      <c r="AK26541" s="1"/>
      <c r="AL26541" s="1"/>
    </row>
    <row r="26542">
      <c r="I26542" s="1"/>
      <c r="J26542" s="1"/>
      <c r="K26542" s="1"/>
      <c r="AA26542" s="1"/>
      <c r="AB26542" s="1"/>
      <c r="AC26542" s="1"/>
      <c r="AJ26542" s="1"/>
      <c r="AK26542" s="1"/>
      <c r="AL26542" s="1"/>
    </row>
    <row r="26543">
      <c r="I26543" s="1"/>
      <c r="J26543" s="1"/>
      <c r="K26543" s="1"/>
      <c r="AA26543" s="1"/>
      <c r="AB26543" s="1"/>
      <c r="AC26543" s="1"/>
      <c r="AJ26543" s="1"/>
      <c r="AK26543" s="1"/>
      <c r="AL26543" s="1"/>
    </row>
    <row r="26544">
      <c r="I26544" s="1"/>
      <c r="J26544" s="1"/>
      <c r="K26544" s="1"/>
      <c r="AA26544" s="1"/>
      <c r="AB26544" s="1"/>
      <c r="AC26544" s="1"/>
      <c r="AJ26544" s="1"/>
      <c r="AK26544" s="1"/>
      <c r="AL26544" s="1"/>
    </row>
    <row r="26545">
      <c r="I26545" s="1"/>
      <c r="J26545" s="1"/>
      <c r="K26545" s="1"/>
      <c r="AA26545" s="1"/>
      <c r="AB26545" s="1"/>
      <c r="AC26545" s="1"/>
      <c r="AJ26545" s="1"/>
      <c r="AK26545" s="1"/>
      <c r="AL26545" s="1"/>
    </row>
    <row r="26546">
      <c r="I26546" s="1"/>
      <c r="J26546" s="1"/>
      <c r="K26546" s="1"/>
      <c r="AA26546" s="1"/>
      <c r="AB26546" s="1"/>
      <c r="AC26546" s="1"/>
      <c r="AJ26546" s="1"/>
      <c r="AK26546" s="1"/>
      <c r="AL26546" s="1"/>
    </row>
    <row r="26547">
      <c r="I26547" s="1"/>
      <c r="J26547" s="1"/>
      <c r="K26547" s="1"/>
      <c r="AA26547" s="1"/>
      <c r="AB26547" s="1"/>
      <c r="AC26547" s="1"/>
      <c r="AJ26547" s="1"/>
      <c r="AK26547" s="1"/>
      <c r="AL26547" s="1"/>
    </row>
    <row r="26548">
      <c r="I26548" s="1"/>
      <c r="J26548" s="1"/>
      <c r="K26548" s="1"/>
      <c r="AA26548" s="1"/>
      <c r="AB26548" s="1"/>
      <c r="AC26548" s="1"/>
      <c r="AJ26548" s="1"/>
      <c r="AK26548" s="1"/>
      <c r="AL26548" s="1"/>
    </row>
    <row r="26549">
      <c r="I26549" s="1"/>
      <c r="J26549" s="1"/>
      <c r="K26549" s="1"/>
      <c r="AA26549" s="1"/>
      <c r="AB26549" s="1"/>
      <c r="AC26549" s="1"/>
      <c r="AJ26549" s="1"/>
      <c r="AK26549" s="1"/>
      <c r="AL26549" s="1"/>
    </row>
    <row r="26550">
      <c r="I26550" s="1"/>
      <c r="J26550" s="1"/>
      <c r="K26550" s="1"/>
      <c r="AA26550" s="1"/>
      <c r="AB26550" s="1"/>
      <c r="AC26550" s="1"/>
      <c r="AJ26550" s="1"/>
      <c r="AK26550" s="1"/>
      <c r="AL26550" s="1"/>
    </row>
    <row r="26551">
      <c r="I26551" s="1"/>
      <c r="J26551" s="1"/>
      <c r="K26551" s="1"/>
      <c r="AA26551" s="1"/>
      <c r="AB26551" s="1"/>
      <c r="AC26551" s="1"/>
      <c r="AJ26551" s="1"/>
      <c r="AK26551" s="1"/>
      <c r="AL26551" s="1"/>
    </row>
    <row r="26552">
      <c r="I26552" s="1"/>
      <c r="J26552" s="1"/>
      <c r="K26552" s="1"/>
      <c r="AA26552" s="1"/>
      <c r="AB26552" s="1"/>
      <c r="AC26552" s="1"/>
      <c r="AJ26552" s="1"/>
      <c r="AK26552" s="1"/>
      <c r="AL26552" s="1"/>
    </row>
    <row r="26553">
      <c r="I26553" s="1"/>
      <c r="J26553" s="1"/>
      <c r="K26553" s="1"/>
      <c r="AA26553" s="1"/>
      <c r="AB26553" s="1"/>
      <c r="AC26553" s="1"/>
      <c r="AJ26553" s="1"/>
      <c r="AK26553" s="1"/>
      <c r="AL26553" s="1"/>
    </row>
    <row r="26554">
      <c r="I26554" s="1"/>
      <c r="J26554" s="1"/>
      <c r="K26554" s="1"/>
      <c r="AA26554" s="1"/>
      <c r="AB26554" s="1"/>
      <c r="AC26554" s="1"/>
      <c r="AJ26554" s="1"/>
      <c r="AK26554" s="1"/>
      <c r="AL26554" s="1"/>
    </row>
    <row r="26555">
      <c r="I26555" s="1"/>
      <c r="J26555" s="1"/>
      <c r="K26555" s="1"/>
      <c r="AA26555" s="1"/>
      <c r="AB26555" s="1"/>
      <c r="AC26555" s="1"/>
      <c r="AJ26555" s="1"/>
      <c r="AK26555" s="1"/>
      <c r="AL26555" s="1"/>
    </row>
    <row r="26556">
      <c r="I26556" s="1"/>
      <c r="J26556" s="1"/>
      <c r="K26556" s="1"/>
      <c r="AA26556" s="1"/>
      <c r="AB26556" s="1"/>
      <c r="AC26556" s="1"/>
      <c r="AJ26556" s="1"/>
      <c r="AK26556" s="1"/>
      <c r="AL26556" s="1"/>
    </row>
    <row r="26557">
      <c r="I26557" s="1"/>
      <c r="J26557" s="1"/>
      <c r="K26557" s="1"/>
      <c r="AA26557" s="1"/>
      <c r="AB26557" s="1"/>
      <c r="AC26557" s="1"/>
      <c r="AJ26557" s="1"/>
      <c r="AK26557" s="1"/>
      <c r="AL26557" s="1"/>
    </row>
    <row r="26558">
      <c r="I26558" s="1"/>
      <c r="J26558" s="1"/>
      <c r="K26558" s="1"/>
      <c r="AA26558" s="1"/>
      <c r="AB26558" s="1"/>
      <c r="AC26558" s="1"/>
      <c r="AJ26558" s="1"/>
      <c r="AK26558" s="1"/>
      <c r="AL26558" s="1"/>
    </row>
    <row r="26559">
      <c r="I26559" s="1"/>
      <c r="J26559" s="1"/>
      <c r="K26559" s="1"/>
      <c r="AA26559" s="1"/>
      <c r="AB26559" s="1"/>
      <c r="AC26559" s="1"/>
      <c r="AJ26559" s="1"/>
      <c r="AK26559" s="1"/>
      <c r="AL26559" s="1"/>
    </row>
    <row r="26560">
      <c r="I26560" s="1"/>
      <c r="J26560" s="1"/>
      <c r="K26560" s="1"/>
      <c r="AA26560" s="1"/>
      <c r="AB26560" s="1"/>
      <c r="AC26560" s="1"/>
      <c r="AJ26560" s="1"/>
      <c r="AK26560" s="1"/>
      <c r="AL26560" s="1"/>
    </row>
    <row r="26561">
      <c r="I26561" s="1"/>
      <c r="J26561" s="1"/>
      <c r="K26561" s="1"/>
      <c r="AA26561" s="1"/>
      <c r="AB26561" s="1"/>
      <c r="AC26561" s="1"/>
      <c r="AJ26561" s="1"/>
      <c r="AK26561" s="1"/>
      <c r="AL26561" s="1"/>
    </row>
    <row r="26562">
      <c r="I26562" s="1"/>
      <c r="J26562" s="1"/>
      <c r="K26562" s="1"/>
      <c r="AA26562" s="1"/>
      <c r="AB26562" s="1"/>
      <c r="AC26562" s="1"/>
      <c r="AJ26562" s="1"/>
      <c r="AK26562" s="1"/>
      <c r="AL26562" s="1"/>
    </row>
    <row r="26563">
      <c r="I26563" s="1"/>
      <c r="J26563" s="1"/>
      <c r="K26563" s="1"/>
      <c r="AA26563" s="1"/>
      <c r="AB26563" s="1"/>
      <c r="AC26563" s="1"/>
      <c r="AJ26563" s="1"/>
      <c r="AK26563" s="1"/>
      <c r="AL26563" s="1"/>
    </row>
    <row r="26564">
      <c r="I26564" s="1"/>
      <c r="J26564" s="1"/>
      <c r="K26564" s="1"/>
      <c r="AA26564" s="1"/>
      <c r="AB26564" s="1"/>
      <c r="AC26564" s="1"/>
      <c r="AJ26564" s="1"/>
      <c r="AK26564" s="1"/>
      <c r="AL26564" s="1"/>
    </row>
    <row r="26565">
      <c r="I26565" s="1"/>
      <c r="J26565" s="1"/>
      <c r="K26565" s="1"/>
      <c r="AA26565" s="1"/>
      <c r="AB26565" s="1"/>
      <c r="AC26565" s="1"/>
      <c r="AJ26565" s="1"/>
      <c r="AK26565" s="1"/>
      <c r="AL26565" s="1"/>
    </row>
    <row r="26566">
      <c r="I26566" s="1"/>
      <c r="J26566" s="1"/>
      <c r="K26566" s="1"/>
      <c r="AA26566" s="1"/>
      <c r="AB26566" s="1"/>
      <c r="AC26566" s="1"/>
      <c r="AJ26566" s="1"/>
      <c r="AK26566" s="1"/>
      <c r="AL26566" s="1"/>
    </row>
    <row r="26567">
      <c r="I26567" s="1"/>
      <c r="J26567" s="1"/>
      <c r="K26567" s="1"/>
      <c r="AA26567" s="1"/>
      <c r="AB26567" s="1"/>
      <c r="AC26567" s="1"/>
      <c r="AJ26567" s="1"/>
      <c r="AK26567" s="1"/>
      <c r="AL26567" s="1"/>
    </row>
    <row r="26568">
      <c r="I26568" s="1"/>
      <c r="J26568" s="1"/>
      <c r="K26568" s="1"/>
      <c r="AA26568" s="1"/>
      <c r="AB26568" s="1"/>
      <c r="AC26568" s="1"/>
      <c r="AJ26568" s="1"/>
      <c r="AK26568" s="1"/>
      <c r="AL26568" s="1"/>
    </row>
    <row r="26569">
      <c r="I26569" s="1"/>
      <c r="J26569" s="1"/>
      <c r="K26569" s="1"/>
      <c r="AA26569" s="1"/>
      <c r="AB26569" s="1"/>
      <c r="AC26569" s="1"/>
      <c r="AJ26569" s="1"/>
      <c r="AK26569" s="1"/>
      <c r="AL26569" s="1"/>
    </row>
    <row r="26570">
      <c r="I26570" s="1"/>
      <c r="J26570" s="1"/>
      <c r="K26570" s="1"/>
      <c r="AA26570" s="1"/>
      <c r="AB26570" s="1"/>
      <c r="AC26570" s="1"/>
      <c r="AJ26570" s="1"/>
      <c r="AK26570" s="1"/>
      <c r="AL26570" s="1"/>
    </row>
    <row r="26571">
      <c r="I26571" s="1"/>
      <c r="J26571" s="1"/>
      <c r="K26571" s="1"/>
      <c r="AA26571" s="1"/>
      <c r="AB26571" s="1"/>
      <c r="AC26571" s="1"/>
      <c r="AJ26571" s="1"/>
      <c r="AK26571" s="1"/>
      <c r="AL26571" s="1"/>
    </row>
    <row r="26572">
      <c r="I26572" s="1"/>
      <c r="J26572" s="1"/>
      <c r="K26572" s="1"/>
      <c r="AA26572" s="1"/>
      <c r="AB26572" s="1"/>
      <c r="AC26572" s="1"/>
      <c r="AJ26572" s="1"/>
      <c r="AK26572" s="1"/>
      <c r="AL26572" s="1"/>
    </row>
    <row r="26573">
      <c r="I26573" s="1"/>
      <c r="J26573" s="1"/>
      <c r="K26573" s="1"/>
      <c r="AA26573" s="1"/>
      <c r="AB26573" s="1"/>
      <c r="AC26573" s="1"/>
      <c r="AJ26573" s="1"/>
      <c r="AK26573" s="1"/>
      <c r="AL26573" s="1"/>
    </row>
    <row r="26574">
      <c r="I26574" s="1"/>
      <c r="J26574" s="1"/>
      <c r="K26574" s="1"/>
      <c r="AA26574" s="1"/>
      <c r="AB26574" s="1"/>
      <c r="AC26574" s="1"/>
      <c r="AJ26574" s="1"/>
      <c r="AK26574" s="1"/>
      <c r="AL26574" s="1"/>
    </row>
    <row r="26575">
      <c r="I26575" s="1"/>
      <c r="J26575" s="1"/>
      <c r="K26575" s="1"/>
      <c r="AA26575" s="1"/>
      <c r="AB26575" s="1"/>
      <c r="AC26575" s="1"/>
      <c r="AJ26575" s="1"/>
      <c r="AK26575" s="1"/>
      <c r="AL26575" s="1"/>
    </row>
    <row r="26576">
      <c r="I26576" s="1"/>
      <c r="J26576" s="1"/>
      <c r="K26576" s="1"/>
      <c r="AA26576" s="1"/>
      <c r="AB26576" s="1"/>
      <c r="AC26576" s="1"/>
      <c r="AJ26576" s="1"/>
      <c r="AK26576" s="1"/>
      <c r="AL26576" s="1"/>
    </row>
    <row r="26577">
      <c r="I26577" s="1"/>
      <c r="J26577" s="1"/>
      <c r="K26577" s="1"/>
      <c r="AA26577" s="1"/>
      <c r="AB26577" s="1"/>
      <c r="AC26577" s="1"/>
      <c r="AJ26577" s="1"/>
      <c r="AK26577" s="1"/>
      <c r="AL26577" s="1"/>
    </row>
    <row r="26578">
      <c r="I26578" s="1"/>
      <c r="J26578" s="1"/>
      <c r="K26578" s="1"/>
      <c r="AA26578" s="1"/>
      <c r="AB26578" s="1"/>
      <c r="AC26578" s="1"/>
      <c r="AJ26578" s="1"/>
      <c r="AK26578" s="1"/>
      <c r="AL26578" s="1"/>
    </row>
    <row r="26579">
      <c r="I26579" s="1"/>
      <c r="J26579" s="1"/>
      <c r="K26579" s="1"/>
      <c r="AA26579" s="1"/>
      <c r="AB26579" s="1"/>
      <c r="AC26579" s="1"/>
      <c r="AJ26579" s="1"/>
      <c r="AK26579" s="1"/>
      <c r="AL26579" s="1"/>
    </row>
    <row r="26580">
      <c r="I26580" s="1"/>
      <c r="J26580" s="1"/>
      <c r="K26580" s="1"/>
      <c r="AA26580" s="1"/>
      <c r="AB26580" s="1"/>
      <c r="AC26580" s="1"/>
      <c r="AJ26580" s="1"/>
      <c r="AK26580" s="1"/>
      <c r="AL26580" s="1"/>
    </row>
    <row r="26581">
      <c r="I26581" s="1"/>
      <c r="J26581" s="1"/>
      <c r="K26581" s="1"/>
      <c r="AA26581" s="1"/>
      <c r="AB26581" s="1"/>
      <c r="AC26581" s="1"/>
      <c r="AJ26581" s="1"/>
      <c r="AK26581" s="1"/>
      <c r="AL26581" s="1"/>
    </row>
    <row r="26582">
      <c r="I26582" s="1"/>
      <c r="J26582" s="1"/>
      <c r="K26582" s="1"/>
      <c r="AA26582" s="1"/>
      <c r="AB26582" s="1"/>
      <c r="AC26582" s="1"/>
      <c r="AJ26582" s="1"/>
      <c r="AK26582" s="1"/>
      <c r="AL26582" s="1"/>
    </row>
    <row r="26583">
      <c r="I26583" s="1"/>
      <c r="J26583" s="1"/>
      <c r="K26583" s="1"/>
      <c r="AA26583" s="1"/>
      <c r="AB26583" s="1"/>
      <c r="AC26583" s="1"/>
      <c r="AJ26583" s="1"/>
      <c r="AK26583" s="1"/>
      <c r="AL26583" s="1"/>
    </row>
    <row r="26584">
      <c r="I26584" s="1"/>
      <c r="J26584" s="1"/>
      <c r="K26584" s="1"/>
      <c r="AA26584" s="1"/>
      <c r="AB26584" s="1"/>
      <c r="AC26584" s="1"/>
      <c r="AJ26584" s="1"/>
      <c r="AK26584" s="1"/>
      <c r="AL26584" s="1"/>
    </row>
    <row r="26585">
      <c r="I26585" s="1"/>
      <c r="J26585" s="1"/>
      <c r="K26585" s="1"/>
      <c r="AA26585" s="1"/>
      <c r="AB26585" s="1"/>
      <c r="AC26585" s="1"/>
      <c r="AJ26585" s="1"/>
      <c r="AK26585" s="1"/>
      <c r="AL26585" s="1"/>
    </row>
    <row r="26586">
      <c r="I26586" s="1"/>
      <c r="J26586" s="1"/>
      <c r="K26586" s="1"/>
      <c r="AA26586" s="1"/>
      <c r="AB26586" s="1"/>
      <c r="AC26586" s="1"/>
      <c r="AJ26586" s="1"/>
      <c r="AK26586" s="1"/>
      <c r="AL26586" s="1"/>
    </row>
    <row r="26587">
      <c r="I26587" s="1"/>
      <c r="J26587" s="1"/>
      <c r="K26587" s="1"/>
      <c r="AA26587" s="1"/>
      <c r="AB26587" s="1"/>
      <c r="AC26587" s="1"/>
      <c r="AJ26587" s="1"/>
      <c r="AK26587" s="1"/>
      <c r="AL26587" s="1"/>
    </row>
    <row r="26588">
      <c r="I26588" s="1"/>
      <c r="J26588" s="1"/>
      <c r="K26588" s="1"/>
      <c r="AA26588" s="1"/>
      <c r="AB26588" s="1"/>
      <c r="AC26588" s="1"/>
      <c r="AJ26588" s="1"/>
      <c r="AK26588" s="1"/>
      <c r="AL26588" s="1"/>
    </row>
    <row r="26589">
      <c r="I26589" s="1"/>
      <c r="J26589" s="1"/>
      <c r="K26589" s="1"/>
      <c r="AA26589" s="1"/>
      <c r="AB26589" s="1"/>
      <c r="AC26589" s="1"/>
      <c r="AJ26589" s="1"/>
      <c r="AK26589" s="1"/>
      <c r="AL26589" s="1"/>
    </row>
    <row r="26590">
      <c r="I26590" s="1"/>
      <c r="J26590" s="1"/>
      <c r="K26590" s="1"/>
      <c r="AA26590" s="1"/>
      <c r="AB26590" s="1"/>
      <c r="AC26590" s="1"/>
      <c r="AJ26590" s="1"/>
      <c r="AK26590" s="1"/>
      <c r="AL26590" s="1"/>
    </row>
    <row r="26591">
      <c r="I26591" s="1"/>
      <c r="J26591" s="1"/>
      <c r="K26591" s="1"/>
      <c r="AA26591" s="1"/>
      <c r="AB26591" s="1"/>
      <c r="AC26591" s="1"/>
      <c r="AJ26591" s="1"/>
      <c r="AK26591" s="1"/>
      <c r="AL26591" s="1"/>
    </row>
    <row r="26592">
      <c r="I26592" s="1"/>
      <c r="J26592" s="1"/>
      <c r="K26592" s="1"/>
      <c r="AA26592" s="1"/>
      <c r="AB26592" s="1"/>
      <c r="AC26592" s="1"/>
      <c r="AJ26592" s="1"/>
      <c r="AK26592" s="1"/>
      <c r="AL26592" s="1"/>
    </row>
    <row r="26593">
      <c r="I26593" s="1"/>
      <c r="J26593" s="1"/>
      <c r="K26593" s="1"/>
      <c r="AA26593" s="1"/>
      <c r="AB26593" s="1"/>
      <c r="AC26593" s="1"/>
      <c r="AJ26593" s="1"/>
      <c r="AK26593" s="1"/>
      <c r="AL26593" s="1"/>
    </row>
    <row r="26594">
      <c r="I26594" s="1"/>
      <c r="J26594" s="1"/>
      <c r="K26594" s="1"/>
      <c r="AA26594" s="1"/>
      <c r="AB26594" s="1"/>
      <c r="AC26594" s="1"/>
      <c r="AJ26594" s="1"/>
      <c r="AK26594" s="1"/>
      <c r="AL26594" s="1"/>
    </row>
    <row r="26595">
      <c r="I26595" s="1"/>
      <c r="J26595" s="1"/>
      <c r="K26595" s="1"/>
      <c r="AA26595" s="1"/>
      <c r="AB26595" s="1"/>
      <c r="AC26595" s="1"/>
      <c r="AJ26595" s="1"/>
      <c r="AK26595" s="1"/>
      <c r="AL26595" s="1"/>
    </row>
    <row r="26596">
      <c r="I26596" s="1"/>
      <c r="J26596" s="1"/>
      <c r="K26596" s="1"/>
      <c r="AA26596" s="1"/>
      <c r="AB26596" s="1"/>
      <c r="AC26596" s="1"/>
      <c r="AJ26596" s="1"/>
      <c r="AK26596" s="1"/>
      <c r="AL26596" s="1"/>
    </row>
    <row r="26597">
      <c r="I26597" s="1"/>
      <c r="J26597" s="1"/>
      <c r="K26597" s="1"/>
      <c r="AA26597" s="1"/>
      <c r="AB26597" s="1"/>
      <c r="AC26597" s="1"/>
      <c r="AJ26597" s="1"/>
      <c r="AK26597" s="1"/>
      <c r="AL26597" s="1"/>
    </row>
    <row r="26598">
      <c r="I26598" s="1"/>
      <c r="J26598" s="1"/>
      <c r="K26598" s="1"/>
      <c r="AA26598" s="1"/>
      <c r="AB26598" s="1"/>
      <c r="AC26598" s="1"/>
      <c r="AJ26598" s="1"/>
      <c r="AK26598" s="1"/>
      <c r="AL26598" s="1"/>
    </row>
    <row r="26599">
      <c r="I26599" s="1"/>
      <c r="J26599" s="1"/>
      <c r="K26599" s="1"/>
      <c r="AA26599" s="1"/>
      <c r="AB26599" s="1"/>
      <c r="AC26599" s="1"/>
      <c r="AJ26599" s="1"/>
      <c r="AK26599" s="1"/>
      <c r="AL26599" s="1"/>
    </row>
    <row r="26600">
      <c r="I26600" s="1"/>
      <c r="J26600" s="1"/>
      <c r="K26600" s="1"/>
      <c r="AA26600" s="1"/>
      <c r="AB26600" s="1"/>
      <c r="AC26600" s="1"/>
      <c r="AJ26600" s="1"/>
      <c r="AK26600" s="1"/>
      <c r="AL26600" s="1"/>
    </row>
    <row r="26601">
      <c r="I26601" s="1"/>
      <c r="J26601" s="1"/>
      <c r="K26601" s="1"/>
      <c r="AA26601" s="1"/>
      <c r="AB26601" s="1"/>
      <c r="AC26601" s="1"/>
      <c r="AJ26601" s="1"/>
      <c r="AK26601" s="1"/>
      <c r="AL26601" s="1"/>
    </row>
    <row r="26602">
      <c r="I26602" s="1"/>
      <c r="J26602" s="1"/>
      <c r="K26602" s="1"/>
      <c r="AA26602" s="1"/>
      <c r="AB26602" s="1"/>
      <c r="AC26602" s="1"/>
      <c r="AJ26602" s="1"/>
      <c r="AK26602" s="1"/>
      <c r="AL26602" s="1"/>
    </row>
    <row r="26603">
      <c r="I26603" s="1"/>
      <c r="J26603" s="1"/>
      <c r="K26603" s="1"/>
      <c r="AA26603" s="1"/>
      <c r="AB26603" s="1"/>
      <c r="AC26603" s="1"/>
      <c r="AJ26603" s="1"/>
      <c r="AK26603" s="1"/>
      <c r="AL26603" s="1"/>
    </row>
    <row r="26604">
      <c r="I26604" s="1"/>
      <c r="J26604" s="1"/>
      <c r="K26604" s="1"/>
      <c r="AA26604" s="1"/>
      <c r="AB26604" s="1"/>
      <c r="AC26604" s="1"/>
      <c r="AJ26604" s="1"/>
      <c r="AK26604" s="1"/>
      <c r="AL26604" s="1"/>
    </row>
    <row r="26605">
      <c r="I26605" s="1"/>
      <c r="J26605" s="1"/>
      <c r="K26605" s="1"/>
      <c r="AA26605" s="1"/>
      <c r="AB26605" s="1"/>
      <c r="AC26605" s="1"/>
      <c r="AJ26605" s="1"/>
      <c r="AK26605" s="1"/>
      <c r="AL26605" s="1"/>
    </row>
    <row r="26606">
      <c r="I26606" s="1"/>
      <c r="J26606" s="1"/>
      <c r="K26606" s="1"/>
      <c r="AA26606" s="1"/>
      <c r="AB26606" s="1"/>
      <c r="AC26606" s="1"/>
      <c r="AJ26606" s="1"/>
      <c r="AK26606" s="1"/>
      <c r="AL26606" s="1"/>
    </row>
    <row r="26607">
      <c r="I26607" s="1"/>
      <c r="J26607" s="1"/>
      <c r="K26607" s="1"/>
      <c r="AA26607" s="1"/>
      <c r="AB26607" s="1"/>
      <c r="AC26607" s="1"/>
      <c r="AJ26607" s="1"/>
      <c r="AK26607" s="1"/>
      <c r="AL26607" s="1"/>
    </row>
    <row r="26608">
      <c r="I26608" s="1"/>
      <c r="J26608" s="1"/>
      <c r="K26608" s="1"/>
      <c r="AA26608" s="1"/>
      <c r="AB26608" s="1"/>
      <c r="AC26608" s="1"/>
      <c r="AJ26608" s="1"/>
      <c r="AK26608" s="1"/>
      <c r="AL26608" s="1"/>
    </row>
    <row r="26609">
      <c r="I26609" s="1"/>
      <c r="J26609" s="1"/>
      <c r="K26609" s="1"/>
      <c r="AA26609" s="1"/>
      <c r="AB26609" s="1"/>
      <c r="AC26609" s="1"/>
      <c r="AJ26609" s="1"/>
      <c r="AK26609" s="1"/>
      <c r="AL26609" s="1"/>
    </row>
    <row r="26610">
      <c r="I26610" s="1"/>
      <c r="J26610" s="1"/>
      <c r="K26610" s="1"/>
      <c r="AA26610" s="1"/>
      <c r="AB26610" s="1"/>
      <c r="AC26610" s="1"/>
      <c r="AJ26610" s="1"/>
      <c r="AK26610" s="1"/>
      <c r="AL26610" s="1"/>
    </row>
    <row r="26611">
      <c r="I26611" s="1"/>
      <c r="J26611" s="1"/>
      <c r="K26611" s="1"/>
      <c r="AA26611" s="1"/>
      <c r="AB26611" s="1"/>
      <c r="AC26611" s="1"/>
      <c r="AJ26611" s="1"/>
      <c r="AK26611" s="1"/>
      <c r="AL26611" s="1"/>
    </row>
    <row r="26612">
      <c r="I26612" s="1"/>
      <c r="J26612" s="1"/>
      <c r="K26612" s="1"/>
      <c r="AA26612" s="1"/>
      <c r="AB26612" s="1"/>
      <c r="AC26612" s="1"/>
      <c r="AJ26612" s="1"/>
      <c r="AK26612" s="1"/>
      <c r="AL26612" s="1"/>
    </row>
    <row r="26613">
      <c r="I26613" s="1"/>
      <c r="J26613" s="1"/>
      <c r="K26613" s="1"/>
      <c r="AA26613" s="1"/>
      <c r="AB26613" s="1"/>
      <c r="AC26613" s="1"/>
      <c r="AJ26613" s="1"/>
      <c r="AK26613" s="1"/>
      <c r="AL26613" s="1"/>
    </row>
    <row r="26614">
      <c r="I26614" s="1"/>
      <c r="J26614" s="1"/>
      <c r="K26614" s="1"/>
      <c r="AA26614" s="1"/>
      <c r="AB26614" s="1"/>
      <c r="AC26614" s="1"/>
      <c r="AJ26614" s="1"/>
      <c r="AK26614" s="1"/>
      <c r="AL26614" s="1"/>
    </row>
    <row r="26615">
      <c r="I26615" s="1"/>
      <c r="J26615" s="1"/>
      <c r="K26615" s="1"/>
      <c r="AA26615" s="1"/>
      <c r="AB26615" s="1"/>
      <c r="AC26615" s="1"/>
      <c r="AJ26615" s="1"/>
      <c r="AK26615" s="1"/>
      <c r="AL26615" s="1"/>
    </row>
    <row r="26616">
      <c r="I26616" s="1"/>
      <c r="J26616" s="1"/>
      <c r="K26616" s="1"/>
      <c r="AA26616" s="1"/>
      <c r="AB26616" s="1"/>
      <c r="AC26616" s="1"/>
      <c r="AJ26616" s="1"/>
      <c r="AK26616" s="1"/>
      <c r="AL26616" s="1"/>
    </row>
    <row r="26617">
      <c r="I26617" s="1"/>
      <c r="J26617" s="1"/>
      <c r="K26617" s="1"/>
      <c r="AA26617" s="1"/>
      <c r="AB26617" s="1"/>
      <c r="AC26617" s="1"/>
      <c r="AJ26617" s="1"/>
      <c r="AK26617" s="1"/>
      <c r="AL26617" s="1"/>
    </row>
    <row r="26618">
      <c r="I26618" s="1"/>
      <c r="J26618" s="1"/>
      <c r="K26618" s="1"/>
      <c r="AA26618" s="1"/>
      <c r="AB26618" s="1"/>
      <c r="AC26618" s="1"/>
      <c r="AJ26618" s="1"/>
      <c r="AK26618" s="1"/>
      <c r="AL26618" s="1"/>
    </row>
    <row r="26619">
      <c r="I26619" s="1"/>
      <c r="J26619" s="1"/>
      <c r="K26619" s="1"/>
      <c r="AA26619" s="1"/>
      <c r="AB26619" s="1"/>
      <c r="AC26619" s="1"/>
      <c r="AJ26619" s="1"/>
      <c r="AK26619" s="1"/>
      <c r="AL26619" s="1"/>
    </row>
    <row r="26620">
      <c r="I26620" s="1"/>
      <c r="J26620" s="1"/>
      <c r="K26620" s="1"/>
      <c r="AA26620" s="1"/>
      <c r="AB26620" s="1"/>
      <c r="AC26620" s="1"/>
      <c r="AJ26620" s="1"/>
      <c r="AK26620" s="1"/>
      <c r="AL26620" s="1"/>
    </row>
    <row r="26621">
      <c r="I26621" s="1"/>
      <c r="J26621" s="1"/>
      <c r="K26621" s="1"/>
      <c r="AA26621" s="1"/>
      <c r="AB26621" s="1"/>
      <c r="AC26621" s="1"/>
      <c r="AJ26621" s="1"/>
      <c r="AK26621" s="1"/>
      <c r="AL26621" s="1"/>
    </row>
    <row r="26622">
      <c r="I26622" s="1"/>
      <c r="J26622" s="1"/>
      <c r="K26622" s="1"/>
      <c r="AA26622" s="1"/>
      <c r="AB26622" s="1"/>
      <c r="AC26622" s="1"/>
      <c r="AJ26622" s="1"/>
      <c r="AK26622" s="1"/>
      <c r="AL26622" s="1"/>
    </row>
    <row r="26623">
      <c r="I26623" s="1"/>
      <c r="J26623" s="1"/>
      <c r="K26623" s="1"/>
      <c r="AA26623" s="1"/>
      <c r="AB26623" s="1"/>
      <c r="AC26623" s="1"/>
      <c r="AJ26623" s="1"/>
      <c r="AK26623" s="1"/>
      <c r="AL26623" s="1"/>
    </row>
    <row r="26624">
      <c r="I26624" s="1"/>
      <c r="J26624" s="1"/>
      <c r="K26624" s="1"/>
      <c r="AA26624" s="1"/>
      <c r="AB26624" s="1"/>
      <c r="AC26624" s="1"/>
      <c r="AJ26624" s="1"/>
      <c r="AK26624" s="1"/>
      <c r="AL26624" s="1"/>
    </row>
    <row r="26625">
      <c r="I26625" s="1"/>
      <c r="J26625" s="1"/>
      <c r="K26625" s="1"/>
      <c r="AA26625" s="1"/>
      <c r="AB26625" s="1"/>
      <c r="AC26625" s="1"/>
      <c r="AJ26625" s="1"/>
      <c r="AK26625" s="1"/>
      <c r="AL26625" s="1"/>
    </row>
    <row r="26626">
      <c r="I26626" s="1"/>
      <c r="J26626" s="1"/>
      <c r="K26626" s="1"/>
      <c r="AA26626" s="1"/>
      <c r="AB26626" s="1"/>
      <c r="AC26626" s="1"/>
      <c r="AJ26626" s="1"/>
      <c r="AK26626" s="1"/>
      <c r="AL26626" s="1"/>
    </row>
    <row r="26627">
      <c r="I26627" s="1"/>
      <c r="J26627" s="1"/>
      <c r="K26627" s="1"/>
      <c r="AA26627" s="1"/>
      <c r="AB26627" s="1"/>
      <c r="AC26627" s="1"/>
      <c r="AJ26627" s="1"/>
      <c r="AK26627" s="1"/>
      <c r="AL26627" s="1"/>
    </row>
    <row r="26628">
      <c r="I26628" s="1"/>
      <c r="J26628" s="1"/>
      <c r="K26628" s="1"/>
      <c r="AA26628" s="1"/>
      <c r="AB26628" s="1"/>
      <c r="AC26628" s="1"/>
      <c r="AJ26628" s="1"/>
      <c r="AK26628" s="1"/>
      <c r="AL26628" s="1"/>
    </row>
    <row r="26629">
      <c r="I26629" s="1"/>
      <c r="J26629" s="1"/>
      <c r="K26629" s="1"/>
      <c r="AA26629" s="1"/>
      <c r="AB26629" s="1"/>
      <c r="AC26629" s="1"/>
      <c r="AJ26629" s="1"/>
      <c r="AK26629" s="1"/>
      <c r="AL26629" s="1"/>
    </row>
    <row r="26630">
      <c r="I26630" s="1"/>
      <c r="J26630" s="1"/>
      <c r="K26630" s="1"/>
      <c r="AA26630" s="1"/>
      <c r="AB26630" s="1"/>
      <c r="AC26630" s="1"/>
      <c r="AJ26630" s="1"/>
      <c r="AK26630" s="1"/>
      <c r="AL26630" s="1"/>
    </row>
    <row r="26631">
      <c r="I26631" s="1"/>
      <c r="J26631" s="1"/>
      <c r="K26631" s="1"/>
      <c r="AA26631" s="1"/>
      <c r="AB26631" s="1"/>
      <c r="AC26631" s="1"/>
      <c r="AJ26631" s="1"/>
      <c r="AK26631" s="1"/>
      <c r="AL26631" s="1"/>
    </row>
    <row r="26632">
      <c r="I26632" s="1"/>
      <c r="J26632" s="1"/>
      <c r="K26632" s="1"/>
      <c r="AA26632" s="1"/>
      <c r="AB26632" s="1"/>
      <c r="AC26632" s="1"/>
      <c r="AJ26632" s="1"/>
      <c r="AK26632" s="1"/>
      <c r="AL26632" s="1"/>
    </row>
    <row r="26633">
      <c r="I26633" s="1"/>
      <c r="J26633" s="1"/>
      <c r="K26633" s="1"/>
      <c r="AA26633" s="1"/>
      <c r="AB26633" s="1"/>
      <c r="AC26633" s="1"/>
      <c r="AJ26633" s="1"/>
      <c r="AK26633" s="1"/>
      <c r="AL26633" s="1"/>
    </row>
    <row r="26634">
      <c r="I26634" s="1"/>
      <c r="J26634" s="1"/>
      <c r="K26634" s="1"/>
      <c r="AA26634" s="1"/>
      <c r="AB26634" s="1"/>
      <c r="AC26634" s="1"/>
      <c r="AJ26634" s="1"/>
      <c r="AK26634" s="1"/>
      <c r="AL26634" s="1"/>
    </row>
    <row r="26635">
      <c r="I26635" s="1"/>
      <c r="J26635" s="1"/>
      <c r="K26635" s="1"/>
      <c r="AA26635" s="1"/>
      <c r="AB26635" s="1"/>
      <c r="AC26635" s="1"/>
      <c r="AJ26635" s="1"/>
      <c r="AK26635" s="1"/>
      <c r="AL26635" s="1"/>
    </row>
    <row r="26636">
      <c r="I26636" s="1"/>
      <c r="J26636" s="1"/>
      <c r="K26636" s="1"/>
      <c r="AA26636" s="1"/>
      <c r="AB26636" s="1"/>
      <c r="AC26636" s="1"/>
      <c r="AJ26636" s="1"/>
      <c r="AK26636" s="1"/>
      <c r="AL26636" s="1"/>
    </row>
    <row r="26637">
      <c r="I26637" s="1"/>
      <c r="J26637" s="1"/>
      <c r="K26637" s="1"/>
      <c r="AA26637" s="1"/>
      <c r="AB26637" s="1"/>
      <c r="AC26637" s="1"/>
      <c r="AJ26637" s="1"/>
      <c r="AK26637" s="1"/>
      <c r="AL26637" s="1"/>
    </row>
    <row r="26638">
      <c r="I26638" s="1"/>
      <c r="J26638" s="1"/>
      <c r="K26638" s="1"/>
      <c r="AA26638" s="1"/>
      <c r="AB26638" s="1"/>
      <c r="AC26638" s="1"/>
      <c r="AJ26638" s="1"/>
      <c r="AK26638" s="1"/>
      <c r="AL26638" s="1"/>
    </row>
    <row r="26639">
      <c r="I26639" s="1"/>
      <c r="J26639" s="1"/>
      <c r="K26639" s="1"/>
      <c r="AA26639" s="1"/>
      <c r="AB26639" s="1"/>
      <c r="AC26639" s="1"/>
      <c r="AJ26639" s="1"/>
      <c r="AK26639" s="1"/>
      <c r="AL26639" s="1"/>
    </row>
    <row r="26640">
      <c r="I26640" s="1"/>
      <c r="J26640" s="1"/>
      <c r="K26640" s="1"/>
      <c r="AA26640" s="1"/>
      <c r="AB26640" s="1"/>
      <c r="AC26640" s="1"/>
      <c r="AJ26640" s="1"/>
      <c r="AK26640" s="1"/>
      <c r="AL26640" s="1"/>
    </row>
    <row r="26641">
      <c r="I26641" s="1"/>
      <c r="J26641" s="1"/>
      <c r="K26641" s="1"/>
      <c r="AA26641" s="1"/>
      <c r="AB26641" s="1"/>
      <c r="AC26641" s="1"/>
      <c r="AJ26641" s="1"/>
      <c r="AK26641" s="1"/>
      <c r="AL26641" s="1"/>
    </row>
    <row r="26642">
      <c r="I26642" s="1"/>
      <c r="J26642" s="1"/>
      <c r="K26642" s="1"/>
      <c r="AA26642" s="1"/>
      <c r="AB26642" s="1"/>
      <c r="AC26642" s="1"/>
      <c r="AJ26642" s="1"/>
      <c r="AK26642" s="1"/>
      <c r="AL26642" s="1"/>
    </row>
    <row r="26643">
      <c r="I26643" s="1"/>
      <c r="J26643" s="1"/>
      <c r="K26643" s="1"/>
      <c r="AA26643" s="1"/>
      <c r="AB26643" s="1"/>
      <c r="AC26643" s="1"/>
      <c r="AJ26643" s="1"/>
      <c r="AK26643" s="1"/>
      <c r="AL26643" s="1"/>
    </row>
    <row r="26644">
      <c r="I26644" s="1"/>
      <c r="J26644" s="1"/>
      <c r="K26644" s="1"/>
      <c r="AA26644" s="1"/>
      <c r="AB26644" s="1"/>
      <c r="AC26644" s="1"/>
      <c r="AJ26644" s="1"/>
      <c r="AK26644" s="1"/>
      <c r="AL26644" s="1"/>
    </row>
    <row r="26645">
      <c r="I26645" s="1"/>
      <c r="J26645" s="1"/>
      <c r="K26645" s="1"/>
      <c r="AA26645" s="1"/>
      <c r="AB26645" s="1"/>
      <c r="AC26645" s="1"/>
      <c r="AJ26645" s="1"/>
      <c r="AK26645" s="1"/>
      <c r="AL26645" s="1"/>
    </row>
    <row r="26646">
      <c r="I26646" s="1"/>
      <c r="J26646" s="1"/>
      <c r="K26646" s="1"/>
      <c r="AA26646" s="1"/>
      <c r="AB26646" s="1"/>
      <c r="AC26646" s="1"/>
      <c r="AJ26646" s="1"/>
      <c r="AK26646" s="1"/>
      <c r="AL26646" s="1"/>
    </row>
    <row r="26647">
      <c r="I26647" s="1"/>
      <c r="J26647" s="1"/>
      <c r="K26647" s="1"/>
      <c r="AA26647" s="1"/>
      <c r="AB26647" s="1"/>
      <c r="AC26647" s="1"/>
      <c r="AJ26647" s="1"/>
      <c r="AK26647" s="1"/>
      <c r="AL26647" s="1"/>
    </row>
    <row r="26648">
      <c r="I26648" s="1"/>
      <c r="J26648" s="1"/>
      <c r="K26648" s="1"/>
      <c r="AA26648" s="1"/>
      <c r="AB26648" s="1"/>
      <c r="AC26648" s="1"/>
      <c r="AJ26648" s="1"/>
      <c r="AK26648" s="1"/>
      <c r="AL26648" s="1"/>
    </row>
    <row r="26649">
      <c r="I26649" s="1"/>
      <c r="J26649" s="1"/>
      <c r="K26649" s="1"/>
      <c r="AA26649" s="1"/>
      <c r="AB26649" s="1"/>
      <c r="AC26649" s="1"/>
      <c r="AJ26649" s="1"/>
      <c r="AK26649" s="1"/>
      <c r="AL26649" s="1"/>
    </row>
    <row r="26650">
      <c r="I26650" s="1"/>
      <c r="J26650" s="1"/>
      <c r="K26650" s="1"/>
      <c r="AA26650" s="1"/>
      <c r="AB26650" s="1"/>
      <c r="AC26650" s="1"/>
      <c r="AJ26650" s="1"/>
      <c r="AK26650" s="1"/>
      <c r="AL26650" s="1"/>
    </row>
    <row r="26651">
      <c r="I26651" s="1"/>
      <c r="J26651" s="1"/>
      <c r="K26651" s="1"/>
      <c r="AA26651" s="1"/>
      <c r="AB26651" s="1"/>
      <c r="AC26651" s="1"/>
      <c r="AJ26651" s="1"/>
      <c r="AK26651" s="1"/>
      <c r="AL26651" s="1"/>
    </row>
    <row r="26652">
      <c r="I26652" s="1"/>
      <c r="J26652" s="1"/>
      <c r="K26652" s="1"/>
      <c r="AA26652" s="1"/>
      <c r="AB26652" s="1"/>
      <c r="AC26652" s="1"/>
      <c r="AJ26652" s="1"/>
      <c r="AK26652" s="1"/>
      <c r="AL26652" s="1"/>
    </row>
    <row r="26653">
      <c r="I26653" s="1"/>
      <c r="J26653" s="1"/>
      <c r="K26653" s="1"/>
      <c r="AA26653" s="1"/>
      <c r="AB26653" s="1"/>
      <c r="AC26653" s="1"/>
      <c r="AJ26653" s="1"/>
      <c r="AK26653" s="1"/>
      <c r="AL26653" s="1"/>
    </row>
    <row r="26654">
      <c r="I26654" s="1"/>
      <c r="J26654" s="1"/>
      <c r="K26654" s="1"/>
      <c r="AA26654" s="1"/>
      <c r="AB26654" s="1"/>
      <c r="AC26654" s="1"/>
      <c r="AJ26654" s="1"/>
      <c r="AK26654" s="1"/>
      <c r="AL26654" s="1"/>
    </row>
    <row r="26655">
      <c r="I26655" s="1"/>
      <c r="J26655" s="1"/>
      <c r="K26655" s="1"/>
      <c r="AA26655" s="1"/>
      <c r="AB26655" s="1"/>
      <c r="AC26655" s="1"/>
      <c r="AJ26655" s="1"/>
      <c r="AK26655" s="1"/>
      <c r="AL26655" s="1"/>
    </row>
    <row r="26656">
      <c r="I26656" s="1"/>
      <c r="J26656" s="1"/>
      <c r="K26656" s="1"/>
      <c r="AA26656" s="1"/>
      <c r="AB26656" s="1"/>
      <c r="AC26656" s="1"/>
      <c r="AJ26656" s="1"/>
      <c r="AK26656" s="1"/>
      <c r="AL26656" s="1"/>
    </row>
    <row r="26657">
      <c r="I26657" s="1"/>
      <c r="J26657" s="1"/>
      <c r="K26657" s="1"/>
      <c r="AA26657" s="1"/>
      <c r="AB26657" s="1"/>
      <c r="AC26657" s="1"/>
      <c r="AJ26657" s="1"/>
      <c r="AK26657" s="1"/>
      <c r="AL26657" s="1"/>
    </row>
    <row r="26658">
      <c r="I26658" s="1"/>
      <c r="J26658" s="1"/>
      <c r="K26658" s="1"/>
      <c r="AA26658" s="1"/>
      <c r="AB26658" s="1"/>
      <c r="AC26658" s="1"/>
      <c r="AJ26658" s="1"/>
      <c r="AK26658" s="1"/>
      <c r="AL26658" s="1"/>
    </row>
    <row r="26659">
      <c r="I26659" s="1"/>
      <c r="J26659" s="1"/>
      <c r="K26659" s="1"/>
      <c r="AA26659" s="1"/>
      <c r="AB26659" s="1"/>
      <c r="AC26659" s="1"/>
      <c r="AJ26659" s="1"/>
      <c r="AK26659" s="1"/>
      <c r="AL26659" s="1"/>
    </row>
    <row r="26660">
      <c r="I26660" s="1"/>
      <c r="J26660" s="1"/>
      <c r="K26660" s="1"/>
      <c r="AA26660" s="1"/>
      <c r="AB26660" s="1"/>
      <c r="AC26660" s="1"/>
      <c r="AJ26660" s="1"/>
      <c r="AK26660" s="1"/>
      <c r="AL26660" s="1"/>
    </row>
    <row r="26661">
      <c r="I26661" s="1"/>
      <c r="J26661" s="1"/>
      <c r="K26661" s="1"/>
      <c r="AA26661" s="1"/>
      <c r="AB26661" s="1"/>
      <c r="AC26661" s="1"/>
      <c r="AJ26661" s="1"/>
      <c r="AK26661" s="1"/>
      <c r="AL26661" s="1"/>
    </row>
    <row r="26662">
      <c r="I26662" s="1"/>
      <c r="J26662" s="1"/>
      <c r="K26662" s="1"/>
      <c r="AA26662" s="1"/>
      <c r="AB26662" s="1"/>
      <c r="AC26662" s="1"/>
      <c r="AJ26662" s="1"/>
      <c r="AK26662" s="1"/>
      <c r="AL26662" s="1"/>
    </row>
    <row r="26663">
      <c r="I26663" s="1"/>
      <c r="J26663" s="1"/>
      <c r="K26663" s="1"/>
      <c r="AA26663" s="1"/>
      <c r="AB26663" s="1"/>
      <c r="AC26663" s="1"/>
      <c r="AJ26663" s="1"/>
      <c r="AK26663" s="1"/>
      <c r="AL26663" s="1"/>
    </row>
    <row r="26664">
      <c r="I26664" s="1"/>
      <c r="J26664" s="1"/>
      <c r="K26664" s="1"/>
      <c r="AA26664" s="1"/>
      <c r="AB26664" s="1"/>
      <c r="AC26664" s="1"/>
      <c r="AJ26664" s="1"/>
      <c r="AK26664" s="1"/>
      <c r="AL26664" s="1"/>
    </row>
    <row r="26665">
      <c r="I26665" s="1"/>
      <c r="J26665" s="1"/>
      <c r="K26665" s="1"/>
      <c r="AA26665" s="1"/>
      <c r="AB26665" s="1"/>
      <c r="AC26665" s="1"/>
      <c r="AJ26665" s="1"/>
      <c r="AK26665" s="1"/>
      <c r="AL26665" s="1"/>
    </row>
    <row r="26666">
      <c r="I26666" s="1"/>
      <c r="J26666" s="1"/>
      <c r="K26666" s="1"/>
      <c r="AA26666" s="1"/>
      <c r="AB26666" s="1"/>
      <c r="AC26666" s="1"/>
      <c r="AJ26666" s="1"/>
      <c r="AK26666" s="1"/>
      <c r="AL26666" s="1"/>
    </row>
    <row r="26667">
      <c r="I26667" s="1"/>
      <c r="J26667" s="1"/>
      <c r="K26667" s="1"/>
      <c r="AA26667" s="1"/>
      <c r="AB26667" s="1"/>
      <c r="AC26667" s="1"/>
      <c r="AJ26667" s="1"/>
      <c r="AK26667" s="1"/>
      <c r="AL26667" s="1"/>
    </row>
    <row r="26668">
      <c r="I26668" s="1"/>
      <c r="J26668" s="1"/>
      <c r="K26668" s="1"/>
      <c r="AA26668" s="1"/>
      <c r="AB26668" s="1"/>
      <c r="AC26668" s="1"/>
      <c r="AJ26668" s="1"/>
      <c r="AK26668" s="1"/>
      <c r="AL26668" s="1"/>
    </row>
    <row r="26669">
      <c r="I26669" s="1"/>
      <c r="J26669" s="1"/>
      <c r="K26669" s="1"/>
      <c r="AA26669" s="1"/>
      <c r="AB26669" s="1"/>
      <c r="AC26669" s="1"/>
      <c r="AJ26669" s="1"/>
      <c r="AK26669" s="1"/>
      <c r="AL26669" s="1"/>
    </row>
    <row r="26670">
      <c r="I26670" s="1"/>
      <c r="J26670" s="1"/>
      <c r="K26670" s="1"/>
      <c r="AA26670" s="1"/>
      <c r="AB26670" s="1"/>
      <c r="AC26670" s="1"/>
      <c r="AJ26670" s="1"/>
      <c r="AK26670" s="1"/>
      <c r="AL26670" s="1"/>
    </row>
    <row r="26671">
      <c r="I26671" s="1"/>
      <c r="J26671" s="1"/>
      <c r="K26671" s="1"/>
      <c r="AA26671" s="1"/>
      <c r="AB26671" s="1"/>
      <c r="AC26671" s="1"/>
      <c r="AJ26671" s="1"/>
      <c r="AK26671" s="1"/>
      <c r="AL26671" s="1"/>
    </row>
    <row r="26672">
      <c r="I26672" s="1"/>
      <c r="J26672" s="1"/>
      <c r="K26672" s="1"/>
      <c r="AA26672" s="1"/>
      <c r="AB26672" s="1"/>
      <c r="AC26672" s="1"/>
      <c r="AJ26672" s="1"/>
      <c r="AK26672" s="1"/>
      <c r="AL26672" s="1"/>
    </row>
    <row r="26673">
      <c r="I26673" s="1"/>
      <c r="J26673" s="1"/>
      <c r="K26673" s="1"/>
      <c r="AA26673" s="1"/>
      <c r="AB26673" s="1"/>
      <c r="AC26673" s="1"/>
      <c r="AJ26673" s="1"/>
      <c r="AK26673" s="1"/>
      <c r="AL26673" s="1"/>
    </row>
    <row r="26674">
      <c r="I26674" s="1"/>
      <c r="J26674" s="1"/>
      <c r="K26674" s="1"/>
      <c r="AA26674" s="1"/>
      <c r="AB26674" s="1"/>
      <c r="AC26674" s="1"/>
      <c r="AJ26674" s="1"/>
      <c r="AK26674" s="1"/>
      <c r="AL26674" s="1"/>
    </row>
    <row r="26675">
      <c r="I26675" s="1"/>
      <c r="J26675" s="1"/>
      <c r="K26675" s="1"/>
      <c r="AA26675" s="1"/>
      <c r="AB26675" s="1"/>
      <c r="AC26675" s="1"/>
      <c r="AJ26675" s="1"/>
      <c r="AK26675" s="1"/>
      <c r="AL26675" s="1"/>
    </row>
    <row r="26676">
      <c r="I26676" s="1"/>
      <c r="J26676" s="1"/>
      <c r="K26676" s="1"/>
      <c r="AA26676" s="1"/>
      <c r="AB26676" s="1"/>
      <c r="AC26676" s="1"/>
      <c r="AJ26676" s="1"/>
      <c r="AK26676" s="1"/>
      <c r="AL26676" s="1"/>
    </row>
    <row r="26677">
      <c r="I26677" s="1"/>
      <c r="J26677" s="1"/>
      <c r="K26677" s="1"/>
      <c r="AA26677" s="1"/>
      <c r="AB26677" s="1"/>
      <c r="AC26677" s="1"/>
      <c r="AJ26677" s="1"/>
      <c r="AK26677" s="1"/>
      <c r="AL26677" s="1"/>
    </row>
    <row r="26678">
      <c r="I26678" s="1"/>
      <c r="J26678" s="1"/>
      <c r="K26678" s="1"/>
      <c r="AA26678" s="1"/>
      <c r="AB26678" s="1"/>
      <c r="AC26678" s="1"/>
      <c r="AJ26678" s="1"/>
      <c r="AK26678" s="1"/>
      <c r="AL26678" s="1"/>
    </row>
    <row r="26679">
      <c r="I26679" s="1"/>
      <c r="J26679" s="1"/>
      <c r="K26679" s="1"/>
      <c r="AA26679" s="1"/>
      <c r="AB26679" s="1"/>
      <c r="AC26679" s="1"/>
      <c r="AJ26679" s="1"/>
      <c r="AK26679" s="1"/>
      <c r="AL26679" s="1"/>
    </row>
    <row r="26680">
      <c r="I26680" s="1"/>
      <c r="J26680" s="1"/>
      <c r="K26680" s="1"/>
      <c r="AA26680" s="1"/>
      <c r="AB26680" s="1"/>
      <c r="AC26680" s="1"/>
      <c r="AJ26680" s="1"/>
      <c r="AK26680" s="1"/>
      <c r="AL26680" s="1"/>
    </row>
    <row r="26681">
      <c r="I26681" s="1"/>
      <c r="J26681" s="1"/>
      <c r="K26681" s="1"/>
      <c r="AA26681" s="1"/>
      <c r="AB26681" s="1"/>
      <c r="AC26681" s="1"/>
      <c r="AJ26681" s="1"/>
      <c r="AK26681" s="1"/>
      <c r="AL26681" s="1"/>
    </row>
    <row r="26682">
      <c r="I26682" s="1"/>
      <c r="J26682" s="1"/>
      <c r="K26682" s="1"/>
      <c r="AA26682" s="1"/>
      <c r="AB26682" s="1"/>
      <c r="AC26682" s="1"/>
      <c r="AJ26682" s="1"/>
      <c r="AK26682" s="1"/>
      <c r="AL26682" s="1"/>
    </row>
    <row r="26683">
      <c r="I26683" s="1"/>
      <c r="J26683" s="1"/>
      <c r="K26683" s="1"/>
      <c r="AA26683" s="1"/>
      <c r="AB26683" s="1"/>
      <c r="AC26683" s="1"/>
      <c r="AJ26683" s="1"/>
      <c r="AK26683" s="1"/>
      <c r="AL26683" s="1"/>
    </row>
    <row r="26684">
      <c r="I26684" s="1"/>
      <c r="J26684" s="1"/>
      <c r="K26684" s="1"/>
      <c r="AA26684" s="1"/>
      <c r="AB26684" s="1"/>
      <c r="AC26684" s="1"/>
      <c r="AJ26684" s="1"/>
      <c r="AK26684" s="1"/>
      <c r="AL26684" s="1"/>
    </row>
    <row r="26685">
      <c r="I26685" s="1"/>
      <c r="J26685" s="1"/>
      <c r="K26685" s="1"/>
      <c r="AA26685" s="1"/>
      <c r="AB26685" s="1"/>
      <c r="AC26685" s="1"/>
      <c r="AJ26685" s="1"/>
      <c r="AK26685" s="1"/>
      <c r="AL26685" s="1"/>
    </row>
    <row r="26686">
      <c r="I26686" s="1"/>
      <c r="J26686" s="1"/>
      <c r="K26686" s="1"/>
      <c r="AA26686" s="1"/>
      <c r="AB26686" s="1"/>
      <c r="AC26686" s="1"/>
      <c r="AJ26686" s="1"/>
      <c r="AK26686" s="1"/>
      <c r="AL26686" s="1"/>
    </row>
    <row r="26687">
      <c r="I26687" s="1"/>
      <c r="J26687" s="1"/>
      <c r="K26687" s="1"/>
      <c r="AA26687" s="1"/>
      <c r="AB26687" s="1"/>
      <c r="AC26687" s="1"/>
      <c r="AJ26687" s="1"/>
      <c r="AK26687" s="1"/>
      <c r="AL26687" s="1"/>
    </row>
    <row r="26688">
      <c r="I26688" s="1"/>
      <c r="J26688" s="1"/>
      <c r="K26688" s="1"/>
      <c r="AA26688" s="1"/>
      <c r="AB26688" s="1"/>
      <c r="AC26688" s="1"/>
      <c r="AJ26688" s="1"/>
      <c r="AK26688" s="1"/>
      <c r="AL26688" s="1"/>
    </row>
    <row r="26689">
      <c r="I26689" s="1"/>
      <c r="J26689" s="1"/>
      <c r="K26689" s="1"/>
      <c r="AA26689" s="1"/>
      <c r="AB26689" s="1"/>
      <c r="AC26689" s="1"/>
      <c r="AJ26689" s="1"/>
      <c r="AK26689" s="1"/>
      <c r="AL26689" s="1"/>
    </row>
    <row r="26690">
      <c r="I26690" s="1"/>
      <c r="J26690" s="1"/>
      <c r="K26690" s="1"/>
      <c r="AA26690" s="1"/>
      <c r="AB26690" s="1"/>
      <c r="AC26690" s="1"/>
      <c r="AJ26690" s="1"/>
      <c r="AK26690" s="1"/>
      <c r="AL26690" s="1"/>
    </row>
    <row r="26691">
      <c r="I26691" s="1"/>
      <c r="J26691" s="1"/>
      <c r="K26691" s="1"/>
      <c r="AA26691" s="1"/>
      <c r="AB26691" s="1"/>
      <c r="AC26691" s="1"/>
      <c r="AJ26691" s="1"/>
      <c r="AK26691" s="1"/>
      <c r="AL26691" s="1"/>
    </row>
    <row r="26692">
      <c r="I26692" s="1"/>
      <c r="J26692" s="1"/>
      <c r="K26692" s="1"/>
      <c r="AA26692" s="1"/>
      <c r="AB26692" s="1"/>
      <c r="AC26692" s="1"/>
      <c r="AJ26692" s="1"/>
      <c r="AK26692" s="1"/>
      <c r="AL26692" s="1"/>
    </row>
    <row r="26693">
      <c r="I26693" s="1"/>
      <c r="J26693" s="1"/>
      <c r="K26693" s="1"/>
      <c r="AA26693" s="1"/>
      <c r="AB26693" s="1"/>
      <c r="AC26693" s="1"/>
      <c r="AJ26693" s="1"/>
      <c r="AK26693" s="1"/>
      <c r="AL26693" s="1"/>
    </row>
    <row r="26694">
      <c r="I26694" s="1"/>
      <c r="J26694" s="1"/>
      <c r="K26694" s="1"/>
      <c r="AA26694" s="1"/>
      <c r="AB26694" s="1"/>
      <c r="AC26694" s="1"/>
      <c r="AJ26694" s="1"/>
      <c r="AK26694" s="1"/>
      <c r="AL26694" s="1"/>
    </row>
    <row r="26695">
      <c r="I26695" s="1"/>
      <c r="J26695" s="1"/>
      <c r="K26695" s="1"/>
      <c r="AA26695" s="1"/>
      <c r="AB26695" s="1"/>
      <c r="AC26695" s="1"/>
      <c r="AJ26695" s="1"/>
      <c r="AK26695" s="1"/>
      <c r="AL26695" s="1"/>
    </row>
    <row r="26696">
      <c r="I26696" s="1"/>
      <c r="J26696" s="1"/>
      <c r="K26696" s="1"/>
      <c r="AA26696" s="1"/>
      <c r="AB26696" s="1"/>
      <c r="AC26696" s="1"/>
      <c r="AJ26696" s="1"/>
      <c r="AK26696" s="1"/>
      <c r="AL26696" s="1"/>
    </row>
    <row r="26697">
      <c r="I26697" s="1"/>
      <c r="J26697" s="1"/>
      <c r="K26697" s="1"/>
      <c r="AA26697" s="1"/>
      <c r="AB26697" s="1"/>
      <c r="AC26697" s="1"/>
      <c r="AJ26697" s="1"/>
      <c r="AK26697" s="1"/>
      <c r="AL26697" s="1"/>
    </row>
    <row r="26698">
      <c r="I26698" s="1"/>
      <c r="J26698" s="1"/>
      <c r="K26698" s="1"/>
      <c r="AA26698" s="1"/>
      <c r="AB26698" s="1"/>
      <c r="AC26698" s="1"/>
      <c r="AJ26698" s="1"/>
      <c r="AK26698" s="1"/>
      <c r="AL26698" s="1"/>
    </row>
    <row r="26699">
      <c r="I26699" s="1"/>
      <c r="J26699" s="1"/>
      <c r="K26699" s="1"/>
      <c r="AA26699" s="1"/>
      <c r="AB26699" s="1"/>
      <c r="AC26699" s="1"/>
      <c r="AJ26699" s="1"/>
      <c r="AK26699" s="1"/>
      <c r="AL26699" s="1"/>
    </row>
    <row r="26700">
      <c r="I26700" s="1"/>
      <c r="J26700" s="1"/>
      <c r="K26700" s="1"/>
      <c r="AA26700" s="1"/>
      <c r="AB26700" s="1"/>
      <c r="AC26700" s="1"/>
      <c r="AJ26700" s="1"/>
      <c r="AK26700" s="1"/>
      <c r="AL26700" s="1"/>
    </row>
    <row r="26701">
      <c r="I26701" s="1"/>
      <c r="J26701" s="1"/>
      <c r="K26701" s="1"/>
      <c r="AA26701" s="1"/>
      <c r="AB26701" s="1"/>
      <c r="AC26701" s="1"/>
      <c r="AJ26701" s="1"/>
      <c r="AK26701" s="1"/>
      <c r="AL26701" s="1"/>
    </row>
    <row r="26702">
      <c r="I26702" s="1"/>
      <c r="J26702" s="1"/>
      <c r="K26702" s="1"/>
      <c r="AA26702" s="1"/>
      <c r="AB26702" s="1"/>
      <c r="AC26702" s="1"/>
      <c r="AJ26702" s="1"/>
      <c r="AK26702" s="1"/>
      <c r="AL26702" s="1"/>
    </row>
    <row r="26703">
      <c r="I26703" s="1"/>
      <c r="J26703" s="1"/>
      <c r="K26703" s="1"/>
      <c r="AA26703" s="1"/>
      <c r="AB26703" s="1"/>
      <c r="AC26703" s="1"/>
      <c r="AJ26703" s="1"/>
      <c r="AK26703" s="1"/>
      <c r="AL26703" s="1"/>
    </row>
    <row r="26704">
      <c r="I26704" s="1"/>
      <c r="J26704" s="1"/>
      <c r="K26704" s="1"/>
      <c r="AA26704" s="1"/>
      <c r="AB26704" s="1"/>
      <c r="AC26704" s="1"/>
      <c r="AJ26704" s="1"/>
      <c r="AK26704" s="1"/>
      <c r="AL26704" s="1"/>
    </row>
    <row r="26705">
      <c r="I26705" s="1"/>
      <c r="J26705" s="1"/>
      <c r="K26705" s="1"/>
      <c r="AA26705" s="1"/>
      <c r="AB26705" s="1"/>
      <c r="AC26705" s="1"/>
      <c r="AJ26705" s="1"/>
      <c r="AK26705" s="1"/>
      <c r="AL26705" s="1"/>
    </row>
    <row r="26706">
      <c r="I26706" s="1"/>
      <c r="J26706" s="1"/>
      <c r="K26706" s="1"/>
      <c r="AA26706" s="1"/>
      <c r="AB26706" s="1"/>
      <c r="AC26706" s="1"/>
      <c r="AJ26706" s="1"/>
      <c r="AK26706" s="1"/>
      <c r="AL26706" s="1"/>
    </row>
    <row r="26707">
      <c r="I26707" s="1"/>
      <c r="J26707" s="1"/>
      <c r="K26707" s="1"/>
      <c r="AA26707" s="1"/>
      <c r="AB26707" s="1"/>
      <c r="AC26707" s="1"/>
      <c r="AJ26707" s="1"/>
      <c r="AK26707" s="1"/>
      <c r="AL26707" s="1"/>
    </row>
    <row r="26708">
      <c r="I26708" s="1"/>
      <c r="J26708" s="1"/>
      <c r="K26708" s="1"/>
      <c r="AA26708" s="1"/>
      <c r="AB26708" s="1"/>
      <c r="AC26708" s="1"/>
      <c r="AJ26708" s="1"/>
      <c r="AK26708" s="1"/>
      <c r="AL26708" s="1"/>
    </row>
    <row r="26709">
      <c r="I26709" s="1"/>
      <c r="J26709" s="1"/>
      <c r="K26709" s="1"/>
      <c r="AA26709" s="1"/>
      <c r="AB26709" s="1"/>
      <c r="AC26709" s="1"/>
      <c r="AJ26709" s="1"/>
      <c r="AK26709" s="1"/>
      <c r="AL26709" s="1"/>
    </row>
    <row r="26710">
      <c r="I26710" s="1"/>
      <c r="J26710" s="1"/>
      <c r="K26710" s="1"/>
      <c r="AA26710" s="1"/>
      <c r="AB26710" s="1"/>
      <c r="AC26710" s="1"/>
      <c r="AJ26710" s="1"/>
      <c r="AK26710" s="1"/>
      <c r="AL26710" s="1"/>
    </row>
    <row r="26711">
      <c r="I26711" s="1"/>
      <c r="J26711" s="1"/>
      <c r="K26711" s="1"/>
      <c r="AA26711" s="1"/>
      <c r="AB26711" s="1"/>
      <c r="AC26711" s="1"/>
      <c r="AJ26711" s="1"/>
      <c r="AK26711" s="1"/>
      <c r="AL26711" s="1"/>
    </row>
    <row r="26712">
      <c r="I26712" s="1"/>
      <c r="J26712" s="1"/>
      <c r="K26712" s="1"/>
      <c r="AA26712" s="1"/>
      <c r="AB26712" s="1"/>
      <c r="AC26712" s="1"/>
      <c r="AJ26712" s="1"/>
      <c r="AK26712" s="1"/>
      <c r="AL26712" s="1"/>
    </row>
    <row r="26713">
      <c r="I26713" s="1"/>
      <c r="J26713" s="1"/>
      <c r="K26713" s="1"/>
      <c r="AA26713" s="1"/>
      <c r="AB26713" s="1"/>
      <c r="AC26713" s="1"/>
      <c r="AJ26713" s="1"/>
      <c r="AK26713" s="1"/>
      <c r="AL26713" s="1"/>
    </row>
    <row r="26714">
      <c r="I26714" s="1"/>
      <c r="J26714" s="1"/>
      <c r="K26714" s="1"/>
      <c r="AA26714" s="1"/>
      <c r="AB26714" s="1"/>
      <c r="AC26714" s="1"/>
      <c r="AJ26714" s="1"/>
      <c r="AK26714" s="1"/>
      <c r="AL26714" s="1"/>
    </row>
    <row r="26715">
      <c r="I26715" s="1"/>
      <c r="J26715" s="1"/>
      <c r="K26715" s="1"/>
      <c r="AA26715" s="1"/>
      <c r="AB26715" s="1"/>
      <c r="AC26715" s="1"/>
      <c r="AJ26715" s="1"/>
      <c r="AK26715" s="1"/>
      <c r="AL26715" s="1"/>
    </row>
    <row r="26716">
      <c r="I26716" s="1"/>
      <c r="J26716" s="1"/>
      <c r="K26716" s="1"/>
      <c r="AA26716" s="1"/>
      <c r="AB26716" s="1"/>
      <c r="AC26716" s="1"/>
      <c r="AJ26716" s="1"/>
      <c r="AK26716" s="1"/>
      <c r="AL26716" s="1"/>
    </row>
    <row r="26717">
      <c r="I26717" s="1"/>
      <c r="J26717" s="1"/>
      <c r="K26717" s="1"/>
      <c r="AA26717" s="1"/>
      <c r="AB26717" s="1"/>
      <c r="AC26717" s="1"/>
      <c r="AJ26717" s="1"/>
      <c r="AK26717" s="1"/>
      <c r="AL26717" s="1"/>
    </row>
    <row r="26718">
      <c r="I26718" s="1"/>
      <c r="J26718" s="1"/>
      <c r="K26718" s="1"/>
      <c r="AA26718" s="1"/>
      <c r="AB26718" s="1"/>
      <c r="AC26718" s="1"/>
      <c r="AJ26718" s="1"/>
      <c r="AK26718" s="1"/>
      <c r="AL26718" s="1"/>
    </row>
    <row r="26719">
      <c r="I26719" s="1"/>
      <c r="J26719" s="1"/>
      <c r="K26719" s="1"/>
      <c r="AA26719" s="1"/>
      <c r="AB26719" s="1"/>
      <c r="AC26719" s="1"/>
      <c r="AJ26719" s="1"/>
      <c r="AK26719" s="1"/>
      <c r="AL26719" s="1"/>
    </row>
    <row r="26720">
      <c r="I26720" s="1"/>
      <c r="J26720" s="1"/>
      <c r="K26720" s="1"/>
      <c r="AA26720" s="1"/>
      <c r="AB26720" s="1"/>
      <c r="AC26720" s="1"/>
      <c r="AJ26720" s="1"/>
      <c r="AK26720" s="1"/>
      <c r="AL26720" s="1"/>
    </row>
    <row r="26721">
      <c r="I26721" s="1"/>
      <c r="J26721" s="1"/>
      <c r="K26721" s="1"/>
      <c r="AA26721" s="1"/>
      <c r="AB26721" s="1"/>
      <c r="AC26721" s="1"/>
      <c r="AJ26721" s="1"/>
      <c r="AK26721" s="1"/>
      <c r="AL26721" s="1"/>
    </row>
    <row r="26722">
      <c r="I26722" s="1"/>
      <c r="J26722" s="1"/>
      <c r="K26722" s="1"/>
      <c r="AA26722" s="1"/>
      <c r="AB26722" s="1"/>
      <c r="AC26722" s="1"/>
      <c r="AJ26722" s="1"/>
      <c r="AK26722" s="1"/>
      <c r="AL26722" s="1"/>
    </row>
    <row r="26723">
      <c r="I26723" s="1"/>
      <c r="J26723" s="1"/>
      <c r="K26723" s="1"/>
      <c r="AA26723" s="1"/>
      <c r="AB26723" s="1"/>
      <c r="AC26723" s="1"/>
      <c r="AJ26723" s="1"/>
      <c r="AK26723" s="1"/>
      <c r="AL26723" s="1"/>
    </row>
    <row r="26724">
      <c r="I26724" s="1"/>
      <c r="J26724" s="1"/>
      <c r="K26724" s="1"/>
      <c r="AA26724" s="1"/>
      <c r="AB26724" s="1"/>
      <c r="AC26724" s="1"/>
      <c r="AJ26724" s="1"/>
      <c r="AK26724" s="1"/>
      <c r="AL26724" s="1"/>
    </row>
    <row r="26725">
      <c r="I26725" s="1"/>
      <c r="J26725" s="1"/>
      <c r="K26725" s="1"/>
      <c r="AA26725" s="1"/>
      <c r="AB26725" s="1"/>
      <c r="AC26725" s="1"/>
      <c r="AJ26725" s="1"/>
      <c r="AK26725" s="1"/>
      <c r="AL26725" s="1"/>
    </row>
    <row r="26726">
      <c r="I26726" s="1"/>
      <c r="J26726" s="1"/>
      <c r="K26726" s="1"/>
      <c r="AA26726" s="1"/>
      <c r="AB26726" s="1"/>
      <c r="AC26726" s="1"/>
      <c r="AJ26726" s="1"/>
      <c r="AK26726" s="1"/>
      <c r="AL26726" s="1"/>
    </row>
    <row r="26727">
      <c r="I26727" s="1"/>
      <c r="J26727" s="1"/>
      <c r="K26727" s="1"/>
      <c r="AA26727" s="1"/>
      <c r="AB26727" s="1"/>
      <c r="AC26727" s="1"/>
      <c r="AJ26727" s="1"/>
      <c r="AK26727" s="1"/>
      <c r="AL26727" s="1"/>
    </row>
    <row r="26728">
      <c r="I26728" s="1"/>
      <c r="J26728" s="1"/>
      <c r="K26728" s="1"/>
      <c r="AA26728" s="1"/>
      <c r="AB26728" s="1"/>
      <c r="AC26728" s="1"/>
      <c r="AJ26728" s="1"/>
      <c r="AK26728" s="1"/>
      <c r="AL26728" s="1"/>
    </row>
    <row r="26729">
      <c r="I26729" s="1"/>
      <c r="J26729" s="1"/>
      <c r="K26729" s="1"/>
      <c r="AA26729" s="1"/>
      <c r="AB26729" s="1"/>
      <c r="AC26729" s="1"/>
      <c r="AJ26729" s="1"/>
      <c r="AK26729" s="1"/>
      <c r="AL26729" s="1"/>
    </row>
    <row r="26730">
      <c r="I26730" s="1"/>
      <c r="J26730" s="1"/>
      <c r="K26730" s="1"/>
      <c r="AA26730" s="1"/>
      <c r="AB26730" s="1"/>
      <c r="AC26730" s="1"/>
      <c r="AJ26730" s="1"/>
      <c r="AK26730" s="1"/>
      <c r="AL26730" s="1"/>
    </row>
    <row r="26731">
      <c r="I26731" s="1"/>
      <c r="J26731" s="1"/>
      <c r="K26731" s="1"/>
      <c r="AA26731" s="1"/>
      <c r="AB26731" s="1"/>
      <c r="AC26731" s="1"/>
      <c r="AJ26731" s="1"/>
      <c r="AK26731" s="1"/>
      <c r="AL26731" s="1"/>
    </row>
    <row r="26732">
      <c r="I26732" s="1"/>
      <c r="J26732" s="1"/>
      <c r="K26732" s="1"/>
      <c r="AA26732" s="1"/>
      <c r="AB26732" s="1"/>
      <c r="AC26732" s="1"/>
      <c r="AJ26732" s="1"/>
      <c r="AK26732" s="1"/>
      <c r="AL26732" s="1"/>
    </row>
    <row r="26733">
      <c r="I26733" s="1"/>
      <c r="J26733" s="1"/>
      <c r="K26733" s="1"/>
      <c r="AA26733" s="1"/>
      <c r="AB26733" s="1"/>
      <c r="AC26733" s="1"/>
      <c r="AJ26733" s="1"/>
      <c r="AK26733" s="1"/>
      <c r="AL26733" s="1"/>
    </row>
    <row r="26734">
      <c r="I26734" s="1"/>
      <c r="J26734" s="1"/>
      <c r="K26734" s="1"/>
      <c r="AA26734" s="1"/>
      <c r="AB26734" s="1"/>
      <c r="AC26734" s="1"/>
      <c r="AJ26734" s="1"/>
      <c r="AK26734" s="1"/>
      <c r="AL26734" s="1"/>
    </row>
    <row r="26735">
      <c r="I26735" s="1"/>
      <c r="J26735" s="1"/>
      <c r="K26735" s="1"/>
      <c r="AA26735" s="1"/>
      <c r="AB26735" s="1"/>
      <c r="AC26735" s="1"/>
      <c r="AJ26735" s="1"/>
      <c r="AK26735" s="1"/>
      <c r="AL26735" s="1"/>
    </row>
    <row r="26736">
      <c r="I26736" s="1"/>
      <c r="J26736" s="1"/>
      <c r="K26736" s="1"/>
      <c r="AA26736" s="1"/>
      <c r="AB26736" s="1"/>
      <c r="AC26736" s="1"/>
      <c r="AJ26736" s="1"/>
      <c r="AK26736" s="1"/>
      <c r="AL26736" s="1"/>
    </row>
    <row r="26737">
      <c r="I26737" s="1"/>
      <c r="J26737" s="1"/>
      <c r="K26737" s="1"/>
      <c r="AA26737" s="1"/>
      <c r="AB26737" s="1"/>
      <c r="AC26737" s="1"/>
      <c r="AJ26737" s="1"/>
      <c r="AK26737" s="1"/>
      <c r="AL26737" s="1"/>
    </row>
    <row r="26738">
      <c r="I26738" s="1"/>
      <c r="J26738" s="1"/>
      <c r="K26738" s="1"/>
      <c r="AA26738" s="1"/>
      <c r="AB26738" s="1"/>
      <c r="AC26738" s="1"/>
      <c r="AJ26738" s="1"/>
      <c r="AK26738" s="1"/>
      <c r="AL26738" s="1"/>
    </row>
    <row r="26739">
      <c r="I26739" s="1"/>
      <c r="J26739" s="1"/>
      <c r="K26739" s="1"/>
      <c r="AA26739" s="1"/>
      <c r="AB26739" s="1"/>
      <c r="AC26739" s="1"/>
      <c r="AJ26739" s="1"/>
      <c r="AK26739" s="1"/>
      <c r="AL26739" s="1"/>
    </row>
    <row r="26740">
      <c r="I26740" s="1"/>
      <c r="J26740" s="1"/>
      <c r="K26740" s="1"/>
      <c r="AA26740" s="1"/>
      <c r="AB26740" s="1"/>
      <c r="AC26740" s="1"/>
      <c r="AJ26740" s="1"/>
      <c r="AK26740" s="1"/>
      <c r="AL26740" s="1"/>
    </row>
    <row r="26741">
      <c r="I26741" s="1"/>
      <c r="J26741" s="1"/>
      <c r="K26741" s="1"/>
      <c r="AA26741" s="1"/>
      <c r="AB26741" s="1"/>
      <c r="AC26741" s="1"/>
      <c r="AJ26741" s="1"/>
      <c r="AK26741" s="1"/>
      <c r="AL26741" s="1"/>
    </row>
    <row r="26742">
      <c r="I26742" s="1"/>
      <c r="J26742" s="1"/>
      <c r="K26742" s="1"/>
      <c r="AA26742" s="1"/>
      <c r="AB26742" s="1"/>
      <c r="AC26742" s="1"/>
      <c r="AJ26742" s="1"/>
      <c r="AK26742" s="1"/>
      <c r="AL26742" s="1"/>
    </row>
    <row r="26743">
      <c r="I26743" s="1"/>
      <c r="J26743" s="1"/>
      <c r="K26743" s="1"/>
      <c r="AA26743" s="1"/>
      <c r="AB26743" s="1"/>
      <c r="AC26743" s="1"/>
      <c r="AJ26743" s="1"/>
      <c r="AK26743" s="1"/>
      <c r="AL26743" s="1"/>
    </row>
    <row r="26744">
      <c r="I26744" s="1"/>
      <c r="J26744" s="1"/>
      <c r="K26744" s="1"/>
      <c r="AA26744" s="1"/>
      <c r="AB26744" s="1"/>
      <c r="AC26744" s="1"/>
      <c r="AJ26744" s="1"/>
      <c r="AK26744" s="1"/>
      <c r="AL26744" s="1"/>
    </row>
    <row r="26745">
      <c r="I26745" s="1"/>
      <c r="J26745" s="1"/>
      <c r="K26745" s="1"/>
      <c r="AA26745" s="1"/>
      <c r="AB26745" s="1"/>
      <c r="AC26745" s="1"/>
      <c r="AJ26745" s="1"/>
      <c r="AK26745" s="1"/>
      <c r="AL26745" s="1"/>
    </row>
    <row r="26746">
      <c r="I26746" s="1"/>
      <c r="J26746" s="1"/>
      <c r="K26746" s="1"/>
      <c r="AA26746" s="1"/>
      <c r="AB26746" s="1"/>
      <c r="AC26746" s="1"/>
      <c r="AJ26746" s="1"/>
      <c r="AK26746" s="1"/>
      <c r="AL26746" s="1"/>
    </row>
    <row r="26747">
      <c r="I26747" s="1"/>
      <c r="J26747" s="1"/>
      <c r="K26747" s="1"/>
      <c r="AA26747" s="1"/>
      <c r="AB26747" s="1"/>
      <c r="AC26747" s="1"/>
      <c r="AJ26747" s="1"/>
      <c r="AK26747" s="1"/>
      <c r="AL26747" s="1"/>
    </row>
    <row r="26748">
      <c r="I26748" s="1"/>
      <c r="J26748" s="1"/>
      <c r="K26748" s="1"/>
      <c r="AA26748" s="1"/>
      <c r="AB26748" s="1"/>
      <c r="AC26748" s="1"/>
      <c r="AJ26748" s="1"/>
      <c r="AK26748" s="1"/>
      <c r="AL26748" s="1"/>
    </row>
    <row r="26749">
      <c r="I26749" s="1"/>
      <c r="J26749" s="1"/>
      <c r="K26749" s="1"/>
      <c r="AA26749" s="1"/>
      <c r="AB26749" s="1"/>
      <c r="AC26749" s="1"/>
      <c r="AJ26749" s="1"/>
      <c r="AK26749" s="1"/>
      <c r="AL26749" s="1"/>
    </row>
    <row r="26750">
      <c r="I26750" s="1"/>
      <c r="J26750" s="1"/>
      <c r="K26750" s="1"/>
      <c r="AA26750" s="1"/>
      <c r="AB26750" s="1"/>
      <c r="AC26750" s="1"/>
      <c r="AJ26750" s="1"/>
      <c r="AK26750" s="1"/>
      <c r="AL26750" s="1"/>
    </row>
    <row r="26751">
      <c r="I26751" s="1"/>
      <c r="J26751" s="1"/>
      <c r="K26751" s="1"/>
      <c r="AA26751" s="1"/>
      <c r="AB26751" s="1"/>
      <c r="AC26751" s="1"/>
      <c r="AJ26751" s="1"/>
      <c r="AK26751" s="1"/>
      <c r="AL26751" s="1"/>
    </row>
    <row r="26752">
      <c r="I26752" s="1"/>
      <c r="J26752" s="1"/>
      <c r="K26752" s="1"/>
      <c r="AA26752" s="1"/>
      <c r="AB26752" s="1"/>
      <c r="AC26752" s="1"/>
      <c r="AJ26752" s="1"/>
      <c r="AK26752" s="1"/>
      <c r="AL26752" s="1"/>
    </row>
    <row r="26753">
      <c r="I26753" s="1"/>
      <c r="J26753" s="1"/>
      <c r="K26753" s="1"/>
      <c r="AA26753" s="1"/>
      <c r="AB26753" s="1"/>
      <c r="AC26753" s="1"/>
      <c r="AJ26753" s="1"/>
      <c r="AK26753" s="1"/>
      <c r="AL26753" s="1"/>
    </row>
    <row r="26754">
      <c r="I26754" s="1"/>
      <c r="J26754" s="1"/>
      <c r="K26754" s="1"/>
      <c r="AA26754" s="1"/>
      <c r="AB26754" s="1"/>
      <c r="AC26754" s="1"/>
      <c r="AJ26754" s="1"/>
      <c r="AK26754" s="1"/>
      <c r="AL26754" s="1"/>
    </row>
    <row r="26755">
      <c r="I26755" s="1"/>
      <c r="J26755" s="1"/>
      <c r="K26755" s="1"/>
      <c r="AA26755" s="1"/>
      <c r="AB26755" s="1"/>
      <c r="AC26755" s="1"/>
      <c r="AJ26755" s="1"/>
      <c r="AK26755" s="1"/>
      <c r="AL26755" s="1"/>
    </row>
    <row r="26756">
      <c r="I26756" s="1"/>
      <c r="J26756" s="1"/>
      <c r="K26756" s="1"/>
      <c r="AA26756" s="1"/>
      <c r="AB26756" s="1"/>
      <c r="AC26756" s="1"/>
      <c r="AJ26756" s="1"/>
      <c r="AK26756" s="1"/>
      <c r="AL26756" s="1"/>
    </row>
    <row r="26757">
      <c r="I26757" s="1"/>
      <c r="J26757" s="1"/>
      <c r="K26757" s="1"/>
      <c r="AA26757" s="1"/>
      <c r="AB26757" s="1"/>
      <c r="AC26757" s="1"/>
      <c r="AJ26757" s="1"/>
      <c r="AK26757" s="1"/>
      <c r="AL26757" s="1"/>
    </row>
    <row r="26758">
      <c r="I26758" s="1"/>
      <c r="J26758" s="1"/>
      <c r="K26758" s="1"/>
      <c r="AA26758" s="1"/>
      <c r="AB26758" s="1"/>
      <c r="AC26758" s="1"/>
      <c r="AJ26758" s="1"/>
      <c r="AK26758" s="1"/>
      <c r="AL26758" s="1"/>
    </row>
    <row r="26759">
      <c r="I26759" s="1"/>
      <c r="J26759" s="1"/>
      <c r="K26759" s="1"/>
      <c r="AA26759" s="1"/>
      <c r="AB26759" s="1"/>
      <c r="AC26759" s="1"/>
      <c r="AJ26759" s="1"/>
      <c r="AK26759" s="1"/>
      <c r="AL26759" s="1"/>
    </row>
    <row r="26760">
      <c r="I26760" s="1"/>
      <c r="J26760" s="1"/>
      <c r="K26760" s="1"/>
      <c r="AA26760" s="1"/>
      <c r="AB26760" s="1"/>
      <c r="AC26760" s="1"/>
      <c r="AJ26760" s="1"/>
      <c r="AK26760" s="1"/>
      <c r="AL26760" s="1"/>
    </row>
    <row r="26761">
      <c r="I26761" s="1"/>
      <c r="J26761" s="1"/>
      <c r="K26761" s="1"/>
      <c r="AA26761" s="1"/>
      <c r="AB26761" s="1"/>
      <c r="AC26761" s="1"/>
      <c r="AJ26761" s="1"/>
      <c r="AK26761" s="1"/>
      <c r="AL26761" s="1"/>
    </row>
    <row r="26762">
      <c r="I26762" s="1"/>
      <c r="J26762" s="1"/>
      <c r="K26762" s="1"/>
      <c r="AA26762" s="1"/>
      <c r="AB26762" s="1"/>
      <c r="AC26762" s="1"/>
      <c r="AJ26762" s="1"/>
      <c r="AK26762" s="1"/>
      <c r="AL26762" s="1"/>
    </row>
    <row r="26763">
      <c r="I26763" s="1"/>
      <c r="J26763" s="1"/>
      <c r="K26763" s="1"/>
      <c r="AA26763" s="1"/>
      <c r="AB26763" s="1"/>
      <c r="AC26763" s="1"/>
      <c r="AJ26763" s="1"/>
      <c r="AK26763" s="1"/>
      <c r="AL26763" s="1"/>
    </row>
    <row r="26764">
      <c r="I26764" s="1"/>
      <c r="J26764" s="1"/>
      <c r="K26764" s="1"/>
      <c r="AA26764" s="1"/>
      <c r="AB26764" s="1"/>
      <c r="AC26764" s="1"/>
      <c r="AJ26764" s="1"/>
      <c r="AK26764" s="1"/>
      <c r="AL26764" s="1"/>
    </row>
    <row r="26765">
      <c r="I26765" s="1"/>
      <c r="J26765" s="1"/>
      <c r="K26765" s="1"/>
      <c r="AA26765" s="1"/>
      <c r="AB26765" s="1"/>
      <c r="AC26765" s="1"/>
      <c r="AJ26765" s="1"/>
      <c r="AK26765" s="1"/>
      <c r="AL26765" s="1"/>
    </row>
    <row r="26766">
      <c r="I26766" s="1"/>
      <c r="J26766" s="1"/>
      <c r="K26766" s="1"/>
      <c r="AA26766" s="1"/>
      <c r="AB26766" s="1"/>
      <c r="AC26766" s="1"/>
      <c r="AJ26766" s="1"/>
      <c r="AK26766" s="1"/>
      <c r="AL26766" s="1"/>
    </row>
    <row r="26767">
      <c r="I26767" s="1"/>
      <c r="J26767" s="1"/>
      <c r="K26767" s="1"/>
      <c r="AA26767" s="1"/>
      <c r="AB26767" s="1"/>
      <c r="AC26767" s="1"/>
      <c r="AJ26767" s="1"/>
      <c r="AK26767" s="1"/>
      <c r="AL26767" s="1"/>
    </row>
    <row r="26768">
      <c r="I26768" s="1"/>
      <c r="J26768" s="1"/>
      <c r="K26768" s="1"/>
      <c r="AA26768" s="1"/>
      <c r="AB26768" s="1"/>
      <c r="AC26768" s="1"/>
      <c r="AJ26768" s="1"/>
      <c r="AK26768" s="1"/>
      <c r="AL26768" s="1"/>
    </row>
    <row r="26769">
      <c r="I26769" s="1"/>
      <c r="J26769" s="1"/>
      <c r="K26769" s="1"/>
      <c r="AA26769" s="1"/>
      <c r="AB26769" s="1"/>
      <c r="AC26769" s="1"/>
      <c r="AJ26769" s="1"/>
      <c r="AK26769" s="1"/>
      <c r="AL26769" s="1"/>
    </row>
    <row r="26770">
      <c r="I26770" s="1"/>
      <c r="J26770" s="1"/>
      <c r="K26770" s="1"/>
      <c r="AA26770" s="1"/>
      <c r="AB26770" s="1"/>
      <c r="AC26770" s="1"/>
      <c r="AJ26770" s="1"/>
      <c r="AK26770" s="1"/>
      <c r="AL26770" s="1"/>
    </row>
    <row r="26771">
      <c r="I26771" s="1"/>
      <c r="J26771" s="1"/>
      <c r="K26771" s="1"/>
      <c r="AA26771" s="1"/>
      <c r="AB26771" s="1"/>
      <c r="AC26771" s="1"/>
      <c r="AJ26771" s="1"/>
      <c r="AK26771" s="1"/>
      <c r="AL26771" s="1"/>
    </row>
    <row r="26772">
      <c r="I26772" s="1"/>
      <c r="J26772" s="1"/>
      <c r="K26772" s="1"/>
      <c r="AA26772" s="1"/>
      <c r="AB26772" s="1"/>
      <c r="AC26772" s="1"/>
      <c r="AJ26772" s="1"/>
      <c r="AK26772" s="1"/>
      <c r="AL26772" s="1"/>
    </row>
    <row r="26773">
      <c r="I26773" s="1"/>
      <c r="J26773" s="1"/>
      <c r="K26773" s="1"/>
      <c r="AA26773" s="1"/>
      <c r="AB26773" s="1"/>
      <c r="AC26773" s="1"/>
      <c r="AJ26773" s="1"/>
      <c r="AK26773" s="1"/>
      <c r="AL26773" s="1"/>
    </row>
    <row r="26774">
      <c r="I26774" s="1"/>
      <c r="J26774" s="1"/>
      <c r="K26774" s="1"/>
      <c r="AA26774" s="1"/>
      <c r="AB26774" s="1"/>
      <c r="AC26774" s="1"/>
      <c r="AJ26774" s="1"/>
      <c r="AK26774" s="1"/>
      <c r="AL26774" s="1"/>
    </row>
    <row r="26775">
      <c r="I26775" s="1"/>
      <c r="J26775" s="1"/>
      <c r="K26775" s="1"/>
      <c r="AA26775" s="1"/>
      <c r="AB26775" s="1"/>
      <c r="AC26775" s="1"/>
      <c r="AJ26775" s="1"/>
      <c r="AK26775" s="1"/>
      <c r="AL26775" s="1"/>
    </row>
    <row r="26776">
      <c r="I26776" s="1"/>
      <c r="J26776" s="1"/>
      <c r="K26776" s="1"/>
      <c r="AA26776" s="1"/>
      <c r="AB26776" s="1"/>
      <c r="AC26776" s="1"/>
      <c r="AJ26776" s="1"/>
      <c r="AK26776" s="1"/>
      <c r="AL26776" s="1"/>
    </row>
    <row r="26777">
      <c r="I26777" s="1"/>
      <c r="J26777" s="1"/>
      <c r="K26777" s="1"/>
      <c r="AA26777" s="1"/>
      <c r="AB26777" s="1"/>
      <c r="AC26777" s="1"/>
      <c r="AJ26777" s="1"/>
      <c r="AK26777" s="1"/>
      <c r="AL26777" s="1"/>
    </row>
    <row r="26778">
      <c r="I26778" s="1"/>
      <c r="J26778" s="1"/>
      <c r="K26778" s="1"/>
      <c r="AA26778" s="1"/>
      <c r="AB26778" s="1"/>
      <c r="AC26778" s="1"/>
      <c r="AJ26778" s="1"/>
      <c r="AK26778" s="1"/>
      <c r="AL26778" s="1"/>
    </row>
    <row r="26779">
      <c r="I26779" s="1"/>
      <c r="J26779" s="1"/>
      <c r="K26779" s="1"/>
      <c r="AA26779" s="1"/>
      <c r="AB26779" s="1"/>
      <c r="AC26779" s="1"/>
      <c r="AJ26779" s="1"/>
      <c r="AK26779" s="1"/>
      <c r="AL26779" s="1"/>
    </row>
    <row r="26780">
      <c r="I26780" s="1"/>
      <c r="J26780" s="1"/>
      <c r="K26780" s="1"/>
      <c r="AA26780" s="1"/>
      <c r="AB26780" s="1"/>
      <c r="AC26780" s="1"/>
      <c r="AJ26780" s="1"/>
      <c r="AK26780" s="1"/>
      <c r="AL26780" s="1"/>
    </row>
    <row r="26781">
      <c r="I26781" s="1"/>
      <c r="J26781" s="1"/>
      <c r="K26781" s="1"/>
      <c r="AA26781" s="1"/>
      <c r="AB26781" s="1"/>
      <c r="AC26781" s="1"/>
      <c r="AJ26781" s="1"/>
      <c r="AK26781" s="1"/>
      <c r="AL26781" s="1"/>
    </row>
    <row r="26782">
      <c r="I26782" s="1"/>
      <c r="J26782" s="1"/>
      <c r="K26782" s="1"/>
      <c r="AA26782" s="1"/>
      <c r="AB26782" s="1"/>
      <c r="AC26782" s="1"/>
      <c r="AJ26782" s="1"/>
      <c r="AK26782" s="1"/>
      <c r="AL26782" s="1"/>
    </row>
    <row r="26783">
      <c r="I26783" s="1"/>
      <c r="J26783" s="1"/>
      <c r="K26783" s="1"/>
      <c r="AA26783" s="1"/>
      <c r="AB26783" s="1"/>
      <c r="AC26783" s="1"/>
      <c r="AJ26783" s="1"/>
      <c r="AK26783" s="1"/>
      <c r="AL26783" s="1"/>
    </row>
    <row r="26784">
      <c r="I26784" s="1"/>
      <c r="J26784" s="1"/>
      <c r="K26784" s="1"/>
      <c r="AA26784" s="1"/>
      <c r="AB26784" s="1"/>
      <c r="AC26784" s="1"/>
      <c r="AJ26784" s="1"/>
      <c r="AK26784" s="1"/>
      <c r="AL26784" s="1"/>
    </row>
    <row r="26785">
      <c r="I26785" s="1"/>
      <c r="J26785" s="1"/>
      <c r="K26785" s="1"/>
      <c r="AA26785" s="1"/>
      <c r="AB26785" s="1"/>
      <c r="AC26785" s="1"/>
      <c r="AJ26785" s="1"/>
      <c r="AK26785" s="1"/>
      <c r="AL26785" s="1"/>
    </row>
    <row r="26786">
      <c r="I26786" s="1"/>
      <c r="J26786" s="1"/>
      <c r="K26786" s="1"/>
      <c r="AA26786" s="1"/>
      <c r="AB26786" s="1"/>
      <c r="AC26786" s="1"/>
      <c r="AJ26786" s="1"/>
      <c r="AK26786" s="1"/>
      <c r="AL26786" s="1"/>
    </row>
    <row r="26787">
      <c r="I26787" s="1"/>
      <c r="J26787" s="1"/>
      <c r="K26787" s="1"/>
      <c r="AA26787" s="1"/>
      <c r="AB26787" s="1"/>
      <c r="AC26787" s="1"/>
      <c r="AJ26787" s="1"/>
      <c r="AK26787" s="1"/>
      <c r="AL26787" s="1"/>
    </row>
    <row r="26788">
      <c r="I26788" s="1"/>
      <c r="J26788" s="1"/>
      <c r="K26788" s="1"/>
      <c r="AA26788" s="1"/>
      <c r="AB26788" s="1"/>
      <c r="AC26788" s="1"/>
      <c r="AJ26788" s="1"/>
      <c r="AK26788" s="1"/>
      <c r="AL26788" s="1"/>
    </row>
    <row r="26789">
      <c r="I26789" s="1"/>
      <c r="J26789" s="1"/>
      <c r="K26789" s="1"/>
      <c r="AA26789" s="1"/>
      <c r="AB26789" s="1"/>
      <c r="AC26789" s="1"/>
      <c r="AJ26789" s="1"/>
      <c r="AK26789" s="1"/>
      <c r="AL26789" s="1"/>
    </row>
    <row r="26790">
      <c r="I26790" s="1"/>
      <c r="J26790" s="1"/>
      <c r="K26790" s="1"/>
      <c r="AA26790" s="1"/>
      <c r="AB26790" s="1"/>
      <c r="AC26790" s="1"/>
      <c r="AJ26790" s="1"/>
      <c r="AK26790" s="1"/>
      <c r="AL26790" s="1"/>
    </row>
    <row r="26791">
      <c r="I26791" s="1"/>
      <c r="J26791" s="1"/>
      <c r="K26791" s="1"/>
      <c r="AA26791" s="1"/>
      <c r="AB26791" s="1"/>
      <c r="AC26791" s="1"/>
      <c r="AJ26791" s="1"/>
      <c r="AK26791" s="1"/>
      <c r="AL26791" s="1"/>
    </row>
    <row r="26792">
      <c r="I26792" s="1"/>
      <c r="J26792" s="1"/>
      <c r="K26792" s="1"/>
      <c r="AA26792" s="1"/>
      <c r="AB26792" s="1"/>
      <c r="AC26792" s="1"/>
      <c r="AJ26792" s="1"/>
      <c r="AK26792" s="1"/>
      <c r="AL26792" s="1"/>
    </row>
    <row r="26793">
      <c r="I26793" s="1"/>
      <c r="J26793" s="1"/>
      <c r="K26793" s="1"/>
      <c r="AA26793" s="1"/>
      <c r="AB26793" s="1"/>
      <c r="AC26793" s="1"/>
      <c r="AJ26793" s="1"/>
      <c r="AK26793" s="1"/>
      <c r="AL26793" s="1"/>
    </row>
    <row r="26794">
      <c r="I26794" s="1"/>
      <c r="J26794" s="1"/>
      <c r="K26794" s="1"/>
      <c r="AA26794" s="1"/>
      <c r="AB26794" s="1"/>
      <c r="AC26794" s="1"/>
      <c r="AJ26794" s="1"/>
      <c r="AK26794" s="1"/>
      <c r="AL26794" s="1"/>
    </row>
    <row r="26795">
      <c r="I26795" s="1"/>
      <c r="J26795" s="1"/>
      <c r="K26795" s="1"/>
      <c r="AA26795" s="1"/>
      <c r="AB26795" s="1"/>
      <c r="AC26795" s="1"/>
      <c r="AJ26795" s="1"/>
      <c r="AK26795" s="1"/>
      <c r="AL26795" s="1"/>
    </row>
    <row r="26796">
      <c r="I26796" s="1"/>
      <c r="J26796" s="1"/>
      <c r="K26796" s="1"/>
      <c r="AA26796" s="1"/>
      <c r="AB26796" s="1"/>
      <c r="AC26796" s="1"/>
      <c r="AJ26796" s="1"/>
      <c r="AK26796" s="1"/>
      <c r="AL26796" s="1"/>
    </row>
    <row r="26797">
      <c r="I26797" s="1"/>
      <c r="J26797" s="1"/>
      <c r="K26797" s="1"/>
      <c r="AA26797" s="1"/>
      <c r="AB26797" s="1"/>
      <c r="AC26797" s="1"/>
      <c r="AJ26797" s="1"/>
      <c r="AK26797" s="1"/>
      <c r="AL26797" s="1"/>
    </row>
    <row r="26798">
      <c r="I26798" s="1"/>
      <c r="J26798" s="1"/>
      <c r="K26798" s="1"/>
      <c r="AA26798" s="1"/>
      <c r="AB26798" s="1"/>
      <c r="AC26798" s="1"/>
      <c r="AJ26798" s="1"/>
      <c r="AK26798" s="1"/>
      <c r="AL26798" s="1"/>
    </row>
    <row r="26799">
      <c r="I26799" s="1"/>
      <c r="J26799" s="1"/>
      <c r="K26799" s="1"/>
      <c r="AA26799" s="1"/>
      <c r="AB26799" s="1"/>
      <c r="AC26799" s="1"/>
      <c r="AJ26799" s="1"/>
      <c r="AK26799" s="1"/>
      <c r="AL26799" s="1"/>
    </row>
    <row r="26800">
      <c r="I26800" s="1"/>
      <c r="J26800" s="1"/>
      <c r="K26800" s="1"/>
      <c r="AA26800" s="1"/>
      <c r="AB26800" s="1"/>
      <c r="AC26800" s="1"/>
      <c r="AJ26800" s="1"/>
      <c r="AK26800" s="1"/>
      <c r="AL26800" s="1"/>
    </row>
    <row r="26801">
      <c r="I26801" s="1"/>
      <c r="J26801" s="1"/>
      <c r="K26801" s="1"/>
      <c r="AA26801" s="1"/>
      <c r="AB26801" s="1"/>
      <c r="AC26801" s="1"/>
      <c r="AJ26801" s="1"/>
      <c r="AK26801" s="1"/>
      <c r="AL26801" s="1"/>
    </row>
    <row r="26802">
      <c r="I26802" s="1"/>
      <c r="J26802" s="1"/>
      <c r="K26802" s="1"/>
      <c r="AA26802" s="1"/>
      <c r="AB26802" s="1"/>
      <c r="AC26802" s="1"/>
      <c r="AJ26802" s="1"/>
      <c r="AK26802" s="1"/>
      <c r="AL26802" s="1"/>
    </row>
    <row r="26803">
      <c r="I26803" s="1"/>
      <c r="J26803" s="1"/>
      <c r="K26803" s="1"/>
      <c r="AA26803" s="1"/>
      <c r="AB26803" s="1"/>
      <c r="AC26803" s="1"/>
      <c r="AJ26803" s="1"/>
      <c r="AK26803" s="1"/>
      <c r="AL26803" s="1"/>
    </row>
    <row r="26804">
      <c r="I26804" s="1"/>
      <c r="J26804" s="1"/>
      <c r="K26804" s="1"/>
      <c r="AA26804" s="1"/>
      <c r="AB26804" s="1"/>
      <c r="AC26804" s="1"/>
      <c r="AJ26804" s="1"/>
      <c r="AK26804" s="1"/>
      <c r="AL26804" s="1"/>
    </row>
    <row r="26805">
      <c r="I26805" s="1"/>
      <c r="J26805" s="1"/>
      <c r="K26805" s="1"/>
      <c r="AA26805" s="1"/>
      <c r="AB26805" s="1"/>
      <c r="AC26805" s="1"/>
      <c r="AJ26805" s="1"/>
      <c r="AK26805" s="1"/>
      <c r="AL26805" s="1"/>
    </row>
    <row r="26806">
      <c r="I26806" s="1"/>
      <c r="J26806" s="1"/>
      <c r="K26806" s="1"/>
      <c r="AA26806" s="1"/>
      <c r="AB26806" s="1"/>
      <c r="AC26806" s="1"/>
      <c r="AJ26806" s="1"/>
      <c r="AK26806" s="1"/>
      <c r="AL26806" s="1"/>
    </row>
    <row r="26807">
      <c r="I26807" s="1"/>
      <c r="J26807" s="1"/>
      <c r="K26807" s="1"/>
      <c r="AA26807" s="1"/>
      <c r="AB26807" s="1"/>
      <c r="AC26807" s="1"/>
      <c r="AJ26807" s="1"/>
      <c r="AK26807" s="1"/>
      <c r="AL26807" s="1"/>
    </row>
    <row r="26808">
      <c r="I26808" s="1"/>
      <c r="J26808" s="1"/>
      <c r="K26808" s="1"/>
      <c r="AA26808" s="1"/>
      <c r="AB26808" s="1"/>
      <c r="AC26808" s="1"/>
      <c r="AJ26808" s="1"/>
      <c r="AK26808" s="1"/>
      <c r="AL26808" s="1"/>
    </row>
    <row r="26809">
      <c r="I26809" s="1"/>
      <c r="J26809" s="1"/>
      <c r="K26809" s="1"/>
      <c r="AA26809" s="1"/>
      <c r="AB26809" s="1"/>
      <c r="AC26809" s="1"/>
      <c r="AJ26809" s="1"/>
      <c r="AK26809" s="1"/>
      <c r="AL26809" s="1"/>
    </row>
    <row r="26810">
      <c r="I26810" s="1"/>
      <c r="J26810" s="1"/>
      <c r="K26810" s="1"/>
      <c r="AA26810" s="1"/>
      <c r="AB26810" s="1"/>
      <c r="AC26810" s="1"/>
      <c r="AJ26810" s="1"/>
      <c r="AK26810" s="1"/>
      <c r="AL26810" s="1"/>
    </row>
    <row r="26811">
      <c r="I26811" s="1"/>
      <c r="J26811" s="1"/>
      <c r="K26811" s="1"/>
      <c r="AA26811" s="1"/>
      <c r="AB26811" s="1"/>
      <c r="AC26811" s="1"/>
      <c r="AJ26811" s="1"/>
      <c r="AK26811" s="1"/>
      <c r="AL26811" s="1"/>
    </row>
    <row r="26812">
      <c r="I26812" s="1"/>
      <c r="J26812" s="1"/>
      <c r="K26812" s="1"/>
      <c r="AA26812" s="1"/>
      <c r="AB26812" s="1"/>
      <c r="AC26812" s="1"/>
      <c r="AJ26812" s="1"/>
      <c r="AK26812" s="1"/>
      <c r="AL26812" s="1"/>
    </row>
    <row r="26813">
      <c r="I26813" s="1"/>
      <c r="J26813" s="1"/>
      <c r="K26813" s="1"/>
      <c r="AA26813" s="1"/>
      <c r="AB26813" s="1"/>
      <c r="AC26813" s="1"/>
      <c r="AJ26813" s="1"/>
      <c r="AK26813" s="1"/>
      <c r="AL26813" s="1"/>
    </row>
    <row r="26814">
      <c r="I26814" s="1"/>
      <c r="J26814" s="1"/>
      <c r="K26814" s="1"/>
      <c r="AA26814" s="1"/>
      <c r="AB26814" s="1"/>
      <c r="AC26814" s="1"/>
      <c r="AJ26814" s="1"/>
      <c r="AK26814" s="1"/>
      <c r="AL26814" s="1"/>
    </row>
    <row r="26815">
      <c r="I26815" s="1"/>
      <c r="J26815" s="1"/>
      <c r="K26815" s="1"/>
      <c r="AA26815" s="1"/>
      <c r="AB26815" s="1"/>
      <c r="AC26815" s="1"/>
      <c r="AJ26815" s="1"/>
      <c r="AK26815" s="1"/>
      <c r="AL26815" s="1"/>
    </row>
    <row r="26816">
      <c r="I26816" s="1"/>
      <c r="J26816" s="1"/>
      <c r="K26816" s="1"/>
      <c r="AA26816" s="1"/>
      <c r="AB26816" s="1"/>
      <c r="AC26816" s="1"/>
      <c r="AJ26816" s="1"/>
      <c r="AK26816" s="1"/>
      <c r="AL26816" s="1"/>
    </row>
    <row r="26817">
      <c r="I26817" s="1"/>
      <c r="J26817" s="1"/>
      <c r="K26817" s="1"/>
      <c r="AA26817" s="1"/>
      <c r="AB26817" s="1"/>
      <c r="AC26817" s="1"/>
      <c r="AJ26817" s="1"/>
      <c r="AK26817" s="1"/>
      <c r="AL26817" s="1"/>
    </row>
    <row r="26818">
      <c r="I26818" s="1"/>
      <c r="J26818" s="1"/>
      <c r="K26818" s="1"/>
      <c r="AA26818" s="1"/>
      <c r="AB26818" s="1"/>
      <c r="AC26818" s="1"/>
      <c r="AJ26818" s="1"/>
      <c r="AK26818" s="1"/>
      <c r="AL26818" s="1"/>
    </row>
    <row r="26819">
      <c r="I26819" s="1"/>
      <c r="J26819" s="1"/>
      <c r="K26819" s="1"/>
      <c r="AA26819" s="1"/>
      <c r="AB26819" s="1"/>
      <c r="AC26819" s="1"/>
      <c r="AJ26819" s="1"/>
      <c r="AK26819" s="1"/>
      <c r="AL26819" s="1"/>
    </row>
    <row r="26820">
      <c r="I26820" s="1"/>
      <c r="J26820" s="1"/>
      <c r="K26820" s="1"/>
      <c r="AA26820" s="1"/>
      <c r="AB26820" s="1"/>
      <c r="AC26820" s="1"/>
      <c r="AJ26820" s="1"/>
      <c r="AK26820" s="1"/>
      <c r="AL26820" s="1"/>
    </row>
    <row r="26821">
      <c r="I26821" s="1"/>
      <c r="J26821" s="1"/>
      <c r="K26821" s="1"/>
      <c r="AA26821" s="1"/>
      <c r="AB26821" s="1"/>
      <c r="AC26821" s="1"/>
      <c r="AJ26821" s="1"/>
      <c r="AK26821" s="1"/>
      <c r="AL26821" s="1"/>
    </row>
    <row r="26822">
      <c r="I26822" s="1"/>
      <c r="J26822" s="1"/>
      <c r="K26822" s="1"/>
      <c r="AA26822" s="1"/>
      <c r="AB26822" s="1"/>
      <c r="AC26822" s="1"/>
      <c r="AJ26822" s="1"/>
      <c r="AK26822" s="1"/>
      <c r="AL26822" s="1"/>
    </row>
    <row r="26823">
      <c r="I26823" s="1"/>
      <c r="J26823" s="1"/>
      <c r="K26823" s="1"/>
      <c r="AA26823" s="1"/>
      <c r="AB26823" s="1"/>
      <c r="AC26823" s="1"/>
      <c r="AJ26823" s="1"/>
      <c r="AK26823" s="1"/>
      <c r="AL26823" s="1"/>
    </row>
    <row r="26824">
      <c r="I26824" s="1"/>
      <c r="J26824" s="1"/>
      <c r="K26824" s="1"/>
      <c r="AA26824" s="1"/>
      <c r="AB26824" s="1"/>
      <c r="AC26824" s="1"/>
      <c r="AJ26824" s="1"/>
      <c r="AK26824" s="1"/>
      <c r="AL26824" s="1"/>
    </row>
    <row r="26825">
      <c r="I26825" s="1"/>
      <c r="J26825" s="1"/>
      <c r="K26825" s="1"/>
      <c r="AA26825" s="1"/>
      <c r="AB26825" s="1"/>
      <c r="AC26825" s="1"/>
      <c r="AJ26825" s="1"/>
      <c r="AK26825" s="1"/>
      <c r="AL26825" s="1"/>
    </row>
    <row r="26826">
      <c r="I26826" s="1"/>
      <c r="J26826" s="1"/>
      <c r="K26826" s="1"/>
      <c r="AA26826" s="1"/>
      <c r="AB26826" s="1"/>
      <c r="AC26826" s="1"/>
      <c r="AJ26826" s="1"/>
      <c r="AK26826" s="1"/>
      <c r="AL26826" s="1"/>
    </row>
    <row r="26827">
      <c r="I26827" s="1"/>
      <c r="J26827" s="1"/>
      <c r="K26827" s="1"/>
      <c r="AA26827" s="1"/>
      <c r="AB26827" s="1"/>
      <c r="AC26827" s="1"/>
      <c r="AJ26827" s="1"/>
      <c r="AK26827" s="1"/>
      <c r="AL26827" s="1"/>
    </row>
    <row r="26828">
      <c r="I26828" s="1"/>
      <c r="J26828" s="1"/>
      <c r="K26828" s="1"/>
      <c r="AA26828" s="1"/>
      <c r="AB26828" s="1"/>
      <c r="AC26828" s="1"/>
      <c r="AJ26828" s="1"/>
      <c r="AK26828" s="1"/>
      <c r="AL26828" s="1"/>
    </row>
    <row r="26829">
      <c r="I26829" s="1"/>
      <c r="J26829" s="1"/>
      <c r="K26829" s="1"/>
      <c r="AA26829" s="1"/>
      <c r="AB26829" s="1"/>
      <c r="AC26829" s="1"/>
      <c r="AJ26829" s="1"/>
      <c r="AK26829" s="1"/>
      <c r="AL26829" s="1"/>
    </row>
    <row r="26830">
      <c r="I26830" s="1"/>
      <c r="J26830" s="1"/>
      <c r="K26830" s="1"/>
      <c r="AA26830" s="1"/>
      <c r="AB26830" s="1"/>
      <c r="AC26830" s="1"/>
      <c r="AJ26830" s="1"/>
      <c r="AK26830" s="1"/>
      <c r="AL26830" s="1"/>
    </row>
    <row r="26831">
      <c r="I26831" s="1"/>
      <c r="J26831" s="1"/>
      <c r="K26831" s="1"/>
      <c r="AA26831" s="1"/>
      <c r="AB26831" s="1"/>
      <c r="AC26831" s="1"/>
      <c r="AJ26831" s="1"/>
      <c r="AK26831" s="1"/>
      <c r="AL26831" s="1"/>
    </row>
    <row r="26832">
      <c r="I26832" s="1"/>
      <c r="J26832" s="1"/>
      <c r="K26832" s="1"/>
      <c r="AA26832" s="1"/>
      <c r="AB26832" s="1"/>
      <c r="AC26832" s="1"/>
      <c r="AJ26832" s="1"/>
      <c r="AK26832" s="1"/>
      <c r="AL26832" s="1"/>
    </row>
    <row r="26833">
      <c r="I26833" s="1"/>
      <c r="J26833" s="1"/>
      <c r="K26833" s="1"/>
      <c r="AA26833" s="1"/>
      <c r="AB26833" s="1"/>
      <c r="AC26833" s="1"/>
      <c r="AJ26833" s="1"/>
      <c r="AK26833" s="1"/>
      <c r="AL26833" s="1"/>
    </row>
    <row r="26834">
      <c r="I26834" s="1"/>
      <c r="J26834" s="1"/>
      <c r="K26834" s="1"/>
      <c r="AA26834" s="1"/>
      <c r="AB26834" s="1"/>
      <c r="AC26834" s="1"/>
      <c r="AJ26834" s="1"/>
      <c r="AK26834" s="1"/>
      <c r="AL26834" s="1"/>
    </row>
    <row r="26835">
      <c r="I26835" s="1"/>
      <c r="J26835" s="1"/>
      <c r="K26835" s="1"/>
      <c r="AA26835" s="1"/>
      <c r="AB26835" s="1"/>
      <c r="AC26835" s="1"/>
      <c r="AJ26835" s="1"/>
      <c r="AK26835" s="1"/>
      <c r="AL26835" s="1"/>
    </row>
    <row r="26836">
      <c r="I26836" s="1"/>
      <c r="J26836" s="1"/>
      <c r="K26836" s="1"/>
      <c r="AA26836" s="1"/>
      <c r="AB26836" s="1"/>
      <c r="AC26836" s="1"/>
      <c r="AJ26836" s="1"/>
      <c r="AK26836" s="1"/>
      <c r="AL26836" s="1"/>
    </row>
    <row r="26837">
      <c r="I26837" s="1"/>
      <c r="J26837" s="1"/>
      <c r="K26837" s="1"/>
      <c r="AA26837" s="1"/>
      <c r="AB26837" s="1"/>
      <c r="AC26837" s="1"/>
      <c r="AJ26837" s="1"/>
      <c r="AK26837" s="1"/>
      <c r="AL26837" s="1"/>
    </row>
    <row r="26838">
      <c r="I26838" s="1"/>
      <c r="J26838" s="1"/>
      <c r="K26838" s="1"/>
      <c r="AA26838" s="1"/>
      <c r="AB26838" s="1"/>
      <c r="AC26838" s="1"/>
      <c r="AJ26838" s="1"/>
      <c r="AK26838" s="1"/>
      <c r="AL26838" s="1"/>
    </row>
    <row r="26839">
      <c r="I26839" s="1"/>
      <c r="J26839" s="1"/>
      <c r="K26839" s="1"/>
      <c r="AA26839" s="1"/>
      <c r="AB26839" s="1"/>
      <c r="AC26839" s="1"/>
      <c r="AJ26839" s="1"/>
      <c r="AK26839" s="1"/>
      <c r="AL26839" s="1"/>
    </row>
    <row r="26840">
      <c r="I26840" s="1"/>
      <c r="J26840" s="1"/>
      <c r="K26840" s="1"/>
      <c r="AA26840" s="1"/>
      <c r="AB26840" s="1"/>
      <c r="AC26840" s="1"/>
      <c r="AJ26840" s="1"/>
      <c r="AK26840" s="1"/>
      <c r="AL26840" s="1"/>
    </row>
    <row r="26841">
      <c r="I26841" s="1"/>
      <c r="J26841" s="1"/>
      <c r="K26841" s="1"/>
      <c r="AA26841" s="1"/>
      <c r="AB26841" s="1"/>
      <c r="AC26841" s="1"/>
      <c r="AJ26841" s="1"/>
      <c r="AK26841" s="1"/>
      <c r="AL26841" s="1"/>
    </row>
    <row r="26842">
      <c r="I26842" s="1"/>
      <c r="J26842" s="1"/>
      <c r="K26842" s="1"/>
      <c r="AA26842" s="1"/>
      <c r="AB26842" s="1"/>
      <c r="AC26842" s="1"/>
      <c r="AJ26842" s="1"/>
      <c r="AK26842" s="1"/>
      <c r="AL26842" s="1"/>
    </row>
    <row r="26843">
      <c r="I26843" s="1"/>
      <c r="J26843" s="1"/>
      <c r="K26843" s="1"/>
      <c r="AA26843" s="1"/>
      <c r="AB26843" s="1"/>
      <c r="AC26843" s="1"/>
      <c r="AJ26843" s="1"/>
      <c r="AK26843" s="1"/>
      <c r="AL26843" s="1"/>
    </row>
    <row r="26844">
      <c r="I26844" s="1"/>
      <c r="J26844" s="1"/>
      <c r="K26844" s="1"/>
      <c r="AA26844" s="1"/>
      <c r="AB26844" s="1"/>
      <c r="AC26844" s="1"/>
      <c r="AJ26844" s="1"/>
      <c r="AK26844" s="1"/>
      <c r="AL26844" s="1"/>
    </row>
    <row r="26845">
      <c r="I26845" s="1"/>
      <c r="J26845" s="1"/>
      <c r="K26845" s="1"/>
      <c r="AA26845" s="1"/>
      <c r="AB26845" s="1"/>
      <c r="AC26845" s="1"/>
      <c r="AJ26845" s="1"/>
      <c r="AK26845" s="1"/>
      <c r="AL26845" s="1"/>
    </row>
    <row r="26846">
      <c r="I26846" s="1"/>
      <c r="J26846" s="1"/>
      <c r="K26846" s="1"/>
      <c r="AA26846" s="1"/>
      <c r="AB26846" s="1"/>
      <c r="AC26846" s="1"/>
      <c r="AJ26846" s="1"/>
      <c r="AK26846" s="1"/>
      <c r="AL26846" s="1"/>
    </row>
    <row r="26847">
      <c r="I26847" s="1"/>
      <c r="J26847" s="1"/>
      <c r="K26847" s="1"/>
      <c r="AA26847" s="1"/>
      <c r="AB26847" s="1"/>
      <c r="AC26847" s="1"/>
      <c r="AJ26847" s="1"/>
      <c r="AK26847" s="1"/>
      <c r="AL26847" s="1"/>
    </row>
    <row r="26848">
      <c r="I26848" s="1"/>
      <c r="J26848" s="1"/>
      <c r="K26848" s="1"/>
      <c r="AA26848" s="1"/>
      <c r="AB26848" s="1"/>
      <c r="AC26848" s="1"/>
      <c r="AJ26848" s="1"/>
      <c r="AK26848" s="1"/>
      <c r="AL26848" s="1"/>
    </row>
    <row r="26849">
      <c r="I26849" s="1"/>
      <c r="J26849" s="1"/>
      <c r="K26849" s="1"/>
      <c r="AA26849" s="1"/>
      <c r="AB26849" s="1"/>
      <c r="AC26849" s="1"/>
      <c r="AJ26849" s="1"/>
      <c r="AK26849" s="1"/>
      <c r="AL26849" s="1"/>
    </row>
    <row r="26850">
      <c r="I26850" s="1"/>
      <c r="J26850" s="1"/>
      <c r="K26850" s="1"/>
      <c r="AA26850" s="1"/>
      <c r="AB26850" s="1"/>
      <c r="AC26850" s="1"/>
      <c r="AJ26850" s="1"/>
      <c r="AK26850" s="1"/>
      <c r="AL26850" s="1"/>
    </row>
    <row r="26851">
      <c r="I26851" s="1"/>
      <c r="J26851" s="1"/>
      <c r="K26851" s="1"/>
      <c r="AA26851" s="1"/>
      <c r="AB26851" s="1"/>
      <c r="AC26851" s="1"/>
      <c r="AJ26851" s="1"/>
      <c r="AK26851" s="1"/>
      <c r="AL26851" s="1"/>
    </row>
    <row r="26852">
      <c r="I26852" s="1"/>
      <c r="J26852" s="1"/>
      <c r="K26852" s="1"/>
      <c r="AA26852" s="1"/>
      <c r="AB26852" s="1"/>
      <c r="AC26852" s="1"/>
      <c r="AJ26852" s="1"/>
      <c r="AK26852" s="1"/>
      <c r="AL26852" s="1"/>
    </row>
    <row r="26853">
      <c r="I26853" s="1"/>
      <c r="J26853" s="1"/>
      <c r="K26853" s="1"/>
      <c r="AA26853" s="1"/>
      <c r="AB26853" s="1"/>
      <c r="AC26853" s="1"/>
      <c r="AJ26853" s="1"/>
      <c r="AK26853" s="1"/>
      <c r="AL26853" s="1"/>
    </row>
    <row r="26854">
      <c r="I26854" s="1"/>
      <c r="J26854" s="1"/>
      <c r="K26854" s="1"/>
      <c r="AA26854" s="1"/>
      <c r="AB26854" s="1"/>
      <c r="AC26854" s="1"/>
      <c r="AJ26854" s="1"/>
      <c r="AK26854" s="1"/>
      <c r="AL26854" s="1"/>
    </row>
    <row r="26855">
      <c r="I26855" s="1"/>
      <c r="J26855" s="1"/>
      <c r="K26855" s="1"/>
      <c r="AA26855" s="1"/>
      <c r="AB26855" s="1"/>
      <c r="AC26855" s="1"/>
      <c r="AJ26855" s="1"/>
      <c r="AK26855" s="1"/>
      <c r="AL26855" s="1"/>
    </row>
    <row r="26856">
      <c r="I26856" s="1"/>
      <c r="J26856" s="1"/>
      <c r="K26856" s="1"/>
      <c r="AA26856" s="1"/>
      <c r="AB26856" s="1"/>
      <c r="AC26856" s="1"/>
      <c r="AJ26856" s="1"/>
      <c r="AK26856" s="1"/>
      <c r="AL26856" s="1"/>
    </row>
    <row r="26857">
      <c r="I26857" s="1"/>
      <c r="J26857" s="1"/>
      <c r="K26857" s="1"/>
      <c r="AA26857" s="1"/>
      <c r="AB26857" s="1"/>
      <c r="AC26857" s="1"/>
      <c r="AJ26857" s="1"/>
      <c r="AK26857" s="1"/>
      <c r="AL26857" s="1"/>
    </row>
    <row r="26858">
      <c r="I26858" s="1"/>
      <c r="J26858" s="1"/>
      <c r="K26858" s="1"/>
      <c r="AA26858" s="1"/>
      <c r="AB26858" s="1"/>
      <c r="AC26858" s="1"/>
      <c r="AJ26858" s="1"/>
      <c r="AK26858" s="1"/>
      <c r="AL26858" s="1"/>
    </row>
    <row r="26859">
      <c r="I26859" s="1"/>
      <c r="J26859" s="1"/>
      <c r="K26859" s="1"/>
      <c r="AA26859" s="1"/>
      <c r="AB26859" s="1"/>
      <c r="AC26859" s="1"/>
      <c r="AJ26859" s="1"/>
      <c r="AK26859" s="1"/>
      <c r="AL26859" s="1"/>
    </row>
    <row r="26860">
      <c r="I26860" s="1"/>
      <c r="J26860" s="1"/>
      <c r="K26860" s="1"/>
      <c r="AA26860" s="1"/>
      <c r="AB26860" s="1"/>
      <c r="AC26860" s="1"/>
      <c r="AJ26860" s="1"/>
      <c r="AK26860" s="1"/>
      <c r="AL26860" s="1"/>
    </row>
    <row r="26861">
      <c r="I26861" s="1"/>
      <c r="J26861" s="1"/>
      <c r="K26861" s="1"/>
      <c r="AA26861" s="1"/>
      <c r="AB26861" s="1"/>
      <c r="AC26861" s="1"/>
      <c r="AJ26861" s="1"/>
      <c r="AK26861" s="1"/>
      <c r="AL26861" s="1"/>
    </row>
    <row r="26862">
      <c r="I26862" s="1"/>
      <c r="J26862" s="1"/>
      <c r="K26862" s="1"/>
      <c r="AA26862" s="1"/>
      <c r="AB26862" s="1"/>
      <c r="AC26862" s="1"/>
      <c r="AJ26862" s="1"/>
      <c r="AK26862" s="1"/>
      <c r="AL26862" s="1"/>
    </row>
    <row r="26863">
      <c r="I26863" s="1"/>
      <c r="J26863" s="1"/>
      <c r="K26863" s="1"/>
      <c r="AA26863" s="1"/>
      <c r="AB26863" s="1"/>
      <c r="AC26863" s="1"/>
      <c r="AJ26863" s="1"/>
      <c r="AK26863" s="1"/>
      <c r="AL26863" s="1"/>
    </row>
    <row r="26864">
      <c r="I26864" s="1"/>
      <c r="J26864" s="1"/>
      <c r="K26864" s="1"/>
      <c r="AA26864" s="1"/>
      <c r="AB26864" s="1"/>
      <c r="AC26864" s="1"/>
      <c r="AJ26864" s="1"/>
      <c r="AK26864" s="1"/>
      <c r="AL26864" s="1"/>
    </row>
    <row r="26865">
      <c r="I26865" s="1"/>
      <c r="J26865" s="1"/>
      <c r="K26865" s="1"/>
      <c r="AA26865" s="1"/>
      <c r="AB26865" s="1"/>
      <c r="AC26865" s="1"/>
      <c r="AJ26865" s="1"/>
      <c r="AK26865" s="1"/>
      <c r="AL26865" s="1"/>
    </row>
    <row r="26866">
      <c r="I26866" s="1"/>
      <c r="J26866" s="1"/>
      <c r="K26866" s="1"/>
      <c r="AA26866" s="1"/>
      <c r="AB26866" s="1"/>
      <c r="AC26866" s="1"/>
      <c r="AJ26866" s="1"/>
      <c r="AK26866" s="1"/>
      <c r="AL26866" s="1"/>
    </row>
    <row r="26867">
      <c r="I26867" s="1"/>
      <c r="J26867" s="1"/>
      <c r="K26867" s="1"/>
      <c r="AA26867" s="1"/>
      <c r="AB26867" s="1"/>
      <c r="AC26867" s="1"/>
      <c r="AJ26867" s="1"/>
      <c r="AK26867" s="1"/>
      <c r="AL26867" s="1"/>
    </row>
    <row r="26868">
      <c r="I26868" s="1"/>
      <c r="J26868" s="1"/>
      <c r="K26868" s="1"/>
      <c r="AA26868" s="1"/>
      <c r="AB26868" s="1"/>
      <c r="AC26868" s="1"/>
      <c r="AJ26868" s="1"/>
      <c r="AK26868" s="1"/>
      <c r="AL26868" s="1"/>
    </row>
    <row r="26869">
      <c r="I26869" s="1"/>
      <c r="J26869" s="1"/>
      <c r="K26869" s="1"/>
      <c r="AA26869" s="1"/>
      <c r="AB26869" s="1"/>
      <c r="AC26869" s="1"/>
      <c r="AJ26869" s="1"/>
      <c r="AK26869" s="1"/>
      <c r="AL26869" s="1"/>
    </row>
    <row r="26870">
      <c r="I26870" s="1"/>
      <c r="J26870" s="1"/>
      <c r="K26870" s="1"/>
      <c r="AA26870" s="1"/>
      <c r="AB26870" s="1"/>
      <c r="AC26870" s="1"/>
      <c r="AJ26870" s="1"/>
      <c r="AK26870" s="1"/>
      <c r="AL26870" s="1"/>
    </row>
    <row r="26871">
      <c r="I26871" s="1"/>
      <c r="J26871" s="1"/>
      <c r="K26871" s="1"/>
      <c r="AA26871" s="1"/>
      <c r="AB26871" s="1"/>
      <c r="AC26871" s="1"/>
      <c r="AJ26871" s="1"/>
      <c r="AK26871" s="1"/>
      <c r="AL26871" s="1"/>
    </row>
    <row r="26872">
      <c r="I26872" s="1"/>
      <c r="J26872" s="1"/>
      <c r="K26872" s="1"/>
      <c r="AA26872" s="1"/>
      <c r="AB26872" s="1"/>
      <c r="AC26872" s="1"/>
      <c r="AJ26872" s="1"/>
      <c r="AK26872" s="1"/>
      <c r="AL26872" s="1"/>
    </row>
    <row r="26873">
      <c r="I26873" s="1"/>
      <c r="J26873" s="1"/>
      <c r="K26873" s="1"/>
      <c r="AA26873" s="1"/>
      <c r="AB26873" s="1"/>
      <c r="AC26873" s="1"/>
      <c r="AJ26873" s="1"/>
      <c r="AK26873" s="1"/>
      <c r="AL26873" s="1"/>
    </row>
    <row r="26874">
      <c r="I26874" s="1"/>
      <c r="J26874" s="1"/>
      <c r="K26874" s="1"/>
      <c r="AA26874" s="1"/>
      <c r="AB26874" s="1"/>
      <c r="AC26874" s="1"/>
      <c r="AJ26874" s="1"/>
      <c r="AK26874" s="1"/>
      <c r="AL26874" s="1"/>
    </row>
    <row r="26875">
      <c r="I26875" s="1"/>
      <c r="J26875" s="1"/>
      <c r="K26875" s="1"/>
      <c r="AA26875" s="1"/>
      <c r="AB26875" s="1"/>
      <c r="AC26875" s="1"/>
      <c r="AJ26875" s="1"/>
      <c r="AK26875" s="1"/>
      <c r="AL26875" s="1"/>
    </row>
    <row r="26876">
      <c r="I26876" s="1"/>
      <c r="J26876" s="1"/>
      <c r="K26876" s="1"/>
      <c r="AA26876" s="1"/>
      <c r="AB26876" s="1"/>
      <c r="AC26876" s="1"/>
      <c r="AJ26876" s="1"/>
      <c r="AK26876" s="1"/>
      <c r="AL26876" s="1"/>
    </row>
    <row r="26877">
      <c r="I26877" s="1"/>
      <c r="J26877" s="1"/>
      <c r="K26877" s="1"/>
      <c r="AA26877" s="1"/>
      <c r="AB26877" s="1"/>
      <c r="AC26877" s="1"/>
      <c r="AJ26877" s="1"/>
      <c r="AK26877" s="1"/>
      <c r="AL26877" s="1"/>
    </row>
    <row r="26878">
      <c r="I26878" s="1"/>
      <c r="J26878" s="1"/>
      <c r="K26878" s="1"/>
      <c r="AA26878" s="1"/>
      <c r="AB26878" s="1"/>
      <c r="AC26878" s="1"/>
      <c r="AJ26878" s="1"/>
      <c r="AK26878" s="1"/>
      <c r="AL26878" s="1"/>
    </row>
    <row r="26879">
      <c r="I26879" s="1"/>
      <c r="J26879" s="1"/>
      <c r="K26879" s="1"/>
      <c r="AA26879" s="1"/>
      <c r="AB26879" s="1"/>
      <c r="AC26879" s="1"/>
      <c r="AJ26879" s="1"/>
      <c r="AK26879" s="1"/>
      <c r="AL26879" s="1"/>
    </row>
    <row r="26880">
      <c r="I26880" s="1"/>
      <c r="J26880" s="1"/>
      <c r="K26880" s="1"/>
      <c r="AA26880" s="1"/>
      <c r="AB26880" s="1"/>
      <c r="AC26880" s="1"/>
      <c r="AJ26880" s="1"/>
      <c r="AK26880" s="1"/>
      <c r="AL26880" s="1"/>
    </row>
    <row r="26881">
      <c r="I26881" s="1"/>
      <c r="J26881" s="1"/>
      <c r="K26881" s="1"/>
      <c r="AA26881" s="1"/>
      <c r="AB26881" s="1"/>
      <c r="AC26881" s="1"/>
      <c r="AJ26881" s="1"/>
      <c r="AK26881" s="1"/>
      <c r="AL26881" s="1"/>
    </row>
    <row r="26882">
      <c r="I26882" s="1"/>
      <c r="J26882" s="1"/>
      <c r="K26882" s="1"/>
      <c r="AA26882" s="1"/>
      <c r="AB26882" s="1"/>
      <c r="AC26882" s="1"/>
      <c r="AJ26882" s="1"/>
      <c r="AK26882" s="1"/>
      <c r="AL26882" s="1"/>
    </row>
    <row r="26883">
      <c r="I26883" s="1"/>
      <c r="J26883" s="1"/>
      <c r="K26883" s="1"/>
      <c r="AA26883" s="1"/>
      <c r="AB26883" s="1"/>
      <c r="AC26883" s="1"/>
      <c r="AJ26883" s="1"/>
      <c r="AK26883" s="1"/>
      <c r="AL26883" s="1"/>
    </row>
    <row r="26884">
      <c r="I26884" s="1"/>
      <c r="J26884" s="1"/>
      <c r="K26884" s="1"/>
      <c r="AA26884" s="1"/>
      <c r="AB26884" s="1"/>
      <c r="AC26884" s="1"/>
      <c r="AJ26884" s="1"/>
      <c r="AK26884" s="1"/>
      <c r="AL26884" s="1"/>
    </row>
    <row r="26885">
      <c r="I26885" s="1"/>
      <c r="J26885" s="1"/>
      <c r="K26885" s="1"/>
      <c r="AA26885" s="1"/>
      <c r="AB26885" s="1"/>
      <c r="AC26885" s="1"/>
      <c r="AJ26885" s="1"/>
      <c r="AK26885" s="1"/>
      <c r="AL26885" s="1"/>
    </row>
    <row r="26886">
      <c r="I26886" s="1"/>
      <c r="J26886" s="1"/>
      <c r="K26886" s="1"/>
      <c r="AA26886" s="1"/>
      <c r="AB26886" s="1"/>
      <c r="AC26886" s="1"/>
      <c r="AJ26886" s="1"/>
      <c r="AK26886" s="1"/>
      <c r="AL26886" s="1"/>
    </row>
    <row r="26887">
      <c r="I26887" s="1"/>
      <c r="J26887" s="1"/>
      <c r="K26887" s="1"/>
      <c r="AA26887" s="1"/>
      <c r="AB26887" s="1"/>
      <c r="AC26887" s="1"/>
      <c r="AJ26887" s="1"/>
      <c r="AK26887" s="1"/>
      <c r="AL26887" s="1"/>
    </row>
    <row r="26888">
      <c r="I26888" s="1"/>
      <c r="J26888" s="1"/>
      <c r="K26888" s="1"/>
      <c r="AA26888" s="1"/>
      <c r="AB26888" s="1"/>
      <c r="AC26888" s="1"/>
      <c r="AJ26888" s="1"/>
      <c r="AK26888" s="1"/>
      <c r="AL26888" s="1"/>
    </row>
    <row r="26889">
      <c r="I26889" s="1"/>
      <c r="J26889" s="1"/>
      <c r="K26889" s="1"/>
      <c r="AA26889" s="1"/>
      <c r="AB26889" s="1"/>
      <c r="AC26889" s="1"/>
      <c r="AJ26889" s="1"/>
      <c r="AK26889" s="1"/>
      <c r="AL26889" s="1"/>
    </row>
    <row r="26890">
      <c r="I26890" s="1"/>
      <c r="J26890" s="1"/>
      <c r="K26890" s="1"/>
      <c r="AA26890" s="1"/>
      <c r="AB26890" s="1"/>
      <c r="AC26890" s="1"/>
      <c r="AJ26890" s="1"/>
      <c r="AK26890" s="1"/>
      <c r="AL26890" s="1"/>
    </row>
    <row r="26891">
      <c r="I26891" s="1"/>
      <c r="J26891" s="1"/>
      <c r="K26891" s="1"/>
      <c r="AA26891" s="1"/>
      <c r="AB26891" s="1"/>
      <c r="AC26891" s="1"/>
      <c r="AJ26891" s="1"/>
      <c r="AK26891" s="1"/>
      <c r="AL26891" s="1"/>
    </row>
    <row r="26892">
      <c r="I26892" s="1"/>
      <c r="J26892" s="1"/>
      <c r="K26892" s="1"/>
      <c r="AA26892" s="1"/>
      <c r="AB26892" s="1"/>
      <c r="AC26892" s="1"/>
      <c r="AJ26892" s="1"/>
      <c r="AK26892" s="1"/>
      <c r="AL26892" s="1"/>
    </row>
    <row r="26893">
      <c r="I26893" s="1"/>
      <c r="J26893" s="1"/>
      <c r="K26893" s="1"/>
      <c r="AA26893" s="1"/>
      <c r="AB26893" s="1"/>
      <c r="AC26893" s="1"/>
      <c r="AJ26893" s="1"/>
      <c r="AK26893" s="1"/>
      <c r="AL26893" s="1"/>
    </row>
    <row r="26894">
      <c r="I26894" s="1"/>
      <c r="J26894" s="1"/>
      <c r="K26894" s="1"/>
      <c r="AA26894" s="1"/>
      <c r="AB26894" s="1"/>
      <c r="AC26894" s="1"/>
      <c r="AJ26894" s="1"/>
      <c r="AK26894" s="1"/>
      <c r="AL26894" s="1"/>
    </row>
    <row r="26895">
      <c r="I26895" s="1"/>
      <c r="J26895" s="1"/>
      <c r="K26895" s="1"/>
      <c r="AA26895" s="1"/>
      <c r="AB26895" s="1"/>
      <c r="AC26895" s="1"/>
      <c r="AJ26895" s="1"/>
      <c r="AK26895" s="1"/>
      <c r="AL26895" s="1"/>
    </row>
    <row r="26896">
      <c r="I26896" s="1"/>
      <c r="J26896" s="1"/>
      <c r="K26896" s="1"/>
      <c r="AA26896" s="1"/>
      <c r="AB26896" s="1"/>
      <c r="AC26896" s="1"/>
      <c r="AJ26896" s="1"/>
      <c r="AK26896" s="1"/>
      <c r="AL26896" s="1"/>
    </row>
    <row r="26897">
      <c r="I26897" s="1"/>
      <c r="J26897" s="1"/>
      <c r="K26897" s="1"/>
      <c r="AA26897" s="1"/>
      <c r="AB26897" s="1"/>
      <c r="AC26897" s="1"/>
      <c r="AJ26897" s="1"/>
      <c r="AK26897" s="1"/>
      <c r="AL26897" s="1"/>
    </row>
    <row r="26898">
      <c r="I26898" s="1"/>
      <c r="J26898" s="1"/>
      <c r="K26898" s="1"/>
      <c r="AA26898" s="1"/>
      <c r="AB26898" s="1"/>
      <c r="AC26898" s="1"/>
      <c r="AJ26898" s="1"/>
      <c r="AK26898" s="1"/>
      <c r="AL26898" s="1"/>
    </row>
    <row r="26899">
      <c r="I26899" s="1"/>
      <c r="J26899" s="1"/>
      <c r="K26899" s="1"/>
      <c r="AA26899" s="1"/>
      <c r="AB26899" s="1"/>
      <c r="AC26899" s="1"/>
      <c r="AJ26899" s="1"/>
      <c r="AK26899" s="1"/>
      <c r="AL26899" s="1"/>
    </row>
    <row r="26900">
      <c r="I26900" s="1"/>
      <c r="J26900" s="1"/>
      <c r="K26900" s="1"/>
      <c r="AA26900" s="1"/>
      <c r="AB26900" s="1"/>
      <c r="AC26900" s="1"/>
      <c r="AJ26900" s="1"/>
      <c r="AK26900" s="1"/>
      <c r="AL26900" s="1"/>
    </row>
    <row r="26901">
      <c r="I26901" s="1"/>
      <c r="J26901" s="1"/>
      <c r="K26901" s="1"/>
      <c r="AA26901" s="1"/>
      <c r="AB26901" s="1"/>
      <c r="AC26901" s="1"/>
      <c r="AJ26901" s="1"/>
      <c r="AK26901" s="1"/>
      <c r="AL26901" s="1"/>
    </row>
    <row r="26902">
      <c r="I26902" s="1"/>
      <c r="J26902" s="1"/>
      <c r="K26902" s="1"/>
      <c r="AA26902" s="1"/>
      <c r="AB26902" s="1"/>
      <c r="AC26902" s="1"/>
      <c r="AJ26902" s="1"/>
      <c r="AK26902" s="1"/>
      <c r="AL26902" s="1"/>
    </row>
    <row r="26903">
      <c r="I26903" s="1"/>
      <c r="J26903" s="1"/>
      <c r="K26903" s="1"/>
      <c r="AA26903" s="1"/>
      <c r="AB26903" s="1"/>
      <c r="AC26903" s="1"/>
      <c r="AJ26903" s="1"/>
      <c r="AK26903" s="1"/>
      <c r="AL26903" s="1"/>
    </row>
    <row r="26904">
      <c r="I26904" s="1"/>
      <c r="J26904" s="1"/>
      <c r="K26904" s="1"/>
      <c r="AA26904" s="1"/>
      <c r="AB26904" s="1"/>
      <c r="AC26904" s="1"/>
      <c r="AJ26904" s="1"/>
      <c r="AK26904" s="1"/>
      <c r="AL26904" s="1"/>
    </row>
    <row r="26905">
      <c r="I26905" s="1"/>
      <c r="J26905" s="1"/>
      <c r="K26905" s="1"/>
      <c r="AA26905" s="1"/>
      <c r="AB26905" s="1"/>
      <c r="AC26905" s="1"/>
      <c r="AJ26905" s="1"/>
      <c r="AK26905" s="1"/>
      <c r="AL26905" s="1"/>
    </row>
    <row r="26906">
      <c r="I26906" s="1"/>
      <c r="J26906" s="1"/>
      <c r="K26906" s="1"/>
      <c r="AA26906" s="1"/>
      <c r="AB26906" s="1"/>
      <c r="AC26906" s="1"/>
      <c r="AJ26906" s="1"/>
      <c r="AK26906" s="1"/>
      <c r="AL26906" s="1"/>
    </row>
    <row r="26907">
      <c r="I26907" s="1"/>
      <c r="J26907" s="1"/>
      <c r="K26907" s="1"/>
      <c r="AA26907" s="1"/>
      <c r="AB26907" s="1"/>
      <c r="AC26907" s="1"/>
      <c r="AJ26907" s="1"/>
      <c r="AK26907" s="1"/>
      <c r="AL26907" s="1"/>
    </row>
    <row r="26908">
      <c r="I26908" s="1"/>
      <c r="J26908" s="1"/>
      <c r="K26908" s="1"/>
      <c r="AA26908" s="1"/>
      <c r="AB26908" s="1"/>
      <c r="AC26908" s="1"/>
      <c r="AJ26908" s="1"/>
      <c r="AK26908" s="1"/>
      <c r="AL26908" s="1"/>
    </row>
    <row r="26909">
      <c r="I26909" s="1"/>
      <c r="J26909" s="1"/>
      <c r="K26909" s="1"/>
      <c r="AA26909" s="1"/>
      <c r="AB26909" s="1"/>
      <c r="AC26909" s="1"/>
      <c r="AJ26909" s="1"/>
      <c r="AK26909" s="1"/>
      <c r="AL26909" s="1"/>
    </row>
    <row r="26910">
      <c r="I26910" s="1"/>
      <c r="J26910" s="1"/>
      <c r="K26910" s="1"/>
      <c r="AA26910" s="1"/>
      <c r="AB26910" s="1"/>
      <c r="AC26910" s="1"/>
      <c r="AJ26910" s="1"/>
      <c r="AK26910" s="1"/>
      <c r="AL26910" s="1"/>
    </row>
    <row r="26911">
      <c r="I26911" s="1"/>
      <c r="J26911" s="1"/>
      <c r="K26911" s="1"/>
      <c r="AA26911" s="1"/>
      <c r="AB26911" s="1"/>
      <c r="AC26911" s="1"/>
      <c r="AJ26911" s="1"/>
      <c r="AK26911" s="1"/>
      <c r="AL26911" s="1"/>
    </row>
    <row r="26912">
      <c r="I26912" s="1"/>
      <c r="J26912" s="1"/>
      <c r="K26912" s="1"/>
      <c r="AA26912" s="1"/>
      <c r="AB26912" s="1"/>
      <c r="AC26912" s="1"/>
      <c r="AJ26912" s="1"/>
      <c r="AK26912" s="1"/>
      <c r="AL26912" s="1"/>
    </row>
    <row r="26913">
      <c r="I26913" s="1"/>
      <c r="J26913" s="1"/>
      <c r="K26913" s="1"/>
      <c r="AA26913" s="1"/>
      <c r="AB26913" s="1"/>
      <c r="AC26913" s="1"/>
      <c r="AJ26913" s="1"/>
      <c r="AK26913" s="1"/>
      <c r="AL26913" s="1"/>
    </row>
    <row r="26914">
      <c r="I26914" s="1"/>
      <c r="J26914" s="1"/>
      <c r="K26914" s="1"/>
      <c r="AA26914" s="1"/>
      <c r="AB26914" s="1"/>
      <c r="AC26914" s="1"/>
      <c r="AJ26914" s="1"/>
      <c r="AK26914" s="1"/>
      <c r="AL26914" s="1"/>
    </row>
    <row r="26915">
      <c r="I26915" s="1"/>
      <c r="J26915" s="1"/>
      <c r="K26915" s="1"/>
      <c r="AA26915" s="1"/>
      <c r="AB26915" s="1"/>
      <c r="AC26915" s="1"/>
      <c r="AJ26915" s="1"/>
      <c r="AK26915" s="1"/>
      <c r="AL26915" s="1"/>
    </row>
    <row r="26916">
      <c r="I26916" s="1"/>
      <c r="J26916" s="1"/>
      <c r="K26916" s="1"/>
      <c r="AA26916" s="1"/>
      <c r="AB26916" s="1"/>
      <c r="AC26916" s="1"/>
      <c r="AJ26916" s="1"/>
      <c r="AK26916" s="1"/>
      <c r="AL26916" s="1"/>
    </row>
    <row r="26917">
      <c r="I26917" s="1"/>
      <c r="J26917" s="1"/>
      <c r="K26917" s="1"/>
      <c r="AA26917" s="1"/>
      <c r="AB26917" s="1"/>
      <c r="AC26917" s="1"/>
      <c r="AJ26917" s="1"/>
      <c r="AK26917" s="1"/>
      <c r="AL26917" s="1"/>
    </row>
    <row r="26918">
      <c r="I26918" s="1"/>
      <c r="J26918" s="1"/>
      <c r="K26918" s="1"/>
      <c r="AA26918" s="1"/>
      <c r="AB26918" s="1"/>
      <c r="AC26918" s="1"/>
      <c r="AJ26918" s="1"/>
      <c r="AK26918" s="1"/>
      <c r="AL26918" s="1"/>
    </row>
    <row r="26919">
      <c r="I26919" s="1"/>
      <c r="J26919" s="1"/>
      <c r="K26919" s="1"/>
      <c r="AA26919" s="1"/>
      <c r="AB26919" s="1"/>
      <c r="AC26919" s="1"/>
      <c r="AJ26919" s="1"/>
      <c r="AK26919" s="1"/>
      <c r="AL26919" s="1"/>
    </row>
    <row r="26920">
      <c r="I26920" s="1"/>
      <c r="J26920" s="1"/>
      <c r="K26920" s="1"/>
      <c r="AA26920" s="1"/>
      <c r="AB26920" s="1"/>
      <c r="AC26920" s="1"/>
      <c r="AJ26920" s="1"/>
      <c r="AK26920" s="1"/>
      <c r="AL26920" s="1"/>
    </row>
    <row r="26921">
      <c r="I26921" s="1"/>
      <c r="J26921" s="1"/>
      <c r="K26921" s="1"/>
      <c r="AA26921" s="1"/>
      <c r="AB26921" s="1"/>
      <c r="AC26921" s="1"/>
      <c r="AJ26921" s="1"/>
      <c r="AK26921" s="1"/>
      <c r="AL26921" s="1"/>
    </row>
    <row r="26922">
      <c r="I26922" s="1"/>
      <c r="J26922" s="1"/>
      <c r="K26922" s="1"/>
      <c r="AA26922" s="1"/>
      <c r="AB26922" s="1"/>
      <c r="AC26922" s="1"/>
      <c r="AJ26922" s="1"/>
      <c r="AK26922" s="1"/>
      <c r="AL26922" s="1"/>
    </row>
    <row r="26923">
      <c r="I26923" s="1"/>
      <c r="J26923" s="1"/>
      <c r="K26923" s="1"/>
      <c r="AA26923" s="1"/>
      <c r="AB26923" s="1"/>
      <c r="AC26923" s="1"/>
      <c r="AJ26923" s="1"/>
      <c r="AK26923" s="1"/>
      <c r="AL26923" s="1"/>
    </row>
    <row r="26924">
      <c r="I26924" s="1"/>
      <c r="J26924" s="1"/>
      <c r="K26924" s="1"/>
      <c r="AA26924" s="1"/>
      <c r="AB26924" s="1"/>
      <c r="AC26924" s="1"/>
      <c r="AJ26924" s="1"/>
      <c r="AK26924" s="1"/>
      <c r="AL26924" s="1"/>
    </row>
    <row r="26925">
      <c r="I26925" s="1"/>
      <c r="J26925" s="1"/>
      <c r="K26925" s="1"/>
      <c r="AA26925" s="1"/>
      <c r="AB26925" s="1"/>
      <c r="AC26925" s="1"/>
      <c r="AJ26925" s="1"/>
      <c r="AK26925" s="1"/>
      <c r="AL26925" s="1"/>
    </row>
    <row r="26926">
      <c r="I26926" s="1"/>
      <c r="J26926" s="1"/>
      <c r="K26926" s="1"/>
      <c r="AA26926" s="1"/>
      <c r="AB26926" s="1"/>
      <c r="AC26926" s="1"/>
      <c r="AJ26926" s="1"/>
      <c r="AK26926" s="1"/>
      <c r="AL26926" s="1"/>
    </row>
    <row r="26927">
      <c r="I26927" s="1"/>
      <c r="J26927" s="1"/>
      <c r="K26927" s="1"/>
      <c r="AA26927" s="1"/>
      <c r="AB26927" s="1"/>
      <c r="AC26927" s="1"/>
      <c r="AJ26927" s="1"/>
      <c r="AK26927" s="1"/>
      <c r="AL26927" s="1"/>
    </row>
    <row r="26928">
      <c r="I26928" s="1"/>
      <c r="J26928" s="1"/>
      <c r="K26928" s="1"/>
      <c r="AA26928" s="1"/>
      <c r="AB26928" s="1"/>
      <c r="AC26928" s="1"/>
      <c r="AJ26928" s="1"/>
      <c r="AK26928" s="1"/>
      <c r="AL26928" s="1"/>
    </row>
    <row r="26929">
      <c r="I26929" s="1"/>
      <c r="J26929" s="1"/>
      <c r="K26929" s="1"/>
      <c r="AA26929" s="1"/>
      <c r="AB26929" s="1"/>
      <c r="AC26929" s="1"/>
      <c r="AJ26929" s="1"/>
      <c r="AK26929" s="1"/>
      <c r="AL26929" s="1"/>
    </row>
    <row r="26930">
      <c r="I26930" s="1"/>
      <c r="J26930" s="1"/>
      <c r="K26930" s="1"/>
      <c r="AA26930" s="1"/>
      <c r="AB26930" s="1"/>
      <c r="AC26930" s="1"/>
      <c r="AJ26930" s="1"/>
      <c r="AK26930" s="1"/>
      <c r="AL26930" s="1"/>
    </row>
    <row r="26931">
      <c r="I26931" s="1"/>
      <c r="J26931" s="1"/>
      <c r="K26931" s="1"/>
      <c r="AA26931" s="1"/>
      <c r="AB26931" s="1"/>
      <c r="AC26931" s="1"/>
      <c r="AJ26931" s="1"/>
      <c r="AK26931" s="1"/>
      <c r="AL26931" s="1"/>
    </row>
    <row r="26932">
      <c r="I26932" s="1"/>
      <c r="J26932" s="1"/>
      <c r="K26932" s="1"/>
      <c r="AA26932" s="1"/>
      <c r="AB26932" s="1"/>
      <c r="AC26932" s="1"/>
      <c r="AJ26932" s="1"/>
      <c r="AK26932" s="1"/>
      <c r="AL26932" s="1"/>
    </row>
    <row r="26933">
      <c r="I26933" s="1"/>
      <c r="J26933" s="1"/>
      <c r="K26933" s="1"/>
      <c r="AA26933" s="1"/>
      <c r="AB26933" s="1"/>
      <c r="AC26933" s="1"/>
      <c r="AJ26933" s="1"/>
      <c r="AK26933" s="1"/>
      <c r="AL26933" s="1"/>
    </row>
    <row r="26934">
      <c r="I26934" s="1"/>
      <c r="J26934" s="1"/>
      <c r="K26934" s="1"/>
      <c r="AA26934" s="1"/>
      <c r="AB26934" s="1"/>
      <c r="AC26934" s="1"/>
      <c r="AJ26934" s="1"/>
      <c r="AK26934" s="1"/>
      <c r="AL26934" s="1"/>
    </row>
    <row r="26935">
      <c r="I26935" s="1"/>
      <c r="J26935" s="1"/>
      <c r="K26935" s="1"/>
      <c r="AA26935" s="1"/>
      <c r="AB26935" s="1"/>
      <c r="AC26935" s="1"/>
      <c r="AJ26935" s="1"/>
      <c r="AK26935" s="1"/>
      <c r="AL26935" s="1"/>
    </row>
    <row r="26936">
      <c r="I26936" s="1"/>
      <c r="J26936" s="1"/>
      <c r="K26936" s="1"/>
      <c r="AA26936" s="1"/>
      <c r="AB26936" s="1"/>
      <c r="AC26936" s="1"/>
      <c r="AJ26936" s="1"/>
      <c r="AK26936" s="1"/>
      <c r="AL26936" s="1"/>
    </row>
    <row r="26937">
      <c r="I26937" s="1"/>
      <c r="J26937" s="1"/>
      <c r="K26937" s="1"/>
      <c r="AA26937" s="1"/>
      <c r="AB26937" s="1"/>
      <c r="AC26937" s="1"/>
      <c r="AJ26937" s="1"/>
      <c r="AK26937" s="1"/>
      <c r="AL26937" s="1"/>
    </row>
    <row r="26938">
      <c r="I26938" s="1"/>
      <c r="J26938" s="1"/>
      <c r="K26938" s="1"/>
      <c r="AA26938" s="1"/>
      <c r="AB26938" s="1"/>
      <c r="AC26938" s="1"/>
      <c r="AJ26938" s="1"/>
      <c r="AK26938" s="1"/>
      <c r="AL26938" s="1"/>
    </row>
    <row r="26939">
      <c r="I26939" s="1"/>
      <c r="J26939" s="1"/>
      <c r="K26939" s="1"/>
      <c r="AA26939" s="1"/>
      <c r="AB26939" s="1"/>
      <c r="AC26939" s="1"/>
      <c r="AJ26939" s="1"/>
      <c r="AK26939" s="1"/>
      <c r="AL26939" s="1"/>
    </row>
    <row r="26940">
      <c r="I26940" s="1"/>
      <c r="J26940" s="1"/>
      <c r="K26940" s="1"/>
      <c r="AA26940" s="1"/>
      <c r="AB26940" s="1"/>
      <c r="AC26940" s="1"/>
      <c r="AJ26940" s="1"/>
      <c r="AK26940" s="1"/>
      <c r="AL26940" s="1"/>
    </row>
    <row r="26941">
      <c r="I26941" s="1"/>
      <c r="J26941" s="1"/>
      <c r="K26941" s="1"/>
      <c r="AA26941" s="1"/>
      <c r="AB26941" s="1"/>
      <c r="AC26941" s="1"/>
      <c r="AJ26941" s="1"/>
      <c r="AK26941" s="1"/>
      <c r="AL26941" s="1"/>
    </row>
    <row r="26942">
      <c r="I26942" s="1"/>
      <c r="J26942" s="1"/>
      <c r="K26942" s="1"/>
      <c r="AA26942" s="1"/>
      <c r="AB26942" s="1"/>
      <c r="AC26942" s="1"/>
      <c r="AJ26942" s="1"/>
      <c r="AK26942" s="1"/>
      <c r="AL26942" s="1"/>
    </row>
    <row r="26943">
      <c r="I26943" s="1"/>
      <c r="J26943" s="1"/>
      <c r="K26943" s="1"/>
      <c r="AA26943" s="1"/>
      <c r="AB26943" s="1"/>
      <c r="AC26943" s="1"/>
      <c r="AJ26943" s="1"/>
      <c r="AK26943" s="1"/>
      <c r="AL26943" s="1"/>
    </row>
    <row r="26944">
      <c r="I26944" s="1"/>
      <c r="J26944" s="1"/>
      <c r="K26944" s="1"/>
      <c r="AA26944" s="1"/>
      <c r="AB26944" s="1"/>
      <c r="AC26944" s="1"/>
      <c r="AJ26944" s="1"/>
      <c r="AK26944" s="1"/>
      <c r="AL26944" s="1"/>
    </row>
    <row r="26945">
      <c r="I26945" s="1"/>
      <c r="J26945" s="1"/>
      <c r="K26945" s="1"/>
      <c r="AA26945" s="1"/>
      <c r="AB26945" s="1"/>
      <c r="AC26945" s="1"/>
      <c r="AJ26945" s="1"/>
      <c r="AK26945" s="1"/>
      <c r="AL26945" s="1"/>
    </row>
    <row r="26946">
      <c r="I26946" s="1"/>
      <c r="J26946" s="1"/>
      <c r="K26946" s="1"/>
      <c r="AA26946" s="1"/>
      <c r="AB26946" s="1"/>
      <c r="AC26946" s="1"/>
      <c r="AJ26946" s="1"/>
      <c r="AK26946" s="1"/>
      <c r="AL26946" s="1"/>
    </row>
    <row r="26947">
      <c r="I26947" s="1"/>
      <c r="J26947" s="1"/>
      <c r="K26947" s="1"/>
      <c r="AA26947" s="1"/>
      <c r="AB26947" s="1"/>
      <c r="AC26947" s="1"/>
      <c r="AJ26947" s="1"/>
      <c r="AK26947" s="1"/>
      <c r="AL26947" s="1"/>
    </row>
    <row r="26948">
      <c r="I26948" s="1"/>
      <c r="J26948" s="1"/>
      <c r="K26948" s="1"/>
      <c r="AA26948" s="1"/>
      <c r="AB26948" s="1"/>
      <c r="AC26948" s="1"/>
      <c r="AJ26948" s="1"/>
      <c r="AK26948" s="1"/>
      <c r="AL26948" s="1"/>
    </row>
    <row r="26949">
      <c r="I26949" s="1"/>
      <c r="J26949" s="1"/>
      <c r="K26949" s="1"/>
      <c r="AA26949" s="1"/>
      <c r="AB26949" s="1"/>
      <c r="AC26949" s="1"/>
      <c r="AJ26949" s="1"/>
      <c r="AK26949" s="1"/>
      <c r="AL26949" s="1"/>
    </row>
    <row r="26950">
      <c r="I26950" s="1"/>
      <c r="J26950" s="1"/>
      <c r="K26950" s="1"/>
      <c r="AA26950" s="1"/>
      <c r="AB26950" s="1"/>
      <c r="AC26950" s="1"/>
      <c r="AJ26950" s="1"/>
      <c r="AK26950" s="1"/>
      <c r="AL26950" s="1"/>
    </row>
    <row r="26951">
      <c r="I26951" s="1"/>
      <c r="J26951" s="1"/>
      <c r="K26951" s="1"/>
      <c r="AA26951" s="1"/>
      <c r="AB26951" s="1"/>
      <c r="AC26951" s="1"/>
      <c r="AJ26951" s="1"/>
      <c r="AK26951" s="1"/>
      <c r="AL26951" s="1"/>
    </row>
    <row r="26952">
      <c r="I26952" s="1"/>
      <c r="J26952" s="1"/>
      <c r="K26952" s="1"/>
      <c r="AA26952" s="1"/>
      <c r="AB26952" s="1"/>
      <c r="AC26952" s="1"/>
      <c r="AJ26952" s="1"/>
      <c r="AK26952" s="1"/>
      <c r="AL26952" s="1"/>
    </row>
    <row r="26953">
      <c r="I26953" s="1"/>
      <c r="J26953" s="1"/>
      <c r="K26953" s="1"/>
      <c r="AA26953" s="1"/>
      <c r="AB26953" s="1"/>
      <c r="AC26953" s="1"/>
      <c r="AJ26953" s="1"/>
      <c r="AK26953" s="1"/>
      <c r="AL26953" s="1"/>
    </row>
    <row r="26954">
      <c r="I26954" s="1"/>
      <c r="J26954" s="1"/>
      <c r="K26954" s="1"/>
      <c r="AA26954" s="1"/>
      <c r="AB26954" s="1"/>
      <c r="AC26954" s="1"/>
      <c r="AJ26954" s="1"/>
      <c r="AK26954" s="1"/>
      <c r="AL26954" s="1"/>
    </row>
    <row r="26955">
      <c r="I26955" s="1"/>
      <c r="J26955" s="1"/>
      <c r="K26955" s="1"/>
      <c r="AA26955" s="1"/>
      <c r="AB26955" s="1"/>
      <c r="AC26955" s="1"/>
      <c r="AJ26955" s="1"/>
      <c r="AK26955" s="1"/>
      <c r="AL26955" s="1"/>
    </row>
    <row r="26956">
      <c r="I26956" s="1"/>
      <c r="J26956" s="1"/>
      <c r="K26956" s="1"/>
      <c r="AA26956" s="1"/>
      <c r="AB26956" s="1"/>
      <c r="AC26956" s="1"/>
      <c r="AJ26956" s="1"/>
      <c r="AK26956" s="1"/>
      <c r="AL26956" s="1"/>
    </row>
    <row r="26957">
      <c r="I26957" s="1"/>
      <c r="J26957" s="1"/>
      <c r="K26957" s="1"/>
      <c r="AA26957" s="1"/>
      <c r="AB26957" s="1"/>
      <c r="AC26957" s="1"/>
      <c r="AJ26957" s="1"/>
      <c r="AK26957" s="1"/>
      <c r="AL26957" s="1"/>
    </row>
    <row r="26958">
      <c r="I26958" s="1"/>
      <c r="J26958" s="1"/>
      <c r="K26958" s="1"/>
      <c r="AA26958" s="1"/>
      <c r="AB26958" s="1"/>
      <c r="AC26958" s="1"/>
      <c r="AJ26958" s="1"/>
      <c r="AK26958" s="1"/>
      <c r="AL26958" s="1"/>
    </row>
    <row r="26959">
      <c r="I26959" s="1"/>
      <c r="J26959" s="1"/>
      <c r="K26959" s="1"/>
      <c r="AA26959" s="1"/>
      <c r="AB26959" s="1"/>
      <c r="AC26959" s="1"/>
      <c r="AJ26959" s="1"/>
      <c r="AK26959" s="1"/>
      <c r="AL26959" s="1"/>
    </row>
    <row r="26960">
      <c r="I26960" s="1"/>
      <c r="J26960" s="1"/>
      <c r="K26960" s="1"/>
      <c r="AA26960" s="1"/>
      <c r="AB26960" s="1"/>
      <c r="AC26960" s="1"/>
      <c r="AJ26960" s="1"/>
      <c r="AK26960" s="1"/>
      <c r="AL26960" s="1"/>
    </row>
    <row r="26961">
      <c r="I26961" s="1"/>
      <c r="J26961" s="1"/>
      <c r="K26961" s="1"/>
      <c r="AA26961" s="1"/>
      <c r="AB26961" s="1"/>
      <c r="AC26961" s="1"/>
      <c r="AJ26961" s="1"/>
      <c r="AK26961" s="1"/>
      <c r="AL26961" s="1"/>
    </row>
    <row r="26962">
      <c r="I26962" s="1"/>
      <c r="J26962" s="1"/>
      <c r="K26962" s="1"/>
      <c r="AA26962" s="1"/>
      <c r="AB26962" s="1"/>
      <c r="AC26962" s="1"/>
      <c r="AJ26962" s="1"/>
      <c r="AK26962" s="1"/>
      <c r="AL26962" s="1"/>
    </row>
    <row r="26963">
      <c r="I26963" s="1"/>
      <c r="J26963" s="1"/>
      <c r="K26963" s="1"/>
      <c r="AA26963" s="1"/>
      <c r="AB26963" s="1"/>
      <c r="AC26963" s="1"/>
      <c r="AJ26963" s="1"/>
      <c r="AK26963" s="1"/>
      <c r="AL26963" s="1"/>
    </row>
    <row r="26964">
      <c r="I26964" s="1"/>
      <c r="J26964" s="1"/>
      <c r="K26964" s="1"/>
      <c r="AA26964" s="1"/>
      <c r="AB26964" s="1"/>
      <c r="AC26964" s="1"/>
      <c r="AJ26964" s="1"/>
      <c r="AK26964" s="1"/>
      <c r="AL26964" s="1"/>
    </row>
    <row r="26965">
      <c r="I26965" s="1"/>
      <c r="J26965" s="1"/>
      <c r="K26965" s="1"/>
      <c r="AA26965" s="1"/>
      <c r="AB26965" s="1"/>
      <c r="AC26965" s="1"/>
      <c r="AJ26965" s="1"/>
      <c r="AK26965" s="1"/>
      <c r="AL26965" s="1"/>
    </row>
    <row r="26966">
      <c r="I26966" s="1"/>
      <c r="J26966" s="1"/>
      <c r="K26966" s="1"/>
      <c r="AA26966" s="1"/>
      <c r="AB26966" s="1"/>
      <c r="AC26966" s="1"/>
      <c r="AJ26966" s="1"/>
      <c r="AK26966" s="1"/>
      <c r="AL26966" s="1"/>
    </row>
    <row r="26967">
      <c r="I26967" s="1"/>
      <c r="J26967" s="1"/>
      <c r="K26967" s="1"/>
      <c r="AA26967" s="1"/>
      <c r="AB26967" s="1"/>
      <c r="AC26967" s="1"/>
      <c r="AJ26967" s="1"/>
      <c r="AK26967" s="1"/>
      <c r="AL26967" s="1"/>
    </row>
    <row r="26968">
      <c r="I26968" s="1"/>
      <c r="J26968" s="1"/>
      <c r="K26968" s="1"/>
      <c r="AA26968" s="1"/>
      <c r="AB26968" s="1"/>
      <c r="AC26968" s="1"/>
      <c r="AJ26968" s="1"/>
      <c r="AK26968" s="1"/>
      <c r="AL26968" s="1"/>
    </row>
    <row r="26969">
      <c r="I26969" s="1"/>
      <c r="J26969" s="1"/>
      <c r="K26969" s="1"/>
      <c r="AA26969" s="1"/>
      <c r="AB26969" s="1"/>
      <c r="AC26969" s="1"/>
      <c r="AJ26969" s="1"/>
      <c r="AK26969" s="1"/>
      <c r="AL26969" s="1"/>
    </row>
    <row r="26970">
      <c r="I26970" s="1"/>
      <c r="J26970" s="1"/>
      <c r="K26970" s="1"/>
      <c r="AA26970" s="1"/>
      <c r="AB26970" s="1"/>
      <c r="AC26970" s="1"/>
      <c r="AJ26970" s="1"/>
      <c r="AK26970" s="1"/>
      <c r="AL26970" s="1"/>
    </row>
    <row r="26971">
      <c r="I26971" s="1"/>
      <c r="J26971" s="1"/>
      <c r="K26971" s="1"/>
      <c r="AA26971" s="1"/>
      <c r="AB26971" s="1"/>
      <c r="AC26971" s="1"/>
      <c r="AJ26971" s="1"/>
      <c r="AK26971" s="1"/>
      <c r="AL26971" s="1"/>
    </row>
    <row r="26972">
      <c r="I26972" s="1"/>
      <c r="J26972" s="1"/>
      <c r="K26972" s="1"/>
      <c r="AA26972" s="1"/>
      <c r="AB26972" s="1"/>
      <c r="AC26972" s="1"/>
      <c r="AJ26972" s="1"/>
      <c r="AK26972" s="1"/>
      <c r="AL26972" s="1"/>
    </row>
    <row r="26973">
      <c r="I26973" s="1"/>
      <c r="J26973" s="1"/>
      <c r="K26973" s="1"/>
      <c r="AA26973" s="1"/>
      <c r="AB26973" s="1"/>
      <c r="AC26973" s="1"/>
      <c r="AJ26973" s="1"/>
      <c r="AK26973" s="1"/>
      <c r="AL26973" s="1"/>
    </row>
    <row r="26974">
      <c r="I26974" s="1"/>
      <c r="J26974" s="1"/>
      <c r="K26974" s="1"/>
      <c r="AA26974" s="1"/>
      <c r="AB26974" s="1"/>
      <c r="AC26974" s="1"/>
      <c r="AJ26974" s="1"/>
      <c r="AK26974" s="1"/>
      <c r="AL26974" s="1"/>
    </row>
    <row r="26975">
      <c r="I26975" s="1"/>
      <c r="J26975" s="1"/>
      <c r="K26975" s="1"/>
      <c r="AA26975" s="1"/>
      <c r="AB26975" s="1"/>
      <c r="AC26975" s="1"/>
      <c r="AJ26975" s="1"/>
      <c r="AK26975" s="1"/>
      <c r="AL26975" s="1"/>
    </row>
    <row r="26976">
      <c r="I26976" s="1"/>
      <c r="J26976" s="1"/>
      <c r="K26976" s="1"/>
      <c r="AA26976" s="1"/>
      <c r="AB26976" s="1"/>
      <c r="AC26976" s="1"/>
      <c r="AJ26976" s="1"/>
      <c r="AK26976" s="1"/>
      <c r="AL26976" s="1"/>
    </row>
    <row r="26977">
      <c r="I26977" s="1"/>
      <c r="J26977" s="1"/>
      <c r="K26977" s="1"/>
      <c r="AA26977" s="1"/>
      <c r="AB26977" s="1"/>
      <c r="AC26977" s="1"/>
      <c r="AJ26977" s="1"/>
      <c r="AK26977" s="1"/>
      <c r="AL26977" s="1"/>
    </row>
    <row r="26978">
      <c r="I26978" s="1"/>
      <c r="J26978" s="1"/>
      <c r="K26978" s="1"/>
      <c r="AA26978" s="1"/>
      <c r="AB26978" s="1"/>
      <c r="AC26978" s="1"/>
      <c r="AJ26978" s="1"/>
      <c r="AK26978" s="1"/>
      <c r="AL26978" s="1"/>
    </row>
    <row r="26979">
      <c r="I26979" s="1"/>
      <c r="J26979" s="1"/>
      <c r="K26979" s="1"/>
      <c r="AA26979" s="1"/>
      <c r="AB26979" s="1"/>
      <c r="AC26979" s="1"/>
      <c r="AJ26979" s="1"/>
      <c r="AK26979" s="1"/>
      <c r="AL26979" s="1"/>
    </row>
    <row r="26980">
      <c r="I26980" s="1"/>
      <c r="J26980" s="1"/>
      <c r="K26980" s="1"/>
      <c r="AA26980" s="1"/>
      <c r="AB26980" s="1"/>
      <c r="AC26980" s="1"/>
      <c r="AJ26980" s="1"/>
      <c r="AK26980" s="1"/>
      <c r="AL26980" s="1"/>
    </row>
    <row r="26981">
      <c r="I26981" s="1"/>
      <c r="J26981" s="1"/>
      <c r="K26981" s="1"/>
      <c r="AA26981" s="1"/>
      <c r="AB26981" s="1"/>
      <c r="AC26981" s="1"/>
      <c r="AJ26981" s="1"/>
      <c r="AK26981" s="1"/>
      <c r="AL26981" s="1"/>
    </row>
    <row r="26982">
      <c r="I26982" s="1"/>
      <c r="J26982" s="1"/>
      <c r="K26982" s="1"/>
      <c r="AA26982" s="1"/>
      <c r="AB26982" s="1"/>
      <c r="AC26982" s="1"/>
      <c r="AJ26982" s="1"/>
      <c r="AK26982" s="1"/>
      <c r="AL26982" s="1"/>
    </row>
    <row r="26983">
      <c r="I26983" s="1"/>
      <c r="J26983" s="1"/>
      <c r="K26983" s="1"/>
      <c r="AA26983" s="1"/>
      <c r="AB26983" s="1"/>
      <c r="AC26983" s="1"/>
      <c r="AJ26983" s="1"/>
      <c r="AK26983" s="1"/>
      <c r="AL26983" s="1"/>
    </row>
    <row r="26984">
      <c r="I26984" s="1"/>
      <c r="J26984" s="1"/>
      <c r="K26984" s="1"/>
      <c r="AA26984" s="1"/>
      <c r="AB26984" s="1"/>
      <c r="AC26984" s="1"/>
      <c r="AJ26984" s="1"/>
      <c r="AK26984" s="1"/>
      <c r="AL26984" s="1"/>
    </row>
    <row r="26985">
      <c r="I26985" s="1"/>
      <c r="J26985" s="1"/>
      <c r="K26985" s="1"/>
      <c r="AA26985" s="1"/>
      <c r="AB26985" s="1"/>
      <c r="AC26985" s="1"/>
      <c r="AJ26985" s="1"/>
      <c r="AK26985" s="1"/>
      <c r="AL26985" s="1"/>
    </row>
    <row r="26986">
      <c r="I26986" s="1"/>
      <c r="J26986" s="1"/>
      <c r="K26986" s="1"/>
      <c r="AA26986" s="1"/>
      <c r="AB26986" s="1"/>
      <c r="AC26986" s="1"/>
      <c r="AJ26986" s="1"/>
      <c r="AK26986" s="1"/>
      <c r="AL26986" s="1"/>
    </row>
    <row r="26987">
      <c r="I26987" s="1"/>
      <c r="J26987" s="1"/>
      <c r="K26987" s="1"/>
      <c r="AA26987" s="1"/>
      <c r="AB26987" s="1"/>
      <c r="AC26987" s="1"/>
      <c r="AJ26987" s="1"/>
      <c r="AK26987" s="1"/>
      <c r="AL26987" s="1"/>
    </row>
    <row r="26988">
      <c r="I26988" s="1"/>
      <c r="J26988" s="1"/>
      <c r="K26988" s="1"/>
      <c r="AA26988" s="1"/>
      <c r="AB26988" s="1"/>
      <c r="AC26988" s="1"/>
      <c r="AJ26988" s="1"/>
      <c r="AK26988" s="1"/>
      <c r="AL26988" s="1"/>
    </row>
    <row r="26989">
      <c r="I26989" s="1"/>
      <c r="J26989" s="1"/>
      <c r="K26989" s="1"/>
      <c r="AA26989" s="1"/>
      <c r="AB26989" s="1"/>
      <c r="AC26989" s="1"/>
      <c r="AJ26989" s="1"/>
      <c r="AK26989" s="1"/>
      <c r="AL26989" s="1"/>
    </row>
    <row r="26990">
      <c r="I26990" s="1"/>
      <c r="J26990" s="1"/>
      <c r="K26990" s="1"/>
      <c r="AA26990" s="1"/>
      <c r="AB26990" s="1"/>
      <c r="AC26990" s="1"/>
      <c r="AJ26990" s="1"/>
      <c r="AK26990" s="1"/>
      <c r="AL26990" s="1"/>
    </row>
    <row r="26991">
      <c r="I26991" s="1"/>
      <c r="J26991" s="1"/>
      <c r="K26991" s="1"/>
      <c r="AA26991" s="1"/>
      <c r="AB26991" s="1"/>
      <c r="AC26991" s="1"/>
      <c r="AJ26991" s="1"/>
      <c r="AK26991" s="1"/>
      <c r="AL26991" s="1"/>
    </row>
    <row r="26992">
      <c r="I26992" s="1"/>
      <c r="J26992" s="1"/>
      <c r="K26992" s="1"/>
      <c r="AA26992" s="1"/>
      <c r="AB26992" s="1"/>
      <c r="AC26992" s="1"/>
      <c r="AJ26992" s="1"/>
      <c r="AK26992" s="1"/>
      <c r="AL26992" s="1"/>
    </row>
    <row r="26993">
      <c r="I26993" s="1"/>
      <c r="J26993" s="1"/>
      <c r="K26993" s="1"/>
      <c r="AA26993" s="1"/>
      <c r="AB26993" s="1"/>
      <c r="AC26993" s="1"/>
      <c r="AJ26993" s="1"/>
      <c r="AK26993" s="1"/>
      <c r="AL26993" s="1"/>
    </row>
    <row r="26994">
      <c r="I26994" s="1"/>
      <c r="J26994" s="1"/>
      <c r="K26994" s="1"/>
      <c r="AA26994" s="1"/>
      <c r="AB26994" s="1"/>
      <c r="AC26994" s="1"/>
      <c r="AJ26994" s="1"/>
      <c r="AK26994" s="1"/>
      <c r="AL26994" s="1"/>
    </row>
    <row r="26995">
      <c r="I26995" s="1"/>
      <c r="J26995" s="1"/>
      <c r="K26995" s="1"/>
      <c r="AA26995" s="1"/>
      <c r="AB26995" s="1"/>
      <c r="AC26995" s="1"/>
      <c r="AJ26995" s="1"/>
      <c r="AK26995" s="1"/>
      <c r="AL26995" s="1"/>
    </row>
    <row r="26996">
      <c r="I26996" s="1"/>
      <c r="J26996" s="1"/>
      <c r="K26996" s="1"/>
      <c r="AA26996" s="1"/>
      <c r="AB26996" s="1"/>
      <c r="AC26996" s="1"/>
      <c r="AJ26996" s="1"/>
      <c r="AK26996" s="1"/>
      <c r="AL26996" s="1"/>
    </row>
    <row r="26997">
      <c r="I26997" s="1"/>
      <c r="J26997" s="1"/>
      <c r="K26997" s="1"/>
      <c r="AA26997" s="1"/>
      <c r="AB26997" s="1"/>
      <c r="AC26997" s="1"/>
      <c r="AJ26997" s="1"/>
      <c r="AK26997" s="1"/>
      <c r="AL26997" s="1"/>
    </row>
    <row r="26998">
      <c r="I26998" s="1"/>
      <c r="J26998" s="1"/>
      <c r="K26998" s="1"/>
      <c r="AA26998" s="1"/>
      <c r="AB26998" s="1"/>
      <c r="AC26998" s="1"/>
      <c r="AJ26998" s="1"/>
      <c r="AK26998" s="1"/>
      <c r="AL26998" s="1"/>
    </row>
    <row r="26999">
      <c r="I26999" s="1"/>
      <c r="J26999" s="1"/>
      <c r="K26999" s="1"/>
      <c r="AA26999" s="1"/>
      <c r="AB26999" s="1"/>
      <c r="AC26999" s="1"/>
      <c r="AJ26999" s="1"/>
      <c r="AK26999" s="1"/>
      <c r="AL26999" s="1"/>
    </row>
    <row r="27000">
      <c r="I27000" s="1"/>
      <c r="J27000" s="1"/>
      <c r="K27000" s="1"/>
      <c r="AA27000" s="1"/>
      <c r="AB27000" s="1"/>
      <c r="AC27000" s="1"/>
      <c r="AJ27000" s="1"/>
      <c r="AK27000" s="1"/>
      <c r="AL27000" s="1"/>
    </row>
    <row r="27001">
      <c r="I27001" s="1"/>
      <c r="J27001" s="1"/>
      <c r="K27001" s="1"/>
      <c r="AA27001" s="1"/>
      <c r="AB27001" s="1"/>
      <c r="AC27001" s="1"/>
      <c r="AJ27001" s="1"/>
      <c r="AK27001" s="1"/>
      <c r="AL27001" s="1"/>
    </row>
    <row r="27002">
      <c r="I27002" s="1"/>
      <c r="J27002" s="1"/>
      <c r="K27002" s="1"/>
      <c r="AA27002" s="1"/>
      <c r="AB27002" s="1"/>
      <c r="AC27002" s="1"/>
      <c r="AJ27002" s="1"/>
      <c r="AK27002" s="1"/>
      <c r="AL27002" s="1"/>
    </row>
    <row r="27003">
      <c r="I27003" s="1"/>
      <c r="J27003" s="1"/>
      <c r="K27003" s="1"/>
      <c r="AA27003" s="1"/>
      <c r="AB27003" s="1"/>
      <c r="AC27003" s="1"/>
      <c r="AJ27003" s="1"/>
      <c r="AK27003" s="1"/>
      <c r="AL27003" s="1"/>
    </row>
    <row r="27004">
      <c r="I27004" s="1"/>
      <c r="J27004" s="1"/>
      <c r="K27004" s="1"/>
      <c r="AA27004" s="1"/>
      <c r="AB27004" s="1"/>
      <c r="AC27004" s="1"/>
      <c r="AJ27004" s="1"/>
      <c r="AK27004" s="1"/>
      <c r="AL27004" s="1"/>
    </row>
    <row r="27005">
      <c r="I27005" s="1"/>
      <c r="J27005" s="1"/>
      <c r="K27005" s="1"/>
      <c r="AA27005" s="1"/>
      <c r="AB27005" s="1"/>
      <c r="AC27005" s="1"/>
      <c r="AJ27005" s="1"/>
      <c r="AK27005" s="1"/>
      <c r="AL27005" s="1"/>
    </row>
    <row r="27006">
      <c r="I27006" s="1"/>
      <c r="J27006" s="1"/>
      <c r="K27006" s="1"/>
      <c r="AA27006" s="1"/>
      <c r="AB27006" s="1"/>
      <c r="AC27006" s="1"/>
      <c r="AJ27006" s="1"/>
      <c r="AK27006" s="1"/>
      <c r="AL27006" s="1"/>
    </row>
    <row r="27007">
      <c r="I27007" s="1"/>
      <c r="J27007" s="1"/>
      <c r="K27007" s="1"/>
      <c r="AA27007" s="1"/>
      <c r="AB27007" s="1"/>
      <c r="AC27007" s="1"/>
      <c r="AJ27007" s="1"/>
      <c r="AK27007" s="1"/>
      <c r="AL27007" s="1"/>
    </row>
    <row r="27008">
      <c r="I27008" s="1"/>
      <c r="J27008" s="1"/>
      <c r="K27008" s="1"/>
      <c r="AA27008" s="1"/>
      <c r="AB27008" s="1"/>
      <c r="AC27008" s="1"/>
      <c r="AJ27008" s="1"/>
      <c r="AK27008" s="1"/>
      <c r="AL27008" s="1"/>
    </row>
    <row r="27009">
      <c r="I27009" s="1"/>
      <c r="J27009" s="1"/>
      <c r="K27009" s="1"/>
      <c r="AA27009" s="1"/>
      <c r="AB27009" s="1"/>
      <c r="AC27009" s="1"/>
      <c r="AJ27009" s="1"/>
      <c r="AK27009" s="1"/>
      <c r="AL27009" s="1"/>
    </row>
    <row r="27010">
      <c r="I27010" s="1"/>
      <c r="J27010" s="1"/>
      <c r="K27010" s="1"/>
      <c r="AA27010" s="1"/>
      <c r="AB27010" s="1"/>
      <c r="AC27010" s="1"/>
      <c r="AJ27010" s="1"/>
      <c r="AK27010" s="1"/>
      <c r="AL27010" s="1"/>
    </row>
    <row r="27011">
      <c r="I27011" s="1"/>
      <c r="J27011" s="1"/>
      <c r="K27011" s="1"/>
      <c r="AA27011" s="1"/>
      <c r="AB27011" s="1"/>
      <c r="AC27011" s="1"/>
      <c r="AJ27011" s="1"/>
      <c r="AK27011" s="1"/>
      <c r="AL27011" s="1"/>
    </row>
    <row r="27012">
      <c r="I27012" s="1"/>
      <c r="J27012" s="1"/>
      <c r="K27012" s="1"/>
      <c r="AA27012" s="1"/>
      <c r="AB27012" s="1"/>
      <c r="AC27012" s="1"/>
      <c r="AJ27012" s="1"/>
      <c r="AK27012" s="1"/>
      <c r="AL27012" s="1"/>
    </row>
    <row r="27013">
      <c r="I27013" s="1"/>
      <c r="J27013" s="1"/>
      <c r="K27013" s="1"/>
      <c r="AA27013" s="1"/>
      <c r="AB27013" s="1"/>
      <c r="AC27013" s="1"/>
      <c r="AJ27013" s="1"/>
      <c r="AK27013" s="1"/>
      <c r="AL27013" s="1"/>
    </row>
    <row r="27014">
      <c r="I27014" s="1"/>
      <c r="J27014" s="1"/>
      <c r="K27014" s="1"/>
      <c r="AA27014" s="1"/>
      <c r="AB27014" s="1"/>
      <c r="AC27014" s="1"/>
      <c r="AJ27014" s="1"/>
      <c r="AK27014" s="1"/>
      <c r="AL27014" s="1"/>
    </row>
    <row r="27015">
      <c r="I27015" s="1"/>
      <c r="J27015" s="1"/>
      <c r="K27015" s="1"/>
      <c r="AA27015" s="1"/>
      <c r="AB27015" s="1"/>
      <c r="AC27015" s="1"/>
      <c r="AJ27015" s="1"/>
      <c r="AK27015" s="1"/>
      <c r="AL27015" s="1"/>
    </row>
    <row r="27016">
      <c r="I27016" s="1"/>
      <c r="J27016" s="1"/>
      <c r="K27016" s="1"/>
      <c r="AA27016" s="1"/>
      <c r="AB27016" s="1"/>
      <c r="AC27016" s="1"/>
      <c r="AJ27016" s="1"/>
      <c r="AK27016" s="1"/>
      <c r="AL27016" s="1"/>
    </row>
    <row r="27017">
      <c r="I27017" s="1"/>
      <c r="J27017" s="1"/>
      <c r="K27017" s="1"/>
      <c r="AA27017" s="1"/>
      <c r="AB27017" s="1"/>
      <c r="AC27017" s="1"/>
      <c r="AJ27017" s="1"/>
      <c r="AK27017" s="1"/>
      <c r="AL27017" s="1"/>
    </row>
    <row r="27018">
      <c r="I27018" s="1"/>
      <c r="J27018" s="1"/>
      <c r="K27018" s="1"/>
      <c r="AA27018" s="1"/>
      <c r="AB27018" s="1"/>
      <c r="AC27018" s="1"/>
      <c r="AJ27018" s="1"/>
      <c r="AK27018" s="1"/>
      <c r="AL27018" s="1"/>
    </row>
    <row r="27019">
      <c r="I27019" s="1"/>
      <c r="J27019" s="1"/>
      <c r="K27019" s="1"/>
      <c r="AA27019" s="1"/>
      <c r="AB27019" s="1"/>
      <c r="AC27019" s="1"/>
      <c r="AJ27019" s="1"/>
      <c r="AK27019" s="1"/>
      <c r="AL27019" s="1"/>
    </row>
    <row r="27020">
      <c r="I27020" s="1"/>
      <c r="J27020" s="1"/>
      <c r="K27020" s="1"/>
      <c r="AA27020" s="1"/>
      <c r="AB27020" s="1"/>
      <c r="AC27020" s="1"/>
      <c r="AJ27020" s="1"/>
      <c r="AK27020" s="1"/>
      <c r="AL27020" s="1"/>
    </row>
    <row r="27021">
      <c r="I27021" s="1"/>
      <c r="J27021" s="1"/>
      <c r="K27021" s="1"/>
      <c r="AA27021" s="1"/>
      <c r="AB27021" s="1"/>
      <c r="AC27021" s="1"/>
      <c r="AJ27021" s="1"/>
      <c r="AK27021" s="1"/>
      <c r="AL27021" s="1"/>
    </row>
    <row r="27022">
      <c r="I27022" s="1"/>
      <c r="J27022" s="1"/>
      <c r="K27022" s="1"/>
      <c r="AA27022" s="1"/>
      <c r="AB27022" s="1"/>
      <c r="AC27022" s="1"/>
      <c r="AJ27022" s="1"/>
      <c r="AK27022" s="1"/>
      <c r="AL27022" s="1"/>
    </row>
    <row r="27023">
      <c r="I27023" s="1"/>
      <c r="J27023" s="1"/>
      <c r="K27023" s="1"/>
      <c r="AA27023" s="1"/>
      <c r="AB27023" s="1"/>
      <c r="AC27023" s="1"/>
      <c r="AJ27023" s="1"/>
      <c r="AK27023" s="1"/>
      <c r="AL27023" s="1"/>
    </row>
    <row r="27024">
      <c r="I27024" s="1"/>
      <c r="J27024" s="1"/>
      <c r="K27024" s="1"/>
      <c r="AA27024" s="1"/>
      <c r="AB27024" s="1"/>
      <c r="AC27024" s="1"/>
      <c r="AJ27024" s="1"/>
      <c r="AK27024" s="1"/>
      <c r="AL27024" s="1"/>
    </row>
    <row r="27025">
      <c r="I27025" s="1"/>
      <c r="J27025" s="1"/>
      <c r="K27025" s="1"/>
      <c r="AA27025" s="1"/>
      <c r="AB27025" s="1"/>
      <c r="AC27025" s="1"/>
      <c r="AJ27025" s="1"/>
      <c r="AK27025" s="1"/>
      <c r="AL27025" s="1"/>
    </row>
    <row r="27026">
      <c r="I27026" s="1"/>
      <c r="J27026" s="1"/>
      <c r="K27026" s="1"/>
      <c r="AA27026" s="1"/>
      <c r="AB27026" s="1"/>
      <c r="AC27026" s="1"/>
      <c r="AJ27026" s="1"/>
      <c r="AK27026" s="1"/>
      <c r="AL27026" s="1"/>
    </row>
    <row r="27027">
      <c r="I27027" s="1"/>
      <c r="J27027" s="1"/>
      <c r="K27027" s="1"/>
      <c r="AA27027" s="1"/>
      <c r="AB27027" s="1"/>
      <c r="AC27027" s="1"/>
      <c r="AJ27027" s="1"/>
      <c r="AK27027" s="1"/>
      <c r="AL27027" s="1"/>
    </row>
    <row r="27028">
      <c r="I27028" s="1"/>
      <c r="J27028" s="1"/>
      <c r="K27028" s="1"/>
      <c r="AA27028" s="1"/>
      <c r="AB27028" s="1"/>
      <c r="AC27028" s="1"/>
      <c r="AJ27028" s="1"/>
      <c r="AK27028" s="1"/>
      <c r="AL27028" s="1"/>
    </row>
    <row r="27029">
      <c r="I27029" s="1"/>
      <c r="J27029" s="1"/>
      <c r="K27029" s="1"/>
      <c r="AA27029" s="1"/>
      <c r="AB27029" s="1"/>
      <c r="AC27029" s="1"/>
      <c r="AJ27029" s="1"/>
      <c r="AK27029" s="1"/>
      <c r="AL27029" s="1"/>
    </row>
    <row r="27030">
      <c r="I27030" s="1"/>
      <c r="J27030" s="1"/>
      <c r="K27030" s="1"/>
      <c r="AA27030" s="1"/>
      <c r="AB27030" s="1"/>
      <c r="AC27030" s="1"/>
      <c r="AJ27030" s="1"/>
      <c r="AK27030" s="1"/>
      <c r="AL27030" s="1"/>
    </row>
    <row r="27031">
      <c r="I27031" s="1"/>
      <c r="J27031" s="1"/>
      <c r="K27031" s="1"/>
      <c r="AA27031" s="1"/>
      <c r="AB27031" s="1"/>
      <c r="AC27031" s="1"/>
      <c r="AJ27031" s="1"/>
      <c r="AK27031" s="1"/>
      <c r="AL27031" s="1"/>
    </row>
    <row r="27032">
      <c r="I27032" s="1"/>
      <c r="J27032" s="1"/>
      <c r="K27032" s="1"/>
      <c r="AA27032" s="1"/>
      <c r="AB27032" s="1"/>
      <c r="AC27032" s="1"/>
      <c r="AJ27032" s="1"/>
      <c r="AK27032" s="1"/>
      <c r="AL27032" s="1"/>
    </row>
    <row r="27033">
      <c r="I27033" s="1"/>
      <c r="J27033" s="1"/>
      <c r="K27033" s="1"/>
      <c r="AA27033" s="1"/>
      <c r="AB27033" s="1"/>
      <c r="AC27033" s="1"/>
      <c r="AJ27033" s="1"/>
      <c r="AK27033" s="1"/>
      <c r="AL27033" s="1"/>
    </row>
    <row r="27034">
      <c r="I27034" s="1"/>
      <c r="J27034" s="1"/>
      <c r="K27034" s="1"/>
      <c r="AA27034" s="1"/>
      <c r="AB27034" s="1"/>
      <c r="AC27034" s="1"/>
      <c r="AJ27034" s="1"/>
      <c r="AK27034" s="1"/>
      <c r="AL27034" s="1"/>
    </row>
    <row r="27035">
      <c r="I27035" s="1"/>
      <c r="J27035" s="1"/>
      <c r="K27035" s="1"/>
      <c r="AA27035" s="1"/>
      <c r="AB27035" s="1"/>
      <c r="AC27035" s="1"/>
      <c r="AJ27035" s="1"/>
      <c r="AK27035" s="1"/>
      <c r="AL27035" s="1"/>
    </row>
    <row r="27036">
      <c r="I27036" s="1"/>
      <c r="J27036" s="1"/>
      <c r="K27036" s="1"/>
      <c r="AA27036" s="1"/>
      <c r="AB27036" s="1"/>
      <c r="AC27036" s="1"/>
      <c r="AJ27036" s="1"/>
      <c r="AK27036" s="1"/>
      <c r="AL27036" s="1"/>
    </row>
    <row r="27037">
      <c r="I27037" s="1"/>
      <c r="J27037" s="1"/>
      <c r="K27037" s="1"/>
      <c r="AA27037" s="1"/>
      <c r="AB27037" s="1"/>
      <c r="AC27037" s="1"/>
      <c r="AJ27037" s="1"/>
      <c r="AK27037" s="1"/>
      <c r="AL27037" s="1"/>
    </row>
    <row r="27038">
      <c r="I27038" s="1"/>
      <c r="J27038" s="1"/>
      <c r="K27038" s="1"/>
      <c r="AA27038" s="1"/>
      <c r="AB27038" s="1"/>
      <c r="AC27038" s="1"/>
      <c r="AJ27038" s="1"/>
      <c r="AK27038" s="1"/>
      <c r="AL27038" s="1"/>
    </row>
    <row r="27039">
      <c r="I27039" s="1"/>
      <c r="J27039" s="1"/>
      <c r="K27039" s="1"/>
      <c r="AA27039" s="1"/>
      <c r="AB27039" s="1"/>
      <c r="AC27039" s="1"/>
      <c r="AJ27039" s="1"/>
      <c r="AK27039" s="1"/>
      <c r="AL27039" s="1"/>
    </row>
    <row r="27040">
      <c r="I27040" s="1"/>
      <c r="J27040" s="1"/>
      <c r="K27040" s="1"/>
      <c r="AA27040" s="1"/>
      <c r="AB27040" s="1"/>
      <c r="AC27040" s="1"/>
      <c r="AJ27040" s="1"/>
      <c r="AK27040" s="1"/>
      <c r="AL27040" s="1"/>
    </row>
    <row r="27041">
      <c r="I27041" s="1"/>
      <c r="J27041" s="1"/>
      <c r="K27041" s="1"/>
      <c r="AA27041" s="1"/>
      <c r="AB27041" s="1"/>
      <c r="AC27041" s="1"/>
      <c r="AJ27041" s="1"/>
      <c r="AK27041" s="1"/>
      <c r="AL27041" s="1"/>
    </row>
    <row r="27042">
      <c r="I27042" s="1"/>
      <c r="J27042" s="1"/>
      <c r="K27042" s="1"/>
      <c r="AA27042" s="1"/>
      <c r="AB27042" s="1"/>
      <c r="AC27042" s="1"/>
      <c r="AJ27042" s="1"/>
      <c r="AK27042" s="1"/>
      <c r="AL27042" s="1"/>
    </row>
    <row r="27043">
      <c r="I27043" s="1"/>
      <c r="J27043" s="1"/>
      <c r="K27043" s="1"/>
      <c r="AA27043" s="1"/>
      <c r="AB27043" s="1"/>
      <c r="AC27043" s="1"/>
      <c r="AJ27043" s="1"/>
      <c r="AK27043" s="1"/>
      <c r="AL27043" s="1"/>
    </row>
    <row r="27044">
      <c r="I27044" s="1"/>
      <c r="J27044" s="1"/>
      <c r="K27044" s="1"/>
      <c r="AA27044" s="1"/>
      <c r="AB27044" s="1"/>
      <c r="AC27044" s="1"/>
      <c r="AJ27044" s="1"/>
      <c r="AK27044" s="1"/>
      <c r="AL27044" s="1"/>
    </row>
    <row r="27045">
      <c r="I27045" s="1"/>
      <c r="J27045" s="1"/>
      <c r="K27045" s="1"/>
      <c r="AA27045" s="1"/>
      <c r="AB27045" s="1"/>
      <c r="AC27045" s="1"/>
      <c r="AJ27045" s="1"/>
      <c r="AK27045" s="1"/>
      <c r="AL27045" s="1"/>
    </row>
    <row r="27046">
      <c r="I27046" s="1"/>
      <c r="J27046" s="1"/>
      <c r="K27046" s="1"/>
      <c r="AA27046" s="1"/>
      <c r="AB27046" s="1"/>
      <c r="AC27046" s="1"/>
      <c r="AJ27046" s="1"/>
      <c r="AK27046" s="1"/>
      <c r="AL27046" s="1"/>
    </row>
    <row r="27047">
      <c r="I27047" s="1"/>
      <c r="J27047" s="1"/>
      <c r="K27047" s="1"/>
      <c r="AA27047" s="1"/>
      <c r="AB27047" s="1"/>
      <c r="AC27047" s="1"/>
      <c r="AJ27047" s="1"/>
      <c r="AK27047" s="1"/>
      <c r="AL27047" s="1"/>
    </row>
    <row r="27048">
      <c r="I27048" s="1"/>
      <c r="J27048" s="1"/>
      <c r="K27048" s="1"/>
      <c r="AA27048" s="1"/>
      <c r="AB27048" s="1"/>
      <c r="AC27048" s="1"/>
      <c r="AJ27048" s="1"/>
      <c r="AK27048" s="1"/>
      <c r="AL27048" s="1"/>
    </row>
    <row r="27049">
      <c r="I27049" s="1"/>
      <c r="J27049" s="1"/>
      <c r="K27049" s="1"/>
      <c r="AA27049" s="1"/>
      <c r="AB27049" s="1"/>
      <c r="AC27049" s="1"/>
      <c r="AJ27049" s="1"/>
      <c r="AK27049" s="1"/>
      <c r="AL27049" s="1"/>
    </row>
    <row r="27050">
      <c r="I27050" s="1"/>
      <c r="J27050" s="1"/>
      <c r="K27050" s="1"/>
      <c r="AA27050" s="1"/>
      <c r="AB27050" s="1"/>
      <c r="AC27050" s="1"/>
      <c r="AJ27050" s="1"/>
      <c r="AK27050" s="1"/>
      <c r="AL27050" s="1"/>
    </row>
    <row r="27051">
      <c r="I27051" s="1"/>
      <c r="J27051" s="1"/>
      <c r="K27051" s="1"/>
      <c r="AA27051" s="1"/>
      <c r="AB27051" s="1"/>
      <c r="AC27051" s="1"/>
      <c r="AJ27051" s="1"/>
      <c r="AK27051" s="1"/>
      <c r="AL27051" s="1"/>
    </row>
    <row r="27052">
      <c r="I27052" s="1"/>
      <c r="J27052" s="1"/>
      <c r="K27052" s="1"/>
      <c r="AA27052" s="1"/>
      <c r="AB27052" s="1"/>
      <c r="AC27052" s="1"/>
      <c r="AJ27052" s="1"/>
      <c r="AK27052" s="1"/>
      <c r="AL27052" s="1"/>
    </row>
    <row r="27053">
      <c r="I27053" s="1"/>
      <c r="J27053" s="1"/>
      <c r="K27053" s="1"/>
      <c r="AA27053" s="1"/>
      <c r="AB27053" s="1"/>
      <c r="AC27053" s="1"/>
      <c r="AJ27053" s="1"/>
      <c r="AK27053" s="1"/>
      <c r="AL27053" s="1"/>
    </row>
    <row r="27054">
      <c r="I27054" s="1"/>
      <c r="J27054" s="1"/>
      <c r="K27054" s="1"/>
      <c r="AA27054" s="1"/>
      <c r="AB27054" s="1"/>
      <c r="AC27054" s="1"/>
      <c r="AJ27054" s="1"/>
      <c r="AK27054" s="1"/>
      <c r="AL27054" s="1"/>
    </row>
    <row r="27055">
      <c r="I27055" s="1"/>
      <c r="J27055" s="1"/>
      <c r="K27055" s="1"/>
      <c r="AA27055" s="1"/>
      <c r="AB27055" s="1"/>
      <c r="AC27055" s="1"/>
      <c r="AJ27055" s="1"/>
      <c r="AK27055" s="1"/>
      <c r="AL27055" s="1"/>
    </row>
    <row r="27056">
      <c r="I27056" s="1"/>
      <c r="J27056" s="1"/>
      <c r="K27056" s="1"/>
      <c r="AA27056" s="1"/>
      <c r="AB27056" s="1"/>
      <c r="AC27056" s="1"/>
      <c r="AJ27056" s="1"/>
      <c r="AK27056" s="1"/>
      <c r="AL27056" s="1"/>
    </row>
    <row r="27057">
      <c r="I27057" s="1"/>
      <c r="J27057" s="1"/>
      <c r="K27057" s="1"/>
      <c r="AA27057" s="1"/>
      <c r="AB27057" s="1"/>
      <c r="AC27057" s="1"/>
      <c r="AJ27057" s="1"/>
      <c r="AK27057" s="1"/>
      <c r="AL27057" s="1"/>
    </row>
    <row r="27058">
      <c r="I27058" s="1"/>
      <c r="J27058" s="1"/>
      <c r="K27058" s="1"/>
      <c r="AA27058" s="1"/>
      <c r="AB27058" s="1"/>
      <c r="AC27058" s="1"/>
      <c r="AJ27058" s="1"/>
      <c r="AK27058" s="1"/>
      <c r="AL27058" s="1"/>
    </row>
    <row r="27059">
      <c r="I27059" s="1"/>
      <c r="J27059" s="1"/>
      <c r="K27059" s="1"/>
      <c r="AA27059" s="1"/>
      <c r="AB27059" s="1"/>
      <c r="AC27059" s="1"/>
      <c r="AJ27059" s="1"/>
      <c r="AK27059" s="1"/>
      <c r="AL27059" s="1"/>
    </row>
    <row r="27060">
      <c r="I27060" s="1"/>
      <c r="J27060" s="1"/>
      <c r="K27060" s="1"/>
      <c r="AA27060" s="1"/>
      <c r="AB27060" s="1"/>
      <c r="AC27060" s="1"/>
      <c r="AJ27060" s="1"/>
      <c r="AK27060" s="1"/>
      <c r="AL27060" s="1"/>
    </row>
    <row r="27061">
      <c r="I27061" s="1"/>
      <c r="J27061" s="1"/>
      <c r="K27061" s="1"/>
      <c r="AA27061" s="1"/>
      <c r="AB27061" s="1"/>
      <c r="AC27061" s="1"/>
      <c r="AJ27061" s="1"/>
      <c r="AK27061" s="1"/>
      <c r="AL27061" s="1"/>
    </row>
    <row r="27062">
      <c r="I27062" s="1"/>
      <c r="J27062" s="1"/>
      <c r="K27062" s="1"/>
      <c r="AA27062" s="1"/>
      <c r="AB27062" s="1"/>
      <c r="AC27062" s="1"/>
      <c r="AJ27062" s="1"/>
      <c r="AK27062" s="1"/>
      <c r="AL27062" s="1"/>
    </row>
    <row r="27063">
      <c r="I27063" s="1"/>
      <c r="J27063" s="1"/>
      <c r="K27063" s="1"/>
      <c r="AA27063" s="1"/>
      <c r="AB27063" s="1"/>
      <c r="AC27063" s="1"/>
      <c r="AJ27063" s="1"/>
      <c r="AK27063" s="1"/>
      <c r="AL27063" s="1"/>
    </row>
    <row r="27064">
      <c r="I27064" s="1"/>
      <c r="J27064" s="1"/>
      <c r="K27064" s="1"/>
      <c r="AA27064" s="1"/>
      <c r="AB27064" s="1"/>
      <c r="AC27064" s="1"/>
      <c r="AJ27064" s="1"/>
      <c r="AK27064" s="1"/>
      <c r="AL27064" s="1"/>
    </row>
    <row r="27065">
      <c r="I27065" s="1"/>
      <c r="J27065" s="1"/>
      <c r="K27065" s="1"/>
      <c r="AA27065" s="1"/>
      <c r="AB27065" s="1"/>
      <c r="AC27065" s="1"/>
      <c r="AJ27065" s="1"/>
      <c r="AK27065" s="1"/>
      <c r="AL27065" s="1"/>
    </row>
    <row r="27066">
      <c r="I27066" s="1"/>
      <c r="J27066" s="1"/>
      <c r="K27066" s="1"/>
      <c r="AA27066" s="1"/>
      <c r="AB27066" s="1"/>
      <c r="AC27066" s="1"/>
      <c r="AJ27066" s="1"/>
      <c r="AK27066" s="1"/>
      <c r="AL27066" s="1"/>
    </row>
    <row r="27067">
      <c r="I27067" s="1"/>
      <c r="J27067" s="1"/>
      <c r="K27067" s="1"/>
      <c r="AA27067" s="1"/>
      <c r="AB27067" s="1"/>
      <c r="AC27067" s="1"/>
      <c r="AJ27067" s="1"/>
      <c r="AK27067" s="1"/>
      <c r="AL27067" s="1"/>
    </row>
    <row r="27068">
      <c r="I27068" s="1"/>
      <c r="J27068" s="1"/>
      <c r="K27068" s="1"/>
      <c r="AA27068" s="1"/>
      <c r="AB27068" s="1"/>
      <c r="AC27068" s="1"/>
      <c r="AJ27068" s="1"/>
      <c r="AK27068" s="1"/>
      <c r="AL27068" s="1"/>
    </row>
    <row r="27069">
      <c r="I27069" s="1"/>
      <c r="J27069" s="1"/>
      <c r="K27069" s="1"/>
      <c r="AA27069" s="1"/>
      <c r="AB27069" s="1"/>
      <c r="AC27069" s="1"/>
      <c r="AJ27069" s="1"/>
      <c r="AK27069" s="1"/>
      <c r="AL27069" s="1"/>
    </row>
    <row r="27070">
      <c r="I27070" s="1"/>
      <c r="J27070" s="1"/>
      <c r="K27070" s="1"/>
      <c r="AA27070" s="1"/>
      <c r="AB27070" s="1"/>
      <c r="AC27070" s="1"/>
      <c r="AJ27070" s="1"/>
      <c r="AK27070" s="1"/>
      <c r="AL27070" s="1"/>
    </row>
    <row r="27071">
      <c r="I27071" s="1"/>
      <c r="J27071" s="1"/>
      <c r="K27071" s="1"/>
      <c r="AA27071" s="1"/>
      <c r="AB27071" s="1"/>
      <c r="AC27071" s="1"/>
      <c r="AJ27071" s="1"/>
      <c r="AK27071" s="1"/>
      <c r="AL27071" s="1"/>
    </row>
    <row r="27072">
      <c r="I27072" s="1"/>
      <c r="J27072" s="1"/>
      <c r="K27072" s="1"/>
      <c r="AA27072" s="1"/>
      <c r="AB27072" s="1"/>
      <c r="AC27072" s="1"/>
      <c r="AJ27072" s="1"/>
      <c r="AK27072" s="1"/>
      <c r="AL27072" s="1"/>
    </row>
    <row r="27073">
      <c r="I27073" s="1"/>
      <c r="J27073" s="1"/>
      <c r="K27073" s="1"/>
      <c r="AA27073" s="1"/>
      <c r="AB27073" s="1"/>
      <c r="AC27073" s="1"/>
      <c r="AJ27073" s="1"/>
      <c r="AK27073" s="1"/>
      <c r="AL27073" s="1"/>
    </row>
    <row r="27074">
      <c r="I27074" s="1"/>
      <c r="J27074" s="1"/>
      <c r="K27074" s="1"/>
      <c r="AA27074" s="1"/>
      <c r="AB27074" s="1"/>
      <c r="AC27074" s="1"/>
      <c r="AJ27074" s="1"/>
      <c r="AK27074" s="1"/>
      <c r="AL27074" s="1"/>
    </row>
    <row r="27075">
      <c r="I27075" s="1"/>
      <c r="J27075" s="1"/>
      <c r="K27075" s="1"/>
      <c r="AA27075" s="1"/>
      <c r="AB27075" s="1"/>
      <c r="AC27075" s="1"/>
      <c r="AJ27075" s="1"/>
      <c r="AK27075" s="1"/>
      <c r="AL27075" s="1"/>
    </row>
    <row r="27076">
      <c r="I27076" s="1"/>
      <c r="J27076" s="1"/>
      <c r="K27076" s="1"/>
      <c r="AA27076" s="1"/>
      <c r="AB27076" s="1"/>
      <c r="AC27076" s="1"/>
      <c r="AJ27076" s="1"/>
      <c r="AK27076" s="1"/>
      <c r="AL27076" s="1"/>
    </row>
    <row r="27077">
      <c r="I27077" s="1"/>
      <c r="J27077" s="1"/>
      <c r="K27077" s="1"/>
      <c r="AA27077" s="1"/>
      <c r="AB27077" s="1"/>
      <c r="AC27077" s="1"/>
      <c r="AJ27077" s="1"/>
      <c r="AK27077" s="1"/>
      <c r="AL27077" s="1"/>
    </row>
    <row r="27078">
      <c r="I27078" s="1"/>
      <c r="J27078" s="1"/>
      <c r="K27078" s="1"/>
      <c r="AA27078" s="1"/>
      <c r="AB27078" s="1"/>
      <c r="AC27078" s="1"/>
      <c r="AJ27078" s="1"/>
      <c r="AK27078" s="1"/>
      <c r="AL27078" s="1"/>
    </row>
    <row r="27079">
      <c r="I27079" s="1"/>
      <c r="J27079" s="1"/>
      <c r="K27079" s="1"/>
      <c r="AA27079" s="1"/>
      <c r="AB27079" s="1"/>
      <c r="AC27079" s="1"/>
      <c r="AJ27079" s="1"/>
      <c r="AK27079" s="1"/>
      <c r="AL27079" s="1"/>
    </row>
    <row r="27080">
      <c r="I27080" s="1"/>
      <c r="J27080" s="1"/>
      <c r="K27080" s="1"/>
      <c r="AA27080" s="1"/>
      <c r="AB27080" s="1"/>
      <c r="AC27080" s="1"/>
      <c r="AJ27080" s="1"/>
      <c r="AK27080" s="1"/>
      <c r="AL27080" s="1"/>
    </row>
    <row r="27081">
      <c r="I27081" s="1"/>
      <c r="J27081" s="1"/>
      <c r="K27081" s="1"/>
      <c r="AA27081" s="1"/>
      <c r="AB27081" s="1"/>
      <c r="AC27081" s="1"/>
      <c r="AJ27081" s="1"/>
      <c r="AK27081" s="1"/>
      <c r="AL27081" s="1"/>
    </row>
    <row r="27082">
      <c r="I27082" s="1"/>
      <c r="J27082" s="1"/>
      <c r="K27082" s="1"/>
      <c r="AA27082" s="1"/>
      <c r="AB27082" s="1"/>
      <c r="AC27082" s="1"/>
      <c r="AJ27082" s="1"/>
      <c r="AK27082" s="1"/>
      <c r="AL27082" s="1"/>
    </row>
    <row r="27083">
      <c r="I27083" s="1"/>
      <c r="J27083" s="1"/>
      <c r="K27083" s="1"/>
      <c r="AA27083" s="1"/>
      <c r="AB27083" s="1"/>
      <c r="AC27083" s="1"/>
      <c r="AJ27083" s="1"/>
      <c r="AK27083" s="1"/>
      <c r="AL27083" s="1"/>
    </row>
    <row r="27084">
      <c r="I27084" s="1"/>
      <c r="J27084" s="1"/>
      <c r="K27084" s="1"/>
      <c r="AA27084" s="1"/>
      <c r="AB27084" s="1"/>
      <c r="AC27084" s="1"/>
      <c r="AJ27084" s="1"/>
      <c r="AK27084" s="1"/>
      <c r="AL27084" s="1"/>
    </row>
    <row r="27085">
      <c r="I27085" s="1"/>
      <c r="J27085" s="1"/>
      <c r="K27085" s="1"/>
      <c r="AA27085" s="1"/>
      <c r="AB27085" s="1"/>
      <c r="AC27085" s="1"/>
      <c r="AJ27085" s="1"/>
      <c r="AK27085" s="1"/>
      <c r="AL27085" s="1"/>
    </row>
    <row r="27086">
      <c r="I27086" s="1"/>
      <c r="J27086" s="1"/>
      <c r="K27086" s="1"/>
      <c r="AA27086" s="1"/>
      <c r="AB27086" s="1"/>
      <c r="AC27086" s="1"/>
      <c r="AJ27086" s="1"/>
      <c r="AK27086" s="1"/>
      <c r="AL27086" s="1"/>
    </row>
    <row r="27087">
      <c r="I27087" s="1"/>
      <c r="J27087" s="1"/>
      <c r="K27087" s="1"/>
      <c r="AA27087" s="1"/>
      <c r="AB27087" s="1"/>
      <c r="AC27087" s="1"/>
      <c r="AJ27087" s="1"/>
      <c r="AK27087" s="1"/>
      <c r="AL27087" s="1"/>
    </row>
    <row r="27088">
      <c r="I27088" s="1"/>
      <c r="J27088" s="1"/>
      <c r="K27088" s="1"/>
      <c r="AA27088" s="1"/>
      <c r="AB27088" s="1"/>
      <c r="AC27088" s="1"/>
      <c r="AJ27088" s="1"/>
      <c r="AK27088" s="1"/>
      <c r="AL27088" s="1"/>
    </row>
    <row r="27089">
      <c r="I27089" s="1"/>
      <c r="J27089" s="1"/>
      <c r="K27089" s="1"/>
      <c r="AA27089" s="1"/>
      <c r="AB27089" s="1"/>
      <c r="AC27089" s="1"/>
      <c r="AJ27089" s="1"/>
      <c r="AK27089" s="1"/>
      <c r="AL27089" s="1"/>
    </row>
    <row r="27090">
      <c r="I27090" s="1"/>
      <c r="J27090" s="1"/>
      <c r="K27090" s="1"/>
      <c r="AA27090" s="1"/>
      <c r="AB27090" s="1"/>
      <c r="AC27090" s="1"/>
      <c r="AJ27090" s="1"/>
      <c r="AK27090" s="1"/>
      <c r="AL27090" s="1"/>
    </row>
    <row r="27091">
      <c r="I27091" s="1"/>
      <c r="J27091" s="1"/>
      <c r="K27091" s="1"/>
      <c r="AA27091" s="1"/>
      <c r="AB27091" s="1"/>
      <c r="AC27091" s="1"/>
      <c r="AJ27091" s="1"/>
      <c r="AK27091" s="1"/>
      <c r="AL27091" s="1"/>
    </row>
    <row r="27092">
      <c r="I27092" s="1"/>
      <c r="J27092" s="1"/>
      <c r="K27092" s="1"/>
      <c r="AA27092" s="1"/>
      <c r="AB27092" s="1"/>
      <c r="AC27092" s="1"/>
      <c r="AJ27092" s="1"/>
      <c r="AK27092" s="1"/>
      <c r="AL27092" s="1"/>
    </row>
    <row r="27093">
      <c r="I27093" s="1"/>
      <c r="J27093" s="1"/>
      <c r="K27093" s="1"/>
      <c r="AA27093" s="1"/>
      <c r="AB27093" s="1"/>
      <c r="AC27093" s="1"/>
      <c r="AJ27093" s="1"/>
      <c r="AK27093" s="1"/>
      <c r="AL27093" s="1"/>
    </row>
    <row r="27094">
      <c r="I27094" s="1"/>
      <c r="J27094" s="1"/>
      <c r="K27094" s="1"/>
      <c r="AA27094" s="1"/>
      <c r="AB27094" s="1"/>
      <c r="AC27094" s="1"/>
      <c r="AJ27094" s="1"/>
      <c r="AK27094" s="1"/>
      <c r="AL27094" s="1"/>
    </row>
    <row r="27095">
      <c r="I27095" s="1"/>
      <c r="J27095" s="1"/>
      <c r="K27095" s="1"/>
      <c r="AA27095" s="1"/>
      <c r="AB27095" s="1"/>
      <c r="AC27095" s="1"/>
      <c r="AJ27095" s="1"/>
      <c r="AK27095" s="1"/>
      <c r="AL27095" s="1"/>
    </row>
    <row r="27096">
      <c r="I27096" s="1"/>
      <c r="J27096" s="1"/>
      <c r="K27096" s="1"/>
      <c r="AA27096" s="1"/>
      <c r="AB27096" s="1"/>
      <c r="AC27096" s="1"/>
      <c r="AJ27096" s="1"/>
      <c r="AK27096" s="1"/>
      <c r="AL27096" s="1"/>
    </row>
    <row r="27097">
      <c r="I27097" s="1"/>
      <c r="J27097" s="1"/>
      <c r="K27097" s="1"/>
      <c r="AA27097" s="1"/>
      <c r="AB27097" s="1"/>
      <c r="AC27097" s="1"/>
      <c r="AJ27097" s="1"/>
      <c r="AK27097" s="1"/>
      <c r="AL27097" s="1"/>
    </row>
    <row r="27098">
      <c r="I27098" s="1"/>
      <c r="J27098" s="1"/>
      <c r="K27098" s="1"/>
      <c r="AA27098" s="1"/>
      <c r="AB27098" s="1"/>
      <c r="AC27098" s="1"/>
      <c r="AJ27098" s="1"/>
      <c r="AK27098" s="1"/>
      <c r="AL27098" s="1"/>
    </row>
    <row r="27099">
      <c r="I27099" s="1"/>
      <c r="J27099" s="1"/>
      <c r="K27099" s="1"/>
      <c r="AA27099" s="1"/>
      <c r="AB27099" s="1"/>
      <c r="AC27099" s="1"/>
      <c r="AJ27099" s="1"/>
      <c r="AK27099" s="1"/>
      <c r="AL27099" s="1"/>
    </row>
    <row r="27100">
      <c r="I27100" s="1"/>
      <c r="J27100" s="1"/>
      <c r="K27100" s="1"/>
      <c r="AA27100" s="1"/>
      <c r="AB27100" s="1"/>
      <c r="AC27100" s="1"/>
      <c r="AJ27100" s="1"/>
      <c r="AK27100" s="1"/>
      <c r="AL27100" s="1"/>
    </row>
    <row r="27101">
      <c r="I27101" s="1"/>
      <c r="J27101" s="1"/>
      <c r="K27101" s="1"/>
      <c r="AA27101" s="1"/>
      <c r="AB27101" s="1"/>
      <c r="AC27101" s="1"/>
      <c r="AJ27101" s="1"/>
      <c r="AK27101" s="1"/>
      <c r="AL27101" s="1"/>
    </row>
    <row r="27102">
      <c r="I27102" s="1"/>
      <c r="J27102" s="1"/>
      <c r="K27102" s="1"/>
      <c r="AA27102" s="1"/>
      <c r="AB27102" s="1"/>
      <c r="AC27102" s="1"/>
      <c r="AJ27102" s="1"/>
      <c r="AK27102" s="1"/>
      <c r="AL27102" s="1"/>
    </row>
    <row r="27103">
      <c r="I27103" s="1"/>
      <c r="J27103" s="1"/>
      <c r="K27103" s="1"/>
      <c r="AA27103" s="1"/>
      <c r="AB27103" s="1"/>
      <c r="AC27103" s="1"/>
      <c r="AJ27103" s="1"/>
      <c r="AK27103" s="1"/>
      <c r="AL27103" s="1"/>
    </row>
    <row r="27104">
      <c r="I27104" s="1"/>
      <c r="J27104" s="1"/>
      <c r="K27104" s="1"/>
      <c r="AA27104" s="1"/>
      <c r="AB27104" s="1"/>
      <c r="AC27104" s="1"/>
      <c r="AJ27104" s="1"/>
      <c r="AK27104" s="1"/>
      <c r="AL27104" s="1"/>
    </row>
    <row r="27105">
      <c r="I27105" s="1"/>
      <c r="J27105" s="1"/>
      <c r="K27105" s="1"/>
      <c r="AA27105" s="1"/>
      <c r="AB27105" s="1"/>
      <c r="AC27105" s="1"/>
      <c r="AJ27105" s="1"/>
      <c r="AK27105" s="1"/>
      <c r="AL27105" s="1"/>
    </row>
    <row r="27106">
      <c r="I27106" s="1"/>
      <c r="J27106" s="1"/>
      <c r="K27106" s="1"/>
      <c r="AA27106" s="1"/>
      <c r="AB27106" s="1"/>
      <c r="AC27106" s="1"/>
      <c r="AJ27106" s="1"/>
      <c r="AK27106" s="1"/>
      <c r="AL27106" s="1"/>
    </row>
    <row r="27107">
      <c r="I27107" s="1"/>
      <c r="J27107" s="1"/>
      <c r="K27107" s="1"/>
      <c r="AA27107" s="1"/>
      <c r="AB27107" s="1"/>
      <c r="AC27107" s="1"/>
      <c r="AJ27107" s="1"/>
      <c r="AK27107" s="1"/>
      <c r="AL27107" s="1"/>
    </row>
    <row r="27108">
      <c r="I27108" s="1"/>
      <c r="J27108" s="1"/>
      <c r="K27108" s="1"/>
      <c r="AA27108" s="1"/>
      <c r="AB27108" s="1"/>
      <c r="AC27108" s="1"/>
      <c r="AJ27108" s="1"/>
      <c r="AK27108" s="1"/>
      <c r="AL27108" s="1"/>
    </row>
    <row r="27109">
      <c r="I27109" s="1"/>
      <c r="J27109" s="1"/>
      <c r="K27109" s="1"/>
      <c r="AA27109" s="1"/>
      <c r="AB27109" s="1"/>
      <c r="AC27109" s="1"/>
      <c r="AJ27109" s="1"/>
      <c r="AK27109" s="1"/>
      <c r="AL27109" s="1"/>
    </row>
    <row r="27110">
      <c r="I27110" s="1"/>
      <c r="J27110" s="1"/>
      <c r="K27110" s="1"/>
      <c r="AA27110" s="1"/>
      <c r="AB27110" s="1"/>
      <c r="AC27110" s="1"/>
      <c r="AJ27110" s="1"/>
      <c r="AK27110" s="1"/>
      <c r="AL27110" s="1"/>
    </row>
    <row r="27111">
      <c r="I27111" s="1"/>
      <c r="J27111" s="1"/>
      <c r="K27111" s="1"/>
      <c r="AA27111" s="1"/>
      <c r="AB27111" s="1"/>
      <c r="AC27111" s="1"/>
      <c r="AJ27111" s="1"/>
      <c r="AK27111" s="1"/>
      <c r="AL27111" s="1"/>
    </row>
    <row r="27112">
      <c r="I27112" s="1"/>
      <c r="J27112" s="1"/>
      <c r="K27112" s="1"/>
      <c r="AA27112" s="1"/>
      <c r="AB27112" s="1"/>
      <c r="AC27112" s="1"/>
      <c r="AJ27112" s="1"/>
      <c r="AK27112" s="1"/>
      <c r="AL27112" s="1"/>
    </row>
    <row r="27113">
      <c r="I27113" s="1"/>
      <c r="J27113" s="1"/>
      <c r="K27113" s="1"/>
      <c r="AA27113" s="1"/>
      <c r="AB27113" s="1"/>
      <c r="AC27113" s="1"/>
      <c r="AJ27113" s="1"/>
      <c r="AK27113" s="1"/>
      <c r="AL27113" s="1"/>
    </row>
    <row r="27114">
      <c r="I27114" s="1"/>
      <c r="J27114" s="1"/>
      <c r="K27114" s="1"/>
      <c r="AA27114" s="1"/>
      <c r="AB27114" s="1"/>
      <c r="AC27114" s="1"/>
      <c r="AJ27114" s="1"/>
      <c r="AK27114" s="1"/>
      <c r="AL27114" s="1"/>
    </row>
    <row r="27115">
      <c r="I27115" s="1"/>
      <c r="J27115" s="1"/>
      <c r="K27115" s="1"/>
      <c r="AA27115" s="1"/>
      <c r="AB27115" s="1"/>
      <c r="AC27115" s="1"/>
      <c r="AJ27115" s="1"/>
      <c r="AK27115" s="1"/>
      <c r="AL27115" s="1"/>
    </row>
    <row r="27116">
      <c r="I27116" s="1"/>
      <c r="J27116" s="1"/>
      <c r="K27116" s="1"/>
      <c r="AA27116" s="1"/>
      <c r="AB27116" s="1"/>
      <c r="AC27116" s="1"/>
      <c r="AJ27116" s="1"/>
      <c r="AK27116" s="1"/>
      <c r="AL27116" s="1"/>
    </row>
    <row r="27117">
      <c r="I27117" s="1"/>
      <c r="J27117" s="1"/>
      <c r="K27117" s="1"/>
      <c r="AA27117" s="1"/>
      <c r="AB27117" s="1"/>
      <c r="AC27117" s="1"/>
      <c r="AJ27117" s="1"/>
      <c r="AK27117" s="1"/>
      <c r="AL27117" s="1"/>
    </row>
    <row r="27118">
      <c r="I27118" s="1"/>
      <c r="J27118" s="1"/>
      <c r="K27118" s="1"/>
      <c r="AA27118" s="1"/>
      <c r="AB27118" s="1"/>
      <c r="AC27118" s="1"/>
      <c r="AJ27118" s="1"/>
      <c r="AK27118" s="1"/>
      <c r="AL27118" s="1"/>
    </row>
    <row r="27119">
      <c r="I27119" s="1"/>
      <c r="J27119" s="1"/>
      <c r="K27119" s="1"/>
      <c r="AA27119" s="1"/>
      <c r="AB27119" s="1"/>
      <c r="AC27119" s="1"/>
      <c r="AJ27119" s="1"/>
      <c r="AK27119" s="1"/>
      <c r="AL27119" s="1"/>
    </row>
    <row r="27120">
      <c r="I27120" s="1"/>
      <c r="J27120" s="1"/>
      <c r="K27120" s="1"/>
      <c r="AA27120" s="1"/>
      <c r="AB27120" s="1"/>
      <c r="AC27120" s="1"/>
      <c r="AJ27120" s="1"/>
      <c r="AK27120" s="1"/>
      <c r="AL27120" s="1"/>
    </row>
    <row r="27121">
      <c r="I27121" s="1"/>
      <c r="J27121" s="1"/>
      <c r="K27121" s="1"/>
      <c r="AA27121" s="1"/>
      <c r="AB27121" s="1"/>
      <c r="AC27121" s="1"/>
      <c r="AJ27121" s="1"/>
      <c r="AK27121" s="1"/>
      <c r="AL27121" s="1"/>
    </row>
    <row r="27122">
      <c r="I27122" s="1"/>
      <c r="J27122" s="1"/>
      <c r="K27122" s="1"/>
      <c r="AA27122" s="1"/>
      <c r="AB27122" s="1"/>
      <c r="AC27122" s="1"/>
      <c r="AJ27122" s="1"/>
      <c r="AK27122" s="1"/>
      <c r="AL27122" s="1"/>
    </row>
    <row r="27123">
      <c r="I27123" s="1"/>
      <c r="J27123" s="1"/>
      <c r="K27123" s="1"/>
      <c r="AA27123" s="1"/>
      <c r="AB27123" s="1"/>
      <c r="AC27123" s="1"/>
      <c r="AJ27123" s="1"/>
      <c r="AK27123" s="1"/>
      <c r="AL27123" s="1"/>
    </row>
    <row r="27124">
      <c r="I27124" s="1"/>
      <c r="J27124" s="1"/>
      <c r="K27124" s="1"/>
      <c r="AA27124" s="1"/>
      <c r="AB27124" s="1"/>
      <c r="AC27124" s="1"/>
      <c r="AJ27124" s="1"/>
      <c r="AK27124" s="1"/>
      <c r="AL27124" s="1"/>
    </row>
    <row r="27125">
      <c r="I27125" s="1"/>
      <c r="J27125" s="1"/>
      <c r="K27125" s="1"/>
      <c r="AA27125" s="1"/>
      <c r="AB27125" s="1"/>
      <c r="AC27125" s="1"/>
      <c r="AJ27125" s="1"/>
      <c r="AK27125" s="1"/>
      <c r="AL27125" s="1"/>
    </row>
    <row r="27126">
      <c r="I27126" s="1"/>
      <c r="J27126" s="1"/>
      <c r="K27126" s="1"/>
      <c r="AA27126" s="1"/>
      <c r="AB27126" s="1"/>
      <c r="AC27126" s="1"/>
      <c r="AJ27126" s="1"/>
      <c r="AK27126" s="1"/>
      <c r="AL27126" s="1"/>
    </row>
    <row r="27127">
      <c r="I27127" s="1"/>
      <c r="J27127" s="1"/>
      <c r="K27127" s="1"/>
      <c r="AA27127" s="1"/>
      <c r="AB27127" s="1"/>
      <c r="AC27127" s="1"/>
      <c r="AJ27127" s="1"/>
      <c r="AK27127" s="1"/>
      <c r="AL27127" s="1"/>
    </row>
    <row r="27128">
      <c r="I27128" s="1"/>
      <c r="J27128" s="1"/>
      <c r="K27128" s="1"/>
      <c r="AA27128" s="1"/>
      <c r="AB27128" s="1"/>
      <c r="AC27128" s="1"/>
      <c r="AJ27128" s="1"/>
      <c r="AK27128" s="1"/>
      <c r="AL27128" s="1"/>
    </row>
    <row r="27129">
      <c r="I27129" s="1"/>
      <c r="J27129" s="1"/>
      <c r="K27129" s="1"/>
      <c r="AA27129" s="1"/>
      <c r="AB27129" s="1"/>
      <c r="AC27129" s="1"/>
      <c r="AJ27129" s="1"/>
      <c r="AK27129" s="1"/>
      <c r="AL27129" s="1"/>
    </row>
    <row r="27130">
      <c r="I27130" s="1"/>
      <c r="J27130" s="1"/>
      <c r="K27130" s="1"/>
      <c r="AA27130" s="1"/>
      <c r="AB27130" s="1"/>
      <c r="AC27130" s="1"/>
      <c r="AJ27130" s="1"/>
      <c r="AK27130" s="1"/>
      <c r="AL27130" s="1"/>
    </row>
    <row r="27131">
      <c r="I27131" s="1"/>
      <c r="J27131" s="1"/>
      <c r="K27131" s="1"/>
      <c r="AA27131" s="1"/>
      <c r="AB27131" s="1"/>
      <c r="AC27131" s="1"/>
      <c r="AJ27131" s="1"/>
      <c r="AK27131" s="1"/>
      <c r="AL27131" s="1"/>
    </row>
    <row r="27132">
      <c r="I27132" s="1"/>
      <c r="J27132" s="1"/>
      <c r="K27132" s="1"/>
      <c r="AA27132" s="1"/>
      <c r="AB27132" s="1"/>
      <c r="AC27132" s="1"/>
      <c r="AJ27132" s="1"/>
      <c r="AK27132" s="1"/>
      <c r="AL27132" s="1"/>
    </row>
    <row r="27133">
      <c r="I27133" s="1"/>
      <c r="J27133" s="1"/>
      <c r="K27133" s="1"/>
      <c r="AA27133" s="1"/>
      <c r="AB27133" s="1"/>
      <c r="AC27133" s="1"/>
      <c r="AJ27133" s="1"/>
      <c r="AK27133" s="1"/>
      <c r="AL27133" s="1"/>
    </row>
    <row r="27134">
      <c r="I27134" s="1"/>
      <c r="J27134" s="1"/>
      <c r="K27134" s="1"/>
      <c r="AA27134" s="1"/>
      <c r="AB27134" s="1"/>
      <c r="AC27134" s="1"/>
      <c r="AJ27134" s="1"/>
      <c r="AK27134" s="1"/>
      <c r="AL27134" s="1"/>
    </row>
    <row r="27135">
      <c r="I27135" s="1"/>
      <c r="J27135" s="1"/>
      <c r="K27135" s="1"/>
      <c r="AA27135" s="1"/>
      <c r="AB27135" s="1"/>
      <c r="AC27135" s="1"/>
      <c r="AJ27135" s="1"/>
      <c r="AK27135" s="1"/>
      <c r="AL27135" s="1"/>
    </row>
    <row r="27136">
      <c r="I27136" s="1"/>
      <c r="J27136" s="1"/>
      <c r="K27136" s="1"/>
      <c r="AA27136" s="1"/>
      <c r="AB27136" s="1"/>
      <c r="AC27136" s="1"/>
      <c r="AJ27136" s="1"/>
      <c r="AK27136" s="1"/>
      <c r="AL27136" s="1"/>
    </row>
    <row r="27137">
      <c r="I27137" s="1"/>
      <c r="J27137" s="1"/>
      <c r="K27137" s="1"/>
      <c r="AA27137" s="1"/>
      <c r="AB27137" s="1"/>
      <c r="AC27137" s="1"/>
      <c r="AJ27137" s="1"/>
      <c r="AK27137" s="1"/>
      <c r="AL27137" s="1"/>
    </row>
    <row r="27138">
      <c r="I27138" s="1"/>
      <c r="J27138" s="1"/>
      <c r="K27138" s="1"/>
      <c r="AA27138" s="1"/>
      <c r="AB27138" s="1"/>
      <c r="AC27138" s="1"/>
      <c r="AJ27138" s="1"/>
      <c r="AK27138" s="1"/>
      <c r="AL27138" s="1"/>
    </row>
    <row r="27139">
      <c r="I27139" s="1"/>
      <c r="J27139" s="1"/>
      <c r="K27139" s="1"/>
      <c r="AA27139" s="1"/>
      <c r="AB27139" s="1"/>
      <c r="AC27139" s="1"/>
      <c r="AJ27139" s="1"/>
      <c r="AK27139" s="1"/>
      <c r="AL27139" s="1"/>
    </row>
    <row r="27140">
      <c r="I27140" s="1"/>
      <c r="J27140" s="1"/>
      <c r="K27140" s="1"/>
      <c r="AA27140" s="1"/>
      <c r="AB27140" s="1"/>
      <c r="AC27140" s="1"/>
      <c r="AJ27140" s="1"/>
      <c r="AK27140" s="1"/>
      <c r="AL27140" s="1"/>
    </row>
    <row r="27141">
      <c r="I27141" s="1"/>
      <c r="J27141" s="1"/>
      <c r="K27141" s="1"/>
      <c r="AA27141" s="1"/>
      <c r="AB27141" s="1"/>
      <c r="AC27141" s="1"/>
      <c r="AJ27141" s="1"/>
      <c r="AK27141" s="1"/>
      <c r="AL27141" s="1"/>
    </row>
    <row r="27142">
      <c r="I27142" s="1"/>
      <c r="J27142" s="1"/>
      <c r="K27142" s="1"/>
      <c r="AA27142" s="1"/>
      <c r="AB27142" s="1"/>
      <c r="AC27142" s="1"/>
      <c r="AJ27142" s="1"/>
      <c r="AK27142" s="1"/>
      <c r="AL27142" s="1"/>
    </row>
    <row r="27143">
      <c r="I27143" s="1"/>
      <c r="J27143" s="1"/>
      <c r="K27143" s="1"/>
      <c r="AA27143" s="1"/>
      <c r="AB27143" s="1"/>
      <c r="AC27143" s="1"/>
      <c r="AJ27143" s="1"/>
      <c r="AK27143" s="1"/>
      <c r="AL27143" s="1"/>
    </row>
    <row r="27144">
      <c r="I27144" s="1"/>
      <c r="J27144" s="1"/>
      <c r="K27144" s="1"/>
      <c r="AA27144" s="1"/>
      <c r="AB27144" s="1"/>
      <c r="AC27144" s="1"/>
      <c r="AJ27144" s="1"/>
      <c r="AK27144" s="1"/>
      <c r="AL27144" s="1"/>
    </row>
    <row r="27145">
      <c r="I27145" s="1"/>
      <c r="J27145" s="1"/>
      <c r="K27145" s="1"/>
      <c r="AA27145" s="1"/>
      <c r="AB27145" s="1"/>
      <c r="AC27145" s="1"/>
      <c r="AJ27145" s="1"/>
      <c r="AK27145" s="1"/>
      <c r="AL27145" s="1"/>
    </row>
    <row r="27146">
      <c r="I27146" s="1"/>
      <c r="J27146" s="1"/>
      <c r="K27146" s="1"/>
      <c r="AA27146" s="1"/>
      <c r="AB27146" s="1"/>
      <c r="AC27146" s="1"/>
      <c r="AJ27146" s="1"/>
      <c r="AK27146" s="1"/>
      <c r="AL27146" s="1"/>
    </row>
    <row r="27147">
      <c r="I27147" s="1"/>
      <c r="J27147" s="1"/>
      <c r="K27147" s="1"/>
      <c r="AA27147" s="1"/>
      <c r="AB27147" s="1"/>
      <c r="AC27147" s="1"/>
      <c r="AJ27147" s="1"/>
      <c r="AK27147" s="1"/>
      <c r="AL27147" s="1"/>
    </row>
    <row r="27148">
      <c r="I27148" s="1"/>
      <c r="J27148" s="1"/>
      <c r="K27148" s="1"/>
      <c r="AA27148" s="1"/>
      <c r="AB27148" s="1"/>
      <c r="AC27148" s="1"/>
      <c r="AJ27148" s="1"/>
      <c r="AK27148" s="1"/>
      <c r="AL27148" s="1"/>
    </row>
    <row r="27149">
      <c r="I27149" s="1"/>
      <c r="J27149" s="1"/>
      <c r="K27149" s="1"/>
      <c r="AA27149" s="1"/>
      <c r="AB27149" s="1"/>
      <c r="AC27149" s="1"/>
      <c r="AJ27149" s="1"/>
      <c r="AK27149" s="1"/>
      <c r="AL27149" s="1"/>
    </row>
    <row r="27150">
      <c r="I27150" s="1"/>
      <c r="J27150" s="1"/>
      <c r="K27150" s="1"/>
      <c r="AA27150" s="1"/>
      <c r="AB27150" s="1"/>
      <c r="AC27150" s="1"/>
      <c r="AJ27150" s="1"/>
      <c r="AK27150" s="1"/>
      <c r="AL27150" s="1"/>
    </row>
    <row r="27151">
      <c r="I27151" s="1"/>
      <c r="J27151" s="1"/>
      <c r="K27151" s="1"/>
      <c r="AA27151" s="1"/>
      <c r="AB27151" s="1"/>
      <c r="AC27151" s="1"/>
      <c r="AJ27151" s="1"/>
      <c r="AK27151" s="1"/>
      <c r="AL27151" s="1"/>
    </row>
    <row r="27152">
      <c r="I27152" s="1"/>
      <c r="J27152" s="1"/>
      <c r="K27152" s="1"/>
      <c r="AA27152" s="1"/>
      <c r="AB27152" s="1"/>
      <c r="AC27152" s="1"/>
      <c r="AJ27152" s="1"/>
      <c r="AK27152" s="1"/>
      <c r="AL27152" s="1"/>
    </row>
    <row r="27153">
      <c r="I27153" s="1"/>
      <c r="J27153" s="1"/>
      <c r="K27153" s="1"/>
      <c r="AA27153" s="1"/>
      <c r="AB27153" s="1"/>
      <c r="AC27153" s="1"/>
      <c r="AJ27153" s="1"/>
      <c r="AK27153" s="1"/>
      <c r="AL27153" s="1"/>
    </row>
    <row r="27154">
      <c r="I27154" s="1"/>
      <c r="J27154" s="1"/>
      <c r="K27154" s="1"/>
      <c r="AA27154" s="1"/>
      <c r="AB27154" s="1"/>
      <c r="AC27154" s="1"/>
      <c r="AJ27154" s="1"/>
      <c r="AK27154" s="1"/>
      <c r="AL27154" s="1"/>
    </row>
    <row r="27155">
      <c r="I27155" s="1"/>
      <c r="J27155" s="1"/>
      <c r="K27155" s="1"/>
      <c r="AA27155" s="1"/>
      <c r="AB27155" s="1"/>
      <c r="AC27155" s="1"/>
      <c r="AJ27155" s="1"/>
      <c r="AK27155" s="1"/>
      <c r="AL27155" s="1"/>
    </row>
    <row r="27156">
      <c r="I27156" s="1"/>
      <c r="J27156" s="1"/>
      <c r="K27156" s="1"/>
      <c r="AA27156" s="1"/>
      <c r="AB27156" s="1"/>
      <c r="AC27156" s="1"/>
      <c r="AJ27156" s="1"/>
      <c r="AK27156" s="1"/>
      <c r="AL27156" s="1"/>
    </row>
    <row r="27157">
      <c r="I27157" s="1"/>
      <c r="J27157" s="1"/>
      <c r="K27157" s="1"/>
      <c r="AA27157" s="1"/>
      <c r="AB27157" s="1"/>
      <c r="AC27157" s="1"/>
      <c r="AJ27157" s="1"/>
      <c r="AK27157" s="1"/>
      <c r="AL27157" s="1"/>
    </row>
    <row r="27158">
      <c r="I27158" s="1"/>
      <c r="J27158" s="1"/>
      <c r="K27158" s="1"/>
      <c r="AA27158" s="1"/>
      <c r="AB27158" s="1"/>
      <c r="AC27158" s="1"/>
      <c r="AJ27158" s="1"/>
      <c r="AK27158" s="1"/>
      <c r="AL27158" s="1"/>
    </row>
    <row r="27159">
      <c r="I27159" s="1"/>
      <c r="J27159" s="1"/>
      <c r="K27159" s="1"/>
      <c r="AA27159" s="1"/>
      <c r="AB27159" s="1"/>
      <c r="AC27159" s="1"/>
      <c r="AJ27159" s="1"/>
      <c r="AK27159" s="1"/>
      <c r="AL27159" s="1"/>
    </row>
    <row r="27160">
      <c r="I27160" s="1"/>
      <c r="J27160" s="1"/>
      <c r="K27160" s="1"/>
      <c r="AA27160" s="1"/>
      <c r="AB27160" s="1"/>
      <c r="AC27160" s="1"/>
      <c r="AJ27160" s="1"/>
      <c r="AK27160" s="1"/>
      <c r="AL27160" s="1"/>
    </row>
    <row r="27161">
      <c r="I27161" s="1"/>
      <c r="J27161" s="1"/>
      <c r="K27161" s="1"/>
      <c r="AA27161" s="1"/>
      <c r="AB27161" s="1"/>
      <c r="AC27161" s="1"/>
      <c r="AJ27161" s="1"/>
      <c r="AK27161" s="1"/>
      <c r="AL27161" s="1"/>
    </row>
    <row r="27162">
      <c r="I27162" s="1"/>
      <c r="J27162" s="1"/>
      <c r="K27162" s="1"/>
      <c r="AA27162" s="1"/>
      <c r="AB27162" s="1"/>
      <c r="AC27162" s="1"/>
      <c r="AJ27162" s="1"/>
      <c r="AK27162" s="1"/>
      <c r="AL27162" s="1"/>
    </row>
    <row r="27163">
      <c r="I27163" s="1"/>
      <c r="J27163" s="1"/>
      <c r="K27163" s="1"/>
      <c r="AA27163" s="1"/>
      <c r="AB27163" s="1"/>
      <c r="AC27163" s="1"/>
      <c r="AJ27163" s="1"/>
      <c r="AK27163" s="1"/>
      <c r="AL27163" s="1"/>
    </row>
    <row r="27164">
      <c r="I27164" s="1"/>
      <c r="J27164" s="1"/>
      <c r="K27164" s="1"/>
      <c r="AA27164" s="1"/>
      <c r="AB27164" s="1"/>
      <c r="AC27164" s="1"/>
      <c r="AJ27164" s="1"/>
      <c r="AK27164" s="1"/>
      <c r="AL27164" s="1"/>
    </row>
    <row r="27165">
      <c r="I27165" s="1"/>
      <c r="J27165" s="1"/>
      <c r="K27165" s="1"/>
      <c r="AA27165" s="1"/>
      <c r="AB27165" s="1"/>
      <c r="AC27165" s="1"/>
      <c r="AJ27165" s="1"/>
      <c r="AK27165" s="1"/>
      <c r="AL27165" s="1"/>
    </row>
    <row r="27166">
      <c r="I27166" s="1"/>
      <c r="J27166" s="1"/>
      <c r="K27166" s="1"/>
      <c r="AA27166" s="1"/>
      <c r="AB27166" s="1"/>
      <c r="AC27166" s="1"/>
      <c r="AJ27166" s="1"/>
      <c r="AK27166" s="1"/>
      <c r="AL27166" s="1"/>
    </row>
    <row r="27167">
      <c r="I27167" s="1"/>
      <c r="J27167" s="1"/>
      <c r="K27167" s="1"/>
      <c r="AA27167" s="1"/>
      <c r="AB27167" s="1"/>
      <c r="AC27167" s="1"/>
      <c r="AJ27167" s="1"/>
      <c r="AK27167" s="1"/>
      <c r="AL27167" s="1"/>
    </row>
    <row r="27168">
      <c r="I27168" s="1"/>
      <c r="J27168" s="1"/>
      <c r="K27168" s="1"/>
      <c r="AA27168" s="1"/>
      <c r="AB27168" s="1"/>
      <c r="AC27168" s="1"/>
      <c r="AJ27168" s="1"/>
      <c r="AK27168" s="1"/>
      <c r="AL27168" s="1"/>
    </row>
    <row r="27169">
      <c r="I27169" s="1"/>
      <c r="J27169" s="1"/>
      <c r="K27169" s="1"/>
      <c r="AA27169" s="1"/>
      <c r="AB27169" s="1"/>
      <c r="AC27169" s="1"/>
      <c r="AJ27169" s="1"/>
      <c r="AK27169" s="1"/>
      <c r="AL27169" s="1"/>
    </row>
    <row r="27170">
      <c r="I27170" s="1"/>
      <c r="J27170" s="1"/>
      <c r="K27170" s="1"/>
      <c r="AA27170" s="1"/>
      <c r="AB27170" s="1"/>
      <c r="AC27170" s="1"/>
      <c r="AJ27170" s="1"/>
      <c r="AK27170" s="1"/>
      <c r="AL27170" s="1"/>
    </row>
    <row r="27171">
      <c r="I27171" s="1"/>
      <c r="J27171" s="1"/>
      <c r="K27171" s="1"/>
      <c r="AA27171" s="1"/>
      <c r="AB27171" s="1"/>
      <c r="AC27171" s="1"/>
      <c r="AJ27171" s="1"/>
      <c r="AK27171" s="1"/>
      <c r="AL27171" s="1"/>
    </row>
    <row r="27172">
      <c r="I27172" s="1"/>
      <c r="J27172" s="1"/>
      <c r="K27172" s="1"/>
      <c r="AA27172" s="1"/>
      <c r="AB27172" s="1"/>
      <c r="AC27172" s="1"/>
      <c r="AJ27172" s="1"/>
      <c r="AK27172" s="1"/>
      <c r="AL27172" s="1"/>
    </row>
    <row r="27173">
      <c r="I27173" s="1"/>
      <c r="J27173" s="1"/>
      <c r="K27173" s="1"/>
      <c r="AA27173" s="1"/>
      <c r="AB27173" s="1"/>
      <c r="AC27173" s="1"/>
      <c r="AJ27173" s="1"/>
      <c r="AK27173" s="1"/>
      <c r="AL27173" s="1"/>
    </row>
    <row r="27174">
      <c r="I27174" s="1"/>
      <c r="J27174" s="1"/>
      <c r="K27174" s="1"/>
      <c r="AA27174" s="1"/>
      <c r="AB27174" s="1"/>
      <c r="AC27174" s="1"/>
      <c r="AJ27174" s="1"/>
      <c r="AK27174" s="1"/>
      <c r="AL27174" s="1"/>
    </row>
    <row r="27175">
      <c r="I27175" s="1"/>
      <c r="J27175" s="1"/>
      <c r="K27175" s="1"/>
      <c r="AA27175" s="1"/>
      <c r="AB27175" s="1"/>
      <c r="AC27175" s="1"/>
      <c r="AJ27175" s="1"/>
      <c r="AK27175" s="1"/>
      <c r="AL27175" s="1"/>
    </row>
    <row r="27176">
      <c r="I27176" s="1"/>
      <c r="J27176" s="1"/>
      <c r="K27176" s="1"/>
      <c r="AA27176" s="1"/>
      <c r="AB27176" s="1"/>
      <c r="AC27176" s="1"/>
      <c r="AJ27176" s="1"/>
      <c r="AK27176" s="1"/>
      <c r="AL27176" s="1"/>
    </row>
    <row r="27177">
      <c r="I27177" s="1"/>
      <c r="J27177" s="1"/>
      <c r="K27177" s="1"/>
      <c r="AA27177" s="1"/>
      <c r="AB27177" s="1"/>
      <c r="AC27177" s="1"/>
      <c r="AJ27177" s="1"/>
      <c r="AK27177" s="1"/>
      <c r="AL27177" s="1"/>
    </row>
    <row r="27178">
      <c r="I27178" s="1"/>
      <c r="J27178" s="1"/>
      <c r="K27178" s="1"/>
      <c r="AA27178" s="1"/>
      <c r="AB27178" s="1"/>
      <c r="AC27178" s="1"/>
      <c r="AJ27178" s="1"/>
      <c r="AK27178" s="1"/>
      <c r="AL27178" s="1"/>
    </row>
    <row r="27179">
      <c r="I27179" s="1"/>
      <c r="J27179" s="1"/>
      <c r="K27179" s="1"/>
      <c r="AA27179" s="1"/>
      <c r="AB27179" s="1"/>
      <c r="AC27179" s="1"/>
      <c r="AJ27179" s="1"/>
      <c r="AK27179" s="1"/>
      <c r="AL27179" s="1"/>
    </row>
    <row r="27180">
      <c r="I27180" s="1"/>
      <c r="J27180" s="1"/>
      <c r="K27180" s="1"/>
      <c r="AA27180" s="1"/>
      <c r="AB27180" s="1"/>
      <c r="AC27180" s="1"/>
      <c r="AJ27180" s="1"/>
      <c r="AK27180" s="1"/>
      <c r="AL27180" s="1"/>
    </row>
    <row r="27181">
      <c r="I27181" s="1"/>
      <c r="J27181" s="1"/>
      <c r="K27181" s="1"/>
      <c r="AA27181" s="1"/>
      <c r="AB27181" s="1"/>
      <c r="AC27181" s="1"/>
      <c r="AJ27181" s="1"/>
      <c r="AK27181" s="1"/>
      <c r="AL27181" s="1"/>
    </row>
    <row r="27182">
      <c r="I27182" s="1"/>
      <c r="J27182" s="1"/>
      <c r="K27182" s="1"/>
      <c r="AA27182" s="1"/>
      <c r="AB27182" s="1"/>
      <c r="AC27182" s="1"/>
      <c r="AJ27182" s="1"/>
      <c r="AK27182" s="1"/>
      <c r="AL27182" s="1"/>
    </row>
    <row r="27183">
      <c r="I27183" s="1"/>
      <c r="J27183" s="1"/>
      <c r="K27183" s="1"/>
      <c r="AA27183" s="1"/>
      <c r="AB27183" s="1"/>
      <c r="AC27183" s="1"/>
      <c r="AJ27183" s="1"/>
      <c r="AK27183" s="1"/>
      <c r="AL27183" s="1"/>
    </row>
    <row r="27184">
      <c r="I27184" s="1"/>
      <c r="J27184" s="1"/>
      <c r="K27184" s="1"/>
      <c r="AA27184" s="1"/>
      <c r="AB27184" s="1"/>
      <c r="AC27184" s="1"/>
      <c r="AJ27184" s="1"/>
      <c r="AK27184" s="1"/>
      <c r="AL27184" s="1"/>
    </row>
    <row r="27185">
      <c r="I27185" s="1"/>
      <c r="J27185" s="1"/>
      <c r="K27185" s="1"/>
      <c r="AA27185" s="1"/>
      <c r="AB27185" s="1"/>
      <c r="AC27185" s="1"/>
      <c r="AJ27185" s="1"/>
      <c r="AK27185" s="1"/>
      <c r="AL27185" s="1"/>
    </row>
    <row r="27186">
      <c r="I27186" s="1"/>
      <c r="J27186" s="1"/>
      <c r="K27186" s="1"/>
      <c r="AA27186" s="1"/>
      <c r="AB27186" s="1"/>
      <c r="AC27186" s="1"/>
      <c r="AJ27186" s="1"/>
      <c r="AK27186" s="1"/>
      <c r="AL27186" s="1"/>
    </row>
    <row r="27187">
      <c r="I27187" s="1"/>
      <c r="J27187" s="1"/>
      <c r="K27187" s="1"/>
      <c r="AA27187" s="1"/>
      <c r="AB27187" s="1"/>
      <c r="AC27187" s="1"/>
      <c r="AJ27187" s="1"/>
      <c r="AK27187" s="1"/>
      <c r="AL27187" s="1"/>
    </row>
    <row r="27188">
      <c r="I27188" s="1"/>
      <c r="J27188" s="1"/>
      <c r="K27188" s="1"/>
      <c r="AA27188" s="1"/>
      <c r="AB27188" s="1"/>
      <c r="AC27188" s="1"/>
      <c r="AJ27188" s="1"/>
      <c r="AK27188" s="1"/>
      <c r="AL27188" s="1"/>
    </row>
    <row r="27189">
      <c r="I27189" s="1"/>
      <c r="J27189" s="1"/>
      <c r="K27189" s="1"/>
      <c r="AA27189" s="1"/>
      <c r="AB27189" s="1"/>
      <c r="AC27189" s="1"/>
      <c r="AJ27189" s="1"/>
      <c r="AK27189" s="1"/>
      <c r="AL27189" s="1"/>
    </row>
    <row r="27190">
      <c r="I27190" s="1"/>
      <c r="J27190" s="1"/>
      <c r="K27190" s="1"/>
      <c r="AA27190" s="1"/>
      <c r="AB27190" s="1"/>
      <c r="AC27190" s="1"/>
      <c r="AJ27190" s="1"/>
      <c r="AK27190" s="1"/>
      <c r="AL27190" s="1"/>
    </row>
    <row r="27191">
      <c r="I27191" s="1"/>
      <c r="J27191" s="1"/>
      <c r="K27191" s="1"/>
      <c r="AA27191" s="1"/>
      <c r="AB27191" s="1"/>
      <c r="AC27191" s="1"/>
      <c r="AJ27191" s="1"/>
      <c r="AK27191" s="1"/>
      <c r="AL27191" s="1"/>
    </row>
    <row r="27192">
      <c r="I27192" s="1"/>
      <c r="J27192" s="1"/>
      <c r="K27192" s="1"/>
      <c r="AA27192" s="1"/>
      <c r="AB27192" s="1"/>
      <c r="AC27192" s="1"/>
      <c r="AJ27192" s="1"/>
      <c r="AK27192" s="1"/>
      <c r="AL27192" s="1"/>
    </row>
    <row r="27193">
      <c r="I27193" s="1"/>
      <c r="J27193" s="1"/>
      <c r="K27193" s="1"/>
      <c r="AA27193" s="1"/>
      <c r="AB27193" s="1"/>
      <c r="AC27193" s="1"/>
      <c r="AJ27193" s="1"/>
      <c r="AK27193" s="1"/>
      <c r="AL27193" s="1"/>
    </row>
    <row r="27194">
      <c r="I27194" s="1"/>
      <c r="J27194" s="1"/>
      <c r="K27194" s="1"/>
      <c r="AA27194" s="1"/>
      <c r="AB27194" s="1"/>
      <c r="AC27194" s="1"/>
      <c r="AJ27194" s="1"/>
      <c r="AK27194" s="1"/>
      <c r="AL27194" s="1"/>
    </row>
    <row r="27195">
      <c r="I27195" s="1"/>
      <c r="J27195" s="1"/>
      <c r="K27195" s="1"/>
      <c r="AA27195" s="1"/>
      <c r="AB27195" s="1"/>
      <c r="AC27195" s="1"/>
      <c r="AJ27195" s="1"/>
      <c r="AK27195" s="1"/>
      <c r="AL27195" s="1"/>
    </row>
    <row r="27196">
      <c r="I27196" s="1"/>
      <c r="J27196" s="1"/>
      <c r="K27196" s="1"/>
      <c r="AA27196" s="1"/>
      <c r="AB27196" s="1"/>
      <c r="AC27196" s="1"/>
      <c r="AJ27196" s="1"/>
      <c r="AK27196" s="1"/>
      <c r="AL27196" s="1"/>
    </row>
    <row r="27197">
      <c r="I27197" s="1"/>
      <c r="J27197" s="1"/>
      <c r="K27197" s="1"/>
      <c r="AA27197" s="1"/>
      <c r="AB27197" s="1"/>
      <c r="AC27197" s="1"/>
      <c r="AJ27197" s="1"/>
      <c r="AK27197" s="1"/>
      <c r="AL27197" s="1"/>
    </row>
    <row r="27198">
      <c r="I27198" s="1"/>
      <c r="J27198" s="1"/>
      <c r="K27198" s="1"/>
      <c r="AA27198" s="1"/>
      <c r="AB27198" s="1"/>
      <c r="AC27198" s="1"/>
      <c r="AJ27198" s="1"/>
      <c r="AK27198" s="1"/>
      <c r="AL27198" s="1"/>
    </row>
    <row r="27199">
      <c r="I27199" s="1"/>
      <c r="J27199" s="1"/>
      <c r="K27199" s="1"/>
      <c r="AA27199" s="1"/>
      <c r="AB27199" s="1"/>
      <c r="AC27199" s="1"/>
      <c r="AJ27199" s="1"/>
      <c r="AK27199" s="1"/>
      <c r="AL27199" s="1"/>
    </row>
    <row r="27200">
      <c r="I27200" s="1"/>
      <c r="J27200" s="1"/>
      <c r="K27200" s="1"/>
      <c r="AA27200" s="1"/>
      <c r="AB27200" s="1"/>
      <c r="AC27200" s="1"/>
      <c r="AJ27200" s="1"/>
      <c r="AK27200" s="1"/>
      <c r="AL27200" s="1"/>
    </row>
    <row r="27201">
      <c r="I27201" s="1"/>
      <c r="J27201" s="1"/>
      <c r="K27201" s="1"/>
      <c r="AA27201" s="1"/>
      <c r="AB27201" s="1"/>
      <c r="AC27201" s="1"/>
      <c r="AJ27201" s="1"/>
      <c r="AK27201" s="1"/>
      <c r="AL27201" s="1"/>
    </row>
    <row r="27202">
      <c r="I27202" s="1"/>
      <c r="J27202" s="1"/>
      <c r="K27202" s="1"/>
      <c r="AA27202" s="1"/>
      <c r="AB27202" s="1"/>
      <c r="AC27202" s="1"/>
      <c r="AJ27202" s="1"/>
      <c r="AK27202" s="1"/>
      <c r="AL27202" s="1"/>
    </row>
    <row r="27203">
      <c r="I27203" s="1"/>
      <c r="J27203" s="1"/>
      <c r="K27203" s="1"/>
      <c r="AA27203" s="1"/>
      <c r="AB27203" s="1"/>
      <c r="AC27203" s="1"/>
      <c r="AJ27203" s="1"/>
      <c r="AK27203" s="1"/>
      <c r="AL27203" s="1"/>
    </row>
    <row r="27204">
      <c r="I27204" s="1"/>
      <c r="J27204" s="1"/>
      <c r="K27204" s="1"/>
      <c r="AA27204" s="1"/>
      <c r="AB27204" s="1"/>
      <c r="AC27204" s="1"/>
      <c r="AJ27204" s="1"/>
      <c r="AK27204" s="1"/>
      <c r="AL27204" s="1"/>
    </row>
    <row r="27205">
      <c r="I27205" s="1"/>
      <c r="J27205" s="1"/>
      <c r="K27205" s="1"/>
      <c r="AA27205" s="1"/>
      <c r="AB27205" s="1"/>
      <c r="AC27205" s="1"/>
      <c r="AJ27205" s="1"/>
      <c r="AK27205" s="1"/>
      <c r="AL27205" s="1"/>
    </row>
    <row r="27206">
      <c r="I27206" s="1"/>
      <c r="J27206" s="1"/>
      <c r="K27206" s="1"/>
      <c r="AA27206" s="1"/>
      <c r="AB27206" s="1"/>
      <c r="AC27206" s="1"/>
      <c r="AJ27206" s="1"/>
      <c r="AK27206" s="1"/>
      <c r="AL27206" s="1"/>
    </row>
    <row r="27207">
      <c r="I27207" s="1"/>
      <c r="J27207" s="1"/>
      <c r="K27207" s="1"/>
      <c r="AA27207" s="1"/>
      <c r="AB27207" s="1"/>
      <c r="AC27207" s="1"/>
      <c r="AJ27207" s="1"/>
      <c r="AK27207" s="1"/>
      <c r="AL27207" s="1"/>
    </row>
    <row r="27208">
      <c r="I27208" s="1"/>
      <c r="J27208" s="1"/>
      <c r="K27208" s="1"/>
      <c r="AA27208" s="1"/>
      <c r="AB27208" s="1"/>
      <c r="AC27208" s="1"/>
      <c r="AJ27208" s="1"/>
      <c r="AK27208" s="1"/>
      <c r="AL27208" s="1"/>
    </row>
    <row r="27209">
      <c r="I27209" s="1"/>
      <c r="J27209" s="1"/>
      <c r="K27209" s="1"/>
      <c r="AA27209" s="1"/>
      <c r="AB27209" s="1"/>
      <c r="AC27209" s="1"/>
      <c r="AJ27209" s="1"/>
      <c r="AK27209" s="1"/>
      <c r="AL27209" s="1"/>
    </row>
    <row r="27210">
      <c r="I27210" s="1"/>
      <c r="J27210" s="1"/>
      <c r="K27210" s="1"/>
      <c r="AA27210" s="1"/>
      <c r="AB27210" s="1"/>
      <c r="AC27210" s="1"/>
      <c r="AJ27210" s="1"/>
      <c r="AK27210" s="1"/>
      <c r="AL27210" s="1"/>
    </row>
    <row r="27211">
      <c r="I27211" s="1"/>
      <c r="J27211" s="1"/>
      <c r="K27211" s="1"/>
      <c r="AA27211" s="1"/>
      <c r="AB27211" s="1"/>
      <c r="AC27211" s="1"/>
      <c r="AJ27211" s="1"/>
      <c r="AK27211" s="1"/>
      <c r="AL27211" s="1"/>
    </row>
    <row r="27212">
      <c r="I27212" s="1"/>
      <c r="J27212" s="1"/>
      <c r="K27212" s="1"/>
      <c r="AA27212" s="1"/>
      <c r="AB27212" s="1"/>
      <c r="AC27212" s="1"/>
      <c r="AJ27212" s="1"/>
      <c r="AK27212" s="1"/>
      <c r="AL27212" s="1"/>
    </row>
    <row r="27213">
      <c r="I27213" s="1"/>
      <c r="J27213" s="1"/>
      <c r="K27213" s="1"/>
      <c r="AA27213" s="1"/>
      <c r="AB27213" s="1"/>
      <c r="AC27213" s="1"/>
      <c r="AJ27213" s="1"/>
      <c r="AK27213" s="1"/>
      <c r="AL27213" s="1"/>
    </row>
    <row r="27214">
      <c r="I27214" s="1"/>
      <c r="J27214" s="1"/>
      <c r="K27214" s="1"/>
      <c r="AA27214" s="1"/>
      <c r="AB27214" s="1"/>
      <c r="AC27214" s="1"/>
      <c r="AJ27214" s="1"/>
      <c r="AK27214" s="1"/>
      <c r="AL27214" s="1"/>
    </row>
    <row r="27215">
      <c r="I27215" s="1"/>
      <c r="J27215" s="1"/>
      <c r="K27215" s="1"/>
      <c r="AA27215" s="1"/>
      <c r="AB27215" s="1"/>
      <c r="AC27215" s="1"/>
      <c r="AJ27215" s="1"/>
      <c r="AK27215" s="1"/>
      <c r="AL27215" s="1"/>
    </row>
    <row r="27216">
      <c r="I27216" s="1"/>
      <c r="J27216" s="1"/>
      <c r="K27216" s="1"/>
      <c r="AA27216" s="1"/>
      <c r="AB27216" s="1"/>
      <c r="AC27216" s="1"/>
      <c r="AJ27216" s="1"/>
      <c r="AK27216" s="1"/>
      <c r="AL27216" s="1"/>
    </row>
    <row r="27217">
      <c r="I27217" s="1"/>
      <c r="J27217" s="1"/>
      <c r="K27217" s="1"/>
      <c r="AA27217" s="1"/>
      <c r="AB27217" s="1"/>
      <c r="AC27217" s="1"/>
      <c r="AJ27217" s="1"/>
      <c r="AK27217" s="1"/>
      <c r="AL27217" s="1"/>
    </row>
    <row r="27218">
      <c r="I27218" s="1"/>
      <c r="J27218" s="1"/>
      <c r="K27218" s="1"/>
      <c r="AA27218" s="1"/>
      <c r="AB27218" s="1"/>
      <c r="AC27218" s="1"/>
      <c r="AJ27218" s="1"/>
      <c r="AK27218" s="1"/>
      <c r="AL27218" s="1"/>
    </row>
    <row r="27219">
      <c r="I27219" s="1"/>
      <c r="J27219" s="1"/>
      <c r="K27219" s="1"/>
      <c r="AA27219" s="1"/>
      <c r="AB27219" s="1"/>
      <c r="AC27219" s="1"/>
      <c r="AJ27219" s="1"/>
      <c r="AK27219" s="1"/>
      <c r="AL27219" s="1"/>
    </row>
    <row r="27220">
      <c r="I27220" s="1"/>
      <c r="J27220" s="1"/>
      <c r="K27220" s="1"/>
      <c r="AA27220" s="1"/>
      <c r="AB27220" s="1"/>
      <c r="AC27220" s="1"/>
      <c r="AJ27220" s="1"/>
      <c r="AK27220" s="1"/>
      <c r="AL27220" s="1"/>
    </row>
    <row r="27221">
      <c r="I27221" s="1"/>
      <c r="J27221" s="1"/>
      <c r="K27221" s="1"/>
      <c r="AA27221" s="1"/>
      <c r="AB27221" s="1"/>
      <c r="AC27221" s="1"/>
      <c r="AJ27221" s="1"/>
      <c r="AK27221" s="1"/>
      <c r="AL27221" s="1"/>
    </row>
    <row r="27222">
      <c r="I27222" s="1"/>
      <c r="J27222" s="1"/>
      <c r="K27222" s="1"/>
      <c r="AA27222" s="1"/>
      <c r="AB27222" s="1"/>
      <c r="AC27222" s="1"/>
      <c r="AJ27222" s="1"/>
      <c r="AK27222" s="1"/>
      <c r="AL27222" s="1"/>
    </row>
    <row r="27223">
      <c r="I27223" s="1"/>
      <c r="J27223" s="1"/>
      <c r="K27223" s="1"/>
      <c r="AA27223" s="1"/>
      <c r="AB27223" s="1"/>
      <c r="AC27223" s="1"/>
      <c r="AJ27223" s="1"/>
      <c r="AK27223" s="1"/>
      <c r="AL27223" s="1"/>
    </row>
    <row r="27224">
      <c r="I27224" s="1"/>
      <c r="J27224" s="1"/>
      <c r="K27224" s="1"/>
      <c r="AA27224" s="1"/>
      <c r="AB27224" s="1"/>
      <c r="AC27224" s="1"/>
      <c r="AJ27224" s="1"/>
      <c r="AK27224" s="1"/>
      <c r="AL27224" s="1"/>
    </row>
    <row r="27225">
      <c r="I27225" s="1"/>
      <c r="J27225" s="1"/>
      <c r="K27225" s="1"/>
      <c r="AA27225" s="1"/>
      <c r="AB27225" s="1"/>
      <c r="AC27225" s="1"/>
      <c r="AJ27225" s="1"/>
      <c r="AK27225" s="1"/>
      <c r="AL27225" s="1"/>
    </row>
    <row r="27226">
      <c r="I27226" s="1"/>
      <c r="J27226" s="1"/>
      <c r="K27226" s="1"/>
      <c r="AA27226" s="1"/>
      <c r="AB27226" s="1"/>
      <c r="AC27226" s="1"/>
      <c r="AJ27226" s="1"/>
      <c r="AK27226" s="1"/>
      <c r="AL27226" s="1"/>
    </row>
    <row r="27227">
      <c r="I27227" s="1"/>
      <c r="J27227" s="1"/>
      <c r="K27227" s="1"/>
      <c r="AA27227" s="1"/>
      <c r="AB27227" s="1"/>
      <c r="AC27227" s="1"/>
      <c r="AJ27227" s="1"/>
      <c r="AK27227" s="1"/>
      <c r="AL27227" s="1"/>
    </row>
    <row r="27228">
      <c r="I27228" s="1"/>
      <c r="J27228" s="1"/>
      <c r="K27228" s="1"/>
      <c r="AA27228" s="1"/>
      <c r="AB27228" s="1"/>
      <c r="AC27228" s="1"/>
      <c r="AJ27228" s="1"/>
      <c r="AK27228" s="1"/>
      <c r="AL27228" s="1"/>
    </row>
    <row r="27229">
      <c r="I27229" s="1"/>
      <c r="J27229" s="1"/>
      <c r="K27229" s="1"/>
      <c r="AA27229" s="1"/>
      <c r="AB27229" s="1"/>
      <c r="AC27229" s="1"/>
      <c r="AJ27229" s="1"/>
      <c r="AK27229" s="1"/>
      <c r="AL27229" s="1"/>
    </row>
    <row r="27230">
      <c r="I27230" s="1"/>
      <c r="J27230" s="1"/>
      <c r="K27230" s="1"/>
      <c r="AA27230" s="1"/>
      <c r="AB27230" s="1"/>
      <c r="AC27230" s="1"/>
      <c r="AJ27230" s="1"/>
      <c r="AK27230" s="1"/>
      <c r="AL27230" s="1"/>
    </row>
    <row r="27231">
      <c r="I27231" s="1"/>
      <c r="J27231" s="1"/>
      <c r="K27231" s="1"/>
      <c r="AA27231" s="1"/>
      <c r="AB27231" s="1"/>
      <c r="AC27231" s="1"/>
      <c r="AJ27231" s="1"/>
      <c r="AK27231" s="1"/>
      <c r="AL27231" s="1"/>
    </row>
    <row r="27232">
      <c r="I27232" s="1"/>
      <c r="J27232" s="1"/>
      <c r="K27232" s="1"/>
      <c r="AA27232" s="1"/>
      <c r="AB27232" s="1"/>
      <c r="AC27232" s="1"/>
      <c r="AJ27232" s="1"/>
      <c r="AK27232" s="1"/>
      <c r="AL27232" s="1"/>
    </row>
    <row r="27233">
      <c r="I27233" s="1"/>
      <c r="J27233" s="1"/>
      <c r="K27233" s="1"/>
      <c r="AA27233" s="1"/>
      <c r="AB27233" s="1"/>
      <c r="AC27233" s="1"/>
      <c r="AJ27233" s="1"/>
      <c r="AK27233" s="1"/>
      <c r="AL27233" s="1"/>
    </row>
    <row r="27234">
      <c r="I27234" s="1"/>
      <c r="J27234" s="1"/>
      <c r="K27234" s="1"/>
      <c r="AA27234" s="1"/>
      <c r="AB27234" s="1"/>
      <c r="AC27234" s="1"/>
      <c r="AJ27234" s="1"/>
      <c r="AK27234" s="1"/>
      <c r="AL27234" s="1"/>
    </row>
    <row r="27235">
      <c r="I27235" s="1"/>
      <c r="J27235" s="1"/>
      <c r="K27235" s="1"/>
      <c r="AA27235" s="1"/>
      <c r="AB27235" s="1"/>
      <c r="AC27235" s="1"/>
      <c r="AJ27235" s="1"/>
      <c r="AK27235" s="1"/>
      <c r="AL27235" s="1"/>
    </row>
    <row r="27236">
      <c r="I27236" s="1"/>
      <c r="J27236" s="1"/>
      <c r="K27236" s="1"/>
      <c r="AA27236" s="1"/>
      <c r="AB27236" s="1"/>
      <c r="AC27236" s="1"/>
      <c r="AJ27236" s="1"/>
      <c r="AK27236" s="1"/>
      <c r="AL27236" s="1"/>
    </row>
    <row r="27237">
      <c r="I27237" s="1"/>
      <c r="J27237" s="1"/>
      <c r="K27237" s="1"/>
      <c r="AA27237" s="1"/>
      <c r="AB27237" s="1"/>
      <c r="AC27237" s="1"/>
      <c r="AJ27237" s="1"/>
      <c r="AK27237" s="1"/>
      <c r="AL27237" s="1"/>
    </row>
    <row r="27238">
      <c r="I27238" s="1"/>
      <c r="J27238" s="1"/>
      <c r="K27238" s="1"/>
      <c r="AA27238" s="1"/>
      <c r="AB27238" s="1"/>
      <c r="AC27238" s="1"/>
      <c r="AJ27238" s="1"/>
      <c r="AK27238" s="1"/>
      <c r="AL27238" s="1"/>
    </row>
    <row r="27239">
      <c r="I27239" s="1"/>
      <c r="J27239" s="1"/>
      <c r="K27239" s="1"/>
      <c r="AA27239" s="1"/>
      <c r="AB27239" s="1"/>
      <c r="AC27239" s="1"/>
      <c r="AJ27239" s="1"/>
      <c r="AK27239" s="1"/>
      <c r="AL27239" s="1"/>
    </row>
    <row r="27240">
      <c r="I27240" s="1"/>
      <c r="J27240" s="1"/>
      <c r="K27240" s="1"/>
      <c r="AA27240" s="1"/>
      <c r="AB27240" s="1"/>
      <c r="AC27240" s="1"/>
      <c r="AJ27240" s="1"/>
      <c r="AK27240" s="1"/>
      <c r="AL27240" s="1"/>
    </row>
    <row r="27241">
      <c r="I27241" s="1"/>
      <c r="J27241" s="1"/>
      <c r="K27241" s="1"/>
      <c r="AA27241" s="1"/>
      <c r="AB27241" s="1"/>
      <c r="AC27241" s="1"/>
      <c r="AJ27241" s="1"/>
      <c r="AK27241" s="1"/>
      <c r="AL27241" s="1"/>
    </row>
    <row r="27242">
      <c r="I27242" s="1"/>
      <c r="J27242" s="1"/>
      <c r="K27242" s="1"/>
      <c r="AA27242" s="1"/>
      <c r="AB27242" s="1"/>
      <c r="AC27242" s="1"/>
      <c r="AJ27242" s="1"/>
      <c r="AK27242" s="1"/>
      <c r="AL27242" s="1"/>
    </row>
    <row r="27243">
      <c r="I27243" s="1"/>
      <c r="J27243" s="1"/>
      <c r="K27243" s="1"/>
      <c r="AA27243" s="1"/>
      <c r="AB27243" s="1"/>
      <c r="AC27243" s="1"/>
      <c r="AJ27243" s="1"/>
      <c r="AK27243" s="1"/>
      <c r="AL27243" s="1"/>
    </row>
    <row r="27244">
      <c r="I27244" s="1"/>
      <c r="J27244" s="1"/>
      <c r="K27244" s="1"/>
      <c r="AA27244" s="1"/>
      <c r="AB27244" s="1"/>
      <c r="AC27244" s="1"/>
      <c r="AJ27244" s="1"/>
      <c r="AK27244" s="1"/>
      <c r="AL27244" s="1"/>
    </row>
    <row r="27245">
      <c r="I27245" s="1"/>
      <c r="J27245" s="1"/>
      <c r="K27245" s="1"/>
      <c r="AA27245" s="1"/>
      <c r="AB27245" s="1"/>
      <c r="AC27245" s="1"/>
      <c r="AJ27245" s="1"/>
      <c r="AK27245" s="1"/>
      <c r="AL27245" s="1"/>
    </row>
    <row r="27246">
      <c r="I27246" s="1"/>
      <c r="J27246" s="1"/>
      <c r="K27246" s="1"/>
      <c r="AA27246" s="1"/>
      <c r="AB27246" s="1"/>
      <c r="AC27246" s="1"/>
      <c r="AJ27246" s="1"/>
      <c r="AK27246" s="1"/>
      <c r="AL27246" s="1"/>
    </row>
    <row r="27247">
      <c r="I27247" s="1"/>
      <c r="J27247" s="1"/>
      <c r="K27247" s="1"/>
      <c r="AA27247" s="1"/>
      <c r="AB27247" s="1"/>
      <c r="AC27247" s="1"/>
      <c r="AJ27247" s="1"/>
      <c r="AK27247" s="1"/>
      <c r="AL27247" s="1"/>
    </row>
    <row r="27248">
      <c r="I27248" s="1"/>
      <c r="J27248" s="1"/>
      <c r="K27248" s="1"/>
      <c r="AA27248" s="1"/>
      <c r="AB27248" s="1"/>
      <c r="AC27248" s="1"/>
      <c r="AJ27248" s="1"/>
      <c r="AK27248" s="1"/>
      <c r="AL27248" s="1"/>
    </row>
    <row r="27249">
      <c r="I27249" s="1"/>
      <c r="J27249" s="1"/>
      <c r="K27249" s="1"/>
      <c r="AA27249" s="1"/>
      <c r="AB27249" s="1"/>
      <c r="AC27249" s="1"/>
      <c r="AJ27249" s="1"/>
      <c r="AK27249" s="1"/>
      <c r="AL27249" s="1"/>
    </row>
    <row r="27250">
      <c r="I27250" s="1"/>
      <c r="J27250" s="1"/>
      <c r="K27250" s="1"/>
      <c r="AA27250" s="1"/>
      <c r="AB27250" s="1"/>
      <c r="AC27250" s="1"/>
      <c r="AJ27250" s="1"/>
      <c r="AK27250" s="1"/>
      <c r="AL27250" s="1"/>
    </row>
    <row r="27251">
      <c r="I27251" s="1"/>
      <c r="J27251" s="1"/>
      <c r="K27251" s="1"/>
      <c r="AA27251" s="1"/>
      <c r="AB27251" s="1"/>
      <c r="AC27251" s="1"/>
      <c r="AJ27251" s="1"/>
      <c r="AK27251" s="1"/>
      <c r="AL27251" s="1"/>
    </row>
    <row r="27252">
      <c r="I27252" s="1"/>
      <c r="J27252" s="1"/>
      <c r="K27252" s="1"/>
      <c r="AA27252" s="1"/>
      <c r="AB27252" s="1"/>
      <c r="AC27252" s="1"/>
      <c r="AJ27252" s="1"/>
      <c r="AK27252" s="1"/>
      <c r="AL27252" s="1"/>
    </row>
    <row r="27253">
      <c r="I27253" s="1"/>
      <c r="J27253" s="1"/>
      <c r="K27253" s="1"/>
      <c r="AA27253" s="1"/>
      <c r="AB27253" s="1"/>
      <c r="AC27253" s="1"/>
      <c r="AJ27253" s="1"/>
      <c r="AK27253" s="1"/>
      <c r="AL27253" s="1"/>
    </row>
    <row r="27254">
      <c r="I27254" s="1"/>
      <c r="J27254" s="1"/>
      <c r="K27254" s="1"/>
      <c r="AA27254" s="1"/>
      <c r="AB27254" s="1"/>
      <c r="AC27254" s="1"/>
      <c r="AJ27254" s="1"/>
      <c r="AK27254" s="1"/>
      <c r="AL27254" s="1"/>
    </row>
    <row r="27255">
      <c r="I27255" s="1"/>
      <c r="J27255" s="1"/>
      <c r="K27255" s="1"/>
      <c r="AA27255" s="1"/>
      <c r="AB27255" s="1"/>
      <c r="AC27255" s="1"/>
      <c r="AJ27255" s="1"/>
      <c r="AK27255" s="1"/>
      <c r="AL27255" s="1"/>
    </row>
    <row r="27256">
      <c r="I27256" s="1"/>
      <c r="J27256" s="1"/>
      <c r="K27256" s="1"/>
      <c r="AA27256" s="1"/>
      <c r="AB27256" s="1"/>
      <c r="AC27256" s="1"/>
      <c r="AJ27256" s="1"/>
      <c r="AK27256" s="1"/>
      <c r="AL27256" s="1"/>
    </row>
    <row r="27257">
      <c r="I27257" s="1"/>
      <c r="J27257" s="1"/>
      <c r="K27257" s="1"/>
      <c r="AA27257" s="1"/>
      <c r="AB27257" s="1"/>
      <c r="AC27257" s="1"/>
      <c r="AJ27257" s="1"/>
      <c r="AK27257" s="1"/>
      <c r="AL27257" s="1"/>
    </row>
    <row r="27258">
      <c r="I27258" s="1"/>
      <c r="J27258" s="1"/>
      <c r="K27258" s="1"/>
      <c r="AA27258" s="1"/>
      <c r="AB27258" s="1"/>
      <c r="AC27258" s="1"/>
      <c r="AJ27258" s="1"/>
      <c r="AK27258" s="1"/>
      <c r="AL27258" s="1"/>
    </row>
    <row r="27259">
      <c r="I27259" s="1"/>
      <c r="J27259" s="1"/>
      <c r="K27259" s="1"/>
      <c r="AA27259" s="1"/>
      <c r="AB27259" s="1"/>
      <c r="AC27259" s="1"/>
      <c r="AJ27259" s="1"/>
      <c r="AK27259" s="1"/>
      <c r="AL27259" s="1"/>
    </row>
    <row r="27260">
      <c r="I27260" s="1"/>
      <c r="J27260" s="1"/>
      <c r="K27260" s="1"/>
      <c r="AA27260" s="1"/>
      <c r="AB27260" s="1"/>
      <c r="AC27260" s="1"/>
      <c r="AJ27260" s="1"/>
      <c r="AK27260" s="1"/>
      <c r="AL27260" s="1"/>
    </row>
    <row r="27261">
      <c r="I27261" s="1"/>
      <c r="J27261" s="1"/>
      <c r="K27261" s="1"/>
      <c r="AA27261" s="1"/>
      <c r="AB27261" s="1"/>
      <c r="AC27261" s="1"/>
      <c r="AJ27261" s="1"/>
      <c r="AK27261" s="1"/>
      <c r="AL27261" s="1"/>
    </row>
    <row r="27262">
      <c r="I27262" s="1"/>
      <c r="J27262" s="1"/>
      <c r="K27262" s="1"/>
      <c r="AA27262" s="1"/>
      <c r="AB27262" s="1"/>
      <c r="AC27262" s="1"/>
      <c r="AJ27262" s="1"/>
      <c r="AK27262" s="1"/>
      <c r="AL27262" s="1"/>
    </row>
    <row r="27263">
      <c r="I27263" s="1"/>
      <c r="J27263" s="1"/>
      <c r="K27263" s="1"/>
      <c r="AA27263" s="1"/>
      <c r="AB27263" s="1"/>
      <c r="AC27263" s="1"/>
      <c r="AJ27263" s="1"/>
      <c r="AK27263" s="1"/>
      <c r="AL27263" s="1"/>
    </row>
    <row r="27264">
      <c r="I27264" s="1"/>
      <c r="J27264" s="1"/>
      <c r="K27264" s="1"/>
      <c r="AA27264" s="1"/>
      <c r="AB27264" s="1"/>
      <c r="AC27264" s="1"/>
      <c r="AJ27264" s="1"/>
      <c r="AK27264" s="1"/>
      <c r="AL27264" s="1"/>
    </row>
    <row r="27265">
      <c r="I27265" s="1"/>
      <c r="J27265" s="1"/>
      <c r="K27265" s="1"/>
      <c r="AA27265" s="1"/>
      <c r="AB27265" s="1"/>
      <c r="AC27265" s="1"/>
      <c r="AJ27265" s="1"/>
      <c r="AK27265" s="1"/>
      <c r="AL27265" s="1"/>
    </row>
    <row r="27266">
      <c r="I27266" s="1"/>
      <c r="J27266" s="1"/>
      <c r="K27266" s="1"/>
      <c r="AA27266" s="1"/>
      <c r="AB27266" s="1"/>
      <c r="AC27266" s="1"/>
      <c r="AJ27266" s="1"/>
      <c r="AK27266" s="1"/>
      <c r="AL27266" s="1"/>
    </row>
    <row r="27267">
      <c r="I27267" s="1"/>
      <c r="J27267" s="1"/>
      <c r="K27267" s="1"/>
      <c r="AA27267" s="1"/>
      <c r="AB27267" s="1"/>
      <c r="AC27267" s="1"/>
      <c r="AJ27267" s="1"/>
      <c r="AK27267" s="1"/>
      <c r="AL27267" s="1"/>
    </row>
    <row r="27268">
      <c r="I27268" s="1"/>
      <c r="J27268" s="1"/>
      <c r="K27268" s="1"/>
      <c r="AA27268" s="1"/>
      <c r="AB27268" s="1"/>
      <c r="AC27268" s="1"/>
      <c r="AJ27268" s="1"/>
      <c r="AK27268" s="1"/>
      <c r="AL27268" s="1"/>
    </row>
    <row r="27269">
      <c r="I27269" s="1"/>
      <c r="J27269" s="1"/>
      <c r="K27269" s="1"/>
      <c r="AA27269" s="1"/>
      <c r="AB27269" s="1"/>
      <c r="AC27269" s="1"/>
      <c r="AJ27269" s="1"/>
      <c r="AK27269" s="1"/>
      <c r="AL27269" s="1"/>
    </row>
    <row r="27270">
      <c r="I27270" s="1"/>
      <c r="J27270" s="1"/>
      <c r="K27270" s="1"/>
      <c r="AA27270" s="1"/>
      <c r="AB27270" s="1"/>
      <c r="AC27270" s="1"/>
      <c r="AJ27270" s="1"/>
      <c r="AK27270" s="1"/>
      <c r="AL27270" s="1"/>
    </row>
    <row r="27271">
      <c r="I27271" s="1"/>
      <c r="J27271" s="1"/>
      <c r="K27271" s="1"/>
      <c r="AA27271" s="1"/>
      <c r="AB27271" s="1"/>
      <c r="AC27271" s="1"/>
      <c r="AJ27271" s="1"/>
      <c r="AK27271" s="1"/>
      <c r="AL27271" s="1"/>
    </row>
    <row r="27272">
      <c r="I27272" s="1"/>
      <c r="J27272" s="1"/>
      <c r="K27272" s="1"/>
      <c r="AA27272" s="1"/>
      <c r="AB27272" s="1"/>
      <c r="AC27272" s="1"/>
      <c r="AJ27272" s="1"/>
      <c r="AK27272" s="1"/>
      <c r="AL27272" s="1"/>
    </row>
    <row r="27273">
      <c r="I27273" s="1"/>
      <c r="J27273" s="1"/>
      <c r="K27273" s="1"/>
      <c r="AA27273" s="1"/>
      <c r="AB27273" s="1"/>
      <c r="AC27273" s="1"/>
      <c r="AJ27273" s="1"/>
      <c r="AK27273" s="1"/>
      <c r="AL27273" s="1"/>
    </row>
    <row r="27274">
      <c r="I27274" s="1"/>
      <c r="J27274" s="1"/>
      <c r="K27274" s="1"/>
      <c r="AA27274" s="1"/>
      <c r="AB27274" s="1"/>
      <c r="AC27274" s="1"/>
      <c r="AJ27274" s="1"/>
      <c r="AK27274" s="1"/>
      <c r="AL27274" s="1"/>
    </row>
    <row r="27275">
      <c r="I27275" s="1"/>
      <c r="J27275" s="1"/>
      <c r="K27275" s="1"/>
      <c r="AA27275" s="1"/>
      <c r="AB27275" s="1"/>
      <c r="AC27275" s="1"/>
      <c r="AJ27275" s="1"/>
      <c r="AK27275" s="1"/>
      <c r="AL27275" s="1"/>
    </row>
    <row r="27276">
      <c r="I27276" s="1"/>
      <c r="J27276" s="1"/>
      <c r="K27276" s="1"/>
      <c r="AA27276" s="1"/>
      <c r="AB27276" s="1"/>
      <c r="AC27276" s="1"/>
      <c r="AJ27276" s="1"/>
      <c r="AK27276" s="1"/>
      <c r="AL27276" s="1"/>
    </row>
    <row r="27277">
      <c r="I27277" s="1"/>
      <c r="J27277" s="1"/>
      <c r="K27277" s="1"/>
      <c r="AA27277" s="1"/>
      <c r="AB27277" s="1"/>
      <c r="AC27277" s="1"/>
      <c r="AJ27277" s="1"/>
      <c r="AK27277" s="1"/>
      <c r="AL27277" s="1"/>
    </row>
    <row r="27278">
      <c r="I27278" s="1"/>
      <c r="J27278" s="1"/>
      <c r="K27278" s="1"/>
      <c r="AA27278" s="1"/>
      <c r="AB27278" s="1"/>
      <c r="AC27278" s="1"/>
      <c r="AJ27278" s="1"/>
      <c r="AK27278" s="1"/>
      <c r="AL27278" s="1"/>
    </row>
    <row r="27279">
      <c r="I27279" s="1"/>
      <c r="J27279" s="1"/>
      <c r="K27279" s="1"/>
      <c r="AA27279" s="1"/>
      <c r="AB27279" s="1"/>
      <c r="AC27279" s="1"/>
      <c r="AJ27279" s="1"/>
      <c r="AK27279" s="1"/>
      <c r="AL27279" s="1"/>
    </row>
    <row r="27280">
      <c r="I27280" s="1"/>
      <c r="J27280" s="1"/>
      <c r="K27280" s="1"/>
      <c r="AA27280" s="1"/>
      <c r="AB27280" s="1"/>
      <c r="AC27280" s="1"/>
      <c r="AJ27280" s="1"/>
      <c r="AK27280" s="1"/>
      <c r="AL27280" s="1"/>
    </row>
    <row r="27281">
      <c r="I27281" s="1"/>
      <c r="J27281" s="1"/>
      <c r="K27281" s="1"/>
      <c r="AA27281" s="1"/>
      <c r="AB27281" s="1"/>
      <c r="AC27281" s="1"/>
      <c r="AJ27281" s="1"/>
      <c r="AK27281" s="1"/>
      <c r="AL27281" s="1"/>
    </row>
    <row r="27282">
      <c r="I27282" s="1"/>
      <c r="J27282" s="1"/>
      <c r="K27282" s="1"/>
      <c r="AA27282" s="1"/>
      <c r="AB27282" s="1"/>
      <c r="AC27282" s="1"/>
      <c r="AJ27282" s="1"/>
      <c r="AK27282" s="1"/>
      <c r="AL27282" s="1"/>
    </row>
    <row r="27283">
      <c r="I27283" s="1"/>
      <c r="J27283" s="1"/>
      <c r="K27283" s="1"/>
      <c r="AA27283" s="1"/>
      <c r="AB27283" s="1"/>
      <c r="AC27283" s="1"/>
      <c r="AJ27283" s="1"/>
      <c r="AK27283" s="1"/>
      <c r="AL27283" s="1"/>
    </row>
    <row r="27284">
      <c r="I27284" s="1"/>
      <c r="J27284" s="1"/>
      <c r="K27284" s="1"/>
      <c r="AA27284" s="1"/>
      <c r="AB27284" s="1"/>
      <c r="AC27284" s="1"/>
      <c r="AJ27284" s="1"/>
      <c r="AK27284" s="1"/>
      <c r="AL27284" s="1"/>
    </row>
    <row r="27285">
      <c r="I27285" s="1"/>
      <c r="J27285" s="1"/>
      <c r="K27285" s="1"/>
      <c r="AA27285" s="1"/>
      <c r="AB27285" s="1"/>
      <c r="AC27285" s="1"/>
      <c r="AJ27285" s="1"/>
      <c r="AK27285" s="1"/>
      <c r="AL27285" s="1"/>
    </row>
    <row r="27286">
      <c r="I27286" s="1"/>
      <c r="J27286" s="1"/>
      <c r="K27286" s="1"/>
      <c r="AA27286" s="1"/>
      <c r="AB27286" s="1"/>
      <c r="AC27286" s="1"/>
      <c r="AJ27286" s="1"/>
      <c r="AK27286" s="1"/>
      <c r="AL27286" s="1"/>
    </row>
    <row r="27287">
      <c r="I27287" s="1"/>
      <c r="J27287" s="1"/>
      <c r="K27287" s="1"/>
      <c r="AA27287" s="1"/>
      <c r="AB27287" s="1"/>
      <c r="AC27287" s="1"/>
      <c r="AJ27287" s="1"/>
      <c r="AK27287" s="1"/>
      <c r="AL27287" s="1"/>
    </row>
    <row r="27288">
      <c r="I27288" s="1"/>
      <c r="J27288" s="1"/>
      <c r="K27288" s="1"/>
      <c r="AA27288" s="1"/>
      <c r="AB27288" s="1"/>
      <c r="AC27288" s="1"/>
      <c r="AJ27288" s="1"/>
      <c r="AK27288" s="1"/>
      <c r="AL27288" s="1"/>
    </row>
    <row r="27289">
      <c r="I27289" s="1"/>
      <c r="J27289" s="1"/>
      <c r="K27289" s="1"/>
      <c r="AA27289" s="1"/>
      <c r="AB27289" s="1"/>
      <c r="AC27289" s="1"/>
      <c r="AJ27289" s="1"/>
      <c r="AK27289" s="1"/>
      <c r="AL27289" s="1"/>
    </row>
    <row r="27290">
      <c r="I27290" s="1"/>
      <c r="J27290" s="1"/>
      <c r="K27290" s="1"/>
      <c r="AA27290" s="1"/>
      <c r="AB27290" s="1"/>
      <c r="AC27290" s="1"/>
      <c r="AJ27290" s="1"/>
      <c r="AK27290" s="1"/>
      <c r="AL27290" s="1"/>
    </row>
    <row r="27291">
      <c r="I27291" s="1"/>
      <c r="J27291" s="1"/>
      <c r="K27291" s="1"/>
      <c r="AA27291" s="1"/>
      <c r="AB27291" s="1"/>
      <c r="AC27291" s="1"/>
      <c r="AJ27291" s="1"/>
      <c r="AK27291" s="1"/>
      <c r="AL27291" s="1"/>
    </row>
    <row r="27292">
      <c r="I27292" s="1"/>
      <c r="J27292" s="1"/>
      <c r="K27292" s="1"/>
      <c r="AA27292" s="1"/>
      <c r="AB27292" s="1"/>
      <c r="AC27292" s="1"/>
      <c r="AJ27292" s="1"/>
      <c r="AK27292" s="1"/>
      <c r="AL27292" s="1"/>
    </row>
    <row r="27293">
      <c r="I27293" s="1"/>
      <c r="J27293" s="1"/>
      <c r="K27293" s="1"/>
      <c r="AA27293" s="1"/>
      <c r="AB27293" s="1"/>
      <c r="AC27293" s="1"/>
      <c r="AJ27293" s="1"/>
      <c r="AK27293" s="1"/>
      <c r="AL27293" s="1"/>
    </row>
    <row r="27294">
      <c r="I27294" s="1"/>
      <c r="J27294" s="1"/>
      <c r="K27294" s="1"/>
      <c r="AA27294" s="1"/>
      <c r="AB27294" s="1"/>
      <c r="AC27294" s="1"/>
      <c r="AJ27294" s="1"/>
      <c r="AK27294" s="1"/>
      <c r="AL27294" s="1"/>
    </row>
    <row r="27295">
      <c r="I27295" s="1"/>
      <c r="J27295" s="1"/>
      <c r="K27295" s="1"/>
      <c r="AA27295" s="1"/>
      <c r="AB27295" s="1"/>
      <c r="AC27295" s="1"/>
      <c r="AJ27295" s="1"/>
      <c r="AK27295" s="1"/>
      <c r="AL27295" s="1"/>
    </row>
    <row r="27296">
      <c r="I27296" s="1"/>
      <c r="J27296" s="1"/>
      <c r="K27296" s="1"/>
      <c r="AA27296" s="1"/>
      <c r="AB27296" s="1"/>
      <c r="AC27296" s="1"/>
      <c r="AJ27296" s="1"/>
      <c r="AK27296" s="1"/>
      <c r="AL27296" s="1"/>
    </row>
    <row r="27297">
      <c r="I27297" s="1"/>
      <c r="J27297" s="1"/>
      <c r="K27297" s="1"/>
      <c r="AA27297" s="1"/>
      <c r="AB27297" s="1"/>
      <c r="AC27297" s="1"/>
      <c r="AJ27297" s="1"/>
      <c r="AK27297" s="1"/>
      <c r="AL27297" s="1"/>
    </row>
    <row r="27298">
      <c r="I27298" s="1"/>
      <c r="J27298" s="1"/>
      <c r="K27298" s="1"/>
      <c r="AA27298" s="1"/>
      <c r="AB27298" s="1"/>
      <c r="AC27298" s="1"/>
      <c r="AJ27298" s="1"/>
      <c r="AK27298" s="1"/>
      <c r="AL27298" s="1"/>
    </row>
    <row r="27299">
      <c r="I27299" s="1"/>
      <c r="J27299" s="1"/>
      <c r="K27299" s="1"/>
      <c r="AA27299" s="1"/>
      <c r="AB27299" s="1"/>
      <c r="AC27299" s="1"/>
      <c r="AJ27299" s="1"/>
      <c r="AK27299" s="1"/>
      <c r="AL27299" s="1"/>
    </row>
    <row r="27300">
      <c r="I27300" s="1"/>
      <c r="J27300" s="1"/>
      <c r="K27300" s="1"/>
      <c r="AA27300" s="1"/>
      <c r="AB27300" s="1"/>
      <c r="AC27300" s="1"/>
      <c r="AJ27300" s="1"/>
      <c r="AK27300" s="1"/>
      <c r="AL27300" s="1"/>
    </row>
    <row r="27301">
      <c r="I27301" s="1"/>
      <c r="J27301" s="1"/>
      <c r="K27301" s="1"/>
      <c r="AA27301" s="1"/>
      <c r="AB27301" s="1"/>
      <c r="AC27301" s="1"/>
      <c r="AJ27301" s="1"/>
      <c r="AK27301" s="1"/>
      <c r="AL27301" s="1"/>
    </row>
    <row r="27302">
      <c r="I27302" s="1"/>
      <c r="J27302" s="1"/>
      <c r="K27302" s="1"/>
      <c r="AA27302" s="1"/>
      <c r="AB27302" s="1"/>
      <c r="AC27302" s="1"/>
      <c r="AJ27302" s="1"/>
      <c r="AK27302" s="1"/>
      <c r="AL27302" s="1"/>
    </row>
    <row r="27303">
      <c r="I27303" s="1"/>
      <c r="J27303" s="1"/>
      <c r="K27303" s="1"/>
      <c r="AA27303" s="1"/>
      <c r="AB27303" s="1"/>
      <c r="AC27303" s="1"/>
      <c r="AJ27303" s="1"/>
      <c r="AK27303" s="1"/>
      <c r="AL27303" s="1"/>
    </row>
    <row r="27304">
      <c r="I27304" s="1"/>
      <c r="J27304" s="1"/>
      <c r="K27304" s="1"/>
      <c r="AA27304" s="1"/>
      <c r="AB27304" s="1"/>
      <c r="AC27304" s="1"/>
      <c r="AJ27304" s="1"/>
      <c r="AK27304" s="1"/>
      <c r="AL27304" s="1"/>
    </row>
    <row r="27305">
      <c r="I27305" s="1"/>
      <c r="J27305" s="1"/>
      <c r="K27305" s="1"/>
      <c r="AA27305" s="1"/>
      <c r="AB27305" s="1"/>
      <c r="AC27305" s="1"/>
      <c r="AJ27305" s="1"/>
      <c r="AK27305" s="1"/>
      <c r="AL27305" s="1"/>
    </row>
    <row r="27306">
      <c r="I27306" s="1"/>
      <c r="J27306" s="1"/>
      <c r="K27306" s="1"/>
      <c r="AA27306" s="1"/>
      <c r="AB27306" s="1"/>
      <c r="AC27306" s="1"/>
      <c r="AJ27306" s="1"/>
      <c r="AK27306" s="1"/>
      <c r="AL27306" s="1"/>
    </row>
    <row r="27307">
      <c r="I27307" s="1"/>
      <c r="J27307" s="1"/>
      <c r="K27307" s="1"/>
      <c r="AA27307" s="1"/>
      <c r="AB27307" s="1"/>
      <c r="AC27307" s="1"/>
      <c r="AJ27307" s="1"/>
      <c r="AK27307" s="1"/>
      <c r="AL27307" s="1"/>
    </row>
    <row r="27308">
      <c r="I27308" s="1"/>
      <c r="J27308" s="1"/>
      <c r="K27308" s="1"/>
      <c r="AA27308" s="1"/>
      <c r="AB27308" s="1"/>
      <c r="AC27308" s="1"/>
      <c r="AJ27308" s="1"/>
      <c r="AK27308" s="1"/>
      <c r="AL27308" s="1"/>
    </row>
    <row r="27309">
      <c r="I27309" s="1"/>
      <c r="J27309" s="1"/>
      <c r="K27309" s="1"/>
      <c r="AA27309" s="1"/>
      <c r="AB27309" s="1"/>
      <c r="AC27309" s="1"/>
      <c r="AJ27309" s="1"/>
      <c r="AK27309" s="1"/>
      <c r="AL27309" s="1"/>
    </row>
    <row r="27310">
      <c r="I27310" s="1"/>
      <c r="J27310" s="1"/>
      <c r="K27310" s="1"/>
      <c r="AA27310" s="1"/>
      <c r="AB27310" s="1"/>
      <c r="AC27310" s="1"/>
      <c r="AJ27310" s="1"/>
      <c r="AK27310" s="1"/>
      <c r="AL27310" s="1"/>
    </row>
    <row r="27311">
      <c r="I27311" s="1"/>
      <c r="J27311" s="1"/>
      <c r="K27311" s="1"/>
      <c r="AA27311" s="1"/>
      <c r="AB27311" s="1"/>
      <c r="AC27311" s="1"/>
      <c r="AJ27311" s="1"/>
      <c r="AK27311" s="1"/>
      <c r="AL27311" s="1"/>
    </row>
    <row r="27312">
      <c r="I27312" s="1"/>
      <c r="J27312" s="1"/>
      <c r="K27312" s="1"/>
      <c r="AA27312" s="1"/>
      <c r="AB27312" s="1"/>
      <c r="AC27312" s="1"/>
      <c r="AJ27312" s="1"/>
      <c r="AK27312" s="1"/>
      <c r="AL27312" s="1"/>
    </row>
    <row r="27313">
      <c r="I27313" s="1"/>
      <c r="J27313" s="1"/>
      <c r="K27313" s="1"/>
      <c r="AA27313" s="1"/>
      <c r="AB27313" s="1"/>
      <c r="AC27313" s="1"/>
      <c r="AJ27313" s="1"/>
      <c r="AK27313" s="1"/>
      <c r="AL27313" s="1"/>
    </row>
    <row r="27314">
      <c r="I27314" s="1"/>
      <c r="J27314" s="1"/>
      <c r="K27314" s="1"/>
      <c r="AA27314" s="1"/>
      <c r="AB27314" s="1"/>
      <c r="AC27314" s="1"/>
      <c r="AJ27314" s="1"/>
      <c r="AK27314" s="1"/>
      <c r="AL27314" s="1"/>
    </row>
    <row r="27315">
      <c r="I27315" s="1"/>
      <c r="J27315" s="1"/>
      <c r="K27315" s="1"/>
      <c r="AA27315" s="1"/>
      <c r="AB27315" s="1"/>
      <c r="AC27315" s="1"/>
      <c r="AJ27315" s="1"/>
      <c r="AK27315" s="1"/>
      <c r="AL27315" s="1"/>
    </row>
    <row r="27316">
      <c r="I27316" s="1"/>
      <c r="J27316" s="1"/>
      <c r="K27316" s="1"/>
      <c r="AA27316" s="1"/>
      <c r="AB27316" s="1"/>
      <c r="AC27316" s="1"/>
      <c r="AJ27316" s="1"/>
      <c r="AK27316" s="1"/>
      <c r="AL27316" s="1"/>
    </row>
    <row r="27317">
      <c r="I27317" s="1"/>
      <c r="J27317" s="1"/>
      <c r="K27317" s="1"/>
      <c r="AA27317" s="1"/>
      <c r="AB27317" s="1"/>
      <c r="AC27317" s="1"/>
      <c r="AJ27317" s="1"/>
      <c r="AK27317" s="1"/>
      <c r="AL27317" s="1"/>
    </row>
    <row r="27318">
      <c r="I27318" s="1"/>
      <c r="J27318" s="1"/>
      <c r="K27318" s="1"/>
      <c r="AA27318" s="1"/>
      <c r="AB27318" s="1"/>
      <c r="AC27318" s="1"/>
      <c r="AJ27318" s="1"/>
      <c r="AK27318" s="1"/>
      <c r="AL27318" s="1"/>
    </row>
    <row r="27319">
      <c r="I27319" s="1"/>
      <c r="J27319" s="1"/>
      <c r="K27319" s="1"/>
      <c r="AA27319" s="1"/>
      <c r="AB27319" s="1"/>
      <c r="AC27319" s="1"/>
      <c r="AJ27319" s="1"/>
      <c r="AK27319" s="1"/>
      <c r="AL27319" s="1"/>
    </row>
    <row r="27320">
      <c r="I27320" s="1"/>
      <c r="J27320" s="1"/>
      <c r="K27320" s="1"/>
      <c r="AA27320" s="1"/>
      <c r="AB27320" s="1"/>
      <c r="AC27320" s="1"/>
      <c r="AJ27320" s="1"/>
      <c r="AK27320" s="1"/>
      <c r="AL27320" s="1"/>
    </row>
    <row r="27321">
      <c r="I27321" s="1"/>
      <c r="J27321" s="1"/>
      <c r="K27321" s="1"/>
      <c r="AA27321" s="1"/>
      <c r="AB27321" s="1"/>
      <c r="AC27321" s="1"/>
      <c r="AJ27321" s="1"/>
      <c r="AK27321" s="1"/>
      <c r="AL27321" s="1"/>
    </row>
    <row r="27322">
      <c r="I27322" s="1"/>
      <c r="J27322" s="1"/>
      <c r="K27322" s="1"/>
      <c r="AA27322" s="1"/>
      <c r="AB27322" s="1"/>
      <c r="AC27322" s="1"/>
      <c r="AJ27322" s="1"/>
      <c r="AK27322" s="1"/>
      <c r="AL27322" s="1"/>
    </row>
    <row r="27323">
      <c r="I27323" s="1"/>
      <c r="J27323" s="1"/>
      <c r="K27323" s="1"/>
      <c r="AA27323" s="1"/>
      <c r="AB27323" s="1"/>
      <c r="AC27323" s="1"/>
      <c r="AJ27323" s="1"/>
      <c r="AK27323" s="1"/>
      <c r="AL27323" s="1"/>
    </row>
    <row r="27324">
      <c r="I27324" s="1"/>
      <c r="J27324" s="1"/>
      <c r="K27324" s="1"/>
      <c r="AA27324" s="1"/>
      <c r="AB27324" s="1"/>
      <c r="AC27324" s="1"/>
      <c r="AJ27324" s="1"/>
      <c r="AK27324" s="1"/>
      <c r="AL27324" s="1"/>
    </row>
    <row r="27325">
      <c r="I27325" s="1"/>
      <c r="J27325" s="1"/>
      <c r="K27325" s="1"/>
      <c r="AA27325" s="1"/>
      <c r="AB27325" s="1"/>
      <c r="AC27325" s="1"/>
      <c r="AJ27325" s="1"/>
      <c r="AK27325" s="1"/>
      <c r="AL27325" s="1"/>
    </row>
    <row r="27326">
      <c r="I27326" s="1"/>
      <c r="J27326" s="1"/>
      <c r="K27326" s="1"/>
      <c r="AA27326" s="1"/>
      <c r="AB27326" s="1"/>
      <c r="AC27326" s="1"/>
      <c r="AJ27326" s="1"/>
      <c r="AK27326" s="1"/>
      <c r="AL27326" s="1"/>
    </row>
    <row r="27327">
      <c r="I27327" s="1"/>
      <c r="J27327" s="1"/>
      <c r="K27327" s="1"/>
      <c r="AA27327" s="1"/>
      <c r="AB27327" s="1"/>
      <c r="AC27327" s="1"/>
      <c r="AJ27327" s="1"/>
      <c r="AK27327" s="1"/>
      <c r="AL27327" s="1"/>
    </row>
    <row r="27328">
      <c r="I27328" s="1"/>
      <c r="J27328" s="1"/>
      <c r="K27328" s="1"/>
      <c r="AA27328" s="1"/>
      <c r="AB27328" s="1"/>
      <c r="AC27328" s="1"/>
      <c r="AJ27328" s="1"/>
      <c r="AK27328" s="1"/>
      <c r="AL27328" s="1"/>
    </row>
    <row r="27329">
      <c r="I27329" s="1"/>
      <c r="J27329" s="1"/>
      <c r="K27329" s="1"/>
      <c r="AA27329" s="1"/>
      <c r="AB27329" s="1"/>
      <c r="AC27329" s="1"/>
      <c r="AJ27329" s="1"/>
      <c r="AK27329" s="1"/>
      <c r="AL27329" s="1"/>
    </row>
    <row r="27330">
      <c r="I27330" s="1"/>
      <c r="J27330" s="1"/>
      <c r="K27330" s="1"/>
      <c r="AA27330" s="1"/>
      <c r="AB27330" s="1"/>
      <c r="AC27330" s="1"/>
      <c r="AJ27330" s="1"/>
      <c r="AK27330" s="1"/>
      <c r="AL27330" s="1"/>
    </row>
    <row r="27331">
      <c r="I27331" s="1"/>
      <c r="J27331" s="1"/>
      <c r="K27331" s="1"/>
      <c r="AA27331" s="1"/>
      <c r="AB27331" s="1"/>
      <c r="AC27331" s="1"/>
      <c r="AJ27331" s="1"/>
      <c r="AK27331" s="1"/>
      <c r="AL27331" s="1"/>
    </row>
    <row r="27332">
      <c r="I27332" s="1"/>
      <c r="J27332" s="1"/>
      <c r="K27332" s="1"/>
      <c r="AA27332" s="1"/>
      <c r="AB27332" s="1"/>
      <c r="AC27332" s="1"/>
      <c r="AJ27332" s="1"/>
      <c r="AK27332" s="1"/>
      <c r="AL27332" s="1"/>
    </row>
    <row r="27333">
      <c r="I27333" s="1"/>
      <c r="J27333" s="1"/>
      <c r="K27333" s="1"/>
      <c r="AA27333" s="1"/>
      <c r="AB27333" s="1"/>
      <c r="AC27333" s="1"/>
      <c r="AJ27333" s="1"/>
      <c r="AK27333" s="1"/>
      <c r="AL27333" s="1"/>
    </row>
    <row r="27334">
      <c r="I27334" s="1"/>
      <c r="J27334" s="1"/>
      <c r="K27334" s="1"/>
      <c r="AA27334" s="1"/>
      <c r="AB27334" s="1"/>
      <c r="AC27334" s="1"/>
      <c r="AJ27334" s="1"/>
      <c r="AK27334" s="1"/>
      <c r="AL27334" s="1"/>
    </row>
    <row r="27335">
      <c r="I27335" s="1"/>
      <c r="J27335" s="1"/>
      <c r="K27335" s="1"/>
      <c r="AA27335" s="1"/>
      <c r="AB27335" s="1"/>
      <c r="AC27335" s="1"/>
      <c r="AJ27335" s="1"/>
      <c r="AK27335" s="1"/>
      <c r="AL27335" s="1"/>
    </row>
    <row r="27336">
      <c r="I27336" s="1"/>
      <c r="J27336" s="1"/>
      <c r="K27336" s="1"/>
      <c r="AA27336" s="1"/>
      <c r="AB27336" s="1"/>
      <c r="AC27336" s="1"/>
      <c r="AJ27336" s="1"/>
      <c r="AK27336" s="1"/>
      <c r="AL27336" s="1"/>
    </row>
    <row r="27337">
      <c r="I27337" s="1"/>
      <c r="J27337" s="1"/>
      <c r="K27337" s="1"/>
      <c r="AA27337" s="1"/>
      <c r="AB27337" s="1"/>
      <c r="AC27337" s="1"/>
      <c r="AJ27337" s="1"/>
      <c r="AK27337" s="1"/>
      <c r="AL27337" s="1"/>
    </row>
    <row r="27338">
      <c r="I27338" s="1"/>
      <c r="J27338" s="1"/>
      <c r="K27338" s="1"/>
      <c r="AA27338" s="1"/>
      <c r="AB27338" s="1"/>
      <c r="AC27338" s="1"/>
      <c r="AJ27338" s="1"/>
      <c r="AK27338" s="1"/>
      <c r="AL27338" s="1"/>
    </row>
    <row r="27339">
      <c r="I27339" s="1"/>
      <c r="J27339" s="1"/>
      <c r="K27339" s="1"/>
      <c r="AA27339" s="1"/>
      <c r="AB27339" s="1"/>
      <c r="AC27339" s="1"/>
      <c r="AJ27339" s="1"/>
      <c r="AK27339" s="1"/>
      <c r="AL27339" s="1"/>
    </row>
    <row r="27340">
      <c r="I27340" s="1"/>
      <c r="J27340" s="1"/>
      <c r="K27340" s="1"/>
      <c r="AA27340" s="1"/>
      <c r="AB27340" s="1"/>
      <c r="AC27340" s="1"/>
      <c r="AJ27340" s="1"/>
      <c r="AK27340" s="1"/>
      <c r="AL27340" s="1"/>
    </row>
    <row r="27341">
      <c r="I27341" s="1"/>
      <c r="J27341" s="1"/>
      <c r="K27341" s="1"/>
      <c r="AA27341" s="1"/>
      <c r="AB27341" s="1"/>
      <c r="AC27341" s="1"/>
      <c r="AJ27341" s="1"/>
      <c r="AK27341" s="1"/>
      <c r="AL27341" s="1"/>
    </row>
    <row r="27342">
      <c r="I27342" s="1"/>
      <c r="J27342" s="1"/>
      <c r="K27342" s="1"/>
      <c r="AA27342" s="1"/>
      <c r="AB27342" s="1"/>
      <c r="AC27342" s="1"/>
      <c r="AJ27342" s="1"/>
      <c r="AK27342" s="1"/>
      <c r="AL27342" s="1"/>
    </row>
    <row r="27343">
      <c r="I27343" s="1"/>
      <c r="J27343" s="1"/>
      <c r="K27343" s="1"/>
      <c r="AA27343" s="1"/>
      <c r="AB27343" s="1"/>
      <c r="AC27343" s="1"/>
      <c r="AJ27343" s="1"/>
      <c r="AK27343" s="1"/>
      <c r="AL27343" s="1"/>
    </row>
    <row r="27344">
      <c r="I27344" s="1"/>
      <c r="J27344" s="1"/>
      <c r="K27344" s="1"/>
      <c r="AA27344" s="1"/>
      <c r="AB27344" s="1"/>
      <c r="AC27344" s="1"/>
      <c r="AJ27344" s="1"/>
      <c r="AK27344" s="1"/>
      <c r="AL27344" s="1"/>
    </row>
    <row r="27345">
      <c r="I27345" s="1"/>
      <c r="J27345" s="1"/>
      <c r="K27345" s="1"/>
      <c r="AA27345" s="1"/>
      <c r="AB27345" s="1"/>
      <c r="AC27345" s="1"/>
      <c r="AJ27345" s="1"/>
      <c r="AK27345" s="1"/>
      <c r="AL27345" s="1"/>
    </row>
    <row r="27346">
      <c r="I27346" s="1"/>
      <c r="J27346" s="1"/>
      <c r="K27346" s="1"/>
      <c r="AA27346" s="1"/>
      <c r="AB27346" s="1"/>
      <c r="AC27346" s="1"/>
      <c r="AJ27346" s="1"/>
      <c r="AK27346" s="1"/>
      <c r="AL27346" s="1"/>
    </row>
    <row r="27347">
      <c r="I27347" s="1"/>
      <c r="J27347" s="1"/>
      <c r="K27347" s="1"/>
      <c r="AA27347" s="1"/>
      <c r="AB27347" s="1"/>
      <c r="AC27347" s="1"/>
      <c r="AJ27347" s="1"/>
      <c r="AK27347" s="1"/>
      <c r="AL27347" s="1"/>
    </row>
    <row r="27348">
      <c r="I27348" s="1"/>
      <c r="J27348" s="1"/>
      <c r="K27348" s="1"/>
      <c r="AA27348" s="1"/>
      <c r="AB27348" s="1"/>
      <c r="AC27348" s="1"/>
      <c r="AJ27348" s="1"/>
      <c r="AK27348" s="1"/>
      <c r="AL27348" s="1"/>
    </row>
    <row r="27349">
      <c r="I27349" s="1"/>
      <c r="J27349" s="1"/>
      <c r="K27349" s="1"/>
      <c r="AA27349" s="1"/>
      <c r="AB27349" s="1"/>
      <c r="AC27349" s="1"/>
      <c r="AJ27349" s="1"/>
      <c r="AK27349" s="1"/>
      <c r="AL27349" s="1"/>
    </row>
    <row r="27350">
      <c r="I27350" s="1"/>
      <c r="J27350" s="1"/>
      <c r="K27350" s="1"/>
      <c r="AA27350" s="1"/>
      <c r="AB27350" s="1"/>
      <c r="AC27350" s="1"/>
      <c r="AJ27350" s="1"/>
      <c r="AK27350" s="1"/>
      <c r="AL27350" s="1"/>
    </row>
    <row r="27351">
      <c r="I27351" s="1"/>
      <c r="J27351" s="1"/>
      <c r="K27351" s="1"/>
      <c r="AA27351" s="1"/>
      <c r="AB27351" s="1"/>
      <c r="AC27351" s="1"/>
      <c r="AJ27351" s="1"/>
      <c r="AK27351" s="1"/>
      <c r="AL27351" s="1"/>
    </row>
    <row r="27352">
      <c r="I27352" s="1"/>
      <c r="J27352" s="1"/>
      <c r="K27352" s="1"/>
      <c r="AA27352" s="1"/>
      <c r="AB27352" s="1"/>
      <c r="AC27352" s="1"/>
      <c r="AJ27352" s="1"/>
      <c r="AK27352" s="1"/>
      <c r="AL27352" s="1"/>
    </row>
    <row r="27353">
      <c r="I27353" s="1"/>
      <c r="J27353" s="1"/>
      <c r="K27353" s="1"/>
      <c r="AA27353" s="1"/>
      <c r="AB27353" s="1"/>
      <c r="AC27353" s="1"/>
      <c r="AJ27353" s="1"/>
      <c r="AK27353" s="1"/>
      <c r="AL27353" s="1"/>
    </row>
    <row r="27354">
      <c r="I27354" s="1"/>
      <c r="J27354" s="1"/>
      <c r="K27354" s="1"/>
      <c r="AA27354" s="1"/>
      <c r="AB27354" s="1"/>
      <c r="AC27354" s="1"/>
      <c r="AJ27354" s="1"/>
      <c r="AK27354" s="1"/>
      <c r="AL27354" s="1"/>
    </row>
    <row r="27355">
      <c r="I27355" s="1"/>
      <c r="J27355" s="1"/>
      <c r="K27355" s="1"/>
      <c r="AA27355" s="1"/>
      <c r="AB27355" s="1"/>
      <c r="AC27355" s="1"/>
      <c r="AJ27355" s="1"/>
      <c r="AK27355" s="1"/>
      <c r="AL27355" s="1"/>
    </row>
    <row r="27356">
      <c r="I27356" s="1"/>
      <c r="J27356" s="1"/>
      <c r="K27356" s="1"/>
      <c r="AA27356" s="1"/>
      <c r="AB27356" s="1"/>
      <c r="AC27356" s="1"/>
      <c r="AJ27356" s="1"/>
      <c r="AK27356" s="1"/>
      <c r="AL27356" s="1"/>
    </row>
    <row r="27357">
      <c r="I27357" s="1"/>
      <c r="J27357" s="1"/>
      <c r="K27357" s="1"/>
      <c r="AA27357" s="1"/>
      <c r="AB27357" s="1"/>
      <c r="AC27357" s="1"/>
      <c r="AJ27357" s="1"/>
      <c r="AK27357" s="1"/>
      <c r="AL27357" s="1"/>
    </row>
    <row r="27358">
      <c r="I27358" s="1"/>
      <c r="J27358" s="1"/>
      <c r="K27358" s="1"/>
      <c r="AA27358" s="1"/>
      <c r="AB27358" s="1"/>
      <c r="AC27358" s="1"/>
      <c r="AJ27358" s="1"/>
      <c r="AK27358" s="1"/>
      <c r="AL27358" s="1"/>
    </row>
    <row r="27359">
      <c r="I27359" s="1"/>
      <c r="J27359" s="1"/>
      <c r="K27359" s="1"/>
      <c r="AA27359" s="1"/>
      <c r="AB27359" s="1"/>
      <c r="AC27359" s="1"/>
      <c r="AJ27359" s="1"/>
      <c r="AK27359" s="1"/>
      <c r="AL27359" s="1"/>
    </row>
    <row r="27360">
      <c r="I27360" s="1"/>
      <c r="J27360" s="1"/>
      <c r="K27360" s="1"/>
      <c r="AA27360" s="1"/>
      <c r="AB27360" s="1"/>
      <c r="AC27360" s="1"/>
      <c r="AJ27360" s="1"/>
      <c r="AK27360" s="1"/>
      <c r="AL27360" s="1"/>
    </row>
    <row r="27361">
      <c r="I27361" s="1"/>
      <c r="J27361" s="1"/>
      <c r="K27361" s="1"/>
      <c r="AA27361" s="1"/>
      <c r="AB27361" s="1"/>
      <c r="AC27361" s="1"/>
      <c r="AJ27361" s="1"/>
      <c r="AK27361" s="1"/>
      <c r="AL27361" s="1"/>
    </row>
    <row r="27362">
      <c r="I27362" s="1"/>
      <c r="J27362" s="1"/>
      <c r="K27362" s="1"/>
      <c r="AA27362" s="1"/>
      <c r="AB27362" s="1"/>
      <c r="AC27362" s="1"/>
      <c r="AJ27362" s="1"/>
      <c r="AK27362" s="1"/>
      <c r="AL27362" s="1"/>
    </row>
    <row r="27363">
      <c r="I27363" s="1"/>
      <c r="J27363" s="1"/>
      <c r="K27363" s="1"/>
      <c r="AA27363" s="1"/>
      <c r="AB27363" s="1"/>
      <c r="AC27363" s="1"/>
      <c r="AJ27363" s="1"/>
      <c r="AK27363" s="1"/>
      <c r="AL27363" s="1"/>
    </row>
    <row r="27364">
      <c r="I27364" s="1"/>
      <c r="J27364" s="1"/>
      <c r="K27364" s="1"/>
      <c r="AA27364" s="1"/>
      <c r="AB27364" s="1"/>
      <c r="AC27364" s="1"/>
      <c r="AJ27364" s="1"/>
      <c r="AK27364" s="1"/>
      <c r="AL27364" s="1"/>
    </row>
    <row r="27365">
      <c r="I27365" s="1"/>
      <c r="J27365" s="1"/>
      <c r="K27365" s="1"/>
      <c r="AA27365" s="1"/>
      <c r="AB27365" s="1"/>
      <c r="AC27365" s="1"/>
      <c r="AJ27365" s="1"/>
      <c r="AK27365" s="1"/>
      <c r="AL27365" s="1"/>
    </row>
    <row r="27366">
      <c r="I27366" s="1"/>
      <c r="J27366" s="1"/>
      <c r="K27366" s="1"/>
      <c r="AA27366" s="1"/>
      <c r="AB27366" s="1"/>
      <c r="AC27366" s="1"/>
      <c r="AJ27366" s="1"/>
      <c r="AK27366" s="1"/>
      <c r="AL27366" s="1"/>
    </row>
    <row r="27367">
      <c r="I27367" s="1"/>
      <c r="J27367" s="1"/>
      <c r="K27367" s="1"/>
      <c r="AA27367" s="1"/>
      <c r="AB27367" s="1"/>
      <c r="AC27367" s="1"/>
      <c r="AJ27367" s="1"/>
      <c r="AK27367" s="1"/>
      <c r="AL27367" s="1"/>
    </row>
    <row r="27368">
      <c r="I27368" s="1"/>
      <c r="J27368" s="1"/>
      <c r="K27368" s="1"/>
      <c r="AA27368" s="1"/>
      <c r="AB27368" s="1"/>
      <c r="AC27368" s="1"/>
      <c r="AJ27368" s="1"/>
      <c r="AK27368" s="1"/>
      <c r="AL27368" s="1"/>
    </row>
    <row r="27369">
      <c r="I27369" s="1"/>
      <c r="J27369" s="1"/>
      <c r="K27369" s="1"/>
      <c r="AA27369" s="1"/>
      <c r="AB27369" s="1"/>
      <c r="AC27369" s="1"/>
      <c r="AJ27369" s="1"/>
      <c r="AK27369" s="1"/>
      <c r="AL27369" s="1"/>
    </row>
    <row r="27370">
      <c r="I27370" s="1"/>
      <c r="J27370" s="1"/>
      <c r="K27370" s="1"/>
      <c r="AA27370" s="1"/>
      <c r="AB27370" s="1"/>
      <c r="AC27370" s="1"/>
      <c r="AJ27370" s="1"/>
      <c r="AK27370" s="1"/>
      <c r="AL27370" s="1"/>
    </row>
    <row r="27371">
      <c r="I27371" s="1"/>
      <c r="J27371" s="1"/>
      <c r="K27371" s="1"/>
      <c r="AA27371" s="1"/>
      <c r="AB27371" s="1"/>
      <c r="AC27371" s="1"/>
      <c r="AJ27371" s="1"/>
      <c r="AK27371" s="1"/>
      <c r="AL27371" s="1"/>
    </row>
    <row r="27372">
      <c r="I27372" s="1"/>
      <c r="J27372" s="1"/>
      <c r="K27372" s="1"/>
      <c r="AA27372" s="1"/>
      <c r="AB27372" s="1"/>
      <c r="AC27372" s="1"/>
      <c r="AJ27372" s="1"/>
      <c r="AK27372" s="1"/>
      <c r="AL27372" s="1"/>
    </row>
    <row r="27373">
      <c r="I27373" s="1"/>
      <c r="J27373" s="1"/>
      <c r="K27373" s="1"/>
      <c r="AA27373" s="1"/>
      <c r="AB27373" s="1"/>
      <c r="AC27373" s="1"/>
      <c r="AJ27373" s="1"/>
      <c r="AK27373" s="1"/>
      <c r="AL27373" s="1"/>
    </row>
    <row r="27374">
      <c r="I27374" s="1"/>
      <c r="J27374" s="1"/>
      <c r="K27374" s="1"/>
      <c r="AA27374" s="1"/>
      <c r="AB27374" s="1"/>
      <c r="AC27374" s="1"/>
      <c r="AJ27374" s="1"/>
      <c r="AK27374" s="1"/>
      <c r="AL27374" s="1"/>
    </row>
    <row r="27375">
      <c r="I27375" s="1"/>
      <c r="J27375" s="1"/>
      <c r="K27375" s="1"/>
      <c r="AA27375" s="1"/>
      <c r="AB27375" s="1"/>
      <c r="AC27375" s="1"/>
      <c r="AJ27375" s="1"/>
      <c r="AK27375" s="1"/>
      <c r="AL27375" s="1"/>
    </row>
    <row r="27376">
      <c r="I27376" s="1"/>
      <c r="J27376" s="1"/>
      <c r="K27376" s="1"/>
      <c r="AA27376" s="1"/>
      <c r="AB27376" s="1"/>
      <c r="AC27376" s="1"/>
      <c r="AJ27376" s="1"/>
      <c r="AK27376" s="1"/>
      <c r="AL27376" s="1"/>
    </row>
    <row r="27377">
      <c r="I27377" s="1"/>
      <c r="J27377" s="1"/>
      <c r="K27377" s="1"/>
      <c r="AA27377" s="1"/>
      <c r="AB27377" s="1"/>
      <c r="AC27377" s="1"/>
      <c r="AJ27377" s="1"/>
      <c r="AK27377" s="1"/>
      <c r="AL27377" s="1"/>
    </row>
    <row r="27378">
      <c r="I27378" s="1"/>
      <c r="J27378" s="1"/>
      <c r="K27378" s="1"/>
      <c r="AA27378" s="1"/>
      <c r="AB27378" s="1"/>
      <c r="AC27378" s="1"/>
      <c r="AJ27378" s="1"/>
      <c r="AK27378" s="1"/>
      <c r="AL27378" s="1"/>
    </row>
    <row r="27379">
      <c r="I27379" s="1"/>
      <c r="J27379" s="1"/>
      <c r="K27379" s="1"/>
      <c r="AA27379" s="1"/>
      <c r="AB27379" s="1"/>
      <c r="AC27379" s="1"/>
      <c r="AJ27379" s="1"/>
      <c r="AK27379" s="1"/>
      <c r="AL27379" s="1"/>
    </row>
    <row r="27380">
      <c r="I27380" s="1"/>
      <c r="J27380" s="1"/>
      <c r="K27380" s="1"/>
      <c r="AA27380" s="1"/>
      <c r="AB27380" s="1"/>
      <c r="AC27380" s="1"/>
      <c r="AJ27380" s="1"/>
      <c r="AK27380" s="1"/>
      <c r="AL27380" s="1"/>
    </row>
    <row r="27381">
      <c r="I27381" s="1"/>
      <c r="J27381" s="1"/>
      <c r="K27381" s="1"/>
      <c r="AA27381" s="1"/>
      <c r="AB27381" s="1"/>
      <c r="AC27381" s="1"/>
      <c r="AJ27381" s="1"/>
      <c r="AK27381" s="1"/>
      <c r="AL27381" s="1"/>
    </row>
    <row r="27382">
      <c r="I27382" s="1"/>
      <c r="J27382" s="1"/>
      <c r="K27382" s="1"/>
      <c r="AA27382" s="1"/>
      <c r="AB27382" s="1"/>
      <c r="AC27382" s="1"/>
      <c r="AJ27382" s="1"/>
      <c r="AK27382" s="1"/>
      <c r="AL27382" s="1"/>
    </row>
    <row r="27383">
      <c r="I27383" s="1"/>
      <c r="J27383" s="1"/>
      <c r="K27383" s="1"/>
      <c r="AA27383" s="1"/>
      <c r="AB27383" s="1"/>
      <c r="AC27383" s="1"/>
      <c r="AJ27383" s="1"/>
      <c r="AK27383" s="1"/>
      <c r="AL27383" s="1"/>
    </row>
    <row r="27384">
      <c r="I27384" s="1"/>
      <c r="J27384" s="1"/>
      <c r="K27384" s="1"/>
      <c r="AA27384" s="1"/>
      <c r="AB27384" s="1"/>
      <c r="AC27384" s="1"/>
      <c r="AJ27384" s="1"/>
      <c r="AK27384" s="1"/>
      <c r="AL27384" s="1"/>
    </row>
    <row r="27385">
      <c r="I27385" s="1"/>
      <c r="J27385" s="1"/>
      <c r="K27385" s="1"/>
      <c r="AA27385" s="1"/>
      <c r="AB27385" s="1"/>
      <c r="AC27385" s="1"/>
      <c r="AJ27385" s="1"/>
      <c r="AK27385" s="1"/>
      <c r="AL27385" s="1"/>
    </row>
    <row r="27386">
      <c r="I27386" s="1"/>
      <c r="J27386" s="1"/>
      <c r="K27386" s="1"/>
      <c r="AA27386" s="1"/>
      <c r="AB27386" s="1"/>
      <c r="AC27386" s="1"/>
      <c r="AJ27386" s="1"/>
      <c r="AK27386" s="1"/>
      <c r="AL27386" s="1"/>
    </row>
    <row r="27387">
      <c r="I27387" s="1"/>
      <c r="J27387" s="1"/>
      <c r="K27387" s="1"/>
      <c r="AA27387" s="1"/>
      <c r="AB27387" s="1"/>
      <c r="AC27387" s="1"/>
      <c r="AJ27387" s="1"/>
      <c r="AK27387" s="1"/>
      <c r="AL27387" s="1"/>
    </row>
    <row r="27388">
      <c r="I27388" s="1"/>
      <c r="J27388" s="1"/>
      <c r="K27388" s="1"/>
      <c r="AA27388" s="1"/>
      <c r="AB27388" s="1"/>
      <c r="AC27388" s="1"/>
      <c r="AJ27388" s="1"/>
      <c r="AK27388" s="1"/>
      <c r="AL27388" s="1"/>
    </row>
    <row r="27389">
      <c r="I27389" s="1"/>
      <c r="J27389" s="1"/>
      <c r="K27389" s="1"/>
      <c r="AA27389" s="1"/>
      <c r="AB27389" s="1"/>
      <c r="AC27389" s="1"/>
      <c r="AJ27389" s="1"/>
      <c r="AK27389" s="1"/>
      <c r="AL27389" s="1"/>
    </row>
    <row r="27390">
      <c r="I27390" s="1"/>
      <c r="J27390" s="1"/>
      <c r="K27390" s="1"/>
      <c r="AA27390" s="1"/>
      <c r="AB27390" s="1"/>
      <c r="AC27390" s="1"/>
      <c r="AJ27390" s="1"/>
      <c r="AK27390" s="1"/>
      <c r="AL27390" s="1"/>
    </row>
    <row r="27391">
      <c r="I27391" s="1"/>
      <c r="J27391" s="1"/>
      <c r="K27391" s="1"/>
      <c r="AA27391" s="1"/>
      <c r="AB27391" s="1"/>
      <c r="AC27391" s="1"/>
      <c r="AJ27391" s="1"/>
      <c r="AK27391" s="1"/>
      <c r="AL27391" s="1"/>
    </row>
    <row r="27392">
      <c r="I27392" s="1"/>
      <c r="J27392" s="1"/>
      <c r="K27392" s="1"/>
      <c r="AA27392" s="1"/>
      <c r="AB27392" s="1"/>
      <c r="AC27392" s="1"/>
      <c r="AJ27392" s="1"/>
      <c r="AK27392" s="1"/>
      <c r="AL27392" s="1"/>
    </row>
    <row r="27393">
      <c r="I27393" s="1"/>
      <c r="J27393" s="1"/>
      <c r="K27393" s="1"/>
      <c r="AA27393" s="1"/>
      <c r="AB27393" s="1"/>
      <c r="AC27393" s="1"/>
      <c r="AJ27393" s="1"/>
      <c r="AK27393" s="1"/>
      <c r="AL27393" s="1"/>
    </row>
    <row r="27394">
      <c r="I27394" s="1"/>
      <c r="J27394" s="1"/>
      <c r="K27394" s="1"/>
      <c r="AA27394" s="1"/>
      <c r="AB27394" s="1"/>
      <c r="AC27394" s="1"/>
      <c r="AJ27394" s="1"/>
      <c r="AK27394" s="1"/>
      <c r="AL27394" s="1"/>
    </row>
    <row r="27395">
      <c r="I27395" s="1"/>
      <c r="J27395" s="1"/>
      <c r="K27395" s="1"/>
      <c r="AA27395" s="1"/>
      <c r="AB27395" s="1"/>
      <c r="AC27395" s="1"/>
      <c r="AJ27395" s="1"/>
      <c r="AK27395" s="1"/>
      <c r="AL27395" s="1"/>
    </row>
    <row r="27396">
      <c r="I27396" s="1"/>
      <c r="J27396" s="1"/>
      <c r="K27396" s="1"/>
      <c r="AA27396" s="1"/>
      <c r="AB27396" s="1"/>
      <c r="AC27396" s="1"/>
      <c r="AJ27396" s="1"/>
      <c r="AK27396" s="1"/>
      <c r="AL27396" s="1"/>
    </row>
    <row r="27397">
      <c r="I27397" s="1"/>
      <c r="J27397" s="1"/>
      <c r="K27397" s="1"/>
      <c r="AA27397" s="1"/>
      <c r="AB27397" s="1"/>
      <c r="AC27397" s="1"/>
      <c r="AJ27397" s="1"/>
      <c r="AK27397" s="1"/>
      <c r="AL27397" s="1"/>
    </row>
    <row r="27398">
      <c r="I27398" s="1"/>
      <c r="J27398" s="1"/>
      <c r="K27398" s="1"/>
      <c r="AA27398" s="1"/>
      <c r="AB27398" s="1"/>
      <c r="AC27398" s="1"/>
      <c r="AJ27398" s="1"/>
      <c r="AK27398" s="1"/>
      <c r="AL27398" s="1"/>
    </row>
    <row r="27399">
      <c r="I27399" s="1"/>
      <c r="J27399" s="1"/>
      <c r="K27399" s="1"/>
      <c r="AA27399" s="1"/>
      <c r="AB27399" s="1"/>
      <c r="AC27399" s="1"/>
      <c r="AJ27399" s="1"/>
      <c r="AK27399" s="1"/>
      <c r="AL27399" s="1"/>
    </row>
    <row r="27400">
      <c r="I27400" s="1"/>
      <c r="J27400" s="1"/>
      <c r="K27400" s="1"/>
      <c r="AA27400" s="1"/>
      <c r="AB27400" s="1"/>
      <c r="AC27400" s="1"/>
      <c r="AJ27400" s="1"/>
      <c r="AK27400" s="1"/>
      <c r="AL27400" s="1"/>
    </row>
    <row r="27401">
      <c r="I27401" s="1"/>
      <c r="J27401" s="1"/>
      <c r="K27401" s="1"/>
      <c r="AA27401" s="1"/>
      <c r="AB27401" s="1"/>
      <c r="AC27401" s="1"/>
      <c r="AJ27401" s="1"/>
      <c r="AK27401" s="1"/>
      <c r="AL27401" s="1"/>
    </row>
    <row r="27402">
      <c r="I27402" s="1"/>
      <c r="J27402" s="1"/>
      <c r="K27402" s="1"/>
      <c r="AA27402" s="1"/>
      <c r="AB27402" s="1"/>
      <c r="AC27402" s="1"/>
      <c r="AJ27402" s="1"/>
      <c r="AK27402" s="1"/>
      <c r="AL27402" s="1"/>
    </row>
    <row r="27403">
      <c r="I27403" s="1"/>
      <c r="J27403" s="1"/>
      <c r="K27403" s="1"/>
      <c r="AA27403" s="1"/>
      <c r="AB27403" s="1"/>
      <c r="AC27403" s="1"/>
      <c r="AJ27403" s="1"/>
      <c r="AK27403" s="1"/>
      <c r="AL27403" s="1"/>
    </row>
    <row r="27404">
      <c r="I27404" s="1"/>
      <c r="J27404" s="1"/>
      <c r="K27404" s="1"/>
      <c r="AA27404" s="1"/>
      <c r="AB27404" s="1"/>
      <c r="AC27404" s="1"/>
      <c r="AJ27404" s="1"/>
      <c r="AK27404" s="1"/>
      <c r="AL27404" s="1"/>
    </row>
    <row r="27405">
      <c r="I27405" s="1"/>
      <c r="J27405" s="1"/>
      <c r="K27405" s="1"/>
      <c r="AA27405" s="1"/>
      <c r="AB27405" s="1"/>
      <c r="AC27405" s="1"/>
      <c r="AJ27405" s="1"/>
      <c r="AK27405" s="1"/>
      <c r="AL27405" s="1"/>
    </row>
    <row r="27406">
      <c r="I27406" s="1"/>
      <c r="J27406" s="1"/>
      <c r="K27406" s="1"/>
      <c r="AA27406" s="1"/>
      <c r="AB27406" s="1"/>
      <c r="AC27406" s="1"/>
      <c r="AJ27406" s="1"/>
      <c r="AK27406" s="1"/>
      <c r="AL27406" s="1"/>
    </row>
    <row r="27407">
      <c r="I27407" s="1"/>
      <c r="J27407" s="1"/>
      <c r="K27407" s="1"/>
      <c r="AA27407" s="1"/>
      <c r="AB27407" s="1"/>
      <c r="AC27407" s="1"/>
      <c r="AJ27407" s="1"/>
      <c r="AK27407" s="1"/>
      <c r="AL27407" s="1"/>
    </row>
    <row r="27408">
      <c r="I27408" s="1"/>
      <c r="J27408" s="1"/>
      <c r="K27408" s="1"/>
      <c r="AA27408" s="1"/>
      <c r="AB27408" s="1"/>
      <c r="AC27408" s="1"/>
      <c r="AJ27408" s="1"/>
      <c r="AK27408" s="1"/>
      <c r="AL27408" s="1"/>
    </row>
    <row r="27409">
      <c r="I27409" s="1"/>
      <c r="J27409" s="1"/>
      <c r="K27409" s="1"/>
      <c r="AA27409" s="1"/>
      <c r="AB27409" s="1"/>
      <c r="AC27409" s="1"/>
      <c r="AJ27409" s="1"/>
      <c r="AK27409" s="1"/>
      <c r="AL27409" s="1"/>
    </row>
    <row r="27410">
      <c r="I27410" s="1"/>
      <c r="J27410" s="1"/>
      <c r="K27410" s="1"/>
      <c r="AA27410" s="1"/>
      <c r="AB27410" s="1"/>
      <c r="AC27410" s="1"/>
      <c r="AJ27410" s="1"/>
      <c r="AK27410" s="1"/>
      <c r="AL27410" s="1"/>
    </row>
    <row r="27411">
      <c r="I27411" s="1"/>
      <c r="J27411" s="1"/>
      <c r="K27411" s="1"/>
      <c r="AA27411" s="1"/>
      <c r="AB27411" s="1"/>
      <c r="AC27411" s="1"/>
      <c r="AJ27411" s="1"/>
      <c r="AK27411" s="1"/>
      <c r="AL27411" s="1"/>
    </row>
    <row r="27412">
      <c r="I27412" s="1"/>
      <c r="J27412" s="1"/>
      <c r="K27412" s="1"/>
      <c r="AA27412" s="1"/>
      <c r="AB27412" s="1"/>
      <c r="AC27412" s="1"/>
      <c r="AJ27412" s="1"/>
      <c r="AK27412" s="1"/>
      <c r="AL27412" s="1"/>
    </row>
    <row r="27413">
      <c r="I27413" s="1"/>
      <c r="J27413" s="1"/>
      <c r="K27413" s="1"/>
      <c r="AA27413" s="1"/>
      <c r="AB27413" s="1"/>
      <c r="AC27413" s="1"/>
      <c r="AJ27413" s="1"/>
      <c r="AK27413" s="1"/>
      <c r="AL27413" s="1"/>
    </row>
    <row r="27414">
      <c r="I27414" s="1"/>
      <c r="J27414" s="1"/>
      <c r="K27414" s="1"/>
      <c r="AA27414" s="1"/>
      <c r="AB27414" s="1"/>
      <c r="AC27414" s="1"/>
      <c r="AJ27414" s="1"/>
      <c r="AK27414" s="1"/>
      <c r="AL27414" s="1"/>
    </row>
    <row r="27415">
      <c r="I27415" s="1"/>
      <c r="J27415" s="1"/>
      <c r="K27415" s="1"/>
      <c r="AA27415" s="1"/>
      <c r="AB27415" s="1"/>
      <c r="AC27415" s="1"/>
      <c r="AJ27415" s="1"/>
      <c r="AK27415" s="1"/>
      <c r="AL27415" s="1"/>
    </row>
    <row r="27416">
      <c r="I27416" s="1"/>
      <c r="J27416" s="1"/>
      <c r="K27416" s="1"/>
      <c r="AA27416" s="1"/>
      <c r="AB27416" s="1"/>
      <c r="AC27416" s="1"/>
      <c r="AJ27416" s="1"/>
      <c r="AK27416" s="1"/>
      <c r="AL27416" s="1"/>
    </row>
    <row r="27417">
      <c r="I27417" s="1"/>
      <c r="J27417" s="1"/>
      <c r="K27417" s="1"/>
      <c r="AA27417" s="1"/>
      <c r="AB27417" s="1"/>
      <c r="AC27417" s="1"/>
      <c r="AJ27417" s="1"/>
      <c r="AK27417" s="1"/>
      <c r="AL27417" s="1"/>
    </row>
    <row r="27418">
      <c r="I27418" s="1"/>
      <c r="J27418" s="1"/>
      <c r="K27418" s="1"/>
      <c r="AA27418" s="1"/>
      <c r="AB27418" s="1"/>
      <c r="AC27418" s="1"/>
      <c r="AJ27418" s="1"/>
      <c r="AK27418" s="1"/>
      <c r="AL27418" s="1"/>
    </row>
    <row r="27419">
      <c r="I27419" s="1"/>
      <c r="J27419" s="1"/>
      <c r="K27419" s="1"/>
      <c r="AA27419" s="1"/>
      <c r="AB27419" s="1"/>
      <c r="AC27419" s="1"/>
      <c r="AJ27419" s="1"/>
      <c r="AK27419" s="1"/>
      <c r="AL27419" s="1"/>
    </row>
    <row r="27420">
      <c r="I27420" s="1"/>
      <c r="J27420" s="1"/>
      <c r="K27420" s="1"/>
      <c r="AA27420" s="1"/>
      <c r="AB27420" s="1"/>
      <c r="AC27420" s="1"/>
      <c r="AJ27420" s="1"/>
      <c r="AK27420" s="1"/>
      <c r="AL27420" s="1"/>
    </row>
    <row r="27421">
      <c r="I27421" s="1"/>
      <c r="J27421" s="1"/>
      <c r="K27421" s="1"/>
      <c r="AA27421" s="1"/>
      <c r="AB27421" s="1"/>
      <c r="AC27421" s="1"/>
      <c r="AJ27421" s="1"/>
      <c r="AK27421" s="1"/>
      <c r="AL27421" s="1"/>
    </row>
    <row r="27422">
      <c r="I27422" s="1"/>
      <c r="J27422" s="1"/>
      <c r="K27422" s="1"/>
      <c r="AA27422" s="1"/>
      <c r="AB27422" s="1"/>
      <c r="AC27422" s="1"/>
      <c r="AJ27422" s="1"/>
      <c r="AK27422" s="1"/>
      <c r="AL27422" s="1"/>
    </row>
    <row r="27423">
      <c r="I27423" s="1"/>
      <c r="J27423" s="1"/>
      <c r="K27423" s="1"/>
      <c r="AA27423" s="1"/>
      <c r="AB27423" s="1"/>
      <c r="AC27423" s="1"/>
      <c r="AJ27423" s="1"/>
      <c r="AK27423" s="1"/>
      <c r="AL27423" s="1"/>
    </row>
    <row r="27424">
      <c r="I27424" s="1"/>
      <c r="J27424" s="1"/>
      <c r="K27424" s="1"/>
      <c r="AA27424" s="1"/>
      <c r="AB27424" s="1"/>
      <c r="AC27424" s="1"/>
      <c r="AJ27424" s="1"/>
      <c r="AK27424" s="1"/>
      <c r="AL27424" s="1"/>
    </row>
    <row r="27425">
      <c r="I27425" s="1"/>
      <c r="J27425" s="1"/>
      <c r="K27425" s="1"/>
      <c r="AA27425" s="1"/>
      <c r="AB27425" s="1"/>
      <c r="AC27425" s="1"/>
      <c r="AJ27425" s="1"/>
      <c r="AK27425" s="1"/>
      <c r="AL27425" s="1"/>
    </row>
    <row r="27426">
      <c r="I27426" s="1"/>
      <c r="J27426" s="1"/>
      <c r="K27426" s="1"/>
      <c r="AA27426" s="1"/>
      <c r="AB27426" s="1"/>
      <c r="AC27426" s="1"/>
      <c r="AJ27426" s="1"/>
      <c r="AK27426" s="1"/>
      <c r="AL27426" s="1"/>
    </row>
    <row r="27427">
      <c r="I27427" s="1"/>
      <c r="J27427" s="1"/>
      <c r="K27427" s="1"/>
      <c r="AA27427" s="1"/>
      <c r="AB27427" s="1"/>
      <c r="AC27427" s="1"/>
      <c r="AJ27427" s="1"/>
      <c r="AK27427" s="1"/>
      <c r="AL27427" s="1"/>
    </row>
    <row r="27428">
      <c r="I27428" s="1"/>
      <c r="J27428" s="1"/>
      <c r="K27428" s="1"/>
      <c r="AA27428" s="1"/>
      <c r="AB27428" s="1"/>
      <c r="AC27428" s="1"/>
      <c r="AJ27428" s="1"/>
      <c r="AK27428" s="1"/>
      <c r="AL27428" s="1"/>
    </row>
    <row r="27429">
      <c r="I27429" s="1"/>
      <c r="J27429" s="1"/>
      <c r="K27429" s="1"/>
      <c r="AA27429" s="1"/>
      <c r="AB27429" s="1"/>
      <c r="AC27429" s="1"/>
      <c r="AJ27429" s="1"/>
      <c r="AK27429" s="1"/>
      <c r="AL27429" s="1"/>
    </row>
    <row r="27430">
      <c r="I27430" s="1"/>
      <c r="J27430" s="1"/>
      <c r="K27430" s="1"/>
      <c r="AA27430" s="1"/>
      <c r="AB27430" s="1"/>
      <c r="AC27430" s="1"/>
      <c r="AJ27430" s="1"/>
      <c r="AK27430" s="1"/>
      <c r="AL27430" s="1"/>
    </row>
    <row r="27431">
      <c r="I27431" s="1"/>
      <c r="J27431" s="1"/>
      <c r="K27431" s="1"/>
      <c r="AA27431" s="1"/>
      <c r="AB27431" s="1"/>
      <c r="AC27431" s="1"/>
      <c r="AJ27431" s="1"/>
      <c r="AK27431" s="1"/>
      <c r="AL27431" s="1"/>
    </row>
    <row r="27432">
      <c r="I27432" s="1"/>
      <c r="J27432" s="1"/>
      <c r="K27432" s="1"/>
      <c r="AA27432" s="1"/>
      <c r="AB27432" s="1"/>
      <c r="AC27432" s="1"/>
      <c r="AJ27432" s="1"/>
      <c r="AK27432" s="1"/>
      <c r="AL27432" s="1"/>
    </row>
    <row r="27433">
      <c r="I27433" s="1"/>
      <c r="J27433" s="1"/>
      <c r="K27433" s="1"/>
      <c r="AA27433" s="1"/>
      <c r="AB27433" s="1"/>
      <c r="AC27433" s="1"/>
      <c r="AJ27433" s="1"/>
      <c r="AK27433" s="1"/>
      <c r="AL27433" s="1"/>
    </row>
    <row r="27434">
      <c r="I27434" s="1"/>
      <c r="J27434" s="1"/>
      <c r="K27434" s="1"/>
      <c r="AA27434" s="1"/>
      <c r="AB27434" s="1"/>
      <c r="AC27434" s="1"/>
      <c r="AJ27434" s="1"/>
      <c r="AK27434" s="1"/>
      <c r="AL27434" s="1"/>
    </row>
    <row r="27435">
      <c r="I27435" s="1"/>
      <c r="J27435" s="1"/>
      <c r="K27435" s="1"/>
      <c r="AA27435" s="1"/>
      <c r="AB27435" s="1"/>
      <c r="AC27435" s="1"/>
      <c r="AJ27435" s="1"/>
      <c r="AK27435" s="1"/>
      <c r="AL27435" s="1"/>
    </row>
    <row r="27436">
      <c r="I27436" s="1"/>
      <c r="J27436" s="1"/>
      <c r="K27436" s="1"/>
      <c r="AA27436" s="1"/>
      <c r="AB27436" s="1"/>
      <c r="AC27436" s="1"/>
      <c r="AJ27436" s="1"/>
      <c r="AK27436" s="1"/>
      <c r="AL27436" s="1"/>
    </row>
    <row r="27437">
      <c r="I27437" s="1"/>
      <c r="J27437" s="1"/>
      <c r="K27437" s="1"/>
      <c r="AA27437" s="1"/>
      <c r="AB27437" s="1"/>
      <c r="AC27437" s="1"/>
      <c r="AJ27437" s="1"/>
      <c r="AK27437" s="1"/>
      <c r="AL27437" s="1"/>
    </row>
    <row r="27438">
      <c r="I27438" s="1"/>
      <c r="J27438" s="1"/>
      <c r="K27438" s="1"/>
      <c r="AA27438" s="1"/>
      <c r="AB27438" s="1"/>
      <c r="AC27438" s="1"/>
      <c r="AJ27438" s="1"/>
      <c r="AK27438" s="1"/>
      <c r="AL27438" s="1"/>
    </row>
    <row r="27439">
      <c r="I27439" s="1"/>
      <c r="J27439" s="1"/>
      <c r="K27439" s="1"/>
      <c r="AA27439" s="1"/>
      <c r="AB27439" s="1"/>
      <c r="AC27439" s="1"/>
      <c r="AJ27439" s="1"/>
      <c r="AK27439" s="1"/>
      <c r="AL27439" s="1"/>
    </row>
    <row r="27440">
      <c r="I27440" s="1"/>
      <c r="J27440" s="1"/>
      <c r="K27440" s="1"/>
      <c r="AA27440" s="1"/>
      <c r="AB27440" s="1"/>
      <c r="AC27440" s="1"/>
      <c r="AJ27440" s="1"/>
      <c r="AK27440" s="1"/>
      <c r="AL27440" s="1"/>
    </row>
    <row r="27441">
      <c r="I27441" s="1"/>
      <c r="J27441" s="1"/>
      <c r="K27441" s="1"/>
      <c r="AA27441" s="1"/>
      <c r="AB27441" s="1"/>
      <c r="AC27441" s="1"/>
      <c r="AJ27441" s="1"/>
      <c r="AK27441" s="1"/>
      <c r="AL27441" s="1"/>
    </row>
    <row r="27442">
      <c r="I27442" s="1"/>
      <c r="J27442" s="1"/>
      <c r="K27442" s="1"/>
      <c r="AA27442" s="1"/>
      <c r="AB27442" s="1"/>
      <c r="AC27442" s="1"/>
      <c r="AJ27442" s="1"/>
      <c r="AK27442" s="1"/>
      <c r="AL27442" s="1"/>
    </row>
    <row r="27443">
      <c r="I27443" s="1"/>
      <c r="J27443" s="1"/>
      <c r="K27443" s="1"/>
      <c r="AA27443" s="1"/>
      <c r="AB27443" s="1"/>
      <c r="AC27443" s="1"/>
      <c r="AJ27443" s="1"/>
      <c r="AK27443" s="1"/>
      <c r="AL27443" s="1"/>
    </row>
    <row r="27444">
      <c r="I27444" s="1"/>
      <c r="J27444" s="1"/>
      <c r="K27444" s="1"/>
      <c r="AA27444" s="1"/>
      <c r="AB27444" s="1"/>
      <c r="AC27444" s="1"/>
      <c r="AJ27444" s="1"/>
      <c r="AK27444" s="1"/>
      <c r="AL27444" s="1"/>
    </row>
    <row r="27445">
      <c r="I27445" s="1"/>
      <c r="J27445" s="1"/>
      <c r="K27445" s="1"/>
      <c r="AA27445" s="1"/>
      <c r="AB27445" s="1"/>
      <c r="AC27445" s="1"/>
      <c r="AJ27445" s="1"/>
      <c r="AK27445" s="1"/>
      <c r="AL27445" s="1"/>
    </row>
    <row r="27446">
      <c r="I27446" s="1"/>
      <c r="J27446" s="1"/>
      <c r="K27446" s="1"/>
      <c r="AA27446" s="1"/>
      <c r="AB27446" s="1"/>
      <c r="AC27446" s="1"/>
      <c r="AJ27446" s="1"/>
      <c r="AK27446" s="1"/>
      <c r="AL27446" s="1"/>
    </row>
    <row r="27447">
      <c r="I27447" s="1"/>
      <c r="J27447" s="1"/>
      <c r="K27447" s="1"/>
      <c r="AA27447" s="1"/>
      <c r="AB27447" s="1"/>
      <c r="AC27447" s="1"/>
      <c r="AJ27447" s="1"/>
      <c r="AK27447" s="1"/>
      <c r="AL27447" s="1"/>
    </row>
    <row r="27448">
      <c r="I27448" s="1"/>
      <c r="J27448" s="1"/>
      <c r="K27448" s="1"/>
      <c r="AA27448" s="1"/>
      <c r="AB27448" s="1"/>
      <c r="AC27448" s="1"/>
      <c r="AJ27448" s="1"/>
      <c r="AK27448" s="1"/>
      <c r="AL27448" s="1"/>
    </row>
    <row r="27449">
      <c r="I27449" s="1"/>
      <c r="J27449" s="1"/>
      <c r="K27449" s="1"/>
      <c r="AA27449" s="1"/>
      <c r="AB27449" s="1"/>
      <c r="AC27449" s="1"/>
      <c r="AJ27449" s="1"/>
      <c r="AK27449" s="1"/>
      <c r="AL27449" s="1"/>
    </row>
    <row r="27450">
      <c r="I27450" s="1"/>
      <c r="J27450" s="1"/>
      <c r="K27450" s="1"/>
      <c r="AA27450" s="1"/>
      <c r="AB27450" s="1"/>
      <c r="AC27450" s="1"/>
      <c r="AJ27450" s="1"/>
      <c r="AK27450" s="1"/>
      <c r="AL27450" s="1"/>
    </row>
    <row r="27451">
      <c r="I27451" s="1"/>
      <c r="J27451" s="1"/>
      <c r="K27451" s="1"/>
      <c r="AA27451" s="1"/>
      <c r="AB27451" s="1"/>
      <c r="AC27451" s="1"/>
      <c r="AJ27451" s="1"/>
      <c r="AK27451" s="1"/>
      <c r="AL27451" s="1"/>
    </row>
    <row r="27452">
      <c r="I27452" s="1"/>
      <c r="J27452" s="1"/>
      <c r="K27452" s="1"/>
      <c r="AA27452" s="1"/>
      <c r="AB27452" s="1"/>
      <c r="AC27452" s="1"/>
      <c r="AJ27452" s="1"/>
      <c r="AK27452" s="1"/>
      <c r="AL27452" s="1"/>
    </row>
    <row r="27453">
      <c r="I27453" s="1"/>
      <c r="J27453" s="1"/>
      <c r="K27453" s="1"/>
      <c r="AA27453" s="1"/>
      <c r="AB27453" s="1"/>
      <c r="AC27453" s="1"/>
      <c r="AJ27453" s="1"/>
      <c r="AK27453" s="1"/>
      <c r="AL27453" s="1"/>
    </row>
    <row r="27454">
      <c r="I27454" s="1"/>
      <c r="J27454" s="1"/>
      <c r="K27454" s="1"/>
      <c r="AA27454" s="1"/>
      <c r="AB27454" s="1"/>
      <c r="AC27454" s="1"/>
      <c r="AJ27454" s="1"/>
      <c r="AK27454" s="1"/>
      <c r="AL27454" s="1"/>
    </row>
    <row r="27455">
      <c r="I27455" s="1"/>
      <c r="J27455" s="1"/>
      <c r="K27455" s="1"/>
      <c r="AA27455" s="1"/>
      <c r="AB27455" s="1"/>
      <c r="AC27455" s="1"/>
      <c r="AJ27455" s="1"/>
      <c r="AK27455" s="1"/>
      <c r="AL27455" s="1"/>
    </row>
    <row r="27456">
      <c r="I27456" s="1"/>
      <c r="J27456" s="1"/>
      <c r="K27456" s="1"/>
      <c r="AA27456" s="1"/>
      <c r="AB27456" s="1"/>
      <c r="AC27456" s="1"/>
      <c r="AJ27456" s="1"/>
      <c r="AK27456" s="1"/>
      <c r="AL27456" s="1"/>
    </row>
    <row r="27457">
      <c r="I27457" s="1"/>
      <c r="J27457" s="1"/>
      <c r="K27457" s="1"/>
      <c r="AA27457" s="1"/>
      <c r="AB27457" s="1"/>
      <c r="AC27457" s="1"/>
      <c r="AJ27457" s="1"/>
      <c r="AK27457" s="1"/>
      <c r="AL27457" s="1"/>
    </row>
    <row r="27458">
      <c r="I27458" s="1"/>
      <c r="J27458" s="1"/>
      <c r="K27458" s="1"/>
      <c r="AA27458" s="1"/>
      <c r="AB27458" s="1"/>
      <c r="AC27458" s="1"/>
      <c r="AJ27458" s="1"/>
      <c r="AK27458" s="1"/>
      <c r="AL27458" s="1"/>
    </row>
    <row r="27459">
      <c r="I27459" s="1"/>
      <c r="J27459" s="1"/>
      <c r="K27459" s="1"/>
      <c r="AA27459" s="1"/>
      <c r="AB27459" s="1"/>
      <c r="AC27459" s="1"/>
      <c r="AJ27459" s="1"/>
      <c r="AK27459" s="1"/>
      <c r="AL27459" s="1"/>
    </row>
    <row r="27460">
      <c r="I27460" s="1"/>
      <c r="J27460" s="1"/>
      <c r="K27460" s="1"/>
      <c r="AA27460" s="1"/>
      <c r="AB27460" s="1"/>
      <c r="AC27460" s="1"/>
      <c r="AJ27460" s="1"/>
      <c r="AK27460" s="1"/>
      <c r="AL27460" s="1"/>
    </row>
    <row r="27461">
      <c r="I27461" s="1"/>
      <c r="J27461" s="1"/>
      <c r="K27461" s="1"/>
      <c r="AA27461" s="1"/>
      <c r="AB27461" s="1"/>
      <c r="AC27461" s="1"/>
      <c r="AJ27461" s="1"/>
      <c r="AK27461" s="1"/>
      <c r="AL27461" s="1"/>
    </row>
    <row r="27462">
      <c r="I27462" s="1"/>
      <c r="J27462" s="1"/>
      <c r="K27462" s="1"/>
      <c r="AA27462" s="1"/>
      <c r="AB27462" s="1"/>
      <c r="AC27462" s="1"/>
      <c r="AJ27462" s="1"/>
      <c r="AK27462" s="1"/>
      <c r="AL27462" s="1"/>
    </row>
    <row r="27463">
      <c r="I27463" s="1"/>
      <c r="J27463" s="1"/>
      <c r="K27463" s="1"/>
      <c r="AA27463" s="1"/>
      <c r="AB27463" s="1"/>
      <c r="AC27463" s="1"/>
      <c r="AJ27463" s="1"/>
      <c r="AK27463" s="1"/>
      <c r="AL27463" s="1"/>
    </row>
    <row r="27464">
      <c r="I27464" s="1"/>
      <c r="J27464" s="1"/>
      <c r="K27464" s="1"/>
      <c r="AA27464" s="1"/>
      <c r="AB27464" s="1"/>
      <c r="AC27464" s="1"/>
      <c r="AJ27464" s="1"/>
      <c r="AK27464" s="1"/>
      <c r="AL27464" s="1"/>
    </row>
    <row r="27465">
      <c r="I27465" s="1"/>
      <c r="J27465" s="1"/>
      <c r="K27465" s="1"/>
      <c r="AA27465" s="1"/>
      <c r="AB27465" s="1"/>
      <c r="AC27465" s="1"/>
      <c r="AJ27465" s="1"/>
      <c r="AK27465" s="1"/>
      <c r="AL27465" s="1"/>
    </row>
    <row r="27466">
      <c r="I27466" s="1"/>
      <c r="J27466" s="1"/>
      <c r="K27466" s="1"/>
      <c r="AA27466" s="1"/>
      <c r="AB27466" s="1"/>
      <c r="AC27466" s="1"/>
      <c r="AJ27466" s="1"/>
      <c r="AK27466" s="1"/>
      <c r="AL27466" s="1"/>
    </row>
    <row r="27467">
      <c r="I27467" s="1"/>
      <c r="J27467" s="1"/>
      <c r="K27467" s="1"/>
      <c r="AA27467" s="1"/>
      <c r="AB27467" s="1"/>
      <c r="AC27467" s="1"/>
      <c r="AJ27467" s="1"/>
      <c r="AK27467" s="1"/>
      <c r="AL27467" s="1"/>
    </row>
    <row r="27468">
      <c r="I27468" s="1"/>
      <c r="J27468" s="1"/>
      <c r="K27468" s="1"/>
      <c r="AA27468" s="1"/>
      <c r="AB27468" s="1"/>
      <c r="AC27468" s="1"/>
      <c r="AJ27468" s="1"/>
      <c r="AK27468" s="1"/>
      <c r="AL27468" s="1"/>
    </row>
    <row r="27469">
      <c r="I27469" s="1"/>
      <c r="J27469" s="1"/>
      <c r="K27469" s="1"/>
      <c r="AA27469" s="1"/>
      <c r="AB27469" s="1"/>
      <c r="AC27469" s="1"/>
      <c r="AJ27469" s="1"/>
      <c r="AK27469" s="1"/>
      <c r="AL27469" s="1"/>
    </row>
    <row r="27470">
      <c r="I27470" s="1"/>
      <c r="J27470" s="1"/>
      <c r="K27470" s="1"/>
      <c r="AA27470" s="1"/>
      <c r="AB27470" s="1"/>
      <c r="AC27470" s="1"/>
      <c r="AJ27470" s="1"/>
      <c r="AK27470" s="1"/>
      <c r="AL27470" s="1"/>
    </row>
    <row r="27471">
      <c r="I27471" s="1"/>
      <c r="J27471" s="1"/>
      <c r="K27471" s="1"/>
      <c r="AA27471" s="1"/>
      <c r="AB27471" s="1"/>
      <c r="AC27471" s="1"/>
      <c r="AJ27471" s="1"/>
      <c r="AK27471" s="1"/>
      <c r="AL27471" s="1"/>
    </row>
    <row r="27472">
      <c r="I27472" s="1"/>
      <c r="J27472" s="1"/>
      <c r="K27472" s="1"/>
      <c r="AA27472" s="1"/>
      <c r="AB27472" s="1"/>
      <c r="AC27472" s="1"/>
      <c r="AJ27472" s="1"/>
      <c r="AK27472" s="1"/>
      <c r="AL27472" s="1"/>
    </row>
    <row r="27473">
      <c r="I27473" s="1"/>
      <c r="J27473" s="1"/>
      <c r="K27473" s="1"/>
      <c r="AA27473" s="1"/>
      <c r="AB27473" s="1"/>
      <c r="AC27473" s="1"/>
      <c r="AJ27473" s="1"/>
      <c r="AK27473" s="1"/>
      <c r="AL27473" s="1"/>
    </row>
    <row r="27474">
      <c r="I27474" s="1"/>
      <c r="J27474" s="1"/>
      <c r="K27474" s="1"/>
      <c r="AA27474" s="1"/>
      <c r="AB27474" s="1"/>
      <c r="AC27474" s="1"/>
      <c r="AJ27474" s="1"/>
      <c r="AK27474" s="1"/>
      <c r="AL27474" s="1"/>
    </row>
    <row r="27475">
      <c r="I27475" s="1"/>
      <c r="J27475" s="1"/>
      <c r="K27475" s="1"/>
      <c r="AA27475" s="1"/>
      <c r="AB27475" s="1"/>
      <c r="AC27475" s="1"/>
      <c r="AJ27475" s="1"/>
      <c r="AK27475" s="1"/>
      <c r="AL27475" s="1"/>
    </row>
    <row r="27476">
      <c r="I27476" s="1"/>
      <c r="J27476" s="1"/>
      <c r="K27476" s="1"/>
      <c r="AA27476" s="1"/>
      <c r="AB27476" s="1"/>
      <c r="AC27476" s="1"/>
      <c r="AJ27476" s="1"/>
      <c r="AK27476" s="1"/>
      <c r="AL27476" s="1"/>
    </row>
    <row r="27477">
      <c r="I27477" s="1"/>
      <c r="J27477" s="1"/>
      <c r="K27477" s="1"/>
      <c r="AA27477" s="1"/>
      <c r="AB27477" s="1"/>
      <c r="AC27477" s="1"/>
      <c r="AJ27477" s="1"/>
      <c r="AK27477" s="1"/>
      <c r="AL27477" s="1"/>
    </row>
    <row r="27478">
      <c r="I27478" s="1"/>
      <c r="J27478" s="1"/>
      <c r="K27478" s="1"/>
      <c r="AA27478" s="1"/>
      <c r="AB27478" s="1"/>
      <c r="AC27478" s="1"/>
      <c r="AJ27478" s="1"/>
      <c r="AK27478" s="1"/>
      <c r="AL27478" s="1"/>
    </row>
    <row r="27479">
      <c r="I27479" s="1"/>
      <c r="J27479" s="1"/>
      <c r="K27479" s="1"/>
      <c r="AA27479" s="1"/>
      <c r="AB27479" s="1"/>
      <c r="AC27479" s="1"/>
      <c r="AJ27479" s="1"/>
      <c r="AK27479" s="1"/>
      <c r="AL27479" s="1"/>
    </row>
    <row r="27480">
      <c r="I27480" s="1"/>
      <c r="J27480" s="1"/>
      <c r="K27480" s="1"/>
      <c r="AA27480" s="1"/>
      <c r="AB27480" s="1"/>
      <c r="AC27480" s="1"/>
      <c r="AJ27480" s="1"/>
      <c r="AK27480" s="1"/>
      <c r="AL27480" s="1"/>
    </row>
    <row r="27481">
      <c r="I27481" s="1"/>
      <c r="J27481" s="1"/>
      <c r="K27481" s="1"/>
      <c r="AA27481" s="1"/>
      <c r="AB27481" s="1"/>
      <c r="AC27481" s="1"/>
      <c r="AJ27481" s="1"/>
      <c r="AK27481" s="1"/>
      <c r="AL27481" s="1"/>
    </row>
    <row r="27482">
      <c r="I27482" s="1"/>
      <c r="J27482" s="1"/>
      <c r="K27482" s="1"/>
      <c r="AA27482" s="1"/>
      <c r="AB27482" s="1"/>
      <c r="AC27482" s="1"/>
      <c r="AJ27482" s="1"/>
      <c r="AK27482" s="1"/>
      <c r="AL27482" s="1"/>
    </row>
    <row r="27483">
      <c r="I27483" s="1"/>
      <c r="J27483" s="1"/>
      <c r="K27483" s="1"/>
      <c r="AA27483" s="1"/>
      <c r="AB27483" s="1"/>
      <c r="AC27483" s="1"/>
      <c r="AJ27483" s="1"/>
      <c r="AK27483" s="1"/>
      <c r="AL27483" s="1"/>
    </row>
    <row r="27484">
      <c r="I27484" s="1"/>
      <c r="J27484" s="1"/>
      <c r="K27484" s="1"/>
      <c r="AA27484" s="1"/>
      <c r="AB27484" s="1"/>
      <c r="AC27484" s="1"/>
      <c r="AJ27484" s="1"/>
      <c r="AK27484" s="1"/>
      <c r="AL27484" s="1"/>
    </row>
    <row r="27485">
      <c r="I27485" s="1"/>
      <c r="J27485" s="1"/>
      <c r="K27485" s="1"/>
      <c r="AA27485" s="1"/>
      <c r="AB27485" s="1"/>
      <c r="AC27485" s="1"/>
      <c r="AJ27485" s="1"/>
      <c r="AK27485" s="1"/>
      <c r="AL27485" s="1"/>
    </row>
    <row r="27486">
      <c r="I27486" s="1"/>
      <c r="J27486" s="1"/>
      <c r="K27486" s="1"/>
      <c r="AA27486" s="1"/>
      <c r="AB27486" s="1"/>
      <c r="AC27486" s="1"/>
      <c r="AJ27486" s="1"/>
      <c r="AK27486" s="1"/>
      <c r="AL27486" s="1"/>
    </row>
    <row r="27487">
      <c r="I27487" s="1"/>
      <c r="J27487" s="1"/>
      <c r="K27487" s="1"/>
      <c r="AA27487" s="1"/>
      <c r="AB27487" s="1"/>
      <c r="AC27487" s="1"/>
      <c r="AJ27487" s="1"/>
      <c r="AK27487" s="1"/>
      <c r="AL27487" s="1"/>
    </row>
    <row r="27488">
      <c r="I27488" s="1"/>
      <c r="J27488" s="1"/>
      <c r="K27488" s="1"/>
      <c r="AA27488" s="1"/>
      <c r="AB27488" s="1"/>
      <c r="AC27488" s="1"/>
      <c r="AJ27488" s="1"/>
      <c r="AK27488" s="1"/>
      <c r="AL27488" s="1"/>
    </row>
    <row r="27489">
      <c r="I27489" s="1"/>
      <c r="J27489" s="1"/>
      <c r="K27489" s="1"/>
      <c r="AA27489" s="1"/>
      <c r="AB27489" s="1"/>
      <c r="AC27489" s="1"/>
      <c r="AJ27489" s="1"/>
      <c r="AK27489" s="1"/>
      <c r="AL27489" s="1"/>
    </row>
    <row r="27490">
      <c r="I27490" s="1"/>
      <c r="J27490" s="1"/>
      <c r="K27490" s="1"/>
      <c r="AA27490" s="1"/>
      <c r="AB27490" s="1"/>
      <c r="AC27490" s="1"/>
      <c r="AJ27490" s="1"/>
      <c r="AK27490" s="1"/>
      <c r="AL27490" s="1"/>
    </row>
    <row r="27491">
      <c r="I27491" s="1"/>
      <c r="J27491" s="1"/>
      <c r="K27491" s="1"/>
      <c r="AA27491" s="1"/>
      <c r="AB27491" s="1"/>
      <c r="AC27491" s="1"/>
      <c r="AJ27491" s="1"/>
      <c r="AK27491" s="1"/>
      <c r="AL27491" s="1"/>
    </row>
    <row r="27492">
      <c r="I27492" s="1"/>
      <c r="J27492" s="1"/>
      <c r="K27492" s="1"/>
      <c r="AA27492" s="1"/>
      <c r="AB27492" s="1"/>
      <c r="AC27492" s="1"/>
      <c r="AJ27492" s="1"/>
      <c r="AK27492" s="1"/>
      <c r="AL27492" s="1"/>
    </row>
    <row r="27493">
      <c r="I27493" s="1"/>
      <c r="J27493" s="1"/>
      <c r="K27493" s="1"/>
      <c r="AA27493" s="1"/>
      <c r="AB27493" s="1"/>
      <c r="AC27493" s="1"/>
      <c r="AJ27493" s="1"/>
      <c r="AK27493" s="1"/>
      <c r="AL27493" s="1"/>
    </row>
    <row r="27494">
      <c r="I27494" s="1"/>
      <c r="J27494" s="1"/>
      <c r="K27494" s="1"/>
      <c r="AA27494" s="1"/>
      <c r="AB27494" s="1"/>
      <c r="AC27494" s="1"/>
      <c r="AJ27494" s="1"/>
      <c r="AK27494" s="1"/>
      <c r="AL27494" s="1"/>
    </row>
    <row r="27495">
      <c r="I27495" s="1"/>
      <c r="J27495" s="1"/>
      <c r="K27495" s="1"/>
      <c r="AA27495" s="1"/>
      <c r="AB27495" s="1"/>
      <c r="AC27495" s="1"/>
      <c r="AJ27495" s="1"/>
      <c r="AK27495" s="1"/>
      <c r="AL27495" s="1"/>
    </row>
    <row r="27496">
      <c r="I27496" s="1"/>
      <c r="J27496" s="1"/>
      <c r="K27496" s="1"/>
      <c r="AA27496" s="1"/>
      <c r="AB27496" s="1"/>
      <c r="AC27496" s="1"/>
      <c r="AJ27496" s="1"/>
      <c r="AK27496" s="1"/>
      <c r="AL27496" s="1"/>
    </row>
    <row r="27497">
      <c r="I27497" s="1"/>
      <c r="J27497" s="1"/>
      <c r="K27497" s="1"/>
      <c r="AA27497" s="1"/>
      <c r="AB27497" s="1"/>
      <c r="AC27497" s="1"/>
      <c r="AJ27497" s="1"/>
      <c r="AK27497" s="1"/>
      <c r="AL27497" s="1"/>
    </row>
    <row r="27498">
      <c r="I27498" s="1"/>
      <c r="J27498" s="1"/>
      <c r="K27498" s="1"/>
      <c r="AA27498" s="1"/>
      <c r="AB27498" s="1"/>
      <c r="AC27498" s="1"/>
      <c r="AJ27498" s="1"/>
      <c r="AK27498" s="1"/>
      <c r="AL27498" s="1"/>
    </row>
    <row r="27499">
      <c r="I27499" s="1"/>
      <c r="J27499" s="1"/>
      <c r="K27499" s="1"/>
      <c r="AA27499" s="1"/>
      <c r="AB27499" s="1"/>
      <c r="AC27499" s="1"/>
      <c r="AJ27499" s="1"/>
      <c r="AK27499" s="1"/>
      <c r="AL27499" s="1"/>
    </row>
    <row r="27500">
      <c r="I27500" s="1"/>
      <c r="J27500" s="1"/>
      <c r="K27500" s="1"/>
      <c r="AA27500" s="1"/>
      <c r="AB27500" s="1"/>
      <c r="AC27500" s="1"/>
      <c r="AJ27500" s="1"/>
      <c r="AK27500" s="1"/>
      <c r="AL27500" s="1"/>
    </row>
    <row r="27501">
      <c r="I27501" s="1"/>
      <c r="J27501" s="1"/>
      <c r="K27501" s="1"/>
      <c r="AA27501" s="1"/>
      <c r="AB27501" s="1"/>
      <c r="AC27501" s="1"/>
      <c r="AJ27501" s="1"/>
      <c r="AK27501" s="1"/>
      <c r="AL27501" s="1"/>
    </row>
    <row r="27502">
      <c r="I27502" s="1"/>
      <c r="J27502" s="1"/>
      <c r="K27502" s="1"/>
      <c r="AA27502" s="1"/>
      <c r="AB27502" s="1"/>
      <c r="AC27502" s="1"/>
      <c r="AJ27502" s="1"/>
      <c r="AK27502" s="1"/>
      <c r="AL27502" s="1"/>
    </row>
    <row r="27503">
      <c r="I27503" s="1"/>
      <c r="J27503" s="1"/>
      <c r="K27503" s="1"/>
      <c r="AA27503" s="1"/>
      <c r="AB27503" s="1"/>
      <c r="AC27503" s="1"/>
      <c r="AJ27503" s="1"/>
      <c r="AK27503" s="1"/>
      <c r="AL27503" s="1"/>
    </row>
    <row r="27504">
      <c r="I27504" s="1"/>
      <c r="J27504" s="1"/>
      <c r="K27504" s="1"/>
      <c r="AA27504" s="1"/>
      <c r="AB27504" s="1"/>
      <c r="AC27504" s="1"/>
      <c r="AJ27504" s="1"/>
      <c r="AK27504" s="1"/>
      <c r="AL27504" s="1"/>
    </row>
    <row r="27505">
      <c r="I27505" s="1"/>
      <c r="J27505" s="1"/>
      <c r="K27505" s="1"/>
      <c r="AA27505" s="1"/>
      <c r="AB27505" s="1"/>
      <c r="AC27505" s="1"/>
      <c r="AJ27505" s="1"/>
      <c r="AK27505" s="1"/>
      <c r="AL27505" s="1"/>
    </row>
    <row r="27506">
      <c r="I27506" s="1"/>
      <c r="J27506" s="1"/>
      <c r="K27506" s="1"/>
      <c r="AA27506" s="1"/>
      <c r="AB27506" s="1"/>
      <c r="AC27506" s="1"/>
      <c r="AJ27506" s="1"/>
      <c r="AK27506" s="1"/>
      <c r="AL27506" s="1"/>
    </row>
    <row r="27507">
      <c r="I27507" s="1"/>
      <c r="J27507" s="1"/>
      <c r="K27507" s="1"/>
      <c r="AA27507" s="1"/>
      <c r="AB27507" s="1"/>
      <c r="AC27507" s="1"/>
      <c r="AJ27507" s="1"/>
      <c r="AK27507" s="1"/>
      <c r="AL27507" s="1"/>
    </row>
    <row r="27508">
      <c r="I27508" s="1"/>
      <c r="J27508" s="1"/>
      <c r="K27508" s="1"/>
      <c r="AA27508" s="1"/>
      <c r="AB27508" s="1"/>
      <c r="AC27508" s="1"/>
      <c r="AJ27508" s="1"/>
      <c r="AK27508" s="1"/>
      <c r="AL27508" s="1"/>
    </row>
    <row r="27509">
      <c r="I27509" s="1"/>
      <c r="J27509" s="1"/>
      <c r="K27509" s="1"/>
      <c r="AA27509" s="1"/>
      <c r="AB27509" s="1"/>
      <c r="AC27509" s="1"/>
      <c r="AJ27509" s="1"/>
      <c r="AK27509" s="1"/>
      <c r="AL27509" s="1"/>
    </row>
    <row r="27510">
      <c r="I27510" s="1"/>
      <c r="J27510" s="1"/>
      <c r="K27510" s="1"/>
      <c r="AA27510" s="1"/>
      <c r="AB27510" s="1"/>
      <c r="AC27510" s="1"/>
      <c r="AJ27510" s="1"/>
      <c r="AK27510" s="1"/>
      <c r="AL27510" s="1"/>
    </row>
    <row r="27511">
      <c r="I27511" s="1"/>
      <c r="J27511" s="1"/>
      <c r="K27511" s="1"/>
      <c r="AA27511" s="1"/>
      <c r="AB27511" s="1"/>
      <c r="AC27511" s="1"/>
      <c r="AJ27511" s="1"/>
      <c r="AK27511" s="1"/>
      <c r="AL27511" s="1"/>
    </row>
    <row r="27512">
      <c r="I27512" s="1"/>
      <c r="J27512" s="1"/>
      <c r="K27512" s="1"/>
      <c r="AA27512" s="1"/>
      <c r="AB27512" s="1"/>
      <c r="AC27512" s="1"/>
      <c r="AJ27512" s="1"/>
      <c r="AK27512" s="1"/>
      <c r="AL27512" s="1"/>
    </row>
    <row r="27513">
      <c r="I27513" s="1"/>
      <c r="J27513" s="1"/>
      <c r="K27513" s="1"/>
      <c r="AA27513" s="1"/>
      <c r="AB27513" s="1"/>
      <c r="AC27513" s="1"/>
      <c r="AJ27513" s="1"/>
      <c r="AK27513" s="1"/>
      <c r="AL27513" s="1"/>
    </row>
    <row r="27514">
      <c r="I27514" s="1"/>
      <c r="J27514" s="1"/>
      <c r="K27514" s="1"/>
      <c r="AA27514" s="1"/>
      <c r="AB27514" s="1"/>
      <c r="AC27514" s="1"/>
      <c r="AJ27514" s="1"/>
      <c r="AK27514" s="1"/>
      <c r="AL27514" s="1"/>
    </row>
    <row r="27515">
      <c r="I27515" s="1"/>
      <c r="J27515" s="1"/>
      <c r="K27515" s="1"/>
      <c r="AA27515" s="1"/>
      <c r="AB27515" s="1"/>
      <c r="AC27515" s="1"/>
      <c r="AJ27515" s="1"/>
      <c r="AK27515" s="1"/>
      <c r="AL27515" s="1"/>
    </row>
    <row r="27516">
      <c r="I27516" s="1"/>
      <c r="J27516" s="1"/>
      <c r="K27516" s="1"/>
      <c r="AA27516" s="1"/>
      <c r="AB27516" s="1"/>
      <c r="AC27516" s="1"/>
      <c r="AJ27516" s="1"/>
      <c r="AK27516" s="1"/>
      <c r="AL27516" s="1"/>
    </row>
    <row r="27517">
      <c r="I27517" s="1"/>
      <c r="J27517" s="1"/>
      <c r="K27517" s="1"/>
      <c r="AA27517" s="1"/>
      <c r="AB27517" s="1"/>
      <c r="AC27517" s="1"/>
      <c r="AJ27517" s="1"/>
      <c r="AK27517" s="1"/>
      <c r="AL27517" s="1"/>
    </row>
    <row r="27518">
      <c r="I27518" s="1"/>
      <c r="J27518" s="1"/>
      <c r="K27518" s="1"/>
      <c r="AA27518" s="1"/>
      <c r="AB27518" s="1"/>
      <c r="AC27518" s="1"/>
      <c r="AJ27518" s="1"/>
      <c r="AK27518" s="1"/>
      <c r="AL27518" s="1"/>
    </row>
    <row r="27519">
      <c r="I27519" s="1"/>
      <c r="J27519" s="1"/>
      <c r="K27519" s="1"/>
      <c r="AA27519" s="1"/>
      <c r="AB27519" s="1"/>
      <c r="AC27519" s="1"/>
      <c r="AJ27519" s="1"/>
      <c r="AK27519" s="1"/>
      <c r="AL27519" s="1"/>
    </row>
    <row r="27520">
      <c r="I27520" s="1"/>
      <c r="J27520" s="1"/>
      <c r="K27520" s="1"/>
      <c r="AA27520" s="1"/>
      <c r="AB27520" s="1"/>
      <c r="AC27520" s="1"/>
      <c r="AJ27520" s="1"/>
      <c r="AK27520" s="1"/>
      <c r="AL27520" s="1"/>
    </row>
    <row r="27521">
      <c r="I27521" s="1"/>
      <c r="J27521" s="1"/>
      <c r="K27521" s="1"/>
      <c r="AA27521" s="1"/>
      <c r="AB27521" s="1"/>
      <c r="AC27521" s="1"/>
      <c r="AJ27521" s="1"/>
      <c r="AK27521" s="1"/>
      <c r="AL27521" s="1"/>
    </row>
    <row r="27522">
      <c r="I27522" s="1"/>
      <c r="J27522" s="1"/>
      <c r="K27522" s="1"/>
      <c r="AA27522" s="1"/>
      <c r="AB27522" s="1"/>
      <c r="AC27522" s="1"/>
      <c r="AJ27522" s="1"/>
      <c r="AK27522" s="1"/>
      <c r="AL27522" s="1"/>
    </row>
    <row r="27523">
      <c r="I27523" s="1"/>
      <c r="J27523" s="1"/>
      <c r="K27523" s="1"/>
      <c r="AA27523" s="1"/>
      <c r="AB27523" s="1"/>
      <c r="AC27523" s="1"/>
      <c r="AJ27523" s="1"/>
      <c r="AK27523" s="1"/>
      <c r="AL27523" s="1"/>
    </row>
    <row r="27524">
      <c r="I27524" s="1"/>
      <c r="J27524" s="1"/>
      <c r="K27524" s="1"/>
      <c r="AA27524" s="1"/>
      <c r="AB27524" s="1"/>
      <c r="AC27524" s="1"/>
      <c r="AJ27524" s="1"/>
      <c r="AK27524" s="1"/>
      <c r="AL27524" s="1"/>
    </row>
    <row r="27525">
      <c r="I27525" s="1"/>
      <c r="J27525" s="1"/>
      <c r="K27525" s="1"/>
      <c r="AA27525" s="1"/>
      <c r="AB27525" s="1"/>
      <c r="AC27525" s="1"/>
      <c r="AJ27525" s="1"/>
      <c r="AK27525" s="1"/>
      <c r="AL27525" s="1"/>
    </row>
    <row r="27526">
      <c r="I27526" s="1"/>
      <c r="J27526" s="1"/>
      <c r="K27526" s="1"/>
      <c r="AA27526" s="1"/>
      <c r="AB27526" s="1"/>
      <c r="AC27526" s="1"/>
      <c r="AJ27526" s="1"/>
      <c r="AK27526" s="1"/>
      <c r="AL27526" s="1"/>
    </row>
    <row r="27527">
      <c r="I27527" s="1"/>
      <c r="J27527" s="1"/>
      <c r="K27527" s="1"/>
      <c r="AA27527" s="1"/>
      <c r="AB27527" s="1"/>
      <c r="AC27527" s="1"/>
      <c r="AJ27527" s="1"/>
      <c r="AK27527" s="1"/>
      <c r="AL27527" s="1"/>
    </row>
    <row r="27528">
      <c r="I27528" s="1"/>
      <c r="J27528" s="1"/>
      <c r="K27528" s="1"/>
      <c r="AA27528" s="1"/>
      <c r="AB27528" s="1"/>
      <c r="AC27528" s="1"/>
      <c r="AJ27528" s="1"/>
      <c r="AK27528" s="1"/>
      <c r="AL27528" s="1"/>
    </row>
    <row r="27529">
      <c r="I27529" s="1"/>
      <c r="J27529" s="1"/>
      <c r="K27529" s="1"/>
      <c r="AA27529" s="1"/>
      <c r="AB27529" s="1"/>
      <c r="AC27529" s="1"/>
      <c r="AJ27529" s="1"/>
      <c r="AK27529" s="1"/>
      <c r="AL27529" s="1"/>
    </row>
    <row r="27530">
      <c r="I27530" s="1"/>
      <c r="J27530" s="1"/>
      <c r="K27530" s="1"/>
      <c r="AA27530" s="1"/>
      <c r="AB27530" s="1"/>
      <c r="AC27530" s="1"/>
      <c r="AJ27530" s="1"/>
      <c r="AK27530" s="1"/>
      <c r="AL27530" s="1"/>
    </row>
    <row r="27531">
      <c r="I27531" s="1"/>
      <c r="J27531" s="1"/>
      <c r="K27531" s="1"/>
      <c r="AA27531" s="1"/>
      <c r="AB27531" s="1"/>
      <c r="AC27531" s="1"/>
      <c r="AJ27531" s="1"/>
      <c r="AK27531" s="1"/>
      <c r="AL27531" s="1"/>
    </row>
    <row r="27532">
      <c r="I27532" s="1"/>
      <c r="J27532" s="1"/>
      <c r="K27532" s="1"/>
      <c r="AA27532" s="1"/>
      <c r="AB27532" s="1"/>
      <c r="AC27532" s="1"/>
      <c r="AJ27532" s="1"/>
      <c r="AK27532" s="1"/>
      <c r="AL27532" s="1"/>
    </row>
    <row r="27533">
      <c r="I27533" s="1"/>
      <c r="J27533" s="1"/>
      <c r="K27533" s="1"/>
      <c r="AA27533" s="1"/>
      <c r="AB27533" s="1"/>
      <c r="AC27533" s="1"/>
      <c r="AJ27533" s="1"/>
      <c r="AK27533" s="1"/>
      <c r="AL27533" s="1"/>
    </row>
    <row r="27534">
      <c r="I27534" s="1"/>
      <c r="J27534" s="1"/>
      <c r="K27534" s="1"/>
      <c r="AA27534" s="1"/>
      <c r="AB27534" s="1"/>
      <c r="AC27534" s="1"/>
      <c r="AJ27534" s="1"/>
      <c r="AK27534" s="1"/>
      <c r="AL27534" s="1"/>
    </row>
    <row r="27535">
      <c r="I27535" s="1"/>
      <c r="J27535" s="1"/>
      <c r="K27535" s="1"/>
      <c r="AA27535" s="1"/>
      <c r="AB27535" s="1"/>
      <c r="AC27535" s="1"/>
      <c r="AJ27535" s="1"/>
      <c r="AK27535" s="1"/>
      <c r="AL27535" s="1"/>
    </row>
    <row r="27536">
      <c r="I27536" s="1"/>
      <c r="J27536" s="1"/>
      <c r="K27536" s="1"/>
      <c r="AA27536" s="1"/>
      <c r="AB27536" s="1"/>
      <c r="AC27536" s="1"/>
      <c r="AJ27536" s="1"/>
      <c r="AK27536" s="1"/>
      <c r="AL27536" s="1"/>
    </row>
    <row r="27537">
      <c r="I27537" s="1"/>
      <c r="J27537" s="1"/>
      <c r="K27537" s="1"/>
      <c r="AA27537" s="1"/>
      <c r="AB27537" s="1"/>
      <c r="AC27537" s="1"/>
      <c r="AJ27537" s="1"/>
      <c r="AK27537" s="1"/>
      <c r="AL27537" s="1"/>
    </row>
    <row r="27538">
      <c r="I27538" s="1"/>
      <c r="J27538" s="1"/>
      <c r="K27538" s="1"/>
      <c r="AA27538" s="1"/>
      <c r="AB27538" s="1"/>
      <c r="AC27538" s="1"/>
      <c r="AJ27538" s="1"/>
      <c r="AK27538" s="1"/>
      <c r="AL27538" s="1"/>
    </row>
    <row r="27539">
      <c r="I27539" s="1"/>
      <c r="J27539" s="1"/>
      <c r="K27539" s="1"/>
      <c r="AA27539" s="1"/>
      <c r="AB27539" s="1"/>
      <c r="AC27539" s="1"/>
      <c r="AJ27539" s="1"/>
      <c r="AK27539" s="1"/>
      <c r="AL27539" s="1"/>
    </row>
    <row r="27540">
      <c r="I27540" s="1"/>
      <c r="J27540" s="1"/>
      <c r="K27540" s="1"/>
      <c r="AA27540" s="1"/>
      <c r="AB27540" s="1"/>
      <c r="AC27540" s="1"/>
      <c r="AJ27540" s="1"/>
      <c r="AK27540" s="1"/>
      <c r="AL27540" s="1"/>
    </row>
    <row r="27541">
      <c r="I27541" s="1"/>
      <c r="J27541" s="1"/>
      <c r="K27541" s="1"/>
      <c r="AA27541" s="1"/>
      <c r="AB27541" s="1"/>
      <c r="AC27541" s="1"/>
      <c r="AJ27541" s="1"/>
      <c r="AK27541" s="1"/>
      <c r="AL27541" s="1"/>
    </row>
    <row r="27542">
      <c r="I27542" s="1"/>
      <c r="J27542" s="1"/>
      <c r="K27542" s="1"/>
      <c r="AA27542" s="1"/>
      <c r="AB27542" s="1"/>
      <c r="AC27542" s="1"/>
      <c r="AJ27542" s="1"/>
      <c r="AK27542" s="1"/>
      <c r="AL27542" s="1"/>
    </row>
    <row r="27543">
      <c r="I27543" s="1"/>
      <c r="J27543" s="1"/>
      <c r="K27543" s="1"/>
      <c r="AA27543" s="1"/>
      <c r="AB27543" s="1"/>
      <c r="AC27543" s="1"/>
      <c r="AJ27543" s="1"/>
      <c r="AK27543" s="1"/>
      <c r="AL27543" s="1"/>
    </row>
    <row r="27544">
      <c r="I27544" s="1"/>
      <c r="J27544" s="1"/>
      <c r="K27544" s="1"/>
      <c r="AA27544" s="1"/>
      <c r="AB27544" s="1"/>
      <c r="AC27544" s="1"/>
      <c r="AJ27544" s="1"/>
      <c r="AK27544" s="1"/>
      <c r="AL27544" s="1"/>
    </row>
    <row r="27545">
      <c r="I27545" s="1"/>
      <c r="J27545" s="1"/>
      <c r="K27545" s="1"/>
      <c r="AA27545" s="1"/>
      <c r="AB27545" s="1"/>
      <c r="AC27545" s="1"/>
      <c r="AJ27545" s="1"/>
      <c r="AK27545" s="1"/>
      <c r="AL27545" s="1"/>
    </row>
    <row r="27546">
      <c r="I27546" s="1"/>
      <c r="J27546" s="1"/>
      <c r="K27546" s="1"/>
      <c r="AA27546" s="1"/>
      <c r="AB27546" s="1"/>
      <c r="AC27546" s="1"/>
      <c r="AJ27546" s="1"/>
      <c r="AK27546" s="1"/>
      <c r="AL27546" s="1"/>
    </row>
    <row r="27547">
      <c r="I27547" s="1"/>
      <c r="J27547" s="1"/>
      <c r="K27547" s="1"/>
      <c r="AA27547" s="1"/>
      <c r="AB27547" s="1"/>
      <c r="AC27547" s="1"/>
      <c r="AJ27547" s="1"/>
      <c r="AK27547" s="1"/>
      <c r="AL27547" s="1"/>
    </row>
    <row r="27548">
      <c r="I27548" s="1"/>
      <c r="J27548" s="1"/>
      <c r="K27548" s="1"/>
      <c r="AA27548" s="1"/>
      <c r="AB27548" s="1"/>
      <c r="AC27548" s="1"/>
      <c r="AJ27548" s="1"/>
      <c r="AK27548" s="1"/>
      <c r="AL27548" s="1"/>
    </row>
    <row r="27549">
      <c r="I27549" s="1"/>
      <c r="J27549" s="1"/>
      <c r="K27549" s="1"/>
      <c r="AA27549" s="1"/>
      <c r="AB27549" s="1"/>
      <c r="AC27549" s="1"/>
      <c r="AJ27549" s="1"/>
      <c r="AK27549" s="1"/>
      <c r="AL27549" s="1"/>
    </row>
    <row r="27550">
      <c r="I27550" s="1"/>
      <c r="J27550" s="1"/>
      <c r="K27550" s="1"/>
      <c r="AA27550" s="1"/>
      <c r="AB27550" s="1"/>
      <c r="AC27550" s="1"/>
      <c r="AJ27550" s="1"/>
      <c r="AK27550" s="1"/>
      <c r="AL27550" s="1"/>
    </row>
    <row r="27551">
      <c r="I27551" s="1"/>
      <c r="J27551" s="1"/>
      <c r="K27551" s="1"/>
      <c r="AA27551" s="1"/>
      <c r="AB27551" s="1"/>
      <c r="AC27551" s="1"/>
      <c r="AJ27551" s="1"/>
      <c r="AK27551" s="1"/>
      <c r="AL27551" s="1"/>
    </row>
    <row r="27552">
      <c r="I27552" s="1"/>
      <c r="J27552" s="1"/>
      <c r="K27552" s="1"/>
      <c r="AA27552" s="1"/>
      <c r="AB27552" s="1"/>
      <c r="AC27552" s="1"/>
      <c r="AJ27552" s="1"/>
      <c r="AK27552" s="1"/>
      <c r="AL27552" s="1"/>
    </row>
    <row r="27553">
      <c r="I27553" s="1"/>
      <c r="J27553" s="1"/>
      <c r="K27553" s="1"/>
      <c r="AA27553" s="1"/>
      <c r="AB27553" s="1"/>
      <c r="AC27553" s="1"/>
      <c r="AJ27553" s="1"/>
      <c r="AK27553" s="1"/>
      <c r="AL27553" s="1"/>
    </row>
    <row r="27554">
      <c r="I27554" s="1"/>
      <c r="J27554" s="1"/>
      <c r="K27554" s="1"/>
      <c r="AA27554" s="1"/>
      <c r="AB27554" s="1"/>
      <c r="AC27554" s="1"/>
      <c r="AJ27554" s="1"/>
      <c r="AK27554" s="1"/>
      <c r="AL27554" s="1"/>
    </row>
    <row r="27555">
      <c r="I27555" s="1"/>
      <c r="J27555" s="1"/>
      <c r="K27555" s="1"/>
      <c r="AA27555" s="1"/>
      <c r="AB27555" s="1"/>
      <c r="AC27555" s="1"/>
      <c r="AJ27555" s="1"/>
      <c r="AK27555" s="1"/>
      <c r="AL27555" s="1"/>
    </row>
    <row r="27556">
      <c r="I27556" s="1"/>
      <c r="J27556" s="1"/>
      <c r="K27556" s="1"/>
      <c r="AA27556" s="1"/>
      <c r="AB27556" s="1"/>
      <c r="AC27556" s="1"/>
      <c r="AJ27556" s="1"/>
      <c r="AK27556" s="1"/>
      <c r="AL27556" s="1"/>
    </row>
    <row r="27557">
      <c r="I27557" s="1"/>
      <c r="J27557" s="1"/>
      <c r="K27557" s="1"/>
      <c r="AA27557" s="1"/>
      <c r="AB27557" s="1"/>
      <c r="AC27557" s="1"/>
      <c r="AJ27557" s="1"/>
      <c r="AK27557" s="1"/>
      <c r="AL27557" s="1"/>
    </row>
    <row r="27558">
      <c r="I27558" s="1"/>
      <c r="J27558" s="1"/>
      <c r="K27558" s="1"/>
      <c r="AA27558" s="1"/>
      <c r="AB27558" s="1"/>
      <c r="AC27558" s="1"/>
      <c r="AJ27558" s="1"/>
      <c r="AK27558" s="1"/>
      <c r="AL27558" s="1"/>
    </row>
    <row r="27559">
      <c r="I27559" s="1"/>
      <c r="J27559" s="1"/>
      <c r="K27559" s="1"/>
      <c r="AA27559" s="1"/>
      <c r="AB27559" s="1"/>
      <c r="AC27559" s="1"/>
      <c r="AJ27559" s="1"/>
      <c r="AK27559" s="1"/>
      <c r="AL27559" s="1"/>
    </row>
    <row r="27560">
      <c r="I27560" s="1"/>
      <c r="J27560" s="1"/>
      <c r="K27560" s="1"/>
      <c r="AA27560" s="1"/>
      <c r="AB27560" s="1"/>
      <c r="AC27560" s="1"/>
      <c r="AJ27560" s="1"/>
      <c r="AK27560" s="1"/>
      <c r="AL27560" s="1"/>
    </row>
    <row r="27561">
      <c r="I27561" s="1"/>
      <c r="J27561" s="1"/>
      <c r="K27561" s="1"/>
      <c r="AA27561" s="1"/>
      <c r="AB27561" s="1"/>
      <c r="AC27561" s="1"/>
      <c r="AJ27561" s="1"/>
      <c r="AK27561" s="1"/>
      <c r="AL27561" s="1"/>
    </row>
    <row r="27562">
      <c r="I27562" s="1"/>
      <c r="J27562" s="1"/>
      <c r="K27562" s="1"/>
      <c r="AA27562" s="1"/>
      <c r="AB27562" s="1"/>
      <c r="AC27562" s="1"/>
      <c r="AJ27562" s="1"/>
      <c r="AK27562" s="1"/>
      <c r="AL27562" s="1"/>
    </row>
    <row r="27563">
      <c r="I27563" s="1"/>
      <c r="J27563" s="1"/>
      <c r="K27563" s="1"/>
      <c r="AA27563" s="1"/>
      <c r="AB27563" s="1"/>
      <c r="AC27563" s="1"/>
      <c r="AJ27563" s="1"/>
      <c r="AK27563" s="1"/>
      <c r="AL27563" s="1"/>
    </row>
    <row r="27564">
      <c r="I27564" s="1"/>
      <c r="J27564" s="1"/>
      <c r="K27564" s="1"/>
      <c r="AA27564" s="1"/>
      <c r="AB27564" s="1"/>
      <c r="AC27564" s="1"/>
      <c r="AJ27564" s="1"/>
      <c r="AK27564" s="1"/>
      <c r="AL27564" s="1"/>
    </row>
    <row r="27565">
      <c r="I27565" s="1"/>
      <c r="J27565" s="1"/>
      <c r="K27565" s="1"/>
      <c r="AA27565" s="1"/>
      <c r="AB27565" s="1"/>
      <c r="AC27565" s="1"/>
      <c r="AJ27565" s="1"/>
      <c r="AK27565" s="1"/>
      <c r="AL27565" s="1"/>
    </row>
    <row r="27566">
      <c r="I27566" s="1"/>
      <c r="J27566" s="1"/>
      <c r="K27566" s="1"/>
      <c r="AA27566" s="1"/>
      <c r="AB27566" s="1"/>
      <c r="AC27566" s="1"/>
      <c r="AJ27566" s="1"/>
      <c r="AK27566" s="1"/>
      <c r="AL27566" s="1"/>
    </row>
    <row r="27567">
      <c r="I27567" s="1"/>
      <c r="J27567" s="1"/>
      <c r="K27567" s="1"/>
      <c r="AA27567" s="1"/>
      <c r="AB27567" s="1"/>
      <c r="AC27567" s="1"/>
      <c r="AJ27567" s="1"/>
      <c r="AK27567" s="1"/>
      <c r="AL27567" s="1"/>
    </row>
    <row r="27568">
      <c r="I27568" s="1"/>
      <c r="J27568" s="1"/>
      <c r="K27568" s="1"/>
      <c r="AA27568" s="1"/>
      <c r="AB27568" s="1"/>
      <c r="AC27568" s="1"/>
      <c r="AJ27568" s="1"/>
      <c r="AK27568" s="1"/>
      <c r="AL27568" s="1"/>
    </row>
    <row r="27569">
      <c r="I27569" s="1"/>
      <c r="J27569" s="1"/>
      <c r="K27569" s="1"/>
      <c r="AA27569" s="1"/>
      <c r="AB27569" s="1"/>
      <c r="AC27569" s="1"/>
      <c r="AJ27569" s="1"/>
      <c r="AK27569" s="1"/>
      <c r="AL27569" s="1"/>
    </row>
    <row r="27570">
      <c r="I27570" s="1"/>
      <c r="J27570" s="1"/>
      <c r="K27570" s="1"/>
      <c r="AA27570" s="1"/>
      <c r="AB27570" s="1"/>
      <c r="AC27570" s="1"/>
      <c r="AJ27570" s="1"/>
      <c r="AK27570" s="1"/>
      <c r="AL27570" s="1"/>
    </row>
    <row r="27571">
      <c r="I27571" s="1"/>
      <c r="J27571" s="1"/>
      <c r="K27571" s="1"/>
      <c r="AA27571" s="1"/>
      <c r="AB27571" s="1"/>
      <c r="AC27571" s="1"/>
      <c r="AJ27571" s="1"/>
      <c r="AK27571" s="1"/>
      <c r="AL27571" s="1"/>
    </row>
    <row r="27572">
      <c r="I27572" s="1"/>
      <c r="J27572" s="1"/>
      <c r="K27572" s="1"/>
      <c r="AA27572" s="1"/>
      <c r="AB27572" s="1"/>
      <c r="AC27572" s="1"/>
      <c r="AJ27572" s="1"/>
      <c r="AK27572" s="1"/>
      <c r="AL27572" s="1"/>
    </row>
    <row r="27573">
      <c r="I27573" s="1"/>
      <c r="J27573" s="1"/>
      <c r="K27573" s="1"/>
      <c r="AA27573" s="1"/>
      <c r="AB27573" s="1"/>
      <c r="AC27573" s="1"/>
      <c r="AJ27573" s="1"/>
      <c r="AK27573" s="1"/>
      <c r="AL27573" s="1"/>
    </row>
    <row r="27574">
      <c r="I27574" s="1"/>
      <c r="J27574" s="1"/>
      <c r="K27574" s="1"/>
      <c r="AA27574" s="1"/>
      <c r="AB27574" s="1"/>
      <c r="AC27574" s="1"/>
      <c r="AJ27574" s="1"/>
      <c r="AK27574" s="1"/>
      <c r="AL27574" s="1"/>
    </row>
    <row r="27575">
      <c r="I27575" s="1"/>
      <c r="J27575" s="1"/>
      <c r="K27575" s="1"/>
      <c r="AA27575" s="1"/>
      <c r="AB27575" s="1"/>
      <c r="AC27575" s="1"/>
      <c r="AJ27575" s="1"/>
      <c r="AK27575" s="1"/>
      <c r="AL27575" s="1"/>
    </row>
    <row r="27576">
      <c r="I27576" s="1"/>
      <c r="J27576" s="1"/>
      <c r="K27576" s="1"/>
      <c r="AA27576" s="1"/>
      <c r="AB27576" s="1"/>
      <c r="AC27576" s="1"/>
      <c r="AJ27576" s="1"/>
      <c r="AK27576" s="1"/>
      <c r="AL27576" s="1"/>
    </row>
    <row r="27577">
      <c r="I27577" s="1"/>
      <c r="J27577" s="1"/>
      <c r="K27577" s="1"/>
      <c r="AA27577" s="1"/>
      <c r="AB27577" s="1"/>
      <c r="AC27577" s="1"/>
      <c r="AJ27577" s="1"/>
      <c r="AK27577" s="1"/>
      <c r="AL27577" s="1"/>
    </row>
    <row r="27578">
      <c r="I27578" s="1"/>
      <c r="J27578" s="1"/>
      <c r="K27578" s="1"/>
      <c r="AA27578" s="1"/>
      <c r="AB27578" s="1"/>
      <c r="AC27578" s="1"/>
      <c r="AJ27578" s="1"/>
      <c r="AK27578" s="1"/>
      <c r="AL27578" s="1"/>
    </row>
    <row r="27579">
      <c r="I27579" s="1"/>
      <c r="J27579" s="1"/>
      <c r="K27579" s="1"/>
      <c r="AA27579" s="1"/>
      <c r="AB27579" s="1"/>
      <c r="AC27579" s="1"/>
      <c r="AJ27579" s="1"/>
      <c r="AK27579" s="1"/>
      <c r="AL27579" s="1"/>
    </row>
    <row r="27580">
      <c r="I27580" s="1"/>
      <c r="J27580" s="1"/>
      <c r="K27580" s="1"/>
      <c r="AA27580" s="1"/>
      <c r="AB27580" s="1"/>
      <c r="AC27580" s="1"/>
      <c r="AJ27580" s="1"/>
      <c r="AK27580" s="1"/>
      <c r="AL27580" s="1"/>
    </row>
    <row r="27581">
      <c r="I27581" s="1"/>
      <c r="J27581" s="1"/>
      <c r="K27581" s="1"/>
      <c r="AA27581" s="1"/>
      <c r="AB27581" s="1"/>
      <c r="AC27581" s="1"/>
      <c r="AJ27581" s="1"/>
      <c r="AK27581" s="1"/>
      <c r="AL27581" s="1"/>
    </row>
    <row r="27582">
      <c r="I27582" s="1"/>
      <c r="J27582" s="1"/>
      <c r="K27582" s="1"/>
      <c r="AA27582" s="1"/>
      <c r="AB27582" s="1"/>
      <c r="AC27582" s="1"/>
      <c r="AJ27582" s="1"/>
      <c r="AK27582" s="1"/>
      <c r="AL27582" s="1"/>
    </row>
    <row r="27583">
      <c r="I27583" s="1"/>
      <c r="J27583" s="1"/>
      <c r="K27583" s="1"/>
      <c r="AA27583" s="1"/>
      <c r="AB27583" s="1"/>
      <c r="AC27583" s="1"/>
      <c r="AJ27583" s="1"/>
      <c r="AK27583" s="1"/>
      <c r="AL27583" s="1"/>
    </row>
    <row r="27584">
      <c r="I27584" s="1"/>
      <c r="J27584" s="1"/>
      <c r="K27584" s="1"/>
      <c r="AA27584" s="1"/>
      <c r="AB27584" s="1"/>
      <c r="AC27584" s="1"/>
      <c r="AJ27584" s="1"/>
      <c r="AK27584" s="1"/>
      <c r="AL27584" s="1"/>
    </row>
    <row r="27585">
      <c r="I27585" s="1"/>
      <c r="J27585" s="1"/>
      <c r="K27585" s="1"/>
      <c r="AA27585" s="1"/>
      <c r="AB27585" s="1"/>
      <c r="AC27585" s="1"/>
      <c r="AJ27585" s="1"/>
      <c r="AK27585" s="1"/>
      <c r="AL27585" s="1"/>
    </row>
    <row r="27586">
      <c r="I27586" s="1"/>
      <c r="J27586" s="1"/>
      <c r="K27586" s="1"/>
      <c r="AA27586" s="1"/>
      <c r="AB27586" s="1"/>
      <c r="AC27586" s="1"/>
      <c r="AJ27586" s="1"/>
      <c r="AK27586" s="1"/>
      <c r="AL27586" s="1"/>
    </row>
    <row r="27587">
      <c r="I27587" s="1"/>
      <c r="J27587" s="1"/>
      <c r="K27587" s="1"/>
      <c r="AA27587" s="1"/>
      <c r="AB27587" s="1"/>
      <c r="AC27587" s="1"/>
      <c r="AJ27587" s="1"/>
      <c r="AK27587" s="1"/>
      <c r="AL27587" s="1"/>
    </row>
    <row r="27588">
      <c r="I27588" s="1"/>
      <c r="J27588" s="1"/>
      <c r="K27588" s="1"/>
      <c r="AA27588" s="1"/>
      <c r="AB27588" s="1"/>
      <c r="AC27588" s="1"/>
      <c r="AJ27588" s="1"/>
      <c r="AK27588" s="1"/>
      <c r="AL27588" s="1"/>
    </row>
    <row r="27589">
      <c r="I27589" s="1"/>
      <c r="J27589" s="1"/>
      <c r="K27589" s="1"/>
      <c r="AA27589" s="1"/>
      <c r="AB27589" s="1"/>
      <c r="AC27589" s="1"/>
      <c r="AJ27589" s="1"/>
      <c r="AK27589" s="1"/>
      <c r="AL27589" s="1"/>
    </row>
    <row r="27590">
      <c r="I27590" s="1"/>
      <c r="J27590" s="1"/>
      <c r="K27590" s="1"/>
      <c r="AA27590" s="1"/>
      <c r="AB27590" s="1"/>
      <c r="AC27590" s="1"/>
      <c r="AJ27590" s="1"/>
      <c r="AK27590" s="1"/>
      <c r="AL27590" s="1"/>
    </row>
    <row r="27591">
      <c r="I27591" s="1"/>
      <c r="J27591" s="1"/>
      <c r="K27591" s="1"/>
      <c r="AA27591" s="1"/>
      <c r="AB27591" s="1"/>
      <c r="AC27591" s="1"/>
      <c r="AJ27591" s="1"/>
      <c r="AK27591" s="1"/>
      <c r="AL27591" s="1"/>
    </row>
    <row r="27592">
      <c r="I27592" s="1"/>
      <c r="J27592" s="1"/>
      <c r="K27592" s="1"/>
      <c r="AA27592" s="1"/>
      <c r="AB27592" s="1"/>
      <c r="AC27592" s="1"/>
      <c r="AJ27592" s="1"/>
      <c r="AK27592" s="1"/>
      <c r="AL27592" s="1"/>
    </row>
    <row r="27593">
      <c r="I27593" s="1"/>
      <c r="J27593" s="1"/>
      <c r="K27593" s="1"/>
      <c r="AA27593" s="1"/>
      <c r="AB27593" s="1"/>
      <c r="AC27593" s="1"/>
      <c r="AJ27593" s="1"/>
      <c r="AK27593" s="1"/>
      <c r="AL27593" s="1"/>
    </row>
    <row r="27594">
      <c r="I27594" s="1"/>
      <c r="J27594" s="1"/>
      <c r="K27594" s="1"/>
      <c r="AA27594" s="1"/>
      <c r="AB27594" s="1"/>
      <c r="AC27594" s="1"/>
      <c r="AJ27594" s="1"/>
      <c r="AK27594" s="1"/>
      <c r="AL27594" s="1"/>
    </row>
    <row r="27595">
      <c r="I27595" s="1"/>
      <c r="J27595" s="1"/>
      <c r="K27595" s="1"/>
      <c r="AA27595" s="1"/>
      <c r="AB27595" s="1"/>
      <c r="AC27595" s="1"/>
      <c r="AJ27595" s="1"/>
      <c r="AK27595" s="1"/>
      <c r="AL27595" s="1"/>
    </row>
    <row r="27596">
      <c r="I27596" s="1"/>
      <c r="J27596" s="1"/>
      <c r="K27596" s="1"/>
      <c r="AA27596" s="1"/>
      <c r="AB27596" s="1"/>
      <c r="AC27596" s="1"/>
      <c r="AJ27596" s="1"/>
      <c r="AK27596" s="1"/>
      <c r="AL27596" s="1"/>
    </row>
    <row r="27597">
      <c r="I27597" s="1"/>
      <c r="J27597" s="1"/>
      <c r="K27597" s="1"/>
      <c r="AA27597" s="1"/>
      <c r="AB27597" s="1"/>
      <c r="AC27597" s="1"/>
      <c r="AJ27597" s="1"/>
      <c r="AK27597" s="1"/>
      <c r="AL27597" s="1"/>
    </row>
    <row r="27598">
      <c r="I27598" s="1"/>
      <c r="J27598" s="1"/>
      <c r="K27598" s="1"/>
      <c r="AA27598" s="1"/>
      <c r="AB27598" s="1"/>
      <c r="AC27598" s="1"/>
      <c r="AJ27598" s="1"/>
      <c r="AK27598" s="1"/>
      <c r="AL27598" s="1"/>
    </row>
    <row r="27599">
      <c r="I27599" s="1"/>
      <c r="J27599" s="1"/>
      <c r="K27599" s="1"/>
      <c r="AA27599" s="1"/>
      <c r="AB27599" s="1"/>
      <c r="AC27599" s="1"/>
      <c r="AJ27599" s="1"/>
      <c r="AK27599" s="1"/>
      <c r="AL27599" s="1"/>
    </row>
    <row r="27600">
      <c r="I27600" s="1"/>
      <c r="J27600" s="1"/>
      <c r="K27600" s="1"/>
      <c r="AA27600" s="1"/>
      <c r="AB27600" s="1"/>
      <c r="AC27600" s="1"/>
      <c r="AJ27600" s="1"/>
      <c r="AK27600" s="1"/>
      <c r="AL27600" s="1"/>
    </row>
    <row r="27601">
      <c r="I27601" s="1"/>
      <c r="J27601" s="1"/>
      <c r="K27601" s="1"/>
      <c r="AA27601" s="1"/>
      <c r="AB27601" s="1"/>
      <c r="AC27601" s="1"/>
      <c r="AJ27601" s="1"/>
      <c r="AK27601" s="1"/>
      <c r="AL27601" s="1"/>
    </row>
    <row r="27602">
      <c r="I27602" s="1"/>
      <c r="J27602" s="1"/>
      <c r="K27602" s="1"/>
      <c r="AA27602" s="1"/>
      <c r="AB27602" s="1"/>
      <c r="AC27602" s="1"/>
      <c r="AJ27602" s="1"/>
      <c r="AK27602" s="1"/>
      <c r="AL27602" s="1"/>
    </row>
    <row r="27603">
      <c r="I27603" s="1"/>
      <c r="J27603" s="1"/>
      <c r="K27603" s="1"/>
      <c r="AA27603" s="1"/>
      <c r="AB27603" s="1"/>
      <c r="AC27603" s="1"/>
      <c r="AJ27603" s="1"/>
      <c r="AK27603" s="1"/>
      <c r="AL27603" s="1"/>
    </row>
    <row r="27604">
      <c r="I27604" s="1"/>
      <c r="J27604" s="1"/>
      <c r="K27604" s="1"/>
      <c r="AA27604" s="1"/>
      <c r="AB27604" s="1"/>
      <c r="AC27604" s="1"/>
      <c r="AJ27604" s="1"/>
      <c r="AK27604" s="1"/>
      <c r="AL27604" s="1"/>
    </row>
    <row r="27605">
      <c r="I27605" s="1"/>
      <c r="J27605" s="1"/>
      <c r="K27605" s="1"/>
      <c r="AA27605" s="1"/>
      <c r="AB27605" s="1"/>
      <c r="AC27605" s="1"/>
      <c r="AJ27605" s="1"/>
      <c r="AK27605" s="1"/>
      <c r="AL27605" s="1"/>
    </row>
    <row r="27606">
      <c r="I27606" s="1"/>
      <c r="J27606" s="1"/>
      <c r="K27606" s="1"/>
      <c r="AA27606" s="1"/>
      <c r="AB27606" s="1"/>
      <c r="AC27606" s="1"/>
      <c r="AJ27606" s="1"/>
      <c r="AK27606" s="1"/>
      <c r="AL27606" s="1"/>
    </row>
    <row r="27607">
      <c r="I27607" s="1"/>
      <c r="J27607" s="1"/>
      <c r="K27607" s="1"/>
      <c r="AA27607" s="1"/>
      <c r="AB27607" s="1"/>
      <c r="AC27607" s="1"/>
      <c r="AJ27607" s="1"/>
      <c r="AK27607" s="1"/>
      <c r="AL27607" s="1"/>
    </row>
    <row r="27608">
      <c r="I27608" s="1"/>
      <c r="J27608" s="1"/>
      <c r="K27608" s="1"/>
      <c r="AA27608" s="1"/>
      <c r="AB27608" s="1"/>
      <c r="AC27608" s="1"/>
      <c r="AJ27608" s="1"/>
      <c r="AK27608" s="1"/>
      <c r="AL27608" s="1"/>
    </row>
    <row r="27609">
      <c r="I27609" s="1"/>
      <c r="J27609" s="1"/>
      <c r="K27609" s="1"/>
      <c r="AA27609" s="1"/>
      <c r="AB27609" s="1"/>
      <c r="AC27609" s="1"/>
      <c r="AJ27609" s="1"/>
      <c r="AK27609" s="1"/>
      <c r="AL27609" s="1"/>
    </row>
    <row r="27610">
      <c r="I27610" s="1"/>
      <c r="J27610" s="1"/>
      <c r="K27610" s="1"/>
      <c r="AA27610" s="1"/>
      <c r="AB27610" s="1"/>
      <c r="AC27610" s="1"/>
      <c r="AJ27610" s="1"/>
      <c r="AK27610" s="1"/>
      <c r="AL27610" s="1"/>
    </row>
    <row r="27611">
      <c r="I27611" s="1"/>
      <c r="J27611" s="1"/>
      <c r="K27611" s="1"/>
      <c r="AA27611" s="1"/>
      <c r="AB27611" s="1"/>
      <c r="AC27611" s="1"/>
      <c r="AJ27611" s="1"/>
      <c r="AK27611" s="1"/>
      <c r="AL27611" s="1"/>
    </row>
    <row r="27612">
      <c r="I27612" s="1"/>
      <c r="J27612" s="1"/>
      <c r="K27612" s="1"/>
      <c r="AA27612" s="1"/>
      <c r="AB27612" s="1"/>
      <c r="AC27612" s="1"/>
      <c r="AJ27612" s="1"/>
      <c r="AK27612" s="1"/>
      <c r="AL27612" s="1"/>
    </row>
    <row r="27613">
      <c r="I27613" s="1"/>
      <c r="J27613" s="1"/>
      <c r="K27613" s="1"/>
      <c r="AA27613" s="1"/>
      <c r="AB27613" s="1"/>
      <c r="AC27613" s="1"/>
      <c r="AJ27613" s="1"/>
      <c r="AK27613" s="1"/>
      <c r="AL27613" s="1"/>
    </row>
    <row r="27614">
      <c r="I27614" s="1"/>
      <c r="J27614" s="1"/>
      <c r="K27614" s="1"/>
      <c r="AA27614" s="1"/>
      <c r="AB27614" s="1"/>
      <c r="AC27614" s="1"/>
      <c r="AJ27614" s="1"/>
      <c r="AK27614" s="1"/>
      <c r="AL27614" s="1"/>
    </row>
    <row r="27615">
      <c r="I27615" s="1"/>
      <c r="J27615" s="1"/>
      <c r="K27615" s="1"/>
      <c r="AA27615" s="1"/>
      <c r="AB27615" s="1"/>
      <c r="AC27615" s="1"/>
      <c r="AJ27615" s="1"/>
      <c r="AK27615" s="1"/>
      <c r="AL27615" s="1"/>
    </row>
    <row r="27616">
      <c r="I27616" s="1"/>
      <c r="J27616" s="1"/>
      <c r="K27616" s="1"/>
      <c r="AA27616" s="1"/>
      <c r="AB27616" s="1"/>
      <c r="AC27616" s="1"/>
      <c r="AJ27616" s="1"/>
      <c r="AK27616" s="1"/>
      <c r="AL27616" s="1"/>
    </row>
    <row r="27617">
      <c r="I27617" s="1"/>
      <c r="J27617" s="1"/>
      <c r="K27617" s="1"/>
      <c r="AA27617" s="1"/>
      <c r="AB27617" s="1"/>
      <c r="AC27617" s="1"/>
      <c r="AJ27617" s="1"/>
      <c r="AK27617" s="1"/>
      <c r="AL27617" s="1"/>
    </row>
    <row r="27618">
      <c r="I27618" s="1"/>
      <c r="J27618" s="1"/>
      <c r="K27618" s="1"/>
      <c r="AA27618" s="1"/>
      <c r="AB27618" s="1"/>
      <c r="AC27618" s="1"/>
      <c r="AJ27618" s="1"/>
      <c r="AK27618" s="1"/>
      <c r="AL27618" s="1"/>
    </row>
    <row r="27619">
      <c r="I27619" s="1"/>
      <c r="J27619" s="1"/>
      <c r="K27619" s="1"/>
      <c r="AA27619" s="1"/>
      <c r="AB27619" s="1"/>
      <c r="AC27619" s="1"/>
      <c r="AJ27619" s="1"/>
      <c r="AK27619" s="1"/>
      <c r="AL27619" s="1"/>
    </row>
    <row r="27620">
      <c r="I27620" s="1"/>
      <c r="J27620" s="1"/>
      <c r="K27620" s="1"/>
      <c r="AA27620" s="1"/>
      <c r="AB27620" s="1"/>
      <c r="AC27620" s="1"/>
      <c r="AJ27620" s="1"/>
      <c r="AK27620" s="1"/>
      <c r="AL27620" s="1"/>
    </row>
    <row r="27621">
      <c r="I27621" s="1"/>
      <c r="J27621" s="1"/>
      <c r="K27621" s="1"/>
      <c r="AA27621" s="1"/>
      <c r="AB27621" s="1"/>
      <c r="AC27621" s="1"/>
      <c r="AJ27621" s="1"/>
      <c r="AK27621" s="1"/>
      <c r="AL27621" s="1"/>
    </row>
    <row r="27622">
      <c r="I27622" s="1"/>
      <c r="J27622" s="1"/>
      <c r="K27622" s="1"/>
      <c r="AA27622" s="1"/>
      <c r="AB27622" s="1"/>
      <c r="AC27622" s="1"/>
      <c r="AJ27622" s="1"/>
      <c r="AK27622" s="1"/>
      <c r="AL27622" s="1"/>
    </row>
    <row r="27623">
      <c r="I27623" s="1"/>
      <c r="J27623" s="1"/>
      <c r="K27623" s="1"/>
      <c r="AA27623" s="1"/>
      <c r="AB27623" s="1"/>
      <c r="AC27623" s="1"/>
      <c r="AJ27623" s="1"/>
      <c r="AK27623" s="1"/>
      <c r="AL27623" s="1"/>
    </row>
    <row r="27624">
      <c r="I27624" s="1"/>
      <c r="J27624" s="1"/>
      <c r="K27624" s="1"/>
      <c r="AA27624" s="1"/>
      <c r="AB27624" s="1"/>
      <c r="AC27624" s="1"/>
      <c r="AJ27624" s="1"/>
      <c r="AK27624" s="1"/>
      <c r="AL27624" s="1"/>
    </row>
    <row r="27625">
      <c r="I27625" s="1"/>
      <c r="J27625" s="1"/>
      <c r="K27625" s="1"/>
      <c r="AA27625" s="1"/>
      <c r="AB27625" s="1"/>
      <c r="AC27625" s="1"/>
      <c r="AJ27625" s="1"/>
      <c r="AK27625" s="1"/>
      <c r="AL27625" s="1"/>
    </row>
    <row r="27626">
      <c r="I27626" s="1"/>
      <c r="J27626" s="1"/>
      <c r="K27626" s="1"/>
      <c r="AA27626" s="1"/>
      <c r="AB27626" s="1"/>
      <c r="AC27626" s="1"/>
      <c r="AJ27626" s="1"/>
      <c r="AK27626" s="1"/>
      <c r="AL27626" s="1"/>
    </row>
    <row r="27627">
      <c r="I27627" s="1"/>
      <c r="J27627" s="1"/>
      <c r="K27627" s="1"/>
      <c r="AA27627" s="1"/>
      <c r="AB27627" s="1"/>
      <c r="AC27627" s="1"/>
      <c r="AJ27627" s="1"/>
      <c r="AK27627" s="1"/>
      <c r="AL27627" s="1"/>
    </row>
    <row r="27628">
      <c r="I27628" s="1"/>
      <c r="J27628" s="1"/>
      <c r="K27628" s="1"/>
      <c r="AA27628" s="1"/>
      <c r="AB27628" s="1"/>
      <c r="AC27628" s="1"/>
      <c r="AJ27628" s="1"/>
      <c r="AK27628" s="1"/>
      <c r="AL27628" s="1"/>
    </row>
    <row r="27629">
      <c r="I27629" s="1"/>
      <c r="J27629" s="1"/>
      <c r="K27629" s="1"/>
      <c r="AA27629" s="1"/>
      <c r="AB27629" s="1"/>
      <c r="AC27629" s="1"/>
      <c r="AJ27629" s="1"/>
      <c r="AK27629" s="1"/>
      <c r="AL27629" s="1"/>
    </row>
    <row r="27630">
      <c r="I27630" s="1"/>
      <c r="J27630" s="1"/>
      <c r="K27630" s="1"/>
      <c r="AA27630" s="1"/>
      <c r="AB27630" s="1"/>
      <c r="AC27630" s="1"/>
      <c r="AJ27630" s="1"/>
      <c r="AK27630" s="1"/>
      <c r="AL27630" s="1"/>
    </row>
    <row r="27631">
      <c r="I27631" s="1"/>
      <c r="J27631" s="1"/>
      <c r="K27631" s="1"/>
      <c r="AA27631" s="1"/>
      <c r="AB27631" s="1"/>
      <c r="AC27631" s="1"/>
      <c r="AJ27631" s="1"/>
      <c r="AK27631" s="1"/>
      <c r="AL27631" s="1"/>
    </row>
    <row r="27632">
      <c r="I27632" s="1"/>
      <c r="J27632" s="1"/>
      <c r="K27632" s="1"/>
      <c r="AA27632" s="1"/>
      <c r="AB27632" s="1"/>
      <c r="AC27632" s="1"/>
      <c r="AJ27632" s="1"/>
      <c r="AK27632" s="1"/>
      <c r="AL27632" s="1"/>
    </row>
    <row r="27633">
      <c r="I27633" s="1"/>
      <c r="J27633" s="1"/>
      <c r="K27633" s="1"/>
      <c r="AA27633" s="1"/>
      <c r="AB27633" s="1"/>
      <c r="AC27633" s="1"/>
      <c r="AJ27633" s="1"/>
      <c r="AK27633" s="1"/>
      <c r="AL27633" s="1"/>
    </row>
    <row r="27634">
      <c r="I27634" s="1"/>
      <c r="J27634" s="1"/>
      <c r="K27634" s="1"/>
      <c r="AA27634" s="1"/>
      <c r="AB27634" s="1"/>
      <c r="AC27634" s="1"/>
      <c r="AJ27634" s="1"/>
      <c r="AK27634" s="1"/>
      <c r="AL27634" s="1"/>
    </row>
    <row r="27635">
      <c r="I27635" s="1"/>
      <c r="J27635" s="1"/>
      <c r="K27635" s="1"/>
      <c r="AA27635" s="1"/>
      <c r="AB27635" s="1"/>
      <c r="AC27635" s="1"/>
      <c r="AJ27635" s="1"/>
      <c r="AK27635" s="1"/>
      <c r="AL27635" s="1"/>
    </row>
    <row r="27636">
      <c r="I27636" s="1"/>
      <c r="J27636" s="1"/>
      <c r="K27636" s="1"/>
      <c r="AA27636" s="1"/>
      <c r="AB27636" s="1"/>
      <c r="AC27636" s="1"/>
      <c r="AJ27636" s="1"/>
      <c r="AK27636" s="1"/>
      <c r="AL27636" s="1"/>
    </row>
    <row r="27637">
      <c r="I27637" s="1"/>
      <c r="J27637" s="1"/>
      <c r="K27637" s="1"/>
      <c r="AA27637" s="1"/>
      <c r="AB27637" s="1"/>
      <c r="AC27637" s="1"/>
      <c r="AJ27637" s="1"/>
      <c r="AK27637" s="1"/>
      <c r="AL27637" s="1"/>
    </row>
    <row r="27638">
      <c r="I27638" s="1"/>
      <c r="J27638" s="1"/>
      <c r="K27638" s="1"/>
      <c r="AA27638" s="1"/>
      <c r="AB27638" s="1"/>
      <c r="AC27638" s="1"/>
      <c r="AJ27638" s="1"/>
      <c r="AK27638" s="1"/>
      <c r="AL27638" s="1"/>
    </row>
    <row r="27639">
      <c r="I27639" s="1"/>
      <c r="J27639" s="1"/>
      <c r="K27639" s="1"/>
      <c r="AA27639" s="1"/>
      <c r="AB27639" s="1"/>
      <c r="AC27639" s="1"/>
      <c r="AJ27639" s="1"/>
      <c r="AK27639" s="1"/>
      <c r="AL27639" s="1"/>
    </row>
    <row r="27640">
      <c r="I27640" s="1"/>
      <c r="J27640" s="1"/>
      <c r="K27640" s="1"/>
      <c r="AA27640" s="1"/>
      <c r="AB27640" s="1"/>
      <c r="AC27640" s="1"/>
      <c r="AJ27640" s="1"/>
      <c r="AK27640" s="1"/>
      <c r="AL27640" s="1"/>
    </row>
    <row r="27641">
      <c r="I27641" s="1"/>
      <c r="J27641" s="1"/>
      <c r="K27641" s="1"/>
      <c r="AA27641" s="1"/>
      <c r="AB27641" s="1"/>
      <c r="AC27641" s="1"/>
      <c r="AJ27641" s="1"/>
      <c r="AK27641" s="1"/>
      <c r="AL27641" s="1"/>
    </row>
    <row r="27642">
      <c r="I27642" s="1"/>
      <c r="J27642" s="1"/>
      <c r="K27642" s="1"/>
      <c r="AA27642" s="1"/>
      <c r="AB27642" s="1"/>
      <c r="AC27642" s="1"/>
      <c r="AJ27642" s="1"/>
      <c r="AK27642" s="1"/>
      <c r="AL27642" s="1"/>
    </row>
    <row r="27643">
      <c r="I27643" s="1"/>
      <c r="J27643" s="1"/>
      <c r="K27643" s="1"/>
      <c r="AA27643" s="1"/>
      <c r="AB27643" s="1"/>
      <c r="AC27643" s="1"/>
      <c r="AJ27643" s="1"/>
      <c r="AK27643" s="1"/>
      <c r="AL27643" s="1"/>
    </row>
    <row r="27644">
      <c r="I27644" s="1"/>
      <c r="J27644" s="1"/>
      <c r="K27644" s="1"/>
      <c r="AA27644" s="1"/>
      <c r="AB27644" s="1"/>
      <c r="AC27644" s="1"/>
      <c r="AJ27644" s="1"/>
      <c r="AK27644" s="1"/>
      <c r="AL27644" s="1"/>
    </row>
    <row r="27645">
      <c r="I27645" s="1"/>
      <c r="J27645" s="1"/>
      <c r="K27645" s="1"/>
      <c r="AA27645" s="1"/>
      <c r="AB27645" s="1"/>
      <c r="AC27645" s="1"/>
      <c r="AJ27645" s="1"/>
      <c r="AK27645" s="1"/>
      <c r="AL27645" s="1"/>
    </row>
    <row r="27646">
      <c r="I27646" s="1"/>
      <c r="J27646" s="1"/>
      <c r="K27646" s="1"/>
      <c r="AA27646" s="1"/>
      <c r="AB27646" s="1"/>
      <c r="AC27646" s="1"/>
      <c r="AJ27646" s="1"/>
      <c r="AK27646" s="1"/>
      <c r="AL27646" s="1"/>
    </row>
    <row r="27647">
      <c r="I27647" s="1"/>
      <c r="J27647" s="1"/>
      <c r="K27647" s="1"/>
      <c r="AA27647" s="1"/>
      <c r="AB27647" s="1"/>
      <c r="AC27647" s="1"/>
      <c r="AJ27647" s="1"/>
      <c r="AK27647" s="1"/>
      <c r="AL27647" s="1"/>
    </row>
    <row r="27648">
      <c r="I27648" s="1"/>
      <c r="J27648" s="1"/>
      <c r="K27648" s="1"/>
      <c r="AA27648" s="1"/>
      <c r="AB27648" s="1"/>
      <c r="AC27648" s="1"/>
      <c r="AJ27648" s="1"/>
      <c r="AK27648" s="1"/>
      <c r="AL27648" s="1"/>
    </row>
    <row r="27649">
      <c r="I27649" s="1"/>
      <c r="J27649" s="1"/>
      <c r="K27649" s="1"/>
      <c r="AA27649" s="1"/>
      <c r="AB27649" s="1"/>
      <c r="AC27649" s="1"/>
      <c r="AJ27649" s="1"/>
      <c r="AK27649" s="1"/>
      <c r="AL27649" s="1"/>
    </row>
    <row r="27650">
      <c r="I27650" s="1"/>
      <c r="J27650" s="1"/>
      <c r="K27650" s="1"/>
      <c r="AA27650" s="1"/>
      <c r="AB27650" s="1"/>
      <c r="AC27650" s="1"/>
      <c r="AJ27650" s="1"/>
      <c r="AK27650" s="1"/>
      <c r="AL27650" s="1"/>
    </row>
    <row r="27651">
      <c r="I27651" s="1"/>
      <c r="J27651" s="1"/>
      <c r="K27651" s="1"/>
      <c r="AA27651" s="1"/>
      <c r="AB27651" s="1"/>
      <c r="AC27651" s="1"/>
      <c r="AJ27651" s="1"/>
      <c r="AK27651" s="1"/>
      <c r="AL27651" s="1"/>
    </row>
    <row r="27652">
      <c r="I27652" s="1"/>
      <c r="J27652" s="1"/>
      <c r="K27652" s="1"/>
      <c r="AA27652" s="1"/>
      <c r="AB27652" s="1"/>
      <c r="AC27652" s="1"/>
      <c r="AJ27652" s="1"/>
      <c r="AK27652" s="1"/>
      <c r="AL27652" s="1"/>
    </row>
    <row r="27653">
      <c r="I27653" s="1"/>
      <c r="J27653" s="1"/>
      <c r="K27653" s="1"/>
      <c r="AA27653" s="1"/>
      <c r="AB27653" s="1"/>
      <c r="AC27653" s="1"/>
      <c r="AJ27653" s="1"/>
      <c r="AK27653" s="1"/>
      <c r="AL27653" s="1"/>
    </row>
    <row r="27654">
      <c r="I27654" s="1"/>
      <c r="J27654" s="1"/>
      <c r="K27654" s="1"/>
      <c r="AA27654" s="1"/>
      <c r="AB27654" s="1"/>
      <c r="AC27654" s="1"/>
      <c r="AJ27654" s="1"/>
      <c r="AK27654" s="1"/>
      <c r="AL27654" s="1"/>
    </row>
    <row r="27655">
      <c r="I27655" s="1"/>
      <c r="J27655" s="1"/>
      <c r="K27655" s="1"/>
      <c r="AA27655" s="1"/>
      <c r="AB27655" s="1"/>
      <c r="AC27655" s="1"/>
      <c r="AJ27655" s="1"/>
      <c r="AK27655" s="1"/>
      <c r="AL27655" s="1"/>
    </row>
    <row r="27656">
      <c r="I27656" s="1"/>
      <c r="J27656" s="1"/>
      <c r="K27656" s="1"/>
      <c r="AA27656" s="1"/>
      <c r="AB27656" s="1"/>
      <c r="AC27656" s="1"/>
      <c r="AJ27656" s="1"/>
      <c r="AK27656" s="1"/>
      <c r="AL27656" s="1"/>
    </row>
    <row r="27657">
      <c r="I27657" s="1"/>
      <c r="J27657" s="1"/>
      <c r="K27657" s="1"/>
      <c r="AA27657" s="1"/>
      <c r="AB27657" s="1"/>
      <c r="AC27657" s="1"/>
      <c r="AJ27657" s="1"/>
      <c r="AK27657" s="1"/>
      <c r="AL27657" s="1"/>
    </row>
    <row r="27658">
      <c r="I27658" s="1"/>
      <c r="J27658" s="1"/>
      <c r="K27658" s="1"/>
      <c r="AA27658" s="1"/>
      <c r="AB27658" s="1"/>
      <c r="AC27658" s="1"/>
      <c r="AJ27658" s="1"/>
      <c r="AK27658" s="1"/>
      <c r="AL27658" s="1"/>
    </row>
    <row r="27659">
      <c r="I27659" s="1"/>
      <c r="J27659" s="1"/>
      <c r="K27659" s="1"/>
      <c r="AA27659" s="1"/>
      <c r="AB27659" s="1"/>
      <c r="AC27659" s="1"/>
      <c r="AJ27659" s="1"/>
      <c r="AK27659" s="1"/>
      <c r="AL27659" s="1"/>
    </row>
    <row r="27660">
      <c r="I27660" s="1"/>
      <c r="J27660" s="1"/>
      <c r="K27660" s="1"/>
      <c r="AA27660" s="1"/>
      <c r="AB27660" s="1"/>
      <c r="AC27660" s="1"/>
      <c r="AJ27660" s="1"/>
      <c r="AK27660" s="1"/>
      <c r="AL27660" s="1"/>
    </row>
    <row r="27661">
      <c r="I27661" s="1"/>
      <c r="J27661" s="1"/>
      <c r="K27661" s="1"/>
      <c r="AA27661" s="1"/>
      <c r="AB27661" s="1"/>
      <c r="AC27661" s="1"/>
      <c r="AJ27661" s="1"/>
      <c r="AK27661" s="1"/>
      <c r="AL27661" s="1"/>
    </row>
    <row r="27662">
      <c r="I27662" s="1"/>
      <c r="J27662" s="1"/>
      <c r="K27662" s="1"/>
      <c r="AA27662" s="1"/>
      <c r="AB27662" s="1"/>
      <c r="AC27662" s="1"/>
      <c r="AJ27662" s="1"/>
      <c r="AK27662" s="1"/>
      <c r="AL27662" s="1"/>
    </row>
    <row r="27663">
      <c r="I27663" s="1"/>
      <c r="J27663" s="1"/>
      <c r="K27663" s="1"/>
      <c r="AA27663" s="1"/>
      <c r="AB27663" s="1"/>
      <c r="AC27663" s="1"/>
      <c r="AJ27663" s="1"/>
      <c r="AK27663" s="1"/>
      <c r="AL27663" s="1"/>
    </row>
    <row r="27664">
      <c r="I27664" s="1"/>
      <c r="J27664" s="1"/>
      <c r="K27664" s="1"/>
      <c r="AA27664" s="1"/>
      <c r="AB27664" s="1"/>
      <c r="AC27664" s="1"/>
      <c r="AJ27664" s="1"/>
      <c r="AK27664" s="1"/>
      <c r="AL27664" s="1"/>
    </row>
    <row r="27665">
      <c r="I27665" s="1"/>
      <c r="J27665" s="1"/>
      <c r="K27665" s="1"/>
      <c r="AA27665" s="1"/>
      <c r="AB27665" s="1"/>
      <c r="AC27665" s="1"/>
      <c r="AJ27665" s="1"/>
      <c r="AK27665" s="1"/>
      <c r="AL27665" s="1"/>
    </row>
    <row r="27666">
      <c r="I27666" s="1"/>
      <c r="J27666" s="1"/>
      <c r="K27666" s="1"/>
      <c r="AA27666" s="1"/>
      <c r="AB27666" s="1"/>
      <c r="AC27666" s="1"/>
      <c r="AJ27666" s="1"/>
      <c r="AK27666" s="1"/>
      <c r="AL27666" s="1"/>
    </row>
    <row r="27667">
      <c r="I27667" s="1"/>
      <c r="J27667" s="1"/>
      <c r="K27667" s="1"/>
      <c r="AA27667" s="1"/>
      <c r="AB27667" s="1"/>
      <c r="AC27667" s="1"/>
      <c r="AJ27667" s="1"/>
      <c r="AK27667" s="1"/>
      <c r="AL27667" s="1"/>
    </row>
    <row r="27668">
      <c r="I27668" s="1"/>
      <c r="J27668" s="1"/>
      <c r="K27668" s="1"/>
      <c r="AA27668" s="1"/>
      <c r="AB27668" s="1"/>
      <c r="AC27668" s="1"/>
      <c r="AJ27668" s="1"/>
      <c r="AK27668" s="1"/>
      <c r="AL27668" s="1"/>
    </row>
    <row r="27669">
      <c r="I27669" s="1"/>
      <c r="J27669" s="1"/>
      <c r="K27669" s="1"/>
      <c r="AA27669" s="1"/>
      <c r="AB27669" s="1"/>
      <c r="AC27669" s="1"/>
      <c r="AJ27669" s="1"/>
      <c r="AK27669" s="1"/>
      <c r="AL27669" s="1"/>
    </row>
    <row r="27670">
      <c r="I27670" s="1"/>
      <c r="J27670" s="1"/>
      <c r="K27670" s="1"/>
      <c r="AA27670" s="1"/>
      <c r="AB27670" s="1"/>
      <c r="AC27670" s="1"/>
      <c r="AJ27670" s="1"/>
      <c r="AK27670" s="1"/>
      <c r="AL27670" s="1"/>
    </row>
    <row r="27671">
      <c r="I27671" s="1"/>
      <c r="J27671" s="1"/>
      <c r="K27671" s="1"/>
      <c r="AA27671" s="1"/>
      <c r="AB27671" s="1"/>
      <c r="AC27671" s="1"/>
      <c r="AJ27671" s="1"/>
      <c r="AK27671" s="1"/>
      <c r="AL27671" s="1"/>
    </row>
    <row r="27672">
      <c r="I27672" s="1"/>
      <c r="J27672" s="1"/>
      <c r="K27672" s="1"/>
      <c r="AA27672" s="1"/>
      <c r="AB27672" s="1"/>
      <c r="AC27672" s="1"/>
      <c r="AJ27672" s="1"/>
      <c r="AK27672" s="1"/>
      <c r="AL27672" s="1"/>
    </row>
    <row r="27673">
      <c r="I27673" s="1"/>
      <c r="J27673" s="1"/>
      <c r="K27673" s="1"/>
      <c r="AA27673" s="1"/>
      <c r="AB27673" s="1"/>
      <c r="AC27673" s="1"/>
      <c r="AJ27673" s="1"/>
      <c r="AK27673" s="1"/>
      <c r="AL27673" s="1"/>
    </row>
    <row r="27674">
      <c r="I27674" s="1"/>
      <c r="J27674" s="1"/>
      <c r="K27674" s="1"/>
      <c r="AA27674" s="1"/>
      <c r="AB27674" s="1"/>
      <c r="AC27674" s="1"/>
      <c r="AJ27674" s="1"/>
      <c r="AK27674" s="1"/>
      <c r="AL27674" s="1"/>
    </row>
    <row r="27675">
      <c r="I27675" s="1"/>
      <c r="J27675" s="1"/>
      <c r="K27675" s="1"/>
      <c r="AA27675" s="1"/>
      <c r="AB27675" s="1"/>
      <c r="AC27675" s="1"/>
      <c r="AJ27675" s="1"/>
      <c r="AK27675" s="1"/>
      <c r="AL27675" s="1"/>
    </row>
    <row r="27676">
      <c r="I27676" s="1"/>
      <c r="J27676" s="1"/>
      <c r="K27676" s="1"/>
      <c r="AA27676" s="1"/>
      <c r="AB27676" s="1"/>
      <c r="AC27676" s="1"/>
      <c r="AJ27676" s="1"/>
      <c r="AK27676" s="1"/>
      <c r="AL27676" s="1"/>
    </row>
    <row r="27677">
      <c r="I27677" s="1"/>
      <c r="J27677" s="1"/>
      <c r="K27677" s="1"/>
      <c r="AA27677" s="1"/>
      <c r="AB27677" s="1"/>
      <c r="AC27677" s="1"/>
      <c r="AJ27677" s="1"/>
      <c r="AK27677" s="1"/>
      <c r="AL27677" s="1"/>
    </row>
    <row r="27678">
      <c r="I27678" s="1"/>
      <c r="J27678" s="1"/>
      <c r="K27678" s="1"/>
      <c r="AA27678" s="1"/>
      <c r="AB27678" s="1"/>
      <c r="AC27678" s="1"/>
      <c r="AJ27678" s="1"/>
      <c r="AK27678" s="1"/>
      <c r="AL27678" s="1"/>
    </row>
    <row r="27679">
      <c r="I27679" s="1"/>
      <c r="J27679" s="1"/>
      <c r="K27679" s="1"/>
      <c r="AA27679" s="1"/>
      <c r="AB27679" s="1"/>
      <c r="AC27679" s="1"/>
      <c r="AJ27679" s="1"/>
      <c r="AK27679" s="1"/>
      <c r="AL27679" s="1"/>
    </row>
    <row r="27680">
      <c r="I27680" s="1"/>
      <c r="J27680" s="1"/>
      <c r="K27680" s="1"/>
      <c r="AA27680" s="1"/>
      <c r="AB27680" s="1"/>
      <c r="AC27680" s="1"/>
      <c r="AJ27680" s="1"/>
      <c r="AK27680" s="1"/>
      <c r="AL27680" s="1"/>
    </row>
    <row r="27681">
      <c r="I27681" s="1"/>
      <c r="J27681" s="1"/>
      <c r="K27681" s="1"/>
      <c r="AA27681" s="1"/>
      <c r="AB27681" s="1"/>
      <c r="AC27681" s="1"/>
      <c r="AJ27681" s="1"/>
      <c r="AK27681" s="1"/>
      <c r="AL27681" s="1"/>
    </row>
    <row r="27682">
      <c r="I27682" s="1"/>
      <c r="J27682" s="1"/>
      <c r="K27682" s="1"/>
      <c r="AA27682" s="1"/>
      <c r="AB27682" s="1"/>
      <c r="AC27682" s="1"/>
      <c r="AJ27682" s="1"/>
      <c r="AK27682" s="1"/>
      <c r="AL27682" s="1"/>
    </row>
    <row r="27683">
      <c r="I27683" s="1"/>
      <c r="J27683" s="1"/>
      <c r="K27683" s="1"/>
      <c r="AA27683" s="1"/>
      <c r="AB27683" s="1"/>
      <c r="AC27683" s="1"/>
      <c r="AJ27683" s="1"/>
      <c r="AK27683" s="1"/>
      <c r="AL27683" s="1"/>
    </row>
    <row r="27684">
      <c r="I27684" s="1"/>
      <c r="J27684" s="1"/>
      <c r="K27684" s="1"/>
      <c r="AA27684" s="1"/>
      <c r="AB27684" s="1"/>
      <c r="AC27684" s="1"/>
      <c r="AJ27684" s="1"/>
      <c r="AK27684" s="1"/>
      <c r="AL27684" s="1"/>
    </row>
    <row r="27685">
      <c r="I27685" s="1"/>
      <c r="J27685" s="1"/>
      <c r="K27685" s="1"/>
      <c r="AA27685" s="1"/>
      <c r="AB27685" s="1"/>
      <c r="AC27685" s="1"/>
      <c r="AJ27685" s="1"/>
      <c r="AK27685" s="1"/>
      <c r="AL27685" s="1"/>
    </row>
    <row r="27686">
      <c r="I27686" s="1"/>
      <c r="J27686" s="1"/>
      <c r="K27686" s="1"/>
      <c r="AA27686" s="1"/>
      <c r="AB27686" s="1"/>
      <c r="AC27686" s="1"/>
      <c r="AJ27686" s="1"/>
      <c r="AK27686" s="1"/>
      <c r="AL27686" s="1"/>
    </row>
    <row r="27687">
      <c r="I27687" s="1"/>
      <c r="J27687" s="1"/>
      <c r="K27687" s="1"/>
      <c r="AA27687" s="1"/>
      <c r="AB27687" s="1"/>
      <c r="AC27687" s="1"/>
      <c r="AJ27687" s="1"/>
      <c r="AK27687" s="1"/>
      <c r="AL27687" s="1"/>
    </row>
    <row r="27688">
      <c r="I27688" s="1"/>
      <c r="J27688" s="1"/>
      <c r="K27688" s="1"/>
      <c r="AA27688" s="1"/>
      <c r="AB27688" s="1"/>
      <c r="AC27688" s="1"/>
      <c r="AJ27688" s="1"/>
      <c r="AK27688" s="1"/>
      <c r="AL27688" s="1"/>
    </row>
    <row r="27689">
      <c r="I27689" s="1"/>
      <c r="J27689" s="1"/>
      <c r="K27689" s="1"/>
      <c r="AA27689" s="1"/>
      <c r="AB27689" s="1"/>
      <c r="AC27689" s="1"/>
      <c r="AJ27689" s="1"/>
      <c r="AK27689" s="1"/>
      <c r="AL27689" s="1"/>
    </row>
    <row r="27690">
      <c r="I27690" s="1"/>
      <c r="J27690" s="1"/>
      <c r="K27690" s="1"/>
      <c r="AA27690" s="1"/>
      <c r="AB27690" s="1"/>
      <c r="AC27690" s="1"/>
      <c r="AJ27690" s="1"/>
      <c r="AK27690" s="1"/>
      <c r="AL27690" s="1"/>
    </row>
    <row r="27691">
      <c r="I27691" s="1"/>
      <c r="J27691" s="1"/>
      <c r="K27691" s="1"/>
      <c r="AA27691" s="1"/>
      <c r="AB27691" s="1"/>
      <c r="AC27691" s="1"/>
      <c r="AJ27691" s="1"/>
      <c r="AK27691" s="1"/>
      <c r="AL27691" s="1"/>
    </row>
    <row r="27692">
      <c r="I27692" s="1"/>
      <c r="J27692" s="1"/>
      <c r="K27692" s="1"/>
      <c r="AA27692" s="1"/>
      <c r="AB27692" s="1"/>
      <c r="AC27692" s="1"/>
      <c r="AJ27692" s="1"/>
      <c r="AK27692" s="1"/>
      <c r="AL27692" s="1"/>
    </row>
    <row r="27693">
      <c r="I27693" s="1"/>
      <c r="J27693" s="1"/>
      <c r="K27693" s="1"/>
      <c r="AA27693" s="1"/>
      <c r="AB27693" s="1"/>
      <c r="AC27693" s="1"/>
      <c r="AJ27693" s="1"/>
      <c r="AK27693" s="1"/>
      <c r="AL27693" s="1"/>
    </row>
    <row r="27694">
      <c r="I27694" s="1"/>
      <c r="J27694" s="1"/>
      <c r="K27694" s="1"/>
      <c r="AA27694" s="1"/>
      <c r="AB27694" s="1"/>
      <c r="AC27694" s="1"/>
      <c r="AJ27694" s="1"/>
      <c r="AK27694" s="1"/>
      <c r="AL27694" s="1"/>
    </row>
    <row r="27695">
      <c r="I27695" s="1"/>
      <c r="J27695" s="1"/>
      <c r="K27695" s="1"/>
      <c r="AA27695" s="1"/>
      <c r="AB27695" s="1"/>
      <c r="AC27695" s="1"/>
      <c r="AJ27695" s="1"/>
      <c r="AK27695" s="1"/>
      <c r="AL27695" s="1"/>
    </row>
    <row r="27696">
      <c r="I27696" s="1"/>
      <c r="J27696" s="1"/>
      <c r="K27696" s="1"/>
      <c r="AA27696" s="1"/>
      <c r="AB27696" s="1"/>
      <c r="AC27696" s="1"/>
      <c r="AJ27696" s="1"/>
      <c r="AK27696" s="1"/>
      <c r="AL27696" s="1"/>
    </row>
    <row r="27697">
      <c r="I27697" s="1"/>
      <c r="J27697" s="1"/>
      <c r="K27697" s="1"/>
      <c r="AA27697" s="1"/>
      <c r="AB27697" s="1"/>
      <c r="AC27697" s="1"/>
      <c r="AJ27697" s="1"/>
      <c r="AK27697" s="1"/>
      <c r="AL27697" s="1"/>
    </row>
    <row r="27698">
      <c r="I27698" s="1"/>
      <c r="J27698" s="1"/>
      <c r="K27698" s="1"/>
      <c r="AA27698" s="1"/>
      <c r="AB27698" s="1"/>
      <c r="AC27698" s="1"/>
      <c r="AJ27698" s="1"/>
      <c r="AK27698" s="1"/>
      <c r="AL27698" s="1"/>
    </row>
    <row r="27699">
      <c r="I27699" s="1"/>
      <c r="J27699" s="1"/>
      <c r="K27699" s="1"/>
      <c r="AA27699" s="1"/>
      <c r="AB27699" s="1"/>
      <c r="AC27699" s="1"/>
      <c r="AJ27699" s="1"/>
      <c r="AK27699" s="1"/>
      <c r="AL27699" s="1"/>
    </row>
    <row r="27700">
      <c r="I27700" s="1"/>
      <c r="J27700" s="1"/>
      <c r="K27700" s="1"/>
      <c r="AA27700" s="1"/>
      <c r="AB27700" s="1"/>
      <c r="AC27700" s="1"/>
      <c r="AJ27700" s="1"/>
      <c r="AK27700" s="1"/>
      <c r="AL27700" s="1"/>
    </row>
    <row r="27701">
      <c r="I27701" s="1"/>
      <c r="J27701" s="1"/>
      <c r="K27701" s="1"/>
      <c r="AA27701" s="1"/>
      <c r="AB27701" s="1"/>
      <c r="AC27701" s="1"/>
      <c r="AJ27701" s="1"/>
      <c r="AK27701" s="1"/>
      <c r="AL27701" s="1"/>
    </row>
    <row r="27702">
      <c r="I27702" s="1"/>
      <c r="J27702" s="1"/>
      <c r="K27702" s="1"/>
      <c r="AA27702" s="1"/>
      <c r="AB27702" s="1"/>
      <c r="AC27702" s="1"/>
      <c r="AJ27702" s="1"/>
      <c r="AK27702" s="1"/>
      <c r="AL27702" s="1"/>
    </row>
    <row r="27703">
      <c r="I27703" s="1"/>
      <c r="J27703" s="1"/>
      <c r="K27703" s="1"/>
      <c r="AA27703" s="1"/>
      <c r="AB27703" s="1"/>
      <c r="AC27703" s="1"/>
      <c r="AJ27703" s="1"/>
      <c r="AK27703" s="1"/>
      <c r="AL27703" s="1"/>
    </row>
    <row r="27704">
      <c r="I27704" s="1"/>
      <c r="J27704" s="1"/>
      <c r="K27704" s="1"/>
      <c r="AA27704" s="1"/>
      <c r="AB27704" s="1"/>
      <c r="AC27704" s="1"/>
      <c r="AJ27704" s="1"/>
      <c r="AK27704" s="1"/>
      <c r="AL27704" s="1"/>
    </row>
    <row r="27705">
      <c r="I27705" s="1"/>
      <c r="J27705" s="1"/>
      <c r="K27705" s="1"/>
      <c r="AA27705" s="1"/>
      <c r="AB27705" s="1"/>
      <c r="AC27705" s="1"/>
      <c r="AJ27705" s="1"/>
      <c r="AK27705" s="1"/>
      <c r="AL27705" s="1"/>
    </row>
    <row r="27706">
      <c r="I27706" s="1"/>
      <c r="J27706" s="1"/>
      <c r="K27706" s="1"/>
      <c r="AA27706" s="1"/>
      <c r="AB27706" s="1"/>
      <c r="AC27706" s="1"/>
      <c r="AJ27706" s="1"/>
      <c r="AK27706" s="1"/>
      <c r="AL27706" s="1"/>
    </row>
    <row r="27707">
      <c r="I27707" s="1"/>
      <c r="J27707" s="1"/>
      <c r="K27707" s="1"/>
      <c r="AA27707" s="1"/>
      <c r="AB27707" s="1"/>
      <c r="AC27707" s="1"/>
      <c r="AJ27707" s="1"/>
      <c r="AK27707" s="1"/>
      <c r="AL27707" s="1"/>
    </row>
    <row r="27708">
      <c r="I27708" s="1"/>
      <c r="J27708" s="1"/>
      <c r="K27708" s="1"/>
      <c r="AA27708" s="1"/>
      <c r="AB27708" s="1"/>
      <c r="AC27708" s="1"/>
      <c r="AJ27708" s="1"/>
      <c r="AK27708" s="1"/>
      <c r="AL27708" s="1"/>
    </row>
    <row r="27709">
      <c r="I27709" s="1"/>
      <c r="J27709" s="1"/>
      <c r="K27709" s="1"/>
      <c r="AA27709" s="1"/>
      <c r="AB27709" s="1"/>
      <c r="AC27709" s="1"/>
      <c r="AJ27709" s="1"/>
      <c r="AK27709" s="1"/>
      <c r="AL27709" s="1"/>
    </row>
    <row r="27710">
      <c r="I27710" s="1"/>
      <c r="J27710" s="1"/>
      <c r="K27710" s="1"/>
      <c r="AA27710" s="1"/>
      <c r="AB27710" s="1"/>
      <c r="AC27710" s="1"/>
      <c r="AJ27710" s="1"/>
      <c r="AK27710" s="1"/>
      <c r="AL27710" s="1"/>
    </row>
    <row r="27711">
      <c r="I27711" s="1"/>
      <c r="J27711" s="1"/>
      <c r="K27711" s="1"/>
      <c r="AA27711" s="1"/>
      <c r="AB27711" s="1"/>
      <c r="AC27711" s="1"/>
      <c r="AJ27711" s="1"/>
      <c r="AK27711" s="1"/>
      <c r="AL27711" s="1"/>
    </row>
    <row r="27712">
      <c r="I27712" s="1"/>
      <c r="J27712" s="1"/>
      <c r="K27712" s="1"/>
      <c r="AA27712" s="1"/>
      <c r="AB27712" s="1"/>
      <c r="AC27712" s="1"/>
      <c r="AJ27712" s="1"/>
      <c r="AK27712" s="1"/>
      <c r="AL27712" s="1"/>
    </row>
    <row r="27713">
      <c r="I27713" s="1"/>
      <c r="J27713" s="1"/>
      <c r="K27713" s="1"/>
      <c r="AA27713" s="1"/>
      <c r="AB27713" s="1"/>
      <c r="AC27713" s="1"/>
      <c r="AJ27713" s="1"/>
      <c r="AK27713" s="1"/>
      <c r="AL27713" s="1"/>
    </row>
    <row r="27714">
      <c r="I27714" s="1"/>
      <c r="J27714" s="1"/>
      <c r="K27714" s="1"/>
      <c r="AA27714" s="1"/>
      <c r="AB27714" s="1"/>
      <c r="AC27714" s="1"/>
      <c r="AJ27714" s="1"/>
      <c r="AK27714" s="1"/>
      <c r="AL27714" s="1"/>
    </row>
    <row r="27715">
      <c r="I27715" s="1"/>
      <c r="J27715" s="1"/>
      <c r="K27715" s="1"/>
      <c r="AA27715" s="1"/>
      <c r="AB27715" s="1"/>
      <c r="AC27715" s="1"/>
      <c r="AJ27715" s="1"/>
      <c r="AK27715" s="1"/>
      <c r="AL27715" s="1"/>
    </row>
    <row r="27716">
      <c r="I27716" s="1"/>
      <c r="J27716" s="1"/>
      <c r="K27716" s="1"/>
      <c r="AA27716" s="1"/>
      <c r="AB27716" s="1"/>
      <c r="AC27716" s="1"/>
      <c r="AJ27716" s="1"/>
      <c r="AK27716" s="1"/>
      <c r="AL27716" s="1"/>
    </row>
    <row r="27717">
      <c r="I27717" s="1"/>
      <c r="J27717" s="1"/>
      <c r="K27717" s="1"/>
      <c r="AA27717" s="1"/>
      <c r="AB27717" s="1"/>
      <c r="AC27717" s="1"/>
      <c r="AJ27717" s="1"/>
      <c r="AK27717" s="1"/>
      <c r="AL27717" s="1"/>
    </row>
    <row r="27718">
      <c r="I27718" s="1"/>
      <c r="J27718" s="1"/>
      <c r="K27718" s="1"/>
      <c r="AA27718" s="1"/>
      <c r="AB27718" s="1"/>
      <c r="AC27718" s="1"/>
      <c r="AJ27718" s="1"/>
      <c r="AK27718" s="1"/>
      <c r="AL27718" s="1"/>
    </row>
    <row r="27719">
      <c r="I27719" s="1"/>
      <c r="J27719" s="1"/>
      <c r="K27719" s="1"/>
      <c r="AA27719" s="1"/>
      <c r="AB27719" s="1"/>
      <c r="AC27719" s="1"/>
      <c r="AJ27719" s="1"/>
      <c r="AK27719" s="1"/>
      <c r="AL27719" s="1"/>
    </row>
    <row r="27720">
      <c r="I27720" s="1"/>
      <c r="J27720" s="1"/>
      <c r="K27720" s="1"/>
      <c r="AA27720" s="1"/>
      <c r="AB27720" s="1"/>
      <c r="AC27720" s="1"/>
      <c r="AJ27720" s="1"/>
      <c r="AK27720" s="1"/>
      <c r="AL27720" s="1"/>
    </row>
    <row r="27721">
      <c r="I27721" s="1"/>
      <c r="J27721" s="1"/>
      <c r="K27721" s="1"/>
      <c r="AA27721" s="1"/>
      <c r="AB27721" s="1"/>
      <c r="AC27721" s="1"/>
      <c r="AJ27721" s="1"/>
      <c r="AK27721" s="1"/>
      <c r="AL27721" s="1"/>
    </row>
    <row r="27722">
      <c r="I27722" s="1"/>
      <c r="J27722" s="1"/>
      <c r="K27722" s="1"/>
      <c r="AA27722" s="1"/>
      <c r="AB27722" s="1"/>
      <c r="AC27722" s="1"/>
      <c r="AJ27722" s="1"/>
      <c r="AK27722" s="1"/>
      <c r="AL27722" s="1"/>
    </row>
    <row r="27723">
      <c r="I27723" s="1"/>
      <c r="J27723" s="1"/>
      <c r="K27723" s="1"/>
      <c r="AA27723" s="1"/>
      <c r="AB27723" s="1"/>
      <c r="AC27723" s="1"/>
      <c r="AJ27723" s="1"/>
      <c r="AK27723" s="1"/>
      <c r="AL27723" s="1"/>
    </row>
    <row r="27724">
      <c r="I27724" s="1"/>
      <c r="J27724" s="1"/>
      <c r="K27724" s="1"/>
      <c r="AA27724" s="1"/>
      <c r="AB27724" s="1"/>
      <c r="AC27724" s="1"/>
      <c r="AJ27724" s="1"/>
      <c r="AK27724" s="1"/>
      <c r="AL27724" s="1"/>
    </row>
    <row r="27725">
      <c r="I27725" s="1"/>
      <c r="J27725" s="1"/>
      <c r="K27725" s="1"/>
      <c r="AA27725" s="1"/>
      <c r="AB27725" s="1"/>
      <c r="AC27725" s="1"/>
      <c r="AJ27725" s="1"/>
      <c r="AK27725" s="1"/>
      <c r="AL27725" s="1"/>
    </row>
    <row r="27726">
      <c r="I27726" s="1"/>
      <c r="J27726" s="1"/>
      <c r="K27726" s="1"/>
      <c r="AA27726" s="1"/>
      <c r="AB27726" s="1"/>
      <c r="AC27726" s="1"/>
      <c r="AJ27726" s="1"/>
      <c r="AK27726" s="1"/>
      <c r="AL27726" s="1"/>
    </row>
    <row r="27727">
      <c r="I27727" s="1"/>
      <c r="J27727" s="1"/>
      <c r="K27727" s="1"/>
      <c r="AA27727" s="1"/>
      <c r="AB27727" s="1"/>
      <c r="AC27727" s="1"/>
      <c r="AJ27727" s="1"/>
      <c r="AK27727" s="1"/>
      <c r="AL27727" s="1"/>
    </row>
    <row r="27728">
      <c r="I27728" s="1"/>
      <c r="J27728" s="1"/>
      <c r="K27728" s="1"/>
      <c r="AA27728" s="1"/>
      <c r="AB27728" s="1"/>
      <c r="AC27728" s="1"/>
      <c r="AJ27728" s="1"/>
      <c r="AK27728" s="1"/>
      <c r="AL27728" s="1"/>
    </row>
    <row r="27729">
      <c r="I27729" s="1"/>
      <c r="J27729" s="1"/>
      <c r="K27729" s="1"/>
      <c r="AA27729" s="1"/>
      <c r="AB27729" s="1"/>
      <c r="AC27729" s="1"/>
      <c r="AJ27729" s="1"/>
      <c r="AK27729" s="1"/>
      <c r="AL27729" s="1"/>
    </row>
    <row r="27730">
      <c r="I27730" s="1"/>
      <c r="J27730" s="1"/>
      <c r="K27730" s="1"/>
      <c r="AA27730" s="1"/>
      <c r="AB27730" s="1"/>
      <c r="AC27730" s="1"/>
      <c r="AJ27730" s="1"/>
      <c r="AK27730" s="1"/>
      <c r="AL27730" s="1"/>
    </row>
    <row r="27731">
      <c r="I27731" s="1"/>
      <c r="J27731" s="1"/>
      <c r="K27731" s="1"/>
      <c r="AA27731" s="1"/>
      <c r="AB27731" s="1"/>
      <c r="AC27731" s="1"/>
      <c r="AJ27731" s="1"/>
      <c r="AK27731" s="1"/>
      <c r="AL27731" s="1"/>
    </row>
    <row r="27732">
      <c r="I27732" s="1"/>
      <c r="J27732" s="1"/>
      <c r="K27732" s="1"/>
      <c r="AA27732" s="1"/>
      <c r="AB27732" s="1"/>
      <c r="AC27732" s="1"/>
      <c r="AJ27732" s="1"/>
      <c r="AK27732" s="1"/>
      <c r="AL27732" s="1"/>
    </row>
    <row r="27733">
      <c r="I27733" s="1"/>
      <c r="J27733" s="1"/>
      <c r="K27733" s="1"/>
      <c r="AA27733" s="1"/>
      <c r="AB27733" s="1"/>
      <c r="AC27733" s="1"/>
      <c r="AJ27733" s="1"/>
      <c r="AK27733" s="1"/>
      <c r="AL27733" s="1"/>
    </row>
    <row r="27734">
      <c r="I27734" s="1"/>
      <c r="J27734" s="1"/>
      <c r="K27734" s="1"/>
      <c r="AA27734" s="1"/>
      <c r="AB27734" s="1"/>
      <c r="AC27734" s="1"/>
      <c r="AJ27734" s="1"/>
      <c r="AK27734" s="1"/>
      <c r="AL27734" s="1"/>
    </row>
    <row r="27735">
      <c r="I27735" s="1"/>
      <c r="J27735" s="1"/>
      <c r="K27735" s="1"/>
      <c r="AA27735" s="1"/>
      <c r="AB27735" s="1"/>
      <c r="AC27735" s="1"/>
      <c r="AJ27735" s="1"/>
      <c r="AK27735" s="1"/>
      <c r="AL27735" s="1"/>
    </row>
    <row r="27736">
      <c r="I27736" s="1"/>
      <c r="J27736" s="1"/>
      <c r="K27736" s="1"/>
      <c r="AA27736" s="1"/>
      <c r="AB27736" s="1"/>
      <c r="AC27736" s="1"/>
      <c r="AJ27736" s="1"/>
      <c r="AK27736" s="1"/>
      <c r="AL27736" s="1"/>
    </row>
    <row r="27737">
      <c r="I27737" s="1"/>
      <c r="J27737" s="1"/>
      <c r="K27737" s="1"/>
      <c r="AA27737" s="1"/>
      <c r="AB27737" s="1"/>
      <c r="AC27737" s="1"/>
      <c r="AJ27737" s="1"/>
      <c r="AK27737" s="1"/>
      <c r="AL27737" s="1"/>
    </row>
    <row r="27738">
      <c r="I27738" s="1"/>
      <c r="J27738" s="1"/>
      <c r="K27738" s="1"/>
      <c r="AA27738" s="1"/>
      <c r="AB27738" s="1"/>
      <c r="AC27738" s="1"/>
      <c r="AJ27738" s="1"/>
      <c r="AK27738" s="1"/>
      <c r="AL27738" s="1"/>
    </row>
    <row r="27739">
      <c r="I27739" s="1"/>
      <c r="J27739" s="1"/>
      <c r="K27739" s="1"/>
      <c r="AA27739" s="1"/>
      <c r="AB27739" s="1"/>
      <c r="AC27739" s="1"/>
      <c r="AJ27739" s="1"/>
      <c r="AK27739" s="1"/>
      <c r="AL27739" s="1"/>
    </row>
    <row r="27740">
      <c r="I27740" s="1"/>
      <c r="J27740" s="1"/>
      <c r="K27740" s="1"/>
      <c r="AA27740" s="1"/>
      <c r="AB27740" s="1"/>
      <c r="AC27740" s="1"/>
      <c r="AJ27740" s="1"/>
      <c r="AK27740" s="1"/>
      <c r="AL27740" s="1"/>
    </row>
    <row r="27741">
      <c r="I27741" s="1"/>
      <c r="J27741" s="1"/>
      <c r="K27741" s="1"/>
      <c r="AA27741" s="1"/>
      <c r="AB27741" s="1"/>
      <c r="AC27741" s="1"/>
      <c r="AJ27741" s="1"/>
      <c r="AK27741" s="1"/>
      <c r="AL27741" s="1"/>
    </row>
    <row r="27742">
      <c r="I27742" s="1"/>
      <c r="J27742" s="1"/>
      <c r="K27742" s="1"/>
      <c r="AA27742" s="1"/>
      <c r="AB27742" s="1"/>
      <c r="AC27742" s="1"/>
      <c r="AJ27742" s="1"/>
      <c r="AK27742" s="1"/>
      <c r="AL27742" s="1"/>
    </row>
    <row r="27743">
      <c r="I27743" s="1"/>
      <c r="J27743" s="1"/>
      <c r="K27743" s="1"/>
      <c r="AA27743" s="1"/>
      <c r="AB27743" s="1"/>
      <c r="AC27743" s="1"/>
      <c r="AJ27743" s="1"/>
      <c r="AK27743" s="1"/>
      <c r="AL27743" s="1"/>
    </row>
    <row r="27744">
      <c r="I27744" s="1"/>
      <c r="J27744" s="1"/>
      <c r="K27744" s="1"/>
      <c r="AA27744" s="1"/>
      <c r="AB27744" s="1"/>
      <c r="AC27744" s="1"/>
      <c r="AJ27744" s="1"/>
      <c r="AK27744" s="1"/>
      <c r="AL27744" s="1"/>
    </row>
    <row r="27745">
      <c r="I27745" s="1"/>
      <c r="J27745" s="1"/>
      <c r="K27745" s="1"/>
      <c r="AA27745" s="1"/>
      <c r="AB27745" s="1"/>
      <c r="AC27745" s="1"/>
      <c r="AJ27745" s="1"/>
      <c r="AK27745" s="1"/>
      <c r="AL27745" s="1"/>
    </row>
    <row r="27746">
      <c r="I27746" s="1"/>
      <c r="J27746" s="1"/>
      <c r="K27746" s="1"/>
      <c r="AA27746" s="1"/>
      <c r="AB27746" s="1"/>
      <c r="AC27746" s="1"/>
      <c r="AJ27746" s="1"/>
      <c r="AK27746" s="1"/>
      <c r="AL27746" s="1"/>
    </row>
    <row r="27747">
      <c r="I27747" s="1"/>
      <c r="J27747" s="1"/>
      <c r="K27747" s="1"/>
      <c r="AA27747" s="1"/>
      <c r="AB27747" s="1"/>
      <c r="AC27747" s="1"/>
      <c r="AJ27747" s="1"/>
      <c r="AK27747" s="1"/>
      <c r="AL27747" s="1"/>
    </row>
    <row r="27748">
      <c r="I27748" s="1"/>
      <c r="J27748" s="1"/>
      <c r="K27748" s="1"/>
      <c r="AA27748" s="1"/>
      <c r="AB27748" s="1"/>
      <c r="AC27748" s="1"/>
      <c r="AJ27748" s="1"/>
      <c r="AK27748" s="1"/>
      <c r="AL27748" s="1"/>
    </row>
    <row r="27749">
      <c r="I27749" s="1"/>
      <c r="J27749" s="1"/>
      <c r="K27749" s="1"/>
      <c r="AA27749" s="1"/>
      <c r="AB27749" s="1"/>
      <c r="AC27749" s="1"/>
      <c r="AJ27749" s="1"/>
      <c r="AK27749" s="1"/>
      <c r="AL27749" s="1"/>
    </row>
    <row r="27750">
      <c r="I27750" s="1"/>
      <c r="J27750" s="1"/>
      <c r="K27750" s="1"/>
      <c r="AA27750" s="1"/>
      <c r="AB27750" s="1"/>
      <c r="AC27750" s="1"/>
      <c r="AJ27750" s="1"/>
      <c r="AK27750" s="1"/>
      <c r="AL27750" s="1"/>
    </row>
    <row r="27751">
      <c r="I27751" s="1"/>
      <c r="J27751" s="1"/>
      <c r="K27751" s="1"/>
      <c r="AA27751" s="1"/>
      <c r="AB27751" s="1"/>
      <c r="AC27751" s="1"/>
      <c r="AJ27751" s="1"/>
      <c r="AK27751" s="1"/>
      <c r="AL27751" s="1"/>
    </row>
    <row r="27752">
      <c r="I27752" s="1"/>
      <c r="J27752" s="1"/>
      <c r="K27752" s="1"/>
      <c r="AA27752" s="1"/>
      <c r="AB27752" s="1"/>
      <c r="AC27752" s="1"/>
      <c r="AJ27752" s="1"/>
      <c r="AK27752" s="1"/>
      <c r="AL27752" s="1"/>
    </row>
    <row r="27753">
      <c r="I27753" s="1"/>
      <c r="J27753" s="1"/>
      <c r="K27753" s="1"/>
      <c r="AA27753" s="1"/>
      <c r="AB27753" s="1"/>
      <c r="AC27753" s="1"/>
      <c r="AJ27753" s="1"/>
      <c r="AK27753" s="1"/>
      <c r="AL27753" s="1"/>
    </row>
    <row r="27754">
      <c r="I27754" s="1"/>
      <c r="J27754" s="1"/>
      <c r="K27754" s="1"/>
      <c r="AA27754" s="1"/>
      <c r="AB27754" s="1"/>
      <c r="AC27754" s="1"/>
      <c r="AJ27754" s="1"/>
      <c r="AK27754" s="1"/>
      <c r="AL27754" s="1"/>
    </row>
    <row r="27755">
      <c r="I27755" s="1"/>
      <c r="J27755" s="1"/>
      <c r="K27755" s="1"/>
      <c r="AA27755" s="1"/>
      <c r="AB27755" s="1"/>
      <c r="AC27755" s="1"/>
      <c r="AJ27755" s="1"/>
      <c r="AK27755" s="1"/>
      <c r="AL27755" s="1"/>
    </row>
    <row r="27756">
      <c r="I27756" s="1"/>
      <c r="J27756" s="1"/>
      <c r="K27756" s="1"/>
      <c r="AA27756" s="1"/>
      <c r="AB27756" s="1"/>
      <c r="AC27756" s="1"/>
      <c r="AJ27756" s="1"/>
      <c r="AK27756" s="1"/>
      <c r="AL27756" s="1"/>
    </row>
    <row r="27757">
      <c r="I27757" s="1"/>
      <c r="J27757" s="1"/>
      <c r="K27757" s="1"/>
      <c r="AA27757" s="1"/>
      <c r="AB27757" s="1"/>
      <c r="AC27757" s="1"/>
      <c r="AJ27757" s="1"/>
      <c r="AK27757" s="1"/>
      <c r="AL27757" s="1"/>
    </row>
    <row r="27758">
      <c r="I27758" s="1"/>
      <c r="J27758" s="1"/>
      <c r="K27758" s="1"/>
      <c r="AA27758" s="1"/>
      <c r="AB27758" s="1"/>
      <c r="AC27758" s="1"/>
      <c r="AJ27758" s="1"/>
      <c r="AK27758" s="1"/>
      <c r="AL27758" s="1"/>
    </row>
    <row r="27759">
      <c r="I27759" s="1"/>
      <c r="J27759" s="1"/>
      <c r="K27759" s="1"/>
      <c r="AA27759" s="1"/>
      <c r="AB27759" s="1"/>
      <c r="AC27759" s="1"/>
      <c r="AJ27759" s="1"/>
      <c r="AK27759" s="1"/>
      <c r="AL27759" s="1"/>
    </row>
    <row r="27760">
      <c r="I27760" s="1"/>
      <c r="J27760" s="1"/>
      <c r="K27760" s="1"/>
      <c r="AA27760" s="1"/>
      <c r="AB27760" s="1"/>
      <c r="AC27760" s="1"/>
      <c r="AJ27760" s="1"/>
      <c r="AK27760" s="1"/>
      <c r="AL27760" s="1"/>
    </row>
    <row r="27761">
      <c r="I27761" s="1"/>
      <c r="J27761" s="1"/>
      <c r="K27761" s="1"/>
      <c r="AA27761" s="1"/>
      <c r="AB27761" s="1"/>
      <c r="AC27761" s="1"/>
      <c r="AJ27761" s="1"/>
      <c r="AK27761" s="1"/>
      <c r="AL27761" s="1"/>
    </row>
    <row r="27762">
      <c r="I27762" s="1"/>
      <c r="J27762" s="1"/>
      <c r="K27762" s="1"/>
      <c r="AA27762" s="1"/>
      <c r="AB27762" s="1"/>
      <c r="AC27762" s="1"/>
      <c r="AJ27762" s="1"/>
      <c r="AK27762" s="1"/>
      <c r="AL27762" s="1"/>
    </row>
    <row r="27763">
      <c r="I27763" s="1"/>
      <c r="J27763" s="1"/>
      <c r="K27763" s="1"/>
      <c r="AA27763" s="1"/>
      <c r="AB27763" s="1"/>
      <c r="AC27763" s="1"/>
      <c r="AJ27763" s="1"/>
      <c r="AK27763" s="1"/>
      <c r="AL27763" s="1"/>
    </row>
    <row r="27764">
      <c r="I27764" s="1"/>
      <c r="J27764" s="1"/>
      <c r="K27764" s="1"/>
      <c r="AA27764" s="1"/>
      <c r="AB27764" s="1"/>
      <c r="AC27764" s="1"/>
      <c r="AJ27764" s="1"/>
      <c r="AK27764" s="1"/>
      <c r="AL27764" s="1"/>
    </row>
    <row r="27765">
      <c r="I27765" s="1"/>
      <c r="J27765" s="1"/>
      <c r="K27765" s="1"/>
      <c r="AA27765" s="1"/>
      <c r="AB27765" s="1"/>
      <c r="AC27765" s="1"/>
      <c r="AJ27765" s="1"/>
      <c r="AK27765" s="1"/>
      <c r="AL27765" s="1"/>
    </row>
    <row r="27766">
      <c r="I27766" s="1"/>
      <c r="J27766" s="1"/>
      <c r="K27766" s="1"/>
      <c r="AA27766" s="1"/>
      <c r="AB27766" s="1"/>
      <c r="AC27766" s="1"/>
      <c r="AJ27766" s="1"/>
      <c r="AK27766" s="1"/>
      <c r="AL27766" s="1"/>
    </row>
    <row r="27767">
      <c r="I27767" s="1"/>
      <c r="J27767" s="1"/>
      <c r="K27767" s="1"/>
      <c r="AA27767" s="1"/>
      <c r="AB27767" s="1"/>
      <c r="AC27767" s="1"/>
      <c r="AJ27767" s="1"/>
      <c r="AK27767" s="1"/>
      <c r="AL27767" s="1"/>
    </row>
    <row r="27768">
      <c r="I27768" s="1"/>
      <c r="J27768" s="1"/>
      <c r="K27768" s="1"/>
      <c r="AA27768" s="1"/>
      <c r="AB27768" s="1"/>
      <c r="AC27768" s="1"/>
      <c r="AJ27768" s="1"/>
      <c r="AK27768" s="1"/>
      <c r="AL27768" s="1"/>
    </row>
    <row r="27769">
      <c r="I27769" s="1"/>
      <c r="J27769" s="1"/>
      <c r="K27769" s="1"/>
      <c r="AA27769" s="1"/>
      <c r="AB27769" s="1"/>
      <c r="AC27769" s="1"/>
      <c r="AJ27769" s="1"/>
      <c r="AK27769" s="1"/>
      <c r="AL27769" s="1"/>
    </row>
    <row r="27770">
      <c r="I27770" s="1"/>
      <c r="J27770" s="1"/>
      <c r="K27770" s="1"/>
      <c r="AA27770" s="1"/>
      <c r="AB27770" s="1"/>
      <c r="AC27770" s="1"/>
      <c r="AJ27770" s="1"/>
      <c r="AK27770" s="1"/>
      <c r="AL27770" s="1"/>
    </row>
    <row r="27771">
      <c r="I27771" s="1"/>
      <c r="J27771" s="1"/>
      <c r="K27771" s="1"/>
      <c r="AA27771" s="1"/>
      <c r="AB27771" s="1"/>
      <c r="AC27771" s="1"/>
      <c r="AJ27771" s="1"/>
      <c r="AK27771" s="1"/>
      <c r="AL27771" s="1"/>
    </row>
    <row r="27772">
      <c r="I27772" s="1"/>
      <c r="J27772" s="1"/>
      <c r="K27772" s="1"/>
      <c r="AA27772" s="1"/>
      <c r="AB27772" s="1"/>
      <c r="AC27772" s="1"/>
      <c r="AJ27772" s="1"/>
      <c r="AK27772" s="1"/>
      <c r="AL27772" s="1"/>
    </row>
    <row r="27773">
      <c r="I27773" s="1"/>
      <c r="J27773" s="1"/>
      <c r="K27773" s="1"/>
      <c r="AA27773" s="1"/>
      <c r="AB27773" s="1"/>
      <c r="AC27773" s="1"/>
      <c r="AJ27773" s="1"/>
      <c r="AK27773" s="1"/>
      <c r="AL27773" s="1"/>
    </row>
    <row r="27774">
      <c r="I27774" s="1"/>
      <c r="J27774" s="1"/>
      <c r="K27774" s="1"/>
      <c r="AA27774" s="1"/>
      <c r="AB27774" s="1"/>
      <c r="AC27774" s="1"/>
      <c r="AJ27774" s="1"/>
      <c r="AK27774" s="1"/>
      <c r="AL27774" s="1"/>
    </row>
    <row r="27775">
      <c r="I27775" s="1"/>
      <c r="J27775" s="1"/>
      <c r="K27775" s="1"/>
      <c r="AA27775" s="1"/>
      <c r="AB27775" s="1"/>
      <c r="AC27775" s="1"/>
      <c r="AJ27775" s="1"/>
      <c r="AK27775" s="1"/>
      <c r="AL27775" s="1"/>
    </row>
    <row r="27776">
      <c r="I27776" s="1"/>
      <c r="J27776" s="1"/>
      <c r="K27776" s="1"/>
      <c r="AA27776" s="1"/>
      <c r="AB27776" s="1"/>
      <c r="AC27776" s="1"/>
      <c r="AJ27776" s="1"/>
      <c r="AK27776" s="1"/>
      <c r="AL27776" s="1"/>
    </row>
    <row r="27777">
      <c r="I27777" s="1"/>
      <c r="J27777" s="1"/>
      <c r="K27777" s="1"/>
      <c r="AA27777" s="1"/>
      <c r="AB27777" s="1"/>
      <c r="AC27777" s="1"/>
      <c r="AJ27777" s="1"/>
      <c r="AK27777" s="1"/>
      <c r="AL27777" s="1"/>
    </row>
    <row r="27778">
      <c r="I27778" s="1"/>
      <c r="J27778" s="1"/>
      <c r="K27778" s="1"/>
      <c r="AA27778" s="1"/>
      <c r="AB27778" s="1"/>
      <c r="AC27778" s="1"/>
      <c r="AJ27778" s="1"/>
      <c r="AK27778" s="1"/>
      <c r="AL27778" s="1"/>
    </row>
    <row r="27779">
      <c r="I27779" s="1"/>
      <c r="J27779" s="1"/>
      <c r="K27779" s="1"/>
      <c r="AA27779" s="1"/>
      <c r="AB27779" s="1"/>
      <c r="AC27779" s="1"/>
      <c r="AJ27779" s="1"/>
      <c r="AK27779" s="1"/>
      <c r="AL27779" s="1"/>
    </row>
    <row r="27780">
      <c r="I27780" s="1"/>
      <c r="J27780" s="1"/>
      <c r="K27780" s="1"/>
      <c r="AA27780" s="1"/>
      <c r="AB27780" s="1"/>
      <c r="AC27780" s="1"/>
      <c r="AJ27780" s="1"/>
      <c r="AK27780" s="1"/>
      <c r="AL27780" s="1"/>
    </row>
    <row r="27781">
      <c r="I27781" s="1"/>
      <c r="J27781" s="1"/>
      <c r="K27781" s="1"/>
      <c r="AA27781" s="1"/>
      <c r="AB27781" s="1"/>
      <c r="AC27781" s="1"/>
      <c r="AJ27781" s="1"/>
      <c r="AK27781" s="1"/>
      <c r="AL27781" s="1"/>
    </row>
    <row r="27782">
      <c r="I27782" s="1"/>
      <c r="J27782" s="1"/>
      <c r="K27782" s="1"/>
      <c r="AA27782" s="1"/>
      <c r="AB27782" s="1"/>
      <c r="AC27782" s="1"/>
      <c r="AJ27782" s="1"/>
      <c r="AK27782" s="1"/>
      <c r="AL27782" s="1"/>
    </row>
    <row r="27783">
      <c r="I27783" s="1"/>
      <c r="J27783" s="1"/>
      <c r="K27783" s="1"/>
      <c r="AA27783" s="1"/>
      <c r="AB27783" s="1"/>
      <c r="AC27783" s="1"/>
      <c r="AJ27783" s="1"/>
      <c r="AK27783" s="1"/>
      <c r="AL27783" s="1"/>
    </row>
    <row r="27784">
      <c r="I27784" s="1"/>
      <c r="J27784" s="1"/>
      <c r="K27784" s="1"/>
      <c r="AA27784" s="1"/>
      <c r="AB27784" s="1"/>
      <c r="AC27784" s="1"/>
      <c r="AJ27784" s="1"/>
      <c r="AK27784" s="1"/>
      <c r="AL27784" s="1"/>
    </row>
    <row r="27785">
      <c r="I27785" s="1"/>
      <c r="J27785" s="1"/>
      <c r="K27785" s="1"/>
      <c r="AA27785" s="1"/>
      <c r="AB27785" s="1"/>
      <c r="AC27785" s="1"/>
      <c r="AJ27785" s="1"/>
      <c r="AK27785" s="1"/>
      <c r="AL27785" s="1"/>
    </row>
    <row r="27786">
      <c r="I27786" s="1"/>
      <c r="J27786" s="1"/>
      <c r="K27786" s="1"/>
      <c r="AA27786" s="1"/>
      <c r="AB27786" s="1"/>
      <c r="AC27786" s="1"/>
      <c r="AJ27786" s="1"/>
      <c r="AK27786" s="1"/>
      <c r="AL27786" s="1"/>
    </row>
    <row r="27787">
      <c r="I27787" s="1"/>
      <c r="J27787" s="1"/>
      <c r="K27787" s="1"/>
      <c r="AA27787" s="1"/>
      <c r="AB27787" s="1"/>
      <c r="AC27787" s="1"/>
      <c r="AJ27787" s="1"/>
      <c r="AK27787" s="1"/>
      <c r="AL27787" s="1"/>
    </row>
    <row r="27788">
      <c r="I27788" s="1"/>
      <c r="J27788" s="1"/>
      <c r="K27788" s="1"/>
      <c r="AA27788" s="1"/>
      <c r="AB27788" s="1"/>
      <c r="AC27788" s="1"/>
      <c r="AJ27788" s="1"/>
      <c r="AK27788" s="1"/>
      <c r="AL27788" s="1"/>
    </row>
    <row r="27789">
      <c r="I27789" s="1"/>
      <c r="J27789" s="1"/>
      <c r="K27789" s="1"/>
      <c r="AA27789" s="1"/>
      <c r="AB27789" s="1"/>
      <c r="AC27789" s="1"/>
      <c r="AJ27789" s="1"/>
      <c r="AK27789" s="1"/>
      <c r="AL27789" s="1"/>
    </row>
    <row r="27790">
      <c r="I27790" s="1"/>
      <c r="J27790" s="1"/>
      <c r="K27790" s="1"/>
      <c r="AA27790" s="1"/>
      <c r="AB27790" s="1"/>
      <c r="AC27790" s="1"/>
      <c r="AJ27790" s="1"/>
      <c r="AK27790" s="1"/>
      <c r="AL27790" s="1"/>
    </row>
    <row r="27791">
      <c r="I27791" s="1"/>
      <c r="J27791" s="1"/>
      <c r="K27791" s="1"/>
      <c r="AA27791" s="1"/>
      <c r="AB27791" s="1"/>
      <c r="AC27791" s="1"/>
      <c r="AJ27791" s="1"/>
      <c r="AK27791" s="1"/>
      <c r="AL27791" s="1"/>
    </row>
    <row r="27792">
      <c r="I27792" s="1"/>
      <c r="J27792" s="1"/>
      <c r="K27792" s="1"/>
      <c r="AA27792" s="1"/>
      <c r="AB27792" s="1"/>
      <c r="AC27792" s="1"/>
      <c r="AJ27792" s="1"/>
      <c r="AK27792" s="1"/>
      <c r="AL27792" s="1"/>
    </row>
    <row r="27793">
      <c r="I27793" s="1"/>
      <c r="J27793" s="1"/>
      <c r="K27793" s="1"/>
      <c r="AA27793" s="1"/>
      <c r="AB27793" s="1"/>
      <c r="AC27793" s="1"/>
      <c r="AJ27793" s="1"/>
      <c r="AK27793" s="1"/>
      <c r="AL27793" s="1"/>
    </row>
    <row r="27794">
      <c r="I27794" s="1"/>
      <c r="J27794" s="1"/>
      <c r="K27794" s="1"/>
      <c r="AA27794" s="1"/>
      <c r="AB27794" s="1"/>
      <c r="AC27794" s="1"/>
      <c r="AJ27794" s="1"/>
      <c r="AK27794" s="1"/>
      <c r="AL27794" s="1"/>
    </row>
    <row r="27795">
      <c r="I27795" s="1"/>
      <c r="J27795" s="1"/>
      <c r="K27795" s="1"/>
      <c r="AA27795" s="1"/>
      <c r="AB27795" s="1"/>
      <c r="AC27795" s="1"/>
      <c r="AJ27795" s="1"/>
      <c r="AK27795" s="1"/>
      <c r="AL27795" s="1"/>
    </row>
    <row r="27796">
      <c r="I27796" s="1"/>
      <c r="J27796" s="1"/>
      <c r="K27796" s="1"/>
      <c r="AA27796" s="1"/>
      <c r="AB27796" s="1"/>
      <c r="AC27796" s="1"/>
      <c r="AJ27796" s="1"/>
      <c r="AK27796" s="1"/>
      <c r="AL27796" s="1"/>
    </row>
    <row r="27797">
      <c r="I27797" s="1"/>
      <c r="J27797" s="1"/>
      <c r="K27797" s="1"/>
      <c r="AA27797" s="1"/>
      <c r="AB27797" s="1"/>
      <c r="AC27797" s="1"/>
      <c r="AJ27797" s="1"/>
      <c r="AK27797" s="1"/>
      <c r="AL27797" s="1"/>
    </row>
    <row r="27798">
      <c r="I27798" s="1"/>
      <c r="J27798" s="1"/>
      <c r="K27798" s="1"/>
      <c r="AA27798" s="1"/>
      <c r="AB27798" s="1"/>
      <c r="AC27798" s="1"/>
      <c r="AJ27798" s="1"/>
      <c r="AK27798" s="1"/>
      <c r="AL27798" s="1"/>
    </row>
    <row r="27799">
      <c r="I27799" s="1"/>
      <c r="J27799" s="1"/>
      <c r="K27799" s="1"/>
      <c r="AA27799" s="1"/>
      <c r="AB27799" s="1"/>
      <c r="AC27799" s="1"/>
      <c r="AJ27799" s="1"/>
      <c r="AK27799" s="1"/>
      <c r="AL27799" s="1"/>
    </row>
    <row r="27800">
      <c r="I27800" s="1"/>
      <c r="J27800" s="1"/>
      <c r="K27800" s="1"/>
      <c r="AA27800" s="1"/>
      <c r="AB27800" s="1"/>
      <c r="AC27800" s="1"/>
      <c r="AJ27800" s="1"/>
      <c r="AK27800" s="1"/>
      <c r="AL27800" s="1"/>
    </row>
    <row r="27801">
      <c r="I27801" s="1"/>
      <c r="J27801" s="1"/>
      <c r="K27801" s="1"/>
      <c r="AA27801" s="1"/>
      <c r="AB27801" s="1"/>
      <c r="AC27801" s="1"/>
      <c r="AJ27801" s="1"/>
      <c r="AK27801" s="1"/>
      <c r="AL27801" s="1"/>
    </row>
    <row r="27802">
      <c r="I27802" s="1"/>
      <c r="J27802" s="1"/>
      <c r="K27802" s="1"/>
      <c r="AA27802" s="1"/>
      <c r="AB27802" s="1"/>
      <c r="AC27802" s="1"/>
      <c r="AJ27802" s="1"/>
      <c r="AK27802" s="1"/>
      <c r="AL27802" s="1"/>
    </row>
    <row r="27803">
      <c r="I27803" s="1"/>
      <c r="J27803" s="1"/>
      <c r="K27803" s="1"/>
      <c r="AA27803" s="1"/>
      <c r="AB27803" s="1"/>
      <c r="AC27803" s="1"/>
      <c r="AJ27803" s="1"/>
      <c r="AK27803" s="1"/>
      <c r="AL27803" s="1"/>
    </row>
    <row r="27804">
      <c r="I27804" s="1"/>
      <c r="J27804" s="1"/>
      <c r="K27804" s="1"/>
      <c r="AA27804" s="1"/>
      <c r="AB27804" s="1"/>
      <c r="AC27804" s="1"/>
      <c r="AJ27804" s="1"/>
      <c r="AK27804" s="1"/>
      <c r="AL27804" s="1"/>
    </row>
    <row r="27805">
      <c r="I27805" s="1"/>
      <c r="J27805" s="1"/>
      <c r="K27805" s="1"/>
      <c r="AA27805" s="1"/>
      <c r="AB27805" s="1"/>
      <c r="AC27805" s="1"/>
      <c r="AJ27805" s="1"/>
      <c r="AK27805" s="1"/>
      <c r="AL27805" s="1"/>
    </row>
    <row r="27806">
      <c r="I27806" s="1"/>
      <c r="J27806" s="1"/>
      <c r="K27806" s="1"/>
      <c r="AA27806" s="1"/>
      <c r="AB27806" s="1"/>
      <c r="AC27806" s="1"/>
      <c r="AJ27806" s="1"/>
      <c r="AK27806" s="1"/>
      <c r="AL27806" s="1"/>
    </row>
    <row r="27807">
      <c r="I27807" s="1"/>
      <c r="J27807" s="1"/>
      <c r="K27807" s="1"/>
      <c r="AA27807" s="1"/>
      <c r="AB27807" s="1"/>
      <c r="AC27807" s="1"/>
      <c r="AJ27807" s="1"/>
      <c r="AK27807" s="1"/>
      <c r="AL27807" s="1"/>
    </row>
    <row r="27808">
      <c r="I27808" s="1"/>
      <c r="J27808" s="1"/>
      <c r="K27808" s="1"/>
      <c r="AA27808" s="1"/>
      <c r="AB27808" s="1"/>
      <c r="AC27808" s="1"/>
      <c r="AJ27808" s="1"/>
      <c r="AK27808" s="1"/>
      <c r="AL27808" s="1"/>
    </row>
    <row r="27809">
      <c r="I27809" s="1"/>
      <c r="J27809" s="1"/>
      <c r="K27809" s="1"/>
      <c r="AA27809" s="1"/>
      <c r="AB27809" s="1"/>
      <c r="AC27809" s="1"/>
      <c r="AJ27809" s="1"/>
      <c r="AK27809" s="1"/>
      <c r="AL27809" s="1"/>
    </row>
    <row r="27810">
      <c r="I27810" s="1"/>
      <c r="J27810" s="1"/>
      <c r="K27810" s="1"/>
      <c r="AA27810" s="1"/>
      <c r="AB27810" s="1"/>
      <c r="AC27810" s="1"/>
      <c r="AJ27810" s="1"/>
      <c r="AK27810" s="1"/>
      <c r="AL27810" s="1"/>
    </row>
    <row r="27811">
      <c r="I27811" s="1"/>
      <c r="J27811" s="1"/>
      <c r="K27811" s="1"/>
      <c r="AA27811" s="1"/>
      <c r="AB27811" s="1"/>
      <c r="AC27811" s="1"/>
      <c r="AJ27811" s="1"/>
      <c r="AK27811" s="1"/>
      <c r="AL27811" s="1"/>
    </row>
    <row r="27812">
      <c r="I27812" s="1"/>
      <c r="J27812" s="1"/>
      <c r="K27812" s="1"/>
      <c r="AA27812" s="1"/>
      <c r="AB27812" s="1"/>
      <c r="AC27812" s="1"/>
      <c r="AJ27812" s="1"/>
      <c r="AK27812" s="1"/>
      <c r="AL27812" s="1"/>
    </row>
    <row r="27813">
      <c r="I27813" s="1"/>
      <c r="J27813" s="1"/>
      <c r="K27813" s="1"/>
      <c r="AA27813" s="1"/>
      <c r="AB27813" s="1"/>
      <c r="AC27813" s="1"/>
      <c r="AJ27813" s="1"/>
      <c r="AK27813" s="1"/>
      <c r="AL27813" s="1"/>
    </row>
    <row r="27814">
      <c r="I27814" s="1"/>
      <c r="J27814" s="1"/>
      <c r="K27814" s="1"/>
      <c r="AA27814" s="1"/>
      <c r="AB27814" s="1"/>
      <c r="AC27814" s="1"/>
      <c r="AJ27814" s="1"/>
      <c r="AK27814" s="1"/>
      <c r="AL27814" s="1"/>
    </row>
    <row r="27815">
      <c r="I27815" s="1"/>
      <c r="J27815" s="1"/>
      <c r="K27815" s="1"/>
      <c r="AA27815" s="1"/>
      <c r="AB27815" s="1"/>
      <c r="AC27815" s="1"/>
      <c r="AJ27815" s="1"/>
      <c r="AK27815" s="1"/>
      <c r="AL27815" s="1"/>
    </row>
    <row r="27816">
      <c r="I27816" s="1"/>
      <c r="J27816" s="1"/>
      <c r="K27816" s="1"/>
      <c r="AA27816" s="1"/>
      <c r="AB27816" s="1"/>
      <c r="AC27816" s="1"/>
      <c r="AJ27816" s="1"/>
      <c r="AK27816" s="1"/>
      <c r="AL27816" s="1"/>
    </row>
    <row r="27817">
      <c r="I27817" s="1"/>
      <c r="J27817" s="1"/>
      <c r="K27817" s="1"/>
      <c r="AA27817" s="1"/>
      <c r="AB27817" s="1"/>
      <c r="AC27817" s="1"/>
      <c r="AJ27817" s="1"/>
      <c r="AK27817" s="1"/>
      <c r="AL27817" s="1"/>
    </row>
    <row r="27818">
      <c r="I27818" s="1"/>
      <c r="J27818" s="1"/>
      <c r="K27818" s="1"/>
      <c r="AA27818" s="1"/>
      <c r="AB27818" s="1"/>
      <c r="AC27818" s="1"/>
      <c r="AJ27818" s="1"/>
      <c r="AK27818" s="1"/>
      <c r="AL27818" s="1"/>
    </row>
    <row r="27819">
      <c r="I27819" s="1"/>
      <c r="J27819" s="1"/>
      <c r="K27819" s="1"/>
      <c r="AA27819" s="1"/>
      <c r="AB27819" s="1"/>
      <c r="AC27819" s="1"/>
      <c r="AJ27819" s="1"/>
      <c r="AK27819" s="1"/>
      <c r="AL27819" s="1"/>
    </row>
    <row r="27820">
      <c r="I27820" s="1"/>
      <c r="J27820" s="1"/>
      <c r="K27820" s="1"/>
      <c r="AA27820" s="1"/>
      <c r="AB27820" s="1"/>
      <c r="AC27820" s="1"/>
      <c r="AJ27820" s="1"/>
      <c r="AK27820" s="1"/>
      <c r="AL27820" s="1"/>
    </row>
    <row r="27821">
      <c r="I27821" s="1"/>
      <c r="J27821" s="1"/>
      <c r="K27821" s="1"/>
      <c r="AA27821" s="1"/>
      <c r="AB27821" s="1"/>
      <c r="AC27821" s="1"/>
      <c r="AJ27821" s="1"/>
      <c r="AK27821" s="1"/>
      <c r="AL27821" s="1"/>
    </row>
    <row r="27822">
      <c r="I27822" s="1"/>
      <c r="J27822" s="1"/>
      <c r="K27822" s="1"/>
      <c r="AA27822" s="1"/>
      <c r="AB27822" s="1"/>
      <c r="AC27822" s="1"/>
      <c r="AJ27822" s="1"/>
      <c r="AK27822" s="1"/>
      <c r="AL27822" s="1"/>
    </row>
    <row r="27823">
      <c r="I27823" s="1"/>
      <c r="J27823" s="1"/>
      <c r="K27823" s="1"/>
      <c r="AA27823" s="1"/>
      <c r="AB27823" s="1"/>
      <c r="AC27823" s="1"/>
      <c r="AJ27823" s="1"/>
      <c r="AK27823" s="1"/>
      <c r="AL27823" s="1"/>
    </row>
    <row r="27824">
      <c r="I27824" s="1"/>
      <c r="J27824" s="1"/>
      <c r="K27824" s="1"/>
      <c r="AA27824" s="1"/>
      <c r="AB27824" s="1"/>
      <c r="AC27824" s="1"/>
      <c r="AJ27824" s="1"/>
      <c r="AK27824" s="1"/>
      <c r="AL27824" s="1"/>
    </row>
    <row r="27825">
      <c r="I27825" s="1"/>
      <c r="J27825" s="1"/>
      <c r="K27825" s="1"/>
      <c r="AA27825" s="1"/>
      <c r="AB27825" s="1"/>
      <c r="AC27825" s="1"/>
      <c r="AJ27825" s="1"/>
      <c r="AK27825" s="1"/>
      <c r="AL27825" s="1"/>
    </row>
    <row r="27826">
      <c r="I27826" s="1"/>
      <c r="J27826" s="1"/>
      <c r="K27826" s="1"/>
      <c r="AA27826" s="1"/>
      <c r="AB27826" s="1"/>
      <c r="AC27826" s="1"/>
      <c r="AJ27826" s="1"/>
      <c r="AK27826" s="1"/>
      <c r="AL27826" s="1"/>
    </row>
    <row r="27827">
      <c r="I27827" s="1"/>
      <c r="J27827" s="1"/>
      <c r="K27827" s="1"/>
      <c r="AA27827" s="1"/>
      <c r="AB27827" s="1"/>
      <c r="AC27827" s="1"/>
      <c r="AJ27827" s="1"/>
      <c r="AK27827" s="1"/>
      <c r="AL27827" s="1"/>
    </row>
    <row r="27828">
      <c r="I27828" s="1"/>
      <c r="J27828" s="1"/>
      <c r="K27828" s="1"/>
      <c r="AA27828" s="1"/>
      <c r="AB27828" s="1"/>
      <c r="AC27828" s="1"/>
      <c r="AJ27828" s="1"/>
      <c r="AK27828" s="1"/>
      <c r="AL27828" s="1"/>
    </row>
    <row r="27829">
      <c r="I27829" s="1"/>
      <c r="J27829" s="1"/>
      <c r="K27829" s="1"/>
      <c r="AA27829" s="1"/>
      <c r="AB27829" s="1"/>
      <c r="AC27829" s="1"/>
      <c r="AJ27829" s="1"/>
      <c r="AK27829" s="1"/>
      <c r="AL27829" s="1"/>
    </row>
    <row r="27830">
      <c r="I27830" s="1"/>
      <c r="J27830" s="1"/>
      <c r="K27830" s="1"/>
      <c r="AA27830" s="1"/>
      <c r="AB27830" s="1"/>
      <c r="AC27830" s="1"/>
      <c r="AJ27830" s="1"/>
      <c r="AK27830" s="1"/>
      <c r="AL27830" s="1"/>
    </row>
    <row r="27831">
      <c r="I27831" s="1"/>
      <c r="J27831" s="1"/>
      <c r="K27831" s="1"/>
      <c r="AA27831" s="1"/>
      <c r="AB27831" s="1"/>
      <c r="AC27831" s="1"/>
      <c r="AJ27831" s="1"/>
      <c r="AK27831" s="1"/>
      <c r="AL27831" s="1"/>
    </row>
    <row r="27832">
      <c r="I27832" s="1"/>
      <c r="J27832" s="1"/>
      <c r="K27832" s="1"/>
      <c r="AA27832" s="1"/>
      <c r="AB27832" s="1"/>
      <c r="AC27832" s="1"/>
      <c r="AJ27832" s="1"/>
      <c r="AK27832" s="1"/>
      <c r="AL27832" s="1"/>
    </row>
    <row r="27833">
      <c r="I27833" s="1"/>
      <c r="J27833" s="1"/>
      <c r="K27833" s="1"/>
      <c r="AA27833" s="1"/>
      <c r="AB27833" s="1"/>
      <c r="AC27833" s="1"/>
      <c r="AJ27833" s="1"/>
      <c r="AK27833" s="1"/>
      <c r="AL27833" s="1"/>
    </row>
    <row r="27834">
      <c r="I27834" s="1"/>
      <c r="J27834" s="1"/>
      <c r="K27834" s="1"/>
      <c r="AA27834" s="1"/>
      <c r="AB27834" s="1"/>
      <c r="AC27834" s="1"/>
      <c r="AJ27834" s="1"/>
      <c r="AK27834" s="1"/>
      <c r="AL27834" s="1"/>
    </row>
    <row r="27835">
      <c r="I27835" s="1"/>
      <c r="J27835" s="1"/>
      <c r="K27835" s="1"/>
      <c r="AA27835" s="1"/>
      <c r="AB27835" s="1"/>
      <c r="AC27835" s="1"/>
      <c r="AJ27835" s="1"/>
      <c r="AK27835" s="1"/>
      <c r="AL27835" s="1"/>
    </row>
    <row r="27836">
      <c r="I27836" s="1"/>
      <c r="J27836" s="1"/>
      <c r="K27836" s="1"/>
      <c r="AA27836" s="1"/>
      <c r="AB27836" s="1"/>
      <c r="AC27836" s="1"/>
      <c r="AJ27836" s="1"/>
      <c r="AK27836" s="1"/>
      <c r="AL27836" s="1"/>
    </row>
    <row r="27837">
      <c r="I27837" s="1"/>
      <c r="J27837" s="1"/>
      <c r="K27837" s="1"/>
      <c r="AA27837" s="1"/>
      <c r="AB27837" s="1"/>
      <c r="AC27837" s="1"/>
      <c r="AJ27837" s="1"/>
      <c r="AK27837" s="1"/>
      <c r="AL27837" s="1"/>
    </row>
    <row r="27838">
      <c r="I27838" s="1"/>
      <c r="J27838" s="1"/>
      <c r="K27838" s="1"/>
      <c r="AA27838" s="1"/>
      <c r="AB27838" s="1"/>
      <c r="AC27838" s="1"/>
      <c r="AJ27838" s="1"/>
      <c r="AK27838" s="1"/>
      <c r="AL27838" s="1"/>
    </row>
    <row r="27839">
      <c r="I27839" s="1"/>
      <c r="J27839" s="1"/>
      <c r="K27839" s="1"/>
      <c r="AA27839" s="1"/>
      <c r="AB27839" s="1"/>
      <c r="AC27839" s="1"/>
      <c r="AJ27839" s="1"/>
      <c r="AK27839" s="1"/>
      <c r="AL27839" s="1"/>
    </row>
    <row r="27840">
      <c r="I27840" s="1"/>
      <c r="J27840" s="1"/>
      <c r="K27840" s="1"/>
      <c r="AA27840" s="1"/>
      <c r="AB27840" s="1"/>
      <c r="AC27840" s="1"/>
      <c r="AJ27840" s="1"/>
      <c r="AK27840" s="1"/>
      <c r="AL27840" s="1"/>
    </row>
    <row r="27841">
      <c r="I27841" s="1"/>
      <c r="J27841" s="1"/>
      <c r="K27841" s="1"/>
      <c r="AA27841" s="1"/>
      <c r="AB27841" s="1"/>
      <c r="AC27841" s="1"/>
      <c r="AJ27841" s="1"/>
      <c r="AK27841" s="1"/>
      <c r="AL27841" s="1"/>
    </row>
    <row r="27842">
      <c r="I27842" s="1"/>
      <c r="J27842" s="1"/>
      <c r="K27842" s="1"/>
      <c r="AA27842" s="1"/>
      <c r="AB27842" s="1"/>
      <c r="AC27842" s="1"/>
      <c r="AJ27842" s="1"/>
      <c r="AK27842" s="1"/>
      <c r="AL27842" s="1"/>
    </row>
    <row r="27843">
      <c r="I27843" s="1"/>
      <c r="J27843" s="1"/>
      <c r="K27843" s="1"/>
      <c r="AA27843" s="1"/>
      <c r="AB27843" s="1"/>
      <c r="AC27843" s="1"/>
      <c r="AJ27843" s="1"/>
      <c r="AK27843" s="1"/>
      <c r="AL27843" s="1"/>
    </row>
    <row r="27844">
      <c r="I27844" s="1"/>
      <c r="J27844" s="1"/>
      <c r="K27844" s="1"/>
      <c r="AA27844" s="1"/>
      <c r="AB27844" s="1"/>
      <c r="AC27844" s="1"/>
      <c r="AJ27844" s="1"/>
      <c r="AK27844" s="1"/>
      <c r="AL27844" s="1"/>
    </row>
    <row r="27845">
      <c r="I27845" s="1"/>
      <c r="J27845" s="1"/>
      <c r="K27845" s="1"/>
      <c r="AA27845" s="1"/>
      <c r="AB27845" s="1"/>
      <c r="AC27845" s="1"/>
      <c r="AJ27845" s="1"/>
      <c r="AK27845" s="1"/>
      <c r="AL27845" s="1"/>
    </row>
    <row r="27846">
      <c r="I27846" s="1"/>
      <c r="J27846" s="1"/>
      <c r="K27846" s="1"/>
      <c r="AA27846" s="1"/>
      <c r="AB27846" s="1"/>
      <c r="AC27846" s="1"/>
      <c r="AJ27846" s="1"/>
      <c r="AK27846" s="1"/>
      <c r="AL27846" s="1"/>
    </row>
    <row r="27847">
      <c r="I27847" s="1"/>
      <c r="J27847" s="1"/>
      <c r="K27847" s="1"/>
      <c r="AA27847" s="1"/>
      <c r="AB27847" s="1"/>
      <c r="AC27847" s="1"/>
      <c r="AJ27847" s="1"/>
      <c r="AK27847" s="1"/>
      <c r="AL27847" s="1"/>
    </row>
    <row r="27848">
      <c r="I27848" s="1"/>
      <c r="J27848" s="1"/>
      <c r="K27848" s="1"/>
      <c r="AA27848" s="1"/>
      <c r="AB27848" s="1"/>
      <c r="AC27848" s="1"/>
      <c r="AJ27848" s="1"/>
      <c r="AK27848" s="1"/>
      <c r="AL27848" s="1"/>
    </row>
    <row r="27849">
      <c r="I27849" s="1"/>
      <c r="J27849" s="1"/>
      <c r="K27849" s="1"/>
      <c r="AA27849" s="1"/>
      <c r="AB27849" s="1"/>
      <c r="AC27849" s="1"/>
      <c r="AJ27849" s="1"/>
      <c r="AK27849" s="1"/>
      <c r="AL27849" s="1"/>
    </row>
    <row r="27850">
      <c r="I27850" s="1"/>
      <c r="J27850" s="1"/>
      <c r="K27850" s="1"/>
      <c r="AA27850" s="1"/>
      <c r="AB27850" s="1"/>
      <c r="AC27850" s="1"/>
      <c r="AJ27850" s="1"/>
      <c r="AK27850" s="1"/>
      <c r="AL27850" s="1"/>
    </row>
    <row r="27851">
      <c r="I27851" s="1"/>
      <c r="J27851" s="1"/>
      <c r="K27851" s="1"/>
      <c r="AA27851" s="1"/>
      <c r="AB27851" s="1"/>
      <c r="AC27851" s="1"/>
      <c r="AJ27851" s="1"/>
      <c r="AK27851" s="1"/>
      <c r="AL27851" s="1"/>
    </row>
    <row r="27852">
      <c r="I27852" s="1"/>
      <c r="J27852" s="1"/>
      <c r="K27852" s="1"/>
      <c r="AA27852" s="1"/>
      <c r="AB27852" s="1"/>
      <c r="AC27852" s="1"/>
      <c r="AJ27852" s="1"/>
      <c r="AK27852" s="1"/>
      <c r="AL27852" s="1"/>
    </row>
    <row r="27853">
      <c r="I27853" s="1"/>
      <c r="J27853" s="1"/>
      <c r="K27853" s="1"/>
      <c r="AA27853" s="1"/>
      <c r="AB27853" s="1"/>
      <c r="AC27853" s="1"/>
      <c r="AJ27853" s="1"/>
      <c r="AK27853" s="1"/>
      <c r="AL27853" s="1"/>
    </row>
    <row r="27854">
      <c r="I27854" s="1"/>
      <c r="J27854" s="1"/>
      <c r="K27854" s="1"/>
      <c r="AA27854" s="1"/>
      <c r="AB27854" s="1"/>
      <c r="AC27854" s="1"/>
      <c r="AJ27854" s="1"/>
      <c r="AK27854" s="1"/>
      <c r="AL27854" s="1"/>
    </row>
    <row r="27855">
      <c r="I27855" s="1"/>
      <c r="J27855" s="1"/>
      <c r="K27855" s="1"/>
      <c r="AA27855" s="1"/>
      <c r="AB27855" s="1"/>
      <c r="AC27855" s="1"/>
      <c r="AJ27855" s="1"/>
      <c r="AK27855" s="1"/>
      <c r="AL27855" s="1"/>
    </row>
    <row r="27856">
      <c r="I27856" s="1"/>
      <c r="J27856" s="1"/>
      <c r="K27856" s="1"/>
      <c r="AA27856" s="1"/>
      <c r="AB27856" s="1"/>
      <c r="AC27856" s="1"/>
      <c r="AJ27856" s="1"/>
      <c r="AK27856" s="1"/>
      <c r="AL27856" s="1"/>
    </row>
    <row r="27857">
      <c r="I27857" s="1"/>
      <c r="J27857" s="1"/>
      <c r="K27857" s="1"/>
      <c r="AA27857" s="1"/>
      <c r="AB27857" s="1"/>
      <c r="AC27857" s="1"/>
      <c r="AJ27857" s="1"/>
      <c r="AK27857" s="1"/>
      <c r="AL27857" s="1"/>
    </row>
    <row r="27858">
      <c r="I27858" s="1"/>
      <c r="J27858" s="1"/>
      <c r="K27858" s="1"/>
      <c r="AA27858" s="1"/>
      <c r="AB27858" s="1"/>
      <c r="AC27858" s="1"/>
      <c r="AJ27858" s="1"/>
      <c r="AK27858" s="1"/>
      <c r="AL27858" s="1"/>
    </row>
    <row r="27859">
      <c r="I27859" s="1"/>
      <c r="J27859" s="1"/>
      <c r="K27859" s="1"/>
      <c r="AA27859" s="1"/>
      <c r="AB27859" s="1"/>
      <c r="AC27859" s="1"/>
      <c r="AJ27859" s="1"/>
      <c r="AK27859" s="1"/>
      <c r="AL27859" s="1"/>
    </row>
    <row r="27860">
      <c r="I27860" s="1"/>
      <c r="J27860" s="1"/>
      <c r="K27860" s="1"/>
      <c r="AA27860" s="1"/>
      <c r="AB27860" s="1"/>
      <c r="AC27860" s="1"/>
      <c r="AJ27860" s="1"/>
      <c r="AK27860" s="1"/>
      <c r="AL27860" s="1"/>
    </row>
    <row r="27861">
      <c r="I27861" s="1"/>
      <c r="J27861" s="1"/>
      <c r="K27861" s="1"/>
      <c r="AA27861" s="1"/>
      <c r="AB27861" s="1"/>
      <c r="AC27861" s="1"/>
      <c r="AJ27861" s="1"/>
      <c r="AK27861" s="1"/>
      <c r="AL27861" s="1"/>
    </row>
    <row r="27862">
      <c r="I27862" s="1"/>
      <c r="J27862" s="1"/>
      <c r="K27862" s="1"/>
      <c r="AA27862" s="1"/>
      <c r="AB27862" s="1"/>
      <c r="AC27862" s="1"/>
      <c r="AJ27862" s="1"/>
      <c r="AK27862" s="1"/>
      <c r="AL27862" s="1"/>
    </row>
    <row r="27863">
      <c r="I27863" s="1"/>
      <c r="J27863" s="1"/>
      <c r="K27863" s="1"/>
      <c r="AA27863" s="1"/>
      <c r="AB27863" s="1"/>
      <c r="AC27863" s="1"/>
      <c r="AJ27863" s="1"/>
      <c r="AK27863" s="1"/>
      <c r="AL27863" s="1"/>
    </row>
    <row r="27864">
      <c r="I27864" s="1"/>
      <c r="J27864" s="1"/>
      <c r="K27864" s="1"/>
      <c r="AA27864" s="1"/>
      <c r="AB27864" s="1"/>
      <c r="AC27864" s="1"/>
      <c r="AJ27864" s="1"/>
      <c r="AK27864" s="1"/>
      <c r="AL27864" s="1"/>
    </row>
    <row r="27865">
      <c r="I27865" s="1"/>
      <c r="J27865" s="1"/>
      <c r="K27865" s="1"/>
      <c r="AA27865" s="1"/>
      <c r="AB27865" s="1"/>
      <c r="AC27865" s="1"/>
      <c r="AJ27865" s="1"/>
      <c r="AK27865" s="1"/>
      <c r="AL27865" s="1"/>
    </row>
    <row r="27866">
      <c r="I27866" s="1"/>
      <c r="J27866" s="1"/>
      <c r="K27866" s="1"/>
      <c r="AA27866" s="1"/>
      <c r="AB27866" s="1"/>
      <c r="AC27866" s="1"/>
      <c r="AJ27866" s="1"/>
      <c r="AK27866" s="1"/>
      <c r="AL27866" s="1"/>
    </row>
    <row r="27867">
      <c r="I27867" s="1"/>
      <c r="J27867" s="1"/>
      <c r="K27867" s="1"/>
      <c r="AA27867" s="1"/>
      <c r="AB27867" s="1"/>
      <c r="AC27867" s="1"/>
      <c r="AJ27867" s="1"/>
      <c r="AK27867" s="1"/>
      <c r="AL27867" s="1"/>
    </row>
    <row r="27868">
      <c r="I27868" s="1"/>
      <c r="J27868" s="1"/>
      <c r="K27868" s="1"/>
      <c r="AA27868" s="1"/>
      <c r="AB27868" s="1"/>
      <c r="AC27868" s="1"/>
      <c r="AJ27868" s="1"/>
      <c r="AK27868" s="1"/>
      <c r="AL27868" s="1"/>
    </row>
    <row r="27869">
      <c r="I27869" s="1"/>
      <c r="J27869" s="1"/>
      <c r="K27869" s="1"/>
      <c r="AA27869" s="1"/>
      <c r="AB27869" s="1"/>
      <c r="AC27869" s="1"/>
      <c r="AJ27869" s="1"/>
      <c r="AK27869" s="1"/>
      <c r="AL27869" s="1"/>
    </row>
    <row r="27870">
      <c r="I27870" s="1"/>
      <c r="J27870" s="1"/>
      <c r="K27870" s="1"/>
      <c r="AA27870" s="1"/>
      <c r="AB27870" s="1"/>
      <c r="AC27870" s="1"/>
      <c r="AJ27870" s="1"/>
      <c r="AK27870" s="1"/>
      <c r="AL27870" s="1"/>
    </row>
    <row r="27871">
      <c r="I27871" s="1"/>
      <c r="J27871" s="1"/>
      <c r="K27871" s="1"/>
      <c r="AA27871" s="1"/>
      <c r="AB27871" s="1"/>
      <c r="AC27871" s="1"/>
      <c r="AJ27871" s="1"/>
      <c r="AK27871" s="1"/>
      <c r="AL27871" s="1"/>
    </row>
    <row r="27872">
      <c r="I27872" s="1"/>
      <c r="J27872" s="1"/>
      <c r="K27872" s="1"/>
      <c r="AA27872" s="1"/>
      <c r="AB27872" s="1"/>
      <c r="AC27872" s="1"/>
      <c r="AJ27872" s="1"/>
      <c r="AK27872" s="1"/>
      <c r="AL27872" s="1"/>
    </row>
    <row r="27873">
      <c r="I27873" s="1"/>
      <c r="J27873" s="1"/>
      <c r="K27873" s="1"/>
      <c r="AA27873" s="1"/>
      <c r="AB27873" s="1"/>
      <c r="AC27873" s="1"/>
      <c r="AJ27873" s="1"/>
      <c r="AK27873" s="1"/>
      <c r="AL27873" s="1"/>
    </row>
    <row r="27874">
      <c r="I27874" s="1"/>
      <c r="J27874" s="1"/>
      <c r="K27874" s="1"/>
      <c r="AA27874" s="1"/>
      <c r="AB27874" s="1"/>
      <c r="AC27874" s="1"/>
      <c r="AJ27874" s="1"/>
      <c r="AK27874" s="1"/>
      <c r="AL27874" s="1"/>
    </row>
    <row r="27875">
      <c r="I27875" s="1"/>
      <c r="J27875" s="1"/>
      <c r="K27875" s="1"/>
      <c r="AA27875" s="1"/>
      <c r="AB27875" s="1"/>
      <c r="AC27875" s="1"/>
      <c r="AJ27875" s="1"/>
      <c r="AK27875" s="1"/>
      <c r="AL27875" s="1"/>
    </row>
    <row r="27876">
      <c r="I27876" s="1"/>
      <c r="J27876" s="1"/>
      <c r="K27876" s="1"/>
      <c r="AA27876" s="1"/>
      <c r="AB27876" s="1"/>
      <c r="AC27876" s="1"/>
      <c r="AJ27876" s="1"/>
      <c r="AK27876" s="1"/>
      <c r="AL27876" s="1"/>
    </row>
    <row r="27877">
      <c r="I27877" s="1"/>
      <c r="J27877" s="1"/>
      <c r="K27877" s="1"/>
      <c r="AA27877" s="1"/>
      <c r="AB27877" s="1"/>
      <c r="AC27877" s="1"/>
      <c r="AJ27877" s="1"/>
      <c r="AK27877" s="1"/>
      <c r="AL27877" s="1"/>
    </row>
    <row r="27878">
      <c r="I27878" s="1"/>
      <c r="J27878" s="1"/>
      <c r="K27878" s="1"/>
      <c r="AA27878" s="1"/>
      <c r="AB27878" s="1"/>
      <c r="AC27878" s="1"/>
      <c r="AJ27878" s="1"/>
      <c r="AK27878" s="1"/>
      <c r="AL27878" s="1"/>
    </row>
    <row r="27879">
      <c r="I27879" s="1"/>
      <c r="J27879" s="1"/>
      <c r="K27879" s="1"/>
      <c r="AA27879" s="1"/>
      <c r="AB27879" s="1"/>
      <c r="AC27879" s="1"/>
      <c r="AJ27879" s="1"/>
      <c r="AK27879" s="1"/>
      <c r="AL27879" s="1"/>
    </row>
    <row r="27880">
      <c r="I27880" s="1"/>
      <c r="J27880" s="1"/>
      <c r="K27880" s="1"/>
      <c r="AA27880" s="1"/>
      <c r="AB27880" s="1"/>
      <c r="AC27880" s="1"/>
      <c r="AJ27880" s="1"/>
      <c r="AK27880" s="1"/>
      <c r="AL27880" s="1"/>
    </row>
    <row r="27881">
      <c r="I27881" s="1"/>
      <c r="J27881" s="1"/>
      <c r="K27881" s="1"/>
      <c r="AA27881" s="1"/>
      <c r="AB27881" s="1"/>
      <c r="AC27881" s="1"/>
      <c r="AJ27881" s="1"/>
      <c r="AK27881" s="1"/>
      <c r="AL27881" s="1"/>
    </row>
    <row r="27882">
      <c r="I27882" s="1"/>
      <c r="J27882" s="1"/>
      <c r="K27882" s="1"/>
      <c r="AA27882" s="1"/>
      <c r="AB27882" s="1"/>
      <c r="AC27882" s="1"/>
      <c r="AJ27882" s="1"/>
      <c r="AK27882" s="1"/>
      <c r="AL27882" s="1"/>
    </row>
    <row r="27883">
      <c r="I27883" s="1"/>
      <c r="J27883" s="1"/>
      <c r="K27883" s="1"/>
      <c r="AA27883" s="1"/>
      <c r="AB27883" s="1"/>
      <c r="AC27883" s="1"/>
      <c r="AJ27883" s="1"/>
      <c r="AK27883" s="1"/>
      <c r="AL27883" s="1"/>
    </row>
    <row r="27884">
      <c r="I27884" s="1"/>
      <c r="J27884" s="1"/>
      <c r="K27884" s="1"/>
      <c r="AA27884" s="1"/>
      <c r="AB27884" s="1"/>
      <c r="AC27884" s="1"/>
      <c r="AJ27884" s="1"/>
      <c r="AK27884" s="1"/>
      <c r="AL27884" s="1"/>
    </row>
    <row r="27885">
      <c r="I27885" s="1"/>
      <c r="J27885" s="1"/>
      <c r="K27885" s="1"/>
      <c r="AA27885" s="1"/>
      <c r="AB27885" s="1"/>
      <c r="AC27885" s="1"/>
      <c r="AJ27885" s="1"/>
      <c r="AK27885" s="1"/>
      <c r="AL27885" s="1"/>
    </row>
    <row r="27886">
      <c r="I27886" s="1"/>
      <c r="J27886" s="1"/>
      <c r="K27886" s="1"/>
      <c r="AA27886" s="1"/>
      <c r="AB27886" s="1"/>
      <c r="AC27886" s="1"/>
      <c r="AJ27886" s="1"/>
      <c r="AK27886" s="1"/>
      <c r="AL27886" s="1"/>
    </row>
    <row r="27887">
      <c r="I27887" s="1"/>
      <c r="J27887" s="1"/>
      <c r="K27887" s="1"/>
      <c r="AA27887" s="1"/>
      <c r="AB27887" s="1"/>
      <c r="AC27887" s="1"/>
      <c r="AJ27887" s="1"/>
      <c r="AK27887" s="1"/>
      <c r="AL27887" s="1"/>
    </row>
    <row r="27888">
      <c r="I27888" s="1"/>
      <c r="J27888" s="1"/>
      <c r="K27888" s="1"/>
      <c r="AA27888" s="1"/>
      <c r="AB27888" s="1"/>
      <c r="AC27888" s="1"/>
      <c r="AJ27888" s="1"/>
      <c r="AK27888" s="1"/>
      <c r="AL27888" s="1"/>
    </row>
    <row r="27889">
      <c r="I27889" s="1"/>
      <c r="J27889" s="1"/>
      <c r="K27889" s="1"/>
      <c r="AA27889" s="1"/>
      <c r="AB27889" s="1"/>
      <c r="AC27889" s="1"/>
      <c r="AJ27889" s="1"/>
      <c r="AK27889" s="1"/>
      <c r="AL27889" s="1"/>
    </row>
    <row r="27890">
      <c r="I27890" s="1"/>
      <c r="J27890" s="1"/>
      <c r="K27890" s="1"/>
      <c r="AA27890" s="1"/>
      <c r="AB27890" s="1"/>
      <c r="AC27890" s="1"/>
      <c r="AJ27890" s="1"/>
      <c r="AK27890" s="1"/>
      <c r="AL27890" s="1"/>
    </row>
    <row r="27891">
      <c r="I27891" s="1"/>
      <c r="J27891" s="1"/>
      <c r="K27891" s="1"/>
      <c r="AA27891" s="1"/>
      <c r="AB27891" s="1"/>
      <c r="AC27891" s="1"/>
      <c r="AJ27891" s="1"/>
      <c r="AK27891" s="1"/>
      <c r="AL27891" s="1"/>
    </row>
    <row r="27892">
      <c r="I27892" s="1"/>
      <c r="J27892" s="1"/>
      <c r="K27892" s="1"/>
      <c r="AA27892" s="1"/>
      <c r="AB27892" s="1"/>
      <c r="AC27892" s="1"/>
      <c r="AJ27892" s="1"/>
      <c r="AK27892" s="1"/>
      <c r="AL27892" s="1"/>
    </row>
    <row r="27893">
      <c r="I27893" s="1"/>
      <c r="J27893" s="1"/>
      <c r="K27893" s="1"/>
      <c r="AA27893" s="1"/>
      <c r="AB27893" s="1"/>
      <c r="AC27893" s="1"/>
      <c r="AJ27893" s="1"/>
      <c r="AK27893" s="1"/>
      <c r="AL27893" s="1"/>
    </row>
    <row r="27894">
      <c r="I27894" s="1"/>
      <c r="J27894" s="1"/>
      <c r="K27894" s="1"/>
      <c r="AA27894" s="1"/>
      <c r="AB27894" s="1"/>
      <c r="AC27894" s="1"/>
      <c r="AJ27894" s="1"/>
      <c r="AK27894" s="1"/>
      <c r="AL27894" s="1"/>
    </row>
    <row r="27895">
      <c r="I27895" s="1"/>
      <c r="J27895" s="1"/>
      <c r="K27895" s="1"/>
      <c r="AA27895" s="1"/>
      <c r="AB27895" s="1"/>
      <c r="AC27895" s="1"/>
      <c r="AJ27895" s="1"/>
      <c r="AK27895" s="1"/>
      <c r="AL27895" s="1"/>
    </row>
    <row r="27896">
      <c r="I27896" s="1"/>
      <c r="J27896" s="1"/>
      <c r="K27896" s="1"/>
      <c r="AA27896" s="1"/>
      <c r="AB27896" s="1"/>
      <c r="AC27896" s="1"/>
      <c r="AJ27896" s="1"/>
      <c r="AK27896" s="1"/>
      <c r="AL27896" s="1"/>
    </row>
    <row r="27897">
      <c r="I27897" s="1"/>
      <c r="J27897" s="1"/>
      <c r="K27897" s="1"/>
      <c r="AA27897" s="1"/>
      <c r="AB27897" s="1"/>
      <c r="AC27897" s="1"/>
      <c r="AJ27897" s="1"/>
      <c r="AK27897" s="1"/>
      <c r="AL27897" s="1"/>
    </row>
    <row r="27898">
      <c r="I27898" s="1"/>
      <c r="J27898" s="1"/>
      <c r="K27898" s="1"/>
      <c r="AA27898" s="1"/>
      <c r="AB27898" s="1"/>
      <c r="AC27898" s="1"/>
      <c r="AJ27898" s="1"/>
      <c r="AK27898" s="1"/>
      <c r="AL27898" s="1"/>
    </row>
    <row r="27899">
      <c r="I27899" s="1"/>
      <c r="J27899" s="1"/>
      <c r="K27899" s="1"/>
      <c r="AA27899" s="1"/>
      <c r="AB27899" s="1"/>
      <c r="AC27899" s="1"/>
      <c r="AJ27899" s="1"/>
      <c r="AK27899" s="1"/>
      <c r="AL27899" s="1"/>
    </row>
    <row r="27900">
      <c r="I27900" s="1"/>
      <c r="J27900" s="1"/>
      <c r="K27900" s="1"/>
      <c r="AA27900" s="1"/>
      <c r="AB27900" s="1"/>
      <c r="AC27900" s="1"/>
      <c r="AJ27900" s="1"/>
      <c r="AK27900" s="1"/>
      <c r="AL27900" s="1"/>
    </row>
    <row r="27901">
      <c r="I27901" s="1"/>
      <c r="J27901" s="1"/>
      <c r="K27901" s="1"/>
      <c r="AA27901" s="1"/>
      <c r="AB27901" s="1"/>
      <c r="AC27901" s="1"/>
      <c r="AJ27901" s="1"/>
      <c r="AK27901" s="1"/>
      <c r="AL27901" s="1"/>
    </row>
    <row r="27902">
      <c r="I27902" s="1"/>
      <c r="J27902" s="1"/>
      <c r="K27902" s="1"/>
      <c r="AA27902" s="1"/>
      <c r="AB27902" s="1"/>
      <c r="AC27902" s="1"/>
      <c r="AJ27902" s="1"/>
      <c r="AK27902" s="1"/>
      <c r="AL27902" s="1"/>
    </row>
    <row r="27903">
      <c r="I27903" s="1"/>
      <c r="J27903" s="1"/>
      <c r="K27903" s="1"/>
      <c r="AA27903" s="1"/>
      <c r="AB27903" s="1"/>
      <c r="AC27903" s="1"/>
      <c r="AJ27903" s="1"/>
      <c r="AK27903" s="1"/>
      <c r="AL27903" s="1"/>
    </row>
    <row r="27904">
      <c r="I27904" s="1"/>
      <c r="J27904" s="1"/>
      <c r="K27904" s="1"/>
      <c r="AA27904" s="1"/>
      <c r="AB27904" s="1"/>
      <c r="AC27904" s="1"/>
      <c r="AJ27904" s="1"/>
      <c r="AK27904" s="1"/>
      <c r="AL27904" s="1"/>
    </row>
    <row r="27905">
      <c r="I27905" s="1"/>
      <c r="J27905" s="1"/>
      <c r="K27905" s="1"/>
      <c r="AA27905" s="1"/>
      <c r="AB27905" s="1"/>
      <c r="AC27905" s="1"/>
      <c r="AJ27905" s="1"/>
      <c r="AK27905" s="1"/>
      <c r="AL27905" s="1"/>
    </row>
    <row r="27906">
      <c r="I27906" s="1"/>
      <c r="J27906" s="1"/>
      <c r="K27906" s="1"/>
      <c r="AA27906" s="1"/>
      <c r="AB27906" s="1"/>
      <c r="AC27906" s="1"/>
      <c r="AJ27906" s="1"/>
      <c r="AK27906" s="1"/>
      <c r="AL27906" s="1"/>
    </row>
    <row r="27907">
      <c r="I27907" s="1"/>
      <c r="J27907" s="1"/>
      <c r="K27907" s="1"/>
      <c r="AA27907" s="1"/>
      <c r="AB27907" s="1"/>
      <c r="AC27907" s="1"/>
      <c r="AJ27907" s="1"/>
      <c r="AK27907" s="1"/>
      <c r="AL27907" s="1"/>
    </row>
    <row r="27908">
      <c r="I27908" s="1"/>
      <c r="J27908" s="1"/>
      <c r="K27908" s="1"/>
      <c r="AA27908" s="1"/>
      <c r="AB27908" s="1"/>
      <c r="AC27908" s="1"/>
      <c r="AJ27908" s="1"/>
      <c r="AK27908" s="1"/>
      <c r="AL27908" s="1"/>
    </row>
    <row r="27909">
      <c r="I27909" s="1"/>
      <c r="J27909" s="1"/>
      <c r="K27909" s="1"/>
      <c r="AA27909" s="1"/>
      <c r="AB27909" s="1"/>
      <c r="AC27909" s="1"/>
      <c r="AJ27909" s="1"/>
      <c r="AK27909" s="1"/>
      <c r="AL27909" s="1"/>
    </row>
    <row r="27910">
      <c r="I27910" s="1"/>
      <c r="J27910" s="1"/>
      <c r="K27910" s="1"/>
      <c r="AA27910" s="1"/>
      <c r="AB27910" s="1"/>
      <c r="AC27910" s="1"/>
      <c r="AJ27910" s="1"/>
      <c r="AK27910" s="1"/>
      <c r="AL27910" s="1"/>
    </row>
    <row r="27911">
      <c r="I27911" s="1"/>
      <c r="J27911" s="1"/>
      <c r="K27911" s="1"/>
      <c r="AA27911" s="1"/>
      <c r="AB27911" s="1"/>
      <c r="AC27911" s="1"/>
      <c r="AJ27911" s="1"/>
      <c r="AK27911" s="1"/>
      <c r="AL27911" s="1"/>
    </row>
    <row r="27912">
      <c r="I27912" s="1"/>
      <c r="J27912" s="1"/>
      <c r="K27912" s="1"/>
      <c r="AA27912" s="1"/>
      <c r="AB27912" s="1"/>
      <c r="AC27912" s="1"/>
      <c r="AJ27912" s="1"/>
      <c r="AK27912" s="1"/>
      <c r="AL27912" s="1"/>
    </row>
    <row r="27913">
      <c r="I27913" s="1"/>
      <c r="J27913" s="1"/>
      <c r="K27913" s="1"/>
      <c r="AA27913" s="1"/>
      <c r="AB27913" s="1"/>
      <c r="AC27913" s="1"/>
      <c r="AJ27913" s="1"/>
      <c r="AK27913" s="1"/>
      <c r="AL27913" s="1"/>
    </row>
    <row r="27914">
      <c r="I27914" s="1"/>
      <c r="J27914" s="1"/>
      <c r="K27914" s="1"/>
      <c r="AA27914" s="1"/>
      <c r="AB27914" s="1"/>
      <c r="AC27914" s="1"/>
      <c r="AJ27914" s="1"/>
      <c r="AK27914" s="1"/>
      <c r="AL27914" s="1"/>
    </row>
    <row r="27915">
      <c r="I27915" s="1"/>
      <c r="J27915" s="1"/>
      <c r="K27915" s="1"/>
      <c r="AA27915" s="1"/>
      <c r="AB27915" s="1"/>
      <c r="AC27915" s="1"/>
      <c r="AJ27915" s="1"/>
      <c r="AK27915" s="1"/>
      <c r="AL27915" s="1"/>
    </row>
    <row r="27916">
      <c r="I27916" s="1"/>
      <c r="J27916" s="1"/>
      <c r="K27916" s="1"/>
      <c r="AA27916" s="1"/>
      <c r="AB27916" s="1"/>
      <c r="AC27916" s="1"/>
      <c r="AJ27916" s="1"/>
      <c r="AK27916" s="1"/>
      <c r="AL27916" s="1"/>
    </row>
    <row r="27917">
      <c r="I27917" s="1"/>
      <c r="J27917" s="1"/>
      <c r="K27917" s="1"/>
      <c r="AA27917" s="1"/>
      <c r="AB27917" s="1"/>
      <c r="AC27917" s="1"/>
      <c r="AJ27917" s="1"/>
      <c r="AK27917" s="1"/>
      <c r="AL27917" s="1"/>
    </row>
    <row r="27918">
      <c r="I27918" s="1"/>
      <c r="J27918" s="1"/>
      <c r="K27918" s="1"/>
      <c r="AA27918" s="1"/>
      <c r="AB27918" s="1"/>
      <c r="AC27918" s="1"/>
      <c r="AJ27918" s="1"/>
      <c r="AK27918" s="1"/>
      <c r="AL27918" s="1"/>
    </row>
    <row r="27919">
      <c r="I27919" s="1"/>
      <c r="J27919" s="1"/>
      <c r="K27919" s="1"/>
      <c r="AA27919" s="1"/>
      <c r="AB27919" s="1"/>
      <c r="AC27919" s="1"/>
      <c r="AJ27919" s="1"/>
      <c r="AK27919" s="1"/>
      <c r="AL27919" s="1"/>
    </row>
    <row r="27920">
      <c r="I27920" s="1"/>
      <c r="J27920" s="1"/>
      <c r="K27920" s="1"/>
      <c r="AA27920" s="1"/>
      <c r="AB27920" s="1"/>
      <c r="AC27920" s="1"/>
      <c r="AJ27920" s="1"/>
      <c r="AK27920" s="1"/>
      <c r="AL27920" s="1"/>
    </row>
    <row r="27921">
      <c r="I27921" s="1"/>
      <c r="J27921" s="1"/>
      <c r="K27921" s="1"/>
      <c r="AA27921" s="1"/>
      <c r="AB27921" s="1"/>
      <c r="AC27921" s="1"/>
      <c r="AJ27921" s="1"/>
      <c r="AK27921" s="1"/>
      <c r="AL27921" s="1"/>
    </row>
    <row r="27922">
      <c r="I27922" s="1"/>
      <c r="J27922" s="1"/>
      <c r="K27922" s="1"/>
      <c r="AA27922" s="1"/>
      <c r="AB27922" s="1"/>
      <c r="AC27922" s="1"/>
      <c r="AJ27922" s="1"/>
      <c r="AK27922" s="1"/>
      <c r="AL27922" s="1"/>
    </row>
    <row r="27923">
      <c r="I27923" s="1"/>
      <c r="J27923" s="1"/>
      <c r="K27923" s="1"/>
      <c r="AA27923" s="1"/>
      <c r="AB27923" s="1"/>
      <c r="AC27923" s="1"/>
      <c r="AJ27923" s="1"/>
      <c r="AK27923" s="1"/>
      <c r="AL27923" s="1"/>
    </row>
    <row r="27924">
      <c r="I27924" s="1"/>
      <c r="J27924" s="1"/>
      <c r="K27924" s="1"/>
      <c r="AA27924" s="1"/>
      <c r="AB27924" s="1"/>
      <c r="AC27924" s="1"/>
      <c r="AJ27924" s="1"/>
      <c r="AK27924" s="1"/>
      <c r="AL27924" s="1"/>
    </row>
    <row r="27925">
      <c r="I27925" s="1"/>
      <c r="J27925" s="1"/>
      <c r="K27925" s="1"/>
      <c r="AA27925" s="1"/>
      <c r="AB27925" s="1"/>
      <c r="AC27925" s="1"/>
      <c r="AJ27925" s="1"/>
      <c r="AK27925" s="1"/>
      <c r="AL27925" s="1"/>
    </row>
    <row r="27926">
      <c r="I27926" s="1"/>
      <c r="J27926" s="1"/>
      <c r="K27926" s="1"/>
      <c r="AA27926" s="1"/>
      <c r="AB27926" s="1"/>
      <c r="AC27926" s="1"/>
      <c r="AJ27926" s="1"/>
      <c r="AK27926" s="1"/>
      <c r="AL27926" s="1"/>
    </row>
    <row r="27927">
      <c r="I27927" s="1"/>
      <c r="J27927" s="1"/>
      <c r="K27927" s="1"/>
      <c r="AA27927" s="1"/>
      <c r="AB27927" s="1"/>
      <c r="AC27927" s="1"/>
      <c r="AJ27927" s="1"/>
      <c r="AK27927" s="1"/>
      <c r="AL27927" s="1"/>
    </row>
    <row r="27928">
      <c r="I27928" s="1"/>
      <c r="J27928" s="1"/>
      <c r="K27928" s="1"/>
      <c r="AA27928" s="1"/>
      <c r="AB27928" s="1"/>
      <c r="AC27928" s="1"/>
      <c r="AJ27928" s="1"/>
      <c r="AK27928" s="1"/>
      <c r="AL27928" s="1"/>
    </row>
    <row r="27929">
      <c r="I27929" s="1"/>
      <c r="J27929" s="1"/>
      <c r="K27929" s="1"/>
      <c r="AA27929" s="1"/>
      <c r="AB27929" s="1"/>
      <c r="AC27929" s="1"/>
      <c r="AJ27929" s="1"/>
      <c r="AK27929" s="1"/>
      <c r="AL27929" s="1"/>
    </row>
    <row r="27930">
      <c r="I27930" s="1"/>
      <c r="J27930" s="1"/>
      <c r="K27930" s="1"/>
      <c r="AA27930" s="1"/>
      <c r="AB27930" s="1"/>
      <c r="AC27930" s="1"/>
      <c r="AJ27930" s="1"/>
      <c r="AK27930" s="1"/>
      <c r="AL27930" s="1"/>
    </row>
    <row r="27931">
      <c r="I27931" s="1"/>
      <c r="J27931" s="1"/>
      <c r="K27931" s="1"/>
      <c r="AA27931" s="1"/>
      <c r="AB27931" s="1"/>
      <c r="AC27931" s="1"/>
      <c r="AJ27931" s="1"/>
      <c r="AK27931" s="1"/>
      <c r="AL27931" s="1"/>
    </row>
    <row r="27932">
      <c r="I27932" s="1"/>
      <c r="J27932" s="1"/>
      <c r="K27932" s="1"/>
      <c r="AA27932" s="1"/>
      <c r="AB27932" s="1"/>
      <c r="AC27932" s="1"/>
      <c r="AJ27932" s="1"/>
      <c r="AK27932" s="1"/>
      <c r="AL27932" s="1"/>
    </row>
    <row r="27933">
      <c r="I27933" s="1"/>
      <c r="J27933" s="1"/>
      <c r="K27933" s="1"/>
      <c r="AA27933" s="1"/>
      <c r="AB27933" s="1"/>
      <c r="AC27933" s="1"/>
      <c r="AJ27933" s="1"/>
      <c r="AK27933" s="1"/>
      <c r="AL27933" s="1"/>
    </row>
    <row r="27934">
      <c r="I27934" s="1"/>
      <c r="J27934" s="1"/>
      <c r="K27934" s="1"/>
      <c r="AA27934" s="1"/>
      <c r="AB27934" s="1"/>
      <c r="AC27934" s="1"/>
      <c r="AJ27934" s="1"/>
      <c r="AK27934" s="1"/>
      <c r="AL27934" s="1"/>
    </row>
    <row r="27935">
      <c r="I27935" s="1"/>
      <c r="J27935" s="1"/>
      <c r="K27935" s="1"/>
      <c r="AA27935" s="1"/>
      <c r="AB27935" s="1"/>
      <c r="AC27935" s="1"/>
      <c r="AJ27935" s="1"/>
      <c r="AK27935" s="1"/>
      <c r="AL27935" s="1"/>
    </row>
    <row r="27936">
      <c r="I27936" s="1"/>
      <c r="J27936" s="1"/>
      <c r="K27936" s="1"/>
      <c r="AA27936" s="1"/>
      <c r="AB27936" s="1"/>
      <c r="AC27936" s="1"/>
      <c r="AJ27936" s="1"/>
      <c r="AK27936" s="1"/>
      <c r="AL27936" s="1"/>
    </row>
    <row r="27937">
      <c r="I27937" s="1"/>
      <c r="J27937" s="1"/>
      <c r="K27937" s="1"/>
      <c r="AA27937" s="1"/>
      <c r="AB27937" s="1"/>
      <c r="AC27937" s="1"/>
      <c r="AJ27937" s="1"/>
      <c r="AK27937" s="1"/>
      <c r="AL27937" s="1"/>
    </row>
    <row r="27938">
      <c r="I27938" s="1"/>
      <c r="J27938" s="1"/>
      <c r="K27938" s="1"/>
      <c r="AA27938" s="1"/>
      <c r="AB27938" s="1"/>
      <c r="AC27938" s="1"/>
      <c r="AJ27938" s="1"/>
      <c r="AK27938" s="1"/>
      <c r="AL27938" s="1"/>
    </row>
    <row r="27939">
      <c r="I27939" s="1"/>
      <c r="J27939" s="1"/>
      <c r="K27939" s="1"/>
      <c r="AA27939" s="1"/>
      <c r="AB27939" s="1"/>
      <c r="AC27939" s="1"/>
      <c r="AJ27939" s="1"/>
      <c r="AK27939" s="1"/>
      <c r="AL27939" s="1"/>
    </row>
    <row r="27940">
      <c r="I27940" s="1"/>
      <c r="J27940" s="1"/>
      <c r="K27940" s="1"/>
      <c r="AA27940" s="1"/>
      <c r="AB27940" s="1"/>
      <c r="AC27940" s="1"/>
      <c r="AJ27940" s="1"/>
      <c r="AK27940" s="1"/>
      <c r="AL27940" s="1"/>
    </row>
    <row r="27941">
      <c r="I27941" s="1"/>
      <c r="J27941" s="1"/>
      <c r="K27941" s="1"/>
      <c r="AA27941" s="1"/>
      <c r="AB27941" s="1"/>
      <c r="AC27941" s="1"/>
      <c r="AJ27941" s="1"/>
      <c r="AK27941" s="1"/>
      <c r="AL27941" s="1"/>
    </row>
    <row r="27942">
      <c r="I27942" s="1"/>
      <c r="J27942" s="1"/>
      <c r="K27942" s="1"/>
      <c r="AA27942" s="1"/>
      <c r="AB27942" s="1"/>
      <c r="AC27942" s="1"/>
      <c r="AJ27942" s="1"/>
      <c r="AK27942" s="1"/>
      <c r="AL27942" s="1"/>
    </row>
    <row r="27943">
      <c r="I27943" s="1"/>
      <c r="J27943" s="1"/>
      <c r="K27943" s="1"/>
      <c r="AA27943" s="1"/>
      <c r="AB27943" s="1"/>
      <c r="AC27943" s="1"/>
      <c r="AJ27943" s="1"/>
      <c r="AK27943" s="1"/>
      <c r="AL27943" s="1"/>
    </row>
    <row r="27944">
      <c r="I27944" s="1"/>
      <c r="J27944" s="1"/>
      <c r="K27944" s="1"/>
      <c r="AA27944" s="1"/>
      <c r="AB27944" s="1"/>
      <c r="AC27944" s="1"/>
      <c r="AJ27944" s="1"/>
      <c r="AK27944" s="1"/>
      <c r="AL27944" s="1"/>
    </row>
    <row r="27945">
      <c r="I27945" s="1"/>
      <c r="J27945" s="1"/>
      <c r="K27945" s="1"/>
      <c r="AA27945" s="1"/>
      <c r="AB27945" s="1"/>
      <c r="AC27945" s="1"/>
      <c r="AJ27945" s="1"/>
      <c r="AK27945" s="1"/>
      <c r="AL27945" s="1"/>
    </row>
    <row r="27946">
      <c r="I27946" s="1"/>
      <c r="J27946" s="1"/>
      <c r="K27946" s="1"/>
      <c r="AA27946" s="1"/>
      <c r="AB27946" s="1"/>
      <c r="AC27946" s="1"/>
      <c r="AJ27946" s="1"/>
      <c r="AK27946" s="1"/>
      <c r="AL27946" s="1"/>
    </row>
    <row r="27947">
      <c r="I27947" s="1"/>
      <c r="J27947" s="1"/>
      <c r="K27947" s="1"/>
      <c r="AA27947" s="1"/>
      <c r="AB27947" s="1"/>
      <c r="AC27947" s="1"/>
      <c r="AJ27947" s="1"/>
      <c r="AK27947" s="1"/>
      <c r="AL27947" s="1"/>
    </row>
    <row r="27948">
      <c r="I27948" s="1"/>
      <c r="J27948" s="1"/>
      <c r="K27948" s="1"/>
      <c r="AA27948" s="1"/>
      <c r="AB27948" s="1"/>
      <c r="AC27948" s="1"/>
      <c r="AJ27948" s="1"/>
      <c r="AK27948" s="1"/>
      <c r="AL27948" s="1"/>
    </row>
    <row r="27949">
      <c r="I27949" s="1"/>
      <c r="J27949" s="1"/>
      <c r="K27949" s="1"/>
      <c r="AA27949" s="1"/>
      <c r="AB27949" s="1"/>
      <c r="AC27949" s="1"/>
      <c r="AJ27949" s="1"/>
      <c r="AK27949" s="1"/>
      <c r="AL27949" s="1"/>
    </row>
    <row r="27950">
      <c r="I27950" s="1"/>
      <c r="J27950" s="1"/>
      <c r="K27950" s="1"/>
      <c r="AA27950" s="1"/>
      <c r="AB27950" s="1"/>
      <c r="AC27950" s="1"/>
      <c r="AJ27950" s="1"/>
      <c r="AK27950" s="1"/>
      <c r="AL27950" s="1"/>
    </row>
    <row r="27951">
      <c r="I27951" s="1"/>
      <c r="J27951" s="1"/>
      <c r="K27951" s="1"/>
      <c r="AA27951" s="1"/>
      <c r="AB27951" s="1"/>
      <c r="AC27951" s="1"/>
      <c r="AJ27951" s="1"/>
      <c r="AK27951" s="1"/>
      <c r="AL27951" s="1"/>
    </row>
    <row r="27952">
      <c r="I27952" s="1"/>
      <c r="J27952" s="1"/>
      <c r="K27952" s="1"/>
      <c r="AA27952" s="1"/>
      <c r="AB27952" s="1"/>
      <c r="AC27952" s="1"/>
      <c r="AJ27952" s="1"/>
      <c r="AK27952" s="1"/>
      <c r="AL27952" s="1"/>
    </row>
    <row r="27953">
      <c r="I27953" s="1"/>
      <c r="J27953" s="1"/>
      <c r="K27953" s="1"/>
      <c r="AA27953" s="1"/>
      <c r="AB27953" s="1"/>
      <c r="AC27953" s="1"/>
      <c r="AJ27953" s="1"/>
      <c r="AK27953" s="1"/>
      <c r="AL27953" s="1"/>
    </row>
    <row r="27954">
      <c r="I27954" s="1"/>
      <c r="J27954" s="1"/>
      <c r="K27954" s="1"/>
      <c r="AA27954" s="1"/>
      <c r="AB27954" s="1"/>
      <c r="AC27954" s="1"/>
      <c r="AJ27954" s="1"/>
      <c r="AK27954" s="1"/>
      <c r="AL27954" s="1"/>
    </row>
    <row r="27955">
      <c r="I27955" s="1"/>
      <c r="J27955" s="1"/>
      <c r="K27955" s="1"/>
      <c r="AA27955" s="1"/>
      <c r="AB27955" s="1"/>
      <c r="AC27955" s="1"/>
      <c r="AJ27955" s="1"/>
      <c r="AK27955" s="1"/>
      <c r="AL27955" s="1"/>
    </row>
    <row r="27956">
      <c r="I27956" s="1"/>
      <c r="J27956" s="1"/>
      <c r="K27956" s="1"/>
      <c r="AA27956" s="1"/>
      <c r="AB27956" s="1"/>
      <c r="AC27956" s="1"/>
      <c r="AJ27956" s="1"/>
      <c r="AK27956" s="1"/>
      <c r="AL27956" s="1"/>
    </row>
    <row r="27957">
      <c r="I27957" s="1"/>
      <c r="J27957" s="1"/>
      <c r="K27957" s="1"/>
      <c r="AA27957" s="1"/>
      <c r="AB27957" s="1"/>
      <c r="AC27957" s="1"/>
      <c r="AJ27957" s="1"/>
      <c r="AK27957" s="1"/>
      <c r="AL27957" s="1"/>
    </row>
    <row r="27958">
      <c r="I27958" s="1"/>
      <c r="J27958" s="1"/>
      <c r="K27958" s="1"/>
      <c r="AA27958" s="1"/>
      <c r="AB27958" s="1"/>
      <c r="AC27958" s="1"/>
      <c r="AJ27958" s="1"/>
      <c r="AK27958" s="1"/>
      <c r="AL27958" s="1"/>
    </row>
    <row r="27959">
      <c r="I27959" s="1"/>
      <c r="J27959" s="1"/>
      <c r="K27959" s="1"/>
      <c r="AA27959" s="1"/>
      <c r="AB27959" s="1"/>
      <c r="AC27959" s="1"/>
      <c r="AJ27959" s="1"/>
      <c r="AK27959" s="1"/>
      <c r="AL27959" s="1"/>
    </row>
    <row r="27960">
      <c r="I27960" s="1"/>
      <c r="J27960" s="1"/>
      <c r="K27960" s="1"/>
      <c r="AA27960" s="1"/>
      <c r="AB27960" s="1"/>
      <c r="AC27960" s="1"/>
      <c r="AJ27960" s="1"/>
      <c r="AK27960" s="1"/>
      <c r="AL27960" s="1"/>
    </row>
    <row r="27961">
      <c r="I27961" s="1"/>
      <c r="J27961" s="1"/>
      <c r="K27961" s="1"/>
      <c r="AA27961" s="1"/>
      <c r="AB27961" s="1"/>
      <c r="AC27961" s="1"/>
      <c r="AJ27961" s="1"/>
      <c r="AK27961" s="1"/>
      <c r="AL27961" s="1"/>
    </row>
    <row r="27962">
      <c r="I27962" s="1"/>
      <c r="J27962" s="1"/>
      <c r="K27962" s="1"/>
      <c r="AA27962" s="1"/>
      <c r="AB27962" s="1"/>
      <c r="AC27962" s="1"/>
      <c r="AJ27962" s="1"/>
      <c r="AK27962" s="1"/>
      <c r="AL27962" s="1"/>
    </row>
    <row r="27963">
      <c r="I27963" s="1"/>
      <c r="J27963" s="1"/>
      <c r="K27963" s="1"/>
      <c r="AA27963" s="1"/>
      <c r="AB27963" s="1"/>
      <c r="AC27963" s="1"/>
      <c r="AJ27963" s="1"/>
      <c r="AK27963" s="1"/>
      <c r="AL27963" s="1"/>
    </row>
    <row r="27964">
      <c r="I27964" s="1"/>
      <c r="J27964" s="1"/>
      <c r="K27964" s="1"/>
      <c r="AA27964" s="1"/>
      <c r="AB27964" s="1"/>
      <c r="AC27964" s="1"/>
      <c r="AJ27964" s="1"/>
      <c r="AK27964" s="1"/>
      <c r="AL27964" s="1"/>
    </row>
    <row r="27965">
      <c r="I27965" s="1"/>
      <c r="J27965" s="1"/>
      <c r="K27965" s="1"/>
      <c r="AA27965" s="1"/>
      <c r="AB27965" s="1"/>
      <c r="AC27965" s="1"/>
      <c r="AJ27965" s="1"/>
      <c r="AK27965" s="1"/>
      <c r="AL27965" s="1"/>
    </row>
    <row r="27966">
      <c r="I27966" s="1"/>
      <c r="J27966" s="1"/>
      <c r="K27966" s="1"/>
      <c r="AA27966" s="1"/>
      <c r="AB27966" s="1"/>
      <c r="AC27966" s="1"/>
      <c r="AJ27966" s="1"/>
      <c r="AK27966" s="1"/>
      <c r="AL27966" s="1"/>
    </row>
    <row r="27967">
      <c r="I27967" s="1"/>
      <c r="J27967" s="1"/>
      <c r="K27967" s="1"/>
      <c r="AA27967" s="1"/>
      <c r="AB27967" s="1"/>
      <c r="AC27967" s="1"/>
      <c r="AJ27967" s="1"/>
      <c r="AK27967" s="1"/>
      <c r="AL27967" s="1"/>
    </row>
    <row r="27968">
      <c r="I27968" s="1"/>
      <c r="J27968" s="1"/>
      <c r="K27968" s="1"/>
      <c r="AA27968" s="1"/>
      <c r="AB27968" s="1"/>
      <c r="AC27968" s="1"/>
      <c r="AJ27968" s="1"/>
      <c r="AK27968" s="1"/>
      <c r="AL27968" s="1"/>
    </row>
    <row r="27969">
      <c r="I27969" s="1"/>
      <c r="J27969" s="1"/>
      <c r="K27969" s="1"/>
      <c r="AA27969" s="1"/>
      <c r="AB27969" s="1"/>
      <c r="AC27969" s="1"/>
      <c r="AJ27969" s="1"/>
      <c r="AK27969" s="1"/>
      <c r="AL27969" s="1"/>
    </row>
    <row r="27970">
      <c r="I27970" s="1"/>
      <c r="J27970" s="1"/>
      <c r="K27970" s="1"/>
      <c r="AA27970" s="1"/>
      <c r="AB27970" s="1"/>
      <c r="AC27970" s="1"/>
      <c r="AJ27970" s="1"/>
      <c r="AK27970" s="1"/>
      <c r="AL27970" s="1"/>
    </row>
    <row r="27971">
      <c r="I27971" s="1"/>
      <c r="J27971" s="1"/>
      <c r="K27971" s="1"/>
      <c r="AA27971" s="1"/>
      <c r="AB27971" s="1"/>
      <c r="AC27971" s="1"/>
      <c r="AJ27971" s="1"/>
      <c r="AK27971" s="1"/>
      <c r="AL27971" s="1"/>
    </row>
    <row r="27972">
      <c r="I27972" s="1"/>
      <c r="J27972" s="1"/>
      <c r="K27972" s="1"/>
      <c r="AA27972" s="1"/>
      <c r="AB27972" s="1"/>
      <c r="AC27972" s="1"/>
      <c r="AJ27972" s="1"/>
      <c r="AK27972" s="1"/>
      <c r="AL27972" s="1"/>
    </row>
    <row r="27973">
      <c r="I27973" s="1"/>
      <c r="J27973" s="1"/>
      <c r="K27973" s="1"/>
      <c r="AA27973" s="1"/>
      <c r="AB27973" s="1"/>
      <c r="AC27973" s="1"/>
      <c r="AJ27973" s="1"/>
      <c r="AK27973" s="1"/>
      <c r="AL27973" s="1"/>
    </row>
    <row r="27974">
      <c r="I27974" s="1"/>
      <c r="J27974" s="1"/>
      <c r="K27974" s="1"/>
      <c r="AA27974" s="1"/>
      <c r="AB27974" s="1"/>
      <c r="AC27974" s="1"/>
      <c r="AJ27974" s="1"/>
      <c r="AK27974" s="1"/>
      <c r="AL27974" s="1"/>
    </row>
    <row r="27975">
      <c r="I27975" s="1"/>
      <c r="J27975" s="1"/>
      <c r="K27975" s="1"/>
      <c r="AA27975" s="1"/>
      <c r="AB27975" s="1"/>
      <c r="AC27975" s="1"/>
      <c r="AJ27975" s="1"/>
      <c r="AK27975" s="1"/>
      <c r="AL27975" s="1"/>
    </row>
    <row r="27976">
      <c r="I27976" s="1"/>
      <c r="J27976" s="1"/>
      <c r="K27976" s="1"/>
      <c r="AA27976" s="1"/>
      <c r="AB27976" s="1"/>
      <c r="AC27976" s="1"/>
      <c r="AJ27976" s="1"/>
      <c r="AK27976" s="1"/>
      <c r="AL27976" s="1"/>
    </row>
    <row r="27977">
      <c r="I27977" s="1"/>
      <c r="J27977" s="1"/>
      <c r="K27977" s="1"/>
      <c r="AA27977" s="1"/>
      <c r="AB27977" s="1"/>
      <c r="AC27977" s="1"/>
      <c r="AJ27977" s="1"/>
      <c r="AK27977" s="1"/>
      <c r="AL27977" s="1"/>
    </row>
    <row r="27978">
      <c r="I27978" s="1"/>
      <c r="J27978" s="1"/>
      <c r="K27978" s="1"/>
      <c r="AA27978" s="1"/>
      <c r="AB27978" s="1"/>
      <c r="AC27978" s="1"/>
      <c r="AJ27978" s="1"/>
      <c r="AK27978" s="1"/>
      <c r="AL27978" s="1"/>
    </row>
    <row r="27979">
      <c r="I27979" s="1"/>
      <c r="J27979" s="1"/>
      <c r="K27979" s="1"/>
      <c r="AA27979" s="1"/>
      <c r="AB27979" s="1"/>
      <c r="AC27979" s="1"/>
      <c r="AJ27979" s="1"/>
      <c r="AK27979" s="1"/>
      <c r="AL27979" s="1"/>
    </row>
    <row r="27980">
      <c r="I27980" s="1"/>
      <c r="J27980" s="1"/>
      <c r="K27980" s="1"/>
      <c r="AA27980" s="1"/>
      <c r="AB27980" s="1"/>
      <c r="AC27980" s="1"/>
      <c r="AJ27980" s="1"/>
      <c r="AK27980" s="1"/>
      <c r="AL27980" s="1"/>
    </row>
    <row r="27981">
      <c r="I27981" s="1"/>
      <c r="J27981" s="1"/>
      <c r="K27981" s="1"/>
      <c r="AA27981" s="1"/>
      <c r="AB27981" s="1"/>
      <c r="AC27981" s="1"/>
      <c r="AJ27981" s="1"/>
      <c r="AK27981" s="1"/>
      <c r="AL27981" s="1"/>
    </row>
    <row r="27982">
      <c r="I27982" s="1"/>
      <c r="J27982" s="1"/>
      <c r="K27982" s="1"/>
      <c r="AA27982" s="1"/>
      <c r="AB27982" s="1"/>
      <c r="AC27982" s="1"/>
      <c r="AJ27982" s="1"/>
      <c r="AK27982" s="1"/>
      <c r="AL27982" s="1"/>
    </row>
    <row r="27983">
      <c r="I27983" s="1"/>
      <c r="J27983" s="1"/>
      <c r="K27983" s="1"/>
      <c r="AA27983" s="1"/>
      <c r="AB27983" s="1"/>
      <c r="AC27983" s="1"/>
      <c r="AJ27983" s="1"/>
      <c r="AK27983" s="1"/>
      <c r="AL27983" s="1"/>
    </row>
    <row r="27984">
      <c r="I27984" s="1"/>
      <c r="J27984" s="1"/>
      <c r="K27984" s="1"/>
      <c r="AA27984" s="1"/>
      <c r="AB27984" s="1"/>
      <c r="AC27984" s="1"/>
      <c r="AJ27984" s="1"/>
      <c r="AK27984" s="1"/>
      <c r="AL27984" s="1"/>
    </row>
    <row r="27985">
      <c r="I27985" s="1"/>
      <c r="J27985" s="1"/>
      <c r="K27985" s="1"/>
      <c r="AA27985" s="1"/>
      <c r="AB27985" s="1"/>
      <c r="AC27985" s="1"/>
      <c r="AJ27985" s="1"/>
      <c r="AK27985" s="1"/>
      <c r="AL27985" s="1"/>
    </row>
    <row r="27986">
      <c r="I27986" s="1"/>
      <c r="J27986" s="1"/>
      <c r="K27986" s="1"/>
      <c r="AA27986" s="1"/>
      <c r="AB27986" s="1"/>
      <c r="AC27986" s="1"/>
      <c r="AJ27986" s="1"/>
      <c r="AK27986" s="1"/>
      <c r="AL27986" s="1"/>
    </row>
    <row r="27987">
      <c r="I27987" s="1"/>
      <c r="J27987" s="1"/>
      <c r="K27987" s="1"/>
      <c r="AA27987" s="1"/>
      <c r="AB27987" s="1"/>
      <c r="AC27987" s="1"/>
      <c r="AJ27987" s="1"/>
      <c r="AK27987" s="1"/>
      <c r="AL27987" s="1"/>
    </row>
    <row r="27988">
      <c r="I27988" s="1"/>
      <c r="J27988" s="1"/>
      <c r="K27988" s="1"/>
      <c r="AA27988" s="1"/>
      <c r="AB27988" s="1"/>
      <c r="AC27988" s="1"/>
      <c r="AJ27988" s="1"/>
      <c r="AK27988" s="1"/>
      <c r="AL27988" s="1"/>
    </row>
    <row r="27989">
      <c r="I27989" s="1"/>
      <c r="J27989" s="1"/>
      <c r="K27989" s="1"/>
      <c r="AA27989" s="1"/>
      <c r="AB27989" s="1"/>
      <c r="AC27989" s="1"/>
      <c r="AJ27989" s="1"/>
      <c r="AK27989" s="1"/>
      <c r="AL27989" s="1"/>
    </row>
    <row r="27990">
      <c r="I27990" s="1"/>
      <c r="J27990" s="1"/>
      <c r="K27990" s="1"/>
      <c r="AA27990" s="1"/>
      <c r="AB27990" s="1"/>
      <c r="AC27990" s="1"/>
      <c r="AJ27990" s="1"/>
      <c r="AK27990" s="1"/>
      <c r="AL27990" s="1"/>
    </row>
    <row r="27991">
      <c r="I27991" s="1"/>
      <c r="J27991" s="1"/>
      <c r="K27991" s="1"/>
      <c r="AA27991" s="1"/>
      <c r="AB27991" s="1"/>
      <c r="AC27991" s="1"/>
      <c r="AJ27991" s="1"/>
      <c r="AK27991" s="1"/>
      <c r="AL27991" s="1"/>
    </row>
    <row r="27992">
      <c r="I27992" s="1"/>
      <c r="J27992" s="1"/>
      <c r="K27992" s="1"/>
      <c r="AA27992" s="1"/>
      <c r="AB27992" s="1"/>
      <c r="AC27992" s="1"/>
      <c r="AJ27992" s="1"/>
      <c r="AK27992" s="1"/>
      <c r="AL27992" s="1"/>
    </row>
    <row r="27993">
      <c r="I27993" s="1"/>
      <c r="J27993" s="1"/>
      <c r="K27993" s="1"/>
      <c r="AA27993" s="1"/>
      <c r="AB27993" s="1"/>
      <c r="AC27993" s="1"/>
      <c r="AJ27993" s="1"/>
      <c r="AK27993" s="1"/>
      <c r="AL27993" s="1"/>
    </row>
    <row r="27994">
      <c r="I27994" s="1"/>
      <c r="J27994" s="1"/>
      <c r="K27994" s="1"/>
      <c r="AA27994" s="1"/>
      <c r="AB27994" s="1"/>
      <c r="AC27994" s="1"/>
      <c r="AJ27994" s="1"/>
      <c r="AK27994" s="1"/>
      <c r="AL27994" s="1"/>
    </row>
    <row r="27995">
      <c r="I27995" s="1"/>
      <c r="J27995" s="1"/>
      <c r="K27995" s="1"/>
      <c r="AA27995" s="1"/>
      <c r="AB27995" s="1"/>
      <c r="AC27995" s="1"/>
      <c r="AJ27995" s="1"/>
      <c r="AK27995" s="1"/>
      <c r="AL27995" s="1"/>
    </row>
    <row r="27996">
      <c r="I27996" s="1"/>
      <c r="J27996" s="1"/>
      <c r="K27996" s="1"/>
      <c r="AA27996" s="1"/>
      <c r="AB27996" s="1"/>
      <c r="AC27996" s="1"/>
      <c r="AJ27996" s="1"/>
      <c r="AK27996" s="1"/>
      <c r="AL27996" s="1"/>
    </row>
    <row r="27997">
      <c r="I27997" s="1"/>
      <c r="J27997" s="1"/>
      <c r="K27997" s="1"/>
      <c r="AA27997" s="1"/>
      <c r="AB27997" s="1"/>
      <c r="AC27997" s="1"/>
      <c r="AJ27997" s="1"/>
      <c r="AK27997" s="1"/>
      <c r="AL27997" s="1"/>
    </row>
    <row r="27998">
      <c r="I27998" s="1"/>
      <c r="J27998" s="1"/>
      <c r="K27998" s="1"/>
      <c r="AA27998" s="1"/>
      <c r="AB27998" s="1"/>
      <c r="AC27998" s="1"/>
      <c r="AJ27998" s="1"/>
      <c r="AK27998" s="1"/>
      <c r="AL27998" s="1"/>
    </row>
    <row r="27999">
      <c r="I27999" s="1"/>
      <c r="J27999" s="1"/>
      <c r="K27999" s="1"/>
      <c r="AA27999" s="1"/>
      <c r="AB27999" s="1"/>
      <c r="AC27999" s="1"/>
      <c r="AJ27999" s="1"/>
      <c r="AK27999" s="1"/>
      <c r="AL27999" s="1"/>
    </row>
    <row r="28000">
      <c r="I28000" s="1"/>
      <c r="J28000" s="1"/>
      <c r="K28000" s="1"/>
      <c r="AA28000" s="1"/>
      <c r="AB28000" s="1"/>
      <c r="AC28000" s="1"/>
      <c r="AJ28000" s="1"/>
      <c r="AK28000" s="1"/>
      <c r="AL28000" s="1"/>
    </row>
    <row r="28001">
      <c r="I28001" s="1"/>
      <c r="J28001" s="1"/>
      <c r="K28001" s="1"/>
      <c r="AA28001" s="1"/>
      <c r="AB28001" s="1"/>
      <c r="AC28001" s="1"/>
      <c r="AJ28001" s="1"/>
      <c r="AK28001" s="1"/>
      <c r="AL28001" s="1"/>
    </row>
    <row r="28002">
      <c r="I28002" s="1"/>
      <c r="J28002" s="1"/>
      <c r="K28002" s="1"/>
      <c r="AA28002" s="1"/>
      <c r="AB28002" s="1"/>
      <c r="AC28002" s="1"/>
      <c r="AJ28002" s="1"/>
      <c r="AK28002" s="1"/>
      <c r="AL28002" s="1"/>
    </row>
    <row r="28003">
      <c r="I28003" s="1"/>
      <c r="J28003" s="1"/>
      <c r="K28003" s="1"/>
      <c r="AA28003" s="1"/>
      <c r="AB28003" s="1"/>
      <c r="AC28003" s="1"/>
      <c r="AJ28003" s="1"/>
      <c r="AK28003" s="1"/>
      <c r="AL28003" s="1"/>
    </row>
    <row r="28004">
      <c r="I28004" s="1"/>
      <c r="J28004" s="1"/>
      <c r="K28004" s="1"/>
      <c r="AA28004" s="1"/>
      <c r="AB28004" s="1"/>
      <c r="AC28004" s="1"/>
      <c r="AJ28004" s="1"/>
      <c r="AK28004" s="1"/>
      <c r="AL28004" s="1"/>
    </row>
    <row r="28005">
      <c r="I28005" s="1"/>
      <c r="J28005" s="1"/>
      <c r="K28005" s="1"/>
      <c r="AA28005" s="1"/>
      <c r="AB28005" s="1"/>
      <c r="AC28005" s="1"/>
      <c r="AJ28005" s="1"/>
      <c r="AK28005" s="1"/>
      <c r="AL28005" s="1"/>
    </row>
    <row r="28006">
      <c r="I28006" s="1"/>
      <c r="J28006" s="1"/>
      <c r="K28006" s="1"/>
      <c r="AA28006" s="1"/>
      <c r="AB28006" s="1"/>
      <c r="AC28006" s="1"/>
      <c r="AJ28006" s="1"/>
      <c r="AK28006" s="1"/>
      <c r="AL28006" s="1"/>
    </row>
    <row r="28007">
      <c r="I28007" s="1"/>
      <c r="J28007" s="1"/>
      <c r="K28007" s="1"/>
      <c r="AA28007" s="1"/>
      <c r="AB28007" s="1"/>
      <c r="AC28007" s="1"/>
      <c r="AJ28007" s="1"/>
      <c r="AK28007" s="1"/>
      <c r="AL28007" s="1"/>
    </row>
    <row r="28008">
      <c r="I28008" s="1"/>
      <c r="J28008" s="1"/>
      <c r="K28008" s="1"/>
      <c r="AA28008" s="1"/>
      <c r="AB28008" s="1"/>
      <c r="AC28008" s="1"/>
      <c r="AJ28008" s="1"/>
      <c r="AK28008" s="1"/>
      <c r="AL28008" s="1"/>
    </row>
    <row r="28009">
      <c r="I28009" s="1"/>
      <c r="J28009" s="1"/>
      <c r="K28009" s="1"/>
      <c r="AA28009" s="1"/>
      <c r="AB28009" s="1"/>
      <c r="AC28009" s="1"/>
      <c r="AJ28009" s="1"/>
      <c r="AK28009" s="1"/>
      <c r="AL28009" s="1"/>
    </row>
    <row r="28010">
      <c r="I28010" s="1"/>
      <c r="J28010" s="1"/>
      <c r="K28010" s="1"/>
      <c r="AA28010" s="1"/>
      <c r="AB28010" s="1"/>
      <c r="AC28010" s="1"/>
      <c r="AJ28010" s="1"/>
      <c r="AK28010" s="1"/>
      <c r="AL28010" s="1"/>
    </row>
    <row r="28011">
      <c r="I28011" s="1"/>
      <c r="J28011" s="1"/>
      <c r="K28011" s="1"/>
      <c r="AA28011" s="1"/>
      <c r="AB28011" s="1"/>
      <c r="AC28011" s="1"/>
      <c r="AJ28011" s="1"/>
      <c r="AK28011" s="1"/>
      <c r="AL28011" s="1"/>
    </row>
    <row r="28012">
      <c r="I28012" s="1"/>
      <c r="J28012" s="1"/>
      <c r="K28012" s="1"/>
      <c r="AA28012" s="1"/>
      <c r="AB28012" s="1"/>
      <c r="AC28012" s="1"/>
      <c r="AJ28012" s="1"/>
      <c r="AK28012" s="1"/>
      <c r="AL28012" s="1"/>
    </row>
    <row r="28013">
      <c r="I28013" s="1"/>
      <c r="J28013" s="1"/>
      <c r="K28013" s="1"/>
      <c r="AA28013" s="1"/>
      <c r="AB28013" s="1"/>
      <c r="AC28013" s="1"/>
      <c r="AJ28013" s="1"/>
      <c r="AK28013" s="1"/>
      <c r="AL28013" s="1"/>
    </row>
    <row r="28014">
      <c r="I28014" s="1"/>
      <c r="J28014" s="1"/>
      <c r="K28014" s="1"/>
      <c r="AA28014" s="1"/>
      <c r="AB28014" s="1"/>
      <c r="AC28014" s="1"/>
      <c r="AJ28014" s="1"/>
      <c r="AK28014" s="1"/>
      <c r="AL28014" s="1"/>
    </row>
    <row r="28015">
      <c r="I28015" s="1"/>
      <c r="J28015" s="1"/>
      <c r="K28015" s="1"/>
      <c r="AA28015" s="1"/>
      <c r="AB28015" s="1"/>
      <c r="AC28015" s="1"/>
      <c r="AJ28015" s="1"/>
      <c r="AK28015" s="1"/>
      <c r="AL28015" s="1"/>
    </row>
    <row r="28016">
      <c r="I28016" s="1"/>
      <c r="J28016" s="1"/>
      <c r="K28016" s="1"/>
      <c r="AA28016" s="1"/>
      <c r="AB28016" s="1"/>
      <c r="AC28016" s="1"/>
      <c r="AJ28016" s="1"/>
      <c r="AK28016" s="1"/>
      <c r="AL28016" s="1"/>
    </row>
    <row r="28017">
      <c r="I28017" s="1"/>
      <c r="J28017" s="1"/>
      <c r="K28017" s="1"/>
      <c r="AA28017" s="1"/>
      <c r="AB28017" s="1"/>
      <c r="AC28017" s="1"/>
      <c r="AJ28017" s="1"/>
      <c r="AK28017" s="1"/>
      <c r="AL28017" s="1"/>
    </row>
    <row r="28018">
      <c r="I28018" s="1"/>
      <c r="J28018" s="1"/>
      <c r="K28018" s="1"/>
      <c r="AA28018" s="1"/>
      <c r="AB28018" s="1"/>
      <c r="AC28018" s="1"/>
      <c r="AJ28018" s="1"/>
      <c r="AK28018" s="1"/>
      <c r="AL28018" s="1"/>
    </row>
    <row r="28019">
      <c r="I28019" s="1"/>
      <c r="J28019" s="1"/>
      <c r="K28019" s="1"/>
      <c r="AA28019" s="1"/>
      <c r="AB28019" s="1"/>
      <c r="AC28019" s="1"/>
      <c r="AJ28019" s="1"/>
      <c r="AK28019" s="1"/>
      <c r="AL28019" s="1"/>
    </row>
    <row r="28020">
      <c r="I28020" s="1"/>
      <c r="J28020" s="1"/>
      <c r="K28020" s="1"/>
      <c r="AA28020" s="1"/>
      <c r="AB28020" s="1"/>
      <c r="AC28020" s="1"/>
      <c r="AJ28020" s="1"/>
      <c r="AK28020" s="1"/>
      <c r="AL28020" s="1"/>
    </row>
    <row r="28021">
      <c r="I28021" s="1"/>
      <c r="J28021" s="1"/>
      <c r="K28021" s="1"/>
      <c r="AA28021" s="1"/>
      <c r="AB28021" s="1"/>
      <c r="AC28021" s="1"/>
      <c r="AJ28021" s="1"/>
      <c r="AK28021" s="1"/>
      <c r="AL28021" s="1"/>
    </row>
    <row r="28022">
      <c r="I28022" s="1"/>
      <c r="J28022" s="1"/>
      <c r="K28022" s="1"/>
      <c r="AA28022" s="1"/>
      <c r="AB28022" s="1"/>
      <c r="AC28022" s="1"/>
      <c r="AJ28022" s="1"/>
      <c r="AK28022" s="1"/>
      <c r="AL28022" s="1"/>
    </row>
    <row r="28023">
      <c r="I28023" s="1"/>
      <c r="J28023" s="1"/>
      <c r="K28023" s="1"/>
      <c r="AA28023" s="1"/>
      <c r="AB28023" s="1"/>
      <c r="AC28023" s="1"/>
      <c r="AJ28023" s="1"/>
      <c r="AK28023" s="1"/>
      <c r="AL28023" s="1"/>
    </row>
    <row r="28024">
      <c r="I28024" s="1"/>
      <c r="J28024" s="1"/>
      <c r="K28024" s="1"/>
      <c r="AA28024" s="1"/>
      <c r="AB28024" s="1"/>
      <c r="AC28024" s="1"/>
      <c r="AJ28024" s="1"/>
      <c r="AK28024" s="1"/>
      <c r="AL28024" s="1"/>
    </row>
    <row r="28025">
      <c r="I28025" s="1"/>
      <c r="J28025" s="1"/>
      <c r="K28025" s="1"/>
      <c r="AA28025" s="1"/>
      <c r="AB28025" s="1"/>
      <c r="AC28025" s="1"/>
      <c r="AJ28025" s="1"/>
      <c r="AK28025" s="1"/>
      <c r="AL28025" s="1"/>
    </row>
    <row r="28026">
      <c r="I28026" s="1"/>
      <c r="J28026" s="1"/>
      <c r="K28026" s="1"/>
      <c r="AA28026" s="1"/>
      <c r="AB28026" s="1"/>
      <c r="AC28026" s="1"/>
      <c r="AJ28026" s="1"/>
      <c r="AK28026" s="1"/>
      <c r="AL28026" s="1"/>
    </row>
    <row r="28027">
      <c r="I28027" s="1"/>
      <c r="J28027" s="1"/>
      <c r="K28027" s="1"/>
      <c r="AA28027" s="1"/>
      <c r="AB28027" s="1"/>
      <c r="AC28027" s="1"/>
      <c r="AJ28027" s="1"/>
      <c r="AK28027" s="1"/>
      <c r="AL28027" s="1"/>
    </row>
    <row r="28028">
      <c r="I28028" s="1"/>
      <c r="J28028" s="1"/>
      <c r="K28028" s="1"/>
      <c r="AA28028" s="1"/>
      <c r="AB28028" s="1"/>
      <c r="AC28028" s="1"/>
      <c r="AJ28028" s="1"/>
      <c r="AK28028" s="1"/>
      <c r="AL28028" s="1"/>
    </row>
    <row r="28029">
      <c r="I28029" s="1"/>
      <c r="J28029" s="1"/>
      <c r="K28029" s="1"/>
      <c r="AA28029" s="1"/>
      <c r="AB28029" s="1"/>
      <c r="AC28029" s="1"/>
      <c r="AJ28029" s="1"/>
      <c r="AK28029" s="1"/>
      <c r="AL28029" s="1"/>
    </row>
    <row r="28030">
      <c r="I28030" s="1"/>
      <c r="J28030" s="1"/>
      <c r="K28030" s="1"/>
      <c r="AA28030" s="1"/>
      <c r="AB28030" s="1"/>
      <c r="AC28030" s="1"/>
      <c r="AJ28030" s="1"/>
      <c r="AK28030" s="1"/>
      <c r="AL28030" s="1"/>
    </row>
    <row r="28031">
      <c r="I28031" s="1"/>
      <c r="J28031" s="1"/>
      <c r="K28031" s="1"/>
      <c r="AA28031" s="1"/>
      <c r="AB28031" s="1"/>
      <c r="AC28031" s="1"/>
      <c r="AJ28031" s="1"/>
      <c r="AK28031" s="1"/>
      <c r="AL28031" s="1"/>
    </row>
    <row r="28032">
      <c r="I28032" s="1"/>
      <c r="J28032" s="1"/>
      <c r="K28032" s="1"/>
      <c r="AA28032" s="1"/>
      <c r="AB28032" s="1"/>
      <c r="AC28032" s="1"/>
      <c r="AJ28032" s="1"/>
      <c r="AK28032" s="1"/>
      <c r="AL28032" s="1"/>
    </row>
    <row r="28033">
      <c r="I28033" s="1"/>
      <c r="J28033" s="1"/>
      <c r="K28033" s="1"/>
      <c r="AA28033" s="1"/>
      <c r="AB28033" s="1"/>
      <c r="AC28033" s="1"/>
      <c r="AJ28033" s="1"/>
      <c r="AK28033" s="1"/>
      <c r="AL28033" s="1"/>
    </row>
    <row r="28034">
      <c r="I28034" s="1"/>
      <c r="J28034" s="1"/>
      <c r="K28034" s="1"/>
      <c r="AA28034" s="1"/>
      <c r="AB28034" s="1"/>
      <c r="AC28034" s="1"/>
      <c r="AJ28034" s="1"/>
      <c r="AK28034" s="1"/>
      <c r="AL28034" s="1"/>
    </row>
    <row r="28035">
      <c r="I28035" s="1"/>
      <c r="J28035" s="1"/>
      <c r="K28035" s="1"/>
      <c r="AA28035" s="1"/>
      <c r="AB28035" s="1"/>
      <c r="AC28035" s="1"/>
      <c r="AJ28035" s="1"/>
      <c r="AK28035" s="1"/>
      <c r="AL28035" s="1"/>
    </row>
    <row r="28036">
      <c r="I28036" s="1"/>
      <c r="J28036" s="1"/>
      <c r="K28036" s="1"/>
      <c r="AA28036" s="1"/>
      <c r="AB28036" s="1"/>
      <c r="AC28036" s="1"/>
      <c r="AJ28036" s="1"/>
      <c r="AK28036" s="1"/>
      <c r="AL28036" s="1"/>
    </row>
    <row r="28037">
      <c r="I28037" s="1"/>
      <c r="J28037" s="1"/>
      <c r="K28037" s="1"/>
      <c r="AA28037" s="1"/>
      <c r="AB28037" s="1"/>
      <c r="AC28037" s="1"/>
      <c r="AJ28037" s="1"/>
      <c r="AK28037" s="1"/>
      <c r="AL28037" s="1"/>
    </row>
    <row r="28038">
      <c r="I28038" s="1"/>
      <c r="J28038" s="1"/>
      <c r="K28038" s="1"/>
      <c r="AA28038" s="1"/>
      <c r="AB28038" s="1"/>
      <c r="AC28038" s="1"/>
      <c r="AJ28038" s="1"/>
      <c r="AK28038" s="1"/>
      <c r="AL28038" s="1"/>
    </row>
    <row r="28039">
      <c r="I28039" s="1"/>
      <c r="J28039" s="1"/>
      <c r="K28039" s="1"/>
      <c r="AA28039" s="1"/>
      <c r="AB28039" s="1"/>
      <c r="AC28039" s="1"/>
      <c r="AJ28039" s="1"/>
      <c r="AK28039" s="1"/>
      <c r="AL28039" s="1"/>
    </row>
    <row r="28040">
      <c r="I28040" s="1"/>
      <c r="J28040" s="1"/>
      <c r="K28040" s="1"/>
      <c r="AA28040" s="1"/>
      <c r="AB28040" s="1"/>
      <c r="AC28040" s="1"/>
      <c r="AJ28040" s="1"/>
      <c r="AK28040" s="1"/>
      <c r="AL28040" s="1"/>
    </row>
    <row r="28041">
      <c r="I28041" s="1"/>
      <c r="J28041" s="1"/>
      <c r="K28041" s="1"/>
      <c r="AA28041" s="1"/>
      <c r="AB28041" s="1"/>
      <c r="AC28041" s="1"/>
      <c r="AJ28041" s="1"/>
      <c r="AK28041" s="1"/>
      <c r="AL28041" s="1"/>
    </row>
    <row r="28042">
      <c r="I28042" s="1"/>
      <c r="J28042" s="1"/>
      <c r="K28042" s="1"/>
      <c r="AA28042" s="1"/>
      <c r="AB28042" s="1"/>
      <c r="AC28042" s="1"/>
      <c r="AJ28042" s="1"/>
      <c r="AK28042" s="1"/>
      <c r="AL28042" s="1"/>
    </row>
    <row r="28043">
      <c r="I28043" s="1"/>
      <c r="J28043" s="1"/>
      <c r="K28043" s="1"/>
      <c r="AA28043" s="1"/>
      <c r="AB28043" s="1"/>
      <c r="AC28043" s="1"/>
      <c r="AJ28043" s="1"/>
      <c r="AK28043" s="1"/>
      <c r="AL28043" s="1"/>
    </row>
    <row r="28044">
      <c r="I28044" s="1"/>
      <c r="J28044" s="1"/>
      <c r="K28044" s="1"/>
      <c r="AA28044" s="1"/>
      <c r="AB28044" s="1"/>
      <c r="AC28044" s="1"/>
      <c r="AJ28044" s="1"/>
      <c r="AK28044" s="1"/>
      <c r="AL28044" s="1"/>
    </row>
    <row r="28045">
      <c r="I28045" s="1"/>
      <c r="J28045" s="1"/>
      <c r="K28045" s="1"/>
      <c r="AA28045" s="1"/>
      <c r="AB28045" s="1"/>
      <c r="AC28045" s="1"/>
      <c r="AJ28045" s="1"/>
      <c r="AK28045" s="1"/>
      <c r="AL28045" s="1"/>
    </row>
    <row r="28046">
      <c r="I28046" s="1"/>
      <c r="J28046" s="1"/>
      <c r="K28046" s="1"/>
      <c r="AA28046" s="1"/>
      <c r="AB28046" s="1"/>
      <c r="AC28046" s="1"/>
      <c r="AJ28046" s="1"/>
      <c r="AK28046" s="1"/>
      <c r="AL28046" s="1"/>
    </row>
    <row r="28047">
      <c r="I28047" s="1"/>
      <c r="J28047" s="1"/>
      <c r="K28047" s="1"/>
      <c r="AA28047" s="1"/>
      <c r="AB28047" s="1"/>
      <c r="AC28047" s="1"/>
      <c r="AJ28047" s="1"/>
      <c r="AK28047" s="1"/>
      <c r="AL28047" s="1"/>
    </row>
    <row r="28048">
      <c r="I28048" s="1"/>
      <c r="J28048" s="1"/>
      <c r="K28048" s="1"/>
      <c r="AA28048" s="1"/>
      <c r="AB28048" s="1"/>
      <c r="AC28048" s="1"/>
      <c r="AJ28048" s="1"/>
      <c r="AK28048" s="1"/>
      <c r="AL28048" s="1"/>
    </row>
    <row r="28049">
      <c r="I28049" s="1"/>
      <c r="J28049" s="1"/>
      <c r="K28049" s="1"/>
      <c r="AA28049" s="1"/>
      <c r="AB28049" s="1"/>
      <c r="AC28049" s="1"/>
      <c r="AJ28049" s="1"/>
      <c r="AK28049" s="1"/>
      <c r="AL28049" s="1"/>
    </row>
    <row r="28050">
      <c r="I28050" s="1"/>
      <c r="J28050" s="1"/>
      <c r="K28050" s="1"/>
      <c r="AA28050" s="1"/>
      <c r="AB28050" s="1"/>
      <c r="AC28050" s="1"/>
      <c r="AJ28050" s="1"/>
      <c r="AK28050" s="1"/>
      <c r="AL28050" s="1"/>
    </row>
    <row r="28051">
      <c r="I28051" s="1"/>
      <c r="J28051" s="1"/>
      <c r="K28051" s="1"/>
      <c r="AA28051" s="1"/>
      <c r="AB28051" s="1"/>
      <c r="AC28051" s="1"/>
      <c r="AJ28051" s="1"/>
      <c r="AK28051" s="1"/>
      <c r="AL28051" s="1"/>
    </row>
    <row r="28052">
      <c r="I28052" s="1"/>
      <c r="J28052" s="1"/>
      <c r="K28052" s="1"/>
      <c r="AA28052" s="1"/>
      <c r="AB28052" s="1"/>
      <c r="AC28052" s="1"/>
      <c r="AJ28052" s="1"/>
      <c r="AK28052" s="1"/>
      <c r="AL28052" s="1"/>
    </row>
    <row r="28053">
      <c r="I28053" s="1"/>
      <c r="J28053" s="1"/>
      <c r="K28053" s="1"/>
      <c r="AA28053" s="1"/>
      <c r="AB28053" s="1"/>
      <c r="AC28053" s="1"/>
      <c r="AJ28053" s="1"/>
      <c r="AK28053" s="1"/>
      <c r="AL28053" s="1"/>
    </row>
    <row r="28054">
      <c r="I28054" s="1"/>
      <c r="J28054" s="1"/>
      <c r="K28054" s="1"/>
      <c r="AA28054" s="1"/>
      <c r="AB28054" s="1"/>
      <c r="AC28054" s="1"/>
      <c r="AJ28054" s="1"/>
      <c r="AK28054" s="1"/>
      <c r="AL28054" s="1"/>
    </row>
    <row r="28055">
      <c r="I28055" s="1"/>
      <c r="J28055" s="1"/>
      <c r="K28055" s="1"/>
      <c r="AA28055" s="1"/>
      <c r="AB28055" s="1"/>
      <c r="AC28055" s="1"/>
      <c r="AJ28055" s="1"/>
      <c r="AK28055" s="1"/>
      <c r="AL28055" s="1"/>
    </row>
    <row r="28056">
      <c r="I28056" s="1"/>
      <c r="J28056" s="1"/>
      <c r="K28056" s="1"/>
      <c r="AA28056" s="1"/>
      <c r="AB28056" s="1"/>
      <c r="AC28056" s="1"/>
      <c r="AJ28056" s="1"/>
      <c r="AK28056" s="1"/>
      <c r="AL28056" s="1"/>
    </row>
    <row r="28057">
      <c r="I28057" s="1"/>
      <c r="J28057" s="1"/>
      <c r="K28057" s="1"/>
      <c r="AA28057" s="1"/>
      <c r="AB28057" s="1"/>
      <c r="AC28057" s="1"/>
      <c r="AJ28057" s="1"/>
      <c r="AK28057" s="1"/>
      <c r="AL28057" s="1"/>
    </row>
    <row r="28058">
      <c r="I28058" s="1"/>
      <c r="J28058" s="1"/>
      <c r="K28058" s="1"/>
      <c r="AA28058" s="1"/>
      <c r="AB28058" s="1"/>
      <c r="AC28058" s="1"/>
      <c r="AJ28058" s="1"/>
      <c r="AK28058" s="1"/>
      <c r="AL28058" s="1"/>
    </row>
    <row r="28059">
      <c r="I28059" s="1"/>
      <c r="J28059" s="1"/>
      <c r="K28059" s="1"/>
      <c r="AA28059" s="1"/>
      <c r="AB28059" s="1"/>
      <c r="AC28059" s="1"/>
      <c r="AJ28059" s="1"/>
      <c r="AK28059" s="1"/>
      <c r="AL28059" s="1"/>
    </row>
    <row r="28060">
      <c r="I28060" s="1"/>
      <c r="J28060" s="1"/>
      <c r="K28060" s="1"/>
      <c r="AA28060" s="1"/>
      <c r="AB28060" s="1"/>
      <c r="AC28060" s="1"/>
      <c r="AJ28060" s="1"/>
      <c r="AK28060" s="1"/>
      <c r="AL28060" s="1"/>
    </row>
    <row r="28061">
      <c r="I28061" s="1"/>
      <c r="J28061" s="1"/>
      <c r="K28061" s="1"/>
      <c r="AA28061" s="1"/>
      <c r="AB28061" s="1"/>
      <c r="AC28061" s="1"/>
      <c r="AJ28061" s="1"/>
      <c r="AK28061" s="1"/>
      <c r="AL28061" s="1"/>
    </row>
    <row r="28062">
      <c r="I28062" s="1"/>
      <c r="J28062" s="1"/>
      <c r="K28062" s="1"/>
      <c r="AA28062" s="1"/>
      <c r="AB28062" s="1"/>
      <c r="AC28062" s="1"/>
      <c r="AJ28062" s="1"/>
      <c r="AK28062" s="1"/>
      <c r="AL28062" s="1"/>
    </row>
    <row r="28063">
      <c r="I28063" s="1"/>
      <c r="J28063" s="1"/>
      <c r="K28063" s="1"/>
      <c r="AA28063" s="1"/>
      <c r="AB28063" s="1"/>
      <c r="AC28063" s="1"/>
      <c r="AJ28063" s="1"/>
      <c r="AK28063" s="1"/>
      <c r="AL28063" s="1"/>
    </row>
    <row r="28064">
      <c r="I28064" s="1"/>
      <c r="J28064" s="1"/>
      <c r="K28064" s="1"/>
      <c r="AA28064" s="1"/>
      <c r="AB28064" s="1"/>
      <c r="AC28064" s="1"/>
      <c r="AJ28064" s="1"/>
      <c r="AK28064" s="1"/>
      <c r="AL28064" s="1"/>
    </row>
    <row r="28065">
      <c r="I28065" s="1"/>
      <c r="J28065" s="1"/>
      <c r="K28065" s="1"/>
      <c r="AA28065" s="1"/>
      <c r="AB28065" s="1"/>
      <c r="AC28065" s="1"/>
      <c r="AJ28065" s="1"/>
      <c r="AK28065" s="1"/>
      <c r="AL28065" s="1"/>
    </row>
    <row r="28066">
      <c r="I28066" s="1"/>
      <c r="J28066" s="1"/>
      <c r="K28066" s="1"/>
      <c r="AA28066" s="1"/>
      <c r="AB28066" s="1"/>
      <c r="AC28066" s="1"/>
      <c r="AJ28066" s="1"/>
      <c r="AK28066" s="1"/>
      <c r="AL28066" s="1"/>
    </row>
    <row r="28067">
      <c r="I28067" s="1"/>
      <c r="J28067" s="1"/>
      <c r="K28067" s="1"/>
      <c r="AA28067" s="1"/>
      <c r="AB28067" s="1"/>
      <c r="AC28067" s="1"/>
      <c r="AJ28067" s="1"/>
      <c r="AK28067" s="1"/>
      <c r="AL28067" s="1"/>
    </row>
    <row r="28068">
      <c r="I28068" s="1"/>
      <c r="J28068" s="1"/>
      <c r="K28068" s="1"/>
      <c r="AA28068" s="1"/>
      <c r="AB28068" s="1"/>
      <c r="AC28068" s="1"/>
      <c r="AJ28068" s="1"/>
      <c r="AK28068" s="1"/>
      <c r="AL28068" s="1"/>
    </row>
    <row r="28069">
      <c r="I28069" s="1"/>
      <c r="J28069" s="1"/>
      <c r="K28069" s="1"/>
      <c r="AA28069" s="1"/>
      <c r="AB28069" s="1"/>
      <c r="AC28069" s="1"/>
      <c r="AJ28069" s="1"/>
      <c r="AK28069" s="1"/>
      <c r="AL28069" s="1"/>
    </row>
    <row r="28070">
      <c r="I28070" s="1"/>
      <c r="J28070" s="1"/>
      <c r="K28070" s="1"/>
      <c r="AA28070" s="1"/>
      <c r="AB28070" s="1"/>
      <c r="AC28070" s="1"/>
      <c r="AJ28070" s="1"/>
      <c r="AK28070" s="1"/>
      <c r="AL28070" s="1"/>
    </row>
    <row r="28071">
      <c r="I28071" s="1"/>
      <c r="J28071" s="1"/>
      <c r="K28071" s="1"/>
      <c r="AA28071" s="1"/>
      <c r="AB28071" s="1"/>
      <c r="AC28071" s="1"/>
      <c r="AJ28071" s="1"/>
      <c r="AK28071" s="1"/>
      <c r="AL28071" s="1"/>
    </row>
    <row r="28072">
      <c r="I28072" s="1"/>
      <c r="J28072" s="1"/>
      <c r="K28072" s="1"/>
      <c r="AA28072" s="1"/>
      <c r="AB28072" s="1"/>
      <c r="AC28072" s="1"/>
      <c r="AJ28072" s="1"/>
      <c r="AK28072" s="1"/>
      <c r="AL28072" s="1"/>
    </row>
    <row r="28073">
      <c r="I28073" s="1"/>
      <c r="J28073" s="1"/>
      <c r="K28073" s="1"/>
      <c r="AA28073" s="1"/>
      <c r="AB28073" s="1"/>
      <c r="AC28073" s="1"/>
      <c r="AJ28073" s="1"/>
      <c r="AK28073" s="1"/>
      <c r="AL28073" s="1"/>
    </row>
    <row r="28074">
      <c r="I28074" s="1"/>
      <c r="J28074" s="1"/>
      <c r="K28074" s="1"/>
      <c r="AA28074" s="1"/>
      <c r="AB28074" s="1"/>
      <c r="AC28074" s="1"/>
      <c r="AJ28074" s="1"/>
      <c r="AK28074" s="1"/>
      <c r="AL28074" s="1"/>
    </row>
    <row r="28075">
      <c r="I28075" s="1"/>
      <c r="J28075" s="1"/>
      <c r="K28075" s="1"/>
      <c r="AA28075" s="1"/>
      <c r="AB28075" s="1"/>
      <c r="AC28075" s="1"/>
      <c r="AJ28075" s="1"/>
      <c r="AK28075" s="1"/>
      <c r="AL28075" s="1"/>
    </row>
    <row r="28076">
      <c r="I28076" s="1"/>
      <c r="J28076" s="1"/>
      <c r="K28076" s="1"/>
      <c r="AA28076" s="1"/>
      <c r="AB28076" s="1"/>
      <c r="AC28076" s="1"/>
      <c r="AJ28076" s="1"/>
      <c r="AK28076" s="1"/>
      <c r="AL28076" s="1"/>
    </row>
    <row r="28077">
      <c r="I28077" s="1"/>
      <c r="J28077" s="1"/>
      <c r="K28077" s="1"/>
      <c r="AA28077" s="1"/>
      <c r="AB28077" s="1"/>
      <c r="AC28077" s="1"/>
      <c r="AJ28077" s="1"/>
      <c r="AK28077" s="1"/>
      <c r="AL28077" s="1"/>
    </row>
    <row r="28078">
      <c r="I28078" s="1"/>
      <c r="J28078" s="1"/>
      <c r="K28078" s="1"/>
      <c r="AA28078" s="1"/>
      <c r="AB28078" s="1"/>
      <c r="AC28078" s="1"/>
      <c r="AJ28078" s="1"/>
      <c r="AK28078" s="1"/>
      <c r="AL28078" s="1"/>
    </row>
    <row r="28079">
      <c r="I28079" s="1"/>
      <c r="J28079" s="1"/>
      <c r="K28079" s="1"/>
      <c r="AA28079" s="1"/>
      <c r="AB28079" s="1"/>
      <c r="AC28079" s="1"/>
      <c r="AJ28079" s="1"/>
      <c r="AK28079" s="1"/>
      <c r="AL28079" s="1"/>
    </row>
    <row r="28080">
      <c r="I28080" s="1"/>
      <c r="J28080" s="1"/>
      <c r="K28080" s="1"/>
      <c r="AA28080" s="1"/>
      <c r="AB28080" s="1"/>
      <c r="AC28080" s="1"/>
      <c r="AJ28080" s="1"/>
      <c r="AK28080" s="1"/>
      <c r="AL28080" s="1"/>
    </row>
    <row r="28081">
      <c r="I28081" s="1"/>
      <c r="J28081" s="1"/>
      <c r="K28081" s="1"/>
      <c r="AA28081" s="1"/>
      <c r="AB28081" s="1"/>
      <c r="AC28081" s="1"/>
      <c r="AJ28081" s="1"/>
      <c r="AK28081" s="1"/>
      <c r="AL28081" s="1"/>
    </row>
    <row r="28082">
      <c r="I28082" s="1"/>
      <c r="J28082" s="1"/>
      <c r="K28082" s="1"/>
      <c r="AA28082" s="1"/>
      <c r="AB28082" s="1"/>
      <c r="AC28082" s="1"/>
      <c r="AJ28082" s="1"/>
      <c r="AK28082" s="1"/>
      <c r="AL28082" s="1"/>
    </row>
    <row r="28083">
      <c r="I28083" s="1"/>
      <c r="J28083" s="1"/>
      <c r="K28083" s="1"/>
      <c r="AA28083" s="1"/>
      <c r="AB28083" s="1"/>
      <c r="AC28083" s="1"/>
      <c r="AJ28083" s="1"/>
      <c r="AK28083" s="1"/>
      <c r="AL28083" s="1"/>
    </row>
    <row r="28084">
      <c r="I28084" s="1"/>
      <c r="J28084" s="1"/>
      <c r="K28084" s="1"/>
      <c r="AA28084" s="1"/>
      <c r="AB28084" s="1"/>
      <c r="AC28084" s="1"/>
      <c r="AJ28084" s="1"/>
      <c r="AK28084" s="1"/>
      <c r="AL28084" s="1"/>
    </row>
    <row r="28085">
      <c r="I28085" s="1"/>
      <c r="J28085" s="1"/>
      <c r="K28085" s="1"/>
      <c r="AA28085" s="1"/>
      <c r="AB28085" s="1"/>
      <c r="AC28085" s="1"/>
      <c r="AJ28085" s="1"/>
      <c r="AK28085" s="1"/>
      <c r="AL28085" s="1"/>
    </row>
    <row r="28086">
      <c r="I28086" s="1"/>
      <c r="J28086" s="1"/>
      <c r="K28086" s="1"/>
      <c r="AA28086" s="1"/>
      <c r="AB28086" s="1"/>
      <c r="AC28086" s="1"/>
      <c r="AJ28086" s="1"/>
      <c r="AK28086" s="1"/>
      <c r="AL28086" s="1"/>
    </row>
    <row r="28087">
      <c r="I28087" s="1"/>
      <c r="J28087" s="1"/>
      <c r="K28087" s="1"/>
      <c r="AA28087" s="1"/>
      <c r="AB28087" s="1"/>
      <c r="AC28087" s="1"/>
      <c r="AJ28087" s="1"/>
      <c r="AK28087" s="1"/>
      <c r="AL28087" s="1"/>
    </row>
    <row r="28088">
      <c r="I28088" s="1"/>
      <c r="J28088" s="1"/>
      <c r="K28088" s="1"/>
      <c r="AA28088" s="1"/>
      <c r="AB28088" s="1"/>
      <c r="AC28088" s="1"/>
      <c r="AJ28088" s="1"/>
      <c r="AK28088" s="1"/>
      <c r="AL28088" s="1"/>
    </row>
    <row r="28089">
      <c r="I28089" s="1"/>
      <c r="J28089" s="1"/>
      <c r="K28089" s="1"/>
      <c r="AA28089" s="1"/>
      <c r="AB28089" s="1"/>
      <c r="AC28089" s="1"/>
      <c r="AJ28089" s="1"/>
      <c r="AK28089" s="1"/>
      <c r="AL28089" s="1"/>
    </row>
    <row r="28090">
      <c r="I28090" s="1"/>
      <c r="J28090" s="1"/>
      <c r="K28090" s="1"/>
      <c r="AA28090" s="1"/>
      <c r="AB28090" s="1"/>
      <c r="AC28090" s="1"/>
      <c r="AJ28090" s="1"/>
      <c r="AK28090" s="1"/>
      <c r="AL28090" s="1"/>
    </row>
    <row r="28091">
      <c r="I28091" s="1"/>
      <c r="J28091" s="1"/>
      <c r="K28091" s="1"/>
      <c r="AA28091" s="1"/>
      <c r="AB28091" s="1"/>
      <c r="AC28091" s="1"/>
      <c r="AJ28091" s="1"/>
      <c r="AK28091" s="1"/>
      <c r="AL28091" s="1"/>
    </row>
    <row r="28092">
      <c r="I28092" s="1"/>
      <c r="J28092" s="1"/>
      <c r="K28092" s="1"/>
      <c r="AA28092" s="1"/>
      <c r="AB28092" s="1"/>
      <c r="AC28092" s="1"/>
      <c r="AJ28092" s="1"/>
      <c r="AK28092" s="1"/>
      <c r="AL28092" s="1"/>
    </row>
    <row r="28093">
      <c r="I28093" s="1"/>
      <c r="J28093" s="1"/>
      <c r="K28093" s="1"/>
      <c r="AA28093" s="1"/>
      <c r="AB28093" s="1"/>
      <c r="AC28093" s="1"/>
      <c r="AJ28093" s="1"/>
      <c r="AK28093" s="1"/>
      <c r="AL28093" s="1"/>
    </row>
    <row r="28094">
      <c r="I28094" s="1"/>
      <c r="J28094" s="1"/>
      <c r="K28094" s="1"/>
      <c r="AA28094" s="1"/>
      <c r="AB28094" s="1"/>
      <c r="AC28094" s="1"/>
      <c r="AJ28094" s="1"/>
      <c r="AK28094" s="1"/>
      <c r="AL28094" s="1"/>
    </row>
    <row r="28095">
      <c r="I28095" s="1"/>
      <c r="J28095" s="1"/>
      <c r="K28095" s="1"/>
      <c r="AA28095" s="1"/>
      <c r="AB28095" s="1"/>
      <c r="AC28095" s="1"/>
      <c r="AJ28095" s="1"/>
      <c r="AK28095" s="1"/>
      <c r="AL28095" s="1"/>
    </row>
    <row r="28096">
      <c r="I28096" s="1"/>
      <c r="J28096" s="1"/>
      <c r="K28096" s="1"/>
      <c r="AA28096" s="1"/>
      <c r="AB28096" s="1"/>
      <c r="AC28096" s="1"/>
      <c r="AJ28096" s="1"/>
      <c r="AK28096" s="1"/>
      <c r="AL28096" s="1"/>
    </row>
    <row r="28097">
      <c r="I28097" s="1"/>
      <c r="J28097" s="1"/>
      <c r="K28097" s="1"/>
      <c r="AA28097" s="1"/>
      <c r="AB28097" s="1"/>
      <c r="AC28097" s="1"/>
      <c r="AJ28097" s="1"/>
      <c r="AK28097" s="1"/>
      <c r="AL28097" s="1"/>
    </row>
    <row r="28098">
      <c r="I28098" s="1"/>
      <c r="J28098" s="1"/>
      <c r="K28098" s="1"/>
      <c r="AA28098" s="1"/>
      <c r="AB28098" s="1"/>
      <c r="AC28098" s="1"/>
      <c r="AJ28098" s="1"/>
      <c r="AK28098" s="1"/>
      <c r="AL28098" s="1"/>
    </row>
    <row r="28099">
      <c r="I28099" s="1"/>
      <c r="J28099" s="1"/>
      <c r="K28099" s="1"/>
      <c r="AA28099" s="1"/>
      <c r="AB28099" s="1"/>
      <c r="AC28099" s="1"/>
      <c r="AJ28099" s="1"/>
      <c r="AK28099" s="1"/>
      <c r="AL28099" s="1"/>
    </row>
    <row r="28100">
      <c r="I28100" s="1"/>
      <c r="J28100" s="1"/>
      <c r="K28100" s="1"/>
      <c r="AA28100" s="1"/>
      <c r="AB28100" s="1"/>
      <c r="AC28100" s="1"/>
      <c r="AJ28100" s="1"/>
      <c r="AK28100" s="1"/>
      <c r="AL28100" s="1"/>
    </row>
    <row r="28101">
      <c r="I28101" s="1"/>
      <c r="J28101" s="1"/>
      <c r="K28101" s="1"/>
      <c r="AA28101" s="1"/>
      <c r="AB28101" s="1"/>
      <c r="AC28101" s="1"/>
      <c r="AJ28101" s="1"/>
      <c r="AK28101" s="1"/>
      <c r="AL28101" s="1"/>
    </row>
    <row r="28102">
      <c r="I28102" s="1"/>
      <c r="J28102" s="1"/>
      <c r="K28102" s="1"/>
      <c r="AA28102" s="1"/>
      <c r="AB28102" s="1"/>
      <c r="AC28102" s="1"/>
      <c r="AJ28102" s="1"/>
      <c r="AK28102" s="1"/>
      <c r="AL28102" s="1"/>
    </row>
    <row r="28103">
      <c r="I28103" s="1"/>
      <c r="J28103" s="1"/>
      <c r="K28103" s="1"/>
      <c r="AA28103" s="1"/>
      <c r="AB28103" s="1"/>
      <c r="AC28103" s="1"/>
      <c r="AJ28103" s="1"/>
      <c r="AK28103" s="1"/>
      <c r="AL28103" s="1"/>
    </row>
    <row r="28104">
      <c r="I28104" s="1"/>
      <c r="J28104" s="1"/>
      <c r="K28104" s="1"/>
      <c r="AA28104" s="1"/>
      <c r="AB28104" s="1"/>
      <c r="AC28104" s="1"/>
      <c r="AJ28104" s="1"/>
      <c r="AK28104" s="1"/>
      <c r="AL28104" s="1"/>
    </row>
    <row r="28105">
      <c r="I28105" s="1"/>
      <c r="J28105" s="1"/>
      <c r="K28105" s="1"/>
      <c r="AA28105" s="1"/>
      <c r="AB28105" s="1"/>
      <c r="AC28105" s="1"/>
      <c r="AJ28105" s="1"/>
      <c r="AK28105" s="1"/>
      <c r="AL28105" s="1"/>
    </row>
    <row r="28106">
      <c r="I28106" s="1"/>
      <c r="J28106" s="1"/>
      <c r="K28106" s="1"/>
      <c r="AA28106" s="1"/>
      <c r="AB28106" s="1"/>
      <c r="AC28106" s="1"/>
      <c r="AJ28106" s="1"/>
      <c r="AK28106" s="1"/>
      <c r="AL28106" s="1"/>
    </row>
    <row r="28107">
      <c r="I28107" s="1"/>
      <c r="J28107" s="1"/>
      <c r="K28107" s="1"/>
      <c r="AA28107" s="1"/>
      <c r="AB28107" s="1"/>
      <c r="AC28107" s="1"/>
      <c r="AJ28107" s="1"/>
      <c r="AK28107" s="1"/>
      <c r="AL28107" s="1"/>
    </row>
    <row r="28108">
      <c r="I28108" s="1"/>
      <c r="J28108" s="1"/>
      <c r="K28108" s="1"/>
      <c r="AA28108" s="1"/>
      <c r="AB28108" s="1"/>
      <c r="AC28108" s="1"/>
      <c r="AJ28108" s="1"/>
      <c r="AK28108" s="1"/>
      <c r="AL28108" s="1"/>
    </row>
    <row r="28109">
      <c r="I28109" s="1"/>
      <c r="J28109" s="1"/>
      <c r="K28109" s="1"/>
      <c r="AA28109" s="1"/>
      <c r="AB28109" s="1"/>
      <c r="AC28109" s="1"/>
      <c r="AJ28109" s="1"/>
      <c r="AK28109" s="1"/>
      <c r="AL28109" s="1"/>
    </row>
    <row r="28110">
      <c r="I28110" s="1"/>
      <c r="J28110" s="1"/>
      <c r="K28110" s="1"/>
      <c r="AA28110" s="1"/>
      <c r="AB28110" s="1"/>
      <c r="AC28110" s="1"/>
      <c r="AJ28110" s="1"/>
      <c r="AK28110" s="1"/>
      <c r="AL28110" s="1"/>
    </row>
    <row r="28111">
      <c r="I28111" s="1"/>
      <c r="J28111" s="1"/>
      <c r="K28111" s="1"/>
      <c r="AA28111" s="1"/>
      <c r="AB28111" s="1"/>
      <c r="AC28111" s="1"/>
      <c r="AJ28111" s="1"/>
      <c r="AK28111" s="1"/>
      <c r="AL28111" s="1"/>
    </row>
    <row r="28112">
      <c r="I28112" s="1"/>
      <c r="J28112" s="1"/>
      <c r="K28112" s="1"/>
      <c r="AA28112" s="1"/>
      <c r="AB28112" s="1"/>
      <c r="AC28112" s="1"/>
      <c r="AJ28112" s="1"/>
      <c r="AK28112" s="1"/>
      <c r="AL28112" s="1"/>
    </row>
    <row r="28113">
      <c r="I28113" s="1"/>
      <c r="J28113" s="1"/>
      <c r="K28113" s="1"/>
      <c r="AA28113" s="1"/>
      <c r="AB28113" s="1"/>
      <c r="AC28113" s="1"/>
      <c r="AJ28113" s="1"/>
      <c r="AK28113" s="1"/>
      <c r="AL28113" s="1"/>
    </row>
    <row r="28114">
      <c r="I28114" s="1"/>
      <c r="J28114" s="1"/>
      <c r="K28114" s="1"/>
      <c r="AA28114" s="1"/>
      <c r="AB28114" s="1"/>
      <c r="AC28114" s="1"/>
      <c r="AJ28114" s="1"/>
      <c r="AK28114" s="1"/>
      <c r="AL28114" s="1"/>
    </row>
    <row r="28115">
      <c r="I28115" s="1"/>
      <c r="J28115" s="1"/>
      <c r="K28115" s="1"/>
      <c r="AA28115" s="1"/>
      <c r="AB28115" s="1"/>
      <c r="AC28115" s="1"/>
      <c r="AJ28115" s="1"/>
      <c r="AK28115" s="1"/>
      <c r="AL28115" s="1"/>
    </row>
    <row r="28116">
      <c r="I28116" s="1"/>
      <c r="J28116" s="1"/>
      <c r="K28116" s="1"/>
      <c r="AA28116" s="1"/>
      <c r="AB28116" s="1"/>
      <c r="AC28116" s="1"/>
      <c r="AJ28116" s="1"/>
      <c r="AK28116" s="1"/>
      <c r="AL28116" s="1"/>
    </row>
    <row r="28117">
      <c r="I28117" s="1"/>
      <c r="J28117" s="1"/>
      <c r="K28117" s="1"/>
      <c r="AA28117" s="1"/>
      <c r="AB28117" s="1"/>
      <c r="AC28117" s="1"/>
      <c r="AJ28117" s="1"/>
      <c r="AK28117" s="1"/>
      <c r="AL28117" s="1"/>
    </row>
    <row r="28118">
      <c r="I28118" s="1"/>
      <c r="J28118" s="1"/>
      <c r="K28118" s="1"/>
      <c r="AA28118" s="1"/>
      <c r="AB28118" s="1"/>
      <c r="AC28118" s="1"/>
      <c r="AJ28118" s="1"/>
      <c r="AK28118" s="1"/>
      <c r="AL28118" s="1"/>
    </row>
    <row r="28119">
      <c r="I28119" s="1"/>
      <c r="J28119" s="1"/>
      <c r="K28119" s="1"/>
      <c r="AA28119" s="1"/>
      <c r="AB28119" s="1"/>
      <c r="AC28119" s="1"/>
      <c r="AJ28119" s="1"/>
      <c r="AK28119" s="1"/>
      <c r="AL28119" s="1"/>
    </row>
    <row r="28120">
      <c r="I28120" s="1"/>
      <c r="J28120" s="1"/>
      <c r="K28120" s="1"/>
      <c r="AA28120" s="1"/>
      <c r="AB28120" s="1"/>
      <c r="AC28120" s="1"/>
      <c r="AJ28120" s="1"/>
      <c r="AK28120" s="1"/>
      <c r="AL28120" s="1"/>
    </row>
    <row r="28121">
      <c r="I28121" s="1"/>
      <c r="J28121" s="1"/>
      <c r="K28121" s="1"/>
      <c r="AA28121" s="1"/>
      <c r="AB28121" s="1"/>
      <c r="AC28121" s="1"/>
      <c r="AJ28121" s="1"/>
      <c r="AK28121" s="1"/>
      <c r="AL28121" s="1"/>
    </row>
    <row r="28122">
      <c r="I28122" s="1"/>
      <c r="J28122" s="1"/>
      <c r="K28122" s="1"/>
      <c r="AA28122" s="1"/>
      <c r="AB28122" s="1"/>
      <c r="AC28122" s="1"/>
      <c r="AJ28122" s="1"/>
      <c r="AK28122" s="1"/>
      <c r="AL28122" s="1"/>
    </row>
    <row r="28123">
      <c r="I28123" s="1"/>
      <c r="J28123" s="1"/>
      <c r="K28123" s="1"/>
      <c r="AA28123" s="1"/>
      <c r="AB28123" s="1"/>
      <c r="AC28123" s="1"/>
      <c r="AJ28123" s="1"/>
      <c r="AK28123" s="1"/>
      <c r="AL28123" s="1"/>
    </row>
    <row r="28124">
      <c r="I28124" s="1"/>
      <c r="J28124" s="1"/>
      <c r="K28124" s="1"/>
      <c r="AA28124" s="1"/>
      <c r="AB28124" s="1"/>
      <c r="AC28124" s="1"/>
      <c r="AJ28124" s="1"/>
      <c r="AK28124" s="1"/>
      <c r="AL28124" s="1"/>
    </row>
    <row r="28125">
      <c r="I28125" s="1"/>
      <c r="J28125" s="1"/>
      <c r="K28125" s="1"/>
      <c r="AA28125" s="1"/>
      <c r="AB28125" s="1"/>
      <c r="AC28125" s="1"/>
      <c r="AJ28125" s="1"/>
      <c r="AK28125" s="1"/>
      <c r="AL28125" s="1"/>
    </row>
    <row r="28126">
      <c r="I28126" s="1"/>
      <c r="J28126" s="1"/>
      <c r="K28126" s="1"/>
      <c r="AA28126" s="1"/>
      <c r="AB28126" s="1"/>
      <c r="AC28126" s="1"/>
      <c r="AJ28126" s="1"/>
      <c r="AK28126" s="1"/>
      <c r="AL28126" s="1"/>
    </row>
    <row r="28127">
      <c r="I28127" s="1"/>
      <c r="J28127" s="1"/>
      <c r="K28127" s="1"/>
      <c r="AA28127" s="1"/>
      <c r="AB28127" s="1"/>
      <c r="AC28127" s="1"/>
      <c r="AJ28127" s="1"/>
      <c r="AK28127" s="1"/>
      <c r="AL28127" s="1"/>
    </row>
    <row r="28128">
      <c r="I28128" s="1"/>
      <c r="J28128" s="1"/>
      <c r="K28128" s="1"/>
      <c r="AA28128" s="1"/>
      <c r="AB28128" s="1"/>
      <c r="AC28128" s="1"/>
      <c r="AJ28128" s="1"/>
      <c r="AK28128" s="1"/>
      <c r="AL28128" s="1"/>
    </row>
    <row r="28129">
      <c r="I28129" s="1"/>
      <c r="J28129" s="1"/>
      <c r="K28129" s="1"/>
      <c r="AA28129" s="1"/>
      <c r="AB28129" s="1"/>
      <c r="AC28129" s="1"/>
      <c r="AJ28129" s="1"/>
      <c r="AK28129" s="1"/>
      <c r="AL28129" s="1"/>
    </row>
    <row r="28130">
      <c r="I28130" s="1"/>
      <c r="J28130" s="1"/>
      <c r="K28130" s="1"/>
      <c r="AA28130" s="1"/>
      <c r="AB28130" s="1"/>
      <c r="AC28130" s="1"/>
      <c r="AJ28130" s="1"/>
      <c r="AK28130" s="1"/>
      <c r="AL28130" s="1"/>
    </row>
    <row r="28131">
      <c r="I28131" s="1"/>
      <c r="J28131" s="1"/>
      <c r="K28131" s="1"/>
      <c r="AA28131" s="1"/>
      <c r="AB28131" s="1"/>
      <c r="AC28131" s="1"/>
      <c r="AJ28131" s="1"/>
      <c r="AK28131" s="1"/>
      <c r="AL28131" s="1"/>
    </row>
    <row r="28132">
      <c r="I28132" s="1"/>
      <c r="J28132" s="1"/>
      <c r="K28132" s="1"/>
      <c r="AA28132" s="1"/>
      <c r="AB28132" s="1"/>
      <c r="AC28132" s="1"/>
      <c r="AJ28132" s="1"/>
      <c r="AK28132" s="1"/>
      <c r="AL28132" s="1"/>
    </row>
    <row r="28133">
      <c r="I28133" s="1"/>
      <c r="J28133" s="1"/>
      <c r="K28133" s="1"/>
      <c r="AA28133" s="1"/>
      <c r="AB28133" s="1"/>
      <c r="AC28133" s="1"/>
      <c r="AJ28133" s="1"/>
      <c r="AK28133" s="1"/>
      <c r="AL28133" s="1"/>
    </row>
    <row r="28134">
      <c r="I28134" s="1"/>
      <c r="J28134" s="1"/>
      <c r="K28134" s="1"/>
      <c r="AA28134" s="1"/>
      <c r="AB28134" s="1"/>
      <c r="AC28134" s="1"/>
      <c r="AJ28134" s="1"/>
      <c r="AK28134" s="1"/>
      <c r="AL28134" s="1"/>
    </row>
    <row r="28135">
      <c r="I28135" s="1"/>
      <c r="J28135" s="1"/>
      <c r="K28135" s="1"/>
      <c r="AA28135" s="1"/>
      <c r="AB28135" s="1"/>
      <c r="AC28135" s="1"/>
      <c r="AJ28135" s="1"/>
      <c r="AK28135" s="1"/>
      <c r="AL28135" s="1"/>
    </row>
    <row r="28136">
      <c r="I28136" s="1"/>
      <c r="J28136" s="1"/>
      <c r="K28136" s="1"/>
      <c r="AA28136" s="1"/>
      <c r="AB28136" s="1"/>
      <c r="AC28136" s="1"/>
      <c r="AJ28136" s="1"/>
      <c r="AK28136" s="1"/>
      <c r="AL28136" s="1"/>
    </row>
    <row r="28137">
      <c r="I28137" s="1"/>
      <c r="J28137" s="1"/>
      <c r="K28137" s="1"/>
      <c r="AA28137" s="1"/>
      <c r="AB28137" s="1"/>
      <c r="AC28137" s="1"/>
      <c r="AJ28137" s="1"/>
      <c r="AK28137" s="1"/>
      <c r="AL28137" s="1"/>
    </row>
    <row r="28138">
      <c r="I28138" s="1"/>
      <c r="J28138" s="1"/>
      <c r="K28138" s="1"/>
      <c r="AA28138" s="1"/>
      <c r="AB28138" s="1"/>
      <c r="AC28138" s="1"/>
      <c r="AJ28138" s="1"/>
      <c r="AK28138" s="1"/>
      <c r="AL28138" s="1"/>
    </row>
    <row r="28139">
      <c r="I28139" s="1"/>
      <c r="J28139" s="1"/>
      <c r="K28139" s="1"/>
      <c r="AA28139" s="1"/>
      <c r="AB28139" s="1"/>
      <c r="AC28139" s="1"/>
      <c r="AJ28139" s="1"/>
      <c r="AK28139" s="1"/>
      <c r="AL28139" s="1"/>
    </row>
    <row r="28140">
      <c r="I28140" s="1"/>
      <c r="J28140" s="1"/>
      <c r="K28140" s="1"/>
      <c r="AA28140" s="1"/>
      <c r="AB28140" s="1"/>
      <c r="AC28140" s="1"/>
      <c r="AJ28140" s="1"/>
      <c r="AK28140" s="1"/>
      <c r="AL28140" s="1"/>
    </row>
    <row r="28141">
      <c r="I28141" s="1"/>
      <c r="J28141" s="1"/>
      <c r="K28141" s="1"/>
      <c r="AA28141" s="1"/>
      <c r="AB28141" s="1"/>
      <c r="AC28141" s="1"/>
      <c r="AJ28141" s="1"/>
      <c r="AK28141" s="1"/>
      <c r="AL28141" s="1"/>
    </row>
    <row r="28142">
      <c r="I28142" s="1"/>
      <c r="J28142" s="1"/>
      <c r="K28142" s="1"/>
      <c r="AA28142" s="1"/>
      <c r="AB28142" s="1"/>
      <c r="AC28142" s="1"/>
      <c r="AJ28142" s="1"/>
      <c r="AK28142" s="1"/>
      <c r="AL28142" s="1"/>
    </row>
    <row r="28143">
      <c r="I28143" s="1"/>
      <c r="J28143" s="1"/>
      <c r="K28143" s="1"/>
      <c r="AA28143" s="1"/>
      <c r="AB28143" s="1"/>
      <c r="AC28143" s="1"/>
      <c r="AJ28143" s="1"/>
      <c r="AK28143" s="1"/>
      <c r="AL28143" s="1"/>
    </row>
    <row r="28144">
      <c r="I28144" s="1"/>
      <c r="J28144" s="1"/>
      <c r="K28144" s="1"/>
      <c r="AA28144" s="1"/>
      <c r="AB28144" s="1"/>
      <c r="AC28144" s="1"/>
      <c r="AJ28144" s="1"/>
      <c r="AK28144" s="1"/>
      <c r="AL28144" s="1"/>
    </row>
    <row r="28145">
      <c r="I28145" s="1"/>
      <c r="J28145" s="1"/>
      <c r="K28145" s="1"/>
      <c r="AA28145" s="1"/>
      <c r="AB28145" s="1"/>
      <c r="AC28145" s="1"/>
      <c r="AJ28145" s="1"/>
      <c r="AK28145" s="1"/>
      <c r="AL28145" s="1"/>
    </row>
    <row r="28146">
      <c r="I28146" s="1"/>
      <c r="J28146" s="1"/>
      <c r="K28146" s="1"/>
      <c r="AA28146" s="1"/>
      <c r="AB28146" s="1"/>
      <c r="AC28146" s="1"/>
      <c r="AJ28146" s="1"/>
      <c r="AK28146" s="1"/>
      <c r="AL28146" s="1"/>
    </row>
    <row r="28147">
      <c r="I28147" s="1"/>
      <c r="J28147" s="1"/>
      <c r="K28147" s="1"/>
      <c r="AA28147" s="1"/>
      <c r="AB28147" s="1"/>
      <c r="AC28147" s="1"/>
      <c r="AJ28147" s="1"/>
      <c r="AK28147" s="1"/>
      <c r="AL28147" s="1"/>
    </row>
    <row r="28148">
      <c r="I28148" s="1"/>
      <c r="J28148" s="1"/>
      <c r="K28148" s="1"/>
      <c r="AA28148" s="1"/>
      <c r="AB28148" s="1"/>
      <c r="AC28148" s="1"/>
      <c r="AJ28148" s="1"/>
      <c r="AK28148" s="1"/>
      <c r="AL28148" s="1"/>
    </row>
    <row r="28149">
      <c r="I28149" s="1"/>
      <c r="J28149" s="1"/>
      <c r="K28149" s="1"/>
      <c r="AA28149" s="1"/>
      <c r="AB28149" s="1"/>
      <c r="AC28149" s="1"/>
      <c r="AJ28149" s="1"/>
      <c r="AK28149" s="1"/>
      <c r="AL28149" s="1"/>
    </row>
    <row r="28150">
      <c r="I28150" s="1"/>
      <c r="J28150" s="1"/>
      <c r="K28150" s="1"/>
      <c r="AA28150" s="1"/>
      <c r="AB28150" s="1"/>
      <c r="AC28150" s="1"/>
      <c r="AJ28150" s="1"/>
      <c r="AK28150" s="1"/>
      <c r="AL28150" s="1"/>
    </row>
    <row r="28151">
      <c r="I28151" s="1"/>
      <c r="J28151" s="1"/>
      <c r="K28151" s="1"/>
      <c r="AA28151" s="1"/>
      <c r="AB28151" s="1"/>
      <c r="AC28151" s="1"/>
      <c r="AJ28151" s="1"/>
      <c r="AK28151" s="1"/>
      <c r="AL28151" s="1"/>
    </row>
    <row r="28152">
      <c r="I28152" s="1"/>
      <c r="J28152" s="1"/>
      <c r="K28152" s="1"/>
      <c r="AA28152" s="1"/>
      <c r="AB28152" s="1"/>
      <c r="AC28152" s="1"/>
      <c r="AJ28152" s="1"/>
      <c r="AK28152" s="1"/>
      <c r="AL28152" s="1"/>
    </row>
    <row r="28153">
      <c r="I28153" s="1"/>
      <c r="J28153" s="1"/>
      <c r="K28153" s="1"/>
      <c r="AA28153" s="1"/>
      <c r="AB28153" s="1"/>
      <c r="AC28153" s="1"/>
      <c r="AJ28153" s="1"/>
      <c r="AK28153" s="1"/>
      <c r="AL28153" s="1"/>
    </row>
    <row r="28154">
      <c r="I28154" s="1"/>
      <c r="J28154" s="1"/>
      <c r="K28154" s="1"/>
      <c r="AA28154" s="1"/>
      <c r="AB28154" s="1"/>
      <c r="AC28154" s="1"/>
      <c r="AJ28154" s="1"/>
      <c r="AK28154" s="1"/>
      <c r="AL28154" s="1"/>
    </row>
    <row r="28155">
      <c r="I28155" s="1"/>
      <c r="J28155" s="1"/>
      <c r="K28155" s="1"/>
      <c r="AA28155" s="1"/>
      <c r="AB28155" s="1"/>
      <c r="AC28155" s="1"/>
      <c r="AJ28155" s="1"/>
      <c r="AK28155" s="1"/>
      <c r="AL28155" s="1"/>
    </row>
    <row r="28156">
      <c r="I28156" s="1"/>
      <c r="J28156" s="1"/>
      <c r="K28156" s="1"/>
      <c r="AA28156" s="1"/>
      <c r="AB28156" s="1"/>
      <c r="AC28156" s="1"/>
      <c r="AJ28156" s="1"/>
      <c r="AK28156" s="1"/>
      <c r="AL28156" s="1"/>
    </row>
    <row r="28157">
      <c r="I28157" s="1"/>
      <c r="J28157" s="1"/>
      <c r="K28157" s="1"/>
      <c r="AA28157" s="1"/>
      <c r="AB28157" s="1"/>
      <c r="AC28157" s="1"/>
      <c r="AJ28157" s="1"/>
      <c r="AK28157" s="1"/>
      <c r="AL28157" s="1"/>
    </row>
    <row r="28158">
      <c r="I28158" s="1"/>
      <c r="J28158" s="1"/>
      <c r="K28158" s="1"/>
      <c r="AA28158" s="1"/>
      <c r="AB28158" s="1"/>
      <c r="AC28158" s="1"/>
      <c r="AJ28158" s="1"/>
      <c r="AK28158" s="1"/>
      <c r="AL28158" s="1"/>
    </row>
    <row r="28159">
      <c r="I28159" s="1"/>
      <c r="J28159" s="1"/>
      <c r="K28159" s="1"/>
      <c r="AA28159" s="1"/>
      <c r="AB28159" s="1"/>
      <c r="AC28159" s="1"/>
      <c r="AJ28159" s="1"/>
      <c r="AK28159" s="1"/>
      <c r="AL28159" s="1"/>
    </row>
    <row r="28160">
      <c r="I28160" s="1"/>
      <c r="J28160" s="1"/>
      <c r="K28160" s="1"/>
      <c r="AA28160" s="1"/>
      <c r="AB28160" s="1"/>
      <c r="AC28160" s="1"/>
      <c r="AJ28160" s="1"/>
      <c r="AK28160" s="1"/>
      <c r="AL28160" s="1"/>
    </row>
    <row r="28161">
      <c r="I28161" s="1"/>
      <c r="J28161" s="1"/>
      <c r="K28161" s="1"/>
      <c r="AA28161" s="1"/>
      <c r="AB28161" s="1"/>
      <c r="AC28161" s="1"/>
      <c r="AJ28161" s="1"/>
      <c r="AK28161" s="1"/>
      <c r="AL28161" s="1"/>
    </row>
    <row r="28162">
      <c r="I28162" s="1"/>
      <c r="J28162" s="1"/>
      <c r="K28162" s="1"/>
      <c r="AA28162" s="1"/>
      <c r="AB28162" s="1"/>
      <c r="AC28162" s="1"/>
      <c r="AJ28162" s="1"/>
      <c r="AK28162" s="1"/>
      <c r="AL28162" s="1"/>
    </row>
    <row r="28163">
      <c r="I28163" s="1"/>
      <c r="J28163" s="1"/>
      <c r="K28163" s="1"/>
      <c r="AA28163" s="1"/>
      <c r="AB28163" s="1"/>
      <c r="AC28163" s="1"/>
      <c r="AJ28163" s="1"/>
      <c r="AK28163" s="1"/>
      <c r="AL28163" s="1"/>
    </row>
    <row r="28164">
      <c r="I28164" s="1"/>
      <c r="J28164" s="1"/>
      <c r="K28164" s="1"/>
      <c r="AA28164" s="1"/>
      <c r="AB28164" s="1"/>
      <c r="AC28164" s="1"/>
      <c r="AJ28164" s="1"/>
      <c r="AK28164" s="1"/>
      <c r="AL28164" s="1"/>
    </row>
    <row r="28165">
      <c r="I28165" s="1"/>
      <c r="J28165" s="1"/>
      <c r="K28165" s="1"/>
      <c r="AA28165" s="1"/>
      <c r="AB28165" s="1"/>
      <c r="AC28165" s="1"/>
      <c r="AJ28165" s="1"/>
      <c r="AK28165" s="1"/>
      <c r="AL28165" s="1"/>
    </row>
    <row r="28166">
      <c r="I28166" s="1"/>
      <c r="J28166" s="1"/>
      <c r="K28166" s="1"/>
      <c r="AA28166" s="1"/>
      <c r="AB28166" s="1"/>
      <c r="AC28166" s="1"/>
      <c r="AJ28166" s="1"/>
      <c r="AK28166" s="1"/>
      <c r="AL28166" s="1"/>
    </row>
    <row r="28167">
      <c r="I28167" s="1"/>
      <c r="J28167" s="1"/>
      <c r="K28167" s="1"/>
      <c r="AA28167" s="1"/>
      <c r="AB28167" s="1"/>
      <c r="AC28167" s="1"/>
      <c r="AJ28167" s="1"/>
      <c r="AK28167" s="1"/>
      <c r="AL28167" s="1"/>
    </row>
    <row r="28168">
      <c r="I28168" s="1"/>
      <c r="J28168" s="1"/>
      <c r="K28168" s="1"/>
      <c r="AA28168" s="1"/>
      <c r="AB28168" s="1"/>
      <c r="AC28168" s="1"/>
      <c r="AJ28168" s="1"/>
      <c r="AK28168" s="1"/>
      <c r="AL28168" s="1"/>
    </row>
    <row r="28169">
      <c r="I28169" s="1"/>
      <c r="J28169" s="1"/>
      <c r="K28169" s="1"/>
      <c r="AA28169" s="1"/>
      <c r="AB28169" s="1"/>
      <c r="AC28169" s="1"/>
      <c r="AJ28169" s="1"/>
      <c r="AK28169" s="1"/>
      <c r="AL28169" s="1"/>
    </row>
    <row r="28170">
      <c r="I28170" s="1"/>
      <c r="J28170" s="1"/>
      <c r="K28170" s="1"/>
      <c r="AA28170" s="1"/>
      <c r="AB28170" s="1"/>
      <c r="AC28170" s="1"/>
      <c r="AJ28170" s="1"/>
      <c r="AK28170" s="1"/>
      <c r="AL28170" s="1"/>
    </row>
    <row r="28171">
      <c r="I28171" s="1"/>
      <c r="J28171" s="1"/>
      <c r="K28171" s="1"/>
      <c r="AA28171" s="1"/>
      <c r="AB28171" s="1"/>
      <c r="AC28171" s="1"/>
      <c r="AJ28171" s="1"/>
      <c r="AK28171" s="1"/>
      <c r="AL28171" s="1"/>
    </row>
    <row r="28172">
      <c r="I28172" s="1"/>
      <c r="J28172" s="1"/>
      <c r="K28172" s="1"/>
      <c r="AA28172" s="1"/>
      <c r="AB28172" s="1"/>
      <c r="AC28172" s="1"/>
      <c r="AJ28172" s="1"/>
      <c r="AK28172" s="1"/>
      <c r="AL28172" s="1"/>
    </row>
    <row r="28173">
      <c r="I28173" s="1"/>
      <c r="J28173" s="1"/>
      <c r="K28173" s="1"/>
      <c r="AA28173" s="1"/>
      <c r="AB28173" s="1"/>
      <c r="AC28173" s="1"/>
      <c r="AJ28173" s="1"/>
      <c r="AK28173" s="1"/>
      <c r="AL28173" s="1"/>
    </row>
    <row r="28174">
      <c r="I28174" s="1"/>
      <c r="J28174" s="1"/>
      <c r="K28174" s="1"/>
      <c r="AA28174" s="1"/>
      <c r="AB28174" s="1"/>
      <c r="AC28174" s="1"/>
      <c r="AJ28174" s="1"/>
      <c r="AK28174" s="1"/>
      <c r="AL28174" s="1"/>
    </row>
    <row r="28175">
      <c r="I28175" s="1"/>
      <c r="J28175" s="1"/>
      <c r="K28175" s="1"/>
      <c r="AA28175" s="1"/>
      <c r="AB28175" s="1"/>
      <c r="AC28175" s="1"/>
      <c r="AJ28175" s="1"/>
      <c r="AK28175" s="1"/>
      <c r="AL28175" s="1"/>
    </row>
    <row r="28176">
      <c r="I28176" s="1"/>
      <c r="J28176" s="1"/>
      <c r="K28176" s="1"/>
      <c r="AA28176" s="1"/>
      <c r="AB28176" s="1"/>
      <c r="AC28176" s="1"/>
      <c r="AJ28176" s="1"/>
      <c r="AK28176" s="1"/>
      <c r="AL28176" s="1"/>
    </row>
    <row r="28177">
      <c r="I28177" s="1"/>
      <c r="J28177" s="1"/>
      <c r="K28177" s="1"/>
      <c r="AA28177" s="1"/>
      <c r="AB28177" s="1"/>
      <c r="AC28177" s="1"/>
      <c r="AJ28177" s="1"/>
      <c r="AK28177" s="1"/>
      <c r="AL28177" s="1"/>
    </row>
    <row r="28178">
      <c r="I28178" s="1"/>
      <c r="J28178" s="1"/>
      <c r="K28178" s="1"/>
      <c r="AA28178" s="1"/>
      <c r="AB28178" s="1"/>
      <c r="AC28178" s="1"/>
      <c r="AJ28178" s="1"/>
      <c r="AK28178" s="1"/>
      <c r="AL28178" s="1"/>
    </row>
    <row r="28179">
      <c r="I28179" s="1"/>
      <c r="J28179" s="1"/>
      <c r="K28179" s="1"/>
      <c r="AA28179" s="1"/>
      <c r="AB28179" s="1"/>
      <c r="AC28179" s="1"/>
      <c r="AJ28179" s="1"/>
      <c r="AK28179" s="1"/>
      <c r="AL28179" s="1"/>
    </row>
    <row r="28180">
      <c r="I28180" s="1"/>
      <c r="J28180" s="1"/>
      <c r="K28180" s="1"/>
      <c r="AA28180" s="1"/>
      <c r="AB28180" s="1"/>
      <c r="AC28180" s="1"/>
      <c r="AJ28180" s="1"/>
      <c r="AK28180" s="1"/>
      <c r="AL28180" s="1"/>
    </row>
    <row r="28181">
      <c r="I28181" s="1"/>
      <c r="J28181" s="1"/>
      <c r="K28181" s="1"/>
      <c r="AA28181" s="1"/>
      <c r="AB28181" s="1"/>
      <c r="AC28181" s="1"/>
      <c r="AJ28181" s="1"/>
      <c r="AK28181" s="1"/>
      <c r="AL28181" s="1"/>
    </row>
    <row r="28182">
      <c r="I28182" s="1"/>
      <c r="J28182" s="1"/>
      <c r="K28182" s="1"/>
      <c r="AA28182" s="1"/>
      <c r="AB28182" s="1"/>
      <c r="AC28182" s="1"/>
      <c r="AJ28182" s="1"/>
      <c r="AK28182" s="1"/>
      <c r="AL28182" s="1"/>
    </row>
    <row r="28183">
      <c r="I28183" s="1"/>
      <c r="J28183" s="1"/>
      <c r="K28183" s="1"/>
      <c r="AA28183" s="1"/>
      <c r="AB28183" s="1"/>
      <c r="AC28183" s="1"/>
      <c r="AJ28183" s="1"/>
      <c r="AK28183" s="1"/>
      <c r="AL28183" s="1"/>
    </row>
    <row r="28184">
      <c r="I28184" s="1"/>
      <c r="J28184" s="1"/>
      <c r="K28184" s="1"/>
      <c r="AA28184" s="1"/>
      <c r="AB28184" s="1"/>
      <c r="AC28184" s="1"/>
      <c r="AJ28184" s="1"/>
      <c r="AK28184" s="1"/>
      <c r="AL28184" s="1"/>
    </row>
    <row r="28185">
      <c r="I28185" s="1"/>
      <c r="J28185" s="1"/>
      <c r="K28185" s="1"/>
      <c r="AA28185" s="1"/>
      <c r="AB28185" s="1"/>
      <c r="AC28185" s="1"/>
      <c r="AJ28185" s="1"/>
      <c r="AK28185" s="1"/>
      <c r="AL28185" s="1"/>
    </row>
    <row r="28186">
      <c r="I28186" s="1"/>
      <c r="J28186" s="1"/>
      <c r="K28186" s="1"/>
      <c r="AA28186" s="1"/>
      <c r="AB28186" s="1"/>
      <c r="AC28186" s="1"/>
      <c r="AJ28186" s="1"/>
      <c r="AK28186" s="1"/>
      <c r="AL28186" s="1"/>
    </row>
    <row r="28187">
      <c r="I28187" s="1"/>
      <c r="J28187" s="1"/>
      <c r="K28187" s="1"/>
      <c r="AA28187" s="1"/>
      <c r="AB28187" s="1"/>
      <c r="AC28187" s="1"/>
      <c r="AJ28187" s="1"/>
      <c r="AK28187" s="1"/>
      <c r="AL28187" s="1"/>
    </row>
    <row r="28188">
      <c r="I28188" s="1"/>
      <c r="J28188" s="1"/>
      <c r="K28188" s="1"/>
      <c r="AA28188" s="1"/>
      <c r="AB28188" s="1"/>
      <c r="AC28188" s="1"/>
      <c r="AJ28188" s="1"/>
      <c r="AK28188" s="1"/>
      <c r="AL28188" s="1"/>
    </row>
    <row r="28189">
      <c r="I28189" s="1"/>
      <c r="J28189" s="1"/>
      <c r="K28189" s="1"/>
      <c r="AA28189" s="1"/>
      <c r="AB28189" s="1"/>
      <c r="AC28189" s="1"/>
      <c r="AJ28189" s="1"/>
      <c r="AK28189" s="1"/>
      <c r="AL28189" s="1"/>
    </row>
    <row r="28190">
      <c r="I28190" s="1"/>
      <c r="J28190" s="1"/>
      <c r="K28190" s="1"/>
      <c r="AA28190" s="1"/>
      <c r="AB28190" s="1"/>
      <c r="AC28190" s="1"/>
      <c r="AJ28190" s="1"/>
      <c r="AK28190" s="1"/>
      <c r="AL28190" s="1"/>
    </row>
    <row r="28191">
      <c r="I28191" s="1"/>
      <c r="J28191" s="1"/>
      <c r="K28191" s="1"/>
      <c r="AA28191" s="1"/>
      <c r="AB28191" s="1"/>
      <c r="AC28191" s="1"/>
      <c r="AJ28191" s="1"/>
      <c r="AK28191" s="1"/>
      <c r="AL28191" s="1"/>
    </row>
    <row r="28192">
      <c r="I28192" s="1"/>
      <c r="J28192" s="1"/>
      <c r="K28192" s="1"/>
      <c r="AA28192" s="1"/>
      <c r="AB28192" s="1"/>
      <c r="AC28192" s="1"/>
      <c r="AJ28192" s="1"/>
      <c r="AK28192" s="1"/>
      <c r="AL28192" s="1"/>
    </row>
    <row r="28193">
      <c r="I28193" s="1"/>
      <c r="J28193" s="1"/>
      <c r="K28193" s="1"/>
      <c r="AA28193" s="1"/>
      <c r="AB28193" s="1"/>
      <c r="AC28193" s="1"/>
      <c r="AJ28193" s="1"/>
      <c r="AK28193" s="1"/>
      <c r="AL28193" s="1"/>
    </row>
    <row r="28194">
      <c r="I28194" s="1"/>
      <c r="J28194" s="1"/>
      <c r="K28194" s="1"/>
      <c r="AA28194" s="1"/>
      <c r="AB28194" s="1"/>
      <c r="AC28194" s="1"/>
      <c r="AJ28194" s="1"/>
      <c r="AK28194" s="1"/>
      <c r="AL28194" s="1"/>
    </row>
    <row r="28195">
      <c r="I28195" s="1"/>
      <c r="J28195" s="1"/>
      <c r="K28195" s="1"/>
      <c r="AA28195" s="1"/>
      <c r="AB28195" s="1"/>
      <c r="AC28195" s="1"/>
      <c r="AJ28195" s="1"/>
      <c r="AK28195" s="1"/>
      <c r="AL28195" s="1"/>
    </row>
    <row r="28196">
      <c r="I28196" s="1"/>
      <c r="J28196" s="1"/>
      <c r="K28196" s="1"/>
      <c r="AA28196" s="1"/>
      <c r="AB28196" s="1"/>
      <c r="AC28196" s="1"/>
      <c r="AJ28196" s="1"/>
      <c r="AK28196" s="1"/>
      <c r="AL28196" s="1"/>
    </row>
    <row r="28197">
      <c r="I28197" s="1"/>
      <c r="J28197" s="1"/>
      <c r="K28197" s="1"/>
      <c r="AA28197" s="1"/>
      <c r="AB28197" s="1"/>
      <c r="AC28197" s="1"/>
      <c r="AJ28197" s="1"/>
      <c r="AK28197" s="1"/>
      <c r="AL28197" s="1"/>
    </row>
    <row r="28198">
      <c r="I28198" s="1"/>
      <c r="J28198" s="1"/>
      <c r="K28198" s="1"/>
      <c r="AA28198" s="1"/>
      <c r="AB28198" s="1"/>
      <c r="AC28198" s="1"/>
      <c r="AJ28198" s="1"/>
      <c r="AK28198" s="1"/>
      <c r="AL28198" s="1"/>
    </row>
    <row r="28199">
      <c r="I28199" s="1"/>
      <c r="J28199" s="1"/>
      <c r="K28199" s="1"/>
      <c r="AA28199" s="1"/>
      <c r="AB28199" s="1"/>
      <c r="AC28199" s="1"/>
      <c r="AJ28199" s="1"/>
      <c r="AK28199" s="1"/>
      <c r="AL28199" s="1"/>
    </row>
    <row r="28200">
      <c r="I28200" s="1"/>
      <c r="J28200" s="1"/>
      <c r="K28200" s="1"/>
      <c r="AA28200" s="1"/>
      <c r="AB28200" s="1"/>
      <c r="AC28200" s="1"/>
      <c r="AJ28200" s="1"/>
      <c r="AK28200" s="1"/>
      <c r="AL28200" s="1"/>
    </row>
    <row r="28201">
      <c r="I28201" s="1"/>
      <c r="J28201" s="1"/>
      <c r="K28201" s="1"/>
      <c r="AA28201" s="1"/>
      <c r="AB28201" s="1"/>
      <c r="AC28201" s="1"/>
      <c r="AJ28201" s="1"/>
      <c r="AK28201" s="1"/>
      <c r="AL28201" s="1"/>
    </row>
    <row r="28202">
      <c r="I28202" s="1"/>
      <c r="J28202" s="1"/>
      <c r="K28202" s="1"/>
      <c r="AA28202" s="1"/>
      <c r="AB28202" s="1"/>
      <c r="AC28202" s="1"/>
      <c r="AJ28202" s="1"/>
      <c r="AK28202" s="1"/>
      <c r="AL28202" s="1"/>
    </row>
    <row r="28203">
      <c r="I28203" s="1"/>
      <c r="J28203" s="1"/>
      <c r="K28203" s="1"/>
      <c r="AA28203" s="1"/>
      <c r="AB28203" s="1"/>
      <c r="AC28203" s="1"/>
      <c r="AJ28203" s="1"/>
      <c r="AK28203" s="1"/>
      <c r="AL28203" s="1"/>
    </row>
    <row r="28204">
      <c r="I28204" s="1"/>
      <c r="J28204" s="1"/>
      <c r="K28204" s="1"/>
      <c r="AA28204" s="1"/>
      <c r="AB28204" s="1"/>
      <c r="AC28204" s="1"/>
      <c r="AJ28204" s="1"/>
      <c r="AK28204" s="1"/>
      <c r="AL28204" s="1"/>
    </row>
    <row r="28205">
      <c r="I28205" s="1"/>
      <c r="J28205" s="1"/>
      <c r="K28205" s="1"/>
      <c r="AA28205" s="1"/>
      <c r="AB28205" s="1"/>
      <c r="AC28205" s="1"/>
      <c r="AJ28205" s="1"/>
      <c r="AK28205" s="1"/>
      <c r="AL28205" s="1"/>
    </row>
    <row r="28206">
      <c r="I28206" s="1"/>
      <c r="J28206" s="1"/>
      <c r="K28206" s="1"/>
      <c r="AA28206" s="1"/>
      <c r="AB28206" s="1"/>
      <c r="AC28206" s="1"/>
      <c r="AJ28206" s="1"/>
      <c r="AK28206" s="1"/>
      <c r="AL28206" s="1"/>
    </row>
    <row r="28207">
      <c r="I28207" s="1"/>
      <c r="J28207" s="1"/>
      <c r="K28207" s="1"/>
      <c r="AA28207" s="1"/>
      <c r="AB28207" s="1"/>
      <c r="AC28207" s="1"/>
      <c r="AJ28207" s="1"/>
      <c r="AK28207" s="1"/>
      <c r="AL28207" s="1"/>
    </row>
    <row r="28208">
      <c r="I28208" s="1"/>
      <c r="J28208" s="1"/>
      <c r="K28208" s="1"/>
      <c r="AA28208" s="1"/>
      <c r="AB28208" s="1"/>
      <c r="AC28208" s="1"/>
      <c r="AJ28208" s="1"/>
      <c r="AK28208" s="1"/>
      <c r="AL28208" s="1"/>
    </row>
    <row r="28209">
      <c r="I28209" s="1"/>
      <c r="J28209" s="1"/>
      <c r="K28209" s="1"/>
      <c r="AA28209" s="1"/>
      <c r="AB28209" s="1"/>
      <c r="AC28209" s="1"/>
      <c r="AJ28209" s="1"/>
      <c r="AK28209" s="1"/>
      <c r="AL28209" s="1"/>
    </row>
    <row r="28210">
      <c r="I28210" s="1"/>
      <c r="J28210" s="1"/>
      <c r="K28210" s="1"/>
      <c r="AA28210" s="1"/>
      <c r="AB28210" s="1"/>
      <c r="AC28210" s="1"/>
      <c r="AJ28210" s="1"/>
      <c r="AK28210" s="1"/>
      <c r="AL28210" s="1"/>
    </row>
    <row r="28211">
      <c r="I28211" s="1"/>
      <c r="J28211" s="1"/>
      <c r="K28211" s="1"/>
      <c r="AA28211" s="1"/>
      <c r="AB28211" s="1"/>
      <c r="AC28211" s="1"/>
      <c r="AJ28211" s="1"/>
      <c r="AK28211" s="1"/>
      <c r="AL28211" s="1"/>
    </row>
    <row r="28212">
      <c r="I28212" s="1"/>
      <c r="J28212" s="1"/>
      <c r="K28212" s="1"/>
      <c r="AA28212" s="1"/>
      <c r="AB28212" s="1"/>
      <c r="AC28212" s="1"/>
      <c r="AJ28212" s="1"/>
      <c r="AK28212" s="1"/>
      <c r="AL28212" s="1"/>
    </row>
    <row r="28213">
      <c r="I28213" s="1"/>
      <c r="J28213" s="1"/>
      <c r="K28213" s="1"/>
      <c r="AA28213" s="1"/>
      <c r="AB28213" s="1"/>
      <c r="AC28213" s="1"/>
      <c r="AJ28213" s="1"/>
      <c r="AK28213" s="1"/>
      <c r="AL28213" s="1"/>
    </row>
    <row r="28214">
      <c r="I28214" s="1"/>
      <c r="J28214" s="1"/>
      <c r="K28214" s="1"/>
      <c r="AA28214" s="1"/>
      <c r="AB28214" s="1"/>
      <c r="AC28214" s="1"/>
      <c r="AJ28214" s="1"/>
      <c r="AK28214" s="1"/>
      <c r="AL28214" s="1"/>
    </row>
    <row r="28215">
      <c r="I28215" s="1"/>
      <c r="J28215" s="1"/>
      <c r="K28215" s="1"/>
      <c r="AA28215" s="1"/>
      <c r="AB28215" s="1"/>
      <c r="AC28215" s="1"/>
      <c r="AJ28215" s="1"/>
      <c r="AK28215" s="1"/>
      <c r="AL28215" s="1"/>
    </row>
    <row r="28216">
      <c r="I28216" s="1"/>
      <c r="J28216" s="1"/>
      <c r="K28216" s="1"/>
      <c r="AA28216" s="1"/>
      <c r="AB28216" s="1"/>
      <c r="AC28216" s="1"/>
      <c r="AJ28216" s="1"/>
      <c r="AK28216" s="1"/>
      <c r="AL28216" s="1"/>
    </row>
    <row r="28217">
      <c r="I28217" s="1"/>
      <c r="J28217" s="1"/>
      <c r="K28217" s="1"/>
      <c r="AA28217" s="1"/>
      <c r="AB28217" s="1"/>
      <c r="AC28217" s="1"/>
      <c r="AJ28217" s="1"/>
      <c r="AK28217" s="1"/>
      <c r="AL28217" s="1"/>
    </row>
    <row r="28218">
      <c r="I28218" s="1"/>
      <c r="J28218" s="1"/>
      <c r="K28218" s="1"/>
      <c r="AA28218" s="1"/>
      <c r="AB28218" s="1"/>
      <c r="AC28218" s="1"/>
      <c r="AJ28218" s="1"/>
      <c r="AK28218" s="1"/>
      <c r="AL28218" s="1"/>
    </row>
    <row r="28219">
      <c r="I28219" s="1"/>
      <c r="J28219" s="1"/>
      <c r="K28219" s="1"/>
      <c r="AA28219" s="1"/>
      <c r="AB28219" s="1"/>
      <c r="AC28219" s="1"/>
      <c r="AJ28219" s="1"/>
      <c r="AK28219" s="1"/>
      <c r="AL28219" s="1"/>
    </row>
    <row r="28220">
      <c r="I28220" s="1"/>
      <c r="J28220" s="1"/>
      <c r="K28220" s="1"/>
      <c r="AA28220" s="1"/>
      <c r="AB28220" s="1"/>
      <c r="AC28220" s="1"/>
      <c r="AJ28220" s="1"/>
      <c r="AK28220" s="1"/>
      <c r="AL28220" s="1"/>
    </row>
    <row r="28221">
      <c r="I28221" s="1"/>
      <c r="J28221" s="1"/>
      <c r="K28221" s="1"/>
      <c r="AA28221" s="1"/>
      <c r="AB28221" s="1"/>
      <c r="AC28221" s="1"/>
      <c r="AJ28221" s="1"/>
      <c r="AK28221" s="1"/>
      <c r="AL28221" s="1"/>
    </row>
    <row r="28222">
      <c r="I28222" s="1"/>
      <c r="J28222" s="1"/>
      <c r="K28222" s="1"/>
      <c r="AA28222" s="1"/>
      <c r="AB28222" s="1"/>
      <c r="AC28222" s="1"/>
      <c r="AJ28222" s="1"/>
      <c r="AK28222" s="1"/>
      <c r="AL28222" s="1"/>
    </row>
    <row r="28223">
      <c r="I28223" s="1"/>
      <c r="J28223" s="1"/>
      <c r="K28223" s="1"/>
      <c r="AA28223" s="1"/>
      <c r="AB28223" s="1"/>
      <c r="AC28223" s="1"/>
      <c r="AJ28223" s="1"/>
      <c r="AK28223" s="1"/>
      <c r="AL28223" s="1"/>
    </row>
    <row r="28224">
      <c r="I28224" s="1"/>
      <c r="J28224" s="1"/>
      <c r="K28224" s="1"/>
      <c r="AA28224" s="1"/>
      <c r="AB28224" s="1"/>
      <c r="AC28224" s="1"/>
      <c r="AJ28224" s="1"/>
      <c r="AK28224" s="1"/>
      <c r="AL28224" s="1"/>
    </row>
    <row r="28225">
      <c r="I28225" s="1"/>
      <c r="J28225" s="1"/>
      <c r="K28225" s="1"/>
      <c r="AA28225" s="1"/>
      <c r="AB28225" s="1"/>
      <c r="AC28225" s="1"/>
      <c r="AJ28225" s="1"/>
      <c r="AK28225" s="1"/>
      <c r="AL28225" s="1"/>
    </row>
    <row r="28226">
      <c r="I28226" s="1"/>
      <c r="J28226" s="1"/>
      <c r="K28226" s="1"/>
      <c r="AA28226" s="1"/>
      <c r="AB28226" s="1"/>
      <c r="AC28226" s="1"/>
      <c r="AJ28226" s="1"/>
      <c r="AK28226" s="1"/>
      <c r="AL28226" s="1"/>
    </row>
    <row r="28227">
      <c r="I28227" s="1"/>
      <c r="J28227" s="1"/>
      <c r="K28227" s="1"/>
      <c r="AA28227" s="1"/>
      <c r="AB28227" s="1"/>
      <c r="AC28227" s="1"/>
      <c r="AJ28227" s="1"/>
      <c r="AK28227" s="1"/>
      <c r="AL28227" s="1"/>
    </row>
    <row r="28228">
      <c r="I28228" s="1"/>
      <c r="J28228" s="1"/>
      <c r="K28228" s="1"/>
      <c r="AA28228" s="1"/>
      <c r="AB28228" s="1"/>
      <c r="AC28228" s="1"/>
      <c r="AJ28228" s="1"/>
      <c r="AK28228" s="1"/>
      <c r="AL28228" s="1"/>
    </row>
    <row r="28229">
      <c r="I28229" s="1"/>
      <c r="J28229" s="1"/>
      <c r="K28229" s="1"/>
      <c r="AA28229" s="1"/>
      <c r="AB28229" s="1"/>
      <c r="AC28229" s="1"/>
      <c r="AJ28229" s="1"/>
      <c r="AK28229" s="1"/>
      <c r="AL28229" s="1"/>
    </row>
    <row r="28230">
      <c r="I28230" s="1"/>
      <c r="J28230" s="1"/>
      <c r="K28230" s="1"/>
      <c r="AA28230" s="1"/>
      <c r="AB28230" s="1"/>
      <c r="AC28230" s="1"/>
      <c r="AJ28230" s="1"/>
      <c r="AK28230" s="1"/>
      <c r="AL28230" s="1"/>
    </row>
    <row r="28231">
      <c r="I28231" s="1"/>
      <c r="J28231" s="1"/>
      <c r="K28231" s="1"/>
      <c r="AA28231" s="1"/>
      <c r="AB28231" s="1"/>
      <c r="AC28231" s="1"/>
      <c r="AJ28231" s="1"/>
      <c r="AK28231" s="1"/>
      <c r="AL28231" s="1"/>
    </row>
    <row r="28232">
      <c r="I28232" s="1"/>
      <c r="J28232" s="1"/>
      <c r="K28232" s="1"/>
      <c r="AA28232" s="1"/>
      <c r="AB28232" s="1"/>
      <c r="AC28232" s="1"/>
      <c r="AJ28232" s="1"/>
      <c r="AK28232" s="1"/>
      <c r="AL28232" s="1"/>
    </row>
    <row r="28233">
      <c r="I28233" s="1"/>
      <c r="J28233" s="1"/>
      <c r="K28233" s="1"/>
      <c r="AA28233" s="1"/>
      <c r="AB28233" s="1"/>
      <c r="AC28233" s="1"/>
      <c r="AJ28233" s="1"/>
      <c r="AK28233" s="1"/>
      <c r="AL28233" s="1"/>
    </row>
    <row r="28234">
      <c r="I28234" s="1"/>
      <c r="J28234" s="1"/>
      <c r="K28234" s="1"/>
      <c r="AA28234" s="1"/>
      <c r="AB28234" s="1"/>
      <c r="AC28234" s="1"/>
      <c r="AJ28234" s="1"/>
      <c r="AK28234" s="1"/>
      <c r="AL28234" s="1"/>
    </row>
    <row r="28235">
      <c r="I28235" s="1"/>
      <c r="J28235" s="1"/>
      <c r="K28235" s="1"/>
      <c r="AA28235" s="1"/>
      <c r="AB28235" s="1"/>
      <c r="AC28235" s="1"/>
      <c r="AJ28235" s="1"/>
      <c r="AK28235" s="1"/>
      <c r="AL28235" s="1"/>
    </row>
    <row r="28236">
      <c r="I28236" s="1"/>
      <c r="J28236" s="1"/>
      <c r="K28236" s="1"/>
      <c r="AA28236" s="1"/>
      <c r="AB28236" s="1"/>
      <c r="AC28236" s="1"/>
      <c r="AJ28236" s="1"/>
      <c r="AK28236" s="1"/>
      <c r="AL28236" s="1"/>
    </row>
    <row r="28237">
      <c r="I28237" s="1"/>
      <c r="J28237" s="1"/>
      <c r="K28237" s="1"/>
      <c r="AA28237" s="1"/>
      <c r="AB28237" s="1"/>
      <c r="AC28237" s="1"/>
      <c r="AJ28237" s="1"/>
      <c r="AK28237" s="1"/>
      <c r="AL28237" s="1"/>
    </row>
    <row r="28238">
      <c r="I28238" s="1"/>
      <c r="J28238" s="1"/>
      <c r="K28238" s="1"/>
      <c r="AA28238" s="1"/>
      <c r="AB28238" s="1"/>
      <c r="AC28238" s="1"/>
      <c r="AJ28238" s="1"/>
      <c r="AK28238" s="1"/>
      <c r="AL28238" s="1"/>
    </row>
    <row r="28239">
      <c r="I28239" s="1"/>
      <c r="J28239" s="1"/>
      <c r="K28239" s="1"/>
      <c r="AA28239" s="1"/>
      <c r="AB28239" s="1"/>
      <c r="AC28239" s="1"/>
      <c r="AJ28239" s="1"/>
      <c r="AK28239" s="1"/>
      <c r="AL28239" s="1"/>
    </row>
    <row r="28240">
      <c r="I28240" s="1"/>
      <c r="J28240" s="1"/>
      <c r="K28240" s="1"/>
      <c r="AA28240" s="1"/>
      <c r="AB28240" s="1"/>
      <c r="AC28240" s="1"/>
      <c r="AJ28240" s="1"/>
      <c r="AK28240" s="1"/>
      <c r="AL28240" s="1"/>
    </row>
    <row r="28241">
      <c r="I28241" s="1"/>
      <c r="J28241" s="1"/>
      <c r="K28241" s="1"/>
      <c r="AA28241" s="1"/>
      <c r="AB28241" s="1"/>
      <c r="AC28241" s="1"/>
      <c r="AJ28241" s="1"/>
      <c r="AK28241" s="1"/>
      <c r="AL28241" s="1"/>
    </row>
    <row r="28242">
      <c r="I28242" s="1"/>
      <c r="J28242" s="1"/>
      <c r="K28242" s="1"/>
      <c r="AA28242" s="1"/>
      <c r="AB28242" s="1"/>
      <c r="AC28242" s="1"/>
      <c r="AJ28242" s="1"/>
      <c r="AK28242" s="1"/>
      <c r="AL28242" s="1"/>
    </row>
    <row r="28243">
      <c r="I28243" s="1"/>
      <c r="J28243" s="1"/>
      <c r="K28243" s="1"/>
      <c r="AA28243" s="1"/>
      <c r="AB28243" s="1"/>
      <c r="AC28243" s="1"/>
      <c r="AJ28243" s="1"/>
      <c r="AK28243" s="1"/>
      <c r="AL28243" s="1"/>
    </row>
    <row r="28244">
      <c r="I28244" s="1"/>
      <c r="J28244" s="1"/>
      <c r="K28244" s="1"/>
      <c r="AA28244" s="1"/>
      <c r="AB28244" s="1"/>
      <c r="AC28244" s="1"/>
      <c r="AJ28244" s="1"/>
      <c r="AK28244" s="1"/>
      <c r="AL28244" s="1"/>
    </row>
    <row r="28245">
      <c r="I28245" s="1"/>
      <c r="J28245" s="1"/>
      <c r="K28245" s="1"/>
      <c r="AA28245" s="1"/>
      <c r="AB28245" s="1"/>
      <c r="AC28245" s="1"/>
      <c r="AJ28245" s="1"/>
      <c r="AK28245" s="1"/>
      <c r="AL28245" s="1"/>
    </row>
    <row r="28246">
      <c r="I28246" s="1"/>
      <c r="J28246" s="1"/>
      <c r="K28246" s="1"/>
      <c r="AA28246" s="1"/>
      <c r="AB28246" s="1"/>
      <c r="AC28246" s="1"/>
      <c r="AJ28246" s="1"/>
      <c r="AK28246" s="1"/>
      <c r="AL28246" s="1"/>
    </row>
    <row r="28247">
      <c r="I28247" s="1"/>
      <c r="J28247" s="1"/>
      <c r="K28247" s="1"/>
      <c r="AA28247" s="1"/>
      <c r="AB28247" s="1"/>
      <c r="AC28247" s="1"/>
      <c r="AJ28247" s="1"/>
      <c r="AK28247" s="1"/>
      <c r="AL28247" s="1"/>
    </row>
    <row r="28248">
      <c r="I28248" s="1"/>
      <c r="J28248" s="1"/>
      <c r="K28248" s="1"/>
      <c r="AA28248" s="1"/>
      <c r="AB28248" s="1"/>
      <c r="AC28248" s="1"/>
      <c r="AJ28248" s="1"/>
      <c r="AK28248" s="1"/>
      <c r="AL28248" s="1"/>
    </row>
    <row r="28249">
      <c r="I28249" s="1"/>
      <c r="J28249" s="1"/>
      <c r="K28249" s="1"/>
      <c r="AA28249" s="1"/>
      <c r="AB28249" s="1"/>
      <c r="AC28249" s="1"/>
      <c r="AJ28249" s="1"/>
      <c r="AK28249" s="1"/>
      <c r="AL28249" s="1"/>
    </row>
    <row r="28250">
      <c r="I28250" s="1"/>
      <c r="J28250" s="1"/>
      <c r="K28250" s="1"/>
      <c r="AA28250" s="1"/>
      <c r="AB28250" s="1"/>
      <c r="AC28250" s="1"/>
      <c r="AJ28250" s="1"/>
      <c r="AK28250" s="1"/>
      <c r="AL28250" s="1"/>
    </row>
    <row r="28251">
      <c r="I28251" s="1"/>
      <c r="J28251" s="1"/>
      <c r="K28251" s="1"/>
      <c r="AA28251" s="1"/>
      <c r="AB28251" s="1"/>
      <c r="AC28251" s="1"/>
      <c r="AJ28251" s="1"/>
      <c r="AK28251" s="1"/>
      <c r="AL28251" s="1"/>
    </row>
    <row r="28252">
      <c r="I28252" s="1"/>
      <c r="J28252" s="1"/>
      <c r="K28252" s="1"/>
      <c r="AA28252" s="1"/>
      <c r="AB28252" s="1"/>
      <c r="AC28252" s="1"/>
      <c r="AJ28252" s="1"/>
      <c r="AK28252" s="1"/>
      <c r="AL28252" s="1"/>
    </row>
    <row r="28253">
      <c r="I28253" s="1"/>
      <c r="J28253" s="1"/>
      <c r="K28253" s="1"/>
      <c r="AA28253" s="1"/>
      <c r="AB28253" s="1"/>
      <c r="AC28253" s="1"/>
      <c r="AJ28253" s="1"/>
      <c r="AK28253" s="1"/>
      <c r="AL28253" s="1"/>
    </row>
    <row r="28254">
      <c r="I28254" s="1"/>
      <c r="J28254" s="1"/>
      <c r="K28254" s="1"/>
      <c r="AA28254" s="1"/>
      <c r="AB28254" s="1"/>
      <c r="AC28254" s="1"/>
      <c r="AJ28254" s="1"/>
      <c r="AK28254" s="1"/>
      <c r="AL28254" s="1"/>
    </row>
    <row r="28255">
      <c r="I28255" s="1"/>
      <c r="J28255" s="1"/>
      <c r="K28255" s="1"/>
      <c r="AA28255" s="1"/>
      <c r="AB28255" s="1"/>
      <c r="AC28255" s="1"/>
      <c r="AJ28255" s="1"/>
      <c r="AK28255" s="1"/>
      <c r="AL28255" s="1"/>
    </row>
    <row r="28256">
      <c r="I28256" s="1"/>
      <c r="J28256" s="1"/>
      <c r="K28256" s="1"/>
      <c r="AA28256" s="1"/>
      <c r="AB28256" s="1"/>
      <c r="AC28256" s="1"/>
      <c r="AJ28256" s="1"/>
      <c r="AK28256" s="1"/>
      <c r="AL28256" s="1"/>
    </row>
    <row r="28257">
      <c r="I28257" s="1"/>
      <c r="J28257" s="1"/>
      <c r="K28257" s="1"/>
      <c r="AA28257" s="1"/>
      <c r="AB28257" s="1"/>
      <c r="AC28257" s="1"/>
      <c r="AJ28257" s="1"/>
      <c r="AK28257" s="1"/>
      <c r="AL28257" s="1"/>
    </row>
    <row r="28258">
      <c r="I28258" s="1"/>
      <c r="J28258" s="1"/>
      <c r="K28258" s="1"/>
      <c r="AA28258" s="1"/>
      <c r="AB28258" s="1"/>
      <c r="AC28258" s="1"/>
      <c r="AJ28258" s="1"/>
      <c r="AK28258" s="1"/>
      <c r="AL28258" s="1"/>
    </row>
    <row r="28259">
      <c r="I28259" s="1"/>
      <c r="J28259" s="1"/>
      <c r="K28259" s="1"/>
      <c r="AA28259" s="1"/>
      <c r="AB28259" s="1"/>
      <c r="AC28259" s="1"/>
      <c r="AJ28259" s="1"/>
      <c r="AK28259" s="1"/>
      <c r="AL28259" s="1"/>
    </row>
    <row r="28260">
      <c r="I28260" s="1"/>
      <c r="J28260" s="1"/>
      <c r="K28260" s="1"/>
      <c r="AA28260" s="1"/>
      <c r="AB28260" s="1"/>
      <c r="AC28260" s="1"/>
      <c r="AJ28260" s="1"/>
      <c r="AK28260" s="1"/>
      <c r="AL28260" s="1"/>
    </row>
    <row r="28261">
      <c r="I28261" s="1"/>
      <c r="J28261" s="1"/>
      <c r="K28261" s="1"/>
      <c r="AA28261" s="1"/>
      <c r="AB28261" s="1"/>
      <c r="AC28261" s="1"/>
      <c r="AJ28261" s="1"/>
      <c r="AK28261" s="1"/>
      <c r="AL28261" s="1"/>
    </row>
    <row r="28262">
      <c r="I28262" s="1"/>
      <c r="J28262" s="1"/>
      <c r="K28262" s="1"/>
      <c r="AA28262" s="1"/>
      <c r="AB28262" s="1"/>
      <c r="AC28262" s="1"/>
      <c r="AJ28262" s="1"/>
      <c r="AK28262" s="1"/>
      <c r="AL28262" s="1"/>
    </row>
    <row r="28263">
      <c r="I28263" s="1"/>
      <c r="J28263" s="1"/>
      <c r="K28263" s="1"/>
      <c r="AA28263" s="1"/>
      <c r="AB28263" s="1"/>
      <c r="AC28263" s="1"/>
      <c r="AJ28263" s="1"/>
      <c r="AK28263" s="1"/>
      <c r="AL28263" s="1"/>
    </row>
    <row r="28264">
      <c r="I28264" s="1"/>
      <c r="J28264" s="1"/>
      <c r="K28264" s="1"/>
      <c r="AA28264" s="1"/>
      <c r="AB28264" s="1"/>
      <c r="AC28264" s="1"/>
      <c r="AJ28264" s="1"/>
      <c r="AK28264" s="1"/>
      <c r="AL28264" s="1"/>
    </row>
    <row r="28265">
      <c r="I28265" s="1"/>
      <c r="J28265" s="1"/>
      <c r="K28265" s="1"/>
      <c r="AA28265" s="1"/>
      <c r="AB28265" s="1"/>
      <c r="AC28265" s="1"/>
      <c r="AJ28265" s="1"/>
      <c r="AK28265" s="1"/>
      <c r="AL28265" s="1"/>
    </row>
    <row r="28266">
      <c r="I28266" s="1"/>
      <c r="J28266" s="1"/>
      <c r="K28266" s="1"/>
      <c r="AA28266" s="1"/>
      <c r="AB28266" s="1"/>
      <c r="AC28266" s="1"/>
      <c r="AJ28266" s="1"/>
      <c r="AK28266" s="1"/>
      <c r="AL28266" s="1"/>
    </row>
    <row r="28267">
      <c r="I28267" s="1"/>
      <c r="J28267" s="1"/>
      <c r="K28267" s="1"/>
      <c r="AA28267" s="1"/>
      <c r="AB28267" s="1"/>
      <c r="AC28267" s="1"/>
      <c r="AJ28267" s="1"/>
      <c r="AK28267" s="1"/>
      <c r="AL28267" s="1"/>
    </row>
    <row r="28268">
      <c r="I28268" s="1"/>
      <c r="J28268" s="1"/>
      <c r="K28268" s="1"/>
      <c r="AA28268" s="1"/>
      <c r="AB28268" s="1"/>
      <c r="AC28268" s="1"/>
      <c r="AJ28268" s="1"/>
      <c r="AK28268" s="1"/>
      <c r="AL28268" s="1"/>
    </row>
    <row r="28269">
      <c r="I28269" s="1"/>
      <c r="J28269" s="1"/>
      <c r="K28269" s="1"/>
      <c r="AA28269" s="1"/>
      <c r="AB28269" s="1"/>
      <c r="AC28269" s="1"/>
      <c r="AJ28269" s="1"/>
      <c r="AK28269" s="1"/>
      <c r="AL28269" s="1"/>
    </row>
    <row r="28270">
      <c r="I28270" s="1"/>
      <c r="J28270" s="1"/>
      <c r="K28270" s="1"/>
      <c r="AA28270" s="1"/>
      <c r="AB28270" s="1"/>
      <c r="AC28270" s="1"/>
      <c r="AJ28270" s="1"/>
      <c r="AK28270" s="1"/>
      <c r="AL28270" s="1"/>
    </row>
    <row r="28271">
      <c r="I28271" s="1"/>
      <c r="J28271" s="1"/>
      <c r="K28271" s="1"/>
      <c r="AA28271" s="1"/>
      <c r="AB28271" s="1"/>
      <c r="AC28271" s="1"/>
      <c r="AJ28271" s="1"/>
      <c r="AK28271" s="1"/>
      <c r="AL28271" s="1"/>
    </row>
    <row r="28272">
      <c r="I28272" s="1"/>
      <c r="J28272" s="1"/>
      <c r="K28272" s="1"/>
      <c r="AA28272" s="1"/>
      <c r="AB28272" s="1"/>
      <c r="AC28272" s="1"/>
      <c r="AJ28272" s="1"/>
      <c r="AK28272" s="1"/>
      <c r="AL28272" s="1"/>
    </row>
    <row r="28273">
      <c r="I28273" s="1"/>
      <c r="J28273" s="1"/>
      <c r="K28273" s="1"/>
      <c r="AA28273" s="1"/>
      <c r="AB28273" s="1"/>
      <c r="AC28273" s="1"/>
      <c r="AJ28273" s="1"/>
      <c r="AK28273" s="1"/>
      <c r="AL28273" s="1"/>
    </row>
    <row r="28274">
      <c r="I28274" s="1"/>
      <c r="J28274" s="1"/>
      <c r="K28274" s="1"/>
      <c r="AA28274" s="1"/>
      <c r="AB28274" s="1"/>
      <c r="AC28274" s="1"/>
      <c r="AJ28274" s="1"/>
      <c r="AK28274" s="1"/>
      <c r="AL28274" s="1"/>
    </row>
    <row r="28275">
      <c r="I28275" s="1"/>
      <c r="J28275" s="1"/>
      <c r="K28275" s="1"/>
      <c r="AA28275" s="1"/>
      <c r="AB28275" s="1"/>
      <c r="AC28275" s="1"/>
      <c r="AJ28275" s="1"/>
      <c r="AK28275" s="1"/>
      <c r="AL28275" s="1"/>
    </row>
    <row r="28276">
      <c r="I28276" s="1"/>
      <c r="J28276" s="1"/>
      <c r="K28276" s="1"/>
      <c r="AA28276" s="1"/>
      <c r="AB28276" s="1"/>
      <c r="AC28276" s="1"/>
      <c r="AJ28276" s="1"/>
      <c r="AK28276" s="1"/>
      <c r="AL28276" s="1"/>
    </row>
    <row r="28277">
      <c r="I28277" s="1"/>
      <c r="J28277" s="1"/>
      <c r="K28277" s="1"/>
      <c r="AA28277" s="1"/>
      <c r="AB28277" s="1"/>
      <c r="AC28277" s="1"/>
      <c r="AJ28277" s="1"/>
      <c r="AK28277" s="1"/>
      <c r="AL28277" s="1"/>
    </row>
    <row r="28278">
      <c r="I28278" s="1"/>
      <c r="J28278" s="1"/>
      <c r="K28278" s="1"/>
      <c r="AA28278" s="1"/>
      <c r="AB28278" s="1"/>
      <c r="AC28278" s="1"/>
      <c r="AJ28278" s="1"/>
      <c r="AK28278" s="1"/>
      <c r="AL28278" s="1"/>
    </row>
    <row r="28279">
      <c r="I28279" s="1"/>
      <c r="J28279" s="1"/>
      <c r="K28279" s="1"/>
      <c r="AA28279" s="1"/>
      <c r="AB28279" s="1"/>
      <c r="AC28279" s="1"/>
      <c r="AJ28279" s="1"/>
      <c r="AK28279" s="1"/>
      <c r="AL28279" s="1"/>
    </row>
    <row r="28280">
      <c r="I28280" s="1"/>
      <c r="J28280" s="1"/>
      <c r="K28280" s="1"/>
      <c r="AA28280" s="1"/>
      <c r="AB28280" s="1"/>
      <c r="AC28280" s="1"/>
      <c r="AJ28280" s="1"/>
      <c r="AK28280" s="1"/>
      <c r="AL28280" s="1"/>
    </row>
    <row r="28281">
      <c r="I28281" s="1"/>
      <c r="J28281" s="1"/>
      <c r="K28281" s="1"/>
      <c r="AA28281" s="1"/>
      <c r="AB28281" s="1"/>
      <c r="AC28281" s="1"/>
      <c r="AJ28281" s="1"/>
      <c r="AK28281" s="1"/>
      <c r="AL28281" s="1"/>
    </row>
    <row r="28282">
      <c r="I28282" s="1"/>
      <c r="J28282" s="1"/>
      <c r="K28282" s="1"/>
      <c r="AA28282" s="1"/>
      <c r="AB28282" s="1"/>
      <c r="AC28282" s="1"/>
      <c r="AJ28282" s="1"/>
      <c r="AK28282" s="1"/>
      <c r="AL28282" s="1"/>
    </row>
    <row r="28283">
      <c r="I28283" s="1"/>
      <c r="J28283" s="1"/>
      <c r="K28283" s="1"/>
      <c r="AA28283" s="1"/>
      <c r="AB28283" s="1"/>
      <c r="AC28283" s="1"/>
      <c r="AJ28283" s="1"/>
      <c r="AK28283" s="1"/>
      <c r="AL28283" s="1"/>
    </row>
    <row r="28284">
      <c r="I28284" s="1"/>
      <c r="J28284" s="1"/>
      <c r="K28284" s="1"/>
      <c r="AA28284" s="1"/>
      <c r="AB28284" s="1"/>
      <c r="AC28284" s="1"/>
      <c r="AJ28284" s="1"/>
      <c r="AK28284" s="1"/>
      <c r="AL28284" s="1"/>
    </row>
    <row r="28285">
      <c r="I28285" s="1"/>
      <c r="J28285" s="1"/>
      <c r="K28285" s="1"/>
      <c r="AA28285" s="1"/>
      <c r="AB28285" s="1"/>
      <c r="AC28285" s="1"/>
      <c r="AJ28285" s="1"/>
      <c r="AK28285" s="1"/>
      <c r="AL28285" s="1"/>
    </row>
    <row r="28286">
      <c r="I28286" s="1"/>
      <c r="J28286" s="1"/>
      <c r="K28286" s="1"/>
      <c r="AA28286" s="1"/>
      <c r="AB28286" s="1"/>
      <c r="AC28286" s="1"/>
      <c r="AJ28286" s="1"/>
      <c r="AK28286" s="1"/>
      <c r="AL28286" s="1"/>
    </row>
    <row r="28287">
      <c r="I28287" s="1"/>
      <c r="J28287" s="1"/>
      <c r="K28287" s="1"/>
      <c r="AA28287" s="1"/>
      <c r="AB28287" s="1"/>
      <c r="AC28287" s="1"/>
      <c r="AJ28287" s="1"/>
      <c r="AK28287" s="1"/>
      <c r="AL28287" s="1"/>
    </row>
    <row r="28288">
      <c r="I28288" s="1"/>
      <c r="J28288" s="1"/>
      <c r="K28288" s="1"/>
      <c r="AA28288" s="1"/>
      <c r="AB28288" s="1"/>
      <c r="AC28288" s="1"/>
      <c r="AJ28288" s="1"/>
      <c r="AK28288" s="1"/>
      <c r="AL28288" s="1"/>
    </row>
    <row r="28289">
      <c r="I28289" s="1"/>
      <c r="J28289" s="1"/>
      <c r="K28289" s="1"/>
      <c r="AA28289" s="1"/>
      <c r="AB28289" s="1"/>
      <c r="AC28289" s="1"/>
      <c r="AJ28289" s="1"/>
      <c r="AK28289" s="1"/>
      <c r="AL28289" s="1"/>
    </row>
    <row r="28290">
      <c r="I28290" s="1"/>
      <c r="J28290" s="1"/>
      <c r="K28290" s="1"/>
      <c r="AA28290" s="1"/>
      <c r="AB28290" s="1"/>
      <c r="AC28290" s="1"/>
      <c r="AJ28290" s="1"/>
      <c r="AK28290" s="1"/>
      <c r="AL28290" s="1"/>
    </row>
    <row r="28291">
      <c r="I28291" s="1"/>
      <c r="J28291" s="1"/>
      <c r="K28291" s="1"/>
      <c r="AA28291" s="1"/>
      <c r="AB28291" s="1"/>
      <c r="AC28291" s="1"/>
      <c r="AJ28291" s="1"/>
      <c r="AK28291" s="1"/>
      <c r="AL28291" s="1"/>
    </row>
    <row r="28292">
      <c r="I28292" s="1"/>
      <c r="J28292" s="1"/>
      <c r="K28292" s="1"/>
      <c r="AA28292" s="1"/>
      <c r="AB28292" s="1"/>
      <c r="AC28292" s="1"/>
      <c r="AJ28292" s="1"/>
      <c r="AK28292" s="1"/>
      <c r="AL28292" s="1"/>
    </row>
    <row r="28293">
      <c r="I28293" s="1"/>
      <c r="J28293" s="1"/>
      <c r="K28293" s="1"/>
      <c r="AA28293" s="1"/>
      <c r="AB28293" s="1"/>
      <c r="AC28293" s="1"/>
      <c r="AJ28293" s="1"/>
      <c r="AK28293" s="1"/>
      <c r="AL28293" s="1"/>
    </row>
    <row r="28294">
      <c r="I28294" s="1"/>
      <c r="J28294" s="1"/>
      <c r="K28294" s="1"/>
      <c r="AA28294" s="1"/>
      <c r="AB28294" s="1"/>
      <c r="AC28294" s="1"/>
      <c r="AJ28294" s="1"/>
      <c r="AK28294" s="1"/>
      <c r="AL28294" s="1"/>
    </row>
    <row r="28295">
      <c r="I28295" s="1"/>
      <c r="J28295" s="1"/>
      <c r="K28295" s="1"/>
      <c r="AA28295" s="1"/>
      <c r="AB28295" s="1"/>
      <c r="AC28295" s="1"/>
      <c r="AJ28295" s="1"/>
      <c r="AK28295" s="1"/>
      <c r="AL28295" s="1"/>
    </row>
    <row r="28296">
      <c r="I28296" s="1"/>
      <c r="J28296" s="1"/>
      <c r="K28296" s="1"/>
      <c r="AA28296" s="1"/>
      <c r="AB28296" s="1"/>
      <c r="AC28296" s="1"/>
      <c r="AJ28296" s="1"/>
      <c r="AK28296" s="1"/>
      <c r="AL28296" s="1"/>
    </row>
    <row r="28297">
      <c r="I28297" s="1"/>
      <c r="J28297" s="1"/>
      <c r="K28297" s="1"/>
      <c r="AA28297" s="1"/>
      <c r="AB28297" s="1"/>
      <c r="AC28297" s="1"/>
      <c r="AJ28297" s="1"/>
      <c r="AK28297" s="1"/>
      <c r="AL28297" s="1"/>
    </row>
    <row r="28298">
      <c r="I28298" s="1"/>
      <c r="J28298" s="1"/>
      <c r="K28298" s="1"/>
      <c r="AA28298" s="1"/>
      <c r="AB28298" s="1"/>
      <c r="AC28298" s="1"/>
      <c r="AJ28298" s="1"/>
      <c r="AK28298" s="1"/>
      <c r="AL28298" s="1"/>
    </row>
    <row r="28299">
      <c r="I28299" s="1"/>
      <c r="J28299" s="1"/>
      <c r="K28299" s="1"/>
      <c r="AA28299" s="1"/>
      <c r="AB28299" s="1"/>
      <c r="AC28299" s="1"/>
      <c r="AJ28299" s="1"/>
      <c r="AK28299" s="1"/>
      <c r="AL28299" s="1"/>
    </row>
    <row r="28300">
      <c r="I28300" s="1"/>
      <c r="J28300" s="1"/>
      <c r="K28300" s="1"/>
      <c r="AA28300" s="1"/>
      <c r="AB28300" s="1"/>
      <c r="AC28300" s="1"/>
      <c r="AJ28300" s="1"/>
      <c r="AK28300" s="1"/>
      <c r="AL28300" s="1"/>
    </row>
    <row r="28301">
      <c r="I28301" s="1"/>
      <c r="J28301" s="1"/>
      <c r="K28301" s="1"/>
      <c r="AA28301" s="1"/>
      <c r="AB28301" s="1"/>
      <c r="AC28301" s="1"/>
      <c r="AJ28301" s="1"/>
      <c r="AK28301" s="1"/>
      <c r="AL28301" s="1"/>
    </row>
    <row r="28302">
      <c r="I28302" s="1"/>
      <c r="J28302" s="1"/>
      <c r="K28302" s="1"/>
      <c r="AA28302" s="1"/>
      <c r="AB28302" s="1"/>
      <c r="AC28302" s="1"/>
      <c r="AJ28302" s="1"/>
      <c r="AK28302" s="1"/>
      <c r="AL28302" s="1"/>
    </row>
    <row r="28303">
      <c r="I28303" s="1"/>
      <c r="J28303" s="1"/>
      <c r="K28303" s="1"/>
      <c r="AA28303" s="1"/>
      <c r="AB28303" s="1"/>
      <c r="AC28303" s="1"/>
      <c r="AJ28303" s="1"/>
      <c r="AK28303" s="1"/>
      <c r="AL28303" s="1"/>
    </row>
    <row r="28304">
      <c r="I28304" s="1"/>
      <c r="J28304" s="1"/>
      <c r="K28304" s="1"/>
      <c r="AA28304" s="1"/>
      <c r="AB28304" s="1"/>
      <c r="AC28304" s="1"/>
      <c r="AJ28304" s="1"/>
      <c r="AK28304" s="1"/>
      <c r="AL28304" s="1"/>
    </row>
    <row r="28305">
      <c r="I28305" s="1"/>
      <c r="J28305" s="1"/>
      <c r="K28305" s="1"/>
      <c r="AA28305" s="1"/>
      <c r="AB28305" s="1"/>
      <c r="AC28305" s="1"/>
      <c r="AJ28305" s="1"/>
      <c r="AK28305" s="1"/>
      <c r="AL28305" s="1"/>
    </row>
    <row r="28306">
      <c r="I28306" s="1"/>
      <c r="J28306" s="1"/>
      <c r="K28306" s="1"/>
      <c r="AA28306" s="1"/>
      <c r="AB28306" s="1"/>
      <c r="AC28306" s="1"/>
      <c r="AJ28306" s="1"/>
      <c r="AK28306" s="1"/>
      <c r="AL28306" s="1"/>
    </row>
    <row r="28307">
      <c r="I28307" s="1"/>
      <c r="J28307" s="1"/>
      <c r="K28307" s="1"/>
      <c r="AA28307" s="1"/>
      <c r="AB28307" s="1"/>
      <c r="AC28307" s="1"/>
      <c r="AJ28307" s="1"/>
      <c r="AK28307" s="1"/>
      <c r="AL28307" s="1"/>
    </row>
    <row r="28308">
      <c r="I28308" s="1"/>
      <c r="J28308" s="1"/>
      <c r="K28308" s="1"/>
      <c r="AA28308" s="1"/>
      <c r="AB28308" s="1"/>
      <c r="AC28308" s="1"/>
      <c r="AJ28308" s="1"/>
      <c r="AK28308" s="1"/>
      <c r="AL28308" s="1"/>
    </row>
    <row r="28309">
      <c r="I28309" s="1"/>
      <c r="J28309" s="1"/>
      <c r="K28309" s="1"/>
      <c r="AA28309" s="1"/>
      <c r="AB28309" s="1"/>
      <c r="AC28309" s="1"/>
      <c r="AJ28309" s="1"/>
      <c r="AK28309" s="1"/>
      <c r="AL28309" s="1"/>
    </row>
    <row r="28310">
      <c r="I28310" s="1"/>
      <c r="J28310" s="1"/>
      <c r="K28310" s="1"/>
      <c r="AA28310" s="1"/>
      <c r="AB28310" s="1"/>
      <c r="AC28310" s="1"/>
      <c r="AJ28310" s="1"/>
      <c r="AK28310" s="1"/>
      <c r="AL28310" s="1"/>
    </row>
    <row r="28311">
      <c r="I28311" s="1"/>
      <c r="J28311" s="1"/>
      <c r="K28311" s="1"/>
      <c r="AA28311" s="1"/>
      <c r="AB28311" s="1"/>
      <c r="AC28311" s="1"/>
      <c r="AJ28311" s="1"/>
      <c r="AK28311" s="1"/>
      <c r="AL28311" s="1"/>
    </row>
    <row r="28312">
      <c r="I28312" s="1"/>
      <c r="J28312" s="1"/>
      <c r="K28312" s="1"/>
      <c r="AA28312" s="1"/>
      <c r="AB28312" s="1"/>
      <c r="AC28312" s="1"/>
      <c r="AJ28312" s="1"/>
      <c r="AK28312" s="1"/>
      <c r="AL28312" s="1"/>
    </row>
    <row r="28313">
      <c r="I28313" s="1"/>
      <c r="J28313" s="1"/>
      <c r="K28313" s="1"/>
      <c r="AA28313" s="1"/>
      <c r="AB28313" s="1"/>
      <c r="AC28313" s="1"/>
      <c r="AJ28313" s="1"/>
      <c r="AK28313" s="1"/>
      <c r="AL28313" s="1"/>
    </row>
    <row r="28314">
      <c r="I28314" s="1"/>
      <c r="J28314" s="1"/>
      <c r="K28314" s="1"/>
      <c r="AA28314" s="1"/>
      <c r="AB28314" s="1"/>
      <c r="AC28314" s="1"/>
      <c r="AJ28314" s="1"/>
      <c r="AK28314" s="1"/>
      <c r="AL28314" s="1"/>
    </row>
    <row r="28315">
      <c r="I28315" s="1"/>
      <c r="J28315" s="1"/>
      <c r="K28315" s="1"/>
      <c r="AA28315" s="1"/>
      <c r="AB28315" s="1"/>
      <c r="AC28315" s="1"/>
      <c r="AJ28315" s="1"/>
      <c r="AK28315" s="1"/>
      <c r="AL28315" s="1"/>
    </row>
    <row r="28316">
      <c r="I28316" s="1"/>
      <c r="J28316" s="1"/>
      <c r="K28316" s="1"/>
      <c r="AA28316" s="1"/>
      <c r="AB28316" s="1"/>
      <c r="AC28316" s="1"/>
      <c r="AJ28316" s="1"/>
      <c r="AK28316" s="1"/>
      <c r="AL28316" s="1"/>
    </row>
    <row r="28317">
      <c r="I28317" s="1"/>
      <c r="J28317" s="1"/>
      <c r="K28317" s="1"/>
      <c r="AA28317" s="1"/>
      <c r="AB28317" s="1"/>
      <c r="AC28317" s="1"/>
      <c r="AJ28317" s="1"/>
      <c r="AK28317" s="1"/>
      <c r="AL28317" s="1"/>
    </row>
    <row r="28318">
      <c r="I28318" s="1"/>
      <c r="J28318" s="1"/>
      <c r="K28318" s="1"/>
      <c r="AA28318" s="1"/>
      <c r="AB28318" s="1"/>
      <c r="AC28318" s="1"/>
      <c r="AJ28318" s="1"/>
      <c r="AK28318" s="1"/>
      <c r="AL28318" s="1"/>
    </row>
    <row r="28319">
      <c r="I28319" s="1"/>
      <c r="J28319" s="1"/>
      <c r="K28319" s="1"/>
      <c r="AA28319" s="1"/>
      <c r="AB28319" s="1"/>
      <c r="AC28319" s="1"/>
      <c r="AJ28319" s="1"/>
      <c r="AK28319" s="1"/>
      <c r="AL28319" s="1"/>
    </row>
    <row r="28320">
      <c r="I28320" s="1"/>
      <c r="J28320" s="1"/>
      <c r="K28320" s="1"/>
      <c r="AA28320" s="1"/>
      <c r="AB28320" s="1"/>
      <c r="AC28320" s="1"/>
      <c r="AJ28320" s="1"/>
      <c r="AK28320" s="1"/>
      <c r="AL28320" s="1"/>
    </row>
    <row r="28321">
      <c r="I28321" s="1"/>
      <c r="J28321" s="1"/>
      <c r="K28321" s="1"/>
      <c r="AA28321" s="1"/>
      <c r="AB28321" s="1"/>
      <c r="AC28321" s="1"/>
      <c r="AJ28321" s="1"/>
      <c r="AK28321" s="1"/>
      <c r="AL28321" s="1"/>
    </row>
    <row r="28322">
      <c r="I28322" s="1"/>
      <c r="J28322" s="1"/>
      <c r="K28322" s="1"/>
      <c r="AA28322" s="1"/>
      <c r="AB28322" s="1"/>
      <c r="AC28322" s="1"/>
      <c r="AJ28322" s="1"/>
      <c r="AK28322" s="1"/>
      <c r="AL28322" s="1"/>
    </row>
    <row r="28323">
      <c r="I28323" s="1"/>
      <c r="J28323" s="1"/>
      <c r="K28323" s="1"/>
      <c r="AA28323" s="1"/>
      <c r="AB28323" s="1"/>
      <c r="AC28323" s="1"/>
      <c r="AJ28323" s="1"/>
      <c r="AK28323" s="1"/>
      <c r="AL28323" s="1"/>
    </row>
    <row r="28324">
      <c r="I28324" s="1"/>
      <c r="J28324" s="1"/>
      <c r="K28324" s="1"/>
      <c r="AA28324" s="1"/>
      <c r="AB28324" s="1"/>
      <c r="AC28324" s="1"/>
      <c r="AJ28324" s="1"/>
      <c r="AK28324" s="1"/>
      <c r="AL28324" s="1"/>
    </row>
    <row r="28325">
      <c r="I28325" s="1"/>
      <c r="J28325" s="1"/>
      <c r="K28325" s="1"/>
      <c r="AA28325" s="1"/>
      <c r="AB28325" s="1"/>
      <c r="AC28325" s="1"/>
      <c r="AJ28325" s="1"/>
      <c r="AK28325" s="1"/>
      <c r="AL28325" s="1"/>
    </row>
    <row r="28326">
      <c r="I28326" s="1"/>
      <c r="J28326" s="1"/>
      <c r="K28326" s="1"/>
      <c r="AA28326" s="1"/>
      <c r="AB28326" s="1"/>
      <c r="AC28326" s="1"/>
      <c r="AJ28326" s="1"/>
      <c r="AK28326" s="1"/>
      <c r="AL28326" s="1"/>
    </row>
    <row r="28327">
      <c r="I28327" s="1"/>
      <c r="J28327" s="1"/>
      <c r="K28327" s="1"/>
      <c r="AA28327" s="1"/>
      <c r="AB28327" s="1"/>
      <c r="AC28327" s="1"/>
      <c r="AJ28327" s="1"/>
      <c r="AK28327" s="1"/>
      <c r="AL28327" s="1"/>
    </row>
    <row r="28328">
      <c r="I28328" s="1"/>
      <c r="J28328" s="1"/>
      <c r="K28328" s="1"/>
      <c r="AA28328" s="1"/>
      <c r="AB28328" s="1"/>
      <c r="AC28328" s="1"/>
      <c r="AJ28328" s="1"/>
      <c r="AK28328" s="1"/>
      <c r="AL28328" s="1"/>
    </row>
    <row r="28329">
      <c r="I28329" s="1"/>
      <c r="J28329" s="1"/>
      <c r="K28329" s="1"/>
      <c r="AA28329" s="1"/>
      <c r="AB28329" s="1"/>
      <c r="AC28329" s="1"/>
      <c r="AJ28329" s="1"/>
      <c r="AK28329" s="1"/>
      <c r="AL28329" s="1"/>
    </row>
    <row r="28330">
      <c r="I28330" s="1"/>
      <c r="J28330" s="1"/>
      <c r="K28330" s="1"/>
      <c r="AA28330" s="1"/>
      <c r="AB28330" s="1"/>
      <c r="AC28330" s="1"/>
      <c r="AJ28330" s="1"/>
      <c r="AK28330" s="1"/>
      <c r="AL28330" s="1"/>
    </row>
    <row r="28331">
      <c r="I28331" s="1"/>
      <c r="J28331" s="1"/>
      <c r="K28331" s="1"/>
      <c r="AA28331" s="1"/>
      <c r="AB28331" s="1"/>
      <c r="AC28331" s="1"/>
      <c r="AJ28331" s="1"/>
      <c r="AK28331" s="1"/>
      <c r="AL28331" s="1"/>
    </row>
    <row r="28332">
      <c r="I28332" s="1"/>
      <c r="J28332" s="1"/>
      <c r="K28332" s="1"/>
      <c r="AA28332" s="1"/>
      <c r="AB28332" s="1"/>
      <c r="AC28332" s="1"/>
      <c r="AJ28332" s="1"/>
      <c r="AK28332" s="1"/>
      <c r="AL28332" s="1"/>
    </row>
    <row r="28333">
      <c r="I28333" s="1"/>
      <c r="J28333" s="1"/>
      <c r="K28333" s="1"/>
      <c r="AA28333" s="1"/>
      <c r="AB28333" s="1"/>
      <c r="AC28333" s="1"/>
      <c r="AJ28333" s="1"/>
      <c r="AK28333" s="1"/>
      <c r="AL28333" s="1"/>
    </row>
    <row r="28334">
      <c r="I28334" s="1"/>
      <c r="J28334" s="1"/>
      <c r="K28334" s="1"/>
      <c r="AA28334" s="1"/>
      <c r="AB28334" s="1"/>
      <c r="AC28334" s="1"/>
      <c r="AJ28334" s="1"/>
      <c r="AK28334" s="1"/>
      <c r="AL28334" s="1"/>
    </row>
    <row r="28335">
      <c r="I28335" s="1"/>
      <c r="J28335" s="1"/>
      <c r="K28335" s="1"/>
      <c r="AA28335" s="1"/>
      <c r="AB28335" s="1"/>
      <c r="AC28335" s="1"/>
      <c r="AJ28335" s="1"/>
      <c r="AK28335" s="1"/>
      <c r="AL28335" s="1"/>
    </row>
    <row r="28336">
      <c r="I28336" s="1"/>
      <c r="J28336" s="1"/>
      <c r="K28336" s="1"/>
      <c r="AA28336" s="1"/>
      <c r="AB28336" s="1"/>
      <c r="AC28336" s="1"/>
      <c r="AJ28336" s="1"/>
      <c r="AK28336" s="1"/>
      <c r="AL28336" s="1"/>
    </row>
    <row r="28337">
      <c r="I28337" s="1"/>
      <c r="J28337" s="1"/>
      <c r="K28337" s="1"/>
      <c r="AA28337" s="1"/>
      <c r="AB28337" s="1"/>
      <c r="AC28337" s="1"/>
      <c r="AJ28337" s="1"/>
      <c r="AK28337" s="1"/>
      <c r="AL28337" s="1"/>
    </row>
    <row r="28338">
      <c r="I28338" s="1"/>
      <c r="J28338" s="1"/>
      <c r="K28338" s="1"/>
      <c r="AA28338" s="1"/>
      <c r="AB28338" s="1"/>
      <c r="AC28338" s="1"/>
      <c r="AJ28338" s="1"/>
      <c r="AK28338" s="1"/>
      <c r="AL28338" s="1"/>
    </row>
    <row r="28339">
      <c r="I28339" s="1"/>
      <c r="J28339" s="1"/>
      <c r="K28339" s="1"/>
      <c r="AA28339" s="1"/>
      <c r="AB28339" s="1"/>
      <c r="AC28339" s="1"/>
      <c r="AJ28339" s="1"/>
      <c r="AK28339" s="1"/>
      <c r="AL28339" s="1"/>
    </row>
    <row r="28340">
      <c r="I28340" s="1"/>
      <c r="J28340" s="1"/>
      <c r="K28340" s="1"/>
      <c r="AA28340" s="1"/>
      <c r="AB28340" s="1"/>
      <c r="AC28340" s="1"/>
      <c r="AJ28340" s="1"/>
      <c r="AK28340" s="1"/>
      <c r="AL28340" s="1"/>
    </row>
    <row r="28341">
      <c r="I28341" s="1"/>
      <c r="J28341" s="1"/>
      <c r="K28341" s="1"/>
      <c r="AA28341" s="1"/>
      <c r="AB28341" s="1"/>
      <c r="AC28341" s="1"/>
      <c r="AJ28341" s="1"/>
      <c r="AK28341" s="1"/>
      <c r="AL28341" s="1"/>
    </row>
    <row r="28342">
      <c r="I28342" s="1"/>
      <c r="J28342" s="1"/>
      <c r="K28342" s="1"/>
      <c r="AA28342" s="1"/>
      <c r="AB28342" s="1"/>
      <c r="AC28342" s="1"/>
      <c r="AJ28342" s="1"/>
      <c r="AK28342" s="1"/>
      <c r="AL28342" s="1"/>
    </row>
    <row r="28343">
      <c r="I28343" s="1"/>
      <c r="J28343" s="1"/>
      <c r="K28343" s="1"/>
      <c r="AA28343" s="1"/>
      <c r="AB28343" s="1"/>
      <c r="AC28343" s="1"/>
      <c r="AJ28343" s="1"/>
      <c r="AK28343" s="1"/>
      <c r="AL28343" s="1"/>
    </row>
    <row r="28344">
      <c r="I28344" s="1"/>
      <c r="J28344" s="1"/>
      <c r="K28344" s="1"/>
      <c r="AA28344" s="1"/>
      <c r="AB28344" s="1"/>
      <c r="AC28344" s="1"/>
      <c r="AJ28344" s="1"/>
      <c r="AK28344" s="1"/>
      <c r="AL28344" s="1"/>
    </row>
    <row r="28345">
      <c r="I28345" s="1"/>
      <c r="J28345" s="1"/>
      <c r="K28345" s="1"/>
      <c r="AA28345" s="1"/>
      <c r="AB28345" s="1"/>
      <c r="AC28345" s="1"/>
      <c r="AJ28345" s="1"/>
      <c r="AK28345" s="1"/>
      <c r="AL28345" s="1"/>
    </row>
    <row r="28346">
      <c r="I28346" s="1"/>
      <c r="J28346" s="1"/>
      <c r="K28346" s="1"/>
      <c r="AA28346" s="1"/>
      <c r="AB28346" s="1"/>
      <c r="AC28346" s="1"/>
      <c r="AJ28346" s="1"/>
      <c r="AK28346" s="1"/>
      <c r="AL28346" s="1"/>
    </row>
    <row r="28347">
      <c r="I28347" s="1"/>
      <c r="J28347" s="1"/>
      <c r="K28347" s="1"/>
      <c r="AA28347" s="1"/>
      <c r="AB28347" s="1"/>
      <c r="AC28347" s="1"/>
      <c r="AJ28347" s="1"/>
      <c r="AK28347" s="1"/>
      <c r="AL28347" s="1"/>
    </row>
    <row r="28348">
      <c r="I28348" s="1"/>
      <c r="J28348" s="1"/>
      <c r="K28348" s="1"/>
      <c r="AA28348" s="1"/>
      <c r="AB28348" s="1"/>
      <c r="AC28348" s="1"/>
      <c r="AJ28348" s="1"/>
      <c r="AK28348" s="1"/>
      <c r="AL28348" s="1"/>
    </row>
    <row r="28349">
      <c r="I28349" s="1"/>
      <c r="J28349" s="1"/>
      <c r="K28349" s="1"/>
      <c r="AA28349" s="1"/>
      <c r="AB28349" s="1"/>
      <c r="AC28349" s="1"/>
      <c r="AJ28349" s="1"/>
      <c r="AK28349" s="1"/>
      <c r="AL28349" s="1"/>
    </row>
    <row r="28350">
      <c r="I28350" s="1"/>
      <c r="J28350" s="1"/>
      <c r="K28350" s="1"/>
      <c r="AA28350" s="1"/>
      <c r="AB28350" s="1"/>
      <c r="AC28350" s="1"/>
      <c r="AJ28350" s="1"/>
      <c r="AK28350" s="1"/>
      <c r="AL28350" s="1"/>
    </row>
    <row r="28351">
      <c r="I28351" s="1"/>
      <c r="J28351" s="1"/>
      <c r="K28351" s="1"/>
      <c r="AA28351" s="1"/>
      <c r="AB28351" s="1"/>
      <c r="AC28351" s="1"/>
      <c r="AJ28351" s="1"/>
      <c r="AK28351" s="1"/>
      <c r="AL28351" s="1"/>
    </row>
    <row r="28352">
      <c r="I28352" s="1"/>
      <c r="J28352" s="1"/>
      <c r="K28352" s="1"/>
      <c r="AA28352" s="1"/>
      <c r="AB28352" s="1"/>
      <c r="AC28352" s="1"/>
      <c r="AJ28352" s="1"/>
      <c r="AK28352" s="1"/>
      <c r="AL28352" s="1"/>
    </row>
    <row r="28353">
      <c r="I28353" s="1"/>
      <c r="J28353" s="1"/>
      <c r="K28353" s="1"/>
      <c r="AA28353" s="1"/>
      <c r="AB28353" s="1"/>
      <c r="AC28353" s="1"/>
      <c r="AJ28353" s="1"/>
      <c r="AK28353" s="1"/>
      <c r="AL28353" s="1"/>
    </row>
    <row r="28354">
      <c r="I28354" s="1"/>
      <c r="J28354" s="1"/>
      <c r="K28354" s="1"/>
      <c r="AA28354" s="1"/>
      <c r="AB28354" s="1"/>
      <c r="AC28354" s="1"/>
      <c r="AJ28354" s="1"/>
      <c r="AK28354" s="1"/>
      <c r="AL28354" s="1"/>
    </row>
    <row r="28355">
      <c r="I28355" s="1"/>
      <c r="J28355" s="1"/>
      <c r="K28355" s="1"/>
      <c r="AA28355" s="1"/>
      <c r="AB28355" s="1"/>
      <c r="AC28355" s="1"/>
      <c r="AJ28355" s="1"/>
      <c r="AK28355" s="1"/>
      <c r="AL28355" s="1"/>
    </row>
    <row r="28356">
      <c r="I28356" s="1"/>
      <c r="J28356" s="1"/>
      <c r="K28356" s="1"/>
      <c r="AA28356" s="1"/>
      <c r="AB28356" s="1"/>
      <c r="AC28356" s="1"/>
      <c r="AJ28356" s="1"/>
      <c r="AK28356" s="1"/>
      <c r="AL28356" s="1"/>
    </row>
    <row r="28357">
      <c r="I28357" s="1"/>
      <c r="J28357" s="1"/>
      <c r="K28357" s="1"/>
      <c r="AA28357" s="1"/>
      <c r="AB28357" s="1"/>
      <c r="AC28357" s="1"/>
      <c r="AJ28357" s="1"/>
      <c r="AK28357" s="1"/>
      <c r="AL28357" s="1"/>
    </row>
    <row r="28358">
      <c r="I28358" s="1"/>
      <c r="J28358" s="1"/>
      <c r="K28358" s="1"/>
      <c r="AA28358" s="1"/>
      <c r="AB28358" s="1"/>
      <c r="AC28358" s="1"/>
      <c r="AJ28358" s="1"/>
      <c r="AK28358" s="1"/>
      <c r="AL28358" s="1"/>
    </row>
    <row r="28359">
      <c r="I28359" s="1"/>
      <c r="J28359" s="1"/>
      <c r="K28359" s="1"/>
      <c r="AA28359" s="1"/>
      <c r="AB28359" s="1"/>
      <c r="AC28359" s="1"/>
      <c r="AJ28359" s="1"/>
      <c r="AK28359" s="1"/>
      <c r="AL28359" s="1"/>
    </row>
    <row r="28360">
      <c r="I28360" s="1"/>
      <c r="J28360" s="1"/>
      <c r="K28360" s="1"/>
      <c r="AA28360" s="1"/>
      <c r="AB28360" s="1"/>
      <c r="AC28360" s="1"/>
      <c r="AJ28360" s="1"/>
      <c r="AK28360" s="1"/>
      <c r="AL28360" s="1"/>
    </row>
    <row r="28361">
      <c r="I28361" s="1"/>
      <c r="J28361" s="1"/>
      <c r="K28361" s="1"/>
      <c r="AA28361" s="1"/>
      <c r="AB28361" s="1"/>
      <c r="AC28361" s="1"/>
      <c r="AJ28361" s="1"/>
      <c r="AK28361" s="1"/>
      <c r="AL28361" s="1"/>
    </row>
    <row r="28362">
      <c r="I28362" s="1"/>
      <c r="J28362" s="1"/>
      <c r="K28362" s="1"/>
      <c r="AA28362" s="1"/>
      <c r="AB28362" s="1"/>
      <c r="AC28362" s="1"/>
      <c r="AJ28362" s="1"/>
      <c r="AK28362" s="1"/>
      <c r="AL28362" s="1"/>
    </row>
    <row r="28363">
      <c r="I28363" s="1"/>
      <c r="J28363" s="1"/>
      <c r="K28363" s="1"/>
      <c r="AA28363" s="1"/>
      <c r="AB28363" s="1"/>
      <c r="AC28363" s="1"/>
      <c r="AJ28363" s="1"/>
      <c r="AK28363" s="1"/>
      <c r="AL28363" s="1"/>
    </row>
    <row r="28364">
      <c r="I28364" s="1"/>
      <c r="J28364" s="1"/>
      <c r="K28364" s="1"/>
      <c r="AA28364" s="1"/>
      <c r="AB28364" s="1"/>
      <c r="AC28364" s="1"/>
      <c r="AJ28364" s="1"/>
      <c r="AK28364" s="1"/>
      <c r="AL28364" s="1"/>
    </row>
    <row r="28365">
      <c r="I28365" s="1"/>
      <c r="J28365" s="1"/>
      <c r="K28365" s="1"/>
      <c r="AA28365" s="1"/>
      <c r="AB28365" s="1"/>
      <c r="AC28365" s="1"/>
      <c r="AJ28365" s="1"/>
      <c r="AK28365" s="1"/>
      <c r="AL28365" s="1"/>
    </row>
    <row r="28366">
      <c r="I28366" s="1"/>
      <c r="J28366" s="1"/>
      <c r="K28366" s="1"/>
      <c r="AA28366" s="1"/>
      <c r="AB28366" s="1"/>
      <c r="AC28366" s="1"/>
      <c r="AJ28366" s="1"/>
      <c r="AK28366" s="1"/>
      <c r="AL28366" s="1"/>
    </row>
    <row r="28367">
      <c r="I28367" s="1"/>
      <c r="J28367" s="1"/>
      <c r="K28367" s="1"/>
      <c r="AA28367" s="1"/>
      <c r="AB28367" s="1"/>
      <c r="AC28367" s="1"/>
      <c r="AJ28367" s="1"/>
      <c r="AK28367" s="1"/>
      <c r="AL28367" s="1"/>
    </row>
    <row r="28368">
      <c r="I28368" s="1"/>
      <c r="J28368" s="1"/>
      <c r="K28368" s="1"/>
      <c r="AA28368" s="1"/>
      <c r="AB28368" s="1"/>
      <c r="AC28368" s="1"/>
      <c r="AJ28368" s="1"/>
      <c r="AK28368" s="1"/>
      <c r="AL28368" s="1"/>
    </row>
    <row r="28369">
      <c r="I28369" s="1"/>
      <c r="J28369" s="1"/>
      <c r="K28369" s="1"/>
      <c r="AA28369" s="1"/>
      <c r="AB28369" s="1"/>
      <c r="AC28369" s="1"/>
      <c r="AJ28369" s="1"/>
      <c r="AK28369" s="1"/>
      <c r="AL28369" s="1"/>
    </row>
    <row r="28370">
      <c r="I28370" s="1"/>
      <c r="J28370" s="1"/>
      <c r="K28370" s="1"/>
      <c r="AA28370" s="1"/>
      <c r="AB28370" s="1"/>
      <c r="AC28370" s="1"/>
      <c r="AJ28370" s="1"/>
      <c r="AK28370" s="1"/>
      <c r="AL28370" s="1"/>
    </row>
    <row r="28371">
      <c r="I28371" s="1"/>
      <c r="J28371" s="1"/>
      <c r="K28371" s="1"/>
      <c r="AA28371" s="1"/>
      <c r="AB28371" s="1"/>
      <c r="AC28371" s="1"/>
      <c r="AJ28371" s="1"/>
      <c r="AK28371" s="1"/>
      <c r="AL28371" s="1"/>
    </row>
    <row r="28372">
      <c r="I28372" s="1"/>
      <c r="J28372" s="1"/>
      <c r="K28372" s="1"/>
      <c r="AA28372" s="1"/>
      <c r="AB28372" s="1"/>
      <c r="AC28372" s="1"/>
      <c r="AJ28372" s="1"/>
      <c r="AK28372" s="1"/>
      <c r="AL28372" s="1"/>
    </row>
    <row r="28373">
      <c r="I28373" s="1"/>
      <c r="J28373" s="1"/>
      <c r="K28373" s="1"/>
      <c r="AA28373" s="1"/>
      <c r="AB28373" s="1"/>
      <c r="AC28373" s="1"/>
      <c r="AJ28373" s="1"/>
      <c r="AK28373" s="1"/>
      <c r="AL28373" s="1"/>
    </row>
    <row r="28374">
      <c r="I28374" s="1"/>
      <c r="J28374" s="1"/>
      <c r="K28374" s="1"/>
      <c r="AA28374" s="1"/>
      <c r="AB28374" s="1"/>
      <c r="AC28374" s="1"/>
      <c r="AJ28374" s="1"/>
      <c r="AK28374" s="1"/>
      <c r="AL28374" s="1"/>
    </row>
    <row r="28375">
      <c r="I28375" s="1"/>
      <c r="J28375" s="1"/>
      <c r="K28375" s="1"/>
      <c r="AA28375" s="1"/>
      <c r="AB28375" s="1"/>
      <c r="AC28375" s="1"/>
      <c r="AJ28375" s="1"/>
      <c r="AK28375" s="1"/>
      <c r="AL28375" s="1"/>
    </row>
    <row r="28376">
      <c r="I28376" s="1"/>
      <c r="J28376" s="1"/>
      <c r="K28376" s="1"/>
      <c r="AA28376" s="1"/>
      <c r="AB28376" s="1"/>
      <c r="AC28376" s="1"/>
      <c r="AJ28376" s="1"/>
      <c r="AK28376" s="1"/>
      <c r="AL28376" s="1"/>
    </row>
    <row r="28377">
      <c r="I28377" s="1"/>
      <c r="J28377" s="1"/>
      <c r="K28377" s="1"/>
      <c r="AA28377" s="1"/>
      <c r="AB28377" s="1"/>
      <c r="AC28377" s="1"/>
      <c r="AJ28377" s="1"/>
      <c r="AK28377" s="1"/>
      <c r="AL28377" s="1"/>
    </row>
    <row r="28378">
      <c r="I28378" s="1"/>
      <c r="J28378" s="1"/>
      <c r="K28378" s="1"/>
      <c r="AA28378" s="1"/>
      <c r="AB28378" s="1"/>
      <c r="AC28378" s="1"/>
      <c r="AJ28378" s="1"/>
      <c r="AK28378" s="1"/>
      <c r="AL28378" s="1"/>
    </row>
    <row r="28379">
      <c r="I28379" s="1"/>
      <c r="J28379" s="1"/>
      <c r="K28379" s="1"/>
      <c r="AA28379" s="1"/>
      <c r="AB28379" s="1"/>
      <c r="AC28379" s="1"/>
      <c r="AJ28379" s="1"/>
      <c r="AK28379" s="1"/>
      <c r="AL28379" s="1"/>
    </row>
    <row r="28380">
      <c r="I28380" s="1"/>
      <c r="J28380" s="1"/>
      <c r="K28380" s="1"/>
      <c r="AA28380" s="1"/>
      <c r="AB28380" s="1"/>
      <c r="AC28380" s="1"/>
      <c r="AJ28380" s="1"/>
      <c r="AK28380" s="1"/>
      <c r="AL28380" s="1"/>
    </row>
    <row r="28381">
      <c r="I28381" s="1"/>
      <c r="J28381" s="1"/>
      <c r="K28381" s="1"/>
      <c r="AA28381" s="1"/>
      <c r="AB28381" s="1"/>
      <c r="AC28381" s="1"/>
      <c r="AJ28381" s="1"/>
      <c r="AK28381" s="1"/>
      <c r="AL28381" s="1"/>
    </row>
    <row r="28382">
      <c r="I28382" s="1"/>
      <c r="J28382" s="1"/>
      <c r="K28382" s="1"/>
      <c r="AA28382" s="1"/>
      <c r="AB28382" s="1"/>
      <c r="AC28382" s="1"/>
      <c r="AJ28382" s="1"/>
      <c r="AK28382" s="1"/>
      <c r="AL28382" s="1"/>
    </row>
    <row r="28383">
      <c r="I28383" s="1"/>
      <c r="J28383" s="1"/>
      <c r="K28383" s="1"/>
      <c r="AA28383" s="1"/>
      <c r="AB28383" s="1"/>
      <c r="AC28383" s="1"/>
      <c r="AJ28383" s="1"/>
      <c r="AK28383" s="1"/>
      <c r="AL28383" s="1"/>
    </row>
    <row r="28384">
      <c r="I28384" s="1"/>
      <c r="J28384" s="1"/>
      <c r="K28384" s="1"/>
      <c r="AA28384" s="1"/>
      <c r="AB28384" s="1"/>
      <c r="AC28384" s="1"/>
      <c r="AJ28384" s="1"/>
      <c r="AK28384" s="1"/>
      <c r="AL28384" s="1"/>
    </row>
    <row r="28385">
      <c r="I28385" s="1"/>
      <c r="J28385" s="1"/>
      <c r="K28385" s="1"/>
      <c r="AA28385" s="1"/>
      <c r="AB28385" s="1"/>
      <c r="AC28385" s="1"/>
      <c r="AJ28385" s="1"/>
      <c r="AK28385" s="1"/>
      <c r="AL28385" s="1"/>
    </row>
    <row r="28386">
      <c r="I28386" s="1"/>
      <c r="J28386" s="1"/>
      <c r="K28386" s="1"/>
      <c r="AA28386" s="1"/>
      <c r="AB28386" s="1"/>
      <c r="AC28386" s="1"/>
      <c r="AJ28386" s="1"/>
      <c r="AK28386" s="1"/>
      <c r="AL28386" s="1"/>
    </row>
    <row r="28387">
      <c r="I28387" s="1"/>
      <c r="J28387" s="1"/>
      <c r="K28387" s="1"/>
      <c r="AA28387" s="1"/>
      <c r="AB28387" s="1"/>
      <c r="AC28387" s="1"/>
      <c r="AJ28387" s="1"/>
      <c r="AK28387" s="1"/>
      <c r="AL28387" s="1"/>
    </row>
    <row r="28388">
      <c r="I28388" s="1"/>
      <c r="J28388" s="1"/>
      <c r="K28388" s="1"/>
      <c r="AA28388" s="1"/>
      <c r="AB28388" s="1"/>
      <c r="AC28388" s="1"/>
      <c r="AJ28388" s="1"/>
      <c r="AK28388" s="1"/>
      <c r="AL28388" s="1"/>
    </row>
    <row r="28389">
      <c r="I28389" s="1"/>
      <c r="J28389" s="1"/>
      <c r="K28389" s="1"/>
      <c r="AA28389" s="1"/>
      <c r="AB28389" s="1"/>
      <c r="AC28389" s="1"/>
      <c r="AJ28389" s="1"/>
      <c r="AK28389" s="1"/>
      <c r="AL28389" s="1"/>
    </row>
    <row r="28390">
      <c r="I28390" s="1"/>
      <c r="J28390" s="1"/>
      <c r="K28390" s="1"/>
      <c r="AA28390" s="1"/>
      <c r="AB28390" s="1"/>
      <c r="AC28390" s="1"/>
      <c r="AJ28390" s="1"/>
      <c r="AK28390" s="1"/>
      <c r="AL28390" s="1"/>
    </row>
    <row r="28391">
      <c r="I28391" s="1"/>
      <c r="J28391" s="1"/>
      <c r="K28391" s="1"/>
      <c r="AA28391" s="1"/>
      <c r="AB28391" s="1"/>
      <c r="AC28391" s="1"/>
      <c r="AJ28391" s="1"/>
      <c r="AK28391" s="1"/>
      <c r="AL28391" s="1"/>
    </row>
    <row r="28392">
      <c r="I28392" s="1"/>
      <c r="J28392" s="1"/>
      <c r="K28392" s="1"/>
      <c r="AA28392" s="1"/>
      <c r="AB28392" s="1"/>
      <c r="AC28392" s="1"/>
      <c r="AJ28392" s="1"/>
      <c r="AK28392" s="1"/>
      <c r="AL28392" s="1"/>
    </row>
    <row r="28393">
      <c r="I28393" s="1"/>
      <c r="J28393" s="1"/>
      <c r="K28393" s="1"/>
      <c r="AA28393" s="1"/>
      <c r="AB28393" s="1"/>
      <c r="AC28393" s="1"/>
      <c r="AJ28393" s="1"/>
      <c r="AK28393" s="1"/>
      <c r="AL28393" s="1"/>
    </row>
    <row r="28394">
      <c r="I28394" s="1"/>
      <c r="J28394" s="1"/>
      <c r="K28394" s="1"/>
      <c r="AA28394" s="1"/>
      <c r="AB28394" s="1"/>
      <c r="AC28394" s="1"/>
      <c r="AJ28394" s="1"/>
      <c r="AK28394" s="1"/>
      <c r="AL28394" s="1"/>
    </row>
    <row r="28395">
      <c r="I28395" s="1"/>
      <c r="J28395" s="1"/>
      <c r="K28395" s="1"/>
      <c r="AA28395" s="1"/>
      <c r="AB28395" s="1"/>
      <c r="AC28395" s="1"/>
      <c r="AJ28395" s="1"/>
      <c r="AK28395" s="1"/>
      <c r="AL28395" s="1"/>
    </row>
    <row r="28396">
      <c r="I28396" s="1"/>
      <c r="J28396" s="1"/>
      <c r="K28396" s="1"/>
      <c r="AA28396" s="1"/>
      <c r="AB28396" s="1"/>
      <c r="AC28396" s="1"/>
      <c r="AJ28396" s="1"/>
      <c r="AK28396" s="1"/>
      <c r="AL28396" s="1"/>
    </row>
    <row r="28397">
      <c r="I28397" s="1"/>
      <c r="J28397" s="1"/>
      <c r="K28397" s="1"/>
      <c r="AA28397" s="1"/>
      <c r="AB28397" s="1"/>
      <c r="AC28397" s="1"/>
      <c r="AJ28397" s="1"/>
      <c r="AK28397" s="1"/>
      <c r="AL28397" s="1"/>
    </row>
    <row r="28398">
      <c r="I28398" s="1"/>
      <c r="J28398" s="1"/>
      <c r="K28398" s="1"/>
      <c r="AA28398" s="1"/>
      <c r="AB28398" s="1"/>
      <c r="AC28398" s="1"/>
      <c r="AJ28398" s="1"/>
      <c r="AK28398" s="1"/>
      <c r="AL28398" s="1"/>
    </row>
    <row r="28399">
      <c r="I28399" s="1"/>
      <c r="J28399" s="1"/>
      <c r="K28399" s="1"/>
      <c r="AA28399" s="1"/>
      <c r="AB28399" s="1"/>
      <c r="AC28399" s="1"/>
      <c r="AJ28399" s="1"/>
      <c r="AK28399" s="1"/>
      <c r="AL28399" s="1"/>
    </row>
    <row r="28400">
      <c r="I28400" s="1"/>
      <c r="J28400" s="1"/>
      <c r="K28400" s="1"/>
      <c r="AA28400" s="1"/>
      <c r="AB28400" s="1"/>
      <c r="AC28400" s="1"/>
      <c r="AJ28400" s="1"/>
      <c r="AK28400" s="1"/>
      <c r="AL28400" s="1"/>
    </row>
    <row r="28401">
      <c r="I28401" s="1"/>
      <c r="J28401" s="1"/>
      <c r="K28401" s="1"/>
      <c r="AA28401" s="1"/>
      <c r="AB28401" s="1"/>
      <c r="AC28401" s="1"/>
      <c r="AJ28401" s="1"/>
      <c r="AK28401" s="1"/>
      <c r="AL28401" s="1"/>
    </row>
    <row r="28402">
      <c r="I28402" s="1"/>
      <c r="J28402" s="1"/>
      <c r="K28402" s="1"/>
      <c r="AA28402" s="1"/>
      <c r="AB28402" s="1"/>
      <c r="AC28402" s="1"/>
      <c r="AJ28402" s="1"/>
      <c r="AK28402" s="1"/>
      <c r="AL28402" s="1"/>
    </row>
    <row r="28403">
      <c r="I28403" s="1"/>
      <c r="J28403" s="1"/>
      <c r="K28403" s="1"/>
      <c r="AA28403" s="1"/>
      <c r="AB28403" s="1"/>
      <c r="AC28403" s="1"/>
      <c r="AJ28403" s="1"/>
      <c r="AK28403" s="1"/>
      <c r="AL28403" s="1"/>
    </row>
    <row r="28404">
      <c r="I28404" s="1"/>
      <c r="J28404" s="1"/>
      <c r="K28404" s="1"/>
      <c r="AA28404" s="1"/>
      <c r="AB28404" s="1"/>
      <c r="AC28404" s="1"/>
      <c r="AJ28404" s="1"/>
      <c r="AK28404" s="1"/>
      <c r="AL28404" s="1"/>
    </row>
    <row r="28405">
      <c r="I28405" s="1"/>
      <c r="J28405" s="1"/>
      <c r="K28405" s="1"/>
      <c r="AA28405" s="1"/>
      <c r="AB28405" s="1"/>
      <c r="AC28405" s="1"/>
      <c r="AJ28405" s="1"/>
      <c r="AK28405" s="1"/>
      <c r="AL28405" s="1"/>
    </row>
    <row r="28406">
      <c r="I28406" s="1"/>
      <c r="J28406" s="1"/>
      <c r="K28406" s="1"/>
      <c r="AA28406" s="1"/>
      <c r="AB28406" s="1"/>
      <c r="AC28406" s="1"/>
      <c r="AJ28406" s="1"/>
      <c r="AK28406" s="1"/>
      <c r="AL28406" s="1"/>
    </row>
    <row r="28407">
      <c r="I28407" s="1"/>
      <c r="J28407" s="1"/>
      <c r="K28407" s="1"/>
      <c r="AA28407" s="1"/>
      <c r="AB28407" s="1"/>
      <c r="AC28407" s="1"/>
      <c r="AJ28407" s="1"/>
      <c r="AK28407" s="1"/>
      <c r="AL28407" s="1"/>
    </row>
    <row r="28408">
      <c r="I28408" s="1"/>
      <c r="J28408" s="1"/>
      <c r="K28408" s="1"/>
      <c r="AA28408" s="1"/>
      <c r="AB28408" s="1"/>
      <c r="AC28408" s="1"/>
      <c r="AJ28408" s="1"/>
      <c r="AK28408" s="1"/>
      <c r="AL28408" s="1"/>
    </row>
    <row r="28409">
      <c r="I28409" s="1"/>
      <c r="J28409" s="1"/>
      <c r="K28409" s="1"/>
      <c r="AA28409" s="1"/>
      <c r="AB28409" s="1"/>
      <c r="AC28409" s="1"/>
      <c r="AJ28409" s="1"/>
      <c r="AK28409" s="1"/>
      <c r="AL28409" s="1"/>
    </row>
    <row r="28410">
      <c r="I28410" s="1"/>
      <c r="J28410" s="1"/>
      <c r="K28410" s="1"/>
      <c r="AA28410" s="1"/>
      <c r="AB28410" s="1"/>
      <c r="AC28410" s="1"/>
      <c r="AJ28410" s="1"/>
      <c r="AK28410" s="1"/>
      <c r="AL28410" s="1"/>
    </row>
    <row r="28411">
      <c r="I28411" s="1"/>
      <c r="J28411" s="1"/>
      <c r="K28411" s="1"/>
      <c r="AA28411" s="1"/>
      <c r="AB28411" s="1"/>
      <c r="AC28411" s="1"/>
      <c r="AJ28411" s="1"/>
      <c r="AK28411" s="1"/>
      <c r="AL28411" s="1"/>
    </row>
    <row r="28412">
      <c r="I28412" s="1"/>
      <c r="J28412" s="1"/>
      <c r="K28412" s="1"/>
      <c r="AA28412" s="1"/>
      <c r="AB28412" s="1"/>
      <c r="AC28412" s="1"/>
      <c r="AJ28412" s="1"/>
      <c r="AK28412" s="1"/>
      <c r="AL28412" s="1"/>
    </row>
    <row r="28413">
      <c r="I28413" s="1"/>
      <c r="J28413" s="1"/>
      <c r="K28413" s="1"/>
      <c r="AA28413" s="1"/>
      <c r="AB28413" s="1"/>
      <c r="AC28413" s="1"/>
      <c r="AJ28413" s="1"/>
      <c r="AK28413" s="1"/>
      <c r="AL28413" s="1"/>
    </row>
    <row r="28414">
      <c r="I28414" s="1"/>
      <c r="J28414" s="1"/>
      <c r="K28414" s="1"/>
      <c r="AA28414" s="1"/>
      <c r="AB28414" s="1"/>
      <c r="AC28414" s="1"/>
      <c r="AJ28414" s="1"/>
      <c r="AK28414" s="1"/>
      <c r="AL28414" s="1"/>
    </row>
    <row r="28415">
      <c r="I28415" s="1"/>
      <c r="J28415" s="1"/>
      <c r="K28415" s="1"/>
      <c r="AA28415" s="1"/>
      <c r="AB28415" s="1"/>
      <c r="AC28415" s="1"/>
      <c r="AJ28415" s="1"/>
      <c r="AK28415" s="1"/>
      <c r="AL28415" s="1"/>
    </row>
    <row r="28416">
      <c r="I28416" s="1"/>
      <c r="J28416" s="1"/>
      <c r="K28416" s="1"/>
      <c r="AA28416" s="1"/>
      <c r="AB28416" s="1"/>
      <c r="AC28416" s="1"/>
      <c r="AJ28416" s="1"/>
      <c r="AK28416" s="1"/>
      <c r="AL28416" s="1"/>
    </row>
    <row r="28417">
      <c r="I28417" s="1"/>
      <c r="J28417" s="1"/>
      <c r="K28417" s="1"/>
      <c r="AA28417" s="1"/>
      <c r="AB28417" s="1"/>
      <c r="AC28417" s="1"/>
      <c r="AJ28417" s="1"/>
      <c r="AK28417" s="1"/>
      <c r="AL28417" s="1"/>
    </row>
    <row r="28418">
      <c r="I28418" s="1"/>
      <c r="J28418" s="1"/>
      <c r="K28418" s="1"/>
      <c r="AA28418" s="1"/>
      <c r="AB28418" s="1"/>
      <c r="AC28418" s="1"/>
      <c r="AJ28418" s="1"/>
      <c r="AK28418" s="1"/>
      <c r="AL28418" s="1"/>
    </row>
    <row r="28419">
      <c r="I28419" s="1"/>
      <c r="J28419" s="1"/>
      <c r="K28419" s="1"/>
      <c r="AA28419" s="1"/>
      <c r="AB28419" s="1"/>
      <c r="AC28419" s="1"/>
      <c r="AJ28419" s="1"/>
      <c r="AK28419" s="1"/>
      <c r="AL28419" s="1"/>
    </row>
    <row r="28420">
      <c r="I28420" s="1"/>
      <c r="J28420" s="1"/>
      <c r="K28420" s="1"/>
      <c r="AA28420" s="1"/>
      <c r="AB28420" s="1"/>
      <c r="AC28420" s="1"/>
      <c r="AJ28420" s="1"/>
      <c r="AK28420" s="1"/>
      <c r="AL28420" s="1"/>
    </row>
    <row r="28421">
      <c r="I28421" s="1"/>
      <c r="J28421" s="1"/>
      <c r="K28421" s="1"/>
      <c r="AA28421" s="1"/>
      <c r="AB28421" s="1"/>
      <c r="AC28421" s="1"/>
      <c r="AJ28421" s="1"/>
      <c r="AK28421" s="1"/>
      <c r="AL28421" s="1"/>
    </row>
    <row r="28422">
      <c r="I28422" s="1"/>
      <c r="J28422" s="1"/>
      <c r="K28422" s="1"/>
      <c r="AA28422" s="1"/>
      <c r="AB28422" s="1"/>
      <c r="AC28422" s="1"/>
      <c r="AJ28422" s="1"/>
      <c r="AK28422" s="1"/>
      <c r="AL28422" s="1"/>
    </row>
    <row r="28423">
      <c r="I28423" s="1"/>
      <c r="J28423" s="1"/>
      <c r="K28423" s="1"/>
      <c r="AA28423" s="1"/>
      <c r="AB28423" s="1"/>
      <c r="AC28423" s="1"/>
      <c r="AJ28423" s="1"/>
      <c r="AK28423" s="1"/>
      <c r="AL28423" s="1"/>
    </row>
    <row r="28424">
      <c r="I28424" s="1"/>
      <c r="J28424" s="1"/>
      <c r="K28424" s="1"/>
      <c r="AA28424" s="1"/>
      <c r="AB28424" s="1"/>
      <c r="AC28424" s="1"/>
      <c r="AJ28424" s="1"/>
      <c r="AK28424" s="1"/>
      <c r="AL28424" s="1"/>
    </row>
    <row r="28425">
      <c r="I28425" s="1"/>
      <c r="J28425" s="1"/>
      <c r="K28425" s="1"/>
      <c r="AA28425" s="1"/>
      <c r="AB28425" s="1"/>
      <c r="AC28425" s="1"/>
      <c r="AJ28425" s="1"/>
      <c r="AK28425" s="1"/>
      <c r="AL28425" s="1"/>
    </row>
    <row r="28426">
      <c r="I28426" s="1"/>
      <c r="J28426" s="1"/>
      <c r="K28426" s="1"/>
      <c r="AA28426" s="1"/>
      <c r="AB28426" s="1"/>
      <c r="AC28426" s="1"/>
      <c r="AJ28426" s="1"/>
      <c r="AK28426" s="1"/>
      <c r="AL28426" s="1"/>
    </row>
    <row r="28427">
      <c r="I28427" s="1"/>
      <c r="J28427" s="1"/>
      <c r="K28427" s="1"/>
      <c r="AA28427" s="1"/>
      <c r="AB28427" s="1"/>
      <c r="AC28427" s="1"/>
      <c r="AJ28427" s="1"/>
      <c r="AK28427" s="1"/>
      <c r="AL28427" s="1"/>
    </row>
    <row r="28428">
      <c r="I28428" s="1"/>
      <c r="J28428" s="1"/>
      <c r="K28428" s="1"/>
      <c r="AA28428" s="1"/>
      <c r="AB28428" s="1"/>
      <c r="AC28428" s="1"/>
      <c r="AJ28428" s="1"/>
      <c r="AK28428" s="1"/>
      <c r="AL28428" s="1"/>
    </row>
    <row r="28429">
      <c r="I28429" s="1"/>
      <c r="J28429" s="1"/>
      <c r="K28429" s="1"/>
      <c r="AA28429" s="1"/>
      <c r="AB28429" s="1"/>
      <c r="AC28429" s="1"/>
      <c r="AJ28429" s="1"/>
      <c r="AK28429" s="1"/>
      <c r="AL28429" s="1"/>
    </row>
    <row r="28430">
      <c r="I28430" s="1"/>
      <c r="J28430" s="1"/>
      <c r="K28430" s="1"/>
      <c r="AA28430" s="1"/>
      <c r="AB28430" s="1"/>
      <c r="AC28430" s="1"/>
      <c r="AJ28430" s="1"/>
      <c r="AK28430" s="1"/>
      <c r="AL28430" s="1"/>
    </row>
    <row r="28431">
      <c r="I28431" s="1"/>
      <c r="J28431" s="1"/>
      <c r="K28431" s="1"/>
      <c r="AA28431" s="1"/>
      <c r="AB28431" s="1"/>
      <c r="AC28431" s="1"/>
      <c r="AJ28431" s="1"/>
      <c r="AK28431" s="1"/>
      <c r="AL28431" s="1"/>
    </row>
    <row r="28432">
      <c r="I28432" s="1"/>
      <c r="J28432" s="1"/>
      <c r="K28432" s="1"/>
      <c r="AA28432" s="1"/>
      <c r="AB28432" s="1"/>
      <c r="AC28432" s="1"/>
      <c r="AJ28432" s="1"/>
      <c r="AK28432" s="1"/>
      <c r="AL28432" s="1"/>
    </row>
    <row r="28433">
      <c r="I28433" s="1"/>
      <c r="J28433" s="1"/>
      <c r="K28433" s="1"/>
      <c r="AA28433" s="1"/>
      <c r="AB28433" s="1"/>
      <c r="AC28433" s="1"/>
      <c r="AJ28433" s="1"/>
      <c r="AK28433" s="1"/>
      <c r="AL28433" s="1"/>
    </row>
    <row r="28434">
      <c r="I28434" s="1"/>
      <c r="J28434" s="1"/>
      <c r="K28434" s="1"/>
      <c r="AA28434" s="1"/>
      <c r="AB28434" s="1"/>
      <c r="AC28434" s="1"/>
      <c r="AJ28434" s="1"/>
      <c r="AK28434" s="1"/>
      <c r="AL28434" s="1"/>
    </row>
    <row r="28435">
      <c r="I28435" s="1"/>
      <c r="J28435" s="1"/>
      <c r="K28435" s="1"/>
      <c r="AA28435" s="1"/>
      <c r="AB28435" s="1"/>
      <c r="AC28435" s="1"/>
      <c r="AJ28435" s="1"/>
      <c r="AK28435" s="1"/>
      <c r="AL28435" s="1"/>
    </row>
    <row r="28436">
      <c r="I28436" s="1"/>
      <c r="J28436" s="1"/>
      <c r="K28436" s="1"/>
      <c r="AA28436" s="1"/>
      <c r="AB28436" s="1"/>
      <c r="AC28436" s="1"/>
      <c r="AJ28436" s="1"/>
      <c r="AK28436" s="1"/>
      <c r="AL28436" s="1"/>
    </row>
    <row r="28437">
      <c r="I28437" s="1"/>
      <c r="J28437" s="1"/>
      <c r="K28437" s="1"/>
      <c r="AA28437" s="1"/>
      <c r="AB28437" s="1"/>
      <c r="AC28437" s="1"/>
      <c r="AJ28437" s="1"/>
      <c r="AK28437" s="1"/>
      <c r="AL28437" s="1"/>
    </row>
    <row r="28438">
      <c r="I28438" s="1"/>
      <c r="J28438" s="1"/>
      <c r="K28438" s="1"/>
      <c r="AA28438" s="1"/>
      <c r="AB28438" s="1"/>
      <c r="AC28438" s="1"/>
      <c r="AJ28438" s="1"/>
      <c r="AK28438" s="1"/>
      <c r="AL28438" s="1"/>
    </row>
    <row r="28439">
      <c r="I28439" s="1"/>
      <c r="J28439" s="1"/>
      <c r="K28439" s="1"/>
      <c r="AA28439" s="1"/>
      <c r="AB28439" s="1"/>
      <c r="AC28439" s="1"/>
      <c r="AJ28439" s="1"/>
      <c r="AK28439" s="1"/>
      <c r="AL28439" s="1"/>
    </row>
    <row r="28440">
      <c r="I28440" s="1"/>
      <c r="J28440" s="1"/>
      <c r="K28440" s="1"/>
      <c r="AA28440" s="1"/>
      <c r="AB28440" s="1"/>
      <c r="AC28440" s="1"/>
      <c r="AJ28440" s="1"/>
      <c r="AK28440" s="1"/>
      <c r="AL28440" s="1"/>
    </row>
    <row r="28441">
      <c r="I28441" s="1"/>
      <c r="J28441" s="1"/>
      <c r="K28441" s="1"/>
      <c r="AA28441" s="1"/>
      <c r="AB28441" s="1"/>
      <c r="AC28441" s="1"/>
      <c r="AJ28441" s="1"/>
      <c r="AK28441" s="1"/>
      <c r="AL28441" s="1"/>
    </row>
    <row r="28442">
      <c r="I28442" s="1"/>
      <c r="J28442" s="1"/>
      <c r="K28442" s="1"/>
      <c r="AA28442" s="1"/>
      <c r="AB28442" s="1"/>
      <c r="AC28442" s="1"/>
      <c r="AJ28442" s="1"/>
      <c r="AK28442" s="1"/>
      <c r="AL28442" s="1"/>
    </row>
    <row r="28443">
      <c r="I28443" s="1"/>
      <c r="J28443" s="1"/>
      <c r="K28443" s="1"/>
      <c r="AA28443" s="1"/>
      <c r="AB28443" s="1"/>
      <c r="AC28443" s="1"/>
      <c r="AJ28443" s="1"/>
      <c r="AK28443" s="1"/>
      <c r="AL28443" s="1"/>
    </row>
    <row r="28444">
      <c r="I28444" s="1"/>
      <c r="J28444" s="1"/>
      <c r="K28444" s="1"/>
      <c r="AA28444" s="1"/>
      <c r="AB28444" s="1"/>
      <c r="AC28444" s="1"/>
      <c r="AJ28444" s="1"/>
      <c r="AK28444" s="1"/>
      <c r="AL28444" s="1"/>
    </row>
    <row r="28445">
      <c r="I28445" s="1"/>
      <c r="J28445" s="1"/>
      <c r="K28445" s="1"/>
      <c r="AA28445" s="1"/>
      <c r="AB28445" s="1"/>
      <c r="AC28445" s="1"/>
      <c r="AJ28445" s="1"/>
      <c r="AK28445" s="1"/>
      <c r="AL28445" s="1"/>
    </row>
    <row r="28446">
      <c r="I28446" s="1"/>
      <c r="J28446" s="1"/>
      <c r="K28446" s="1"/>
      <c r="AA28446" s="1"/>
      <c r="AB28446" s="1"/>
      <c r="AC28446" s="1"/>
      <c r="AJ28446" s="1"/>
      <c r="AK28446" s="1"/>
      <c r="AL28446" s="1"/>
    </row>
    <row r="28447">
      <c r="I28447" s="1"/>
      <c r="J28447" s="1"/>
      <c r="K28447" s="1"/>
      <c r="AA28447" s="1"/>
      <c r="AB28447" s="1"/>
      <c r="AC28447" s="1"/>
      <c r="AJ28447" s="1"/>
      <c r="AK28447" s="1"/>
      <c r="AL28447" s="1"/>
    </row>
    <row r="28448">
      <c r="I28448" s="1"/>
      <c r="J28448" s="1"/>
      <c r="K28448" s="1"/>
      <c r="AA28448" s="1"/>
      <c r="AB28448" s="1"/>
      <c r="AC28448" s="1"/>
      <c r="AJ28448" s="1"/>
      <c r="AK28448" s="1"/>
      <c r="AL28448" s="1"/>
    </row>
    <row r="28449">
      <c r="I28449" s="1"/>
      <c r="J28449" s="1"/>
      <c r="K28449" s="1"/>
      <c r="AA28449" s="1"/>
      <c r="AB28449" s="1"/>
      <c r="AC28449" s="1"/>
      <c r="AJ28449" s="1"/>
      <c r="AK28449" s="1"/>
      <c r="AL28449" s="1"/>
    </row>
    <row r="28450">
      <c r="I28450" s="1"/>
      <c r="J28450" s="1"/>
      <c r="K28450" s="1"/>
      <c r="AA28450" s="1"/>
      <c r="AB28450" s="1"/>
      <c r="AC28450" s="1"/>
      <c r="AJ28450" s="1"/>
      <c r="AK28450" s="1"/>
      <c r="AL28450" s="1"/>
    </row>
    <row r="28451">
      <c r="I28451" s="1"/>
      <c r="J28451" s="1"/>
      <c r="K28451" s="1"/>
      <c r="AA28451" s="1"/>
      <c r="AB28451" s="1"/>
      <c r="AC28451" s="1"/>
      <c r="AJ28451" s="1"/>
      <c r="AK28451" s="1"/>
      <c r="AL28451" s="1"/>
    </row>
    <row r="28452">
      <c r="I28452" s="1"/>
      <c r="J28452" s="1"/>
      <c r="K28452" s="1"/>
      <c r="AA28452" s="1"/>
      <c r="AB28452" s="1"/>
      <c r="AC28452" s="1"/>
      <c r="AJ28452" s="1"/>
      <c r="AK28452" s="1"/>
      <c r="AL28452" s="1"/>
    </row>
    <row r="28453">
      <c r="I28453" s="1"/>
      <c r="J28453" s="1"/>
      <c r="K28453" s="1"/>
      <c r="AA28453" s="1"/>
      <c r="AB28453" s="1"/>
      <c r="AC28453" s="1"/>
      <c r="AJ28453" s="1"/>
      <c r="AK28453" s="1"/>
      <c r="AL28453" s="1"/>
    </row>
    <row r="28454">
      <c r="I28454" s="1"/>
      <c r="J28454" s="1"/>
      <c r="K28454" s="1"/>
      <c r="AA28454" s="1"/>
      <c r="AB28454" s="1"/>
      <c r="AC28454" s="1"/>
      <c r="AJ28454" s="1"/>
      <c r="AK28454" s="1"/>
      <c r="AL28454" s="1"/>
    </row>
    <row r="28455">
      <c r="I28455" s="1"/>
      <c r="J28455" s="1"/>
      <c r="K28455" s="1"/>
      <c r="AA28455" s="1"/>
      <c r="AB28455" s="1"/>
      <c r="AC28455" s="1"/>
      <c r="AJ28455" s="1"/>
      <c r="AK28455" s="1"/>
      <c r="AL28455" s="1"/>
    </row>
    <row r="28456">
      <c r="I28456" s="1"/>
      <c r="J28456" s="1"/>
      <c r="K28456" s="1"/>
      <c r="AA28456" s="1"/>
      <c r="AB28456" s="1"/>
      <c r="AC28456" s="1"/>
      <c r="AJ28456" s="1"/>
      <c r="AK28456" s="1"/>
      <c r="AL28456" s="1"/>
    </row>
    <row r="28457">
      <c r="I28457" s="1"/>
      <c r="J28457" s="1"/>
      <c r="K28457" s="1"/>
      <c r="AA28457" s="1"/>
      <c r="AB28457" s="1"/>
      <c r="AC28457" s="1"/>
      <c r="AJ28457" s="1"/>
      <c r="AK28457" s="1"/>
      <c r="AL28457" s="1"/>
    </row>
    <row r="28458">
      <c r="I28458" s="1"/>
      <c r="J28458" s="1"/>
      <c r="K28458" s="1"/>
      <c r="AA28458" s="1"/>
      <c r="AB28458" s="1"/>
      <c r="AC28458" s="1"/>
      <c r="AJ28458" s="1"/>
      <c r="AK28458" s="1"/>
      <c r="AL28458" s="1"/>
    </row>
    <row r="28459">
      <c r="I28459" s="1"/>
      <c r="J28459" s="1"/>
      <c r="K28459" s="1"/>
      <c r="AA28459" s="1"/>
      <c r="AB28459" s="1"/>
      <c r="AC28459" s="1"/>
      <c r="AJ28459" s="1"/>
      <c r="AK28459" s="1"/>
      <c r="AL28459" s="1"/>
    </row>
    <row r="28460">
      <c r="I28460" s="1"/>
      <c r="J28460" s="1"/>
      <c r="K28460" s="1"/>
      <c r="AA28460" s="1"/>
      <c r="AB28460" s="1"/>
      <c r="AC28460" s="1"/>
      <c r="AJ28460" s="1"/>
      <c r="AK28460" s="1"/>
      <c r="AL28460" s="1"/>
    </row>
    <row r="28461">
      <c r="I28461" s="1"/>
      <c r="J28461" s="1"/>
      <c r="K28461" s="1"/>
      <c r="AA28461" s="1"/>
      <c r="AB28461" s="1"/>
      <c r="AC28461" s="1"/>
      <c r="AJ28461" s="1"/>
      <c r="AK28461" s="1"/>
      <c r="AL28461" s="1"/>
    </row>
    <row r="28462">
      <c r="I28462" s="1"/>
      <c r="J28462" s="1"/>
      <c r="K28462" s="1"/>
      <c r="AA28462" s="1"/>
      <c r="AB28462" s="1"/>
      <c r="AC28462" s="1"/>
      <c r="AJ28462" s="1"/>
      <c r="AK28462" s="1"/>
      <c r="AL28462" s="1"/>
    </row>
    <row r="28463">
      <c r="I28463" s="1"/>
      <c r="J28463" s="1"/>
      <c r="K28463" s="1"/>
      <c r="AA28463" s="1"/>
      <c r="AB28463" s="1"/>
      <c r="AC28463" s="1"/>
      <c r="AJ28463" s="1"/>
      <c r="AK28463" s="1"/>
      <c r="AL28463" s="1"/>
    </row>
    <row r="28464">
      <c r="I28464" s="1"/>
      <c r="J28464" s="1"/>
      <c r="K28464" s="1"/>
      <c r="AA28464" s="1"/>
      <c r="AB28464" s="1"/>
      <c r="AC28464" s="1"/>
      <c r="AJ28464" s="1"/>
      <c r="AK28464" s="1"/>
      <c r="AL28464" s="1"/>
    </row>
    <row r="28465">
      <c r="I28465" s="1"/>
      <c r="J28465" s="1"/>
      <c r="K28465" s="1"/>
      <c r="AA28465" s="1"/>
      <c r="AB28465" s="1"/>
      <c r="AC28465" s="1"/>
      <c r="AJ28465" s="1"/>
      <c r="AK28465" s="1"/>
      <c r="AL28465" s="1"/>
    </row>
    <row r="28466">
      <c r="I28466" s="1"/>
      <c r="J28466" s="1"/>
      <c r="K28466" s="1"/>
      <c r="AA28466" s="1"/>
      <c r="AB28466" s="1"/>
      <c r="AC28466" s="1"/>
      <c r="AJ28466" s="1"/>
      <c r="AK28466" s="1"/>
      <c r="AL28466" s="1"/>
    </row>
    <row r="28467">
      <c r="I28467" s="1"/>
      <c r="J28467" s="1"/>
      <c r="K28467" s="1"/>
      <c r="AA28467" s="1"/>
      <c r="AB28467" s="1"/>
      <c r="AC28467" s="1"/>
      <c r="AJ28467" s="1"/>
      <c r="AK28467" s="1"/>
      <c r="AL28467" s="1"/>
    </row>
    <row r="28468">
      <c r="I28468" s="1"/>
      <c r="J28468" s="1"/>
      <c r="K28468" s="1"/>
      <c r="AA28468" s="1"/>
      <c r="AB28468" s="1"/>
      <c r="AC28468" s="1"/>
      <c r="AJ28468" s="1"/>
      <c r="AK28468" s="1"/>
      <c r="AL28468" s="1"/>
    </row>
    <row r="28469">
      <c r="I28469" s="1"/>
      <c r="J28469" s="1"/>
      <c r="K28469" s="1"/>
      <c r="AA28469" s="1"/>
      <c r="AB28469" s="1"/>
      <c r="AC28469" s="1"/>
      <c r="AJ28469" s="1"/>
      <c r="AK28469" s="1"/>
      <c r="AL28469" s="1"/>
    </row>
    <row r="28470">
      <c r="I28470" s="1"/>
      <c r="J28470" s="1"/>
      <c r="K28470" s="1"/>
      <c r="AA28470" s="1"/>
      <c r="AB28470" s="1"/>
      <c r="AC28470" s="1"/>
      <c r="AJ28470" s="1"/>
      <c r="AK28470" s="1"/>
      <c r="AL28470" s="1"/>
    </row>
    <row r="28471">
      <c r="I28471" s="1"/>
      <c r="J28471" s="1"/>
      <c r="K28471" s="1"/>
      <c r="AA28471" s="1"/>
      <c r="AB28471" s="1"/>
      <c r="AC28471" s="1"/>
      <c r="AJ28471" s="1"/>
      <c r="AK28471" s="1"/>
      <c r="AL28471" s="1"/>
    </row>
    <row r="28472">
      <c r="I28472" s="1"/>
      <c r="J28472" s="1"/>
      <c r="K28472" s="1"/>
      <c r="AA28472" s="1"/>
      <c r="AB28472" s="1"/>
      <c r="AC28472" s="1"/>
      <c r="AJ28472" s="1"/>
      <c r="AK28472" s="1"/>
      <c r="AL28472" s="1"/>
    </row>
    <row r="28473">
      <c r="I28473" s="1"/>
      <c r="J28473" s="1"/>
      <c r="K28473" s="1"/>
      <c r="AA28473" s="1"/>
      <c r="AB28473" s="1"/>
      <c r="AC28473" s="1"/>
      <c r="AJ28473" s="1"/>
      <c r="AK28473" s="1"/>
      <c r="AL28473" s="1"/>
    </row>
    <row r="28474">
      <c r="I28474" s="1"/>
      <c r="J28474" s="1"/>
      <c r="K28474" s="1"/>
      <c r="AA28474" s="1"/>
      <c r="AB28474" s="1"/>
      <c r="AC28474" s="1"/>
      <c r="AJ28474" s="1"/>
      <c r="AK28474" s="1"/>
      <c r="AL28474" s="1"/>
    </row>
    <row r="28475">
      <c r="I28475" s="1"/>
      <c r="J28475" s="1"/>
      <c r="K28475" s="1"/>
      <c r="AA28475" s="1"/>
      <c r="AB28475" s="1"/>
      <c r="AC28475" s="1"/>
      <c r="AJ28475" s="1"/>
      <c r="AK28475" s="1"/>
      <c r="AL28475" s="1"/>
    </row>
    <row r="28476">
      <c r="I28476" s="1"/>
      <c r="J28476" s="1"/>
      <c r="K28476" s="1"/>
      <c r="AA28476" s="1"/>
      <c r="AB28476" s="1"/>
      <c r="AC28476" s="1"/>
      <c r="AJ28476" s="1"/>
      <c r="AK28476" s="1"/>
      <c r="AL28476" s="1"/>
    </row>
    <row r="28477">
      <c r="I28477" s="1"/>
      <c r="J28477" s="1"/>
      <c r="K28477" s="1"/>
      <c r="AA28477" s="1"/>
      <c r="AB28477" s="1"/>
      <c r="AC28477" s="1"/>
      <c r="AJ28477" s="1"/>
      <c r="AK28477" s="1"/>
      <c r="AL28477" s="1"/>
    </row>
    <row r="28478">
      <c r="I28478" s="1"/>
      <c r="J28478" s="1"/>
      <c r="K28478" s="1"/>
      <c r="AA28478" s="1"/>
      <c r="AB28478" s="1"/>
      <c r="AC28478" s="1"/>
      <c r="AJ28478" s="1"/>
      <c r="AK28478" s="1"/>
      <c r="AL28478" s="1"/>
    </row>
    <row r="28479">
      <c r="I28479" s="1"/>
      <c r="J28479" s="1"/>
      <c r="K28479" s="1"/>
      <c r="AA28479" s="1"/>
      <c r="AB28479" s="1"/>
      <c r="AC28479" s="1"/>
      <c r="AJ28479" s="1"/>
      <c r="AK28479" s="1"/>
      <c r="AL28479" s="1"/>
    </row>
    <row r="28480">
      <c r="I28480" s="1"/>
      <c r="J28480" s="1"/>
      <c r="K28480" s="1"/>
      <c r="AA28480" s="1"/>
      <c r="AB28480" s="1"/>
      <c r="AC28480" s="1"/>
      <c r="AJ28480" s="1"/>
      <c r="AK28480" s="1"/>
      <c r="AL28480" s="1"/>
    </row>
    <row r="28481">
      <c r="I28481" s="1"/>
      <c r="J28481" s="1"/>
      <c r="K28481" s="1"/>
      <c r="AA28481" s="1"/>
      <c r="AB28481" s="1"/>
      <c r="AC28481" s="1"/>
      <c r="AJ28481" s="1"/>
      <c r="AK28481" s="1"/>
      <c r="AL28481" s="1"/>
    </row>
    <row r="28482">
      <c r="I28482" s="1"/>
      <c r="J28482" s="1"/>
      <c r="K28482" s="1"/>
      <c r="AA28482" s="1"/>
      <c r="AB28482" s="1"/>
      <c r="AC28482" s="1"/>
      <c r="AJ28482" s="1"/>
      <c r="AK28482" s="1"/>
      <c r="AL28482" s="1"/>
    </row>
    <row r="28483">
      <c r="I28483" s="1"/>
      <c r="J28483" s="1"/>
      <c r="K28483" s="1"/>
      <c r="AA28483" s="1"/>
      <c r="AB28483" s="1"/>
      <c r="AC28483" s="1"/>
      <c r="AJ28483" s="1"/>
      <c r="AK28483" s="1"/>
      <c r="AL28483" s="1"/>
    </row>
    <row r="28484">
      <c r="I28484" s="1"/>
      <c r="J28484" s="1"/>
      <c r="K28484" s="1"/>
      <c r="AA28484" s="1"/>
      <c r="AB28484" s="1"/>
      <c r="AC28484" s="1"/>
      <c r="AJ28484" s="1"/>
      <c r="AK28484" s="1"/>
      <c r="AL28484" s="1"/>
    </row>
    <row r="28485">
      <c r="I28485" s="1"/>
      <c r="J28485" s="1"/>
      <c r="K28485" s="1"/>
      <c r="AA28485" s="1"/>
      <c r="AB28485" s="1"/>
      <c r="AC28485" s="1"/>
      <c r="AJ28485" s="1"/>
      <c r="AK28485" s="1"/>
      <c r="AL28485" s="1"/>
    </row>
    <row r="28486">
      <c r="I28486" s="1"/>
      <c r="J28486" s="1"/>
      <c r="K28486" s="1"/>
      <c r="AA28486" s="1"/>
      <c r="AB28486" s="1"/>
      <c r="AC28486" s="1"/>
      <c r="AJ28486" s="1"/>
      <c r="AK28486" s="1"/>
      <c r="AL28486" s="1"/>
    </row>
    <row r="28487">
      <c r="I28487" s="1"/>
      <c r="J28487" s="1"/>
      <c r="K28487" s="1"/>
      <c r="AA28487" s="1"/>
      <c r="AB28487" s="1"/>
      <c r="AC28487" s="1"/>
      <c r="AJ28487" s="1"/>
      <c r="AK28487" s="1"/>
      <c r="AL28487" s="1"/>
    </row>
    <row r="28488">
      <c r="I28488" s="1"/>
      <c r="J28488" s="1"/>
      <c r="K28488" s="1"/>
      <c r="AA28488" s="1"/>
      <c r="AB28488" s="1"/>
      <c r="AC28488" s="1"/>
      <c r="AJ28488" s="1"/>
      <c r="AK28488" s="1"/>
      <c r="AL28488" s="1"/>
    </row>
    <row r="28489">
      <c r="I28489" s="1"/>
      <c r="J28489" s="1"/>
      <c r="K28489" s="1"/>
      <c r="AA28489" s="1"/>
      <c r="AB28489" s="1"/>
      <c r="AC28489" s="1"/>
      <c r="AJ28489" s="1"/>
      <c r="AK28489" s="1"/>
      <c r="AL28489" s="1"/>
    </row>
    <row r="28490">
      <c r="I28490" s="1"/>
      <c r="J28490" s="1"/>
      <c r="K28490" s="1"/>
      <c r="AA28490" s="1"/>
      <c r="AB28490" s="1"/>
      <c r="AC28490" s="1"/>
      <c r="AJ28490" s="1"/>
      <c r="AK28490" s="1"/>
      <c r="AL28490" s="1"/>
    </row>
    <row r="28491">
      <c r="I28491" s="1"/>
      <c r="J28491" s="1"/>
      <c r="K28491" s="1"/>
      <c r="AA28491" s="1"/>
      <c r="AB28491" s="1"/>
      <c r="AC28491" s="1"/>
      <c r="AJ28491" s="1"/>
      <c r="AK28491" s="1"/>
      <c r="AL28491" s="1"/>
    </row>
    <row r="28492">
      <c r="I28492" s="1"/>
      <c r="J28492" s="1"/>
      <c r="K28492" s="1"/>
      <c r="AA28492" s="1"/>
      <c r="AB28492" s="1"/>
      <c r="AC28492" s="1"/>
      <c r="AJ28492" s="1"/>
      <c r="AK28492" s="1"/>
      <c r="AL28492" s="1"/>
    </row>
    <row r="28493">
      <c r="I28493" s="1"/>
      <c r="J28493" s="1"/>
      <c r="K28493" s="1"/>
      <c r="AA28493" s="1"/>
      <c r="AB28493" s="1"/>
      <c r="AC28493" s="1"/>
      <c r="AJ28493" s="1"/>
      <c r="AK28493" s="1"/>
      <c r="AL28493" s="1"/>
    </row>
    <row r="28494">
      <c r="I28494" s="1"/>
      <c r="J28494" s="1"/>
      <c r="K28494" s="1"/>
      <c r="AA28494" s="1"/>
      <c r="AB28494" s="1"/>
      <c r="AC28494" s="1"/>
      <c r="AJ28494" s="1"/>
      <c r="AK28494" s="1"/>
      <c r="AL28494" s="1"/>
    </row>
    <row r="28495">
      <c r="I28495" s="1"/>
      <c r="J28495" s="1"/>
      <c r="K28495" s="1"/>
      <c r="AA28495" s="1"/>
      <c r="AB28495" s="1"/>
      <c r="AC28495" s="1"/>
      <c r="AJ28495" s="1"/>
      <c r="AK28495" s="1"/>
      <c r="AL28495" s="1"/>
    </row>
    <row r="28496">
      <c r="I28496" s="1"/>
      <c r="J28496" s="1"/>
      <c r="K28496" s="1"/>
      <c r="AA28496" s="1"/>
      <c r="AB28496" s="1"/>
      <c r="AC28496" s="1"/>
      <c r="AJ28496" s="1"/>
      <c r="AK28496" s="1"/>
      <c r="AL28496" s="1"/>
    </row>
    <row r="28497">
      <c r="I28497" s="1"/>
      <c r="J28497" s="1"/>
      <c r="K28497" s="1"/>
      <c r="AA28497" s="1"/>
      <c r="AB28497" s="1"/>
      <c r="AC28497" s="1"/>
      <c r="AJ28497" s="1"/>
      <c r="AK28497" s="1"/>
      <c r="AL28497" s="1"/>
    </row>
    <row r="28498">
      <c r="I28498" s="1"/>
      <c r="J28498" s="1"/>
      <c r="K28498" s="1"/>
      <c r="AA28498" s="1"/>
      <c r="AB28498" s="1"/>
      <c r="AC28498" s="1"/>
      <c r="AJ28498" s="1"/>
      <c r="AK28498" s="1"/>
      <c r="AL28498" s="1"/>
    </row>
    <row r="28499">
      <c r="I28499" s="1"/>
      <c r="J28499" s="1"/>
      <c r="K28499" s="1"/>
      <c r="AA28499" s="1"/>
      <c r="AB28499" s="1"/>
      <c r="AC28499" s="1"/>
      <c r="AJ28499" s="1"/>
      <c r="AK28499" s="1"/>
      <c r="AL28499" s="1"/>
    </row>
    <row r="28500">
      <c r="I28500" s="1"/>
      <c r="J28500" s="1"/>
      <c r="K28500" s="1"/>
      <c r="AA28500" s="1"/>
      <c r="AB28500" s="1"/>
      <c r="AC28500" s="1"/>
      <c r="AJ28500" s="1"/>
      <c r="AK28500" s="1"/>
      <c r="AL28500" s="1"/>
    </row>
    <row r="28501">
      <c r="I28501" s="1"/>
      <c r="J28501" s="1"/>
      <c r="K28501" s="1"/>
      <c r="AA28501" s="1"/>
      <c r="AB28501" s="1"/>
      <c r="AC28501" s="1"/>
      <c r="AJ28501" s="1"/>
      <c r="AK28501" s="1"/>
      <c r="AL28501" s="1"/>
    </row>
    <row r="28502">
      <c r="I28502" s="1"/>
      <c r="J28502" s="1"/>
      <c r="K28502" s="1"/>
      <c r="AA28502" s="1"/>
      <c r="AB28502" s="1"/>
      <c r="AC28502" s="1"/>
      <c r="AJ28502" s="1"/>
      <c r="AK28502" s="1"/>
      <c r="AL28502" s="1"/>
    </row>
    <row r="28503">
      <c r="I28503" s="1"/>
      <c r="J28503" s="1"/>
      <c r="K28503" s="1"/>
      <c r="AA28503" s="1"/>
      <c r="AB28503" s="1"/>
      <c r="AC28503" s="1"/>
      <c r="AJ28503" s="1"/>
      <c r="AK28503" s="1"/>
      <c r="AL28503" s="1"/>
    </row>
    <row r="28504">
      <c r="I28504" s="1"/>
      <c r="J28504" s="1"/>
      <c r="K28504" s="1"/>
      <c r="AA28504" s="1"/>
      <c r="AB28504" s="1"/>
      <c r="AC28504" s="1"/>
      <c r="AJ28504" s="1"/>
      <c r="AK28504" s="1"/>
      <c r="AL28504" s="1"/>
    </row>
    <row r="28505">
      <c r="I28505" s="1"/>
      <c r="J28505" s="1"/>
      <c r="K28505" s="1"/>
      <c r="AA28505" s="1"/>
      <c r="AB28505" s="1"/>
      <c r="AC28505" s="1"/>
      <c r="AJ28505" s="1"/>
      <c r="AK28505" s="1"/>
      <c r="AL28505" s="1"/>
    </row>
    <row r="28506">
      <c r="I28506" s="1"/>
      <c r="J28506" s="1"/>
      <c r="K28506" s="1"/>
      <c r="AA28506" s="1"/>
      <c r="AB28506" s="1"/>
      <c r="AC28506" s="1"/>
      <c r="AJ28506" s="1"/>
      <c r="AK28506" s="1"/>
      <c r="AL28506" s="1"/>
    </row>
    <row r="28507">
      <c r="I28507" s="1"/>
      <c r="J28507" s="1"/>
      <c r="K28507" s="1"/>
      <c r="AA28507" s="1"/>
      <c r="AB28507" s="1"/>
      <c r="AC28507" s="1"/>
      <c r="AJ28507" s="1"/>
      <c r="AK28507" s="1"/>
      <c r="AL28507" s="1"/>
    </row>
    <row r="28508">
      <c r="I28508" s="1"/>
      <c r="J28508" s="1"/>
      <c r="K28508" s="1"/>
      <c r="AA28508" s="1"/>
      <c r="AB28508" s="1"/>
      <c r="AC28508" s="1"/>
      <c r="AJ28508" s="1"/>
      <c r="AK28508" s="1"/>
      <c r="AL28508" s="1"/>
    </row>
    <row r="28509">
      <c r="I28509" s="1"/>
      <c r="J28509" s="1"/>
      <c r="K28509" s="1"/>
      <c r="AA28509" s="1"/>
      <c r="AB28509" s="1"/>
      <c r="AC28509" s="1"/>
      <c r="AJ28509" s="1"/>
      <c r="AK28509" s="1"/>
      <c r="AL28509" s="1"/>
    </row>
    <row r="28510">
      <c r="I28510" s="1"/>
      <c r="J28510" s="1"/>
      <c r="K28510" s="1"/>
      <c r="AA28510" s="1"/>
      <c r="AB28510" s="1"/>
      <c r="AC28510" s="1"/>
      <c r="AJ28510" s="1"/>
      <c r="AK28510" s="1"/>
      <c r="AL28510" s="1"/>
    </row>
    <row r="28511">
      <c r="I28511" s="1"/>
      <c r="J28511" s="1"/>
      <c r="K28511" s="1"/>
      <c r="AA28511" s="1"/>
      <c r="AB28511" s="1"/>
      <c r="AC28511" s="1"/>
      <c r="AJ28511" s="1"/>
      <c r="AK28511" s="1"/>
      <c r="AL28511" s="1"/>
    </row>
    <row r="28512">
      <c r="I28512" s="1"/>
      <c r="J28512" s="1"/>
      <c r="K28512" s="1"/>
      <c r="AA28512" s="1"/>
      <c r="AB28512" s="1"/>
      <c r="AC28512" s="1"/>
      <c r="AJ28512" s="1"/>
      <c r="AK28512" s="1"/>
      <c r="AL28512" s="1"/>
    </row>
    <row r="28513">
      <c r="I28513" s="1"/>
      <c r="J28513" s="1"/>
      <c r="K28513" s="1"/>
      <c r="AA28513" s="1"/>
      <c r="AB28513" s="1"/>
      <c r="AC28513" s="1"/>
      <c r="AJ28513" s="1"/>
      <c r="AK28513" s="1"/>
      <c r="AL28513" s="1"/>
    </row>
    <row r="28514">
      <c r="I28514" s="1"/>
      <c r="J28514" s="1"/>
      <c r="K28514" s="1"/>
      <c r="AA28514" s="1"/>
      <c r="AB28514" s="1"/>
      <c r="AC28514" s="1"/>
      <c r="AJ28514" s="1"/>
      <c r="AK28514" s="1"/>
      <c r="AL28514" s="1"/>
    </row>
    <row r="28515">
      <c r="I28515" s="1"/>
      <c r="J28515" s="1"/>
      <c r="K28515" s="1"/>
      <c r="AA28515" s="1"/>
      <c r="AB28515" s="1"/>
      <c r="AC28515" s="1"/>
      <c r="AJ28515" s="1"/>
      <c r="AK28515" s="1"/>
      <c r="AL28515" s="1"/>
    </row>
    <row r="28516">
      <c r="I28516" s="1"/>
      <c r="J28516" s="1"/>
      <c r="K28516" s="1"/>
      <c r="AA28516" s="1"/>
      <c r="AB28516" s="1"/>
      <c r="AC28516" s="1"/>
      <c r="AJ28516" s="1"/>
      <c r="AK28516" s="1"/>
      <c r="AL28516" s="1"/>
    </row>
    <row r="28517">
      <c r="I28517" s="1"/>
      <c r="J28517" s="1"/>
      <c r="K28517" s="1"/>
      <c r="AA28517" s="1"/>
      <c r="AB28517" s="1"/>
      <c r="AC28517" s="1"/>
      <c r="AJ28517" s="1"/>
      <c r="AK28517" s="1"/>
      <c r="AL28517" s="1"/>
    </row>
    <row r="28518">
      <c r="I28518" s="1"/>
      <c r="J28518" s="1"/>
      <c r="K28518" s="1"/>
      <c r="AA28518" s="1"/>
      <c r="AB28518" s="1"/>
      <c r="AC28518" s="1"/>
      <c r="AJ28518" s="1"/>
      <c r="AK28518" s="1"/>
      <c r="AL28518" s="1"/>
    </row>
    <row r="28519">
      <c r="I28519" s="1"/>
      <c r="J28519" s="1"/>
      <c r="K28519" s="1"/>
      <c r="AA28519" s="1"/>
      <c r="AB28519" s="1"/>
      <c r="AC28519" s="1"/>
      <c r="AJ28519" s="1"/>
      <c r="AK28519" s="1"/>
      <c r="AL28519" s="1"/>
    </row>
    <row r="28520">
      <c r="I28520" s="1"/>
      <c r="J28520" s="1"/>
      <c r="K28520" s="1"/>
      <c r="AA28520" s="1"/>
      <c r="AB28520" s="1"/>
      <c r="AC28520" s="1"/>
      <c r="AJ28520" s="1"/>
      <c r="AK28520" s="1"/>
      <c r="AL28520" s="1"/>
    </row>
    <row r="28521">
      <c r="I28521" s="1"/>
      <c r="J28521" s="1"/>
      <c r="K28521" s="1"/>
      <c r="AA28521" s="1"/>
      <c r="AB28521" s="1"/>
      <c r="AC28521" s="1"/>
      <c r="AJ28521" s="1"/>
      <c r="AK28521" s="1"/>
      <c r="AL28521" s="1"/>
    </row>
    <row r="28522">
      <c r="I28522" s="1"/>
      <c r="J28522" s="1"/>
      <c r="K28522" s="1"/>
      <c r="AA28522" s="1"/>
      <c r="AB28522" s="1"/>
      <c r="AC28522" s="1"/>
      <c r="AJ28522" s="1"/>
      <c r="AK28522" s="1"/>
      <c r="AL28522" s="1"/>
    </row>
    <row r="28523">
      <c r="I28523" s="1"/>
      <c r="J28523" s="1"/>
      <c r="K28523" s="1"/>
      <c r="AA28523" s="1"/>
      <c r="AB28523" s="1"/>
      <c r="AC28523" s="1"/>
      <c r="AJ28523" s="1"/>
      <c r="AK28523" s="1"/>
      <c r="AL28523" s="1"/>
    </row>
    <row r="28524">
      <c r="I28524" s="1"/>
      <c r="J28524" s="1"/>
      <c r="K28524" s="1"/>
      <c r="AA28524" s="1"/>
      <c r="AB28524" s="1"/>
      <c r="AC28524" s="1"/>
      <c r="AJ28524" s="1"/>
      <c r="AK28524" s="1"/>
      <c r="AL28524" s="1"/>
    </row>
    <row r="28525">
      <c r="I28525" s="1"/>
      <c r="J28525" s="1"/>
      <c r="K28525" s="1"/>
      <c r="AA28525" s="1"/>
      <c r="AB28525" s="1"/>
      <c r="AC28525" s="1"/>
      <c r="AJ28525" s="1"/>
      <c r="AK28525" s="1"/>
      <c r="AL28525" s="1"/>
    </row>
    <row r="28526">
      <c r="I28526" s="1"/>
      <c r="J28526" s="1"/>
      <c r="K28526" s="1"/>
      <c r="AA28526" s="1"/>
      <c r="AB28526" s="1"/>
      <c r="AC28526" s="1"/>
      <c r="AJ28526" s="1"/>
      <c r="AK28526" s="1"/>
      <c r="AL28526" s="1"/>
    </row>
    <row r="28527">
      <c r="I28527" s="1"/>
      <c r="J28527" s="1"/>
      <c r="K28527" s="1"/>
      <c r="AA28527" s="1"/>
      <c r="AB28527" s="1"/>
      <c r="AC28527" s="1"/>
      <c r="AJ28527" s="1"/>
      <c r="AK28527" s="1"/>
      <c r="AL28527" s="1"/>
    </row>
    <row r="28528">
      <c r="I28528" s="1"/>
      <c r="J28528" s="1"/>
      <c r="K28528" s="1"/>
      <c r="AA28528" s="1"/>
      <c r="AB28528" s="1"/>
      <c r="AC28528" s="1"/>
      <c r="AJ28528" s="1"/>
      <c r="AK28528" s="1"/>
      <c r="AL28528" s="1"/>
    </row>
    <row r="28529">
      <c r="I28529" s="1"/>
      <c r="J28529" s="1"/>
      <c r="K28529" s="1"/>
      <c r="AA28529" s="1"/>
      <c r="AB28529" s="1"/>
      <c r="AC28529" s="1"/>
      <c r="AJ28529" s="1"/>
      <c r="AK28529" s="1"/>
      <c r="AL28529" s="1"/>
    </row>
    <row r="28530">
      <c r="I28530" s="1"/>
      <c r="J28530" s="1"/>
      <c r="K28530" s="1"/>
      <c r="AA28530" s="1"/>
      <c r="AB28530" s="1"/>
      <c r="AC28530" s="1"/>
      <c r="AJ28530" s="1"/>
      <c r="AK28530" s="1"/>
      <c r="AL28530" s="1"/>
    </row>
    <row r="28531">
      <c r="I28531" s="1"/>
      <c r="J28531" s="1"/>
      <c r="K28531" s="1"/>
      <c r="AA28531" s="1"/>
      <c r="AB28531" s="1"/>
      <c r="AC28531" s="1"/>
      <c r="AJ28531" s="1"/>
      <c r="AK28531" s="1"/>
      <c r="AL28531" s="1"/>
    </row>
    <row r="28532">
      <c r="I28532" s="1"/>
      <c r="J28532" s="1"/>
      <c r="K28532" s="1"/>
      <c r="AA28532" s="1"/>
      <c r="AB28532" s="1"/>
      <c r="AC28532" s="1"/>
      <c r="AJ28532" s="1"/>
      <c r="AK28532" s="1"/>
      <c r="AL28532" s="1"/>
    </row>
    <row r="28533">
      <c r="I28533" s="1"/>
      <c r="J28533" s="1"/>
      <c r="K28533" s="1"/>
      <c r="AA28533" s="1"/>
      <c r="AB28533" s="1"/>
      <c r="AC28533" s="1"/>
      <c r="AJ28533" s="1"/>
      <c r="AK28533" s="1"/>
      <c r="AL28533" s="1"/>
    </row>
    <row r="28534">
      <c r="I28534" s="1"/>
      <c r="J28534" s="1"/>
      <c r="K28534" s="1"/>
      <c r="AA28534" s="1"/>
      <c r="AB28534" s="1"/>
      <c r="AC28534" s="1"/>
      <c r="AJ28534" s="1"/>
      <c r="AK28534" s="1"/>
      <c r="AL28534" s="1"/>
    </row>
    <row r="28535">
      <c r="I28535" s="1"/>
      <c r="J28535" s="1"/>
      <c r="K28535" s="1"/>
      <c r="AA28535" s="1"/>
      <c r="AB28535" s="1"/>
      <c r="AC28535" s="1"/>
      <c r="AJ28535" s="1"/>
      <c r="AK28535" s="1"/>
      <c r="AL28535" s="1"/>
    </row>
    <row r="28536">
      <c r="I28536" s="1"/>
      <c r="J28536" s="1"/>
      <c r="K28536" s="1"/>
      <c r="AA28536" s="1"/>
      <c r="AB28536" s="1"/>
      <c r="AC28536" s="1"/>
      <c r="AJ28536" s="1"/>
      <c r="AK28536" s="1"/>
      <c r="AL28536" s="1"/>
    </row>
    <row r="28537">
      <c r="I28537" s="1"/>
      <c r="J28537" s="1"/>
      <c r="K28537" s="1"/>
      <c r="AA28537" s="1"/>
      <c r="AB28537" s="1"/>
      <c r="AC28537" s="1"/>
      <c r="AJ28537" s="1"/>
      <c r="AK28537" s="1"/>
      <c r="AL28537" s="1"/>
    </row>
    <row r="28538">
      <c r="I28538" s="1"/>
      <c r="J28538" s="1"/>
      <c r="K28538" s="1"/>
      <c r="AA28538" s="1"/>
      <c r="AB28538" s="1"/>
      <c r="AC28538" s="1"/>
      <c r="AJ28538" s="1"/>
      <c r="AK28538" s="1"/>
      <c r="AL28538" s="1"/>
    </row>
    <row r="28539">
      <c r="I28539" s="1"/>
      <c r="J28539" s="1"/>
      <c r="K28539" s="1"/>
      <c r="AA28539" s="1"/>
      <c r="AB28539" s="1"/>
      <c r="AC28539" s="1"/>
      <c r="AJ28539" s="1"/>
      <c r="AK28539" s="1"/>
      <c r="AL28539" s="1"/>
    </row>
    <row r="28540">
      <c r="I28540" s="1"/>
      <c r="J28540" s="1"/>
      <c r="K28540" s="1"/>
      <c r="AA28540" s="1"/>
      <c r="AB28540" s="1"/>
      <c r="AC28540" s="1"/>
      <c r="AJ28540" s="1"/>
      <c r="AK28540" s="1"/>
      <c r="AL28540" s="1"/>
    </row>
    <row r="28541">
      <c r="I28541" s="1"/>
      <c r="J28541" s="1"/>
      <c r="K28541" s="1"/>
      <c r="AA28541" s="1"/>
      <c r="AB28541" s="1"/>
      <c r="AC28541" s="1"/>
      <c r="AJ28541" s="1"/>
      <c r="AK28541" s="1"/>
      <c r="AL28541" s="1"/>
    </row>
    <row r="28542">
      <c r="I28542" s="1"/>
      <c r="J28542" s="1"/>
      <c r="K28542" s="1"/>
      <c r="AA28542" s="1"/>
      <c r="AB28542" s="1"/>
      <c r="AC28542" s="1"/>
      <c r="AJ28542" s="1"/>
      <c r="AK28542" s="1"/>
      <c r="AL28542" s="1"/>
    </row>
    <row r="28543">
      <c r="I28543" s="1"/>
      <c r="J28543" s="1"/>
      <c r="K28543" s="1"/>
      <c r="AA28543" s="1"/>
      <c r="AB28543" s="1"/>
      <c r="AC28543" s="1"/>
      <c r="AJ28543" s="1"/>
      <c r="AK28543" s="1"/>
      <c r="AL28543" s="1"/>
    </row>
    <row r="28544">
      <c r="I28544" s="1"/>
      <c r="J28544" s="1"/>
      <c r="K28544" s="1"/>
      <c r="AA28544" s="1"/>
      <c r="AB28544" s="1"/>
      <c r="AC28544" s="1"/>
      <c r="AJ28544" s="1"/>
      <c r="AK28544" s="1"/>
      <c r="AL28544" s="1"/>
    </row>
    <row r="28545">
      <c r="I28545" s="1"/>
      <c r="J28545" s="1"/>
      <c r="K28545" s="1"/>
      <c r="AA28545" s="1"/>
      <c r="AB28545" s="1"/>
      <c r="AC28545" s="1"/>
      <c r="AJ28545" s="1"/>
      <c r="AK28545" s="1"/>
      <c r="AL28545" s="1"/>
    </row>
    <row r="28546">
      <c r="I28546" s="1"/>
      <c r="J28546" s="1"/>
      <c r="K28546" s="1"/>
      <c r="AA28546" s="1"/>
      <c r="AB28546" s="1"/>
      <c r="AC28546" s="1"/>
      <c r="AJ28546" s="1"/>
      <c r="AK28546" s="1"/>
      <c r="AL28546" s="1"/>
    </row>
    <row r="28547">
      <c r="I28547" s="1"/>
      <c r="J28547" s="1"/>
      <c r="K28547" s="1"/>
      <c r="AA28547" s="1"/>
      <c r="AB28547" s="1"/>
      <c r="AC28547" s="1"/>
      <c r="AJ28547" s="1"/>
      <c r="AK28547" s="1"/>
      <c r="AL28547" s="1"/>
    </row>
    <row r="28548">
      <c r="I28548" s="1"/>
      <c r="J28548" s="1"/>
      <c r="K28548" s="1"/>
      <c r="AA28548" s="1"/>
      <c r="AB28548" s="1"/>
      <c r="AC28548" s="1"/>
      <c r="AJ28548" s="1"/>
      <c r="AK28548" s="1"/>
      <c r="AL28548" s="1"/>
    </row>
    <row r="28549">
      <c r="I28549" s="1"/>
      <c r="J28549" s="1"/>
      <c r="K28549" s="1"/>
      <c r="AA28549" s="1"/>
      <c r="AB28549" s="1"/>
      <c r="AC28549" s="1"/>
      <c r="AJ28549" s="1"/>
      <c r="AK28549" s="1"/>
      <c r="AL28549" s="1"/>
    </row>
    <row r="28550">
      <c r="I28550" s="1"/>
      <c r="J28550" s="1"/>
      <c r="K28550" s="1"/>
      <c r="AA28550" s="1"/>
      <c r="AB28550" s="1"/>
      <c r="AC28550" s="1"/>
      <c r="AJ28550" s="1"/>
      <c r="AK28550" s="1"/>
      <c r="AL28550" s="1"/>
    </row>
    <row r="28551">
      <c r="I28551" s="1"/>
      <c r="J28551" s="1"/>
      <c r="K28551" s="1"/>
      <c r="AA28551" s="1"/>
      <c r="AB28551" s="1"/>
      <c r="AC28551" s="1"/>
      <c r="AJ28551" s="1"/>
      <c r="AK28551" s="1"/>
      <c r="AL28551" s="1"/>
    </row>
    <row r="28552">
      <c r="I28552" s="1"/>
      <c r="J28552" s="1"/>
      <c r="K28552" s="1"/>
      <c r="AA28552" s="1"/>
      <c r="AB28552" s="1"/>
      <c r="AC28552" s="1"/>
      <c r="AJ28552" s="1"/>
      <c r="AK28552" s="1"/>
      <c r="AL28552" s="1"/>
    </row>
    <row r="28553">
      <c r="I28553" s="1"/>
      <c r="J28553" s="1"/>
      <c r="K28553" s="1"/>
      <c r="AA28553" s="1"/>
      <c r="AB28553" s="1"/>
      <c r="AC28553" s="1"/>
      <c r="AJ28553" s="1"/>
      <c r="AK28553" s="1"/>
      <c r="AL28553" s="1"/>
    </row>
    <row r="28554">
      <c r="I28554" s="1"/>
      <c r="J28554" s="1"/>
      <c r="K28554" s="1"/>
      <c r="AA28554" s="1"/>
      <c r="AB28554" s="1"/>
      <c r="AC28554" s="1"/>
      <c r="AJ28554" s="1"/>
      <c r="AK28554" s="1"/>
      <c r="AL28554" s="1"/>
    </row>
    <row r="28555">
      <c r="I28555" s="1"/>
      <c r="J28555" s="1"/>
      <c r="K28555" s="1"/>
      <c r="AA28555" s="1"/>
      <c r="AB28555" s="1"/>
      <c r="AC28555" s="1"/>
      <c r="AJ28555" s="1"/>
      <c r="AK28555" s="1"/>
      <c r="AL28555" s="1"/>
    </row>
    <row r="28556">
      <c r="I28556" s="1"/>
      <c r="J28556" s="1"/>
      <c r="K28556" s="1"/>
      <c r="AA28556" s="1"/>
      <c r="AB28556" s="1"/>
      <c r="AC28556" s="1"/>
      <c r="AJ28556" s="1"/>
      <c r="AK28556" s="1"/>
      <c r="AL28556" s="1"/>
    </row>
    <row r="28557">
      <c r="I28557" s="1"/>
      <c r="J28557" s="1"/>
      <c r="K28557" s="1"/>
      <c r="AA28557" s="1"/>
      <c r="AB28557" s="1"/>
      <c r="AC28557" s="1"/>
      <c r="AJ28557" s="1"/>
      <c r="AK28557" s="1"/>
      <c r="AL28557" s="1"/>
    </row>
    <row r="28558">
      <c r="I28558" s="1"/>
      <c r="J28558" s="1"/>
      <c r="K28558" s="1"/>
      <c r="AA28558" s="1"/>
      <c r="AB28558" s="1"/>
      <c r="AC28558" s="1"/>
      <c r="AJ28558" s="1"/>
      <c r="AK28558" s="1"/>
      <c r="AL28558" s="1"/>
    </row>
    <row r="28559">
      <c r="I28559" s="1"/>
      <c r="J28559" s="1"/>
      <c r="K28559" s="1"/>
      <c r="AA28559" s="1"/>
      <c r="AB28559" s="1"/>
      <c r="AC28559" s="1"/>
      <c r="AJ28559" s="1"/>
      <c r="AK28559" s="1"/>
      <c r="AL28559" s="1"/>
    </row>
    <row r="28560">
      <c r="I28560" s="1"/>
      <c r="J28560" s="1"/>
      <c r="K28560" s="1"/>
      <c r="AA28560" s="1"/>
      <c r="AB28560" s="1"/>
      <c r="AC28560" s="1"/>
      <c r="AJ28560" s="1"/>
      <c r="AK28560" s="1"/>
      <c r="AL28560" s="1"/>
    </row>
    <row r="28561">
      <c r="I28561" s="1"/>
      <c r="J28561" s="1"/>
      <c r="K28561" s="1"/>
      <c r="AA28561" s="1"/>
      <c r="AB28561" s="1"/>
      <c r="AC28561" s="1"/>
      <c r="AJ28561" s="1"/>
      <c r="AK28561" s="1"/>
      <c r="AL28561" s="1"/>
    </row>
    <row r="28562">
      <c r="I28562" s="1"/>
      <c r="J28562" s="1"/>
      <c r="K28562" s="1"/>
      <c r="AA28562" s="1"/>
      <c r="AB28562" s="1"/>
      <c r="AC28562" s="1"/>
      <c r="AJ28562" s="1"/>
      <c r="AK28562" s="1"/>
      <c r="AL28562" s="1"/>
    </row>
    <row r="28563">
      <c r="I28563" s="1"/>
      <c r="J28563" s="1"/>
      <c r="K28563" s="1"/>
      <c r="AA28563" s="1"/>
      <c r="AB28563" s="1"/>
      <c r="AC28563" s="1"/>
      <c r="AJ28563" s="1"/>
      <c r="AK28563" s="1"/>
      <c r="AL28563" s="1"/>
    </row>
    <row r="28564">
      <c r="I28564" s="1"/>
      <c r="J28564" s="1"/>
      <c r="K28564" s="1"/>
      <c r="AA28564" s="1"/>
      <c r="AB28564" s="1"/>
      <c r="AC28564" s="1"/>
      <c r="AJ28564" s="1"/>
      <c r="AK28564" s="1"/>
      <c r="AL28564" s="1"/>
    </row>
    <row r="28565">
      <c r="I28565" s="1"/>
      <c r="J28565" s="1"/>
      <c r="K28565" s="1"/>
      <c r="AA28565" s="1"/>
      <c r="AB28565" s="1"/>
      <c r="AC28565" s="1"/>
      <c r="AJ28565" s="1"/>
      <c r="AK28565" s="1"/>
      <c r="AL28565" s="1"/>
    </row>
    <row r="28566">
      <c r="I28566" s="1"/>
      <c r="J28566" s="1"/>
      <c r="K28566" s="1"/>
      <c r="AA28566" s="1"/>
      <c r="AB28566" s="1"/>
      <c r="AC28566" s="1"/>
      <c r="AJ28566" s="1"/>
      <c r="AK28566" s="1"/>
      <c r="AL28566" s="1"/>
    </row>
    <row r="28567">
      <c r="I28567" s="1"/>
      <c r="J28567" s="1"/>
      <c r="K28567" s="1"/>
      <c r="AA28567" s="1"/>
      <c r="AB28567" s="1"/>
      <c r="AC28567" s="1"/>
      <c r="AJ28567" s="1"/>
      <c r="AK28567" s="1"/>
      <c r="AL28567" s="1"/>
    </row>
    <row r="28568">
      <c r="I28568" s="1"/>
      <c r="J28568" s="1"/>
      <c r="K28568" s="1"/>
      <c r="AA28568" s="1"/>
      <c r="AB28568" s="1"/>
      <c r="AC28568" s="1"/>
      <c r="AJ28568" s="1"/>
      <c r="AK28568" s="1"/>
      <c r="AL28568" s="1"/>
    </row>
    <row r="28569">
      <c r="I28569" s="1"/>
      <c r="J28569" s="1"/>
      <c r="K28569" s="1"/>
      <c r="AA28569" s="1"/>
      <c r="AB28569" s="1"/>
      <c r="AC28569" s="1"/>
      <c r="AJ28569" s="1"/>
      <c r="AK28569" s="1"/>
      <c r="AL28569" s="1"/>
    </row>
    <row r="28570">
      <c r="I28570" s="1"/>
      <c r="J28570" s="1"/>
      <c r="K28570" s="1"/>
      <c r="AA28570" s="1"/>
      <c r="AB28570" s="1"/>
      <c r="AC28570" s="1"/>
      <c r="AJ28570" s="1"/>
      <c r="AK28570" s="1"/>
      <c r="AL28570" s="1"/>
    </row>
    <row r="28571">
      <c r="I28571" s="1"/>
      <c r="J28571" s="1"/>
      <c r="K28571" s="1"/>
      <c r="AA28571" s="1"/>
      <c r="AB28571" s="1"/>
      <c r="AC28571" s="1"/>
      <c r="AJ28571" s="1"/>
      <c r="AK28571" s="1"/>
      <c r="AL28571" s="1"/>
    </row>
    <row r="28572">
      <c r="I28572" s="1"/>
      <c r="J28572" s="1"/>
      <c r="K28572" s="1"/>
      <c r="AA28572" s="1"/>
      <c r="AB28572" s="1"/>
      <c r="AC28572" s="1"/>
      <c r="AJ28572" s="1"/>
      <c r="AK28572" s="1"/>
      <c r="AL28572" s="1"/>
    </row>
    <row r="28573">
      <c r="I28573" s="1"/>
      <c r="J28573" s="1"/>
      <c r="K28573" s="1"/>
      <c r="AA28573" s="1"/>
      <c r="AB28573" s="1"/>
      <c r="AC28573" s="1"/>
      <c r="AJ28573" s="1"/>
      <c r="AK28573" s="1"/>
      <c r="AL28573" s="1"/>
    </row>
    <row r="28574">
      <c r="I28574" s="1"/>
      <c r="J28574" s="1"/>
      <c r="K28574" s="1"/>
      <c r="AA28574" s="1"/>
      <c r="AB28574" s="1"/>
      <c r="AC28574" s="1"/>
      <c r="AJ28574" s="1"/>
      <c r="AK28574" s="1"/>
      <c r="AL28574" s="1"/>
    </row>
    <row r="28575">
      <c r="I28575" s="1"/>
      <c r="J28575" s="1"/>
      <c r="K28575" s="1"/>
      <c r="AA28575" s="1"/>
      <c r="AB28575" s="1"/>
      <c r="AC28575" s="1"/>
      <c r="AJ28575" s="1"/>
      <c r="AK28575" s="1"/>
      <c r="AL28575" s="1"/>
    </row>
    <row r="28576">
      <c r="I28576" s="1"/>
      <c r="J28576" s="1"/>
      <c r="K28576" s="1"/>
      <c r="AA28576" s="1"/>
      <c r="AB28576" s="1"/>
      <c r="AC28576" s="1"/>
      <c r="AJ28576" s="1"/>
      <c r="AK28576" s="1"/>
      <c r="AL28576" s="1"/>
    </row>
    <row r="28577">
      <c r="I28577" s="1"/>
      <c r="J28577" s="1"/>
      <c r="K28577" s="1"/>
      <c r="AA28577" s="1"/>
      <c r="AB28577" s="1"/>
      <c r="AC28577" s="1"/>
      <c r="AJ28577" s="1"/>
      <c r="AK28577" s="1"/>
      <c r="AL28577" s="1"/>
    </row>
    <row r="28578">
      <c r="I28578" s="1"/>
      <c r="J28578" s="1"/>
      <c r="K28578" s="1"/>
      <c r="AA28578" s="1"/>
      <c r="AB28578" s="1"/>
      <c r="AC28578" s="1"/>
      <c r="AJ28578" s="1"/>
      <c r="AK28578" s="1"/>
      <c r="AL28578" s="1"/>
    </row>
    <row r="28579">
      <c r="I28579" s="1"/>
      <c r="J28579" s="1"/>
      <c r="K28579" s="1"/>
      <c r="AA28579" s="1"/>
      <c r="AB28579" s="1"/>
      <c r="AC28579" s="1"/>
      <c r="AJ28579" s="1"/>
      <c r="AK28579" s="1"/>
      <c r="AL28579" s="1"/>
    </row>
    <row r="28580">
      <c r="I28580" s="1"/>
      <c r="J28580" s="1"/>
      <c r="K28580" s="1"/>
      <c r="AA28580" s="1"/>
      <c r="AB28580" s="1"/>
      <c r="AC28580" s="1"/>
      <c r="AJ28580" s="1"/>
      <c r="AK28580" s="1"/>
      <c r="AL28580" s="1"/>
    </row>
    <row r="28581">
      <c r="I28581" s="1"/>
      <c r="J28581" s="1"/>
      <c r="K28581" s="1"/>
      <c r="AA28581" s="1"/>
      <c r="AB28581" s="1"/>
      <c r="AC28581" s="1"/>
      <c r="AJ28581" s="1"/>
      <c r="AK28581" s="1"/>
      <c r="AL28581" s="1"/>
    </row>
    <row r="28582">
      <c r="I28582" s="1"/>
      <c r="J28582" s="1"/>
      <c r="K28582" s="1"/>
      <c r="AA28582" s="1"/>
      <c r="AB28582" s="1"/>
      <c r="AC28582" s="1"/>
      <c r="AJ28582" s="1"/>
      <c r="AK28582" s="1"/>
      <c r="AL28582" s="1"/>
    </row>
    <row r="28583">
      <c r="I28583" s="1"/>
      <c r="J28583" s="1"/>
      <c r="K28583" s="1"/>
      <c r="AA28583" s="1"/>
      <c r="AB28583" s="1"/>
      <c r="AC28583" s="1"/>
      <c r="AJ28583" s="1"/>
      <c r="AK28583" s="1"/>
      <c r="AL28583" s="1"/>
    </row>
    <row r="28584">
      <c r="I28584" s="1"/>
      <c r="J28584" s="1"/>
      <c r="K28584" s="1"/>
      <c r="AA28584" s="1"/>
      <c r="AB28584" s="1"/>
      <c r="AC28584" s="1"/>
      <c r="AJ28584" s="1"/>
      <c r="AK28584" s="1"/>
      <c r="AL28584" s="1"/>
    </row>
    <row r="28585">
      <c r="I28585" s="1"/>
      <c r="J28585" s="1"/>
      <c r="K28585" s="1"/>
      <c r="AA28585" s="1"/>
      <c r="AB28585" s="1"/>
      <c r="AC28585" s="1"/>
      <c r="AJ28585" s="1"/>
      <c r="AK28585" s="1"/>
      <c r="AL28585" s="1"/>
    </row>
    <row r="28586">
      <c r="I28586" s="1"/>
      <c r="J28586" s="1"/>
      <c r="K28586" s="1"/>
      <c r="AA28586" s="1"/>
      <c r="AB28586" s="1"/>
      <c r="AC28586" s="1"/>
      <c r="AJ28586" s="1"/>
      <c r="AK28586" s="1"/>
      <c r="AL28586" s="1"/>
    </row>
    <row r="28587">
      <c r="I28587" s="1"/>
      <c r="J28587" s="1"/>
      <c r="K28587" s="1"/>
      <c r="AA28587" s="1"/>
      <c r="AB28587" s="1"/>
      <c r="AC28587" s="1"/>
      <c r="AJ28587" s="1"/>
      <c r="AK28587" s="1"/>
      <c r="AL28587" s="1"/>
    </row>
    <row r="28588">
      <c r="I28588" s="1"/>
      <c r="J28588" s="1"/>
      <c r="K28588" s="1"/>
      <c r="AA28588" s="1"/>
      <c r="AB28588" s="1"/>
      <c r="AC28588" s="1"/>
      <c r="AJ28588" s="1"/>
      <c r="AK28588" s="1"/>
      <c r="AL28588" s="1"/>
    </row>
    <row r="28589">
      <c r="I28589" s="1"/>
      <c r="J28589" s="1"/>
      <c r="K28589" s="1"/>
      <c r="AA28589" s="1"/>
      <c r="AB28589" s="1"/>
      <c r="AC28589" s="1"/>
      <c r="AJ28589" s="1"/>
      <c r="AK28589" s="1"/>
      <c r="AL28589" s="1"/>
    </row>
    <row r="28590">
      <c r="I28590" s="1"/>
      <c r="J28590" s="1"/>
      <c r="K28590" s="1"/>
      <c r="AA28590" s="1"/>
      <c r="AB28590" s="1"/>
      <c r="AC28590" s="1"/>
      <c r="AJ28590" s="1"/>
      <c r="AK28590" s="1"/>
      <c r="AL28590" s="1"/>
    </row>
    <row r="28591">
      <c r="I28591" s="1"/>
      <c r="J28591" s="1"/>
      <c r="K28591" s="1"/>
      <c r="AA28591" s="1"/>
      <c r="AB28591" s="1"/>
      <c r="AC28591" s="1"/>
      <c r="AJ28591" s="1"/>
      <c r="AK28591" s="1"/>
      <c r="AL28591" s="1"/>
    </row>
    <row r="28592">
      <c r="I28592" s="1"/>
      <c r="J28592" s="1"/>
      <c r="K28592" s="1"/>
      <c r="AA28592" s="1"/>
      <c r="AB28592" s="1"/>
      <c r="AC28592" s="1"/>
      <c r="AJ28592" s="1"/>
      <c r="AK28592" s="1"/>
      <c r="AL28592" s="1"/>
    </row>
    <row r="28593">
      <c r="I28593" s="1"/>
      <c r="J28593" s="1"/>
      <c r="K28593" s="1"/>
      <c r="AA28593" s="1"/>
      <c r="AB28593" s="1"/>
      <c r="AC28593" s="1"/>
      <c r="AJ28593" s="1"/>
      <c r="AK28593" s="1"/>
      <c r="AL28593" s="1"/>
    </row>
    <row r="28594">
      <c r="I28594" s="1"/>
      <c r="J28594" s="1"/>
      <c r="K28594" s="1"/>
      <c r="AA28594" s="1"/>
      <c r="AB28594" s="1"/>
      <c r="AC28594" s="1"/>
      <c r="AJ28594" s="1"/>
      <c r="AK28594" s="1"/>
      <c r="AL28594" s="1"/>
    </row>
    <row r="28595">
      <c r="I28595" s="1"/>
      <c r="J28595" s="1"/>
      <c r="K28595" s="1"/>
      <c r="AA28595" s="1"/>
      <c r="AB28595" s="1"/>
      <c r="AC28595" s="1"/>
      <c r="AJ28595" s="1"/>
      <c r="AK28595" s="1"/>
      <c r="AL28595" s="1"/>
    </row>
    <row r="28596">
      <c r="I28596" s="1"/>
      <c r="J28596" s="1"/>
      <c r="K28596" s="1"/>
      <c r="AA28596" s="1"/>
      <c r="AB28596" s="1"/>
      <c r="AC28596" s="1"/>
      <c r="AJ28596" s="1"/>
      <c r="AK28596" s="1"/>
      <c r="AL28596" s="1"/>
    </row>
    <row r="28597">
      <c r="I28597" s="1"/>
      <c r="J28597" s="1"/>
      <c r="K28597" s="1"/>
      <c r="AA28597" s="1"/>
      <c r="AB28597" s="1"/>
      <c r="AC28597" s="1"/>
      <c r="AJ28597" s="1"/>
      <c r="AK28597" s="1"/>
      <c r="AL28597" s="1"/>
    </row>
    <row r="28598">
      <c r="I28598" s="1"/>
      <c r="J28598" s="1"/>
      <c r="K28598" s="1"/>
      <c r="AA28598" s="1"/>
      <c r="AB28598" s="1"/>
      <c r="AC28598" s="1"/>
      <c r="AJ28598" s="1"/>
      <c r="AK28598" s="1"/>
      <c r="AL28598" s="1"/>
    </row>
    <row r="28599">
      <c r="I28599" s="1"/>
      <c r="J28599" s="1"/>
      <c r="K28599" s="1"/>
      <c r="AA28599" s="1"/>
      <c r="AB28599" s="1"/>
      <c r="AC28599" s="1"/>
      <c r="AJ28599" s="1"/>
      <c r="AK28599" s="1"/>
      <c r="AL28599" s="1"/>
    </row>
    <row r="28600">
      <c r="I28600" s="1"/>
      <c r="J28600" s="1"/>
      <c r="K28600" s="1"/>
      <c r="AA28600" s="1"/>
      <c r="AB28600" s="1"/>
      <c r="AC28600" s="1"/>
      <c r="AJ28600" s="1"/>
      <c r="AK28600" s="1"/>
      <c r="AL28600" s="1"/>
    </row>
    <row r="28601">
      <c r="I28601" s="1"/>
      <c r="J28601" s="1"/>
      <c r="K28601" s="1"/>
      <c r="AA28601" s="1"/>
      <c r="AB28601" s="1"/>
      <c r="AC28601" s="1"/>
      <c r="AJ28601" s="1"/>
      <c r="AK28601" s="1"/>
      <c r="AL28601" s="1"/>
    </row>
    <row r="28602">
      <c r="I28602" s="1"/>
      <c r="J28602" s="1"/>
      <c r="K28602" s="1"/>
      <c r="AA28602" s="1"/>
      <c r="AB28602" s="1"/>
      <c r="AC28602" s="1"/>
      <c r="AJ28602" s="1"/>
      <c r="AK28602" s="1"/>
      <c r="AL28602" s="1"/>
    </row>
    <row r="28603">
      <c r="I28603" s="1"/>
      <c r="J28603" s="1"/>
      <c r="K28603" s="1"/>
      <c r="AA28603" s="1"/>
      <c r="AB28603" s="1"/>
      <c r="AC28603" s="1"/>
      <c r="AJ28603" s="1"/>
      <c r="AK28603" s="1"/>
      <c r="AL28603" s="1"/>
    </row>
    <row r="28604">
      <c r="I28604" s="1"/>
      <c r="J28604" s="1"/>
      <c r="K28604" s="1"/>
      <c r="AA28604" s="1"/>
      <c r="AB28604" s="1"/>
      <c r="AC28604" s="1"/>
      <c r="AJ28604" s="1"/>
      <c r="AK28604" s="1"/>
      <c r="AL28604" s="1"/>
    </row>
    <row r="28605">
      <c r="I28605" s="1"/>
      <c r="J28605" s="1"/>
      <c r="K28605" s="1"/>
      <c r="AA28605" s="1"/>
      <c r="AB28605" s="1"/>
      <c r="AC28605" s="1"/>
      <c r="AJ28605" s="1"/>
      <c r="AK28605" s="1"/>
      <c r="AL28605" s="1"/>
    </row>
    <row r="28606">
      <c r="I28606" s="1"/>
      <c r="J28606" s="1"/>
      <c r="K28606" s="1"/>
      <c r="AA28606" s="1"/>
      <c r="AB28606" s="1"/>
      <c r="AC28606" s="1"/>
      <c r="AJ28606" s="1"/>
      <c r="AK28606" s="1"/>
      <c r="AL28606" s="1"/>
    </row>
    <row r="28607">
      <c r="I28607" s="1"/>
      <c r="J28607" s="1"/>
      <c r="K28607" s="1"/>
      <c r="AA28607" s="1"/>
      <c r="AB28607" s="1"/>
      <c r="AC28607" s="1"/>
      <c r="AJ28607" s="1"/>
      <c r="AK28607" s="1"/>
      <c r="AL28607" s="1"/>
    </row>
    <row r="28608">
      <c r="I28608" s="1"/>
      <c r="J28608" s="1"/>
      <c r="K28608" s="1"/>
      <c r="AA28608" s="1"/>
      <c r="AB28608" s="1"/>
      <c r="AC28608" s="1"/>
      <c r="AJ28608" s="1"/>
      <c r="AK28608" s="1"/>
      <c r="AL28608" s="1"/>
    </row>
    <row r="28609">
      <c r="I28609" s="1"/>
      <c r="J28609" s="1"/>
      <c r="K28609" s="1"/>
      <c r="AA28609" s="1"/>
      <c r="AB28609" s="1"/>
      <c r="AC28609" s="1"/>
      <c r="AJ28609" s="1"/>
      <c r="AK28609" s="1"/>
      <c r="AL28609" s="1"/>
    </row>
    <row r="28610">
      <c r="I28610" s="1"/>
      <c r="J28610" s="1"/>
      <c r="K28610" s="1"/>
      <c r="AA28610" s="1"/>
      <c r="AB28610" s="1"/>
      <c r="AC28610" s="1"/>
      <c r="AJ28610" s="1"/>
      <c r="AK28610" s="1"/>
      <c r="AL28610" s="1"/>
    </row>
    <row r="28611">
      <c r="I28611" s="1"/>
      <c r="J28611" s="1"/>
      <c r="K28611" s="1"/>
      <c r="AA28611" s="1"/>
      <c r="AB28611" s="1"/>
      <c r="AC28611" s="1"/>
      <c r="AJ28611" s="1"/>
      <c r="AK28611" s="1"/>
      <c r="AL28611" s="1"/>
    </row>
    <row r="28612">
      <c r="I28612" s="1"/>
      <c r="J28612" s="1"/>
      <c r="K28612" s="1"/>
      <c r="AA28612" s="1"/>
      <c r="AB28612" s="1"/>
      <c r="AC28612" s="1"/>
      <c r="AJ28612" s="1"/>
      <c r="AK28612" s="1"/>
      <c r="AL28612" s="1"/>
    </row>
    <row r="28613">
      <c r="I28613" s="1"/>
      <c r="J28613" s="1"/>
      <c r="K28613" s="1"/>
      <c r="AA28613" s="1"/>
      <c r="AB28613" s="1"/>
      <c r="AC28613" s="1"/>
      <c r="AJ28613" s="1"/>
      <c r="AK28613" s="1"/>
      <c r="AL28613" s="1"/>
    </row>
    <row r="28614">
      <c r="I28614" s="1"/>
      <c r="J28614" s="1"/>
      <c r="K28614" s="1"/>
      <c r="AA28614" s="1"/>
      <c r="AB28614" s="1"/>
      <c r="AC28614" s="1"/>
      <c r="AJ28614" s="1"/>
      <c r="AK28614" s="1"/>
      <c r="AL28614" s="1"/>
    </row>
    <row r="28615">
      <c r="I28615" s="1"/>
      <c r="J28615" s="1"/>
      <c r="K28615" s="1"/>
      <c r="AA28615" s="1"/>
      <c r="AB28615" s="1"/>
      <c r="AC28615" s="1"/>
      <c r="AJ28615" s="1"/>
      <c r="AK28615" s="1"/>
      <c r="AL28615" s="1"/>
    </row>
    <row r="28616">
      <c r="I28616" s="1"/>
      <c r="J28616" s="1"/>
      <c r="K28616" s="1"/>
      <c r="AA28616" s="1"/>
      <c r="AB28616" s="1"/>
      <c r="AC28616" s="1"/>
      <c r="AJ28616" s="1"/>
      <c r="AK28616" s="1"/>
      <c r="AL28616" s="1"/>
    </row>
    <row r="28617">
      <c r="I28617" s="1"/>
      <c r="J28617" s="1"/>
      <c r="K28617" s="1"/>
      <c r="AA28617" s="1"/>
      <c r="AB28617" s="1"/>
      <c r="AC28617" s="1"/>
      <c r="AJ28617" s="1"/>
      <c r="AK28617" s="1"/>
      <c r="AL28617" s="1"/>
    </row>
    <row r="28618">
      <c r="I28618" s="1"/>
      <c r="J28618" s="1"/>
      <c r="K28618" s="1"/>
      <c r="AA28618" s="1"/>
      <c r="AB28618" s="1"/>
      <c r="AC28618" s="1"/>
      <c r="AJ28618" s="1"/>
      <c r="AK28618" s="1"/>
      <c r="AL28618" s="1"/>
    </row>
    <row r="28619">
      <c r="I28619" s="1"/>
      <c r="J28619" s="1"/>
      <c r="K28619" s="1"/>
      <c r="AA28619" s="1"/>
      <c r="AB28619" s="1"/>
      <c r="AC28619" s="1"/>
      <c r="AJ28619" s="1"/>
      <c r="AK28619" s="1"/>
      <c r="AL28619" s="1"/>
    </row>
    <row r="28620">
      <c r="I28620" s="1"/>
      <c r="J28620" s="1"/>
      <c r="K28620" s="1"/>
      <c r="AA28620" s="1"/>
      <c r="AB28620" s="1"/>
      <c r="AC28620" s="1"/>
      <c r="AJ28620" s="1"/>
      <c r="AK28620" s="1"/>
      <c r="AL28620" s="1"/>
    </row>
    <row r="28621">
      <c r="I28621" s="1"/>
      <c r="J28621" s="1"/>
      <c r="K28621" s="1"/>
      <c r="AA28621" s="1"/>
      <c r="AB28621" s="1"/>
      <c r="AC28621" s="1"/>
      <c r="AJ28621" s="1"/>
      <c r="AK28621" s="1"/>
      <c r="AL28621" s="1"/>
    </row>
    <row r="28622">
      <c r="I28622" s="1"/>
      <c r="J28622" s="1"/>
      <c r="K28622" s="1"/>
      <c r="AA28622" s="1"/>
      <c r="AB28622" s="1"/>
      <c r="AC28622" s="1"/>
      <c r="AJ28622" s="1"/>
      <c r="AK28622" s="1"/>
      <c r="AL28622" s="1"/>
    </row>
    <row r="28623">
      <c r="I28623" s="1"/>
      <c r="J28623" s="1"/>
      <c r="K28623" s="1"/>
      <c r="AA28623" s="1"/>
      <c r="AB28623" s="1"/>
      <c r="AC28623" s="1"/>
      <c r="AJ28623" s="1"/>
      <c r="AK28623" s="1"/>
      <c r="AL28623" s="1"/>
    </row>
    <row r="28624">
      <c r="I28624" s="1"/>
      <c r="J28624" s="1"/>
      <c r="K28624" s="1"/>
      <c r="AA28624" s="1"/>
      <c r="AB28624" s="1"/>
      <c r="AC28624" s="1"/>
      <c r="AJ28624" s="1"/>
      <c r="AK28624" s="1"/>
      <c r="AL28624" s="1"/>
    </row>
    <row r="28625">
      <c r="I28625" s="1"/>
      <c r="J28625" s="1"/>
      <c r="K28625" s="1"/>
      <c r="AA28625" s="1"/>
      <c r="AB28625" s="1"/>
      <c r="AC28625" s="1"/>
      <c r="AJ28625" s="1"/>
      <c r="AK28625" s="1"/>
      <c r="AL28625" s="1"/>
    </row>
    <row r="28626">
      <c r="I28626" s="1"/>
      <c r="J28626" s="1"/>
      <c r="K28626" s="1"/>
      <c r="AA28626" s="1"/>
      <c r="AB28626" s="1"/>
      <c r="AC28626" s="1"/>
      <c r="AJ28626" s="1"/>
      <c r="AK28626" s="1"/>
      <c r="AL28626" s="1"/>
    </row>
    <row r="28627">
      <c r="I28627" s="1"/>
      <c r="J28627" s="1"/>
      <c r="K28627" s="1"/>
      <c r="AA28627" s="1"/>
      <c r="AB28627" s="1"/>
      <c r="AC28627" s="1"/>
      <c r="AJ28627" s="1"/>
      <c r="AK28627" s="1"/>
      <c r="AL28627" s="1"/>
    </row>
    <row r="28628">
      <c r="I28628" s="1"/>
      <c r="J28628" s="1"/>
      <c r="K28628" s="1"/>
      <c r="AA28628" s="1"/>
      <c r="AB28628" s="1"/>
      <c r="AC28628" s="1"/>
      <c r="AJ28628" s="1"/>
      <c r="AK28628" s="1"/>
      <c r="AL28628" s="1"/>
    </row>
    <row r="28629">
      <c r="I28629" s="1"/>
      <c r="J28629" s="1"/>
      <c r="K28629" s="1"/>
      <c r="AA28629" s="1"/>
      <c r="AB28629" s="1"/>
      <c r="AC28629" s="1"/>
      <c r="AJ28629" s="1"/>
      <c r="AK28629" s="1"/>
      <c r="AL28629" s="1"/>
    </row>
    <row r="28630">
      <c r="I28630" s="1"/>
      <c r="J28630" s="1"/>
      <c r="K28630" s="1"/>
      <c r="AA28630" s="1"/>
      <c r="AB28630" s="1"/>
      <c r="AC28630" s="1"/>
      <c r="AJ28630" s="1"/>
      <c r="AK28630" s="1"/>
      <c r="AL28630" s="1"/>
    </row>
    <row r="28631">
      <c r="I28631" s="1"/>
      <c r="J28631" s="1"/>
      <c r="K28631" s="1"/>
      <c r="AA28631" s="1"/>
      <c r="AB28631" s="1"/>
      <c r="AC28631" s="1"/>
      <c r="AJ28631" s="1"/>
      <c r="AK28631" s="1"/>
      <c r="AL28631" s="1"/>
    </row>
    <row r="28632">
      <c r="I28632" s="1"/>
      <c r="J28632" s="1"/>
      <c r="K28632" s="1"/>
      <c r="AA28632" s="1"/>
      <c r="AB28632" s="1"/>
      <c r="AC28632" s="1"/>
      <c r="AJ28632" s="1"/>
      <c r="AK28632" s="1"/>
      <c r="AL28632" s="1"/>
    </row>
    <row r="28633">
      <c r="I28633" s="1"/>
      <c r="J28633" s="1"/>
      <c r="K28633" s="1"/>
      <c r="AA28633" s="1"/>
      <c r="AB28633" s="1"/>
      <c r="AC28633" s="1"/>
      <c r="AJ28633" s="1"/>
      <c r="AK28633" s="1"/>
      <c r="AL28633" s="1"/>
    </row>
    <row r="28634">
      <c r="I28634" s="1"/>
      <c r="J28634" s="1"/>
      <c r="K28634" s="1"/>
      <c r="AA28634" s="1"/>
      <c r="AB28634" s="1"/>
      <c r="AC28634" s="1"/>
      <c r="AJ28634" s="1"/>
      <c r="AK28634" s="1"/>
      <c r="AL28634" s="1"/>
    </row>
    <row r="28635">
      <c r="I28635" s="1"/>
      <c r="J28635" s="1"/>
      <c r="K28635" s="1"/>
      <c r="AA28635" s="1"/>
      <c r="AB28635" s="1"/>
      <c r="AC28635" s="1"/>
      <c r="AJ28635" s="1"/>
      <c r="AK28635" s="1"/>
      <c r="AL28635" s="1"/>
    </row>
    <row r="28636">
      <c r="I28636" s="1"/>
      <c r="J28636" s="1"/>
      <c r="K28636" s="1"/>
      <c r="AA28636" s="1"/>
      <c r="AB28636" s="1"/>
      <c r="AC28636" s="1"/>
      <c r="AJ28636" s="1"/>
      <c r="AK28636" s="1"/>
      <c r="AL28636" s="1"/>
    </row>
    <row r="28637">
      <c r="I28637" s="1"/>
      <c r="J28637" s="1"/>
      <c r="K28637" s="1"/>
      <c r="AA28637" s="1"/>
      <c r="AB28637" s="1"/>
      <c r="AC28637" s="1"/>
      <c r="AJ28637" s="1"/>
      <c r="AK28637" s="1"/>
      <c r="AL28637" s="1"/>
    </row>
    <row r="28638">
      <c r="I28638" s="1"/>
      <c r="J28638" s="1"/>
      <c r="K28638" s="1"/>
      <c r="AA28638" s="1"/>
      <c r="AB28638" s="1"/>
      <c r="AC28638" s="1"/>
      <c r="AJ28638" s="1"/>
      <c r="AK28638" s="1"/>
      <c r="AL28638" s="1"/>
    </row>
    <row r="28639">
      <c r="I28639" s="1"/>
      <c r="J28639" s="1"/>
      <c r="K28639" s="1"/>
      <c r="AA28639" s="1"/>
      <c r="AB28639" s="1"/>
      <c r="AC28639" s="1"/>
      <c r="AJ28639" s="1"/>
      <c r="AK28639" s="1"/>
      <c r="AL28639" s="1"/>
    </row>
    <row r="28640">
      <c r="I28640" s="1"/>
      <c r="J28640" s="1"/>
      <c r="K28640" s="1"/>
      <c r="AA28640" s="1"/>
      <c r="AB28640" s="1"/>
      <c r="AC28640" s="1"/>
      <c r="AJ28640" s="1"/>
      <c r="AK28640" s="1"/>
      <c r="AL28640" s="1"/>
    </row>
    <row r="28641">
      <c r="I28641" s="1"/>
      <c r="J28641" s="1"/>
      <c r="K28641" s="1"/>
      <c r="AA28641" s="1"/>
      <c r="AB28641" s="1"/>
      <c r="AC28641" s="1"/>
      <c r="AJ28641" s="1"/>
      <c r="AK28641" s="1"/>
      <c r="AL28641" s="1"/>
    </row>
    <row r="28642">
      <c r="I28642" s="1"/>
      <c r="J28642" s="1"/>
      <c r="K28642" s="1"/>
      <c r="AA28642" s="1"/>
      <c r="AB28642" s="1"/>
      <c r="AC28642" s="1"/>
      <c r="AJ28642" s="1"/>
      <c r="AK28642" s="1"/>
      <c r="AL28642" s="1"/>
    </row>
    <row r="28643">
      <c r="I28643" s="1"/>
      <c r="J28643" s="1"/>
      <c r="K28643" s="1"/>
      <c r="AA28643" s="1"/>
      <c r="AB28643" s="1"/>
      <c r="AC28643" s="1"/>
      <c r="AJ28643" s="1"/>
      <c r="AK28643" s="1"/>
      <c r="AL28643" s="1"/>
    </row>
    <row r="28644">
      <c r="I28644" s="1"/>
      <c r="J28644" s="1"/>
      <c r="K28644" s="1"/>
      <c r="AA28644" s="1"/>
      <c r="AB28644" s="1"/>
      <c r="AC28644" s="1"/>
      <c r="AJ28644" s="1"/>
      <c r="AK28644" s="1"/>
      <c r="AL28644" s="1"/>
    </row>
    <row r="28645">
      <c r="I28645" s="1"/>
      <c r="J28645" s="1"/>
      <c r="K28645" s="1"/>
      <c r="AA28645" s="1"/>
      <c r="AB28645" s="1"/>
      <c r="AC28645" s="1"/>
      <c r="AJ28645" s="1"/>
      <c r="AK28645" s="1"/>
      <c r="AL28645" s="1"/>
    </row>
    <row r="28646">
      <c r="I28646" s="1"/>
      <c r="J28646" s="1"/>
      <c r="K28646" s="1"/>
      <c r="AA28646" s="1"/>
      <c r="AB28646" s="1"/>
      <c r="AC28646" s="1"/>
      <c r="AJ28646" s="1"/>
      <c r="AK28646" s="1"/>
      <c r="AL28646" s="1"/>
    </row>
    <row r="28647">
      <c r="I28647" s="1"/>
      <c r="J28647" s="1"/>
      <c r="K28647" s="1"/>
      <c r="AA28647" s="1"/>
      <c r="AB28647" s="1"/>
      <c r="AC28647" s="1"/>
      <c r="AJ28647" s="1"/>
      <c r="AK28647" s="1"/>
      <c r="AL28647" s="1"/>
    </row>
    <row r="28648">
      <c r="I28648" s="1"/>
      <c r="J28648" s="1"/>
      <c r="K28648" s="1"/>
      <c r="AA28648" s="1"/>
      <c r="AB28648" s="1"/>
      <c r="AC28648" s="1"/>
      <c r="AJ28648" s="1"/>
      <c r="AK28648" s="1"/>
      <c r="AL28648" s="1"/>
    </row>
    <row r="28649">
      <c r="I28649" s="1"/>
      <c r="J28649" s="1"/>
      <c r="K28649" s="1"/>
      <c r="AA28649" s="1"/>
      <c r="AB28649" s="1"/>
      <c r="AC28649" s="1"/>
      <c r="AJ28649" s="1"/>
      <c r="AK28649" s="1"/>
      <c r="AL28649" s="1"/>
    </row>
    <row r="28650">
      <c r="I28650" s="1"/>
      <c r="J28650" s="1"/>
      <c r="K28650" s="1"/>
      <c r="AA28650" s="1"/>
      <c r="AB28650" s="1"/>
      <c r="AC28650" s="1"/>
      <c r="AJ28650" s="1"/>
      <c r="AK28650" s="1"/>
      <c r="AL28650" s="1"/>
    </row>
    <row r="28651">
      <c r="I28651" s="1"/>
      <c r="J28651" s="1"/>
      <c r="K28651" s="1"/>
      <c r="AA28651" s="1"/>
      <c r="AB28651" s="1"/>
      <c r="AC28651" s="1"/>
      <c r="AJ28651" s="1"/>
      <c r="AK28651" s="1"/>
      <c r="AL28651" s="1"/>
    </row>
    <row r="28652">
      <c r="I28652" s="1"/>
      <c r="J28652" s="1"/>
      <c r="K28652" s="1"/>
      <c r="AA28652" s="1"/>
      <c r="AB28652" s="1"/>
      <c r="AC28652" s="1"/>
      <c r="AJ28652" s="1"/>
      <c r="AK28652" s="1"/>
      <c r="AL28652" s="1"/>
    </row>
    <row r="28653">
      <c r="I28653" s="1"/>
      <c r="J28653" s="1"/>
      <c r="K28653" s="1"/>
      <c r="AA28653" s="1"/>
      <c r="AB28653" s="1"/>
      <c r="AC28653" s="1"/>
      <c r="AJ28653" s="1"/>
      <c r="AK28653" s="1"/>
      <c r="AL28653" s="1"/>
    </row>
    <row r="28654">
      <c r="I28654" s="1"/>
      <c r="J28654" s="1"/>
      <c r="K28654" s="1"/>
      <c r="AA28654" s="1"/>
      <c r="AB28654" s="1"/>
      <c r="AC28654" s="1"/>
      <c r="AJ28654" s="1"/>
      <c r="AK28654" s="1"/>
      <c r="AL28654" s="1"/>
    </row>
    <row r="28655">
      <c r="I28655" s="1"/>
      <c r="J28655" s="1"/>
      <c r="K28655" s="1"/>
      <c r="AA28655" s="1"/>
      <c r="AB28655" s="1"/>
      <c r="AC28655" s="1"/>
      <c r="AJ28655" s="1"/>
      <c r="AK28655" s="1"/>
      <c r="AL28655" s="1"/>
    </row>
    <row r="28656">
      <c r="I28656" s="1"/>
      <c r="J28656" s="1"/>
      <c r="K28656" s="1"/>
      <c r="AA28656" s="1"/>
      <c r="AB28656" s="1"/>
      <c r="AC28656" s="1"/>
      <c r="AJ28656" s="1"/>
      <c r="AK28656" s="1"/>
      <c r="AL28656" s="1"/>
    </row>
    <row r="28657">
      <c r="I28657" s="1"/>
      <c r="J28657" s="1"/>
      <c r="K28657" s="1"/>
      <c r="AA28657" s="1"/>
      <c r="AB28657" s="1"/>
      <c r="AC28657" s="1"/>
      <c r="AJ28657" s="1"/>
      <c r="AK28657" s="1"/>
      <c r="AL28657" s="1"/>
    </row>
    <row r="28658">
      <c r="I28658" s="1"/>
      <c r="J28658" s="1"/>
      <c r="K28658" s="1"/>
      <c r="AA28658" s="1"/>
      <c r="AB28658" s="1"/>
      <c r="AC28658" s="1"/>
      <c r="AJ28658" s="1"/>
      <c r="AK28658" s="1"/>
      <c r="AL28658" s="1"/>
    </row>
    <row r="28659">
      <c r="I28659" s="1"/>
      <c r="J28659" s="1"/>
      <c r="K28659" s="1"/>
      <c r="AA28659" s="1"/>
      <c r="AB28659" s="1"/>
      <c r="AC28659" s="1"/>
      <c r="AJ28659" s="1"/>
      <c r="AK28659" s="1"/>
      <c r="AL28659" s="1"/>
    </row>
    <row r="28660">
      <c r="I28660" s="1"/>
      <c r="J28660" s="1"/>
      <c r="K28660" s="1"/>
      <c r="AA28660" s="1"/>
      <c r="AB28660" s="1"/>
      <c r="AC28660" s="1"/>
      <c r="AJ28660" s="1"/>
      <c r="AK28660" s="1"/>
      <c r="AL28660" s="1"/>
    </row>
    <row r="28661">
      <c r="I28661" s="1"/>
      <c r="J28661" s="1"/>
      <c r="K28661" s="1"/>
      <c r="AA28661" s="1"/>
      <c r="AB28661" s="1"/>
      <c r="AC28661" s="1"/>
      <c r="AJ28661" s="1"/>
      <c r="AK28661" s="1"/>
      <c r="AL28661" s="1"/>
    </row>
    <row r="28662">
      <c r="I28662" s="1"/>
      <c r="J28662" s="1"/>
      <c r="K28662" s="1"/>
      <c r="AA28662" s="1"/>
      <c r="AB28662" s="1"/>
      <c r="AC28662" s="1"/>
      <c r="AJ28662" s="1"/>
      <c r="AK28662" s="1"/>
      <c r="AL28662" s="1"/>
    </row>
    <row r="28663">
      <c r="I28663" s="1"/>
      <c r="J28663" s="1"/>
      <c r="K28663" s="1"/>
      <c r="AA28663" s="1"/>
      <c r="AB28663" s="1"/>
      <c r="AC28663" s="1"/>
      <c r="AJ28663" s="1"/>
      <c r="AK28663" s="1"/>
      <c r="AL28663" s="1"/>
    </row>
    <row r="28664">
      <c r="I28664" s="1"/>
      <c r="J28664" s="1"/>
      <c r="K28664" s="1"/>
      <c r="AA28664" s="1"/>
      <c r="AB28664" s="1"/>
      <c r="AC28664" s="1"/>
      <c r="AJ28664" s="1"/>
      <c r="AK28664" s="1"/>
      <c r="AL28664" s="1"/>
    </row>
    <row r="28665">
      <c r="I28665" s="1"/>
      <c r="J28665" s="1"/>
      <c r="K28665" s="1"/>
      <c r="AA28665" s="1"/>
      <c r="AB28665" s="1"/>
      <c r="AC28665" s="1"/>
      <c r="AJ28665" s="1"/>
      <c r="AK28665" s="1"/>
      <c r="AL28665" s="1"/>
    </row>
    <row r="28666">
      <c r="I28666" s="1"/>
      <c r="J28666" s="1"/>
      <c r="K28666" s="1"/>
      <c r="AA28666" s="1"/>
      <c r="AB28666" s="1"/>
      <c r="AC28666" s="1"/>
      <c r="AJ28666" s="1"/>
      <c r="AK28666" s="1"/>
      <c r="AL28666" s="1"/>
    </row>
    <row r="28667">
      <c r="I28667" s="1"/>
      <c r="J28667" s="1"/>
      <c r="K28667" s="1"/>
      <c r="AA28667" s="1"/>
      <c r="AB28667" s="1"/>
      <c r="AC28667" s="1"/>
      <c r="AJ28667" s="1"/>
      <c r="AK28667" s="1"/>
      <c r="AL28667" s="1"/>
    </row>
    <row r="28668">
      <c r="I28668" s="1"/>
      <c r="J28668" s="1"/>
      <c r="K28668" s="1"/>
      <c r="AA28668" s="1"/>
      <c r="AB28668" s="1"/>
      <c r="AC28668" s="1"/>
      <c r="AJ28668" s="1"/>
      <c r="AK28668" s="1"/>
      <c r="AL28668" s="1"/>
    </row>
    <row r="28669">
      <c r="I28669" s="1"/>
      <c r="J28669" s="1"/>
      <c r="K28669" s="1"/>
      <c r="AA28669" s="1"/>
      <c r="AB28669" s="1"/>
      <c r="AC28669" s="1"/>
      <c r="AJ28669" s="1"/>
      <c r="AK28669" s="1"/>
      <c r="AL28669" s="1"/>
    </row>
    <row r="28670">
      <c r="I28670" s="1"/>
      <c r="J28670" s="1"/>
      <c r="K28670" s="1"/>
      <c r="AA28670" s="1"/>
      <c r="AB28670" s="1"/>
      <c r="AC28670" s="1"/>
      <c r="AJ28670" s="1"/>
      <c r="AK28670" s="1"/>
      <c r="AL28670" s="1"/>
    </row>
    <row r="28671">
      <c r="I28671" s="1"/>
      <c r="J28671" s="1"/>
      <c r="K28671" s="1"/>
      <c r="AA28671" s="1"/>
      <c r="AB28671" s="1"/>
      <c r="AC28671" s="1"/>
      <c r="AJ28671" s="1"/>
      <c r="AK28671" s="1"/>
      <c r="AL28671" s="1"/>
    </row>
    <row r="28672">
      <c r="I28672" s="1"/>
      <c r="J28672" s="1"/>
      <c r="K28672" s="1"/>
      <c r="AA28672" s="1"/>
      <c r="AB28672" s="1"/>
      <c r="AC28672" s="1"/>
      <c r="AJ28672" s="1"/>
      <c r="AK28672" s="1"/>
      <c r="AL28672" s="1"/>
    </row>
    <row r="28673">
      <c r="I28673" s="1"/>
      <c r="J28673" s="1"/>
      <c r="K28673" s="1"/>
      <c r="AA28673" s="1"/>
      <c r="AB28673" s="1"/>
      <c r="AC28673" s="1"/>
      <c r="AJ28673" s="1"/>
      <c r="AK28673" s="1"/>
      <c r="AL28673" s="1"/>
    </row>
    <row r="28674">
      <c r="I28674" s="1"/>
      <c r="J28674" s="1"/>
      <c r="K28674" s="1"/>
      <c r="AA28674" s="1"/>
      <c r="AB28674" s="1"/>
      <c r="AC28674" s="1"/>
      <c r="AJ28674" s="1"/>
      <c r="AK28674" s="1"/>
      <c r="AL28674" s="1"/>
    </row>
    <row r="28675">
      <c r="I28675" s="1"/>
      <c r="J28675" s="1"/>
      <c r="K28675" s="1"/>
      <c r="AA28675" s="1"/>
      <c r="AB28675" s="1"/>
      <c r="AC28675" s="1"/>
      <c r="AJ28675" s="1"/>
      <c r="AK28675" s="1"/>
      <c r="AL28675" s="1"/>
    </row>
    <row r="28676">
      <c r="I28676" s="1"/>
      <c r="J28676" s="1"/>
      <c r="K28676" s="1"/>
      <c r="AA28676" s="1"/>
      <c r="AB28676" s="1"/>
      <c r="AC28676" s="1"/>
      <c r="AJ28676" s="1"/>
      <c r="AK28676" s="1"/>
      <c r="AL28676" s="1"/>
    </row>
    <row r="28677">
      <c r="I28677" s="1"/>
      <c r="J28677" s="1"/>
      <c r="K28677" s="1"/>
      <c r="AA28677" s="1"/>
      <c r="AB28677" s="1"/>
      <c r="AC28677" s="1"/>
      <c r="AJ28677" s="1"/>
      <c r="AK28677" s="1"/>
      <c r="AL28677" s="1"/>
    </row>
    <row r="28678">
      <c r="I28678" s="1"/>
      <c r="J28678" s="1"/>
      <c r="K28678" s="1"/>
      <c r="AA28678" s="1"/>
      <c r="AB28678" s="1"/>
      <c r="AC28678" s="1"/>
      <c r="AJ28678" s="1"/>
      <c r="AK28678" s="1"/>
      <c r="AL28678" s="1"/>
    </row>
    <row r="28679">
      <c r="I28679" s="1"/>
      <c r="J28679" s="1"/>
      <c r="K28679" s="1"/>
      <c r="AA28679" s="1"/>
      <c r="AB28679" s="1"/>
      <c r="AC28679" s="1"/>
      <c r="AJ28679" s="1"/>
      <c r="AK28679" s="1"/>
      <c r="AL28679" s="1"/>
    </row>
    <row r="28680">
      <c r="I28680" s="1"/>
      <c r="J28680" s="1"/>
      <c r="K28680" s="1"/>
      <c r="AA28680" s="1"/>
      <c r="AB28680" s="1"/>
      <c r="AC28680" s="1"/>
      <c r="AJ28680" s="1"/>
      <c r="AK28680" s="1"/>
      <c r="AL28680" s="1"/>
    </row>
    <row r="28681">
      <c r="I28681" s="1"/>
      <c r="J28681" s="1"/>
      <c r="K28681" s="1"/>
      <c r="AA28681" s="1"/>
      <c r="AB28681" s="1"/>
      <c r="AC28681" s="1"/>
      <c r="AJ28681" s="1"/>
      <c r="AK28681" s="1"/>
      <c r="AL28681" s="1"/>
    </row>
    <row r="28682">
      <c r="I28682" s="1"/>
      <c r="J28682" s="1"/>
      <c r="K28682" s="1"/>
      <c r="AA28682" s="1"/>
      <c r="AB28682" s="1"/>
      <c r="AC28682" s="1"/>
      <c r="AJ28682" s="1"/>
      <c r="AK28682" s="1"/>
      <c r="AL28682" s="1"/>
    </row>
    <row r="28683">
      <c r="I28683" s="1"/>
      <c r="J28683" s="1"/>
      <c r="K28683" s="1"/>
      <c r="AA28683" s="1"/>
      <c r="AB28683" s="1"/>
      <c r="AC28683" s="1"/>
      <c r="AJ28683" s="1"/>
      <c r="AK28683" s="1"/>
      <c r="AL28683" s="1"/>
    </row>
    <row r="28684">
      <c r="I28684" s="1"/>
      <c r="J28684" s="1"/>
      <c r="K28684" s="1"/>
      <c r="AA28684" s="1"/>
      <c r="AB28684" s="1"/>
      <c r="AC28684" s="1"/>
      <c r="AJ28684" s="1"/>
      <c r="AK28684" s="1"/>
      <c r="AL28684" s="1"/>
    </row>
    <row r="28685">
      <c r="I28685" s="1"/>
      <c r="J28685" s="1"/>
      <c r="K28685" s="1"/>
      <c r="AA28685" s="1"/>
      <c r="AB28685" s="1"/>
      <c r="AC28685" s="1"/>
      <c r="AJ28685" s="1"/>
      <c r="AK28685" s="1"/>
      <c r="AL28685" s="1"/>
    </row>
    <row r="28686">
      <c r="I28686" s="1"/>
      <c r="J28686" s="1"/>
      <c r="K28686" s="1"/>
      <c r="AA28686" s="1"/>
      <c r="AB28686" s="1"/>
      <c r="AC28686" s="1"/>
      <c r="AJ28686" s="1"/>
      <c r="AK28686" s="1"/>
      <c r="AL28686" s="1"/>
    </row>
    <row r="28687">
      <c r="I28687" s="1"/>
      <c r="J28687" s="1"/>
      <c r="K28687" s="1"/>
      <c r="AA28687" s="1"/>
      <c r="AB28687" s="1"/>
      <c r="AC28687" s="1"/>
      <c r="AJ28687" s="1"/>
      <c r="AK28687" s="1"/>
      <c r="AL28687" s="1"/>
    </row>
    <row r="28688">
      <c r="I28688" s="1"/>
      <c r="J28688" s="1"/>
      <c r="K28688" s="1"/>
      <c r="AA28688" s="1"/>
      <c r="AB28688" s="1"/>
      <c r="AC28688" s="1"/>
      <c r="AJ28688" s="1"/>
      <c r="AK28688" s="1"/>
      <c r="AL28688" s="1"/>
    </row>
    <row r="28689">
      <c r="I28689" s="1"/>
      <c r="J28689" s="1"/>
      <c r="K28689" s="1"/>
      <c r="AA28689" s="1"/>
      <c r="AB28689" s="1"/>
      <c r="AC28689" s="1"/>
      <c r="AJ28689" s="1"/>
      <c r="AK28689" s="1"/>
      <c r="AL28689" s="1"/>
    </row>
    <row r="28690">
      <c r="I28690" s="1"/>
      <c r="J28690" s="1"/>
      <c r="K28690" s="1"/>
      <c r="AA28690" s="1"/>
      <c r="AB28690" s="1"/>
      <c r="AC28690" s="1"/>
      <c r="AJ28690" s="1"/>
      <c r="AK28690" s="1"/>
      <c r="AL28690" s="1"/>
    </row>
    <row r="28691">
      <c r="I28691" s="1"/>
      <c r="J28691" s="1"/>
      <c r="K28691" s="1"/>
      <c r="AA28691" s="1"/>
      <c r="AB28691" s="1"/>
      <c r="AC28691" s="1"/>
      <c r="AJ28691" s="1"/>
      <c r="AK28691" s="1"/>
      <c r="AL28691" s="1"/>
    </row>
    <row r="28692">
      <c r="I28692" s="1"/>
      <c r="J28692" s="1"/>
      <c r="K28692" s="1"/>
      <c r="AA28692" s="1"/>
      <c r="AB28692" s="1"/>
      <c r="AC28692" s="1"/>
      <c r="AJ28692" s="1"/>
      <c r="AK28692" s="1"/>
      <c r="AL28692" s="1"/>
    </row>
    <row r="28693">
      <c r="I28693" s="1"/>
      <c r="J28693" s="1"/>
      <c r="K28693" s="1"/>
      <c r="AA28693" s="1"/>
      <c r="AB28693" s="1"/>
      <c r="AC28693" s="1"/>
      <c r="AJ28693" s="1"/>
      <c r="AK28693" s="1"/>
      <c r="AL28693" s="1"/>
    </row>
    <row r="28694">
      <c r="I28694" s="1"/>
      <c r="J28694" s="1"/>
      <c r="K28694" s="1"/>
      <c r="AA28694" s="1"/>
      <c r="AB28694" s="1"/>
      <c r="AC28694" s="1"/>
      <c r="AJ28694" s="1"/>
      <c r="AK28694" s="1"/>
      <c r="AL28694" s="1"/>
    </row>
    <row r="28695">
      <c r="I28695" s="1"/>
      <c r="J28695" s="1"/>
      <c r="K28695" s="1"/>
      <c r="AA28695" s="1"/>
      <c r="AB28695" s="1"/>
      <c r="AC28695" s="1"/>
      <c r="AJ28695" s="1"/>
      <c r="AK28695" s="1"/>
      <c r="AL28695" s="1"/>
    </row>
    <row r="28696">
      <c r="I28696" s="1"/>
      <c r="J28696" s="1"/>
      <c r="K28696" s="1"/>
      <c r="AA28696" s="1"/>
      <c r="AB28696" s="1"/>
      <c r="AC28696" s="1"/>
      <c r="AJ28696" s="1"/>
      <c r="AK28696" s="1"/>
      <c r="AL28696" s="1"/>
    </row>
    <row r="28697">
      <c r="I28697" s="1"/>
      <c r="J28697" s="1"/>
      <c r="K28697" s="1"/>
      <c r="AA28697" s="1"/>
      <c r="AB28697" s="1"/>
      <c r="AC28697" s="1"/>
      <c r="AJ28697" s="1"/>
      <c r="AK28697" s="1"/>
      <c r="AL28697" s="1"/>
    </row>
    <row r="28698">
      <c r="I28698" s="1"/>
      <c r="J28698" s="1"/>
      <c r="K28698" s="1"/>
      <c r="AA28698" s="1"/>
      <c r="AB28698" s="1"/>
      <c r="AC28698" s="1"/>
      <c r="AJ28698" s="1"/>
      <c r="AK28698" s="1"/>
      <c r="AL28698" s="1"/>
    </row>
    <row r="28699">
      <c r="I28699" s="1"/>
      <c r="J28699" s="1"/>
      <c r="K28699" s="1"/>
      <c r="AA28699" s="1"/>
      <c r="AB28699" s="1"/>
      <c r="AC28699" s="1"/>
      <c r="AJ28699" s="1"/>
      <c r="AK28699" s="1"/>
      <c r="AL28699" s="1"/>
    </row>
    <row r="28700">
      <c r="I28700" s="1"/>
      <c r="J28700" s="1"/>
      <c r="K28700" s="1"/>
      <c r="AA28700" s="1"/>
      <c r="AB28700" s="1"/>
      <c r="AC28700" s="1"/>
      <c r="AJ28700" s="1"/>
      <c r="AK28700" s="1"/>
      <c r="AL28700" s="1"/>
    </row>
    <row r="28701">
      <c r="I28701" s="1"/>
      <c r="J28701" s="1"/>
      <c r="K28701" s="1"/>
      <c r="AA28701" s="1"/>
      <c r="AB28701" s="1"/>
      <c r="AC28701" s="1"/>
      <c r="AJ28701" s="1"/>
      <c r="AK28701" s="1"/>
      <c r="AL28701" s="1"/>
    </row>
    <row r="28702">
      <c r="I28702" s="1"/>
      <c r="J28702" s="1"/>
      <c r="K28702" s="1"/>
      <c r="AA28702" s="1"/>
      <c r="AB28702" s="1"/>
      <c r="AC28702" s="1"/>
      <c r="AJ28702" s="1"/>
      <c r="AK28702" s="1"/>
      <c r="AL28702" s="1"/>
    </row>
    <row r="28703">
      <c r="I28703" s="1"/>
      <c r="J28703" s="1"/>
      <c r="K28703" s="1"/>
      <c r="AA28703" s="1"/>
      <c r="AB28703" s="1"/>
      <c r="AC28703" s="1"/>
      <c r="AJ28703" s="1"/>
      <c r="AK28703" s="1"/>
      <c r="AL28703" s="1"/>
    </row>
    <row r="28704">
      <c r="I28704" s="1"/>
      <c r="J28704" s="1"/>
      <c r="K28704" s="1"/>
      <c r="AA28704" s="1"/>
      <c r="AB28704" s="1"/>
      <c r="AC28704" s="1"/>
      <c r="AJ28704" s="1"/>
      <c r="AK28704" s="1"/>
      <c r="AL28704" s="1"/>
    </row>
    <row r="28705">
      <c r="I28705" s="1"/>
      <c r="J28705" s="1"/>
      <c r="K28705" s="1"/>
      <c r="AA28705" s="1"/>
      <c r="AB28705" s="1"/>
      <c r="AC28705" s="1"/>
      <c r="AJ28705" s="1"/>
      <c r="AK28705" s="1"/>
      <c r="AL28705" s="1"/>
    </row>
    <row r="28706">
      <c r="I28706" s="1"/>
      <c r="J28706" s="1"/>
      <c r="K28706" s="1"/>
      <c r="AA28706" s="1"/>
      <c r="AB28706" s="1"/>
      <c r="AC28706" s="1"/>
      <c r="AJ28706" s="1"/>
      <c r="AK28706" s="1"/>
      <c r="AL28706" s="1"/>
    </row>
    <row r="28707">
      <c r="I28707" s="1"/>
      <c r="J28707" s="1"/>
      <c r="K28707" s="1"/>
      <c r="AA28707" s="1"/>
      <c r="AB28707" s="1"/>
      <c r="AC28707" s="1"/>
      <c r="AJ28707" s="1"/>
      <c r="AK28707" s="1"/>
      <c r="AL28707" s="1"/>
    </row>
    <row r="28708">
      <c r="I28708" s="1"/>
      <c r="J28708" s="1"/>
      <c r="K28708" s="1"/>
      <c r="AA28708" s="1"/>
      <c r="AB28708" s="1"/>
      <c r="AC28708" s="1"/>
      <c r="AJ28708" s="1"/>
      <c r="AK28708" s="1"/>
      <c r="AL28708" s="1"/>
    </row>
    <row r="28709">
      <c r="I28709" s="1"/>
      <c r="J28709" s="1"/>
      <c r="K28709" s="1"/>
      <c r="AA28709" s="1"/>
      <c r="AB28709" s="1"/>
      <c r="AC28709" s="1"/>
      <c r="AJ28709" s="1"/>
      <c r="AK28709" s="1"/>
      <c r="AL28709" s="1"/>
    </row>
    <row r="28710">
      <c r="I28710" s="1"/>
      <c r="J28710" s="1"/>
      <c r="K28710" s="1"/>
      <c r="AA28710" s="1"/>
      <c r="AB28710" s="1"/>
      <c r="AC28710" s="1"/>
      <c r="AJ28710" s="1"/>
      <c r="AK28710" s="1"/>
      <c r="AL28710" s="1"/>
    </row>
    <row r="28711">
      <c r="I28711" s="1"/>
      <c r="J28711" s="1"/>
      <c r="K28711" s="1"/>
      <c r="AA28711" s="1"/>
      <c r="AB28711" s="1"/>
      <c r="AC28711" s="1"/>
      <c r="AJ28711" s="1"/>
      <c r="AK28711" s="1"/>
      <c r="AL28711" s="1"/>
    </row>
    <row r="28712">
      <c r="I28712" s="1"/>
      <c r="J28712" s="1"/>
      <c r="K28712" s="1"/>
      <c r="AA28712" s="1"/>
      <c r="AB28712" s="1"/>
      <c r="AC28712" s="1"/>
      <c r="AJ28712" s="1"/>
      <c r="AK28712" s="1"/>
      <c r="AL28712" s="1"/>
    </row>
    <row r="28713">
      <c r="I28713" s="1"/>
      <c r="J28713" s="1"/>
      <c r="K28713" s="1"/>
      <c r="AA28713" s="1"/>
      <c r="AB28713" s="1"/>
      <c r="AC28713" s="1"/>
      <c r="AJ28713" s="1"/>
      <c r="AK28713" s="1"/>
      <c r="AL28713" s="1"/>
    </row>
    <row r="28714">
      <c r="I28714" s="1"/>
      <c r="J28714" s="1"/>
      <c r="K28714" s="1"/>
      <c r="AA28714" s="1"/>
      <c r="AB28714" s="1"/>
      <c r="AC28714" s="1"/>
      <c r="AJ28714" s="1"/>
      <c r="AK28714" s="1"/>
      <c r="AL28714" s="1"/>
    </row>
    <row r="28715">
      <c r="I28715" s="1"/>
      <c r="J28715" s="1"/>
      <c r="K28715" s="1"/>
      <c r="AA28715" s="1"/>
      <c r="AB28715" s="1"/>
      <c r="AC28715" s="1"/>
      <c r="AJ28715" s="1"/>
      <c r="AK28715" s="1"/>
      <c r="AL28715" s="1"/>
    </row>
    <row r="28716">
      <c r="I28716" s="1"/>
      <c r="J28716" s="1"/>
      <c r="K28716" s="1"/>
      <c r="AA28716" s="1"/>
      <c r="AB28716" s="1"/>
      <c r="AC28716" s="1"/>
      <c r="AJ28716" s="1"/>
      <c r="AK28716" s="1"/>
      <c r="AL28716" s="1"/>
    </row>
    <row r="28717">
      <c r="I28717" s="1"/>
      <c r="J28717" s="1"/>
      <c r="K28717" s="1"/>
      <c r="AA28717" s="1"/>
      <c r="AB28717" s="1"/>
      <c r="AC28717" s="1"/>
      <c r="AJ28717" s="1"/>
      <c r="AK28717" s="1"/>
      <c r="AL28717" s="1"/>
    </row>
    <row r="28718">
      <c r="I28718" s="1"/>
      <c r="J28718" s="1"/>
      <c r="K28718" s="1"/>
      <c r="AA28718" s="1"/>
      <c r="AB28718" s="1"/>
      <c r="AC28718" s="1"/>
      <c r="AJ28718" s="1"/>
      <c r="AK28718" s="1"/>
      <c r="AL28718" s="1"/>
    </row>
    <row r="28719">
      <c r="I28719" s="1"/>
      <c r="J28719" s="1"/>
      <c r="K28719" s="1"/>
      <c r="AA28719" s="1"/>
      <c r="AB28719" s="1"/>
      <c r="AC28719" s="1"/>
      <c r="AJ28719" s="1"/>
      <c r="AK28719" s="1"/>
      <c r="AL28719" s="1"/>
    </row>
    <row r="28720">
      <c r="I28720" s="1"/>
      <c r="J28720" s="1"/>
      <c r="K28720" s="1"/>
      <c r="AA28720" s="1"/>
      <c r="AB28720" s="1"/>
      <c r="AC28720" s="1"/>
      <c r="AJ28720" s="1"/>
      <c r="AK28720" s="1"/>
      <c r="AL28720" s="1"/>
    </row>
    <row r="28721">
      <c r="I28721" s="1"/>
      <c r="J28721" s="1"/>
      <c r="K28721" s="1"/>
      <c r="AA28721" s="1"/>
      <c r="AB28721" s="1"/>
      <c r="AC28721" s="1"/>
      <c r="AJ28721" s="1"/>
      <c r="AK28721" s="1"/>
      <c r="AL28721" s="1"/>
    </row>
    <row r="28722">
      <c r="I28722" s="1"/>
      <c r="J28722" s="1"/>
      <c r="K28722" s="1"/>
      <c r="AA28722" s="1"/>
      <c r="AB28722" s="1"/>
      <c r="AC28722" s="1"/>
      <c r="AJ28722" s="1"/>
      <c r="AK28722" s="1"/>
      <c r="AL28722" s="1"/>
    </row>
    <row r="28723">
      <c r="I28723" s="1"/>
      <c r="J28723" s="1"/>
      <c r="K28723" s="1"/>
      <c r="AA28723" s="1"/>
      <c r="AB28723" s="1"/>
      <c r="AC28723" s="1"/>
      <c r="AJ28723" s="1"/>
      <c r="AK28723" s="1"/>
      <c r="AL28723" s="1"/>
    </row>
    <row r="28724">
      <c r="I28724" s="1"/>
      <c r="J28724" s="1"/>
      <c r="K28724" s="1"/>
      <c r="AA28724" s="1"/>
      <c r="AB28724" s="1"/>
      <c r="AC28724" s="1"/>
      <c r="AJ28724" s="1"/>
      <c r="AK28724" s="1"/>
      <c r="AL28724" s="1"/>
    </row>
    <row r="28725">
      <c r="I28725" s="1"/>
      <c r="J28725" s="1"/>
      <c r="K28725" s="1"/>
      <c r="AA28725" s="1"/>
      <c r="AB28725" s="1"/>
      <c r="AC28725" s="1"/>
      <c r="AJ28725" s="1"/>
      <c r="AK28725" s="1"/>
      <c r="AL28725" s="1"/>
    </row>
    <row r="28726">
      <c r="I28726" s="1"/>
      <c r="J28726" s="1"/>
      <c r="K28726" s="1"/>
      <c r="AA28726" s="1"/>
      <c r="AB28726" s="1"/>
      <c r="AC28726" s="1"/>
      <c r="AJ28726" s="1"/>
      <c r="AK28726" s="1"/>
      <c r="AL28726" s="1"/>
    </row>
    <row r="28727">
      <c r="I28727" s="1"/>
      <c r="J28727" s="1"/>
      <c r="K28727" s="1"/>
      <c r="AA28727" s="1"/>
      <c r="AB28727" s="1"/>
      <c r="AC28727" s="1"/>
      <c r="AJ28727" s="1"/>
      <c r="AK28727" s="1"/>
      <c r="AL28727" s="1"/>
    </row>
    <row r="28728">
      <c r="I28728" s="1"/>
      <c r="J28728" s="1"/>
      <c r="K28728" s="1"/>
      <c r="AA28728" s="1"/>
      <c r="AB28728" s="1"/>
      <c r="AC28728" s="1"/>
      <c r="AJ28728" s="1"/>
      <c r="AK28728" s="1"/>
      <c r="AL28728" s="1"/>
    </row>
    <row r="28729">
      <c r="I28729" s="1"/>
      <c r="J28729" s="1"/>
      <c r="K28729" s="1"/>
      <c r="AA28729" s="1"/>
      <c r="AB28729" s="1"/>
      <c r="AC28729" s="1"/>
      <c r="AJ28729" s="1"/>
      <c r="AK28729" s="1"/>
      <c r="AL28729" s="1"/>
    </row>
    <row r="28730">
      <c r="I28730" s="1"/>
      <c r="J28730" s="1"/>
      <c r="K28730" s="1"/>
      <c r="AA28730" s="1"/>
      <c r="AB28730" s="1"/>
      <c r="AC28730" s="1"/>
      <c r="AJ28730" s="1"/>
      <c r="AK28730" s="1"/>
      <c r="AL28730" s="1"/>
    </row>
    <row r="28731">
      <c r="I28731" s="1"/>
      <c r="J28731" s="1"/>
      <c r="K28731" s="1"/>
      <c r="AA28731" s="1"/>
      <c r="AB28731" s="1"/>
      <c r="AC28731" s="1"/>
      <c r="AJ28731" s="1"/>
      <c r="AK28731" s="1"/>
      <c r="AL28731" s="1"/>
    </row>
    <row r="28732">
      <c r="I28732" s="1"/>
      <c r="J28732" s="1"/>
      <c r="K28732" s="1"/>
      <c r="AA28732" s="1"/>
      <c r="AB28732" s="1"/>
      <c r="AC28732" s="1"/>
      <c r="AJ28732" s="1"/>
      <c r="AK28732" s="1"/>
      <c r="AL28732" s="1"/>
    </row>
    <row r="28733">
      <c r="I28733" s="1"/>
      <c r="J28733" s="1"/>
      <c r="K28733" s="1"/>
      <c r="AA28733" s="1"/>
      <c r="AB28733" s="1"/>
      <c r="AC28733" s="1"/>
      <c r="AJ28733" s="1"/>
      <c r="AK28733" s="1"/>
      <c r="AL28733" s="1"/>
    </row>
    <row r="28734">
      <c r="I28734" s="1"/>
      <c r="J28734" s="1"/>
      <c r="K28734" s="1"/>
      <c r="AA28734" s="1"/>
      <c r="AB28734" s="1"/>
      <c r="AC28734" s="1"/>
      <c r="AJ28734" s="1"/>
      <c r="AK28734" s="1"/>
      <c r="AL28734" s="1"/>
    </row>
    <row r="28735">
      <c r="I28735" s="1"/>
      <c r="J28735" s="1"/>
      <c r="K28735" s="1"/>
      <c r="AA28735" s="1"/>
      <c r="AB28735" s="1"/>
      <c r="AC28735" s="1"/>
      <c r="AJ28735" s="1"/>
      <c r="AK28735" s="1"/>
      <c r="AL28735" s="1"/>
    </row>
    <row r="28736">
      <c r="I28736" s="1"/>
      <c r="J28736" s="1"/>
      <c r="K28736" s="1"/>
      <c r="AA28736" s="1"/>
      <c r="AB28736" s="1"/>
      <c r="AC28736" s="1"/>
      <c r="AJ28736" s="1"/>
      <c r="AK28736" s="1"/>
      <c r="AL28736" s="1"/>
    </row>
    <row r="28737">
      <c r="I28737" s="1"/>
      <c r="J28737" s="1"/>
      <c r="K28737" s="1"/>
      <c r="AA28737" s="1"/>
      <c r="AB28737" s="1"/>
      <c r="AC28737" s="1"/>
      <c r="AJ28737" s="1"/>
      <c r="AK28737" s="1"/>
      <c r="AL28737" s="1"/>
    </row>
    <row r="28738">
      <c r="I28738" s="1"/>
      <c r="J28738" s="1"/>
      <c r="K28738" s="1"/>
      <c r="AA28738" s="1"/>
      <c r="AB28738" s="1"/>
      <c r="AC28738" s="1"/>
      <c r="AJ28738" s="1"/>
      <c r="AK28738" s="1"/>
      <c r="AL28738" s="1"/>
    </row>
    <row r="28739">
      <c r="I28739" s="1"/>
      <c r="J28739" s="1"/>
      <c r="K28739" s="1"/>
      <c r="AA28739" s="1"/>
      <c r="AB28739" s="1"/>
      <c r="AC28739" s="1"/>
      <c r="AJ28739" s="1"/>
      <c r="AK28739" s="1"/>
      <c r="AL28739" s="1"/>
    </row>
    <row r="28740">
      <c r="I28740" s="1"/>
      <c r="J28740" s="1"/>
      <c r="K28740" s="1"/>
      <c r="AA28740" s="1"/>
      <c r="AB28740" s="1"/>
      <c r="AC28740" s="1"/>
      <c r="AJ28740" s="1"/>
      <c r="AK28740" s="1"/>
      <c r="AL28740" s="1"/>
    </row>
    <row r="28741">
      <c r="I28741" s="1"/>
      <c r="J28741" s="1"/>
      <c r="K28741" s="1"/>
      <c r="AA28741" s="1"/>
      <c r="AB28741" s="1"/>
      <c r="AC28741" s="1"/>
      <c r="AJ28741" s="1"/>
      <c r="AK28741" s="1"/>
      <c r="AL28741" s="1"/>
    </row>
    <row r="28742">
      <c r="I28742" s="1"/>
      <c r="J28742" s="1"/>
      <c r="K28742" s="1"/>
      <c r="AA28742" s="1"/>
      <c r="AB28742" s="1"/>
      <c r="AC28742" s="1"/>
      <c r="AJ28742" s="1"/>
      <c r="AK28742" s="1"/>
      <c r="AL28742" s="1"/>
    </row>
    <row r="28743">
      <c r="I28743" s="1"/>
      <c r="J28743" s="1"/>
      <c r="K28743" s="1"/>
      <c r="AA28743" s="1"/>
      <c r="AB28743" s="1"/>
      <c r="AC28743" s="1"/>
      <c r="AJ28743" s="1"/>
      <c r="AK28743" s="1"/>
      <c r="AL28743" s="1"/>
    </row>
    <row r="28744">
      <c r="I28744" s="1"/>
      <c r="J28744" s="1"/>
      <c r="K28744" s="1"/>
      <c r="AA28744" s="1"/>
      <c r="AB28744" s="1"/>
      <c r="AC28744" s="1"/>
      <c r="AJ28744" s="1"/>
      <c r="AK28744" s="1"/>
      <c r="AL28744" s="1"/>
    </row>
    <row r="28745">
      <c r="I28745" s="1"/>
      <c r="J28745" s="1"/>
      <c r="K28745" s="1"/>
      <c r="AA28745" s="1"/>
      <c r="AB28745" s="1"/>
      <c r="AC28745" s="1"/>
      <c r="AJ28745" s="1"/>
      <c r="AK28745" s="1"/>
      <c r="AL28745" s="1"/>
    </row>
    <row r="28746">
      <c r="I28746" s="1"/>
      <c r="J28746" s="1"/>
      <c r="K28746" s="1"/>
      <c r="AA28746" s="1"/>
      <c r="AB28746" s="1"/>
      <c r="AC28746" s="1"/>
      <c r="AJ28746" s="1"/>
      <c r="AK28746" s="1"/>
      <c r="AL28746" s="1"/>
    </row>
    <row r="28747">
      <c r="I28747" s="1"/>
      <c r="J28747" s="1"/>
      <c r="K28747" s="1"/>
      <c r="AA28747" s="1"/>
      <c r="AB28747" s="1"/>
      <c r="AC28747" s="1"/>
      <c r="AJ28747" s="1"/>
      <c r="AK28747" s="1"/>
      <c r="AL28747" s="1"/>
    </row>
    <row r="28748">
      <c r="I28748" s="1"/>
      <c r="J28748" s="1"/>
      <c r="K28748" s="1"/>
      <c r="AA28748" s="1"/>
      <c r="AB28748" s="1"/>
      <c r="AC28748" s="1"/>
      <c r="AJ28748" s="1"/>
      <c r="AK28748" s="1"/>
      <c r="AL28748" s="1"/>
    </row>
    <row r="28749">
      <c r="I28749" s="1"/>
      <c r="J28749" s="1"/>
      <c r="K28749" s="1"/>
      <c r="AA28749" s="1"/>
      <c r="AB28749" s="1"/>
      <c r="AC28749" s="1"/>
      <c r="AJ28749" s="1"/>
      <c r="AK28749" s="1"/>
      <c r="AL28749" s="1"/>
    </row>
    <row r="28750">
      <c r="I28750" s="1"/>
      <c r="J28750" s="1"/>
      <c r="K28750" s="1"/>
      <c r="AA28750" s="1"/>
      <c r="AB28750" s="1"/>
      <c r="AC28750" s="1"/>
      <c r="AJ28750" s="1"/>
      <c r="AK28750" s="1"/>
      <c r="AL28750" s="1"/>
    </row>
    <row r="28751">
      <c r="I28751" s="1"/>
      <c r="J28751" s="1"/>
      <c r="K28751" s="1"/>
      <c r="AA28751" s="1"/>
      <c r="AB28751" s="1"/>
      <c r="AC28751" s="1"/>
      <c r="AJ28751" s="1"/>
      <c r="AK28751" s="1"/>
      <c r="AL28751" s="1"/>
    </row>
    <row r="28752">
      <c r="I28752" s="1"/>
      <c r="J28752" s="1"/>
      <c r="K28752" s="1"/>
      <c r="AA28752" s="1"/>
      <c r="AB28752" s="1"/>
      <c r="AC28752" s="1"/>
      <c r="AJ28752" s="1"/>
      <c r="AK28752" s="1"/>
      <c r="AL28752" s="1"/>
    </row>
    <row r="28753">
      <c r="I28753" s="1"/>
      <c r="J28753" s="1"/>
      <c r="K28753" s="1"/>
      <c r="AA28753" s="1"/>
      <c r="AB28753" s="1"/>
      <c r="AC28753" s="1"/>
      <c r="AJ28753" s="1"/>
      <c r="AK28753" s="1"/>
      <c r="AL28753" s="1"/>
    </row>
    <row r="28754">
      <c r="I28754" s="1"/>
      <c r="J28754" s="1"/>
      <c r="K28754" s="1"/>
      <c r="AA28754" s="1"/>
      <c r="AB28754" s="1"/>
      <c r="AC28754" s="1"/>
      <c r="AJ28754" s="1"/>
      <c r="AK28754" s="1"/>
      <c r="AL28754" s="1"/>
    </row>
    <row r="28755">
      <c r="I28755" s="1"/>
      <c r="J28755" s="1"/>
      <c r="K28755" s="1"/>
      <c r="AA28755" s="1"/>
      <c r="AB28755" s="1"/>
      <c r="AC28755" s="1"/>
      <c r="AJ28755" s="1"/>
      <c r="AK28755" s="1"/>
      <c r="AL28755" s="1"/>
    </row>
    <row r="28756">
      <c r="I28756" s="1"/>
      <c r="J28756" s="1"/>
      <c r="K28756" s="1"/>
      <c r="AA28756" s="1"/>
      <c r="AB28756" s="1"/>
      <c r="AC28756" s="1"/>
      <c r="AJ28756" s="1"/>
      <c r="AK28756" s="1"/>
      <c r="AL28756" s="1"/>
    </row>
    <row r="28757">
      <c r="I28757" s="1"/>
      <c r="J28757" s="1"/>
      <c r="K28757" s="1"/>
      <c r="AA28757" s="1"/>
      <c r="AB28757" s="1"/>
      <c r="AC28757" s="1"/>
      <c r="AJ28757" s="1"/>
      <c r="AK28757" s="1"/>
      <c r="AL28757" s="1"/>
    </row>
    <row r="28758">
      <c r="I28758" s="1"/>
      <c r="J28758" s="1"/>
      <c r="K28758" s="1"/>
      <c r="AA28758" s="1"/>
      <c r="AB28758" s="1"/>
      <c r="AC28758" s="1"/>
      <c r="AJ28758" s="1"/>
      <c r="AK28758" s="1"/>
      <c r="AL28758" s="1"/>
    </row>
    <row r="28759">
      <c r="I28759" s="1"/>
      <c r="J28759" s="1"/>
      <c r="K28759" s="1"/>
      <c r="AA28759" s="1"/>
      <c r="AB28759" s="1"/>
      <c r="AC28759" s="1"/>
      <c r="AJ28759" s="1"/>
      <c r="AK28759" s="1"/>
      <c r="AL28759" s="1"/>
    </row>
    <row r="28760">
      <c r="I28760" s="1"/>
      <c r="J28760" s="1"/>
      <c r="K28760" s="1"/>
      <c r="AA28760" s="1"/>
      <c r="AB28760" s="1"/>
      <c r="AC28760" s="1"/>
      <c r="AJ28760" s="1"/>
      <c r="AK28760" s="1"/>
      <c r="AL28760" s="1"/>
    </row>
    <row r="28761">
      <c r="I28761" s="1"/>
      <c r="J28761" s="1"/>
      <c r="K28761" s="1"/>
      <c r="AA28761" s="1"/>
      <c r="AB28761" s="1"/>
      <c r="AC28761" s="1"/>
      <c r="AJ28761" s="1"/>
      <c r="AK28761" s="1"/>
      <c r="AL28761" s="1"/>
    </row>
    <row r="28762">
      <c r="I28762" s="1"/>
      <c r="J28762" s="1"/>
      <c r="K28762" s="1"/>
      <c r="AA28762" s="1"/>
      <c r="AB28762" s="1"/>
      <c r="AC28762" s="1"/>
      <c r="AJ28762" s="1"/>
      <c r="AK28762" s="1"/>
      <c r="AL28762" s="1"/>
    </row>
    <row r="28763">
      <c r="I28763" s="1"/>
      <c r="J28763" s="1"/>
      <c r="K28763" s="1"/>
      <c r="AA28763" s="1"/>
      <c r="AB28763" s="1"/>
      <c r="AC28763" s="1"/>
      <c r="AJ28763" s="1"/>
      <c r="AK28763" s="1"/>
      <c r="AL28763" s="1"/>
    </row>
    <row r="28764">
      <c r="I28764" s="1"/>
      <c r="J28764" s="1"/>
      <c r="K28764" s="1"/>
      <c r="AA28764" s="1"/>
      <c r="AB28764" s="1"/>
      <c r="AC28764" s="1"/>
      <c r="AJ28764" s="1"/>
      <c r="AK28764" s="1"/>
      <c r="AL28764" s="1"/>
    </row>
    <row r="28765">
      <c r="I28765" s="1"/>
      <c r="J28765" s="1"/>
      <c r="K28765" s="1"/>
      <c r="AA28765" s="1"/>
      <c r="AB28765" s="1"/>
      <c r="AC28765" s="1"/>
      <c r="AJ28765" s="1"/>
      <c r="AK28765" s="1"/>
      <c r="AL28765" s="1"/>
    </row>
    <row r="28766">
      <c r="I28766" s="1"/>
      <c r="J28766" s="1"/>
      <c r="K28766" s="1"/>
      <c r="AA28766" s="1"/>
      <c r="AB28766" s="1"/>
      <c r="AC28766" s="1"/>
      <c r="AJ28766" s="1"/>
      <c r="AK28766" s="1"/>
      <c r="AL28766" s="1"/>
    </row>
    <row r="28767">
      <c r="I28767" s="1"/>
      <c r="J28767" s="1"/>
      <c r="K28767" s="1"/>
      <c r="AA28767" s="1"/>
      <c r="AB28767" s="1"/>
      <c r="AC28767" s="1"/>
      <c r="AJ28767" s="1"/>
      <c r="AK28767" s="1"/>
      <c r="AL28767" s="1"/>
    </row>
    <row r="28768">
      <c r="I28768" s="1"/>
      <c r="J28768" s="1"/>
      <c r="K28768" s="1"/>
      <c r="AA28768" s="1"/>
      <c r="AB28768" s="1"/>
      <c r="AC28768" s="1"/>
      <c r="AJ28768" s="1"/>
      <c r="AK28768" s="1"/>
      <c r="AL28768" s="1"/>
    </row>
    <row r="28769">
      <c r="I28769" s="1"/>
      <c r="J28769" s="1"/>
      <c r="K28769" s="1"/>
      <c r="AA28769" s="1"/>
      <c r="AB28769" s="1"/>
      <c r="AC28769" s="1"/>
      <c r="AJ28769" s="1"/>
      <c r="AK28769" s="1"/>
      <c r="AL28769" s="1"/>
    </row>
    <row r="28770">
      <c r="I28770" s="1"/>
      <c r="J28770" s="1"/>
      <c r="K28770" s="1"/>
      <c r="AA28770" s="1"/>
      <c r="AB28770" s="1"/>
      <c r="AC28770" s="1"/>
      <c r="AJ28770" s="1"/>
      <c r="AK28770" s="1"/>
      <c r="AL28770" s="1"/>
    </row>
    <row r="28771">
      <c r="I28771" s="1"/>
      <c r="J28771" s="1"/>
      <c r="K28771" s="1"/>
      <c r="AA28771" s="1"/>
      <c r="AB28771" s="1"/>
      <c r="AC28771" s="1"/>
      <c r="AJ28771" s="1"/>
      <c r="AK28771" s="1"/>
      <c r="AL28771" s="1"/>
    </row>
    <row r="28772">
      <c r="I28772" s="1"/>
      <c r="J28772" s="1"/>
      <c r="K28772" s="1"/>
      <c r="AA28772" s="1"/>
      <c r="AB28772" s="1"/>
      <c r="AC28772" s="1"/>
      <c r="AJ28772" s="1"/>
      <c r="AK28772" s="1"/>
      <c r="AL28772" s="1"/>
    </row>
    <row r="28773">
      <c r="I28773" s="1"/>
      <c r="J28773" s="1"/>
      <c r="K28773" s="1"/>
      <c r="AA28773" s="1"/>
      <c r="AB28773" s="1"/>
      <c r="AC28773" s="1"/>
      <c r="AJ28773" s="1"/>
      <c r="AK28773" s="1"/>
      <c r="AL28773" s="1"/>
    </row>
    <row r="28774">
      <c r="I28774" s="1"/>
      <c r="J28774" s="1"/>
      <c r="K28774" s="1"/>
      <c r="AA28774" s="1"/>
      <c r="AB28774" s="1"/>
      <c r="AC28774" s="1"/>
      <c r="AJ28774" s="1"/>
      <c r="AK28774" s="1"/>
      <c r="AL28774" s="1"/>
    </row>
    <row r="28775">
      <c r="I28775" s="1"/>
      <c r="J28775" s="1"/>
      <c r="K28775" s="1"/>
      <c r="AA28775" s="1"/>
      <c r="AB28775" s="1"/>
      <c r="AC28775" s="1"/>
      <c r="AJ28775" s="1"/>
      <c r="AK28775" s="1"/>
      <c r="AL28775" s="1"/>
    </row>
    <row r="28776">
      <c r="I28776" s="1"/>
      <c r="J28776" s="1"/>
      <c r="K28776" s="1"/>
      <c r="AA28776" s="1"/>
      <c r="AB28776" s="1"/>
      <c r="AC28776" s="1"/>
      <c r="AJ28776" s="1"/>
      <c r="AK28776" s="1"/>
      <c r="AL28776" s="1"/>
    </row>
    <row r="28777">
      <c r="I28777" s="1"/>
      <c r="J28777" s="1"/>
      <c r="K28777" s="1"/>
      <c r="AA28777" s="1"/>
      <c r="AB28777" s="1"/>
      <c r="AC28777" s="1"/>
      <c r="AJ28777" s="1"/>
      <c r="AK28777" s="1"/>
      <c r="AL28777" s="1"/>
    </row>
    <row r="28778">
      <c r="I28778" s="1"/>
      <c r="J28778" s="1"/>
      <c r="K28778" s="1"/>
      <c r="AA28778" s="1"/>
      <c r="AB28778" s="1"/>
      <c r="AC28778" s="1"/>
      <c r="AJ28778" s="1"/>
      <c r="AK28778" s="1"/>
      <c r="AL28778" s="1"/>
    </row>
    <row r="28779">
      <c r="I28779" s="1"/>
      <c r="J28779" s="1"/>
      <c r="K28779" s="1"/>
      <c r="AA28779" s="1"/>
      <c r="AB28779" s="1"/>
      <c r="AC28779" s="1"/>
      <c r="AJ28779" s="1"/>
      <c r="AK28779" s="1"/>
      <c r="AL28779" s="1"/>
    </row>
    <row r="28780">
      <c r="I28780" s="1"/>
      <c r="J28780" s="1"/>
      <c r="K28780" s="1"/>
      <c r="AA28780" s="1"/>
      <c r="AB28780" s="1"/>
      <c r="AC28780" s="1"/>
      <c r="AJ28780" s="1"/>
      <c r="AK28780" s="1"/>
      <c r="AL28780" s="1"/>
    </row>
    <row r="28781">
      <c r="I28781" s="1"/>
      <c r="J28781" s="1"/>
      <c r="K28781" s="1"/>
      <c r="AA28781" s="1"/>
      <c r="AB28781" s="1"/>
      <c r="AC28781" s="1"/>
      <c r="AJ28781" s="1"/>
      <c r="AK28781" s="1"/>
      <c r="AL28781" s="1"/>
    </row>
    <row r="28782">
      <c r="I28782" s="1"/>
      <c r="J28782" s="1"/>
      <c r="K28782" s="1"/>
      <c r="AA28782" s="1"/>
      <c r="AB28782" s="1"/>
      <c r="AC28782" s="1"/>
      <c r="AJ28782" s="1"/>
      <c r="AK28782" s="1"/>
      <c r="AL28782" s="1"/>
    </row>
    <row r="28783">
      <c r="I28783" s="1"/>
      <c r="J28783" s="1"/>
      <c r="K28783" s="1"/>
      <c r="AA28783" s="1"/>
      <c r="AB28783" s="1"/>
      <c r="AC28783" s="1"/>
      <c r="AJ28783" s="1"/>
      <c r="AK28783" s="1"/>
      <c r="AL28783" s="1"/>
    </row>
    <row r="28784">
      <c r="I28784" s="1"/>
      <c r="J28784" s="1"/>
      <c r="K28784" s="1"/>
      <c r="AA28784" s="1"/>
      <c r="AB28784" s="1"/>
      <c r="AC28784" s="1"/>
      <c r="AJ28784" s="1"/>
      <c r="AK28784" s="1"/>
      <c r="AL28784" s="1"/>
    </row>
    <row r="28785">
      <c r="I28785" s="1"/>
      <c r="J28785" s="1"/>
      <c r="K28785" s="1"/>
      <c r="AA28785" s="1"/>
      <c r="AB28785" s="1"/>
      <c r="AC28785" s="1"/>
      <c r="AJ28785" s="1"/>
      <c r="AK28785" s="1"/>
      <c r="AL28785" s="1"/>
    </row>
    <row r="28786">
      <c r="I28786" s="1"/>
      <c r="J28786" s="1"/>
      <c r="K28786" s="1"/>
      <c r="AA28786" s="1"/>
      <c r="AB28786" s="1"/>
      <c r="AC28786" s="1"/>
      <c r="AJ28786" s="1"/>
      <c r="AK28786" s="1"/>
      <c r="AL28786" s="1"/>
    </row>
    <row r="28787">
      <c r="I28787" s="1"/>
      <c r="J28787" s="1"/>
      <c r="K28787" s="1"/>
      <c r="AA28787" s="1"/>
      <c r="AB28787" s="1"/>
      <c r="AC28787" s="1"/>
      <c r="AJ28787" s="1"/>
      <c r="AK28787" s="1"/>
      <c r="AL28787" s="1"/>
    </row>
    <row r="28788">
      <c r="I28788" s="1"/>
      <c r="J28788" s="1"/>
      <c r="K28788" s="1"/>
      <c r="AA28788" s="1"/>
      <c r="AB28788" s="1"/>
      <c r="AC28788" s="1"/>
      <c r="AJ28788" s="1"/>
      <c r="AK28788" s="1"/>
      <c r="AL28788" s="1"/>
    </row>
    <row r="28789">
      <c r="I28789" s="1"/>
      <c r="J28789" s="1"/>
      <c r="K28789" s="1"/>
      <c r="AA28789" s="1"/>
      <c r="AB28789" s="1"/>
      <c r="AC28789" s="1"/>
      <c r="AJ28789" s="1"/>
      <c r="AK28789" s="1"/>
      <c r="AL28789" s="1"/>
    </row>
    <row r="28790">
      <c r="I28790" s="1"/>
      <c r="J28790" s="1"/>
      <c r="K28790" s="1"/>
      <c r="AA28790" s="1"/>
      <c r="AB28790" s="1"/>
      <c r="AC28790" s="1"/>
      <c r="AJ28790" s="1"/>
      <c r="AK28790" s="1"/>
      <c r="AL28790" s="1"/>
    </row>
    <row r="28791">
      <c r="I28791" s="1"/>
      <c r="J28791" s="1"/>
      <c r="K28791" s="1"/>
      <c r="AA28791" s="1"/>
      <c r="AB28791" s="1"/>
      <c r="AC28791" s="1"/>
      <c r="AJ28791" s="1"/>
      <c r="AK28791" s="1"/>
      <c r="AL28791" s="1"/>
    </row>
    <row r="28792">
      <c r="I28792" s="1"/>
      <c r="J28792" s="1"/>
      <c r="K28792" s="1"/>
      <c r="AA28792" s="1"/>
      <c r="AB28792" s="1"/>
      <c r="AC28792" s="1"/>
      <c r="AJ28792" s="1"/>
      <c r="AK28792" s="1"/>
      <c r="AL28792" s="1"/>
    </row>
    <row r="28793">
      <c r="I28793" s="1"/>
      <c r="J28793" s="1"/>
      <c r="K28793" s="1"/>
      <c r="AA28793" s="1"/>
      <c r="AB28793" s="1"/>
      <c r="AC28793" s="1"/>
      <c r="AJ28793" s="1"/>
      <c r="AK28793" s="1"/>
      <c r="AL28793" s="1"/>
    </row>
    <row r="28794">
      <c r="I28794" s="1"/>
      <c r="J28794" s="1"/>
      <c r="K28794" s="1"/>
      <c r="AA28794" s="1"/>
      <c r="AB28794" s="1"/>
      <c r="AC28794" s="1"/>
      <c r="AJ28794" s="1"/>
      <c r="AK28794" s="1"/>
      <c r="AL28794" s="1"/>
    </row>
    <row r="28795">
      <c r="I28795" s="1"/>
      <c r="J28795" s="1"/>
      <c r="K28795" s="1"/>
      <c r="AA28795" s="1"/>
      <c r="AB28795" s="1"/>
      <c r="AC28795" s="1"/>
      <c r="AJ28795" s="1"/>
      <c r="AK28795" s="1"/>
      <c r="AL28795" s="1"/>
    </row>
    <row r="28796">
      <c r="I28796" s="1"/>
      <c r="J28796" s="1"/>
      <c r="K28796" s="1"/>
      <c r="AA28796" s="1"/>
      <c r="AB28796" s="1"/>
      <c r="AC28796" s="1"/>
      <c r="AJ28796" s="1"/>
      <c r="AK28796" s="1"/>
      <c r="AL28796" s="1"/>
    </row>
    <row r="28797">
      <c r="I28797" s="1"/>
      <c r="J28797" s="1"/>
      <c r="K28797" s="1"/>
      <c r="AA28797" s="1"/>
      <c r="AB28797" s="1"/>
      <c r="AC28797" s="1"/>
      <c r="AJ28797" s="1"/>
      <c r="AK28797" s="1"/>
      <c r="AL28797" s="1"/>
    </row>
    <row r="28798">
      <c r="I28798" s="1"/>
      <c r="J28798" s="1"/>
      <c r="K28798" s="1"/>
      <c r="AA28798" s="1"/>
      <c r="AB28798" s="1"/>
      <c r="AC28798" s="1"/>
      <c r="AJ28798" s="1"/>
      <c r="AK28798" s="1"/>
      <c r="AL28798" s="1"/>
    </row>
    <row r="28799">
      <c r="I28799" s="1"/>
      <c r="J28799" s="1"/>
      <c r="K28799" s="1"/>
      <c r="AA28799" s="1"/>
      <c r="AB28799" s="1"/>
      <c r="AC28799" s="1"/>
      <c r="AJ28799" s="1"/>
      <c r="AK28799" s="1"/>
      <c r="AL28799" s="1"/>
    </row>
    <row r="28800">
      <c r="I28800" s="1"/>
      <c r="J28800" s="1"/>
      <c r="K28800" s="1"/>
      <c r="AA28800" s="1"/>
      <c r="AB28800" s="1"/>
      <c r="AC28800" s="1"/>
      <c r="AJ28800" s="1"/>
      <c r="AK28800" s="1"/>
      <c r="AL28800" s="1"/>
    </row>
    <row r="28801">
      <c r="I28801" s="1"/>
      <c r="J28801" s="1"/>
      <c r="K28801" s="1"/>
      <c r="AA28801" s="1"/>
      <c r="AB28801" s="1"/>
      <c r="AC28801" s="1"/>
      <c r="AJ28801" s="1"/>
      <c r="AK28801" s="1"/>
      <c r="AL28801" s="1"/>
    </row>
    <row r="28802">
      <c r="I28802" s="1"/>
      <c r="J28802" s="1"/>
      <c r="K28802" s="1"/>
      <c r="AA28802" s="1"/>
      <c r="AB28802" s="1"/>
      <c r="AC28802" s="1"/>
      <c r="AJ28802" s="1"/>
      <c r="AK28802" s="1"/>
      <c r="AL28802" s="1"/>
    </row>
    <row r="28803">
      <c r="I28803" s="1"/>
      <c r="J28803" s="1"/>
      <c r="K28803" s="1"/>
      <c r="AA28803" s="1"/>
      <c r="AB28803" s="1"/>
      <c r="AC28803" s="1"/>
      <c r="AJ28803" s="1"/>
      <c r="AK28803" s="1"/>
      <c r="AL28803" s="1"/>
    </row>
    <row r="28804">
      <c r="I28804" s="1"/>
      <c r="J28804" s="1"/>
      <c r="K28804" s="1"/>
      <c r="AA28804" s="1"/>
      <c r="AB28804" s="1"/>
      <c r="AC28804" s="1"/>
      <c r="AJ28804" s="1"/>
      <c r="AK28804" s="1"/>
      <c r="AL28804" s="1"/>
    </row>
    <row r="28805">
      <c r="I28805" s="1"/>
      <c r="J28805" s="1"/>
      <c r="K28805" s="1"/>
      <c r="AA28805" s="1"/>
      <c r="AB28805" s="1"/>
      <c r="AC28805" s="1"/>
      <c r="AJ28805" s="1"/>
      <c r="AK28805" s="1"/>
      <c r="AL28805" s="1"/>
    </row>
    <row r="28806">
      <c r="I28806" s="1"/>
      <c r="J28806" s="1"/>
      <c r="K28806" s="1"/>
      <c r="AA28806" s="1"/>
      <c r="AB28806" s="1"/>
      <c r="AC28806" s="1"/>
      <c r="AJ28806" s="1"/>
      <c r="AK28806" s="1"/>
      <c r="AL28806" s="1"/>
    </row>
    <row r="28807">
      <c r="I28807" s="1"/>
      <c r="J28807" s="1"/>
      <c r="K28807" s="1"/>
      <c r="AA28807" s="1"/>
      <c r="AB28807" s="1"/>
      <c r="AC28807" s="1"/>
      <c r="AJ28807" s="1"/>
      <c r="AK28807" s="1"/>
      <c r="AL28807" s="1"/>
    </row>
    <row r="28808">
      <c r="I28808" s="1"/>
      <c r="J28808" s="1"/>
      <c r="K28808" s="1"/>
      <c r="AA28808" s="1"/>
      <c r="AB28808" s="1"/>
      <c r="AC28808" s="1"/>
      <c r="AJ28808" s="1"/>
      <c r="AK28808" s="1"/>
      <c r="AL28808" s="1"/>
    </row>
    <row r="28809">
      <c r="I28809" s="1"/>
      <c r="J28809" s="1"/>
      <c r="K28809" s="1"/>
      <c r="AA28809" s="1"/>
      <c r="AB28809" s="1"/>
      <c r="AC28809" s="1"/>
      <c r="AJ28809" s="1"/>
      <c r="AK28809" s="1"/>
      <c r="AL28809" s="1"/>
    </row>
    <row r="28810">
      <c r="I28810" s="1"/>
      <c r="J28810" s="1"/>
      <c r="K28810" s="1"/>
      <c r="AA28810" s="1"/>
      <c r="AB28810" s="1"/>
      <c r="AC28810" s="1"/>
      <c r="AJ28810" s="1"/>
      <c r="AK28810" s="1"/>
      <c r="AL28810" s="1"/>
    </row>
    <row r="28811">
      <c r="I28811" s="1"/>
      <c r="J28811" s="1"/>
      <c r="K28811" s="1"/>
      <c r="AA28811" s="1"/>
      <c r="AB28811" s="1"/>
      <c r="AC28811" s="1"/>
      <c r="AJ28811" s="1"/>
      <c r="AK28811" s="1"/>
      <c r="AL28811" s="1"/>
    </row>
    <row r="28812">
      <c r="I28812" s="1"/>
      <c r="J28812" s="1"/>
      <c r="K28812" s="1"/>
      <c r="AA28812" s="1"/>
      <c r="AB28812" s="1"/>
      <c r="AC28812" s="1"/>
      <c r="AJ28812" s="1"/>
      <c r="AK28812" s="1"/>
      <c r="AL28812" s="1"/>
    </row>
    <row r="28813">
      <c r="I28813" s="1"/>
      <c r="J28813" s="1"/>
      <c r="K28813" s="1"/>
      <c r="AA28813" s="1"/>
      <c r="AB28813" s="1"/>
      <c r="AC28813" s="1"/>
      <c r="AJ28813" s="1"/>
      <c r="AK28813" s="1"/>
      <c r="AL28813" s="1"/>
    </row>
    <row r="28814">
      <c r="I28814" s="1"/>
      <c r="J28814" s="1"/>
      <c r="K28814" s="1"/>
      <c r="AA28814" s="1"/>
      <c r="AB28814" s="1"/>
      <c r="AC28814" s="1"/>
      <c r="AJ28814" s="1"/>
      <c r="AK28814" s="1"/>
      <c r="AL28814" s="1"/>
    </row>
    <row r="28815">
      <c r="I28815" s="1"/>
      <c r="J28815" s="1"/>
      <c r="K28815" s="1"/>
      <c r="AA28815" s="1"/>
      <c r="AB28815" s="1"/>
      <c r="AC28815" s="1"/>
      <c r="AJ28815" s="1"/>
      <c r="AK28815" s="1"/>
      <c r="AL28815" s="1"/>
    </row>
    <row r="28816">
      <c r="I28816" s="1"/>
      <c r="J28816" s="1"/>
      <c r="K28816" s="1"/>
      <c r="AA28816" s="1"/>
      <c r="AB28816" s="1"/>
      <c r="AC28816" s="1"/>
      <c r="AJ28816" s="1"/>
      <c r="AK28816" s="1"/>
      <c r="AL28816" s="1"/>
    </row>
    <row r="28817">
      <c r="I28817" s="1"/>
      <c r="J28817" s="1"/>
      <c r="K28817" s="1"/>
      <c r="AA28817" s="1"/>
      <c r="AB28817" s="1"/>
      <c r="AC28817" s="1"/>
      <c r="AJ28817" s="1"/>
      <c r="AK28817" s="1"/>
      <c r="AL28817" s="1"/>
    </row>
    <row r="28818">
      <c r="I28818" s="1"/>
      <c r="J28818" s="1"/>
      <c r="K28818" s="1"/>
      <c r="AA28818" s="1"/>
      <c r="AB28818" s="1"/>
      <c r="AC28818" s="1"/>
      <c r="AJ28818" s="1"/>
      <c r="AK28818" s="1"/>
      <c r="AL28818" s="1"/>
    </row>
    <row r="28819">
      <c r="I28819" s="1"/>
      <c r="J28819" s="1"/>
      <c r="K28819" s="1"/>
      <c r="AA28819" s="1"/>
      <c r="AB28819" s="1"/>
      <c r="AC28819" s="1"/>
      <c r="AJ28819" s="1"/>
      <c r="AK28819" s="1"/>
      <c r="AL28819" s="1"/>
    </row>
    <row r="28820">
      <c r="I28820" s="1"/>
      <c r="J28820" s="1"/>
      <c r="K28820" s="1"/>
      <c r="AA28820" s="1"/>
      <c r="AB28820" s="1"/>
      <c r="AC28820" s="1"/>
      <c r="AJ28820" s="1"/>
      <c r="AK28820" s="1"/>
      <c r="AL28820" s="1"/>
    </row>
    <row r="28821">
      <c r="I28821" s="1"/>
      <c r="J28821" s="1"/>
      <c r="K28821" s="1"/>
      <c r="AA28821" s="1"/>
      <c r="AB28821" s="1"/>
      <c r="AC28821" s="1"/>
      <c r="AJ28821" s="1"/>
      <c r="AK28821" s="1"/>
      <c r="AL28821" s="1"/>
    </row>
    <row r="28822">
      <c r="I28822" s="1"/>
      <c r="J28822" s="1"/>
      <c r="K28822" s="1"/>
      <c r="AA28822" s="1"/>
      <c r="AB28822" s="1"/>
      <c r="AC28822" s="1"/>
      <c r="AJ28822" s="1"/>
      <c r="AK28822" s="1"/>
      <c r="AL28822" s="1"/>
    </row>
    <row r="28823">
      <c r="I28823" s="1"/>
      <c r="J28823" s="1"/>
      <c r="K28823" s="1"/>
      <c r="AA28823" s="1"/>
      <c r="AB28823" s="1"/>
      <c r="AC28823" s="1"/>
      <c r="AJ28823" s="1"/>
      <c r="AK28823" s="1"/>
      <c r="AL28823" s="1"/>
    </row>
    <row r="28824">
      <c r="I28824" s="1"/>
      <c r="J28824" s="1"/>
      <c r="K28824" s="1"/>
      <c r="AA28824" s="1"/>
      <c r="AB28824" s="1"/>
      <c r="AC28824" s="1"/>
      <c r="AJ28824" s="1"/>
      <c r="AK28824" s="1"/>
      <c r="AL28824" s="1"/>
    </row>
    <row r="28825">
      <c r="I28825" s="1"/>
      <c r="J28825" s="1"/>
      <c r="K28825" s="1"/>
      <c r="AA28825" s="1"/>
      <c r="AB28825" s="1"/>
      <c r="AC28825" s="1"/>
      <c r="AJ28825" s="1"/>
      <c r="AK28825" s="1"/>
      <c r="AL28825" s="1"/>
    </row>
    <row r="28826">
      <c r="I28826" s="1"/>
      <c r="J28826" s="1"/>
      <c r="K28826" s="1"/>
      <c r="AA28826" s="1"/>
      <c r="AB28826" s="1"/>
      <c r="AC28826" s="1"/>
      <c r="AJ28826" s="1"/>
      <c r="AK28826" s="1"/>
      <c r="AL28826" s="1"/>
    </row>
    <row r="28827">
      <c r="I28827" s="1"/>
      <c r="J28827" s="1"/>
      <c r="K28827" s="1"/>
      <c r="AA28827" s="1"/>
      <c r="AB28827" s="1"/>
      <c r="AC28827" s="1"/>
      <c r="AJ28827" s="1"/>
      <c r="AK28827" s="1"/>
      <c r="AL28827" s="1"/>
    </row>
    <row r="28828">
      <c r="I28828" s="1"/>
      <c r="J28828" s="1"/>
      <c r="K28828" s="1"/>
      <c r="AA28828" s="1"/>
      <c r="AB28828" s="1"/>
      <c r="AC28828" s="1"/>
      <c r="AJ28828" s="1"/>
      <c r="AK28828" s="1"/>
      <c r="AL28828" s="1"/>
    </row>
    <row r="28829">
      <c r="I28829" s="1"/>
      <c r="J28829" s="1"/>
      <c r="K28829" s="1"/>
      <c r="AA28829" s="1"/>
      <c r="AB28829" s="1"/>
      <c r="AC28829" s="1"/>
      <c r="AJ28829" s="1"/>
      <c r="AK28829" s="1"/>
      <c r="AL28829" s="1"/>
    </row>
    <row r="28830">
      <c r="I28830" s="1"/>
      <c r="J28830" s="1"/>
      <c r="K28830" s="1"/>
      <c r="AA28830" s="1"/>
      <c r="AB28830" s="1"/>
      <c r="AC28830" s="1"/>
      <c r="AJ28830" s="1"/>
      <c r="AK28830" s="1"/>
      <c r="AL28830" s="1"/>
    </row>
    <row r="28831">
      <c r="I28831" s="1"/>
      <c r="J28831" s="1"/>
      <c r="K28831" s="1"/>
      <c r="AA28831" s="1"/>
      <c r="AB28831" s="1"/>
      <c r="AC28831" s="1"/>
      <c r="AJ28831" s="1"/>
      <c r="AK28831" s="1"/>
      <c r="AL28831" s="1"/>
    </row>
    <row r="28832">
      <c r="I28832" s="1"/>
      <c r="J28832" s="1"/>
      <c r="K28832" s="1"/>
      <c r="AA28832" s="1"/>
      <c r="AB28832" s="1"/>
      <c r="AC28832" s="1"/>
      <c r="AJ28832" s="1"/>
      <c r="AK28832" s="1"/>
      <c r="AL28832" s="1"/>
    </row>
    <row r="28833">
      <c r="I28833" s="1"/>
      <c r="J28833" s="1"/>
      <c r="K28833" s="1"/>
      <c r="AA28833" s="1"/>
      <c r="AB28833" s="1"/>
      <c r="AC28833" s="1"/>
      <c r="AJ28833" s="1"/>
      <c r="AK28833" s="1"/>
      <c r="AL28833" s="1"/>
    </row>
    <row r="28834">
      <c r="I28834" s="1"/>
      <c r="J28834" s="1"/>
      <c r="K28834" s="1"/>
      <c r="AA28834" s="1"/>
      <c r="AB28834" s="1"/>
      <c r="AC28834" s="1"/>
      <c r="AJ28834" s="1"/>
      <c r="AK28834" s="1"/>
      <c r="AL28834" s="1"/>
    </row>
    <row r="28835">
      <c r="I28835" s="1"/>
      <c r="J28835" s="1"/>
      <c r="K28835" s="1"/>
      <c r="AA28835" s="1"/>
      <c r="AB28835" s="1"/>
      <c r="AC28835" s="1"/>
      <c r="AJ28835" s="1"/>
      <c r="AK28835" s="1"/>
      <c r="AL28835" s="1"/>
    </row>
    <row r="28836">
      <c r="I28836" s="1"/>
      <c r="J28836" s="1"/>
      <c r="K28836" s="1"/>
      <c r="AA28836" s="1"/>
      <c r="AB28836" s="1"/>
      <c r="AC28836" s="1"/>
      <c r="AJ28836" s="1"/>
      <c r="AK28836" s="1"/>
      <c r="AL28836" s="1"/>
    </row>
    <row r="28837">
      <c r="I28837" s="1"/>
      <c r="J28837" s="1"/>
      <c r="K28837" s="1"/>
      <c r="AA28837" s="1"/>
      <c r="AB28837" s="1"/>
      <c r="AC28837" s="1"/>
      <c r="AJ28837" s="1"/>
      <c r="AK28837" s="1"/>
      <c r="AL28837" s="1"/>
    </row>
    <row r="28838">
      <c r="I28838" s="1"/>
      <c r="J28838" s="1"/>
      <c r="K28838" s="1"/>
      <c r="AA28838" s="1"/>
      <c r="AB28838" s="1"/>
      <c r="AC28838" s="1"/>
      <c r="AJ28838" s="1"/>
      <c r="AK28838" s="1"/>
      <c r="AL28838" s="1"/>
    </row>
    <row r="28839">
      <c r="I28839" s="1"/>
      <c r="J28839" s="1"/>
      <c r="K28839" s="1"/>
      <c r="AA28839" s="1"/>
      <c r="AB28839" s="1"/>
      <c r="AC28839" s="1"/>
      <c r="AJ28839" s="1"/>
      <c r="AK28839" s="1"/>
      <c r="AL28839" s="1"/>
    </row>
    <row r="28840">
      <c r="I28840" s="1"/>
      <c r="J28840" s="1"/>
      <c r="K28840" s="1"/>
      <c r="AA28840" s="1"/>
      <c r="AB28840" s="1"/>
      <c r="AC28840" s="1"/>
      <c r="AJ28840" s="1"/>
      <c r="AK28840" s="1"/>
      <c r="AL28840" s="1"/>
    </row>
    <row r="28841">
      <c r="I28841" s="1"/>
      <c r="J28841" s="1"/>
      <c r="K28841" s="1"/>
      <c r="AA28841" s="1"/>
      <c r="AB28841" s="1"/>
      <c r="AC28841" s="1"/>
      <c r="AJ28841" s="1"/>
      <c r="AK28841" s="1"/>
      <c r="AL28841" s="1"/>
    </row>
    <row r="28842">
      <c r="I28842" s="1"/>
      <c r="J28842" s="1"/>
      <c r="K28842" s="1"/>
      <c r="AA28842" s="1"/>
      <c r="AB28842" s="1"/>
      <c r="AC28842" s="1"/>
      <c r="AJ28842" s="1"/>
      <c r="AK28842" s="1"/>
      <c r="AL28842" s="1"/>
    </row>
    <row r="28843">
      <c r="I28843" s="1"/>
      <c r="J28843" s="1"/>
      <c r="K28843" s="1"/>
      <c r="AA28843" s="1"/>
      <c r="AB28843" s="1"/>
      <c r="AC28843" s="1"/>
      <c r="AJ28843" s="1"/>
      <c r="AK28843" s="1"/>
      <c r="AL28843" s="1"/>
    </row>
    <row r="28844">
      <c r="I28844" s="1"/>
      <c r="J28844" s="1"/>
      <c r="K28844" s="1"/>
      <c r="AA28844" s="1"/>
      <c r="AB28844" s="1"/>
      <c r="AC28844" s="1"/>
      <c r="AJ28844" s="1"/>
      <c r="AK28844" s="1"/>
      <c r="AL28844" s="1"/>
    </row>
    <row r="28845">
      <c r="I28845" s="1"/>
      <c r="J28845" s="1"/>
      <c r="K28845" s="1"/>
      <c r="AA28845" s="1"/>
      <c r="AB28845" s="1"/>
      <c r="AC28845" s="1"/>
      <c r="AJ28845" s="1"/>
      <c r="AK28845" s="1"/>
      <c r="AL28845" s="1"/>
    </row>
    <row r="28846">
      <c r="I28846" s="1"/>
      <c r="J28846" s="1"/>
      <c r="K28846" s="1"/>
      <c r="AA28846" s="1"/>
      <c r="AB28846" s="1"/>
      <c r="AC28846" s="1"/>
      <c r="AJ28846" s="1"/>
      <c r="AK28846" s="1"/>
      <c r="AL28846" s="1"/>
    </row>
    <row r="28847">
      <c r="I28847" s="1"/>
      <c r="J28847" s="1"/>
      <c r="K28847" s="1"/>
      <c r="AA28847" s="1"/>
      <c r="AB28847" s="1"/>
      <c r="AC28847" s="1"/>
      <c r="AJ28847" s="1"/>
      <c r="AK28847" s="1"/>
      <c r="AL28847" s="1"/>
    </row>
    <row r="28848">
      <c r="I28848" s="1"/>
      <c r="J28848" s="1"/>
      <c r="K28848" s="1"/>
      <c r="AA28848" s="1"/>
      <c r="AB28848" s="1"/>
      <c r="AC28848" s="1"/>
      <c r="AJ28848" s="1"/>
      <c r="AK28848" s="1"/>
      <c r="AL28848" s="1"/>
    </row>
    <row r="28849">
      <c r="I28849" s="1"/>
      <c r="J28849" s="1"/>
      <c r="K28849" s="1"/>
      <c r="AA28849" s="1"/>
      <c r="AB28849" s="1"/>
      <c r="AC28849" s="1"/>
      <c r="AJ28849" s="1"/>
      <c r="AK28849" s="1"/>
      <c r="AL28849" s="1"/>
    </row>
    <row r="28850">
      <c r="I28850" s="1"/>
      <c r="J28850" s="1"/>
      <c r="K28850" s="1"/>
      <c r="AA28850" s="1"/>
      <c r="AB28850" s="1"/>
      <c r="AC28850" s="1"/>
      <c r="AJ28850" s="1"/>
      <c r="AK28850" s="1"/>
      <c r="AL28850" s="1"/>
    </row>
    <row r="28851">
      <c r="I28851" s="1"/>
      <c r="J28851" s="1"/>
      <c r="K28851" s="1"/>
      <c r="AA28851" s="1"/>
      <c r="AB28851" s="1"/>
      <c r="AC28851" s="1"/>
      <c r="AJ28851" s="1"/>
      <c r="AK28851" s="1"/>
      <c r="AL28851" s="1"/>
    </row>
    <row r="28852">
      <c r="I28852" s="1"/>
      <c r="J28852" s="1"/>
      <c r="K28852" s="1"/>
      <c r="AA28852" s="1"/>
      <c r="AB28852" s="1"/>
      <c r="AC28852" s="1"/>
      <c r="AJ28852" s="1"/>
      <c r="AK28852" s="1"/>
      <c r="AL28852" s="1"/>
    </row>
    <row r="28853">
      <c r="I28853" s="1"/>
      <c r="J28853" s="1"/>
      <c r="K28853" s="1"/>
      <c r="AA28853" s="1"/>
      <c r="AB28853" s="1"/>
      <c r="AC28853" s="1"/>
      <c r="AJ28853" s="1"/>
      <c r="AK28853" s="1"/>
      <c r="AL28853" s="1"/>
    </row>
    <row r="28854">
      <c r="I28854" s="1"/>
      <c r="J28854" s="1"/>
      <c r="K28854" s="1"/>
      <c r="AA28854" s="1"/>
      <c r="AB28854" s="1"/>
      <c r="AC28854" s="1"/>
      <c r="AJ28854" s="1"/>
      <c r="AK28854" s="1"/>
      <c r="AL28854" s="1"/>
    </row>
    <row r="28855">
      <c r="I28855" s="1"/>
      <c r="J28855" s="1"/>
      <c r="K28855" s="1"/>
      <c r="AA28855" s="1"/>
      <c r="AB28855" s="1"/>
      <c r="AC28855" s="1"/>
      <c r="AJ28855" s="1"/>
      <c r="AK28855" s="1"/>
      <c r="AL28855" s="1"/>
    </row>
    <row r="28856">
      <c r="I28856" s="1"/>
      <c r="J28856" s="1"/>
      <c r="K28856" s="1"/>
      <c r="AA28856" s="1"/>
      <c r="AB28856" s="1"/>
      <c r="AC28856" s="1"/>
      <c r="AJ28856" s="1"/>
      <c r="AK28856" s="1"/>
      <c r="AL28856" s="1"/>
    </row>
    <row r="28857">
      <c r="I28857" s="1"/>
      <c r="J28857" s="1"/>
      <c r="K28857" s="1"/>
      <c r="AA28857" s="1"/>
      <c r="AB28857" s="1"/>
      <c r="AC28857" s="1"/>
      <c r="AJ28857" s="1"/>
      <c r="AK28857" s="1"/>
      <c r="AL28857" s="1"/>
    </row>
    <row r="28858">
      <c r="I28858" s="1"/>
      <c r="J28858" s="1"/>
      <c r="K28858" s="1"/>
      <c r="AA28858" s="1"/>
      <c r="AB28858" s="1"/>
      <c r="AC28858" s="1"/>
      <c r="AJ28858" s="1"/>
      <c r="AK28858" s="1"/>
      <c r="AL28858" s="1"/>
    </row>
    <row r="28859">
      <c r="I28859" s="1"/>
      <c r="J28859" s="1"/>
      <c r="K28859" s="1"/>
      <c r="AA28859" s="1"/>
      <c r="AB28859" s="1"/>
      <c r="AC28859" s="1"/>
      <c r="AJ28859" s="1"/>
      <c r="AK28859" s="1"/>
      <c r="AL28859" s="1"/>
    </row>
    <row r="28860">
      <c r="I28860" s="1"/>
      <c r="J28860" s="1"/>
      <c r="K28860" s="1"/>
      <c r="AA28860" s="1"/>
      <c r="AB28860" s="1"/>
      <c r="AC28860" s="1"/>
      <c r="AJ28860" s="1"/>
      <c r="AK28860" s="1"/>
      <c r="AL28860" s="1"/>
    </row>
    <row r="28861">
      <c r="I28861" s="1"/>
      <c r="J28861" s="1"/>
      <c r="K28861" s="1"/>
      <c r="AA28861" s="1"/>
      <c r="AB28861" s="1"/>
      <c r="AC28861" s="1"/>
      <c r="AJ28861" s="1"/>
      <c r="AK28861" s="1"/>
      <c r="AL28861" s="1"/>
    </row>
    <row r="28862">
      <c r="I28862" s="1"/>
      <c r="J28862" s="1"/>
      <c r="K28862" s="1"/>
      <c r="AA28862" s="1"/>
      <c r="AB28862" s="1"/>
      <c r="AC28862" s="1"/>
      <c r="AJ28862" s="1"/>
      <c r="AK28862" s="1"/>
      <c r="AL28862" s="1"/>
    </row>
    <row r="28863">
      <c r="I28863" s="1"/>
      <c r="J28863" s="1"/>
      <c r="K28863" s="1"/>
      <c r="AA28863" s="1"/>
      <c r="AB28863" s="1"/>
      <c r="AC28863" s="1"/>
      <c r="AJ28863" s="1"/>
      <c r="AK28863" s="1"/>
      <c r="AL28863" s="1"/>
    </row>
    <row r="28864">
      <c r="I28864" s="1"/>
      <c r="J28864" s="1"/>
      <c r="K28864" s="1"/>
      <c r="AA28864" s="1"/>
      <c r="AB28864" s="1"/>
      <c r="AC28864" s="1"/>
      <c r="AJ28864" s="1"/>
      <c r="AK28864" s="1"/>
      <c r="AL28864" s="1"/>
    </row>
    <row r="28865">
      <c r="I28865" s="1"/>
      <c r="J28865" s="1"/>
      <c r="K28865" s="1"/>
      <c r="AA28865" s="1"/>
      <c r="AB28865" s="1"/>
      <c r="AC28865" s="1"/>
      <c r="AJ28865" s="1"/>
      <c r="AK28865" s="1"/>
      <c r="AL28865" s="1"/>
    </row>
    <row r="28866">
      <c r="I28866" s="1"/>
      <c r="J28866" s="1"/>
      <c r="K28866" s="1"/>
      <c r="AA28866" s="1"/>
      <c r="AB28866" s="1"/>
      <c r="AC28866" s="1"/>
      <c r="AJ28866" s="1"/>
      <c r="AK28866" s="1"/>
      <c r="AL28866" s="1"/>
    </row>
    <row r="28867">
      <c r="I28867" s="1"/>
      <c r="J28867" s="1"/>
      <c r="K28867" s="1"/>
      <c r="AA28867" s="1"/>
      <c r="AB28867" s="1"/>
      <c r="AC28867" s="1"/>
      <c r="AJ28867" s="1"/>
      <c r="AK28867" s="1"/>
      <c r="AL28867" s="1"/>
    </row>
    <row r="28868">
      <c r="I28868" s="1"/>
      <c r="J28868" s="1"/>
      <c r="K28868" s="1"/>
      <c r="AA28868" s="1"/>
      <c r="AB28868" s="1"/>
      <c r="AC28868" s="1"/>
      <c r="AJ28868" s="1"/>
      <c r="AK28868" s="1"/>
      <c r="AL28868" s="1"/>
    </row>
    <row r="28869">
      <c r="I28869" s="1"/>
      <c r="J28869" s="1"/>
      <c r="K28869" s="1"/>
      <c r="AA28869" s="1"/>
      <c r="AB28869" s="1"/>
      <c r="AC28869" s="1"/>
      <c r="AJ28869" s="1"/>
      <c r="AK28869" s="1"/>
      <c r="AL28869" s="1"/>
    </row>
    <row r="28870">
      <c r="I28870" s="1"/>
      <c r="J28870" s="1"/>
      <c r="K28870" s="1"/>
      <c r="AA28870" s="1"/>
      <c r="AB28870" s="1"/>
      <c r="AC28870" s="1"/>
      <c r="AJ28870" s="1"/>
      <c r="AK28870" s="1"/>
      <c r="AL28870" s="1"/>
    </row>
    <row r="28871">
      <c r="I28871" s="1"/>
      <c r="J28871" s="1"/>
      <c r="K28871" s="1"/>
      <c r="AA28871" s="1"/>
      <c r="AB28871" s="1"/>
      <c r="AC28871" s="1"/>
      <c r="AJ28871" s="1"/>
      <c r="AK28871" s="1"/>
      <c r="AL28871" s="1"/>
    </row>
    <row r="28872">
      <c r="I28872" s="1"/>
      <c r="J28872" s="1"/>
      <c r="K28872" s="1"/>
      <c r="AA28872" s="1"/>
      <c r="AB28872" s="1"/>
      <c r="AC28872" s="1"/>
      <c r="AJ28872" s="1"/>
      <c r="AK28872" s="1"/>
      <c r="AL28872" s="1"/>
    </row>
    <row r="28873">
      <c r="I28873" s="1"/>
      <c r="J28873" s="1"/>
      <c r="K28873" s="1"/>
      <c r="AA28873" s="1"/>
      <c r="AB28873" s="1"/>
      <c r="AC28873" s="1"/>
      <c r="AJ28873" s="1"/>
      <c r="AK28873" s="1"/>
      <c r="AL28873" s="1"/>
    </row>
    <row r="28874">
      <c r="I28874" s="1"/>
      <c r="J28874" s="1"/>
      <c r="K28874" s="1"/>
      <c r="AA28874" s="1"/>
      <c r="AB28874" s="1"/>
      <c r="AC28874" s="1"/>
      <c r="AJ28874" s="1"/>
      <c r="AK28874" s="1"/>
      <c r="AL28874" s="1"/>
    </row>
    <row r="28875">
      <c r="I28875" s="1"/>
      <c r="J28875" s="1"/>
      <c r="K28875" s="1"/>
      <c r="AA28875" s="1"/>
      <c r="AB28875" s="1"/>
      <c r="AC28875" s="1"/>
      <c r="AJ28875" s="1"/>
      <c r="AK28875" s="1"/>
      <c r="AL28875" s="1"/>
    </row>
    <row r="28876">
      <c r="I28876" s="1"/>
      <c r="J28876" s="1"/>
      <c r="K28876" s="1"/>
      <c r="AA28876" s="1"/>
      <c r="AB28876" s="1"/>
      <c r="AC28876" s="1"/>
      <c r="AJ28876" s="1"/>
      <c r="AK28876" s="1"/>
      <c r="AL28876" s="1"/>
    </row>
    <row r="28877">
      <c r="I28877" s="1"/>
      <c r="J28877" s="1"/>
      <c r="K28877" s="1"/>
      <c r="AA28877" s="1"/>
      <c r="AB28877" s="1"/>
      <c r="AC28877" s="1"/>
      <c r="AJ28877" s="1"/>
      <c r="AK28877" s="1"/>
      <c r="AL28877" s="1"/>
    </row>
    <row r="28878">
      <c r="I28878" s="1"/>
      <c r="J28878" s="1"/>
      <c r="K28878" s="1"/>
      <c r="AA28878" s="1"/>
      <c r="AB28878" s="1"/>
      <c r="AC28878" s="1"/>
      <c r="AJ28878" s="1"/>
      <c r="AK28878" s="1"/>
      <c r="AL28878" s="1"/>
    </row>
    <row r="28879">
      <c r="I28879" s="1"/>
      <c r="J28879" s="1"/>
      <c r="K28879" s="1"/>
      <c r="AA28879" s="1"/>
      <c r="AB28879" s="1"/>
      <c r="AC28879" s="1"/>
      <c r="AJ28879" s="1"/>
      <c r="AK28879" s="1"/>
      <c r="AL28879" s="1"/>
    </row>
    <row r="28880">
      <c r="I28880" s="1"/>
      <c r="J28880" s="1"/>
      <c r="K28880" s="1"/>
      <c r="AA28880" s="1"/>
      <c r="AB28880" s="1"/>
      <c r="AC28880" s="1"/>
      <c r="AJ28880" s="1"/>
      <c r="AK28880" s="1"/>
      <c r="AL28880" s="1"/>
    </row>
    <row r="28881">
      <c r="I28881" s="1"/>
      <c r="J28881" s="1"/>
      <c r="K28881" s="1"/>
      <c r="AA28881" s="1"/>
      <c r="AB28881" s="1"/>
      <c r="AC28881" s="1"/>
      <c r="AJ28881" s="1"/>
      <c r="AK28881" s="1"/>
      <c r="AL28881" s="1"/>
    </row>
    <row r="28882">
      <c r="I28882" s="1"/>
      <c r="J28882" s="1"/>
      <c r="K28882" s="1"/>
      <c r="AA28882" s="1"/>
      <c r="AB28882" s="1"/>
      <c r="AC28882" s="1"/>
      <c r="AJ28882" s="1"/>
      <c r="AK28882" s="1"/>
      <c r="AL28882" s="1"/>
    </row>
    <row r="28883">
      <c r="I28883" s="1"/>
      <c r="J28883" s="1"/>
      <c r="K28883" s="1"/>
      <c r="AA28883" s="1"/>
      <c r="AB28883" s="1"/>
      <c r="AC28883" s="1"/>
      <c r="AJ28883" s="1"/>
      <c r="AK28883" s="1"/>
      <c r="AL28883" s="1"/>
    </row>
    <row r="28884">
      <c r="I28884" s="1"/>
      <c r="J28884" s="1"/>
      <c r="K28884" s="1"/>
      <c r="AA28884" s="1"/>
      <c r="AB28884" s="1"/>
      <c r="AC28884" s="1"/>
      <c r="AJ28884" s="1"/>
      <c r="AK28884" s="1"/>
      <c r="AL28884" s="1"/>
    </row>
    <row r="28885">
      <c r="I28885" s="1"/>
      <c r="J28885" s="1"/>
      <c r="K28885" s="1"/>
      <c r="AA28885" s="1"/>
      <c r="AB28885" s="1"/>
      <c r="AC28885" s="1"/>
      <c r="AJ28885" s="1"/>
      <c r="AK28885" s="1"/>
      <c r="AL28885" s="1"/>
    </row>
    <row r="28886">
      <c r="I28886" s="1"/>
      <c r="J28886" s="1"/>
      <c r="K28886" s="1"/>
      <c r="AA28886" s="1"/>
      <c r="AB28886" s="1"/>
      <c r="AC28886" s="1"/>
      <c r="AJ28886" s="1"/>
      <c r="AK28886" s="1"/>
      <c r="AL28886" s="1"/>
    </row>
    <row r="28887">
      <c r="I28887" s="1"/>
      <c r="J28887" s="1"/>
      <c r="K28887" s="1"/>
      <c r="AA28887" s="1"/>
      <c r="AB28887" s="1"/>
      <c r="AC28887" s="1"/>
      <c r="AJ28887" s="1"/>
      <c r="AK28887" s="1"/>
      <c r="AL28887" s="1"/>
    </row>
    <row r="28888">
      <c r="I28888" s="1"/>
      <c r="J28888" s="1"/>
      <c r="K28888" s="1"/>
      <c r="AA28888" s="1"/>
      <c r="AB28888" s="1"/>
      <c r="AC28888" s="1"/>
      <c r="AJ28888" s="1"/>
      <c r="AK28888" s="1"/>
      <c r="AL28888" s="1"/>
    </row>
    <row r="28889">
      <c r="I28889" s="1"/>
      <c r="J28889" s="1"/>
      <c r="K28889" s="1"/>
      <c r="AA28889" s="1"/>
      <c r="AB28889" s="1"/>
      <c r="AC28889" s="1"/>
      <c r="AJ28889" s="1"/>
      <c r="AK28889" s="1"/>
      <c r="AL28889" s="1"/>
    </row>
    <row r="28890">
      <c r="I28890" s="1"/>
      <c r="J28890" s="1"/>
      <c r="K28890" s="1"/>
      <c r="AA28890" s="1"/>
      <c r="AB28890" s="1"/>
      <c r="AC28890" s="1"/>
      <c r="AJ28890" s="1"/>
      <c r="AK28890" s="1"/>
      <c r="AL28890" s="1"/>
    </row>
    <row r="28891">
      <c r="I28891" s="1"/>
      <c r="J28891" s="1"/>
      <c r="K28891" s="1"/>
      <c r="AA28891" s="1"/>
      <c r="AB28891" s="1"/>
      <c r="AC28891" s="1"/>
      <c r="AJ28891" s="1"/>
      <c r="AK28891" s="1"/>
      <c r="AL28891" s="1"/>
    </row>
    <row r="28892">
      <c r="I28892" s="1"/>
      <c r="J28892" s="1"/>
      <c r="K28892" s="1"/>
      <c r="AA28892" s="1"/>
      <c r="AB28892" s="1"/>
      <c r="AC28892" s="1"/>
      <c r="AJ28892" s="1"/>
      <c r="AK28892" s="1"/>
      <c r="AL28892" s="1"/>
    </row>
    <row r="28893">
      <c r="I28893" s="1"/>
      <c r="J28893" s="1"/>
      <c r="K28893" s="1"/>
      <c r="AA28893" s="1"/>
      <c r="AB28893" s="1"/>
      <c r="AC28893" s="1"/>
      <c r="AJ28893" s="1"/>
      <c r="AK28893" s="1"/>
      <c r="AL28893" s="1"/>
    </row>
    <row r="28894">
      <c r="I28894" s="1"/>
      <c r="J28894" s="1"/>
      <c r="K28894" s="1"/>
      <c r="AA28894" s="1"/>
      <c r="AB28894" s="1"/>
      <c r="AC28894" s="1"/>
      <c r="AJ28894" s="1"/>
      <c r="AK28894" s="1"/>
      <c r="AL28894" s="1"/>
    </row>
    <row r="28895">
      <c r="I28895" s="1"/>
      <c r="J28895" s="1"/>
      <c r="K28895" s="1"/>
      <c r="AA28895" s="1"/>
      <c r="AB28895" s="1"/>
      <c r="AC28895" s="1"/>
      <c r="AJ28895" s="1"/>
      <c r="AK28895" s="1"/>
      <c r="AL28895" s="1"/>
    </row>
    <row r="28896">
      <c r="I28896" s="1"/>
      <c r="J28896" s="1"/>
      <c r="K28896" s="1"/>
      <c r="AA28896" s="1"/>
      <c r="AB28896" s="1"/>
      <c r="AC28896" s="1"/>
      <c r="AJ28896" s="1"/>
      <c r="AK28896" s="1"/>
      <c r="AL28896" s="1"/>
    </row>
    <row r="28897">
      <c r="I28897" s="1"/>
      <c r="J28897" s="1"/>
      <c r="K28897" s="1"/>
      <c r="AA28897" s="1"/>
      <c r="AB28897" s="1"/>
      <c r="AC28897" s="1"/>
      <c r="AJ28897" s="1"/>
      <c r="AK28897" s="1"/>
      <c r="AL28897" s="1"/>
    </row>
    <row r="28898">
      <c r="I28898" s="1"/>
      <c r="J28898" s="1"/>
      <c r="K28898" s="1"/>
      <c r="AA28898" s="1"/>
      <c r="AB28898" s="1"/>
      <c r="AC28898" s="1"/>
      <c r="AJ28898" s="1"/>
      <c r="AK28898" s="1"/>
      <c r="AL28898" s="1"/>
    </row>
    <row r="28899">
      <c r="I28899" s="1"/>
      <c r="J28899" s="1"/>
      <c r="K28899" s="1"/>
      <c r="AA28899" s="1"/>
      <c r="AB28899" s="1"/>
      <c r="AC28899" s="1"/>
      <c r="AJ28899" s="1"/>
      <c r="AK28899" s="1"/>
      <c r="AL28899" s="1"/>
    </row>
    <row r="28900">
      <c r="I28900" s="1"/>
      <c r="J28900" s="1"/>
      <c r="K28900" s="1"/>
      <c r="AA28900" s="1"/>
      <c r="AB28900" s="1"/>
      <c r="AC28900" s="1"/>
      <c r="AJ28900" s="1"/>
      <c r="AK28900" s="1"/>
      <c r="AL28900" s="1"/>
    </row>
    <row r="28901">
      <c r="I28901" s="1"/>
      <c r="J28901" s="1"/>
      <c r="K28901" s="1"/>
      <c r="AA28901" s="1"/>
      <c r="AB28901" s="1"/>
      <c r="AC28901" s="1"/>
      <c r="AJ28901" s="1"/>
      <c r="AK28901" s="1"/>
      <c r="AL28901" s="1"/>
    </row>
    <row r="28902">
      <c r="I28902" s="1"/>
      <c r="J28902" s="1"/>
      <c r="K28902" s="1"/>
      <c r="AA28902" s="1"/>
      <c r="AB28902" s="1"/>
      <c r="AC28902" s="1"/>
      <c r="AJ28902" s="1"/>
      <c r="AK28902" s="1"/>
      <c r="AL28902" s="1"/>
    </row>
    <row r="28903">
      <c r="I28903" s="1"/>
      <c r="J28903" s="1"/>
      <c r="K28903" s="1"/>
      <c r="AA28903" s="1"/>
      <c r="AB28903" s="1"/>
      <c r="AC28903" s="1"/>
      <c r="AJ28903" s="1"/>
      <c r="AK28903" s="1"/>
      <c r="AL28903" s="1"/>
    </row>
    <row r="28904">
      <c r="I28904" s="1"/>
      <c r="J28904" s="1"/>
      <c r="K28904" s="1"/>
      <c r="AA28904" s="1"/>
      <c r="AB28904" s="1"/>
      <c r="AC28904" s="1"/>
      <c r="AJ28904" s="1"/>
      <c r="AK28904" s="1"/>
      <c r="AL28904" s="1"/>
    </row>
    <row r="28905">
      <c r="I28905" s="1"/>
      <c r="J28905" s="1"/>
      <c r="K28905" s="1"/>
      <c r="AA28905" s="1"/>
      <c r="AB28905" s="1"/>
      <c r="AC28905" s="1"/>
      <c r="AJ28905" s="1"/>
      <c r="AK28905" s="1"/>
      <c r="AL28905" s="1"/>
    </row>
    <row r="28906">
      <c r="I28906" s="1"/>
      <c r="J28906" s="1"/>
      <c r="K28906" s="1"/>
      <c r="AA28906" s="1"/>
      <c r="AB28906" s="1"/>
      <c r="AC28906" s="1"/>
      <c r="AJ28906" s="1"/>
      <c r="AK28906" s="1"/>
      <c r="AL28906" s="1"/>
    </row>
    <row r="28907">
      <c r="I28907" s="1"/>
      <c r="J28907" s="1"/>
      <c r="K28907" s="1"/>
      <c r="AA28907" s="1"/>
      <c r="AB28907" s="1"/>
      <c r="AC28907" s="1"/>
      <c r="AJ28907" s="1"/>
      <c r="AK28907" s="1"/>
      <c r="AL28907" s="1"/>
    </row>
    <row r="28908">
      <c r="I28908" s="1"/>
      <c r="J28908" s="1"/>
      <c r="K28908" s="1"/>
      <c r="AA28908" s="1"/>
      <c r="AB28908" s="1"/>
      <c r="AC28908" s="1"/>
      <c r="AJ28908" s="1"/>
      <c r="AK28908" s="1"/>
      <c r="AL28908" s="1"/>
    </row>
    <row r="28909">
      <c r="I28909" s="1"/>
      <c r="J28909" s="1"/>
      <c r="K28909" s="1"/>
      <c r="AA28909" s="1"/>
      <c r="AB28909" s="1"/>
      <c r="AC28909" s="1"/>
      <c r="AJ28909" s="1"/>
      <c r="AK28909" s="1"/>
      <c r="AL28909" s="1"/>
    </row>
    <row r="28910">
      <c r="I28910" s="1"/>
      <c r="J28910" s="1"/>
      <c r="K28910" s="1"/>
      <c r="AA28910" s="1"/>
      <c r="AB28910" s="1"/>
      <c r="AC28910" s="1"/>
      <c r="AJ28910" s="1"/>
      <c r="AK28910" s="1"/>
      <c r="AL28910" s="1"/>
    </row>
    <row r="28911">
      <c r="I28911" s="1"/>
      <c r="J28911" s="1"/>
      <c r="K28911" s="1"/>
      <c r="AA28911" s="1"/>
      <c r="AB28911" s="1"/>
      <c r="AC28911" s="1"/>
      <c r="AJ28911" s="1"/>
      <c r="AK28911" s="1"/>
      <c r="AL28911" s="1"/>
    </row>
    <row r="28912">
      <c r="I28912" s="1"/>
      <c r="J28912" s="1"/>
      <c r="K28912" s="1"/>
      <c r="AA28912" s="1"/>
      <c r="AB28912" s="1"/>
      <c r="AC28912" s="1"/>
      <c r="AJ28912" s="1"/>
      <c r="AK28912" s="1"/>
      <c r="AL28912" s="1"/>
    </row>
    <row r="28913">
      <c r="I28913" s="1"/>
      <c r="J28913" s="1"/>
      <c r="K28913" s="1"/>
      <c r="AA28913" s="1"/>
      <c r="AB28913" s="1"/>
      <c r="AC28913" s="1"/>
      <c r="AJ28913" s="1"/>
      <c r="AK28913" s="1"/>
      <c r="AL28913" s="1"/>
    </row>
    <row r="28914">
      <c r="I28914" s="1"/>
      <c r="J28914" s="1"/>
      <c r="K28914" s="1"/>
      <c r="AA28914" s="1"/>
      <c r="AB28914" s="1"/>
      <c r="AC28914" s="1"/>
      <c r="AJ28914" s="1"/>
      <c r="AK28914" s="1"/>
      <c r="AL28914" s="1"/>
    </row>
    <row r="28915">
      <c r="I28915" s="1"/>
      <c r="J28915" s="1"/>
      <c r="K28915" s="1"/>
      <c r="AA28915" s="1"/>
      <c r="AB28915" s="1"/>
      <c r="AC28915" s="1"/>
      <c r="AJ28915" s="1"/>
      <c r="AK28915" s="1"/>
      <c r="AL28915" s="1"/>
    </row>
    <row r="28916">
      <c r="I28916" s="1"/>
      <c r="J28916" s="1"/>
      <c r="K28916" s="1"/>
      <c r="AA28916" s="1"/>
      <c r="AB28916" s="1"/>
      <c r="AC28916" s="1"/>
      <c r="AJ28916" s="1"/>
      <c r="AK28916" s="1"/>
      <c r="AL28916" s="1"/>
    </row>
    <row r="28917">
      <c r="I28917" s="1"/>
      <c r="J28917" s="1"/>
      <c r="K28917" s="1"/>
      <c r="AA28917" s="1"/>
      <c r="AB28917" s="1"/>
      <c r="AC28917" s="1"/>
      <c r="AJ28917" s="1"/>
      <c r="AK28917" s="1"/>
      <c r="AL28917" s="1"/>
    </row>
    <row r="28918">
      <c r="I28918" s="1"/>
      <c r="J28918" s="1"/>
      <c r="K28918" s="1"/>
      <c r="AA28918" s="1"/>
      <c r="AB28918" s="1"/>
      <c r="AC28918" s="1"/>
      <c r="AJ28918" s="1"/>
      <c r="AK28918" s="1"/>
      <c r="AL28918" s="1"/>
    </row>
    <row r="28919">
      <c r="I28919" s="1"/>
      <c r="J28919" s="1"/>
      <c r="K28919" s="1"/>
      <c r="AA28919" s="1"/>
      <c r="AB28919" s="1"/>
      <c r="AC28919" s="1"/>
      <c r="AJ28919" s="1"/>
      <c r="AK28919" s="1"/>
      <c r="AL28919" s="1"/>
    </row>
    <row r="28920">
      <c r="I28920" s="1"/>
      <c r="J28920" s="1"/>
      <c r="K28920" s="1"/>
      <c r="AA28920" s="1"/>
      <c r="AB28920" s="1"/>
      <c r="AC28920" s="1"/>
      <c r="AJ28920" s="1"/>
      <c r="AK28920" s="1"/>
      <c r="AL28920" s="1"/>
    </row>
    <row r="28921">
      <c r="I28921" s="1"/>
      <c r="J28921" s="1"/>
      <c r="K28921" s="1"/>
      <c r="AA28921" s="1"/>
      <c r="AB28921" s="1"/>
      <c r="AC28921" s="1"/>
      <c r="AJ28921" s="1"/>
      <c r="AK28921" s="1"/>
      <c r="AL28921" s="1"/>
    </row>
    <row r="28922">
      <c r="I28922" s="1"/>
      <c r="J28922" s="1"/>
      <c r="K28922" s="1"/>
      <c r="AA28922" s="1"/>
      <c r="AB28922" s="1"/>
      <c r="AC28922" s="1"/>
      <c r="AJ28922" s="1"/>
      <c r="AK28922" s="1"/>
      <c r="AL28922" s="1"/>
    </row>
    <row r="28923">
      <c r="I28923" s="1"/>
      <c r="J28923" s="1"/>
      <c r="K28923" s="1"/>
      <c r="AA28923" s="1"/>
      <c r="AB28923" s="1"/>
      <c r="AC28923" s="1"/>
      <c r="AJ28923" s="1"/>
      <c r="AK28923" s="1"/>
      <c r="AL28923" s="1"/>
    </row>
    <row r="28924">
      <c r="I28924" s="1"/>
      <c r="J28924" s="1"/>
      <c r="K28924" s="1"/>
      <c r="AA28924" s="1"/>
      <c r="AB28924" s="1"/>
      <c r="AC28924" s="1"/>
      <c r="AJ28924" s="1"/>
      <c r="AK28924" s="1"/>
      <c r="AL28924" s="1"/>
    </row>
    <row r="28925">
      <c r="I28925" s="1"/>
      <c r="J28925" s="1"/>
      <c r="K28925" s="1"/>
      <c r="AA28925" s="1"/>
      <c r="AB28925" s="1"/>
      <c r="AC28925" s="1"/>
      <c r="AJ28925" s="1"/>
      <c r="AK28925" s="1"/>
      <c r="AL28925" s="1"/>
    </row>
    <row r="28926">
      <c r="I28926" s="1"/>
      <c r="J28926" s="1"/>
      <c r="K28926" s="1"/>
      <c r="AA28926" s="1"/>
      <c r="AB28926" s="1"/>
      <c r="AC28926" s="1"/>
      <c r="AJ28926" s="1"/>
      <c r="AK28926" s="1"/>
      <c r="AL28926" s="1"/>
    </row>
    <row r="28927">
      <c r="I28927" s="1"/>
      <c r="J28927" s="1"/>
      <c r="K28927" s="1"/>
      <c r="AA28927" s="1"/>
      <c r="AB28927" s="1"/>
      <c r="AC28927" s="1"/>
      <c r="AJ28927" s="1"/>
      <c r="AK28927" s="1"/>
      <c r="AL28927" s="1"/>
    </row>
    <row r="28928">
      <c r="I28928" s="1"/>
      <c r="J28928" s="1"/>
      <c r="K28928" s="1"/>
      <c r="AA28928" s="1"/>
      <c r="AB28928" s="1"/>
      <c r="AC28928" s="1"/>
      <c r="AJ28928" s="1"/>
      <c r="AK28928" s="1"/>
      <c r="AL28928" s="1"/>
    </row>
    <row r="28929">
      <c r="I28929" s="1"/>
      <c r="J28929" s="1"/>
      <c r="K28929" s="1"/>
      <c r="AA28929" s="1"/>
      <c r="AB28929" s="1"/>
      <c r="AC28929" s="1"/>
      <c r="AJ28929" s="1"/>
      <c r="AK28929" s="1"/>
      <c r="AL28929" s="1"/>
    </row>
    <row r="28930">
      <c r="I28930" s="1"/>
      <c r="J28930" s="1"/>
      <c r="K28930" s="1"/>
      <c r="AA28930" s="1"/>
      <c r="AB28930" s="1"/>
      <c r="AC28930" s="1"/>
      <c r="AJ28930" s="1"/>
      <c r="AK28930" s="1"/>
      <c r="AL28930" s="1"/>
    </row>
    <row r="28931">
      <c r="I28931" s="1"/>
      <c r="J28931" s="1"/>
      <c r="K28931" s="1"/>
      <c r="AA28931" s="1"/>
      <c r="AB28931" s="1"/>
      <c r="AC28931" s="1"/>
      <c r="AJ28931" s="1"/>
      <c r="AK28931" s="1"/>
      <c r="AL28931" s="1"/>
    </row>
    <row r="28932">
      <c r="I28932" s="1"/>
      <c r="J28932" s="1"/>
      <c r="K28932" s="1"/>
      <c r="AA28932" s="1"/>
      <c r="AB28932" s="1"/>
      <c r="AC28932" s="1"/>
      <c r="AJ28932" s="1"/>
      <c r="AK28932" s="1"/>
      <c r="AL28932" s="1"/>
    </row>
    <row r="28933">
      <c r="I28933" s="1"/>
      <c r="J28933" s="1"/>
      <c r="K28933" s="1"/>
      <c r="AA28933" s="1"/>
      <c r="AB28933" s="1"/>
      <c r="AC28933" s="1"/>
      <c r="AJ28933" s="1"/>
      <c r="AK28933" s="1"/>
      <c r="AL28933" s="1"/>
    </row>
    <row r="28934">
      <c r="I28934" s="1"/>
      <c r="J28934" s="1"/>
      <c r="K28934" s="1"/>
      <c r="AA28934" s="1"/>
      <c r="AB28934" s="1"/>
      <c r="AC28934" s="1"/>
      <c r="AJ28934" s="1"/>
      <c r="AK28934" s="1"/>
      <c r="AL28934" s="1"/>
    </row>
    <row r="28935">
      <c r="I28935" s="1"/>
      <c r="J28935" s="1"/>
      <c r="K28935" s="1"/>
      <c r="AA28935" s="1"/>
      <c r="AB28935" s="1"/>
      <c r="AC28935" s="1"/>
      <c r="AJ28935" s="1"/>
      <c r="AK28935" s="1"/>
      <c r="AL28935" s="1"/>
    </row>
    <row r="28936">
      <c r="I28936" s="1"/>
      <c r="J28936" s="1"/>
      <c r="K28936" s="1"/>
      <c r="AA28936" s="1"/>
      <c r="AB28936" s="1"/>
      <c r="AC28936" s="1"/>
      <c r="AJ28936" s="1"/>
      <c r="AK28936" s="1"/>
      <c r="AL28936" s="1"/>
    </row>
    <row r="28937">
      <c r="I28937" s="1"/>
      <c r="J28937" s="1"/>
      <c r="K28937" s="1"/>
      <c r="AA28937" s="1"/>
      <c r="AB28937" s="1"/>
      <c r="AC28937" s="1"/>
      <c r="AJ28937" s="1"/>
      <c r="AK28937" s="1"/>
      <c r="AL28937" s="1"/>
    </row>
    <row r="28938">
      <c r="I28938" s="1"/>
      <c r="J28938" s="1"/>
      <c r="K28938" s="1"/>
      <c r="AA28938" s="1"/>
      <c r="AB28938" s="1"/>
      <c r="AC28938" s="1"/>
      <c r="AJ28938" s="1"/>
      <c r="AK28938" s="1"/>
      <c r="AL28938" s="1"/>
    </row>
    <row r="28939">
      <c r="I28939" s="1"/>
      <c r="J28939" s="1"/>
      <c r="K28939" s="1"/>
      <c r="AA28939" s="1"/>
      <c r="AB28939" s="1"/>
      <c r="AC28939" s="1"/>
      <c r="AJ28939" s="1"/>
      <c r="AK28939" s="1"/>
      <c r="AL28939" s="1"/>
    </row>
    <row r="28940">
      <c r="I28940" s="1"/>
      <c r="J28940" s="1"/>
      <c r="K28940" s="1"/>
      <c r="AA28940" s="1"/>
      <c r="AB28940" s="1"/>
      <c r="AC28940" s="1"/>
      <c r="AJ28940" s="1"/>
      <c r="AK28940" s="1"/>
      <c r="AL28940" s="1"/>
    </row>
    <row r="28941">
      <c r="I28941" s="1"/>
      <c r="J28941" s="1"/>
      <c r="K28941" s="1"/>
      <c r="AA28941" s="1"/>
      <c r="AB28941" s="1"/>
      <c r="AC28941" s="1"/>
      <c r="AJ28941" s="1"/>
      <c r="AK28941" s="1"/>
      <c r="AL28941" s="1"/>
    </row>
    <row r="28942">
      <c r="I28942" s="1"/>
      <c r="J28942" s="1"/>
      <c r="K28942" s="1"/>
      <c r="AA28942" s="1"/>
      <c r="AB28942" s="1"/>
      <c r="AC28942" s="1"/>
      <c r="AJ28942" s="1"/>
      <c r="AK28942" s="1"/>
      <c r="AL28942" s="1"/>
    </row>
    <row r="28943">
      <c r="I28943" s="1"/>
      <c r="J28943" s="1"/>
      <c r="K28943" s="1"/>
      <c r="AA28943" s="1"/>
      <c r="AB28943" s="1"/>
      <c r="AC28943" s="1"/>
      <c r="AJ28943" s="1"/>
      <c r="AK28943" s="1"/>
      <c r="AL28943" s="1"/>
    </row>
    <row r="28944">
      <c r="I28944" s="1"/>
      <c r="J28944" s="1"/>
      <c r="K28944" s="1"/>
      <c r="AA28944" s="1"/>
      <c r="AB28944" s="1"/>
      <c r="AC28944" s="1"/>
      <c r="AJ28944" s="1"/>
      <c r="AK28944" s="1"/>
      <c r="AL28944" s="1"/>
    </row>
    <row r="28945">
      <c r="I28945" s="1"/>
      <c r="J28945" s="1"/>
      <c r="K28945" s="1"/>
      <c r="AA28945" s="1"/>
      <c r="AB28945" s="1"/>
      <c r="AC28945" s="1"/>
      <c r="AJ28945" s="1"/>
      <c r="AK28945" s="1"/>
      <c r="AL28945" s="1"/>
    </row>
    <row r="28946">
      <c r="I28946" s="1"/>
      <c r="J28946" s="1"/>
      <c r="K28946" s="1"/>
      <c r="AA28946" s="1"/>
      <c r="AB28946" s="1"/>
      <c r="AC28946" s="1"/>
      <c r="AJ28946" s="1"/>
      <c r="AK28946" s="1"/>
      <c r="AL28946" s="1"/>
    </row>
    <row r="28947">
      <c r="I28947" s="1"/>
      <c r="J28947" s="1"/>
      <c r="K28947" s="1"/>
      <c r="AA28947" s="1"/>
      <c r="AB28947" s="1"/>
      <c r="AC28947" s="1"/>
      <c r="AJ28947" s="1"/>
      <c r="AK28947" s="1"/>
      <c r="AL28947" s="1"/>
    </row>
    <row r="28948">
      <c r="I28948" s="1"/>
      <c r="J28948" s="1"/>
      <c r="K28948" s="1"/>
      <c r="AA28948" s="1"/>
      <c r="AB28948" s="1"/>
      <c r="AC28948" s="1"/>
      <c r="AJ28948" s="1"/>
      <c r="AK28948" s="1"/>
      <c r="AL28948" s="1"/>
    </row>
    <row r="28949">
      <c r="I28949" s="1"/>
      <c r="J28949" s="1"/>
      <c r="K28949" s="1"/>
      <c r="AA28949" s="1"/>
      <c r="AB28949" s="1"/>
      <c r="AC28949" s="1"/>
      <c r="AJ28949" s="1"/>
      <c r="AK28949" s="1"/>
      <c r="AL28949" s="1"/>
    </row>
    <row r="28950">
      <c r="I28950" s="1"/>
      <c r="J28950" s="1"/>
      <c r="K28950" s="1"/>
      <c r="AA28950" s="1"/>
      <c r="AB28950" s="1"/>
      <c r="AC28950" s="1"/>
      <c r="AJ28950" s="1"/>
      <c r="AK28950" s="1"/>
      <c r="AL28950" s="1"/>
    </row>
    <row r="28951">
      <c r="I28951" s="1"/>
      <c r="J28951" s="1"/>
      <c r="K28951" s="1"/>
      <c r="AA28951" s="1"/>
      <c r="AB28951" s="1"/>
      <c r="AC28951" s="1"/>
      <c r="AJ28951" s="1"/>
      <c r="AK28951" s="1"/>
      <c r="AL28951" s="1"/>
    </row>
    <row r="28952">
      <c r="I28952" s="1"/>
      <c r="J28952" s="1"/>
      <c r="K28952" s="1"/>
      <c r="AA28952" s="1"/>
      <c r="AB28952" s="1"/>
      <c r="AC28952" s="1"/>
      <c r="AJ28952" s="1"/>
      <c r="AK28952" s="1"/>
      <c r="AL28952" s="1"/>
    </row>
    <row r="28953">
      <c r="I28953" s="1"/>
      <c r="J28953" s="1"/>
      <c r="K28953" s="1"/>
      <c r="AA28953" s="1"/>
      <c r="AB28953" s="1"/>
      <c r="AC28953" s="1"/>
      <c r="AJ28953" s="1"/>
      <c r="AK28953" s="1"/>
      <c r="AL28953" s="1"/>
    </row>
    <row r="28954">
      <c r="I28954" s="1"/>
      <c r="J28954" s="1"/>
      <c r="K28954" s="1"/>
      <c r="AA28954" s="1"/>
      <c r="AB28954" s="1"/>
      <c r="AC28954" s="1"/>
      <c r="AJ28954" s="1"/>
      <c r="AK28954" s="1"/>
      <c r="AL28954" s="1"/>
    </row>
    <row r="28955">
      <c r="I28955" s="1"/>
      <c r="J28955" s="1"/>
      <c r="K28955" s="1"/>
      <c r="AA28955" s="1"/>
      <c r="AB28955" s="1"/>
      <c r="AC28955" s="1"/>
      <c r="AJ28955" s="1"/>
      <c r="AK28955" s="1"/>
      <c r="AL28955" s="1"/>
    </row>
    <row r="28956">
      <c r="I28956" s="1"/>
      <c r="J28956" s="1"/>
      <c r="K28956" s="1"/>
      <c r="AA28956" s="1"/>
      <c r="AB28956" s="1"/>
      <c r="AC28956" s="1"/>
      <c r="AJ28956" s="1"/>
      <c r="AK28956" s="1"/>
      <c r="AL28956" s="1"/>
    </row>
    <row r="28957">
      <c r="I28957" s="1"/>
      <c r="J28957" s="1"/>
      <c r="K28957" s="1"/>
      <c r="AA28957" s="1"/>
      <c r="AB28957" s="1"/>
      <c r="AC28957" s="1"/>
      <c r="AJ28957" s="1"/>
      <c r="AK28957" s="1"/>
      <c r="AL28957" s="1"/>
    </row>
    <row r="28958">
      <c r="I28958" s="1"/>
      <c r="J28958" s="1"/>
      <c r="K28958" s="1"/>
      <c r="AA28958" s="1"/>
      <c r="AB28958" s="1"/>
      <c r="AC28958" s="1"/>
      <c r="AJ28958" s="1"/>
      <c r="AK28958" s="1"/>
      <c r="AL28958" s="1"/>
    </row>
    <row r="28959">
      <c r="I28959" s="1"/>
      <c r="J28959" s="1"/>
      <c r="K28959" s="1"/>
      <c r="AA28959" s="1"/>
      <c r="AB28959" s="1"/>
      <c r="AC28959" s="1"/>
      <c r="AJ28959" s="1"/>
      <c r="AK28959" s="1"/>
      <c r="AL28959" s="1"/>
    </row>
    <row r="28960">
      <c r="I28960" s="1"/>
      <c r="J28960" s="1"/>
      <c r="K28960" s="1"/>
      <c r="AA28960" s="1"/>
      <c r="AB28960" s="1"/>
      <c r="AC28960" s="1"/>
      <c r="AJ28960" s="1"/>
      <c r="AK28960" s="1"/>
      <c r="AL28960" s="1"/>
    </row>
    <row r="28961">
      <c r="I28961" s="1"/>
      <c r="J28961" s="1"/>
      <c r="K28961" s="1"/>
      <c r="AA28961" s="1"/>
      <c r="AB28961" s="1"/>
      <c r="AC28961" s="1"/>
      <c r="AJ28961" s="1"/>
      <c r="AK28961" s="1"/>
      <c r="AL28961" s="1"/>
    </row>
    <row r="28962">
      <c r="I28962" s="1"/>
      <c r="J28962" s="1"/>
      <c r="K28962" s="1"/>
      <c r="AA28962" s="1"/>
      <c r="AB28962" s="1"/>
      <c r="AC28962" s="1"/>
      <c r="AJ28962" s="1"/>
      <c r="AK28962" s="1"/>
      <c r="AL28962" s="1"/>
    </row>
    <row r="28963">
      <c r="I28963" s="1"/>
      <c r="J28963" s="1"/>
      <c r="K28963" s="1"/>
      <c r="AA28963" s="1"/>
      <c r="AB28963" s="1"/>
      <c r="AC28963" s="1"/>
      <c r="AJ28963" s="1"/>
      <c r="AK28963" s="1"/>
      <c r="AL28963" s="1"/>
    </row>
    <row r="28964">
      <c r="I28964" s="1"/>
      <c r="J28964" s="1"/>
      <c r="K28964" s="1"/>
      <c r="AA28964" s="1"/>
      <c r="AB28964" s="1"/>
      <c r="AC28964" s="1"/>
      <c r="AJ28964" s="1"/>
      <c r="AK28964" s="1"/>
      <c r="AL28964" s="1"/>
    </row>
    <row r="28965">
      <c r="I28965" s="1"/>
      <c r="J28965" s="1"/>
      <c r="K28965" s="1"/>
      <c r="AA28965" s="1"/>
      <c r="AB28965" s="1"/>
      <c r="AC28965" s="1"/>
      <c r="AJ28965" s="1"/>
      <c r="AK28965" s="1"/>
      <c r="AL28965" s="1"/>
    </row>
    <row r="28966">
      <c r="I28966" s="1"/>
      <c r="J28966" s="1"/>
      <c r="K28966" s="1"/>
      <c r="AA28966" s="1"/>
      <c r="AB28966" s="1"/>
      <c r="AC28966" s="1"/>
      <c r="AJ28966" s="1"/>
      <c r="AK28966" s="1"/>
      <c r="AL28966" s="1"/>
    </row>
    <row r="28967">
      <c r="I28967" s="1"/>
      <c r="J28967" s="1"/>
      <c r="K28967" s="1"/>
      <c r="AA28967" s="1"/>
      <c r="AB28967" s="1"/>
      <c r="AC28967" s="1"/>
      <c r="AJ28967" s="1"/>
      <c r="AK28967" s="1"/>
      <c r="AL28967" s="1"/>
    </row>
    <row r="28968">
      <c r="I28968" s="1"/>
      <c r="J28968" s="1"/>
      <c r="K28968" s="1"/>
      <c r="AA28968" s="1"/>
      <c r="AB28968" s="1"/>
      <c r="AC28968" s="1"/>
      <c r="AJ28968" s="1"/>
      <c r="AK28968" s="1"/>
      <c r="AL28968" s="1"/>
    </row>
    <row r="28969">
      <c r="I28969" s="1"/>
      <c r="J28969" s="1"/>
      <c r="K28969" s="1"/>
      <c r="AA28969" s="1"/>
      <c r="AB28969" s="1"/>
      <c r="AC28969" s="1"/>
      <c r="AJ28969" s="1"/>
      <c r="AK28969" s="1"/>
      <c r="AL28969" s="1"/>
    </row>
    <row r="28970">
      <c r="I28970" s="1"/>
      <c r="J28970" s="1"/>
      <c r="K28970" s="1"/>
      <c r="AA28970" s="1"/>
      <c r="AB28970" s="1"/>
      <c r="AC28970" s="1"/>
      <c r="AJ28970" s="1"/>
      <c r="AK28970" s="1"/>
      <c r="AL28970" s="1"/>
    </row>
    <row r="28971">
      <c r="I28971" s="1"/>
      <c r="J28971" s="1"/>
      <c r="K28971" s="1"/>
      <c r="AA28971" s="1"/>
      <c r="AB28971" s="1"/>
      <c r="AC28971" s="1"/>
      <c r="AJ28971" s="1"/>
      <c r="AK28971" s="1"/>
      <c r="AL28971" s="1"/>
    </row>
    <row r="28972">
      <c r="I28972" s="1"/>
      <c r="J28972" s="1"/>
      <c r="K28972" s="1"/>
      <c r="AA28972" s="1"/>
      <c r="AB28972" s="1"/>
      <c r="AC28972" s="1"/>
      <c r="AJ28972" s="1"/>
      <c r="AK28972" s="1"/>
      <c r="AL28972" s="1"/>
    </row>
    <row r="28973">
      <c r="I28973" s="1"/>
      <c r="J28973" s="1"/>
      <c r="K28973" s="1"/>
      <c r="AA28973" s="1"/>
      <c r="AB28973" s="1"/>
      <c r="AC28973" s="1"/>
      <c r="AJ28973" s="1"/>
      <c r="AK28973" s="1"/>
      <c r="AL28973" s="1"/>
    </row>
    <row r="28974">
      <c r="I28974" s="1"/>
      <c r="J28974" s="1"/>
      <c r="K28974" s="1"/>
      <c r="AA28974" s="1"/>
      <c r="AB28974" s="1"/>
      <c r="AC28974" s="1"/>
      <c r="AJ28974" s="1"/>
      <c r="AK28974" s="1"/>
      <c r="AL28974" s="1"/>
    </row>
    <row r="28975">
      <c r="I28975" s="1"/>
      <c r="J28975" s="1"/>
      <c r="K28975" s="1"/>
      <c r="AA28975" s="1"/>
      <c r="AB28975" s="1"/>
      <c r="AC28975" s="1"/>
      <c r="AJ28975" s="1"/>
      <c r="AK28975" s="1"/>
      <c r="AL28975" s="1"/>
    </row>
    <row r="28976">
      <c r="I28976" s="1"/>
      <c r="J28976" s="1"/>
      <c r="K28976" s="1"/>
      <c r="AA28976" s="1"/>
      <c r="AB28976" s="1"/>
      <c r="AC28976" s="1"/>
      <c r="AJ28976" s="1"/>
      <c r="AK28976" s="1"/>
      <c r="AL28976" s="1"/>
    </row>
    <row r="28977">
      <c r="I28977" s="1"/>
      <c r="J28977" s="1"/>
      <c r="K28977" s="1"/>
      <c r="AA28977" s="1"/>
      <c r="AB28977" s="1"/>
      <c r="AC28977" s="1"/>
      <c r="AJ28977" s="1"/>
      <c r="AK28977" s="1"/>
      <c r="AL28977" s="1"/>
    </row>
    <row r="28978">
      <c r="I28978" s="1"/>
      <c r="J28978" s="1"/>
      <c r="K28978" s="1"/>
      <c r="AA28978" s="1"/>
      <c r="AB28978" s="1"/>
      <c r="AC28978" s="1"/>
      <c r="AJ28978" s="1"/>
      <c r="AK28978" s="1"/>
      <c r="AL28978" s="1"/>
    </row>
    <row r="28979">
      <c r="I28979" s="1"/>
      <c r="J28979" s="1"/>
      <c r="K28979" s="1"/>
      <c r="AA28979" s="1"/>
      <c r="AB28979" s="1"/>
      <c r="AC28979" s="1"/>
      <c r="AJ28979" s="1"/>
      <c r="AK28979" s="1"/>
      <c r="AL28979" s="1"/>
    </row>
    <row r="28980">
      <c r="I28980" s="1"/>
      <c r="J28980" s="1"/>
      <c r="K28980" s="1"/>
      <c r="AA28980" s="1"/>
      <c r="AB28980" s="1"/>
      <c r="AC28980" s="1"/>
      <c r="AJ28980" s="1"/>
      <c r="AK28980" s="1"/>
      <c r="AL28980" s="1"/>
    </row>
    <row r="28981">
      <c r="I28981" s="1"/>
      <c r="J28981" s="1"/>
      <c r="K28981" s="1"/>
      <c r="AA28981" s="1"/>
      <c r="AB28981" s="1"/>
      <c r="AC28981" s="1"/>
      <c r="AJ28981" s="1"/>
      <c r="AK28981" s="1"/>
      <c r="AL28981" s="1"/>
    </row>
    <row r="28982">
      <c r="I28982" s="1"/>
      <c r="J28982" s="1"/>
      <c r="K28982" s="1"/>
      <c r="AA28982" s="1"/>
      <c r="AB28982" s="1"/>
      <c r="AC28982" s="1"/>
      <c r="AJ28982" s="1"/>
      <c r="AK28982" s="1"/>
      <c r="AL28982" s="1"/>
    </row>
    <row r="28983">
      <c r="I28983" s="1"/>
      <c r="J28983" s="1"/>
      <c r="K28983" s="1"/>
      <c r="AA28983" s="1"/>
      <c r="AB28983" s="1"/>
      <c r="AC28983" s="1"/>
      <c r="AJ28983" s="1"/>
      <c r="AK28983" s="1"/>
      <c r="AL28983" s="1"/>
    </row>
    <row r="28984">
      <c r="I28984" s="1"/>
      <c r="J28984" s="1"/>
      <c r="K28984" s="1"/>
      <c r="AA28984" s="1"/>
      <c r="AB28984" s="1"/>
      <c r="AC28984" s="1"/>
      <c r="AJ28984" s="1"/>
      <c r="AK28984" s="1"/>
      <c r="AL28984" s="1"/>
    </row>
    <row r="28985">
      <c r="I28985" s="1"/>
      <c r="J28985" s="1"/>
      <c r="K28985" s="1"/>
      <c r="AA28985" s="1"/>
      <c r="AB28985" s="1"/>
      <c r="AC28985" s="1"/>
      <c r="AJ28985" s="1"/>
      <c r="AK28985" s="1"/>
      <c r="AL28985" s="1"/>
    </row>
    <row r="28986">
      <c r="I28986" s="1"/>
      <c r="J28986" s="1"/>
      <c r="K28986" s="1"/>
      <c r="AA28986" s="1"/>
      <c r="AB28986" s="1"/>
      <c r="AC28986" s="1"/>
      <c r="AJ28986" s="1"/>
      <c r="AK28986" s="1"/>
      <c r="AL28986" s="1"/>
    </row>
    <row r="28987">
      <c r="I28987" s="1"/>
      <c r="J28987" s="1"/>
      <c r="K28987" s="1"/>
      <c r="AA28987" s="1"/>
      <c r="AB28987" s="1"/>
      <c r="AC28987" s="1"/>
      <c r="AJ28987" s="1"/>
      <c r="AK28987" s="1"/>
      <c r="AL28987" s="1"/>
    </row>
    <row r="28988">
      <c r="I28988" s="1"/>
      <c r="J28988" s="1"/>
      <c r="K28988" s="1"/>
      <c r="AA28988" s="1"/>
      <c r="AB28988" s="1"/>
      <c r="AC28988" s="1"/>
      <c r="AJ28988" s="1"/>
      <c r="AK28988" s="1"/>
      <c r="AL28988" s="1"/>
    </row>
    <row r="28989">
      <c r="I28989" s="1"/>
      <c r="J28989" s="1"/>
      <c r="K28989" s="1"/>
      <c r="AA28989" s="1"/>
      <c r="AB28989" s="1"/>
      <c r="AC28989" s="1"/>
      <c r="AJ28989" s="1"/>
      <c r="AK28989" s="1"/>
      <c r="AL28989" s="1"/>
    </row>
    <row r="28990">
      <c r="I28990" s="1"/>
      <c r="J28990" s="1"/>
      <c r="K28990" s="1"/>
      <c r="AA28990" s="1"/>
      <c r="AB28990" s="1"/>
      <c r="AC28990" s="1"/>
      <c r="AJ28990" s="1"/>
      <c r="AK28990" s="1"/>
      <c r="AL28990" s="1"/>
    </row>
    <row r="28991">
      <c r="I28991" s="1"/>
      <c r="J28991" s="1"/>
      <c r="K28991" s="1"/>
      <c r="AA28991" s="1"/>
      <c r="AB28991" s="1"/>
      <c r="AC28991" s="1"/>
      <c r="AJ28991" s="1"/>
      <c r="AK28991" s="1"/>
      <c r="AL28991" s="1"/>
    </row>
    <row r="28992">
      <c r="I28992" s="1"/>
      <c r="J28992" s="1"/>
      <c r="K28992" s="1"/>
      <c r="AA28992" s="1"/>
      <c r="AB28992" s="1"/>
      <c r="AC28992" s="1"/>
      <c r="AJ28992" s="1"/>
      <c r="AK28992" s="1"/>
      <c r="AL28992" s="1"/>
    </row>
    <row r="28993">
      <c r="I28993" s="1"/>
      <c r="J28993" s="1"/>
      <c r="K28993" s="1"/>
      <c r="AA28993" s="1"/>
      <c r="AB28993" s="1"/>
      <c r="AC28993" s="1"/>
      <c r="AJ28993" s="1"/>
      <c r="AK28993" s="1"/>
      <c r="AL28993" s="1"/>
    </row>
    <row r="28994">
      <c r="I28994" s="1"/>
      <c r="J28994" s="1"/>
      <c r="K28994" s="1"/>
      <c r="AA28994" s="1"/>
      <c r="AB28994" s="1"/>
      <c r="AC28994" s="1"/>
      <c r="AJ28994" s="1"/>
      <c r="AK28994" s="1"/>
      <c r="AL28994" s="1"/>
    </row>
    <row r="28995">
      <c r="I28995" s="1"/>
      <c r="J28995" s="1"/>
      <c r="K28995" s="1"/>
      <c r="AA28995" s="1"/>
      <c r="AB28995" s="1"/>
      <c r="AC28995" s="1"/>
      <c r="AJ28995" s="1"/>
      <c r="AK28995" s="1"/>
      <c r="AL28995" s="1"/>
    </row>
    <row r="28996">
      <c r="I28996" s="1"/>
      <c r="J28996" s="1"/>
      <c r="K28996" s="1"/>
      <c r="AA28996" s="1"/>
      <c r="AB28996" s="1"/>
      <c r="AC28996" s="1"/>
      <c r="AJ28996" s="1"/>
      <c r="AK28996" s="1"/>
      <c r="AL28996" s="1"/>
    </row>
    <row r="28997">
      <c r="I28997" s="1"/>
      <c r="J28997" s="1"/>
      <c r="K28997" s="1"/>
      <c r="AA28997" s="1"/>
      <c r="AB28997" s="1"/>
      <c r="AC28997" s="1"/>
      <c r="AJ28997" s="1"/>
      <c r="AK28997" s="1"/>
      <c r="AL28997" s="1"/>
    </row>
    <row r="28998">
      <c r="I28998" s="1"/>
      <c r="J28998" s="1"/>
      <c r="K28998" s="1"/>
      <c r="AA28998" s="1"/>
      <c r="AB28998" s="1"/>
      <c r="AC28998" s="1"/>
      <c r="AJ28998" s="1"/>
      <c r="AK28998" s="1"/>
      <c r="AL28998" s="1"/>
    </row>
    <row r="28999">
      <c r="I28999" s="1"/>
      <c r="J28999" s="1"/>
      <c r="K28999" s="1"/>
      <c r="AA28999" s="1"/>
      <c r="AB28999" s="1"/>
      <c r="AC28999" s="1"/>
      <c r="AJ28999" s="1"/>
      <c r="AK28999" s="1"/>
      <c r="AL28999" s="1"/>
    </row>
    <row r="29000">
      <c r="I29000" s="1"/>
      <c r="J29000" s="1"/>
      <c r="K29000" s="1"/>
      <c r="AA29000" s="1"/>
      <c r="AB29000" s="1"/>
      <c r="AC29000" s="1"/>
      <c r="AJ29000" s="1"/>
      <c r="AK29000" s="1"/>
      <c r="AL29000" s="1"/>
    </row>
    <row r="29001">
      <c r="I29001" s="1"/>
      <c r="J29001" s="1"/>
      <c r="K29001" s="1"/>
      <c r="AA29001" s="1"/>
      <c r="AB29001" s="1"/>
      <c r="AC29001" s="1"/>
      <c r="AJ29001" s="1"/>
      <c r="AK29001" s="1"/>
      <c r="AL29001" s="1"/>
    </row>
    <row r="29002">
      <c r="I29002" s="1"/>
      <c r="J29002" s="1"/>
      <c r="K29002" s="1"/>
      <c r="AA29002" s="1"/>
      <c r="AB29002" s="1"/>
      <c r="AC29002" s="1"/>
      <c r="AJ29002" s="1"/>
      <c r="AK29002" s="1"/>
      <c r="AL29002" s="1"/>
    </row>
    <row r="29003">
      <c r="I29003" s="1"/>
      <c r="J29003" s="1"/>
      <c r="K29003" s="1"/>
      <c r="AA29003" s="1"/>
      <c r="AB29003" s="1"/>
      <c r="AC29003" s="1"/>
      <c r="AJ29003" s="1"/>
      <c r="AK29003" s="1"/>
      <c r="AL29003" s="1"/>
    </row>
    <row r="29004">
      <c r="I29004" s="1"/>
      <c r="J29004" s="1"/>
      <c r="K29004" s="1"/>
      <c r="AA29004" s="1"/>
      <c r="AB29004" s="1"/>
      <c r="AC29004" s="1"/>
      <c r="AJ29004" s="1"/>
      <c r="AK29004" s="1"/>
      <c r="AL29004" s="1"/>
    </row>
    <row r="29005">
      <c r="I29005" s="1"/>
      <c r="J29005" s="1"/>
      <c r="K29005" s="1"/>
      <c r="AA29005" s="1"/>
      <c r="AB29005" s="1"/>
      <c r="AC29005" s="1"/>
      <c r="AJ29005" s="1"/>
      <c r="AK29005" s="1"/>
      <c r="AL29005" s="1"/>
    </row>
    <row r="29006">
      <c r="I29006" s="1"/>
      <c r="J29006" s="1"/>
      <c r="K29006" s="1"/>
      <c r="AA29006" s="1"/>
      <c r="AB29006" s="1"/>
      <c r="AC29006" s="1"/>
      <c r="AJ29006" s="1"/>
      <c r="AK29006" s="1"/>
      <c r="AL29006" s="1"/>
    </row>
    <row r="29007">
      <c r="I29007" s="1"/>
      <c r="J29007" s="1"/>
      <c r="K29007" s="1"/>
      <c r="AA29007" s="1"/>
      <c r="AB29007" s="1"/>
      <c r="AC29007" s="1"/>
      <c r="AJ29007" s="1"/>
      <c r="AK29007" s="1"/>
      <c r="AL29007" s="1"/>
    </row>
    <row r="29008">
      <c r="I29008" s="1"/>
      <c r="J29008" s="1"/>
      <c r="K29008" s="1"/>
      <c r="AA29008" s="1"/>
      <c r="AB29008" s="1"/>
      <c r="AC29008" s="1"/>
      <c r="AJ29008" s="1"/>
      <c r="AK29008" s="1"/>
      <c r="AL29008" s="1"/>
    </row>
    <row r="29009">
      <c r="I29009" s="1"/>
      <c r="J29009" s="1"/>
      <c r="K29009" s="1"/>
      <c r="AA29009" s="1"/>
      <c r="AB29009" s="1"/>
      <c r="AC29009" s="1"/>
      <c r="AJ29009" s="1"/>
      <c r="AK29009" s="1"/>
      <c r="AL29009" s="1"/>
    </row>
    <row r="29010">
      <c r="I29010" s="1"/>
      <c r="J29010" s="1"/>
      <c r="K29010" s="1"/>
      <c r="AA29010" s="1"/>
      <c r="AB29010" s="1"/>
      <c r="AC29010" s="1"/>
      <c r="AJ29010" s="1"/>
      <c r="AK29010" s="1"/>
      <c r="AL29010" s="1"/>
    </row>
    <row r="29011">
      <c r="I29011" s="1"/>
      <c r="J29011" s="1"/>
      <c r="K29011" s="1"/>
      <c r="AA29011" s="1"/>
      <c r="AB29011" s="1"/>
      <c r="AC29011" s="1"/>
      <c r="AJ29011" s="1"/>
      <c r="AK29011" s="1"/>
      <c r="AL29011" s="1"/>
    </row>
    <row r="29012">
      <c r="I29012" s="1"/>
      <c r="J29012" s="1"/>
      <c r="K29012" s="1"/>
      <c r="AA29012" s="1"/>
      <c r="AB29012" s="1"/>
      <c r="AC29012" s="1"/>
      <c r="AJ29012" s="1"/>
      <c r="AK29012" s="1"/>
      <c r="AL29012" s="1"/>
    </row>
    <row r="29013">
      <c r="I29013" s="1"/>
      <c r="J29013" s="1"/>
      <c r="K29013" s="1"/>
      <c r="AA29013" s="1"/>
      <c r="AB29013" s="1"/>
      <c r="AC29013" s="1"/>
      <c r="AJ29013" s="1"/>
      <c r="AK29013" s="1"/>
      <c r="AL29013" s="1"/>
    </row>
    <row r="29014">
      <c r="I29014" s="1"/>
      <c r="J29014" s="1"/>
      <c r="K29014" s="1"/>
      <c r="AA29014" s="1"/>
      <c r="AB29014" s="1"/>
      <c r="AC29014" s="1"/>
      <c r="AJ29014" s="1"/>
      <c r="AK29014" s="1"/>
      <c r="AL29014" s="1"/>
    </row>
    <row r="29015">
      <c r="I29015" s="1"/>
      <c r="J29015" s="1"/>
      <c r="K29015" s="1"/>
      <c r="AA29015" s="1"/>
      <c r="AB29015" s="1"/>
      <c r="AC29015" s="1"/>
      <c r="AJ29015" s="1"/>
      <c r="AK29015" s="1"/>
      <c r="AL29015" s="1"/>
    </row>
    <row r="29016">
      <c r="I29016" s="1"/>
      <c r="J29016" s="1"/>
      <c r="K29016" s="1"/>
      <c r="AA29016" s="1"/>
      <c r="AB29016" s="1"/>
      <c r="AC29016" s="1"/>
      <c r="AJ29016" s="1"/>
      <c r="AK29016" s="1"/>
      <c r="AL29016" s="1"/>
    </row>
    <row r="29017">
      <c r="I29017" s="1"/>
      <c r="J29017" s="1"/>
      <c r="K29017" s="1"/>
      <c r="AA29017" s="1"/>
      <c r="AB29017" s="1"/>
      <c r="AC29017" s="1"/>
      <c r="AJ29017" s="1"/>
      <c r="AK29017" s="1"/>
      <c r="AL29017" s="1"/>
    </row>
    <row r="29018">
      <c r="I29018" s="1"/>
      <c r="J29018" s="1"/>
      <c r="K29018" s="1"/>
      <c r="AA29018" s="1"/>
      <c r="AB29018" s="1"/>
      <c r="AC29018" s="1"/>
      <c r="AJ29018" s="1"/>
      <c r="AK29018" s="1"/>
      <c r="AL29018" s="1"/>
    </row>
    <row r="29019">
      <c r="I29019" s="1"/>
      <c r="J29019" s="1"/>
      <c r="K29019" s="1"/>
      <c r="AA29019" s="1"/>
      <c r="AB29019" s="1"/>
      <c r="AC29019" s="1"/>
      <c r="AJ29019" s="1"/>
      <c r="AK29019" s="1"/>
      <c r="AL29019" s="1"/>
    </row>
    <row r="29020">
      <c r="I29020" s="1"/>
      <c r="J29020" s="1"/>
      <c r="K29020" s="1"/>
      <c r="AA29020" s="1"/>
      <c r="AB29020" s="1"/>
      <c r="AC29020" s="1"/>
      <c r="AJ29020" s="1"/>
      <c r="AK29020" s="1"/>
      <c r="AL29020" s="1"/>
    </row>
    <row r="29021">
      <c r="I29021" s="1"/>
      <c r="J29021" s="1"/>
      <c r="K29021" s="1"/>
      <c r="AA29021" s="1"/>
      <c r="AB29021" s="1"/>
      <c r="AC29021" s="1"/>
      <c r="AJ29021" s="1"/>
      <c r="AK29021" s="1"/>
      <c r="AL29021" s="1"/>
    </row>
    <row r="29022">
      <c r="I29022" s="1"/>
      <c r="J29022" s="1"/>
      <c r="K29022" s="1"/>
      <c r="AA29022" s="1"/>
      <c r="AB29022" s="1"/>
      <c r="AC29022" s="1"/>
      <c r="AJ29022" s="1"/>
      <c r="AK29022" s="1"/>
      <c r="AL29022" s="1"/>
    </row>
    <row r="29023">
      <c r="I29023" s="1"/>
      <c r="J29023" s="1"/>
      <c r="K29023" s="1"/>
      <c r="AA29023" s="1"/>
      <c r="AB29023" s="1"/>
      <c r="AC29023" s="1"/>
      <c r="AJ29023" s="1"/>
      <c r="AK29023" s="1"/>
      <c r="AL29023" s="1"/>
    </row>
    <row r="29024">
      <c r="I29024" s="1"/>
      <c r="J29024" s="1"/>
      <c r="K29024" s="1"/>
      <c r="AA29024" s="1"/>
      <c r="AB29024" s="1"/>
      <c r="AC29024" s="1"/>
      <c r="AJ29024" s="1"/>
      <c r="AK29024" s="1"/>
      <c r="AL29024" s="1"/>
    </row>
    <row r="29025">
      <c r="I29025" s="1"/>
      <c r="J29025" s="1"/>
      <c r="K29025" s="1"/>
      <c r="AA29025" s="1"/>
      <c r="AB29025" s="1"/>
      <c r="AC29025" s="1"/>
      <c r="AJ29025" s="1"/>
      <c r="AK29025" s="1"/>
      <c r="AL29025" s="1"/>
    </row>
    <row r="29026">
      <c r="I29026" s="1"/>
      <c r="J29026" s="1"/>
      <c r="K29026" s="1"/>
      <c r="AA29026" s="1"/>
      <c r="AB29026" s="1"/>
      <c r="AC29026" s="1"/>
      <c r="AJ29026" s="1"/>
      <c r="AK29026" s="1"/>
      <c r="AL29026" s="1"/>
    </row>
    <row r="29027">
      <c r="I29027" s="1"/>
      <c r="J29027" s="1"/>
      <c r="K29027" s="1"/>
      <c r="AA29027" s="1"/>
      <c r="AB29027" s="1"/>
      <c r="AC29027" s="1"/>
      <c r="AJ29027" s="1"/>
      <c r="AK29027" s="1"/>
      <c r="AL29027" s="1"/>
    </row>
    <row r="29028">
      <c r="I29028" s="1"/>
      <c r="J29028" s="1"/>
      <c r="K29028" s="1"/>
      <c r="AA29028" s="1"/>
      <c r="AB29028" s="1"/>
      <c r="AC29028" s="1"/>
      <c r="AJ29028" s="1"/>
      <c r="AK29028" s="1"/>
      <c r="AL29028" s="1"/>
    </row>
    <row r="29029">
      <c r="I29029" s="1"/>
      <c r="J29029" s="1"/>
      <c r="K29029" s="1"/>
      <c r="AA29029" s="1"/>
      <c r="AB29029" s="1"/>
      <c r="AC29029" s="1"/>
      <c r="AJ29029" s="1"/>
      <c r="AK29029" s="1"/>
      <c r="AL29029" s="1"/>
    </row>
    <row r="29030">
      <c r="I29030" s="1"/>
      <c r="J29030" s="1"/>
      <c r="K29030" s="1"/>
      <c r="AA29030" s="1"/>
      <c r="AB29030" s="1"/>
      <c r="AC29030" s="1"/>
      <c r="AJ29030" s="1"/>
      <c r="AK29030" s="1"/>
      <c r="AL29030" s="1"/>
    </row>
    <row r="29031">
      <c r="I29031" s="1"/>
      <c r="J29031" s="1"/>
      <c r="K29031" s="1"/>
      <c r="AA29031" s="1"/>
      <c r="AB29031" s="1"/>
      <c r="AC29031" s="1"/>
      <c r="AJ29031" s="1"/>
      <c r="AK29031" s="1"/>
      <c r="AL29031" s="1"/>
    </row>
    <row r="29032">
      <c r="I29032" s="1"/>
      <c r="J29032" s="1"/>
      <c r="K29032" s="1"/>
      <c r="AA29032" s="1"/>
      <c r="AB29032" s="1"/>
      <c r="AC29032" s="1"/>
      <c r="AJ29032" s="1"/>
      <c r="AK29032" s="1"/>
      <c r="AL29032" s="1"/>
    </row>
    <row r="29033">
      <c r="I29033" s="1"/>
      <c r="J29033" s="1"/>
      <c r="K29033" s="1"/>
      <c r="AA29033" s="1"/>
      <c r="AB29033" s="1"/>
      <c r="AC29033" s="1"/>
      <c r="AJ29033" s="1"/>
      <c r="AK29033" s="1"/>
      <c r="AL29033" s="1"/>
    </row>
    <row r="29034">
      <c r="I29034" s="1"/>
      <c r="J29034" s="1"/>
      <c r="K29034" s="1"/>
      <c r="AA29034" s="1"/>
      <c r="AB29034" s="1"/>
      <c r="AC29034" s="1"/>
      <c r="AJ29034" s="1"/>
      <c r="AK29034" s="1"/>
      <c r="AL29034" s="1"/>
    </row>
    <row r="29035">
      <c r="I29035" s="1"/>
      <c r="J29035" s="1"/>
      <c r="K29035" s="1"/>
      <c r="AA29035" s="1"/>
      <c r="AB29035" s="1"/>
      <c r="AC29035" s="1"/>
      <c r="AJ29035" s="1"/>
      <c r="AK29035" s="1"/>
      <c r="AL29035" s="1"/>
    </row>
    <row r="29036">
      <c r="I29036" s="1"/>
      <c r="J29036" s="1"/>
      <c r="K29036" s="1"/>
      <c r="AA29036" s="1"/>
      <c r="AB29036" s="1"/>
      <c r="AC29036" s="1"/>
      <c r="AJ29036" s="1"/>
      <c r="AK29036" s="1"/>
      <c r="AL29036" s="1"/>
    </row>
    <row r="29037">
      <c r="I29037" s="1"/>
      <c r="J29037" s="1"/>
      <c r="K29037" s="1"/>
      <c r="AA29037" s="1"/>
      <c r="AB29037" s="1"/>
      <c r="AC29037" s="1"/>
      <c r="AJ29037" s="1"/>
      <c r="AK29037" s="1"/>
      <c r="AL29037" s="1"/>
    </row>
    <row r="29038">
      <c r="I29038" s="1"/>
      <c r="J29038" s="1"/>
      <c r="K29038" s="1"/>
      <c r="AA29038" s="1"/>
      <c r="AB29038" s="1"/>
      <c r="AC29038" s="1"/>
      <c r="AJ29038" s="1"/>
      <c r="AK29038" s="1"/>
      <c r="AL29038" s="1"/>
    </row>
    <row r="29039">
      <c r="I29039" s="1"/>
      <c r="J29039" s="1"/>
      <c r="K29039" s="1"/>
      <c r="AA29039" s="1"/>
      <c r="AB29039" s="1"/>
      <c r="AC29039" s="1"/>
      <c r="AJ29039" s="1"/>
      <c r="AK29039" s="1"/>
      <c r="AL29039" s="1"/>
    </row>
    <row r="29040">
      <c r="I29040" s="1"/>
      <c r="J29040" s="1"/>
      <c r="K29040" s="1"/>
      <c r="AA29040" s="1"/>
      <c r="AB29040" s="1"/>
      <c r="AC29040" s="1"/>
      <c r="AJ29040" s="1"/>
      <c r="AK29040" s="1"/>
      <c r="AL29040" s="1"/>
    </row>
    <row r="29041">
      <c r="I29041" s="1"/>
      <c r="J29041" s="1"/>
      <c r="K29041" s="1"/>
      <c r="AA29041" s="1"/>
      <c r="AB29041" s="1"/>
      <c r="AC29041" s="1"/>
      <c r="AJ29041" s="1"/>
      <c r="AK29041" s="1"/>
      <c r="AL29041" s="1"/>
    </row>
    <row r="29042">
      <c r="I29042" s="1"/>
      <c r="J29042" s="1"/>
      <c r="K29042" s="1"/>
      <c r="AA29042" s="1"/>
      <c r="AB29042" s="1"/>
      <c r="AC29042" s="1"/>
      <c r="AJ29042" s="1"/>
      <c r="AK29042" s="1"/>
      <c r="AL29042" s="1"/>
    </row>
    <row r="29043">
      <c r="I29043" s="1"/>
      <c r="J29043" s="1"/>
      <c r="K29043" s="1"/>
      <c r="AA29043" s="1"/>
      <c r="AB29043" s="1"/>
      <c r="AC29043" s="1"/>
      <c r="AJ29043" s="1"/>
      <c r="AK29043" s="1"/>
      <c r="AL29043" s="1"/>
    </row>
    <row r="29044">
      <c r="I29044" s="1"/>
      <c r="J29044" s="1"/>
      <c r="K29044" s="1"/>
      <c r="AA29044" s="1"/>
      <c r="AB29044" s="1"/>
      <c r="AC29044" s="1"/>
      <c r="AJ29044" s="1"/>
      <c r="AK29044" s="1"/>
      <c r="AL29044" s="1"/>
    </row>
    <row r="29045">
      <c r="I29045" s="1"/>
      <c r="J29045" s="1"/>
      <c r="K29045" s="1"/>
      <c r="AA29045" s="1"/>
      <c r="AB29045" s="1"/>
      <c r="AC29045" s="1"/>
      <c r="AJ29045" s="1"/>
      <c r="AK29045" s="1"/>
      <c r="AL29045" s="1"/>
    </row>
    <row r="29046">
      <c r="I29046" s="1"/>
      <c r="J29046" s="1"/>
      <c r="K29046" s="1"/>
      <c r="AA29046" s="1"/>
      <c r="AB29046" s="1"/>
      <c r="AC29046" s="1"/>
      <c r="AJ29046" s="1"/>
      <c r="AK29046" s="1"/>
      <c r="AL29046" s="1"/>
    </row>
    <row r="29047">
      <c r="I29047" s="1"/>
      <c r="J29047" s="1"/>
      <c r="K29047" s="1"/>
      <c r="AA29047" s="1"/>
      <c r="AB29047" s="1"/>
      <c r="AC29047" s="1"/>
      <c r="AJ29047" s="1"/>
      <c r="AK29047" s="1"/>
      <c r="AL29047" s="1"/>
    </row>
    <row r="29048">
      <c r="I29048" s="1"/>
      <c r="J29048" s="1"/>
      <c r="K29048" s="1"/>
      <c r="AA29048" s="1"/>
      <c r="AB29048" s="1"/>
      <c r="AC29048" s="1"/>
      <c r="AJ29048" s="1"/>
      <c r="AK29048" s="1"/>
      <c r="AL29048" s="1"/>
    </row>
    <row r="29049">
      <c r="I29049" s="1"/>
      <c r="J29049" s="1"/>
      <c r="K29049" s="1"/>
      <c r="AA29049" s="1"/>
      <c r="AB29049" s="1"/>
      <c r="AC29049" s="1"/>
      <c r="AJ29049" s="1"/>
      <c r="AK29049" s="1"/>
      <c r="AL29049" s="1"/>
    </row>
    <row r="29050">
      <c r="I29050" s="1"/>
      <c r="J29050" s="1"/>
      <c r="K29050" s="1"/>
      <c r="AA29050" s="1"/>
      <c r="AB29050" s="1"/>
      <c r="AC29050" s="1"/>
      <c r="AJ29050" s="1"/>
      <c r="AK29050" s="1"/>
      <c r="AL29050" s="1"/>
    </row>
    <row r="29051">
      <c r="I29051" s="1"/>
      <c r="J29051" s="1"/>
      <c r="K29051" s="1"/>
      <c r="AA29051" s="1"/>
      <c r="AB29051" s="1"/>
      <c r="AC29051" s="1"/>
      <c r="AJ29051" s="1"/>
      <c r="AK29051" s="1"/>
      <c r="AL29051" s="1"/>
    </row>
    <row r="29052">
      <c r="I29052" s="1"/>
      <c r="J29052" s="1"/>
      <c r="K29052" s="1"/>
      <c r="AA29052" s="1"/>
      <c r="AB29052" s="1"/>
      <c r="AC29052" s="1"/>
      <c r="AJ29052" s="1"/>
      <c r="AK29052" s="1"/>
      <c r="AL29052" s="1"/>
    </row>
    <row r="29053">
      <c r="I29053" s="1"/>
      <c r="J29053" s="1"/>
      <c r="K29053" s="1"/>
      <c r="AA29053" s="1"/>
      <c r="AB29053" s="1"/>
      <c r="AC29053" s="1"/>
      <c r="AJ29053" s="1"/>
      <c r="AK29053" s="1"/>
      <c r="AL29053" s="1"/>
    </row>
    <row r="29054">
      <c r="I29054" s="1"/>
      <c r="J29054" s="1"/>
      <c r="K29054" s="1"/>
      <c r="AA29054" s="1"/>
      <c r="AB29054" s="1"/>
      <c r="AC29054" s="1"/>
      <c r="AJ29054" s="1"/>
      <c r="AK29054" s="1"/>
      <c r="AL29054" s="1"/>
    </row>
    <row r="29055">
      <c r="I29055" s="1"/>
      <c r="J29055" s="1"/>
      <c r="K29055" s="1"/>
      <c r="AA29055" s="1"/>
      <c r="AB29055" s="1"/>
      <c r="AC29055" s="1"/>
      <c r="AJ29055" s="1"/>
      <c r="AK29055" s="1"/>
      <c r="AL29055" s="1"/>
    </row>
    <row r="29056">
      <c r="I29056" s="1"/>
      <c r="J29056" s="1"/>
      <c r="K29056" s="1"/>
      <c r="AA29056" s="1"/>
      <c r="AB29056" s="1"/>
      <c r="AC29056" s="1"/>
      <c r="AJ29056" s="1"/>
      <c r="AK29056" s="1"/>
      <c r="AL29056" s="1"/>
    </row>
    <row r="29057">
      <c r="I29057" s="1"/>
      <c r="J29057" s="1"/>
      <c r="K29057" s="1"/>
      <c r="AA29057" s="1"/>
      <c r="AB29057" s="1"/>
      <c r="AC29057" s="1"/>
      <c r="AJ29057" s="1"/>
      <c r="AK29057" s="1"/>
      <c r="AL29057" s="1"/>
    </row>
    <row r="29058">
      <c r="I29058" s="1"/>
      <c r="J29058" s="1"/>
      <c r="K29058" s="1"/>
      <c r="AA29058" s="1"/>
      <c r="AB29058" s="1"/>
      <c r="AC29058" s="1"/>
      <c r="AJ29058" s="1"/>
      <c r="AK29058" s="1"/>
      <c r="AL29058" s="1"/>
    </row>
    <row r="29059">
      <c r="I29059" s="1"/>
      <c r="J29059" s="1"/>
      <c r="K29059" s="1"/>
      <c r="AA29059" s="1"/>
      <c r="AB29059" s="1"/>
      <c r="AC29059" s="1"/>
      <c r="AJ29059" s="1"/>
      <c r="AK29059" s="1"/>
      <c r="AL29059" s="1"/>
    </row>
    <row r="29060">
      <c r="I29060" s="1"/>
      <c r="J29060" s="1"/>
      <c r="K29060" s="1"/>
      <c r="AA29060" s="1"/>
      <c r="AB29060" s="1"/>
      <c r="AC29060" s="1"/>
      <c r="AJ29060" s="1"/>
      <c r="AK29060" s="1"/>
      <c r="AL29060" s="1"/>
    </row>
    <row r="29061">
      <c r="I29061" s="1"/>
      <c r="J29061" s="1"/>
      <c r="K29061" s="1"/>
      <c r="AA29061" s="1"/>
      <c r="AB29061" s="1"/>
      <c r="AC29061" s="1"/>
      <c r="AJ29061" s="1"/>
      <c r="AK29061" s="1"/>
      <c r="AL29061" s="1"/>
    </row>
    <row r="29062">
      <c r="I29062" s="1"/>
      <c r="J29062" s="1"/>
      <c r="K29062" s="1"/>
      <c r="AA29062" s="1"/>
      <c r="AB29062" s="1"/>
      <c r="AC29062" s="1"/>
      <c r="AJ29062" s="1"/>
      <c r="AK29062" s="1"/>
      <c r="AL29062" s="1"/>
    </row>
    <row r="29063">
      <c r="I29063" s="1"/>
      <c r="J29063" s="1"/>
      <c r="K29063" s="1"/>
      <c r="AA29063" s="1"/>
      <c r="AB29063" s="1"/>
      <c r="AC29063" s="1"/>
      <c r="AJ29063" s="1"/>
      <c r="AK29063" s="1"/>
      <c r="AL29063" s="1"/>
    </row>
    <row r="29064">
      <c r="I29064" s="1"/>
      <c r="J29064" s="1"/>
      <c r="K29064" s="1"/>
      <c r="AA29064" s="1"/>
      <c r="AB29064" s="1"/>
      <c r="AC29064" s="1"/>
      <c r="AJ29064" s="1"/>
      <c r="AK29064" s="1"/>
      <c r="AL29064" s="1"/>
    </row>
    <row r="29065">
      <c r="I29065" s="1"/>
      <c r="J29065" s="1"/>
      <c r="K29065" s="1"/>
      <c r="AA29065" s="1"/>
      <c r="AB29065" s="1"/>
      <c r="AC29065" s="1"/>
      <c r="AJ29065" s="1"/>
      <c r="AK29065" s="1"/>
      <c r="AL29065" s="1"/>
    </row>
    <row r="29066">
      <c r="I29066" s="1"/>
      <c r="J29066" s="1"/>
      <c r="K29066" s="1"/>
      <c r="AA29066" s="1"/>
      <c r="AB29066" s="1"/>
      <c r="AC29066" s="1"/>
      <c r="AJ29066" s="1"/>
      <c r="AK29066" s="1"/>
      <c r="AL29066" s="1"/>
    </row>
    <row r="29067">
      <c r="I29067" s="1"/>
      <c r="J29067" s="1"/>
      <c r="K29067" s="1"/>
      <c r="AA29067" s="1"/>
      <c r="AB29067" s="1"/>
      <c r="AC29067" s="1"/>
      <c r="AJ29067" s="1"/>
      <c r="AK29067" s="1"/>
      <c r="AL29067" s="1"/>
    </row>
    <row r="29068">
      <c r="I29068" s="1"/>
      <c r="J29068" s="1"/>
      <c r="K29068" s="1"/>
      <c r="AA29068" s="1"/>
      <c r="AB29068" s="1"/>
      <c r="AC29068" s="1"/>
      <c r="AJ29068" s="1"/>
      <c r="AK29068" s="1"/>
      <c r="AL29068" s="1"/>
    </row>
    <row r="29069">
      <c r="I29069" s="1"/>
      <c r="J29069" s="1"/>
      <c r="K29069" s="1"/>
      <c r="AA29069" s="1"/>
      <c r="AB29069" s="1"/>
      <c r="AC29069" s="1"/>
      <c r="AJ29069" s="1"/>
      <c r="AK29069" s="1"/>
      <c r="AL29069" s="1"/>
    </row>
    <row r="29070">
      <c r="I29070" s="1"/>
      <c r="J29070" s="1"/>
      <c r="K29070" s="1"/>
      <c r="AA29070" s="1"/>
      <c r="AB29070" s="1"/>
      <c r="AC29070" s="1"/>
      <c r="AJ29070" s="1"/>
      <c r="AK29070" s="1"/>
      <c r="AL29070" s="1"/>
    </row>
    <row r="29071">
      <c r="I29071" s="1"/>
      <c r="J29071" s="1"/>
      <c r="K29071" s="1"/>
      <c r="AA29071" s="1"/>
      <c r="AB29071" s="1"/>
      <c r="AC29071" s="1"/>
      <c r="AJ29071" s="1"/>
      <c r="AK29071" s="1"/>
      <c r="AL29071" s="1"/>
    </row>
    <row r="29072">
      <c r="I29072" s="1"/>
      <c r="J29072" s="1"/>
      <c r="K29072" s="1"/>
      <c r="AA29072" s="1"/>
      <c r="AB29072" s="1"/>
      <c r="AC29072" s="1"/>
      <c r="AJ29072" s="1"/>
      <c r="AK29072" s="1"/>
      <c r="AL29072" s="1"/>
    </row>
    <row r="29073">
      <c r="I29073" s="1"/>
      <c r="J29073" s="1"/>
      <c r="K29073" s="1"/>
      <c r="AA29073" s="1"/>
      <c r="AB29073" s="1"/>
      <c r="AC29073" s="1"/>
      <c r="AJ29073" s="1"/>
      <c r="AK29073" s="1"/>
      <c r="AL29073" s="1"/>
    </row>
    <row r="29074">
      <c r="I29074" s="1"/>
      <c r="J29074" s="1"/>
      <c r="K29074" s="1"/>
      <c r="AA29074" s="1"/>
      <c r="AB29074" s="1"/>
      <c r="AC29074" s="1"/>
      <c r="AJ29074" s="1"/>
      <c r="AK29074" s="1"/>
      <c r="AL29074" s="1"/>
    </row>
    <row r="29075">
      <c r="I29075" s="1"/>
      <c r="J29075" s="1"/>
      <c r="K29075" s="1"/>
      <c r="AA29075" s="1"/>
      <c r="AB29075" s="1"/>
      <c r="AC29075" s="1"/>
      <c r="AJ29075" s="1"/>
      <c r="AK29075" s="1"/>
      <c r="AL29075" s="1"/>
    </row>
    <row r="29076">
      <c r="I29076" s="1"/>
      <c r="J29076" s="1"/>
      <c r="K29076" s="1"/>
      <c r="AA29076" s="1"/>
      <c r="AB29076" s="1"/>
      <c r="AC29076" s="1"/>
      <c r="AJ29076" s="1"/>
      <c r="AK29076" s="1"/>
      <c r="AL29076" s="1"/>
    </row>
    <row r="29077">
      <c r="I29077" s="1"/>
      <c r="J29077" s="1"/>
      <c r="K29077" s="1"/>
      <c r="AA29077" s="1"/>
      <c r="AB29077" s="1"/>
      <c r="AC29077" s="1"/>
      <c r="AJ29077" s="1"/>
      <c r="AK29077" s="1"/>
      <c r="AL29077" s="1"/>
    </row>
    <row r="29078">
      <c r="I29078" s="1"/>
      <c r="J29078" s="1"/>
      <c r="K29078" s="1"/>
      <c r="AA29078" s="1"/>
      <c r="AB29078" s="1"/>
      <c r="AC29078" s="1"/>
      <c r="AJ29078" s="1"/>
      <c r="AK29078" s="1"/>
      <c r="AL29078" s="1"/>
    </row>
    <row r="29079">
      <c r="I29079" s="1"/>
      <c r="J29079" s="1"/>
      <c r="K29079" s="1"/>
      <c r="AA29079" s="1"/>
      <c r="AB29079" s="1"/>
      <c r="AC29079" s="1"/>
      <c r="AJ29079" s="1"/>
      <c r="AK29079" s="1"/>
      <c r="AL29079" s="1"/>
    </row>
    <row r="29080">
      <c r="I29080" s="1"/>
      <c r="J29080" s="1"/>
      <c r="K29080" s="1"/>
      <c r="AA29080" s="1"/>
      <c r="AB29080" s="1"/>
      <c r="AC29080" s="1"/>
      <c r="AJ29080" s="1"/>
      <c r="AK29080" s="1"/>
      <c r="AL29080" s="1"/>
    </row>
    <row r="29081">
      <c r="I29081" s="1"/>
      <c r="J29081" s="1"/>
      <c r="K29081" s="1"/>
      <c r="AA29081" s="1"/>
      <c r="AB29081" s="1"/>
      <c r="AC29081" s="1"/>
      <c r="AJ29081" s="1"/>
      <c r="AK29081" s="1"/>
      <c r="AL29081" s="1"/>
    </row>
    <row r="29082">
      <c r="I29082" s="1"/>
      <c r="J29082" s="1"/>
      <c r="K29082" s="1"/>
      <c r="AA29082" s="1"/>
      <c r="AB29082" s="1"/>
      <c r="AC29082" s="1"/>
      <c r="AJ29082" s="1"/>
      <c r="AK29082" s="1"/>
      <c r="AL29082" s="1"/>
    </row>
    <row r="29083">
      <c r="I29083" s="1"/>
      <c r="J29083" s="1"/>
      <c r="K29083" s="1"/>
      <c r="AA29083" s="1"/>
      <c r="AB29083" s="1"/>
      <c r="AC29083" s="1"/>
      <c r="AJ29083" s="1"/>
      <c r="AK29083" s="1"/>
      <c r="AL29083" s="1"/>
    </row>
    <row r="29084">
      <c r="I29084" s="1"/>
      <c r="J29084" s="1"/>
      <c r="K29084" s="1"/>
      <c r="AA29084" s="1"/>
      <c r="AB29084" s="1"/>
      <c r="AC29084" s="1"/>
      <c r="AJ29084" s="1"/>
      <c r="AK29084" s="1"/>
      <c r="AL29084" s="1"/>
    </row>
    <row r="29085">
      <c r="I29085" s="1"/>
      <c r="J29085" s="1"/>
      <c r="K29085" s="1"/>
      <c r="AA29085" s="1"/>
      <c r="AB29085" s="1"/>
      <c r="AC29085" s="1"/>
      <c r="AJ29085" s="1"/>
      <c r="AK29085" s="1"/>
      <c r="AL29085" s="1"/>
    </row>
    <row r="29086">
      <c r="I29086" s="1"/>
      <c r="J29086" s="1"/>
      <c r="K29086" s="1"/>
      <c r="AA29086" s="1"/>
      <c r="AB29086" s="1"/>
      <c r="AC29086" s="1"/>
      <c r="AJ29086" s="1"/>
      <c r="AK29086" s="1"/>
      <c r="AL29086" s="1"/>
    </row>
    <row r="29087">
      <c r="I29087" s="1"/>
      <c r="J29087" s="1"/>
      <c r="K29087" s="1"/>
      <c r="AA29087" s="1"/>
      <c r="AB29087" s="1"/>
      <c r="AC29087" s="1"/>
      <c r="AJ29087" s="1"/>
      <c r="AK29087" s="1"/>
      <c r="AL29087" s="1"/>
    </row>
    <row r="29088">
      <c r="I29088" s="1"/>
      <c r="J29088" s="1"/>
      <c r="K29088" s="1"/>
      <c r="AA29088" s="1"/>
      <c r="AB29088" s="1"/>
      <c r="AC29088" s="1"/>
      <c r="AJ29088" s="1"/>
      <c r="AK29088" s="1"/>
      <c r="AL29088" s="1"/>
    </row>
    <row r="29089">
      <c r="I29089" s="1"/>
      <c r="J29089" s="1"/>
      <c r="K29089" s="1"/>
      <c r="AA29089" s="1"/>
      <c r="AB29089" s="1"/>
      <c r="AC29089" s="1"/>
      <c r="AJ29089" s="1"/>
      <c r="AK29089" s="1"/>
      <c r="AL29089" s="1"/>
    </row>
    <row r="29090">
      <c r="I29090" s="1"/>
      <c r="J29090" s="1"/>
      <c r="K29090" s="1"/>
      <c r="AA29090" s="1"/>
      <c r="AB29090" s="1"/>
      <c r="AC29090" s="1"/>
      <c r="AJ29090" s="1"/>
      <c r="AK29090" s="1"/>
      <c r="AL29090" s="1"/>
    </row>
    <row r="29091">
      <c r="I29091" s="1"/>
      <c r="J29091" s="1"/>
      <c r="K29091" s="1"/>
      <c r="AA29091" s="1"/>
      <c r="AB29091" s="1"/>
      <c r="AC29091" s="1"/>
      <c r="AJ29091" s="1"/>
      <c r="AK29091" s="1"/>
      <c r="AL29091" s="1"/>
    </row>
    <row r="29092">
      <c r="I29092" s="1"/>
      <c r="J29092" s="1"/>
      <c r="K29092" s="1"/>
      <c r="AA29092" s="1"/>
      <c r="AB29092" s="1"/>
      <c r="AC29092" s="1"/>
      <c r="AJ29092" s="1"/>
      <c r="AK29092" s="1"/>
      <c r="AL29092" s="1"/>
    </row>
    <row r="29093">
      <c r="I29093" s="1"/>
      <c r="J29093" s="1"/>
      <c r="K29093" s="1"/>
      <c r="AA29093" s="1"/>
      <c r="AB29093" s="1"/>
      <c r="AC29093" s="1"/>
      <c r="AJ29093" s="1"/>
      <c r="AK29093" s="1"/>
      <c r="AL29093" s="1"/>
    </row>
    <row r="29094">
      <c r="I29094" s="1"/>
      <c r="J29094" s="1"/>
      <c r="K29094" s="1"/>
      <c r="AA29094" s="1"/>
      <c r="AB29094" s="1"/>
      <c r="AC29094" s="1"/>
      <c r="AJ29094" s="1"/>
      <c r="AK29094" s="1"/>
      <c r="AL29094" s="1"/>
    </row>
    <row r="29095">
      <c r="I29095" s="1"/>
      <c r="J29095" s="1"/>
      <c r="K29095" s="1"/>
      <c r="AA29095" s="1"/>
      <c r="AB29095" s="1"/>
      <c r="AC29095" s="1"/>
      <c r="AJ29095" s="1"/>
      <c r="AK29095" s="1"/>
      <c r="AL29095" s="1"/>
    </row>
    <row r="29096">
      <c r="I29096" s="1"/>
      <c r="J29096" s="1"/>
      <c r="K29096" s="1"/>
      <c r="AA29096" s="1"/>
      <c r="AB29096" s="1"/>
      <c r="AC29096" s="1"/>
      <c r="AJ29096" s="1"/>
      <c r="AK29096" s="1"/>
      <c r="AL29096" s="1"/>
    </row>
    <row r="29097">
      <c r="I29097" s="1"/>
      <c r="J29097" s="1"/>
      <c r="K29097" s="1"/>
      <c r="AA29097" s="1"/>
      <c r="AB29097" s="1"/>
      <c r="AC29097" s="1"/>
      <c r="AJ29097" s="1"/>
      <c r="AK29097" s="1"/>
      <c r="AL29097" s="1"/>
    </row>
    <row r="29098">
      <c r="I29098" s="1"/>
      <c r="J29098" s="1"/>
      <c r="K29098" s="1"/>
      <c r="AA29098" s="1"/>
      <c r="AB29098" s="1"/>
      <c r="AC29098" s="1"/>
      <c r="AJ29098" s="1"/>
      <c r="AK29098" s="1"/>
      <c r="AL29098" s="1"/>
    </row>
    <row r="29099">
      <c r="I29099" s="1"/>
      <c r="J29099" s="1"/>
      <c r="K29099" s="1"/>
      <c r="AA29099" s="1"/>
      <c r="AB29099" s="1"/>
      <c r="AC29099" s="1"/>
      <c r="AJ29099" s="1"/>
      <c r="AK29099" s="1"/>
      <c r="AL29099" s="1"/>
    </row>
    <row r="29100">
      <c r="I29100" s="1"/>
      <c r="J29100" s="1"/>
      <c r="K29100" s="1"/>
      <c r="AA29100" s="1"/>
      <c r="AB29100" s="1"/>
      <c r="AC29100" s="1"/>
      <c r="AJ29100" s="1"/>
      <c r="AK29100" s="1"/>
      <c r="AL29100" s="1"/>
    </row>
    <row r="29101">
      <c r="I29101" s="1"/>
      <c r="J29101" s="1"/>
      <c r="K29101" s="1"/>
      <c r="AA29101" s="1"/>
      <c r="AB29101" s="1"/>
      <c r="AC29101" s="1"/>
      <c r="AJ29101" s="1"/>
      <c r="AK29101" s="1"/>
      <c r="AL29101" s="1"/>
    </row>
    <row r="29102">
      <c r="I29102" s="1"/>
      <c r="J29102" s="1"/>
      <c r="K29102" s="1"/>
      <c r="AA29102" s="1"/>
      <c r="AB29102" s="1"/>
      <c r="AC29102" s="1"/>
      <c r="AJ29102" s="1"/>
      <c r="AK29102" s="1"/>
      <c r="AL29102" s="1"/>
    </row>
    <row r="29103">
      <c r="I29103" s="1"/>
      <c r="J29103" s="1"/>
      <c r="K29103" s="1"/>
      <c r="AA29103" s="1"/>
      <c r="AB29103" s="1"/>
      <c r="AC29103" s="1"/>
      <c r="AJ29103" s="1"/>
      <c r="AK29103" s="1"/>
      <c r="AL29103" s="1"/>
    </row>
    <row r="29104">
      <c r="I29104" s="1"/>
      <c r="J29104" s="1"/>
      <c r="K29104" s="1"/>
      <c r="AA29104" s="1"/>
      <c r="AB29104" s="1"/>
      <c r="AC29104" s="1"/>
      <c r="AJ29104" s="1"/>
      <c r="AK29104" s="1"/>
      <c r="AL29104" s="1"/>
    </row>
    <row r="29105">
      <c r="I29105" s="1"/>
      <c r="J29105" s="1"/>
      <c r="K29105" s="1"/>
      <c r="AA29105" s="1"/>
      <c r="AB29105" s="1"/>
      <c r="AC29105" s="1"/>
      <c r="AJ29105" s="1"/>
      <c r="AK29105" s="1"/>
      <c r="AL29105" s="1"/>
    </row>
    <row r="29106">
      <c r="I29106" s="1"/>
      <c r="J29106" s="1"/>
      <c r="K29106" s="1"/>
      <c r="AA29106" s="1"/>
      <c r="AB29106" s="1"/>
      <c r="AC29106" s="1"/>
      <c r="AJ29106" s="1"/>
      <c r="AK29106" s="1"/>
      <c r="AL29106" s="1"/>
    </row>
    <row r="29107">
      <c r="I29107" s="1"/>
      <c r="J29107" s="1"/>
      <c r="K29107" s="1"/>
      <c r="AA29107" s="1"/>
      <c r="AB29107" s="1"/>
      <c r="AC29107" s="1"/>
      <c r="AJ29107" s="1"/>
      <c r="AK29107" s="1"/>
      <c r="AL29107" s="1"/>
    </row>
    <row r="29108">
      <c r="I29108" s="1"/>
      <c r="J29108" s="1"/>
      <c r="K29108" s="1"/>
      <c r="AA29108" s="1"/>
      <c r="AB29108" s="1"/>
      <c r="AC29108" s="1"/>
      <c r="AJ29108" s="1"/>
      <c r="AK29108" s="1"/>
      <c r="AL29108" s="1"/>
    </row>
    <row r="29109">
      <c r="I29109" s="1"/>
      <c r="J29109" s="1"/>
      <c r="K29109" s="1"/>
      <c r="AA29109" s="1"/>
      <c r="AB29109" s="1"/>
      <c r="AC29109" s="1"/>
      <c r="AJ29109" s="1"/>
      <c r="AK29109" s="1"/>
      <c r="AL29109" s="1"/>
    </row>
    <row r="29110">
      <c r="I29110" s="1"/>
      <c r="J29110" s="1"/>
      <c r="K29110" s="1"/>
      <c r="AA29110" s="1"/>
      <c r="AB29110" s="1"/>
      <c r="AC29110" s="1"/>
      <c r="AJ29110" s="1"/>
      <c r="AK29110" s="1"/>
      <c r="AL29110" s="1"/>
    </row>
    <row r="29111">
      <c r="I29111" s="1"/>
      <c r="J29111" s="1"/>
      <c r="K29111" s="1"/>
      <c r="AA29111" s="1"/>
      <c r="AB29111" s="1"/>
      <c r="AC29111" s="1"/>
      <c r="AJ29111" s="1"/>
      <c r="AK29111" s="1"/>
      <c r="AL29111" s="1"/>
    </row>
    <row r="29112">
      <c r="I29112" s="1"/>
      <c r="J29112" s="1"/>
      <c r="K29112" s="1"/>
      <c r="AA29112" s="1"/>
      <c r="AB29112" s="1"/>
      <c r="AC29112" s="1"/>
      <c r="AJ29112" s="1"/>
      <c r="AK29112" s="1"/>
      <c r="AL29112" s="1"/>
    </row>
    <row r="29113">
      <c r="I29113" s="1"/>
      <c r="J29113" s="1"/>
      <c r="K29113" s="1"/>
      <c r="AA29113" s="1"/>
      <c r="AB29113" s="1"/>
      <c r="AC29113" s="1"/>
      <c r="AJ29113" s="1"/>
      <c r="AK29113" s="1"/>
      <c r="AL29113" s="1"/>
    </row>
    <row r="29114">
      <c r="I29114" s="1"/>
      <c r="J29114" s="1"/>
      <c r="K29114" s="1"/>
      <c r="AA29114" s="1"/>
      <c r="AB29114" s="1"/>
      <c r="AC29114" s="1"/>
      <c r="AJ29114" s="1"/>
      <c r="AK29114" s="1"/>
      <c r="AL29114" s="1"/>
    </row>
    <row r="29115">
      <c r="I29115" s="1"/>
      <c r="J29115" s="1"/>
      <c r="K29115" s="1"/>
      <c r="AA29115" s="1"/>
      <c r="AB29115" s="1"/>
      <c r="AC29115" s="1"/>
      <c r="AJ29115" s="1"/>
      <c r="AK29115" s="1"/>
      <c r="AL29115" s="1"/>
    </row>
    <row r="29116">
      <c r="I29116" s="1"/>
      <c r="J29116" s="1"/>
      <c r="K29116" s="1"/>
      <c r="AA29116" s="1"/>
      <c r="AB29116" s="1"/>
      <c r="AC29116" s="1"/>
      <c r="AJ29116" s="1"/>
      <c r="AK29116" s="1"/>
      <c r="AL29116" s="1"/>
    </row>
    <row r="29117">
      <c r="I29117" s="1"/>
      <c r="J29117" s="1"/>
      <c r="K29117" s="1"/>
      <c r="AA29117" s="1"/>
      <c r="AB29117" s="1"/>
      <c r="AC29117" s="1"/>
      <c r="AJ29117" s="1"/>
      <c r="AK29117" s="1"/>
      <c r="AL29117" s="1"/>
    </row>
    <row r="29118">
      <c r="I29118" s="1"/>
      <c r="J29118" s="1"/>
      <c r="K29118" s="1"/>
      <c r="AA29118" s="1"/>
      <c r="AB29118" s="1"/>
      <c r="AC29118" s="1"/>
      <c r="AJ29118" s="1"/>
      <c r="AK29118" s="1"/>
      <c r="AL29118" s="1"/>
    </row>
    <row r="29119">
      <c r="I29119" s="1"/>
      <c r="J29119" s="1"/>
      <c r="K29119" s="1"/>
      <c r="AA29119" s="1"/>
      <c r="AB29119" s="1"/>
      <c r="AC29119" s="1"/>
      <c r="AJ29119" s="1"/>
      <c r="AK29119" s="1"/>
      <c r="AL29119" s="1"/>
    </row>
    <row r="29120">
      <c r="I29120" s="1"/>
      <c r="J29120" s="1"/>
      <c r="K29120" s="1"/>
      <c r="AA29120" s="1"/>
      <c r="AB29120" s="1"/>
      <c r="AC29120" s="1"/>
      <c r="AJ29120" s="1"/>
      <c r="AK29120" s="1"/>
      <c r="AL29120" s="1"/>
    </row>
    <row r="29121">
      <c r="I29121" s="1"/>
      <c r="J29121" s="1"/>
      <c r="K29121" s="1"/>
      <c r="AA29121" s="1"/>
      <c r="AB29121" s="1"/>
      <c r="AC29121" s="1"/>
      <c r="AJ29121" s="1"/>
      <c r="AK29121" s="1"/>
      <c r="AL29121" s="1"/>
    </row>
    <row r="29122">
      <c r="I29122" s="1"/>
      <c r="J29122" s="1"/>
      <c r="K29122" s="1"/>
      <c r="AA29122" s="1"/>
      <c r="AB29122" s="1"/>
      <c r="AC29122" s="1"/>
      <c r="AJ29122" s="1"/>
      <c r="AK29122" s="1"/>
      <c r="AL29122" s="1"/>
    </row>
    <row r="29123">
      <c r="I29123" s="1"/>
      <c r="J29123" s="1"/>
      <c r="K29123" s="1"/>
      <c r="AA29123" s="1"/>
      <c r="AB29123" s="1"/>
      <c r="AC29123" s="1"/>
      <c r="AJ29123" s="1"/>
      <c r="AK29123" s="1"/>
      <c r="AL29123" s="1"/>
    </row>
    <row r="29124">
      <c r="I29124" s="1"/>
      <c r="J29124" s="1"/>
      <c r="K29124" s="1"/>
      <c r="AA29124" s="1"/>
      <c r="AB29124" s="1"/>
      <c r="AC29124" s="1"/>
      <c r="AJ29124" s="1"/>
      <c r="AK29124" s="1"/>
      <c r="AL29124" s="1"/>
    </row>
    <row r="29125">
      <c r="I29125" s="1"/>
      <c r="J29125" s="1"/>
      <c r="K29125" s="1"/>
      <c r="AA29125" s="1"/>
      <c r="AB29125" s="1"/>
      <c r="AC29125" s="1"/>
      <c r="AJ29125" s="1"/>
      <c r="AK29125" s="1"/>
      <c r="AL29125" s="1"/>
    </row>
    <row r="29126">
      <c r="I29126" s="1"/>
      <c r="J29126" s="1"/>
      <c r="K29126" s="1"/>
      <c r="AA29126" s="1"/>
      <c r="AB29126" s="1"/>
      <c r="AC29126" s="1"/>
      <c r="AJ29126" s="1"/>
      <c r="AK29126" s="1"/>
      <c r="AL29126" s="1"/>
    </row>
    <row r="29127">
      <c r="I29127" s="1"/>
      <c r="J29127" s="1"/>
      <c r="K29127" s="1"/>
      <c r="AA29127" s="1"/>
      <c r="AB29127" s="1"/>
      <c r="AC29127" s="1"/>
      <c r="AJ29127" s="1"/>
      <c r="AK29127" s="1"/>
      <c r="AL29127" s="1"/>
    </row>
    <row r="29128">
      <c r="I29128" s="1"/>
      <c r="J29128" s="1"/>
      <c r="K29128" s="1"/>
      <c r="AA29128" s="1"/>
      <c r="AB29128" s="1"/>
      <c r="AC29128" s="1"/>
      <c r="AJ29128" s="1"/>
      <c r="AK29128" s="1"/>
      <c r="AL29128" s="1"/>
    </row>
    <row r="29129">
      <c r="I29129" s="1"/>
      <c r="J29129" s="1"/>
      <c r="K29129" s="1"/>
      <c r="AA29129" s="1"/>
      <c r="AB29129" s="1"/>
      <c r="AC29129" s="1"/>
      <c r="AJ29129" s="1"/>
      <c r="AK29129" s="1"/>
      <c r="AL29129" s="1"/>
    </row>
    <row r="29130">
      <c r="I29130" s="1"/>
      <c r="J29130" s="1"/>
      <c r="K29130" s="1"/>
      <c r="AA29130" s="1"/>
      <c r="AB29130" s="1"/>
      <c r="AC29130" s="1"/>
      <c r="AJ29130" s="1"/>
      <c r="AK29130" s="1"/>
      <c r="AL29130" s="1"/>
    </row>
    <row r="29131">
      <c r="I29131" s="1"/>
      <c r="J29131" s="1"/>
      <c r="K29131" s="1"/>
      <c r="AA29131" s="1"/>
      <c r="AB29131" s="1"/>
      <c r="AC29131" s="1"/>
      <c r="AJ29131" s="1"/>
      <c r="AK29131" s="1"/>
      <c r="AL29131" s="1"/>
    </row>
    <row r="29132">
      <c r="I29132" s="1"/>
      <c r="J29132" s="1"/>
      <c r="K29132" s="1"/>
      <c r="AA29132" s="1"/>
      <c r="AB29132" s="1"/>
      <c r="AC29132" s="1"/>
      <c r="AJ29132" s="1"/>
      <c r="AK29132" s="1"/>
      <c r="AL29132" s="1"/>
    </row>
    <row r="29133">
      <c r="I29133" s="1"/>
      <c r="J29133" s="1"/>
      <c r="K29133" s="1"/>
      <c r="AA29133" s="1"/>
      <c r="AB29133" s="1"/>
      <c r="AC29133" s="1"/>
      <c r="AJ29133" s="1"/>
      <c r="AK29133" s="1"/>
      <c r="AL29133" s="1"/>
    </row>
    <row r="29134">
      <c r="I29134" s="1"/>
      <c r="J29134" s="1"/>
      <c r="K29134" s="1"/>
      <c r="AA29134" s="1"/>
      <c r="AB29134" s="1"/>
      <c r="AC29134" s="1"/>
      <c r="AJ29134" s="1"/>
      <c r="AK29134" s="1"/>
      <c r="AL29134" s="1"/>
    </row>
    <row r="29135">
      <c r="I29135" s="1"/>
      <c r="J29135" s="1"/>
      <c r="K29135" s="1"/>
      <c r="AA29135" s="1"/>
      <c r="AB29135" s="1"/>
      <c r="AC29135" s="1"/>
      <c r="AJ29135" s="1"/>
      <c r="AK29135" s="1"/>
      <c r="AL29135" s="1"/>
    </row>
    <row r="29136">
      <c r="I29136" s="1"/>
      <c r="J29136" s="1"/>
      <c r="K29136" s="1"/>
      <c r="AA29136" s="1"/>
      <c r="AB29136" s="1"/>
      <c r="AC29136" s="1"/>
      <c r="AJ29136" s="1"/>
      <c r="AK29136" s="1"/>
      <c r="AL29136" s="1"/>
    </row>
    <row r="29137">
      <c r="I29137" s="1"/>
      <c r="J29137" s="1"/>
      <c r="K29137" s="1"/>
      <c r="AA29137" s="1"/>
      <c r="AB29137" s="1"/>
      <c r="AC29137" s="1"/>
      <c r="AJ29137" s="1"/>
      <c r="AK29137" s="1"/>
      <c r="AL29137" s="1"/>
    </row>
    <row r="29138">
      <c r="I29138" s="1"/>
      <c r="J29138" s="1"/>
      <c r="K29138" s="1"/>
      <c r="AA29138" s="1"/>
      <c r="AB29138" s="1"/>
      <c r="AC29138" s="1"/>
      <c r="AJ29138" s="1"/>
      <c r="AK29138" s="1"/>
      <c r="AL29138" s="1"/>
    </row>
    <row r="29139">
      <c r="I29139" s="1"/>
      <c r="J29139" s="1"/>
      <c r="K29139" s="1"/>
      <c r="AA29139" s="1"/>
      <c r="AB29139" s="1"/>
      <c r="AC29139" s="1"/>
      <c r="AJ29139" s="1"/>
      <c r="AK29139" s="1"/>
      <c r="AL29139" s="1"/>
    </row>
    <row r="29140">
      <c r="I29140" s="1"/>
      <c r="J29140" s="1"/>
      <c r="K29140" s="1"/>
      <c r="AA29140" s="1"/>
      <c r="AB29140" s="1"/>
      <c r="AC29140" s="1"/>
      <c r="AJ29140" s="1"/>
      <c r="AK29140" s="1"/>
      <c r="AL29140" s="1"/>
    </row>
    <row r="29141">
      <c r="I29141" s="1"/>
      <c r="J29141" s="1"/>
      <c r="K29141" s="1"/>
      <c r="AA29141" s="1"/>
      <c r="AB29141" s="1"/>
      <c r="AC29141" s="1"/>
      <c r="AJ29141" s="1"/>
      <c r="AK29141" s="1"/>
      <c r="AL29141" s="1"/>
    </row>
    <row r="29142">
      <c r="I29142" s="1"/>
      <c r="J29142" s="1"/>
      <c r="K29142" s="1"/>
      <c r="AA29142" s="1"/>
      <c r="AB29142" s="1"/>
      <c r="AC29142" s="1"/>
      <c r="AJ29142" s="1"/>
      <c r="AK29142" s="1"/>
      <c r="AL29142" s="1"/>
    </row>
    <row r="29143">
      <c r="I29143" s="1"/>
      <c r="J29143" s="1"/>
      <c r="K29143" s="1"/>
      <c r="AA29143" s="1"/>
      <c r="AB29143" s="1"/>
      <c r="AC29143" s="1"/>
      <c r="AJ29143" s="1"/>
      <c r="AK29143" s="1"/>
      <c r="AL29143" s="1"/>
    </row>
    <row r="29144">
      <c r="I29144" s="1"/>
      <c r="J29144" s="1"/>
      <c r="K29144" s="1"/>
      <c r="AA29144" s="1"/>
      <c r="AB29144" s="1"/>
      <c r="AC29144" s="1"/>
      <c r="AJ29144" s="1"/>
      <c r="AK29144" s="1"/>
      <c r="AL29144" s="1"/>
    </row>
    <row r="29145">
      <c r="I29145" s="1"/>
      <c r="J29145" s="1"/>
      <c r="K29145" s="1"/>
      <c r="AA29145" s="1"/>
      <c r="AB29145" s="1"/>
      <c r="AC29145" s="1"/>
      <c r="AJ29145" s="1"/>
      <c r="AK29145" s="1"/>
      <c r="AL29145" s="1"/>
    </row>
    <row r="29146">
      <c r="I29146" s="1"/>
      <c r="J29146" s="1"/>
      <c r="K29146" s="1"/>
      <c r="AA29146" s="1"/>
      <c r="AB29146" s="1"/>
      <c r="AC29146" s="1"/>
      <c r="AJ29146" s="1"/>
      <c r="AK29146" s="1"/>
      <c r="AL29146" s="1"/>
    </row>
    <row r="29147">
      <c r="I29147" s="1"/>
      <c r="J29147" s="1"/>
      <c r="K29147" s="1"/>
      <c r="AA29147" s="1"/>
      <c r="AB29147" s="1"/>
      <c r="AC29147" s="1"/>
      <c r="AJ29147" s="1"/>
      <c r="AK29147" s="1"/>
      <c r="AL29147" s="1"/>
    </row>
    <row r="29148">
      <c r="I29148" s="1"/>
      <c r="J29148" s="1"/>
      <c r="K29148" s="1"/>
      <c r="AA29148" s="1"/>
      <c r="AB29148" s="1"/>
      <c r="AC29148" s="1"/>
      <c r="AJ29148" s="1"/>
      <c r="AK29148" s="1"/>
      <c r="AL29148" s="1"/>
    </row>
    <row r="29149">
      <c r="I29149" s="1"/>
      <c r="J29149" s="1"/>
      <c r="K29149" s="1"/>
      <c r="AA29149" s="1"/>
      <c r="AB29149" s="1"/>
      <c r="AC29149" s="1"/>
      <c r="AJ29149" s="1"/>
      <c r="AK29149" s="1"/>
      <c r="AL29149" s="1"/>
    </row>
    <row r="29150">
      <c r="I29150" s="1"/>
      <c r="J29150" s="1"/>
      <c r="K29150" s="1"/>
      <c r="AA29150" s="1"/>
      <c r="AB29150" s="1"/>
      <c r="AC29150" s="1"/>
      <c r="AJ29150" s="1"/>
      <c r="AK29150" s="1"/>
      <c r="AL29150" s="1"/>
    </row>
    <row r="29151">
      <c r="I29151" s="1"/>
      <c r="J29151" s="1"/>
      <c r="K29151" s="1"/>
      <c r="AA29151" s="1"/>
      <c r="AB29151" s="1"/>
      <c r="AC29151" s="1"/>
      <c r="AJ29151" s="1"/>
      <c r="AK29151" s="1"/>
      <c r="AL29151" s="1"/>
    </row>
    <row r="29152">
      <c r="I29152" s="1"/>
      <c r="J29152" s="1"/>
      <c r="K29152" s="1"/>
      <c r="AA29152" s="1"/>
      <c r="AB29152" s="1"/>
      <c r="AC29152" s="1"/>
      <c r="AJ29152" s="1"/>
      <c r="AK29152" s="1"/>
      <c r="AL29152" s="1"/>
    </row>
    <row r="29153">
      <c r="I29153" s="1"/>
      <c r="J29153" s="1"/>
      <c r="K29153" s="1"/>
      <c r="AA29153" s="1"/>
      <c r="AB29153" s="1"/>
      <c r="AC29153" s="1"/>
      <c r="AJ29153" s="1"/>
      <c r="AK29153" s="1"/>
      <c r="AL29153" s="1"/>
    </row>
    <row r="29154">
      <c r="I29154" s="1"/>
      <c r="J29154" s="1"/>
      <c r="K29154" s="1"/>
      <c r="AA29154" s="1"/>
      <c r="AB29154" s="1"/>
      <c r="AC29154" s="1"/>
      <c r="AJ29154" s="1"/>
      <c r="AK29154" s="1"/>
      <c r="AL29154" s="1"/>
    </row>
    <row r="29155">
      <c r="I29155" s="1"/>
      <c r="J29155" s="1"/>
      <c r="K29155" s="1"/>
      <c r="AA29155" s="1"/>
      <c r="AB29155" s="1"/>
      <c r="AC29155" s="1"/>
      <c r="AJ29155" s="1"/>
      <c r="AK29155" s="1"/>
      <c r="AL29155" s="1"/>
    </row>
    <row r="29156">
      <c r="I29156" s="1"/>
      <c r="J29156" s="1"/>
      <c r="K29156" s="1"/>
      <c r="AA29156" s="1"/>
      <c r="AB29156" s="1"/>
      <c r="AC29156" s="1"/>
      <c r="AJ29156" s="1"/>
      <c r="AK29156" s="1"/>
      <c r="AL29156" s="1"/>
    </row>
    <row r="29157">
      <c r="I29157" s="1"/>
      <c r="J29157" s="1"/>
      <c r="K29157" s="1"/>
      <c r="AA29157" s="1"/>
      <c r="AB29157" s="1"/>
      <c r="AC29157" s="1"/>
      <c r="AJ29157" s="1"/>
      <c r="AK29157" s="1"/>
      <c r="AL29157" s="1"/>
    </row>
    <row r="29158">
      <c r="I29158" s="1"/>
      <c r="J29158" s="1"/>
      <c r="K29158" s="1"/>
      <c r="AA29158" s="1"/>
      <c r="AB29158" s="1"/>
      <c r="AC29158" s="1"/>
      <c r="AJ29158" s="1"/>
      <c r="AK29158" s="1"/>
      <c r="AL29158" s="1"/>
    </row>
    <row r="29159">
      <c r="I29159" s="1"/>
      <c r="J29159" s="1"/>
      <c r="K29159" s="1"/>
      <c r="AA29159" s="1"/>
      <c r="AB29159" s="1"/>
      <c r="AC29159" s="1"/>
      <c r="AJ29159" s="1"/>
      <c r="AK29159" s="1"/>
      <c r="AL29159" s="1"/>
    </row>
    <row r="29160">
      <c r="I29160" s="1"/>
      <c r="J29160" s="1"/>
      <c r="K29160" s="1"/>
      <c r="AA29160" s="1"/>
      <c r="AB29160" s="1"/>
      <c r="AC29160" s="1"/>
      <c r="AJ29160" s="1"/>
      <c r="AK29160" s="1"/>
      <c r="AL29160" s="1"/>
    </row>
    <row r="29161">
      <c r="I29161" s="1"/>
      <c r="J29161" s="1"/>
      <c r="K29161" s="1"/>
      <c r="AA29161" s="1"/>
      <c r="AB29161" s="1"/>
      <c r="AC29161" s="1"/>
      <c r="AJ29161" s="1"/>
      <c r="AK29161" s="1"/>
      <c r="AL29161" s="1"/>
    </row>
    <row r="29162">
      <c r="I29162" s="1"/>
      <c r="J29162" s="1"/>
      <c r="K29162" s="1"/>
      <c r="AA29162" s="1"/>
      <c r="AB29162" s="1"/>
      <c r="AC29162" s="1"/>
      <c r="AJ29162" s="1"/>
      <c r="AK29162" s="1"/>
      <c r="AL29162" s="1"/>
    </row>
    <row r="29163">
      <c r="I29163" s="1"/>
      <c r="J29163" s="1"/>
      <c r="K29163" s="1"/>
      <c r="AA29163" s="1"/>
      <c r="AB29163" s="1"/>
      <c r="AC29163" s="1"/>
      <c r="AJ29163" s="1"/>
      <c r="AK29163" s="1"/>
      <c r="AL29163" s="1"/>
    </row>
    <row r="29164">
      <c r="I29164" s="1"/>
      <c r="J29164" s="1"/>
      <c r="K29164" s="1"/>
      <c r="AA29164" s="1"/>
      <c r="AB29164" s="1"/>
      <c r="AC29164" s="1"/>
      <c r="AJ29164" s="1"/>
      <c r="AK29164" s="1"/>
      <c r="AL29164" s="1"/>
    </row>
    <row r="29165">
      <c r="I29165" s="1"/>
      <c r="J29165" s="1"/>
      <c r="K29165" s="1"/>
      <c r="AA29165" s="1"/>
      <c r="AB29165" s="1"/>
      <c r="AC29165" s="1"/>
      <c r="AJ29165" s="1"/>
      <c r="AK29165" s="1"/>
      <c r="AL29165" s="1"/>
    </row>
    <row r="29166">
      <c r="I29166" s="1"/>
      <c r="J29166" s="1"/>
      <c r="K29166" s="1"/>
      <c r="AA29166" s="1"/>
      <c r="AB29166" s="1"/>
      <c r="AC29166" s="1"/>
      <c r="AJ29166" s="1"/>
      <c r="AK29166" s="1"/>
      <c r="AL29166" s="1"/>
    </row>
    <row r="29167">
      <c r="I29167" s="1"/>
      <c r="J29167" s="1"/>
      <c r="K29167" s="1"/>
      <c r="AA29167" s="1"/>
      <c r="AB29167" s="1"/>
      <c r="AC29167" s="1"/>
      <c r="AJ29167" s="1"/>
      <c r="AK29167" s="1"/>
      <c r="AL29167" s="1"/>
    </row>
    <row r="29168">
      <c r="I29168" s="1"/>
      <c r="J29168" s="1"/>
      <c r="K29168" s="1"/>
      <c r="AA29168" s="1"/>
      <c r="AB29168" s="1"/>
      <c r="AC29168" s="1"/>
      <c r="AJ29168" s="1"/>
      <c r="AK29168" s="1"/>
      <c r="AL29168" s="1"/>
    </row>
    <row r="29169">
      <c r="I29169" s="1"/>
      <c r="J29169" s="1"/>
      <c r="K29169" s="1"/>
      <c r="AA29169" s="1"/>
      <c r="AB29169" s="1"/>
      <c r="AC29169" s="1"/>
      <c r="AJ29169" s="1"/>
      <c r="AK29169" s="1"/>
      <c r="AL29169" s="1"/>
    </row>
    <row r="29170">
      <c r="I29170" s="1"/>
      <c r="J29170" s="1"/>
      <c r="K29170" s="1"/>
      <c r="AA29170" s="1"/>
      <c r="AB29170" s="1"/>
      <c r="AC29170" s="1"/>
      <c r="AJ29170" s="1"/>
      <c r="AK29170" s="1"/>
      <c r="AL29170" s="1"/>
    </row>
    <row r="29171">
      <c r="I29171" s="1"/>
      <c r="J29171" s="1"/>
      <c r="K29171" s="1"/>
      <c r="AA29171" s="1"/>
      <c r="AB29171" s="1"/>
      <c r="AC29171" s="1"/>
      <c r="AJ29171" s="1"/>
      <c r="AK29171" s="1"/>
      <c r="AL29171" s="1"/>
    </row>
    <row r="29172">
      <c r="I29172" s="1"/>
      <c r="J29172" s="1"/>
      <c r="K29172" s="1"/>
      <c r="AA29172" s="1"/>
      <c r="AB29172" s="1"/>
      <c r="AC29172" s="1"/>
      <c r="AJ29172" s="1"/>
      <c r="AK29172" s="1"/>
      <c r="AL29172" s="1"/>
    </row>
    <row r="29173">
      <c r="I29173" s="1"/>
      <c r="J29173" s="1"/>
      <c r="K29173" s="1"/>
      <c r="AA29173" s="1"/>
      <c r="AB29173" s="1"/>
      <c r="AC29173" s="1"/>
      <c r="AJ29173" s="1"/>
      <c r="AK29173" s="1"/>
      <c r="AL29173" s="1"/>
    </row>
    <row r="29174">
      <c r="I29174" s="1"/>
      <c r="J29174" s="1"/>
      <c r="K29174" s="1"/>
      <c r="AA29174" s="1"/>
      <c r="AB29174" s="1"/>
      <c r="AC29174" s="1"/>
      <c r="AJ29174" s="1"/>
      <c r="AK29174" s="1"/>
      <c r="AL29174" s="1"/>
    </row>
    <row r="29175">
      <c r="I29175" s="1"/>
      <c r="J29175" s="1"/>
      <c r="K29175" s="1"/>
      <c r="AA29175" s="1"/>
      <c r="AB29175" s="1"/>
      <c r="AC29175" s="1"/>
      <c r="AJ29175" s="1"/>
      <c r="AK29175" s="1"/>
      <c r="AL29175" s="1"/>
    </row>
    <row r="29176">
      <c r="I29176" s="1"/>
      <c r="J29176" s="1"/>
      <c r="K29176" s="1"/>
      <c r="AA29176" s="1"/>
      <c r="AB29176" s="1"/>
      <c r="AC29176" s="1"/>
      <c r="AJ29176" s="1"/>
      <c r="AK29176" s="1"/>
      <c r="AL29176" s="1"/>
    </row>
    <row r="29177">
      <c r="I29177" s="1"/>
      <c r="J29177" s="1"/>
      <c r="K29177" s="1"/>
      <c r="AA29177" s="1"/>
      <c r="AB29177" s="1"/>
      <c r="AC29177" s="1"/>
      <c r="AJ29177" s="1"/>
      <c r="AK29177" s="1"/>
      <c r="AL29177" s="1"/>
    </row>
    <row r="29178">
      <c r="I29178" s="1"/>
      <c r="J29178" s="1"/>
      <c r="K29178" s="1"/>
      <c r="AA29178" s="1"/>
      <c r="AB29178" s="1"/>
      <c r="AC29178" s="1"/>
      <c r="AJ29178" s="1"/>
      <c r="AK29178" s="1"/>
      <c r="AL29178" s="1"/>
    </row>
    <row r="29179">
      <c r="I29179" s="1"/>
      <c r="J29179" s="1"/>
      <c r="K29179" s="1"/>
      <c r="AA29179" s="1"/>
      <c r="AB29179" s="1"/>
      <c r="AC29179" s="1"/>
      <c r="AJ29179" s="1"/>
      <c r="AK29179" s="1"/>
      <c r="AL29179" s="1"/>
    </row>
    <row r="29180">
      <c r="I29180" s="1"/>
      <c r="J29180" s="1"/>
      <c r="K29180" s="1"/>
      <c r="AA29180" s="1"/>
      <c r="AB29180" s="1"/>
      <c r="AC29180" s="1"/>
      <c r="AJ29180" s="1"/>
      <c r="AK29180" s="1"/>
      <c r="AL29180" s="1"/>
    </row>
    <row r="29181">
      <c r="I29181" s="1"/>
      <c r="J29181" s="1"/>
      <c r="K29181" s="1"/>
      <c r="AA29181" s="1"/>
      <c r="AB29181" s="1"/>
      <c r="AC29181" s="1"/>
      <c r="AJ29181" s="1"/>
      <c r="AK29181" s="1"/>
      <c r="AL29181" s="1"/>
    </row>
    <row r="29182">
      <c r="I29182" s="1"/>
      <c r="J29182" s="1"/>
      <c r="K29182" s="1"/>
      <c r="AA29182" s="1"/>
      <c r="AB29182" s="1"/>
      <c r="AC29182" s="1"/>
      <c r="AJ29182" s="1"/>
      <c r="AK29182" s="1"/>
      <c r="AL29182" s="1"/>
    </row>
    <row r="29183">
      <c r="I29183" s="1"/>
      <c r="J29183" s="1"/>
      <c r="K29183" s="1"/>
      <c r="AA29183" s="1"/>
      <c r="AB29183" s="1"/>
      <c r="AC29183" s="1"/>
      <c r="AJ29183" s="1"/>
      <c r="AK29183" s="1"/>
      <c r="AL29183" s="1"/>
    </row>
    <row r="29184">
      <c r="I29184" s="1"/>
      <c r="J29184" s="1"/>
      <c r="K29184" s="1"/>
      <c r="AA29184" s="1"/>
      <c r="AB29184" s="1"/>
      <c r="AC29184" s="1"/>
      <c r="AJ29184" s="1"/>
      <c r="AK29184" s="1"/>
      <c r="AL29184" s="1"/>
    </row>
    <row r="29185">
      <c r="I29185" s="1"/>
      <c r="J29185" s="1"/>
      <c r="K29185" s="1"/>
      <c r="AA29185" s="1"/>
      <c r="AB29185" s="1"/>
      <c r="AC29185" s="1"/>
      <c r="AJ29185" s="1"/>
      <c r="AK29185" s="1"/>
      <c r="AL29185" s="1"/>
    </row>
    <row r="29186">
      <c r="I29186" s="1"/>
      <c r="J29186" s="1"/>
      <c r="K29186" s="1"/>
      <c r="AA29186" s="1"/>
      <c r="AB29186" s="1"/>
      <c r="AC29186" s="1"/>
      <c r="AJ29186" s="1"/>
      <c r="AK29186" s="1"/>
      <c r="AL29186" s="1"/>
    </row>
    <row r="29187">
      <c r="I29187" s="1"/>
      <c r="J29187" s="1"/>
      <c r="K29187" s="1"/>
      <c r="AA29187" s="1"/>
      <c r="AB29187" s="1"/>
      <c r="AC29187" s="1"/>
      <c r="AJ29187" s="1"/>
      <c r="AK29187" s="1"/>
      <c r="AL29187" s="1"/>
    </row>
    <row r="29188">
      <c r="I29188" s="1"/>
      <c r="J29188" s="1"/>
      <c r="K29188" s="1"/>
      <c r="AA29188" s="1"/>
      <c r="AB29188" s="1"/>
      <c r="AC29188" s="1"/>
      <c r="AJ29188" s="1"/>
      <c r="AK29188" s="1"/>
      <c r="AL29188" s="1"/>
    </row>
    <row r="29189">
      <c r="I29189" s="1"/>
      <c r="J29189" s="1"/>
      <c r="K29189" s="1"/>
      <c r="AA29189" s="1"/>
      <c r="AB29189" s="1"/>
      <c r="AC29189" s="1"/>
      <c r="AJ29189" s="1"/>
      <c r="AK29189" s="1"/>
      <c r="AL29189" s="1"/>
    </row>
    <row r="29190">
      <c r="I29190" s="1"/>
      <c r="J29190" s="1"/>
      <c r="K29190" s="1"/>
      <c r="AA29190" s="1"/>
      <c r="AB29190" s="1"/>
      <c r="AC29190" s="1"/>
      <c r="AJ29190" s="1"/>
      <c r="AK29190" s="1"/>
      <c r="AL29190" s="1"/>
    </row>
    <row r="29191">
      <c r="I29191" s="1"/>
      <c r="J29191" s="1"/>
      <c r="K29191" s="1"/>
      <c r="AA29191" s="1"/>
      <c r="AB29191" s="1"/>
      <c r="AC29191" s="1"/>
      <c r="AJ29191" s="1"/>
      <c r="AK29191" s="1"/>
      <c r="AL29191" s="1"/>
    </row>
    <row r="29192">
      <c r="I29192" s="1"/>
      <c r="J29192" s="1"/>
      <c r="K29192" s="1"/>
      <c r="AA29192" s="1"/>
      <c r="AB29192" s="1"/>
      <c r="AC29192" s="1"/>
      <c r="AJ29192" s="1"/>
      <c r="AK29192" s="1"/>
      <c r="AL29192" s="1"/>
    </row>
    <row r="29193">
      <c r="I29193" s="1"/>
      <c r="J29193" s="1"/>
      <c r="K29193" s="1"/>
      <c r="AA29193" s="1"/>
      <c r="AB29193" s="1"/>
      <c r="AC29193" s="1"/>
      <c r="AJ29193" s="1"/>
      <c r="AK29193" s="1"/>
      <c r="AL29193" s="1"/>
    </row>
    <row r="29194">
      <c r="I29194" s="1"/>
      <c r="J29194" s="1"/>
      <c r="K29194" s="1"/>
      <c r="AA29194" s="1"/>
      <c r="AB29194" s="1"/>
      <c r="AC29194" s="1"/>
      <c r="AJ29194" s="1"/>
      <c r="AK29194" s="1"/>
      <c r="AL29194" s="1"/>
    </row>
    <row r="29195">
      <c r="I29195" s="1"/>
      <c r="J29195" s="1"/>
      <c r="K29195" s="1"/>
      <c r="AA29195" s="1"/>
      <c r="AB29195" s="1"/>
      <c r="AC29195" s="1"/>
      <c r="AJ29195" s="1"/>
      <c r="AK29195" s="1"/>
      <c r="AL29195" s="1"/>
    </row>
    <row r="29196">
      <c r="I29196" s="1"/>
      <c r="J29196" s="1"/>
      <c r="K29196" s="1"/>
      <c r="AA29196" s="1"/>
      <c r="AB29196" s="1"/>
      <c r="AC29196" s="1"/>
      <c r="AJ29196" s="1"/>
      <c r="AK29196" s="1"/>
      <c r="AL29196" s="1"/>
    </row>
    <row r="29197">
      <c r="I29197" s="1"/>
      <c r="J29197" s="1"/>
      <c r="K29197" s="1"/>
      <c r="AA29197" s="1"/>
      <c r="AB29197" s="1"/>
      <c r="AC29197" s="1"/>
      <c r="AJ29197" s="1"/>
      <c r="AK29197" s="1"/>
      <c r="AL29197" s="1"/>
    </row>
    <row r="29198">
      <c r="I29198" s="1"/>
      <c r="J29198" s="1"/>
      <c r="K29198" s="1"/>
      <c r="AA29198" s="1"/>
      <c r="AB29198" s="1"/>
      <c r="AC29198" s="1"/>
      <c r="AJ29198" s="1"/>
      <c r="AK29198" s="1"/>
      <c r="AL29198" s="1"/>
    </row>
    <row r="29199">
      <c r="I29199" s="1"/>
      <c r="J29199" s="1"/>
      <c r="K29199" s="1"/>
      <c r="AA29199" s="1"/>
      <c r="AB29199" s="1"/>
      <c r="AC29199" s="1"/>
      <c r="AJ29199" s="1"/>
      <c r="AK29199" s="1"/>
      <c r="AL29199" s="1"/>
    </row>
    <row r="29200">
      <c r="I29200" s="1"/>
      <c r="J29200" s="1"/>
      <c r="K29200" s="1"/>
      <c r="AA29200" s="1"/>
      <c r="AB29200" s="1"/>
      <c r="AC29200" s="1"/>
      <c r="AJ29200" s="1"/>
      <c r="AK29200" s="1"/>
      <c r="AL29200" s="1"/>
    </row>
    <row r="29201">
      <c r="I29201" s="1"/>
      <c r="J29201" s="1"/>
      <c r="K29201" s="1"/>
      <c r="AA29201" s="1"/>
      <c r="AB29201" s="1"/>
      <c r="AC29201" s="1"/>
      <c r="AJ29201" s="1"/>
      <c r="AK29201" s="1"/>
      <c r="AL29201" s="1"/>
    </row>
    <row r="29202">
      <c r="I29202" s="1"/>
      <c r="J29202" s="1"/>
      <c r="K29202" s="1"/>
      <c r="AA29202" s="1"/>
      <c r="AB29202" s="1"/>
      <c r="AC29202" s="1"/>
      <c r="AJ29202" s="1"/>
      <c r="AK29202" s="1"/>
      <c r="AL29202" s="1"/>
    </row>
    <row r="29203">
      <c r="I29203" s="1"/>
      <c r="J29203" s="1"/>
      <c r="K29203" s="1"/>
      <c r="AA29203" s="1"/>
      <c r="AB29203" s="1"/>
      <c r="AC29203" s="1"/>
      <c r="AJ29203" s="1"/>
      <c r="AK29203" s="1"/>
      <c r="AL29203" s="1"/>
    </row>
    <row r="29204">
      <c r="I29204" s="1"/>
      <c r="J29204" s="1"/>
      <c r="K29204" s="1"/>
      <c r="AA29204" s="1"/>
      <c r="AB29204" s="1"/>
      <c r="AC29204" s="1"/>
      <c r="AJ29204" s="1"/>
      <c r="AK29204" s="1"/>
      <c r="AL29204" s="1"/>
    </row>
    <row r="29205">
      <c r="I29205" s="1"/>
      <c r="J29205" s="1"/>
      <c r="K29205" s="1"/>
      <c r="AA29205" s="1"/>
      <c r="AB29205" s="1"/>
      <c r="AC29205" s="1"/>
      <c r="AJ29205" s="1"/>
      <c r="AK29205" s="1"/>
      <c r="AL29205" s="1"/>
    </row>
    <row r="29206">
      <c r="I29206" s="1"/>
      <c r="J29206" s="1"/>
      <c r="K29206" s="1"/>
      <c r="AA29206" s="1"/>
      <c r="AB29206" s="1"/>
      <c r="AC29206" s="1"/>
      <c r="AJ29206" s="1"/>
      <c r="AK29206" s="1"/>
      <c r="AL29206" s="1"/>
    </row>
    <row r="29207">
      <c r="I29207" s="1"/>
      <c r="J29207" s="1"/>
      <c r="K29207" s="1"/>
      <c r="AA29207" s="1"/>
      <c r="AB29207" s="1"/>
      <c r="AC29207" s="1"/>
      <c r="AJ29207" s="1"/>
      <c r="AK29207" s="1"/>
      <c r="AL29207" s="1"/>
    </row>
    <row r="29208">
      <c r="I29208" s="1"/>
      <c r="J29208" s="1"/>
      <c r="K29208" s="1"/>
      <c r="AA29208" s="1"/>
      <c r="AB29208" s="1"/>
      <c r="AC29208" s="1"/>
      <c r="AJ29208" s="1"/>
      <c r="AK29208" s="1"/>
      <c r="AL29208" s="1"/>
    </row>
    <row r="29209">
      <c r="I29209" s="1"/>
      <c r="J29209" s="1"/>
      <c r="K29209" s="1"/>
      <c r="AA29209" s="1"/>
      <c r="AB29209" s="1"/>
      <c r="AC29209" s="1"/>
      <c r="AJ29209" s="1"/>
      <c r="AK29209" s="1"/>
      <c r="AL29209" s="1"/>
    </row>
    <row r="29210">
      <c r="I29210" s="1"/>
      <c r="J29210" s="1"/>
      <c r="K29210" s="1"/>
      <c r="AA29210" s="1"/>
      <c r="AB29210" s="1"/>
      <c r="AC29210" s="1"/>
      <c r="AJ29210" s="1"/>
      <c r="AK29210" s="1"/>
      <c r="AL29210" s="1"/>
    </row>
    <row r="29211">
      <c r="I29211" s="1"/>
      <c r="J29211" s="1"/>
      <c r="K29211" s="1"/>
      <c r="AA29211" s="1"/>
      <c r="AB29211" s="1"/>
      <c r="AC29211" s="1"/>
      <c r="AJ29211" s="1"/>
      <c r="AK29211" s="1"/>
      <c r="AL29211" s="1"/>
    </row>
    <row r="29212">
      <c r="I29212" s="1"/>
      <c r="J29212" s="1"/>
      <c r="K29212" s="1"/>
      <c r="AA29212" s="1"/>
      <c r="AB29212" s="1"/>
      <c r="AC29212" s="1"/>
      <c r="AJ29212" s="1"/>
      <c r="AK29212" s="1"/>
      <c r="AL29212" s="1"/>
    </row>
    <row r="29213">
      <c r="I29213" s="1"/>
      <c r="J29213" s="1"/>
      <c r="K29213" s="1"/>
      <c r="AA29213" s="1"/>
      <c r="AB29213" s="1"/>
      <c r="AC29213" s="1"/>
      <c r="AJ29213" s="1"/>
      <c r="AK29213" s="1"/>
      <c r="AL29213" s="1"/>
    </row>
    <row r="29214">
      <c r="I29214" s="1"/>
      <c r="J29214" s="1"/>
      <c r="K29214" s="1"/>
      <c r="AA29214" s="1"/>
      <c r="AB29214" s="1"/>
      <c r="AC29214" s="1"/>
      <c r="AJ29214" s="1"/>
      <c r="AK29214" s="1"/>
      <c r="AL29214" s="1"/>
    </row>
    <row r="29215">
      <c r="I29215" s="1"/>
      <c r="J29215" s="1"/>
      <c r="K29215" s="1"/>
      <c r="AA29215" s="1"/>
      <c r="AB29215" s="1"/>
      <c r="AC29215" s="1"/>
      <c r="AJ29215" s="1"/>
      <c r="AK29215" s="1"/>
      <c r="AL29215" s="1"/>
    </row>
    <row r="29216">
      <c r="I29216" s="1"/>
      <c r="J29216" s="1"/>
      <c r="K29216" s="1"/>
      <c r="AA29216" s="1"/>
      <c r="AB29216" s="1"/>
      <c r="AC29216" s="1"/>
      <c r="AJ29216" s="1"/>
      <c r="AK29216" s="1"/>
      <c r="AL29216" s="1"/>
    </row>
    <row r="29217">
      <c r="I29217" s="1"/>
      <c r="J29217" s="1"/>
      <c r="K29217" s="1"/>
      <c r="AA29217" s="1"/>
      <c r="AB29217" s="1"/>
      <c r="AC29217" s="1"/>
      <c r="AJ29217" s="1"/>
      <c r="AK29217" s="1"/>
      <c r="AL29217" s="1"/>
    </row>
    <row r="29218">
      <c r="I29218" s="1"/>
      <c r="J29218" s="1"/>
      <c r="K29218" s="1"/>
      <c r="AA29218" s="1"/>
      <c r="AB29218" s="1"/>
      <c r="AC29218" s="1"/>
      <c r="AJ29218" s="1"/>
      <c r="AK29218" s="1"/>
      <c r="AL29218" s="1"/>
    </row>
    <row r="29219">
      <c r="I29219" s="1"/>
      <c r="J29219" s="1"/>
      <c r="K29219" s="1"/>
      <c r="AA29219" s="1"/>
      <c r="AB29219" s="1"/>
      <c r="AC29219" s="1"/>
      <c r="AJ29219" s="1"/>
      <c r="AK29219" s="1"/>
      <c r="AL29219" s="1"/>
    </row>
    <row r="29220">
      <c r="I29220" s="1"/>
      <c r="J29220" s="1"/>
      <c r="K29220" s="1"/>
      <c r="AA29220" s="1"/>
      <c r="AB29220" s="1"/>
      <c r="AC29220" s="1"/>
      <c r="AJ29220" s="1"/>
      <c r="AK29220" s="1"/>
      <c r="AL29220" s="1"/>
    </row>
    <row r="29221">
      <c r="I29221" s="1"/>
      <c r="J29221" s="1"/>
      <c r="K29221" s="1"/>
      <c r="AA29221" s="1"/>
      <c r="AB29221" s="1"/>
      <c r="AC29221" s="1"/>
      <c r="AJ29221" s="1"/>
      <c r="AK29221" s="1"/>
      <c r="AL29221" s="1"/>
    </row>
    <row r="29222">
      <c r="I29222" s="1"/>
      <c r="J29222" s="1"/>
      <c r="K29222" s="1"/>
      <c r="AA29222" s="1"/>
      <c r="AB29222" s="1"/>
      <c r="AC29222" s="1"/>
      <c r="AJ29222" s="1"/>
      <c r="AK29222" s="1"/>
      <c r="AL29222" s="1"/>
    </row>
    <row r="29223">
      <c r="I29223" s="1"/>
      <c r="J29223" s="1"/>
      <c r="K29223" s="1"/>
      <c r="AA29223" s="1"/>
      <c r="AB29223" s="1"/>
      <c r="AC29223" s="1"/>
      <c r="AJ29223" s="1"/>
      <c r="AK29223" s="1"/>
      <c r="AL29223" s="1"/>
    </row>
    <row r="29224">
      <c r="I29224" s="1"/>
      <c r="J29224" s="1"/>
      <c r="K29224" s="1"/>
      <c r="AA29224" s="1"/>
      <c r="AB29224" s="1"/>
      <c r="AC29224" s="1"/>
      <c r="AJ29224" s="1"/>
      <c r="AK29224" s="1"/>
      <c r="AL29224" s="1"/>
    </row>
    <row r="29225">
      <c r="I29225" s="1"/>
      <c r="J29225" s="1"/>
      <c r="K29225" s="1"/>
      <c r="AA29225" s="1"/>
      <c r="AB29225" s="1"/>
      <c r="AC29225" s="1"/>
      <c r="AJ29225" s="1"/>
      <c r="AK29225" s="1"/>
      <c r="AL29225" s="1"/>
    </row>
    <row r="29226">
      <c r="I29226" s="1"/>
      <c r="J29226" s="1"/>
      <c r="K29226" s="1"/>
      <c r="AA29226" s="1"/>
      <c r="AB29226" s="1"/>
      <c r="AC29226" s="1"/>
      <c r="AJ29226" s="1"/>
      <c r="AK29226" s="1"/>
      <c r="AL29226" s="1"/>
    </row>
    <row r="29227">
      <c r="I29227" s="1"/>
      <c r="J29227" s="1"/>
      <c r="K29227" s="1"/>
      <c r="AA29227" s="1"/>
      <c r="AB29227" s="1"/>
      <c r="AC29227" s="1"/>
      <c r="AJ29227" s="1"/>
      <c r="AK29227" s="1"/>
      <c r="AL29227" s="1"/>
    </row>
    <row r="29228">
      <c r="I29228" s="1"/>
      <c r="J29228" s="1"/>
      <c r="K29228" s="1"/>
      <c r="AA29228" s="1"/>
      <c r="AB29228" s="1"/>
      <c r="AC29228" s="1"/>
      <c r="AJ29228" s="1"/>
      <c r="AK29228" s="1"/>
      <c r="AL29228" s="1"/>
    </row>
    <row r="29229">
      <c r="I29229" s="1"/>
      <c r="J29229" s="1"/>
      <c r="K29229" s="1"/>
      <c r="AA29229" s="1"/>
      <c r="AB29229" s="1"/>
      <c r="AC29229" s="1"/>
      <c r="AJ29229" s="1"/>
      <c r="AK29229" s="1"/>
      <c r="AL29229" s="1"/>
    </row>
    <row r="29230">
      <c r="I29230" s="1"/>
      <c r="J29230" s="1"/>
      <c r="K29230" s="1"/>
      <c r="AA29230" s="1"/>
      <c r="AB29230" s="1"/>
      <c r="AC29230" s="1"/>
      <c r="AJ29230" s="1"/>
      <c r="AK29230" s="1"/>
      <c r="AL29230" s="1"/>
    </row>
    <row r="29231">
      <c r="I29231" s="1"/>
      <c r="J29231" s="1"/>
      <c r="K29231" s="1"/>
      <c r="AA29231" s="1"/>
      <c r="AB29231" s="1"/>
      <c r="AC29231" s="1"/>
      <c r="AJ29231" s="1"/>
      <c r="AK29231" s="1"/>
      <c r="AL29231" s="1"/>
    </row>
    <row r="29232">
      <c r="I29232" s="1"/>
      <c r="J29232" s="1"/>
      <c r="K29232" s="1"/>
      <c r="AA29232" s="1"/>
      <c r="AB29232" s="1"/>
      <c r="AC29232" s="1"/>
      <c r="AJ29232" s="1"/>
      <c r="AK29232" s="1"/>
      <c r="AL29232" s="1"/>
    </row>
    <row r="29233">
      <c r="I29233" s="1"/>
      <c r="J29233" s="1"/>
      <c r="K29233" s="1"/>
      <c r="AA29233" s="1"/>
      <c r="AB29233" s="1"/>
      <c r="AC29233" s="1"/>
      <c r="AJ29233" s="1"/>
      <c r="AK29233" s="1"/>
      <c r="AL29233" s="1"/>
    </row>
    <row r="29234">
      <c r="I29234" s="1"/>
      <c r="J29234" s="1"/>
      <c r="K29234" s="1"/>
      <c r="AA29234" s="1"/>
      <c r="AB29234" s="1"/>
      <c r="AC29234" s="1"/>
      <c r="AJ29234" s="1"/>
      <c r="AK29234" s="1"/>
      <c r="AL29234" s="1"/>
    </row>
    <row r="29235">
      <c r="I29235" s="1"/>
      <c r="J29235" s="1"/>
      <c r="K29235" s="1"/>
      <c r="AA29235" s="1"/>
      <c r="AB29235" s="1"/>
      <c r="AC29235" s="1"/>
      <c r="AJ29235" s="1"/>
      <c r="AK29235" s="1"/>
      <c r="AL29235" s="1"/>
    </row>
    <row r="29236">
      <c r="I29236" s="1"/>
      <c r="J29236" s="1"/>
      <c r="K29236" s="1"/>
      <c r="AA29236" s="1"/>
      <c r="AB29236" s="1"/>
      <c r="AC29236" s="1"/>
      <c r="AJ29236" s="1"/>
      <c r="AK29236" s="1"/>
      <c r="AL29236" s="1"/>
    </row>
    <row r="29237">
      <c r="I29237" s="1"/>
      <c r="J29237" s="1"/>
      <c r="K29237" s="1"/>
      <c r="AA29237" s="1"/>
      <c r="AB29237" s="1"/>
      <c r="AC29237" s="1"/>
      <c r="AJ29237" s="1"/>
      <c r="AK29237" s="1"/>
      <c r="AL29237" s="1"/>
    </row>
    <row r="29238">
      <c r="I29238" s="1"/>
      <c r="J29238" s="1"/>
      <c r="K29238" s="1"/>
      <c r="AA29238" s="1"/>
      <c r="AB29238" s="1"/>
      <c r="AC29238" s="1"/>
      <c r="AJ29238" s="1"/>
      <c r="AK29238" s="1"/>
      <c r="AL29238" s="1"/>
    </row>
    <row r="29239">
      <c r="I29239" s="1"/>
      <c r="J29239" s="1"/>
      <c r="K29239" s="1"/>
      <c r="AA29239" s="1"/>
      <c r="AB29239" s="1"/>
      <c r="AC29239" s="1"/>
      <c r="AJ29239" s="1"/>
      <c r="AK29239" s="1"/>
      <c r="AL29239" s="1"/>
    </row>
    <row r="29240">
      <c r="I29240" s="1"/>
      <c r="J29240" s="1"/>
      <c r="K29240" s="1"/>
      <c r="AA29240" s="1"/>
      <c r="AB29240" s="1"/>
      <c r="AC29240" s="1"/>
      <c r="AJ29240" s="1"/>
      <c r="AK29240" s="1"/>
      <c r="AL29240" s="1"/>
    </row>
    <row r="29241">
      <c r="I29241" s="1"/>
      <c r="J29241" s="1"/>
      <c r="K29241" s="1"/>
      <c r="AA29241" s="1"/>
      <c r="AB29241" s="1"/>
      <c r="AC29241" s="1"/>
      <c r="AJ29241" s="1"/>
      <c r="AK29241" s="1"/>
      <c r="AL29241" s="1"/>
    </row>
    <row r="29242">
      <c r="I29242" s="1"/>
      <c r="J29242" s="1"/>
      <c r="K29242" s="1"/>
      <c r="AA29242" s="1"/>
      <c r="AB29242" s="1"/>
      <c r="AC29242" s="1"/>
      <c r="AJ29242" s="1"/>
      <c r="AK29242" s="1"/>
      <c r="AL29242" s="1"/>
    </row>
    <row r="29243">
      <c r="I29243" s="1"/>
      <c r="J29243" s="1"/>
      <c r="K29243" s="1"/>
      <c r="AA29243" s="1"/>
      <c r="AB29243" s="1"/>
      <c r="AC29243" s="1"/>
      <c r="AJ29243" s="1"/>
      <c r="AK29243" s="1"/>
      <c r="AL29243" s="1"/>
    </row>
    <row r="29244">
      <c r="I29244" s="1"/>
      <c r="J29244" s="1"/>
      <c r="K29244" s="1"/>
      <c r="AA29244" s="1"/>
      <c r="AB29244" s="1"/>
      <c r="AC29244" s="1"/>
      <c r="AJ29244" s="1"/>
      <c r="AK29244" s="1"/>
      <c r="AL29244" s="1"/>
    </row>
    <row r="29245">
      <c r="I29245" s="1"/>
      <c r="J29245" s="1"/>
      <c r="K29245" s="1"/>
      <c r="AA29245" s="1"/>
      <c r="AB29245" s="1"/>
      <c r="AC29245" s="1"/>
      <c r="AJ29245" s="1"/>
      <c r="AK29245" s="1"/>
      <c r="AL29245" s="1"/>
    </row>
    <row r="29246">
      <c r="I29246" s="1"/>
      <c r="J29246" s="1"/>
      <c r="K29246" s="1"/>
      <c r="AA29246" s="1"/>
      <c r="AB29246" s="1"/>
      <c r="AC29246" s="1"/>
      <c r="AJ29246" s="1"/>
      <c r="AK29246" s="1"/>
      <c r="AL29246" s="1"/>
    </row>
    <row r="29247">
      <c r="I29247" s="1"/>
      <c r="J29247" s="1"/>
      <c r="K29247" s="1"/>
      <c r="AA29247" s="1"/>
      <c r="AB29247" s="1"/>
      <c r="AC29247" s="1"/>
      <c r="AJ29247" s="1"/>
      <c r="AK29247" s="1"/>
      <c r="AL29247" s="1"/>
    </row>
    <row r="29248">
      <c r="I29248" s="1"/>
      <c r="J29248" s="1"/>
      <c r="K29248" s="1"/>
      <c r="AA29248" s="1"/>
      <c r="AB29248" s="1"/>
      <c r="AC29248" s="1"/>
      <c r="AJ29248" s="1"/>
      <c r="AK29248" s="1"/>
      <c r="AL29248" s="1"/>
    </row>
    <row r="29249">
      <c r="I29249" s="1"/>
      <c r="J29249" s="1"/>
      <c r="K29249" s="1"/>
      <c r="AA29249" s="1"/>
      <c r="AB29249" s="1"/>
      <c r="AC29249" s="1"/>
      <c r="AJ29249" s="1"/>
      <c r="AK29249" s="1"/>
      <c r="AL29249" s="1"/>
    </row>
    <row r="29250">
      <c r="I29250" s="1"/>
      <c r="J29250" s="1"/>
      <c r="K29250" s="1"/>
      <c r="AA29250" s="1"/>
      <c r="AB29250" s="1"/>
      <c r="AC29250" s="1"/>
      <c r="AJ29250" s="1"/>
      <c r="AK29250" s="1"/>
      <c r="AL29250" s="1"/>
    </row>
    <row r="29251">
      <c r="I29251" s="1"/>
      <c r="J29251" s="1"/>
      <c r="K29251" s="1"/>
      <c r="AA29251" s="1"/>
      <c r="AB29251" s="1"/>
      <c r="AC29251" s="1"/>
      <c r="AJ29251" s="1"/>
      <c r="AK29251" s="1"/>
      <c r="AL29251" s="1"/>
    </row>
    <row r="29252">
      <c r="I29252" s="1"/>
      <c r="J29252" s="1"/>
      <c r="K29252" s="1"/>
      <c r="AA29252" s="1"/>
      <c r="AB29252" s="1"/>
      <c r="AC29252" s="1"/>
      <c r="AJ29252" s="1"/>
      <c r="AK29252" s="1"/>
      <c r="AL29252" s="1"/>
    </row>
    <row r="29253">
      <c r="I29253" s="1"/>
      <c r="J29253" s="1"/>
      <c r="K29253" s="1"/>
      <c r="AA29253" s="1"/>
      <c r="AB29253" s="1"/>
      <c r="AC29253" s="1"/>
      <c r="AJ29253" s="1"/>
      <c r="AK29253" s="1"/>
      <c r="AL29253" s="1"/>
    </row>
    <row r="29254">
      <c r="I29254" s="1"/>
      <c r="J29254" s="1"/>
      <c r="K29254" s="1"/>
      <c r="AA29254" s="1"/>
      <c r="AB29254" s="1"/>
      <c r="AC29254" s="1"/>
      <c r="AJ29254" s="1"/>
      <c r="AK29254" s="1"/>
      <c r="AL29254" s="1"/>
    </row>
    <row r="29255">
      <c r="I29255" s="1"/>
      <c r="J29255" s="1"/>
      <c r="K29255" s="1"/>
      <c r="AA29255" s="1"/>
      <c r="AB29255" s="1"/>
      <c r="AC29255" s="1"/>
      <c r="AJ29255" s="1"/>
      <c r="AK29255" s="1"/>
      <c r="AL29255" s="1"/>
    </row>
    <row r="29256">
      <c r="I29256" s="1"/>
      <c r="J29256" s="1"/>
      <c r="K29256" s="1"/>
      <c r="AA29256" s="1"/>
      <c r="AB29256" s="1"/>
      <c r="AC29256" s="1"/>
      <c r="AJ29256" s="1"/>
      <c r="AK29256" s="1"/>
      <c r="AL29256" s="1"/>
    </row>
    <row r="29257">
      <c r="I29257" s="1"/>
      <c r="J29257" s="1"/>
      <c r="K29257" s="1"/>
      <c r="AA29257" s="1"/>
      <c r="AB29257" s="1"/>
      <c r="AC29257" s="1"/>
      <c r="AJ29257" s="1"/>
      <c r="AK29257" s="1"/>
      <c r="AL29257" s="1"/>
    </row>
    <row r="29258">
      <c r="I29258" s="1"/>
      <c r="J29258" s="1"/>
      <c r="K29258" s="1"/>
      <c r="AA29258" s="1"/>
      <c r="AB29258" s="1"/>
      <c r="AC29258" s="1"/>
      <c r="AJ29258" s="1"/>
      <c r="AK29258" s="1"/>
      <c r="AL29258" s="1"/>
    </row>
    <row r="29259">
      <c r="I29259" s="1"/>
      <c r="J29259" s="1"/>
      <c r="K29259" s="1"/>
      <c r="AA29259" s="1"/>
      <c r="AB29259" s="1"/>
      <c r="AC29259" s="1"/>
      <c r="AJ29259" s="1"/>
      <c r="AK29259" s="1"/>
      <c r="AL29259" s="1"/>
    </row>
    <row r="29260">
      <c r="I29260" s="1"/>
      <c r="J29260" s="1"/>
      <c r="K29260" s="1"/>
      <c r="AA29260" s="1"/>
      <c r="AB29260" s="1"/>
      <c r="AC29260" s="1"/>
      <c r="AJ29260" s="1"/>
      <c r="AK29260" s="1"/>
      <c r="AL29260" s="1"/>
    </row>
    <row r="29261">
      <c r="I29261" s="1"/>
      <c r="J29261" s="1"/>
      <c r="K29261" s="1"/>
      <c r="AA29261" s="1"/>
      <c r="AB29261" s="1"/>
      <c r="AC29261" s="1"/>
      <c r="AJ29261" s="1"/>
      <c r="AK29261" s="1"/>
      <c r="AL29261" s="1"/>
    </row>
    <row r="29262">
      <c r="I29262" s="1"/>
      <c r="J29262" s="1"/>
      <c r="K29262" s="1"/>
      <c r="AA29262" s="1"/>
      <c r="AB29262" s="1"/>
      <c r="AC29262" s="1"/>
      <c r="AJ29262" s="1"/>
      <c r="AK29262" s="1"/>
      <c r="AL29262" s="1"/>
    </row>
    <row r="29263">
      <c r="I29263" s="1"/>
      <c r="J29263" s="1"/>
      <c r="K29263" s="1"/>
      <c r="AA29263" s="1"/>
      <c r="AB29263" s="1"/>
      <c r="AC29263" s="1"/>
      <c r="AJ29263" s="1"/>
      <c r="AK29263" s="1"/>
      <c r="AL29263" s="1"/>
    </row>
    <row r="29264">
      <c r="I29264" s="1"/>
      <c r="J29264" s="1"/>
      <c r="K29264" s="1"/>
      <c r="AA29264" s="1"/>
      <c r="AB29264" s="1"/>
      <c r="AC29264" s="1"/>
      <c r="AJ29264" s="1"/>
      <c r="AK29264" s="1"/>
      <c r="AL29264" s="1"/>
    </row>
    <row r="29265">
      <c r="I29265" s="1"/>
      <c r="J29265" s="1"/>
      <c r="K29265" s="1"/>
      <c r="AA29265" s="1"/>
      <c r="AB29265" s="1"/>
      <c r="AC29265" s="1"/>
      <c r="AJ29265" s="1"/>
      <c r="AK29265" s="1"/>
      <c r="AL29265" s="1"/>
    </row>
    <row r="29266">
      <c r="I29266" s="1"/>
      <c r="J29266" s="1"/>
      <c r="K29266" s="1"/>
      <c r="AA29266" s="1"/>
      <c r="AB29266" s="1"/>
      <c r="AC29266" s="1"/>
      <c r="AJ29266" s="1"/>
      <c r="AK29266" s="1"/>
      <c r="AL29266" s="1"/>
    </row>
    <row r="29267">
      <c r="I29267" s="1"/>
      <c r="J29267" s="1"/>
      <c r="K29267" s="1"/>
      <c r="AA29267" s="1"/>
      <c r="AB29267" s="1"/>
      <c r="AC29267" s="1"/>
      <c r="AJ29267" s="1"/>
      <c r="AK29267" s="1"/>
      <c r="AL29267" s="1"/>
    </row>
    <row r="29268">
      <c r="I29268" s="1"/>
      <c r="J29268" s="1"/>
      <c r="K29268" s="1"/>
      <c r="AA29268" s="1"/>
      <c r="AB29268" s="1"/>
      <c r="AC29268" s="1"/>
      <c r="AJ29268" s="1"/>
      <c r="AK29268" s="1"/>
      <c r="AL29268" s="1"/>
    </row>
    <row r="29269">
      <c r="I29269" s="1"/>
      <c r="J29269" s="1"/>
      <c r="K29269" s="1"/>
      <c r="AA29269" s="1"/>
      <c r="AB29269" s="1"/>
      <c r="AC29269" s="1"/>
      <c r="AJ29269" s="1"/>
      <c r="AK29269" s="1"/>
      <c r="AL29269" s="1"/>
    </row>
    <row r="29270">
      <c r="I29270" s="1"/>
      <c r="J29270" s="1"/>
      <c r="K29270" s="1"/>
      <c r="AA29270" s="1"/>
      <c r="AB29270" s="1"/>
      <c r="AC29270" s="1"/>
      <c r="AJ29270" s="1"/>
      <c r="AK29270" s="1"/>
      <c r="AL29270" s="1"/>
    </row>
    <row r="29271">
      <c r="I29271" s="1"/>
      <c r="J29271" s="1"/>
      <c r="K29271" s="1"/>
      <c r="AA29271" s="1"/>
      <c r="AB29271" s="1"/>
      <c r="AC29271" s="1"/>
      <c r="AJ29271" s="1"/>
      <c r="AK29271" s="1"/>
      <c r="AL29271" s="1"/>
    </row>
    <row r="29272">
      <c r="I29272" s="1"/>
      <c r="J29272" s="1"/>
      <c r="K29272" s="1"/>
      <c r="AA29272" s="1"/>
      <c r="AB29272" s="1"/>
      <c r="AC29272" s="1"/>
      <c r="AJ29272" s="1"/>
      <c r="AK29272" s="1"/>
      <c r="AL29272" s="1"/>
    </row>
    <row r="29273">
      <c r="I29273" s="1"/>
      <c r="J29273" s="1"/>
      <c r="K29273" s="1"/>
      <c r="AA29273" s="1"/>
      <c r="AB29273" s="1"/>
      <c r="AC29273" s="1"/>
      <c r="AJ29273" s="1"/>
      <c r="AK29273" s="1"/>
      <c r="AL29273" s="1"/>
    </row>
    <row r="29274">
      <c r="I29274" s="1"/>
      <c r="J29274" s="1"/>
      <c r="K29274" s="1"/>
      <c r="AA29274" s="1"/>
      <c r="AB29274" s="1"/>
      <c r="AC29274" s="1"/>
      <c r="AJ29274" s="1"/>
      <c r="AK29274" s="1"/>
      <c r="AL29274" s="1"/>
    </row>
    <row r="29275">
      <c r="I29275" s="1"/>
      <c r="J29275" s="1"/>
      <c r="K29275" s="1"/>
      <c r="AA29275" s="1"/>
      <c r="AB29275" s="1"/>
      <c r="AC29275" s="1"/>
      <c r="AJ29275" s="1"/>
      <c r="AK29275" s="1"/>
      <c r="AL29275" s="1"/>
    </row>
    <row r="29276">
      <c r="I29276" s="1"/>
      <c r="J29276" s="1"/>
      <c r="K29276" s="1"/>
      <c r="AA29276" s="1"/>
      <c r="AB29276" s="1"/>
      <c r="AC29276" s="1"/>
      <c r="AJ29276" s="1"/>
      <c r="AK29276" s="1"/>
      <c r="AL29276" s="1"/>
    </row>
    <row r="29277">
      <c r="I29277" s="1"/>
      <c r="J29277" s="1"/>
      <c r="K29277" s="1"/>
      <c r="AA29277" s="1"/>
      <c r="AB29277" s="1"/>
      <c r="AC29277" s="1"/>
      <c r="AJ29277" s="1"/>
      <c r="AK29277" s="1"/>
      <c r="AL29277" s="1"/>
    </row>
    <row r="29278">
      <c r="I29278" s="1"/>
      <c r="J29278" s="1"/>
      <c r="K29278" s="1"/>
      <c r="AA29278" s="1"/>
      <c r="AB29278" s="1"/>
      <c r="AC29278" s="1"/>
      <c r="AJ29278" s="1"/>
      <c r="AK29278" s="1"/>
      <c r="AL29278" s="1"/>
    </row>
    <row r="29279">
      <c r="I29279" s="1"/>
      <c r="J29279" s="1"/>
      <c r="K29279" s="1"/>
      <c r="AA29279" s="1"/>
      <c r="AB29279" s="1"/>
      <c r="AC29279" s="1"/>
      <c r="AJ29279" s="1"/>
      <c r="AK29279" s="1"/>
      <c r="AL29279" s="1"/>
    </row>
    <row r="29280">
      <c r="I29280" s="1"/>
      <c r="J29280" s="1"/>
      <c r="K29280" s="1"/>
      <c r="AA29280" s="1"/>
      <c r="AB29280" s="1"/>
      <c r="AC29280" s="1"/>
      <c r="AJ29280" s="1"/>
      <c r="AK29280" s="1"/>
      <c r="AL29280" s="1"/>
    </row>
    <row r="29281">
      <c r="I29281" s="1"/>
      <c r="J29281" s="1"/>
      <c r="K29281" s="1"/>
      <c r="AA29281" s="1"/>
      <c r="AB29281" s="1"/>
      <c r="AC29281" s="1"/>
      <c r="AJ29281" s="1"/>
      <c r="AK29281" s="1"/>
      <c r="AL29281" s="1"/>
    </row>
    <row r="29282">
      <c r="I29282" s="1"/>
      <c r="J29282" s="1"/>
      <c r="K29282" s="1"/>
      <c r="AA29282" s="1"/>
      <c r="AB29282" s="1"/>
      <c r="AC29282" s="1"/>
      <c r="AJ29282" s="1"/>
      <c r="AK29282" s="1"/>
      <c r="AL29282" s="1"/>
    </row>
    <row r="29283">
      <c r="I29283" s="1"/>
      <c r="J29283" s="1"/>
      <c r="K29283" s="1"/>
      <c r="AA29283" s="1"/>
      <c r="AB29283" s="1"/>
      <c r="AC29283" s="1"/>
      <c r="AJ29283" s="1"/>
      <c r="AK29283" s="1"/>
      <c r="AL29283" s="1"/>
    </row>
    <row r="29284">
      <c r="I29284" s="1"/>
      <c r="J29284" s="1"/>
      <c r="K29284" s="1"/>
      <c r="AA29284" s="1"/>
      <c r="AB29284" s="1"/>
      <c r="AC29284" s="1"/>
      <c r="AJ29284" s="1"/>
      <c r="AK29284" s="1"/>
      <c r="AL29284" s="1"/>
    </row>
    <row r="29285">
      <c r="I29285" s="1"/>
      <c r="J29285" s="1"/>
      <c r="K29285" s="1"/>
      <c r="AA29285" s="1"/>
      <c r="AB29285" s="1"/>
      <c r="AC29285" s="1"/>
      <c r="AJ29285" s="1"/>
      <c r="AK29285" s="1"/>
      <c r="AL29285" s="1"/>
    </row>
    <row r="29286">
      <c r="I29286" s="1"/>
      <c r="J29286" s="1"/>
      <c r="K29286" s="1"/>
      <c r="AA29286" s="1"/>
      <c r="AB29286" s="1"/>
      <c r="AC29286" s="1"/>
      <c r="AJ29286" s="1"/>
      <c r="AK29286" s="1"/>
      <c r="AL29286" s="1"/>
    </row>
    <row r="29287">
      <c r="I29287" s="1"/>
      <c r="J29287" s="1"/>
      <c r="K29287" s="1"/>
      <c r="AA29287" s="1"/>
      <c r="AB29287" s="1"/>
      <c r="AC29287" s="1"/>
      <c r="AJ29287" s="1"/>
      <c r="AK29287" s="1"/>
      <c r="AL29287" s="1"/>
    </row>
    <row r="29288">
      <c r="I29288" s="1"/>
      <c r="J29288" s="1"/>
      <c r="K29288" s="1"/>
      <c r="AA29288" s="1"/>
      <c r="AB29288" s="1"/>
      <c r="AC29288" s="1"/>
      <c r="AJ29288" s="1"/>
      <c r="AK29288" s="1"/>
      <c r="AL29288" s="1"/>
    </row>
    <row r="29289">
      <c r="I29289" s="1"/>
      <c r="J29289" s="1"/>
      <c r="K29289" s="1"/>
      <c r="AA29289" s="1"/>
      <c r="AB29289" s="1"/>
      <c r="AC29289" s="1"/>
      <c r="AJ29289" s="1"/>
      <c r="AK29289" s="1"/>
      <c r="AL29289" s="1"/>
    </row>
    <row r="29290">
      <c r="I29290" s="1"/>
      <c r="J29290" s="1"/>
      <c r="K29290" s="1"/>
      <c r="AA29290" s="1"/>
      <c r="AB29290" s="1"/>
      <c r="AC29290" s="1"/>
      <c r="AJ29290" s="1"/>
      <c r="AK29290" s="1"/>
      <c r="AL29290" s="1"/>
    </row>
    <row r="29291">
      <c r="I29291" s="1"/>
      <c r="J29291" s="1"/>
      <c r="K29291" s="1"/>
      <c r="AA29291" s="1"/>
      <c r="AB29291" s="1"/>
      <c r="AC29291" s="1"/>
      <c r="AJ29291" s="1"/>
      <c r="AK29291" s="1"/>
      <c r="AL29291" s="1"/>
    </row>
    <row r="29292">
      <c r="I29292" s="1"/>
      <c r="J29292" s="1"/>
      <c r="K29292" s="1"/>
      <c r="AA29292" s="1"/>
      <c r="AB29292" s="1"/>
      <c r="AC29292" s="1"/>
      <c r="AJ29292" s="1"/>
      <c r="AK29292" s="1"/>
      <c r="AL29292" s="1"/>
    </row>
    <row r="29293">
      <c r="I29293" s="1"/>
      <c r="J29293" s="1"/>
      <c r="K29293" s="1"/>
      <c r="AA29293" s="1"/>
      <c r="AB29293" s="1"/>
      <c r="AC29293" s="1"/>
      <c r="AJ29293" s="1"/>
      <c r="AK29293" s="1"/>
      <c r="AL29293" s="1"/>
    </row>
    <row r="29294">
      <c r="I29294" s="1"/>
      <c r="J29294" s="1"/>
      <c r="K29294" s="1"/>
      <c r="AA29294" s="1"/>
      <c r="AB29294" s="1"/>
      <c r="AC29294" s="1"/>
      <c r="AJ29294" s="1"/>
      <c r="AK29294" s="1"/>
      <c r="AL29294" s="1"/>
    </row>
    <row r="29295">
      <c r="I29295" s="1"/>
      <c r="J29295" s="1"/>
      <c r="K29295" s="1"/>
      <c r="AA29295" s="1"/>
      <c r="AB29295" s="1"/>
      <c r="AC29295" s="1"/>
      <c r="AJ29295" s="1"/>
      <c r="AK29295" s="1"/>
      <c r="AL29295" s="1"/>
    </row>
    <row r="29296">
      <c r="I29296" s="1"/>
      <c r="J29296" s="1"/>
      <c r="K29296" s="1"/>
      <c r="AA29296" s="1"/>
      <c r="AB29296" s="1"/>
      <c r="AC29296" s="1"/>
      <c r="AJ29296" s="1"/>
      <c r="AK29296" s="1"/>
      <c r="AL29296" s="1"/>
    </row>
    <row r="29297">
      <c r="I29297" s="1"/>
      <c r="J29297" s="1"/>
      <c r="K29297" s="1"/>
      <c r="AA29297" s="1"/>
      <c r="AB29297" s="1"/>
      <c r="AC29297" s="1"/>
      <c r="AJ29297" s="1"/>
      <c r="AK29297" s="1"/>
      <c r="AL29297" s="1"/>
    </row>
    <row r="29298">
      <c r="I29298" s="1"/>
      <c r="J29298" s="1"/>
      <c r="K29298" s="1"/>
      <c r="AA29298" s="1"/>
      <c r="AB29298" s="1"/>
      <c r="AC29298" s="1"/>
      <c r="AJ29298" s="1"/>
      <c r="AK29298" s="1"/>
      <c r="AL29298" s="1"/>
    </row>
    <row r="29299">
      <c r="I29299" s="1"/>
      <c r="J29299" s="1"/>
      <c r="K29299" s="1"/>
      <c r="AA29299" s="1"/>
      <c r="AB29299" s="1"/>
      <c r="AC29299" s="1"/>
      <c r="AJ29299" s="1"/>
      <c r="AK29299" s="1"/>
      <c r="AL29299" s="1"/>
    </row>
    <row r="29300">
      <c r="I29300" s="1"/>
      <c r="J29300" s="1"/>
      <c r="K29300" s="1"/>
      <c r="AA29300" s="1"/>
      <c r="AB29300" s="1"/>
      <c r="AC29300" s="1"/>
      <c r="AJ29300" s="1"/>
      <c r="AK29300" s="1"/>
      <c r="AL29300" s="1"/>
    </row>
    <row r="29301">
      <c r="I29301" s="1"/>
      <c r="J29301" s="1"/>
      <c r="K29301" s="1"/>
      <c r="AA29301" s="1"/>
      <c r="AB29301" s="1"/>
      <c r="AC29301" s="1"/>
      <c r="AJ29301" s="1"/>
      <c r="AK29301" s="1"/>
      <c r="AL29301" s="1"/>
    </row>
    <row r="29302">
      <c r="I29302" s="1"/>
      <c r="J29302" s="1"/>
      <c r="K29302" s="1"/>
      <c r="AA29302" s="1"/>
      <c r="AB29302" s="1"/>
      <c r="AC29302" s="1"/>
      <c r="AJ29302" s="1"/>
      <c r="AK29302" s="1"/>
      <c r="AL29302" s="1"/>
    </row>
    <row r="29303">
      <c r="I29303" s="1"/>
      <c r="J29303" s="1"/>
      <c r="K29303" s="1"/>
      <c r="AA29303" s="1"/>
      <c r="AB29303" s="1"/>
      <c r="AC29303" s="1"/>
      <c r="AJ29303" s="1"/>
      <c r="AK29303" s="1"/>
      <c r="AL29303" s="1"/>
    </row>
    <row r="29304">
      <c r="I29304" s="1"/>
      <c r="J29304" s="1"/>
      <c r="K29304" s="1"/>
      <c r="AA29304" s="1"/>
      <c r="AB29304" s="1"/>
      <c r="AC29304" s="1"/>
      <c r="AJ29304" s="1"/>
      <c r="AK29304" s="1"/>
      <c r="AL29304" s="1"/>
    </row>
    <row r="29305">
      <c r="I29305" s="1"/>
      <c r="J29305" s="1"/>
      <c r="K29305" s="1"/>
      <c r="AA29305" s="1"/>
      <c r="AB29305" s="1"/>
      <c r="AC29305" s="1"/>
      <c r="AJ29305" s="1"/>
      <c r="AK29305" s="1"/>
      <c r="AL29305" s="1"/>
    </row>
    <row r="29306">
      <c r="I29306" s="1"/>
      <c r="J29306" s="1"/>
      <c r="K29306" s="1"/>
      <c r="AA29306" s="1"/>
      <c r="AB29306" s="1"/>
      <c r="AC29306" s="1"/>
      <c r="AJ29306" s="1"/>
      <c r="AK29306" s="1"/>
      <c r="AL29306" s="1"/>
    </row>
    <row r="29307">
      <c r="I29307" s="1"/>
      <c r="J29307" s="1"/>
      <c r="K29307" s="1"/>
      <c r="AA29307" s="1"/>
      <c r="AB29307" s="1"/>
      <c r="AC29307" s="1"/>
      <c r="AJ29307" s="1"/>
      <c r="AK29307" s="1"/>
      <c r="AL29307" s="1"/>
    </row>
    <row r="29308">
      <c r="I29308" s="1"/>
      <c r="J29308" s="1"/>
      <c r="K29308" s="1"/>
      <c r="AA29308" s="1"/>
      <c r="AB29308" s="1"/>
      <c r="AC29308" s="1"/>
      <c r="AJ29308" s="1"/>
      <c r="AK29308" s="1"/>
      <c r="AL29308" s="1"/>
    </row>
    <row r="29309">
      <c r="I29309" s="1"/>
      <c r="J29309" s="1"/>
      <c r="K29309" s="1"/>
      <c r="AA29309" s="1"/>
      <c r="AB29309" s="1"/>
      <c r="AC29309" s="1"/>
      <c r="AJ29309" s="1"/>
      <c r="AK29309" s="1"/>
      <c r="AL29309" s="1"/>
    </row>
    <row r="29310">
      <c r="I29310" s="1"/>
      <c r="J29310" s="1"/>
      <c r="K29310" s="1"/>
      <c r="AA29310" s="1"/>
      <c r="AB29310" s="1"/>
      <c r="AC29310" s="1"/>
      <c r="AJ29310" s="1"/>
      <c r="AK29310" s="1"/>
      <c r="AL29310" s="1"/>
    </row>
    <row r="29311">
      <c r="I29311" s="1"/>
      <c r="J29311" s="1"/>
      <c r="K29311" s="1"/>
      <c r="AA29311" s="1"/>
      <c r="AB29311" s="1"/>
      <c r="AC29311" s="1"/>
      <c r="AJ29311" s="1"/>
      <c r="AK29311" s="1"/>
      <c r="AL29311" s="1"/>
    </row>
    <row r="29312">
      <c r="I29312" s="1"/>
      <c r="J29312" s="1"/>
      <c r="K29312" s="1"/>
      <c r="AA29312" s="1"/>
      <c r="AB29312" s="1"/>
      <c r="AC29312" s="1"/>
      <c r="AJ29312" s="1"/>
      <c r="AK29312" s="1"/>
      <c r="AL29312" s="1"/>
    </row>
    <row r="29313">
      <c r="I29313" s="1"/>
      <c r="J29313" s="1"/>
      <c r="K29313" s="1"/>
      <c r="AA29313" s="1"/>
      <c r="AB29313" s="1"/>
      <c r="AC29313" s="1"/>
      <c r="AJ29313" s="1"/>
      <c r="AK29313" s="1"/>
      <c r="AL29313" s="1"/>
    </row>
    <row r="29314">
      <c r="I29314" s="1"/>
      <c r="J29314" s="1"/>
      <c r="K29314" s="1"/>
      <c r="AA29314" s="1"/>
      <c r="AB29314" s="1"/>
      <c r="AC29314" s="1"/>
      <c r="AJ29314" s="1"/>
      <c r="AK29314" s="1"/>
      <c r="AL29314" s="1"/>
    </row>
    <row r="29315">
      <c r="I29315" s="1"/>
      <c r="J29315" s="1"/>
      <c r="K29315" s="1"/>
      <c r="AA29315" s="1"/>
      <c r="AB29315" s="1"/>
      <c r="AC29315" s="1"/>
      <c r="AJ29315" s="1"/>
      <c r="AK29315" s="1"/>
      <c r="AL29315" s="1"/>
    </row>
    <row r="29316">
      <c r="I29316" s="1"/>
      <c r="J29316" s="1"/>
      <c r="K29316" s="1"/>
      <c r="AA29316" s="1"/>
      <c r="AB29316" s="1"/>
      <c r="AC29316" s="1"/>
      <c r="AJ29316" s="1"/>
      <c r="AK29316" s="1"/>
      <c r="AL29316" s="1"/>
    </row>
    <row r="29317">
      <c r="I29317" s="1"/>
      <c r="J29317" s="1"/>
      <c r="K29317" s="1"/>
      <c r="AA29317" s="1"/>
      <c r="AB29317" s="1"/>
      <c r="AC29317" s="1"/>
      <c r="AJ29317" s="1"/>
      <c r="AK29317" s="1"/>
      <c r="AL29317" s="1"/>
    </row>
    <row r="29318">
      <c r="I29318" s="1"/>
      <c r="J29318" s="1"/>
      <c r="K29318" s="1"/>
      <c r="AA29318" s="1"/>
      <c r="AB29318" s="1"/>
      <c r="AC29318" s="1"/>
      <c r="AJ29318" s="1"/>
      <c r="AK29318" s="1"/>
      <c r="AL29318" s="1"/>
    </row>
    <row r="29319">
      <c r="I29319" s="1"/>
      <c r="J29319" s="1"/>
      <c r="K29319" s="1"/>
      <c r="AA29319" s="1"/>
      <c r="AB29319" s="1"/>
      <c r="AC29319" s="1"/>
      <c r="AJ29319" s="1"/>
      <c r="AK29319" s="1"/>
      <c r="AL29319" s="1"/>
    </row>
    <row r="29320">
      <c r="I29320" s="1"/>
      <c r="J29320" s="1"/>
      <c r="K29320" s="1"/>
      <c r="AA29320" s="1"/>
      <c r="AB29320" s="1"/>
      <c r="AC29320" s="1"/>
      <c r="AJ29320" s="1"/>
      <c r="AK29320" s="1"/>
      <c r="AL29320" s="1"/>
    </row>
    <row r="29321">
      <c r="I29321" s="1"/>
      <c r="J29321" s="1"/>
      <c r="K29321" s="1"/>
      <c r="AA29321" s="1"/>
      <c r="AB29321" s="1"/>
      <c r="AC29321" s="1"/>
      <c r="AJ29321" s="1"/>
      <c r="AK29321" s="1"/>
      <c r="AL29321" s="1"/>
    </row>
    <row r="29322">
      <c r="I29322" s="1"/>
      <c r="J29322" s="1"/>
      <c r="K29322" s="1"/>
      <c r="AA29322" s="1"/>
      <c r="AB29322" s="1"/>
      <c r="AC29322" s="1"/>
      <c r="AJ29322" s="1"/>
      <c r="AK29322" s="1"/>
      <c r="AL29322" s="1"/>
    </row>
    <row r="29323">
      <c r="I29323" s="1"/>
      <c r="J29323" s="1"/>
      <c r="K29323" s="1"/>
      <c r="AA29323" s="1"/>
      <c r="AB29323" s="1"/>
      <c r="AC29323" s="1"/>
      <c r="AJ29323" s="1"/>
      <c r="AK29323" s="1"/>
      <c r="AL29323" s="1"/>
    </row>
    <row r="29324">
      <c r="I29324" s="1"/>
      <c r="J29324" s="1"/>
      <c r="K29324" s="1"/>
      <c r="AA29324" s="1"/>
      <c r="AB29324" s="1"/>
      <c r="AC29324" s="1"/>
      <c r="AJ29324" s="1"/>
      <c r="AK29324" s="1"/>
      <c r="AL29324" s="1"/>
    </row>
    <row r="29325">
      <c r="I29325" s="1"/>
      <c r="J29325" s="1"/>
      <c r="K29325" s="1"/>
      <c r="AA29325" s="1"/>
      <c r="AB29325" s="1"/>
      <c r="AC29325" s="1"/>
      <c r="AJ29325" s="1"/>
      <c r="AK29325" s="1"/>
      <c r="AL29325" s="1"/>
    </row>
    <row r="29326">
      <c r="I29326" s="1"/>
      <c r="J29326" s="1"/>
      <c r="K29326" s="1"/>
      <c r="AA29326" s="1"/>
      <c r="AB29326" s="1"/>
      <c r="AC29326" s="1"/>
      <c r="AJ29326" s="1"/>
      <c r="AK29326" s="1"/>
      <c r="AL29326" s="1"/>
    </row>
    <row r="29327">
      <c r="I29327" s="1"/>
      <c r="J29327" s="1"/>
      <c r="K29327" s="1"/>
      <c r="AA29327" s="1"/>
      <c r="AB29327" s="1"/>
      <c r="AC29327" s="1"/>
      <c r="AJ29327" s="1"/>
      <c r="AK29327" s="1"/>
      <c r="AL29327" s="1"/>
    </row>
    <row r="29328">
      <c r="I29328" s="1"/>
      <c r="J29328" s="1"/>
      <c r="K29328" s="1"/>
      <c r="AA29328" s="1"/>
      <c r="AB29328" s="1"/>
      <c r="AC29328" s="1"/>
      <c r="AJ29328" s="1"/>
      <c r="AK29328" s="1"/>
      <c r="AL29328" s="1"/>
    </row>
    <row r="29329">
      <c r="I29329" s="1"/>
      <c r="J29329" s="1"/>
      <c r="K29329" s="1"/>
      <c r="AA29329" s="1"/>
      <c r="AB29329" s="1"/>
      <c r="AC29329" s="1"/>
      <c r="AJ29329" s="1"/>
      <c r="AK29329" s="1"/>
      <c r="AL29329" s="1"/>
    </row>
    <row r="29330">
      <c r="I29330" s="1"/>
      <c r="J29330" s="1"/>
      <c r="K29330" s="1"/>
      <c r="AA29330" s="1"/>
      <c r="AB29330" s="1"/>
      <c r="AC29330" s="1"/>
      <c r="AJ29330" s="1"/>
      <c r="AK29330" s="1"/>
      <c r="AL29330" s="1"/>
    </row>
    <row r="29331">
      <c r="I29331" s="1"/>
      <c r="J29331" s="1"/>
      <c r="K29331" s="1"/>
      <c r="AA29331" s="1"/>
      <c r="AB29331" s="1"/>
      <c r="AC29331" s="1"/>
      <c r="AJ29331" s="1"/>
      <c r="AK29331" s="1"/>
      <c r="AL29331" s="1"/>
    </row>
    <row r="29332">
      <c r="I29332" s="1"/>
      <c r="J29332" s="1"/>
      <c r="K29332" s="1"/>
      <c r="AA29332" s="1"/>
      <c r="AB29332" s="1"/>
      <c r="AC29332" s="1"/>
      <c r="AJ29332" s="1"/>
      <c r="AK29332" s="1"/>
      <c r="AL29332" s="1"/>
    </row>
    <row r="29333">
      <c r="I29333" s="1"/>
      <c r="J29333" s="1"/>
      <c r="K29333" s="1"/>
      <c r="AA29333" s="1"/>
      <c r="AB29333" s="1"/>
      <c r="AC29333" s="1"/>
      <c r="AJ29333" s="1"/>
      <c r="AK29333" s="1"/>
      <c r="AL29333" s="1"/>
    </row>
    <row r="29334">
      <c r="I29334" s="1"/>
      <c r="J29334" s="1"/>
      <c r="K29334" s="1"/>
      <c r="AA29334" s="1"/>
      <c r="AB29334" s="1"/>
      <c r="AC29334" s="1"/>
      <c r="AJ29334" s="1"/>
      <c r="AK29334" s="1"/>
      <c r="AL29334" s="1"/>
    </row>
    <row r="29335">
      <c r="I29335" s="1"/>
      <c r="J29335" s="1"/>
      <c r="K29335" s="1"/>
      <c r="AA29335" s="1"/>
      <c r="AB29335" s="1"/>
      <c r="AC29335" s="1"/>
      <c r="AJ29335" s="1"/>
      <c r="AK29335" s="1"/>
      <c r="AL29335" s="1"/>
    </row>
    <row r="29336">
      <c r="I29336" s="1"/>
      <c r="J29336" s="1"/>
      <c r="K29336" s="1"/>
      <c r="AA29336" s="1"/>
      <c r="AB29336" s="1"/>
      <c r="AC29336" s="1"/>
      <c r="AJ29336" s="1"/>
      <c r="AK29336" s="1"/>
      <c r="AL29336" s="1"/>
    </row>
    <row r="29337">
      <c r="I29337" s="1"/>
      <c r="J29337" s="1"/>
      <c r="K29337" s="1"/>
      <c r="AA29337" s="1"/>
      <c r="AB29337" s="1"/>
      <c r="AC29337" s="1"/>
      <c r="AJ29337" s="1"/>
      <c r="AK29337" s="1"/>
      <c r="AL29337" s="1"/>
    </row>
    <row r="29338">
      <c r="I29338" s="1"/>
      <c r="J29338" s="1"/>
      <c r="K29338" s="1"/>
      <c r="AA29338" s="1"/>
      <c r="AB29338" s="1"/>
      <c r="AC29338" s="1"/>
      <c r="AJ29338" s="1"/>
      <c r="AK29338" s="1"/>
      <c r="AL29338" s="1"/>
    </row>
    <row r="29339">
      <c r="I29339" s="1"/>
      <c r="J29339" s="1"/>
      <c r="K29339" s="1"/>
      <c r="AA29339" s="1"/>
      <c r="AB29339" s="1"/>
      <c r="AC29339" s="1"/>
      <c r="AJ29339" s="1"/>
      <c r="AK29339" s="1"/>
      <c r="AL29339" s="1"/>
    </row>
    <row r="29340">
      <c r="I29340" s="1"/>
      <c r="J29340" s="1"/>
      <c r="K29340" s="1"/>
      <c r="AA29340" s="1"/>
      <c r="AB29340" s="1"/>
      <c r="AC29340" s="1"/>
      <c r="AJ29340" s="1"/>
      <c r="AK29340" s="1"/>
      <c r="AL29340" s="1"/>
    </row>
    <row r="29341">
      <c r="I29341" s="1"/>
      <c r="J29341" s="1"/>
      <c r="K29341" s="1"/>
      <c r="AA29341" s="1"/>
      <c r="AB29341" s="1"/>
      <c r="AC29341" s="1"/>
      <c r="AJ29341" s="1"/>
      <c r="AK29341" s="1"/>
      <c r="AL29341" s="1"/>
    </row>
    <row r="29342">
      <c r="I29342" s="1"/>
      <c r="J29342" s="1"/>
      <c r="K29342" s="1"/>
      <c r="AA29342" s="1"/>
      <c r="AB29342" s="1"/>
      <c r="AC29342" s="1"/>
      <c r="AJ29342" s="1"/>
      <c r="AK29342" s="1"/>
      <c r="AL29342" s="1"/>
    </row>
    <row r="29343">
      <c r="I29343" s="1"/>
      <c r="J29343" s="1"/>
      <c r="K29343" s="1"/>
      <c r="AA29343" s="1"/>
      <c r="AB29343" s="1"/>
      <c r="AC29343" s="1"/>
      <c r="AJ29343" s="1"/>
      <c r="AK29343" s="1"/>
      <c r="AL29343" s="1"/>
    </row>
    <row r="29344">
      <c r="I29344" s="1"/>
      <c r="J29344" s="1"/>
      <c r="K29344" s="1"/>
      <c r="AA29344" s="1"/>
      <c r="AB29344" s="1"/>
      <c r="AC29344" s="1"/>
      <c r="AJ29344" s="1"/>
      <c r="AK29344" s="1"/>
      <c r="AL29344" s="1"/>
    </row>
    <row r="29345">
      <c r="I29345" s="1"/>
      <c r="J29345" s="1"/>
      <c r="K29345" s="1"/>
      <c r="AA29345" s="1"/>
      <c r="AB29345" s="1"/>
      <c r="AC29345" s="1"/>
      <c r="AJ29345" s="1"/>
      <c r="AK29345" s="1"/>
      <c r="AL29345" s="1"/>
    </row>
    <row r="29346">
      <c r="I29346" s="1"/>
      <c r="J29346" s="1"/>
      <c r="K29346" s="1"/>
      <c r="AA29346" s="1"/>
      <c r="AB29346" s="1"/>
      <c r="AC29346" s="1"/>
      <c r="AJ29346" s="1"/>
      <c r="AK29346" s="1"/>
      <c r="AL29346" s="1"/>
    </row>
    <row r="29347">
      <c r="I29347" s="1"/>
      <c r="J29347" s="1"/>
      <c r="K29347" s="1"/>
      <c r="AA29347" s="1"/>
      <c r="AB29347" s="1"/>
      <c r="AC29347" s="1"/>
      <c r="AJ29347" s="1"/>
      <c r="AK29347" s="1"/>
      <c r="AL29347" s="1"/>
    </row>
    <row r="29348">
      <c r="I29348" s="1"/>
      <c r="J29348" s="1"/>
      <c r="K29348" s="1"/>
      <c r="AA29348" s="1"/>
      <c r="AB29348" s="1"/>
      <c r="AC29348" s="1"/>
      <c r="AJ29348" s="1"/>
      <c r="AK29348" s="1"/>
      <c r="AL29348" s="1"/>
    </row>
    <row r="29349">
      <c r="I29349" s="1"/>
      <c r="J29349" s="1"/>
      <c r="K29349" s="1"/>
      <c r="AA29349" s="1"/>
      <c r="AB29349" s="1"/>
      <c r="AC29349" s="1"/>
      <c r="AJ29349" s="1"/>
      <c r="AK29349" s="1"/>
      <c r="AL29349" s="1"/>
    </row>
    <row r="29350">
      <c r="I29350" s="1"/>
      <c r="J29350" s="1"/>
      <c r="K29350" s="1"/>
      <c r="AA29350" s="1"/>
      <c r="AB29350" s="1"/>
      <c r="AC29350" s="1"/>
      <c r="AJ29350" s="1"/>
      <c r="AK29350" s="1"/>
      <c r="AL29350" s="1"/>
    </row>
    <row r="29351">
      <c r="I29351" s="1"/>
      <c r="J29351" s="1"/>
      <c r="K29351" s="1"/>
      <c r="AA29351" s="1"/>
      <c r="AB29351" s="1"/>
      <c r="AC29351" s="1"/>
      <c r="AJ29351" s="1"/>
      <c r="AK29351" s="1"/>
      <c r="AL29351" s="1"/>
    </row>
    <row r="29352">
      <c r="I29352" s="1"/>
      <c r="J29352" s="1"/>
      <c r="K29352" s="1"/>
      <c r="AA29352" s="1"/>
      <c r="AB29352" s="1"/>
      <c r="AC29352" s="1"/>
      <c r="AJ29352" s="1"/>
      <c r="AK29352" s="1"/>
      <c r="AL29352" s="1"/>
    </row>
    <row r="29353">
      <c r="I29353" s="1"/>
      <c r="J29353" s="1"/>
      <c r="K29353" s="1"/>
      <c r="AA29353" s="1"/>
      <c r="AB29353" s="1"/>
      <c r="AC29353" s="1"/>
      <c r="AJ29353" s="1"/>
      <c r="AK29353" s="1"/>
      <c r="AL29353" s="1"/>
    </row>
    <row r="29354">
      <c r="I29354" s="1"/>
      <c r="J29354" s="1"/>
      <c r="K29354" s="1"/>
      <c r="AA29354" s="1"/>
      <c r="AB29354" s="1"/>
      <c r="AC29354" s="1"/>
      <c r="AJ29354" s="1"/>
      <c r="AK29354" s="1"/>
      <c r="AL29354" s="1"/>
    </row>
    <row r="29355">
      <c r="I29355" s="1"/>
      <c r="J29355" s="1"/>
      <c r="K29355" s="1"/>
      <c r="AA29355" s="1"/>
      <c r="AB29355" s="1"/>
      <c r="AC29355" s="1"/>
      <c r="AJ29355" s="1"/>
      <c r="AK29355" s="1"/>
      <c r="AL29355" s="1"/>
    </row>
    <row r="29356">
      <c r="I29356" s="1"/>
      <c r="J29356" s="1"/>
      <c r="K29356" s="1"/>
      <c r="AA29356" s="1"/>
      <c r="AB29356" s="1"/>
      <c r="AC29356" s="1"/>
      <c r="AJ29356" s="1"/>
      <c r="AK29356" s="1"/>
      <c r="AL29356" s="1"/>
    </row>
    <row r="29357">
      <c r="I29357" s="1"/>
      <c r="J29357" s="1"/>
      <c r="K29357" s="1"/>
      <c r="AA29357" s="1"/>
      <c r="AB29357" s="1"/>
      <c r="AC29357" s="1"/>
      <c r="AJ29357" s="1"/>
      <c r="AK29357" s="1"/>
      <c r="AL29357" s="1"/>
    </row>
    <row r="29358">
      <c r="I29358" s="1"/>
      <c r="J29358" s="1"/>
      <c r="K29358" s="1"/>
      <c r="AA29358" s="1"/>
      <c r="AB29358" s="1"/>
      <c r="AC29358" s="1"/>
      <c r="AJ29358" s="1"/>
      <c r="AK29358" s="1"/>
      <c r="AL29358" s="1"/>
    </row>
    <row r="29359">
      <c r="I29359" s="1"/>
      <c r="J29359" s="1"/>
      <c r="K29359" s="1"/>
      <c r="AA29359" s="1"/>
      <c r="AB29359" s="1"/>
      <c r="AC29359" s="1"/>
      <c r="AJ29359" s="1"/>
      <c r="AK29359" s="1"/>
      <c r="AL29359" s="1"/>
    </row>
    <row r="29360">
      <c r="I29360" s="1"/>
      <c r="J29360" s="1"/>
      <c r="K29360" s="1"/>
      <c r="AA29360" s="1"/>
      <c r="AB29360" s="1"/>
      <c r="AC29360" s="1"/>
      <c r="AJ29360" s="1"/>
      <c r="AK29360" s="1"/>
      <c r="AL29360" s="1"/>
    </row>
    <row r="29361">
      <c r="I29361" s="1"/>
      <c r="J29361" s="1"/>
      <c r="K29361" s="1"/>
      <c r="AA29361" s="1"/>
      <c r="AB29361" s="1"/>
      <c r="AC29361" s="1"/>
      <c r="AJ29361" s="1"/>
      <c r="AK29361" s="1"/>
      <c r="AL29361" s="1"/>
    </row>
    <row r="29362">
      <c r="I29362" s="1"/>
      <c r="J29362" s="1"/>
      <c r="K29362" s="1"/>
      <c r="AA29362" s="1"/>
      <c r="AB29362" s="1"/>
      <c r="AC29362" s="1"/>
      <c r="AJ29362" s="1"/>
      <c r="AK29362" s="1"/>
      <c r="AL29362" s="1"/>
    </row>
    <row r="29363">
      <c r="I29363" s="1"/>
      <c r="J29363" s="1"/>
      <c r="K29363" s="1"/>
      <c r="AA29363" s="1"/>
      <c r="AB29363" s="1"/>
      <c r="AC29363" s="1"/>
      <c r="AJ29363" s="1"/>
      <c r="AK29363" s="1"/>
      <c r="AL29363" s="1"/>
    </row>
    <row r="29364">
      <c r="I29364" s="1"/>
      <c r="J29364" s="1"/>
      <c r="K29364" s="1"/>
      <c r="AA29364" s="1"/>
      <c r="AB29364" s="1"/>
      <c r="AC29364" s="1"/>
      <c r="AJ29364" s="1"/>
      <c r="AK29364" s="1"/>
      <c r="AL29364" s="1"/>
    </row>
    <row r="29365">
      <c r="I29365" s="1"/>
      <c r="J29365" s="1"/>
      <c r="K29365" s="1"/>
      <c r="AA29365" s="1"/>
      <c r="AB29365" s="1"/>
      <c r="AC29365" s="1"/>
      <c r="AJ29365" s="1"/>
      <c r="AK29365" s="1"/>
      <c r="AL29365" s="1"/>
    </row>
    <row r="29366">
      <c r="I29366" s="1"/>
      <c r="J29366" s="1"/>
      <c r="K29366" s="1"/>
      <c r="AA29366" s="1"/>
      <c r="AB29366" s="1"/>
      <c r="AC29366" s="1"/>
      <c r="AJ29366" s="1"/>
      <c r="AK29366" s="1"/>
      <c r="AL29366" s="1"/>
    </row>
    <row r="29367">
      <c r="I29367" s="1"/>
      <c r="J29367" s="1"/>
      <c r="K29367" s="1"/>
      <c r="AA29367" s="1"/>
      <c r="AB29367" s="1"/>
      <c r="AC29367" s="1"/>
      <c r="AJ29367" s="1"/>
      <c r="AK29367" s="1"/>
      <c r="AL29367" s="1"/>
    </row>
    <row r="29368">
      <c r="I29368" s="1"/>
      <c r="J29368" s="1"/>
      <c r="K29368" s="1"/>
      <c r="AA29368" s="1"/>
      <c r="AB29368" s="1"/>
      <c r="AC29368" s="1"/>
      <c r="AJ29368" s="1"/>
      <c r="AK29368" s="1"/>
      <c r="AL29368" s="1"/>
    </row>
    <row r="29369">
      <c r="I29369" s="1"/>
      <c r="J29369" s="1"/>
      <c r="K29369" s="1"/>
      <c r="AA29369" s="1"/>
      <c r="AB29369" s="1"/>
      <c r="AC29369" s="1"/>
      <c r="AJ29369" s="1"/>
      <c r="AK29369" s="1"/>
      <c r="AL29369" s="1"/>
    </row>
    <row r="29370">
      <c r="I29370" s="1"/>
      <c r="J29370" s="1"/>
      <c r="K29370" s="1"/>
      <c r="AA29370" s="1"/>
      <c r="AB29370" s="1"/>
      <c r="AC29370" s="1"/>
      <c r="AJ29370" s="1"/>
      <c r="AK29370" s="1"/>
      <c r="AL29370" s="1"/>
    </row>
    <row r="29371">
      <c r="I29371" s="1"/>
      <c r="J29371" s="1"/>
      <c r="K29371" s="1"/>
      <c r="AA29371" s="1"/>
      <c r="AB29371" s="1"/>
      <c r="AC29371" s="1"/>
      <c r="AJ29371" s="1"/>
      <c r="AK29371" s="1"/>
      <c r="AL29371" s="1"/>
    </row>
    <row r="29372">
      <c r="I29372" s="1"/>
      <c r="J29372" s="1"/>
      <c r="K29372" s="1"/>
      <c r="AA29372" s="1"/>
      <c r="AB29372" s="1"/>
      <c r="AC29372" s="1"/>
      <c r="AJ29372" s="1"/>
      <c r="AK29372" s="1"/>
      <c r="AL29372" s="1"/>
    </row>
    <row r="29373">
      <c r="I29373" s="1"/>
      <c r="J29373" s="1"/>
      <c r="K29373" s="1"/>
      <c r="AA29373" s="1"/>
      <c r="AB29373" s="1"/>
      <c r="AC29373" s="1"/>
      <c r="AJ29373" s="1"/>
      <c r="AK29373" s="1"/>
      <c r="AL29373" s="1"/>
    </row>
    <row r="29374">
      <c r="I29374" s="1"/>
      <c r="J29374" s="1"/>
      <c r="K29374" s="1"/>
      <c r="AA29374" s="1"/>
      <c r="AB29374" s="1"/>
      <c r="AC29374" s="1"/>
      <c r="AJ29374" s="1"/>
      <c r="AK29374" s="1"/>
      <c r="AL29374" s="1"/>
    </row>
    <row r="29375">
      <c r="I29375" s="1"/>
      <c r="J29375" s="1"/>
      <c r="K29375" s="1"/>
      <c r="AA29375" s="1"/>
      <c r="AB29375" s="1"/>
      <c r="AC29375" s="1"/>
      <c r="AJ29375" s="1"/>
      <c r="AK29375" s="1"/>
      <c r="AL29375" s="1"/>
    </row>
    <row r="29376">
      <c r="I29376" s="1"/>
      <c r="J29376" s="1"/>
      <c r="K29376" s="1"/>
      <c r="AA29376" s="1"/>
      <c r="AB29376" s="1"/>
      <c r="AC29376" s="1"/>
      <c r="AJ29376" s="1"/>
      <c r="AK29376" s="1"/>
      <c r="AL29376" s="1"/>
    </row>
    <row r="29377">
      <c r="I29377" s="1"/>
      <c r="J29377" s="1"/>
      <c r="K29377" s="1"/>
      <c r="AA29377" s="1"/>
      <c r="AB29377" s="1"/>
      <c r="AC29377" s="1"/>
      <c r="AJ29377" s="1"/>
      <c r="AK29377" s="1"/>
      <c r="AL29377" s="1"/>
    </row>
    <row r="29378">
      <c r="I29378" s="1"/>
      <c r="J29378" s="1"/>
      <c r="K29378" s="1"/>
      <c r="AA29378" s="1"/>
      <c r="AB29378" s="1"/>
      <c r="AC29378" s="1"/>
      <c r="AJ29378" s="1"/>
      <c r="AK29378" s="1"/>
      <c r="AL29378" s="1"/>
    </row>
    <row r="29379">
      <c r="I29379" s="1"/>
      <c r="J29379" s="1"/>
      <c r="K29379" s="1"/>
      <c r="AA29379" s="1"/>
      <c r="AB29379" s="1"/>
      <c r="AC29379" s="1"/>
      <c r="AJ29379" s="1"/>
      <c r="AK29379" s="1"/>
      <c r="AL29379" s="1"/>
    </row>
    <row r="29380">
      <c r="I29380" s="1"/>
      <c r="J29380" s="1"/>
      <c r="K29380" s="1"/>
      <c r="AA29380" s="1"/>
      <c r="AB29380" s="1"/>
      <c r="AC29380" s="1"/>
      <c r="AJ29380" s="1"/>
      <c r="AK29380" s="1"/>
      <c r="AL29380" s="1"/>
    </row>
    <row r="29381">
      <c r="I29381" s="1"/>
      <c r="J29381" s="1"/>
      <c r="K29381" s="1"/>
      <c r="AA29381" s="1"/>
      <c r="AB29381" s="1"/>
      <c r="AC29381" s="1"/>
      <c r="AJ29381" s="1"/>
      <c r="AK29381" s="1"/>
      <c r="AL29381" s="1"/>
    </row>
    <row r="29382">
      <c r="I29382" s="1"/>
      <c r="J29382" s="1"/>
      <c r="K29382" s="1"/>
      <c r="AA29382" s="1"/>
      <c r="AB29382" s="1"/>
      <c r="AC29382" s="1"/>
      <c r="AJ29382" s="1"/>
      <c r="AK29382" s="1"/>
      <c r="AL29382" s="1"/>
    </row>
    <row r="29383">
      <c r="I29383" s="1"/>
      <c r="J29383" s="1"/>
      <c r="K29383" s="1"/>
      <c r="AA29383" s="1"/>
      <c r="AB29383" s="1"/>
      <c r="AC29383" s="1"/>
      <c r="AJ29383" s="1"/>
      <c r="AK29383" s="1"/>
      <c r="AL29383" s="1"/>
    </row>
    <row r="29384">
      <c r="I29384" s="1"/>
      <c r="J29384" s="1"/>
      <c r="K29384" s="1"/>
      <c r="AA29384" s="1"/>
      <c r="AB29384" s="1"/>
      <c r="AC29384" s="1"/>
      <c r="AJ29384" s="1"/>
      <c r="AK29384" s="1"/>
      <c r="AL29384" s="1"/>
    </row>
    <row r="29385">
      <c r="I29385" s="1"/>
      <c r="J29385" s="1"/>
      <c r="K29385" s="1"/>
      <c r="AA29385" s="1"/>
      <c r="AB29385" s="1"/>
      <c r="AC29385" s="1"/>
      <c r="AJ29385" s="1"/>
      <c r="AK29385" s="1"/>
      <c r="AL29385" s="1"/>
    </row>
    <row r="29386">
      <c r="I29386" s="1"/>
      <c r="J29386" s="1"/>
      <c r="K29386" s="1"/>
      <c r="AA29386" s="1"/>
      <c r="AB29386" s="1"/>
      <c r="AC29386" s="1"/>
      <c r="AJ29386" s="1"/>
      <c r="AK29386" s="1"/>
      <c r="AL29386" s="1"/>
    </row>
    <row r="29387">
      <c r="I29387" s="1"/>
      <c r="J29387" s="1"/>
      <c r="K29387" s="1"/>
      <c r="AA29387" s="1"/>
      <c r="AB29387" s="1"/>
      <c r="AC29387" s="1"/>
      <c r="AJ29387" s="1"/>
      <c r="AK29387" s="1"/>
      <c r="AL29387" s="1"/>
    </row>
    <row r="29388">
      <c r="I29388" s="1"/>
      <c r="J29388" s="1"/>
      <c r="K29388" s="1"/>
      <c r="AA29388" s="1"/>
      <c r="AB29388" s="1"/>
      <c r="AC29388" s="1"/>
      <c r="AJ29388" s="1"/>
      <c r="AK29388" s="1"/>
      <c r="AL29388" s="1"/>
    </row>
    <row r="29389">
      <c r="I29389" s="1"/>
      <c r="J29389" s="1"/>
      <c r="K29389" s="1"/>
      <c r="AA29389" s="1"/>
      <c r="AB29389" s="1"/>
      <c r="AC29389" s="1"/>
      <c r="AJ29389" s="1"/>
      <c r="AK29389" s="1"/>
      <c r="AL29389" s="1"/>
    </row>
    <row r="29390">
      <c r="I29390" s="1"/>
      <c r="J29390" s="1"/>
      <c r="K29390" s="1"/>
      <c r="AA29390" s="1"/>
      <c r="AB29390" s="1"/>
      <c r="AC29390" s="1"/>
      <c r="AJ29390" s="1"/>
      <c r="AK29390" s="1"/>
      <c r="AL29390" s="1"/>
    </row>
    <row r="29391">
      <c r="I29391" s="1"/>
      <c r="J29391" s="1"/>
      <c r="K29391" s="1"/>
      <c r="AA29391" s="1"/>
      <c r="AB29391" s="1"/>
      <c r="AC29391" s="1"/>
      <c r="AJ29391" s="1"/>
      <c r="AK29391" s="1"/>
      <c r="AL29391" s="1"/>
    </row>
    <row r="29392">
      <c r="I29392" s="1"/>
      <c r="J29392" s="1"/>
      <c r="K29392" s="1"/>
      <c r="AA29392" s="1"/>
      <c r="AB29392" s="1"/>
      <c r="AC29392" s="1"/>
      <c r="AJ29392" s="1"/>
      <c r="AK29392" s="1"/>
      <c r="AL29392" s="1"/>
    </row>
    <row r="29393">
      <c r="I29393" s="1"/>
      <c r="J29393" s="1"/>
      <c r="K29393" s="1"/>
      <c r="AA29393" s="1"/>
      <c r="AB29393" s="1"/>
      <c r="AC29393" s="1"/>
      <c r="AJ29393" s="1"/>
      <c r="AK29393" s="1"/>
      <c r="AL29393" s="1"/>
    </row>
    <row r="29394">
      <c r="I29394" s="1"/>
      <c r="J29394" s="1"/>
      <c r="K29394" s="1"/>
      <c r="AA29394" s="1"/>
      <c r="AB29394" s="1"/>
      <c r="AC29394" s="1"/>
      <c r="AJ29394" s="1"/>
      <c r="AK29394" s="1"/>
      <c r="AL29394" s="1"/>
    </row>
    <row r="29395">
      <c r="I29395" s="1"/>
      <c r="J29395" s="1"/>
      <c r="K29395" s="1"/>
      <c r="AA29395" s="1"/>
      <c r="AB29395" s="1"/>
      <c r="AC29395" s="1"/>
      <c r="AJ29395" s="1"/>
      <c r="AK29395" s="1"/>
      <c r="AL29395" s="1"/>
    </row>
    <row r="29396">
      <c r="I29396" s="1"/>
      <c r="J29396" s="1"/>
      <c r="K29396" s="1"/>
      <c r="AA29396" s="1"/>
      <c r="AB29396" s="1"/>
      <c r="AC29396" s="1"/>
      <c r="AJ29396" s="1"/>
      <c r="AK29396" s="1"/>
      <c r="AL29396" s="1"/>
    </row>
    <row r="29397">
      <c r="I29397" s="1"/>
      <c r="J29397" s="1"/>
      <c r="K29397" s="1"/>
      <c r="AA29397" s="1"/>
      <c r="AB29397" s="1"/>
      <c r="AC29397" s="1"/>
      <c r="AJ29397" s="1"/>
      <c r="AK29397" s="1"/>
      <c r="AL29397" s="1"/>
    </row>
    <row r="29398">
      <c r="I29398" s="1"/>
      <c r="J29398" s="1"/>
      <c r="K29398" s="1"/>
      <c r="AA29398" s="1"/>
      <c r="AB29398" s="1"/>
      <c r="AC29398" s="1"/>
      <c r="AJ29398" s="1"/>
      <c r="AK29398" s="1"/>
      <c r="AL29398" s="1"/>
    </row>
    <row r="29399">
      <c r="I29399" s="1"/>
      <c r="J29399" s="1"/>
      <c r="K29399" s="1"/>
      <c r="AA29399" s="1"/>
      <c r="AB29399" s="1"/>
      <c r="AC29399" s="1"/>
      <c r="AJ29399" s="1"/>
      <c r="AK29399" s="1"/>
      <c r="AL29399" s="1"/>
    </row>
    <row r="29400">
      <c r="I29400" s="1"/>
      <c r="J29400" s="1"/>
      <c r="K29400" s="1"/>
      <c r="AA29400" s="1"/>
      <c r="AB29400" s="1"/>
      <c r="AC29400" s="1"/>
      <c r="AJ29400" s="1"/>
      <c r="AK29400" s="1"/>
      <c r="AL29400" s="1"/>
    </row>
    <row r="29401">
      <c r="I29401" s="1"/>
      <c r="J29401" s="1"/>
      <c r="K29401" s="1"/>
      <c r="AA29401" s="1"/>
      <c r="AB29401" s="1"/>
      <c r="AC29401" s="1"/>
      <c r="AJ29401" s="1"/>
      <c r="AK29401" s="1"/>
      <c r="AL29401" s="1"/>
    </row>
    <row r="29402">
      <c r="I29402" s="1"/>
      <c r="J29402" s="1"/>
      <c r="K29402" s="1"/>
      <c r="AA29402" s="1"/>
      <c r="AB29402" s="1"/>
      <c r="AC29402" s="1"/>
      <c r="AJ29402" s="1"/>
      <c r="AK29402" s="1"/>
      <c r="AL29402" s="1"/>
    </row>
    <row r="29403">
      <c r="I29403" s="1"/>
      <c r="J29403" s="1"/>
      <c r="K29403" s="1"/>
      <c r="AA29403" s="1"/>
      <c r="AB29403" s="1"/>
      <c r="AC29403" s="1"/>
      <c r="AJ29403" s="1"/>
      <c r="AK29403" s="1"/>
      <c r="AL29403" s="1"/>
    </row>
    <row r="29404">
      <c r="I29404" s="1"/>
      <c r="J29404" s="1"/>
      <c r="K29404" s="1"/>
      <c r="AA29404" s="1"/>
      <c r="AB29404" s="1"/>
      <c r="AC29404" s="1"/>
      <c r="AJ29404" s="1"/>
      <c r="AK29404" s="1"/>
      <c r="AL29404" s="1"/>
    </row>
    <row r="29405">
      <c r="I29405" s="1"/>
      <c r="J29405" s="1"/>
      <c r="K29405" s="1"/>
      <c r="AA29405" s="1"/>
      <c r="AB29405" s="1"/>
      <c r="AC29405" s="1"/>
      <c r="AJ29405" s="1"/>
      <c r="AK29405" s="1"/>
      <c r="AL29405" s="1"/>
    </row>
    <row r="29406">
      <c r="I29406" s="1"/>
      <c r="J29406" s="1"/>
      <c r="K29406" s="1"/>
      <c r="AA29406" s="1"/>
      <c r="AB29406" s="1"/>
      <c r="AC29406" s="1"/>
      <c r="AJ29406" s="1"/>
      <c r="AK29406" s="1"/>
      <c r="AL29406" s="1"/>
    </row>
    <row r="29407">
      <c r="I29407" s="1"/>
      <c r="J29407" s="1"/>
      <c r="K29407" s="1"/>
      <c r="AA29407" s="1"/>
      <c r="AB29407" s="1"/>
      <c r="AC29407" s="1"/>
      <c r="AJ29407" s="1"/>
      <c r="AK29407" s="1"/>
      <c r="AL29407" s="1"/>
    </row>
    <row r="29408">
      <c r="I29408" s="1"/>
      <c r="J29408" s="1"/>
      <c r="K29408" s="1"/>
      <c r="AA29408" s="1"/>
      <c r="AB29408" s="1"/>
      <c r="AC29408" s="1"/>
      <c r="AJ29408" s="1"/>
      <c r="AK29408" s="1"/>
      <c r="AL29408" s="1"/>
    </row>
    <row r="29409">
      <c r="I29409" s="1"/>
      <c r="J29409" s="1"/>
      <c r="K29409" s="1"/>
      <c r="AA29409" s="1"/>
      <c r="AB29409" s="1"/>
      <c r="AC29409" s="1"/>
      <c r="AJ29409" s="1"/>
      <c r="AK29409" s="1"/>
      <c r="AL29409" s="1"/>
    </row>
    <row r="29410">
      <c r="I29410" s="1"/>
      <c r="J29410" s="1"/>
      <c r="K29410" s="1"/>
      <c r="AA29410" s="1"/>
      <c r="AB29410" s="1"/>
      <c r="AC29410" s="1"/>
      <c r="AJ29410" s="1"/>
      <c r="AK29410" s="1"/>
      <c r="AL29410" s="1"/>
    </row>
    <row r="29411">
      <c r="I29411" s="1"/>
      <c r="J29411" s="1"/>
      <c r="K29411" s="1"/>
      <c r="AA29411" s="1"/>
      <c r="AB29411" s="1"/>
      <c r="AC29411" s="1"/>
      <c r="AJ29411" s="1"/>
      <c r="AK29411" s="1"/>
      <c r="AL29411" s="1"/>
    </row>
    <row r="29412">
      <c r="I29412" s="1"/>
      <c r="J29412" s="1"/>
      <c r="K29412" s="1"/>
      <c r="AA29412" s="1"/>
      <c r="AB29412" s="1"/>
      <c r="AC29412" s="1"/>
      <c r="AJ29412" s="1"/>
      <c r="AK29412" s="1"/>
      <c r="AL29412" s="1"/>
    </row>
    <row r="29413">
      <c r="I29413" s="1"/>
      <c r="J29413" s="1"/>
      <c r="K29413" s="1"/>
      <c r="AA29413" s="1"/>
      <c r="AB29413" s="1"/>
      <c r="AC29413" s="1"/>
      <c r="AJ29413" s="1"/>
      <c r="AK29413" s="1"/>
      <c r="AL29413" s="1"/>
    </row>
    <row r="29414">
      <c r="I29414" s="1"/>
      <c r="J29414" s="1"/>
      <c r="K29414" s="1"/>
      <c r="AA29414" s="1"/>
      <c r="AB29414" s="1"/>
      <c r="AC29414" s="1"/>
      <c r="AJ29414" s="1"/>
      <c r="AK29414" s="1"/>
      <c r="AL29414" s="1"/>
    </row>
    <row r="29415">
      <c r="I29415" s="1"/>
      <c r="J29415" s="1"/>
      <c r="K29415" s="1"/>
      <c r="AA29415" s="1"/>
      <c r="AB29415" s="1"/>
      <c r="AC29415" s="1"/>
      <c r="AJ29415" s="1"/>
      <c r="AK29415" s="1"/>
      <c r="AL29415" s="1"/>
    </row>
    <row r="29416">
      <c r="I29416" s="1"/>
      <c r="J29416" s="1"/>
      <c r="K29416" s="1"/>
      <c r="AA29416" s="1"/>
      <c r="AB29416" s="1"/>
      <c r="AC29416" s="1"/>
      <c r="AJ29416" s="1"/>
      <c r="AK29416" s="1"/>
      <c r="AL29416" s="1"/>
    </row>
    <row r="29417">
      <c r="I29417" s="1"/>
      <c r="J29417" s="1"/>
      <c r="K29417" s="1"/>
      <c r="AA29417" s="1"/>
      <c r="AB29417" s="1"/>
      <c r="AC29417" s="1"/>
      <c r="AJ29417" s="1"/>
      <c r="AK29417" s="1"/>
      <c r="AL29417" s="1"/>
    </row>
    <row r="29418">
      <c r="I29418" s="1"/>
      <c r="J29418" s="1"/>
      <c r="K29418" s="1"/>
      <c r="AA29418" s="1"/>
      <c r="AB29418" s="1"/>
      <c r="AC29418" s="1"/>
      <c r="AJ29418" s="1"/>
      <c r="AK29418" s="1"/>
      <c r="AL29418" s="1"/>
    </row>
    <row r="29419">
      <c r="I29419" s="1"/>
      <c r="J29419" s="1"/>
      <c r="K29419" s="1"/>
      <c r="AA29419" s="1"/>
      <c r="AB29419" s="1"/>
      <c r="AC29419" s="1"/>
      <c r="AJ29419" s="1"/>
      <c r="AK29419" s="1"/>
      <c r="AL29419" s="1"/>
    </row>
    <row r="29420">
      <c r="I29420" s="1"/>
      <c r="J29420" s="1"/>
      <c r="K29420" s="1"/>
      <c r="AA29420" s="1"/>
      <c r="AB29420" s="1"/>
      <c r="AC29420" s="1"/>
      <c r="AJ29420" s="1"/>
      <c r="AK29420" s="1"/>
      <c r="AL29420" s="1"/>
    </row>
    <row r="29421">
      <c r="I29421" s="1"/>
      <c r="J29421" s="1"/>
      <c r="K29421" s="1"/>
      <c r="AA29421" s="1"/>
      <c r="AB29421" s="1"/>
      <c r="AC29421" s="1"/>
      <c r="AJ29421" s="1"/>
      <c r="AK29421" s="1"/>
      <c r="AL29421" s="1"/>
    </row>
    <row r="29422">
      <c r="I29422" s="1"/>
      <c r="J29422" s="1"/>
      <c r="K29422" s="1"/>
      <c r="AA29422" s="1"/>
      <c r="AB29422" s="1"/>
      <c r="AC29422" s="1"/>
      <c r="AJ29422" s="1"/>
      <c r="AK29422" s="1"/>
      <c r="AL29422" s="1"/>
    </row>
    <row r="29423">
      <c r="I29423" s="1"/>
      <c r="J29423" s="1"/>
      <c r="K29423" s="1"/>
      <c r="AA29423" s="1"/>
      <c r="AB29423" s="1"/>
      <c r="AC29423" s="1"/>
      <c r="AJ29423" s="1"/>
      <c r="AK29423" s="1"/>
      <c r="AL29423" s="1"/>
    </row>
    <row r="29424">
      <c r="I29424" s="1"/>
      <c r="J29424" s="1"/>
      <c r="K29424" s="1"/>
      <c r="AA29424" s="1"/>
      <c r="AB29424" s="1"/>
      <c r="AC29424" s="1"/>
      <c r="AJ29424" s="1"/>
      <c r="AK29424" s="1"/>
      <c r="AL29424" s="1"/>
    </row>
    <row r="29425">
      <c r="I29425" s="1"/>
      <c r="J29425" s="1"/>
      <c r="K29425" s="1"/>
      <c r="AA29425" s="1"/>
      <c r="AB29425" s="1"/>
      <c r="AC29425" s="1"/>
      <c r="AJ29425" s="1"/>
      <c r="AK29425" s="1"/>
      <c r="AL29425" s="1"/>
    </row>
    <row r="29426">
      <c r="I29426" s="1"/>
      <c r="J29426" s="1"/>
      <c r="K29426" s="1"/>
      <c r="AA29426" s="1"/>
      <c r="AB29426" s="1"/>
      <c r="AC29426" s="1"/>
      <c r="AJ29426" s="1"/>
      <c r="AK29426" s="1"/>
      <c r="AL29426" s="1"/>
    </row>
    <row r="29427">
      <c r="I29427" s="1"/>
      <c r="J29427" s="1"/>
      <c r="K29427" s="1"/>
      <c r="AA29427" s="1"/>
      <c r="AB29427" s="1"/>
      <c r="AC29427" s="1"/>
      <c r="AJ29427" s="1"/>
      <c r="AK29427" s="1"/>
      <c r="AL29427" s="1"/>
    </row>
    <row r="29428">
      <c r="I29428" s="1"/>
      <c r="J29428" s="1"/>
      <c r="K29428" s="1"/>
      <c r="AA29428" s="1"/>
      <c r="AB29428" s="1"/>
      <c r="AC29428" s="1"/>
      <c r="AJ29428" s="1"/>
      <c r="AK29428" s="1"/>
      <c r="AL29428" s="1"/>
    </row>
    <row r="29429">
      <c r="I29429" s="1"/>
      <c r="J29429" s="1"/>
      <c r="K29429" s="1"/>
      <c r="AA29429" s="1"/>
      <c r="AB29429" s="1"/>
      <c r="AC29429" s="1"/>
      <c r="AJ29429" s="1"/>
      <c r="AK29429" s="1"/>
      <c r="AL29429" s="1"/>
    </row>
    <row r="29430">
      <c r="I29430" s="1"/>
      <c r="J29430" s="1"/>
      <c r="K29430" s="1"/>
      <c r="AA29430" s="1"/>
      <c r="AB29430" s="1"/>
      <c r="AC29430" s="1"/>
      <c r="AJ29430" s="1"/>
      <c r="AK29430" s="1"/>
      <c r="AL29430" s="1"/>
    </row>
    <row r="29431">
      <c r="I29431" s="1"/>
      <c r="J29431" s="1"/>
      <c r="K29431" s="1"/>
      <c r="AA29431" s="1"/>
      <c r="AB29431" s="1"/>
      <c r="AC29431" s="1"/>
      <c r="AJ29431" s="1"/>
      <c r="AK29431" s="1"/>
      <c r="AL29431" s="1"/>
    </row>
    <row r="29432">
      <c r="I29432" s="1"/>
      <c r="J29432" s="1"/>
      <c r="K29432" s="1"/>
      <c r="AA29432" s="1"/>
      <c r="AB29432" s="1"/>
      <c r="AC29432" s="1"/>
      <c r="AJ29432" s="1"/>
      <c r="AK29432" s="1"/>
      <c r="AL29432" s="1"/>
    </row>
    <row r="29433">
      <c r="I29433" s="1"/>
      <c r="J29433" s="1"/>
      <c r="K29433" s="1"/>
      <c r="AA29433" s="1"/>
      <c r="AB29433" s="1"/>
      <c r="AC29433" s="1"/>
      <c r="AJ29433" s="1"/>
      <c r="AK29433" s="1"/>
      <c r="AL29433" s="1"/>
    </row>
    <row r="29434">
      <c r="I29434" s="1"/>
      <c r="J29434" s="1"/>
      <c r="K29434" s="1"/>
      <c r="AA29434" s="1"/>
      <c r="AB29434" s="1"/>
      <c r="AC29434" s="1"/>
      <c r="AJ29434" s="1"/>
      <c r="AK29434" s="1"/>
      <c r="AL29434" s="1"/>
    </row>
    <row r="29435">
      <c r="I29435" s="1"/>
      <c r="J29435" s="1"/>
      <c r="K29435" s="1"/>
      <c r="AA29435" s="1"/>
      <c r="AB29435" s="1"/>
      <c r="AC29435" s="1"/>
      <c r="AJ29435" s="1"/>
      <c r="AK29435" s="1"/>
      <c r="AL29435" s="1"/>
    </row>
    <row r="29436">
      <c r="I29436" s="1"/>
      <c r="J29436" s="1"/>
      <c r="K29436" s="1"/>
      <c r="AA29436" s="1"/>
      <c r="AB29436" s="1"/>
      <c r="AC29436" s="1"/>
      <c r="AJ29436" s="1"/>
      <c r="AK29436" s="1"/>
      <c r="AL29436" s="1"/>
    </row>
    <row r="29437">
      <c r="I29437" s="1"/>
      <c r="J29437" s="1"/>
      <c r="K29437" s="1"/>
      <c r="AA29437" s="1"/>
      <c r="AB29437" s="1"/>
      <c r="AC29437" s="1"/>
      <c r="AJ29437" s="1"/>
      <c r="AK29437" s="1"/>
      <c r="AL29437" s="1"/>
    </row>
    <row r="29438">
      <c r="I29438" s="1"/>
      <c r="J29438" s="1"/>
      <c r="K29438" s="1"/>
      <c r="AA29438" s="1"/>
      <c r="AB29438" s="1"/>
      <c r="AC29438" s="1"/>
      <c r="AJ29438" s="1"/>
      <c r="AK29438" s="1"/>
      <c r="AL29438" s="1"/>
    </row>
    <row r="29439">
      <c r="I29439" s="1"/>
      <c r="J29439" s="1"/>
      <c r="K29439" s="1"/>
      <c r="AA29439" s="1"/>
      <c r="AB29439" s="1"/>
      <c r="AC29439" s="1"/>
      <c r="AJ29439" s="1"/>
      <c r="AK29439" s="1"/>
      <c r="AL29439" s="1"/>
    </row>
    <row r="29440">
      <c r="I29440" s="1"/>
      <c r="J29440" s="1"/>
      <c r="K29440" s="1"/>
      <c r="AA29440" s="1"/>
      <c r="AB29440" s="1"/>
      <c r="AC29440" s="1"/>
      <c r="AJ29440" s="1"/>
      <c r="AK29440" s="1"/>
      <c r="AL29440" s="1"/>
    </row>
    <row r="29441">
      <c r="I29441" s="1"/>
      <c r="J29441" s="1"/>
      <c r="K29441" s="1"/>
      <c r="AA29441" s="1"/>
      <c r="AB29441" s="1"/>
      <c r="AC29441" s="1"/>
      <c r="AJ29441" s="1"/>
      <c r="AK29441" s="1"/>
      <c r="AL29441" s="1"/>
    </row>
    <row r="29442">
      <c r="I29442" s="1"/>
      <c r="J29442" s="1"/>
      <c r="K29442" s="1"/>
      <c r="AA29442" s="1"/>
      <c r="AB29442" s="1"/>
      <c r="AC29442" s="1"/>
      <c r="AJ29442" s="1"/>
      <c r="AK29442" s="1"/>
      <c r="AL29442" s="1"/>
    </row>
    <row r="29443">
      <c r="I29443" s="1"/>
      <c r="J29443" s="1"/>
      <c r="K29443" s="1"/>
      <c r="AA29443" s="1"/>
      <c r="AB29443" s="1"/>
      <c r="AC29443" s="1"/>
      <c r="AJ29443" s="1"/>
      <c r="AK29443" s="1"/>
      <c r="AL29443" s="1"/>
    </row>
    <row r="29444">
      <c r="I29444" s="1"/>
      <c r="J29444" s="1"/>
      <c r="K29444" s="1"/>
      <c r="AA29444" s="1"/>
      <c r="AB29444" s="1"/>
      <c r="AC29444" s="1"/>
      <c r="AJ29444" s="1"/>
      <c r="AK29444" s="1"/>
      <c r="AL29444" s="1"/>
    </row>
    <row r="29445">
      <c r="I29445" s="1"/>
      <c r="J29445" s="1"/>
      <c r="K29445" s="1"/>
      <c r="AA29445" s="1"/>
      <c r="AB29445" s="1"/>
      <c r="AC29445" s="1"/>
      <c r="AJ29445" s="1"/>
      <c r="AK29445" s="1"/>
      <c r="AL29445" s="1"/>
    </row>
    <row r="29446">
      <c r="I29446" s="1"/>
      <c r="J29446" s="1"/>
      <c r="K29446" s="1"/>
      <c r="AA29446" s="1"/>
      <c r="AB29446" s="1"/>
      <c r="AC29446" s="1"/>
      <c r="AJ29446" s="1"/>
      <c r="AK29446" s="1"/>
      <c r="AL29446" s="1"/>
    </row>
    <row r="29447">
      <c r="I29447" s="1"/>
      <c r="J29447" s="1"/>
      <c r="K29447" s="1"/>
      <c r="AA29447" s="1"/>
      <c r="AB29447" s="1"/>
      <c r="AC29447" s="1"/>
      <c r="AJ29447" s="1"/>
      <c r="AK29447" s="1"/>
      <c r="AL29447" s="1"/>
    </row>
    <row r="29448">
      <c r="I29448" s="1"/>
      <c r="J29448" s="1"/>
      <c r="K29448" s="1"/>
      <c r="AA29448" s="1"/>
      <c r="AB29448" s="1"/>
      <c r="AC29448" s="1"/>
      <c r="AJ29448" s="1"/>
      <c r="AK29448" s="1"/>
      <c r="AL29448" s="1"/>
    </row>
    <row r="29449">
      <c r="I29449" s="1"/>
      <c r="J29449" s="1"/>
      <c r="K29449" s="1"/>
      <c r="AA29449" s="1"/>
      <c r="AB29449" s="1"/>
      <c r="AC29449" s="1"/>
      <c r="AJ29449" s="1"/>
      <c r="AK29449" s="1"/>
      <c r="AL29449" s="1"/>
    </row>
    <row r="29450">
      <c r="I29450" s="1"/>
      <c r="J29450" s="1"/>
      <c r="K29450" s="1"/>
      <c r="AA29450" s="1"/>
      <c r="AB29450" s="1"/>
      <c r="AC29450" s="1"/>
      <c r="AJ29450" s="1"/>
      <c r="AK29450" s="1"/>
      <c r="AL29450" s="1"/>
    </row>
    <row r="29451">
      <c r="I29451" s="1"/>
      <c r="J29451" s="1"/>
      <c r="K29451" s="1"/>
      <c r="AA29451" s="1"/>
      <c r="AB29451" s="1"/>
      <c r="AC29451" s="1"/>
      <c r="AJ29451" s="1"/>
      <c r="AK29451" s="1"/>
      <c r="AL29451" s="1"/>
    </row>
    <row r="29452">
      <c r="I29452" s="1"/>
      <c r="J29452" s="1"/>
      <c r="K29452" s="1"/>
      <c r="AA29452" s="1"/>
      <c r="AB29452" s="1"/>
      <c r="AC29452" s="1"/>
      <c r="AJ29452" s="1"/>
      <c r="AK29452" s="1"/>
      <c r="AL29452" s="1"/>
    </row>
    <row r="29453">
      <c r="I29453" s="1"/>
      <c r="J29453" s="1"/>
      <c r="K29453" s="1"/>
      <c r="AA29453" s="1"/>
      <c r="AB29453" s="1"/>
      <c r="AC29453" s="1"/>
      <c r="AJ29453" s="1"/>
      <c r="AK29453" s="1"/>
      <c r="AL29453" s="1"/>
    </row>
    <row r="29454">
      <c r="I29454" s="1"/>
      <c r="J29454" s="1"/>
      <c r="K29454" s="1"/>
      <c r="AA29454" s="1"/>
      <c r="AB29454" s="1"/>
      <c r="AC29454" s="1"/>
      <c r="AJ29454" s="1"/>
      <c r="AK29454" s="1"/>
      <c r="AL29454" s="1"/>
    </row>
    <row r="29455">
      <c r="I29455" s="1"/>
      <c r="J29455" s="1"/>
      <c r="K29455" s="1"/>
      <c r="AA29455" s="1"/>
      <c r="AB29455" s="1"/>
      <c r="AC29455" s="1"/>
      <c r="AJ29455" s="1"/>
      <c r="AK29455" s="1"/>
      <c r="AL29455" s="1"/>
    </row>
    <row r="29456">
      <c r="I29456" s="1"/>
      <c r="J29456" s="1"/>
      <c r="K29456" s="1"/>
      <c r="AA29456" s="1"/>
      <c r="AB29456" s="1"/>
      <c r="AC29456" s="1"/>
      <c r="AJ29456" s="1"/>
      <c r="AK29456" s="1"/>
      <c r="AL29456" s="1"/>
    </row>
    <row r="29457">
      <c r="I29457" s="1"/>
      <c r="J29457" s="1"/>
      <c r="K29457" s="1"/>
      <c r="AA29457" s="1"/>
      <c r="AB29457" s="1"/>
      <c r="AC29457" s="1"/>
      <c r="AJ29457" s="1"/>
      <c r="AK29457" s="1"/>
      <c r="AL29457" s="1"/>
    </row>
    <row r="29458">
      <c r="I29458" s="1"/>
      <c r="J29458" s="1"/>
      <c r="K29458" s="1"/>
      <c r="AA29458" s="1"/>
      <c r="AB29458" s="1"/>
      <c r="AC29458" s="1"/>
      <c r="AJ29458" s="1"/>
      <c r="AK29458" s="1"/>
      <c r="AL29458" s="1"/>
    </row>
    <row r="29459">
      <c r="I29459" s="1"/>
      <c r="J29459" s="1"/>
      <c r="K29459" s="1"/>
      <c r="AA29459" s="1"/>
      <c r="AB29459" s="1"/>
      <c r="AC29459" s="1"/>
      <c r="AJ29459" s="1"/>
      <c r="AK29459" s="1"/>
      <c r="AL29459" s="1"/>
    </row>
    <row r="29460">
      <c r="I29460" s="1"/>
      <c r="J29460" s="1"/>
      <c r="K29460" s="1"/>
      <c r="AA29460" s="1"/>
      <c r="AB29460" s="1"/>
      <c r="AC29460" s="1"/>
      <c r="AJ29460" s="1"/>
      <c r="AK29460" s="1"/>
      <c r="AL29460" s="1"/>
    </row>
    <row r="29461">
      <c r="I29461" s="1"/>
      <c r="J29461" s="1"/>
      <c r="K29461" s="1"/>
      <c r="AA29461" s="1"/>
      <c r="AB29461" s="1"/>
      <c r="AC29461" s="1"/>
      <c r="AJ29461" s="1"/>
      <c r="AK29461" s="1"/>
      <c r="AL29461" s="1"/>
    </row>
    <row r="29462">
      <c r="I29462" s="1"/>
      <c r="J29462" s="1"/>
      <c r="K29462" s="1"/>
      <c r="AA29462" s="1"/>
      <c r="AB29462" s="1"/>
      <c r="AC29462" s="1"/>
      <c r="AJ29462" s="1"/>
      <c r="AK29462" s="1"/>
      <c r="AL29462" s="1"/>
    </row>
    <row r="29463">
      <c r="I29463" s="1"/>
      <c r="J29463" s="1"/>
      <c r="K29463" s="1"/>
      <c r="AA29463" s="1"/>
      <c r="AB29463" s="1"/>
      <c r="AC29463" s="1"/>
      <c r="AJ29463" s="1"/>
      <c r="AK29463" s="1"/>
      <c r="AL29463" s="1"/>
    </row>
    <row r="29464">
      <c r="I29464" s="1"/>
      <c r="J29464" s="1"/>
      <c r="K29464" s="1"/>
      <c r="AA29464" s="1"/>
      <c r="AB29464" s="1"/>
      <c r="AC29464" s="1"/>
      <c r="AJ29464" s="1"/>
      <c r="AK29464" s="1"/>
      <c r="AL29464" s="1"/>
    </row>
    <row r="29465">
      <c r="I29465" s="1"/>
      <c r="J29465" s="1"/>
      <c r="K29465" s="1"/>
      <c r="AA29465" s="1"/>
      <c r="AB29465" s="1"/>
      <c r="AC29465" s="1"/>
      <c r="AJ29465" s="1"/>
      <c r="AK29465" s="1"/>
      <c r="AL29465" s="1"/>
    </row>
    <row r="29466">
      <c r="I29466" s="1"/>
      <c r="J29466" s="1"/>
      <c r="K29466" s="1"/>
      <c r="AA29466" s="1"/>
      <c r="AB29466" s="1"/>
      <c r="AC29466" s="1"/>
      <c r="AJ29466" s="1"/>
      <c r="AK29466" s="1"/>
      <c r="AL29466" s="1"/>
    </row>
    <row r="29467">
      <c r="I29467" s="1"/>
      <c r="J29467" s="1"/>
      <c r="K29467" s="1"/>
      <c r="AA29467" s="1"/>
      <c r="AB29467" s="1"/>
      <c r="AC29467" s="1"/>
      <c r="AJ29467" s="1"/>
      <c r="AK29467" s="1"/>
      <c r="AL29467" s="1"/>
    </row>
    <row r="29468">
      <c r="I29468" s="1"/>
      <c r="J29468" s="1"/>
      <c r="K29468" s="1"/>
      <c r="AA29468" s="1"/>
      <c r="AB29468" s="1"/>
      <c r="AC29468" s="1"/>
      <c r="AJ29468" s="1"/>
      <c r="AK29468" s="1"/>
      <c r="AL29468" s="1"/>
    </row>
    <row r="29469">
      <c r="I29469" s="1"/>
      <c r="J29469" s="1"/>
      <c r="K29469" s="1"/>
      <c r="AA29469" s="1"/>
      <c r="AB29469" s="1"/>
      <c r="AC29469" s="1"/>
      <c r="AJ29469" s="1"/>
      <c r="AK29469" s="1"/>
      <c r="AL29469" s="1"/>
    </row>
    <row r="29470">
      <c r="I29470" s="1"/>
      <c r="J29470" s="1"/>
      <c r="K29470" s="1"/>
      <c r="AA29470" s="1"/>
      <c r="AB29470" s="1"/>
      <c r="AC29470" s="1"/>
      <c r="AJ29470" s="1"/>
      <c r="AK29470" s="1"/>
      <c r="AL29470" s="1"/>
    </row>
    <row r="29471">
      <c r="I29471" s="1"/>
      <c r="J29471" s="1"/>
      <c r="K29471" s="1"/>
      <c r="AA29471" s="1"/>
      <c r="AB29471" s="1"/>
      <c r="AC29471" s="1"/>
      <c r="AJ29471" s="1"/>
      <c r="AK29471" s="1"/>
      <c r="AL29471" s="1"/>
    </row>
    <row r="29472">
      <c r="I29472" s="1"/>
      <c r="J29472" s="1"/>
      <c r="K29472" s="1"/>
      <c r="AA29472" s="1"/>
      <c r="AB29472" s="1"/>
      <c r="AC29472" s="1"/>
      <c r="AJ29472" s="1"/>
      <c r="AK29472" s="1"/>
      <c r="AL29472" s="1"/>
    </row>
    <row r="29473">
      <c r="I29473" s="1"/>
      <c r="J29473" s="1"/>
      <c r="K29473" s="1"/>
      <c r="AA29473" s="1"/>
      <c r="AB29473" s="1"/>
      <c r="AC29473" s="1"/>
      <c r="AJ29473" s="1"/>
      <c r="AK29473" s="1"/>
      <c r="AL29473" s="1"/>
    </row>
    <row r="29474">
      <c r="I29474" s="1"/>
      <c r="J29474" s="1"/>
      <c r="K29474" s="1"/>
      <c r="AA29474" s="1"/>
      <c r="AB29474" s="1"/>
      <c r="AC29474" s="1"/>
      <c r="AJ29474" s="1"/>
      <c r="AK29474" s="1"/>
      <c r="AL29474" s="1"/>
    </row>
    <row r="29475">
      <c r="I29475" s="1"/>
      <c r="J29475" s="1"/>
      <c r="K29475" s="1"/>
      <c r="AA29475" s="1"/>
      <c r="AB29475" s="1"/>
      <c r="AC29475" s="1"/>
      <c r="AJ29475" s="1"/>
      <c r="AK29475" s="1"/>
      <c r="AL29475" s="1"/>
    </row>
    <row r="29476">
      <c r="I29476" s="1"/>
      <c r="J29476" s="1"/>
      <c r="K29476" s="1"/>
      <c r="AA29476" s="1"/>
      <c r="AB29476" s="1"/>
      <c r="AC29476" s="1"/>
      <c r="AJ29476" s="1"/>
      <c r="AK29476" s="1"/>
      <c r="AL29476" s="1"/>
    </row>
    <row r="29477">
      <c r="I29477" s="1"/>
      <c r="J29477" s="1"/>
      <c r="K29477" s="1"/>
      <c r="AA29477" s="1"/>
      <c r="AB29477" s="1"/>
      <c r="AC29477" s="1"/>
      <c r="AJ29477" s="1"/>
      <c r="AK29477" s="1"/>
      <c r="AL29477" s="1"/>
    </row>
    <row r="29478">
      <c r="I29478" s="1"/>
      <c r="J29478" s="1"/>
      <c r="K29478" s="1"/>
      <c r="AA29478" s="1"/>
      <c r="AB29478" s="1"/>
      <c r="AC29478" s="1"/>
      <c r="AJ29478" s="1"/>
      <c r="AK29478" s="1"/>
      <c r="AL29478" s="1"/>
    </row>
    <row r="29479">
      <c r="I29479" s="1"/>
      <c r="J29479" s="1"/>
      <c r="K29479" s="1"/>
      <c r="AA29479" s="1"/>
      <c r="AB29479" s="1"/>
      <c r="AC29479" s="1"/>
      <c r="AJ29479" s="1"/>
      <c r="AK29479" s="1"/>
      <c r="AL29479" s="1"/>
    </row>
    <row r="29480">
      <c r="I29480" s="1"/>
      <c r="J29480" s="1"/>
      <c r="K29480" s="1"/>
      <c r="AA29480" s="1"/>
      <c r="AB29480" s="1"/>
      <c r="AC29480" s="1"/>
      <c r="AJ29480" s="1"/>
      <c r="AK29480" s="1"/>
      <c r="AL29480" s="1"/>
    </row>
    <row r="29481">
      <c r="I29481" s="1"/>
      <c r="J29481" s="1"/>
      <c r="K29481" s="1"/>
      <c r="AA29481" s="1"/>
      <c r="AB29481" s="1"/>
      <c r="AC29481" s="1"/>
      <c r="AJ29481" s="1"/>
      <c r="AK29481" s="1"/>
      <c r="AL29481" s="1"/>
    </row>
    <row r="29482">
      <c r="I29482" s="1"/>
      <c r="J29482" s="1"/>
      <c r="K29482" s="1"/>
      <c r="AA29482" s="1"/>
      <c r="AB29482" s="1"/>
      <c r="AC29482" s="1"/>
      <c r="AJ29482" s="1"/>
      <c r="AK29482" s="1"/>
      <c r="AL29482" s="1"/>
    </row>
    <row r="29483">
      <c r="I29483" s="1"/>
      <c r="J29483" s="1"/>
      <c r="K29483" s="1"/>
      <c r="AA29483" s="1"/>
      <c r="AB29483" s="1"/>
      <c r="AC29483" s="1"/>
      <c r="AJ29483" s="1"/>
      <c r="AK29483" s="1"/>
      <c r="AL29483" s="1"/>
    </row>
    <row r="29484">
      <c r="I29484" s="1"/>
      <c r="J29484" s="1"/>
      <c r="K29484" s="1"/>
      <c r="AA29484" s="1"/>
      <c r="AB29484" s="1"/>
      <c r="AC29484" s="1"/>
      <c r="AJ29484" s="1"/>
      <c r="AK29484" s="1"/>
      <c r="AL29484" s="1"/>
    </row>
    <row r="29485">
      <c r="I29485" s="1"/>
      <c r="J29485" s="1"/>
      <c r="K29485" s="1"/>
      <c r="AA29485" s="1"/>
      <c r="AB29485" s="1"/>
      <c r="AC29485" s="1"/>
      <c r="AJ29485" s="1"/>
      <c r="AK29485" s="1"/>
      <c r="AL29485" s="1"/>
    </row>
    <row r="29486">
      <c r="I29486" s="1"/>
      <c r="J29486" s="1"/>
      <c r="K29486" s="1"/>
      <c r="AA29486" s="1"/>
      <c r="AB29486" s="1"/>
      <c r="AC29486" s="1"/>
      <c r="AJ29486" s="1"/>
      <c r="AK29486" s="1"/>
      <c r="AL29486" s="1"/>
    </row>
    <row r="29487">
      <c r="I29487" s="1"/>
      <c r="J29487" s="1"/>
      <c r="K29487" s="1"/>
      <c r="AA29487" s="1"/>
      <c r="AB29487" s="1"/>
      <c r="AC29487" s="1"/>
      <c r="AJ29487" s="1"/>
      <c r="AK29487" s="1"/>
      <c r="AL29487" s="1"/>
    </row>
    <row r="29488">
      <c r="I29488" s="1"/>
      <c r="J29488" s="1"/>
      <c r="K29488" s="1"/>
      <c r="AA29488" s="1"/>
      <c r="AB29488" s="1"/>
      <c r="AC29488" s="1"/>
      <c r="AJ29488" s="1"/>
      <c r="AK29488" s="1"/>
      <c r="AL29488" s="1"/>
    </row>
    <row r="29489">
      <c r="I29489" s="1"/>
      <c r="J29489" s="1"/>
      <c r="K29489" s="1"/>
      <c r="AA29489" s="1"/>
      <c r="AB29489" s="1"/>
      <c r="AC29489" s="1"/>
      <c r="AJ29489" s="1"/>
      <c r="AK29489" s="1"/>
      <c r="AL29489" s="1"/>
    </row>
    <row r="29490">
      <c r="I29490" s="1"/>
      <c r="J29490" s="1"/>
      <c r="K29490" s="1"/>
      <c r="AA29490" s="1"/>
      <c r="AB29490" s="1"/>
      <c r="AC29490" s="1"/>
      <c r="AJ29490" s="1"/>
      <c r="AK29490" s="1"/>
      <c r="AL29490" s="1"/>
    </row>
    <row r="29491">
      <c r="I29491" s="1"/>
      <c r="J29491" s="1"/>
      <c r="K29491" s="1"/>
      <c r="AA29491" s="1"/>
      <c r="AB29491" s="1"/>
      <c r="AC29491" s="1"/>
      <c r="AJ29491" s="1"/>
      <c r="AK29491" s="1"/>
      <c r="AL29491" s="1"/>
    </row>
    <row r="29492">
      <c r="I29492" s="1"/>
      <c r="J29492" s="1"/>
      <c r="K29492" s="1"/>
      <c r="AA29492" s="1"/>
      <c r="AB29492" s="1"/>
      <c r="AC29492" s="1"/>
      <c r="AJ29492" s="1"/>
      <c r="AK29492" s="1"/>
      <c r="AL29492" s="1"/>
    </row>
    <row r="29493">
      <c r="I29493" s="1"/>
      <c r="J29493" s="1"/>
      <c r="K29493" s="1"/>
      <c r="AA29493" s="1"/>
      <c r="AB29493" s="1"/>
      <c r="AC29493" s="1"/>
      <c r="AJ29493" s="1"/>
      <c r="AK29493" s="1"/>
      <c r="AL29493" s="1"/>
    </row>
    <row r="29494">
      <c r="I29494" s="1"/>
      <c r="J29494" s="1"/>
      <c r="K29494" s="1"/>
      <c r="AA29494" s="1"/>
      <c r="AB29494" s="1"/>
      <c r="AC29494" s="1"/>
      <c r="AJ29494" s="1"/>
      <c r="AK29494" s="1"/>
      <c r="AL29494" s="1"/>
    </row>
    <row r="29495">
      <c r="I29495" s="1"/>
      <c r="J29495" s="1"/>
      <c r="K29495" s="1"/>
      <c r="AA29495" s="1"/>
      <c r="AB29495" s="1"/>
      <c r="AC29495" s="1"/>
      <c r="AJ29495" s="1"/>
      <c r="AK29495" s="1"/>
      <c r="AL29495" s="1"/>
    </row>
    <row r="29496">
      <c r="I29496" s="1"/>
      <c r="J29496" s="1"/>
      <c r="K29496" s="1"/>
      <c r="AA29496" s="1"/>
      <c r="AB29496" s="1"/>
      <c r="AC29496" s="1"/>
      <c r="AJ29496" s="1"/>
      <c r="AK29496" s="1"/>
      <c r="AL29496" s="1"/>
    </row>
    <row r="29497">
      <c r="I29497" s="1"/>
      <c r="J29497" s="1"/>
      <c r="K29497" s="1"/>
      <c r="AA29497" s="1"/>
      <c r="AB29497" s="1"/>
      <c r="AC29497" s="1"/>
      <c r="AJ29497" s="1"/>
      <c r="AK29497" s="1"/>
      <c r="AL29497" s="1"/>
    </row>
    <row r="29498">
      <c r="I29498" s="1"/>
      <c r="J29498" s="1"/>
      <c r="K29498" s="1"/>
      <c r="AA29498" s="1"/>
      <c r="AB29498" s="1"/>
      <c r="AC29498" s="1"/>
      <c r="AJ29498" s="1"/>
      <c r="AK29498" s="1"/>
      <c r="AL29498" s="1"/>
    </row>
    <row r="29499">
      <c r="I29499" s="1"/>
      <c r="J29499" s="1"/>
      <c r="K29499" s="1"/>
      <c r="AA29499" s="1"/>
      <c r="AB29499" s="1"/>
      <c r="AC29499" s="1"/>
      <c r="AJ29499" s="1"/>
      <c r="AK29499" s="1"/>
      <c r="AL29499" s="1"/>
    </row>
    <row r="29500">
      <c r="I29500" s="1"/>
      <c r="J29500" s="1"/>
      <c r="K29500" s="1"/>
      <c r="AA29500" s="1"/>
      <c r="AB29500" s="1"/>
      <c r="AC29500" s="1"/>
      <c r="AJ29500" s="1"/>
      <c r="AK29500" s="1"/>
      <c r="AL29500" s="1"/>
    </row>
    <row r="29501">
      <c r="I29501" s="1"/>
      <c r="J29501" s="1"/>
      <c r="K29501" s="1"/>
      <c r="AA29501" s="1"/>
      <c r="AB29501" s="1"/>
      <c r="AC29501" s="1"/>
      <c r="AJ29501" s="1"/>
      <c r="AK29501" s="1"/>
      <c r="AL29501" s="1"/>
    </row>
    <row r="29502">
      <c r="I29502" s="1"/>
      <c r="J29502" s="1"/>
      <c r="K29502" s="1"/>
      <c r="AA29502" s="1"/>
      <c r="AB29502" s="1"/>
      <c r="AC29502" s="1"/>
      <c r="AJ29502" s="1"/>
      <c r="AK29502" s="1"/>
      <c r="AL29502" s="1"/>
    </row>
    <row r="29503">
      <c r="I29503" s="1"/>
      <c r="J29503" s="1"/>
      <c r="K29503" s="1"/>
      <c r="AA29503" s="1"/>
      <c r="AB29503" s="1"/>
      <c r="AC29503" s="1"/>
      <c r="AJ29503" s="1"/>
      <c r="AK29503" s="1"/>
      <c r="AL29503" s="1"/>
    </row>
    <row r="29504">
      <c r="I29504" s="1"/>
      <c r="J29504" s="1"/>
      <c r="K29504" s="1"/>
      <c r="AA29504" s="1"/>
      <c r="AB29504" s="1"/>
      <c r="AC29504" s="1"/>
      <c r="AJ29504" s="1"/>
      <c r="AK29504" s="1"/>
      <c r="AL29504" s="1"/>
    </row>
    <row r="29505">
      <c r="I29505" s="1"/>
      <c r="J29505" s="1"/>
      <c r="K29505" s="1"/>
      <c r="AA29505" s="1"/>
      <c r="AB29505" s="1"/>
      <c r="AC29505" s="1"/>
      <c r="AJ29505" s="1"/>
      <c r="AK29505" s="1"/>
      <c r="AL29505" s="1"/>
    </row>
    <row r="29506">
      <c r="I29506" s="1"/>
      <c r="J29506" s="1"/>
      <c r="K29506" s="1"/>
      <c r="AA29506" s="1"/>
      <c r="AB29506" s="1"/>
      <c r="AC29506" s="1"/>
      <c r="AJ29506" s="1"/>
      <c r="AK29506" s="1"/>
      <c r="AL29506" s="1"/>
    </row>
    <row r="29507">
      <c r="I29507" s="1"/>
      <c r="J29507" s="1"/>
      <c r="K29507" s="1"/>
      <c r="AA29507" s="1"/>
      <c r="AB29507" s="1"/>
      <c r="AC29507" s="1"/>
      <c r="AJ29507" s="1"/>
      <c r="AK29507" s="1"/>
      <c r="AL29507" s="1"/>
    </row>
    <row r="29508">
      <c r="I29508" s="1"/>
      <c r="J29508" s="1"/>
      <c r="K29508" s="1"/>
      <c r="AA29508" s="1"/>
      <c r="AB29508" s="1"/>
      <c r="AC29508" s="1"/>
      <c r="AJ29508" s="1"/>
      <c r="AK29508" s="1"/>
      <c r="AL29508" s="1"/>
    </row>
    <row r="29509">
      <c r="I29509" s="1"/>
      <c r="J29509" s="1"/>
      <c r="K29509" s="1"/>
      <c r="AA29509" s="1"/>
      <c r="AB29509" s="1"/>
      <c r="AC29509" s="1"/>
      <c r="AJ29509" s="1"/>
      <c r="AK29509" s="1"/>
      <c r="AL29509" s="1"/>
    </row>
    <row r="29510">
      <c r="I29510" s="1"/>
      <c r="J29510" s="1"/>
      <c r="K29510" s="1"/>
      <c r="AA29510" s="1"/>
      <c r="AB29510" s="1"/>
      <c r="AC29510" s="1"/>
      <c r="AJ29510" s="1"/>
      <c r="AK29510" s="1"/>
      <c r="AL29510" s="1"/>
    </row>
    <row r="29511">
      <c r="I29511" s="1"/>
      <c r="J29511" s="1"/>
      <c r="K29511" s="1"/>
      <c r="AA29511" s="1"/>
      <c r="AB29511" s="1"/>
      <c r="AC29511" s="1"/>
      <c r="AJ29511" s="1"/>
      <c r="AK29511" s="1"/>
      <c r="AL29511" s="1"/>
    </row>
    <row r="29512">
      <c r="I29512" s="1"/>
      <c r="J29512" s="1"/>
      <c r="K29512" s="1"/>
      <c r="AA29512" s="1"/>
      <c r="AB29512" s="1"/>
      <c r="AC29512" s="1"/>
      <c r="AJ29512" s="1"/>
      <c r="AK29512" s="1"/>
      <c r="AL29512" s="1"/>
    </row>
    <row r="29513">
      <c r="I29513" s="1"/>
      <c r="J29513" s="1"/>
      <c r="K29513" s="1"/>
      <c r="AA29513" s="1"/>
      <c r="AB29513" s="1"/>
      <c r="AC29513" s="1"/>
      <c r="AJ29513" s="1"/>
      <c r="AK29513" s="1"/>
      <c r="AL29513" s="1"/>
    </row>
    <row r="29514">
      <c r="I29514" s="1"/>
      <c r="J29514" s="1"/>
      <c r="K29514" s="1"/>
      <c r="AA29514" s="1"/>
      <c r="AB29514" s="1"/>
      <c r="AC29514" s="1"/>
      <c r="AJ29514" s="1"/>
      <c r="AK29514" s="1"/>
      <c r="AL29514" s="1"/>
    </row>
    <row r="29515">
      <c r="I29515" s="1"/>
      <c r="J29515" s="1"/>
      <c r="K29515" s="1"/>
      <c r="AA29515" s="1"/>
      <c r="AB29515" s="1"/>
      <c r="AC29515" s="1"/>
      <c r="AJ29515" s="1"/>
      <c r="AK29515" s="1"/>
      <c r="AL29515" s="1"/>
    </row>
    <row r="29516">
      <c r="I29516" s="1"/>
      <c r="J29516" s="1"/>
      <c r="K29516" s="1"/>
      <c r="AA29516" s="1"/>
      <c r="AB29516" s="1"/>
      <c r="AC29516" s="1"/>
      <c r="AJ29516" s="1"/>
      <c r="AK29516" s="1"/>
      <c r="AL29516" s="1"/>
    </row>
    <row r="29517">
      <c r="I29517" s="1"/>
      <c r="J29517" s="1"/>
      <c r="K29517" s="1"/>
      <c r="AA29517" s="1"/>
      <c r="AB29517" s="1"/>
      <c r="AC29517" s="1"/>
      <c r="AJ29517" s="1"/>
      <c r="AK29517" s="1"/>
      <c r="AL29517" s="1"/>
    </row>
    <row r="29518">
      <c r="I29518" s="1"/>
      <c r="J29518" s="1"/>
      <c r="K29518" s="1"/>
      <c r="AA29518" s="1"/>
      <c r="AB29518" s="1"/>
      <c r="AC29518" s="1"/>
      <c r="AJ29518" s="1"/>
      <c r="AK29518" s="1"/>
      <c r="AL29518" s="1"/>
    </row>
    <row r="29519">
      <c r="I29519" s="1"/>
      <c r="J29519" s="1"/>
      <c r="K29519" s="1"/>
      <c r="AA29519" s="1"/>
      <c r="AB29519" s="1"/>
      <c r="AC29519" s="1"/>
      <c r="AJ29519" s="1"/>
      <c r="AK29519" s="1"/>
      <c r="AL29519" s="1"/>
    </row>
    <row r="29520">
      <c r="I29520" s="1"/>
      <c r="J29520" s="1"/>
      <c r="K29520" s="1"/>
      <c r="AA29520" s="1"/>
      <c r="AB29520" s="1"/>
      <c r="AC29520" s="1"/>
      <c r="AJ29520" s="1"/>
      <c r="AK29520" s="1"/>
      <c r="AL29520" s="1"/>
    </row>
    <row r="29521">
      <c r="I29521" s="1"/>
      <c r="J29521" s="1"/>
      <c r="K29521" s="1"/>
      <c r="AA29521" s="1"/>
      <c r="AB29521" s="1"/>
      <c r="AC29521" s="1"/>
      <c r="AJ29521" s="1"/>
      <c r="AK29521" s="1"/>
      <c r="AL29521" s="1"/>
    </row>
    <row r="29522">
      <c r="I29522" s="1"/>
      <c r="J29522" s="1"/>
      <c r="K29522" s="1"/>
      <c r="AA29522" s="1"/>
      <c r="AB29522" s="1"/>
      <c r="AC29522" s="1"/>
      <c r="AJ29522" s="1"/>
      <c r="AK29522" s="1"/>
      <c r="AL29522" s="1"/>
    </row>
    <row r="29523">
      <c r="I29523" s="1"/>
      <c r="J29523" s="1"/>
      <c r="K29523" s="1"/>
      <c r="AA29523" s="1"/>
      <c r="AB29523" s="1"/>
      <c r="AC29523" s="1"/>
      <c r="AJ29523" s="1"/>
      <c r="AK29523" s="1"/>
      <c r="AL29523" s="1"/>
    </row>
    <row r="29524">
      <c r="I29524" s="1"/>
      <c r="J29524" s="1"/>
      <c r="K29524" s="1"/>
      <c r="AA29524" s="1"/>
      <c r="AB29524" s="1"/>
      <c r="AC29524" s="1"/>
      <c r="AJ29524" s="1"/>
      <c r="AK29524" s="1"/>
      <c r="AL29524" s="1"/>
    </row>
    <row r="29525">
      <c r="I29525" s="1"/>
      <c r="J29525" s="1"/>
      <c r="K29525" s="1"/>
      <c r="AA29525" s="1"/>
      <c r="AB29525" s="1"/>
      <c r="AC29525" s="1"/>
      <c r="AJ29525" s="1"/>
      <c r="AK29525" s="1"/>
      <c r="AL29525" s="1"/>
    </row>
    <row r="29526">
      <c r="I29526" s="1"/>
      <c r="J29526" s="1"/>
      <c r="K29526" s="1"/>
      <c r="AA29526" s="1"/>
      <c r="AB29526" s="1"/>
      <c r="AC29526" s="1"/>
      <c r="AJ29526" s="1"/>
      <c r="AK29526" s="1"/>
      <c r="AL29526" s="1"/>
    </row>
    <row r="29527">
      <c r="I29527" s="1"/>
      <c r="J29527" s="1"/>
      <c r="K29527" s="1"/>
      <c r="AA29527" s="1"/>
      <c r="AB29527" s="1"/>
      <c r="AC29527" s="1"/>
      <c r="AJ29527" s="1"/>
      <c r="AK29527" s="1"/>
      <c r="AL29527" s="1"/>
    </row>
    <row r="29528">
      <c r="I29528" s="1"/>
      <c r="J29528" s="1"/>
      <c r="K29528" s="1"/>
      <c r="AA29528" s="1"/>
      <c r="AB29528" s="1"/>
      <c r="AC29528" s="1"/>
      <c r="AJ29528" s="1"/>
      <c r="AK29528" s="1"/>
      <c r="AL29528" s="1"/>
    </row>
    <row r="29529">
      <c r="I29529" s="1"/>
      <c r="J29529" s="1"/>
      <c r="K29529" s="1"/>
      <c r="AA29529" s="1"/>
      <c r="AB29529" s="1"/>
      <c r="AC29529" s="1"/>
      <c r="AJ29529" s="1"/>
      <c r="AK29529" s="1"/>
      <c r="AL29529" s="1"/>
    </row>
    <row r="29530">
      <c r="I29530" s="1"/>
      <c r="J29530" s="1"/>
      <c r="K29530" s="1"/>
      <c r="AA29530" s="1"/>
      <c r="AB29530" s="1"/>
      <c r="AC29530" s="1"/>
      <c r="AJ29530" s="1"/>
      <c r="AK29530" s="1"/>
      <c r="AL29530" s="1"/>
    </row>
    <row r="29531">
      <c r="I29531" s="1"/>
      <c r="J29531" s="1"/>
      <c r="K29531" s="1"/>
      <c r="AA29531" s="1"/>
      <c r="AB29531" s="1"/>
      <c r="AC29531" s="1"/>
      <c r="AJ29531" s="1"/>
      <c r="AK29531" s="1"/>
      <c r="AL29531" s="1"/>
    </row>
    <row r="29532">
      <c r="I29532" s="1"/>
      <c r="J29532" s="1"/>
      <c r="K29532" s="1"/>
      <c r="AA29532" s="1"/>
      <c r="AB29532" s="1"/>
      <c r="AC29532" s="1"/>
      <c r="AJ29532" s="1"/>
      <c r="AK29532" s="1"/>
      <c r="AL29532" s="1"/>
    </row>
    <row r="29533">
      <c r="I29533" s="1"/>
      <c r="J29533" s="1"/>
      <c r="K29533" s="1"/>
      <c r="AA29533" s="1"/>
      <c r="AB29533" s="1"/>
      <c r="AC29533" s="1"/>
      <c r="AJ29533" s="1"/>
      <c r="AK29533" s="1"/>
      <c r="AL29533" s="1"/>
    </row>
    <row r="29534">
      <c r="I29534" s="1"/>
      <c r="J29534" s="1"/>
      <c r="K29534" s="1"/>
      <c r="AA29534" s="1"/>
      <c r="AB29534" s="1"/>
      <c r="AC29534" s="1"/>
      <c r="AJ29534" s="1"/>
      <c r="AK29534" s="1"/>
      <c r="AL29534" s="1"/>
    </row>
    <row r="29535">
      <c r="I29535" s="1"/>
      <c r="J29535" s="1"/>
      <c r="K29535" s="1"/>
      <c r="AA29535" s="1"/>
      <c r="AB29535" s="1"/>
      <c r="AC29535" s="1"/>
      <c r="AJ29535" s="1"/>
      <c r="AK29535" s="1"/>
      <c r="AL29535" s="1"/>
    </row>
    <row r="29536">
      <c r="I29536" s="1"/>
      <c r="J29536" s="1"/>
      <c r="K29536" s="1"/>
      <c r="AA29536" s="1"/>
      <c r="AB29536" s="1"/>
      <c r="AC29536" s="1"/>
      <c r="AJ29536" s="1"/>
      <c r="AK29536" s="1"/>
      <c r="AL29536" s="1"/>
    </row>
    <row r="29537">
      <c r="I29537" s="1"/>
      <c r="J29537" s="1"/>
      <c r="K29537" s="1"/>
      <c r="AA29537" s="1"/>
      <c r="AB29537" s="1"/>
      <c r="AC29537" s="1"/>
      <c r="AJ29537" s="1"/>
      <c r="AK29537" s="1"/>
      <c r="AL29537" s="1"/>
    </row>
    <row r="29538">
      <c r="I29538" s="1"/>
      <c r="J29538" s="1"/>
      <c r="K29538" s="1"/>
      <c r="AA29538" s="1"/>
      <c r="AB29538" s="1"/>
      <c r="AC29538" s="1"/>
      <c r="AJ29538" s="1"/>
      <c r="AK29538" s="1"/>
      <c r="AL29538" s="1"/>
    </row>
    <row r="29539">
      <c r="I29539" s="1"/>
      <c r="J29539" s="1"/>
      <c r="K29539" s="1"/>
      <c r="AA29539" s="1"/>
      <c r="AB29539" s="1"/>
      <c r="AC29539" s="1"/>
      <c r="AJ29539" s="1"/>
      <c r="AK29539" s="1"/>
      <c r="AL29539" s="1"/>
    </row>
    <row r="29540">
      <c r="I29540" s="1"/>
      <c r="J29540" s="1"/>
      <c r="K29540" s="1"/>
      <c r="AA29540" s="1"/>
      <c r="AB29540" s="1"/>
      <c r="AC29540" s="1"/>
      <c r="AJ29540" s="1"/>
      <c r="AK29540" s="1"/>
      <c r="AL29540" s="1"/>
    </row>
    <row r="29541">
      <c r="I29541" s="1"/>
      <c r="J29541" s="1"/>
      <c r="K29541" s="1"/>
      <c r="AA29541" s="1"/>
      <c r="AB29541" s="1"/>
      <c r="AC29541" s="1"/>
      <c r="AJ29541" s="1"/>
      <c r="AK29541" s="1"/>
      <c r="AL29541" s="1"/>
    </row>
    <row r="29542">
      <c r="I29542" s="1"/>
      <c r="J29542" s="1"/>
      <c r="K29542" s="1"/>
      <c r="AA29542" s="1"/>
      <c r="AB29542" s="1"/>
      <c r="AC29542" s="1"/>
      <c r="AJ29542" s="1"/>
      <c r="AK29542" s="1"/>
      <c r="AL29542" s="1"/>
    </row>
    <row r="29543">
      <c r="I29543" s="1"/>
      <c r="J29543" s="1"/>
      <c r="K29543" s="1"/>
      <c r="AA29543" s="1"/>
      <c r="AB29543" s="1"/>
      <c r="AC29543" s="1"/>
      <c r="AJ29543" s="1"/>
      <c r="AK29543" s="1"/>
      <c r="AL29543" s="1"/>
    </row>
    <row r="29544">
      <c r="I29544" s="1"/>
      <c r="J29544" s="1"/>
      <c r="K29544" s="1"/>
      <c r="AA29544" s="1"/>
      <c r="AB29544" s="1"/>
      <c r="AC29544" s="1"/>
      <c r="AJ29544" s="1"/>
      <c r="AK29544" s="1"/>
      <c r="AL29544" s="1"/>
    </row>
    <row r="29545">
      <c r="I29545" s="1"/>
      <c r="J29545" s="1"/>
      <c r="K29545" s="1"/>
      <c r="AA29545" s="1"/>
      <c r="AB29545" s="1"/>
      <c r="AC29545" s="1"/>
      <c r="AJ29545" s="1"/>
      <c r="AK29545" s="1"/>
      <c r="AL29545" s="1"/>
    </row>
    <row r="29546">
      <c r="I29546" s="1"/>
      <c r="J29546" s="1"/>
      <c r="K29546" s="1"/>
      <c r="AA29546" s="1"/>
      <c r="AB29546" s="1"/>
      <c r="AC29546" s="1"/>
      <c r="AJ29546" s="1"/>
      <c r="AK29546" s="1"/>
      <c r="AL29546" s="1"/>
    </row>
    <row r="29547">
      <c r="I29547" s="1"/>
      <c r="J29547" s="1"/>
      <c r="K29547" s="1"/>
      <c r="AA29547" s="1"/>
      <c r="AB29547" s="1"/>
      <c r="AC29547" s="1"/>
      <c r="AJ29547" s="1"/>
      <c r="AK29547" s="1"/>
      <c r="AL29547" s="1"/>
    </row>
    <row r="29548">
      <c r="I29548" s="1"/>
      <c r="J29548" s="1"/>
      <c r="K29548" s="1"/>
      <c r="AA29548" s="1"/>
      <c r="AB29548" s="1"/>
      <c r="AC29548" s="1"/>
      <c r="AJ29548" s="1"/>
      <c r="AK29548" s="1"/>
      <c r="AL29548" s="1"/>
    </row>
    <row r="29549">
      <c r="I29549" s="1"/>
      <c r="J29549" s="1"/>
      <c r="K29549" s="1"/>
      <c r="AA29549" s="1"/>
      <c r="AB29549" s="1"/>
      <c r="AC29549" s="1"/>
      <c r="AJ29549" s="1"/>
      <c r="AK29549" s="1"/>
      <c r="AL29549" s="1"/>
    </row>
    <row r="29550">
      <c r="I29550" s="1"/>
      <c r="J29550" s="1"/>
      <c r="K29550" s="1"/>
      <c r="AA29550" s="1"/>
      <c r="AB29550" s="1"/>
      <c r="AC29550" s="1"/>
      <c r="AJ29550" s="1"/>
      <c r="AK29550" s="1"/>
      <c r="AL29550" s="1"/>
    </row>
    <row r="29551">
      <c r="I29551" s="1"/>
      <c r="J29551" s="1"/>
      <c r="K29551" s="1"/>
      <c r="AA29551" s="1"/>
      <c r="AB29551" s="1"/>
      <c r="AC29551" s="1"/>
      <c r="AJ29551" s="1"/>
      <c r="AK29551" s="1"/>
      <c r="AL29551" s="1"/>
    </row>
    <row r="29552">
      <c r="I29552" s="1"/>
      <c r="J29552" s="1"/>
      <c r="K29552" s="1"/>
      <c r="AA29552" s="1"/>
      <c r="AB29552" s="1"/>
      <c r="AC29552" s="1"/>
      <c r="AJ29552" s="1"/>
      <c r="AK29552" s="1"/>
      <c r="AL29552" s="1"/>
    </row>
    <row r="29553">
      <c r="I29553" s="1"/>
      <c r="J29553" s="1"/>
      <c r="K29553" s="1"/>
      <c r="AA29553" s="1"/>
      <c r="AB29553" s="1"/>
      <c r="AC29553" s="1"/>
      <c r="AJ29553" s="1"/>
      <c r="AK29553" s="1"/>
      <c r="AL29553" s="1"/>
    </row>
    <row r="29554">
      <c r="I29554" s="1"/>
      <c r="J29554" s="1"/>
      <c r="K29554" s="1"/>
      <c r="AA29554" s="1"/>
      <c r="AB29554" s="1"/>
      <c r="AC29554" s="1"/>
      <c r="AJ29554" s="1"/>
      <c r="AK29554" s="1"/>
      <c r="AL29554" s="1"/>
    </row>
    <row r="29555">
      <c r="I29555" s="1"/>
      <c r="J29555" s="1"/>
      <c r="K29555" s="1"/>
      <c r="AA29555" s="1"/>
      <c r="AB29555" s="1"/>
      <c r="AC29555" s="1"/>
      <c r="AJ29555" s="1"/>
      <c r="AK29555" s="1"/>
      <c r="AL29555" s="1"/>
    </row>
    <row r="29556">
      <c r="I29556" s="1"/>
      <c r="J29556" s="1"/>
      <c r="K29556" s="1"/>
      <c r="AA29556" s="1"/>
      <c r="AB29556" s="1"/>
      <c r="AC29556" s="1"/>
      <c r="AJ29556" s="1"/>
      <c r="AK29556" s="1"/>
      <c r="AL29556" s="1"/>
    </row>
    <row r="29557">
      <c r="I29557" s="1"/>
      <c r="J29557" s="1"/>
      <c r="K29557" s="1"/>
      <c r="AA29557" s="1"/>
      <c r="AB29557" s="1"/>
      <c r="AC29557" s="1"/>
      <c r="AJ29557" s="1"/>
      <c r="AK29557" s="1"/>
      <c r="AL29557" s="1"/>
    </row>
    <row r="29558">
      <c r="I29558" s="1"/>
      <c r="J29558" s="1"/>
      <c r="K29558" s="1"/>
      <c r="AA29558" s="1"/>
      <c r="AB29558" s="1"/>
      <c r="AC29558" s="1"/>
      <c r="AJ29558" s="1"/>
      <c r="AK29558" s="1"/>
      <c r="AL29558" s="1"/>
    </row>
    <row r="29559">
      <c r="I29559" s="1"/>
      <c r="J29559" s="1"/>
      <c r="K29559" s="1"/>
      <c r="AA29559" s="1"/>
      <c r="AB29559" s="1"/>
      <c r="AC29559" s="1"/>
      <c r="AJ29559" s="1"/>
      <c r="AK29559" s="1"/>
      <c r="AL29559" s="1"/>
    </row>
    <row r="29560">
      <c r="I29560" s="1"/>
      <c r="J29560" s="1"/>
      <c r="K29560" s="1"/>
      <c r="AA29560" s="1"/>
      <c r="AB29560" s="1"/>
      <c r="AC29560" s="1"/>
      <c r="AJ29560" s="1"/>
      <c r="AK29560" s="1"/>
      <c r="AL29560" s="1"/>
    </row>
    <row r="29561">
      <c r="I29561" s="1"/>
      <c r="J29561" s="1"/>
      <c r="K29561" s="1"/>
      <c r="AA29561" s="1"/>
      <c r="AB29561" s="1"/>
      <c r="AC29561" s="1"/>
      <c r="AJ29561" s="1"/>
      <c r="AK29561" s="1"/>
      <c r="AL29561" s="1"/>
    </row>
    <row r="29562">
      <c r="I29562" s="1"/>
      <c r="J29562" s="1"/>
      <c r="K29562" s="1"/>
      <c r="AA29562" s="1"/>
      <c r="AB29562" s="1"/>
      <c r="AC29562" s="1"/>
      <c r="AJ29562" s="1"/>
      <c r="AK29562" s="1"/>
      <c r="AL29562" s="1"/>
    </row>
    <row r="29563">
      <c r="I29563" s="1"/>
      <c r="J29563" s="1"/>
      <c r="K29563" s="1"/>
      <c r="AA29563" s="1"/>
      <c r="AB29563" s="1"/>
      <c r="AC29563" s="1"/>
      <c r="AJ29563" s="1"/>
      <c r="AK29563" s="1"/>
      <c r="AL29563" s="1"/>
    </row>
    <row r="29564">
      <c r="I29564" s="1"/>
      <c r="J29564" s="1"/>
      <c r="K29564" s="1"/>
      <c r="AA29564" s="1"/>
      <c r="AB29564" s="1"/>
      <c r="AC29564" s="1"/>
      <c r="AJ29564" s="1"/>
      <c r="AK29564" s="1"/>
      <c r="AL29564" s="1"/>
    </row>
    <row r="29565">
      <c r="I29565" s="1"/>
      <c r="J29565" s="1"/>
      <c r="K29565" s="1"/>
      <c r="AA29565" s="1"/>
      <c r="AB29565" s="1"/>
      <c r="AC29565" s="1"/>
      <c r="AJ29565" s="1"/>
      <c r="AK29565" s="1"/>
      <c r="AL29565" s="1"/>
    </row>
    <row r="29566">
      <c r="I29566" s="1"/>
      <c r="J29566" s="1"/>
      <c r="K29566" s="1"/>
      <c r="AA29566" s="1"/>
      <c r="AB29566" s="1"/>
      <c r="AC29566" s="1"/>
      <c r="AJ29566" s="1"/>
      <c r="AK29566" s="1"/>
      <c r="AL29566" s="1"/>
    </row>
    <row r="29567">
      <c r="I29567" s="1"/>
      <c r="J29567" s="1"/>
      <c r="K29567" s="1"/>
      <c r="AA29567" s="1"/>
      <c r="AB29567" s="1"/>
      <c r="AC29567" s="1"/>
      <c r="AJ29567" s="1"/>
      <c r="AK29567" s="1"/>
      <c r="AL29567" s="1"/>
    </row>
    <row r="29568">
      <c r="I29568" s="1"/>
      <c r="J29568" s="1"/>
      <c r="K29568" s="1"/>
      <c r="AA29568" s="1"/>
      <c r="AB29568" s="1"/>
      <c r="AC29568" s="1"/>
      <c r="AJ29568" s="1"/>
      <c r="AK29568" s="1"/>
      <c r="AL29568" s="1"/>
    </row>
    <row r="29569">
      <c r="I29569" s="1"/>
      <c r="J29569" s="1"/>
      <c r="K29569" s="1"/>
      <c r="AA29569" s="1"/>
      <c r="AB29569" s="1"/>
      <c r="AC29569" s="1"/>
      <c r="AJ29569" s="1"/>
      <c r="AK29569" s="1"/>
      <c r="AL29569" s="1"/>
    </row>
    <row r="29570">
      <c r="I29570" s="1"/>
      <c r="J29570" s="1"/>
      <c r="K29570" s="1"/>
      <c r="AA29570" s="1"/>
      <c r="AB29570" s="1"/>
      <c r="AC29570" s="1"/>
      <c r="AJ29570" s="1"/>
      <c r="AK29570" s="1"/>
      <c r="AL29570" s="1"/>
    </row>
    <row r="29571">
      <c r="I29571" s="1"/>
      <c r="J29571" s="1"/>
      <c r="K29571" s="1"/>
      <c r="AA29571" s="1"/>
      <c r="AB29571" s="1"/>
      <c r="AC29571" s="1"/>
      <c r="AJ29571" s="1"/>
      <c r="AK29571" s="1"/>
      <c r="AL29571" s="1"/>
    </row>
    <row r="29572">
      <c r="I29572" s="1"/>
      <c r="J29572" s="1"/>
      <c r="K29572" s="1"/>
      <c r="AA29572" s="1"/>
      <c r="AB29572" s="1"/>
      <c r="AC29572" s="1"/>
      <c r="AJ29572" s="1"/>
      <c r="AK29572" s="1"/>
      <c r="AL29572" s="1"/>
    </row>
    <row r="29573">
      <c r="I29573" s="1"/>
      <c r="J29573" s="1"/>
      <c r="K29573" s="1"/>
      <c r="AA29573" s="1"/>
      <c r="AB29573" s="1"/>
      <c r="AC29573" s="1"/>
      <c r="AJ29573" s="1"/>
      <c r="AK29573" s="1"/>
      <c r="AL29573" s="1"/>
    </row>
    <row r="29574">
      <c r="I29574" s="1"/>
      <c r="J29574" s="1"/>
      <c r="K29574" s="1"/>
      <c r="AA29574" s="1"/>
      <c r="AB29574" s="1"/>
      <c r="AC29574" s="1"/>
      <c r="AJ29574" s="1"/>
      <c r="AK29574" s="1"/>
      <c r="AL29574" s="1"/>
    </row>
    <row r="29575">
      <c r="I29575" s="1"/>
      <c r="J29575" s="1"/>
      <c r="K29575" s="1"/>
      <c r="AA29575" s="1"/>
      <c r="AB29575" s="1"/>
      <c r="AC29575" s="1"/>
      <c r="AJ29575" s="1"/>
      <c r="AK29575" s="1"/>
      <c r="AL29575" s="1"/>
    </row>
    <row r="29576">
      <c r="I29576" s="1"/>
      <c r="J29576" s="1"/>
      <c r="K29576" s="1"/>
      <c r="AA29576" s="1"/>
      <c r="AB29576" s="1"/>
      <c r="AC29576" s="1"/>
      <c r="AJ29576" s="1"/>
      <c r="AK29576" s="1"/>
      <c r="AL29576" s="1"/>
    </row>
    <row r="29577">
      <c r="I29577" s="1"/>
      <c r="J29577" s="1"/>
      <c r="K29577" s="1"/>
      <c r="AA29577" s="1"/>
      <c r="AB29577" s="1"/>
      <c r="AC29577" s="1"/>
      <c r="AJ29577" s="1"/>
      <c r="AK29577" s="1"/>
      <c r="AL29577" s="1"/>
    </row>
    <row r="29578">
      <c r="I29578" s="1"/>
      <c r="J29578" s="1"/>
      <c r="K29578" s="1"/>
      <c r="AA29578" s="1"/>
      <c r="AB29578" s="1"/>
      <c r="AC29578" s="1"/>
      <c r="AJ29578" s="1"/>
      <c r="AK29578" s="1"/>
      <c r="AL29578" s="1"/>
    </row>
    <row r="29579">
      <c r="I29579" s="1"/>
      <c r="J29579" s="1"/>
      <c r="K29579" s="1"/>
      <c r="AA29579" s="1"/>
      <c r="AB29579" s="1"/>
      <c r="AC29579" s="1"/>
      <c r="AJ29579" s="1"/>
      <c r="AK29579" s="1"/>
      <c r="AL29579" s="1"/>
    </row>
    <row r="29580">
      <c r="I29580" s="1"/>
      <c r="J29580" s="1"/>
      <c r="K29580" s="1"/>
      <c r="AA29580" s="1"/>
      <c r="AB29580" s="1"/>
      <c r="AC29580" s="1"/>
      <c r="AJ29580" s="1"/>
      <c r="AK29580" s="1"/>
      <c r="AL29580" s="1"/>
    </row>
    <row r="29581">
      <c r="I29581" s="1"/>
      <c r="J29581" s="1"/>
      <c r="K29581" s="1"/>
      <c r="AA29581" s="1"/>
      <c r="AB29581" s="1"/>
      <c r="AC29581" s="1"/>
      <c r="AJ29581" s="1"/>
      <c r="AK29581" s="1"/>
      <c r="AL29581" s="1"/>
    </row>
    <row r="29582">
      <c r="I29582" s="1"/>
      <c r="J29582" s="1"/>
      <c r="K29582" s="1"/>
      <c r="AA29582" s="1"/>
      <c r="AB29582" s="1"/>
      <c r="AC29582" s="1"/>
      <c r="AJ29582" s="1"/>
      <c r="AK29582" s="1"/>
      <c r="AL29582" s="1"/>
    </row>
    <row r="29583">
      <c r="I29583" s="1"/>
      <c r="J29583" s="1"/>
      <c r="K29583" s="1"/>
      <c r="AA29583" s="1"/>
      <c r="AB29583" s="1"/>
      <c r="AC29583" s="1"/>
      <c r="AJ29583" s="1"/>
      <c r="AK29583" s="1"/>
      <c r="AL29583" s="1"/>
    </row>
    <row r="29584">
      <c r="I29584" s="1"/>
      <c r="J29584" s="1"/>
      <c r="K29584" s="1"/>
      <c r="AA29584" s="1"/>
      <c r="AB29584" s="1"/>
      <c r="AC29584" s="1"/>
      <c r="AJ29584" s="1"/>
      <c r="AK29584" s="1"/>
      <c r="AL29584" s="1"/>
    </row>
    <row r="29585">
      <c r="I29585" s="1"/>
      <c r="J29585" s="1"/>
      <c r="K29585" s="1"/>
      <c r="AA29585" s="1"/>
      <c r="AB29585" s="1"/>
      <c r="AC29585" s="1"/>
      <c r="AJ29585" s="1"/>
      <c r="AK29585" s="1"/>
      <c r="AL29585" s="1"/>
    </row>
    <row r="29586">
      <c r="I29586" s="1"/>
      <c r="J29586" s="1"/>
      <c r="K29586" s="1"/>
      <c r="AA29586" s="1"/>
      <c r="AB29586" s="1"/>
      <c r="AC29586" s="1"/>
      <c r="AJ29586" s="1"/>
      <c r="AK29586" s="1"/>
      <c r="AL29586" s="1"/>
    </row>
    <row r="29587">
      <c r="I29587" s="1"/>
      <c r="J29587" s="1"/>
      <c r="K29587" s="1"/>
      <c r="AA29587" s="1"/>
      <c r="AB29587" s="1"/>
      <c r="AC29587" s="1"/>
      <c r="AJ29587" s="1"/>
      <c r="AK29587" s="1"/>
      <c r="AL29587" s="1"/>
    </row>
    <row r="29588">
      <c r="I29588" s="1"/>
      <c r="J29588" s="1"/>
      <c r="K29588" s="1"/>
      <c r="AA29588" s="1"/>
      <c r="AB29588" s="1"/>
      <c r="AC29588" s="1"/>
      <c r="AJ29588" s="1"/>
      <c r="AK29588" s="1"/>
      <c r="AL29588" s="1"/>
    </row>
    <row r="29589">
      <c r="I29589" s="1"/>
      <c r="J29589" s="1"/>
      <c r="K29589" s="1"/>
      <c r="AA29589" s="1"/>
      <c r="AB29589" s="1"/>
      <c r="AC29589" s="1"/>
      <c r="AJ29589" s="1"/>
      <c r="AK29589" s="1"/>
      <c r="AL29589" s="1"/>
    </row>
    <row r="29590">
      <c r="I29590" s="1"/>
      <c r="J29590" s="1"/>
      <c r="K29590" s="1"/>
      <c r="AA29590" s="1"/>
      <c r="AB29590" s="1"/>
      <c r="AC29590" s="1"/>
      <c r="AJ29590" s="1"/>
      <c r="AK29590" s="1"/>
      <c r="AL29590" s="1"/>
    </row>
    <row r="29591">
      <c r="I29591" s="1"/>
      <c r="J29591" s="1"/>
      <c r="K29591" s="1"/>
      <c r="AA29591" s="1"/>
      <c r="AB29591" s="1"/>
      <c r="AC29591" s="1"/>
      <c r="AJ29591" s="1"/>
      <c r="AK29591" s="1"/>
      <c r="AL29591" s="1"/>
    </row>
    <row r="29592">
      <c r="I29592" s="1"/>
      <c r="J29592" s="1"/>
      <c r="K29592" s="1"/>
      <c r="AA29592" s="1"/>
      <c r="AB29592" s="1"/>
      <c r="AC29592" s="1"/>
      <c r="AJ29592" s="1"/>
      <c r="AK29592" s="1"/>
      <c r="AL29592" s="1"/>
    </row>
    <row r="29593">
      <c r="I29593" s="1"/>
      <c r="J29593" s="1"/>
      <c r="K29593" s="1"/>
      <c r="AA29593" s="1"/>
      <c r="AB29593" s="1"/>
      <c r="AC29593" s="1"/>
      <c r="AJ29593" s="1"/>
      <c r="AK29593" s="1"/>
      <c r="AL29593" s="1"/>
    </row>
    <row r="29594">
      <c r="I29594" s="1"/>
      <c r="J29594" s="1"/>
      <c r="K29594" s="1"/>
      <c r="AA29594" s="1"/>
      <c r="AB29594" s="1"/>
      <c r="AC29594" s="1"/>
      <c r="AJ29594" s="1"/>
      <c r="AK29594" s="1"/>
      <c r="AL29594" s="1"/>
    </row>
    <row r="29595">
      <c r="I29595" s="1"/>
      <c r="J29595" s="1"/>
      <c r="K29595" s="1"/>
      <c r="AA29595" s="1"/>
      <c r="AB29595" s="1"/>
      <c r="AC29595" s="1"/>
      <c r="AJ29595" s="1"/>
      <c r="AK29595" s="1"/>
      <c r="AL29595" s="1"/>
    </row>
    <row r="29596">
      <c r="I29596" s="1"/>
      <c r="J29596" s="1"/>
      <c r="K29596" s="1"/>
      <c r="AA29596" s="1"/>
      <c r="AB29596" s="1"/>
      <c r="AC29596" s="1"/>
      <c r="AJ29596" s="1"/>
      <c r="AK29596" s="1"/>
      <c r="AL29596" s="1"/>
    </row>
    <row r="29597">
      <c r="I29597" s="1"/>
      <c r="J29597" s="1"/>
      <c r="K29597" s="1"/>
      <c r="AA29597" s="1"/>
      <c r="AB29597" s="1"/>
      <c r="AC29597" s="1"/>
      <c r="AJ29597" s="1"/>
      <c r="AK29597" s="1"/>
      <c r="AL29597" s="1"/>
    </row>
    <row r="29598">
      <c r="I29598" s="1"/>
      <c r="J29598" s="1"/>
      <c r="K29598" s="1"/>
      <c r="AA29598" s="1"/>
      <c r="AB29598" s="1"/>
      <c r="AC29598" s="1"/>
      <c r="AJ29598" s="1"/>
      <c r="AK29598" s="1"/>
      <c r="AL29598" s="1"/>
    </row>
    <row r="29599">
      <c r="I29599" s="1"/>
      <c r="J29599" s="1"/>
      <c r="K29599" s="1"/>
      <c r="AA29599" s="1"/>
      <c r="AB29599" s="1"/>
      <c r="AC29599" s="1"/>
      <c r="AJ29599" s="1"/>
      <c r="AK29599" s="1"/>
      <c r="AL29599" s="1"/>
    </row>
    <row r="29600">
      <c r="I29600" s="1"/>
      <c r="J29600" s="1"/>
      <c r="K29600" s="1"/>
      <c r="AA29600" s="1"/>
      <c r="AB29600" s="1"/>
      <c r="AC29600" s="1"/>
      <c r="AJ29600" s="1"/>
      <c r="AK29600" s="1"/>
      <c r="AL29600" s="1"/>
    </row>
    <row r="29601">
      <c r="I29601" s="1"/>
      <c r="J29601" s="1"/>
      <c r="K29601" s="1"/>
      <c r="AA29601" s="1"/>
      <c r="AB29601" s="1"/>
      <c r="AC29601" s="1"/>
      <c r="AJ29601" s="1"/>
      <c r="AK29601" s="1"/>
      <c r="AL29601" s="1"/>
    </row>
    <row r="29602">
      <c r="I29602" s="1"/>
      <c r="J29602" s="1"/>
      <c r="K29602" s="1"/>
      <c r="AA29602" s="1"/>
      <c r="AB29602" s="1"/>
      <c r="AC29602" s="1"/>
      <c r="AJ29602" s="1"/>
      <c r="AK29602" s="1"/>
      <c r="AL29602" s="1"/>
    </row>
    <row r="29603">
      <c r="I29603" s="1"/>
      <c r="J29603" s="1"/>
      <c r="K29603" s="1"/>
      <c r="AA29603" s="1"/>
      <c r="AB29603" s="1"/>
      <c r="AC29603" s="1"/>
      <c r="AJ29603" s="1"/>
      <c r="AK29603" s="1"/>
      <c r="AL29603" s="1"/>
    </row>
    <row r="29604">
      <c r="I29604" s="1"/>
      <c r="J29604" s="1"/>
      <c r="K29604" s="1"/>
      <c r="AA29604" s="1"/>
      <c r="AB29604" s="1"/>
      <c r="AC29604" s="1"/>
      <c r="AJ29604" s="1"/>
      <c r="AK29604" s="1"/>
      <c r="AL29604" s="1"/>
    </row>
    <row r="29605">
      <c r="I29605" s="1"/>
      <c r="J29605" s="1"/>
      <c r="K29605" s="1"/>
      <c r="AA29605" s="1"/>
      <c r="AB29605" s="1"/>
      <c r="AC29605" s="1"/>
      <c r="AJ29605" s="1"/>
      <c r="AK29605" s="1"/>
      <c r="AL29605" s="1"/>
    </row>
    <row r="29606">
      <c r="I29606" s="1"/>
      <c r="J29606" s="1"/>
      <c r="K29606" s="1"/>
      <c r="AA29606" s="1"/>
      <c r="AB29606" s="1"/>
      <c r="AC29606" s="1"/>
      <c r="AJ29606" s="1"/>
      <c r="AK29606" s="1"/>
      <c r="AL29606" s="1"/>
    </row>
    <row r="29607">
      <c r="I29607" s="1"/>
      <c r="J29607" s="1"/>
      <c r="K29607" s="1"/>
      <c r="AA29607" s="1"/>
      <c r="AB29607" s="1"/>
      <c r="AC29607" s="1"/>
      <c r="AJ29607" s="1"/>
      <c r="AK29607" s="1"/>
      <c r="AL29607" s="1"/>
    </row>
    <row r="29608">
      <c r="I29608" s="1"/>
      <c r="J29608" s="1"/>
      <c r="K29608" s="1"/>
      <c r="AA29608" s="1"/>
      <c r="AB29608" s="1"/>
      <c r="AC29608" s="1"/>
      <c r="AJ29608" s="1"/>
      <c r="AK29608" s="1"/>
      <c r="AL29608" s="1"/>
    </row>
    <row r="29609">
      <c r="I29609" s="1"/>
      <c r="J29609" s="1"/>
      <c r="K29609" s="1"/>
      <c r="AA29609" s="1"/>
      <c r="AB29609" s="1"/>
      <c r="AC29609" s="1"/>
      <c r="AJ29609" s="1"/>
      <c r="AK29609" s="1"/>
      <c r="AL29609" s="1"/>
    </row>
    <row r="29610">
      <c r="I29610" s="1"/>
      <c r="J29610" s="1"/>
      <c r="K29610" s="1"/>
      <c r="AA29610" s="1"/>
      <c r="AB29610" s="1"/>
      <c r="AC29610" s="1"/>
      <c r="AJ29610" s="1"/>
      <c r="AK29610" s="1"/>
      <c r="AL29610" s="1"/>
    </row>
    <row r="29611">
      <c r="I29611" s="1"/>
      <c r="J29611" s="1"/>
      <c r="K29611" s="1"/>
      <c r="AA29611" s="1"/>
      <c r="AB29611" s="1"/>
      <c r="AC29611" s="1"/>
      <c r="AJ29611" s="1"/>
      <c r="AK29611" s="1"/>
      <c r="AL29611" s="1"/>
    </row>
    <row r="29612">
      <c r="I29612" s="1"/>
      <c r="J29612" s="1"/>
      <c r="K29612" s="1"/>
      <c r="AA29612" s="1"/>
      <c r="AB29612" s="1"/>
      <c r="AC29612" s="1"/>
      <c r="AJ29612" s="1"/>
      <c r="AK29612" s="1"/>
      <c r="AL29612" s="1"/>
    </row>
    <row r="29613">
      <c r="I29613" s="1"/>
      <c r="J29613" s="1"/>
      <c r="K29613" s="1"/>
      <c r="AA29613" s="1"/>
      <c r="AB29613" s="1"/>
      <c r="AC29613" s="1"/>
      <c r="AJ29613" s="1"/>
      <c r="AK29613" s="1"/>
      <c r="AL29613" s="1"/>
    </row>
    <row r="29614">
      <c r="I29614" s="1"/>
      <c r="J29614" s="1"/>
      <c r="K29614" s="1"/>
      <c r="AA29614" s="1"/>
      <c r="AB29614" s="1"/>
      <c r="AC29614" s="1"/>
      <c r="AJ29614" s="1"/>
      <c r="AK29614" s="1"/>
      <c r="AL29614" s="1"/>
    </row>
    <row r="29615">
      <c r="I29615" s="1"/>
      <c r="J29615" s="1"/>
      <c r="K29615" s="1"/>
      <c r="AA29615" s="1"/>
      <c r="AB29615" s="1"/>
      <c r="AC29615" s="1"/>
      <c r="AJ29615" s="1"/>
      <c r="AK29615" s="1"/>
      <c r="AL29615" s="1"/>
    </row>
    <row r="29616">
      <c r="I29616" s="1"/>
      <c r="J29616" s="1"/>
      <c r="K29616" s="1"/>
      <c r="AA29616" s="1"/>
      <c r="AB29616" s="1"/>
      <c r="AC29616" s="1"/>
      <c r="AJ29616" s="1"/>
      <c r="AK29616" s="1"/>
      <c r="AL29616" s="1"/>
    </row>
    <row r="29617">
      <c r="I29617" s="1"/>
      <c r="J29617" s="1"/>
      <c r="K29617" s="1"/>
      <c r="AA29617" s="1"/>
      <c r="AB29617" s="1"/>
      <c r="AC29617" s="1"/>
      <c r="AJ29617" s="1"/>
      <c r="AK29617" s="1"/>
      <c r="AL29617" s="1"/>
    </row>
    <row r="29618">
      <c r="I29618" s="1"/>
      <c r="J29618" s="1"/>
      <c r="K29618" s="1"/>
      <c r="AA29618" s="1"/>
      <c r="AB29618" s="1"/>
      <c r="AC29618" s="1"/>
      <c r="AJ29618" s="1"/>
      <c r="AK29618" s="1"/>
      <c r="AL29618" s="1"/>
    </row>
    <row r="29619">
      <c r="I29619" s="1"/>
      <c r="J29619" s="1"/>
      <c r="K29619" s="1"/>
      <c r="AA29619" s="1"/>
      <c r="AB29619" s="1"/>
      <c r="AC29619" s="1"/>
      <c r="AJ29619" s="1"/>
      <c r="AK29619" s="1"/>
      <c r="AL29619" s="1"/>
    </row>
    <row r="29620">
      <c r="I29620" s="1"/>
      <c r="J29620" s="1"/>
      <c r="K29620" s="1"/>
      <c r="AA29620" s="1"/>
      <c r="AB29620" s="1"/>
      <c r="AC29620" s="1"/>
      <c r="AJ29620" s="1"/>
      <c r="AK29620" s="1"/>
      <c r="AL29620" s="1"/>
    </row>
    <row r="29621">
      <c r="I29621" s="1"/>
      <c r="J29621" s="1"/>
      <c r="K29621" s="1"/>
      <c r="AA29621" s="1"/>
      <c r="AB29621" s="1"/>
      <c r="AC29621" s="1"/>
      <c r="AJ29621" s="1"/>
      <c r="AK29621" s="1"/>
      <c r="AL29621" s="1"/>
    </row>
    <row r="29622">
      <c r="I29622" s="1"/>
      <c r="J29622" s="1"/>
      <c r="K29622" s="1"/>
      <c r="AA29622" s="1"/>
      <c r="AB29622" s="1"/>
      <c r="AC29622" s="1"/>
      <c r="AJ29622" s="1"/>
      <c r="AK29622" s="1"/>
      <c r="AL29622" s="1"/>
    </row>
    <row r="29623">
      <c r="I29623" s="1"/>
      <c r="J29623" s="1"/>
      <c r="K29623" s="1"/>
      <c r="AA29623" s="1"/>
      <c r="AB29623" s="1"/>
      <c r="AC29623" s="1"/>
      <c r="AJ29623" s="1"/>
      <c r="AK29623" s="1"/>
      <c r="AL29623" s="1"/>
    </row>
    <row r="29624">
      <c r="I29624" s="1"/>
      <c r="J29624" s="1"/>
      <c r="K29624" s="1"/>
      <c r="AA29624" s="1"/>
      <c r="AB29624" s="1"/>
      <c r="AC29624" s="1"/>
      <c r="AJ29624" s="1"/>
      <c r="AK29624" s="1"/>
      <c r="AL29624" s="1"/>
    </row>
    <row r="29625">
      <c r="I29625" s="1"/>
      <c r="J29625" s="1"/>
      <c r="K29625" s="1"/>
      <c r="AA29625" s="1"/>
      <c r="AB29625" s="1"/>
      <c r="AC29625" s="1"/>
      <c r="AJ29625" s="1"/>
      <c r="AK29625" s="1"/>
      <c r="AL29625" s="1"/>
    </row>
    <row r="29626">
      <c r="I29626" s="1"/>
      <c r="J29626" s="1"/>
      <c r="K29626" s="1"/>
      <c r="AA29626" s="1"/>
      <c r="AB29626" s="1"/>
      <c r="AC29626" s="1"/>
      <c r="AJ29626" s="1"/>
      <c r="AK29626" s="1"/>
      <c r="AL29626" s="1"/>
    </row>
    <row r="29627">
      <c r="I29627" s="1"/>
      <c r="J29627" s="1"/>
      <c r="K29627" s="1"/>
      <c r="AA29627" s="1"/>
      <c r="AB29627" s="1"/>
      <c r="AC29627" s="1"/>
      <c r="AJ29627" s="1"/>
      <c r="AK29627" s="1"/>
      <c r="AL29627" s="1"/>
    </row>
    <row r="29628">
      <c r="I29628" s="1"/>
      <c r="J29628" s="1"/>
      <c r="K29628" s="1"/>
      <c r="AA29628" s="1"/>
      <c r="AB29628" s="1"/>
      <c r="AC29628" s="1"/>
      <c r="AJ29628" s="1"/>
      <c r="AK29628" s="1"/>
      <c r="AL29628" s="1"/>
    </row>
    <row r="29629">
      <c r="I29629" s="1"/>
      <c r="J29629" s="1"/>
      <c r="K29629" s="1"/>
      <c r="AA29629" s="1"/>
      <c r="AB29629" s="1"/>
      <c r="AC29629" s="1"/>
      <c r="AJ29629" s="1"/>
      <c r="AK29629" s="1"/>
      <c r="AL29629" s="1"/>
    </row>
    <row r="29630">
      <c r="I29630" s="1"/>
      <c r="J29630" s="1"/>
      <c r="K29630" s="1"/>
      <c r="AA29630" s="1"/>
      <c r="AB29630" s="1"/>
      <c r="AC29630" s="1"/>
      <c r="AJ29630" s="1"/>
      <c r="AK29630" s="1"/>
      <c r="AL29630" s="1"/>
    </row>
    <row r="29631">
      <c r="I29631" s="1"/>
      <c r="J29631" s="1"/>
      <c r="K29631" s="1"/>
      <c r="AA29631" s="1"/>
      <c r="AB29631" s="1"/>
      <c r="AC29631" s="1"/>
      <c r="AJ29631" s="1"/>
      <c r="AK29631" s="1"/>
      <c r="AL29631" s="1"/>
    </row>
    <row r="29632">
      <c r="I29632" s="1"/>
      <c r="J29632" s="1"/>
      <c r="K29632" s="1"/>
      <c r="AA29632" s="1"/>
      <c r="AB29632" s="1"/>
      <c r="AC29632" s="1"/>
      <c r="AJ29632" s="1"/>
      <c r="AK29632" s="1"/>
      <c r="AL29632" s="1"/>
    </row>
    <row r="29633">
      <c r="I29633" s="1"/>
      <c r="J29633" s="1"/>
      <c r="K29633" s="1"/>
      <c r="AA29633" s="1"/>
      <c r="AB29633" s="1"/>
      <c r="AC29633" s="1"/>
      <c r="AJ29633" s="1"/>
      <c r="AK29633" s="1"/>
      <c r="AL29633" s="1"/>
    </row>
    <row r="29634">
      <c r="I29634" s="1"/>
      <c r="J29634" s="1"/>
      <c r="K29634" s="1"/>
      <c r="AA29634" s="1"/>
      <c r="AB29634" s="1"/>
      <c r="AC29634" s="1"/>
      <c r="AJ29634" s="1"/>
      <c r="AK29634" s="1"/>
      <c r="AL29634" s="1"/>
    </row>
    <row r="29635">
      <c r="I29635" s="1"/>
      <c r="J29635" s="1"/>
      <c r="K29635" s="1"/>
      <c r="AA29635" s="1"/>
      <c r="AB29635" s="1"/>
      <c r="AC29635" s="1"/>
      <c r="AJ29635" s="1"/>
      <c r="AK29635" s="1"/>
      <c r="AL29635" s="1"/>
    </row>
    <row r="29636">
      <c r="I29636" s="1"/>
      <c r="J29636" s="1"/>
      <c r="K29636" s="1"/>
      <c r="AA29636" s="1"/>
      <c r="AB29636" s="1"/>
      <c r="AC29636" s="1"/>
      <c r="AJ29636" s="1"/>
      <c r="AK29636" s="1"/>
      <c r="AL29636" s="1"/>
    </row>
    <row r="29637">
      <c r="I29637" s="1"/>
      <c r="J29637" s="1"/>
      <c r="K29637" s="1"/>
      <c r="AA29637" s="1"/>
      <c r="AB29637" s="1"/>
      <c r="AC29637" s="1"/>
      <c r="AJ29637" s="1"/>
      <c r="AK29637" s="1"/>
      <c r="AL29637" s="1"/>
    </row>
    <row r="29638">
      <c r="I29638" s="1"/>
      <c r="J29638" s="1"/>
      <c r="K29638" s="1"/>
      <c r="AA29638" s="1"/>
      <c r="AB29638" s="1"/>
      <c r="AC29638" s="1"/>
      <c r="AJ29638" s="1"/>
      <c r="AK29638" s="1"/>
      <c r="AL29638" s="1"/>
    </row>
    <row r="29639">
      <c r="I29639" s="1"/>
      <c r="J29639" s="1"/>
      <c r="K29639" s="1"/>
      <c r="AA29639" s="1"/>
      <c r="AB29639" s="1"/>
      <c r="AC29639" s="1"/>
      <c r="AJ29639" s="1"/>
      <c r="AK29639" s="1"/>
      <c r="AL29639" s="1"/>
    </row>
    <row r="29640">
      <c r="I29640" s="1"/>
      <c r="J29640" s="1"/>
      <c r="K29640" s="1"/>
      <c r="AA29640" s="1"/>
      <c r="AB29640" s="1"/>
      <c r="AC29640" s="1"/>
      <c r="AJ29640" s="1"/>
      <c r="AK29640" s="1"/>
      <c r="AL29640" s="1"/>
    </row>
    <row r="29641">
      <c r="I29641" s="1"/>
      <c r="J29641" s="1"/>
      <c r="K29641" s="1"/>
      <c r="AA29641" s="1"/>
      <c r="AB29641" s="1"/>
      <c r="AC29641" s="1"/>
      <c r="AJ29641" s="1"/>
      <c r="AK29641" s="1"/>
      <c r="AL29641" s="1"/>
    </row>
    <row r="29642">
      <c r="I29642" s="1"/>
      <c r="J29642" s="1"/>
      <c r="K29642" s="1"/>
      <c r="AA29642" s="1"/>
      <c r="AB29642" s="1"/>
      <c r="AC29642" s="1"/>
      <c r="AJ29642" s="1"/>
      <c r="AK29642" s="1"/>
      <c r="AL29642" s="1"/>
    </row>
    <row r="29643">
      <c r="I29643" s="1"/>
      <c r="J29643" s="1"/>
      <c r="K29643" s="1"/>
      <c r="AA29643" s="1"/>
      <c r="AB29643" s="1"/>
      <c r="AC29643" s="1"/>
      <c r="AJ29643" s="1"/>
      <c r="AK29643" s="1"/>
      <c r="AL29643" s="1"/>
    </row>
    <row r="29644">
      <c r="I29644" s="1"/>
      <c r="J29644" s="1"/>
      <c r="K29644" s="1"/>
      <c r="AA29644" s="1"/>
      <c r="AB29644" s="1"/>
      <c r="AC29644" s="1"/>
      <c r="AJ29644" s="1"/>
      <c r="AK29644" s="1"/>
      <c r="AL29644" s="1"/>
    </row>
    <row r="29645">
      <c r="I29645" s="1"/>
      <c r="J29645" s="1"/>
      <c r="K29645" s="1"/>
      <c r="AA29645" s="1"/>
      <c r="AB29645" s="1"/>
      <c r="AC29645" s="1"/>
      <c r="AJ29645" s="1"/>
      <c r="AK29645" s="1"/>
      <c r="AL29645" s="1"/>
    </row>
    <row r="29646">
      <c r="I29646" s="1"/>
      <c r="J29646" s="1"/>
      <c r="K29646" s="1"/>
      <c r="AA29646" s="1"/>
      <c r="AB29646" s="1"/>
      <c r="AC29646" s="1"/>
      <c r="AJ29646" s="1"/>
      <c r="AK29646" s="1"/>
      <c r="AL29646" s="1"/>
    </row>
    <row r="29647">
      <c r="I29647" s="1"/>
      <c r="J29647" s="1"/>
      <c r="K29647" s="1"/>
      <c r="AA29647" s="1"/>
      <c r="AB29647" s="1"/>
      <c r="AC29647" s="1"/>
      <c r="AJ29647" s="1"/>
      <c r="AK29647" s="1"/>
      <c r="AL29647" s="1"/>
    </row>
    <row r="29648">
      <c r="I29648" s="1"/>
      <c r="J29648" s="1"/>
      <c r="K29648" s="1"/>
      <c r="AA29648" s="1"/>
      <c r="AB29648" s="1"/>
      <c r="AC29648" s="1"/>
      <c r="AJ29648" s="1"/>
      <c r="AK29648" s="1"/>
      <c r="AL29648" s="1"/>
    </row>
    <row r="29649">
      <c r="I29649" s="1"/>
      <c r="J29649" s="1"/>
      <c r="K29649" s="1"/>
      <c r="AA29649" s="1"/>
      <c r="AB29649" s="1"/>
      <c r="AC29649" s="1"/>
      <c r="AJ29649" s="1"/>
      <c r="AK29649" s="1"/>
      <c r="AL29649" s="1"/>
    </row>
    <row r="29650">
      <c r="I29650" s="1"/>
      <c r="J29650" s="1"/>
      <c r="K29650" s="1"/>
      <c r="AA29650" s="1"/>
      <c r="AB29650" s="1"/>
      <c r="AC29650" s="1"/>
      <c r="AJ29650" s="1"/>
      <c r="AK29650" s="1"/>
      <c r="AL29650" s="1"/>
    </row>
    <row r="29651">
      <c r="I29651" s="1"/>
      <c r="J29651" s="1"/>
      <c r="K29651" s="1"/>
      <c r="AA29651" s="1"/>
      <c r="AB29651" s="1"/>
      <c r="AC29651" s="1"/>
      <c r="AJ29651" s="1"/>
      <c r="AK29651" s="1"/>
      <c r="AL29651" s="1"/>
    </row>
    <row r="29652">
      <c r="I29652" s="1"/>
      <c r="J29652" s="1"/>
      <c r="K29652" s="1"/>
      <c r="AA29652" s="1"/>
      <c r="AB29652" s="1"/>
      <c r="AC29652" s="1"/>
      <c r="AJ29652" s="1"/>
      <c r="AK29652" s="1"/>
      <c r="AL29652" s="1"/>
    </row>
    <row r="29653">
      <c r="I29653" s="1"/>
      <c r="J29653" s="1"/>
      <c r="K29653" s="1"/>
      <c r="AA29653" s="1"/>
      <c r="AB29653" s="1"/>
      <c r="AC29653" s="1"/>
      <c r="AJ29653" s="1"/>
      <c r="AK29653" s="1"/>
      <c r="AL29653" s="1"/>
    </row>
    <row r="29654">
      <c r="I29654" s="1"/>
      <c r="J29654" s="1"/>
      <c r="K29654" s="1"/>
      <c r="AA29654" s="1"/>
      <c r="AB29654" s="1"/>
      <c r="AC29654" s="1"/>
      <c r="AJ29654" s="1"/>
      <c r="AK29654" s="1"/>
      <c r="AL29654" s="1"/>
    </row>
    <row r="29655">
      <c r="I29655" s="1"/>
      <c r="J29655" s="1"/>
      <c r="K29655" s="1"/>
      <c r="AA29655" s="1"/>
      <c r="AB29655" s="1"/>
      <c r="AC29655" s="1"/>
      <c r="AJ29655" s="1"/>
      <c r="AK29655" s="1"/>
      <c r="AL29655" s="1"/>
    </row>
    <row r="29656">
      <c r="I29656" s="1"/>
      <c r="J29656" s="1"/>
      <c r="K29656" s="1"/>
      <c r="AA29656" s="1"/>
      <c r="AB29656" s="1"/>
      <c r="AC29656" s="1"/>
      <c r="AJ29656" s="1"/>
      <c r="AK29656" s="1"/>
      <c r="AL29656" s="1"/>
    </row>
    <row r="29657">
      <c r="I29657" s="1"/>
      <c r="J29657" s="1"/>
      <c r="K29657" s="1"/>
      <c r="AA29657" s="1"/>
      <c r="AB29657" s="1"/>
      <c r="AC29657" s="1"/>
      <c r="AJ29657" s="1"/>
      <c r="AK29657" s="1"/>
      <c r="AL29657" s="1"/>
    </row>
    <row r="29658">
      <c r="I29658" s="1"/>
      <c r="J29658" s="1"/>
      <c r="K29658" s="1"/>
      <c r="AA29658" s="1"/>
      <c r="AB29658" s="1"/>
      <c r="AC29658" s="1"/>
      <c r="AJ29658" s="1"/>
      <c r="AK29658" s="1"/>
      <c r="AL29658" s="1"/>
    </row>
    <row r="29659">
      <c r="I29659" s="1"/>
      <c r="J29659" s="1"/>
      <c r="K29659" s="1"/>
      <c r="AA29659" s="1"/>
      <c r="AB29659" s="1"/>
      <c r="AC29659" s="1"/>
      <c r="AJ29659" s="1"/>
      <c r="AK29659" s="1"/>
      <c r="AL29659" s="1"/>
    </row>
    <row r="29660">
      <c r="I29660" s="1"/>
      <c r="J29660" s="1"/>
      <c r="K29660" s="1"/>
      <c r="AA29660" s="1"/>
      <c r="AB29660" s="1"/>
      <c r="AC29660" s="1"/>
      <c r="AJ29660" s="1"/>
      <c r="AK29660" s="1"/>
      <c r="AL29660" s="1"/>
    </row>
    <row r="29661">
      <c r="I29661" s="1"/>
      <c r="J29661" s="1"/>
      <c r="K29661" s="1"/>
      <c r="AA29661" s="1"/>
      <c r="AB29661" s="1"/>
      <c r="AC29661" s="1"/>
      <c r="AJ29661" s="1"/>
      <c r="AK29661" s="1"/>
      <c r="AL29661" s="1"/>
    </row>
    <row r="29662">
      <c r="I29662" s="1"/>
      <c r="J29662" s="1"/>
      <c r="K29662" s="1"/>
      <c r="AA29662" s="1"/>
      <c r="AB29662" s="1"/>
      <c r="AC29662" s="1"/>
      <c r="AJ29662" s="1"/>
      <c r="AK29662" s="1"/>
      <c r="AL29662" s="1"/>
    </row>
    <row r="29663">
      <c r="I29663" s="1"/>
      <c r="J29663" s="1"/>
      <c r="K29663" s="1"/>
      <c r="AA29663" s="1"/>
      <c r="AB29663" s="1"/>
      <c r="AC29663" s="1"/>
      <c r="AJ29663" s="1"/>
      <c r="AK29663" s="1"/>
      <c r="AL29663" s="1"/>
    </row>
    <row r="29664">
      <c r="I29664" s="1"/>
      <c r="J29664" s="1"/>
      <c r="K29664" s="1"/>
      <c r="AA29664" s="1"/>
      <c r="AB29664" s="1"/>
      <c r="AC29664" s="1"/>
      <c r="AJ29664" s="1"/>
      <c r="AK29664" s="1"/>
      <c r="AL29664" s="1"/>
    </row>
    <row r="29665">
      <c r="I29665" s="1"/>
      <c r="J29665" s="1"/>
      <c r="K29665" s="1"/>
      <c r="AA29665" s="1"/>
      <c r="AB29665" s="1"/>
      <c r="AC29665" s="1"/>
      <c r="AJ29665" s="1"/>
      <c r="AK29665" s="1"/>
      <c r="AL29665" s="1"/>
    </row>
    <row r="29666">
      <c r="I29666" s="1"/>
      <c r="J29666" s="1"/>
      <c r="K29666" s="1"/>
      <c r="AA29666" s="1"/>
      <c r="AB29666" s="1"/>
      <c r="AC29666" s="1"/>
      <c r="AJ29666" s="1"/>
      <c r="AK29666" s="1"/>
      <c r="AL29666" s="1"/>
    </row>
    <row r="29667">
      <c r="I29667" s="1"/>
      <c r="J29667" s="1"/>
      <c r="K29667" s="1"/>
      <c r="AA29667" s="1"/>
      <c r="AB29667" s="1"/>
      <c r="AC29667" s="1"/>
      <c r="AJ29667" s="1"/>
      <c r="AK29667" s="1"/>
      <c r="AL29667" s="1"/>
    </row>
    <row r="29668">
      <c r="I29668" s="1"/>
      <c r="J29668" s="1"/>
      <c r="K29668" s="1"/>
      <c r="AA29668" s="1"/>
      <c r="AB29668" s="1"/>
      <c r="AC29668" s="1"/>
      <c r="AJ29668" s="1"/>
      <c r="AK29668" s="1"/>
      <c r="AL29668" s="1"/>
    </row>
    <row r="29669">
      <c r="I29669" s="1"/>
      <c r="J29669" s="1"/>
      <c r="K29669" s="1"/>
      <c r="AA29669" s="1"/>
      <c r="AB29669" s="1"/>
      <c r="AC29669" s="1"/>
      <c r="AJ29669" s="1"/>
      <c r="AK29669" s="1"/>
      <c r="AL29669" s="1"/>
    </row>
    <row r="29670">
      <c r="I29670" s="1"/>
      <c r="J29670" s="1"/>
      <c r="K29670" s="1"/>
      <c r="AA29670" s="1"/>
      <c r="AB29670" s="1"/>
      <c r="AC29670" s="1"/>
      <c r="AJ29670" s="1"/>
      <c r="AK29670" s="1"/>
      <c r="AL29670" s="1"/>
    </row>
    <row r="29671">
      <c r="I29671" s="1"/>
      <c r="J29671" s="1"/>
      <c r="K29671" s="1"/>
      <c r="AA29671" s="1"/>
      <c r="AB29671" s="1"/>
      <c r="AC29671" s="1"/>
      <c r="AJ29671" s="1"/>
      <c r="AK29671" s="1"/>
      <c r="AL29671" s="1"/>
    </row>
    <row r="29672">
      <c r="I29672" s="1"/>
      <c r="J29672" s="1"/>
      <c r="K29672" s="1"/>
      <c r="AA29672" s="1"/>
      <c r="AB29672" s="1"/>
      <c r="AC29672" s="1"/>
      <c r="AJ29672" s="1"/>
      <c r="AK29672" s="1"/>
      <c r="AL29672" s="1"/>
    </row>
    <row r="29673">
      <c r="I29673" s="1"/>
      <c r="J29673" s="1"/>
      <c r="K29673" s="1"/>
      <c r="AA29673" s="1"/>
      <c r="AB29673" s="1"/>
      <c r="AC29673" s="1"/>
      <c r="AJ29673" s="1"/>
      <c r="AK29673" s="1"/>
      <c r="AL29673" s="1"/>
    </row>
    <row r="29674">
      <c r="I29674" s="1"/>
      <c r="J29674" s="1"/>
      <c r="K29674" s="1"/>
      <c r="AA29674" s="1"/>
      <c r="AB29674" s="1"/>
      <c r="AC29674" s="1"/>
      <c r="AJ29674" s="1"/>
      <c r="AK29674" s="1"/>
      <c r="AL29674" s="1"/>
    </row>
    <row r="29675">
      <c r="I29675" s="1"/>
      <c r="J29675" s="1"/>
      <c r="K29675" s="1"/>
      <c r="AA29675" s="1"/>
      <c r="AB29675" s="1"/>
      <c r="AC29675" s="1"/>
      <c r="AJ29675" s="1"/>
      <c r="AK29675" s="1"/>
      <c r="AL29675" s="1"/>
    </row>
    <row r="29676">
      <c r="I29676" s="1"/>
      <c r="J29676" s="1"/>
      <c r="K29676" s="1"/>
      <c r="AA29676" s="1"/>
      <c r="AB29676" s="1"/>
      <c r="AC29676" s="1"/>
      <c r="AJ29676" s="1"/>
      <c r="AK29676" s="1"/>
      <c r="AL29676" s="1"/>
    </row>
    <row r="29677">
      <c r="I29677" s="1"/>
      <c r="J29677" s="1"/>
      <c r="K29677" s="1"/>
      <c r="AA29677" s="1"/>
      <c r="AB29677" s="1"/>
      <c r="AC29677" s="1"/>
      <c r="AJ29677" s="1"/>
      <c r="AK29677" s="1"/>
      <c r="AL29677" s="1"/>
    </row>
    <row r="29678">
      <c r="I29678" s="1"/>
      <c r="J29678" s="1"/>
      <c r="K29678" s="1"/>
      <c r="AA29678" s="1"/>
      <c r="AB29678" s="1"/>
      <c r="AC29678" s="1"/>
      <c r="AJ29678" s="1"/>
      <c r="AK29678" s="1"/>
      <c r="AL29678" s="1"/>
    </row>
    <row r="29679">
      <c r="I29679" s="1"/>
      <c r="J29679" s="1"/>
      <c r="K29679" s="1"/>
      <c r="AA29679" s="1"/>
      <c r="AB29679" s="1"/>
      <c r="AC29679" s="1"/>
      <c r="AJ29679" s="1"/>
      <c r="AK29679" s="1"/>
      <c r="AL29679" s="1"/>
    </row>
    <row r="29680">
      <c r="I29680" s="1"/>
      <c r="J29680" s="1"/>
      <c r="K29680" s="1"/>
      <c r="AA29680" s="1"/>
      <c r="AB29680" s="1"/>
      <c r="AC29680" s="1"/>
      <c r="AJ29680" s="1"/>
      <c r="AK29680" s="1"/>
      <c r="AL29680" s="1"/>
    </row>
    <row r="29681">
      <c r="I29681" s="1"/>
      <c r="J29681" s="1"/>
      <c r="K29681" s="1"/>
      <c r="AA29681" s="1"/>
      <c r="AB29681" s="1"/>
      <c r="AC29681" s="1"/>
      <c r="AJ29681" s="1"/>
      <c r="AK29681" s="1"/>
      <c r="AL29681" s="1"/>
    </row>
    <row r="29682">
      <c r="I29682" s="1"/>
      <c r="J29682" s="1"/>
      <c r="K29682" s="1"/>
      <c r="AA29682" s="1"/>
      <c r="AB29682" s="1"/>
      <c r="AC29682" s="1"/>
      <c r="AJ29682" s="1"/>
      <c r="AK29682" s="1"/>
      <c r="AL29682" s="1"/>
    </row>
    <row r="29683">
      <c r="I29683" s="1"/>
      <c r="J29683" s="1"/>
      <c r="K29683" s="1"/>
      <c r="AA29683" s="1"/>
      <c r="AB29683" s="1"/>
      <c r="AC29683" s="1"/>
      <c r="AJ29683" s="1"/>
      <c r="AK29683" s="1"/>
      <c r="AL29683" s="1"/>
    </row>
    <row r="29684">
      <c r="I29684" s="1"/>
      <c r="J29684" s="1"/>
      <c r="K29684" s="1"/>
      <c r="AA29684" s="1"/>
      <c r="AB29684" s="1"/>
      <c r="AC29684" s="1"/>
      <c r="AJ29684" s="1"/>
      <c r="AK29684" s="1"/>
      <c r="AL29684" s="1"/>
    </row>
    <row r="29685">
      <c r="I29685" s="1"/>
      <c r="J29685" s="1"/>
      <c r="K29685" s="1"/>
      <c r="AA29685" s="1"/>
      <c r="AB29685" s="1"/>
      <c r="AC29685" s="1"/>
      <c r="AJ29685" s="1"/>
      <c r="AK29685" s="1"/>
      <c r="AL29685" s="1"/>
    </row>
    <row r="29686">
      <c r="I29686" s="1"/>
      <c r="J29686" s="1"/>
      <c r="K29686" s="1"/>
      <c r="AA29686" s="1"/>
      <c r="AB29686" s="1"/>
      <c r="AC29686" s="1"/>
      <c r="AJ29686" s="1"/>
      <c r="AK29686" s="1"/>
      <c r="AL29686" s="1"/>
    </row>
    <row r="29687">
      <c r="I29687" s="1"/>
      <c r="J29687" s="1"/>
      <c r="K29687" s="1"/>
      <c r="AA29687" s="1"/>
      <c r="AB29687" s="1"/>
      <c r="AC29687" s="1"/>
      <c r="AJ29687" s="1"/>
      <c r="AK29687" s="1"/>
      <c r="AL29687" s="1"/>
    </row>
    <row r="29688">
      <c r="I29688" s="1"/>
      <c r="J29688" s="1"/>
      <c r="K29688" s="1"/>
      <c r="AA29688" s="1"/>
      <c r="AB29688" s="1"/>
      <c r="AC29688" s="1"/>
      <c r="AJ29688" s="1"/>
      <c r="AK29688" s="1"/>
      <c r="AL29688" s="1"/>
    </row>
    <row r="29689">
      <c r="I29689" s="1"/>
      <c r="J29689" s="1"/>
      <c r="K29689" s="1"/>
      <c r="AA29689" s="1"/>
      <c r="AB29689" s="1"/>
      <c r="AC29689" s="1"/>
      <c r="AJ29689" s="1"/>
      <c r="AK29689" s="1"/>
      <c r="AL29689" s="1"/>
    </row>
    <row r="29690">
      <c r="I29690" s="1"/>
      <c r="J29690" s="1"/>
      <c r="K29690" s="1"/>
      <c r="AA29690" s="1"/>
      <c r="AB29690" s="1"/>
      <c r="AC29690" s="1"/>
      <c r="AJ29690" s="1"/>
      <c r="AK29690" s="1"/>
      <c r="AL29690" s="1"/>
    </row>
    <row r="29691">
      <c r="I29691" s="1"/>
      <c r="J29691" s="1"/>
      <c r="K29691" s="1"/>
      <c r="AA29691" s="1"/>
      <c r="AB29691" s="1"/>
      <c r="AC29691" s="1"/>
      <c r="AJ29691" s="1"/>
      <c r="AK29691" s="1"/>
      <c r="AL29691" s="1"/>
    </row>
    <row r="29692">
      <c r="I29692" s="1"/>
      <c r="J29692" s="1"/>
      <c r="K29692" s="1"/>
      <c r="AA29692" s="1"/>
      <c r="AB29692" s="1"/>
      <c r="AC29692" s="1"/>
      <c r="AJ29692" s="1"/>
      <c r="AK29692" s="1"/>
      <c r="AL29692" s="1"/>
    </row>
    <row r="29693">
      <c r="I29693" s="1"/>
      <c r="J29693" s="1"/>
      <c r="K29693" s="1"/>
      <c r="AA29693" s="1"/>
      <c r="AB29693" s="1"/>
      <c r="AC29693" s="1"/>
      <c r="AJ29693" s="1"/>
      <c r="AK29693" s="1"/>
      <c r="AL29693" s="1"/>
    </row>
    <row r="29694">
      <c r="I29694" s="1"/>
      <c r="J29694" s="1"/>
      <c r="K29694" s="1"/>
      <c r="AA29694" s="1"/>
      <c r="AB29694" s="1"/>
      <c r="AC29694" s="1"/>
      <c r="AJ29694" s="1"/>
      <c r="AK29694" s="1"/>
      <c r="AL29694" s="1"/>
    </row>
    <row r="29695">
      <c r="I29695" s="1"/>
      <c r="J29695" s="1"/>
      <c r="K29695" s="1"/>
      <c r="AA29695" s="1"/>
      <c r="AB29695" s="1"/>
      <c r="AC29695" s="1"/>
      <c r="AJ29695" s="1"/>
      <c r="AK29695" s="1"/>
      <c r="AL29695" s="1"/>
    </row>
    <row r="29696">
      <c r="I29696" s="1"/>
      <c r="J29696" s="1"/>
      <c r="K29696" s="1"/>
      <c r="AA29696" s="1"/>
      <c r="AB29696" s="1"/>
      <c r="AC29696" s="1"/>
      <c r="AJ29696" s="1"/>
      <c r="AK29696" s="1"/>
      <c r="AL29696" s="1"/>
    </row>
    <row r="29697">
      <c r="I29697" s="1"/>
      <c r="J29697" s="1"/>
      <c r="K29697" s="1"/>
      <c r="AA29697" s="1"/>
      <c r="AB29697" s="1"/>
      <c r="AC29697" s="1"/>
      <c r="AJ29697" s="1"/>
      <c r="AK29697" s="1"/>
      <c r="AL29697" s="1"/>
    </row>
    <row r="29698">
      <c r="I29698" s="1"/>
      <c r="J29698" s="1"/>
      <c r="K29698" s="1"/>
      <c r="AA29698" s="1"/>
      <c r="AB29698" s="1"/>
      <c r="AC29698" s="1"/>
      <c r="AJ29698" s="1"/>
      <c r="AK29698" s="1"/>
      <c r="AL29698" s="1"/>
    </row>
    <row r="29699">
      <c r="I29699" s="1"/>
      <c r="J29699" s="1"/>
      <c r="K29699" s="1"/>
      <c r="AA29699" s="1"/>
      <c r="AB29699" s="1"/>
      <c r="AC29699" s="1"/>
      <c r="AJ29699" s="1"/>
      <c r="AK29699" s="1"/>
      <c r="AL29699" s="1"/>
    </row>
    <row r="29700">
      <c r="I29700" s="1"/>
      <c r="J29700" s="1"/>
      <c r="K29700" s="1"/>
      <c r="AA29700" s="1"/>
      <c r="AB29700" s="1"/>
      <c r="AC29700" s="1"/>
      <c r="AJ29700" s="1"/>
      <c r="AK29700" s="1"/>
      <c r="AL29700" s="1"/>
    </row>
    <row r="29701">
      <c r="I29701" s="1"/>
      <c r="J29701" s="1"/>
      <c r="K29701" s="1"/>
      <c r="AA29701" s="1"/>
      <c r="AB29701" s="1"/>
      <c r="AC29701" s="1"/>
      <c r="AJ29701" s="1"/>
      <c r="AK29701" s="1"/>
      <c r="AL29701" s="1"/>
    </row>
    <row r="29702">
      <c r="I29702" s="1"/>
      <c r="J29702" s="1"/>
      <c r="K29702" s="1"/>
      <c r="AA29702" s="1"/>
      <c r="AB29702" s="1"/>
      <c r="AC29702" s="1"/>
      <c r="AJ29702" s="1"/>
      <c r="AK29702" s="1"/>
      <c r="AL29702" s="1"/>
    </row>
    <row r="29703">
      <c r="I29703" s="1"/>
      <c r="J29703" s="1"/>
      <c r="K29703" s="1"/>
      <c r="AA29703" s="1"/>
      <c r="AB29703" s="1"/>
      <c r="AC29703" s="1"/>
      <c r="AJ29703" s="1"/>
      <c r="AK29703" s="1"/>
      <c r="AL29703" s="1"/>
    </row>
    <row r="29704">
      <c r="I29704" s="1"/>
      <c r="J29704" s="1"/>
      <c r="K29704" s="1"/>
      <c r="AA29704" s="1"/>
      <c r="AB29704" s="1"/>
      <c r="AC29704" s="1"/>
      <c r="AJ29704" s="1"/>
      <c r="AK29704" s="1"/>
      <c r="AL29704" s="1"/>
    </row>
    <row r="29705">
      <c r="I29705" s="1"/>
      <c r="J29705" s="1"/>
      <c r="K29705" s="1"/>
      <c r="AA29705" s="1"/>
      <c r="AB29705" s="1"/>
      <c r="AC29705" s="1"/>
      <c r="AJ29705" s="1"/>
      <c r="AK29705" s="1"/>
      <c r="AL29705" s="1"/>
    </row>
    <row r="29706">
      <c r="I29706" s="1"/>
      <c r="J29706" s="1"/>
      <c r="K29706" s="1"/>
      <c r="AA29706" s="1"/>
      <c r="AB29706" s="1"/>
      <c r="AC29706" s="1"/>
      <c r="AJ29706" s="1"/>
      <c r="AK29706" s="1"/>
      <c r="AL29706" s="1"/>
    </row>
    <row r="29707">
      <c r="I29707" s="1"/>
      <c r="J29707" s="1"/>
      <c r="K29707" s="1"/>
      <c r="AA29707" s="1"/>
      <c r="AB29707" s="1"/>
      <c r="AC29707" s="1"/>
      <c r="AJ29707" s="1"/>
      <c r="AK29707" s="1"/>
      <c r="AL29707" s="1"/>
    </row>
    <row r="29708">
      <c r="I29708" s="1"/>
      <c r="J29708" s="1"/>
      <c r="K29708" s="1"/>
      <c r="AA29708" s="1"/>
      <c r="AB29708" s="1"/>
      <c r="AC29708" s="1"/>
      <c r="AJ29708" s="1"/>
      <c r="AK29708" s="1"/>
      <c r="AL29708" s="1"/>
    </row>
    <row r="29709">
      <c r="I29709" s="1"/>
      <c r="J29709" s="1"/>
      <c r="K29709" s="1"/>
      <c r="AA29709" s="1"/>
      <c r="AB29709" s="1"/>
      <c r="AC29709" s="1"/>
      <c r="AJ29709" s="1"/>
      <c r="AK29709" s="1"/>
      <c r="AL29709" s="1"/>
    </row>
    <row r="29710">
      <c r="I29710" s="1"/>
      <c r="J29710" s="1"/>
      <c r="K29710" s="1"/>
      <c r="AA29710" s="1"/>
      <c r="AB29710" s="1"/>
      <c r="AC29710" s="1"/>
      <c r="AJ29710" s="1"/>
      <c r="AK29710" s="1"/>
      <c r="AL29710" s="1"/>
    </row>
    <row r="29711">
      <c r="I29711" s="1"/>
      <c r="J29711" s="1"/>
      <c r="K29711" s="1"/>
      <c r="AA29711" s="1"/>
      <c r="AB29711" s="1"/>
      <c r="AC29711" s="1"/>
      <c r="AJ29711" s="1"/>
      <c r="AK29711" s="1"/>
      <c r="AL29711" s="1"/>
    </row>
    <row r="29712">
      <c r="I29712" s="1"/>
      <c r="J29712" s="1"/>
      <c r="K29712" s="1"/>
      <c r="AA29712" s="1"/>
      <c r="AB29712" s="1"/>
      <c r="AC29712" s="1"/>
      <c r="AJ29712" s="1"/>
      <c r="AK29712" s="1"/>
      <c r="AL29712" s="1"/>
    </row>
    <row r="29713">
      <c r="I29713" s="1"/>
      <c r="J29713" s="1"/>
      <c r="K29713" s="1"/>
      <c r="AA29713" s="1"/>
      <c r="AB29713" s="1"/>
      <c r="AC29713" s="1"/>
      <c r="AJ29713" s="1"/>
      <c r="AK29713" s="1"/>
      <c r="AL29713" s="1"/>
    </row>
    <row r="29714">
      <c r="I29714" s="1"/>
      <c r="J29714" s="1"/>
      <c r="K29714" s="1"/>
      <c r="AA29714" s="1"/>
      <c r="AB29714" s="1"/>
      <c r="AC29714" s="1"/>
      <c r="AJ29714" s="1"/>
      <c r="AK29714" s="1"/>
      <c r="AL29714" s="1"/>
    </row>
    <row r="29715">
      <c r="I29715" s="1"/>
      <c r="J29715" s="1"/>
      <c r="K29715" s="1"/>
      <c r="AA29715" s="1"/>
      <c r="AB29715" s="1"/>
      <c r="AC29715" s="1"/>
      <c r="AJ29715" s="1"/>
      <c r="AK29715" s="1"/>
      <c r="AL29715" s="1"/>
    </row>
    <row r="29716">
      <c r="I29716" s="1"/>
      <c r="J29716" s="1"/>
      <c r="K29716" s="1"/>
      <c r="AA29716" s="1"/>
      <c r="AB29716" s="1"/>
      <c r="AC29716" s="1"/>
      <c r="AJ29716" s="1"/>
      <c r="AK29716" s="1"/>
      <c r="AL29716" s="1"/>
    </row>
    <row r="29717">
      <c r="I29717" s="1"/>
      <c r="J29717" s="1"/>
      <c r="K29717" s="1"/>
      <c r="AA29717" s="1"/>
      <c r="AB29717" s="1"/>
      <c r="AC29717" s="1"/>
      <c r="AJ29717" s="1"/>
      <c r="AK29717" s="1"/>
      <c r="AL29717" s="1"/>
    </row>
    <row r="29718">
      <c r="I29718" s="1"/>
      <c r="J29718" s="1"/>
      <c r="K29718" s="1"/>
      <c r="AA29718" s="1"/>
      <c r="AB29718" s="1"/>
      <c r="AC29718" s="1"/>
      <c r="AJ29718" s="1"/>
      <c r="AK29718" s="1"/>
      <c r="AL29718" s="1"/>
    </row>
    <row r="29719">
      <c r="I29719" s="1"/>
      <c r="J29719" s="1"/>
      <c r="K29719" s="1"/>
      <c r="AA29719" s="1"/>
      <c r="AB29719" s="1"/>
      <c r="AC29719" s="1"/>
      <c r="AJ29719" s="1"/>
      <c r="AK29719" s="1"/>
      <c r="AL29719" s="1"/>
    </row>
    <row r="29720">
      <c r="I29720" s="1"/>
      <c r="J29720" s="1"/>
      <c r="K29720" s="1"/>
      <c r="AA29720" s="1"/>
      <c r="AB29720" s="1"/>
      <c r="AC29720" s="1"/>
      <c r="AJ29720" s="1"/>
      <c r="AK29720" s="1"/>
      <c r="AL29720" s="1"/>
    </row>
    <row r="29721">
      <c r="I29721" s="1"/>
      <c r="J29721" s="1"/>
      <c r="K29721" s="1"/>
      <c r="AA29721" s="1"/>
      <c r="AB29721" s="1"/>
      <c r="AC29721" s="1"/>
      <c r="AJ29721" s="1"/>
      <c r="AK29721" s="1"/>
      <c r="AL29721" s="1"/>
    </row>
    <row r="29722">
      <c r="I29722" s="1"/>
      <c r="J29722" s="1"/>
      <c r="K29722" s="1"/>
      <c r="AA29722" s="1"/>
      <c r="AB29722" s="1"/>
      <c r="AC29722" s="1"/>
      <c r="AJ29722" s="1"/>
      <c r="AK29722" s="1"/>
      <c r="AL29722" s="1"/>
    </row>
    <row r="29723">
      <c r="I29723" s="1"/>
      <c r="J29723" s="1"/>
      <c r="K29723" s="1"/>
      <c r="AA29723" s="1"/>
      <c r="AB29723" s="1"/>
      <c r="AC29723" s="1"/>
      <c r="AJ29723" s="1"/>
      <c r="AK29723" s="1"/>
      <c r="AL29723" s="1"/>
    </row>
    <row r="29724">
      <c r="I29724" s="1"/>
      <c r="J29724" s="1"/>
      <c r="K29724" s="1"/>
      <c r="AA29724" s="1"/>
      <c r="AB29724" s="1"/>
      <c r="AC29724" s="1"/>
      <c r="AJ29724" s="1"/>
      <c r="AK29724" s="1"/>
      <c r="AL29724" s="1"/>
    </row>
    <row r="29725">
      <c r="I29725" s="1"/>
      <c r="J29725" s="1"/>
      <c r="K29725" s="1"/>
      <c r="AA29725" s="1"/>
      <c r="AB29725" s="1"/>
      <c r="AC29725" s="1"/>
      <c r="AJ29725" s="1"/>
      <c r="AK29725" s="1"/>
      <c r="AL29725" s="1"/>
    </row>
    <row r="29726">
      <c r="I29726" s="1"/>
      <c r="J29726" s="1"/>
      <c r="K29726" s="1"/>
      <c r="AA29726" s="1"/>
      <c r="AB29726" s="1"/>
      <c r="AC29726" s="1"/>
      <c r="AJ29726" s="1"/>
      <c r="AK29726" s="1"/>
      <c r="AL29726" s="1"/>
    </row>
    <row r="29727">
      <c r="I29727" s="1"/>
      <c r="J29727" s="1"/>
      <c r="K29727" s="1"/>
      <c r="AA29727" s="1"/>
      <c r="AB29727" s="1"/>
      <c r="AC29727" s="1"/>
      <c r="AJ29727" s="1"/>
      <c r="AK29727" s="1"/>
      <c r="AL29727" s="1"/>
    </row>
    <row r="29728">
      <c r="I29728" s="1"/>
      <c r="J29728" s="1"/>
      <c r="K29728" s="1"/>
      <c r="AA29728" s="1"/>
      <c r="AB29728" s="1"/>
      <c r="AC29728" s="1"/>
      <c r="AJ29728" s="1"/>
      <c r="AK29728" s="1"/>
      <c r="AL29728" s="1"/>
    </row>
    <row r="29729">
      <c r="I29729" s="1"/>
      <c r="J29729" s="1"/>
      <c r="K29729" s="1"/>
      <c r="AA29729" s="1"/>
      <c r="AB29729" s="1"/>
      <c r="AC29729" s="1"/>
      <c r="AJ29729" s="1"/>
      <c r="AK29729" s="1"/>
      <c r="AL29729" s="1"/>
    </row>
    <row r="29730">
      <c r="I29730" s="1"/>
      <c r="J29730" s="1"/>
      <c r="K29730" s="1"/>
      <c r="AA29730" s="1"/>
      <c r="AB29730" s="1"/>
      <c r="AC29730" s="1"/>
      <c r="AJ29730" s="1"/>
      <c r="AK29730" s="1"/>
      <c r="AL29730" s="1"/>
    </row>
    <row r="29731">
      <c r="I29731" s="1"/>
      <c r="J29731" s="1"/>
      <c r="K29731" s="1"/>
      <c r="AA29731" s="1"/>
      <c r="AB29731" s="1"/>
      <c r="AC29731" s="1"/>
      <c r="AJ29731" s="1"/>
      <c r="AK29731" s="1"/>
      <c r="AL29731" s="1"/>
    </row>
    <row r="29732">
      <c r="I29732" s="1"/>
      <c r="J29732" s="1"/>
      <c r="K29732" s="1"/>
      <c r="AA29732" s="1"/>
      <c r="AB29732" s="1"/>
      <c r="AC29732" s="1"/>
      <c r="AJ29732" s="1"/>
      <c r="AK29732" s="1"/>
      <c r="AL29732" s="1"/>
    </row>
    <row r="29733">
      <c r="I29733" s="1"/>
      <c r="J29733" s="1"/>
      <c r="K29733" s="1"/>
      <c r="AA29733" s="1"/>
      <c r="AB29733" s="1"/>
      <c r="AC29733" s="1"/>
      <c r="AJ29733" s="1"/>
      <c r="AK29733" s="1"/>
      <c r="AL29733" s="1"/>
    </row>
    <row r="29734">
      <c r="I29734" s="1"/>
      <c r="J29734" s="1"/>
      <c r="K29734" s="1"/>
      <c r="AA29734" s="1"/>
      <c r="AB29734" s="1"/>
      <c r="AC29734" s="1"/>
      <c r="AJ29734" s="1"/>
      <c r="AK29734" s="1"/>
      <c r="AL29734" s="1"/>
    </row>
    <row r="29735">
      <c r="I29735" s="1"/>
      <c r="J29735" s="1"/>
      <c r="K29735" s="1"/>
      <c r="AA29735" s="1"/>
      <c r="AB29735" s="1"/>
      <c r="AC29735" s="1"/>
      <c r="AJ29735" s="1"/>
      <c r="AK29735" s="1"/>
      <c r="AL29735" s="1"/>
    </row>
    <row r="29736">
      <c r="I29736" s="1"/>
      <c r="J29736" s="1"/>
      <c r="K29736" s="1"/>
      <c r="AA29736" s="1"/>
      <c r="AB29736" s="1"/>
      <c r="AC29736" s="1"/>
      <c r="AJ29736" s="1"/>
      <c r="AK29736" s="1"/>
      <c r="AL29736" s="1"/>
    </row>
    <row r="29737">
      <c r="I29737" s="1"/>
      <c r="J29737" s="1"/>
      <c r="K29737" s="1"/>
      <c r="AA29737" s="1"/>
      <c r="AB29737" s="1"/>
      <c r="AC29737" s="1"/>
      <c r="AJ29737" s="1"/>
      <c r="AK29737" s="1"/>
      <c r="AL29737" s="1"/>
    </row>
    <row r="29738">
      <c r="I29738" s="1"/>
      <c r="J29738" s="1"/>
      <c r="K29738" s="1"/>
      <c r="AA29738" s="1"/>
      <c r="AB29738" s="1"/>
      <c r="AC29738" s="1"/>
      <c r="AJ29738" s="1"/>
      <c r="AK29738" s="1"/>
      <c r="AL29738" s="1"/>
    </row>
    <row r="29739">
      <c r="I29739" s="1"/>
      <c r="J29739" s="1"/>
      <c r="K29739" s="1"/>
      <c r="AA29739" s="1"/>
      <c r="AB29739" s="1"/>
      <c r="AC29739" s="1"/>
      <c r="AJ29739" s="1"/>
      <c r="AK29739" s="1"/>
      <c r="AL29739" s="1"/>
    </row>
    <row r="29740">
      <c r="I29740" s="1"/>
      <c r="J29740" s="1"/>
      <c r="K29740" s="1"/>
      <c r="AA29740" s="1"/>
      <c r="AB29740" s="1"/>
      <c r="AC29740" s="1"/>
      <c r="AJ29740" s="1"/>
      <c r="AK29740" s="1"/>
      <c r="AL29740" s="1"/>
    </row>
    <row r="29741">
      <c r="I29741" s="1"/>
      <c r="J29741" s="1"/>
      <c r="K29741" s="1"/>
      <c r="AA29741" s="1"/>
      <c r="AB29741" s="1"/>
      <c r="AC29741" s="1"/>
      <c r="AJ29741" s="1"/>
      <c r="AK29741" s="1"/>
      <c r="AL29741" s="1"/>
    </row>
    <row r="29742">
      <c r="I29742" s="1"/>
      <c r="J29742" s="1"/>
      <c r="K29742" s="1"/>
      <c r="AA29742" s="1"/>
      <c r="AB29742" s="1"/>
      <c r="AC29742" s="1"/>
      <c r="AJ29742" s="1"/>
      <c r="AK29742" s="1"/>
      <c r="AL29742" s="1"/>
    </row>
    <row r="29743">
      <c r="I29743" s="1"/>
      <c r="J29743" s="1"/>
      <c r="K29743" s="1"/>
      <c r="AA29743" s="1"/>
      <c r="AB29743" s="1"/>
      <c r="AC29743" s="1"/>
      <c r="AJ29743" s="1"/>
      <c r="AK29743" s="1"/>
      <c r="AL29743" s="1"/>
    </row>
    <row r="29744">
      <c r="I29744" s="1"/>
      <c r="J29744" s="1"/>
      <c r="K29744" s="1"/>
      <c r="AA29744" s="1"/>
      <c r="AB29744" s="1"/>
      <c r="AC29744" s="1"/>
      <c r="AJ29744" s="1"/>
      <c r="AK29744" s="1"/>
      <c r="AL29744" s="1"/>
    </row>
    <row r="29745">
      <c r="I29745" s="1"/>
      <c r="J29745" s="1"/>
      <c r="K29745" s="1"/>
      <c r="AA29745" s="1"/>
      <c r="AB29745" s="1"/>
      <c r="AC29745" s="1"/>
      <c r="AJ29745" s="1"/>
      <c r="AK29745" s="1"/>
      <c r="AL29745" s="1"/>
    </row>
    <row r="29746">
      <c r="I29746" s="1"/>
      <c r="J29746" s="1"/>
      <c r="K29746" s="1"/>
      <c r="AA29746" s="1"/>
      <c r="AB29746" s="1"/>
      <c r="AC29746" s="1"/>
      <c r="AJ29746" s="1"/>
      <c r="AK29746" s="1"/>
      <c r="AL29746" s="1"/>
    </row>
    <row r="29747">
      <c r="I29747" s="1"/>
      <c r="J29747" s="1"/>
      <c r="K29747" s="1"/>
      <c r="AA29747" s="1"/>
      <c r="AB29747" s="1"/>
      <c r="AC29747" s="1"/>
      <c r="AJ29747" s="1"/>
      <c r="AK29747" s="1"/>
      <c r="AL29747" s="1"/>
    </row>
    <row r="29748">
      <c r="I29748" s="1"/>
      <c r="J29748" s="1"/>
      <c r="K29748" s="1"/>
      <c r="AA29748" s="1"/>
      <c r="AB29748" s="1"/>
      <c r="AC29748" s="1"/>
      <c r="AJ29748" s="1"/>
      <c r="AK29748" s="1"/>
      <c r="AL29748" s="1"/>
    </row>
    <row r="29749">
      <c r="I29749" s="1"/>
      <c r="J29749" s="1"/>
      <c r="K29749" s="1"/>
      <c r="AA29749" s="1"/>
      <c r="AB29749" s="1"/>
      <c r="AC29749" s="1"/>
      <c r="AJ29749" s="1"/>
      <c r="AK29749" s="1"/>
      <c r="AL29749" s="1"/>
    </row>
    <row r="29750">
      <c r="I29750" s="1"/>
      <c r="J29750" s="1"/>
      <c r="K29750" s="1"/>
      <c r="AA29750" s="1"/>
      <c r="AB29750" s="1"/>
      <c r="AC29750" s="1"/>
      <c r="AJ29750" s="1"/>
      <c r="AK29750" s="1"/>
      <c r="AL29750" s="1"/>
    </row>
    <row r="29751">
      <c r="I29751" s="1"/>
      <c r="J29751" s="1"/>
      <c r="K29751" s="1"/>
      <c r="AA29751" s="1"/>
      <c r="AB29751" s="1"/>
      <c r="AC29751" s="1"/>
      <c r="AJ29751" s="1"/>
      <c r="AK29751" s="1"/>
      <c r="AL29751" s="1"/>
    </row>
    <row r="29752">
      <c r="I29752" s="1"/>
      <c r="J29752" s="1"/>
      <c r="K29752" s="1"/>
      <c r="AA29752" s="1"/>
      <c r="AB29752" s="1"/>
      <c r="AC29752" s="1"/>
      <c r="AJ29752" s="1"/>
      <c r="AK29752" s="1"/>
      <c r="AL29752" s="1"/>
    </row>
    <row r="29753">
      <c r="I29753" s="1"/>
      <c r="J29753" s="1"/>
      <c r="K29753" s="1"/>
      <c r="AA29753" s="1"/>
      <c r="AB29753" s="1"/>
      <c r="AC29753" s="1"/>
      <c r="AJ29753" s="1"/>
      <c r="AK29753" s="1"/>
      <c r="AL29753" s="1"/>
    </row>
    <row r="29754">
      <c r="I29754" s="1"/>
      <c r="J29754" s="1"/>
      <c r="K29754" s="1"/>
      <c r="AA29754" s="1"/>
      <c r="AB29754" s="1"/>
      <c r="AC29754" s="1"/>
      <c r="AJ29754" s="1"/>
      <c r="AK29754" s="1"/>
      <c r="AL29754" s="1"/>
    </row>
    <row r="29755">
      <c r="I29755" s="1"/>
      <c r="J29755" s="1"/>
      <c r="K29755" s="1"/>
      <c r="AA29755" s="1"/>
      <c r="AB29755" s="1"/>
      <c r="AC29755" s="1"/>
      <c r="AJ29755" s="1"/>
      <c r="AK29755" s="1"/>
      <c r="AL29755" s="1"/>
    </row>
    <row r="29756">
      <c r="I29756" s="1"/>
      <c r="J29756" s="1"/>
      <c r="K29756" s="1"/>
      <c r="AA29756" s="1"/>
      <c r="AB29756" s="1"/>
      <c r="AC29756" s="1"/>
      <c r="AJ29756" s="1"/>
      <c r="AK29756" s="1"/>
      <c r="AL29756" s="1"/>
    </row>
    <row r="29757">
      <c r="I29757" s="1"/>
      <c r="J29757" s="1"/>
      <c r="K29757" s="1"/>
      <c r="AA29757" s="1"/>
      <c r="AB29757" s="1"/>
      <c r="AC29757" s="1"/>
      <c r="AJ29757" s="1"/>
      <c r="AK29757" s="1"/>
      <c r="AL29757" s="1"/>
    </row>
    <row r="29758">
      <c r="I29758" s="1"/>
      <c r="J29758" s="1"/>
      <c r="K29758" s="1"/>
      <c r="AA29758" s="1"/>
      <c r="AB29758" s="1"/>
      <c r="AC29758" s="1"/>
      <c r="AJ29758" s="1"/>
      <c r="AK29758" s="1"/>
      <c r="AL29758" s="1"/>
    </row>
    <row r="29759">
      <c r="I29759" s="1"/>
      <c r="J29759" s="1"/>
      <c r="K29759" s="1"/>
      <c r="AA29759" s="1"/>
      <c r="AB29759" s="1"/>
      <c r="AC29759" s="1"/>
      <c r="AJ29759" s="1"/>
      <c r="AK29759" s="1"/>
      <c r="AL29759" s="1"/>
    </row>
    <row r="29760">
      <c r="I29760" s="1"/>
      <c r="J29760" s="1"/>
      <c r="K29760" s="1"/>
      <c r="AA29760" s="1"/>
      <c r="AB29760" s="1"/>
      <c r="AC29760" s="1"/>
      <c r="AJ29760" s="1"/>
      <c r="AK29760" s="1"/>
      <c r="AL29760" s="1"/>
    </row>
    <row r="29761">
      <c r="I29761" s="1"/>
      <c r="J29761" s="1"/>
      <c r="K29761" s="1"/>
      <c r="AA29761" s="1"/>
      <c r="AB29761" s="1"/>
      <c r="AC29761" s="1"/>
      <c r="AJ29761" s="1"/>
      <c r="AK29761" s="1"/>
      <c r="AL29761" s="1"/>
    </row>
    <row r="29762">
      <c r="I29762" s="1"/>
      <c r="J29762" s="1"/>
      <c r="K29762" s="1"/>
      <c r="AA29762" s="1"/>
      <c r="AB29762" s="1"/>
      <c r="AC29762" s="1"/>
      <c r="AJ29762" s="1"/>
      <c r="AK29762" s="1"/>
      <c r="AL29762" s="1"/>
    </row>
    <row r="29763">
      <c r="I29763" s="1"/>
      <c r="J29763" s="1"/>
      <c r="K29763" s="1"/>
      <c r="AA29763" s="1"/>
      <c r="AB29763" s="1"/>
      <c r="AC29763" s="1"/>
      <c r="AJ29763" s="1"/>
      <c r="AK29763" s="1"/>
      <c r="AL29763" s="1"/>
    </row>
    <row r="29764">
      <c r="I29764" s="1"/>
      <c r="J29764" s="1"/>
      <c r="K29764" s="1"/>
      <c r="AA29764" s="1"/>
      <c r="AB29764" s="1"/>
      <c r="AC29764" s="1"/>
      <c r="AJ29764" s="1"/>
      <c r="AK29764" s="1"/>
      <c r="AL29764" s="1"/>
    </row>
    <row r="29765">
      <c r="I29765" s="1"/>
      <c r="J29765" s="1"/>
      <c r="K29765" s="1"/>
      <c r="AA29765" s="1"/>
      <c r="AB29765" s="1"/>
      <c r="AC29765" s="1"/>
      <c r="AJ29765" s="1"/>
      <c r="AK29765" s="1"/>
      <c r="AL29765" s="1"/>
    </row>
    <row r="29766">
      <c r="I29766" s="1"/>
      <c r="J29766" s="1"/>
      <c r="K29766" s="1"/>
      <c r="AA29766" s="1"/>
      <c r="AB29766" s="1"/>
      <c r="AC29766" s="1"/>
      <c r="AJ29766" s="1"/>
      <c r="AK29766" s="1"/>
      <c r="AL29766" s="1"/>
    </row>
    <row r="29767">
      <c r="I29767" s="1"/>
      <c r="J29767" s="1"/>
      <c r="K29767" s="1"/>
      <c r="AA29767" s="1"/>
      <c r="AB29767" s="1"/>
      <c r="AC29767" s="1"/>
      <c r="AJ29767" s="1"/>
      <c r="AK29767" s="1"/>
      <c r="AL29767" s="1"/>
    </row>
    <row r="29768">
      <c r="I29768" s="1"/>
      <c r="J29768" s="1"/>
      <c r="K29768" s="1"/>
      <c r="AA29768" s="1"/>
      <c r="AB29768" s="1"/>
      <c r="AC29768" s="1"/>
      <c r="AJ29768" s="1"/>
      <c r="AK29768" s="1"/>
      <c r="AL29768" s="1"/>
    </row>
    <row r="29769">
      <c r="I29769" s="1"/>
      <c r="J29769" s="1"/>
      <c r="K29769" s="1"/>
      <c r="AA29769" s="1"/>
      <c r="AB29769" s="1"/>
      <c r="AC29769" s="1"/>
      <c r="AJ29769" s="1"/>
      <c r="AK29769" s="1"/>
      <c r="AL29769" s="1"/>
    </row>
    <row r="29770">
      <c r="I29770" s="1"/>
      <c r="J29770" s="1"/>
      <c r="K29770" s="1"/>
      <c r="AA29770" s="1"/>
      <c r="AB29770" s="1"/>
      <c r="AC29770" s="1"/>
      <c r="AJ29770" s="1"/>
      <c r="AK29770" s="1"/>
      <c r="AL29770" s="1"/>
    </row>
    <row r="29771">
      <c r="I29771" s="1"/>
      <c r="J29771" s="1"/>
      <c r="K29771" s="1"/>
      <c r="AA29771" s="1"/>
      <c r="AB29771" s="1"/>
      <c r="AC29771" s="1"/>
      <c r="AJ29771" s="1"/>
      <c r="AK29771" s="1"/>
      <c r="AL29771" s="1"/>
    </row>
    <row r="29772">
      <c r="I29772" s="1"/>
      <c r="J29772" s="1"/>
      <c r="K29772" s="1"/>
      <c r="AA29772" s="1"/>
      <c r="AB29772" s="1"/>
      <c r="AC29772" s="1"/>
      <c r="AJ29772" s="1"/>
      <c r="AK29772" s="1"/>
      <c r="AL29772" s="1"/>
    </row>
    <row r="29773">
      <c r="I29773" s="1"/>
      <c r="J29773" s="1"/>
      <c r="K29773" s="1"/>
      <c r="AA29773" s="1"/>
      <c r="AB29773" s="1"/>
      <c r="AC29773" s="1"/>
      <c r="AJ29773" s="1"/>
      <c r="AK29773" s="1"/>
      <c r="AL29773" s="1"/>
    </row>
    <row r="29774">
      <c r="I29774" s="1"/>
      <c r="J29774" s="1"/>
      <c r="K29774" s="1"/>
      <c r="AA29774" s="1"/>
      <c r="AB29774" s="1"/>
      <c r="AC29774" s="1"/>
      <c r="AJ29774" s="1"/>
      <c r="AK29774" s="1"/>
      <c r="AL29774" s="1"/>
    </row>
    <row r="29775">
      <c r="I29775" s="1"/>
      <c r="J29775" s="1"/>
      <c r="K29775" s="1"/>
      <c r="AA29775" s="1"/>
      <c r="AB29775" s="1"/>
      <c r="AC29775" s="1"/>
      <c r="AJ29775" s="1"/>
      <c r="AK29775" s="1"/>
      <c r="AL29775" s="1"/>
    </row>
    <row r="29776">
      <c r="I29776" s="1"/>
      <c r="J29776" s="1"/>
      <c r="K29776" s="1"/>
      <c r="AA29776" s="1"/>
      <c r="AB29776" s="1"/>
      <c r="AC29776" s="1"/>
      <c r="AJ29776" s="1"/>
      <c r="AK29776" s="1"/>
      <c r="AL29776" s="1"/>
    </row>
    <row r="29777">
      <c r="I29777" s="1"/>
      <c r="J29777" s="1"/>
      <c r="K29777" s="1"/>
      <c r="AA29777" s="1"/>
      <c r="AB29777" s="1"/>
      <c r="AC29777" s="1"/>
      <c r="AJ29777" s="1"/>
      <c r="AK29777" s="1"/>
      <c r="AL29777" s="1"/>
    </row>
    <row r="29778">
      <c r="I29778" s="1"/>
      <c r="J29778" s="1"/>
      <c r="K29778" s="1"/>
      <c r="AA29778" s="1"/>
      <c r="AB29778" s="1"/>
      <c r="AC29778" s="1"/>
      <c r="AJ29778" s="1"/>
      <c r="AK29778" s="1"/>
      <c r="AL29778" s="1"/>
    </row>
    <row r="29779">
      <c r="I29779" s="1"/>
      <c r="J29779" s="1"/>
      <c r="K29779" s="1"/>
      <c r="AA29779" s="1"/>
      <c r="AB29779" s="1"/>
      <c r="AC29779" s="1"/>
      <c r="AJ29779" s="1"/>
      <c r="AK29779" s="1"/>
      <c r="AL29779" s="1"/>
    </row>
    <row r="29780">
      <c r="I29780" s="1"/>
      <c r="J29780" s="1"/>
      <c r="K29780" s="1"/>
      <c r="AA29780" s="1"/>
      <c r="AB29780" s="1"/>
      <c r="AC29780" s="1"/>
      <c r="AJ29780" s="1"/>
      <c r="AK29780" s="1"/>
      <c r="AL29780" s="1"/>
    </row>
    <row r="29781">
      <c r="I29781" s="1"/>
      <c r="J29781" s="1"/>
      <c r="K29781" s="1"/>
      <c r="AA29781" s="1"/>
      <c r="AB29781" s="1"/>
      <c r="AC29781" s="1"/>
      <c r="AJ29781" s="1"/>
      <c r="AK29781" s="1"/>
      <c r="AL29781" s="1"/>
    </row>
    <row r="29782">
      <c r="I29782" s="1"/>
      <c r="J29782" s="1"/>
      <c r="K29782" s="1"/>
      <c r="AA29782" s="1"/>
      <c r="AB29782" s="1"/>
      <c r="AC29782" s="1"/>
      <c r="AJ29782" s="1"/>
      <c r="AK29782" s="1"/>
      <c r="AL29782" s="1"/>
    </row>
    <row r="29783">
      <c r="I29783" s="1"/>
      <c r="J29783" s="1"/>
      <c r="K29783" s="1"/>
      <c r="AA29783" s="1"/>
      <c r="AB29783" s="1"/>
      <c r="AC29783" s="1"/>
      <c r="AJ29783" s="1"/>
      <c r="AK29783" s="1"/>
      <c r="AL29783" s="1"/>
    </row>
    <row r="29784">
      <c r="I29784" s="1"/>
      <c r="J29784" s="1"/>
      <c r="K29784" s="1"/>
      <c r="AA29784" s="1"/>
      <c r="AB29784" s="1"/>
      <c r="AC29784" s="1"/>
      <c r="AJ29784" s="1"/>
      <c r="AK29784" s="1"/>
      <c r="AL29784" s="1"/>
    </row>
    <row r="29785">
      <c r="I29785" s="1"/>
      <c r="J29785" s="1"/>
      <c r="K29785" s="1"/>
      <c r="AA29785" s="1"/>
      <c r="AB29785" s="1"/>
      <c r="AC29785" s="1"/>
      <c r="AJ29785" s="1"/>
      <c r="AK29785" s="1"/>
      <c r="AL29785" s="1"/>
    </row>
    <row r="29786">
      <c r="I29786" s="1"/>
      <c r="J29786" s="1"/>
      <c r="K29786" s="1"/>
      <c r="AA29786" s="1"/>
      <c r="AB29786" s="1"/>
      <c r="AC29786" s="1"/>
      <c r="AJ29786" s="1"/>
      <c r="AK29786" s="1"/>
      <c r="AL29786" s="1"/>
    </row>
    <row r="29787">
      <c r="I29787" s="1"/>
      <c r="J29787" s="1"/>
      <c r="K29787" s="1"/>
      <c r="AA29787" s="1"/>
      <c r="AB29787" s="1"/>
      <c r="AC29787" s="1"/>
      <c r="AJ29787" s="1"/>
      <c r="AK29787" s="1"/>
      <c r="AL29787" s="1"/>
    </row>
    <row r="29788">
      <c r="I29788" s="1"/>
      <c r="J29788" s="1"/>
      <c r="K29788" s="1"/>
      <c r="AA29788" s="1"/>
      <c r="AB29788" s="1"/>
      <c r="AC29788" s="1"/>
      <c r="AJ29788" s="1"/>
      <c r="AK29788" s="1"/>
      <c r="AL29788" s="1"/>
    </row>
    <row r="29789">
      <c r="I29789" s="1"/>
      <c r="J29789" s="1"/>
      <c r="K29789" s="1"/>
      <c r="AA29789" s="1"/>
      <c r="AB29789" s="1"/>
      <c r="AC29789" s="1"/>
      <c r="AJ29789" s="1"/>
      <c r="AK29789" s="1"/>
      <c r="AL29789" s="1"/>
    </row>
    <row r="29790">
      <c r="I29790" s="1"/>
      <c r="J29790" s="1"/>
      <c r="K29790" s="1"/>
      <c r="AA29790" s="1"/>
      <c r="AB29790" s="1"/>
      <c r="AC29790" s="1"/>
      <c r="AJ29790" s="1"/>
      <c r="AK29790" s="1"/>
      <c r="AL29790" s="1"/>
    </row>
    <row r="29791">
      <c r="I29791" s="1"/>
      <c r="J29791" s="1"/>
      <c r="K29791" s="1"/>
      <c r="AA29791" s="1"/>
      <c r="AB29791" s="1"/>
      <c r="AC29791" s="1"/>
      <c r="AJ29791" s="1"/>
      <c r="AK29791" s="1"/>
      <c r="AL29791" s="1"/>
    </row>
    <row r="29792">
      <c r="I29792" s="1"/>
      <c r="J29792" s="1"/>
      <c r="K29792" s="1"/>
      <c r="AA29792" s="1"/>
      <c r="AB29792" s="1"/>
      <c r="AC29792" s="1"/>
      <c r="AJ29792" s="1"/>
      <c r="AK29792" s="1"/>
      <c r="AL29792" s="1"/>
    </row>
    <row r="29793">
      <c r="I29793" s="1"/>
      <c r="J29793" s="1"/>
      <c r="K29793" s="1"/>
      <c r="AA29793" s="1"/>
      <c r="AB29793" s="1"/>
      <c r="AC29793" s="1"/>
      <c r="AJ29793" s="1"/>
      <c r="AK29793" s="1"/>
      <c r="AL29793" s="1"/>
    </row>
    <row r="29794">
      <c r="I29794" s="1"/>
      <c r="J29794" s="1"/>
      <c r="K29794" s="1"/>
      <c r="AA29794" s="1"/>
      <c r="AB29794" s="1"/>
      <c r="AC29794" s="1"/>
      <c r="AJ29794" s="1"/>
      <c r="AK29794" s="1"/>
      <c r="AL29794" s="1"/>
    </row>
    <row r="29795">
      <c r="I29795" s="1"/>
      <c r="J29795" s="1"/>
      <c r="K29795" s="1"/>
      <c r="AA29795" s="1"/>
      <c r="AB29795" s="1"/>
      <c r="AC29795" s="1"/>
      <c r="AJ29795" s="1"/>
      <c r="AK29795" s="1"/>
      <c r="AL29795" s="1"/>
    </row>
    <row r="29796">
      <c r="I29796" s="1"/>
      <c r="J29796" s="1"/>
      <c r="K29796" s="1"/>
      <c r="AA29796" s="1"/>
      <c r="AB29796" s="1"/>
      <c r="AC29796" s="1"/>
      <c r="AJ29796" s="1"/>
      <c r="AK29796" s="1"/>
      <c r="AL29796" s="1"/>
    </row>
    <row r="29797">
      <c r="I29797" s="1"/>
      <c r="J29797" s="1"/>
      <c r="K29797" s="1"/>
      <c r="AA29797" s="1"/>
      <c r="AB29797" s="1"/>
      <c r="AC29797" s="1"/>
      <c r="AJ29797" s="1"/>
      <c r="AK29797" s="1"/>
      <c r="AL29797" s="1"/>
    </row>
    <row r="29798">
      <c r="I29798" s="1"/>
      <c r="J29798" s="1"/>
      <c r="K29798" s="1"/>
      <c r="AA29798" s="1"/>
      <c r="AB29798" s="1"/>
      <c r="AC29798" s="1"/>
      <c r="AJ29798" s="1"/>
      <c r="AK29798" s="1"/>
      <c r="AL29798" s="1"/>
    </row>
    <row r="29799">
      <c r="I29799" s="1"/>
      <c r="J29799" s="1"/>
      <c r="K29799" s="1"/>
      <c r="AA29799" s="1"/>
      <c r="AB29799" s="1"/>
      <c r="AC29799" s="1"/>
      <c r="AJ29799" s="1"/>
      <c r="AK29799" s="1"/>
      <c r="AL29799" s="1"/>
    </row>
    <row r="29800">
      <c r="I29800" s="1"/>
      <c r="J29800" s="1"/>
      <c r="K29800" s="1"/>
      <c r="AA29800" s="1"/>
      <c r="AB29800" s="1"/>
      <c r="AC29800" s="1"/>
      <c r="AJ29800" s="1"/>
      <c r="AK29800" s="1"/>
      <c r="AL29800" s="1"/>
    </row>
    <row r="29801">
      <c r="I29801" s="1"/>
      <c r="J29801" s="1"/>
      <c r="K29801" s="1"/>
      <c r="AA29801" s="1"/>
      <c r="AB29801" s="1"/>
      <c r="AC29801" s="1"/>
      <c r="AJ29801" s="1"/>
      <c r="AK29801" s="1"/>
      <c r="AL29801" s="1"/>
    </row>
    <row r="29802">
      <c r="I29802" s="1"/>
      <c r="J29802" s="1"/>
      <c r="K29802" s="1"/>
      <c r="AA29802" s="1"/>
      <c r="AB29802" s="1"/>
      <c r="AC29802" s="1"/>
      <c r="AJ29802" s="1"/>
      <c r="AK29802" s="1"/>
      <c r="AL29802" s="1"/>
    </row>
    <row r="29803">
      <c r="I29803" s="1"/>
      <c r="J29803" s="1"/>
      <c r="K29803" s="1"/>
      <c r="AA29803" s="1"/>
      <c r="AB29803" s="1"/>
      <c r="AC29803" s="1"/>
      <c r="AJ29803" s="1"/>
      <c r="AK29803" s="1"/>
      <c r="AL29803" s="1"/>
    </row>
    <row r="29804">
      <c r="I29804" s="1"/>
      <c r="J29804" s="1"/>
      <c r="K29804" s="1"/>
      <c r="AA29804" s="1"/>
      <c r="AB29804" s="1"/>
      <c r="AC29804" s="1"/>
      <c r="AJ29804" s="1"/>
      <c r="AK29804" s="1"/>
      <c r="AL29804" s="1"/>
    </row>
    <row r="29805">
      <c r="I29805" s="1"/>
      <c r="J29805" s="1"/>
      <c r="K29805" s="1"/>
      <c r="AA29805" s="1"/>
      <c r="AB29805" s="1"/>
      <c r="AC29805" s="1"/>
      <c r="AJ29805" s="1"/>
      <c r="AK29805" s="1"/>
      <c r="AL29805" s="1"/>
    </row>
    <row r="29806">
      <c r="I29806" s="1"/>
      <c r="J29806" s="1"/>
      <c r="K29806" s="1"/>
      <c r="AA29806" s="1"/>
      <c r="AB29806" s="1"/>
      <c r="AC29806" s="1"/>
      <c r="AJ29806" s="1"/>
      <c r="AK29806" s="1"/>
      <c r="AL29806" s="1"/>
    </row>
    <row r="29807">
      <c r="I29807" s="1"/>
      <c r="J29807" s="1"/>
      <c r="K29807" s="1"/>
      <c r="AA29807" s="1"/>
      <c r="AB29807" s="1"/>
      <c r="AC29807" s="1"/>
      <c r="AJ29807" s="1"/>
      <c r="AK29807" s="1"/>
      <c r="AL29807" s="1"/>
    </row>
    <row r="29808">
      <c r="I29808" s="1"/>
      <c r="J29808" s="1"/>
      <c r="K29808" s="1"/>
      <c r="AA29808" s="1"/>
      <c r="AB29808" s="1"/>
      <c r="AC29808" s="1"/>
      <c r="AJ29808" s="1"/>
      <c r="AK29808" s="1"/>
      <c r="AL29808" s="1"/>
    </row>
    <row r="29809">
      <c r="I29809" s="1"/>
      <c r="J29809" s="1"/>
      <c r="K29809" s="1"/>
      <c r="AA29809" s="1"/>
      <c r="AB29809" s="1"/>
      <c r="AC29809" s="1"/>
      <c r="AJ29809" s="1"/>
      <c r="AK29809" s="1"/>
      <c r="AL29809" s="1"/>
    </row>
    <row r="29810">
      <c r="I29810" s="1"/>
      <c r="J29810" s="1"/>
      <c r="K29810" s="1"/>
      <c r="AA29810" s="1"/>
      <c r="AB29810" s="1"/>
      <c r="AC29810" s="1"/>
      <c r="AJ29810" s="1"/>
      <c r="AK29810" s="1"/>
      <c r="AL29810" s="1"/>
    </row>
    <row r="29811">
      <c r="I29811" s="1"/>
      <c r="J29811" s="1"/>
      <c r="K29811" s="1"/>
      <c r="AA29811" s="1"/>
      <c r="AB29811" s="1"/>
      <c r="AC29811" s="1"/>
      <c r="AJ29811" s="1"/>
      <c r="AK29811" s="1"/>
      <c r="AL29811" s="1"/>
    </row>
    <row r="29812">
      <c r="I29812" s="1"/>
      <c r="J29812" s="1"/>
      <c r="K29812" s="1"/>
      <c r="AA29812" s="1"/>
      <c r="AB29812" s="1"/>
      <c r="AC29812" s="1"/>
      <c r="AJ29812" s="1"/>
      <c r="AK29812" s="1"/>
      <c r="AL29812" s="1"/>
    </row>
    <row r="29813">
      <c r="I29813" s="1"/>
      <c r="J29813" s="1"/>
      <c r="K29813" s="1"/>
      <c r="AA29813" s="1"/>
      <c r="AB29813" s="1"/>
      <c r="AC29813" s="1"/>
      <c r="AJ29813" s="1"/>
      <c r="AK29813" s="1"/>
      <c r="AL29813" s="1"/>
    </row>
    <row r="29814">
      <c r="I29814" s="1"/>
      <c r="J29814" s="1"/>
      <c r="K29814" s="1"/>
      <c r="AA29814" s="1"/>
      <c r="AB29814" s="1"/>
      <c r="AC29814" s="1"/>
      <c r="AJ29814" s="1"/>
      <c r="AK29814" s="1"/>
      <c r="AL29814" s="1"/>
    </row>
    <row r="29815">
      <c r="I29815" s="1"/>
      <c r="J29815" s="1"/>
      <c r="K29815" s="1"/>
      <c r="AA29815" s="1"/>
      <c r="AB29815" s="1"/>
      <c r="AC29815" s="1"/>
      <c r="AJ29815" s="1"/>
      <c r="AK29815" s="1"/>
      <c r="AL29815" s="1"/>
    </row>
    <row r="29816">
      <c r="I29816" s="1"/>
      <c r="J29816" s="1"/>
      <c r="K29816" s="1"/>
      <c r="AA29816" s="1"/>
      <c r="AB29816" s="1"/>
      <c r="AC29816" s="1"/>
      <c r="AJ29816" s="1"/>
      <c r="AK29816" s="1"/>
      <c r="AL29816" s="1"/>
    </row>
    <row r="29817">
      <c r="I29817" s="1"/>
      <c r="J29817" s="1"/>
      <c r="K29817" s="1"/>
      <c r="AA29817" s="1"/>
      <c r="AB29817" s="1"/>
      <c r="AC29817" s="1"/>
      <c r="AJ29817" s="1"/>
      <c r="AK29817" s="1"/>
      <c r="AL29817" s="1"/>
    </row>
    <row r="29818">
      <c r="I29818" s="1"/>
      <c r="J29818" s="1"/>
      <c r="K29818" s="1"/>
      <c r="AA29818" s="1"/>
      <c r="AB29818" s="1"/>
      <c r="AC29818" s="1"/>
      <c r="AJ29818" s="1"/>
      <c r="AK29818" s="1"/>
      <c r="AL29818" s="1"/>
    </row>
    <row r="29819">
      <c r="I29819" s="1"/>
      <c r="J29819" s="1"/>
      <c r="K29819" s="1"/>
      <c r="AA29819" s="1"/>
      <c r="AB29819" s="1"/>
      <c r="AC29819" s="1"/>
      <c r="AJ29819" s="1"/>
      <c r="AK29819" s="1"/>
      <c r="AL29819" s="1"/>
    </row>
    <row r="29820">
      <c r="I29820" s="1"/>
      <c r="J29820" s="1"/>
      <c r="K29820" s="1"/>
      <c r="AA29820" s="1"/>
      <c r="AB29820" s="1"/>
      <c r="AC29820" s="1"/>
      <c r="AJ29820" s="1"/>
      <c r="AK29820" s="1"/>
      <c r="AL29820" s="1"/>
    </row>
    <row r="29821">
      <c r="I29821" s="1"/>
      <c r="J29821" s="1"/>
      <c r="K29821" s="1"/>
      <c r="AA29821" s="1"/>
      <c r="AB29821" s="1"/>
      <c r="AC29821" s="1"/>
      <c r="AJ29821" s="1"/>
      <c r="AK29821" s="1"/>
      <c r="AL29821" s="1"/>
    </row>
    <row r="29822">
      <c r="I29822" s="1"/>
      <c r="J29822" s="1"/>
      <c r="K29822" s="1"/>
      <c r="AA29822" s="1"/>
      <c r="AB29822" s="1"/>
      <c r="AC29822" s="1"/>
      <c r="AJ29822" s="1"/>
      <c r="AK29822" s="1"/>
      <c r="AL29822" s="1"/>
    </row>
    <row r="29823">
      <c r="I29823" s="1"/>
      <c r="J29823" s="1"/>
      <c r="K29823" s="1"/>
      <c r="AA29823" s="1"/>
      <c r="AB29823" s="1"/>
      <c r="AC29823" s="1"/>
      <c r="AJ29823" s="1"/>
      <c r="AK29823" s="1"/>
      <c r="AL29823" s="1"/>
    </row>
    <row r="29824">
      <c r="I29824" s="1"/>
      <c r="J29824" s="1"/>
      <c r="K29824" s="1"/>
      <c r="AA29824" s="1"/>
      <c r="AB29824" s="1"/>
      <c r="AC29824" s="1"/>
      <c r="AJ29824" s="1"/>
      <c r="AK29824" s="1"/>
      <c r="AL29824" s="1"/>
    </row>
    <row r="29825">
      <c r="I29825" s="1"/>
      <c r="J29825" s="1"/>
      <c r="K29825" s="1"/>
      <c r="AA29825" s="1"/>
      <c r="AB29825" s="1"/>
      <c r="AC29825" s="1"/>
      <c r="AJ29825" s="1"/>
      <c r="AK29825" s="1"/>
      <c r="AL29825" s="1"/>
    </row>
    <row r="29826">
      <c r="I29826" s="1"/>
      <c r="J29826" s="1"/>
      <c r="K29826" s="1"/>
      <c r="AA29826" s="1"/>
      <c r="AB29826" s="1"/>
      <c r="AC29826" s="1"/>
      <c r="AJ29826" s="1"/>
      <c r="AK29826" s="1"/>
      <c r="AL29826" s="1"/>
    </row>
    <row r="29827">
      <c r="I29827" s="1"/>
      <c r="J29827" s="1"/>
      <c r="K29827" s="1"/>
      <c r="AA29827" s="1"/>
      <c r="AB29827" s="1"/>
      <c r="AC29827" s="1"/>
      <c r="AJ29827" s="1"/>
      <c r="AK29827" s="1"/>
      <c r="AL29827" s="1"/>
    </row>
    <row r="29828">
      <c r="I29828" s="1"/>
      <c r="J29828" s="1"/>
      <c r="K29828" s="1"/>
      <c r="AA29828" s="1"/>
      <c r="AB29828" s="1"/>
      <c r="AC29828" s="1"/>
      <c r="AJ29828" s="1"/>
      <c r="AK29828" s="1"/>
      <c r="AL29828" s="1"/>
    </row>
    <row r="29829">
      <c r="I29829" s="1"/>
      <c r="J29829" s="1"/>
      <c r="K29829" s="1"/>
      <c r="AA29829" s="1"/>
      <c r="AB29829" s="1"/>
      <c r="AC29829" s="1"/>
      <c r="AJ29829" s="1"/>
      <c r="AK29829" s="1"/>
      <c r="AL29829" s="1"/>
    </row>
    <row r="29830">
      <c r="I29830" s="1"/>
      <c r="J29830" s="1"/>
      <c r="K29830" s="1"/>
      <c r="AA29830" s="1"/>
      <c r="AB29830" s="1"/>
      <c r="AC29830" s="1"/>
      <c r="AJ29830" s="1"/>
      <c r="AK29830" s="1"/>
      <c r="AL29830" s="1"/>
    </row>
    <row r="29831">
      <c r="I29831" s="1"/>
      <c r="J29831" s="1"/>
      <c r="K29831" s="1"/>
      <c r="AA29831" s="1"/>
      <c r="AB29831" s="1"/>
      <c r="AC29831" s="1"/>
      <c r="AJ29831" s="1"/>
      <c r="AK29831" s="1"/>
      <c r="AL29831" s="1"/>
    </row>
    <row r="29832">
      <c r="I29832" s="1"/>
      <c r="J29832" s="1"/>
      <c r="K29832" s="1"/>
      <c r="AA29832" s="1"/>
      <c r="AB29832" s="1"/>
      <c r="AC29832" s="1"/>
      <c r="AJ29832" s="1"/>
      <c r="AK29832" s="1"/>
      <c r="AL29832" s="1"/>
    </row>
    <row r="29833">
      <c r="I29833" s="1"/>
      <c r="J29833" s="1"/>
      <c r="K29833" s="1"/>
      <c r="AA29833" s="1"/>
      <c r="AB29833" s="1"/>
      <c r="AC29833" s="1"/>
      <c r="AJ29833" s="1"/>
      <c r="AK29833" s="1"/>
      <c r="AL29833" s="1"/>
    </row>
    <row r="29834">
      <c r="I29834" s="1"/>
      <c r="J29834" s="1"/>
      <c r="K29834" s="1"/>
      <c r="AA29834" s="1"/>
      <c r="AB29834" s="1"/>
      <c r="AC29834" s="1"/>
      <c r="AJ29834" s="1"/>
      <c r="AK29834" s="1"/>
      <c r="AL29834" s="1"/>
    </row>
    <row r="29835">
      <c r="I29835" s="1"/>
      <c r="J29835" s="1"/>
      <c r="K29835" s="1"/>
      <c r="AA29835" s="1"/>
      <c r="AB29835" s="1"/>
      <c r="AC29835" s="1"/>
      <c r="AJ29835" s="1"/>
      <c r="AK29835" s="1"/>
      <c r="AL29835" s="1"/>
    </row>
    <row r="29836">
      <c r="I29836" s="1"/>
      <c r="J29836" s="1"/>
      <c r="K29836" s="1"/>
      <c r="AA29836" s="1"/>
      <c r="AB29836" s="1"/>
      <c r="AC29836" s="1"/>
      <c r="AJ29836" s="1"/>
      <c r="AK29836" s="1"/>
      <c r="AL29836" s="1"/>
    </row>
    <row r="29837">
      <c r="I29837" s="1"/>
      <c r="J29837" s="1"/>
      <c r="K29837" s="1"/>
      <c r="AA29837" s="1"/>
      <c r="AB29837" s="1"/>
      <c r="AC29837" s="1"/>
      <c r="AJ29837" s="1"/>
      <c r="AK29837" s="1"/>
      <c r="AL29837" s="1"/>
    </row>
    <row r="29838">
      <c r="I29838" s="1"/>
      <c r="J29838" s="1"/>
      <c r="K29838" s="1"/>
      <c r="AA29838" s="1"/>
      <c r="AB29838" s="1"/>
      <c r="AC29838" s="1"/>
      <c r="AJ29838" s="1"/>
      <c r="AK29838" s="1"/>
      <c r="AL29838" s="1"/>
    </row>
    <row r="29839">
      <c r="I29839" s="1"/>
      <c r="J29839" s="1"/>
      <c r="K29839" s="1"/>
      <c r="AA29839" s="1"/>
      <c r="AB29839" s="1"/>
      <c r="AC29839" s="1"/>
      <c r="AJ29839" s="1"/>
      <c r="AK29839" s="1"/>
      <c r="AL29839" s="1"/>
    </row>
    <row r="29840">
      <c r="I29840" s="1"/>
      <c r="J29840" s="1"/>
      <c r="K29840" s="1"/>
      <c r="AA29840" s="1"/>
      <c r="AB29840" s="1"/>
      <c r="AC29840" s="1"/>
      <c r="AJ29840" s="1"/>
      <c r="AK29840" s="1"/>
      <c r="AL29840" s="1"/>
    </row>
    <row r="29841">
      <c r="I29841" s="1"/>
      <c r="J29841" s="1"/>
      <c r="K29841" s="1"/>
      <c r="AA29841" s="1"/>
      <c r="AB29841" s="1"/>
      <c r="AC29841" s="1"/>
      <c r="AJ29841" s="1"/>
      <c r="AK29841" s="1"/>
      <c r="AL29841" s="1"/>
    </row>
    <row r="29842">
      <c r="I29842" s="1"/>
      <c r="J29842" s="1"/>
      <c r="K29842" s="1"/>
      <c r="AA29842" s="1"/>
      <c r="AB29842" s="1"/>
      <c r="AC29842" s="1"/>
      <c r="AJ29842" s="1"/>
      <c r="AK29842" s="1"/>
      <c r="AL29842" s="1"/>
    </row>
    <row r="29843">
      <c r="I29843" s="1"/>
      <c r="J29843" s="1"/>
      <c r="K29843" s="1"/>
      <c r="AA29843" s="1"/>
      <c r="AB29843" s="1"/>
      <c r="AC29843" s="1"/>
      <c r="AJ29843" s="1"/>
      <c r="AK29843" s="1"/>
      <c r="AL29843" s="1"/>
    </row>
    <row r="29844">
      <c r="I29844" s="1"/>
      <c r="J29844" s="1"/>
      <c r="K29844" s="1"/>
      <c r="AA29844" s="1"/>
      <c r="AB29844" s="1"/>
      <c r="AC29844" s="1"/>
      <c r="AJ29844" s="1"/>
      <c r="AK29844" s="1"/>
      <c r="AL29844" s="1"/>
    </row>
    <row r="29845">
      <c r="I29845" s="1"/>
      <c r="J29845" s="1"/>
      <c r="K29845" s="1"/>
      <c r="AA29845" s="1"/>
      <c r="AB29845" s="1"/>
      <c r="AC29845" s="1"/>
      <c r="AJ29845" s="1"/>
      <c r="AK29845" s="1"/>
      <c r="AL29845" s="1"/>
    </row>
    <row r="29846">
      <c r="I29846" s="1"/>
      <c r="J29846" s="1"/>
      <c r="K29846" s="1"/>
      <c r="AA29846" s="1"/>
      <c r="AB29846" s="1"/>
      <c r="AC29846" s="1"/>
      <c r="AJ29846" s="1"/>
      <c r="AK29846" s="1"/>
      <c r="AL29846" s="1"/>
    </row>
    <row r="29847">
      <c r="I29847" s="1"/>
      <c r="J29847" s="1"/>
      <c r="K29847" s="1"/>
      <c r="AA29847" s="1"/>
      <c r="AB29847" s="1"/>
      <c r="AC29847" s="1"/>
      <c r="AJ29847" s="1"/>
      <c r="AK29847" s="1"/>
      <c r="AL29847" s="1"/>
    </row>
    <row r="29848">
      <c r="I29848" s="1"/>
      <c r="J29848" s="1"/>
      <c r="K29848" s="1"/>
      <c r="AA29848" s="1"/>
      <c r="AB29848" s="1"/>
      <c r="AC29848" s="1"/>
      <c r="AJ29848" s="1"/>
      <c r="AK29848" s="1"/>
      <c r="AL29848" s="1"/>
    </row>
    <row r="29849">
      <c r="I29849" s="1"/>
      <c r="J29849" s="1"/>
      <c r="K29849" s="1"/>
      <c r="AA29849" s="1"/>
      <c r="AB29849" s="1"/>
      <c r="AC29849" s="1"/>
      <c r="AJ29849" s="1"/>
      <c r="AK29849" s="1"/>
      <c r="AL29849" s="1"/>
    </row>
    <row r="29850">
      <c r="I29850" s="1"/>
      <c r="J29850" s="1"/>
      <c r="K29850" s="1"/>
      <c r="AA29850" s="1"/>
      <c r="AB29850" s="1"/>
      <c r="AC29850" s="1"/>
      <c r="AJ29850" s="1"/>
      <c r="AK29850" s="1"/>
      <c r="AL29850" s="1"/>
    </row>
    <row r="29851">
      <c r="I29851" s="1"/>
      <c r="J29851" s="1"/>
      <c r="K29851" s="1"/>
      <c r="AA29851" s="1"/>
      <c r="AB29851" s="1"/>
      <c r="AC29851" s="1"/>
      <c r="AJ29851" s="1"/>
      <c r="AK29851" s="1"/>
      <c r="AL29851" s="1"/>
    </row>
    <row r="29852">
      <c r="I29852" s="1"/>
      <c r="J29852" s="1"/>
      <c r="K29852" s="1"/>
      <c r="AA29852" s="1"/>
      <c r="AB29852" s="1"/>
      <c r="AC29852" s="1"/>
      <c r="AJ29852" s="1"/>
      <c r="AK29852" s="1"/>
      <c r="AL29852" s="1"/>
    </row>
    <row r="29853">
      <c r="I29853" s="1"/>
      <c r="J29853" s="1"/>
      <c r="K29853" s="1"/>
      <c r="AA29853" s="1"/>
      <c r="AB29853" s="1"/>
      <c r="AC29853" s="1"/>
      <c r="AJ29853" s="1"/>
      <c r="AK29853" s="1"/>
      <c r="AL29853" s="1"/>
    </row>
    <row r="29854">
      <c r="I29854" s="1"/>
      <c r="J29854" s="1"/>
      <c r="K29854" s="1"/>
      <c r="AA29854" s="1"/>
      <c r="AB29854" s="1"/>
      <c r="AC29854" s="1"/>
      <c r="AJ29854" s="1"/>
      <c r="AK29854" s="1"/>
      <c r="AL29854" s="1"/>
    </row>
    <row r="29855">
      <c r="I29855" s="1"/>
      <c r="J29855" s="1"/>
      <c r="K29855" s="1"/>
      <c r="AA29855" s="1"/>
      <c r="AB29855" s="1"/>
      <c r="AC29855" s="1"/>
      <c r="AJ29855" s="1"/>
      <c r="AK29855" s="1"/>
      <c r="AL29855" s="1"/>
    </row>
    <row r="29856">
      <c r="I29856" s="1"/>
      <c r="J29856" s="1"/>
      <c r="K29856" s="1"/>
      <c r="AA29856" s="1"/>
      <c r="AB29856" s="1"/>
      <c r="AC29856" s="1"/>
      <c r="AJ29856" s="1"/>
      <c r="AK29856" s="1"/>
      <c r="AL29856" s="1"/>
    </row>
    <row r="29857">
      <c r="I29857" s="1"/>
      <c r="J29857" s="1"/>
      <c r="K29857" s="1"/>
      <c r="AA29857" s="1"/>
      <c r="AB29857" s="1"/>
      <c r="AC29857" s="1"/>
      <c r="AJ29857" s="1"/>
      <c r="AK29857" s="1"/>
      <c r="AL29857" s="1"/>
    </row>
    <row r="29858">
      <c r="I29858" s="1"/>
      <c r="J29858" s="1"/>
      <c r="K29858" s="1"/>
      <c r="AA29858" s="1"/>
      <c r="AB29858" s="1"/>
      <c r="AC29858" s="1"/>
      <c r="AJ29858" s="1"/>
      <c r="AK29858" s="1"/>
      <c r="AL29858" s="1"/>
    </row>
    <row r="29859">
      <c r="I29859" s="1"/>
      <c r="J29859" s="1"/>
      <c r="K29859" s="1"/>
      <c r="AA29859" s="1"/>
      <c r="AB29859" s="1"/>
      <c r="AC29859" s="1"/>
      <c r="AJ29859" s="1"/>
      <c r="AK29859" s="1"/>
      <c r="AL29859" s="1"/>
    </row>
    <row r="29860">
      <c r="I29860" s="1"/>
      <c r="J29860" s="1"/>
      <c r="K29860" s="1"/>
      <c r="AA29860" s="1"/>
      <c r="AB29860" s="1"/>
      <c r="AC29860" s="1"/>
      <c r="AJ29860" s="1"/>
      <c r="AK29860" s="1"/>
      <c r="AL29860" s="1"/>
    </row>
    <row r="29861">
      <c r="I29861" s="1"/>
      <c r="J29861" s="1"/>
      <c r="K29861" s="1"/>
      <c r="AA29861" s="1"/>
      <c r="AB29861" s="1"/>
      <c r="AC29861" s="1"/>
      <c r="AJ29861" s="1"/>
      <c r="AK29861" s="1"/>
      <c r="AL29861" s="1"/>
    </row>
    <row r="29862">
      <c r="I29862" s="1"/>
      <c r="J29862" s="1"/>
      <c r="K29862" s="1"/>
      <c r="AA29862" s="1"/>
      <c r="AB29862" s="1"/>
      <c r="AC29862" s="1"/>
      <c r="AJ29862" s="1"/>
      <c r="AK29862" s="1"/>
      <c r="AL29862" s="1"/>
    </row>
    <row r="29863">
      <c r="I29863" s="1"/>
      <c r="J29863" s="1"/>
      <c r="K29863" s="1"/>
      <c r="AA29863" s="1"/>
      <c r="AB29863" s="1"/>
      <c r="AC29863" s="1"/>
      <c r="AJ29863" s="1"/>
      <c r="AK29863" s="1"/>
      <c r="AL29863" s="1"/>
    </row>
    <row r="29864">
      <c r="I29864" s="1"/>
      <c r="J29864" s="1"/>
      <c r="K29864" s="1"/>
      <c r="AA29864" s="1"/>
      <c r="AB29864" s="1"/>
      <c r="AC29864" s="1"/>
      <c r="AJ29864" s="1"/>
      <c r="AK29864" s="1"/>
      <c r="AL29864" s="1"/>
    </row>
    <row r="29865">
      <c r="I29865" s="1"/>
      <c r="J29865" s="1"/>
      <c r="K29865" s="1"/>
      <c r="AA29865" s="1"/>
      <c r="AB29865" s="1"/>
      <c r="AC29865" s="1"/>
      <c r="AJ29865" s="1"/>
      <c r="AK29865" s="1"/>
      <c r="AL29865" s="1"/>
    </row>
    <row r="29866">
      <c r="I29866" s="1"/>
      <c r="J29866" s="1"/>
      <c r="K29866" s="1"/>
      <c r="AA29866" s="1"/>
      <c r="AB29866" s="1"/>
      <c r="AC29866" s="1"/>
      <c r="AJ29866" s="1"/>
      <c r="AK29866" s="1"/>
      <c r="AL29866" s="1"/>
    </row>
    <row r="29867">
      <c r="I29867" s="1"/>
      <c r="J29867" s="1"/>
      <c r="K29867" s="1"/>
      <c r="AA29867" s="1"/>
      <c r="AB29867" s="1"/>
      <c r="AC29867" s="1"/>
      <c r="AJ29867" s="1"/>
      <c r="AK29867" s="1"/>
      <c r="AL29867" s="1"/>
    </row>
    <row r="29868">
      <c r="I29868" s="1"/>
      <c r="J29868" s="1"/>
      <c r="K29868" s="1"/>
      <c r="AA29868" s="1"/>
      <c r="AB29868" s="1"/>
      <c r="AC29868" s="1"/>
      <c r="AJ29868" s="1"/>
      <c r="AK29868" s="1"/>
      <c r="AL29868" s="1"/>
    </row>
    <row r="29869">
      <c r="I29869" s="1"/>
      <c r="J29869" s="1"/>
      <c r="K29869" s="1"/>
      <c r="AA29869" s="1"/>
      <c r="AB29869" s="1"/>
      <c r="AC29869" s="1"/>
      <c r="AJ29869" s="1"/>
      <c r="AK29869" s="1"/>
      <c r="AL29869" s="1"/>
    </row>
    <row r="29870">
      <c r="I29870" s="1"/>
      <c r="J29870" s="1"/>
      <c r="K29870" s="1"/>
      <c r="AA29870" s="1"/>
      <c r="AB29870" s="1"/>
      <c r="AC29870" s="1"/>
      <c r="AJ29870" s="1"/>
      <c r="AK29870" s="1"/>
      <c r="AL29870" s="1"/>
    </row>
    <row r="29871">
      <c r="I29871" s="1"/>
      <c r="J29871" s="1"/>
      <c r="K29871" s="1"/>
      <c r="AA29871" s="1"/>
      <c r="AB29871" s="1"/>
      <c r="AC29871" s="1"/>
      <c r="AJ29871" s="1"/>
      <c r="AK29871" s="1"/>
      <c r="AL29871" s="1"/>
    </row>
    <row r="29872">
      <c r="I29872" s="1"/>
      <c r="J29872" s="1"/>
      <c r="K29872" s="1"/>
      <c r="AA29872" s="1"/>
      <c r="AB29872" s="1"/>
      <c r="AC29872" s="1"/>
      <c r="AJ29872" s="1"/>
      <c r="AK29872" s="1"/>
      <c r="AL29872" s="1"/>
    </row>
    <row r="29873">
      <c r="I29873" s="1"/>
      <c r="J29873" s="1"/>
      <c r="K29873" s="1"/>
      <c r="AA29873" s="1"/>
      <c r="AB29873" s="1"/>
      <c r="AC29873" s="1"/>
      <c r="AJ29873" s="1"/>
      <c r="AK29873" s="1"/>
      <c r="AL29873" s="1"/>
    </row>
    <row r="29874">
      <c r="I29874" s="1"/>
      <c r="J29874" s="1"/>
      <c r="K29874" s="1"/>
      <c r="AA29874" s="1"/>
      <c r="AB29874" s="1"/>
      <c r="AC29874" s="1"/>
      <c r="AJ29874" s="1"/>
      <c r="AK29874" s="1"/>
      <c r="AL29874" s="1"/>
    </row>
    <row r="29875">
      <c r="I29875" s="1"/>
      <c r="J29875" s="1"/>
      <c r="K29875" s="1"/>
      <c r="AA29875" s="1"/>
      <c r="AB29875" s="1"/>
      <c r="AC29875" s="1"/>
      <c r="AJ29875" s="1"/>
      <c r="AK29875" s="1"/>
      <c r="AL29875" s="1"/>
    </row>
    <row r="29876">
      <c r="I29876" s="1"/>
      <c r="J29876" s="1"/>
      <c r="K29876" s="1"/>
      <c r="AA29876" s="1"/>
      <c r="AB29876" s="1"/>
      <c r="AC29876" s="1"/>
      <c r="AJ29876" s="1"/>
      <c r="AK29876" s="1"/>
      <c r="AL29876" s="1"/>
    </row>
    <row r="29877">
      <c r="I29877" s="1"/>
      <c r="J29877" s="1"/>
      <c r="K29877" s="1"/>
      <c r="AA29877" s="1"/>
      <c r="AB29877" s="1"/>
      <c r="AC29877" s="1"/>
      <c r="AJ29877" s="1"/>
      <c r="AK29877" s="1"/>
      <c r="AL29877" s="1"/>
    </row>
    <row r="29878">
      <c r="I29878" s="1"/>
      <c r="J29878" s="1"/>
      <c r="K29878" s="1"/>
      <c r="AA29878" s="1"/>
      <c r="AB29878" s="1"/>
      <c r="AC29878" s="1"/>
      <c r="AJ29878" s="1"/>
      <c r="AK29878" s="1"/>
      <c r="AL29878" s="1"/>
    </row>
    <row r="29879">
      <c r="I29879" s="1"/>
      <c r="J29879" s="1"/>
      <c r="K29879" s="1"/>
      <c r="AA29879" s="1"/>
      <c r="AB29879" s="1"/>
      <c r="AC29879" s="1"/>
      <c r="AJ29879" s="1"/>
      <c r="AK29879" s="1"/>
      <c r="AL29879" s="1"/>
    </row>
    <row r="29880">
      <c r="I29880" s="1"/>
      <c r="J29880" s="1"/>
      <c r="K29880" s="1"/>
      <c r="AA29880" s="1"/>
      <c r="AB29880" s="1"/>
      <c r="AC29880" s="1"/>
      <c r="AJ29880" s="1"/>
      <c r="AK29880" s="1"/>
      <c r="AL29880" s="1"/>
    </row>
    <row r="29881">
      <c r="I29881" s="1"/>
      <c r="J29881" s="1"/>
      <c r="K29881" s="1"/>
      <c r="AA29881" s="1"/>
      <c r="AB29881" s="1"/>
      <c r="AC29881" s="1"/>
      <c r="AJ29881" s="1"/>
      <c r="AK29881" s="1"/>
      <c r="AL29881" s="1"/>
    </row>
    <row r="29882">
      <c r="I29882" s="1"/>
      <c r="J29882" s="1"/>
      <c r="K29882" s="1"/>
      <c r="AA29882" s="1"/>
      <c r="AB29882" s="1"/>
      <c r="AC29882" s="1"/>
      <c r="AJ29882" s="1"/>
      <c r="AK29882" s="1"/>
      <c r="AL29882" s="1"/>
    </row>
    <row r="29883">
      <c r="I29883" s="1"/>
      <c r="J29883" s="1"/>
      <c r="K29883" s="1"/>
      <c r="AA29883" s="1"/>
      <c r="AB29883" s="1"/>
      <c r="AC29883" s="1"/>
      <c r="AJ29883" s="1"/>
      <c r="AK29883" s="1"/>
      <c r="AL29883" s="1"/>
    </row>
    <row r="29884">
      <c r="I29884" s="1"/>
      <c r="J29884" s="1"/>
      <c r="K29884" s="1"/>
      <c r="AA29884" s="1"/>
      <c r="AB29884" s="1"/>
      <c r="AC29884" s="1"/>
      <c r="AJ29884" s="1"/>
      <c r="AK29884" s="1"/>
      <c r="AL29884" s="1"/>
    </row>
    <row r="29885">
      <c r="I29885" s="1"/>
      <c r="J29885" s="1"/>
      <c r="K29885" s="1"/>
      <c r="AA29885" s="1"/>
      <c r="AB29885" s="1"/>
      <c r="AC29885" s="1"/>
      <c r="AJ29885" s="1"/>
      <c r="AK29885" s="1"/>
      <c r="AL29885" s="1"/>
    </row>
    <row r="29886">
      <c r="I29886" s="1"/>
      <c r="J29886" s="1"/>
      <c r="K29886" s="1"/>
      <c r="AA29886" s="1"/>
      <c r="AB29886" s="1"/>
      <c r="AC29886" s="1"/>
      <c r="AJ29886" s="1"/>
      <c r="AK29886" s="1"/>
      <c r="AL29886" s="1"/>
    </row>
    <row r="29887">
      <c r="I29887" s="1"/>
      <c r="J29887" s="1"/>
      <c r="K29887" s="1"/>
      <c r="AA29887" s="1"/>
      <c r="AB29887" s="1"/>
      <c r="AC29887" s="1"/>
      <c r="AJ29887" s="1"/>
      <c r="AK29887" s="1"/>
      <c r="AL29887" s="1"/>
    </row>
    <row r="29888">
      <c r="I29888" s="1"/>
      <c r="J29888" s="1"/>
      <c r="K29888" s="1"/>
      <c r="AA29888" s="1"/>
      <c r="AB29888" s="1"/>
      <c r="AC29888" s="1"/>
      <c r="AJ29888" s="1"/>
      <c r="AK29888" s="1"/>
      <c r="AL29888" s="1"/>
    </row>
    <row r="29889">
      <c r="I29889" s="1"/>
      <c r="J29889" s="1"/>
      <c r="K29889" s="1"/>
      <c r="AA29889" s="1"/>
      <c r="AB29889" s="1"/>
      <c r="AC29889" s="1"/>
      <c r="AJ29889" s="1"/>
      <c r="AK29889" s="1"/>
      <c r="AL29889" s="1"/>
    </row>
    <row r="29890">
      <c r="I29890" s="1"/>
      <c r="J29890" s="1"/>
      <c r="K29890" s="1"/>
      <c r="AA29890" s="1"/>
      <c r="AB29890" s="1"/>
      <c r="AC29890" s="1"/>
      <c r="AJ29890" s="1"/>
      <c r="AK29890" s="1"/>
      <c r="AL29890" s="1"/>
    </row>
    <row r="29891">
      <c r="I29891" s="1"/>
      <c r="J29891" s="1"/>
      <c r="K29891" s="1"/>
      <c r="AA29891" s="1"/>
      <c r="AB29891" s="1"/>
      <c r="AC29891" s="1"/>
      <c r="AJ29891" s="1"/>
      <c r="AK29891" s="1"/>
      <c r="AL29891" s="1"/>
    </row>
    <row r="29892">
      <c r="I29892" s="1"/>
      <c r="J29892" s="1"/>
      <c r="K29892" s="1"/>
      <c r="AA29892" s="1"/>
      <c r="AB29892" s="1"/>
      <c r="AC29892" s="1"/>
      <c r="AJ29892" s="1"/>
      <c r="AK29892" s="1"/>
      <c r="AL29892" s="1"/>
    </row>
    <row r="29893">
      <c r="I29893" s="1"/>
      <c r="J29893" s="1"/>
      <c r="K29893" s="1"/>
      <c r="AA29893" s="1"/>
      <c r="AB29893" s="1"/>
      <c r="AC29893" s="1"/>
      <c r="AJ29893" s="1"/>
      <c r="AK29893" s="1"/>
      <c r="AL29893" s="1"/>
    </row>
    <row r="29894">
      <c r="I29894" s="1"/>
      <c r="J29894" s="1"/>
      <c r="K29894" s="1"/>
      <c r="AA29894" s="1"/>
      <c r="AB29894" s="1"/>
      <c r="AC29894" s="1"/>
      <c r="AJ29894" s="1"/>
      <c r="AK29894" s="1"/>
      <c r="AL29894" s="1"/>
    </row>
    <row r="29895">
      <c r="I29895" s="1"/>
      <c r="J29895" s="1"/>
      <c r="K29895" s="1"/>
      <c r="AA29895" s="1"/>
      <c r="AB29895" s="1"/>
      <c r="AC29895" s="1"/>
      <c r="AJ29895" s="1"/>
      <c r="AK29895" s="1"/>
      <c r="AL29895" s="1"/>
    </row>
    <row r="29896">
      <c r="I29896" s="1"/>
      <c r="J29896" s="1"/>
      <c r="K29896" s="1"/>
      <c r="AA29896" s="1"/>
      <c r="AB29896" s="1"/>
      <c r="AC29896" s="1"/>
      <c r="AJ29896" s="1"/>
      <c r="AK29896" s="1"/>
      <c r="AL29896" s="1"/>
    </row>
    <row r="29897">
      <c r="I29897" s="1"/>
      <c r="J29897" s="1"/>
      <c r="K29897" s="1"/>
      <c r="AA29897" s="1"/>
      <c r="AB29897" s="1"/>
      <c r="AC29897" s="1"/>
      <c r="AJ29897" s="1"/>
      <c r="AK29897" s="1"/>
      <c r="AL29897" s="1"/>
    </row>
    <row r="29898">
      <c r="I29898" s="1"/>
      <c r="J29898" s="1"/>
      <c r="K29898" s="1"/>
      <c r="AA29898" s="1"/>
      <c r="AB29898" s="1"/>
      <c r="AC29898" s="1"/>
      <c r="AJ29898" s="1"/>
      <c r="AK29898" s="1"/>
      <c r="AL29898" s="1"/>
    </row>
    <row r="29899">
      <c r="I29899" s="1"/>
      <c r="J29899" s="1"/>
      <c r="K29899" s="1"/>
      <c r="AA29899" s="1"/>
      <c r="AB29899" s="1"/>
      <c r="AC29899" s="1"/>
      <c r="AJ29899" s="1"/>
      <c r="AK29899" s="1"/>
      <c r="AL29899" s="1"/>
    </row>
    <row r="29900">
      <c r="I29900" s="1"/>
      <c r="J29900" s="1"/>
      <c r="K29900" s="1"/>
      <c r="AA29900" s="1"/>
      <c r="AB29900" s="1"/>
      <c r="AC29900" s="1"/>
      <c r="AJ29900" s="1"/>
      <c r="AK29900" s="1"/>
      <c r="AL29900" s="1"/>
    </row>
    <row r="29901">
      <c r="I29901" s="1"/>
      <c r="J29901" s="1"/>
      <c r="K29901" s="1"/>
      <c r="AA29901" s="1"/>
      <c r="AB29901" s="1"/>
      <c r="AC29901" s="1"/>
      <c r="AJ29901" s="1"/>
      <c r="AK29901" s="1"/>
      <c r="AL29901" s="1"/>
    </row>
    <row r="29902">
      <c r="I29902" s="1"/>
      <c r="J29902" s="1"/>
      <c r="K29902" s="1"/>
      <c r="AA29902" s="1"/>
      <c r="AB29902" s="1"/>
      <c r="AC29902" s="1"/>
      <c r="AJ29902" s="1"/>
      <c r="AK29902" s="1"/>
      <c r="AL29902" s="1"/>
    </row>
    <row r="29903">
      <c r="I29903" s="1"/>
      <c r="J29903" s="1"/>
      <c r="K29903" s="1"/>
      <c r="AA29903" s="1"/>
      <c r="AB29903" s="1"/>
      <c r="AC29903" s="1"/>
      <c r="AJ29903" s="1"/>
      <c r="AK29903" s="1"/>
      <c r="AL29903" s="1"/>
    </row>
    <row r="29904">
      <c r="I29904" s="1"/>
      <c r="J29904" s="1"/>
      <c r="K29904" s="1"/>
      <c r="AA29904" s="1"/>
      <c r="AB29904" s="1"/>
      <c r="AC29904" s="1"/>
      <c r="AJ29904" s="1"/>
      <c r="AK29904" s="1"/>
      <c r="AL29904" s="1"/>
    </row>
    <row r="29905">
      <c r="I29905" s="1"/>
      <c r="J29905" s="1"/>
      <c r="K29905" s="1"/>
      <c r="AA29905" s="1"/>
      <c r="AB29905" s="1"/>
      <c r="AC29905" s="1"/>
      <c r="AJ29905" s="1"/>
      <c r="AK29905" s="1"/>
      <c r="AL29905" s="1"/>
    </row>
    <row r="29906">
      <c r="I29906" s="1"/>
      <c r="J29906" s="1"/>
      <c r="K29906" s="1"/>
      <c r="AA29906" s="1"/>
      <c r="AB29906" s="1"/>
      <c r="AC29906" s="1"/>
      <c r="AJ29906" s="1"/>
      <c r="AK29906" s="1"/>
      <c r="AL29906" s="1"/>
    </row>
    <row r="29907">
      <c r="I29907" s="1"/>
      <c r="J29907" s="1"/>
      <c r="K29907" s="1"/>
      <c r="AA29907" s="1"/>
      <c r="AB29907" s="1"/>
      <c r="AC29907" s="1"/>
      <c r="AJ29907" s="1"/>
      <c r="AK29907" s="1"/>
      <c r="AL29907" s="1"/>
    </row>
    <row r="29908">
      <c r="I29908" s="1"/>
      <c r="J29908" s="1"/>
      <c r="K29908" s="1"/>
      <c r="AA29908" s="1"/>
      <c r="AB29908" s="1"/>
      <c r="AC29908" s="1"/>
      <c r="AJ29908" s="1"/>
      <c r="AK29908" s="1"/>
      <c r="AL29908" s="1"/>
    </row>
    <row r="29909">
      <c r="I29909" s="1"/>
      <c r="J29909" s="1"/>
      <c r="K29909" s="1"/>
      <c r="AA29909" s="1"/>
      <c r="AB29909" s="1"/>
      <c r="AC29909" s="1"/>
      <c r="AJ29909" s="1"/>
      <c r="AK29909" s="1"/>
      <c r="AL29909" s="1"/>
    </row>
    <row r="29910">
      <c r="I29910" s="1"/>
      <c r="J29910" s="1"/>
      <c r="K29910" s="1"/>
      <c r="AA29910" s="1"/>
      <c r="AB29910" s="1"/>
      <c r="AC29910" s="1"/>
      <c r="AJ29910" s="1"/>
      <c r="AK29910" s="1"/>
      <c r="AL29910" s="1"/>
    </row>
    <row r="29911">
      <c r="I29911" s="1"/>
      <c r="J29911" s="1"/>
      <c r="K29911" s="1"/>
      <c r="AA29911" s="1"/>
      <c r="AB29911" s="1"/>
      <c r="AC29911" s="1"/>
      <c r="AJ29911" s="1"/>
      <c r="AK29911" s="1"/>
      <c r="AL29911" s="1"/>
    </row>
    <row r="29912">
      <c r="I29912" s="1"/>
      <c r="J29912" s="1"/>
      <c r="K29912" s="1"/>
      <c r="AA29912" s="1"/>
      <c r="AB29912" s="1"/>
      <c r="AC29912" s="1"/>
      <c r="AJ29912" s="1"/>
      <c r="AK29912" s="1"/>
      <c r="AL29912" s="1"/>
    </row>
    <row r="29913">
      <c r="I29913" s="1"/>
      <c r="J29913" s="1"/>
      <c r="K29913" s="1"/>
      <c r="AA29913" s="1"/>
      <c r="AB29913" s="1"/>
      <c r="AC29913" s="1"/>
      <c r="AJ29913" s="1"/>
      <c r="AK29913" s="1"/>
      <c r="AL29913" s="1"/>
    </row>
    <row r="29914">
      <c r="I29914" s="1"/>
      <c r="J29914" s="1"/>
      <c r="K29914" s="1"/>
      <c r="AA29914" s="1"/>
      <c r="AB29914" s="1"/>
      <c r="AC29914" s="1"/>
      <c r="AJ29914" s="1"/>
      <c r="AK29914" s="1"/>
      <c r="AL29914" s="1"/>
    </row>
    <row r="29915">
      <c r="I29915" s="1"/>
      <c r="J29915" s="1"/>
      <c r="K29915" s="1"/>
      <c r="AA29915" s="1"/>
      <c r="AB29915" s="1"/>
      <c r="AC29915" s="1"/>
      <c r="AJ29915" s="1"/>
      <c r="AK29915" s="1"/>
      <c r="AL29915" s="1"/>
    </row>
    <row r="29916">
      <c r="I29916" s="1"/>
      <c r="J29916" s="1"/>
      <c r="K29916" s="1"/>
      <c r="AA29916" s="1"/>
      <c r="AB29916" s="1"/>
      <c r="AC29916" s="1"/>
      <c r="AJ29916" s="1"/>
      <c r="AK29916" s="1"/>
      <c r="AL29916" s="1"/>
    </row>
    <row r="29917">
      <c r="I29917" s="1"/>
      <c r="J29917" s="1"/>
      <c r="K29917" s="1"/>
      <c r="AA29917" s="1"/>
      <c r="AB29917" s="1"/>
      <c r="AC29917" s="1"/>
      <c r="AJ29917" s="1"/>
      <c r="AK29917" s="1"/>
      <c r="AL29917" s="1"/>
    </row>
    <row r="29918">
      <c r="I29918" s="1"/>
      <c r="J29918" s="1"/>
      <c r="K29918" s="1"/>
      <c r="AA29918" s="1"/>
      <c r="AB29918" s="1"/>
      <c r="AC29918" s="1"/>
      <c r="AJ29918" s="1"/>
      <c r="AK29918" s="1"/>
      <c r="AL29918" s="1"/>
    </row>
    <row r="29919">
      <c r="I29919" s="1"/>
      <c r="J29919" s="1"/>
      <c r="K29919" s="1"/>
      <c r="AA29919" s="1"/>
      <c r="AB29919" s="1"/>
      <c r="AC29919" s="1"/>
      <c r="AJ29919" s="1"/>
      <c r="AK29919" s="1"/>
      <c r="AL29919" s="1"/>
    </row>
    <row r="29920">
      <c r="I29920" s="1"/>
      <c r="J29920" s="1"/>
      <c r="K29920" s="1"/>
      <c r="AA29920" s="1"/>
      <c r="AB29920" s="1"/>
      <c r="AC29920" s="1"/>
      <c r="AJ29920" s="1"/>
      <c r="AK29920" s="1"/>
      <c r="AL29920" s="1"/>
    </row>
    <row r="29921">
      <c r="I29921" s="1"/>
      <c r="J29921" s="1"/>
      <c r="K29921" s="1"/>
      <c r="AA29921" s="1"/>
      <c r="AB29921" s="1"/>
      <c r="AC29921" s="1"/>
      <c r="AJ29921" s="1"/>
      <c r="AK29921" s="1"/>
      <c r="AL29921" s="1"/>
    </row>
    <row r="29922">
      <c r="I29922" s="1"/>
      <c r="J29922" s="1"/>
      <c r="K29922" s="1"/>
      <c r="AA29922" s="1"/>
      <c r="AB29922" s="1"/>
      <c r="AC29922" s="1"/>
      <c r="AJ29922" s="1"/>
      <c r="AK29922" s="1"/>
      <c r="AL29922" s="1"/>
    </row>
    <row r="29923">
      <c r="I29923" s="1"/>
      <c r="J29923" s="1"/>
      <c r="K29923" s="1"/>
      <c r="AA29923" s="1"/>
      <c r="AB29923" s="1"/>
      <c r="AC29923" s="1"/>
      <c r="AJ29923" s="1"/>
      <c r="AK29923" s="1"/>
      <c r="AL29923" s="1"/>
    </row>
    <row r="29924">
      <c r="I29924" s="1"/>
      <c r="J29924" s="1"/>
      <c r="K29924" s="1"/>
      <c r="AA29924" s="1"/>
      <c r="AB29924" s="1"/>
      <c r="AC29924" s="1"/>
      <c r="AJ29924" s="1"/>
      <c r="AK29924" s="1"/>
      <c r="AL29924" s="1"/>
    </row>
    <row r="29925">
      <c r="I29925" s="1"/>
      <c r="J29925" s="1"/>
      <c r="K29925" s="1"/>
      <c r="AA29925" s="1"/>
      <c r="AB29925" s="1"/>
      <c r="AC29925" s="1"/>
      <c r="AJ29925" s="1"/>
      <c r="AK29925" s="1"/>
      <c r="AL29925" s="1"/>
    </row>
    <row r="29926">
      <c r="I29926" s="1"/>
      <c r="J29926" s="1"/>
      <c r="K29926" s="1"/>
      <c r="AA29926" s="1"/>
      <c r="AB29926" s="1"/>
      <c r="AC29926" s="1"/>
      <c r="AJ29926" s="1"/>
      <c r="AK29926" s="1"/>
      <c r="AL29926" s="1"/>
    </row>
    <row r="29927">
      <c r="I29927" s="1"/>
      <c r="J29927" s="1"/>
      <c r="K29927" s="1"/>
      <c r="AA29927" s="1"/>
      <c r="AB29927" s="1"/>
      <c r="AC29927" s="1"/>
      <c r="AJ29927" s="1"/>
      <c r="AK29927" s="1"/>
      <c r="AL29927" s="1"/>
    </row>
    <row r="29928">
      <c r="I29928" s="1"/>
      <c r="J29928" s="1"/>
      <c r="K29928" s="1"/>
      <c r="AA29928" s="1"/>
      <c r="AB29928" s="1"/>
      <c r="AC29928" s="1"/>
      <c r="AJ29928" s="1"/>
      <c r="AK29928" s="1"/>
      <c r="AL29928" s="1"/>
    </row>
    <row r="29929">
      <c r="I29929" s="1"/>
      <c r="J29929" s="1"/>
      <c r="K29929" s="1"/>
      <c r="AA29929" s="1"/>
      <c r="AB29929" s="1"/>
      <c r="AC29929" s="1"/>
      <c r="AJ29929" s="1"/>
      <c r="AK29929" s="1"/>
      <c r="AL29929" s="1"/>
    </row>
    <row r="29930">
      <c r="I29930" s="1"/>
      <c r="J29930" s="1"/>
      <c r="K29930" s="1"/>
      <c r="AA29930" s="1"/>
      <c r="AB29930" s="1"/>
      <c r="AC29930" s="1"/>
      <c r="AJ29930" s="1"/>
      <c r="AK29930" s="1"/>
      <c r="AL29930" s="1"/>
    </row>
    <row r="29931">
      <c r="I29931" s="1"/>
      <c r="J29931" s="1"/>
      <c r="K29931" s="1"/>
      <c r="AA29931" s="1"/>
      <c r="AB29931" s="1"/>
      <c r="AC29931" s="1"/>
      <c r="AJ29931" s="1"/>
      <c r="AK29931" s="1"/>
      <c r="AL29931" s="1"/>
    </row>
    <row r="29932">
      <c r="I29932" s="1"/>
      <c r="J29932" s="1"/>
      <c r="K29932" s="1"/>
      <c r="AA29932" s="1"/>
      <c r="AB29932" s="1"/>
      <c r="AC29932" s="1"/>
      <c r="AJ29932" s="1"/>
      <c r="AK29932" s="1"/>
      <c r="AL29932" s="1"/>
    </row>
    <row r="29933">
      <c r="I29933" s="1"/>
      <c r="J29933" s="1"/>
      <c r="K29933" s="1"/>
      <c r="AA29933" s="1"/>
      <c r="AB29933" s="1"/>
      <c r="AC29933" s="1"/>
      <c r="AJ29933" s="1"/>
      <c r="AK29933" s="1"/>
      <c r="AL29933" s="1"/>
    </row>
    <row r="29934">
      <c r="I29934" s="1"/>
      <c r="J29934" s="1"/>
      <c r="K29934" s="1"/>
      <c r="AA29934" s="1"/>
      <c r="AB29934" s="1"/>
      <c r="AC29934" s="1"/>
      <c r="AJ29934" s="1"/>
      <c r="AK29934" s="1"/>
      <c r="AL29934" s="1"/>
    </row>
    <row r="29935">
      <c r="I29935" s="1"/>
      <c r="J29935" s="1"/>
      <c r="K29935" s="1"/>
      <c r="AA29935" s="1"/>
      <c r="AB29935" s="1"/>
      <c r="AC29935" s="1"/>
      <c r="AJ29935" s="1"/>
      <c r="AK29935" s="1"/>
      <c r="AL29935" s="1"/>
    </row>
    <row r="29936">
      <c r="I29936" s="1"/>
      <c r="J29936" s="1"/>
      <c r="K29936" s="1"/>
      <c r="AA29936" s="1"/>
      <c r="AB29936" s="1"/>
      <c r="AC29936" s="1"/>
      <c r="AJ29936" s="1"/>
      <c r="AK29936" s="1"/>
      <c r="AL29936" s="1"/>
    </row>
    <row r="29937">
      <c r="I29937" s="1"/>
      <c r="J29937" s="1"/>
      <c r="K29937" s="1"/>
      <c r="AA29937" s="1"/>
      <c r="AB29937" s="1"/>
      <c r="AC29937" s="1"/>
      <c r="AJ29937" s="1"/>
      <c r="AK29937" s="1"/>
      <c r="AL29937" s="1"/>
    </row>
    <row r="29938">
      <c r="I29938" s="1"/>
      <c r="J29938" s="1"/>
      <c r="K29938" s="1"/>
      <c r="AA29938" s="1"/>
      <c r="AB29938" s="1"/>
      <c r="AC29938" s="1"/>
      <c r="AJ29938" s="1"/>
      <c r="AK29938" s="1"/>
      <c r="AL29938" s="1"/>
    </row>
    <row r="29939">
      <c r="I29939" s="1"/>
      <c r="J29939" s="1"/>
      <c r="K29939" s="1"/>
      <c r="AA29939" s="1"/>
      <c r="AB29939" s="1"/>
      <c r="AC29939" s="1"/>
      <c r="AJ29939" s="1"/>
      <c r="AK29939" s="1"/>
      <c r="AL29939" s="1"/>
    </row>
    <row r="29940">
      <c r="I29940" s="1"/>
      <c r="J29940" s="1"/>
      <c r="K29940" s="1"/>
      <c r="AA29940" s="1"/>
      <c r="AB29940" s="1"/>
      <c r="AC29940" s="1"/>
      <c r="AJ29940" s="1"/>
      <c r="AK29940" s="1"/>
      <c r="AL29940" s="1"/>
    </row>
    <row r="29941">
      <c r="I29941" s="1"/>
      <c r="J29941" s="1"/>
      <c r="K29941" s="1"/>
      <c r="AA29941" s="1"/>
      <c r="AB29941" s="1"/>
      <c r="AC29941" s="1"/>
      <c r="AJ29941" s="1"/>
      <c r="AK29941" s="1"/>
      <c r="AL29941" s="1"/>
    </row>
    <row r="29942">
      <c r="I29942" s="1"/>
      <c r="J29942" s="1"/>
      <c r="K29942" s="1"/>
      <c r="AA29942" s="1"/>
      <c r="AB29942" s="1"/>
      <c r="AC29942" s="1"/>
      <c r="AJ29942" s="1"/>
      <c r="AK29942" s="1"/>
      <c r="AL29942" s="1"/>
    </row>
    <row r="29943">
      <c r="I29943" s="1"/>
      <c r="J29943" s="1"/>
      <c r="K29943" s="1"/>
      <c r="AA29943" s="1"/>
      <c r="AB29943" s="1"/>
      <c r="AC29943" s="1"/>
      <c r="AJ29943" s="1"/>
      <c r="AK29943" s="1"/>
      <c r="AL29943" s="1"/>
    </row>
    <row r="29944">
      <c r="I29944" s="1"/>
      <c r="J29944" s="1"/>
      <c r="K29944" s="1"/>
      <c r="AA29944" s="1"/>
      <c r="AB29944" s="1"/>
      <c r="AC29944" s="1"/>
      <c r="AJ29944" s="1"/>
      <c r="AK29944" s="1"/>
      <c r="AL29944" s="1"/>
    </row>
    <row r="29945">
      <c r="I29945" s="1"/>
      <c r="J29945" s="1"/>
      <c r="K29945" s="1"/>
      <c r="AA29945" s="1"/>
      <c r="AB29945" s="1"/>
      <c r="AC29945" s="1"/>
      <c r="AJ29945" s="1"/>
      <c r="AK29945" s="1"/>
      <c r="AL29945" s="1"/>
    </row>
    <row r="29946">
      <c r="I29946" s="1"/>
      <c r="J29946" s="1"/>
      <c r="K29946" s="1"/>
      <c r="AA29946" s="1"/>
      <c r="AB29946" s="1"/>
      <c r="AC29946" s="1"/>
      <c r="AJ29946" s="1"/>
      <c r="AK29946" s="1"/>
      <c r="AL29946" s="1"/>
    </row>
    <row r="29947">
      <c r="I29947" s="1"/>
      <c r="J29947" s="1"/>
      <c r="K29947" s="1"/>
      <c r="AA29947" s="1"/>
      <c r="AB29947" s="1"/>
      <c r="AC29947" s="1"/>
      <c r="AJ29947" s="1"/>
      <c r="AK29947" s="1"/>
      <c r="AL29947" s="1"/>
    </row>
    <row r="29948">
      <c r="I29948" s="1"/>
      <c r="J29948" s="1"/>
      <c r="K29948" s="1"/>
      <c r="AA29948" s="1"/>
      <c r="AB29948" s="1"/>
      <c r="AC29948" s="1"/>
      <c r="AJ29948" s="1"/>
      <c r="AK29948" s="1"/>
      <c r="AL29948" s="1"/>
    </row>
    <row r="29949">
      <c r="I29949" s="1"/>
      <c r="J29949" s="1"/>
      <c r="K29949" s="1"/>
      <c r="AA29949" s="1"/>
      <c r="AB29949" s="1"/>
      <c r="AC29949" s="1"/>
      <c r="AJ29949" s="1"/>
      <c r="AK29949" s="1"/>
      <c r="AL29949" s="1"/>
    </row>
    <row r="29950">
      <c r="I29950" s="1"/>
      <c r="J29950" s="1"/>
      <c r="K29950" s="1"/>
      <c r="AA29950" s="1"/>
      <c r="AB29950" s="1"/>
      <c r="AC29950" s="1"/>
      <c r="AJ29950" s="1"/>
      <c r="AK29950" s="1"/>
      <c r="AL29950" s="1"/>
    </row>
    <row r="29951">
      <c r="I29951" s="1"/>
      <c r="J29951" s="1"/>
      <c r="K29951" s="1"/>
      <c r="AA29951" s="1"/>
      <c r="AB29951" s="1"/>
      <c r="AC29951" s="1"/>
      <c r="AJ29951" s="1"/>
      <c r="AK29951" s="1"/>
      <c r="AL29951" s="1"/>
    </row>
    <row r="29952">
      <c r="I29952" s="1"/>
      <c r="J29952" s="1"/>
      <c r="K29952" s="1"/>
      <c r="AA29952" s="1"/>
      <c r="AB29952" s="1"/>
      <c r="AC29952" s="1"/>
      <c r="AJ29952" s="1"/>
      <c r="AK29952" s="1"/>
      <c r="AL29952" s="1"/>
    </row>
    <row r="29953">
      <c r="I29953" s="1"/>
      <c r="J29953" s="1"/>
      <c r="K29953" s="1"/>
      <c r="AA29953" s="1"/>
      <c r="AB29953" s="1"/>
      <c r="AC29953" s="1"/>
      <c r="AJ29953" s="1"/>
      <c r="AK29953" s="1"/>
      <c r="AL29953" s="1"/>
    </row>
    <row r="29954">
      <c r="I29954" s="1"/>
      <c r="J29954" s="1"/>
      <c r="K29954" s="1"/>
      <c r="AA29954" s="1"/>
      <c r="AB29954" s="1"/>
      <c r="AC29954" s="1"/>
      <c r="AJ29954" s="1"/>
      <c r="AK29954" s="1"/>
      <c r="AL29954" s="1"/>
    </row>
    <row r="29955">
      <c r="I29955" s="1"/>
      <c r="J29955" s="1"/>
      <c r="K29955" s="1"/>
      <c r="AA29955" s="1"/>
      <c r="AB29955" s="1"/>
      <c r="AC29955" s="1"/>
      <c r="AJ29955" s="1"/>
      <c r="AK29955" s="1"/>
      <c r="AL29955" s="1"/>
    </row>
    <row r="29956">
      <c r="I29956" s="1"/>
      <c r="J29956" s="1"/>
      <c r="K29956" s="1"/>
      <c r="AA29956" s="1"/>
      <c r="AB29956" s="1"/>
      <c r="AC29956" s="1"/>
      <c r="AJ29956" s="1"/>
      <c r="AK29956" s="1"/>
      <c r="AL29956" s="1"/>
    </row>
    <row r="29957">
      <c r="I29957" s="1"/>
      <c r="J29957" s="1"/>
      <c r="K29957" s="1"/>
      <c r="AA29957" s="1"/>
      <c r="AB29957" s="1"/>
      <c r="AC29957" s="1"/>
      <c r="AJ29957" s="1"/>
      <c r="AK29957" s="1"/>
      <c r="AL29957" s="1"/>
    </row>
    <row r="29958">
      <c r="I29958" s="1"/>
      <c r="J29958" s="1"/>
      <c r="K29958" s="1"/>
      <c r="AA29958" s="1"/>
      <c r="AB29958" s="1"/>
      <c r="AC29958" s="1"/>
      <c r="AJ29958" s="1"/>
      <c r="AK29958" s="1"/>
      <c r="AL29958" s="1"/>
    </row>
    <row r="29959">
      <c r="I29959" s="1"/>
      <c r="J29959" s="1"/>
      <c r="K29959" s="1"/>
      <c r="AA29959" s="1"/>
      <c r="AB29959" s="1"/>
      <c r="AC29959" s="1"/>
      <c r="AJ29959" s="1"/>
      <c r="AK29959" s="1"/>
      <c r="AL29959" s="1"/>
    </row>
    <row r="29960">
      <c r="I29960" s="1"/>
      <c r="J29960" s="1"/>
      <c r="K29960" s="1"/>
      <c r="AA29960" s="1"/>
      <c r="AB29960" s="1"/>
      <c r="AC29960" s="1"/>
      <c r="AJ29960" s="1"/>
      <c r="AK29960" s="1"/>
      <c r="AL29960" s="1"/>
    </row>
    <row r="29961">
      <c r="I29961" s="1"/>
      <c r="J29961" s="1"/>
      <c r="K29961" s="1"/>
      <c r="AA29961" s="1"/>
      <c r="AB29961" s="1"/>
      <c r="AC29961" s="1"/>
      <c r="AJ29961" s="1"/>
      <c r="AK29961" s="1"/>
      <c r="AL29961" s="1"/>
    </row>
    <row r="29962">
      <c r="I29962" s="1"/>
      <c r="J29962" s="1"/>
      <c r="K29962" s="1"/>
      <c r="AA29962" s="1"/>
      <c r="AB29962" s="1"/>
      <c r="AC29962" s="1"/>
      <c r="AJ29962" s="1"/>
      <c r="AK29962" s="1"/>
      <c r="AL29962" s="1"/>
    </row>
    <row r="29963">
      <c r="I29963" s="1"/>
      <c r="J29963" s="1"/>
      <c r="K29963" s="1"/>
      <c r="AA29963" s="1"/>
      <c r="AB29963" s="1"/>
      <c r="AC29963" s="1"/>
      <c r="AJ29963" s="1"/>
      <c r="AK29963" s="1"/>
      <c r="AL29963" s="1"/>
    </row>
    <row r="29964">
      <c r="I29964" s="1"/>
      <c r="J29964" s="1"/>
      <c r="K29964" s="1"/>
      <c r="AA29964" s="1"/>
      <c r="AB29964" s="1"/>
      <c r="AC29964" s="1"/>
      <c r="AJ29964" s="1"/>
      <c r="AK29964" s="1"/>
      <c r="AL29964" s="1"/>
    </row>
    <row r="29965">
      <c r="I29965" s="1"/>
      <c r="J29965" s="1"/>
      <c r="K29965" s="1"/>
      <c r="AA29965" s="1"/>
      <c r="AB29965" s="1"/>
      <c r="AC29965" s="1"/>
      <c r="AJ29965" s="1"/>
      <c r="AK29965" s="1"/>
      <c r="AL29965" s="1"/>
    </row>
    <row r="29966">
      <c r="I29966" s="1"/>
      <c r="J29966" s="1"/>
      <c r="K29966" s="1"/>
      <c r="AA29966" s="1"/>
      <c r="AB29966" s="1"/>
      <c r="AC29966" s="1"/>
      <c r="AJ29966" s="1"/>
      <c r="AK29966" s="1"/>
      <c r="AL29966" s="1"/>
    </row>
    <row r="29967">
      <c r="I29967" s="1"/>
      <c r="J29967" s="1"/>
      <c r="K29967" s="1"/>
      <c r="AA29967" s="1"/>
      <c r="AB29967" s="1"/>
      <c r="AC29967" s="1"/>
      <c r="AJ29967" s="1"/>
      <c r="AK29967" s="1"/>
      <c r="AL29967" s="1"/>
    </row>
    <row r="29968">
      <c r="I29968" s="1"/>
      <c r="J29968" s="1"/>
      <c r="K29968" s="1"/>
      <c r="AA29968" s="1"/>
      <c r="AB29968" s="1"/>
      <c r="AC29968" s="1"/>
      <c r="AJ29968" s="1"/>
      <c r="AK29968" s="1"/>
      <c r="AL29968" s="1"/>
    </row>
    <row r="29969">
      <c r="I29969" s="1"/>
      <c r="J29969" s="1"/>
      <c r="K29969" s="1"/>
      <c r="AA29969" s="1"/>
      <c r="AB29969" s="1"/>
      <c r="AC29969" s="1"/>
      <c r="AJ29969" s="1"/>
      <c r="AK29969" s="1"/>
      <c r="AL29969" s="1"/>
    </row>
    <row r="29970">
      <c r="I29970" s="1"/>
      <c r="J29970" s="1"/>
      <c r="K29970" s="1"/>
      <c r="AA29970" s="1"/>
      <c r="AB29970" s="1"/>
      <c r="AC29970" s="1"/>
      <c r="AJ29970" s="1"/>
      <c r="AK29970" s="1"/>
      <c r="AL29970" s="1"/>
    </row>
    <row r="29971">
      <c r="I29971" s="1"/>
      <c r="J29971" s="1"/>
      <c r="K29971" s="1"/>
      <c r="AA29971" s="1"/>
      <c r="AB29971" s="1"/>
      <c r="AC29971" s="1"/>
      <c r="AJ29971" s="1"/>
      <c r="AK29971" s="1"/>
      <c r="AL29971" s="1"/>
    </row>
    <row r="29972">
      <c r="I29972" s="1"/>
      <c r="J29972" s="1"/>
      <c r="K29972" s="1"/>
      <c r="AA29972" s="1"/>
      <c r="AB29972" s="1"/>
      <c r="AC29972" s="1"/>
      <c r="AJ29972" s="1"/>
      <c r="AK29972" s="1"/>
      <c r="AL29972" s="1"/>
    </row>
    <row r="29973">
      <c r="I29973" s="1"/>
      <c r="J29973" s="1"/>
      <c r="K29973" s="1"/>
      <c r="AA29973" s="1"/>
      <c r="AB29973" s="1"/>
      <c r="AC29973" s="1"/>
      <c r="AJ29973" s="1"/>
      <c r="AK29973" s="1"/>
      <c r="AL29973" s="1"/>
    </row>
    <row r="29974">
      <c r="I29974" s="1"/>
      <c r="J29974" s="1"/>
      <c r="K29974" s="1"/>
      <c r="AA29974" s="1"/>
      <c r="AB29974" s="1"/>
      <c r="AC29974" s="1"/>
      <c r="AJ29974" s="1"/>
      <c r="AK29974" s="1"/>
      <c r="AL29974" s="1"/>
    </row>
    <row r="29975">
      <c r="I29975" s="1"/>
      <c r="J29975" s="1"/>
      <c r="K29975" s="1"/>
      <c r="AA29975" s="1"/>
      <c r="AB29975" s="1"/>
      <c r="AC29975" s="1"/>
      <c r="AJ29975" s="1"/>
      <c r="AK29975" s="1"/>
      <c r="AL29975" s="1"/>
    </row>
    <row r="29976">
      <c r="I29976" s="1"/>
      <c r="J29976" s="1"/>
      <c r="K29976" s="1"/>
      <c r="AA29976" s="1"/>
      <c r="AB29976" s="1"/>
      <c r="AC29976" s="1"/>
      <c r="AJ29976" s="1"/>
      <c r="AK29976" s="1"/>
      <c r="AL29976" s="1"/>
    </row>
    <row r="29977">
      <c r="I29977" s="1"/>
      <c r="J29977" s="1"/>
      <c r="K29977" s="1"/>
      <c r="AA29977" s="1"/>
      <c r="AB29977" s="1"/>
      <c r="AC29977" s="1"/>
      <c r="AJ29977" s="1"/>
      <c r="AK29977" s="1"/>
      <c r="AL29977" s="1"/>
    </row>
    <row r="29978">
      <c r="I29978" s="1"/>
      <c r="J29978" s="1"/>
      <c r="K29978" s="1"/>
      <c r="AA29978" s="1"/>
      <c r="AB29978" s="1"/>
      <c r="AC29978" s="1"/>
      <c r="AJ29978" s="1"/>
      <c r="AK29978" s="1"/>
      <c r="AL29978" s="1"/>
    </row>
    <row r="29979">
      <c r="I29979" s="1"/>
      <c r="J29979" s="1"/>
      <c r="K29979" s="1"/>
      <c r="AA29979" s="1"/>
      <c r="AB29979" s="1"/>
      <c r="AC29979" s="1"/>
      <c r="AJ29979" s="1"/>
      <c r="AK29979" s="1"/>
      <c r="AL29979" s="1"/>
    </row>
    <row r="29980">
      <c r="I29980" s="1"/>
      <c r="J29980" s="1"/>
      <c r="K29980" s="1"/>
      <c r="AA29980" s="1"/>
      <c r="AB29980" s="1"/>
      <c r="AC29980" s="1"/>
      <c r="AJ29980" s="1"/>
      <c r="AK29980" s="1"/>
      <c r="AL29980" s="1"/>
    </row>
    <row r="29981">
      <c r="I29981" s="1"/>
      <c r="J29981" s="1"/>
      <c r="K29981" s="1"/>
      <c r="AA29981" s="1"/>
      <c r="AB29981" s="1"/>
      <c r="AC29981" s="1"/>
      <c r="AJ29981" s="1"/>
      <c r="AK29981" s="1"/>
      <c r="AL29981" s="1"/>
    </row>
    <row r="29982">
      <c r="I29982" s="1"/>
      <c r="J29982" s="1"/>
      <c r="K29982" s="1"/>
      <c r="AA29982" s="1"/>
      <c r="AB29982" s="1"/>
      <c r="AC29982" s="1"/>
      <c r="AJ29982" s="1"/>
      <c r="AK29982" s="1"/>
      <c r="AL29982" s="1"/>
    </row>
    <row r="29983">
      <c r="I29983" s="1"/>
      <c r="J29983" s="1"/>
      <c r="K29983" s="1"/>
      <c r="AA29983" s="1"/>
      <c r="AB29983" s="1"/>
      <c r="AC29983" s="1"/>
      <c r="AJ29983" s="1"/>
      <c r="AK29983" s="1"/>
      <c r="AL29983" s="1"/>
    </row>
    <row r="29984">
      <c r="I29984" s="1"/>
      <c r="J29984" s="1"/>
      <c r="K29984" s="1"/>
      <c r="AA29984" s="1"/>
      <c r="AB29984" s="1"/>
      <c r="AC29984" s="1"/>
      <c r="AJ29984" s="1"/>
      <c r="AK29984" s="1"/>
      <c r="AL29984" s="1"/>
    </row>
    <row r="29985">
      <c r="I29985" s="1"/>
      <c r="J29985" s="1"/>
      <c r="K29985" s="1"/>
      <c r="AA29985" s="1"/>
      <c r="AB29985" s="1"/>
      <c r="AC29985" s="1"/>
      <c r="AJ29985" s="1"/>
      <c r="AK29985" s="1"/>
      <c r="AL29985" s="1"/>
    </row>
    <row r="29986">
      <c r="I29986" s="1"/>
      <c r="J29986" s="1"/>
      <c r="K29986" s="1"/>
      <c r="AA29986" s="1"/>
      <c r="AB29986" s="1"/>
      <c r="AC29986" s="1"/>
      <c r="AJ29986" s="1"/>
      <c r="AK29986" s="1"/>
      <c r="AL29986" s="1"/>
    </row>
    <row r="29987">
      <c r="I29987" s="1"/>
      <c r="J29987" s="1"/>
      <c r="K29987" s="1"/>
      <c r="AA29987" s="1"/>
      <c r="AB29987" s="1"/>
      <c r="AC29987" s="1"/>
      <c r="AJ29987" s="1"/>
      <c r="AK29987" s="1"/>
      <c r="AL29987" s="1"/>
    </row>
    <row r="29988">
      <c r="I29988" s="1"/>
      <c r="J29988" s="1"/>
      <c r="K29988" s="1"/>
      <c r="AA29988" s="1"/>
      <c r="AB29988" s="1"/>
      <c r="AC29988" s="1"/>
      <c r="AJ29988" s="1"/>
      <c r="AK29988" s="1"/>
      <c r="AL29988" s="1"/>
    </row>
    <row r="29989">
      <c r="I29989" s="1"/>
      <c r="J29989" s="1"/>
      <c r="K29989" s="1"/>
      <c r="AA29989" s="1"/>
      <c r="AB29989" s="1"/>
      <c r="AC29989" s="1"/>
      <c r="AJ29989" s="1"/>
      <c r="AK29989" s="1"/>
      <c r="AL29989" s="1"/>
    </row>
    <row r="29990">
      <c r="I29990" s="1"/>
      <c r="J29990" s="1"/>
      <c r="K29990" s="1"/>
      <c r="AA29990" s="1"/>
      <c r="AB29990" s="1"/>
      <c r="AC29990" s="1"/>
      <c r="AJ29990" s="1"/>
      <c r="AK29990" s="1"/>
      <c r="AL29990" s="1"/>
    </row>
    <row r="29991">
      <c r="I29991" s="1"/>
      <c r="J29991" s="1"/>
      <c r="K29991" s="1"/>
      <c r="AA29991" s="1"/>
      <c r="AB29991" s="1"/>
      <c r="AC29991" s="1"/>
      <c r="AJ29991" s="1"/>
      <c r="AK29991" s="1"/>
      <c r="AL29991" s="1"/>
    </row>
    <row r="29992">
      <c r="I29992" s="1"/>
      <c r="J29992" s="1"/>
      <c r="K29992" s="1"/>
      <c r="AA29992" s="1"/>
      <c r="AB29992" s="1"/>
      <c r="AC29992" s="1"/>
      <c r="AJ29992" s="1"/>
      <c r="AK29992" s="1"/>
      <c r="AL29992" s="1"/>
    </row>
    <row r="29993">
      <c r="I29993" s="1"/>
      <c r="J29993" s="1"/>
      <c r="K29993" s="1"/>
      <c r="AA29993" s="1"/>
      <c r="AB29993" s="1"/>
      <c r="AC29993" s="1"/>
      <c r="AJ29993" s="1"/>
      <c r="AK29993" s="1"/>
      <c r="AL29993" s="1"/>
    </row>
    <row r="29994">
      <c r="I29994" s="1"/>
      <c r="J29994" s="1"/>
      <c r="K29994" s="1"/>
      <c r="AA29994" s="1"/>
      <c r="AB29994" s="1"/>
      <c r="AC29994" s="1"/>
      <c r="AJ29994" s="1"/>
      <c r="AK29994" s="1"/>
      <c r="AL29994" s="1"/>
    </row>
    <row r="29995">
      <c r="I29995" s="1"/>
      <c r="J29995" s="1"/>
      <c r="K29995" s="1"/>
      <c r="AA29995" s="1"/>
      <c r="AB29995" s="1"/>
      <c r="AC29995" s="1"/>
      <c r="AJ29995" s="1"/>
      <c r="AK29995" s="1"/>
      <c r="AL29995" s="1"/>
    </row>
    <row r="29996">
      <c r="I29996" s="1"/>
      <c r="J29996" s="1"/>
      <c r="K29996" s="1"/>
      <c r="AA29996" s="1"/>
      <c r="AB29996" s="1"/>
      <c r="AC29996" s="1"/>
      <c r="AJ29996" s="1"/>
      <c r="AK29996" s="1"/>
      <c r="AL29996" s="1"/>
    </row>
    <row r="29997">
      <c r="I29997" s="1"/>
      <c r="J29997" s="1"/>
      <c r="K29997" s="1"/>
      <c r="AA29997" s="1"/>
      <c r="AB29997" s="1"/>
      <c r="AC29997" s="1"/>
      <c r="AJ29997" s="1"/>
      <c r="AK29997" s="1"/>
      <c r="AL29997" s="1"/>
    </row>
    <row r="29998">
      <c r="I29998" s="1"/>
      <c r="J29998" s="1"/>
      <c r="K29998" s="1"/>
      <c r="AA29998" s="1"/>
      <c r="AB29998" s="1"/>
      <c r="AC29998" s="1"/>
      <c r="AJ29998" s="1"/>
      <c r="AK29998" s="1"/>
      <c r="AL29998" s="1"/>
    </row>
    <row r="29999">
      <c r="I29999" s="1"/>
      <c r="J29999" s="1"/>
      <c r="K29999" s="1"/>
      <c r="AA29999" s="1"/>
      <c r="AB29999" s="1"/>
      <c r="AC29999" s="1"/>
      <c r="AJ29999" s="1"/>
      <c r="AK29999" s="1"/>
      <c r="AL29999" s="1"/>
    </row>
    <row r="30000">
      <c r="I30000" s="1"/>
      <c r="J30000" s="1"/>
      <c r="K30000" s="1"/>
      <c r="AA30000" s="1"/>
      <c r="AB30000" s="1"/>
      <c r="AC30000" s="1"/>
      <c r="AJ30000" s="1"/>
      <c r="AK30000" s="1"/>
      <c r="AL30000" s="1"/>
    </row>
    <row r="30001">
      <c r="I30001" s="1"/>
      <c r="J30001" s="1"/>
      <c r="K30001" s="1"/>
      <c r="AA30001" s="1"/>
      <c r="AB30001" s="1"/>
      <c r="AC30001" s="1"/>
      <c r="AJ30001" s="1"/>
      <c r="AK30001" s="1"/>
      <c r="AL30001" s="1"/>
    </row>
    <row r="30002">
      <c r="I30002" s="1"/>
      <c r="J30002" s="1"/>
      <c r="K30002" s="1"/>
      <c r="AA30002" s="1"/>
      <c r="AB30002" s="1"/>
      <c r="AC30002" s="1"/>
      <c r="AJ30002" s="1"/>
      <c r="AK30002" s="1"/>
      <c r="AL30002" s="1"/>
    </row>
    <row r="30003">
      <c r="I30003" s="1"/>
      <c r="J30003" s="1"/>
      <c r="K30003" s="1"/>
      <c r="AA30003" s="1"/>
      <c r="AB30003" s="1"/>
      <c r="AC30003" s="1"/>
      <c r="AJ30003" s="1"/>
      <c r="AK30003" s="1"/>
      <c r="AL30003" s="1"/>
    </row>
    <row r="30004">
      <c r="I30004" s="1"/>
      <c r="J30004" s="1"/>
      <c r="K30004" s="1"/>
      <c r="AA30004" s="1"/>
      <c r="AB30004" s="1"/>
      <c r="AC30004" s="1"/>
      <c r="AJ30004" s="1"/>
      <c r="AK30004" s="1"/>
      <c r="AL30004" s="1"/>
    </row>
    <row r="30005">
      <c r="I30005" s="1"/>
      <c r="J30005" s="1"/>
      <c r="K30005" s="1"/>
      <c r="AA30005" s="1"/>
      <c r="AB30005" s="1"/>
      <c r="AC30005" s="1"/>
      <c r="AJ30005" s="1"/>
      <c r="AK30005" s="1"/>
      <c r="AL30005" s="1"/>
    </row>
    <row r="30006">
      <c r="I30006" s="1"/>
      <c r="J30006" s="1"/>
      <c r="K30006" s="1"/>
      <c r="AA30006" s="1"/>
      <c r="AB30006" s="1"/>
      <c r="AC30006" s="1"/>
      <c r="AJ30006" s="1"/>
      <c r="AK30006" s="1"/>
      <c r="AL30006" s="1"/>
    </row>
    <row r="30007">
      <c r="I30007" s="1"/>
      <c r="J30007" s="1"/>
      <c r="K30007" s="1"/>
      <c r="AA30007" s="1"/>
      <c r="AB30007" s="1"/>
      <c r="AC30007" s="1"/>
      <c r="AJ30007" s="1"/>
      <c r="AK30007" s="1"/>
      <c r="AL30007" s="1"/>
    </row>
    <row r="30008">
      <c r="I30008" s="1"/>
      <c r="J30008" s="1"/>
      <c r="K30008" s="1"/>
      <c r="AA30008" s="1"/>
      <c r="AB30008" s="1"/>
      <c r="AC30008" s="1"/>
      <c r="AJ30008" s="1"/>
      <c r="AK30008" s="1"/>
      <c r="AL30008" s="1"/>
    </row>
    <row r="30009">
      <c r="I30009" s="1"/>
      <c r="J30009" s="1"/>
      <c r="K30009" s="1"/>
      <c r="AA30009" s="1"/>
      <c r="AB30009" s="1"/>
      <c r="AC30009" s="1"/>
      <c r="AJ30009" s="1"/>
      <c r="AK30009" s="1"/>
      <c r="AL30009" s="1"/>
    </row>
    <row r="30010">
      <c r="I30010" s="1"/>
      <c r="J30010" s="1"/>
      <c r="K30010" s="1"/>
      <c r="AA30010" s="1"/>
      <c r="AB30010" s="1"/>
      <c r="AC30010" s="1"/>
      <c r="AJ30010" s="1"/>
      <c r="AK30010" s="1"/>
      <c r="AL30010" s="1"/>
    </row>
    <row r="30011">
      <c r="I30011" s="1"/>
      <c r="J30011" s="1"/>
      <c r="K30011" s="1"/>
      <c r="AA30011" s="1"/>
      <c r="AB30011" s="1"/>
      <c r="AC30011" s="1"/>
      <c r="AJ30011" s="1"/>
      <c r="AK30011" s="1"/>
      <c r="AL30011" s="1"/>
    </row>
    <row r="30012">
      <c r="I30012" s="1"/>
      <c r="J30012" s="1"/>
      <c r="K30012" s="1"/>
      <c r="AA30012" s="1"/>
      <c r="AB30012" s="1"/>
      <c r="AC30012" s="1"/>
      <c r="AJ30012" s="1"/>
      <c r="AK30012" s="1"/>
      <c r="AL30012" s="1"/>
    </row>
    <row r="30013">
      <c r="I30013" s="1"/>
      <c r="J30013" s="1"/>
      <c r="K30013" s="1"/>
      <c r="AA30013" s="1"/>
      <c r="AB30013" s="1"/>
      <c r="AC30013" s="1"/>
      <c r="AJ30013" s="1"/>
      <c r="AK30013" s="1"/>
      <c r="AL30013" s="1"/>
    </row>
    <row r="30014">
      <c r="I30014" s="1"/>
      <c r="J30014" s="1"/>
      <c r="K30014" s="1"/>
      <c r="AA30014" s="1"/>
      <c r="AB30014" s="1"/>
      <c r="AC30014" s="1"/>
      <c r="AJ30014" s="1"/>
      <c r="AK30014" s="1"/>
      <c r="AL30014" s="1"/>
    </row>
    <row r="30015">
      <c r="I30015" s="1"/>
      <c r="J30015" s="1"/>
      <c r="K30015" s="1"/>
      <c r="AA30015" s="1"/>
      <c r="AB30015" s="1"/>
      <c r="AC30015" s="1"/>
      <c r="AJ30015" s="1"/>
      <c r="AK30015" s="1"/>
      <c r="AL30015" s="1"/>
    </row>
    <row r="30016">
      <c r="I30016" s="1"/>
      <c r="J30016" s="1"/>
      <c r="K30016" s="1"/>
      <c r="AA30016" s="1"/>
      <c r="AB30016" s="1"/>
      <c r="AC30016" s="1"/>
      <c r="AJ30016" s="1"/>
      <c r="AK30016" s="1"/>
      <c r="AL30016" s="1"/>
    </row>
    <row r="30017">
      <c r="I30017" s="1"/>
      <c r="J30017" s="1"/>
      <c r="K30017" s="1"/>
      <c r="AA30017" s="1"/>
      <c r="AB30017" s="1"/>
      <c r="AC30017" s="1"/>
      <c r="AJ30017" s="1"/>
      <c r="AK30017" s="1"/>
      <c r="AL30017" s="1"/>
    </row>
    <row r="30018">
      <c r="I30018" s="1"/>
      <c r="J30018" s="1"/>
      <c r="K30018" s="1"/>
      <c r="AA30018" s="1"/>
      <c r="AB30018" s="1"/>
      <c r="AC30018" s="1"/>
      <c r="AJ30018" s="1"/>
      <c r="AK30018" s="1"/>
      <c r="AL30018" s="1"/>
    </row>
    <row r="30019">
      <c r="I30019" s="1"/>
      <c r="J30019" s="1"/>
      <c r="K30019" s="1"/>
      <c r="AA30019" s="1"/>
      <c r="AB30019" s="1"/>
      <c r="AC30019" s="1"/>
      <c r="AJ30019" s="1"/>
      <c r="AK30019" s="1"/>
      <c r="AL30019" s="1"/>
    </row>
    <row r="30020">
      <c r="I30020" s="1"/>
      <c r="J30020" s="1"/>
      <c r="K30020" s="1"/>
      <c r="AA30020" s="1"/>
      <c r="AB30020" s="1"/>
      <c r="AC30020" s="1"/>
      <c r="AJ30020" s="1"/>
      <c r="AK30020" s="1"/>
      <c r="AL30020" s="1"/>
    </row>
    <row r="30021">
      <c r="I30021" s="1"/>
      <c r="J30021" s="1"/>
      <c r="K30021" s="1"/>
      <c r="AA30021" s="1"/>
      <c r="AB30021" s="1"/>
      <c r="AC30021" s="1"/>
      <c r="AJ30021" s="1"/>
      <c r="AK30021" s="1"/>
      <c r="AL30021" s="1"/>
    </row>
    <row r="30022">
      <c r="I30022" s="1"/>
      <c r="J30022" s="1"/>
      <c r="K30022" s="1"/>
      <c r="AA30022" s="1"/>
      <c r="AB30022" s="1"/>
      <c r="AC30022" s="1"/>
      <c r="AJ30022" s="1"/>
      <c r="AK30022" s="1"/>
      <c r="AL30022" s="1"/>
    </row>
    <row r="30023">
      <c r="I30023" s="1"/>
      <c r="J30023" s="1"/>
      <c r="K30023" s="1"/>
      <c r="AA30023" s="1"/>
      <c r="AB30023" s="1"/>
      <c r="AC30023" s="1"/>
      <c r="AJ30023" s="1"/>
      <c r="AK30023" s="1"/>
      <c r="AL30023" s="1"/>
    </row>
    <row r="30024">
      <c r="I30024" s="1"/>
      <c r="J30024" s="1"/>
      <c r="K30024" s="1"/>
      <c r="AA30024" s="1"/>
      <c r="AB30024" s="1"/>
      <c r="AC30024" s="1"/>
      <c r="AJ30024" s="1"/>
      <c r="AK30024" s="1"/>
      <c r="AL30024" s="1"/>
    </row>
    <row r="30025">
      <c r="I30025" s="1"/>
      <c r="J30025" s="1"/>
      <c r="K30025" s="1"/>
      <c r="AA30025" s="1"/>
      <c r="AB30025" s="1"/>
      <c r="AC30025" s="1"/>
      <c r="AJ30025" s="1"/>
      <c r="AK30025" s="1"/>
      <c r="AL30025" s="1"/>
    </row>
    <row r="30026">
      <c r="I30026" s="1"/>
      <c r="J30026" s="1"/>
      <c r="K30026" s="1"/>
      <c r="AA30026" s="1"/>
      <c r="AB30026" s="1"/>
      <c r="AC30026" s="1"/>
      <c r="AJ30026" s="1"/>
      <c r="AK30026" s="1"/>
      <c r="AL30026" s="1"/>
    </row>
    <row r="30027">
      <c r="I30027" s="1"/>
      <c r="J30027" s="1"/>
      <c r="K30027" s="1"/>
      <c r="AA30027" s="1"/>
      <c r="AB30027" s="1"/>
      <c r="AC30027" s="1"/>
      <c r="AJ30027" s="1"/>
      <c r="AK30027" s="1"/>
      <c r="AL30027" s="1"/>
    </row>
    <row r="30028">
      <c r="I30028" s="1"/>
      <c r="J30028" s="1"/>
      <c r="K30028" s="1"/>
      <c r="AA30028" s="1"/>
      <c r="AB30028" s="1"/>
      <c r="AC30028" s="1"/>
      <c r="AJ30028" s="1"/>
      <c r="AK30028" s="1"/>
      <c r="AL30028" s="1"/>
    </row>
    <row r="30029">
      <c r="I30029" s="1"/>
      <c r="J30029" s="1"/>
      <c r="K30029" s="1"/>
      <c r="AA30029" s="1"/>
      <c r="AB30029" s="1"/>
      <c r="AC30029" s="1"/>
      <c r="AJ30029" s="1"/>
      <c r="AK30029" s="1"/>
      <c r="AL30029" s="1"/>
    </row>
    <row r="30030">
      <c r="I30030" s="1"/>
      <c r="J30030" s="1"/>
      <c r="K30030" s="1"/>
      <c r="AA30030" s="1"/>
      <c r="AB30030" s="1"/>
      <c r="AC30030" s="1"/>
      <c r="AJ30030" s="1"/>
      <c r="AK30030" s="1"/>
      <c r="AL30030" s="1"/>
    </row>
    <row r="30031">
      <c r="I30031" s="1"/>
      <c r="J30031" s="1"/>
      <c r="K30031" s="1"/>
      <c r="AA30031" s="1"/>
      <c r="AB30031" s="1"/>
      <c r="AC30031" s="1"/>
      <c r="AJ30031" s="1"/>
      <c r="AK30031" s="1"/>
      <c r="AL30031" s="1"/>
    </row>
    <row r="30032">
      <c r="I30032" s="1"/>
      <c r="J30032" s="1"/>
      <c r="K30032" s="1"/>
      <c r="AA30032" s="1"/>
      <c r="AB30032" s="1"/>
      <c r="AC30032" s="1"/>
      <c r="AJ30032" s="1"/>
      <c r="AK30032" s="1"/>
      <c r="AL30032" s="1"/>
    </row>
    <row r="30033">
      <c r="I30033" s="1"/>
      <c r="J30033" s="1"/>
      <c r="K30033" s="1"/>
      <c r="AA30033" s="1"/>
      <c r="AB30033" s="1"/>
      <c r="AC30033" s="1"/>
      <c r="AJ30033" s="1"/>
      <c r="AK30033" s="1"/>
      <c r="AL30033" s="1"/>
    </row>
    <row r="30034">
      <c r="I30034" s="1"/>
      <c r="J30034" s="1"/>
      <c r="K30034" s="1"/>
      <c r="AA30034" s="1"/>
      <c r="AB30034" s="1"/>
      <c r="AC30034" s="1"/>
      <c r="AJ30034" s="1"/>
      <c r="AK30034" s="1"/>
      <c r="AL30034" s="1"/>
    </row>
    <row r="30035">
      <c r="I30035" s="1"/>
      <c r="J30035" s="1"/>
      <c r="K30035" s="1"/>
      <c r="AA30035" s="1"/>
      <c r="AB30035" s="1"/>
      <c r="AC30035" s="1"/>
      <c r="AJ30035" s="1"/>
      <c r="AK30035" s="1"/>
      <c r="AL30035" s="1"/>
    </row>
    <row r="30036">
      <c r="I30036" s="1"/>
      <c r="J30036" s="1"/>
      <c r="K30036" s="1"/>
      <c r="AA30036" s="1"/>
      <c r="AB30036" s="1"/>
      <c r="AC30036" s="1"/>
      <c r="AJ30036" s="1"/>
      <c r="AK30036" s="1"/>
      <c r="AL30036" s="1"/>
    </row>
    <row r="30037">
      <c r="I30037" s="1"/>
      <c r="J30037" s="1"/>
      <c r="K30037" s="1"/>
      <c r="AA30037" s="1"/>
      <c r="AB30037" s="1"/>
      <c r="AC30037" s="1"/>
      <c r="AJ30037" s="1"/>
      <c r="AK30037" s="1"/>
      <c r="AL30037" s="1"/>
    </row>
    <row r="30038">
      <c r="I30038" s="1"/>
      <c r="J30038" s="1"/>
      <c r="K30038" s="1"/>
      <c r="AA30038" s="1"/>
      <c r="AB30038" s="1"/>
      <c r="AC30038" s="1"/>
      <c r="AJ30038" s="1"/>
      <c r="AK30038" s="1"/>
      <c r="AL30038" s="1"/>
    </row>
    <row r="30039">
      <c r="I30039" s="1"/>
      <c r="J30039" s="1"/>
      <c r="K30039" s="1"/>
      <c r="AA30039" s="1"/>
      <c r="AB30039" s="1"/>
      <c r="AC30039" s="1"/>
      <c r="AJ30039" s="1"/>
      <c r="AK30039" s="1"/>
      <c r="AL30039" s="1"/>
    </row>
    <row r="30040">
      <c r="I30040" s="1"/>
      <c r="J30040" s="1"/>
      <c r="K30040" s="1"/>
      <c r="AA30040" s="1"/>
      <c r="AB30040" s="1"/>
      <c r="AC30040" s="1"/>
      <c r="AJ30040" s="1"/>
      <c r="AK30040" s="1"/>
      <c r="AL30040" s="1"/>
    </row>
    <row r="30041">
      <c r="I30041" s="1"/>
      <c r="J30041" s="1"/>
      <c r="K30041" s="1"/>
      <c r="AA30041" s="1"/>
      <c r="AB30041" s="1"/>
      <c r="AC30041" s="1"/>
      <c r="AJ30041" s="1"/>
      <c r="AK30041" s="1"/>
      <c r="AL30041" s="1"/>
    </row>
    <row r="30042">
      <c r="I30042" s="1"/>
      <c r="J30042" s="1"/>
      <c r="K30042" s="1"/>
      <c r="AA30042" s="1"/>
      <c r="AB30042" s="1"/>
      <c r="AC30042" s="1"/>
      <c r="AJ30042" s="1"/>
      <c r="AK30042" s="1"/>
      <c r="AL30042" s="1"/>
    </row>
    <row r="30043">
      <c r="I30043" s="1"/>
      <c r="J30043" s="1"/>
      <c r="K30043" s="1"/>
      <c r="AA30043" s="1"/>
      <c r="AB30043" s="1"/>
      <c r="AC30043" s="1"/>
      <c r="AJ30043" s="1"/>
      <c r="AK30043" s="1"/>
      <c r="AL30043" s="1"/>
    </row>
    <row r="30044">
      <c r="I30044" s="1"/>
      <c r="J30044" s="1"/>
      <c r="K30044" s="1"/>
      <c r="AA30044" s="1"/>
      <c r="AB30044" s="1"/>
      <c r="AC30044" s="1"/>
      <c r="AJ30044" s="1"/>
      <c r="AK30044" s="1"/>
      <c r="AL30044" s="1"/>
    </row>
    <row r="30045">
      <c r="I30045" s="1"/>
      <c r="J30045" s="1"/>
      <c r="K30045" s="1"/>
      <c r="AA30045" s="1"/>
      <c r="AB30045" s="1"/>
      <c r="AC30045" s="1"/>
      <c r="AJ30045" s="1"/>
      <c r="AK30045" s="1"/>
      <c r="AL30045" s="1"/>
    </row>
    <row r="30046">
      <c r="I30046" s="1"/>
      <c r="J30046" s="1"/>
      <c r="K30046" s="1"/>
      <c r="AA30046" s="1"/>
      <c r="AB30046" s="1"/>
      <c r="AC30046" s="1"/>
      <c r="AJ30046" s="1"/>
      <c r="AK30046" s="1"/>
      <c r="AL30046" s="1"/>
    </row>
    <row r="30047">
      <c r="I30047" s="1"/>
      <c r="J30047" s="1"/>
      <c r="K30047" s="1"/>
      <c r="AA30047" s="1"/>
      <c r="AB30047" s="1"/>
      <c r="AC30047" s="1"/>
      <c r="AJ30047" s="1"/>
      <c r="AK30047" s="1"/>
      <c r="AL30047" s="1"/>
    </row>
    <row r="30048">
      <c r="I30048" s="1"/>
      <c r="J30048" s="1"/>
      <c r="K30048" s="1"/>
      <c r="AA30048" s="1"/>
      <c r="AB30048" s="1"/>
      <c r="AC30048" s="1"/>
      <c r="AJ30048" s="1"/>
      <c r="AK30048" s="1"/>
      <c r="AL30048" s="1"/>
    </row>
    <row r="30049">
      <c r="I30049" s="1"/>
      <c r="J30049" s="1"/>
      <c r="K30049" s="1"/>
      <c r="AA30049" s="1"/>
      <c r="AB30049" s="1"/>
      <c r="AC30049" s="1"/>
      <c r="AJ30049" s="1"/>
      <c r="AK30049" s="1"/>
      <c r="AL30049" s="1"/>
    </row>
    <row r="30050">
      <c r="I30050" s="1"/>
      <c r="J30050" s="1"/>
      <c r="K30050" s="1"/>
      <c r="AA30050" s="1"/>
      <c r="AB30050" s="1"/>
      <c r="AC30050" s="1"/>
      <c r="AJ30050" s="1"/>
      <c r="AK30050" s="1"/>
      <c r="AL30050" s="1"/>
    </row>
    <row r="30051">
      <c r="I30051" s="1"/>
      <c r="J30051" s="1"/>
      <c r="K30051" s="1"/>
      <c r="AA30051" s="1"/>
      <c r="AB30051" s="1"/>
      <c r="AC30051" s="1"/>
      <c r="AJ30051" s="1"/>
      <c r="AK30051" s="1"/>
      <c r="AL30051" s="1"/>
    </row>
    <row r="30052">
      <c r="I30052" s="1"/>
      <c r="J30052" s="1"/>
      <c r="K30052" s="1"/>
      <c r="AA30052" s="1"/>
      <c r="AB30052" s="1"/>
      <c r="AC30052" s="1"/>
      <c r="AJ30052" s="1"/>
      <c r="AK30052" s="1"/>
      <c r="AL30052" s="1"/>
    </row>
    <row r="30053">
      <c r="I30053" s="1"/>
      <c r="J30053" s="1"/>
      <c r="K30053" s="1"/>
      <c r="AA30053" s="1"/>
      <c r="AB30053" s="1"/>
      <c r="AC30053" s="1"/>
      <c r="AJ30053" s="1"/>
      <c r="AK30053" s="1"/>
      <c r="AL30053" s="1"/>
    </row>
    <row r="30054">
      <c r="I30054" s="1"/>
      <c r="J30054" s="1"/>
      <c r="K30054" s="1"/>
      <c r="AA30054" s="1"/>
      <c r="AB30054" s="1"/>
      <c r="AC30054" s="1"/>
      <c r="AJ30054" s="1"/>
      <c r="AK30054" s="1"/>
      <c r="AL30054" s="1"/>
    </row>
    <row r="30055">
      <c r="I30055" s="1"/>
      <c r="J30055" s="1"/>
      <c r="K30055" s="1"/>
      <c r="AA30055" s="1"/>
      <c r="AB30055" s="1"/>
      <c r="AC30055" s="1"/>
      <c r="AJ30055" s="1"/>
      <c r="AK30055" s="1"/>
      <c r="AL30055" s="1"/>
    </row>
    <row r="30056">
      <c r="I30056" s="1"/>
      <c r="J30056" s="1"/>
      <c r="K30056" s="1"/>
      <c r="AA30056" s="1"/>
      <c r="AB30056" s="1"/>
      <c r="AC30056" s="1"/>
      <c r="AJ30056" s="1"/>
      <c r="AK30056" s="1"/>
      <c r="AL30056" s="1"/>
    </row>
    <row r="30057">
      <c r="I30057" s="1"/>
      <c r="J30057" s="1"/>
      <c r="K30057" s="1"/>
      <c r="AA30057" s="1"/>
      <c r="AB30057" s="1"/>
      <c r="AC30057" s="1"/>
      <c r="AJ30057" s="1"/>
      <c r="AK30057" s="1"/>
      <c r="AL30057" s="1"/>
    </row>
    <row r="30058">
      <c r="I30058" s="1"/>
      <c r="J30058" s="1"/>
      <c r="K30058" s="1"/>
      <c r="AA30058" s="1"/>
      <c r="AB30058" s="1"/>
      <c r="AC30058" s="1"/>
      <c r="AJ30058" s="1"/>
      <c r="AK30058" s="1"/>
      <c r="AL30058" s="1"/>
    </row>
    <row r="30059">
      <c r="I30059" s="1"/>
      <c r="J30059" s="1"/>
      <c r="K30059" s="1"/>
      <c r="AA30059" s="1"/>
      <c r="AB30059" s="1"/>
      <c r="AC30059" s="1"/>
      <c r="AJ30059" s="1"/>
      <c r="AK30059" s="1"/>
      <c r="AL30059" s="1"/>
    </row>
    <row r="30060">
      <c r="I30060" s="1"/>
      <c r="J30060" s="1"/>
      <c r="K30060" s="1"/>
      <c r="AA30060" s="1"/>
      <c r="AB30060" s="1"/>
      <c r="AC30060" s="1"/>
      <c r="AJ30060" s="1"/>
      <c r="AK30060" s="1"/>
      <c r="AL30060" s="1"/>
    </row>
    <row r="30061">
      <c r="I30061" s="1"/>
      <c r="J30061" s="1"/>
      <c r="K30061" s="1"/>
      <c r="AA30061" s="1"/>
      <c r="AB30061" s="1"/>
      <c r="AC30061" s="1"/>
      <c r="AJ30061" s="1"/>
      <c r="AK30061" s="1"/>
      <c r="AL30061" s="1"/>
    </row>
    <row r="30062">
      <c r="I30062" s="1"/>
      <c r="J30062" s="1"/>
      <c r="K30062" s="1"/>
      <c r="AA30062" s="1"/>
      <c r="AB30062" s="1"/>
      <c r="AC30062" s="1"/>
      <c r="AJ30062" s="1"/>
      <c r="AK30062" s="1"/>
      <c r="AL30062" s="1"/>
    </row>
    <row r="30063">
      <c r="I30063" s="1"/>
      <c r="J30063" s="1"/>
      <c r="K30063" s="1"/>
      <c r="AA30063" s="1"/>
      <c r="AB30063" s="1"/>
      <c r="AC30063" s="1"/>
      <c r="AJ30063" s="1"/>
      <c r="AK30063" s="1"/>
      <c r="AL30063" s="1"/>
    </row>
    <row r="30064">
      <c r="I30064" s="1"/>
      <c r="J30064" s="1"/>
      <c r="K30064" s="1"/>
      <c r="AA30064" s="1"/>
      <c r="AB30064" s="1"/>
      <c r="AC30064" s="1"/>
      <c r="AJ30064" s="1"/>
      <c r="AK30064" s="1"/>
      <c r="AL30064" s="1"/>
    </row>
    <row r="30065">
      <c r="I30065" s="1"/>
      <c r="J30065" s="1"/>
      <c r="K30065" s="1"/>
      <c r="AA30065" s="1"/>
      <c r="AB30065" s="1"/>
      <c r="AC30065" s="1"/>
      <c r="AJ30065" s="1"/>
      <c r="AK30065" s="1"/>
      <c r="AL30065" s="1"/>
    </row>
    <row r="30066">
      <c r="I30066" s="1"/>
      <c r="J30066" s="1"/>
      <c r="K30066" s="1"/>
      <c r="AA30066" s="1"/>
      <c r="AB30066" s="1"/>
      <c r="AC30066" s="1"/>
      <c r="AJ30066" s="1"/>
      <c r="AK30066" s="1"/>
      <c r="AL30066" s="1"/>
    </row>
    <row r="30067">
      <c r="I30067" s="1"/>
      <c r="J30067" s="1"/>
      <c r="K30067" s="1"/>
      <c r="AA30067" s="1"/>
      <c r="AB30067" s="1"/>
      <c r="AC30067" s="1"/>
      <c r="AJ30067" s="1"/>
      <c r="AK30067" s="1"/>
      <c r="AL30067" s="1"/>
    </row>
    <row r="30068">
      <c r="I30068" s="1"/>
      <c r="J30068" s="1"/>
      <c r="K30068" s="1"/>
      <c r="AA30068" s="1"/>
      <c r="AB30068" s="1"/>
      <c r="AC30068" s="1"/>
      <c r="AJ30068" s="1"/>
      <c r="AK30068" s="1"/>
      <c r="AL30068" s="1"/>
    </row>
    <row r="30069">
      <c r="I30069" s="1"/>
      <c r="J30069" s="1"/>
      <c r="K30069" s="1"/>
      <c r="AA30069" s="1"/>
      <c r="AB30069" s="1"/>
      <c r="AC30069" s="1"/>
      <c r="AJ30069" s="1"/>
      <c r="AK30069" s="1"/>
      <c r="AL30069" s="1"/>
    </row>
    <row r="30070">
      <c r="I30070" s="1"/>
      <c r="J30070" s="1"/>
      <c r="K30070" s="1"/>
      <c r="AA30070" s="1"/>
      <c r="AB30070" s="1"/>
      <c r="AC30070" s="1"/>
      <c r="AJ30070" s="1"/>
      <c r="AK30070" s="1"/>
      <c r="AL30070" s="1"/>
    </row>
    <row r="30071">
      <c r="I30071" s="1"/>
      <c r="J30071" s="1"/>
      <c r="K30071" s="1"/>
      <c r="AA30071" s="1"/>
      <c r="AB30071" s="1"/>
      <c r="AC30071" s="1"/>
      <c r="AJ30071" s="1"/>
      <c r="AK30071" s="1"/>
      <c r="AL30071" s="1"/>
    </row>
    <row r="30072">
      <c r="I30072" s="1"/>
      <c r="J30072" s="1"/>
      <c r="K30072" s="1"/>
      <c r="AA30072" s="1"/>
      <c r="AB30072" s="1"/>
      <c r="AC30072" s="1"/>
      <c r="AJ30072" s="1"/>
      <c r="AK30072" s="1"/>
      <c r="AL30072" s="1"/>
    </row>
    <row r="30073">
      <c r="I30073" s="1"/>
      <c r="J30073" s="1"/>
      <c r="K30073" s="1"/>
      <c r="AA30073" s="1"/>
      <c r="AB30073" s="1"/>
      <c r="AC30073" s="1"/>
      <c r="AJ30073" s="1"/>
      <c r="AK30073" s="1"/>
      <c r="AL30073" s="1"/>
    </row>
    <row r="30074">
      <c r="I30074" s="1"/>
      <c r="J30074" s="1"/>
      <c r="K30074" s="1"/>
      <c r="AA30074" s="1"/>
      <c r="AB30074" s="1"/>
      <c r="AC30074" s="1"/>
      <c r="AJ30074" s="1"/>
      <c r="AK30074" s="1"/>
      <c r="AL30074" s="1"/>
    </row>
    <row r="30075">
      <c r="I30075" s="1"/>
      <c r="J30075" s="1"/>
      <c r="K30075" s="1"/>
      <c r="AA30075" s="1"/>
      <c r="AB30075" s="1"/>
      <c r="AC30075" s="1"/>
      <c r="AJ30075" s="1"/>
      <c r="AK30075" s="1"/>
      <c r="AL30075" s="1"/>
    </row>
    <row r="30076">
      <c r="I30076" s="1"/>
      <c r="J30076" s="1"/>
      <c r="K30076" s="1"/>
      <c r="AA30076" s="1"/>
      <c r="AB30076" s="1"/>
      <c r="AC30076" s="1"/>
      <c r="AJ30076" s="1"/>
      <c r="AK30076" s="1"/>
      <c r="AL30076" s="1"/>
    </row>
    <row r="30077">
      <c r="I30077" s="1"/>
      <c r="J30077" s="1"/>
      <c r="K30077" s="1"/>
      <c r="AA30077" s="1"/>
      <c r="AB30077" s="1"/>
      <c r="AC30077" s="1"/>
      <c r="AJ30077" s="1"/>
      <c r="AK30077" s="1"/>
      <c r="AL30077" s="1"/>
    </row>
    <row r="30078">
      <c r="I30078" s="1"/>
      <c r="J30078" s="1"/>
      <c r="K30078" s="1"/>
      <c r="AA30078" s="1"/>
      <c r="AB30078" s="1"/>
      <c r="AC30078" s="1"/>
      <c r="AJ30078" s="1"/>
      <c r="AK30078" s="1"/>
      <c r="AL30078" s="1"/>
    </row>
    <row r="30079">
      <c r="I30079" s="1"/>
      <c r="J30079" s="1"/>
      <c r="K30079" s="1"/>
      <c r="AA30079" s="1"/>
      <c r="AB30079" s="1"/>
      <c r="AC30079" s="1"/>
      <c r="AJ30079" s="1"/>
      <c r="AK30079" s="1"/>
      <c r="AL30079" s="1"/>
    </row>
    <row r="30080">
      <c r="I30080" s="1"/>
      <c r="J30080" s="1"/>
      <c r="K30080" s="1"/>
      <c r="AA30080" s="1"/>
      <c r="AB30080" s="1"/>
      <c r="AC30080" s="1"/>
      <c r="AJ30080" s="1"/>
      <c r="AK30080" s="1"/>
      <c r="AL30080" s="1"/>
    </row>
    <row r="30081">
      <c r="I30081" s="1"/>
      <c r="J30081" s="1"/>
      <c r="K30081" s="1"/>
      <c r="AA30081" s="1"/>
      <c r="AB30081" s="1"/>
      <c r="AC30081" s="1"/>
      <c r="AJ30081" s="1"/>
      <c r="AK30081" s="1"/>
      <c r="AL30081" s="1"/>
    </row>
    <row r="30082">
      <c r="I30082" s="1"/>
      <c r="J30082" s="1"/>
      <c r="K30082" s="1"/>
      <c r="AA30082" s="1"/>
      <c r="AB30082" s="1"/>
      <c r="AC30082" s="1"/>
      <c r="AJ30082" s="1"/>
      <c r="AK30082" s="1"/>
      <c r="AL30082" s="1"/>
    </row>
    <row r="30083">
      <c r="I30083" s="1"/>
      <c r="J30083" s="1"/>
      <c r="K30083" s="1"/>
      <c r="AA30083" s="1"/>
      <c r="AB30083" s="1"/>
      <c r="AC30083" s="1"/>
      <c r="AJ30083" s="1"/>
      <c r="AK30083" s="1"/>
      <c r="AL30083" s="1"/>
    </row>
    <row r="30084">
      <c r="I30084" s="1"/>
      <c r="J30084" s="1"/>
      <c r="K30084" s="1"/>
      <c r="AA30084" s="1"/>
      <c r="AB30084" s="1"/>
      <c r="AC30084" s="1"/>
      <c r="AJ30084" s="1"/>
      <c r="AK30084" s="1"/>
      <c r="AL30084" s="1"/>
    </row>
    <row r="30085">
      <c r="I30085" s="1"/>
      <c r="J30085" s="1"/>
      <c r="K30085" s="1"/>
      <c r="AA30085" s="1"/>
      <c r="AB30085" s="1"/>
      <c r="AC30085" s="1"/>
      <c r="AJ30085" s="1"/>
      <c r="AK30085" s="1"/>
      <c r="AL30085" s="1"/>
    </row>
    <row r="30086">
      <c r="I30086" s="1"/>
      <c r="J30086" s="1"/>
      <c r="K30086" s="1"/>
      <c r="AA30086" s="1"/>
      <c r="AB30086" s="1"/>
      <c r="AC30086" s="1"/>
      <c r="AJ30086" s="1"/>
      <c r="AK30086" s="1"/>
      <c r="AL30086" s="1"/>
    </row>
    <row r="30087">
      <c r="I30087" s="1"/>
      <c r="J30087" s="1"/>
      <c r="K30087" s="1"/>
      <c r="AA30087" s="1"/>
      <c r="AB30087" s="1"/>
      <c r="AC30087" s="1"/>
      <c r="AJ30087" s="1"/>
      <c r="AK30087" s="1"/>
      <c r="AL30087" s="1"/>
    </row>
    <row r="30088">
      <c r="I30088" s="1"/>
      <c r="J30088" s="1"/>
      <c r="K30088" s="1"/>
      <c r="AA30088" s="1"/>
      <c r="AB30088" s="1"/>
      <c r="AC30088" s="1"/>
      <c r="AJ30088" s="1"/>
      <c r="AK30088" s="1"/>
      <c r="AL30088" s="1"/>
    </row>
    <row r="30089">
      <c r="I30089" s="1"/>
      <c r="J30089" s="1"/>
      <c r="K30089" s="1"/>
      <c r="AA30089" s="1"/>
      <c r="AB30089" s="1"/>
      <c r="AC30089" s="1"/>
      <c r="AJ30089" s="1"/>
      <c r="AK30089" s="1"/>
      <c r="AL30089" s="1"/>
    </row>
    <row r="30090">
      <c r="I30090" s="1"/>
      <c r="J30090" s="1"/>
      <c r="K30090" s="1"/>
      <c r="AA30090" s="1"/>
      <c r="AB30090" s="1"/>
      <c r="AC30090" s="1"/>
      <c r="AJ30090" s="1"/>
      <c r="AK30090" s="1"/>
      <c r="AL30090" s="1"/>
    </row>
    <row r="30091">
      <c r="I30091" s="1"/>
      <c r="J30091" s="1"/>
      <c r="K30091" s="1"/>
      <c r="AA30091" s="1"/>
      <c r="AB30091" s="1"/>
      <c r="AC30091" s="1"/>
      <c r="AJ30091" s="1"/>
      <c r="AK30091" s="1"/>
      <c r="AL30091" s="1"/>
    </row>
    <row r="30092">
      <c r="I30092" s="1"/>
      <c r="J30092" s="1"/>
      <c r="K30092" s="1"/>
      <c r="AA30092" s="1"/>
      <c r="AB30092" s="1"/>
      <c r="AC30092" s="1"/>
      <c r="AJ30092" s="1"/>
      <c r="AK30092" s="1"/>
      <c r="AL30092" s="1"/>
    </row>
    <row r="30093">
      <c r="I30093" s="1"/>
      <c r="J30093" s="1"/>
      <c r="K30093" s="1"/>
      <c r="AA30093" s="1"/>
      <c r="AB30093" s="1"/>
      <c r="AC30093" s="1"/>
      <c r="AJ30093" s="1"/>
      <c r="AK30093" s="1"/>
      <c r="AL30093" s="1"/>
    </row>
    <row r="30094">
      <c r="I30094" s="1"/>
      <c r="J30094" s="1"/>
      <c r="K30094" s="1"/>
      <c r="AA30094" s="1"/>
      <c r="AB30094" s="1"/>
      <c r="AC30094" s="1"/>
      <c r="AJ30094" s="1"/>
      <c r="AK30094" s="1"/>
      <c r="AL30094" s="1"/>
    </row>
    <row r="30095">
      <c r="I30095" s="1"/>
      <c r="J30095" s="1"/>
      <c r="K30095" s="1"/>
      <c r="AA30095" s="1"/>
      <c r="AB30095" s="1"/>
      <c r="AC30095" s="1"/>
      <c r="AJ30095" s="1"/>
      <c r="AK30095" s="1"/>
      <c r="AL30095" s="1"/>
    </row>
    <row r="30096">
      <c r="I30096" s="1"/>
      <c r="J30096" s="1"/>
      <c r="K30096" s="1"/>
      <c r="AA30096" s="1"/>
      <c r="AB30096" s="1"/>
      <c r="AC30096" s="1"/>
      <c r="AJ30096" s="1"/>
      <c r="AK30096" s="1"/>
      <c r="AL30096" s="1"/>
    </row>
    <row r="30097">
      <c r="I30097" s="1"/>
      <c r="J30097" s="1"/>
      <c r="K30097" s="1"/>
      <c r="AA30097" s="1"/>
      <c r="AB30097" s="1"/>
      <c r="AC30097" s="1"/>
      <c r="AJ30097" s="1"/>
      <c r="AK30097" s="1"/>
      <c r="AL30097" s="1"/>
    </row>
    <row r="30098">
      <c r="I30098" s="1"/>
      <c r="J30098" s="1"/>
      <c r="K30098" s="1"/>
      <c r="AA30098" s="1"/>
      <c r="AB30098" s="1"/>
      <c r="AC30098" s="1"/>
      <c r="AJ30098" s="1"/>
      <c r="AK30098" s="1"/>
      <c r="AL30098" s="1"/>
    </row>
    <row r="30099">
      <c r="I30099" s="1"/>
      <c r="J30099" s="1"/>
      <c r="K30099" s="1"/>
      <c r="AA30099" s="1"/>
      <c r="AB30099" s="1"/>
      <c r="AC30099" s="1"/>
      <c r="AJ30099" s="1"/>
      <c r="AK30099" s="1"/>
      <c r="AL30099" s="1"/>
    </row>
    <row r="30100">
      <c r="I30100" s="1"/>
      <c r="J30100" s="1"/>
      <c r="K30100" s="1"/>
      <c r="AA30100" s="1"/>
      <c r="AB30100" s="1"/>
      <c r="AC30100" s="1"/>
      <c r="AJ30100" s="1"/>
      <c r="AK30100" s="1"/>
      <c r="AL30100" s="1"/>
    </row>
    <row r="30101">
      <c r="I30101" s="1"/>
      <c r="J30101" s="1"/>
      <c r="K30101" s="1"/>
      <c r="AA30101" s="1"/>
      <c r="AB30101" s="1"/>
      <c r="AC30101" s="1"/>
      <c r="AJ30101" s="1"/>
      <c r="AK30101" s="1"/>
      <c r="AL30101" s="1"/>
    </row>
    <row r="30102">
      <c r="I30102" s="1"/>
      <c r="J30102" s="1"/>
      <c r="K30102" s="1"/>
      <c r="AA30102" s="1"/>
      <c r="AB30102" s="1"/>
      <c r="AC30102" s="1"/>
      <c r="AJ30102" s="1"/>
      <c r="AK30102" s="1"/>
      <c r="AL30102" s="1"/>
    </row>
    <row r="30103">
      <c r="I30103" s="1"/>
      <c r="J30103" s="1"/>
      <c r="K30103" s="1"/>
      <c r="AA30103" s="1"/>
      <c r="AB30103" s="1"/>
      <c r="AC30103" s="1"/>
      <c r="AJ30103" s="1"/>
      <c r="AK30103" s="1"/>
      <c r="AL30103" s="1"/>
    </row>
    <row r="30104">
      <c r="I30104" s="1"/>
      <c r="J30104" s="1"/>
      <c r="K30104" s="1"/>
      <c r="AA30104" s="1"/>
      <c r="AB30104" s="1"/>
      <c r="AC30104" s="1"/>
      <c r="AJ30104" s="1"/>
      <c r="AK30104" s="1"/>
      <c r="AL30104" s="1"/>
    </row>
    <row r="30105">
      <c r="I30105" s="1"/>
      <c r="J30105" s="1"/>
      <c r="K30105" s="1"/>
      <c r="AA30105" s="1"/>
      <c r="AB30105" s="1"/>
      <c r="AC30105" s="1"/>
      <c r="AJ30105" s="1"/>
      <c r="AK30105" s="1"/>
      <c r="AL30105" s="1"/>
    </row>
    <row r="30106">
      <c r="I30106" s="1"/>
      <c r="J30106" s="1"/>
      <c r="K30106" s="1"/>
      <c r="AA30106" s="1"/>
      <c r="AB30106" s="1"/>
      <c r="AC30106" s="1"/>
      <c r="AJ30106" s="1"/>
      <c r="AK30106" s="1"/>
      <c r="AL30106" s="1"/>
    </row>
    <row r="30107">
      <c r="I30107" s="1"/>
      <c r="J30107" s="1"/>
      <c r="K30107" s="1"/>
      <c r="AA30107" s="1"/>
      <c r="AB30107" s="1"/>
      <c r="AC30107" s="1"/>
      <c r="AJ30107" s="1"/>
      <c r="AK30107" s="1"/>
      <c r="AL30107" s="1"/>
    </row>
    <row r="30108">
      <c r="I30108" s="1"/>
      <c r="J30108" s="1"/>
      <c r="K30108" s="1"/>
      <c r="AA30108" s="1"/>
      <c r="AB30108" s="1"/>
      <c r="AC30108" s="1"/>
      <c r="AJ30108" s="1"/>
      <c r="AK30108" s="1"/>
      <c r="AL30108" s="1"/>
    </row>
    <row r="30109">
      <c r="I30109" s="1"/>
      <c r="J30109" s="1"/>
      <c r="K30109" s="1"/>
      <c r="AA30109" s="1"/>
      <c r="AB30109" s="1"/>
      <c r="AC30109" s="1"/>
      <c r="AJ30109" s="1"/>
      <c r="AK30109" s="1"/>
      <c r="AL30109" s="1"/>
    </row>
    <row r="30110">
      <c r="I30110" s="1"/>
      <c r="J30110" s="1"/>
      <c r="K30110" s="1"/>
      <c r="AA30110" s="1"/>
      <c r="AB30110" s="1"/>
      <c r="AC30110" s="1"/>
      <c r="AJ30110" s="1"/>
      <c r="AK30110" s="1"/>
      <c r="AL30110" s="1"/>
    </row>
    <row r="30111">
      <c r="I30111" s="1"/>
      <c r="J30111" s="1"/>
      <c r="K30111" s="1"/>
      <c r="AA30111" s="1"/>
      <c r="AB30111" s="1"/>
      <c r="AC30111" s="1"/>
      <c r="AJ30111" s="1"/>
      <c r="AK30111" s="1"/>
      <c r="AL30111" s="1"/>
    </row>
    <row r="30112">
      <c r="I30112" s="1"/>
      <c r="J30112" s="1"/>
      <c r="K30112" s="1"/>
      <c r="AA30112" s="1"/>
      <c r="AB30112" s="1"/>
      <c r="AC30112" s="1"/>
      <c r="AJ30112" s="1"/>
      <c r="AK30112" s="1"/>
      <c r="AL30112" s="1"/>
    </row>
    <row r="30113">
      <c r="I30113" s="1"/>
      <c r="J30113" s="1"/>
      <c r="K30113" s="1"/>
      <c r="AA30113" s="1"/>
      <c r="AB30113" s="1"/>
      <c r="AC30113" s="1"/>
      <c r="AJ30113" s="1"/>
      <c r="AK30113" s="1"/>
      <c r="AL30113" s="1"/>
    </row>
    <row r="30114">
      <c r="I30114" s="1"/>
      <c r="J30114" s="1"/>
      <c r="K30114" s="1"/>
      <c r="AA30114" s="1"/>
      <c r="AB30114" s="1"/>
      <c r="AC30114" s="1"/>
      <c r="AJ30114" s="1"/>
      <c r="AK30114" s="1"/>
      <c r="AL30114" s="1"/>
    </row>
    <row r="30115">
      <c r="I30115" s="1"/>
      <c r="J30115" s="1"/>
      <c r="K30115" s="1"/>
      <c r="AA30115" s="1"/>
      <c r="AB30115" s="1"/>
      <c r="AC30115" s="1"/>
      <c r="AJ30115" s="1"/>
      <c r="AK30115" s="1"/>
      <c r="AL30115" s="1"/>
    </row>
    <row r="30116">
      <c r="I30116" s="1"/>
      <c r="J30116" s="1"/>
      <c r="K30116" s="1"/>
      <c r="AA30116" s="1"/>
      <c r="AB30116" s="1"/>
      <c r="AC30116" s="1"/>
      <c r="AJ30116" s="1"/>
      <c r="AK30116" s="1"/>
      <c r="AL30116" s="1"/>
    </row>
    <row r="30117">
      <c r="I30117" s="1"/>
      <c r="J30117" s="1"/>
      <c r="K30117" s="1"/>
      <c r="AA30117" s="1"/>
      <c r="AB30117" s="1"/>
      <c r="AC30117" s="1"/>
      <c r="AJ30117" s="1"/>
      <c r="AK30117" s="1"/>
      <c r="AL30117" s="1"/>
    </row>
    <row r="30118">
      <c r="I30118" s="1"/>
      <c r="J30118" s="1"/>
      <c r="K30118" s="1"/>
      <c r="AA30118" s="1"/>
      <c r="AB30118" s="1"/>
      <c r="AC30118" s="1"/>
      <c r="AJ30118" s="1"/>
      <c r="AK30118" s="1"/>
      <c r="AL30118" s="1"/>
    </row>
    <row r="30119">
      <c r="I30119" s="1"/>
      <c r="J30119" s="1"/>
      <c r="K30119" s="1"/>
      <c r="AA30119" s="1"/>
      <c r="AB30119" s="1"/>
      <c r="AC30119" s="1"/>
      <c r="AJ30119" s="1"/>
      <c r="AK30119" s="1"/>
      <c r="AL30119" s="1"/>
    </row>
    <row r="30120">
      <c r="I30120" s="1"/>
      <c r="J30120" s="1"/>
      <c r="K30120" s="1"/>
      <c r="AA30120" s="1"/>
      <c r="AB30120" s="1"/>
      <c r="AC30120" s="1"/>
      <c r="AJ30120" s="1"/>
      <c r="AK30120" s="1"/>
      <c r="AL30120" s="1"/>
    </row>
    <row r="30121">
      <c r="I30121" s="1"/>
      <c r="J30121" s="1"/>
      <c r="K30121" s="1"/>
      <c r="AA30121" s="1"/>
      <c r="AB30121" s="1"/>
      <c r="AC30121" s="1"/>
      <c r="AJ30121" s="1"/>
      <c r="AK30121" s="1"/>
      <c r="AL30121" s="1"/>
    </row>
    <row r="30122">
      <c r="I30122" s="1"/>
      <c r="J30122" s="1"/>
      <c r="K30122" s="1"/>
      <c r="AA30122" s="1"/>
      <c r="AB30122" s="1"/>
      <c r="AC30122" s="1"/>
      <c r="AJ30122" s="1"/>
      <c r="AK30122" s="1"/>
      <c r="AL30122" s="1"/>
    </row>
    <row r="30123">
      <c r="I30123" s="1"/>
      <c r="J30123" s="1"/>
      <c r="K30123" s="1"/>
      <c r="AA30123" s="1"/>
      <c r="AB30123" s="1"/>
      <c r="AC30123" s="1"/>
      <c r="AJ30123" s="1"/>
      <c r="AK30123" s="1"/>
      <c r="AL30123" s="1"/>
    </row>
    <row r="30124">
      <c r="I30124" s="1"/>
      <c r="J30124" s="1"/>
      <c r="K30124" s="1"/>
      <c r="AA30124" s="1"/>
      <c r="AB30124" s="1"/>
      <c r="AC30124" s="1"/>
      <c r="AJ30124" s="1"/>
      <c r="AK30124" s="1"/>
      <c r="AL30124" s="1"/>
    </row>
    <row r="30125">
      <c r="I30125" s="1"/>
      <c r="J30125" s="1"/>
      <c r="K30125" s="1"/>
      <c r="AA30125" s="1"/>
      <c r="AB30125" s="1"/>
      <c r="AC30125" s="1"/>
      <c r="AJ30125" s="1"/>
      <c r="AK30125" s="1"/>
      <c r="AL30125" s="1"/>
    </row>
    <row r="30126">
      <c r="I30126" s="1"/>
      <c r="J30126" s="1"/>
      <c r="K30126" s="1"/>
      <c r="AA30126" s="1"/>
      <c r="AB30126" s="1"/>
      <c r="AC30126" s="1"/>
      <c r="AJ30126" s="1"/>
      <c r="AK30126" s="1"/>
      <c r="AL30126" s="1"/>
    </row>
    <row r="30127">
      <c r="I30127" s="1"/>
      <c r="J30127" s="1"/>
      <c r="K30127" s="1"/>
      <c r="AA30127" s="1"/>
      <c r="AB30127" s="1"/>
      <c r="AC30127" s="1"/>
      <c r="AJ30127" s="1"/>
      <c r="AK30127" s="1"/>
      <c r="AL30127" s="1"/>
    </row>
    <row r="30128">
      <c r="I30128" s="1"/>
      <c r="J30128" s="1"/>
      <c r="K30128" s="1"/>
      <c r="AA30128" s="1"/>
      <c r="AB30128" s="1"/>
      <c r="AC30128" s="1"/>
      <c r="AJ30128" s="1"/>
      <c r="AK30128" s="1"/>
      <c r="AL30128" s="1"/>
    </row>
    <row r="30129">
      <c r="I30129" s="1"/>
      <c r="J30129" s="1"/>
      <c r="K30129" s="1"/>
      <c r="AA30129" s="1"/>
      <c r="AB30129" s="1"/>
      <c r="AC30129" s="1"/>
      <c r="AJ30129" s="1"/>
      <c r="AK30129" s="1"/>
      <c r="AL30129" s="1"/>
    </row>
    <row r="30130">
      <c r="I30130" s="1"/>
      <c r="J30130" s="1"/>
      <c r="K30130" s="1"/>
      <c r="AA30130" s="1"/>
      <c r="AB30130" s="1"/>
      <c r="AC30130" s="1"/>
      <c r="AJ30130" s="1"/>
      <c r="AK30130" s="1"/>
      <c r="AL30130" s="1"/>
    </row>
    <row r="30131">
      <c r="I30131" s="1"/>
      <c r="J30131" s="1"/>
      <c r="K30131" s="1"/>
      <c r="AA30131" s="1"/>
      <c r="AB30131" s="1"/>
      <c r="AC30131" s="1"/>
      <c r="AJ30131" s="1"/>
      <c r="AK30131" s="1"/>
      <c r="AL30131" s="1"/>
    </row>
    <row r="30132">
      <c r="I30132" s="1"/>
      <c r="J30132" s="1"/>
      <c r="K30132" s="1"/>
      <c r="AA30132" s="1"/>
      <c r="AB30132" s="1"/>
      <c r="AC30132" s="1"/>
      <c r="AJ30132" s="1"/>
      <c r="AK30132" s="1"/>
      <c r="AL30132" s="1"/>
    </row>
    <row r="30133">
      <c r="I30133" s="1"/>
      <c r="J30133" s="1"/>
      <c r="K30133" s="1"/>
      <c r="AA30133" s="1"/>
      <c r="AB30133" s="1"/>
      <c r="AC30133" s="1"/>
      <c r="AJ30133" s="1"/>
      <c r="AK30133" s="1"/>
      <c r="AL30133" s="1"/>
    </row>
    <row r="30134">
      <c r="I30134" s="1"/>
      <c r="J30134" s="1"/>
      <c r="K30134" s="1"/>
      <c r="AA30134" s="1"/>
      <c r="AB30134" s="1"/>
      <c r="AC30134" s="1"/>
      <c r="AJ30134" s="1"/>
      <c r="AK30134" s="1"/>
      <c r="AL30134" s="1"/>
    </row>
    <row r="30135">
      <c r="I30135" s="1"/>
      <c r="J30135" s="1"/>
      <c r="K30135" s="1"/>
      <c r="AA30135" s="1"/>
      <c r="AB30135" s="1"/>
      <c r="AC30135" s="1"/>
      <c r="AJ30135" s="1"/>
      <c r="AK30135" s="1"/>
      <c r="AL30135" s="1"/>
    </row>
    <row r="30136">
      <c r="I30136" s="1"/>
      <c r="J30136" s="1"/>
      <c r="K30136" s="1"/>
      <c r="AA30136" s="1"/>
      <c r="AB30136" s="1"/>
      <c r="AC30136" s="1"/>
      <c r="AJ30136" s="1"/>
      <c r="AK30136" s="1"/>
      <c r="AL30136" s="1"/>
    </row>
    <row r="30137">
      <c r="I30137" s="1"/>
      <c r="J30137" s="1"/>
      <c r="K30137" s="1"/>
      <c r="AA30137" s="1"/>
      <c r="AB30137" s="1"/>
      <c r="AC30137" s="1"/>
      <c r="AJ30137" s="1"/>
      <c r="AK30137" s="1"/>
      <c r="AL30137" s="1"/>
    </row>
    <row r="30138">
      <c r="I30138" s="1"/>
      <c r="J30138" s="1"/>
      <c r="K30138" s="1"/>
      <c r="AA30138" s="1"/>
      <c r="AB30138" s="1"/>
      <c r="AC30138" s="1"/>
      <c r="AJ30138" s="1"/>
      <c r="AK30138" s="1"/>
      <c r="AL30138" s="1"/>
    </row>
    <row r="30139">
      <c r="I30139" s="1"/>
      <c r="J30139" s="1"/>
      <c r="K30139" s="1"/>
      <c r="AA30139" s="1"/>
      <c r="AB30139" s="1"/>
      <c r="AC30139" s="1"/>
      <c r="AJ30139" s="1"/>
      <c r="AK30139" s="1"/>
      <c r="AL30139" s="1"/>
    </row>
    <row r="30140">
      <c r="I30140" s="1"/>
      <c r="J30140" s="1"/>
      <c r="K30140" s="1"/>
      <c r="AA30140" s="1"/>
      <c r="AB30140" s="1"/>
      <c r="AC30140" s="1"/>
      <c r="AJ30140" s="1"/>
      <c r="AK30140" s="1"/>
      <c r="AL30140" s="1"/>
    </row>
    <row r="30141">
      <c r="I30141" s="1"/>
      <c r="J30141" s="1"/>
      <c r="K30141" s="1"/>
      <c r="AA30141" s="1"/>
      <c r="AB30141" s="1"/>
      <c r="AC30141" s="1"/>
      <c r="AJ30141" s="1"/>
      <c r="AK30141" s="1"/>
      <c r="AL30141" s="1"/>
    </row>
    <row r="30142">
      <c r="I30142" s="1"/>
      <c r="J30142" s="1"/>
      <c r="K30142" s="1"/>
      <c r="AA30142" s="1"/>
      <c r="AB30142" s="1"/>
      <c r="AC30142" s="1"/>
      <c r="AJ30142" s="1"/>
      <c r="AK30142" s="1"/>
      <c r="AL30142" s="1"/>
    </row>
    <row r="30143">
      <c r="I30143" s="1"/>
      <c r="J30143" s="1"/>
      <c r="K30143" s="1"/>
      <c r="AA30143" s="1"/>
      <c r="AB30143" s="1"/>
      <c r="AC30143" s="1"/>
      <c r="AJ30143" s="1"/>
      <c r="AK30143" s="1"/>
      <c r="AL30143" s="1"/>
    </row>
    <row r="30144">
      <c r="I30144" s="1"/>
      <c r="J30144" s="1"/>
      <c r="K30144" s="1"/>
      <c r="AA30144" s="1"/>
      <c r="AB30144" s="1"/>
      <c r="AC30144" s="1"/>
      <c r="AJ30144" s="1"/>
      <c r="AK30144" s="1"/>
      <c r="AL30144" s="1"/>
    </row>
    <row r="30145">
      <c r="I30145" s="1"/>
      <c r="J30145" s="1"/>
      <c r="K30145" s="1"/>
      <c r="AA30145" s="1"/>
      <c r="AB30145" s="1"/>
      <c r="AC30145" s="1"/>
      <c r="AJ30145" s="1"/>
      <c r="AK30145" s="1"/>
      <c r="AL30145" s="1"/>
    </row>
    <row r="30146">
      <c r="I30146" s="1"/>
      <c r="J30146" s="1"/>
      <c r="K30146" s="1"/>
      <c r="AA30146" s="1"/>
      <c r="AB30146" s="1"/>
      <c r="AC30146" s="1"/>
      <c r="AJ30146" s="1"/>
      <c r="AK30146" s="1"/>
      <c r="AL30146" s="1"/>
    </row>
    <row r="30147">
      <c r="I30147" s="1"/>
      <c r="J30147" s="1"/>
      <c r="K30147" s="1"/>
      <c r="AA30147" s="1"/>
      <c r="AB30147" s="1"/>
      <c r="AC30147" s="1"/>
      <c r="AJ30147" s="1"/>
      <c r="AK30147" s="1"/>
      <c r="AL30147" s="1"/>
    </row>
    <row r="30148">
      <c r="I30148" s="1"/>
      <c r="J30148" s="1"/>
      <c r="K30148" s="1"/>
      <c r="AA30148" s="1"/>
      <c r="AB30148" s="1"/>
      <c r="AC30148" s="1"/>
      <c r="AJ30148" s="1"/>
      <c r="AK30148" s="1"/>
      <c r="AL30148" s="1"/>
    </row>
    <row r="30149">
      <c r="I30149" s="1"/>
      <c r="J30149" s="1"/>
      <c r="K30149" s="1"/>
      <c r="AA30149" s="1"/>
      <c r="AB30149" s="1"/>
      <c r="AC30149" s="1"/>
      <c r="AJ30149" s="1"/>
      <c r="AK30149" s="1"/>
      <c r="AL30149" s="1"/>
    </row>
    <row r="30150">
      <c r="I30150" s="1"/>
      <c r="J30150" s="1"/>
      <c r="K30150" s="1"/>
      <c r="AA30150" s="1"/>
      <c r="AB30150" s="1"/>
      <c r="AC30150" s="1"/>
      <c r="AJ30150" s="1"/>
      <c r="AK30150" s="1"/>
      <c r="AL30150" s="1"/>
    </row>
    <row r="30151">
      <c r="I30151" s="1"/>
      <c r="J30151" s="1"/>
      <c r="K30151" s="1"/>
      <c r="AA30151" s="1"/>
      <c r="AB30151" s="1"/>
      <c r="AC30151" s="1"/>
      <c r="AJ30151" s="1"/>
      <c r="AK30151" s="1"/>
      <c r="AL30151" s="1"/>
    </row>
    <row r="30152">
      <c r="I30152" s="1"/>
      <c r="J30152" s="1"/>
      <c r="K30152" s="1"/>
      <c r="AA30152" s="1"/>
      <c r="AB30152" s="1"/>
      <c r="AC30152" s="1"/>
      <c r="AJ30152" s="1"/>
      <c r="AK30152" s="1"/>
      <c r="AL30152" s="1"/>
    </row>
    <row r="30153">
      <c r="I30153" s="1"/>
      <c r="J30153" s="1"/>
      <c r="K30153" s="1"/>
      <c r="AA30153" s="1"/>
      <c r="AB30153" s="1"/>
      <c r="AC30153" s="1"/>
      <c r="AJ30153" s="1"/>
      <c r="AK30153" s="1"/>
      <c r="AL30153" s="1"/>
    </row>
    <row r="30154">
      <c r="I30154" s="1"/>
      <c r="J30154" s="1"/>
      <c r="K30154" s="1"/>
      <c r="AA30154" s="1"/>
      <c r="AB30154" s="1"/>
      <c r="AC30154" s="1"/>
      <c r="AJ30154" s="1"/>
      <c r="AK30154" s="1"/>
      <c r="AL30154" s="1"/>
    </row>
    <row r="30155">
      <c r="I30155" s="1"/>
      <c r="J30155" s="1"/>
      <c r="K30155" s="1"/>
      <c r="AA30155" s="1"/>
      <c r="AB30155" s="1"/>
      <c r="AC30155" s="1"/>
      <c r="AJ30155" s="1"/>
      <c r="AK30155" s="1"/>
      <c r="AL30155" s="1"/>
    </row>
    <row r="30156">
      <c r="I30156" s="1"/>
      <c r="J30156" s="1"/>
      <c r="K30156" s="1"/>
      <c r="AA30156" s="1"/>
      <c r="AB30156" s="1"/>
      <c r="AC30156" s="1"/>
      <c r="AJ30156" s="1"/>
      <c r="AK30156" s="1"/>
      <c r="AL30156" s="1"/>
    </row>
    <row r="30157">
      <c r="I30157" s="1"/>
      <c r="J30157" s="1"/>
      <c r="K30157" s="1"/>
      <c r="AA30157" s="1"/>
      <c r="AB30157" s="1"/>
      <c r="AC30157" s="1"/>
      <c r="AJ30157" s="1"/>
      <c r="AK30157" s="1"/>
      <c r="AL30157" s="1"/>
    </row>
    <row r="30158">
      <c r="I30158" s="1"/>
      <c r="J30158" s="1"/>
      <c r="K30158" s="1"/>
      <c r="AA30158" s="1"/>
      <c r="AB30158" s="1"/>
      <c r="AC30158" s="1"/>
      <c r="AJ30158" s="1"/>
      <c r="AK30158" s="1"/>
      <c r="AL30158" s="1"/>
    </row>
    <row r="30159">
      <c r="I30159" s="1"/>
      <c r="J30159" s="1"/>
      <c r="K30159" s="1"/>
      <c r="AA30159" s="1"/>
      <c r="AB30159" s="1"/>
      <c r="AC30159" s="1"/>
      <c r="AJ30159" s="1"/>
      <c r="AK30159" s="1"/>
      <c r="AL30159" s="1"/>
    </row>
    <row r="30160">
      <c r="I30160" s="1"/>
      <c r="J30160" s="1"/>
      <c r="K30160" s="1"/>
      <c r="AA30160" s="1"/>
      <c r="AB30160" s="1"/>
      <c r="AC30160" s="1"/>
      <c r="AJ30160" s="1"/>
      <c r="AK30160" s="1"/>
      <c r="AL30160" s="1"/>
    </row>
    <row r="30161">
      <c r="I30161" s="1"/>
      <c r="J30161" s="1"/>
      <c r="K30161" s="1"/>
      <c r="AA30161" s="1"/>
      <c r="AB30161" s="1"/>
      <c r="AC30161" s="1"/>
      <c r="AJ30161" s="1"/>
      <c r="AK30161" s="1"/>
      <c r="AL30161" s="1"/>
    </row>
    <row r="30162">
      <c r="I30162" s="1"/>
      <c r="J30162" s="1"/>
      <c r="K30162" s="1"/>
      <c r="AA30162" s="1"/>
      <c r="AB30162" s="1"/>
      <c r="AC30162" s="1"/>
      <c r="AJ30162" s="1"/>
      <c r="AK30162" s="1"/>
      <c r="AL30162" s="1"/>
    </row>
    <row r="30163">
      <c r="I30163" s="1"/>
      <c r="J30163" s="1"/>
      <c r="K30163" s="1"/>
      <c r="AA30163" s="1"/>
      <c r="AB30163" s="1"/>
      <c r="AC30163" s="1"/>
      <c r="AJ30163" s="1"/>
      <c r="AK30163" s="1"/>
      <c r="AL30163" s="1"/>
    </row>
    <row r="30164">
      <c r="I30164" s="1"/>
      <c r="J30164" s="1"/>
      <c r="K30164" s="1"/>
      <c r="AA30164" s="1"/>
      <c r="AB30164" s="1"/>
      <c r="AC30164" s="1"/>
      <c r="AJ30164" s="1"/>
      <c r="AK30164" s="1"/>
      <c r="AL30164" s="1"/>
    </row>
    <row r="30165">
      <c r="I30165" s="1"/>
      <c r="J30165" s="1"/>
      <c r="K30165" s="1"/>
      <c r="AA30165" s="1"/>
      <c r="AB30165" s="1"/>
      <c r="AC30165" s="1"/>
      <c r="AJ30165" s="1"/>
      <c r="AK30165" s="1"/>
      <c r="AL30165" s="1"/>
    </row>
    <row r="30166">
      <c r="I30166" s="1"/>
      <c r="J30166" s="1"/>
      <c r="K30166" s="1"/>
      <c r="AA30166" s="1"/>
      <c r="AB30166" s="1"/>
      <c r="AC30166" s="1"/>
      <c r="AJ30166" s="1"/>
      <c r="AK30166" s="1"/>
      <c r="AL30166" s="1"/>
    </row>
    <row r="30167">
      <c r="I30167" s="1"/>
      <c r="J30167" s="1"/>
      <c r="K30167" s="1"/>
      <c r="AA30167" s="1"/>
      <c r="AB30167" s="1"/>
      <c r="AC30167" s="1"/>
      <c r="AJ30167" s="1"/>
      <c r="AK30167" s="1"/>
      <c r="AL30167" s="1"/>
    </row>
    <row r="30168">
      <c r="I30168" s="1"/>
      <c r="J30168" s="1"/>
      <c r="K30168" s="1"/>
      <c r="AA30168" s="1"/>
      <c r="AB30168" s="1"/>
      <c r="AC30168" s="1"/>
      <c r="AJ30168" s="1"/>
      <c r="AK30168" s="1"/>
      <c r="AL30168" s="1"/>
    </row>
    <row r="30169">
      <c r="I30169" s="1"/>
      <c r="J30169" s="1"/>
      <c r="K30169" s="1"/>
      <c r="AA30169" s="1"/>
      <c r="AB30169" s="1"/>
      <c r="AC30169" s="1"/>
      <c r="AJ30169" s="1"/>
      <c r="AK30169" s="1"/>
      <c r="AL30169" s="1"/>
    </row>
    <row r="30170">
      <c r="I30170" s="1"/>
      <c r="J30170" s="1"/>
      <c r="K30170" s="1"/>
      <c r="AA30170" s="1"/>
      <c r="AB30170" s="1"/>
      <c r="AC30170" s="1"/>
      <c r="AJ30170" s="1"/>
      <c r="AK30170" s="1"/>
      <c r="AL30170" s="1"/>
    </row>
    <row r="30171">
      <c r="I30171" s="1"/>
      <c r="J30171" s="1"/>
      <c r="K30171" s="1"/>
      <c r="AA30171" s="1"/>
      <c r="AB30171" s="1"/>
      <c r="AC30171" s="1"/>
      <c r="AJ30171" s="1"/>
      <c r="AK30171" s="1"/>
      <c r="AL30171" s="1"/>
    </row>
    <row r="30172">
      <c r="I30172" s="1"/>
      <c r="J30172" s="1"/>
      <c r="K30172" s="1"/>
      <c r="AA30172" s="1"/>
      <c r="AB30172" s="1"/>
      <c r="AC30172" s="1"/>
      <c r="AJ30172" s="1"/>
      <c r="AK30172" s="1"/>
      <c r="AL30172" s="1"/>
    </row>
    <row r="30173">
      <c r="I30173" s="1"/>
      <c r="J30173" s="1"/>
      <c r="K30173" s="1"/>
      <c r="AA30173" s="1"/>
      <c r="AB30173" s="1"/>
      <c r="AC30173" s="1"/>
      <c r="AJ30173" s="1"/>
      <c r="AK30173" s="1"/>
      <c r="AL30173" s="1"/>
    </row>
    <row r="30174">
      <c r="I30174" s="1"/>
      <c r="J30174" s="1"/>
      <c r="K30174" s="1"/>
      <c r="AA30174" s="1"/>
      <c r="AB30174" s="1"/>
      <c r="AC30174" s="1"/>
      <c r="AJ30174" s="1"/>
      <c r="AK30174" s="1"/>
      <c r="AL30174" s="1"/>
    </row>
    <row r="30175">
      <c r="I30175" s="1"/>
      <c r="J30175" s="1"/>
      <c r="K30175" s="1"/>
      <c r="AA30175" s="1"/>
      <c r="AB30175" s="1"/>
      <c r="AC30175" s="1"/>
      <c r="AJ30175" s="1"/>
      <c r="AK30175" s="1"/>
      <c r="AL30175" s="1"/>
    </row>
    <row r="30176">
      <c r="I30176" s="1"/>
      <c r="J30176" s="1"/>
      <c r="K30176" s="1"/>
      <c r="AA30176" s="1"/>
      <c r="AB30176" s="1"/>
      <c r="AC30176" s="1"/>
      <c r="AJ30176" s="1"/>
      <c r="AK30176" s="1"/>
      <c r="AL30176" s="1"/>
    </row>
    <row r="30177">
      <c r="I30177" s="1"/>
      <c r="J30177" s="1"/>
      <c r="K30177" s="1"/>
      <c r="AA30177" s="1"/>
      <c r="AB30177" s="1"/>
      <c r="AC30177" s="1"/>
      <c r="AJ30177" s="1"/>
      <c r="AK30177" s="1"/>
      <c r="AL30177" s="1"/>
    </row>
    <row r="30178">
      <c r="I30178" s="1"/>
      <c r="J30178" s="1"/>
      <c r="K30178" s="1"/>
      <c r="AA30178" s="1"/>
      <c r="AB30178" s="1"/>
      <c r="AC30178" s="1"/>
      <c r="AJ30178" s="1"/>
      <c r="AK30178" s="1"/>
      <c r="AL30178" s="1"/>
    </row>
    <row r="30179">
      <c r="I30179" s="1"/>
      <c r="J30179" s="1"/>
      <c r="K30179" s="1"/>
      <c r="AA30179" s="1"/>
      <c r="AB30179" s="1"/>
      <c r="AC30179" s="1"/>
      <c r="AJ30179" s="1"/>
      <c r="AK30179" s="1"/>
      <c r="AL30179" s="1"/>
    </row>
    <row r="30180">
      <c r="I30180" s="1"/>
      <c r="J30180" s="1"/>
      <c r="K30180" s="1"/>
      <c r="AA30180" s="1"/>
      <c r="AB30180" s="1"/>
      <c r="AC30180" s="1"/>
      <c r="AJ30180" s="1"/>
      <c r="AK30180" s="1"/>
      <c r="AL30180" s="1"/>
    </row>
    <row r="30181">
      <c r="I30181" s="1"/>
      <c r="J30181" s="1"/>
      <c r="K30181" s="1"/>
      <c r="AA30181" s="1"/>
      <c r="AB30181" s="1"/>
      <c r="AC30181" s="1"/>
      <c r="AJ30181" s="1"/>
      <c r="AK30181" s="1"/>
      <c r="AL30181" s="1"/>
    </row>
    <row r="30182">
      <c r="I30182" s="1"/>
      <c r="J30182" s="1"/>
      <c r="K30182" s="1"/>
      <c r="AA30182" s="1"/>
      <c r="AB30182" s="1"/>
      <c r="AC30182" s="1"/>
      <c r="AJ30182" s="1"/>
      <c r="AK30182" s="1"/>
      <c r="AL30182" s="1"/>
    </row>
    <row r="30183">
      <c r="I30183" s="1"/>
      <c r="J30183" s="1"/>
      <c r="K30183" s="1"/>
      <c r="AA30183" s="1"/>
      <c r="AB30183" s="1"/>
      <c r="AC30183" s="1"/>
      <c r="AJ30183" s="1"/>
      <c r="AK30183" s="1"/>
      <c r="AL30183" s="1"/>
    </row>
    <row r="30184">
      <c r="I30184" s="1"/>
      <c r="J30184" s="1"/>
      <c r="K30184" s="1"/>
      <c r="AA30184" s="1"/>
      <c r="AB30184" s="1"/>
      <c r="AC30184" s="1"/>
      <c r="AJ30184" s="1"/>
      <c r="AK30184" s="1"/>
      <c r="AL30184" s="1"/>
    </row>
    <row r="30185">
      <c r="I30185" s="1"/>
      <c r="J30185" s="1"/>
      <c r="K30185" s="1"/>
      <c r="AA30185" s="1"/>
      <c r="AB30185" s="1"/>
      <c r="AC30185" s="1"/>
      <c r="AJ30185" s="1"/>
      <c r="AK30185" s="1"/>
      <c r="AL30185" s="1"/>
    </row>
    <row r="30186">
      <c r="I30186" s="1"/>
      <c r="J30186" s="1"/>
      <c r="K30186" s="1"/>
      <c r="AA30186" s="1"/>
      <c r="AB30186" s="1"/>
      <c r="AC30186" s="1"/>
      <c r="AJ30186" s="1"/>
      <c r="AK30186" s="1"/>
      <c r="AL30186" s="1"/>
    </row>
    <row r="30187">
      <c r="I30187" s="1"/>
      <c r="J30187" s="1"/>
      <c r="K30187" s="1"/>
      <c r="AA30187" s="1"/>
      <c r="AB30187" s="1"/>
      <c r="AC30187" s="1"/>
      <c r="AJ30187" s="1"/>
      <c r="AK30187" s="1"/>
      <c r="AL30187" s="1"/>
    </row>
    <row r="30188">
      <c r="I30188" s="1"/>
      <c r="J30188" s="1"/>
      <c r="K30188" s="1"/>
      <c r="AA30188" s="1"/>
      <c r="AB30188" s="1"/>
      <c r="AC30188" s="1"/>
      <c r="AJ30188" s="1"/>
      <c r="AK30188" s="1"/>
      <c r="AL30188" s="1"/>
    </row>
    <row r="30189">
      <c r="I30189" s="1"/>
      <c r="J30189" s="1"/>
      <c r="K30189" s="1"/>
      <c r="AA30189" s="1"/>
      <c r="AB30189" s="1"/>
      <c r="AC30189" s="1"/>
      <c r="AJ30189" s="1"/>
      <c r="AK30189" s="1"/>
      <c r="AL30189" s="1"/>
    </row>
    <row r="30190">
      <c r="I30190" s="1"/>
      <c r="J30190" s="1"/>
      <c r="K30190" s="1"/>
      <c r="AA30190" s="1"/>
      <c r="AB30190" s="1"/>
      <c r="AC30190" s="1"/>
      <c r="AJ30190" s="1"/>
      <c r="AK30190" s="1"/>
      <c r="AL30190" s="1"/>
    </row>
    <row r="30191">
      <c r="I30191" s="1"/>
      <c r="J30191" s="1"/>
      <c r="K30191" s="1"/>
      <c r="AA30191" s="1"/>
      <c r="AB30191" s="1"/>
      <c r="AC30191" s="1"/>
      <c r="AJ30191" s="1"/>
      <c r="AK30191" s="1"/>
      <c r="AL30191" s="1"/>
    </row>
    <row r="30192">
      <c r="I30192" s="1"/>
      <c r="J30192" s="1"/>
      <c r="K30192" s="1"/>
      <c r="AA30192" s="1"/>
      <c r="AB30192" s="1"/>
      <c r="AC30192" s="1"/>
      <c r="AJ30192" s="1"/>
      <c r="AK30192" s="1"/>
      <c r="AL30192" s="1"/>
    </row>
    <row r="30193">
      <c r="I30193" s="1"/>
      <c r="J30193" s="1"/>
      <c r="K30193" s="1"/>
      <c r="AA30193" s="1"/>
      <c r="AB30193" s="1"/>
      <c r="AC30193" s="1"/>
      <c r="AJ30193" s="1"/>
      <c r="AK30193" s="1"/>
      <c r="AL30193" s="1"/>
    </row>
    <row r="30194">
      <c r="I30194" s="1"/>
      <c r="J30194" s="1"/>
      <c r="K30194" s="1"/>
      <c r="AA30194" s="1"/>
      <c r="AB30194" s="1"/>
      <c r="AC30194" s="1"/>
      <c r="AJ30194" s="1"/>
      <c r="AK30194" s="1"/>
      <c r="AL30194" s="1"/>
    </row>
    <row r="30195">
      <c r="I30195" s="1"/>
      <c r="J30195" s="1"/>
      <c r="K30195" s="1"/>
      <c r="AA30195" s="1"/>
      <c r="AB30195" s="1"/>
      <c r="AC30195" s="1"/>
      <c r="AJ30195" s="1"/>
      <c r="AK30195" s="1"/>
      <c r="AL30195" s="1"/>
    </row>
    <row r="30196">
      <c r="I30196" s="1"/>
      <c r="J30196" s="1"/>
      <c r="K30196" s="1"/>
      <c r="AA30196" s="1"/>
      <c r="AB30196" s="1"/>
      <c r="AC30196" s="1"/>
      <c r="AJ30196" s="1"/>
      <c r="AK30196" s="1"/>
      <c r="AL30196" s="1"/>
    </row>
    <row r="30197">
      <c r="I30197" s="1"/>
      <c r="J30197" s="1"/>
      <c r="K30197" s="1"/>
      <c r="AA30197" s="1"/>
      <c r="AB30197" s="1"/>
      <c r="AC30197" s="1"/>
      <c r="AJ30197" s="1"/>
      <c r="AK30197" s="1"/>
      <c r="AL30197" s="1"/>
    </row>
    <row r="30198">
      <c r="I30198" s="1"/>
      <c r="J30198" s="1"/>
      <c r="K30198" s="1"/>
      <c r="AA30198" s="1"/>
      <c r="AB30198" s="1"/>
      <c r="AC30198" s="1"/>
      <c r="AJ30198" s="1"/>
      <c r="AK30198" s="1"/>
      <c r="AL30198" s="1"/>
    </row>
    <row r="30199">
      <c r="I30199" s="1"/>
      <c r="J30199" s="1"/>
      <c r="K30199" s="1"/>
      <c r="AA30199" s="1"/>
      <c r="AB30199" s="1"/>
      <c r="AC30199" s="1"/>
      <c r="AJ30199" s="1"/>
      <c r="AK30199" s="1"/>
      <c r="AL30199" s="1"/>
    </row>
    <row r="30200">
      <c r="I30200" s="1"/>
      <c r="J30200" s="1"/>
      <c r="K30200" s="1"/>
      <c r="AA30200" s="1"/>
      <c r="AB30200" s="1"/>
      <c r="AC30200" s="1"/>
      <c r="AJ30200" s="1"/>
      <c r="AK30200" s="1"/>
      <c r="AL30200" s="1"/>
    </row>
    <row r="30201">
      <c r="I30201" s="1"/>
      <c r="J30201" s="1"/>
      <c r="K30201" s="1"/>
      <c r="AA30201" s="1"/>
      <c r="AB30201" s="1"/>
      <c r="AC30201" s="1"/>
      <c r="AJ30201" s="1"/>
      <c r="AK30201" s="1"/>
      <c r="AL30201" s="1"/>
    </row>
    <row r="30202">
      <c r="I30202" s="1"/>
      <c r="J30202" s="1"/>
      <c r="K30202" s="1"/>
      <c r="AA30202" s="1"/>
      <c r="AB30202" s="1"/>
      <c r="AC30202" s="1"/>
      <c r="AJ30202" s="1"/>
      <c r="AK30202" s="1"/>
      <c r="AL30202" s="1"/>
    </row>
    <row r="30203">
      <c r="I30203" s="1"/>
      <c r="J30203" s="1"/>
      <c r="K30203" s="1"/>
      <c r="AA30203" s="1"/>
      <c r="AB30203" s="1"/>
      <c r="AC30203" s="1"/>
      <c r="AJ30203" s="1"/>
      <c r="AK30203" s="1"/>
      <c r="AL30203" s="1"/>
    </row>
    <row r="30204">
      <c r="I30204" s="1"/>
      <c r="J30204" s="1"/>
      <c r="K30204" s="1"/>
      <c r="AA30204" s="1"/>
      <c r="AB30204" s="1"/>
      <c r="AC30204" s="1"/>
      <c r="AJ30204" s="1"/>
      <c r="AK30204" s="1"/>
      <c r="AL30204" s="1"/>
    </row>
    <row r="30205">
      <c r="I30205" s="1"/>
      <c r="J30205" s="1"/>
      <c r="K30205" s="1"/>
      <c r="AA30205" s="1"/>
      <c r="AB30205" s="1"/>
      <c r="AC30205" s="1"/>
      <c r="AJ30205" s="1"/>
      <c r="AK30205" s="1"/>
      <c r="AL30205" s="1"/>
    </row>
    <row r="30206">
      <c r="I30206" s="1"/>
      <c r="J30206" s="1"/>
      <c r="K30206" s="1"/>
      <c r="AA30206" s="1"/>
      <c r="AB30206" s="1"/>
      <c r="AC30206" s="1"/>
      <c r="AJ30206" s="1"/>
      <c r="AK30206" s="1"/>
      <c r="AL30206" s="1"/>
    </row>
    <row r="30207">
      <c r="I30207" s="1"/>
      <c r="J30207" s="1"/>
      <c r="K30207" s="1"/>
      <c r="AA30207" s="1"/>
      <c r="AB30207" s="1"/>
      <c r="AC30207" s="1"/>
      <c r="AJ30207" s="1"/>
      <c r="AK30207" s="1"/>
      <c r="AL30207" s="1"/>
    </row>
    <row r="30208">
      <c r="I30208" s="1"/>
      <c r="J30208" s="1"/>
      <c r="K30208" s="1"/>
      <c r="AA30208" s="1"/>
      <c r="AB30208" s="1"/>
      <c r="AC30208" s="1"/>
      <c r="AJ30208" s="1"/>
      <c r="AK30208" s="1"/>
      <c r="AL30208" s="1"/>
    </row>
    <row r="30209">
      <c r="I30209" s="1"/>
      <c r="J30209" s="1"/>
      <c r="K30209" s="1"/>
      <c r="AA30209" s="1"/>
      <c r="AB30209" s="1"/>
      <c r="AC30209" s="1"/>
      <c r="AJ30209" s="1"/>
      <c r="AK30209" s="1"/>
      <c r="AL30209" s="1"/>
    </row>
    <row r="30210">
      <c r="I30210" s="1"/>
      <c r="J30210" s="1"/>
      <c r="K30210" s="1"/>
      <c r="AA30210" s="1"/>
      <c r="AB30210" s="1"/>
      <c r="AC30210" s="1"/>
      <c r="AJ30210" s="1"/>
      <c r="AK30210" s="1"/>
      <c r="AL30210" s="1"/>
    </row>
    <row r="30211">
      <c r="I30211" s="1"/>
      <c r="J30211" s="1"/>
      <c r="K30211" s="1"/>
      <c r="AA30211" s="1"/>
      <c r="AB30211" s="1"/>
      <c r="AC30211" s="1"/>
      <c r="AJ30211" s="1"/>
      <c r="AK30211" s="1"/>
      <c r="AL30211" s="1"/>
    </row>
    <row r="30212">
      <c r="I30212" s="1"/>
      <c r="J30212" s="1"/>
      <c r="K30212" s="1"/>
      <c r="AA30212" s="1"/>
      <c r="AB30212" s="1"/>
      <c r="AC30212" s="1"/>
      <c r="AJ30212" s="1"/>
      <c r="AK30212" s="1"/>
      <c r="AL30212" s="1"/>
    </row>
    <row r="30213">
      <c r="I30213" s="1"/>
      <c r="J30213" s="1"/>
      <c r="K30213" s="1"/>
      <c r="AA30213" s="1"/>
      <c r="AB30213" s="1"/>
      <c r="AC30213" s="1"/>
      <c r="AJ30213" s="1"/>
      <c r="AK30213" s="1"/>
      <c r="AL30213" s="1"/>
    </row>
    <row r="30214">
      <c r="I30214" s="1"/>
      <c r="J30214" s="1"/>
      <c r="K30214" s="1"/>
      <c r="AA30214" s="1"/>
      <c r="AB30214" s="1"/>
      <c r="AC30214" s="1"/>
      <c r="AJ30214" s="1"/>
      <c r="AK30214" s="1"/>
      <c r="AL30214" s="1"/>
    </row>
    <row r="30215">
      <c r="I30215" s="1"/>
      <c r="J30215" s="1"/>
      <c r="K30215" s="1"/>
      <c r="AA30215" s="1"/>
      <c r="AB30215" s="1"/>
      <c r="AC30215" s="1"/>
      <c r="AJ30215" s="1"/>
      <c r="AK30215" s="1"/>
      <c r="AL30215" s="1"/>
    </row>
    <row r="30216">
      <c r="I30216" s="1"/>
      <c r="J30216" s="1"/>
      <c r="K30216" s="1"/>
      <c r="AA30216" s="1"/>
      <c r="AB30216" s="1"/>
      <c r="AC30216" s="1"/>
      <c r="AJ30216" s="1"/>
      <c r="AK30216" s="1"/>
      <c r="AL30216" s="1"/>
    </row>
    <row r="30217">
      <c r="I30217" s="1"/>
      <c r="J30217" s="1"/>
      <c r="K30217" s="1"/>
      <c r="AA30217" s="1"/>
      <c r="AB30217" s="1"/>
      <c r="AC30217" s="1"/>
      <c r="AJ30217" s="1"/>
      <c r="AK30217" s="1"/>
      <c r="AL30217" s="1"/>
    </row>
    <row r="30218">
      <c r="I30218" s="1"/>
      <c r="J30218" s="1"/>
      <c r="K30218" s="1"/>
      <c r="AA30218" s="1"/>
      <c r="AB30218" s="1"/>
      <c r="AC30218" s="1"/>
      <c r="AJ30218" s="1"/>
      <c r="AK30218" s="1"/>
      <c r="AL30218" s="1"/>
    </row>
    <row r="30219">
      <c r="I30219" s="1"/>
      <c r="J30219" s="1"/>
      <c r="K30219" s="1"/>
      <c r="AA30219" s="1"/>
      <c r="AB30219" s="1"/>
      <c r="AC30219" s="1"/>
      <c r="AJ30219" s="1"/>
      <c r="AK30219" s="1"/>
      <c r="AL30219" s="1"/>
    </row>
    <row r="30220">
      <c r="I30220" s="1"/>
      <c r="J30220" s="1"/>
      <c r="K30220" s="1"/>
      <c r="AA30220" s="1"/>
      <c r="AB30220" s="1"/>
      <c r="AC30220" s="1"/>
      <c r="AJ30220" s="1"/>
      <c r="AK30220" s="1"/>
      <c r="AL30220" s="1"/>
    </row>
    <row r="30221">
      <c r="I30221" s="1"/>
      <c r="J30221" s="1"/>
      <c r="K30221" s="1"/>
      <c r="AA30221" s="1"/>
      <c r="AB30221" s="1"/>
      <c r="AC30221" s="1"/>
      <c r="AJ30221" s="1"/>
      <c r="AK30221" s="1"/>
      <c r="AL30221" s="1"/>
    </row>
    <row r="30222">
      <c r="I30222" s="1"/>
      <c r="J30222" s="1"/>
      <c r="K30222" s="1"/>
      <c r="AA30222" s="1"/>
      <c r="AB30222" s="1"/>
      <c r="AC30222" s="1"/>
      <c r="AJ30222" s="1"/>
      <c r="AK30222" s="1"/>
      <c r="AL30222" s="1"/>
    </row>
    <row r="30223">
      <c r="I30223" s="1"/>
      <c r="J30223" s="1"/>
      <c r="K30223" s="1"/>
      <c r="AA30223" s="1"/>
      <c r="AB30223" s="1"/>
      <c r="AC30223" s="1"/>
      <c r="AJ30223" s="1"/>
      <c r="AK30223" s="1"/>
      <c r="AL30223" s="1"/>
    </row>
    <row r="30224">
      <c r="I30224" s="1"/>
      <c r="J30224" s="1"/>
      <c r="K30224" s="1"/>
      <c r="AA30224" s="1"/>
      <c r="AB30224" s="1"/>
      <c r="AC30224" s="1"/>
      <c r="AJ30224" s="1"/>
      <c r="AK30224" s="1"/>
      <c r="AL30224" s="1"/>
    </row>
    <row r="30225">
      <c r="I30225" s="1"/>
      <c r="J30225" s="1"/>
      <c r="K30225" s="1"/>
      <c r="AA30225" s="1"/>
      <c r="AB30225" s="1"/>
      <c r="AC30225" s="1"/>
      <c r="AJ30225" s="1"/>
      <c r="AK30225" s="1"/>
      <c r="AL30225" s="1"/>
    </row>
    <row r="30226">
      <c r="I30226" s="1"/>
      <c r="J30226" s="1"/>
      <c r="K30226" s="1"/>
      <c r="AA30226" s="1"/>
      <c r="AB30226" s="1"/>
      <c r="AC30226" s="1"/>
      <c r="AJ30226" s="1"/>
      <c r="AK30226" s="1"/>
      <c r="AL30226" s="1"/>
    </row>
    <row r="30227">
      <c r="I30227" s="1"/>
      <c r="J30227" s="1"/>
      <c r="K30227" s="1"/>
      <c r="AA30227" s="1"/>
      <c r="AB30227" s="1"/>
      <c r="AC30227" s="1"/>
      <c r="AJ30227" s="1"/>
      <c r="AK30227" s="1"/>
      <c r="AL30227" s="1"/>
    </row>
    <row r="30228">
      <c r="I30228" s="1"/>
      <c r="J30228" s="1"/>
      <c r="K30228" s="1"/>
      <c r="AA30228" s="1"/>
      <c r="AB30228" s="1"/>
      <c r="AC30228" s="1"/>
      <c r="AJ30228" s="1"/>
      <c r="AK30228" s="1"/>
      <c r="AL30228" s="1"/>
    </row>
    <row r="30229">
      <c r="I30229" s="1"/>
      <c r="J30229" s="1"/>
      <c r="K30229" s="1"/>
      <c r="AA30229" s="1"/>
      <c r="AB30229" s="1"/>
      <c r="AC30229" s="1"/>
      <c r="AJ30229" s="1"/>
      <c r="AK30229" s="1"/>
      <c r="AL30229" s="1"/>
    </row>
    <row r="30230">
      <c r="I30230" s="1"/>
      <c r="J30230" s="1"/>
      <c r="K30230" s="1"/>
      <c r="AA30230" s="1"/>
      <c r="AB30230" s="1"/>
      <c r="AC30230" s="1"/>
      <c r="AJ30230" s="1"/>
      <c r="AK30230" s="1"/>
      <c r="AL30230" s="1"/>
    </row>
    <row r="30231">
      <c r="I30231" s="1"/>
      <c r="J30231" s="1"/>
      <c r="K30231" s="1"/>
      <c r="AA30231" s="1"/>
      <c r="AB30231" s="1"/>
      <c r="AC30231" s="1"/>
      <c r="AJ30231" s="1"/>
      <c r="AK30231" s="1"/>
      <c r="AL30231" s="1"/>
    </row>
    <row r="30232">
      <c r="I30232" s="1"/>
      <c r="J30232" s="1"/>
      <c r="K30232" s="1"/>
      <c r="AA30232" s="1"/>
      <c r="AB30232" s="1"/>
      <c r="AC30232" s="1"/>
      <c r="AJ30232" s="1"/>
      <c r="AK30232" s="1"/>
      <c r="AL30232" s="1"/>
    </row>
    <row r="30233">
      <c r="I30233" s="1"/>
      <c r="J30233" s="1"/>
      <c r="K30233" s="1"/>
      <c r="AA30233" s="1"/>
      <c r="AB30233" s="1"/>
      <c r="AC30233" s="1"/>
      <c r="AJ30233" s="1"/>
      <c r="AK30233" s="1"/>
      <c r="AL30233" s="1"/>
    </row>
    <row r="30234">
      <c r="I30234" s="1"/>
      <c r="J30234" s="1"/>
      <c r="K30234" s="1"/>
      <c r="AA30234" s="1"/>
      <c r="AB30234" s="1"/>
      <c r="AC30234" s="1"/>
      <c r="AJ30234" s="1"/>
      <c r="AK30234" s="1"/>
      <c r="AL30234" s="1"/>
    </row>
    <row r="30235">
      <c r="I30235" s="1"/>
      <c r="J30235" s="1"/>
      <c r="K30235" s="1"/>
      <c r="AA30235" s="1"/>
      <c r="AB30235" s="1"/>
      <c r="AC30235" s="1"/>
      <c r="AJ30235" s="1"/>
      <c r="AK30235" s="1"/>
      <c r="AL30235" s="1"/>
    </row>
    <row r="30236">
      <c r="I30236" s="1"/>
      <c r="J30236" s="1"/>
      <c r="K30236" s="1"/>
      <c r="AA30236" s="1"/>
      <c r="AB30236" s="1"/>
      <c r="AC30236" s="1"/>
      <c r="AJ30236" s="1"/>
      <c r="AK30236" s="1"/>
      <c r="AL30236" s="1"/>
    </row>
    <row r="30237">
      <c r="I30237" s="1"/>
      <c r="J30237" s="1"/>
      <c r="K30237" s="1"/>
      <c r="AA30237" s="1"/>
      <c r="AB30237" s="1"/>
      <c r="AC30237" s="1"/>
      <c r="AJ30237" s="1"/>
      <c r="AK30237" s="1"/>
      <c r="AL30237" s="1"/>
    </row>
    <row r="30238">
      <c r="I30238" s="1"/>
      <c r="J30238" s="1"/>
      <c r="K30238" s="1"/>
      <c r="AA30238" s="1"/>
      <c r="AB30238" s="1"/>
      <c r="AC30238" s="1"/>
      <c r="AJ30238" s="1"/>
      <c r="AK30238" s="1"/>
      <c r="AL30238" s="1"/>
    </row>
    <row r="30239">
      <c r="I30239" s="1"/>
      <c r="J30239" s="1"/>
      <c r="K30239" s="1"/>
      <c r="AA30239" s="1"/>
      <c r="AB30239" s="1"/>
      <c r="AC30239" s="1"/>
      <c r="AJ30239" s="1"/>
      <c r="AK30239" s="1"/>
      <c r="AL30239" s="1"/>
    </row>
    <row r="30240">
      <c r="I30240" s="1"/>
      <c r="J30240" s="1"/>
      <c r="K30240" s="1"/>
      <c r="AA30240" s="1"/>
      <c r="AB30240" s="1"/>
      <c r="AC30240" s="1"/>
      <c r="AJ30240" s="1"/>
      <c r="AK30240" s="1"/>
      <c r="AL30240" s="1"/>
    </row>
    <row r="30241">
      <c r="I30241" s="1"/>
      <c r="J30241" s="1"/>
      <c r="K30241" s="1"/>
      <c r="AA30241" s="1"/>
      <c r="AB30241" s="1"/>
      <c r="AC30241" s="1"/>
      <c r="AJ30241" s="1"/>
      <c r="AK30241" s="1"/>
      <c r="AL30241" s="1"/>
    </row>
    <row r="30242">
      <c r="I30242" s="1"/>
      <c r="J30242" s="1"/>
      <c r="K30242" s="1"/>
      <c r="AA30242" s="1"/>
      <c r="AB30242" s="1"/>
      <c r="AC30242" s="1"/>
      <c r="AJ30242" s="1"/>
      <c r="AK30242" s="1"/>
      <c r="AL30242" s="1"/>
    </row>
    <row r="30243">
      <c r="I30243" s="1"/>
      <c r="J30243" s="1"/>
      <c r="K30243" s="1"/>
      <c r="AA30243" s="1"/>
      <c r="AB30243" s="1"/>
      <c r="AC30243" s="1"/>
      <c r="AJ30243" s="1"/>
      <c r="AK30243" s="1"/>
      <c r="AL30243" s="1"/>
    </row>
    <row r="30244">
      <c r="I30244" s="1"/>
      <c r="J30244" s="1"/>
      <c r="K30244" s="1"/>
      <c r="AA30244" s="1"/>
      <c r="AB30244" s="1"/>
      <c r="AC30244" s="1"/>
      <c r="AJ30244" s="1"/>
      <c r="AK30244" s="1"/>
      <c r="AL30244" s="1"/>
    </row>
    <row r="30245">
      <c r="I30245" s="1"/>
      <c r="J30245" s="1"/>
      <c r="K30245" s="1"/>
      <c r="AA30245" s="1"/>
      <c r="AB30245" s="1"/>
      <c r="AC30245" s="1"/>
      <c r="AJ30245" s="1"/>
      <c r="AK30245" s="1"/>
      <c r="AL30245" s="1"/>
    </row>
    <row r="30246">
      <c r="I30246" s="1"/>
      <c r="J30246" s="1"/>
      <c r="K30246" s="1"/>
      <c r="AA30246" s="1"/>
      <c r="AB30246" s="1"/>
      <c r="AC30246" s="1"/>
      <c r="AJ30246" s="1"/>
      <c r="AK30246" s="1"/>
      <c r="AL30246" s="1"/>
    </row>
    <row r="30247">
      <c r="I30247" s="1"/>
      <c r="J30247" s="1"/>
      <c r="K30247" s="1"/>
      <c r="AA30247" s="1"/>
      <c r="AB30247" s="1"/>
      <c r="AC30247" s="1"/>
      <c r="AJ30247" s="1"/>
      <c r="AK30247" s="1"/>
      <c r="AL30247" s="1"/>
    </row>
    <row r="30248">
      <c r="I30248" s="1"/>
      <c r="J30248" s="1"/>
      <c r="K30248" s="1"/>
      <c r="AA30248" s="1"/>
      <c r="AB30248" s="1"/>
      <c r="AC30248" s="1"/>
      <c r="AJ30248" s="1"/>
      <c r="AK30248" s="1"/>
      <c r="AL30248" s="1"/>
    </row>
    <row r="30249">
      <c r="I30249" s="1"/>
      <c r="J30249" s="1"/>
      <c r="K30249" s="1"/>
      <c r="AA30249" s="1"/>
      <c r="AB30249" s="1"/>
      <c r="AC30249" s="1"/>
      <c r="AJ30249" s="1"/>
      <c r="AK30249" s="1"/>
      <c r="AL30249" s="1"/>
    </row>
    <row r="30250">
      <c r="I30250" s="1"/>
      <c r="J30250" s="1"/>
      <c r="K30250" s="1"/>
      <c r="AA30250" s="1"/>
      <c r="AB30250" s="1"/>
      <c r="AC30250" s="1"/>
      <c r="AJ30250" s="1"/>
      <c r="AK30250" s="1"/>
      <c r="AL30250" s="1"/>
    </row>
    <row r="30251">
      <c r="I30251" s="1"/>
      <c r="J30251" s="1"/>
      <c r="K30251" s="1"/>
      <c r="AA30251" s="1"/>
      <c r="AB30251" s="1"/>
      <c r="AC30251" s="1"/>
      <c r="AJ30251" s="1"/>
      <c r="AK30251" s="1"/>
      <c r="AL30251" s="1"/>
    </row>
    <row r="30252">
      <c r="I30252" s="1"/>
      <c r="J30252" s="1"/>
      <c r="K30252" s="1"/>
      <c r="AA30252" s="1"/>
      <c r="AB30252" s="1"/>
      <c r="AC30252" s="1"/>
      <c r="AJ30252" s="1"/>
      <c r="AK30252" s="1"/>
      <c r="AL30252" s="1"/>
    </row>
    <row r="30253">
      <c r="I30253" s="1"/>
      <c r="J30253" s="1"/>
      <c r="K30253" s="1"/>
      <c r="AA30253" s="1"/>
      <c r="AB30253" s="1"/>
      <c r="AC30253" s="1"/>
      <c r="AJ30253" s="1"/>
      <c r="AK30253" s="1"/>
      <c r="AL30253" s="1"/>
    </row>
    <row r="30254">
      <c r="I30254" s="1"/>
      <c r="J30254" s="1"/>
      <c r="K30254" s="1"/>
      <c r="AA30254" s="1"/>
      <c r="AB30254" s="1"/>
      <c r="AC30254" s="1"/>
      <c r="AJ30254" s="1"/>
      <c r="AK30254" s="1"/>
      <c r="AL30254" s="1"/>
    </row>
    <row r="30255">
      <c r="I30255" s="1"/>
      <c r="J30255" s="1"/>
      <c r="K30255" s="1"/>
      <c r="AA30255" s="1"/>
      <c r="AB30255" s="1"/>
      <c r="AC30255" s="1"/>
      <c r="AJ30255" s="1"/>
      <c r="AK30255" s="1"/>
      <c r="AL30255" s="1"/>
    </row>
    <row r="30256">
      <c r="I30256" s="1"/>
      <c r="J30256" s="1"/>
      <c r="K30256" s="1"/>
      <c r="AA30256" s="1"/>
      <c r="AB30256" s="1"/>
      <c r="AC30256" s="1"/>
      <c r="AJ30256" s="1"/>
      <c r="AK30256" s="1"/>
      <c r="AL30256" s="1"/>
    </row>
    <row r="30257">
      <c r="I30257" s="1"/>
      <c r="J30257" s="1"/>
      <c r="K30257" s="1"/>
      <c r="AA30257" s="1"/>
      <c r="AB30257" s="1"/>
      <c r="AC30257" s="1"/>
      <c r="AJ30257" s="1"/>
      <c r="AK30257" s="1"/>
      <c r="AL30257" s="1"/>
    </row>
    <row r="30258">
      <c r="I30258" s="1"/>
      <c r="J30258" s="1"/>
      <c r="K30258" s="1"/>
      <c r="AA30258" s="1"/>
      <c r="AB30258" s="1"/>
      <c r="AC30258" s="1"/>
      <c r="AJ30258" s="1"/>
      <c r="AK30258" s="1"/>
      <c r="AL30258" s="1"/>
    </row>
    <row r="30259">
      <c r="I30259" s="1"/>
      <c r="J30259" s="1"/>
      <c r="K30259" s="1"/>
      <c r="AA30259" s="1"/>
      <c r="AB30259" s="1"/>
      <c r="AC30259" s="1"/>
      <c r="AJ30259" s="1"/>
      <c r="AK30259" s="1"/>
      <c r="AL30259" s="1"/>
    </row>
    <row r="30260">
      <c r="I30260" s="1"/>
      <c r="J30260" s="1"/>
      <c r="K30260" s="1"/>
      <c r="AA30260" s="1"/>
      <c r="AB30260" s="1"/>
      <c r="AC30260" s="1"/>
      <c r="AJ30260" s="1"/>
      <c r="AK30260" s="1"/>
      <c r="AL30260" s="1"/>
    </row>
    <row r="30261">
      <c r="I30261" s="1"/>
      <c r="J30261" s="1"/>
      <c r="K30261" s="1"/>
      <c r="AA30261" s="1"/>
      <c r="AB30261" s="1"/>
      <c r="AC30261" s="1"/>
      <c r="AJ30261" s="1"/>
      <c r="AK30261" s="1"/>
      <c r="AL30261" s="1"/>
    </row>
    <row r="30262">
      <c r="I30262" s="1"/>
      <c r="J30262" s="1"/>
      <c r="K30262" s="1"/>
      <c r="AA30262" s="1"/>
      <c r="AB30262" s="1"/>
      <c r="AC30262" s="1"/>
      <c r="AJ30262" s="1"/>
      <c r="AK30262" s="1"/>
      <c r="AL30262" s="1"/>
    </row>
    <row r="30263">
      <c r="I30263" s="1"/>
      <c r="J30263" s="1"/>
      <c r="K30263" s="1"/>
      <c r="AA30263" s="1"/>
      <c r="AB30263" s="1"/>
      <c r="AC30263" s="1"/>
      <c r="AJ30263" s="1"/>
      <c r="AK30263" s="1"/>
      <c r="AL30263" s="1"/>
    </row>
    <row r="30264">
      <c r="I30264" s="1"/>
      <c r="J30264" s="1"/>
      <c r="K30264" s="1"/>
      <c r="AA30264" s="1"/>
      <c r="AB30264" s="1"/>
      <c r="AC30264" s="1"/>
      <c r="AJ30264" s="1"/>
      <c r="AK30264" s="1"/>
      <c r="AL30264" s="1"/>
    </row>
    <row r="30265">
      <c r="I30265" s="1"/>
      <c r="J30265" s="1"/>
      <c r="K30265" s="1"/>
      <c r="AA30265" s="1"/>
      <c r="AB30265" s="1"/>
      <c r="AC30265" s="1"/>
      <c r="AJ30265" s="1"/>
      <c r="AK30265" s="1"/>
      <c r="AL30265" s="1"/>
    </row>
    <row r="30266">
      <c r="I30266" s="1"/>
      <c r="J30266" s="1"/>
      <c r="K30266" s="1"/>
      <c r="AA30266" s="1"/>
      <c r="AB30266" s="1"/>
      <c r="AC30266" s="1"/>
      <c r="AJ30266" s="1"/>
      <c r="AK30266" s="1"/>
      <c r="AL30266" s="1"/>
    </row>
    <row r="30267">
      <c r="I30267" s="1"/>
      <c r="J30267" s="1"/>
      <c r="K30267" s="1"/>
      <c r="AA30267" s="1"/>
      <c r="AB30267" s="1"/>
      <c r="AC30267" s="1"/>
      <c r="AJ30267" s="1"/>
      <c r="AK30267" s="1"/>
      <c r="AL30267" s="1"/>
    </row>
    <row r="30268">
      <c r="I30268" s="1"/>
      <c r="J30268" s="1"/>
      <c r="K30268" s="1"/>
      <c r="AA30268" s="1"/>
      <c r="AB30268" s="1"/>
      <c r="AC30268" s="1"/>
      <c r="AJ30268" s="1"/>
      <c r="AK30268" s="1"/>
      <c r="AL30268" s="1"/>
    </row>
    <row r="30269">
      <c r="I30269" s="1"/>
      <c r="J30269" s="1"/>
      <c r="K30269" s="1"/>
      <c r="AA30269" s="1"/>
      <c r="AB30269" s="1"/>
      <c r="AC30269" s="1"/>
      <c r="AJ30269" s="1"/>
      <c r="AK30269" s="1"/>
      <c r="AL30269" s="1"/>
    </row>
    <row r="30270">
      <c r="I30270" s="1"/>
      <c r="J30270" s="1"/>
      <c r="K30270" s="1"/>
      <c r="AA30270" s="1"/>
      <c r="AB30270" s="1"/>
      <c r="AC30270" s="1"/>
      <c r="AJ30270" s="1"/>
      <c r="AK30270" s="1"/>
      <c r="AL30270" s="1"/>
    </row>
    <row r="30271">
      <c r="I30271" s="1"/>
      <c r="J30271" s="1"/>
      <c r="K30271" s="1"/>
      <c r="AA30271" s="1"/>
      <c r="AB30271" s="1"/>
      <c r="AC30271" s="1"/>
      <c r="AJ30271" s="1"/>
      <c r="AK30271" s="1"/>
      <c r="AL30271" s="1"/>
    </row>
    <row r="30272">
      <c r="I30272" s="1"/>
      <c r="J30272" s="1"/>
      <c r="K30272" s="1"/>
      <c r="AA30272" s="1"/>
      <c r="AB30272" s="1"/>
      <c r="AC30272" s="1"/>
      <c r="AJ30272" s="1"/>
      <c r="AK30272" s="1"/>
      <c r="AL30272" s="1"/>
    </row>
    <row r="30273">
      <c r="I30273" s="1"/>
      <c r="J30273" s="1"/>
      <c r="K30273" s="1"/>
      <c r="AA30273" s="1"/>
      <c r="AB30273" s="1"/>
      <c r="AC30273" s="1"/>
      <c r="AJ30273" s="1"/>
      <c r="AK30273" s="1"/>
      <c r="AL30273" s="1"/>
    </row>
    <row r="30274">
      <c r="I30274" s="1"/>
      <c r="J30274" s="1"/>
      <c r="K30274" s="1"/>
      <c r="AA30274" s="1"/>
      <c r="AB30274" s="1"/>
      <c r="AC30274" s="1"/>
      <c r="AJ30274" s="1"/>
      <c r="AK30274" s="1"/>
      <c r="AL30274" s="1"/>
    </row>
    <row r="30275">
      <c r="I30275" s="1"/>
      <c r="J30275" s="1"/>
      <c r="K30275" s="1"/>
      <c r="AA30275" s="1"/>
      <c r="AB30275" s="1"/>
      <c r="AC30275" s="1"/>
      <c r="AJ30275" s="1"/>
      <c r="AK30275" s="1"/>
      <c r="AL30275" s="1"/>
    </row>
    <row r="30276">
      <c r="I30276" s="1"/>
      <c r="J30276" s="1"/>
      <c r="K30276" s="1"/>
      <c r="AA30276" s="1"/>
      <c r="AB30276" s="1"/>
      <c r="AC30276" s="1"/>
      <c r="AJ30276" s="1"/>
      <c r="AK30276" s="1"/>
      <c r="AL30276" s="1"/>
    </row>
    <row r="30277">
      <c r="I30277" s="1"/>
      <c r="J30277" s="1"/>
      <c r="K30277" s="1"/>
      <c r="AA30277" s="1"/>
      <c r="AB30277" s="1"/>
      <c r="AC30277" s="1"/>
      <c r="AJ30277" s="1"/>
      <c r="AK30277" s="1"/>
      <c r="AL30277" s="1"/>
    </row>
    <row r="30278">
      <c r="I30278" s="1"/>
      <c r="J30278" s="1"/>
      <c r="K30278" s="1"/>
      <c r="AA30278" s="1"/>
      <c r="AB30278" s="1"/>
      <c r="AC30278" s="1"/>
      <c r="AJ30278" s="1"/>
      <c r="AK30278" s="1"/>
      <c r="AL30278" s="1"/>
    </row>
    <row r="30279">
      <c r="I30279" s="1"/>
      <c r="J30279" s="1"/>
      <c r="K30279" s="1"/>
      <c r="AA30279" s="1"/>
      <c r="AB30279" s="1"/>
      <c r="AC30279" s="1"/>
      <c r="AJ30279" s="1"/>
      <c r="AK30279" s="1"/>
      <c r="AL30279" s="1"/>
    </row>
    <row r="30280">
      <c r="I30280" s="1"/>
      <c r="J30280" s="1"/>
      <c r="K30280" s="1"/>
      <c r="AA30280" s="1"/>
      <c r="AB30280" s="1"/>
      <c r="AC30280" s="1"/>
      <c r="AJ30280" s="1"/>
      <c r="AK30280" s="1"/>
      <c r="AL30280" s="1"/>
    </row>
    <row r="30281">
      <c r="I30281" s="1"/>
      <c r="J30281" s="1"/>
      <c r="K30281" s="1"/>
      <c r="AA30281" s="1"/>
      <c r="AB30281" s="1"/>
      <c r="AC30281" s="1"/>
      <c r="AJ30281" s="1"/>
      <c r="AK30281" s="1"/>
      <c r="AL30281" s="1"/>
    </row>
    <row r="30282">
      <c r="I30282" s="1"/>
      <c r="J30282" s="1"/>
      <c r="K30282" s="1"/>
      <c r="AA30282" s="1"/>
      <c r="AB30282" s="1"/>
      <c r="AC30282" s="1"/>
      <c r="AJ30282" s="1"/>
      <c r="AK30282" s="1"/>
      <c r="AL30282" s="1"/>
    </row>
    <row r="30283">
      <c r="I30283" s="1"/>
      <c r="J30283" s="1"/>
      <c r="K30283" s="1"/>
      <c r="AA30283" s="1"/>
      <c r="AB30283" s="1"/>
      <c r="AC30283" s="1"/>
      <c r="AJ30283" s="1"/>
      <c r="AK30283" s="1"/>
      <c r="AL30283" s="1"/>
    </row>
    <row r="30284">
      <c r="I30284" s="1"/>
      <c r="J30284" s="1"/>
      <c r="K30284" s="1"/>
      <c r="AA30284" s="1"/>
      <c r="AB30284" s="1"/>
      <c r="AC30284" s="1"/>
      <c r="AJ30284" s="1"/>
      <c r="AK30284" s="1"/>
      <c r="AL30284" s="1"/>
    </row>
    <row r="30285">
      <c r="I30285" s="1"/>
      <c r="J30285" s="1"/>
      <c r="K30285" s="1"/>
      <c r="AA30285" s="1"/>
      <c r="AB30285" s="1"/>
      <c r="AC30285" s="1"/>
      <c r="AJ30285" s="1"/>
      <c r="AK30285" s="1"/>
      <c r="AL30285" s="1"/>
    </row>
    <row r="30286">
      <c r="I30286" s="1"/>
      <c r="J30286" s="1"/>
      <c r="K30286" s="1"/>
      <c r="AA30286" s="1"/>
      <c r="AB30286" s="1"/>
      <c r="AC30286" s="1"/>
      <c r="AJ30286" s="1"/>
      <c r="AK30286" s="1"/>
      <c r="AL30286" s="1"/>
    </row>
    <row r="30287">
      <c r="I30287" s="1"/>
      <c r="J30287" s="1"/>
      <c r="K30287" s="1"/>
      <c r="AA30287" s="1"/>
      <c r="AB30287" s="1"/>
      <c r="AC30287" s="1"/>
      <c r="AJ30287" s="1"/>
      <c r="AK30287" s="1"/>
      <c r="AL30287" s="1"/>
    </row>
    <row r="30288">
      <c r="I30288" s="1"/>
      <c r="J30288" s="1"/>
      <c r="K30288" s="1"/>
      <c r="AA30288" s="1"/>
      <c r="AB30288" s="1"/>
      <c r="AC30288" s="1"/>
      <c r="AJ30288" s="1"/>
      <c r="AK30288" s="1"/>
      <c r="AL30288" s="1"/>
    </row>
    <row r="30289">
      <c r="I30289" s="1"/>
      <c r="J30289" s="1"/>
      <c r="K30289" s="1"/>
      <c r="AA30289" s="1"/>
      <c r="AB30289" s="1"/>
      <c r="AC30289" s="1"/>
      <c r="AJ30289" s="1"/>
      <c r="AK30289" s="1"/>
      <c r="AL30289" s="1"/>
    </row>
    <row r="30290">
      <c r="I30290" s="1"/>
      <c r="J30290" s="1"/>
      <c r="K30290" s="1"/>
      <c r="AA30290" s="1"/>
      <c r="AB30290" s="1"/>
      <c r="AC30290" s="1"/>
      <c r="AJ30290" s="1"/>
      <c r="AK30290" s="1"/>
      <c r="AL30290" s="1"/>
    </row>
    <row r="30291">
      <c r="I30291" s="1"/>
      <c r="J30291" s="1"/>
      <c r="K30291" s="1"/>
      <c r="AA30291" s="1"/>
      <c r="AB30291" s="1"/>
      <c r="AC30291" s="1"/>
      <c r="AJ30291" s="1"/>
      <c r="AK30291" s="1"/>
      <c r="AL30291" s="1"/>
    </row>
    <row r="30292">
      <c r="I30292" s="1"/>
      <c r="J30292" s="1"/>
      <c r="K30292" s="1"/>
      <c r="AA30292" s="1"/>
      <c r="AB30292" s="1"/>
      <c r="AC30292" s="1"/>
      <c r="AJ30292" s="1"/>
      <c r="AK30292" s="1"/>
      <c r="AL30292" s="1"/>
    </row>
    <row r="30293">
      <c r="I30293" s="1"/>
      <c r="J30293" s="1"/>
      <c r="K30293" s="1"/>
      <c r="AA30293" s="1"/>
      <c r="AB30293" s="1"/>
      <c r="AC30293" s="1"/>
      <c r="AJ30293" s="1"/>
      <c r="AK30293" s="1"/>
      <c r="AL30293" s="1"/>
    </row>
    <row r="30294">
      <c r="I30294" s="1"/>
      <c r="J30294" s="1"/>
      <c r="K30294" s="1"/>
      <c r="AA30294" s="1"/>
      <c r="AB30294" s="1"/>
      <c r="AC30294" s="1"/>
      <c r="AJ30294" s="1"/>
      <c r="AK30294" s="1"/>
      <c r="AL30294" s="1"/>
    </row>
    <row r="30295">
      <c r="I30295" s="1"/>
      <c r="J30295" s="1"/>
      <c r="K30295" s="1"/>
      <c r="AA30295" s="1"/>
      <c r="AB30295" s="1"/>
      <c r="AC30295" s="1"/>
      <c r="AJ30295" s="1"/>
      <c r="AK30295" s="1"/>
      <c r="AL30295" s="1"/>
    </row>
    <row r="30296">
      <c r="I30296" s="1"/>
      <c r="J30296" s="1"/>
      <c r="K30296" s="1"/>
      <c r="AA30296" s="1"/>
      <c r="AB30296" s="1"/>
      <c r="AC30296" s="1"/>
      <c r="AJ30296" s="1"/>
      <c r="AK30296" s="1"/>
      <c r="AL30296" s="1"/>
    </row>
    <row r="30297">
      <c r="I30297" s="1"/>
      <c r="J30297" s="1"/>
      <c r="K30297" s="1"/>
      <c r="AA30297" s="1"/>
      <c r="AB30297" s="1"/>
      <c r="AC30297" s="1"/>
      <c r="AJ30297" s="1"/>
      <c r="AK30297" s="1"/>
      <c r="AL30297" s="1"/>
    </row>
    <row r="30298">
      <c r="I30298" s="1"/>
      <c r="J30298" s="1"/>
      <c r="K30298" s="1"/>
      <c r="AA30298" s="1"/>
      <c r="AB30298" s="1"/>
      <c r="AC30298" s="1"/>
      <c r="AJ30298" s="1"/>
      <c r="AK30298" s="1"/>
      <c r="AL30298" s="1"/>
    </row>
    <row r="30299">
      <c r="I30299" s="1"/>
      <c r="J30299" s="1"/>
      <c r="K30299" s="1"/>
      <c r="AA30299" s="1"/>
      <c r="AB30299" s="1"/>
      <c r="AC30299" s="1"/>
      <c r="AJ30299" s="1"/>
      <c r="AK30299" s="1"/>
      <c r="AL30299" s="1"/>
    </row>
    <row r="30300">
      <c r="I30300" s="1"/>
      <c r="J30300" s="1"/>
      <c r="K30300" s="1"/>
      <c r="AA30300" s="1"/>
      <c r="AB30300" s="1"/>
      <c r="AC30300" s="1"/>
      <c r="AJ30300" s="1"/>
      <c r="AK30300" s="1"/>
      <c r="AL30300" s="1"/>
    </row>
    <row r="30301">
      <c r="I30301" s="1"/>
      <c r="J30301" s="1"/>
      <c r="K30301" s="1"/>
      <c r="AA30301" s="1"/>
      <c r="AB30301" s="1"/>
      <c r="AC30301" s="1"/>
      <c r="AJ30301" s="1"/>
      <c r="AK30301" s="1"/>
      <c r="AL30301" s="1"/>
    </row>
    <row r="30302">
      <c r="I30302" s="1"/>
      <c r="J30302" s="1"/>
      <c r="K30302" s="1"/>
      <c r="AA30302" s="1"/>
      <c r="AB30302" s="1"/>
      <c r="AC30302" s="1"/>
      <c r="AJ30302" s="1"/>
      <c r="AK30302" s="1"/>
      <c r="AL30302" s="1"/>
    </row>
    <row r="30303">
      <c r="I30303" s="1"/>
      <c r="J30303" s="1"/>
      <c r="K30303" s="1"/>
      <c r="AA30303" s="1"/>
      <c r="AB30303" s="1"/>
      <c r="AC30303" s="1"/>
      <c r="AJ30303" s="1"/>
      <c r="AK30303" s="1"/>
      <c r="AL30303" s="1"/>
    </row>
    <row r="30304">
      <c r="I30304" s="1"/>
      <c r="J30304" s="1"/>
      <c r="K30304" s="1"/>
      <c r="AA30304" s="1"/>
      <c r="AB30304" s="1"/>
      <c r="AC30304" s="1"/>
      <c r="AJ30304" s="1"/>
      <c r="AK30304" s="1"/>
      <c r="AL30304" s="1"/>
    </row>
    <row r="30305">
      <c r="I30305" s="1"/>
      <c r="J30305" s="1"/>
      <c r="K30305" s="1"/>
      <c r="AA30305" s="1"/>
      <c r="AB30305" s="1"/>
      <c r="AC30305" s="1"/>
      <c r="AJ30305" s="1"/>
      <c r="AK30305" s="1"/>
      <c r="AL30305" s="1"/>
    </row>
    <row r="30306">
      <c r="I30306" s="1"/>
      <c r="J30306" s="1"/>
      <c r="K30306" s="1"/>
      <c r="AA30306" s="1"/>
      <c r="AB30306" s="1"/>
      <c r="AC30306" s="1"/>
      <c r="AJ30306" s="1"/>
      <c r="AK30306" s="1"/>
      <c r="AL30306" s="1"/>
    </row>
    <row r="30307">
      <c r="I30307" s="1"/>
      <c r="J30307" s="1"/>
      <c r="K30307" s="1"/>
      <c r="AA30307" s="1"/>
      <c r="AB30307" s="1"/>
      <c r="AC30307" s="1"/>
      <c r="AJ30307" s="1"/>
      <c r="AK30307" s="1"/>
      <c r="AL30307" s="1"/>
    </row>
    <row r="30308">
      <c r="I30308" s="1"/>
      <c r="J30308" s="1"/>
      <c r="K30308" s="1"/>
      <c r="AA30308" s="1"/>
      <c r="AB30308" s="1"/>
      <c r="AC30308" s="1"/>
      <c r="AJ30308" s="1"/>
      <c r="AK30308" s="1"/>
      <c r="AL30308" s="1"/>
    </row>
    <row r="30309">
      <c r="I30309" s="1"/>
      <c r="J30309" s="1"/>
      <c r="K30309" s="1"/>
      <c r="AA30309" s="1"/>
      <c r="AB30309" s="1"/>
      <c r="AC30309" s="1"/>
      <c r="AJ30309" s="1"/>
      <c r="AK30309" s="1"/>
      <c r="AL30309" s="1"/>
    </row>
    <row r="30310">
      <c r="I30310" s="1"/>
      <c r="J30310" s="1"/>
      <c r="K30310" s="1"/>
      <c r="AA30310" s="1"/>
      <c r="AB30310" s="1"/>
      <c r="AC30310" s="1"/>
      <c r="AJ30310" s="1"/>
      <c r="AK30310" s="1"/>
      <c r="AL30310" s="1"/>
    </row>
    <row r="30311">
      <c r="I30311" s="1"/>
      <c r="J30311" s="1"/>
      <c r="K30311" s="1"/>
      <c r="AA30311" s="1"/>
      <c r="AB30311" s="1"/>
      <c r="AC30311" s="1"/>
      <c r="AJ30311" s="1"/>
      <c r="AK30311" s="1"/>
      <c r="AL30311" s="1"/>
    </row>
    <row r="30312">
      <c r="I30312" s="1"/>
      <c r="J30312" s="1"/>
      <c r="K30312" s="1"/>
      <c r="AA30312" s="1"/>
      <c r="AB30312" s="1"/>
      <c r="AC30312" s="1"/>
      <c r="AJ30312" s="1"/>
      <c r="AK30312" s="1"/>
      <c r="AL30312" s="1"/>
    </row>
    <row r="30313">
      <c r="I30313" s="1"/>
      <c r="J30313" s="1"/>
      <c r="K30313" s="1"/>
      <c r="AA30313" s="1"/>
      <c r="AB30313" s="1"/>
      <c r="AC30313" s="1"/>
      <c r="AJ30313" s="1"/>
      <c r="AK30313" s="1"/>
      <c r="AL30313" s="1"/>
    </row>
    <row r="30314">
      <c r="I30314" s="1"/>
      <c r="J30314" s="1"/>
      <c r="K30314" s="1"/>
      <c r="AA30314" s="1"/>
      <c r="AB30314" s="1"/>
      <c r="AC30314" s="1"/>
      <c r="AJ30314" s="1"/>
      <c r="AK30314" s="1"/>
      <c r="AL30314" s="1"/>
    </row>
    <row r="30315">
      <c r="I30315" s="1"/>
      <c r="J30315" s="1"/>
      <c r="K30315" s="1"/>
      <c r="AA30315" s="1"/>
      <c r="AB30315" s="1"/>
      <c r="AC30315" s="1"/>
      <c r="AJ30315" s="1"/>
      <c r="AK30315" s="1"/>
      <c r="AL30315" s="1"/>
    </row>
    <row r="30316">
      <c r="I30316" s="1"/>
      <c r="J30316" s="1"/>
      <c r="K30316" s="1"/>
      <c r="AA30316" s="1"/>
      <c r="AB30316" s="1"/>
      <c r="AC30316" s="1"/>
      <c r="AJ30316" s="1"/>
      <c r="AK30316" s="1"/>
      <c r="AL30316" s="1"/>
    </row>
    <row r="30317">
      <c r="I30317" s="1"/>
      <c r="J30317" s="1"/>
      <c r="K30317" s="1"/>
      <c r="AA30317" s="1"/>
      <c r="AB30317" s="1"/>
      <c r="AC30317" s="1"/>
      <c r="AJ30317" s="1"/>
      <c r="AK30317" s="1"/>
      <c r="AL30317" s="1"/>
    </row>
    <row r="30318">
      <c r="I30318" s="1"/>
      <c r="J30318" s="1"/>
      <c r="K30318" s="1"/>
      <c r="AA30318" s="1"/>
      <c r="AB30318" s="1"/>
      <c r="AC30318" s="1"/>
      <c r="AJ30318" s="1"/>
      <c r="AK30318" s="1"/>
      <c r="AL30318" s="1"/>
    </row>
    <row r="30319">
      <c r="I30319" s="1"/>
      <c r="J30319" s="1"/>
      <c r="K30319" s="1"/>
      <c r="AA30319" s="1"/>
      <c r="AB30319" s="1"/>
      <c r="AC30319" s="1"/>
      <c r="AJ30319" s="1"/>
      <c r="AK30319" s="1"/>
      <c r="AL30319" s="1"/>
    </row>
    <row r="30320">
      <c r="I30320" s="1"/>
      <c r="J30320" s="1"/>
      <c r="K30320" s="1"/>
      <c r="AA30320" s="1"/>
      <c r="AB30320" s="1"/>
      <c r="AC30320" s="1"/>
      <c r="AJ30320" s="1"/>
      <c r="AK30320" s="1"/>
      <c r="AL30320" s="1"/>
    </row>
    <row r="30321">
      <c r="I30321" s="1"/>
      <c r="J30321" s="1"/>
      <c r="K30321" s="1"/>
      <c r="AA30321" s="1"/>
      <c r="AB30321" s="1"/>
      <c r="AC30321" s="1"/>
      <c r="AJ30321" s="1"/>
      <c r="AK30321" s="1"/>
      <c r="AL30321" s="1"/>
    </row>
    <row r="30322">
      <c r="I30322" s="1"/>
      <c r="J30322" s="1"/>
      <c r="K30322" s="1"/>
      <c r="AA30322" s="1"/>
      <c r="AB30322" s="1"/>
      <c r="AC30322" s="1"/>
      <c r="AJ30322" s="1"/>
      <c r="AK30322" s="1"/>
      <c r="AL30322" s="1"/>
    </row>
    <row r="30323">
      <c r="I30323" s="1"/>
      <c r="J30323" s="1"/>
      <c r="K30323" s="1"/>
      <c r="AA30323" s="1"/>
      <c r="AB30323" s="1"/>
      <c r="AC30323" s="1"/>
      <c r="AJ30323" s="1"/>
      <c r="AK30323" s="1"/>
      <c r="AL30323" s="1"/>
    </row>
    <row r="30324">
      <c r="I30324" s="1"/>
      <c r="J30324" s="1"/>
      <c r="K30324" s="1"/>
      <c r="AA30324" s="1"/>
      <c r="AB30324" s="1"/>
      <c r="AC30324" s="1"/>
      <c r="AJ30324" s="1"/>
      <c r="AK30324" s="1"/>
      <c r="AL30324" s="1"/>
    </row>
    <row r="30325">
      <c r="I30325" s="1"/>
      <c r="J30325" s="1"/>
      <c r="K30325" s="1"/>
      <c r="AA30325" s="1"/>
      <c r="AB30325" s="1"/>
      <c r="AC30325" s="1"/>
      <c r="AJ30325" s="1"/>
      <c r="AK30325" s="1"/>
      <c r="AL30325" s="1"/>
    </row>
    <row r="30326">
      <c r="I30326" s="1"/>
      <c r="J30326" s="1"/>
      <c r="K30326" s="1"/>
      <c r="AA30326" s="1"/>
      <c r="AB30326" s="1"/>
      <c r="AC30326" s="1"/>
      <c r="AJ30326" s="1"/>
      <c r="AK30326" s="1"/>
      <c r="AL30326" s="1"/>
    </row>
    <row r="30327">
      <c r="I30327" s="1"/>
      <c r="J30327" s="1"/>
      <c r="K30327" s="1"/>
      <c r="AA30327" s="1"/>
      <c r="AB30327" s="1"/>
      <c r="AC30327" s="1"/>
      <c r="AJ30327" s="1"/>
      <c r="AK30327" s="1"/>
      <c r="AL30327" s="1"/>
    </row>
    <row r="30328">
      <c r="I30328" s="1"/>
      <c r="J30328" s="1"/>
      <c r="K30328" s="1"/>
      <c r="AA30328" s="1"/>
      <c r="AB30328" s="1"/>
      <c r="AC30328" s="1"/>
      <c r="AJ30328" s="1"/>
      <c r="AK30328" s="1"/>
      <c r="AL30328" s="1"/>
    </row>
    <row r="30329">
      <c r="I30329" s="1"/>
      <c r="J30329" s="1"/>
      <c r="K30329" s="1"/>
      <c r="AA30329" s="1"/>
      <c r="AB30329" s="1"/>
      <c r="AC30329" s="1"/>
      <c r="AJ30329" s="1"/>
      <c r="AK30329" s="1"/>
      <c r="AL30329" s="1"/>
    </row>
    <row r="30330">
      <c r="I30330" s="1"/>
      <c r="J30330" s="1"/>
      <c r="K30330" s="1"/>
      <c r="AA30330" s="1"/>
      <c r="AB30330" s="1"/>
      <c r="AC30330" s="1"/>
      <c r="AJ30330" s="1"/>
      <c r="AK30330" s="1"/>
      <c r="AL30330" s="1"/>
    </row>
    <row r="30331">
      <c r="I30331" s="1"/>
      <c r="J30331" s="1"/>
      <c r="K30331" s="1"/>
      <c r="AA30331" s="1"/>
      <c r="AB30331" s="1"/>
      <c r="AC30331" s="1"/>
      <c r="AJ30331" s="1"/>
      <c r="AK30331" s="1"/>
      <c r="AL30331" s="1"/>
    </row>
    <row r="30332">
      <c r="I30332" s="1"/>
      <c r="J30332" s="1"/>
      <c r="K30332" s="1"/>
      <c r="AA30332" s="1"/>
      <c r="AB30332" s="1"/>
      <c r="AC30332" s="1"/>
      <c r="AJ30332" s="1"/>
      <c r="AK30332" s="1"/>
      <c r="AL30332" s="1"/>
    </row>
    <row r="30333">
      <c r="I30333" s="1"/>
      <c r="J30333" s="1"/>
      <c r="K30333" s="1"/>
      <c r="AA30333" s="1"/>
      <c r="AB30333" s="1"/>
      <c r="AC30333" s="1"/>
      <c r="AJ30333" s="1"/>
      <c r="AK30333" s="1"/>
      <c r="AL30333" s="1"/>
    </row>
    <row r="30334">
      <c r="I30334" s="1"/>
      <c r="J30334" s="1"/>
      <c r="K30334" s="1"/>
      <c r="AA30334" s="1"/>
      <c r="AB30334" s="1"/>
      <c r="AC30334" s="1"/>
      <c r="AJ30334" s="1"/>
      <c r="AK30334" s="1"/>
      <c r="AL30334" s="1"/>
    </row>
    <row r="30335">
      <c r="I30335" s="1"/>
      <c r="J30335" s="1"/>
      <c r="K30335" s="1"/>
      <c r="AA30335" s="1"/>
      <c r="AB30335" s="1"/>
      <c r="AC30335" s="1"/>
      <c r="AJ30335" s="1"/>
      <c r="AK30335" s="1"/>
      <c r="AL30335" s="1"/>
    </row>
    <row r="30336">
      <c r="I30336" s="1"/>
      <c r="J30336" s="1"/>
      <c r="K30336" s="1"/>
      <c r="AA30336" s="1"/>
      <c r="AB30336" s="1"/>
      <c r="AC30336" s="1"/>
      <c r="AJ30336" s="1"/>
      <c r="AK30336" s="1"/>
      <c r="AL30336" s="1"/>
    </row>
    <row r="30337">
      <c r="I30337" s="1"/>
      <c r="J30337" s="1"/>
      <c r="K30337" s="1"/>
      <c r="AA30337" s="1"/>
      <c r="AB30337" s="1"/>
      <c r="AC30337" s="1"/>
      <c r="AJ30337" s="1"/>
      <c r="AK30337" s="1"/>
      <c r="AL30337" s="1"/>
    </row>
    <row r="30338">
      <c r="I30338" s="1"/>
      <c r="J30338" s="1"/>
      <c r="K30338" s="1"/>
      <c r="AA30338" s="1"/>
      <c r="AB30338" s="1"/>
      <c r="AC30338" s="1"/>
      <c r="AJ30338" s="1"/>
      <c r="AK30338" s="1"/>
      <c r="AL30338" s="1"/>
    </row>
    <row r="30339">
      <c r="I30339" s="1"/>
      <c r="J30339" s="1"/>
      <c r="K30339" s="1"/>
      <c r="AA30339" s="1"/>
      <c r="AB30339" s="1"/>
      <c r="AC30339" s="1"/>
      <c r="AJ30339" s="1"/>
      <c r="AK30339" s="1"/>
      <c r="AL30339" s="1"/>
    </row>
    <row r="30340">
      <c r="I30340" s="1"/>
      <c r="J30340" s="1"/>
      <c r="K30340" s="1"/>
      <c r="AA30340" s="1"/>
      <c r="AB30340" s="1"/>
      <c r="AC30340" s="1"/>
      <c r="AJ30340" s="1"/>
      <c r="AK30340" s="1"/>
      <c r="AL30340" s="1"/>
    </row>
    <row r="30341">
      <c r="I30341" s="1"/>
      <c r="J30341" s="1"/>
      <c r="K30341" s="1"/>
      <c r="AA30341" s="1"/>
      <c r="AB30341" s="1"/>
      <c r="AC30341" s="1"/>
      <c r="AJ30341" s="1"/>
      <c r="AK30341" s="1"/>
      <c r="AL30341" s="1"/>
    </row>
    <row r="30342">
      <c r="I30342" s="1"/>
      <c r="J30342" s="1"/>
      <c r="K30342" s="1"/>
      <c r="AA30342" s="1"/>
      <c r="AB30342" s="1"/>
      <c r="AC30342" s="1"/>
      <c r="AJ30342" s="1"/>
      <c r="AK30342" s="1"/>
      <c r="AL30342" s="1"/>
    </row>
    <row r="30343">
      <c r="I30343" s="1"/>
      <c r="J30343" s="1"/>
      <c r="K30343" s="1"/>
      <c r="AA30343" s="1"/>
      <c r="AB30343" s="1"/>
      <c r="AC30343" s="1"/>
      <c r="AJ30343" s="1"/>
      <c r="AK30343" s="1"/>
      <c r="AL30343" s="1"/>
    </row>
    <row r="30344">
      <c r="I30344" s="1"/>
      <c r="J30344" s="1"/>
      <c r="K30344" s="1"/>
      <c r="AA30344" s="1"/>
      <c r="AB30344" s="1"/>
      <c r="AC30344" s="1"/>
      <c r="AJ30344" s="1"/>
      <c r="AK30344" s="1"/>
      <c r="AL30344" s="1"/>
    </row>
    <row r="30345">
      <c r="I30345" s="1"/>
      <c r="J30345" s="1"/>
      <c r="K30345" s="1"/>
      <c r="AA30345" s="1"/>
      <c r="AB30345" s="1"/>
      <c r="AC30345" s="1"/>
      <c r="AJ30345" s="1"/>
      <c r="AK30345" s="1"/>
      <c r="AL30345" s="1"/>
    </row>
    <row r="30346">
      <c r="I30346" s="1"/>
      <c r="J30346" s="1"/>
      <c r="K30346" s="1"/>
      <c r="AA30346" s="1"/>
      <c r="AB30346" s="1"/>
      <c r="AC30346" s="1"/>
      <c r="AJ30346" s="1"/>
      <c r="AK30346" s="1"/>
      <c r="AL30346" s="1"/>
    </row>
    <row r="30347">
      <c r="I30347" s="1"/>
      <c r="J30347" s="1"/>
      <c r="K30347" s="1"/>
      <c r="AA30347" s="1"/>
      <c r="AB30347" s="1"/>
      <c r="AC30347" s="1"/>
      <c r="AJ30347" s="1"/>
      <c r="AK30347" s="1"/>
      <c r="AL30347" s="1"/>
    </row>
    <row r="30348">
      <c r="I30348" s="1"/>
      <c r="J30348" s="1"/>
      <c r="K30348" s="1"/>
      <c r="AA30348" s="1"/>
      <c r="AB30348" s="1"/>
      <c r="AC30348" s="1"/>
      <c r="AJ30348" s="1"/>
      <c r="AK30348" s="1"/>
      <c r="AL30348" s="1"/>
    </row>
    <row r="30349">
      <c r="I30349" s="1"/>
      <c r="J30349" s="1"/>
      <c r="K30349" s="1"/>
      <c r="AA30349" s="1"/>
      <c r="AB30349" s="1"/>
      <c r="AC30349" s="1"/>
      <c r="AJ30349" s="1"/>
      <c r="AK30349" s="1"/>
      <c r="AL30349" s="1"/>
    </row>
    <row r="30350">
      <c r="I30350" s="1"/>
      <c r="J30350" s="1"/>
      <c r="K30350" s="1"/>
      <c r="AA30350" s="1"/>
      <c r="AB30350" s="1"/>
      <c r="AC30350" s="1"/>
      <c r="AJ30350" s="1"/>
      <c r="AK30350" s="1"/>
      <c r="AL30350" s="1"/>
    </row>
    <row r="30351">
      <c r="I30351" s="1"/>
      <c r="J30351" s="1"/>
      <c r="K30351" s="1"/>
      <c r="AA30351" s="1"/>
      <c r="AB30351" s="1"/>
      <c r="AC30351" s="1"/>
      <c r="AJ30351" s="1"/>
      <c r="AK30351" s="1"/>
      <c r="AL30351" s="1"/>
    </row>
    <row r="30352">
      <c r="I30352" s="1"/>
      <c r="J30352" s="1"/>
      <c r="K30352" s="1"/>
      <c r="AA30352" s="1"/>
      <c r="AB30352" s="1"/>
      <c r="AC30352" s="1"/>
      <c r="AJ30352" s="1"/>
      <c r="AK30352" s="1"/>
      <c r="AL30352" s="1"/>
    </row>
    <row r="30353">
      <c r="I30353" s="1"/>
      <c r="J30353" s="1"/>
      <c r="K30353" s="1"/>
      <c r="AA30353" s="1"/>
      <c r="AB30353" s="1"/>
      <c r="AC30353" s="1"/>
      <c r="AJ30353" s="1"/>
      <c r="AK30353" s="1"/>
      <c r="AL30353" s="1"/>
    </row>
    <row r="30354">
      <c r="I30354" s="1"/>
      <c r="J30354" s="1"/>
      <c r="K30354" s="1"/>
      <c r="AA30354" s="1"/>
      <c r="AB30354" s="1"/>
      <c r="AC30354" s="1"/>
      <c r="AJ30354" s="1"/>
      <c r="AK30354" s="1"/>
      <c r="AL30354" s="1"/>
    </row>
    <row r="30355">
      <c r="I30355" s="1"/>
      <c r="J30355" s="1"/>
      <c r="K30355" s="1"/>
      <c r="AA30355" s="1"/>
      <c r="AB30355" s="1"/>
      <c r="AC30355" s="1"/>
      <c r="AJ30355" s="1"/>
      <c r="AK30355" s="1"/>
      <c r="AL30355" s="1"/>
    </row>
    <row r="30356">
      <c r="I30356" s="1"/>
      <c r="J30356" s="1"/>
      <c r="K30356" s="1"/>
      <c r="AA30356" s="1"/>
      <c r="AB30356" s="1"/>
      <c r="AC30356" s="1"/>
      <c r="AJ30356" s="1"/>
      <c r="AK30356" s="1"/>
      <c r="AL30356" s="1"/>
    </row>
    <row r="30357">
      <c r="I30357" s="1"/>
      <c r="J30357" s="1"/>
      <c r="K30357" s="1"/>
      <c r="AA30357" s="1"/>
      <c r="AB30357" s="1"/>
      <c r="AC30357" s="1"/>
      <c r="AJ30357" s="1"/>
      <c r="AK30357" s="1"/>
      <c r="AL30357" s="1"/>
    </row>
    <row r="30358">
      <c r="I30358" s="1"/>
      <c r="J30358" s="1"/>
      <c r="K30358" s="1"/>
      <c r="AA30358" s="1"/>
      <c r="AB30358" s="1"/>
      <c r="AC30358" s="1"/>
      <c r="AJ30358" s="1"/>
      <c r="AK30358" s="1"/>
      <c r="AL30358" s="1"/>
    </row>
    <row r="30359">
      <c r="I30359" s="1"/>
      <c r="J30359" s="1"/>
      <c r="K30359" s="1"/>
      <c r="AA30359" s="1"/>
      <c r="AB30359" s="1"/>
      <c r="AC30359" s="1"/>
      <c r="AJ30359" s="1"/>
      <c r="AK30359" s="1"/>
      <c r="AL30359" s="1"/>
    </row>
    <row r="30360">
      <c r="I30360" s="1"/>
      <c r="J30360" s="1"/>
      <c r="K30360" s="1"/>
      <c r="AA30360" s="1"/>
      <c r="AB30360" s="1"/>
      <c r="AC30360" s="1"/>
      <c r="AJ30360" s="1"/>
      <c r="AK30360" s="1"/>
      <c r="AL30360" s="1"/>
    </row>
    <row r="30361">
      <c r="I30361" s="1"/>
      <c r="J30361" s="1"/>
      <c r="K30361" s="1"/>
      <c r="AA30361" s="1"/>
      <c r="AB30361" s="1"/>
      <c r="AC30361" s="1"/>
      <c r="AJ30361" s="1"/>
      <c r="AK30361" s="1"/>
      <c r="AL30361" s="1"/>
    </row>
    <row r="30362">
      <c r="I30362" s="1"/>
      <c r="J30362" s="1"/>
      <c r="K30362" s="1"/>
      <c r="AA30362" s="1"/>
      <c r="AB30362" s="1"/>
      <c r="AC30362" s="1"/>
      <c r="AJ30362" s="1"/>
      <c r="AK30362" s="1"/>
      <c r="AL30362" s="1"/>
    </row>
    <row r="30363">
      <c r="I30363" s="1"/>
      <c r="J30363" s="1"/>
      <c r="K30363" s="1"/>
      <c r="AA30363" s="1"/>
      <c r="AB30363" s="1"/>
      <c r="AC30363" s="1"/>
      <c r="AJ30363" s="1"/>
      <c r="AK30363" s="1"/>
      <c r="AL30363" s="1"/>
    </row>
    <row r="30364">
      <c r="I30364" s="1"/>
      <c r="J30364" s="1"/>
      <c r="K30364" s="1"/>
      <c r="AA30364" s="1"/>
      <c r="AB30364" s="1"/>
      <c r="AC30364" s="1"/>
      <c r="AJ30364" s="1"/>
      <c r="AK30364" s="1"/>
      <c r="AL30364" s="1"/>
    </row>
    <row r="30365">
      <c r="I30365" s="1"/>
      <c r="J30365" s="1"/>
      <c r="K30365" s="1"/>
      <c r="AA30365" s="1"/>
      <c r="AB30365" s="1"/>
      <c r="AC30365" s="1"/>
      <c r="AJ30365" s="1"/>
      <c r="AK30365" s="1"/>
      <c r="AL30365" s="1"/>
    </row>
    <row r="30366">
      <c r="I30366" s="1"/>
      <c r="J30366" s="1"/>
      <c r="K30366" s="1"/>
      <c r="AA30366" s="1"/>
      <c r="AB30366" s="1"/>
      <c r="AC30366" s="1"/>
      <c r="AJ30366" s="1"/>
      <c r="AK30366" s="1"/>
      <c r="AL30366" s="1"/>
    </row>
    <row r="30367">
      <c r="I30367" s="1"/>
      <c r="J30367" s="1"/>
      <c r="K30367" s="1"/>
      <c r="AA30367" s="1"/>
      <c r="AB30367" s="1"/>
      <c r="AC30367" s="1"/>
      <c r="AJ30367" s="1"/>
      <c r="AK30367" s="1"/>
      <c r="AL30367" s="1"/>
    </row>
    <row r="30368">
      <c r="I30368" s="1"/>
      <c r="J30368" s="1"/>
      <c r="K30368" s="1"/>
      <c r="AA30368" s="1"/>
      <c r="AB30368" s="1"/>
      <c r="AC30368" s="1"/>
      <c r="AJ30368" s="1"/>
      <c r="AK30368" s="1"/>
      <c r="AL30368" s="1"/>
    </row>
    <row r="30369">
      <c r="I30369" s="1"/>
      <c r="J30369" s="1"/>
      <c r="K30369" s="1"/>
      <c r="AA30369" s="1"/>
      <c r="AB30369" s="1"/>
      <c r="AC30369" s="1"/>
      <c r="AJ30369" s="1"/>
      <c r="AK30369" s="1"/>
      <c r="AL30369" s="1"/>
    </row>
    <row r="30370">
      <c r="I30370" s="1"/>
      <c r="J30370" s="1"/>
      <c r="K30370" s="1"/>
      <c r="AA30370" s="1"/>
      <c r="AB30370" s="1"/>
      <c r="AC30370" s="1"/>
      <c r="AJ30370" s="1"/>
      <c r="AK30370" s="1"/>
      <c r="AL30370" s="1"/>
    </row>
    <row r="30371">
      <c r="I30371" s="1"/>
      <c r="J30371" s="1"/>
      <c r="K30371" s="1"/>
      <c r="AA30371" s="1"/>
      <c r="AB30371" s="1"/>
      <c r="AC30371" s="1"/>
      <c r="AJ30371" s="1"/>
      <c r="AK30371" s="1"/>
      <c r="AL30371" s="1"/>
    </row>
    <row r="30372">
      <c r="I30372" s="1"/>
      <c r="J30372" s="1"/>
      <c r="K30372" s="1"/>
      <c r="AA30372" s="1"/>
      <c r="AB30372" s="1"/>
      <c r="AC30372" s="1"/>
      <c r="AJ30372" s="1"/>
      <c r="AK30372" s="1"/>
      <c r="AL30372" s="1"/>
    </row>
    <row r="30373">
      <c r="I30373" s="1"/>
      <c r="J30373" s="1"/>
      <c r="K30373" s="1"/>
      <c r="AA30373" s="1"/>
      <c r="AB30373" s="1"/>
      <c r="AC30373" s="1"/>
      <c r="AJ30373" s="1"/>
      <c r="AK30373" s="1"/>
      <c r="AL30373" s="1"/>
    </row>
    <row r="30374">
      <c r="I30374" s="1"/>
      <c r="J30374" s="1"/>
      <c r="K30374" s="1"/>
      <c r="AA30374" s="1"/>
      <c r="AB30374" s="1"/>
      <c r="AC30374" s="1"/>
      <c r="AJ30374" s="1"/>
      <c r="AK30374" s="1"/>
      <c r="AL30374" s="1"/>
    </row>
    <row r="30375">
      <c r="I30375" s="1"/>
      <c r="J30375" s="1"/>
      <c r="K30375" s="1"/>
      <c r="AA30375" s="1"/>
      <c r="AB30375" s="1"/>
      <c r="AC30375" s="1"/>
      <c r="AJ30375" s="1"/>
      <c r="AK30375" s="1"/>
      <c r="AL30375" s="1"/>
    </row>
    <row r="30376">
      <c r="I30376" s="1"/>
      <c r="J30376" s="1"/>
      <c r="K30376" s="1"/>
      <c r="AA30376" s="1"/>
      <c r="AB30376" s="1"/>
      <c r="AC30376" s="1"/>
      <c r="AJ30376" s="1"/>
      <c r="AK30376" s="1"/>
      <c r="AL30376" s="1"/>
    </row>
    <row r="30377">
      <c r="I30377" s="1"/>
      <c r="J30377" s="1"/>
      <c r="K30377" s="1"/>
      <c r="AA30377" s="1"/>
      <c r="AB30377" s="1"/>
      <c r="AC30377" s="1"/>
      <c r="AJ30377" s="1"/>
      <c r="AK30377" s="1"/>
      <c r="AL30377" s="1"/>
    </row>
    <row r="30378">
      <c r="I30378" s="1"/>
      <c r="J30378" s="1"/>
      <c r="K30378" s="1"/>
      <c r="AA30378" s="1"/>
      <c r="AB30378" s="1"/>
      <c r="AC30378" s="1"/>
      <c r="AJ30378" s="1"/>
      <c r="AK30378" s="1"/>
      <c r="AL30378" s="1"/>
    </row>
    <row r="30379">
      <c r="I30379" s="1"/>
      <c r="J30379" s="1"/>
      <c r="K30379" s="1"/>
      <c r="AA30379" s="1"/>
      <c r="AB30379" s="1"/>
      <c r="AC30379" s="1"/>
      <c r="AJ30379" s="1"/>
      <c r="AK30379" s="1"/>
      <c r="AL30379" s="1"/>
    </row>
    <row r="30380">
      <c r="I30380" s="1"/>
      <c r="J30380" s="1"/>
      <c r="K30380" s="1"/>
      <c r="AA30380" s="1"/>
      <c r="AB30380" s="1"/>
      <c r="AC30380" s="1"/>
      <c r="AJ30380" s="1"/>
      <c r="AK30380" s="1"/>
      <c r="AL30380" s="1"/>
    </row>
    <row r="30381">
      <c r="I30381" s="1"/>
      <c r="J30381" s="1"/>
      <c r="K30381" s="1"/>
      <c r="AA30381" s="1"/>
      <c r="AB30381" s="1"/>
      <c r="AC30381" s="1"/>
      <c r="AJ30381" s="1"/>
      <c r="AK30381" s="1"/>
      <c r="AL30381" s="1"/>
    </row>
    <row r="30382">
      <c r="I30382" s="1"/>
      <c r="J30382" s="1"/>
      <c r="K30382" s="1"/>
      <c r="AA30382" s="1"/>
      <c r="AB30382" s="1"/>
      <c r="AC30382" s="1"/>
      <c r="AJ30382" s="1"/>
      <c r="AK30382" s="1"/>
      <c r="AL30382" s="1"/>
    </row>
    <row r="30383">
      <c r="I30383" s="1"/>
      <c r="J30383" s="1"/>
      <c r="K30383" s="1"/>
      <c r="AA30383" s="1"/>
      <c r="AB30383" s="1"/>
      <c r="AC30383" s="1"/>
      <c r="AJ30383" s="1"/>
      <c r="AK30383" s="1"/>
      <c r="AL30383" s="1"/>
    </row>
    <row r="30384">
      <c r="I30384" s="1"/>
      <c r="J30384" s="1"/>
      <c r="K30384" s="1"/>
      <c r="AA30384" s="1"/>
      <c r="AB30384" s="1"/>
      <c r="AC30384" s="1"/>
      <c r="AJ30384" s="1"/>
      <c r="AK30384" s="1"/>
      <c r="AL30384" s="1"/>
    </row>
    <row r="30385">
      <c r="I30385" s="1"/>
      <c r="J30385" s="1"/>
      <c r="K30385" s="1"/>
      <c r="AA30385" s="1"/>
      <c r="AB30385" s="1"/>
      <c r="AC30385" s="1"/>
      <c r="AJ30385" s="1"/>
      <c r="AK30385" s="1"/>
      <c r="AL30385" s="1"/>
    </row>
    <row r="30386">
      <c r="I30386" s="1"/>
      <c r="J30386" s="1"/>
      <c r="K30386" s="1"/>
      <c r="AA30386" s="1"/>
      <c r="AB30386" s="1"/>
      <c r="AC30386" s="1"/>
      <c r="AJ30386" s="1"/>
      <c r="AK30386" s="1"/>
      <c r="AL30386" s="1"/>
    </row>
    <row r="30387">
      <c r="I30387" s="1"/>
      <c r="J30387" s="1"/>
      <c r="K30387" s="1"/>
      <c r="AA30387" s="1"/>
      <c r="AB30387" s="1"/>
      <c r="AC30387" s="1"/>
      <c r="AJ30387" s="1"/>
      <c r="AK30387" s="1"/>
      <c r="AL30387" s="1"/>
    </row>
    <row r="30388">
      <c r="I30388" s="1"/>
      <c r="J30388" s="1"/>
      <c r="K30388" s="1"/>
      <c r="AA30388" s="1"/>
      <c r="AB30388" s="1"/>
      <c r="AC30388" s="1"/>
      <c r="AJ30388" s="1"/>
      <c r="AK30388" s="1"/>
      <c r="AL30388" s="1"/>
    </row>
    <row r="30389">
      <c r="I30389" s="1"/>
      <c r="J30389" s="1"/>
      <c r="K30389" s="1"/>
      <c r="AA30389" s="1"/>
      <c r="AB30389" s="1"/>
      <c r="AC30389" s="1"/>
      <c r="AJ30389" s="1"/>
      <c r="AK30389" s="1"/>
      <c r="AL30389" s="1"/>
    </row>
    <row r="30390">
      <c r="I30390" s="1"/>
      <c r="J30390" s="1"/>
      <c r="K30390" s="1"/>
      <c r="AA30390" s="1"/>
      <c r="AB30390" s="1"/>
      <c r="AC30390" s="1"/>
      <c r="AJ30390" s="1"/>
      <c r="AK30390" s="1"/>
      <c r="AL30390" s="1"/>
    </row>
    <row r="30391">
      <c r="I30391" s="1"/>
      <c r="J30391" s="1"/>
      <c r="K30391" s="1"/>
      <c r="AA30391" s="1"/>
      <c r="AB30391" s="1"/>
      <c r="AC30391" s="1"/>
      <c r="AJ30391" s="1"/>
      <c r="AK30391" s="1"/>
      <c r="AL30391" s="1"/>
    </row>
    <row r="30392">
      <c r="I30392" s="1"/>
      <c r="J30392" s="1"/>
      <c r="K30392" s="1"/>
      <c r="AA30392" s="1"/>
      <c r="AB30392" s="1"/>
      <c r="AC30392" s="1"/>
      <c r="AJ30392" s="1"/>
      <c r="AK30392" s="1"/>
      <c r="AL30392" s="1"/>
    </row>
    <row r="30393">
      <c r="I30393" s="1"/>
      <c r="J30393" s="1"/>
      <c r="K30393" s="1"/>
      <c r="AA30393" s="1"/>
      <c r="AB30393" s="1"/>
      <c r="AC30393" s="1"/>
      <c r="AJ30393" s="1"/>
      <c r="AK30393" s="1"/>
      <c r="AL30393" s="1"/>
    </row>
    <row r="30394">
      <c r="I30394" s="1"/>
      <c r="J30394" s="1"/>
      <c r="K30394" s="1"/>
      <c r="AA30394" s="1"/>
      <c r="AB30394" s="1"/>
      <c r="AC30394" s="1"/>
      <c r="AJ30394" s="1"/>
      <c r="AK30394" s="1"/>
      <c r="AL30394" s="1"/>
    </row>
    <row r="30395">
      <c r="I30395" s="1"/>
      <c r="J30395" s="1"/>
      <c r="K30395" s="1"/>
      <c r="AA30395" s="1"/>
      <c r="AB30395" s="1"/>
      <c r="AC30395" s="1"/>
      <c r="AJ30395" s="1"/>
      <c r="AK30395" s="1"/>
      <c r="AL30395" s="1"/>
    </row>
    <row r="30396">
      <c r="I30396" s="1"/>
      <c r="J30396" s="1"/>
      <c r="K30396" s="1"/>
      <c r="AA30396" s="1"/>
      <c r="AB30396" s="1"/>
      <c r="AC30396" s="1"/>
      <c r="AJ30396" s="1"/>
      <c r="AK30396" s="1"/>
      <c r="AL30396" s="1"/>
    </row>
    <row r="30397">
      <c r="I30397" s="1"/>
      <c r="J30397" s="1"/>
      <c r="K30397" s="1"/>
      <c r="AA30397" s="1"/>
      <c r="AB30397" s="1"/>
      <c r="AC30397" s="1"/>
      <c r="AJ30397" s="1"/>
      <c r="AK30397" s="1"/>
      <c r="AL30397" s="1"/>
    </row>
    <row r="30398">
      <c r="I30398" s="1"/>
      <c r="J30398" s="1"/>
      <c r="K30398" s="1"/>
      <c r="AA30398" s="1"/>
      <c r="AB30398" s="1"/>
      <c r="AC30398" s="1"/>
      <c r="AJ30398" s="1"/>
      <c r="AK30398" s="1"/>
      <c r="AL30398" s="1"/>
    </row>
    <row r="30399">
      <c r="I30399" s="1"/>
      <c r="J30399" s="1"/>
      <c r="K30399" s="1"/>
      <c r="AA30399" s="1"/>
      <c r="AB30399" s="1"/>
      <c r="AC30399" s="1"/>
      <c r="AJ30399" s="1"/>
      <c r="AK30399" s="1"/>
      <c r="AL30399" s="1"/>
    </row>
    <row r="30400">
      <c r="I30400" s="1"/>
      <c r="J30400" s="1"/>
      <c r="K30400" s="1"/>
      <c r="AA30400" s="1"/>
      <c r="AB30400" s="1"/>
      <c r="AC30400" s="1"/>
      <c r="AJ30400" s="1"/>
      <c r="AK30400" s="1"/>
      <c r="AL30400" s="1"/>
    </row>
    <row r="30401">
      <c r="I30401" s="1"/>
      <c r="J30401" s="1"/>
      <c r="K30401" s="1"/>
      <c r="AA30401" s="1"/>
      <c r="AB30401" s="1"/>
      <c r="AC30401" s="1"/>
      <c r="AJ30401" s="1"/>
      <c r="AK30401" s="1"/>
      <c r="AL30401" s="1"/>
    </row>
    <row r="30402">
      <c r="I30402" s="1"/>
      <c r="J30402" s="1"/>
      <c r="K30402" s="1"/>
      <c r="AA30402" s="1"/>
      <c r="AB30402" s="1"/>
      <c r="AC30402" s="1"/>
      <c r="AJ30402" s="1"/>
      <c r="AK30402" s="1"/>
      <c r="AL30402" s="1"/>
    </row>
    <row r="30403">
      <c r="I30403" s="1"/>
      <c r="J30403" s="1"/>
      <c r="K30403" s="1"/>
      <c r="AA30403" s="1"/>
      <c r="AB30403" s="1"/>
      <c r="AC30403" s="1"/>
      <c r="AJ30403" s="1"/>
      <c r="AK30403" s="1"/>
      <c r="AL30403" s="1"/>
    </row>
    <row r="30404">
      <c r="I30404" s="1"/>
      <c r="J30404" s="1"/>
      <c r="K30404" s="1"/>
      <c r="AA30404" s="1"/>
      <c r="AB30404" s="1"/>
      <c r="AC30404" s="1"/>
      <c r="AJ30404" s="1"/>
      <c r="AK30404" s="1"/>
      <c r="AL30404" s="1"/>
    </row>
    <row r="30405">
      <c r="I30405" s="1"/>
      <c r="J30405" s="1"/>
      <c r="K30405" s="1"/>
      <c r="AA30405" s="1"/>
      <c r="AB30405" s="1"/>
      <c r="AC30405" s="1"/>
      <c r="AJ30405" s="1"/>
      <c r="AK30405" s="1"/>
      <c r="AL30405" s="1"/>
    </row>
    <row r="30406">
      <c r="I30406" s="1"/>
      <c r="J30406" s="1"/>
      <c r="K30406" s="1"/>
      <c r="AA30406" s="1"/>
      <c r="AB30406" s="1"/>
      <c r="AC30406" s="1"/>
      <c r="AJ30406" s="1"/>
      <c r="AK30406" s="1"/>
      <c r="AL30406" s="1"/>
    </row>
    <row r="30407">
      <c r="I30407" s="1"/>
      <c r="J30407" s="1"/>
      <c r="K30407" s="1"/>
      <c r="AA30407" s="1"/>
      <c r="AB30407" s="1"/>
      <c r="AC30407" s="1"/>
      <c r="AJ30407" s="1"/>
      <c r="AK30407" s="1"/>
      <c r="AL30407" s="1"/>
    </row>
    <row r="30408">
      <c r="I30408" s="1"/>
      <c r="J30408" s="1"/>
      <c r="K30408" s="1"/>
      <c r="AA30408" s="1"/>
      <c r="AB30408" s="1"/>
      <c r="AC30408" s="1"/>
      <c r="AJ30408" s="1"/>
      <c r="AK30408" s="1"/>
      <c r="AL30408" s="1"/>
    </row>
    <row r="30409">
      <c r="I30409" s="1"/>
      <c r="J30409" s="1"/>
      <c r="K30409" s="1"/>
      <c r="AA30409" s="1"/>
      <c r="AB30409" s="1"/>
      <c r="AC30409" s="1"/>
      <c r="AJ30409" s="1"/>
      <c r="AK30409" s="1"/>
      <c r="AL30409" s="1"/>
    </row>
    <row r="30410">
      <c r="I30410" s="1"/>
      <c r="J30410" s="1"/>
      <c r="K30410" s="1"/>
      <c r="AA30410" s="1"/>
      <c r="AB30410" s="1"/>
      <c r="AC30410" s="1"/>
      <c r="AJ30410" s="1"/>
      <c r="AK30410" s="1"/>
      <c r="AL30410" s="1"/>
    </row>
    <row r="30411">
      <c r="I30411" s="1"/>
      <c r="J30411" s="1"/>
      <c r="K30411" s="1"/>
      <c r="AA30411" s="1"/>
      <c r="AB30411" s="1"/>
      <c r="AC30411" s="1"/>
      <c r="AJ30411" s="1"/>
      <c r="AK30411" s="1"/>
      <c r="AL30411" s="1"/>
    </row>
    <row r="30412">
      <c r="I30412" s="1"/>
      <c r="J30412" s="1"/>
      <c r="K30412" s="1"/>
      <c r="AA30412" s="1"/>
      <c r="AB30412" s="1"/>
      <c r="AC30412" s="1"/>
      <c r="AJ30412" s="1"/>
      <c r="AK30412" s="1"/>
      <c r="AL30412" s="1"/>
    </row>
    <row r="30413">
      <c r="I30413" s="1"/>
      <c r="J30413" s="1"/>
      <c r="K30413" s="1"/>
      <c r="AA30413" s="1"/>
      <c r="AB30413" s="1"/>
      <c r="AC30413" s="1"/>
      <c r="AJ30413" s="1"/>
      <c r="AK30413" s="1"/>
      <c r="AL30413" s="1"/>
    </row>
    <row r="30414">
      <c r="I30414" s="1"/>
      <c r="J30414" s="1"/>
      <c r="K30414" s="1"/>
      <c r="AA30414" s="1"/>
      <c r="AB30414" s="1"/>
      <c r="AC30414" s="1"/>
      <c r="AJ30414" s="1"/>
      <c r="AK30414" s="1"/>
      <c r="AL30414" s="1"/>
    </row>
    <row r="30415">
      <c r="I30415" s="1"/>
      <c r="J30415" s="1"/>
      <c r="K30415" s="1"/>
      <c r="AA30415" s="1"/>
      <c r="AB30415" s="1"/>
      <c r="AC30415" s="1"/>
      <c r="AJ30415" s="1"/>
      <c r="AK30415" s="1"/>
      <c r="AL30415" s="1"/>
    </row>
    <row r="30416">
      <c r="I30416" s="1"/>
      <c r="J30416" s="1"/>
      <c r="K30416" s="1"/>
      <c r="AA30416" s="1"/>
      <c r="AB30416" s="1"/>
      <c r="AC30416" s="1"/>
      <c r="AJ30416" s="1"/>
      <c r="AK30416" s="1"/>
      <c r="AL30416" s="1"/>
    </row>
    <row r="30417">
      <c r="I30417" s="1"/>
      <c r="J30417" s="1"/>
      <c r="K30417" s="1"/>
      <c r="AA30417" s="1"/>
      <c r="AB30417" s="1"/>
      <c r="AC30417" s="1"/>
      <c r="AJ30417" s="1"/>
      <c r="AK30417" s="1"/>
      <c r="AL30417" s="1"/>
    </row>
    <row r="30418">
      <c r="I30418" s="1"/>
      <c r="J30418" s="1"/>
      <c r="K30418" s="1"/>
      <c r="AA30418" s="1"/>
      <c r="AB30418" s="1"/>
      <c r="AC30418" s="1"/>
      <c r="AJ30418" s="1"/>
      <c r="AK30418" s="1"/>
      <c r="AL30418" s="1"/>
    </row>
    <row r="30419">
      <c r="I30419" s="1"/>
      <c r="J30419" s="1"/>
      <c r="K30419" s="1"/>
      <c r="AA30419" s="1"/>
      <c r="AB30419" s="1"/>
      <c r="AC30419" s="1"/>
      <c r="AJ30419" s="1"/>
      <c r="AK30419" s="1"/>
      <c r="AL30419" s="1"/>
    </row>
    <row r="30420">
      <c r="I30420" s="1"/>
      <c r="J30420" s="1"/>
      <c r="K30420" s="1"/>
      <c r="AA30420" s="1"/>
      <c r="AB30420" s="1"/>
      <c r="AC30420" s="1"/>
      <c r="AJ30420" s="1"/>
      <c r="AK30420" s="1"/>
      <c r="AL30420" s="1"/>
    </row>
    <row r="30421">
      <c r="I30421" s="1"/>
      <c r="J30421" s="1"/>
      <c r="K30421" s="1"/>
      <c r="AA30421" s="1"/>
      <c r="AB30421" s="1"/>
      <c r="AC30421" s="1"/>
      <c r="AJ30421" s="1"/>
      <c r="AK30421" s="1"/>
      <c r="AL30421" s="1"/>
    </row>
    <row r="30422">
      <c r="I30422" s="1"/>
      <c r="J30422" s="1"/>
      <c r="K30422" s="1"/>
      <c r="AA30422" s="1"/>
      <c r="AB30422" s="1"/>
      <c r="AC30422" s="1"/>
      <c r="AJ30422" s="1"/>
      <c r="AK30422" s="1"/>
      <c r="AL30422" s="1"/>
    </row>
    <row r="30423">
      <c r="I30423" s="1"/>
      <c r="J30423" s="1"/>
      <c r="K30423" s="1"/>
      <c r="AA30423" s="1"/>
      <c r="AB30423" s="1"/>
      <c r="AC30423" s="1"/>
      <c r="AJ30423" s="1"/>
      <c r="AK30423" s="1"/>
      <c r="AL30423" s="1"/>
    </row>
    <row r="30424">
      <c r="I30424" s="1"/>
      <c r="J30424" s="1"/>
      <c r="K30424" s="1"/>
      <c r="AA30424" s="1"/>
      <c r="AB30424" s="1"/>
      <c r="AC30424" s="1"/>
      <c r="AJ30424" s="1"/>
      <c r="AK30424" s="1"/>
      <c r="AL30424" s="1"/>
    </row>
    <row r="30425">
      <c r="I30425" s="1"/>
      <c r="J30425" s="1"/>
      <c r="K30425" s="1"/>
      <c r="AA30425" s="1"/>
      <c r="AB30425" s="1"/>
      <c r="AC30425" s="1"/>
      <c r="AJ30425" s="1"/>
      <c r="AK30425" s="1"/>
      <c r="AL30425" s="1"/>
    </row>
    <row r="30426">
      <c r="I30426" s="1"/>
      <c r="J30426" s="1"/>
      <c r="K30426" s="1"/>
      <c r="AA30426" s="1"/>
      <c r="AB30426" s="1"/>
      <c r="AC30426" s="1"/>
      <c r="AJ30426" s="1"/>
      <c r="AK30426" s="1"/>
      <c r="AL30426" s="1"/>
    </row>
    <row r="30427">
      <c r="I30427" s="1"/>
      <c r="J30427" s="1"/>
      <c r="K30427" s="1"/>
      <c r="AA30427" s="1"/>
      <c r="AB30427" s="1"/>
      <c r="AC30427" s="1"/>
      <c r="AJ30427" s="1"/>
      <c r="AK30427" s="1"/>
      <c r="AL30427" s="1"/>
    </row>
    <row r="30428">
      <c r="I30428" s="1"/>
      <c r="J30428" s="1"/>
      <c r="K30428" s="1"/>
      <c r="AA30428" s="1"/>
      <c r="AB30428" s="1"/>
      <c r="AC30428" s="1"/>
      <c r="AJ30428" s="1"/>
      <c r="AK30428" s="1"/>
      <c r="AL30428" s="1"/>
    </row>
    <row r="30429">
      <c r="I30429" s="1"/>
      <c r="J30429" s="1"/>
      <c r="K30429" s="1"/>
      <c r="AA30429" s="1"/>
      <c r="AB30429" s="1"/>
      <c r="AC30429" s="1"/>
      <c r="AJ30429" s="1"/>
      <c r="AK30429" s="1"/>
      <c r="AL30429" s="1"/>
    </row>
    <row r="30430">
      <c r="I30430" s="1"/>
      <c r="J30430" s="1"/>
      <c r="K30430" s="1"/>
      <c r="AA30430" s="1"/>
      <c r="AB30430" s="1"/>
      <c r="AC30430" s="1"/>
      <c r="AJ30430" s="1"/>
      <c r="AK30430" s="1"/>
      <c r="AL30430" s="1"/>
    </row>
    <row r="30431">
      <c r="I30431" s="1"/>
      <c r="J30431" s="1"/>
      <c r="K30431" s="1"/>
      <c r="AA30431" s="1"/>
      <c r="AB30431" s="1"/>
      <c r="AC30431" s="1"/>
      <c r="AJ30431" s="1"/>
      <c r="AK30431" s="1"/>
      <c r="AL30431" s="1"/>
    </row>
    <row r="30432">
      <c r="I30432" s="1"/>
      <c r="J30432" s="1"/>
      <c r="K30432" s="1"/>
      <c r="AA30432" s="1"/>
      <c r="AB30432" s="1"/>
      <c r="AC30432" s="1"/>
      <c r="AJ30432" s="1"/>
      <c r="AK30432" s="1"/>
      <c r="AL30432" s="1"/>
    </row>
    <row r="30433">
      <c r="I30433" s="1"/>
      <c r="J30433" s="1"/>
      <c r="K30433" s="1"/>
      <c r="AA30433" s="1"/>
      <c r="AB30433" s="1"/>
      <c r="AC30433" s="1"/>
      <c r="AJ30433" s="1"/>
      <c r="AK30433" s="1"/>
      <c r="AL30433" s="1"/>
    </row>
    <row r="30434">
      <c r="I30434" s="1"/>
      <c r="J30434" s="1"/>
      <c r="K30434" s="1"/>
      <c r="AA30434" s="1"/>
      <c r="AB30434" s="1"/>
      <c r="AC30434" s="1"/>
      <c r="AJ30434" s="1"/>
      <c r="AK30434" s="1"/>
      <c r="AL30434" s="1"/>
    </row>
    <row r="30435">
      <c r="I30435" s="1"/>
      <c r="J30435" s="1"/>
      <c r="K30435" s="1"/>
      <c r="AA30435" s="1"/>
      <c r="AB30435" s="1"/>
      <c r="AC30435" s="1"/>
      <c r="AJ30435" s="1"/>
      <c r="AK30435" s="1"/>
      <c r="AL30435" s="1"/>
    </row>
    <row r="30436">
      <c r="I30436" s="1"/>
      <c r="J30436" s="1"/>
      <c r="K30436" s="1"/>
      <c r="AA30436" s="1"/>
      <c r="AB30436" s="1"/>
      <c r="AC30436" s="1"/>
      <c r="AJ30436" s="1"/>
      <c r="AK30436" s="1"/>
      <c r="AL30436" s="1"/>
    </row>
    <row r="30437">
      <c r="I30437" s="1"/>
      <c r="J30437" s="1"/>
      <c r="K30437" s="1"/>
      <c r="AA30437" s="1"/>
      <c r="AB30437" s="1"/>
      <c r="AC30437" s="1"/>
      <c r="AJ30437" s="1"/>
      <c r="AK30437" s="1"/>
      <c r="AL30437" s="1"/>
    </row>
    <row r="30438">
      <c r="I30438" s="1"/>
      <c r="J30438" s="1"/>
      <c r="K30438" s="1"/>
      <c r="AA30438" s="1"/>
      <c r="AB30438" s="1"/>
      <c r="AC30438" s="1"/>
      <c r="AJ30438" s="1"/>
      <c r="AK30438" s="1"/>
      <c r="AL30438" s="1"/>
    </row>
    <row r="30439">
      <c r="I30439" s="1"/>
      <c r="J30439" s="1"/>
      <c r="K30439" s="1"/>
      <c r="AA30439" s="1"/>
      <c r="AB30439" s="1"/>
      <c r="AC30439" s="1"/>
      <c r="AJ30439" s="1"/>
      <c r="AK30439" s="1"/>
      <c r="AL30439" s="1"/>
    </row>
    <row r="30440">
      <c r="I30440" s="1"/>
      <c r="J30440" s="1"/>
      <c r="K30440" s="1"/>
      <c r="AA30440" s="1"/>
      <c r="AB30440" s="1"/>
      <c r="AC30440" s="1"/>
      <c r="AJ30440" s="1"/>
      <c r="AK30440" s="1"/>
      <c r="AL30440" s="1"/>
    </row>
    <row r="30441">
      <c r="I30441" s="1"/>
      <c r="J30441" s="1"/>
      <c r="K30441" s="1"/>
      <c r="AA30441" s="1"/>
      <c r="AB30441" s="1"/>
      <c r="AC30441" s="1"/>
      <c r="AJ30441" s="1"/>
      <c r="AK30441" s="1"/>
      <c r="AL30441" s="1"/>
    </row>
    <row r="30442">
      <c r="I30442" s="1"/>
      <c r="J30442" s="1"/>
      <c r="K30442" s="1"/>
      <c r="AA30442" s="1"/>
      <c r="AB30442" s="1"/>
      <c r="AC30442" s="1"/>
      <c r="AJ30442" s="1"/>
      <c r="AK30442" s="1"/>
      <c r="AL30442" s="1"/>
    </row>
    <row r="30443">
      <c r="I30443" s="1"/>
      <c r="J30443" s="1"/>
      <c r="K30443" s="1"/>
      <c r="AA30443" s="1"/>
      <c r="AB30443" s="1"/>
      <c r="AC30443" s="1"/>
      <c r="AJ30443" s="1"/>
      <c r="AK30443" s="1"/>
      <c r="AL30443" s="1"/>
    </row>
    <row r="30444">
      <c r="I30444" s="1"/>
      <c r="J30444" s="1"/>
      <c r="K30444" s="1"/>
      <c r="AA30444" s="1"/>
      <c r="AB30444" s="1"/>
      <c r="AC30444" s="1"/>
      <c r="AJ30444" s="1"/>
      <c r="AK30444" s="1"/>
      <c r="AL30444" s="1"/>
    </row>
    <row r="30445">
      <c r="I30445" s="1"/>
      <c r="J30445" s="1"/>
      <c r="K30445" s="1"/>
      <c r="AA30445" s="1"/>
      <c r="AB30445" s="1"/>
      <c r="AC30445" s="1"/>
      <c r="AJ30445" s="1"/>
      <c r="AK30445" s="1"/>
      <c r="AL30445" s="1"/>
    </row>
    <row r="30446">
      <c r="I30446" s="1"/>
      <c r="J30446" s="1"/>
      <c r="K30446" s="1"/>
      <c r="AA30446" s="1"/>
      <c r="AB30446" s="1"/>
      <c r="AC30446" s="1"/>
      <c r="AJ30446" s="1"/>
      <c r="AK30446" s="1"/>
      <c r="AL30446" s="1"/>
    </row>
    <row r="30447">
      <c r="I30447" s="1"/>
      <c r="J30447" s="1"/>
      <c r="K30447" s="1"/>
      <c r="AA30447" s="1"/>
      <c r="AB30447" s="1"/>
      <c r="AC30447" s="1"/>
      <c r="AJ30447" s="1"/>
      <c r="AK30447" s="1"/>
      <c r="AL30447" s="1"/>
    </row>
    <row r="30448">
      <c r="I30448" s="1"/>
      <c r="J30448" s="1"/>
      <c r="K30448" s="1"/>
      <c r="AA30448" s="1"/>
      <c r="AB30448" s="1"/>
      <c r="AC30448" s="1"/>
      <c r="AJ30448" s="1"/>
      <c r="AK30448" s="1"/>
      <c r="AL30448" s="1"/>
    </row>
    <row r="30449">
      <c r="I30449" s="1"/>
      <c r="J30449" s="1"/>
      <c r="K30449" s="1"/>
      <c r="AA30449" s="1"/>
      <c r="AB30449" s="1"/>
      <c r="AC30449" s="1"/>
      <c r="AJ30449" s="1"/>
      <c r="AK30449" s="1"/>
      <c r="AL30449" s="1"/>
    </row>
    <row r="30450">
      <c r="I30450" s="1"/>
      <c r="J30450" s="1"/>
      <c r="K30450" s="1"/>
      <c r="AA30450" s="1"/>
      <c r="AB30450" s="1"/>
      <c r="AC30450" s="1"/>
      <c r="AJ30450" s="1"/>
      <c r="AK30450" s="1"/>
      <c r="AL30450" s="1"/>
    </row>
    <row r="30451">
      <c r="I30451" s="1"/>
      <c r="J30451" s="1"/>
      <c r="K30451" s="1"/>
      <c r="AA30451" s="1"/>
      <c r="AB30451" s="1"/>
      <c r="AC30451" s="1"/>
      <c r="AJ30451" s="1"/>
      <c r="AK30451" s="1"/>
      <c r="AL30451" s="1"/>
    </row>
    <row r="30452">
      <c r="I30452" s="1"/>
      <c r="J30452" s="1"/>
      <c r="K30452" s="1"/>
      <c r="AA30452" s="1"/>
      <c r="AB30452" s="1"/>
      <c r="AC30452" s="1"/>
      <c r="AJ30452" s="1"/>
      <c r="AK30452" s="1"/>
      <c r="AL30452" s="1"/>
    </row>
    <row r="30453">
      <c r="I30453" s="1"/>
      <c r="J30453" s="1"/>
      <c r="K30453" s="1"/>
      <c r="AA30453" s="1"/>
      <c r="AB30453" s="1"/>
      <c r="AC30453" s="1"/>
      <c r="AJ30453" s="1"/>
      <c r="AK30453" s="1"/>
      <c r="AL30453" s="1"/>
    </row>
    <row r="30454">
      <c r="I30454" s="1"/>
      <c r="J30454" s="1"/>
      <c r="K30454" s="1"/>
      <c r="AA30454" s="1"/>
      <c r="AB30454" s="1"/>
      <c r="AC30454" s="1"/>
      <c r="AJ30454" s="1"/>
      <c r="AK30454" s="1"/>
      <c r="AL30454" s="1"/>
    </row>
    <row r="30455">
      <c r="I30455" s="1"/>
      <c r="J30455" s="1"/>
      <c r="K30455" s="1"/>
      <c r="AA30455" s="1"/>
      <c r="AB30455" s="1"/>
      <c r="AC30455" s="1"/>
      <c r="AJ30455" s="1"/>
      <c r="AK30455" s="1"/>
      <c r="AL30455" s="1"/>
    </row>
    <row r="30456">
      <c r="I30456" s="1"/>
      <c r="J30456" s="1"/>
      <c r="K30456" s="1"/>
      <c r="AA30456" s="1"/>
      <c r="AB30456" s="1"/>
      <c r="AC30456" s="1"/>
      <c r="AJ30456" s="1"/>
      <c r="AK30456" s="1"/>
      <c r="AL30456" s="1"/>
    </row>
    <row r="30457">
      <c r="I30457" s="1"/>
      <c r="J30457" s="1"/>
      <c r="K30457" s="1"/>
      <c r="AA30457" s="1"/>
      <c r="AB30457" s="1"/>
      <c r="AC30457" s="1"/>
      <c r="AJ30457" s="1"/>
      <c r="AK30457" s="1"/>
      <c r="AL30457" s="1"/>
    </row>
    <row r="30458">
      <c r="I30458" s="1"/>
      <c r="J30458" s="1"/>
      <c r="K30458" s="1"/>
      <c r="AA30458" s="1"/>
      <c r="AB30458" s="1"/>
      <c r="AC30458" s="1"/>
      <c r="AJ30458" s="1"/>
      <c r="AK30458" s="1"/>
      <c r="AL30458" s="1"/>
    </row>
    <row r="30459">
      <c r="I30459" s="1"/>
      <c r="J30459" s="1"/>
      <c r="K30459" s="1"/>
      <c r="AA30459" s="1"/>
      <c r="AB30459" s="1"/>
      <c r="AC30459" s="1"/>
      <c r="AJ30459" s="1"/>
      <c r="AK30459" s="1"/>
      <c r="AL30459" s="1"/>
    </row>
    <row r="30460">
      <c r="I30460" s="1"/>
      <c r="J30460" s="1"/>
      <c r="K30460" s="1"/>
      <c r="AA30460" s="1"/>
      <c r="AB30460" s="1"/>
      <c r="AC30460" s="1"/>
      <c r="AJ30460" s="1"/>
      <c r="AK30460" s="1"/>
      <c r="AL30460" s="1"/>
    </row>
    <row r="30461">
      <c r="I30461" s="1"/>
      <c r="J30461" s="1"/>
      <c r="K30461" s="1"/>
      <c r="AA30461" s="1"/>
      <c r="AB30461" s="1"/>
      <c r="AC30461" s="1"/>
      <c r="AJ30461" s="1"/>
      <c r="AK30461" s="1"/>
      <c r="AL30461" s="1"/>
    </row>
    <row r="30462">
      <c r="I30462" s="1"/>
      <c r="J30462" s="1"/>
      <c r="K30462" s="1"/>
      <c r="AA30462" s="1"/>
      <c r="AB30462" s="1"/>
      <c r="AC30462" s="1"/>
      <c r="AJ30462" s="1"/>
      <c r="AK30462" s="1"/>
      <c r="AL30462" s="1"/>
    </row>
    <row r="30463">
      <c r="I30463" s="1"/>
      <c r="J30463" s="1"/>
      <c r="K30463" s="1"/>
      <c r="AA30463" s="1"/>
      <c r="AB30463" s="1"/>
      <c r="AC30463" s="1"/>
      <c r="AJ30463" s="1"/>
      <c r="AK30463" s="1"/>
      <c r="AL30463" s="1"/>
    </row>
    <row r="30464">
      <c r="I30464" s="1"/>
      <c r="J30464" s="1"/>
      <c r="K30464" s="1"/>
      <c r="AA30464" s="1"/>
      <c r="AB30464" s="1"/>
      <c r="AC30464" s="1"/>
      <c r="AJ30464" s="1"/>
      <c r="AK30464" s="1"/>
      <c r="AL30464" s="1"/>
    </row>
    <row r="30465">
      <c r="I30465" s="1"/>
      <c r="J30465" s="1"/>
      <c r="K30465" s="1"/>
      <c r="AA30465" s="1"/>
      <c r="AB30465" s="1"/>
      <c r="AC30465" s="1"/>
      <c r="AJ30465" s="1"/>
      <c r="AK30465" s="1"/>
      <c r="AL30465" s="1"/>
    </row>
    <row r="30466">
      <c r="I30466" s="1"/>
      <c r="J30466" s="1"/>
      <c r="K30466" s="1"/>
      <c r="AA30466" s="1"/>
      <c r="AB30466" s="1"/>
      <c r="AC30466" s="1"/>
      <c r="AJ30466" s="1"/>
      <c r="AK30466" s="1"/>
      <c r="AL30466" s="1"/>
    </row>
    <row r="30467">
      <c r="I30467" s="1"/>
      <c r="J30467" s="1"/>
      <c r="K30467" s="1"/>
      <c r="AA30467" s="1"/>
      <c r="AB30467" s="1"/>
      <c r="AC30467" s="1"/>
      <c r="AJ30467" s="1"/>
      <c r="AK30467" s="1"/>
      <c r="AL30467" s="1"/>
    </row>
    <row r="30468">
      <c r="I30468" s="1"/>
      <c r="J30468" s="1"/>
      <c r="K30468" s="1"/>
      <c r="AA30468" s="1"/>
      <c r="AB30468" s="1"/>
      <c r="AC30468" s="1"/>
      <c r="AJ30468" s="1"/>
      <c r="AK30468" s="1"/>
      <c r="AL30468" s="1"/>
    </row>
    <row r="30469">
      <c r="I30469" s="1"/>
      <c r="J30469" s="1"/>
      <c r="K30469" s="1"/>
      <c r="AA30469" s="1"/>
      <c r="AB30469" s="1"/>
      <c r="AC30469" s="1"/>
      <c r="AJ30469" s="1"/>
      <c r="AK30469" s="1"/>
      <c r="AL30469" s="1"/>
    </row>
    <row r="30470">
      <c r="I30470" s="1"/>
      <c r="J30470" s="1"/>
      <c r="K30470" s="1"/>
      <c r="AA30470" s="1"/>
      <c r="AB30470" s="1"/>
      <c r="AC30470" s="1"/>
      <c r="AJ30470" s="1"/>
      <c r="AK30470" s="1"/>
      <c r="AL30470" s="1"/>
    </row>
    <row r="30471">
      <c r="I30471" s="1"/>
      <c r="J30471" s="1"/>
      <c r="K30471" s="1"/>
      <c r="AA30471" s="1"/>
      <c r="AB30471" s="1"/>
      <c r="AC30471" s="1"/>
      <c r="AJ30471" s="1"/>
      <c r="AK30471" s="1"/>
      <c r="AL30471" s="1"/>
    </row>
    <row r="30472">
      <c r="I30472" s="1"/>
      <c r="J30472" s="1"/>
      <c r="K30472" s="1"/>
      <c r="AA30472" s="1"/>
      <c r="AB30472" s="1"/>
      <c r="AC30472" s="1"/>
      <c r="AJ30472" s="1"/>
      <c r="AK30472" s="1"/>
      <c r="AL30472" s="1"/>
    </row>
    <row r="30473">
      <c r="I30473" s="1"/>
      <c r="J30473" s="1"/>
      <c r="K30473" s="1"/>
      <c r="AA30473" s="1"/>
      <c r="AB30473" s="1"/>
      <c r="AC30473" s="1"/>
      <c r="AJ30473" s="1"/>
      <c r="AK30473" s="1"/>
      <c r="AL30473" s="1"/>
    </row>
    <row r="30474">
      <c r="I30474" s="1"/>
      <c r="J30474" s="1"/>
      <c r="K30474" s="1"/>
      <c r="AA30474" s="1"/>
      <c r="AB30474" s="1"/>
      <c r="AC30474" s="1"/>
      <c r="AJ30474" s="1"/>
      <c r="AK30474" s="1"/>
      <c r="AL30474" s="1"/>
    </row>
    <row r="30475">
      <c r="I30475" s="1"/>
      <c r="J30475" s="1"/>
      <c r="K30475" s="1"/>
      <c r="AA30475" s="1"/>
      <c r="AB30475" s="1"/>
      <c r="AC30475" s="1"/>
      <c r="AJ30475" s="1"/>
      <c r="AK30475" s="1"/>
      <c r="AL30475" s="1"/>
    </row>
    <row r="30476">
      <c r="I30476" s="1"/>
      <c r="J30476" s="1"/>
      <c r="K30476" s="1"/>
      <c r="AA30476" s="1"/>
      <c r="AB30476" s="1"/>
      <c r="AC30476" s="1"/>
      <c r="AJ30476" s="1"/>
      <c r="AK30476" s="1"/>
      <c r="AL30476" s="1"/>
    </row>
    <row r="30477">
      <c r="I30477" s="1"/>
      <c r="J30477" s="1"/>
      <c r="K30477" s="1"/>
      <c r="AA30477" s="1"/>
      <c r="AB30477" s="1"/>
      <c r="AC30477" s="1"/>
      <c r="AJ30477" s="1"/>
      <c r="AK30477" s="1"/>
      <c r="AL30477" s="1"/>
    </row>
    <row r="30478">
      <c r="I30478" s="1"/>
      <c r="J30478" s="1"/>
      <c r="K30478" s="1"/>
      <c r="AA30478" s="1"/>
      <c r="AB30478" s="1"/>
      <c r="AC30478" s="1"/>
      <c r="AJ30478" s="1"/>
      <c r="AK30478" s="1"/>
      <c r="AL30478" s="1"/>
    </row>
    <row r="30479">
      <c r="I30479" s="1"/>
      <c r="J30479" s="1"/>
      <c r="K30479" s="1"/>
      <c r="AA30479" s="1"/>
      <c r="AB30479" s="1"/>
      <c r="AC30479" s="1"/>
      <c r="AJ30479" s="1"/>
      <c r="AK30479" s="1"/>
      <c r="AL30479" s="1"/>
    </row>
    <row r="30480">
      <c r="I30480" s="1"/>
      <c r="J30480" s="1"/>
      <c r="K30480" s="1"/>
      <c r="AA30480" s="1"/>
      <c r="AB30480" s="1"/>
      <c r="AC30480" s="1"/>
      <c r="AJ30480" s="1"/>
      <c r="AK30480" s="1"/>
      <c r="AL30480" s="1"/>
    </row>
    <row r="30481">
      <c r="I30481" s="1"/>
      <c r="J30481" s="1"/>
      <c r="K30481" s="1"/>
      <c r="AA30481" s="1"/>
      <c r="AB30481" s="1"/>
      <c r="AC30481" s="1"/>
      <c r="AJ30481" s="1"/>
      <c r="AK30481" s="1"/>
      <c r="AL30481" s="1"/>
    </row>
    <row r="30482">
      <c r="I30482" s="1"/>
      <c r="J30482" s="1"/>
      <c r="K30482" s="1"/>
      <c r="AA30482" s="1"/>
      <c r="AB30482" s="1"/>
      <c r="AC30482" s="1"/>
      <c r="AJ30482" s="1"/>
      <c r="AK30482" s="1"/>
      <c r="AL30482" s="1"/>
    </row>
    <row r="30483">
      <c r="I30483" s="1"/>
      <c r="J30483" s="1"/>
      <c r="K30483" s="1"/>
      <c r="AA30483" s="1"/>
      <c r="AB30483" s="1"/>
      <c r="AC30483" s="1"/>
      <c r="AJ30483" s="1"/>
      <c r="AK30483" s="1"/>
      <c r="AL30483" s="1"/>
    </row>
    <row r="30484">
      <c r="I30484" s="1"/>
      <c r="J30484" s="1"/>
      <c r="K30484" s="1"/>
      <c r="AA30484" s="1"/>
      <c r="AB30484" s="1"/>
      <c r="AC30484" s="1"/>
      <c r="AJ30484" s="1"/>
      <c r="AK30484" s="1"/>
      <c r="AL30484" s="1"/>
    </row>
    <row r="30485">
      <c r="I30485" s="1"/>
      <c r="J30485" s="1"/>
      <c r="K30485" s="1"/>
      <c r="AA30485" s="1"/>
      <c r="AB30485" s="1"/>
      <c r="AC30485" s="1"/>
      <c r="AJ30485" s="1"/>
      <c r="AK30485" s="1"/>
      <c r="AL30485" s="1"/>
    </row>
    <row r="30486">
      <c r="I30486" s="1"/>
      <c r="J30486" s="1"/>
      <c r="K30486" s="1"/>
      <c r="AA30486" s="1"/>
      <c r="AB30486" s="1"/>
      <c r="AC30486" s="1"/>
      <c r="AJ30486" s="1"/>
      <c r="AK30486" s="1"/>
      <c r="AL30486" s="1"/>
    </row>
    <row r="30487">
      <c r="I30487" s="1"/>
      <c r="J30487" s="1"/>
      <c r="K30487" s="1"/>
      <c r="AA30487" s="1"/>
      <c r="AB30487" s="1"/>
      <c r="AC30487" s="1"/>
      <c r="AJ30487" s="1"/>
      <c r="AK30487" s="1"/>
      <c r="AL30487" s="1"/>
    </row>
    <row r="30488">
      <c r="I30488" s="1"/>
      <c r="J30488" s="1"/>
      <c r="K30488" s="1"/>
      <c r="AA30488" s="1"/>
      <c r="AB30488" s="1"/>
      <c r="AC30488" s="1"/>
      <c r="AJ30488" s="1"/>
      <c r="AK30488" s="1"/>
      <c r="AL30488" s="1"/>
    </row>
    <row r="30489">
      <c r="I30489" s="1"/>
      <c r="J30489" s="1"/>
      <c r="K30489" s="1"/>
      <c r="AA30489" s="1"/>
      <c r="AB30489" s="1"/>
      <c r="AC30489" s="1"/>
      <c r="AJ30489" s="1"/>
      <c r="AK30489" s="1"/>
      <c r="AL30489" s="1"/>
    </row>
    <row r="30490">
      <c r="I30490" s="1"/>
      <c r="J30490" s="1"/>
      <c r="K30490" s="1"/>
      <c r="AA30490" s="1"/>
      <c r="AB30490" s="1"/>
      <c r="AC30490" s="1"/>
      <c r="AJ30490" s="1"/>
      <c r="AK30490" s="1"/>
      <c r="AL30490" s="1"/>
    </row>
    <row r="30491">
      <c r="I30491" s="1"/>
      <c r="J30491" s="1"/>
      <c r="K30491" s="1"/>
      <c r="AA30491" s="1"/>
      <c r="AB30491" s="1"/>
      <c r="AC30491" s="1"/>
      <c r="AJ30491" s="1"/>
      <c r="AK30491" s="1"/>
      <c r="AL30491" s="1"/>
    </row>
    <row r="30492">
      <c r="I30492" s="1"/>
      <c r="J30492" s="1"/>
      <c r="K30492" s="1"/>
      <c r="AA30492" s="1"/>
      <c r="AB30492" s="1"/>
      <c r="AC30492" s="1"/>
      <c r="AJ30492" s="1"/>
      <c r="AK30492" s="1"/>
      <c r="AL30492" s="1"/>
    </row>
    <row r="30493">
      <c r="I30493" s="1"/>
      <c r="J30493" s="1"/>
      <c r="K30493" s="1"/>
      <c r="AA30493" s="1"/>
      <c r="AB30493" s="1"/>
      <c r="AC30493" s="1"/>
      <c r="AJ30493" s="1"/>
      <c r="AK30493" s="1"/>
      <c r="AL30493" s="1"/>
    </row>
    <row r="30494">
      <c r="I30494" s="1"/>
      <c r="J30494" s="1"/>
      <c r="K30494" s="1"/>
      <c r="AA30494" s="1"/>
      <c r="AB30494" s="1"/>
      <c r="AC30494" s="1"/>
      <c r="AJ30494" s="1"/>
      <c r="AK30494" s="1"/>
      <c r="AL30494" s="1"/>
    </row>
    <row r="30495">
      <c r="I30495" s="1"/>
      <c r="J30495" s="1"/>
      <c r="K30495" s="1"/>
      <c r="AA30495" s="1"/>
      <c r="AB30495" s="1"/>
      <c r="AC30495" s="1"/>
      <c r="AJ30495" s="1"/>
      <c r="AK30495" s="1"/>
      <c r="AL30495" s="1"/>
    </row>
    <row r="30496">
      <c r="I30496" s="1"/>
      <c r="J30496" s="1"/>
      <c r="K30496" s="1"/>
      <c r="AA30496" s="1"/>
      <c r="AB30496" s="1"/>
      <c r="AC30496" s="1"/>
      <c r="AJ30496" s="1"/>
      <c r="AK30496" s="1"/>
      <c r="AL30496" s="1"/>
    </row>
    <row r="30497">
      <c r="I30497" s="1"/>
      <c r="J30497" s="1"/>
      <c r="K30497" s="1"/>
      <c r="AA30497" s="1"/>
      <c r="AB30497" s="1"/>
      <c r="AC30497" s="1"/>
      <c r="AJ30497" s="1"/>
      <c r="AK30497" s="1"/>
      <c r="AL30497" s="1"/>
    </row>
    <row r="30498">
      <c r="I30498" s="1"/>
      <c r="J30498" s="1"/>
      <c r="K30498" s="1"/>
      <c r="AA30498" s="1"/>
      <c r="AB30498" s="1"/>
      <c r="AC30498" s="1"/>
      <c r="AJ30498" s="1"/>
      <c r="AK30498" s="1"/>
      <c r="AL30498" s="1"/>
    </row>
    <row r="30499">
      <c r="I30499" s="1"/>
      <c r="J30499" s="1"/>
      <c r="K30499" s="1"/>
      <c r="AA30499" s="1"/>
      <c r="AB30499" s="1"/>
      <c r="AC30499" s="1"/>
      <c r="AJ30499" s="1"/>
      <c r="AK30499" s="1"/>
      <c r="AL30499" s="1"/>
    </row>
    <row r="30500">
      <c r="I30500" s="1"/>
      <c r="J30500" s="1"/>
      <c r="K30500" s="1"/>
      <c r="AA30500" s="1"/>
      <c r="AB30500" s="1"/>
      <c r="AC30500" s="1"/>
      <c r="AJ30500" s="1"/>
      <c r="AK30500" s="1"/>
      <c r="AL30500" s="1"/>
    </row>
    <row r="30501">
      <c r="I30501" s="1"/>
      <c r="J30501" s="1"/>
      <c r="K30501" s="1"/>
      <c r="AA30501" s="1"/>
      <c r="AB30501" s="1"/>
      <c r="AC30501" s="1"/>
      <c r="AJ30501" s="1"/>
      <c r="AK30501" s="1"/>
      <c r="AL30501" s="1"/>
    </row>
    <row r="30502">
      <c r="I30502" s="1"/>
      <c r="J30502" s="1"/>
      <c r="K30502" s="1"/>
      <c r="AA30502" s="1"/>
      <c r="AB30502" s="1"/>
      <c r="AC30502" s="1"/>
      <c r="AJ30502" s="1"/>
      <c r="AK30502" s="1"/>
      <c r="AL30502" s="1"/>
    </row>
    <row r="30503">
      <c r="I30503" s="1"/>
      <c r="J30503" s="1"/>
      <c r="K30503" s="1"/>
      <c r="AA30503" s="1"/>
      <c r="AB30503" s="1"/>
      <c r="AC30503" s="1"/>
      <c r="AJ30503" s="1"/>
      <c r="AK30503" s="1"/>
      <c r="AL30503" s="1"/>
    </row>
    <row r="30504">
      <c r="I30504" s="1"/>
      <c r="J30504" s="1"/>
      <c r="K30504" s="1"/>
      <c r="AA30504" s="1"/>
      <c r="AB30504" s="1"/>
      <c r="AC30504" s="1"/>
      <c r="AJ30504" s="1"/>
      <c r="AK30504" s="1"/>
      <c r="AL30504" s="1"/>
    </row>
    <row r="30505">
      <c r="I30505" s="1"/>
      <c r="J30505" s="1"/>
      <c r="K30505" s="1"/>
      <c r="AA30505" s="1"/>
      <c r="AB30505" s="1"/>
      <c r="AC30505" s="1"/>
      <c r="AJ30505" s="1"/>
      <c r="AK30505" s="1"/>
      <c r="AL30505" s="1"/>
    </row>
    <row r="30506">
      <c r="I30506" s="1"/>
      <c r="J30506" s="1"/>
      <c r="K30506" s="1"/>
      <c r="AA30506" s="1"/>
      <c r="AB30506" s="1"/>
      <c r="AC30506" s="1"/>
      <c r="AJ30506" s="1"/>
      <c r="AK30506" s="1"/>
      <c r="AL30506" s="1"/>
    </row>
    <row r="30507">
      <c r="I30507" s="1"/>
      <c r="J30507" s="1"/>
      <c r="K30507" s="1"/>
      <c r="AA30507" s="1"/>
      <c r="AB30507" s="1"/>
      <c r="AC30507" s="1"/>
      <c r="AJ30507" s="1"/>
      <c r="AK30507" s="1"/>
      <c r="AL30507" s="1"/>
    </row>
    <row r="30508">
      <c r="I30508" s="1"/>
      <c r="J30508" s="1"/>
      <c r="K30508" s="1"/>
      <c r="AA30508" s="1"/>
      <c r="AB30508" s="1"/>
      <c r="AC30508" s="1"/>
      <c r="AJ30508" s="1"/>
      <c r="AK30508" s="1"/>
      <c r="AL30508" s="1"/>
    </row>
    <row r="30509">
      <c r="I30509" s="1"/>
      <c r="J30509" s="1"/>
      <c r="K30509" s="1"/>
      <c r="AA30509" s="1"/>
      <c r="AB30509" s="1"/>
      <c r="AC30509" s="1"/>
      <c r="AJ30509" s="1"/>
      <c r="AK30509" s="1"/>
      <c r="AL30509" s="1"/>
    </row>
    <row r="30510">
      <c r="I30510" s="1"/>
      <c r="J30510" s="1"/>
      <c r="K30510" s="1"/>
      <c r="AA30510" s="1"/>
      <c r="AB30510" s="1"/>
      <c r="AC30510" s="1"/>
      <c r="AJ30510" s="1"/>
      <c r="AK30510" s="1"/>
      <c r="AL30510" s="1"/>
    </row>
    <row r="30511">
      <c r="I30511" s="1"/>
      <c r="J30511" s="1"/>
      <c r="K30511" s="1"/>
      <c r="AA30511" s="1"/>
      <c r="AB30511" s="1"/>
      <c r="AC30511" s="1"/>
      <c r="AJ30511" s="1"/>
      <c r="AK30511" s="1"/>
      <c r="AL30511" s="1"/>
    </row>
    <row r="30512">
      <c r="I30512" s="1"/>
      <c r="J30512" s="1"/>
      <c r="K30512" s="1"/>
      <c r="AA30512" s="1"/>
      <c r="AB30512" s="1"/>
      <c r="AC30512" s="1"/>
      <c r="AJ30512" s="1"/>
      <c r="AK30512" s="1"/>
      <c r="AL30512" s="1"/>
    </row>
    <row r="30513">
      <c r="I30513" s="1"/>
      <c r="J30513" s="1"/>
      <c r="K30513" s="1"/>
      <c r="AA30513" s="1"/>
      <c r="AB30513" s="1"/>
      <c r="AC30513" s="1"/>
      <c r="AJ30513" s="1"/>
      <c r="AK30513" s="1"/>
      <c r="AL30513" s="1"/>
    </row>
    <row r="30514">
      <c r="I30514" s="1"/>
      <c r="J30514" s="1"/>
      <c r="K30514" s="1"/>
      <c r="AA30514" s="1"/>
      <c r="AB30514" s="1"/>
      <c r="AC30514" s="1"/>
      <c r="AJ30514" s="1"/>
      <c r="AK30514" s="1"/>
      <c r="AL30514" s="1"/>
    </row>
    <row r="30515">
      <c r="I30515" s="1"/>
      <c r="J30515" s="1"/>
      <c r="K30515" s="1"/>
      <c r="AA30515" s="1"/>
      <c r="AB30515" s="1"/>
      <c r="AC30515" s="1"/>
      <c r="AJ30515" s="1"/>
      <c r="AK30515" s="1"/>
      <c r="AL30515" s="1"/>
    </row>
    <row r="30516">
      <c r="I30516" s="1"/>
      <c r="J30516" s="1"/>
      <c r="K30516" s="1"/>
      <c r="AA30516" s="1"/>
      <c r="AB30516" s="1"/>
      <c r="AC30516" s="1"/>
      <c r="AJ30516" s="1"/>
      <c r="AK30516" s="1"/>
      <c r="AL30516" s="1"/>
    </row>
    <row r="30517">
      <c r="I30517" s="1"/>
      <c r="J30517" s="1"/>
      <c r="K30517" s="1"/>
      <c r="AA30517" s="1"/>
      <c r="AB30517" s="1"/>
      <c r="AC30517" s="1"/>
      <c r="AJ30517" s="1"/>
      <c r="AK30517" s="1"/>
      <c r="AL30517" s="1"/>
    </row>
    <row r="30518">
      <c r="I30518" s="1"/>
      <c r="J30518" s="1"/>
      <c r="K30518" s="1"/>
      <c r="AA30518" s="1"/>
      <c r="AB30518" s="1"/>
      <c r="AC30518" s="1"/>
      <c r="AJ30518" s="1"/>
      <c r="AK30518" s="1"/>
      <c r="AL30518" s="1"/>
    </row>
    <row r="30519">
      <c r="I30519" s="1"/>
      <c r="J30519" s="1"/>
      <c r="K30519" s="1"/>
      <c r="AA30519" s="1"/>
      <c r="AB30519" s="1"/>
      <c r="AC30519" s="1"/>
      <c r="AJ30519" s="1"/>
      <c r="AK30519" s="1"/>
      <c r="AL30519" s="1"/>
    </row>
    <row r="30520">
      <c r="I30520" s="1"/>
      <c r="J30520" s="1"/>
      <c r="K30520" s="1"/>
      <c r="AA30520" s="1"/>
      <c r="AB30520" s="1"/>
      <c r="AC30520" s="1"/>
      <c r="AJ30520" s="1"/>
      <c r="AK30520" s="1"/>
      <c r="AL30520" s="1"/>
    </row>
    <row r="30521">
      <c r="I30521" s="1"/>
      <c r="J30521" s="1"/>
      <c r="K30521" s="1"/>
      <c r="AA30521" s="1"/>
      <c r="AB30521" s="1"/>
      <c r="AC30521" s="1"/>
      <c r="AJ30521" s="1"/>
      <c r="AK30521" s="1"/>
      <c r="AL30521" s="1"/>
    </row>
    <row r="30522">
      <c r="I30522" s="1"/>
      <c r="J30522" s="1"/>
      <c r="K30522" s="1"/>
      <c r="AA30522" s="1"/>
      <c r="AB30522" s="1"/>
      <c r="AC30522" s="1"/>
      <c r="AJ30522" s="1"/>
      <c r="AK30522" s="1"/>
      <c r="AL30522" s="1"/>
    </row>
    <row r="30523">
      <c r="I30523" s="1"/>
      <c r="J30523" s="1"/>
      <c r="K30523" s="1"/>
      <c r="AA30523" s="1"/>
      <c r="AB30523" s="1"/>
      <c r="AC30523" s="1"/>
      <c r="AJ30523" s="1"/>
      <c r="AK30523" s="1"/>
      <c r="AL30523" s="1"/>
    </row>
    <row r="30524">
      <c r="I30524" s="1"/>
      <c r="J30524" s="1"/>
      <c r="K30524" s="1"/>
      <c r="AA30524" s="1"/>
      <c r="AB30524" s="1"/>
      <c r="AC30524" s="1"/>
      <c r="AJ30524" s="1"/>
      <c r="AK30524" s="1"/>
      <c r="AL30524" s="1"/>
    </row>
    <row r="30525">
      <c r="I30525" s="1"/>
      <c r="J30525" s="1"/>
      <c r="K30525" s="1"/>
      <c r="AA30525" s="1"/>
      <c r="AB30525" s="1"/>
      <c r="AC30525" s="1"/>
      <c r="AJ30525" s="1"/>
      <c r="AK30525" s="1"/>
      <c r="AL30525" s="1"/>
    </row>
    <row r="30526">
      <c r="I30526" s="1"/>
      <c r="J30526" s="1"/>
      <c r="K30526" s="1"/>
      <c r="AA30526" s="1"/>
      <c r="AB30526" s="1"/>
      <c r="AC30526" s="1"/>
      <c r="AJ30526" s="1"/>
      <c r="AK30526" s="1"/>
      <c r="AL30526" s="1"/>
    </row>
    <row r="30527">
      <c r="I30527" s="1"/>
      <c r="J30527" s="1"/>
      <c r="K30527" s="1"/>
      <c r="AA30527" s="1"/>
      <c r="AB30527" s="1"/>
      <c r="AC30527" s="1"/>
      <c r="AJ30527" s="1"/>
      <c r="AK30527" s="1"/>
      <c r="AL30527" s="1"/>
    </row>
    <row r="30528">
      <c r="I30528" s="1"/>
      <c r="J30528" s="1"/>
      <c r="K30528" s="1"/>
      <c r="AA30528" s="1"/>
      <c r="AB30528" s="1"/>
      <c r="AC30528" s="1"/>
      <c r="AJ30528" s="1"/>
      <c r="AK30528" s="1"/>
      <c r="AL30528" s="1"/>
    </row>
    <row r="30529">
      <c r="I30529" s="1"/>
      <c r="J30529" s="1"/>
      <c r="K30529" s="1"/>
      <c r="AA30529" s="1"/>
      <c r="AB30529" s="1"/>
      <c r="AC30529" s="1"/>
      <c r="AJ30529" s="1"/>
      <c r="AK30529" s="1"/>
      <c r="AL30529" s="1"/>
    </row>
    <row r="30530">
      <c r="I30530" s="1"/>
      <c r="J30530" s="1"/>
      <c r="K30530" s="1"/>
      <c r="AA30530" s="1"/>
      <c r="AB30530" s="1"/>
      <c r="AC30530" s="1"/>
      <c r="AJ30530" s="1"/>
      <c r="AK30530" s="1"/>
      <c r="AL30530" s="1"/>
    </row>
    <row r="30531">
      <c r="I30531" s="1"/>
      <c r="J30531" s="1"/>
      <c r="K30531" s="1"/>
      <c r="AA30531" s="1"/>
      <c r="AB30531" s="1"/>
      <c r="AC30531" s="1"/>
      <c r="AJ30531" s="1"/>
      <c r="AK30531" s="1"/>
      <c r="AL30531" s="1"/>
    </row>
    <row r="30532">
      <c r="I30532" s="1"/>
      <c r="J30532" s="1"/>
      <c r="K30532" s="1"/>
      <c r="AA30532" s="1"/>
      <c r="AB30532" s="1"/>
      <c r="AC30532" s="1"/>
      <c r="AJ30532" s="1"/>
      <c r="AK30532" s="1"/>
      <c r="AL30532" s="1"/>
    </row>
    <row r="30533">
      <c r="I30533" s="1"/>
      <c r="J30533" s="1"/>
      <c r="K30533" s="1"/>
      <c r="AA30533" s="1"/>
      <c r="AB30533" s="1"/>
      <c r="AC30533" s="1"/>
      <c r="AJ30533" s="1"/>
      <c r="AK30533" s="1"/>
      <c r="AL30533" s="1"/>
    </row>
    <row r="30534">
      <c r="I30534" s="1"/>
      <c r="J30534" s="1"/>
      <c r="K30534" s="1"/>
      <c r="AA30534" s="1"/>
      <c r="AB30534" s="1"/>
      <c r="AC30534" s="1"/>
      <c r="AJ30534" s="1"/>
      <c r="AK30534" s="1"/>
      <c r="AL30534" s="1"/>
    </row>
    <row r="30535">
      <c r="I30535" s="1"/>
      <c r="J30535" s="1"/>
      <c r="K30535" s="1"/>
      <c r="AA30535" s="1"/>
      <c r="AB30535" s="1"/>
      <c r="AC30535" s="1"/>
      <c r="AJ30535" s="1"/>
      <c r="AK30535" s="1"/>
      <c r="AL30535" s="1"/>
    </row>
    <row r="30536">
      <c r="I30536" s="1"/>
      <c r="J30536" s="1"/>
      <c r="K30536" s="1"/>
      <c r="AA30536" s="1"/>
      <c r="AB30536" s="1"/>
      <c r="AC30536" s="1"/>
      <c r="AJ30536" s="1"/>
      <c r="AK30536" s="1"/>
      <c r="AL30536" s="1"/>
    </row>
    <row r="30537">
      <c r="I30537" s="1"/>
      <c r="J30537" s="1"/>
      <c r="K30537" s="1"/>
      <c r="AA30537" s="1"/>
      <c r="AB30537" s="1"/>
      <c r="AC30537" s="1"/>
      <c r="AJ30537" s="1"/>
      <c r="AK30537" s="1"/>
      <c r="AL30537" s="1"/>
    </row>
    <row r="30538">
      <c r="I30538" s="1"/>
      <c r="J30538" s="1"/>
      <c r="K30538" s="1"/>
      <c r="AA30538" s="1"/>
      <c r="AB30538" s="1"/>
      <c r="AC30538" s="1"/>
      <c r="AJ30538" s="1"/>
      <c r="AK30538" s="1"/>
      <c r="AL30538" s="1"/>
    </row>
    <row r="30539">
      <c r="I30539" s="1"/>
      <c r="J30539" s="1"/>
      <c r="K30539" s="1"/>
      <c r="AA30539" s="1"/>
      <c r="AB30539" s="1"/>
      <c r="AC30539" s="1"/>
      <c r="AJ30539" s="1"/>
      <c r="AK30539" s="1"/>
      <c r="AL30539" s="1"/>
    </row>
    <row r="30540">
      <c r="I30540" s="1"/>
      <c r="J30540" s="1"/>
      <c r="K30540" s="1"/>
      <c r="AA30540" s="1"/>
      <c r="AB30540" s="1"/>
      <c r="AC30540" s="1"/>
      <c r="AJ30540" s="1"/>
      <c r="AK30540" s="1"/>
      <c r="AL30540" s="1"/>
    </row>
    <row r="30541">
      <c r="I30541" s="1"/>
      <c r="J30541" s="1"/>
      <c r="K30541" s="1"/>
      <c r="AA30541" s="1"/>
      <c r="AB30541" s="1"/>
      <c r="AC30541" s="1"/>
      <c r="AJ30541" s="1"/>
      <c r="AK30541" s="1"/>
      <c r="AL30541" s="1"/>
    </row>
    <row r="30542">
      <c r="I30542" s="1"/>
      <c r="J30542" s="1"/>
      <c r="K30542" s="1"/>
      <c r="AA30542" s="1"/>
      <c r="AB30542" s="1"/>
      <c r="AC30542" s="1"/>
      <c r="AJ30542" s="1"/>
      <c r="AK30542" s="1"/>
      <c r="AL30542" s="1"/>
    </row>
    <row r="30543">
      <c r="I30543" s="1"/>
      <c r="J30543" s="1"/>
      <c r="K30543" s="1"/>
      <c r="AA30543" s="1"/>
      <c r="AB30543" s="1"/>
      <c r="AC30543" s="1"/>
      <c r="AJ30543" s="1"/>
      <c r="AK30543" s="1"/>
      <c r="AL30543" s="1"/>
    </row>
    <row r="30544">
      <c r="I30544" s="1"/>
      <c r="J30544" s="1"/>
      <c r="K30544" s="1"/>
      <c r="AA30544" s="1"/>
      <c r="AB30544" s="1"/>
      <c r="AC30544" s="1"/>
      <c r="AJ30544" s="1"/>
      <c r="AK30544" s="1"/>
      <c r="AL30544" s="1"/>
    </row>
    <row r="30545">
      <c r="I30545" s="1"/>
      <c r="J30545" s="1"/>
      <c r="K30545" s="1"/>
      <c r="AA30545" s="1"/>
      <c r="AB30545" s="1"/>
      <c r="AC30545" s="1"/>
      <c r="AJ30545" s="1"/>
      <c r="AK30545" s="1"/>
      <c r="AL30545" s="1"/>
    </row>
    <row r="30546">
      <c r="I30546" s="1"/>
      <c r="J30546" s="1"/>
      <c r="K30546" s="1"/>
      <c r="AA30546" s="1"/>
      <c r="AB30546" s="1"/>
      <c r="AC30546" s="1"/>
      <c r="AJ30546" s="1"/>
      <c r="AK30546" s="1"/>
      <c r="AL30546" s="1"/>
    </row>
    <row r="30547">
      <c r="I30547" s="1"/>
      <c r="J30547" s="1"/>
      <c r="K30547" s="1"/>
      <c r="AA30547" s="1"/>
      <c r="AB30547" s="1"/>
      <c r="AC30547" s="1"/>
      <c r="AJ30547" s="1"/>
      <c r="AK30547" s="1"/>
      <c r="AL30547" s="1"/>
    </row>
    <row r="30548">
      <c r="I30548" s="1"/>
      <c r="J30548" s="1"/>
      <c r="K30548" s="1"/>
      <c r="AA30548" s="1"/>
      <c r="AB30548" s="1"/>
      <c r="AC30548" s="1"/>
      <c r="AJ30548" s="1"/>
      <c r="AK30548" s="1"/>
      <c r="AL30548" s="1"/>
    </row>
    <row r="30549">
      <c r="I30549" s="1"/>
      <c r="J30549" s="1"/>
      <c r="K30549" s="1"/>
      <c r="AA30549" s="1"/>
      <c r="AB30549" s="1"/>
      <c r="AC30549" s="1"/>
      <c r="AJ30549" s="1"/>
      <c r="AK30549" s="1"/>
      <c r="AL30549" s="1"/>
    </row>
    <row r="30550">
      <c r="I30550" s="1"/>
      <c r="J30550" s="1"/>
      <c r="K30550" s="1"/>
      <c r="AA30550" s="1"/>
      <c r="AB30550" s="1"/>
      <c r="AC30550" s="1"/>
      <c r="AJ30550" s="1"/>
      <c r="AK30550" s="1"/>
      <c r="AL30550" s="1"/>
    </row>
    <row r="30551">
      <c r="I30551" s="1"/>
      <c r="J30551" s="1"/>
      <c r="K30551" s="1"/>
      <c r="AA30551" s="1"/>
      <c r="AB30551" s="1"/>
      <c r="AC30551" s="1"/>
      <c r="AJ30551" s="1"/>
      <c r="AK30551" s="1"/>
      <c r="AL30551" s="1"/>
    </row>
    <row r="30552">
      <c r="I30552" s="1"/>
      <c r="J30552" s="1"/>
      <c r="K30552" s="1"/>
      <c r="AA30552" s="1"/>
      <c r="AB30552" s="1"/>
      <c r="AC30552" s="1"/>
      <c r="AJ30552" s="1"/>
      <c r="AK30552" s="1"/>
      <c r="AL30552" s="1"/>
    </row>
    <row r="30553">
      <c r="I30553" s="1"/>
      <c r="J30553" s="1"/>
      <c r="K30553" s="1"/>
      <c r="AA30553" s="1"/>
      <c r="AB30553" s="1"/>
      <c r="AC30553" s="1"/>
      <c r="AJ30553" s="1"/>
      <c r="AK30553" s="1"/>
      <c r="AL30553" s="1"/>
    </row>
    <row r="30554">
      <c r="I30554" s="1"/>
      <c r="J30554" s="1"/>
      <c r="K30554" s="1"/>
      <c r="AA30554" s="1"/>
      <c r="AB30554" s="1"/>
      <c r="AC30554" s="1"/>
      <c r="AJ30554" s="1"/>
      <c r="AK30554" s="1"/>
      <c r="AL30554" s="1"/>
    </row>
    <row r="30555">
      <c r="I30555" s="1"/>
      <c r="J30555" s="1"/>
      <c r="K30555" s="1"/>
      <c r="AA30555" s="1"/>
      <c r="AB30555" s="1"/>
      <c r="AC30555" s="1"/>
      <c r="AJ30555" s="1"/>
      <c r="AK30555" s="1"/>
      <c r="AL30555" s="1"/>
    </row>
    <row r="30556">
      <c r="I30556" s="1"/>
      <c r="J30556" s="1"/>
      <c r="K30556" s="1"/>
      <c r="AA30556" s="1"/>
      <c r="AB30556" s="1"/>
      <c r="AC30556" s="1"/>
      <c r="AJ30556" s="1"/>
      <c r="AK30556" s="1"/>
      <c r="AL30556" s="1"/>
    </row>
    <row r="30557">
      <c r="I30557" s="1"/>
      <c r="J30557" s="1"/>
      <c r="K30557" s="1"/>
      <c r="AA30557" s="1"/>
      <c r="AB30557" s="1"/>
      <c r="AC30557" s="1"/>
      <c r="AJ30557" s="1"/>
      <c r="AK30557" s="1"/>
      <c r="AL30557" s="1"/>
    </row>
    <row r="30558">
      <c r="I30558" s="1"/>
      <c r="J30558" s="1"/>
      <c r="K30558" s="1"/>
      <c r="AA30558" s="1"/>
      <c r="AB30558" s="1"/>
      <c r="AC30558" s="1"/>
      <c r="AJ30558" s="1"/>
      <c r="AK30558" s="1"/>
      <c r="AL30558" s="1"/>
    </row>
    <row r="30559">
      <c r="I30559" s="1"/>
      <c r="J30559" s="1"/>
      <c r="K30559" s="1"/>
      <c r="AA30559" s="1"/>
      <c r="AB30559" s="1"/>
      <c r="AC30559" s="1"/>
      <c r="AJ30559" s="1"/>
      <c r="AK30559" s="1"/>
      <c r="AL30559" s="1"/>
    </row>
    <row r="30560">
      <c r="I30560" s="1"/>
      <c r="J30560" s="1"/>
      <c r="K30560" s="1"/>
      <c r="AA30560" s="1"/>
      <c r="AB30560" s="1"/>
      <c r="AC30560" s="1"/>
      <c r="AJ30560" s="1"/>
      <c r="AK30560" s="1"/>
      <c r="AL30560" s="1"/>
    </row>
    <row r="30561">
      <c r="I30561" s="1"/>
      <c r="J30561" s="1"/>
      <c r="K30561" s="1"/>
      <c r="AA30561" s="1"/>
      <c r="AB30561" s="1"/>
      <c r="AC30561" s="1"/>
      <c r="AJ30561" s="1"/>
      <c r="AK30561" s="1"/>
      <c r="AL30561" s="1"/>
    </row>
    <row r="30562">
      <c r="I30562" s="1"/>
      <c r="J30562" s="1"/>
      <c r="K30562" s="1"/>
      <c r="AA30562" s="1"/>
      <c r="AB30562" s="1"/>
      <c r="AC30562" s="1"/>
      <c r="AJ30562" s="1"/>
      <c r="AK30562" s="1"/>
      <c r="AL30562" s="1"/>
    </row>
    <row r="30563">
      <c r="I30563" s="1"/>
      <c r="J30563" s="1"/>
      <c r="K30563" s="1"/>
      <c r="AA30563" s="1"/>
      <c r="AB30563" s="1"/>
      <c r="AC30563" s="1"/>
      <c r="AJ30563" s="1"/>
      <c r="AK30563" s="1"/>
      <c r="AL30563" s="1"/>
    </row>
    <row r="30564">
      <c r="I30564" s="1"/>
      <c r="J30564" s="1"/>
      <c r="K30564" s="1"/>
      <c r="AA30564" s="1"/>
      <c r="AB30564" s="1"/>
      <c r="AC30564" s="1"/>
      <c r="AJ30564" s="1"/>
      <c r="AK30564" s="1"/>
      <c r="AL30564" s="1"/>
    </row>
    <row r="30565">
      <c r="I30565" s="1"/>
      <c r="J30565" s="1"/>
      <c r="K30565" s="1"/>
      <c r="AA30565" s="1"/>
      <c r="AB30565" s="1"/>
      <c r="AC30565" s="1"/>
      <c r="AJ30565" s="1"/>
      <c r="AK30565" s="1"/>
      <c r="AL30565" s="1"/>
    </row>
    <row r="30566">
      <c r="I30566" s="1"/>
      <c r="J30566" s="1"/>
      <c r="K30566" s="1"/>
      <c r="AA30566" s="1"/>
      <c r="AB30566" s="1"/>
      <c r="AC30566" s="1"/>
      <c r="AJ30566" s="1"/>
      <c r="AK30566" s="1"/>
      <c r="AL30566" s="1"/>
    </row>
    <row r="30567">
      <c r="I30567" s="1"/>
      <c r="J30567" s="1"/>
      <c r="K30567" s="1"/>
      <c r="AA30567" s="1"/>
      <c r="AB30567" s="1"/>
      <c r="AC30567" s="1"/>
      <c r="AJ30567" s="1"/>
      <c r="AK30567" s="1"/>
      <c r="AL30567" s="1"/>
    </row>
    <row r="30568">
      <c r="I30568" s="1"/>
      <c r="J30568" s="1"/>
      <c r="K30568" s="1"/>
      <c r="AA30568" s="1"/>
      <c r="AB30568" s="1"/>
      <c r="AC30568" s="1"/>
      <c r="AJ30568" s="1"/>
      <c r="AK30568" s="1"/>
      <c r="AL30568" s="1"/>
    </row>
    <row r="30569">
      <c r="I30569" s="1"/>
      <c r="J30569" s="1"/>
      <c r="K30569" s="1"/>
      <c r="AA30569" s="1"/>
      <c r="AB30569" s="1"/>
      <c r="AC30569" s="1"/>
      <c r="AJ30569" s="1"/>
      <c r="AK30569" s="1"/>
      <c r="AL30569" s="1"/>
    </row>
    <row r="30570">
      <c r="I30570" s="1"/>
      <c r="J30570" s="1"/>
      <c r="K30570" s="1"/>
      <c r="AA30570" s="1"/>
      <c r="AB30570" s="1"/>
      <c r="AC30570" s="1"/>
      <c r="AJ30570" s="1"/>
      <c r="AK30570" s="1"/>
      <c r="AL30570" s="1"/>
    </row>
    <row r="30571">
      <c r="I30571" s="1"/>
      <c r="J30571" s="1"/>
      <c r="K30571" s="1"/>
      <c r="AA30571" s="1"/>
      <c r="AB30571" s="1"/>
      <c r="AC30571" s="1"/>
      <c r="AJ30571" s="1"/>
      <c r="AK30571" s="1"/>
      <c r="AL30571" s="1"/>
    </row>
    <row r="30572">
      <c r="I30572" s="1"/>
      <c r="J30572" s="1"/>
      <c r="K30572" s="1"/>
      <c r="AA30572" s="1"/>
      <c r="AB30572" s="1"/>
      <c r="AC30572" s="1"/>
      <c r="AJ30572" s="1"/>
      <c r="AK30572" s="1"/>
      <c r="AL30572" s="1"/>
    </row>
    <row r="30573">
      <c r="I30573" s="1"/>
      <c r="J30573" s="1"/>
      <c r="K30573" s="1"/>
      <c r="AA30573" s="1"/>
      <c r="AB30573" s="1"/>
      <c r="AC30573" s="1"/>
      <c r="AJ30573" s="1"/>
      <c r="AK30573" s="1"/>
      <c r="AL30573" s="1"/>
    </row>
    <row r="30574">
      <c r="I30574" s="1"/>
      <c r="J30574" s="1"/>
      <c r="K30574" s="1"/>
      <c r="AA30574" s="1"/>
      <c r="AB30574" s="1"/>
      <c r="AC30574" s="1"/>
      <c r="AJ30574" s="1"/>
      <c r="AK30574" s="1"/>
      <c r="AL30574" s="1"/>
    </row>
    <row r="30575">
      <c r="I30575" s="1"/>
      <c r="J30575" s="1"/>
      <c r="K30575" s="1"/>
      <c r="AA30575" s="1"/>
      <c r="AB30575" s="1"/>
      <c r="AC30575" s="1"/>
      <c r="AJ30575" s="1"/>
      <c r="AK30575" s="1"/>
      <c r="AL30575" s="1"/>
    </row>
    <row r="30576">
      <c r="I30576" s="1"/>
      <c r="J30576" s="1"/>
      <c r="K30576" s="1"/>
      <c r="AA30576" s="1"/>
      <c r="AB30576" s="1"/>
      <c r="AC30576" s="1"/>
      <c r="AJ30576" s="1"/>
      <c r="AK30576" s="1"/>
      <c r="AL30576" s="1"/>
    </row>
    <row r="30577">
      <c r="I30577" s="1"/>
      <c r="J30577" s="1"/>
      <c r="K30577" s="1"/>
      <c r="AA30577" s="1"/>
      <c r="AB30577" s="1"/>
      <c r="AC30577" s="1"/>
      <c r="AJ30577" s="1"/>
      <c r="AK30577" s="1"/>
      <c r="AL30577" s="1"/>
    </row>
    <row r="30578">
      <c r="I30578" s="1"/>
      <c r="J30578" s="1"/>
      <c r="K30578" s="1"/>
      <c r="AA30578" s="1"/>
      <c r="AB30578" s="1"/>
      <c r="AC30578" s="1"/>
      <c r="AJ30578" s="1"/>
      <c r="AK30578" s="1"/>
      <c r="AL30578" s="1"/>
    </row>
    <row r="30579">
      <c r="I30579" s="1"/>
      <c r="J30579" s="1"/>
      <c r="K30579" s="1"/>
      <c r="AA30579" s="1"/>
      <c r="AB30579" s="1"/>
      <c r="AC30579" s="1"/>
      <c r="AJ30579" s="1"/>
      <c r="AK30579" s="1"/>
      <c r="AL30579" s="1"/>
    </row>
    <row r="30580">
      <c r="I30580" s="1"/>
      <c r="J30580" s="1"/>
      <c r="K30580" s="1"/>
      <c r="AA30580" s="1"/>
      <c r="AB30580" s="1"/>
      <c r="AC30580" s="1"/>
      <c r="AJ30580" s="1"/>
      <c r="AK30580" s="1"/>
      <c r="AL30580" s="1"/>
    </row>
    <row r="30581">
      <c r="I30581" s="1"/>
      <c r="J30581" s="1"/>
      <c r="K30581" s="1"/>
      <c r="AA30581" s="1"/>
      <c r="AB30581" s="1"/>
      <c r="AC30581" s="1"/>
      <c r="AJ30581" s="1"/>
      <c r="AK30581" s="1"/>
      <c r="AL30581" s="1"/>
    </row>
    <row r="30582">
      <c r="I30582" s="1"/>
      <c r="J30582" s="1"/>
      <c r="K30582" s="1"/>
      <c r="AA30582" s="1"/>
      <c r="AB30582" s="1"/>
      <c r="AC30582" s="1"/>
      <c r="AJ30582" s="1"/>
      <c r="AK30582" s="1"/>
      <c r="AL30582" s="1"/>
    </row>
    <row r="30583">
      <c r="I30583" s="1"/>
      <c r="J30583" s="1"/>
      <c r="K30583" s="1"/>
      <c r="AA30583" s="1"/>
      <c r="AB30583" s="1"/>
      <c r="AC30583" s="1"/>
      <c r="AJ30583" s="1"/>
      <c r="AK30583" s="1"/>
      <c r="AL30583" s="1"/>
    </row>
    <row r="30584">
      <c r="I30584" s="1"/>
      <c r="J30584" s="1"/>
      <c r="K30584" s="1"/>
      <c r="AA30584" s="1"/>
      <c r="AB30584" s="1"/>
      <c r="AC30584" s="1"/>
      <c r="AJ30584" s="1"/>
      <c r="AK30584" s="1"/>
      <c r="AL30584" s="1"/>
    </row>
    <row r="30585">
      <c r="I30585" s="1"/>
      <c r="J30585" s="1"/>
      <c r="K30585" s="1"/>
      <c r="AA30585" s="1"/>
      <c r="AB30585" s="1"/>
      <c r="AC30585" s="1"/>
      <c r="AJ30585" s="1"/>
      <c r="AK30585" s="1"/>
      <c r="AL30585" s="1"/>
    </row>
    <row r="30586">
      <c r="I30586" s="1"/>
      <c r="J30586" s="1"/>
      <c r="K30586" s="1"/>
      <c r="AA30586" s="1"/>
      <c r="AB30586" s="1"/>
      <c r="AC30586" s="1"/>
      <c r="AJ30586" s="1"/>
      <c r="AK30586" s="1"/>
      <c r="AL30586" s="1"/>
    </row>
    <row r="30587">
      <c r="I30587" s="1"/>
      <c r="J30587" s="1"/>
      <c r="K30587" s="1"/>
      <c r="AA30587" s="1"/>
      <c r="AB30587" s="1"/>
      <c r="AC30587" s="1"/>
      <c r="AJ30587" s="1"/>
      <c r="AK30587" s="1"/>
      <c r="AL30587" s="1"/>
    </row>
    <row r="30588">
      <c r="I30588" s="1"/>
      <c r="J30588" s="1"/>
      <c r="K30588" s="1"/>
      <c r="AA30588" s="1"/>
      <c r="AB30588" s="1"/>
      <c r="AC30588" s="1"/>
      <c r="AJ30588" s="1"/>
      <c r="AK30588" s="1"/>
      <c r="AL30588" s="1"/>
    </row>
    <row r="30589">
      <c r="I30589" s="1"/>
      <c r="J30589" s="1"/>
      <c r="K30589" s="1"/>
      <c r="AA30589" s="1"/>
      <c r="AB30589" s="1"/>
      <c r="AC30589" s="1"/>
      <c r="AJ30589" s="1"/>
      <c r="AK30589" s="1"/>
      <c r="AL30589" s="1"/>
    </row>
    <row r="30590">
      <c r="I30590" s="1"/>
      <c r="J30590" s="1"/>
      <c r="K30590" s="1"/>
      <c r="AA30590" s="1"/>
      <c r="AB30590" s="1"/>
      <c r="AC30590" s="1"/>
      <c r="AJ30590" s="1"/>
      <c r="AK30590" s="1"/>
      <c r="AL30590" s="1"/>
    </row>
    <row r="30591">
      <c r="I30591" s="1"/>
      <c r="J30591" s="1"/>
      <c r="K30591" s="1"/>
      <c r="AA30591" s="1"/>
      <c r="AB30591" s="1"/>
      <c r="AC30591" s="1"/>
      <c r="AJ30591" s="1"/>
      <c r="AK30591" s="1"/>
      <c r="AL30591" s="1"/>
    </row>
    <row r="30592">
      <c r="I30592" s="1"/>
      <c r="J30592" s="1"/>
      <c r="K30592" s="1"/>
      <c r="AA30592" s="1"/>
      <c r="AB30592" s="1"/>
      <c r="AC30592" s="1"/>
      <c r="AJ30592" s="1"/>
      <c r="AK30592" s="1"/>
      <c r="AL30592" s="1"/>
    </row>
    <row r="30593">
      <c r="I30593" s="1"/>
      <c r="J30593" s="1"/>
      <c r="K30593" s="1"/>
      <c r="AA30593" s="1"/>
      <c r="AB30593" s="1"/>
      <c r="AC30593" s="1"/>
      <c r="AJ30593" s="1"/>
      <c r="AK30593" s="1"/>
      <c r="AL30593" s="1"/>
    </row>
    <row r="30594">
      <c r="I30594" s="1"/>
      <c r="J30594" s="1"/>
      <c r="K30594" s="1"/>
      <c r="AA30594" s="1"/>
      <c r="AB30594" s="1"/>
      <c r="AC30594" s="1"/>
      <c r="AJ30594" s="1"/>
      <c r="AK30594" s="1"/>
      <c r="AL30594" s="1"/>
    </row>
    <row r="30595">
      <c r="I30595" s="1"/>
      <c r="J30595" s="1"/>
      <c r="K30595" s="1"/>
      <c r="AA30595" s="1"/>
      <c r="AB30595" s="1"/>
      <c r="AC30595" s="1"/>
      <c r="AJ30595" s="1"/>
      <c r="AK30595" s="1"/>
      <c r="AL30595" s="1"/>
    </row>
    <row r="30596">
      <c r="I30596" s="1"/>
      <c r="J30596" s="1"/>
      <c r="K30596" s="1"/>
      <c r="AA30596" s="1"/>
      <c r="AB30596" s="1"/>
      <c r="AC30596" s="1"/>
      <c r="AJ30596" s="1"/>
      <c r="AK30596" s="1"/>
      <c r="AL30596" s="1"/>
    </row>
    <row r="30597">
      <c r="I30597" s="1"/>
      <c r="J30597" s="1"/>
      <c r="K30597" s="1"/>
      <c r="AA30597" s="1"/>
      <c r="AB30597" s="1"/>
      <c r="AC30597" s="1"/>
      <c r="AJ30597" s="1"/>
      <c r="AK30597" s="1"/>
      <c r="AL30597" s="1"/>
    </row>
    <row r="30598">
      <c r="I30598" s="1"/>
      <c r="J30598" s="1"/>
      <c r="K30598" s="1"/>
      <c r="AA30598" s="1"/>
      <c r="AB30598" s="1"/>
      <c r="AC30598" s="1"/>
      <c r="AJ30598" s="1"/>
      <c r="AK30598" s="1"/>
      <c r="AL30598" s="1"/>
    </row>
    <row r="30599">
      <c r="I30599" s="1"/>
      <c r="J30599" s="1"/>
      <c r="K30599" s="1"/>
      <c r="AA30599" s="1"/>
      <c r="AB30599" s="1"/>
      <c r="AC30599" s="1"/>
      <c r="AJ30599" s="1"/>
      <c r="AK30599" s="1"/>
      <c r="AL30599" s="1"/>
    </row>
    <row r="30600">
      <c r="I30600" s="1"/>
      <c r="J30600" s="1"/>
      <c r="K30600" s="1"/>
      <c r="AA30600" s="1"/>
      <c r="AB30600" s="1"/>
      <c r="AC30600" s="1"/>
      <c r="AJ30600" s="1"/>
      <c r="AK30600" s="1"/>
      <c r="AL30600" s="1"/>
    </row>
    <row r="30601">
      <c r="I30601" s="1"/>
      <c r="J30601" s="1"/>
      <c r="K30601" s="1"/>
      <c r="AA30601" s="1"/>
      <c r="AB30601" s="1"/>
      <c r="AC30601" s="1"/>
      <c r="AJ30601" s="1"/>
      <c r="AK30601" s="1"/>
      <c r="AL30601" s="1"/>
    </row>
    <row r="30602">
      <c r="I30602" s="1"/>
      <c r="J30602" s="1"/>
      <c r="K30602" s="1"/>
      <c r="AA30602" s="1"/>
      <c r="AB30602" s="1"/>
      <c r="AC30602" s="1"/>
      <c r="AJ30602" s="1"/>
      <c r="AK30602" s="1"/>
      <c r="AL30602" s="1"/>
    </row>
    <row r="30603">
      <c r="I30603" s="1"/>
      <c r="J30603" s="1"/>
      <c r="K30603" s="1"/>
      <c r="AA30603" s="1"/>
      <c r="AB30603" s="1"/>
      <c r="AC30603" s="1"/>
      <c r="AJ30603" s="1"/>
      <c r="AK30603" s="1"/>
      <c r="AL30603" s="1"/>
    </row>
    <row r="30604">
      <c r="I30604" s="1"/>
      <c r="J30604" s="1"/>
      <c r="K30604" s="1"/>
      <c r="AA30604" s="1"/>
      <c r="AB30604" s="1"/>
      <c r="AC30604" s="1"/>
      <c r="AJ30604" s="1"/>
      <c r="AK30604" s="1"/>
      <c r="AL30604" s="1"/>
    </row>
    <row r="30605">
      <c r="I30605" s="1"/>
      <c r="J30605" s="1"/>
      <c r="K30605" s="1"/>
      <c r="AA30605" s="1"/>
      <c r="AB30605" s="1"/>
      <c r="AC30605" s="1"/>
      <c r="AJ30605" s="1"/>
      <c r="AK30605" s="1"/>
      <c r="AL30605" s="1"/>
    </row>
    <row r="30606">
      <c r="I30606" s="1"/>
      <c r="J30606" s="1"/>
      <c r="K30606" s="1"/>
      <c r="AA30606" s="1"/>
      <c r="AB30606" s="1"/>
      <c r="AC30606" s="1"/>
      <c r="AJ30606" s="1"/>
      <c r="AK30606" s="1"/>
      <c r="AL30606" s="1"/>
    </row>
    <row r="30607">
      <c r="I30607" s="1"/>
      <c r="J30607" s="1"/>
      <c r="K30607" s="1"/>
      <c r="AA30607" s="1"/>
      <c r="AB30607" s="1"/>
      <c r="AC30607" s="1"/>
      <c r="AJ30607" s="1"/>
      <c r="AK30607" s="1"/>
      <c r="AL30607" s="1"/>
    </row>
    <row r="30608">
      <c r="I30608" s="1"/>
      <c r="J30608" s="1"/>
      <c r="K30608" s="1"/>
      <c r="AA30608" s="1"/>
      <c r="AB30608" s="1"/>
      <c r="AC30608" s="1"/>
      <c r="AJ30608" s="1"/>
      <c r="AK30608" s="1"/>
      <c r="AL30608" s="1"/>
    </row>
    <row r="30609">
      <c r="I30609" s="1"/>
      <c r="J30609" s="1"/>
      <c r="K30609" s="1"/>
      <c r="AA30609" s="1"/>
      <c r="AB30609" s="1"/>
      <c r="AC30609" s="1"/>
      <c r="AJ30609" s="1"/>
      <c r="AK30609" s="1"/>
      <c r="AL30609" s="1"/>
    </row>
    <row r="30610">
      <c r="I30610" s="1"/>
      <c r="J30610" s="1"/>
      <c r="K30610" s="1"/>
      <c r="AA30610" s="1"/>
      <c r="AB30610" s="1"/>
      <c r="AC30610" s="1"/>
      <c r="AJ30610" s="1"/>
      <c r="AK30610" s="1"/>
      <c r="AL30610" s="1"/>
    </row>
    <row r="30611">
      <c r="I30611" s="1"/>
      <c r="J30611" s="1"/>
      <c r="K30611" s="1"/>
      <c r="AA30611" s="1"/>
      <c r="AB30611" s="1"/>
      <c r="AC30611" s="1"/>
      <c r="AJ30611" s="1"/>
      <c r="AK30611" s="1"/>
      <c r="AL30611" s="1"/>
    </row>
    <row r="30612">
      <c r="I30612" s="1"/>
      <c r="J30612" s="1"/>
      <c r="K30612" s="1"/>
      <c r="AA30612" s="1"/>
      <c r="AB30612" s="1"/>
      <c r="AC30612" s="1"/>
      <c r="AJ30612" s="1"/>
      <c r="AK30612" s="1"/>
      <c r="AL30612" s="1"/>
    </row>
    <row r="30613">
      <c r="I30613" s="1"/>
      <c r="J30613" s="1"/>
      <c r="K30613" s="1"/>
      <c r="AA30613" s="1"/>
      <c r="AB30613" s="1"/>
      <c r="AC30613" s="1"/>
      <c r="AJ30613" s="1"/>
      <c r="AK30613" s="1"/>
      <c r="AL30613" s="1"/>
    </row>
    <row r="30614">
      <c r="I30614" s="1"/>
      <c r="J30614" s="1"/>
      <c r="K30614" s="1"/>
      <c r="AA30614" s="1"/>
      <c r="AB30614" s="1"/>
      <c r="AC30614" s="1"/>
      <c r="AJ30614" s="1"/>
      <c r="AK30614" s="1"/>
      <c r="AL30614" s="1"/>
    </row>
    <row r="30615">
      <c r="I30615" s="1"/>
      <c r="J30615" s="1"/>
      <c r="K30615" s="1"/>
      <c r="AA30615" s="1"/>
      <c r="AB30615" s="1"/>
      <c r="AC30615" s="1"/>
      <c r="AJ30615" s="1"/>
      <c r="AK30615" s="1"/>
      <c r="AL30615" s="1"/>
    </row>
    <row r="30616">
      <c r="I30616" s="1"/>
      <c r="J30616" s="1"/>
      <c r="K30616" s="1"/>
      <c r="AA30616" s="1"/>
      <c r="AB30616" s="1"/>
      <c r="AC30616" s="1"/>
      <c r="AJ30616" s="1"/>
      <c r="AK30616" s="1"/>
      <c r="AL30616" s="1"/>
    </row>
    <row r="30617">
      <c r="I30617" s="1"/>
      <c r="J30617" s="1"/>
      <c r="K30617" s="1"/>
      <c r="AA30617" s="1"/>
      <c r="AB30617" s="1"/>
      <c r="AC30617" s="1"/>
      <c r="AJ30617" s="1"/>
      <c r="AK30617" s="1"/>
      <c r="AL30617" s="1"/>
    </row>
    <row r="30618">
      <c r="I30618" s="1"/>
      <c r="J30618" s="1"/>
      <c r="K30618" s="1"/>
      <c r="AA30618" s="1"/>
      <c r="AB30618" s="1"/>
      <c r="AC30618" s="1"/>
      <c r="AJ30618" s="1"/>
      <c r="AK30618" s="1"/>
      <c r="AL30618" s="1"/>
    </row>
    <row r="30619">
      <c r="I30619" s="1"/>
      <c r="J30619" s="1"/>
      <c r="K30619" s="1"/>
      <c r="AA30619" s="1"/>
      <c r="AB30619" s="1"/>
      <c r="AC30619" s="1"/>
      <c r="AJ30619" s="1"/>
      <c r="AK30619" s="1"/>
      <c r="AL30619" s="1"/>
    </row>
    <row r="30620">
      <c r="I30620" s="1"/>
      <c r="J30620" s="1"/>
      <c r="K30620" s="1"/>
      <c r="AA30620" s="1"/>
      <c r="AB30620" s="1"/>
      <c r="AC30620" s="1"/>
      <c r="AJ30620" s="1"/>
      <c r="AK30620" s="1"/>
      <c r="AL30620" s="1"/>
    </row>
    <row r="30621">
      <c r="I30621" s="1"/>
      <c r="J30621" s="1"/>
      <c r="K30621" s="1"/>
      <c r="AA30621" s="1"/>
      <c r="AB30621" s="1"/>
      <c r="AC30621" s="1"/>
      <c r="AJ30621" s="1"/>
      <c r="AK30621" s="1"/>
      <c r="AL30621" s="1"/>
    </row>
    <row r="30622">
      <c r="I30622" s="1"/>
      <c r="J30622" s="1"/>
      <c r="K30622" s="1"/>
      <c r="AA30622" s="1"/>
      <c r="AB30622" s="1"/>
      <c r="AC30622" s="1"/>
      <c r="AJ30622" s="1"/>
      <c r="AK30622" s="1"/>
      <c r="AL30622" s="1"/>
    </row>
    <row r="30623">
      <c r="I30623" s="1"/>
      <c r="J30623" s="1"/>
      <c r="K30623" s="1"/>
      <c r="AA30623" s="1"/>
      <c r="AB30623" s="1"/>
      <c r="AC30623" s="1"/>
      <c r="AJ30623" s="1"/>
      <c r="AK30623" s="1"/>
      <c r="AL30623" s="1"/>
    </row>
    <row r="30624">
      <c r="I30624" s="1"/>
      <c r="J30624" s="1"/>
      <c r="K30624" s="1"/>
      <c r="AA30624" s="1"/>
      <c r="AB30624" s="1"/>
      <c r="AC30624" s="1"/>
      <c r="AJ30624" s="1"/>
      <c r="AK30624" s="1"/>
      <c r="AL30624" s="1"/>
    </row>
    <row r="30625">
      <c r="I30625" s="1"/>
      <c r="J30625" s="1"/>
      <c r="K30625" s="1"/>
      <c r="AA30625" s="1"/>
      <c r="AB30625" s="1"/>
      <c r="AC30625" s="1"/>
      <c r="AJ30625" s="1"/>
      <c r="AK30625" s="1"/>
      <c r="AL30625" s="1"/>
    </row>
    <row r="30626">
      <c r="I30626" s="1"/>
      <c r="J30626" s="1"/>
      <c r="K30626" s="1"/>
      <c r="AA30626" s="1"/>
      <c r="AB30626" s="1"/>
      <c r="AC30626" s="1"/>
      <c r="AJ30626" s="1"/>
      <c r="AK30626" s="1"/>
      <c r="AL30626" s="1"/>
    </row>
    <row r="30627">
      <c r="I30627" s="1"/>
      <c r="J30627" s="1"/>
      <c r="K30627" s="1"/>
      <c r="AA30627" s="1"/>
      <c r="AB30627" s="1"/>
      <c r="AC30627" s="1"/>
      <c r="AJ30627" s="1"/>
      <c r="AK30627" s="1"/>
      <c r="AL30627" s="1"/>
    </row>
    <row r="30628">
      <c r="I30628" s="1"/>
      <c r="J30628" s="1"/>
      <c r="K30628" s="1"/>
      <c r="AA30628" s="1"/>
      <c r="AB30628" s="1"/>
      <c r="AC30628" s="1"/>
      <c r="AJ30628" s="1"/>
      <c r="AK30628" s="1"/>
      <c r="AL30628" s="1"/>
    </row>
    <row r="30629">
      <c r="I30629" s="1"/>
      <c r="J30629" s="1"/>
      <c r="K30629" s="1"/>
      <c r="AA30629" s="1"/>
      <c r="AB30629" s="1"/>
      <c r="AC30629" s="1"/>
      <c r="AJ30629" s="1"/>
      <c r="AK30629" s="1"/>
      <c r="AL30629" s="1"/>
    </row>
    <row r="30630">
      <c r="I30630" s="1"/>
      <c r="J30630" s="1"/>
      <c r="K30630" s="1"/>
      <c r="AA30630" s="1"/>
      <c r="AB30630" s="1"/>
      <c r="AC30630" s="1"/>
      <c r="AJ30630" s="1"/>
      <c r="AK30630" s="1"/>
      <c r="AL30630" s="1"/>
    </row>
    <row r="30631">
      <c r="I30631" s="1"/>
      <c r="J30631" s="1"/>
      <c r="K30631" s="1"/>
      <c r="AA30631" s="1"/>
      <c r="AB30631" s="1"/>
      <c r="AC30631" s="1"/>
      <c r="AJ30631" s="1"/>
      <c r="AK30631" s="1"/>
      <c r="AL30631" s="1"/>
    </row>
    <row r="30632">
      <c r="I30632" s="1"/>
      <c r="J30632" s="1"/>
      <c r="K30632" s="1"/>
      <c r="AA30632" s="1"/>
      <c r="AB30632" s="1"/>
      <c r="AC30632" s="1"/>
      <c r="AJ30632" s="1"/>
      <c r="AK30632" s="1"/>
      <c r="AL30632" s="1"/>
    </row>
    <row r="30633">
      <c r="I30633" s="1"/>
      <c r="J30633" s="1"/>
      <c r="K30633" s="1"/>
      <c r="AA30633" s="1"/>
      <c r="AB30633" s="1"/>
      <c r="AC30633" s="1"/>
      <c r="AJ30633" s="1"/>
      <c r="AK30633" s="1"/>
      <c r="AL30633" s="1"/>
    </row>
    <row r="30634">
      <c r="I30634" s="1"/>
      <c r="J30634" s="1"/>
      <c r="K30634" s="1"/>
      <c r="AA30634" s="1"/>
      <c r="AB30634" s="1"/>
      <c r="AC30634" s="1"/>
      <c r="AJ30634" s="1"/>
      <c r="AK30634" s="1"/>
      <c r="AL30634" s="1"/>
    </row>
    <row r="30635">
      <c r="I30635" s="1"/>
      <c r="J30635" s="1"/>
      <c r="K30635" s="1"/>
      <c r="AA30635" s="1"/>
      <c r="AB30635" s="1"/>
      <c r="AC30635" s="1"/>
      <c r="AJ30635" s="1"/>
      <c r="AK30635" s="1"/>
      <c r="AL30635" s="1"/>
    </row>
    <row r="30636">
      <c r="I30636" s="1"/>
      <c r="J30636" s="1"/>
      <c r="K30636" s="1"/>
      <c r="AA30636" s="1"/>
      <c r="AB30636" s="1"/>
      <c r="AC30636" s="1"/>
      <c r="AJ30636" s="1"/>
      <c r="AK30636" s="1"/>
      <c r="AL30636" s="1"/>
    </row>
    <row r="30637">
      <c r="I30637" s="1"/>
      <c r="J30637" s="1"/>
      <c r="K30637" s="1"/>
      <c r="AA30637" s="1"/>
      <c r="AB30637" s="1"/>
      <c r="AC30637" s="1"/>
      <c r="AJ30637" s="1"/>
      <c r="AK30637" s="1"/>
      <c r="AL30637" s="1"/>
    </row>
    <row r="30638">
      <c r="I30638" s="1"/>
      <c r="J30638" s="1"/>
      <c r="K30638" s="1"/>
      <c r="AA30638" s="1"/>
      <c r="AB30638" s="1"/>
      <c r="AC30638" s="1"/>
      <c r="AJ30638" s="1"/>
      <c r="AK30638" s="1"/>
      <c r="AL30638" s="1"/>
    </row>
    <row r="30639">
      <c r="I30639" s="1"/>
      <c r="J30639" s="1"/>
      <c r="K30639" s="1"/>
      <c r="AA30639" s="1"/>
      <c r="AB30639" s="1"/>
      <c r="AC30639" s="1"/>
      <c r="AJ30639" s="1"/>
      <c r="AK30639" s="1"/>
      <c r="AL30639" s="1"/>
    </row>
    <row r="30640">
      <c r="I30640" s="1"/>
      <c r="J30640" s="1"/>
      <c r="K30640" s="1"/>
      <c r="AA30640" s="1"/>
      <c r="AB30640" s="1"/>
      <c r="AC30640" s="1"/>
      <c r="AJ30640" s="1"/>
      <c r="AK30640" s="1"/>
      <c r="AL30640" s="1"/>
    </row>
    <row r="30641">
      <c r="I30641" s="1"/>
      <c r="J30641" s="1"/>
      <c r="K30641" s="1"/>
      <c r="AA30641" s="1"/>
      <c r="AB30641" s="1"/>
      <c r="AC30641" s="1"/>
      <c r="AJ30641" s="1"/>
      <c r="AK30641" s="1"/>
      <c r="AL30641" s="1"/>
    </row>
    <row r="30642">
      <c r="I30642" s="1"/>
      <c r="J30642" s="1"/>
      <c r="K30642" s="1"/>
      <c r="AA30642" s="1"/>
      <c r="AB30642" s="1"/>
      <c r="AC30642" s="1"/>
      <c r="AJ30642" s="1"/>
      <c r="AK30642" s="1"/>
      <c r="AL30642" s="1"/>
    </row>
    <row r="30643">
      <c r="I30643" s="1"/>
      <c r="J30643" s="1"/>
      <c r="K30643" s="1"/>
      <c r="AA30643" s="1"/>
      <c r="AB30643" s="1"/>
      <c r="AC30643" s="1"/>
      <c r="AJ30643" s="1"/>
      <c r="AK30643" s="1"/>
      <c r="AL30643" s="1"/>
    </row>
    <row r="30644">
      <c r="I30644" s="1"/>
      <c r="J30644" s="1"/>
      <c r="K30644" s="1"/>
      <c r="AA30644" s="1"/>
      <c r="AB30644" s="1"/>
      <c r="AC30644" s="1"/>
      <c r="AJ30644" s="1"/>
      <c r="AK30644" s="1"/>
      <c r="AL30644" s="1"/>
    </row>
    <row r="30645">
      <c r="I30645" s="1"/>
      <c r="J30645" s="1"/>
      <c r="K30645" s="1"/>
      <c r="AA30645" s="1"/>
      <c r="AB30645" s="1"/>
      <c r="AC30645" s="1"/>
      <c r="AJ30645" s="1"/>
      <c r="AK30645" s="1"/>
      <c r="AL30645" s="1"/>
    </row>
    <row r="30646">
      <c r="I30646" s="1"/>
      <c r="J30646" s="1"/>
      <c r="K30646" s="1"/>
      <c r="AA30646" s="1"/>
      <c r="AB30646" s="1"/>
      <c r="AC30646" s="1"/>
      <c r="AJ30646" s="1"/>
      <c r="AK30646" s="1"/>
      <c r="AL30646" s="1"/>
    </row>
    <row r="30647">
      <c r="I30647" s="1"/>
      <c r="J30647" s="1"/>
      <c r="K30647" s="1"/>
      <c r="AA30647" s="1"/>
      <c r="AB30647" s="1"/>
      <c r="AC30647" s="1"/>
      <c r="AJ30647" s="1"/>
      <c r="AK30647" s="1"/>
      <c r="AL30647" s="1"/>
    </row>
    <row r="30648">
      <c r="I30648" s="1"/>
      <c r="J30648" s="1"/>
      <c r="K30648" s="1"/>
      <c r="AA30648" s="1"/>
      <c r="AB30648" s="1"/>
      <c r="AC30648" s="1"/>
      <c r="AJ30648" s="1"/>
      <c r="AK30648" s="1"/>
      <c r="AL30648" s="1"/>
    </row>
    <row r="30649">
      <c r="I30649" s="1"/>
      <c r="J30649" s="1"/>
      <c r="K30649" s="1"/>
      <c r="AA30649" s="1"/>
      <c r="AB30649" s="1"/>
      <c r="AC30649" s="1"/>
      <c r="AJ30649" s="1"/>
      <c r="AK30649" s="1"/>
      <c r="AL30649" s="1"/>
    </row>
    <row r="30650">
      <c r="I30650" s="1"/>
      <c r="J30650" s="1"/>
      <c r="K30650" s="1"/>
      <c r="AA30650" s="1"/>
      <c r="AB30650" s="1"/>
      <c r="AC30650" s="1"/>
      <c r="AJ30650" s="1"/>
      <c r="AK30650" s="1"/>
      <c r="AL30650" s="1"/>
    </row>
    <row r="30651">
      <c r="I30651" s="1"/>
      <c r="J30651" s="1"/>
      <c r="K30651" s="1"/>
      <c r="AA30651" s="1"/>
      <c r="AB30651" s="1"/>
      <c r="AC30651" s="1"/>
      <c r="AJ30651" s="1"/>
      <c r="AK30651" s="1"/>
      <c r="AL30651" s="1"/>
    </row>
    <row r="30652">
      <c r="I30652" s="1"/>
      <c r="J30652" s="1"/>
      <c r="K30652" s="1"/>
      <c r="AA30652" s="1"/>
      <c r="AB30652" s="1"/>
      <c r="AC30652" s="1"/>
      <c r="AJ30652" s="1"/>
      <c r="AK30652" s="1"/>
      <c r="AL30652" s="1"/>
    </row>
    <row r="30653">
      <c r="I30653" s="1"/>
      <c r="J30653" s="1"/>
      <c r="K30653" s="1"/>
      <c r="AA30653" s="1"/>
      <c r="AB30653" s="1"/>
      <c r="AC30653" s="1"/>
      <c r="AJ30653" s="1"/>
      <c r="AK30653" s="1"/>
      <c r="AL30653" s="1"/>
    </row>
    <row r="30654">
      <c r="I30654" s="1"/>
      <c r="J30654" s="1"/>
      <c r="K30654" s="1"/>
      <c r="AA30654" s="1"/>
      <c r="AB30654" s="1"/>
      <c r="AC30654" s="1"/>
      <c r="AJ30654" s="1"/>
      <c r="AK30654" s="1"/>
      <c r="AL30654" s="1"/>
    </row>
    <row r="30655">
      <c r="I30655" s="1"/>
      <c r="J30655" s="1"/>
      <c r="K30655" s="1"/>
      <c r="AA30655" s="1"/>
      <c r="AB30655" s="1"/>
      <c r="AC30655" s="1"/>
      <c r="AJ30655" s="1"/>
      <c r="AK30655" s="1"/>
      <c r="AL30655" s="1"/>
    </row>
    <row r="30656">
      <c r="I30656" s="1"/>
      <c r="J30656" s="1"/>
      <c r="K30656" s="1"/>
      <c r="AA30656" s="1"/>
      <c r="AB30656" s="1"/>
      <c r="AC30656" s="1"/>
      <c r="AJ30656" s="1"/>
      <c r="AK30656" s="1"/>
      <c r="AL30656" s="1"/>
    </row>
    <row r="30657">
      <c r="I30657" s="1"/>
      <c r="J30657" s="1"/>
      <c r="K30657" s="1"/>
      <c r="AA30657" s="1"/>
      <c r="AB30657" s="1"/>
      <c r="AC30657" s="1"/>
      <c r="AJ30657" s="1"/>
      <c r="AK30657" s="1"/>
      <c r="AL30657" s="1"/>
    </row>
    <row r="30658">
      <c r="I30658" s="1"/>
      <c r="J30658" s="1"/>
      <c r="K30658" s="1"/>
      <c r="AA30658" s="1"/>
      <c r="AB30658" s="1"/>
      <c r="AC30658" s="1"/>
      <c r="AJ30658" s="1"/>
      <c r="AK30658" s="1"/>
      <c r="AL30658" s="1"/>
    </row>
    <row r="30659">
      <c r="I30659" s="1"/>
      <c r="J30659" s="1"/>
      <c r="K30659" s="1"/>
      <c r="AA30659" s="1"/>
      <c r="AB30659" s="1"/>
      <c r="AC30659" s="1"/>
      <c r="AJ30659" s="1"/>
      <c r="AK30659" s="1"/>
      <c r="AL30659" s="1"/>
    </row>
    <row r="30660">
      <c r="I30660" s="1"/>
      <c r="J30660" s="1"/>
      <c r="K30660" s="1"/>
      <c r="AA30660" s="1"/>
      <c r="AB30660" s="1"/>
      <c r="AC30660" s="1"/>
      <c r="AJ30660" s="1"/>
      <c r="AK30660" s="1"/>
      <c r="AL30660" s="1"/>
    </row>
    <row r="30661">
      <c r="I30661" s="1"/>
      <c r="J30661" s="1"/>
      <c r="K30661" s="1"/>
      <c r="AA30661" s="1"/>
      <c r="AB30661" s="1"/>
      <c r="AC30661" s="1"/>
      <c r="AJ30661" s="1"/>
      <c r="AK30661" s="1"/>
      <c r="AL30661" s="1"/>
    </row>
    <row r="30662">
      <c r="I30662" s="1"/>
      <c r="J30662" s="1"/>
      <c r="K30662" s="1"/>
      <c r="AA30662" s="1"/>
      <c r="AB30662" s="1"/>
      <c r="AC30662" s="1"/>
      <c r="AJ30662" s="1"/>
      <c r="AK30662" s="1"/>
      <c r="AL30662" s="1"/>
    </row>
    <row r="30663">
      <c r="I30663" s="1"/>
      <c r="J30663" s="1"/>
      <c r="K30663" s="1"/>
      <c r="AA30663" s="1"/>
      <c r="AB30663" s="1"/>
      <c r="AC30663" s="1"/>
      <c r="AJ30663" s="1"/>
      <c r="AK30663" s="1"/>
      <c r="AL30663" s="1"/>
    </row>
    <row r="30664">
      <c r="I30664" s="1"/>
      <c r="J30664" s="1"/>
      <c r="K30664" s="1"/>
      <c r="AA30664" s="1"/>
      <c r="AB30664" s="1"/>
      <c r="AC30664" s="1"/>
      <c r="AJ30664" s="1"/>
      <c r="AK30664" s="1"/>
      <c r="AL30664" s="1"/>
    </row>
    <row r="30665">
      <c r="I30665" s="1"/>
      <c r="J30665" s="1"/>
      <c r="K30665" s="1"/>
      <c r="AA30665" s="1"/>
      <c r="AB30665" s="1"/>
      <c r="AC30665" s="1"/>
      <c r="AJ30665" s="1"/>
      <c r="AK30665" s="1"/>
      <c r="AL30665" s="1"/>
    </row>
    <row r="30666">
      <c r="I30666" s="1"/>
      <c r="J30666" s="1"/>
      <c r="K30666" s="1"/>
      <c r="AA30666" s="1"/>
      <c r="AB30666" s="1"/>
      <c r="AC30666" s="1"/>
      <c r="AJ30666" s="1"/>
      <c r="AK30666" s="1"/>
      <c r="AL30666" s="1"/>
    </row>
    <row r="30667">
      <c r="I30667" s="1"/>
      <c r="J30667" s="1"/>
      <c r="K30667" s="1"/>
      <c r="AA30667" s="1"/>
      <c r="AB30667" s="1"/>
      <c r="AC30667" s="1"/>
      <c r="AJ30667" s="1"/>
      <c r="AK30667" s="1"/>
      <c r="AL30667" s="1"/>
    </row>
    <row r="30668">
      <c r="I30668" s="1"/>
      <c r="J30668" s="1"/>
      <c r="K30668" s="1"/>
      <c r="AA30668" s="1"/>
      <c r="AB30668" s="1"/>
      <c r="AC30668" s="1"/>
      <c r="AJ30668" s="1"/>
      <c r="AK30668" s="1"/>
      <c r="AL30668" s="1"/>
    </row>
    <row r="30669">
      <c r="I30669" s="1"/>
      <c r="J30669" s="1"/>
      <c r="K30669" s="1"/>
      <c r="AA30669" s="1"/>
      <c r="AB30669" s="1"/>
      <c r="AC30669" s="1"/>
      <c r="AJ30669" s="1"/>
      <c r="AK30669" s="1"/>
      <c r="AL30669" s="1"/>
    </row>
    <row r="30670">
      <c r="I30670" s="1"/>
      <c r="J30670" s="1"/>
      <c r="K30670" s="1"/>
      <c r="AA30670" s="1"/>
      <c r="AB30670" s="1"/>
      <c r="AC30670" s="1"/>
      <c r="AJ30670" s="1"/>
      <c r="AK30670" s="1"/>
      <c r="AL30670" s="1"/>
    </row>
    <row r="30671">
      <c r="I30671" s="1"/>
      <c r="J30671" s="1"/>
      <c r="K30671" s="1"/>
      <c r="AA30671" s="1"/>
      <c r="AB30671" s="1"/>
      <c r="AC30671" s="1"/>
      <c r="AJ30671" s="1"/>
      <c r="AK30671" s="1"/>
      <c r="AL30671" s="1"/>
    </row>
    <row r="30672">
      <c r="I30672" s="1"/>
      <c r="J30672" s="1"/>
      <c r="K30672" s="1"/>
      <c r="AA30672" s="1"/>
      <c r="AB30672" s="1"/>
      <c r="AC30672" s="1"/>
      <c r="AJ30672" s="1"/>
      <c r="AK30672" s="1"/>
      <c r="AL30672" s="1"/>
    </row>
    <row r="30673">
      <c r="I30673" s="1"/>
      <c r="J30673" s="1"/>
      <c r="K30673" s="1"/>
      <c r="AA30673" s="1"/>
      <c r="AB30673" s="1"/>
      <c r="AC30673" s="1"/>
      <c r="AJ30673" s="1"/>
      <c r="AK30673" s="1"/>
      <c r="AL30673" s="1"/>
    </row>
    <row r="30674">
      <c r="I30674" s="1"/>
      <c r="J30674" s="1"/>
      <c r="K30674" s="1"/>
      <c r="AA30674" s="1"/>
      <c r="AB30674" s="1"/>
      <c r="AC30674" s="1"/>
      <c r="AJ30674" s="1"/>
      <c r="AK30674" s="1"/>
      <c r="AL30674" s="1"/>
    </row>
    <row r="30675">
      <c r="I30675" s="1"/>
      <c r="J30675" s="1"/>
      <c r="K30675" s="1"/>
      <c r="AA30675" s="1"/>
      <c r="AB30675" s="1"/>
      <c r="AC30675" s="1"/>
      <c r="AJ30675" s="1"/>
      <c r="AK30675" s="1"/>
      <c r="AL30675" s="1"/>
    </row>
    <row r="30676">
      <c r="I30676" s="1"/>
      <c r="J30676" s="1"/>
      <c r="K30676" s="1"/>
      <c r="AA30676" s="1"/>
      <c r="AB30676" s="1"/>
      <c r="AC30676" s="1"/>
      <c r="AJ30676" s="1"/>
      <c r="AK30676" s="1"/>
      <c r="AL30676" s="1"/>
    </row>
    <row r="30677">
      <c r="I30677" s="1"/>
      <c r="J30677" s="1"/>
      <c r="K30677" s="1"/>
      <c r="AA30677" s="1"/>
      <c r="AB30677" s="1"/>
      <c r="AC30677" s="1"/>
      <c r="AJ30677" s="1"/>
      <c r="AK30677" s="1"/>
      <c r="AL30677" s="1"/>
    </row>
    <row r="30678">
      <c r="I30678" s="1"/>
      <c r="J30678" s="1"/>
      <c r="K30678" s="1"/>
      <c r="AA30678" s="1"/>
      <c r="AB30678" s="1"/>
      <c r="AC30678" s="1"/>
      <c r="AJ30678" s="1"/>
      <c r="AK30678" s="1"/>
      <c r="AL30678" s="1"/>
    </row>
    <row r="30679">
      <c r="I30679" s="1"/>
      <c r="J30679" s="1"/>
      <c r="K30679" s="1"/>
      <c r="AA30679" s="1"/>
      <c r="AB30679" s="1"/>
      <c r="AC30679" s="1"/>
      <c r="AJ30679" s="1"/>
      <c r="AK30679" s="1"/>
      <c r="AL30679" s="1"/>
    </row>
    <row r="30680">
      <c r="I30680" s="1"/>
      <c r="J30680" s="1"/>
      <c r="K30680" s="1"/>
      <c r="AA30680" s="1"/>
      <c r="AB30680" s="1"/>
      <c r="AC30680" s="1"/>
      <c r="AJ30680" s="1"/>
      <c r="AK30680" s="1"/>
      <c r="AL30680" s="1"/>
    </row>
    <row r="30681">
      <c r="I30681" s="1"/>
      <c r="J30681" s="1"/>
      <c r="K30681" s="1"/>
      <c r="AA30681" s="1"/>
      <c r="AB30681" s="1"/>
      <c r="AC30681" s="1"/>
      <c r="AJ30681" s="1"/>
      <c r="AK30681" s="1"/>
      <c r="AL30681" s="1"/>
    </row>
    <row r="30682">
      <c r="I30682" s="1"/>
      <c r="J30682" s="1"/>
      <c r="K30682" s="1"/>
      <c r="AA30682" s="1"/>
      <c r="AB30682" s="1"/>
      <c r="AC30682" s="1"/>
      <c r="AJ30682" s="1"/>
      <c r="AK30682" s="1"/>
      <c r="AL30682" s="1"/>
    </row>
    <row r="30683">
      <c r="I30683" s="1"/>
      <c r="J30683" s="1"/>
      <c r="K30683" s="1"/>
      <c r="AA30683" s="1"/>
      <c r="AB30683" s="1"/>
      <c r="AC30683" s="1"/>
      <c r="AJ30683" s="1"/>
      <c r="AK30683" s="1"/>
      <c r="AL30683" s="1"/>
    </row>
    <row r="30684">
      <c r="I30684" s="1"/>
      <c r="J30684" s="1"/>
      <c r="K30684" s="1"/>
      <c r="AA30684" s="1"/>
      <c r="AB30684" s="1"/>
      <c r="AC30684" s="1"/>
      <c r="AJ30684" s="1"/>
      <c r="AK30684" s="1"/>
      <c r="AL30684" s="1"/>
    </row>
    <row r="30685">
      <c r="I30685" s="1"/>
      <c r="J30685" s="1"/>
      <c r="K30685" s="1"/>
      <c r="AA30685" s="1"/>
      <c r="AB30685" s="1"/>
      <c r="AC30685" s="1"/>
      <c r="AJ30685" s="1"/>
      <c r="AK30685" s="1"/>
      <c r="AL30685" s="1"/>
    </row>
    <row r="30686">
      <c r="I30686" s="1"/>
      <c r="J30686" s="1"/>
      <c r="K30686" s="1"/>
      <c r="AA30686" s="1"/>
      <c r="AB30686" s="1"/>
      <c r="AC30686" s="1"/>
      <c r="AJ30686" s="1"/>
      <c r="AK30686" s="1"/>
      <c r="AL30686" s="1"/>
    </row>
    <row r="30687">
      <c r="I30687" s="1"/>
      <c r="J30687" s="1"/>
      <c r="K30687" s="1"/>
      <c r="AA30687" s="1"/>
      <c r="AB30687" s="1"/>
      <c r="AC30687" s="1"/>
      <c r="AJ30687" s="1"/>
      <c r="AK30687" s="1"/>
      <c r="AL30687" s="1"/>
    </row>
    <row r="30688">
      <c r="I30688" s="1"/>
      <c r="J30688" s="1"/>
      <c r="K30688" s="1"/>
      <c r="AA30688" s="1"/>
      <c r="AB30688" s="1"/>
      <c r="AC30688" s="1"/>
      <c r="AJ30688" s="1"/>
      <c r="AK30688" s="1"/>
      <c r="AL30688" s="1"/>
    </row>
    <row r="30689">
      <c r="I30689" s="1"/>
      <c r="J30689" s="1"/>
      <c r="K30689" s="1"/>
      <c r="AA30689" s="1"/>
      <c r="AB30689" s="1"/>
      <c r="AC30689" s="1"/>
      <c r="AJ30689" s="1"/>
      <c r="AK30689" s="1"/>
      <c r="AL30689" s="1"/>
    </row>
    <row r="30690">
      <c r="I30690" s="1"/>
      <c r="J30690" s="1"/>
      <c r="K30690" s="1"/>
      <c r="AA30690" s="1"/>
      <c r="AB30690" s="1"/>
      <c r="AC30690" s="1"/>
      <c r="AJ30690" s="1"/>
      <c r="AK30690" s="1"/>
      <c r="AL30690" s="1"/>
    </row>
    <row r="30691">
      <c r="I30691" s="1"/>
      <c r="J30691" s="1"/>
      <c r="K30691" s="1"/>
      <c r="AA30691" s="1"/>
      <c r="AB30691" s="1"/>
      <c r="AC30691" s="1"/>
      <c r="AJ30691" s="1"/>
      <c r="AK30691" s="1"/>
      <c r="AL30691" s="1"/>
    </row>
    <row r="30692">
      <c r="I30692" s="1"/>
      <c r="J30692" s="1"/>
      <c r="K30692" s="1"/>
      <c r="AA30692" s="1"/>
      <c r="AB30692" s="1"/>
      <c r="AC30692" s="1"/>
      <c r="AJ30692" s="1"/>
      <c r="AK30692" s="1"/>
      <c r="AL30692" s="1"/>
    </row>
    <row r="30693">
      <c r="I30693" s="1"/>
      <c r="J30693" s="1"/>
      <c r="K30693" s="1"/>
      <c r="AA30693" s="1"/>
      <c r="AB30693" s="1"/>
      <c r="AC30693" s="1"/>
      <c r="AJ30693" s="1"/>
      <c r="AK30693" s="1"/>
      <c r="AL30693" s="1"/>
    </row>
    <row r="30694">
      <c r="I30694" s="1"/>
      <c r="J30694" s="1"/>
      <c r="K30694" s="1"/>
      <c r="AA30694" s="1"/>
      <c r="AB30694" s="1"/>
      <c r="AC30694" s="1"/>
      <c r="AJ30694" s="1"/>
      <c r="AK30694" s="1"/>
      <c r="AL30694" s="1"/>
    </row>
    <row r="30695">
      <c r="I30695" s="1"/>
      <c r="J30695" s="1"/>
      <c r="K30695" s="1"/>
      <c r="AA30695" s="1"/>
      <c r="AB30695" s="1"/>
      <c r="AC30695" s="1"/>
      <c r="AJ30695" s="1"/>
      <c r="AK30695" s="1"/>
      <c r="AL30695" s="1"/>
    </row>
    <row r="30696">
      <c r="I30696" s="1"/>
      <c r="J30696" s="1"/>
      <c r="K30696" s="1"/>
      <c r="AA30696" s="1"/>
      <c r="AB30696" s="1"/>
      <c r="AC30696" s="1"/>
      <c r="AJ30696" s="1"/>
      <c r="AK30696" s="1"/>
      <c r="AL30696" s="1"/>
    </row>
    <row r="30697">
      <c r="I30697" s="1"/>
      <c r="J30697" s="1"/>
      <c r="K30697" s="1"/>
      <c r="AA30697" s="1"/>
      <c r="AB30697" s="1"/>
      <c r="AC30697" s="1"/>
      <c r="AJ30697" s="1"/>
      <c r="AK30697" s="1"/>
      <c r="AL30697" s="1"/>
    </row>
    <row r="30698">
      <c r="I30698" s="1"/>
      <c r="J30698" s="1"/>
      <c r="K30698" s="1"/>
      <c r="AA30698" s="1"/>
      <c r="AB30698" s="1"/>
      <c r="AC30698" s="1"/>
      <c r="AJ30698" s="1"/>
      <c r="AK30698" s="1"/>
      <c r="AL30698" s="1"/>
    </row>
    <row r="30699">
      <c r="I30699" s="1"/>
      <c r="J30699" s="1"/>
      <c r="K30699" s="1"/>
      <c r="AA30699" s="1"/>
      <c r="AB30699" s="1"/>
      <c r="AC30699" s="1"/>
      <c r="AJ30699" s="1"/>
      <c r="AK30699" s="1"/>
      <c r="AL30699" s="1"/>
    </row>
    <row r="30700">
      <c r="I30700" s="1"/>
      <c r="J30700" s="1"/>
      <c r="K30700" s="1"/>
      <c r="AA30700" s="1"/>
      <c r="AB30700" s="1"/>
      <c r="AC30700" s="1"/>
      <c r="AJ30700" s="1"/>
      <c r="AK30700" s="1"/>
      <c r="AL30700" s="1"/>
    </row>
    <row r="30701">
      <c r="I30701" s="1"/>
      <c r="J30701" s="1"/>
      <c r="K30701" s="1"/>
      <c r="AA30701" s="1"/>
      <c r="AB30701" s="1"/>
      <c r="AC30701" s="1"/>
      <c r="AJ30701" s="1"/>
      <c r="AK30701" s="1"/>
      <c r="AL30701" s="1"/>
    </row>
    <row r="30702">
      <c r="I30702" s="1"/>
      <c r="J30702" s="1"/>
      <c r="K30702" s="1"/>
      <c r="AA30702" s="1"/>
      <c r="AB30702" s="1"/>
      <c r="AC30702" s="1"/>
      <c r="AJ30702" s="1"/>
      <c r="AK30702" s="1"/>
      <c r="AL30702" s="1"/>
    </row>
    <row r="30703">
      <c r="I30703" s="1"/>
      <c r="J30703" s="1"/>
      <c r="K30703" s="1"/>
      <c r="AA30703" s="1"/>
      <c r="AB30703" s="1"/>
      <c r="AC30703" s="1"/>
      <c r="AJ30703" s="1"/>
      <c r="AK30703" s="1"/>
      <c r="AL30703" s="1"/>
    </row>
    <row r="30704">
      <c r="I30704" s="1"/>
      <c r="J30704" s="1"/>
      <c r="K30704" s="1"/>
      <c r="AA30704" s="1"/>
      <c r="AB30704" s="1"/>
      <c r="AC30704" s="1"/>
      <c r="AJ30704" s="1"/>
      <c r="AK30704" s="1"/>
      <c r="AL30704" s="1"/>
    </row>
    <row r="30705">
      <c r="I30705" s="1"/>
      <c r="J30705" s="1"/>
      <c r="K30705" s="1"/>
      <c r="AA30705" s="1"/>
      <c r="AB30705" s="1"/>
      <c r="AC30705" s="1"/>
      <c r="AJ30705" s="1"/>
      <c r="AK30705" s="1"/>
      <c r="AL30705" s="1"/>
    </row>
    <row r="30706">
      <c r="I30706" s="1"/>
      <c r="J30706" s="1"/>
      <c r="K30706" s="1"/>
      <c r="AA30706" s="1"/>
      <c r="AB30706" s="1"/>
      <c r="AC30706" s="1"/>
      <c r="AJ30706" s="1"/>
      <c r="AK30706" s="1"/>
      <c r="AL30706" s="1"/>
    </row>
    <row r="30707">
      <c r="I30707" s="1"/>
      <c r="J30707" s="1"/>
      <c r="K30707" s="1"/>
      <c r="AA30707" s="1"/>
      <c r="AB30707" s="1"/>
      <c r="AC30707" s="1"/>
      <c r="AJ30707" s="1"/>
      <c r="AK30707" s="1"/>
      <c r="AL30707" s="1"/>
    </row>
    <row r="30708">
      <c r="I30708" s="1"/>
      <c r="J30708" s="1"/>
      <c r="K30708" s="1"/>
      <c r="AA30708" s="1"/>
      <c r="AB30708" s="1"/>
      <c r="AC30708" s="1"/>
      <c r="AJ30708" s="1"/>
      <c r="AK30708" s="1"/>
      <c r="AL30708" s="1"/>
    </row>
    <row r="30709">
      <c r="I30709" s="1"/>
      <c r="J30709" s="1"/>
      <c r="K30709" s="1"/>
      <c r="AA30709" s="1"/>
      <c r="AB30709" s="1"/>
      <c r="AC30709" s="1"/>
      <c r="AJ30709" s="1"/>
      <c r="AK30709" s="1"/>
      <c r="AL30709" s="1"/>
    </row>
    <row r="30710">
      <c r="I30710" s="1"/>
      <c r="J30710" s="1"/>
      <c r="K30710" s="1"/>
      <c r="AA30710" s="1"/>
      <c r="AB30710" s="1"/>
      <c r="AC30710" s="1"/>
      <c r="AJ30710" s="1"/>
      <c r="AK30710" s="1"/>
      <c r="AL30710" s="1"/>
    </row>
    <row r="30711">
      <c r="I30711" s="1"/>
      <c r="J30711" s="1"/>
      <c r="K30711" s="1"/>
      <c r="AA30711" s="1"/>
      <c r="AB30711" s="1"/>
      <c r="AC30711" s="1"/>
      <c r="AJ30711" s="1"/>
      <c r="AK30711" s="1"/>
      <c r="AL30711" s="1"/>
    </row>
    <row r="30712">
      <c r="I30712" s="1"/>
      <c r="J30712" s="1"/>
      <c r="K30712" s="1"/>
      <c r="AA30712" s="1"/>
      <c r="AB30712" s="1"/>
      <c r="AC30712" s="1"/>
      <c r="AJ30712" s="1"/>
      <c r="AK30712" s="1"/>
      <c r="AL30712" s="1"/>
    </row>
    <row r="30713">
      <c r="I30713" s="1"/>
      <c r="J30713" s="1"/>
      <c r="K30713" s="1"/>
      <c r="AA30713" s="1"/>
      <c r="AB30713" s="1"/>
      <c r="AC30713" s="1"/>
      <c r="AJ30713" s="1"/>
      <c r="AK30713" s="1"/>
      <c r="AL30713" s="1"/>
    </row>
    <row r="30714">
      <c r="I30714" s="1"/>
      <c r="J30714" s="1"/>
      <c r="K30714" s="1"/>
      <c r="AA30714" s="1"/>
      <c r="AB30714" s="1"/>
      <c r="AC30714" s="1"/>
      <c r="AJ30714" s="1"/>
      <c r="AK30714" s="1"/>
      <c r="AL30714" s="1"/>
    </row>
    <row r="30715">
      <c r="I30715" s="1"/>
      <c r="J30715" s="1"/>
      <c r="K30715" s="1"/>
      <c r="AA30715" s="1"/>
      <c r="AB30715" s="1"/>
      <c r="AC30715" s="1"/>
      <c r="AJ30715" s="1"/>
      <c r="AK30715" s="1"/>
      <c r="AL30715" s="1"/>
    </row>
    <row r="30716">
      <c r="I30716" s="1"/>
      <c r="J30716" s="1"/>
      <c r="K30716" s="1"/>
      <c r="AA30716" s="1"/>
      <c r="AB30716" s="1"/>
      <c r="AC30716" s="1"/>
      <c r="AJ30716" s="1"/>
      <c r="AK30716" s="1"/>
      <c r="AL30716" s="1"/>
    </row>
    <row r="30717">
      <c r="I30717" s="1"/>
      <c r="J30717" s="1"/>
      <c r="K30717" s="1"/>
      <c r="AA30717" s="1"/>
      <c r="AB30717" s="1"/>
      <c r="AC30717" s="1"/>
      <c r="AJ30717" s="1"/>
      <c r="AK30717" s="1"/>
      <c r="AL30717" s="1"/>
    </row>
    <row r="30718">
      <c r="I30718" s="1"/>
      <c r="J30718" s="1"/>
      <c r="K30718" s="1"/>
      <c r="AA30718" s="1"/>
      <c r="AB30718" s="1"/>
      <c r="AC30718" s="1"/>
      <c r="AJ30718" s="1"/>
      <c r="AK30718" s="1"/>
      <c r="AL30718" s="1"/>
    </row>
    <row r="30719">
      <c r="I30719" s="1"/>
      <c r="J30719" s="1"/>
      <c r="K30719" s="1"/>
      <c r="AA30719" s="1"/>
      <c r="AB30719" s="1"/>
      <c r="AC30719" s="1"/>
      <c r="AJ30719" s="1"/>
      <c r="AK30719" s="1"/>
      <c r="AL30719" s="1"/>
    </row>
    <row r="30720">
      <c r="I30720" s="1"/>
      <c r="J30720" s="1"/>
      <c r="K30720" s="1"/>
      <c r="AA30720" s="1"/>
      <c r="AB30720" s="1"/>
      <c r="AC30720" s="1"/>
      <c r="AJ30720" s="1"/>
      <c r="AK30720" s="1"/>
      <c r="AL30720" s="1"/>
    </row>
    <row r="30721">
      <c r="I30721" s="1"/>
      <c r="J30721" s="1"/>
      <c r="K30721" s="1"/>
      <c r="AA30721" s="1"/>
      <c r="AB30721" s="1"/>
      <c r="AC30721" s="1"/>
      <c r="AJ30721" s="1"/>
      <c r="AK30721" s="1"/>
      <c r="AL30721" s="1"/>
    </row>
    <row r="30722">
      <c r="I30722" s="1"/>
      <c r="J30722" s="1"/>
      <c r="K30722" s="1"/>
      <c r="AA30722" s="1"/>
      <c r="AB30722" s="1"/>
      <c r="AC30722" s="1"/>
      <c r="AJ30722" s="1"/>
      <c r="AK30722" s="1"/>
      <c r="AL30722" s="1"/>
    </row>
    <row r="30723">
      <c r="I30723" s="1"/>
      <c r="J30723" s="1"/>
      <c r="K30723" s="1"/>
      <c r="AA30723" s="1"/>
      <c r="AB30723" s="1"/>
      <c r="AC30723" s="1"/>
      <c r="AJ30723" s="1"/>
      <c r="AK30723" s="1"/>
      <c r="AL30723" s="1"/>
    </row>
    <row r="30724">
      <c r="I30724" s="1"/>
      <c r="J30724" s="1"/>
      <c r="K30724" s="1"/>
      <c r="AA30724" s="1"/>
      <c r="AB30724" s="1"/>
      <c r="AC30724" s="1"/>
      <c r="AJ30724" s="1"/>
      <c r="AK30724" s="1"/>
      <c r="AL30724" s="1"/>
    </row>
    <row r="30725">
      <c r="I30725" s="1"/>
      <c r="J30725" s="1"/>
      <c r="K30725" s="1"/>
      <c r="AA30725" s="1"/>
      <c r="AB30725" s="1"/>
      <c r="AC30725" s="1"/>
      <c r="AJ30725" s="1"/>
      <c r="AK30725" s="1"/>
      <c r="AL30725" s="1"/>
    </row>
    <row r="30726">
      <c r="I30726" s="1"/>
      <c r="J30726" s="1"/>
      <c r="K30726" s="1"/>
      <c r="AA30726" s="1"/>
      <c r="AB30726" s="1"/>
      <c r="AC30726" s="1"/>
      <c r="AJ30726" s="1"/>
      <c r="AK30726" s="1"/>
      <c r="AL30726" s="1"/>
    </row>
    <row r="30727">
      <c r="I30727" s="1"/>
      <c r="J30727" s="1"/>
      <c r="K30727" s="1"/>
      <c r="AA30727" s="1"/>
      <c r="AB30727" s="1"/>
      <c r="AC30727" s="1"/>
      <c r="AJ30727" s="1"/>
      <c r="AK30727" s="1"/>
      <c r="AL30727" s="1"/>
    </row>
    <row r="30728">
      <c r="I30728" s="1"/>
      <c r="J30728" s="1"/>
      <c r="K30728" s="1"/>
      <c r="AA30728" s="1"/>
      <c r="AB30728" s="1"/>
      <c r="AC30728" s="1"/>
      <c r="AJ30728" s="1"/>
      <c r="AK30728" s="1"/>
      <c r="AL30728" s="1"/>
    </row>
    <row r="30729">
      <c r="I30729" s="1"/>
      <c r="J30729" s="1"/>
      <c r="K30729" s="1"/>
      <c r="AA30729" s="1"/>
      <c r="AB30729" s="1"/>
      <c r="AC30729" s="1"/>
      <c r="AJ30729" s="1"/>
      <c r="AK30729" s="1"/>
      <c r="AL30729" s="1"/>
    </row>
    <row r="30730">
      <c r="I30730" s="1"/>
      <c r="J30730" s="1"/>
      <c r="K30730" s="1"/>
      <c r="AA30730" s="1"/>
      <c r="AB30730" s="1"/>
      <c r="AC30730" s="1"/>
      <c r="AJ30730" s="1"/>
      <c r="AK30730" s="1"/>
      <c r="AL30730" s="1"/>
    </row>
    <row r="30731">
      <c r="I30731" s="1"/>
      <c r="J30731" s="1"/>
      <c r="K30731" s="1"/>
      <c r="AA30731" s="1"/>
      <c r="AB30731" s="1"/>
      <c r="AC30731" s="1"/>
      <c r="AJ30731" s="1"/>
      <c r="AK30731" s="1"/>
      <c r="AL30731" s="1"/>
    </row>
    <row r="30732">
      <c r="I30732" s="1"/>
      <c r="J30732" s="1"/>
      <c r="K30732" s="1"/>
      <c r="AA30732" s="1"/>
      <c r="AB30732" s="1"/>
      <c r="AC30732" s="1"/>
      <c r="AJ30732" s="1"/>
      <c r="AK30732" s="1"/>
      <c r="AL30732" s="1"/>
    </row>
    <row r="30733">
      <c r="I30733" s="1"/>
      <c r="J30733" s="1"/>
      <c r="K30733" s="1"/>
      <c r="AA30733" s="1"/>
      <c r="AB30733" s="1"/>
      <c r="AC30733" s="1"/>
      <c r="AJ30733" s="1"/>
      <c r="AK30733" s="1"/>
      <c r="AL30733" s="1"/>
    </row>
    <row r="30734">
      <c r="I30734" s="1"/>
      <c r="J30734" s="1"/>
      <c r="K30734" s="1"/>
      <c r="AA30734" s="1"/>
      <c r="AB30734" s="1"/>
      <c r="AC30734" s="1"/>
      <c r="AJ30734" s="1"/>
      <c r="AK30734" s="1"/>
      <c r="AL30734" s="1"/>
    </row>
    <row r="30735">
      <c r="I30735" s="1"/>
      <c r="J30735" s="1"/>
      <c r="K30735" s="1"/>
      <c r="AA30735" s="1"/>
      <c r="AB30735" s="1"/>
      <c r="AC30735" s="1"/>
      <c r="AJ30735" s="1"/>
      <c r="AK30735" s="1"/>
      <c r="AL30735" s="1"/>
    </row>
    <row r="30736">
      <c r="I30736" s="1"/>
      <c r="J30736" s="1"/>
      <c r="K30736" s="1"/>
      <c r="AA30736" s="1"/>
      <c r="AB30736" s="1"/>
      <c r="AC30736" s="1"/>
      <c r="AJ30736" s="1"/>
      <c r="AK30736" s="1"/>
      <c r="AL30736" s="1"/>
    </row>
    <row r="30737">
      <c r="I30737" s="1"/>
      <c r="J30737" s="1"/>
      <c r="K30737" s="1"/>
      <c r="AA30737" s="1"/>
      <c r="AB30737" s="1"/>
      <c r="AC30737" s="1"/>
      <c r="AJ30737" s="1"/>
      <c r="AK30737" s="1"/>
      <c r="AL30737" s="1"/>
    </row>
    <row r="30738">
      <c r="I30738" s="1"/>
      <c r="J30738" s="1"/>
      <c r="K30738" s="1"/>
      <c r="AA30738" s="1"/>
      <c r="AB30738" s="1"/>
      <c r="AC30738" s="1"/>
      <c r="AJ30738" s="1"/>
      <c r="AK30738" s="1"/>
      <c r="AL30738" s="1"/>
    </row>
    <row r="30739">
      <c r="I30739" s="1"/>
      <c r="J30739" s="1"/>
      <c r="K30739" s="1"/>
      <c r="AA30739" s="1"/>
      <c r="AB30739" s="1"/>
      <c r="AC30739" s="1"/>
      <c r="AJ30739" s="1"/>
      <c r="AK30739" s="1"/>
      <c r="AL30739" s="1"/>
    </row>
    <row r="30740">
      <c r="I30740" s="1"/>
      <c r="J30740" s="1"/>
      <c r="K30740" s="1"/>
      <c r="AA30740" s="1"/>
      <c r="AB30740" s="1"/>
      <c r="AC30740" s="1"/>
      <c r="AJ30740" s="1"/>
      <c r="AK30740" s="1"/>
      <c r="AL30740" s="1"/>
    </row>
    <row r="30741">
      <c r="I30741" s="1"/>
      <c r="J30741" s="1"/>
      <c r="K30741" s="1"/>
      <c r="AA30741" s="1"/>
      <c r="AB30741" s="1"/>
      <c r="AC30741" s="1"/>
      <c r="AJ30741" s="1"/>
      <c r="AK30741" s="1"/>
      <c r="AL30741" s="1"/>
    </row>
    <row r="30742">
      <c r="I30742" s="1"/>
      <c r="J30742" s="1"/>
      <c r="K30742" s="1"/>
      <c r="AA30742" s="1"/>
      <c r="AB30742" s="1"/>
      <c r="AC30742" s="1"/>
      <c r="AJ30742" s="1"/>
      <c r="AK30742" s="1"/>
      <c r="AL30742" s="1"/>
    </row>
    <row r="30743">
      <c r="I30743" s="1"/>
      <c r="J30743" s="1"/>
      <c r="K30743" s="1"/>
      <c r="AA30743" s="1"/>
      <c r="AB30743" s="1"/>
      <c r="AC30743" s="1"/>
      <c r="AJ30743" s="1"/>
      <c r="AK30743" s="1"/>
      <c r="AL30743" s="1"/>
    </row>
    <row r="30744">
      <c r="I30744" s="1"/>
      <c r="J30744" s="1"/>
      <c r="K30744" s="1"/>
      <c r="AA30744" s="1"/>
      <c r="AB30744" s="1"/>
      <c r="AC30744" s="1"/>
      <c r="AJ30744" s="1"/>
      <c r="AK30744" s="1"/>
      <c r="AL30744" s="1"/>
    </row>
    <row r="30745">
      <c r="I30745" s="1"/>
      <c r="J30745" s="1"/>
      <c r="K30745" s="1"/>
      <c r="AA30745" s="1"/>
      <c r="AB30745" s="1"/>
      <c r="AC30745" s="1"/>
      <c r="AJ30745" s="1"/>
      <c r="AK30745" s="1"/>
      <c r="AL30745" s="1"/>
    </row>
    <row r="30746">
      <c r="I30746" s="1"/>
      <c r="J30746" s="1"/>
      <c r="K30746" s="1"/>
      <c r="AA30746" s="1"/>
      <c r="AB30746" s="1"/>
      <c r="AC30746" s="1"/>
      <c r="AJ30746" s="1"/>
      <c r="AK30746" s="1"/>
      <c r="AL30746" s="1"/>
    </row>
    <row r="30747">
      <c r="I30747" s="1"/>
      <c r="J30747" s="1"/>
      <c r="K30747" s="1"/>
      <c r="AA30747" s="1"/>
      <c r="AB30747" s="1"/>
      <c r="AC30747" s="1"/>
      <c r="AJ30747" s="1"/>
      <c r="AK30747" s="1"/>
      <c r="AL30747" s="1"/>
    </row>
    <row r="30748">
      <c r="I30748" s="1"/>
      <c r="J30748" s="1"/>
      <c r="K30748" s="1"/>
      <c r="AA30748" s="1"/>
      <c r="AB30748" s="1"/>
      <c r="AC30748" s="1"/>
      <c r="AJ30748" s="1"/>
      <c r="AK30748" s="1"/>
      <c r="AL30748" s="1"/>
    </row>
    <row r="30749">
      <c r="I30749" s="1"/>
      <c r="J30749" s="1"/>
      <c r="K30749" s="1"/>
      <c r="AA30749" s="1"/>
      <c r="AB30749" s="1"/>
      <c r="AC30749" s="1"/>
      <c r="AJ30749" s="1"/>
      <c r="AK30749" s="1"/>
      <c r="AL30749" s="1"/>
    </row>
    <row r="30750">
      <c r="I30750" s="1"/>
      <c r="J30750" s="1"/>
      <c r="K30750" s="1"/>
      <c r="AA30750" s="1"/>
      <c r="AB30750" s="1"/>
      <c r="AC30750" s="1"/>
      <c r="AJ30750" s="1"/>
      <c r="AK30750" s="1"/>
      <c r="AL30750" s="1"/>
    </row>
    <row r="30751">
      <c r="I30751" s="1"/>
      <c r="J30751" s="1"/>
      <c r="K30751" s="1"/>
      <c r="AA30751" s="1"/>
      <c r="AB30751" s="1"/>
      <c r="AC30751" s="1"/>
      <c r="AJ30751" s="1"/>
      <c r="AK30751" s="1"/>
      <c r="AL30751" s="1"/>
    </row>
    <row r="30752">
      <c r="I30752" s="1"/>
      <c r="J30752" s="1"/>
      <c r="K30752" s="1"/>
      <c r="AA30752" s="1"/>
      <c r="AB30752" s="1"/>
      <c r="AC30752" s="1"/>
      <c r="AJ30752" s="1"/>
      <c r="AK30752" s="1"/>
      <c r="AL30752" s="1"/>
    </row>
    <row r="30753">
      <c r="I30753" s="1"/>
      <c r="J30753" s="1"/>
      <c r="K30753" s="1"/>
      <c r="AA30753" s="1"/>
      <c r="AB30753" s="1"/>
      <c r="AC30753" s="1"/>
      <c r="AJ30753" s="1"/>
      <c r="AK30753" s="1"/>
      <c r="AL30753" s="1"/>
    </row>
    <row r="30754">
      <c r="I30754" s="1"/>
      <c r="J30754" s="1"/>
      <c r="K30754" s="1"/>
      <c r="AA30754" s="1"/>
      <c r="AB30754" s="1"/>
      <c r="AC30754" s="1"/>
      <c r="AJ30754" s="1"/>
      <c r="AK30754" s="1"/>
      <c r="AL30754" s="1"/>
    </row>
    <row r="30755">
      <c r="I30755" s="1"/>
      <c r="J30755" s="1"/>
      <c r="K30755" s="1"/>
      <c r="AA30755" s="1"/>
      <c r="AB30755" s="1"/>
      <c r="AC30755" s="1"/>
      <c r="AJ30755" s="1"/>
      <c r="AK30755" s="1"/>
      <c r="AL30755" s="1"/>
    </row>
    <row r="30756">
      <c r="I30756" s="1"/>
      <c r="J30756" s="1"/>
      <c r="K30756" s="1"/>
      <c r="AA30756" s="1"/>
      <c r="AB30756" s="1"/>
      <c r="AC30756" s="1"/>
      <c r="AJ30756" s="1"/>
      <c r="AK30756" s="1"/>
      <c r="AL30756" s="1"/>
    </row>
    <row r="30757">
      <c r="I30757" s="1"/>
      <c r="J30757" s="1"/>
      <c r="K30757" s="1"/>
      <c r="AA30757" s="1"/>
      <c r="AB30757" s="1"/>
      <c r="AC30757" s="1"/>
      <c r="AJ30757" s="1"/>
      <c r="AK30757" s="1"/>
      <c r="AL30757" s="1"/>
    </row>
    <row r="30758">
      <c r="I30758" s="1"/>
      <c r="J30758" s="1"/>
      <c r="K30758" s="1"/>
      <c r="AA30758" s="1"/>
      <c r="AB30758" s="1"/>
      <c r="AC30758" s="1"/>
      <c r="AJ30758" s="1"/>
      <c r="AK30758" s="1"/>
      <c r="AL30758" s="1"/>
    </row>
    <row r="30759">
      <c r="I30759" s="1"/>
      <c r="J30759" s="1"/>
      <c r="K30759" s="1"/>
      <c r="AA30759" s="1"/>
      <c r="AB30759" s="1"/>
      <c r="AC30759" s="1"/>
      <c r="AJ30759" s="1"/>
      <c r="AK30759" s="1"/>
      <c r="AL30759" s="1"/>
    </row>
    <row r="30760">
      <c r="I30760" s="1"/>
      <c r="J30760" s="1"/>
      <c r="K30760" s="1"/>
      <c r="AA30760" s="1"/>
      <c r="AB30760" s="1"/>
      <c r="AC30760" s="1"/>
      <c r="AJ30760" s="1"/>
      <c r="AK30760" s="1"/>
      <c r="AL30760" s="1"/>
    </row>
    <row r="30761">
      <c r="I30761" s="1"/>
      <c r="J30761" s="1"/>
      <c r="K30761" s="1"/>
      <c r="AA30761" s="1"/>
      <c r="AB30761" s="1"/>
      <c r="AC30761" s="1"/>
      <c r="AJ30761" s="1"/>
      <c r="AK30761" s="1"/>
      <c r="AL30761" s="1"/>
    </row>
    <row r="30762">
      <c r="I30762" s="1"/>
      <c r="J30762" s="1"/>
      <c r="K30762" s="1"/>
      <c r="AA30762" s="1"/>
      <c r="AB30762" s="1"/>
      <c r="AC30762" s="1"/>
      <c r="AJ30762" s="1"/>
      <c r="AK30762" s="1"/>
      <c r="AL30762" s="1"/>
    </row>
    <row r="30763">
      <c r="I30763" s="1"/>
      <c r="J30763" s="1"/>
      <c r="K30763" s="1"/>
      <c r="AA30763" s="1"/>
      <c r="AB30763" s="1"/>
      <c r="AC30763" s="1"/>
      <c r="AJ30763" s="1"/>
      <c r="AK30763" s="1"/>
      <c r="AL30763" s="1"/>
    </row>
    <row r="30764">
      <c r="I30764" s="1"/>
      <c r="J30764" s="1"/>
      <c r="K30764" s="1"/>
      <c r="AA30764" s="1"/>
      <c r="AB30764" s="1"/>
      <c r="AC30764" s="1"/>
      <c r="AJ30764" s="1"/>
      <c r="AK30764" s="1"/>
      <c r="AL30764" s="1"/>
    </row>
    <row r="30765">
      <c r="I30765" s="1"/>
      <c r="J30765" s="1"/>
      <c r="K30765" s="1"/>
      <c r="AA30765" s="1"/>
      <c r="AB30765" s="1"/>
      <c r="AC30765" s="1"/>
      <c r="AJ30765" s="1"/>
      <c r="AK30765" s="1"/>
      <c r="AL30765" s="1"/>
    </row>
    <row r="30766">
      <c r="I30766" s="1"/>
      <c r="J30766" s="1"/>
      <c r="K30766" s="1"/>
      <c r="AA30766" s="1"/>
      <c r="AB30766" s="1"/>
      <c r="AC30766" s="1"/>
      <c r="AJ30766" s="1"/>
      <c r="AK30766" s="1"/>
      <c r="AL30766" s="1"/>
    </row>
    <row r="30767">
      <c r="I30767" s="1"/>
      <c r="J30767" s="1"/>
      <c r="K30767" s="1"/>
      <c r="AA30767" s="1"/>
      <c r="AB30767" s="1"/>
      <c r="AC30767" s="1"/>
      <c r="AJ30767" s="1"/>
      <c r="AK30767" s="1"/>
      <c r="AL30767" s="1"/>
    </row>
    <row r="30768">
      <c r="I30768" s="1"/>
      <c r="J30768" s="1"/>
      <c r="K30768" s="1"/>
      <c r="AA30768" s="1"/>
      <c r="AB30768" s="1"/>
      <c r="AC30768" s="1"/>
      <c r="AJ30768" s="1"/>
      <c r="AK30768" s="1"/>
      <c r="AL30768" s="1"/>
    </row>
    <row r="30769">
      <c r="I30769" s="1"/>
      <c r="J30769" s="1"/>
      <c r="K30769" s="1"/>
      <c r="AA30769" s="1"/>
      <c r="AB30769" s="1"/>
      <c r="AC30769" s="1"/>
      <c r="AJ30769" s="1"/>
      <c r="AK30769" s="1"/>
      <c r="AL30769" s="1"/>
    </row>
    <row r="30770">
      <c r="I30770" s="1"/>
      <c r="J30770" s="1"/>
      <c r="K30770" s="1"/>
      <c r="AA30770" s="1"/>
      <c r="AB30770" s="1"/>
      <c r="AC30770" s="1"/>
      <c r="AJ30770" s="1"/>
      <c r="AK30770" s="1"/>
      <c r="AL30770" s="1"/>
    </row>
    <row r="30771">
      <c r="I30771" s="1"/>
      <c r="J30771" s="1"/>
      <c r="K30771" s="1"/>
      <c r="AA30771" s="1"/>
      <c r="AB30771" s="1"/>
      <c r="AC30771" s="1"/>
      <c r="AJ30771" s="1"/>
      <c r="AK30771" s="1"/>
      <c r="AL30771" s="1"/>
    </row>
    <row r="30772">
      <c r="I30772" s="1"/>
      <c r="J30772" s="1"/>
      <c r="K30772" s="1"/>
      <c r="AA30772" s="1"/>
      <c r="AB30772" s="1"/>
      <c r="AC30772" s="1"/>
      <c r="AJ30772" s="1"/>
      <c r="AK30772" s="1"/>
      <c r="AL30772" s="1"/>
    </row>
    <row r="30773">
      <c r="I30773" s="1"/>
      <c r="J30773" s="1"/>
      <c r="K30773" s="1"/>
      <c r="AA30773" s="1"/>
      <c r="AB30773" s="1"/>
      <c r="AC30773" s="1"/>
      <c r="AJ30773" s="1"/>
      <c r="AK30773" s="1"/>
      <c r="AL30773" s="1"/>
    </row>
    <row r="30774">
      <c r="I30774" s="1"/>
      <c r="J30774" s="1"/>
      <c r="K30774" s="1"/>
      <c r="AA30774" s="1"/>
      <c r="AB30774" s="1"/>
      <c r="AC30774" s="1"/>
      <c r="AJ30774" s="1"/>
      <c r="AK30774" s="1"/>
      <c r="AL30774" s="1"/>
    </row>
    <row r="30775">
      <c r="I30775" s="1"/>
      <c r="J30775" s="1"/>
      <c r="K30775" s="1"/>
      <c r="AA30775" s="1"/>
      <c r="AB30775" s="1"/>
      <c r="AC30775" s="1"/>
      <c r="AJ30775" s="1"/>
      <c r="AK30775" s="1"/>
      <c r="AL30775" s="1"/>
    </row>
    <row r="30776">
      <c r="I30776" s="1"/>
      <c r="J30776" s="1"/>
      <c r="K30776" s="1"/>
      <c r="AA30776" s="1"/>
      <c r="AB30776" s="1"/>
      <c r="AC30776" s="1"/>
      <c r="AJ30776" s="1"/>
      <c r="AK30776" s="1"/>
      <c r="AL30776" s="1"/>
    </row>
    <row r="30777">
      <c r="I30777" s="1"/>
      <c r="J30777" s="1"/>
      <c r="K30777" s="1"/>
      <c r="AA30777" s="1"/>
      <c r="AB30777" s="1"/>
      <c r="AC30777" s="1"/>
      <c r="AJ30777" s="1"/>
      <c r="AK30777" s="1"/>
      <c r="AL30777" s="1"/>
    </row>
    <row r="30778">
      <c r="I30778" s="1"/>
      <c r="J30778" s="1"/>
      <c r="K30778" s="1"/>
      <c r="AA30778" s="1"/>
      <c r="AB30778" s="1"/>
      <c r="AC30778" s="1"/>
      <c r="AJ30778" s="1"/>
      <c r="AK30778" s="1"/>
      <c r="AL30778" s="1"/>
    </row>
    <row r="30779">
      <c r="I30779" s="1"/>
      <c r="J30779" s="1"/>
      <c r="K30779" s="1"/>
      <c r="AA30779" s="1"/>
      <c r="AB30779" s="1"/>
      <c r="AC30779" s="1"/>
      <c r="AJ30779" s="1"/>
      <c r="AK30779" s="1"/>
      <c r="AL30779" s="1"/>
    </row>
    <row r="30780">
      <c r="I30780" s="1"/>
      <c r="J30780" s="1"/>
      <c r="K30780" s="1"/>
      <c r="AA30780" s="1"/>
      <c r="AB30780" s="1"/>
      <c r="AC30780" s="1"/>
      <c r="AJ30780" s="1"/>
      <c r="AK30780" s="1"/>
      <c r="AL30780" s="1"/>
    </row>
    <row r="30781">
      <c r="I30781" s="1"/>
      <c r="J30781" s="1"/>
      <c r="K30781" s="1"/>
      <c r="AA30781" s="1"/>
      <c r="AB30781" s="1"/>
      <c r="AC30781" s="1"/>
      <c r="AJ30781" s="1"/>
      <c r="AK30781" s="1"/>
      <c r="AL30781" s="1"/>
    </row>
    <row r="30782">
      <c r="I30782" s="1"/>
      <c r="J30782" s="1"/>
      <c r="K30782" s="1"/>
      <c r="AA30782" s="1"/>
      <c r="AB30782" s="1"/>
      <c r="AC30782" s="1"/>
      <c r="AJ30782" s="1"/>
      <c r="AK30782" s="1"/>
      <c r="AL30782" s="1"/>
    </row>
    <row r="30783">
      <c r="I30783" s="1"/>
      <c r="J30783" s="1"/>
      <c r="K30783" s="1"/>
      <c r="AA30783" s="1"/>
      <c r="AB30783" s="1"/>
      <c r="AC30783" s="1"/>
      <c r="AJ30783" s="1"/>
      <c r="AK30783" s="1"/>
      <c r="AL30783" s="1"/>
    </row>
    <row r="30784">
      <c r="I30784" s="1"/>
      <c r="J30784" s="1"/>
      <c r="K30784" s="1"/>
      <c r="AA30784" s="1"/>
      <c r="AB30784" s="1"/>
      <c r="AC30784" s="1"/>
      <c r="AJ30784" s="1"/>
      <c r="AK30784" s="1"/>
      <c r="AL30784" s="1"/>
    </row>
    <row r="30785">
      <c r="I30785" s="1"/>
      <c r="J30785" s="1"/>
      <c r="K30785" s="1"/>
      <c r="AA30785" s="1"/>
      <c r="AB30785" s="1"/>
      <c r="AC30785" s="1"/>
      <c r="AJ30785" s="1"/>
      <c r="AK30785" s="1"/>
      <c r="AL30785" s="1"/>
    </row>
    <row r="30786">
      <c r="I30786" s="1"/>
      <c r="J30786" s="1"/>
      <c r="K30786" s="1"/>
      <c r="AA30786" s="1"/>
      <c r="AB30786" s="1"/>
      <c r="AC30786" s="1"/>
      <c r="AJ30786" s="1"/>
      <c r="AK30786" s="1"/>
      <c r="AL30786" s="1"/>
    </row>
    <row r="30787">
      <c r="I30787" s="1"/>
      <c r="J30787" s="1"/>
      <c r="K30787" s="1"/>
      <c r="AA30787" s="1"/>
      <c r="AB30787" s="1"/>
      <c r="AC30787" s="1"/>
      <c r="AJ30787" s="1"/>
      <c r="AK30787" s="1"/>
      <c r="AL30787" s="1"/>
    </row>
    <row r="30788">
      <c r="I30788" s="1"/>
      <c r="J30788" s="1"/>
      <c r="K30788" s="1"/>
      <c r="AA30788" s="1"/>
      <c r="AB30788" s="1"/>
      <c r="AC30788" s="1"/>
      <c r="AJ30788" s="1"/>
      <c r="AK30788" s="1"/>
      <c r="AL30788" s="1"/>
    </row>
    <row r="30789">
      <c r="I30789" s="1"/>
      <c r="J30789" s="1"/>
      <c r="K30789" s="1"/>
      <c r="AA30789" s="1"/>
      <c r="AB30789" s="1"/>
      <c r="AC30789" s="1"/>
      <c r="AJ30789" s="1"/>
      <c r="AK30789" s="1"/>
      <c r="AL30789" s="1"/>
    </row>
    <row r="30790">
      <c r="I30790" s="1"/>
      <c r="J30790" s="1"/>
      <c r="K30790" s="1"/>
      <c r="AA30790" s="1"/>
      <c r="AB30790" s="1"/>
      <c r="AC30790" s="1"/>
      <c r="AJ30790" s="1"/>
      <c r="AK30790" s="1"/>
      <c r="AL30790" s="1"/>
    </row>
    <row r="30791">
      <c r="I30791" s="1"/>
      <c r="J30791" s="1"/>
      <c r="K30791" s="1"/>
      <c r="AA30791" s="1"/>
      <c r="AB30791" s="1"/>
      <c r="AC30791" s="1"/>
      <c r="AJ30791" s="1"/>
      <c r="AK30791" s="1"/>
      <c r="AL30791" s="1"/>
    </row>
    <row r="30792">
      <c r="I30792" s="1"/>
      <c r="J30792" s="1"/>
      <c r="K30792" s="1"/>
      <c r="AA30792" s="1"/>
      <c r="AB30792" s="1"/>
      <c r="AC30792" s="1"/>
      <c r="AJ30792" s="1"/>
      <c r="AK30792" s="1"/>
      <c r="AL30792" s="1"/>
    </row>
    <row r="30793">
      <c r="I30793" s="1"/>
      <c r="J30793" s="1"/>
      <c r="K30793" s="1"/>
      <c r="AA30793" s="1"/>
      <c r="AB30793" s="1"/>
      <c r="AC30793" s="1"/>
      <c r="AJ30793" s="1"/>
      <c r="AK30793" s="1"/>
      <c r="AL30793" s="1"/>
    </row>
    <row r="30794">
      <c r="I30794" s="1"/>
      <c r="J30794" s="1"/>
      <c r="K30794" s="1"/>
      <c r="AA30794" s="1"/>
      <c r="AB30794" s="1"/>
      <c r="AC30794" s="1"/>
      <c r="AJ30794" s="1"/>
      <c r="AK30794" s="1"/>
      <c r="AL30794" s="1"/>
    </row>
    <row r="30795">
      <c r="I30795" s="1"/>
      <c r="J30795" s="1"/>
      <c r="K30795" s="1"/>
      <c r="AA30795" s="1"/>
      <c r="AB30795" s="1"/>
      <c r="AC30795" s="1"/>
      <c r="AJ30795" s="1"/>
      <c r="AK30795" s="1"/>
      <c r="AL30795" s="1"/>
    </row>
    <row r="30796">
      <c r="I30796" s="1"/>
      <c r="J30796" s="1"/>
      <c r="K30796" s="1"/>
      <c r="AA30796" s="1"/>
      <c r="AB30796" s="1"/>
      <c r="AC30796" s="1"/>
      <c r="AJ30796" s="1"/>
      <c r="AK30796" s="1"/>
      <c r="AL30796" s="1"/>
    </row>
    <row r="30797">
      <c r="I30797" s="1"/>
      <c r="J30797" s="1"/>
      <c r="K30797" s="1"/>
      <c r="AA30797" s="1"/>
      <c r="AB30797" s="1"/>
      <c r="AC30797" s="1"/>
      <c r="AJ30797" s="1"/>
      <c r="AK30797" s="1"/>
      <c r="AL30797" s="1"/>
    </row>
    <row r="30798">
      <c r="I30798" s="1"/>
      <c r="J30798" s="1"/>
      <c r="K30798" s="1"/>
      <c r="AA30798" s="1"/>
      <c r="AB30798" s="1"/>
      <c r="AC30798" s="1"/>
      <c r="AJ30798" s="1"/>
      <c r="AK30798" s="1"/>
      <c r="AL30798" s="1"/>
    </row>
    <row r="30799">
      <c r="I30799" s="1"/>
      <c r="J30799" s="1"/>
      <c r="K30799" s="1"/>
      <c r="AA30799" s="1"/>
      <c r="AB30799" s="1"/>
      <c r="AC30799" s="1"/>
      <c r="AJ30799" s="1"/>
      <c r="AK30799" s="1"/>
      <c r="AL30799" s="1"/>
    </row>
    <row r="30800">
      <c r="I30800" s="1"/>
      <c r="J30800" s="1"/>
      <c r="K30800" s="1"/>
      <c r="AA30800" s="1"/>
      <c r="AB30800" s="1"/>
      <c r="AC30800" s="1"/>
      <c r="AJ30800" s="1"/>
      <c r="AK30800" s="1"/>
      <c r="AL30800" s="1"/>
    </row>
    <row r="30801">
      <c r="I30801" s="1"/>
      <c r="J30801" s="1"/>
      <c r="K30801" s="1"/>
      <c r="AA30801" s="1"/>
      <c r="AB30801" s="1"/>
      <c r="AC30801" s="1"/>
      <c r="AJ30801" s="1"/>
      <c r="AK30801" s="1"/>
      <c r="AL30801" s="1"/>
    </row>
    <row r="30802">
      <c r="I30802" s="1"/>
      <c r="J30802" s="1"/>
      <c r="K30802" s="1"/>
      <c r="AA30802" s="1"/>
      <c r="AB30802" s="1"/>
      <c r="AC30802" s="1"/>
      <c r="AJ30802" s="1"/>
      <c r="AK30802" s="1"/>
      <c r="AL30802" s="1"/>
    </row>
    <row r="30803">
      <c r="I30803" s="1"/>
      <c r="J30803" s="1"/>
      <c r="K30803" s="1"/>
      <c r="AA30803" s="1"/>
      <c r="AB30803" s="1"/>
      <c r="AC30803" s="1"/>
      <c r="AJ30803" s="1"/>
      <c r="AK30803" s="1"/>
      <c r="AL30803" s="1"/>
    </row>
    <row r="30804">
      <c r="I30804" s="1"/>
      <c r="J30804" s="1"/>
      <c r="K30804" s="1"/>
      <c r="AA30804" s="1"/>
      <c r="AB30804" s="1"/>
      <c r="AC30804" s="1"/>
      <c r="AJ30804" s="1"/>
      <c r="AK30804" s="1"/>
      <c r="AL30804" s="1"/>
    </row>
    <row r="30805">
      <c r="I30805" s="1"/>
      <c r="J30805" s="1"/>
      <c r="K30805" s="1"/>
      <c r="AA30805" s="1"/>
      <c r="AB30805" s="1"/>
      <c r="AC30805" s="1"/>
      <c r="AJ30805" s="1"/>
      <c r="AK30805" s="1"/>
      <c r="AL30805" s="1"/>
    </row>
    <row r="30806">
      <c r="I30806" s="1"/>
      <c r="J30806" s="1"/>
      <c r="K30806" s="1"/>
      <c r="AA30806" s="1"/>
      <c r="AB30806" s="1"/>
      <c r="AC30806" s="1"/>
      <c r="AJ30806" s="1"/>
      <c r="AK30806" s="1"/>
      <c r="AL30806" s="1"/>
    </row>
    <row r="30807">
      <c r="I30807" s="1"/>
      <c r="J30807" s="1"/>
      <c r="K30807" s="1"/>
      <c r="AA30807" s="1"/>
      <c r="AB30807" s="1"/>
      <c r="AC30807" s="1"/>
      <c r="AJ30807" s="1"/>
      <c r="AK30807" s="1"/>
      <c r="AL30807" s="1"/>
    </row>
    <row r="30808">
      <c r="I30808" s="1"/>
      <c r="J30808" s="1"/>
      <c r="K30808" s="1"/>
      <c r="AA30808" s="1"/>
      <c r="AB30808" s="1"/>
      <c r="AC30808" s="1"/>
      <c r="AJ30808" s="1"/>
      <c r="AK30808" s="1"/>
      <c r="AL30808" s="1"/>
    </row>
    <row r="30809">
      <c r="I30809" s="1"/>
      <c r="J30809" s="1"/>
      <c r="K30809" s="1"/>
      <c r="AA30809" s="1"/>
      <c r="AB30809" s="1"/>
      <c r="AC30809" s="1"/>
      <c r="AJ30809" s="1"/>
      <c r="AK30809" s="1"/>
      <c r="AL30809" s="1"/>
    </row>
    <row r="30810">
      <c r="I30810" s="1"/>
      <c r="J30810" s="1"/>
      <c r="K30810" s="1"/>
      <c r="AA30810" s="1"/>
      <c r="AB30810" s="1"/>
      <c r="AC30810" s="1"/>
      <c r="AJ30810" s="1"/>
      <c r="AK30810" s="1"/>
      <c r="AL30810" s="1"/>
    </row>
    <row r="30811">
      <c r="I30811" s="1"/>
      <c r="J30811" s="1"/>
      <c r="K30811" s="1"/>
      <c r="AA30811" s="1"/>
      <c r="AB30811" s="1"/>
      <c r="AC30811" s="1"/>
      <c r="AJ30811" s="1"/>
      <c r="AK30811" s="1"/>
      <c r="AL30811" s="1"/>
    </row>
    <row r="30812">
      <c r="I30812" s="1"/>
      <c r="J30812" s="1"/>
      <c r="K30812" s="1"/>
      <c r="AA30812" s="1"/>
      <c r="AB30812" s="1"/>
      <c r="AC30812" s="1"/>
      <c r="AJ30812" s="1"/>
      <c r="AK30812" s="1"/>
      <c r="AL30812" s="1"/>
    </row>
    <row r="30813">
      <c r="I30813" s="1"/>
      <c r="J30813" s="1"/>
      <c r="K30813" s="1"/>
      <c r="AA30813" s="1"/>
      <c r="AB30813" s="1"/>
      <c r="AC30813" s="1"/>
      <c r="AJ30813" s="1"/>
      <c r="AK30813" s="1"/>
      <c r="AL30813" s="1"/>
    </row>
    <row r="30814">
      <c r="I30814" s="1"/>
      <c r="J30814" s="1"/>
      <c r="K30814" s="1"/>
      <c r="AA30814" s="1"/>
      <c r="AB30814" s="1"/>
      <c r="AC30814" s="1"/>
      <c r="AJ30814" s="1"/>
      <c r="AK30814" s="1"/>
      <c r="AL30814" s="1"/>
    </row>
    <row r="30815">
      <c r="I30815" s="1"/>
      <c r="J30815" s="1"/>
      <c r="K30815" s="1"/>
      <c r="AA30815" s="1"/>
      <c r="AB30815" s="1"/>
      <c r="AC30815" s="1"/>
      <c r="AJ30815" s="1"/>
      <c r="AK30815" s="1"/>
      <c r="AL30815" s="1"/>
    </row>
    <row r="30816">
      <c r="I30816" s="1"/>
      <c r="J30816" s="1"/>
      <c r="K30816" s="1"/>
      <c r="AA30816" s="1"/>
      <c r="AB30816" s="1"/>
      <c r="AC30816" s="1"/>
      <c r="AJ30816" s="1"/>
      <c r="AK30816" s="1"/>
      <c r="AL30816" s="1"/>
    </row>
    <row r="30817">
      <c r="I30817" s="1"/>
      <c r="J30817" s="1"/>
      <c r="K30817" s="1"/>
      <c r="AA30817" s="1"/>
      <c r="AB30817" s="1"/>
      <c r="AC30817" s="1"/>
      <c r="AJ30817" s="1"/>
      <c r="AK30817" s="1"/>
      <c r="AL30817" s="1"/>
    </row>
    <row r="30818">
      <c r="I30818" s="1"/>
      <c r="J30818" s="1"/>
      <c r="K30818" s="1"/>
      <c r="AA30818" s="1"/>
      <c r="AB30818" s="1"/>
      <c r="AC30818" s="1"/>
      <c r="AJ30818" s="1"/>
      <c r="AK30818" s="1"/>
      <c r="AL30818" s="1"/>
    </row>
    <row r="30819">
      <c r="I30819" s="1"/>
      <c r="J30819" s="1"/>
      <c r="K30819" s="1"/>
      <c r="AA30819" s="1"/>
      <c r="AB30819" s="1"/>
      <c r="AC30819" s="1"/>
      <c r="AJ30819" s="1"/>
      <c r="AK30819" s="1"/>
      <c r="AL30819" s="1"/>
    </row>
    <row r="30820">
      <c r="I30820" s="1"/>
      <c r="J30820" s="1"/>
      <c r="K30820" s="1"/>
      <c r="AA30820" s="1"/>
      <c r="AB30820" s="1"/>
      <c r="AC30820" s="1"/>
      <c r="AJ30820" s="1"/>
      <c r="AK30820" s="1"/>
      <c r="AL30820" s="1"/>
    </row>
    <row r="30821">
      <c r="I30821" s="1"/>
      <c r="J30821" s="1"/>
      <c r="K30821" s="1"/>
      <c r="AA30821" s="1"/>
      <c r="AB30821" s="1"/>
      <c r="AC30821" s="1"/>
      <c r="AJ30821" s="1"/>
      <c r="AK30821" s="1"/>
      <c r="AL30821" s="1"/>
    </row>
    <row r="30822">
      <c r="I30822" s="1"/>
      <c r="J30822" s="1"/>
      <c r="K30822" s="1"/>
      <c r="AA30822" s="1"/>
      <c r="AB30822" s="1"/>
      <c r="AC30822" s="1"/>
      <c r="AJ30822" s="1"/>
      <c r="AK30822" s="1"/>
      <c r="AL30822" s="1"/>
    </row>
    <row r="30823">
      <c r="I30823" s="1"/>
      <c r="J30823" s="1"/>
      <c r="K30823" s="1"/>
      <c r="AA30823" s="1"/>
      <c r="AB30823" s="1"/>
      <c r="AC30823" s="1"/>
      <c r="AJ30823" s="1"/>
      <c r="AK30823" s="1"/>
      <c r="AL30823" s="1"/>
    </row>
    <row r="30824">
      <c r="I30824" s="1"/>
      <c r="J30824" s="1"/>
      <c r="K30824" s="1"/>
      <c r="AA30824" s="1"/>
      <c r="AB30824" s="1"/>
      <c r="AC30824" s="1"/>
      <c r="AJ30824" s="1"/>
      <c r="AK30824" s="1"/>
      <c r="AL30824" s="1"/>
    </row>
    <row r="30825">
      <c r="I30825" s="1"/>
      <c r="J30825" s="1"/>
      <c r="K30825" s="1"/>
      <c r="AA30825" s="1"/>
      <c r="AB30825" s="1"/>
      <c r="AC30825" s="1"/>
      <c r="AJ30825" s="1"/>
      <c r="AK30825" s="1"/>
      <c r="AL30825" s="1"/>
    </row>
    <row r="30826">
      <c r="I30826" s="1"/>
      <c r="J30826" s="1"/>
      <c r="K30826" s="1"/>
      <c r="AA30826" s="1"/>
      <c r="AB30826" s="1"/>
      <c r="AC30826" s="1"/>
      <c r="AJ30826" s="1"/>
      <c r="AK30826" s="1"/>
      <c r="AL30826" s="1"/>
    </row>
    <row r="30827">
      <c r="I30827" s="1"/>
      <c r="J30827" s="1"/>
      <c r="K30827" s="1"/>
      <c r="AA30827" s="1"/>
      <c r="AB30827" s="1"/>
      <c r="AC30827" s="1"/>
      <c r="AJ30827" s="1"/>
      <c r="AK30827" s="1"/>
      <c r="AL30827" s="1"/>
    </row>
    <row r="30828">
      <c r="I30828" s="1"/>
      <c r="J30828" s="1"/>
      <c r="K30828" s="1"/>
      <c r="AA30828" s="1"/>
      <c r="AB30828" s="1"/>
      <c r="AC30828" s="1"/>
      <c r="AJ30828" s="1"/>
      <c r="AK30828" s="1"/>
      <c r="AL30828" s="1"/>
    </row>
    <row r="30829">
      <c r="I30829" s="1"/>
      <c r="J30829" s="1"/>
      <c r="K30829" s="1"/>
      <c r="AA30829" s="1"/>
      <c r="AB30829" s="1"/>
      <c r="AC30829" s="1"/>
      <c r="AJ30829" s="1"/>
      <c r="AK30829" s="1"/>
      <c r="AL30829" s="1"/>
    </row>
    <row r="30830">
      <c r="I30830" s="1"/>
      <c r="J30830" s="1"/>
      <c r="K30830" s="1"/>
      <c r="AA30830" s="1"/>
      <c r="AB30830" s="1"/>
      <c r="AC30830" s="1"/>
      <c r="AJ30830" s="1"/>
      <c r="AK30830" s="1"/>
      <c r="AL30830" s="1"/>
    </row>
    <row r="30831">
      <c r="I30831" s="1"/>
      <c r="J30831" s="1"/>
      <c r="K30831" s="1"/>
      <c r="AA30831" s="1"/>
      <c r="AB30831" s="1"/>
      <c r="AC30831" s="1"/>
      <c r="AJ30831" s="1"/>
      <c r="AK30831" s="1"/>
      <c r="AL30831" s="1"/>
    </row>
    <row r="30832">
      <c r="I30832" s="1"/>
      <c r="J30832" s="1"/>
      <c r="K30832" s="1"/>
      <c r="AA30832" s="1"/>
      <c r="AB30832" s="1"/>
      <c r="AC30832" s="1"/>
      <c r="AJ30832" s="1"/>
      <c r="AK30832" s="1"/>
      <c r="AL30832" s="1"/>
    </row>
    <row r="30833">
      <c r="I30833" s="1"/>
      <c r="J30833" s="1"/>
      <c r="K30833" s="1"/>
      <c r="AA30833" s="1"/>
      <c r="AB30833" s="1"/>
      <c r="AC30833" s="1"/>
      <c r="AJ30833" s="1"/>
      <c r="AK30833" s="1"/>
      <c r="AL30833" s="1"/>
    </row>
    <row r="30834">
      <c r="I30834" s="1"/>
      <c r="J30834" s="1"/>
      <c r="K30834" s="1"/>
      <c r="AA30834" s="1"/>
      <c r="AB30834" s="1"/>
      <c r="AC30834" s="1"/>
      <c r="AJ30834" s="1"/>
      <c r="AK30834" s="1"/>
      <c r="AL30834" s="1"/>
    </row>
    <row r="30835">
      <c r="I30835" s="1"/>
      <c r="J30835" s="1"/>
      <c r="K30835" s="1"/>
      <c r="AA30835" s="1"/>
      <c r="AB30835" s="1"/>
      <c r="AC30835" s="1"/>
      <c r="AJ30835" s="1"/>
      <c r="AK30835" s="1"/>
      <c r="AL30835" s="1"/>
    </row>
    <row r="30836">
      <c r="I30836" s="1"/>
      <c r="J30836" s="1"/>
      <c r="K30836" s="1"/>
      <c r="AA30836" s="1"/>
      <c r="AB30836" s="1"/>
      <c r="AC30836" s="1"/>
      <c r="AJ30836" s="1"/>
      <c r="AK30836" s="1"/>
      <c r="AL30836" s="1"/>
    </row>
    <row r="30837">
      <c r="I30837" s="1"/>
      <c r="J30837" s="1"/>
      <c r="K30837" s="1"/>
      <c r="AA30837" s="1"/>
      <c r="AB30837" s="1"/>
      <c r="AC30837" s="1"/>
      <c r="AJ30837" s="1"/>
      <c r="AK30837" s="1"/>
      <c r="AL30837" s="1"/>
    </row>
    <row r="30838">
      <c r="I30838" s="1"/>
      <c r="J30838" s="1"/>
      <c r="K30838" s="1"/>
      <c r="AA30838" s="1"/>
      <c r="AB30838" s="1"/>
      <c r="AC30838" s="1"/>
      <c r="AJ30838" s="1"/>
      <c r="AK30838" s="1"/>
      <c r="AL30838" s="1"/>
    </row>
    <row r="30839">
      <c r="I30839" s="1"/>
      <c r="J30839" s="1"/>
      <c r="K30839" s="1"/>
      <c r="AA30839" s="1"/>
      <c r="AB30839" s="1"/>
      <c r="AC30839" s="1"/>
      <c r="AJ30839" s="1"/>
      <c r="AK30839" s="1"/>
      <c r="AL30839" s="1"/>
    </row>
    <row r="30840">
      <c r="I30840" s="1"/>
      <c r="J30840" s="1"/>
      <c r="K30840" s="1"/>
      <c r="AA30840" s="1"/>
      <c r="AB30840" s="1"/>
      <c r="AC30840" s="1"/>
      <c r="AJ30840" s="1"/>
      <c r="AK30840" s="1"/>
      <c r="AL30840" s="1"/>
    </row>
    <row r="30841">
      <c r="I30841" s="1"/>
      <c r="J30841" s="1"/>
      <c r="K30841" s="1"/>
      <c r="AA30841" s="1"/>
      <c r="AB30841" s="1"/>
      <c r="AC30841" s="1"/>
      <c r="AJ30841" s="1"/>
      <c r="AK30841" s="1"/>
      <c r="AL30841" s="1"/>
    </row>
    <row r="30842">
      <c r="I30842" s="1"/>
      <c r="J30842" s="1"/>
      <c r="K30842" s="1"/>
      <c r="AA30842" s="1"/>
      <c r="AB30842" s="1"/>
      <c r="AC30842" s="1"/>
      <c r="AJ30842" s="1"/>
      <c r="AK30842" s="1"/>
      <c r="AL30842" s="1"/>
    </row>
    <row r="30843">
      <c r="I30843" s="1"/>
      <c r="J30843" s="1"/>
      <c r="K30843" s="1"/>
      <c r="AA30843" s="1"/>
      <c r="AB30843" s="1"/>
      <c r="AC30843" s="1"/>
      <c r="AJ30843" s="1"/>
      <c r="AK30843" s="1"/>
      <c r="AL30843" s="1"/>
    </row>
    <row r="30844">
      <c r="I30844" s="1"/>
      <c r="J30844" s="1"/>
      <c r="K30844" s="1"/>
      <c r="AA30844" s="1"/>
      <c r="AB30844" s="1"/>
      <c r="AC30844" s="1"/>
      <c r="AJ30844" s="1"/>
      <c r="AK30844" s="1"/>
      <c r="AL30844" s="1"/>
    </row>
    <row r="30845">
      <c r="I30845" s="1"/>
      <c r="J30845" s="1"/>
      <c r="K30845" s="1"/>
      <c r="AA30845" s="1"/>
      <c r="AB30845" s="1"/>
      <c r="AC30845" s="1"/>
      <c r="AJ30845" s="1"/>
      <c r="AK30845" s="1"/>
      <c r="AL30845" s="1"/>
    </row>
    <row r="30846">
      <c r="I30846" s="1"/>
      <c r="J30846" s="1"/>
      <c r="K30846" s="1"/>
      <c r="AA30846" s="1"/>
      <c r="AB30846" s="1"/>
      <c r="AC30846" s="1"/>
      <c r="AJ30846" s="1"/>
      <c r="AK30846" s="1"/>
      <c r="AL30846" s="1"/>
    </row>
    <row r="30847">
      <c r="I30847" s="1"/>
      <c r="J30847" s="1"/>
      <c r="K30847" s="1"/>
      <c r="AA30847" s="1"/>
      <c r="AB30847" s="1"/>
      <c r="AC30847" s="1"/>
      <c r="AJ30847" s="1"/>
      <c r="AK30847" s="1"/>
      <c r="AL30847" s="1"/>
    </row>
    <row r="30848">
      <c r="I30848" s="1"/>
      <c r="J30848" s="1"/>
      <c r="K30848" s="1"/>
      <c r="AA30848" s="1"/>
      <c r="AB30848" s="1"/>
      <c r="AC30848" s="1"/>
      <c r="AJ30848" s="1"/>
      <c r="AK30848" s="1"/>
      <c r="AL30848" s="1"/>
    </row>
    <row r="30849">
      <c r="I30849" s="1"/>
      <c r="J30849" s="1"/>
      <c r="K30849" s="1"/>
      <c r="AA30849" s="1"/>
      <c r="AB30849" s="1"/>
      <c r="AC30849" s="1"/>
      <c r="AJ30849" s="1"/>
      <c r="AK30849" s="1"/>
      <c r="AL30849" s="1"/>
    </row>
    <row r="30850">
      <c r="I30850" s="1"/>
      <c r="J30850" s="1"/>
      <c r="K30850" s="1"/>
      <c r="AA30850" s="1"/>
      <c r="AB30850" s="1"/>
      <c r="AC30850" s="1"/>
      <c r="AJ30850" s="1"/>
      <c r="AK30850" s="1"/>
      <c r="AL30850" s="1"/>
    </row>
    <row r="30851">
      <c r="I30851" s="1"/>
      <c r="J30851" s="1"/>
      <c r="K30851" s="1"/>
      <c r="AA30851" s="1"/>
      <c r="AB30851" s="1"/>
      <c r="AC30851" s="1"/>
      <c r="AJ30851" s="1"/>
      <c r="AK30851" s="1"/>
      <c r="AL30851" s="1"/>
    </row>
    <row r="30852">
      <c r="I30852" s="1"/>
      <c r="J30852" s="1"/>
      <c r="K30852" s="1"/>
      <c r="AA30852" s="1"/>
      <c r="AB30852" s="1"/>
      <c r="AC30852" s="1"/>
      <c r="AJ30852" s="1"/>
      <c r="AK30852" s="1"/>
      <c r="AL30852" s="1"/>
    </row>
    <row r="30853">
      <c r="I30853" s="1"/>
      <c r="J30853" s="1"/>
      <c r="K30853" s="1"/>
      <c r="AA30853" s="1"/>
      <c r="AB30853" s="1"/>
      <c r="AC30853" s="1"/>
      <c r="AJ30853" s="1"/>
      <c r="AK30853" s="1"/>
      <c r="AL30853" s="1"/>
    </row>
    <row r="30854">
      <c r="I30854" s="1"/>
      <c r="J30854" s="1"/>
      <c r="K30854" s="1"/>
      <c r="AA30854" s="1"/>
      <c r="AB30854" s="1"/>
      <c r="AC30854" s="1"/>
      <c r="AJ30854" s="1"/>
      <c r="AK30854" s="1"/>
      <c r="AL30854" s="1"/>
    </row>
    <row r="30855">
      <c r="I30855" s="1"/>
      <c r="J30855" s="1"/>
      <c r="K30855" s="1"/>
      <c r="AA30855" s="1"/>
      <c r="AB30855" s="1"/>
      <c r="AC30855" s="1"/>
      <c r="AJ30855" s="1"/>
      <c r="AK30855" s="1"/>
      <c r="AL30855" s="1"/>
    </row>
    <row r="30856">
      <c r="I30856" s="1"/>
      <c r="J30856" s="1"/>
      <c r="K30856" s="1"/>
      <c r="AA30856" s="1"/>
      <c r="AB30856" s="1"/>
      <c r="AC30856" s="1"/>
      <c r="AJ30856" s="1"/>
      <c r="AK30856" s="1"/>
      <c r="AL30856" s="1"/>
    </row>
    <row r="30857">
      <c r="I30857" s="1"/>
      <c r="J30857" s="1"/>
      <c r="K30857" s="1"/>
      <c r="AA30857" s="1"/>
      <c r="AB30857" s="1"/>
      <c r="AC30857" s="1"/>
      <c r="AJ30857" s="1"/>
      <c r="AK30857" s="1"/>
      <c r="AL30857" s="1"/>
    </row>
    <row r="30858">
      <c r="I30858" s="1"/>
      <c r="J30858" s="1"/>
      <c r="K30858" s="1"/>
      <c r="AA30858" s="1"/>
      <c r="AB30858" s="1"/>
      <c r="AC30858" s="1"/>
      <c r="AJ30858" s="1"/>
      <c r="AK30858" s="1"/>
      <c r="AL30858" s="1"/>
    </row>
    <row r="30859">
      <c r="I30859" s="1"/>
      <c r="J30859" s="1"/>
      <c r="K30859" s="1"/>
      <c r="AA30859" s="1"/>
      <c r="AB30859" s="1"/>
      <c r="AC30859" s="1"/>
      <c r="AJ30859" s="1"/>
      <c r="AK30859" s="1"/>
      <c r="AL30859" s="1"/>
    </row>
    <row r="30860">
      <c r="I30860" s="1"/>
      <c r="J30860" s="1"/>
      <c r="K30860" s="1"/>
      <c r="AA30860" s="1"/>
      <c r="AB30860" s="1"/>
      <c r="AC30860" s="1"/>
      <c r="AJ30860" s="1"/>
      <c r="AK30860" s="1"/>
      <c r="AL30860" s="1"/>
    </row>
    <row r="30861">
      <c r="I30861" s="1"/>
      <c r="J30861" s="1"/>
      <c r="K30861" s="1"/>
      <c r="AA30861" s="1"/>
      <c r="AB30861" s="1"/>
      <c r="AC30861" s="1"/>
      <c r="AJ30861" s="1"/>
      <c r="AK30861" s="1"/>
      <c r="AL30861" s="1"/>
    </row>
    <row r="30862">
      <c r="I30862" s="1"/>
      <c r="J30862" s="1"/>
      <c r="K30862" s="1"/>
      <c r="AA30862" s="1"/>
      <c r="AB30862" s="1"/>
      <c r="AC30862" s="1"/>
      <c r="AJ30862" s="1"/>
      <c r="AK30862" s="1"/>
      <c r="AL30862" s="1"/>
    </row>
    <row r="30863">
      <c r="I30863" s="1"/>
      <c r="J30863" s="1"/>
      <c r="K30863" s="1"/>
      <c r="AA30863" s="1"/>
      <c r="AB30863" s="1"/>
      <c r="AC30863" s="1"/>
      <c r="AJ30863" s="1"/>
      <c r="AK30863" s="1"/>
      <c r="AL30863" s="1"/>
    </row>
    <row r="30864">
      <c r="I30864" s="1"/>
      <c r="J30864" s="1"/>
      <c r="K30864" s="1"/>
      <c r="AA30864" s="1"/>
      <c r="AB30864" s="1"/>
      <c r="AC30864" s="1"/>
      <c r="AJ30864" s="1"/>
      <c r="AK30864" s="1"/>
      <c r="AL30864" s="1"/>
    </row>
    <row r="30865">
      <c r="I30865" s="1"/>
      <c r="J30865" s="1"/>
      <c r="K30865" s="1"/>
      <c r="AA30865" s="1"/>
      <c r="AB30865" s="1"/>
      <c r="AC30865" s="1"/>
      <c r="AJ30865" s="1"/>
      <c r="AK30865" s="1"/>
      <c r="AL30865" s="1"/>
    </row>
    <row r="30866">
      <c r="I30866" s="1"/>
      <c r="J30866" s="1"/>
      <c r="K30866" s="1"/>
      <c r="AA30866" s="1"/>
      <c r="AB30866" s="1"/>
      <c r="AC30866" s="1"/>
      <c r="AJ30866" s="1"/>
      <c r="AK30866" s="1"/>
      <c r="AL30866" s="1"/>
    </row>
    <row r="30867">
      <c r="I30867" s="1"/>
      <c r="J30867" s="1"/>
      <c r="K30867" s="1"/>
      <c r="AA30867" s="1"/>
      <c r="AB30867" s="1"/>
      <c r="AC30867" s="1"/>
      <c r="AJ30867" s="1"/>
      <c r="AK30867" s="1"/>
      <c r="AL30867" s="1"/>
    </row>
    <row r="30868">
      <c r="I30868" s="1"/>
      <c r="J30868" s="1"/>
      <c r="K30868" s="1"/>
      <c r="AA30868" s="1"/>
      <c r="AB30868" s="1"/>
      <c r="AC30868" s="1"/>
      <c r="AJ30868" s="1"/>
      <c r="AK30868" s="1"/>
      <c r="AL30868" s="1"/>
    </row>
    <row r="30869">
      <c r="I30869" s="1"/>
      <c r="J30869" s="1"/>
      <c r="K30869" s="1"/>
      <c r="AA30869" s="1"/>
      <c r="AB30869" s="1"/>
      <c r="AC30869" s="1"/>
      <c r="AJ30869" s="1"/>
      <c r="AK30869" s="1"/>
      <c r="AL30869" s="1"/>
    </row>
    <row r="30870">
      <c r="I30870" s="1"/>
      <c r="J30870" s="1"/>
      <c r="K30870" s="1"/>
      <c r="AA30870" s="1"/>
      <c r="AB30870" s="1"/>
      <c r="AC30870" s="1"/>
      <c r="AJ30870" s="1"/>
      <c r="AK30870" s="1"/>
      <c r="AL30870" s="1"/>
    </row>
    <row r="30871">
      <c r="I30871" s="1"/>
      <c r="J30871" s="1"/>
      <c r="K30871" s="1"/>
      <c r="AA30871" s="1"/>
      <c r="AB30871" s="1"/>
      <c r="AC30871" s="1"/>
      <c r="AJ30871" s="1"/>
      <c r="AK30871" s="1"/>
      <c r="AL30871" s="1"/>
    </row>
    <row r="30872">
      <c r="I30872" s="1"/>
      <c r="J30872" s="1"/>
      <c r="K30872" s="1"/>
      <c r="AA30872" s="1"/>
      <c r="AB30872" s="1"/>
      <c r="AC30872" s="1"/>
      <c r="AJ30872" s="1"/>
      <c r="AK30872" s="1"/>
      <c r="AL30872" s="1"/>
    </row>
    <row r="30873">
      <c r="I30873" s="1"/>
      <c r="J30873" s="1"/>
      <c r="K30873" s="1"/>
      <c r="AA30873" s="1"/>
      <c r="AB30873" s="1"/>
      <c r="AC30873" s="1"/>
      <c r="AJ30873" s="1"/>
      <c r="AK30873" s="1"/>
      <c r="AL30873" s="1"/>
    </row>
    <row r="30874">
      <c r="I30874" s="1"/>
      <c r="J30874" s="1"/>
      <c r="K30874" s="1"/>
      <c r="AA30874" s="1"/>
      <c r="AB30874" s="1"/>
      <c r="AC30874" s="1"/>
      <c r="AJ30874" s="1"/>
      <c r="AK30874" s="1"/>
      <c r="AL30874" s="1"/>
    </row>
    <row r="30875">
      <c r="I30875" s="1"/>
      <c r="J30875" s="1"/>
      <c r="K30875" s="1"/>
      <c r="AA30875" s="1"/>
      <c r="AB30875" s="1"/>
      <c r="AC30875" s="1"/>
      <c r="AJ30875" s="1"/>
      <c r="AK30875" s="1"/>
      <c r="AL30875" s="1"/>
    </row>
    <row r="30876">
      <c r="I30876" s="1"/>
      <c r="J30876" s="1"/>
      <c r="K30876" s="1"/>
      <c r="AA30876" s="1"/>
      <c r="AB30876" s="1"/>
      <c r="AC30876" s="1"/>
      <c r="AJ30876" s="1"/>
      <c r="AK30876" s="1"/>
      <c r="AL30876" s="1"/>
    </row>
    <row r="30877">
      <c r="I30877" s="1"/>
      <c r="J30877" s="1"/>
      <c r="K30877" s="1"/>
      <c r="AA30877" s="1"/>
      <c r="AB30877" s="1"/>
      <c r="AC30877" s="1"/>
      <c r="AJ30877" s="1"/>
      <c r="AK30877" s="1"/>
      <c r="AL30877" s="1"/>
    </row>
    <row r="30878">
      <c r="I30878" s="1"/>
      <c r="J30878" s="1"/>
      <c r="K30878" s="1"/>
      <c r="AA30878" s="1"/>
      <c r="AB30878" s="1"/>
      <c r="AC30878" s="1"/>
      <c r="AJ30878" s="1"/>
      <c r="AK30878" s="1"/>
      <c r="AL30878" s="1"/>
    </row>
    <row r="30879">
      <c r="I30879" s="1"/>
      <c r="J30879" s="1"/>
      <c r="K30879" s="1"/>
      <c r="AA30879" s="1"/>
      <c r="AB30879" s="1"/>
      <c r="AC30879" s="1"/>
      <c r="AJ30879" s="1"/>
      <c r="AK30879" s="1"/>
      <c r="AL30879" s="1"/>
    </row>
    <row r="30880">
      <c r="I30880" s="1"/>
      <c r="J30880" s="1"/>
      <c r="K30880" s="1"/>
      <c r="AA30880" s="1"/>
      <c r="AB30880" s="1"/>
      <c r="AC30880" s="1"/>
      <c r="AJ30880" s="1"/>
      <c r="AK30880" s="1"/>
      <c r="AL30880" s="1"/>
    </row>
    <row r="30881">
      <c r="I30881" s="1"/>
      <c r="J30881" s="1"/>
      <c r="K30881" s="1"/>
      <c r="AA30881" s="1"/>
      <c r="AB30881" s="1"/>
      <c r="AC30881" s="1"/>
      <c r="AJ30881" s="1"/>
      <c r="AK30881" s="1"/>
      <c r="AL30881" s="1"/>
    </row>
    <row r="30882">
      <c r="I30882" s="1"/>
      <c r="J30882" s="1"/>
      <c r="K30882" s="1"/>
      <c r="AA30882" s="1"/>
      <c r="AB30882" s="1"/>
      <c r="AC30882" s="1"/>
      <c r="AJ30882" s="1"/>
      <c r="AK30882" s="1"/>
      <c r="AL30882" s="1"/>
    </row>
    <row r="30883">
      <c r="I30883" s="1"/>
      <c r="J30883" s="1"/>
      <c r="K30883" s="1"/>
      <c r="AA30883" s="1"/>
      <c r="AB30883" s="1"/>
      <c r="AC30883" s="1"/>
      <c r="AJ30883" s="1"/>
      <c r="AK30883" s="1"/>
      <c r="AL30883" s="1"/>
    </row>
    <row r="30884">
      <c r="I30884" s="1"/>
      <c r="J30884" s="1"/>
      <c r="K30884" s="1"/>
      <c r="AA30884" s="1"/>
      <c r="AB30884" s="1"/>
      <c r="AC30884" s="1"/>
      <c r="AJ30884" s="1"/>
      <c r="AK30884" s="1"/>
      <c r="AL30884" s="1"/>
    </row>
    <row r="30885">
      <c r="I30885" s="1"/>
      <c r="J30885" s="1"/>
      <c r="K30885" s="1"/>
      <c r="AA30885" s="1"/>
      <c r="AB30885" s="1"/>
      <c r="AC30885" s="1"/>
      <c r="AJ30885" s="1"/>
      <c r="AK30885" s="1"/>
      <c r="AL30885" s="1"/>
    </row>
    <row r="30886">
      <c r="I30886" s="1"/>
      <c r="J30886" s="1"/>
      <c r="K30886" s="1"/>
      <c r="AA30886" s="1"/>
      <c r="AB30886" s="1"/>
      <c r="AC30886" s="1"/>
      <c r="AJ30886" s="1"/>
      <c r="AK30886" s="1"/>
      <c r="AL30886" s="1"/>
    </row>
    <row r="30887">
      <c r="I30887" s="1"/>
      <c r="J30887" s="1"/>
      <c r="K30887" s="1"/>
      <c r="AA30887" s="1"/>
      <c r="AB30887" s="1"/>
      <c r="AC30887" s="1"/>
      <c r="AJ30887" s="1"/>
      <c r="AK30887" s="1"/>
      <c r="AL30887" s="1"/>
    </row>
    <row r="30888">
      <c r="I30888" s="1"/>
      <c r="J30888" s="1"/>
      <c r="K30888" s="1"/>
      <c r="AA30888" s="1"/>
      <c r="AB30888" s="1"/>
      <c r="AC30888" s="1"/>
      <c r="AJ30888" s="1"/>
      <c r="AK30888" s="1"/>
      <c r="AL30888" s="1"/>
    </row>
    <row r="30889">
      <c r="I30889" s="1"/>
      <c r="J30889" s="1"/>
      <c r="K30889" s="1"/>
      <c r="AA30889" s="1"/>
      <c r="AB30889" s="1"/>
      <c r="AC30889" s="1"/>
      <c r="AJ30889" s="1"/>
      <c r="AK30889" s="1"/>
      <c r="AL30889" s="1"/>
    </row>
    <row r="30890">
      <c r="I30890" s="1"/>
      <c r="J30890" s="1"/>
      <c r="K30890" s="1"/>
      <c r="AA30890" s="1"/>
      <c r="AB30890" s="1"/>
      <c r="AC30890" s="1"/>
      <c r="AJ30890" s="1"/>
      <c r="AK30890" s="1"/>
      <c r="AL30890" s="1"/>
    </row>
    <row r="30891">
      <c r="I30891" s="1"/>
      <c r="J30891" s="1"/>
      <c r="K30891" s="1"/>
      <c r="AA30891" s="1"/>
      <c r="AB30891" s="1"/>
      <c r="AC30891" s="1"/>
      <c r="AJ30891" s="1"/>
      <c r="AK30891" s="1"/>
      <c r="AL30891" s="1"/>
    </row>
    <row r="30892">
      <c r="I30892" s="1"/>
      <c r="J30892" s="1"/>
      <c r="K30892" s="1"/>
      <c r="AA30892" s="1"/>
      <c r="AB30892" s="1"/>
      <c r="AC30892" s="1"/>
      <c r="AJ30892" s="1"/>
      <c r="AK30892" s="1"/>
      <c r="AL30892" s="1"/>
    </row>
    <row r="30893">
      <c r="I30893" s="1"/>
      <c r="J30893" s="1"/>
      <c r="K30893" s="1"/>
      <c r="AA30893" s="1"/>
      <c r="AB30893" s="1"/>
      <c r="AC30893" s="1"/>
      <c r="AJ30893" s="1"/>
      <c r="AK30893" s="1"/>
      <c r="AL30893" s="1"/>
    </row>
    <row r="30894">
      <c r="I30894" s="1"/>
      <c r="J30894" s="1"/>
      <c r="K30894" s="1"/>
      <c r="AA30894" s="1"/>
      <c r="AB30894" s="1"/>
      <c r="AC30894" s="1"/>
      <c r="AJ30894" s="1"/>
      <c r="AK30894" s="1"/>
      <c r="AL30894" s="1"/>
    </row>
    <row r="30895">
      <c r="I30895" s="1"/>
      <c r="J30895" s="1"/>
      <c r="K30895" s="1"/>
      <c r="AA30895" s="1"/>
      <c r="AB30895" s="1"/>
      <c r="AC30895" s="1"/>
      <c r="AJ30895" s="1"/>
      <c r="AK30895" s="1"/>
      <c r="AL30895" s="1"/>
    </row>
    <row r="30896">
      <c r="I30896" s="1"/>
      <c r="J30896" s="1"/>
      <c r="K30896" s="1"/>
      <c r="AA30896" s="1"/>
      <c r="AB30896" s="1"/>
      <c r="AC30896" s="1"/>
      <c r="AJ30896" s="1"/>
      <c r="AK30896" s="1"/>
      <c r="AL30896" s="1"/>
    </row>
    <row r="30897">
      <c r="I30897" s="1"/>
      <c r="J30897" s="1"/>
      <c r="K30897" s="1"/>
      <c r="AA30897" s="1"/>
      <c r="AB30897" s="1"/>
      <c r="AC30897" s="1"/>
      <c r="AJ30897" s="1"/>
      <c r="AK30897" s="1"/>
      <c r="AL30897" s="1"/>
    </row>
    <row r="30898">
      <c r="I30898" s="1"/>
      <c r="J30898" s="1"/>
      <c r="K30898" s="1"/>
      <c r="AA30898" s="1"/>
      <c r="AB30898" s="1"/>
      <c r="AC30898" s="1"/>
      <c r="AJ30898" s="1"/>
      <c r="AK30898" s="1"/>
      <c r="AL30898" s="1"/>
    </row>
    <row r="30899">
      <c r="I30899" s="1"/>
      <c r="J30899" s="1"/>
      <c r="K30899" s="1"/>
      <c r="AA30899" s="1"/>
      <c r="AB30899" s="1"/>
      <c r="AC30899" s="1"/>
      <c r="AJ30899" s="1"/>
      <c r="AK30899" s="1"/>
      <c r="AL30899" s="1"/>
    </row>
    <row r="30900">
      <c r="I30900" s="1"/>
      <c r="J30900" s="1"/>
      <c r="K30900" s="1"/>
      <c r="AA30900" s="1"/>
      <c r="AB30900" s="1"/>
      <c r="AC30900" s="1"/>
      <c r="AJ30900" s="1"/>
      <c r="AK30900" s="1"/>
      <c r="AL30900" s="1"/>
    </row>
    <row r="30901">
      <c r="I30901" s="1"/>
      <c r="J30901" s="1"/>
      <c r="K30901" s="1"/>
      <c r="AA30901" s="1"/>
      <c r="AB30901" s="1"/>
      <c r="AC30901" s="1"/>
      <c r="AJ30901" s="1"/>
      <c r="AK30901" s="1"/>
      <c r="AL30901" s="1"/>
    </row>
    <row r="30902">
      <c r="I30902" s="1"/>
      <c r="J30902" s="1"/>
      <c r="K30902" s="1"/>
      <c r="AA30902" s="1"/>
      <c r="AB30902" s="1"/>
      <c r="AC30902" s="1"/>
      <c r="AJ30902" s="1"/>
      <c r="AK30902" s="1"/>
      <c r="AL30902" s="1"/>
    </row>
    <row r="30903">
      <c r="I30903" s="1"/>
      <c r="J30903" s="1"/>
      <c r="K30903" s="1"/>
      <c r="AA30903" s="1"/>
      <c r="AB30903" s="1"/>
      <c r="AC30903" s="1"/>
      <c r="AJ30903" s="1"/>
      <c r="AK30903" s="1"/>
      <c r="AL30903" s="1"/>
    </row>
    <row r="30904">
      <c r="I30904" s="1"/>
      <c r="J30904" s="1"/>
      <c r="K30904" s="1"/>
      <c r="AA30904" s="1"/>
      <c r="AB30904" s="1"/>
      <c r="AC30904" s="1"/>
      <c r="AJ30904" s="1"/>
      <c r="AK30904" s="1"/>
      <c r="AL30904" s="1"/>
    </row>
    <row r="30905">
      <c r="I30905" s="1"/>
      <c r="J30905" s="1"/>
      <c r="K30905" s="1"/>
      <c r="AA30905" s="1"/>
      <c r="AB30905" s="1"/>
      <c r="AC30905" s="1"/>
      <c r="AJ30905" s="1"/>
      <c r="AK30905" s="1"/>
      <c r="AL30905" s="1"/>
    </row>
    <row r="30906">
      <c r="I30906" s="1"/>
      <c r="J30906" s="1"/>
      <c r="K30906" s="1"/>
      <c r="AA30906" s="1"/>
      <c r="AB30906" s="1"/>
      <c r="AC30906" s="1"/>
      <c r="AJ30906" s="1"/>
      <c r="AK30906" s="1"/>
      <c r="AL30906" s="1"/>
    </row>
    <row r="30907">
      <c r="I30907" s="1"/>
      <c r="J30907" s="1"/>
      <c r="K30907" s="1"/>
      <c r="AA30907" s="1"/>
      <c r="AB30907" s="1"/>
      <c r="AC30907" s="1"/>
      <c r="AJ30907" s="1"/>
      <c r="AK30907" s="1"/>
      <c r="AL30907" s="1"/>
    </row>
    <row r="30908">
      <c r="I30908" s="1"/>
      <c r="J30908" s="1"/>
      <c r="K30908" s="1"/>
      <c r="AA30908" s="1"/>
      <c r="AB30908" s="1"/>
      <c r="AC30908" s="1"/>
      <c r="AJ30908" s="1"/>
      <c r="AK30908" s="1"/>
      <c r="AL30908" s="1"/>
    </row>
    <row r="30909">
      <c r="I30909" s="1"/>
      <c r="J30909" s="1"/>
      <c r="K30909" s="1"/>
      <c r="AA30909" s="1"/>
      <c r="AB30909" s="1"/>
      <c r="AC30909" s="1"/>
      <c r="AJ30909" s="1"/>
      <c r="AK30909" s="1"/>
      <c r="AL30909" s="1"/>
    </row>
    <row r="30910">
      <c r="I30910" s="1"/>
      <c r="J30910" s="1"/>
      <c r="K30910" s="1"/>
      <c r="AA30910" s="1"/>
      <c r="AB30910" s="1"/>
      <c r="AC30910" s="1"/>
      <c r="AJ30910" s="1"/>
      <c r="AK30910" s="1"/>
      <c r="AL30910" s="1"/>
    </row>
    <row r="30911">
      <c r="I30911" s="1"/>
      <c r="J30911" s="1"/>
      <c r="K30911" s="1"/>
      <c r="AA30911" s="1"/>
      <c r="AB30911" s="1"/>
      <c r="AC30911" s="1"/>
      <c r="AJ30911" s="1"/>
      <c r="AK30911" s="1"/>
      <c r="AL30911" s="1"/>
    </row>
    <row r="30912">
      <c r="I30912" s="1"/>
      <c r="J30912" s="1"/>
      <c r="K30912" s="1"/>
      <c r="AA30912" s="1"/>
      <c r="AB30912" s="1"/>
      <c r="AC30912" s="1"/>
      <c r="AJ30912" s="1"/>
      <c r="AK30912" s="1"/>
      <c r="AL30912" s="1"/>
    </row>
    <row r="30913">
      <c r="I30913" s="1"/>
      <c r="J30913" s="1"/>
      <c r="K30913" s="1"/>
      <c r="AA30913" s="1"/>
      <c r="AB30913" s="1"/>
      <c r="AC30913" s="1"/>
      <c r="AJ30913" s="1"/>
      <c r="AK30913" s="1"/>
      <c r="AL30913" s="1"/>
    </row>
    <row r="30914">
      <c r="I30914" s="1"/>
      <c r="J30914" s="1"/>
      <c r="K30914" s="1"/>
      <c r="AA30914" s="1"/>
      <c r="AB30914" s="1"/>
      <c r="AC30914" s="1"/>
      <c r="AJ30914" s="1"/>
      <c r="AK30914" s="1"/>
      <c r="AL30914" s="1"/>
    </row>
    <row r="30915">
      <c r="I30915" s="1"/>
      <c r="J30915" s="1"/>
      <c r="K30915" s="1"/>
      <c r="AA30915" s="1"/>
      <c r="AB30915" s="1"/>
      <c r="AC30915" s="1"/>
      <c r="AJ30915" s="1"/>
      <c r="AK30915" s="1"/>
      <c r="AL30915" s="1"/>
    </row>
    <row r="30916">
      <c r="I30916" s="1"/>
      <c r="J30916" s="1"/>
      <c r="K30916" s="1"/>
      <c r="AA30916" s="1"/>
      <c r="AB30916" s="1"/>
      <c r="AC30916" s="1"/>
      <c r="AJ30916" s="1"/>
      <c r="AK30916" s="1"/>
      <c r="AL30916" s="1"/>
    </row>
    <row r="30917">
      <c r="I30917" s="1"/>
      <c r="J30917" s="1"/>
      <c r="K30917" s="1"/>
      <c r="AA30917" s="1"/>
      <c r="AB30917" s="1"/>
      <c r="AC30917" s="1"/>
      <c r="AJ30917" s="1"/>
      <c r="AK30917" s="1"/>
      <c r="AL30917" s="1"/>
    </row>
    <row r="30918">
      <c r="I30918" s="1"/>
      <c r="J30918" s="1"/>
      <c r="K30918" s="1"/>
      <c r="AA30918" s="1"/>
      <c r="AB30918" s="1"/>
      <c r="AC30918" s="1"/>
      <c r="AJ30918" s="1"/>
      <c r="AK30918" s="1"/>
      <c r="AL30918" s="1"/>
    </row>
    <row r="30919">
      <c r="I30919" s="1"/>
      <c r="J30919" s="1"/>
      <c r="K30919" s="1"/>
      <c r="AA30919" s="1"/>
      <c r="AB30919" s="1"/>
      <c r="AC30919" s="1"/>
      <c r="AJ30919" s="1"/>
      <c r="AK30919" s="1"/>
      <c r="AL30919" s="1"/>
    </row>
    <row r="30920">
      <c r="I30920" s="1"/>
      <c r="J30920" s="1"/>
      <c r="K30920" s="1"/>
      <c r="AA30920" s="1"/>
      <c r="AB30920" s="1"/>
      <c r="AC30920" s="1"/>
      <c r="AJ30920" s="1"/>
      <c r="AK30920" s="1"/>
      <c r="AL30920" s="1"/>
    </row>
    <row r="30921">
      <c r="I30921" s="1"/>
      <c r="J30921" s="1"/>
      <c r="K30921" s="1"/>
      <c r="AA30921" s="1"/>
      <c r="AB30921" s="1"/>
      <c r="AC30921" s="1"/>
      <c r="AJ30921" s="1"/>
      <c r="AK30921" s="1"/>
      <c r="AL30921" s="1"/>
    </row>
    <row r="30922">
      <c r="I30922" s="1"/>
      <c r="J30922" s="1"/>
      <c r="K30922" s="1"/>
      <c r="AA30922" s="1"/>
      <c r="AB30922" s="1"/>
      <c r="AC30922" s="1"/>
      <c r="AJ30922" s="1"/>
      <c r="AK30922" s="1"/>
      <c r="AL30922" s="1"/>
    </row>
    <row r="30923">
      <c r="I30923" s="1"/>
      <c r="J30923" s="1"/>
      <c r="K30923" s="1"/>
      <c r="AA30923" s="1"/>
      <c r="AB30923" s="1"/>
      <c r="AC30923" s="1"/>
      <c r="AJ30923" s="1"/>
      <c r="AK30923" s="1"/>
      <c r="AL30923" s="1"/>
    </row>
    <row r="30924">
      <c r="I30924" s="1"/>
      <c r="J30924" s="1"/>
      <c r="K30924" s="1"/>
      <c r="AA30924" s="1"/>
      <c r="AB30924" s="1"/>
      <c r="AC30924" s="1"/>
      <c r="AJ30924" s="1"/>
      <c r="AK30924" s="1"/>
      <c r="AL30924" s="1"/>
    </row>
    <row r="30925">
      <c r="I30925" s="1"/>
      <c r="J30925" s="1"/>
      <c r="K30925" s="1"/>
      <c r="AA30925" s="1"/>
      <c r="AB30925" s="1"/>
      <c r="AC30925" s="1"/>
      <c r="AJ30925" s="1"/>
      <c r="AK30925" s="1"/>
      <c r="AL30925" s="1"/>
    </row>
    <row r="30926">
      <c r="I30926" s="1"/>
      <c r="J30926" s="1"/>
      <c r="K30926" s="1"/>
      <c r="AA30926" s="1"/>
      <c r="AB30926" s="1"/>
      <c r="AC30926" s="1"/>
      <c r="AJ30926" s="1"/>
      <c r="AK30926" s="1"/>
      <c r="AL30926" s="1"/>
    </row>
    <row r="30927">
      <c r="I30927" s="1"/>
      <c r="J30927" s="1"/>
      <c r="K30927" s="1"/>
      <c r="AA30927" s="1"/>
      <c r="AB30927" s="1"/>
      <c r="AC30927" s="1"/>
      <c r="AJ30927" s="1"/>
      <c r="AK30927" s="1"/>
      <c r="AL30927" s="1"/>
    </row>
    <row r="30928">
      <c r="I30928" s="1"/>
      <c r="J30928" s="1"/>
      <c r="K30928" s="1"/>
      <c r="AA30928" s="1"/>
      <c r="AB30928" s="1"/>
      <c r="AC30928" s="1"/>
      <c r="AJ30928" s="1"/>
      <c r="AK30928" s="1"/>
      <c r="AL30928" s="1"/>
    </row>
    <row r="30929">
      <c r="I30929" s="1"/>
      <c r="J30929" s="1"/>
      <c r="K30929" s="1"/>
      <c r="AA30929" s="1"/>
      <c r="AB30929" s="1"/>
      <c r="AC30929" s="1"/>
      <c r="AJ30929" s="1"/>
      <c r="AK30929" s="1"/>
      <c r="AL30929" s="1"/>
    </row>
    <row r="30930">
      <c r="I30930" s="1"/>
      <c r="J30930" s="1"/>
      <c r="K30930" s="1"/>
      <c r="AA30930" s="1"/>
      <c r="AB30930" s="1"/>
      <c r="AC30930" s="1"/>
      <c r="AJ30930" s="1"/>
      <c r="AK30930" s="1"/>
      <c r="AL30930" s="1"/>
    </row>
    <row r="30931">
      <c r="I30931" s="1"/>
      <c r="J30931" s="1"/>
      <c r="K30931" s="1"/>
      <c r="AA30931" s="1"/>
      <c r="AB30931" s="1"/>
      <c r="AC30931" s="1"/>
      <c r="AJ30931" s="1"/>
      <c r="AK30931" s="1"/>
      <c r="AL30931" s="1"/>
    </row>
    <row r="30932">
      <c r="I30932" s="1"/>
      <c r="J30932" s="1"/>
      <c r="K30932" s="1"/>
      <c r="AA30932" s="1"/>
      <c r="AB30932" s="1"/>
      <c r="AC30932" s="1"/>
      <c r="AJ30932" s="1"/>
      <c r="AK30932" s="1"/>
      <c r="AL30932" s="1"/>
    </row>
    <row r="30933">
      <c r="I30933" s="1"/>
      <c r="J30933" s="1"/>
      <c r="K30933" s="1"/>
      <c r="AA30933" s="1"/>
      <c r="AB30933" s="1"/>
      <c r="AC30933" s="1"/>
      <c r="AJ30933" s="1"/>
      <c r="AK30933" s="1"/>
      <c r="AL30933" s="1"/>
    </row>
    <row r="30934">
      <c r="I30934" s="1"/>
      <c r="J30934" s="1"/>
      <c r="K30934" s="1"/>
      <c r="AA30934" s="1"/>
      <c r="AB30934" s="1"/>
      <c r="AC30934" s="1"/>
      <c r="AJ30934" s="1"/>
      <c r="AK30934" s="1"/>
      <c r="AL30934" s="1"/>
    </row>
    <row r="30935">
      <c r="I30935" s="1"/>
      <c r="J30935" s="1"/>
      <c r="K30935" s="1"/>
      <c r="AA30935" s="1"/>
      <c r="AB30935" s="1"/>
      <c r="AC30935" s="1"/>
      <c r="AJ30935" s="1"/>
      <c r="AK30935" s="1"/>
      <c r="AL30935" s="1"/>
    </row>
    <row r="30936">
      <c r="I30936" s="1"/>
      <c r="J30936" s="1"/>
      <c r="K30936" s="1"/>
      <c r="AA30936" s="1"/>
      <c r="AB30936" s="1"/>
      <c r="AC30936" s="1"/>
      <c r="AJ30936" s="1"/>
      <c r="AK30936" s="1"/>
      <c r="AL30936" s="1"/>
    </row>
    <row r="30937">
      <c r="I30937" s="1"/>
      <c r="J30937" s="1"/>
      <c r="K30937" s="1"/>
      <c r="AA30937" s="1"/>
      <c r="AB30937" s="1"/>
      <c r="AC30937" s="1"/>
      <c r="AJ30937" s="1"/>
      <c r="AK30937" s="1"/>
      <c r="AL30937" s="1"/>
    </row>
    <row r="30938">
      <c r="I30938" s="1"/>
      <c r="J30938" s="1"/>
      <c r="K30938" s="1"/>
      <c r="AA30938" s="1"/>
      <c r="AB30938" s="1"/>
      <c r="AC30938" s="1"/>
      <c r="AJ30938" s="1"/>
      <c r="AK30938" s="1"/>
      <c r="AL30938" s="1"/>
    </row>
    <row r="30939">
      <c r="I30939" s="1"/>
      <c r="J30939" s="1"/>
      <c r="K30939" s="1"/>
      <c r="AA30939" s="1"/>
      <c r="AB30939" s="1"/>
      <c r="AC30939" s="1"/>
      <c r="AJ30939" s="1"/>
      <c r="AK30939" s="1"/>
      <c r="AL30939" s="1"/>
    </row>
    <row r="30940">
      <c r="I30940" s="1"/>
      <c r="J30940" s="1"/>
      <c r="K30940" s="1"/>
      <c r="AA30940" s="1"/>
      <c r="AB30940" s="1"/>
      <c r="AC30940" s="1"/>
      <c r="AJ30940" s="1"/>
      <c r="AK30940" s="1"/>
      <c r="AL30940" s="1"/>
    </row>
    <row r="30941">
      <c r="I30941" s="1"/>
      <c r="J30941" s="1"/>
      <c r="K30941" s="1"/>
      <c r="AA30941" s="1"/>
      <c r="AB30941" s="1"/>
      <c r="AC30941" s="1"/>
      <c r="AJ30941" s="1"/>
      <c r="AK30941" s="1"/>
      <c r="AL30941" s="1"/>
    </row>
    <row r="30942">
      <c r="I30942" s="1"/>
      <c r="J30942" s="1"/>
      <c r="K30942" s="1"/>
      <c r="AA30942" s="1"/>
      <c r="AB30942" s="1"/>
      <c r="AC30942" s="1"/>
      <c r="AJ30942" s="1"/>
      <c r="AK30942" s="1"/>
      <c r="AL30942" s="1"/>
    </row>
    <row r="30943">
      <c r="I30943" s="1"/>
      <c r="J30943" s="1"/>
      <c r="K30943" s="1"/>
      <c r="AA30943" s="1"/>
      <c r="AB30943" s="1"/>
      <c r="AC30943" s="1"/>
      <c r="AJ30943" s="1"/>
      <c r="AK30943" s="1"/>
      <c r="AL30943" s="1"/>
    </row>
    <row r="30944">
      <c r="I30944" s="1"/>
      <c r="J30944" s="1"/>
      <c r="K30944" s="1"/>
      <c r="AA30944" s="1"/>
      <c r="AB30944" s="1"/>
      <c r="AC30944" s="1"/>
      <c r="AJ30944" s="1"/>
      <c r="AK30944" s="1"/>
      <c r="AL30944" s="1"/>
    </row>
    <row r="30945">
      <c r="I30945" s="1"/>
      <c r="J30945" s="1"/>
      <c r="K30945" s="1"/>
      <c r="AA30945" s="1"/>
      <c r="AB30945" s="1"/>
      <c r="AC30945" s="1"/>
      <c r="AJ30945" s="1"/>
      <c r="AK30945" s="1"/>
      <c r="AL30945" s="1"/>
    </row>
    <row r="30946">
      <c r="I30946" s="1"/>
      <c r="J30946" s="1"/>
      <c r="K30946" s="1"/>
      <c r="AA30946" s="1"/>
      <c r="AB30946" s="1"/>
      <c r="AC30946" s="1"/>
      <c r="AJ30946" s="1"/>
      <c r="AK30946" s="1"/>
      <c r="AL30946" s="1"/>
    </row>
    <row r="30947">
      <c r="I30947" s="1"/>
      <c r="J30947" s="1"/>
      <c r="K30947" s="1"/>
      <c r="AA30947" s="1"/>
      <c r="AB30947" s="1"/>
      <c r="AC30947" s="1"/>
      <c r="AJ30947" s="1"/>
      <c r="AK30947" s="1"/>
      <c r="AL30947" s="1"/>
    </row>
    <row r="30948">
      <c r="I30948" s="1"/>
      <c r="J30948" s="1"/>
      <c r="K30948" s="1"/>
      <c r="AA30948" s="1"/>
      <c r="AB30948" s="1"/>
      <c r="AC30948" s="1"/>
      <c r="AJ30948" s="1"/>
      <c r="AK30948" s="1"/>
      <c r="AL30948" s="1"/>
    </row>
    <row r="30949">
      <c r="I30949" s="1"/>
      <c r="J30949" s="1"/>
      <c r="K30949" s="1"/>
      <c r="AA30949" s="1"/>
      <c r="AB30949" s="1"/>
      <c r="AC30949" s="1"/>
      <c r="AJ30949" s="1"/>
      <c r="AK30949" s="1"/>
      <c r="AL30949" s="1"/>
    </row>
    <row r="30950">
      <c r="I30950" s="1"/>
      <c r="J30950" s="1"/>
      <c r="K30950" s="1"/>
      <c r="AA30950" s="1"/>
      <c r="AB30950" s="1"/>
      <c r="AC30950" s="1"/>
      <c r="AJ30950" s="1"/>
      <c r="AK30950" s="1"/>
      <c r="AL30950" s="1"/>
    </row>
    <row r="30951">
      <c r="I30951" s="1"/>
      <c r="J30951" s="1"/>
      <c r="K30951" s="1"/>
      <c r="AA30951" s="1"/>
      <c r="AB30951" s="1"/>
      <c r="AC30951" s="1"/>
      <c r="AJ30951" s="1"/>
      <c r="AK30951" s="1"/>
      <c r="AL30951" s="1"/>
    </row>
    <row r="30952">
      <c r="I30952" s="1"/>
      <c r="J30952" s="1"/>
      <c r="K30952" s="1"/>
      <c r="AA30952" s="1"/>
      <c r="AB30952" s="1"/>
      <c r="AC30952" s="1"/>
      <c r="AJ30952" s="1"/>
      <c r="AK30952" s="1"/>
      <c r="AL30952" s="1"/>
    </row>
    <row r="30953">
      <c r="I30953" s="1"/>
      <c r="J30953" s="1"/>
      <c r="K30953" s="1"/>
      <c r="AA30953" s="1"/>
      <c r="AB30953" s="1"/>
      <c r="AC30953" s="1"/>
      <c r="AJ30953" s="1"/>
      <c r="AK30953" s="1"/>
      <c r="AL30953" s="1"/>
    </row>
    <row r="30954">
      <c r="I30954" s="1"/>
      <c r="J30954" s="1"/>
      <c r="K30954" s="1"/>
      <c r="AA30954" s="1"/>
      <c r="AB30954" s="1"/>
      <c r="AC30954" s="1"/>
      <c r="AJ30954" s="1"/>
      <c r="AK30954" s="1"/>
      <c r="AL30954" s="1"/>
    </row>
    <row r="30955">
      <c r="I30955" s="1"/>
      <c r="J30955" s="1"/>
      <c r="K30955" s="1"/>
      <c r="AA30955" s="1"/>
      <c r="AB30955" s="1"/>
      <c r="AC30955" s="1"/>
      <c r="AJ30955" s="1"/>
      <c r="AK30955" s="1"/>
      <c r="AL30955" s="1"/>
    </row>
    <row r="30956">
      <c r="I30956" s="1"/>
      <c r="J30956" s="1"/>
      <c r="K30956" s="1"/>
      <c r="AA30956" s="1"/>
      <c r="AB30956" s="1"/>
      <c r="AC30956" s="1"/>
      <c r="AJ30956" s="1"/>
      <c r="AK30956" s="1"/>
      <c r="AL30956" s="1"/>
    </row>
    <row r="30957">
      <c r="I30957" s="1"/>
      <c r="J30957" s="1"/>
      <c r="K30957" s="1"/>
      <c r="AA30957" s="1"/>
      <c r="AB30957" s="1"/>
      <c r="AC30957" s="1"/>
      <c r="AJ30957" s="1"/>
      <c r="AK30957" s="1"/>
      <c r="AL30957" s="1"/>
    </row>
    <row r="30958">
      <c r="I30958" s="1"/>
      <c r="J30958" s="1"/>
      <c r="K30958" s="1"/>
      <c r="AA30958" s="1"/>
      <c r="AB30958" s="1"/>
      <c r="AC30958" s="1"/>
      <c r="AJ30958" s="1"/>
      <c r="AK30958" s="1"/>
      <c r="AL30958" s="1"/>
    </row>
    <row r="30959">
      <c r="I30959" s="1"/>
      <c r="J30959" s="1"/>
      <c r="K30959" s="1"/>
      <c r="AA30959" s="1"/>
      <c r="AB30959" s="1"/>
      <c r="AC30959" s="1"/>
      <c r="AJ30959" s="1"/>
      <c r="AK30959" s="1"/>
      <c r="AL30959" s="1"/>
    </row>
    <row r="30960">
      <c r="I30960" s="1"/>
      <c r="J30960" s="1"/>
      <c r="K30960" s="1"/>
      <c r="AA30960" s="1"/>
      <c r="AB30960" s="1"/>
      <c r="AC30960" s="1"/>
      <c r="AJ30960" s="1"/>
      <c r="AK30960" s="1"/>
      <c r="AL30960" s="1"/>
    </row>
    <row r="30961">
      <c r="I30961" s="1"/>
      <c r="J30961" s="1"/>
      <c r="K30961" s="1"/>
      <c r="AA30961" s="1"/>
      <c r="AB30961" s="1"/>
      <c r="AC30961" s="1"/>
      <c r="AJ30961" s="1"/>
      <c r="AK30961" s="1"/>
      <c r="AL30961" s="1"/>
    </row>
    <row r="30962">
      <c r="I30962" s="1"/>
      <c r="J30962" s="1"/>
      <c r="K30962" s="1"/>
      <c r="AA30962" s="1"/>
      <c r="AB30962" s="1"/>
      <c r="AC30962" s="1"/>
      <c r="AJ30962" s="1"/>
      <c r="AK30962" s="1"/>
      <c r="AL30962" s="1"/>
    </row>
    <row r="30963">
      <c r="I30963" s="1"/>
      <c r="J30963" s="1"/>
      <c r="K30963" s="1"/>
      <c r="AA30963" s="1"/>
      <c r="AB30963" s="1"/>
      <c r="AC30963" s="1"/>
      <c r="AJ30963" s="1"/>
      <c r="AK30963" s="1"/>
      <c r="AL30963" s="1"/>
    </row>
    <row r="30964">
      <c r="I30964" s="1"/>
      <c r="J30964" s="1"/>
      <c r="K30964" s="1"/>
      <c r="AA30964" s="1"/>
      <c r="AB30964" s="1"/>
      <c r="AC30964" s="1"/>
      <c r="AJ30964" s="1"/>
      <c r="AK30964" s="1"/>
      <c r="AL30964" s="1"/>
    </row>
    <row r="30965">
      <c r="I30965" s="1"/>
      <c r="J30965" s="1"/>
      <c r="K30965" s="1"/>
      <c r="AA30965" s="1"/>
      <c r="AB30965" s="1"/>
      <c r="AC30965" s="1"/>
      <c r="AJ30965" s="1"/>
      <c r="AK30965" s="1"/>
      <c r="AL30965" s="1"/>
    </row>
    <row r="30966">
      <c r="I30966" s="1"/>
      <c r="J30966" s="1"/>
      <c r="K30966" s="1"/>
      <c r="AA30966" s="1"/>
      <c r="AB30966" s="1"/>
      <c r="AC30966" s="1"/>
      <c r="AJ30966" s="1"/>
      <c r="AK30966" s="1"/>
      <c r="AL30966" s="1"/>
    </row>
    <row r="30967">
      <c r="I30967" s="1"/>
      <c r="J30967" s="1"/>
      <c r="K30967" s="1"/>
      <c r="AA30967" s="1"/>
      <c r="AB30967" s="1"/>
      <c r="AC30967" s="1"/>
      <c r="AJ30967" s="1"/>
      <c r="AK30967" s="1"/>
      <c r="AL30967" s="1"/>
    </row>
    <row r="30968">
      <c r="I30968" s="1"/>
      <c r="J30968" s="1"/>
      <c r="K30968" s="1"/>
      <c r="AA30968" s="1"/>
      <c r="AB30968" s="1"/>
      <c r="AC30968" s="1"/>
      <c r="AJ30968" s="1"/>
      <c r="AK30968" s="1"/>
      <c r="AL30968" s="1"/>
    </row>
    <row r="30969">
      <c r="I30969" s="1"/>
      <c r="J30969" s="1"/>
      <c r="K30969" s="1"/>
      <c r="AA30969" s="1"/>
      <c r="AB30969" s="1"/>
      <c r="AC30969" s="1"/>
      <c r="AJ30969" s="1"/>
      <c r="AK30969" s="1"/>
      <c r="AL30969" s="1"/>
    </row>
    <row r="30970">
      <c r="I30970" s="1"/>
      <c r="J30970" s="1"/>
      <c r="K30970" s="1"/>
      <c r="AA30970" s="1"/>
      <c r="AB30970" s="1"/>
      <c r="AC30970" s="1"/>
      <c r="AJ30970" s="1"/>
      <c r="AK30970" s="1"/>
      <c r="AL30970" s="1"/>
    </row>
    <row r="30971">
      <c r="I30971" s="1"/>
      <c r="J30971" s="1"/>
      <c r="K30971" s="1"/>
      <c r="AA30971" s="1"/>
      <c r="AB30971" s="1"/>
      <c r="AC30971" s="1"/>
      <c r="AJ30971" s="1"/>
      <c r="AK30971" s="1"/>
      <c r="AL30971" s="1"/>
    </row>
    <row r="30972">
      <c r="I30972" s="1"/>
      <c r="J30972" s="1"/>
      <c r="K30972" s="1"/>
      <c r="AA30972" s="1"/>
      <c r="AB30972" s="1"/>
      <c r="AC30972" s="1"/>
      <c r="AJ30972" s="1"/>
      <c r="AK30972" s="1"/>
      <c r="AL30972" s="1"/>
    </row>
    <row r="30973">
      <c r="I30973" s="1"/>
      <c r="J30973" s="1"/>
      <c r="K30973" s="1"/>
      <c r="AA30973" s="1"/>
      <c r="AB30973" s="1"/>
      <c r="AC30973" s="1"/>
      <c r="AJ30973" s="1"/>
      <c r="AK30973" s="1"/>
      <c r="AL30973" s="1"/>
    </row>
    <row r="30974">
      <c r="I30974" s="1"/>
      <c r="J30974" s="1"/>
      <c r="K30974" s="1"/>
      <c r="AA30974" s="1"/>
      <c r="AB30974" s="1"/>
      <c r="AC30974" s="1"/>
      <c r="AJ30974" s="1"/>
      <c r="AK30974" s="1"/>
      <c r="AL30974" s="1"/>
    </row>
    <row r="30975">
      <c r="I30975" s="1"/>
      <c r="J30975" s="1"/>
      <c r="K30975" s="1"/>
      <c r="AA30975" s="1"/>
      <c r="AB30975" s="1"/>
      <c r="AC30975" s="1"/>
      <c r="AJ30975" s="1"/>
      <c r="AK30975" s="1"/>
      <c r="AL30975" s="1"/>
    </row>
    <row r="30976">
      <c r="I30976" s="1"/>
      <c r="J30976" s="1"/>
      <c r="K30976" s="1"/>
      <c r="AA30976" s="1"/>
      <c r="AB30976" s="1"/>
      <c r="AC30976" s="1"/>
      <c r="AJ30976" s="1"/>
      <c r="AK30976" s="1"/>
      <c r="AL30976" s="1"/>
    </row>
    <row r="30977">
      <c r="I30977" s="1"/>
      <c r="J30977" s="1"/>
      <c r="K30977" s="1"/>
      <c r="AA30977" s="1"/>
      <c r="AB30977" s="1"/>
      <c r="AC30977" s="1"/>
      <c r="AJ30977" s="1"/>
      <c r="AK30977" s="1"/>
      <c r="AL30977" s="1"/>
    </row>
    <row r="30978">
      <c r="I30978" s="1"/>
      <c r="J30978" s="1"/>
      <c r="K30978" s="1"/>
      <c r="AA30978" s="1"/>
      <c r="AB30978" s="1"/>
      <c r="AC30978" s="1"/>
      <c r="AJ30978" s="1"/>
      <c r="AK30978" s="1"/>
      <c r="AL30978" s="1"/>
    </row>
    <row r="30979">
      <c r="I30979" s="1"/>
      <c r="J30979" s="1"/>
      <c r="K30979" s="1"/>
      <c r="AA30979" s="1"/>
      <c r="AB30979" s="1"/>
      <c r="AC30979" s="1"/>
      <c r="AJ30979" s="1"/>
      <c r="AK30979" s="1"/>
      <c r="AL30979" s="1"/>
    </row>
    <row r="30980">
      <c r="I30980" s="1"/>
      <c r="J30980" s="1"/>
      <c r="K30980" s="1"/>
      <c r="AA30980" s="1"/>
      <c r="AB30980" s="1"/>
      <c r="AC30980" s="1"/>
      <c r="AJ30980" s="1"/>
      <c r="AK30980" s="1"/>
      <c r="AL30980" s="1"/>
    </row>
    <row r="30981">
      <c r="I30981" s="1"/>
      <c r="J30981" s="1"/>
      <c r="K30981" s="1"/>
      <c r="AA30981" s="1"/>
      <c r="AB30981" s="1"/>
      <c r="AC30981" s="1"/>
      <c r="AJ30981" s="1"/>
      <c r="AK30981" s="1"/>
      <c r="AL30981" s="1"/>
    </row>
    <row r="30982">
      <c r="I30982" s="1"/>
      <c r="J30982" s="1"/>
      <c r="K30982" s="1"/>
      <c r="AA30982" s="1"/>
      <c r="AB30982" s="1"/>
      <c r="AC30982" s="1"/>
      <c r="AJ30982" s="1"/>
      <c r="AK30982" s="1"/>
      <c r="AL30982" s="1"/>
    </row>
    <row r="30983">
      <c r="I30983" s="1"/>
      <c r="J30983" s="1"/>
      <c r="K30983" s="1"/>
      <c r="AA30983" s="1"/>
      <c r="AB30983" s="1"/>
      <c r="AC30983" s="1"/>
      <c r="AJ30983" s="1"/>
      <c r="AK30983" s="1"/>
      <c r="AL30983" s="1"/>
    </row>
    <row r="30984">
      <c r="I30984" s="1"/>
      <c r="J30984" s="1"/>
      <c r="K30984" s="1"/>
      <c r="AA30984" s="1"/>
      <c r="AB30984" s="1"/>
      <c r="AC30984" s="1"/>
      <c r="AJ30984" s="1"/>
      <c r="AK30984" s="1"/>
      <c r="AL30984" s="1"/>
    </row>
    <row r="30985">
      <c r="I30985" s="1"/>
      <c r="J30985" s="1"/>
      <c r="K30985" s="1"/>
      <c r="AA30985" s="1"/>
      <c r="AB30985" s="1"/>
      <c r="AC30985" s="1"/>
      <c r="AJ30985" s="1"/>
      <c r="AK30985" s="1"/>
      <c r="AL30985" s="1"/>
    </row>
    <row r="30986">
      <c r="I30986" s="1"/>
      <c r="J30986" s="1"/>
      <c r="K30986" s="1"/>
      <c r="AA30986" s="1"/>
      <c r="AB30986" s="1"/>
      <c r="AC30986" s="1"/>
      <c r="AJ30986" s="1"/>
      <c r="AK30986" s="1"/>
      <c r="AL30986" s="1"/>
    </row>
    <row r="30987">
      <c r="I30987" s="1"/>
      <c r="J30987" s="1"/>
      <c r="K30987" s="1"/>
      <c r="AA30987" s="1"/>
      <c r="AB30987" s="1"/>
      <c r="AC30987" s="1"/>
      <c r="AJ30987" s="1"/>
      <c r="AK30987" s="1"/>
      <c r="AL30987" s="1"/>
    </row>
    <row r="30988">
      <c r="I30988" s="1"/>
      <c r="J30988" s="1"/>
      <c r="K30988" s="1"/>
      <c r="AA30988" s="1"/>
      <c r="AB30988" s="1"/>
      <c r="AC30988" s="1"/>
      <c r="AJ30988" s="1"/>
      <c r="AK30988" s="1"/>
      <c r="AL30988" s="1"/>
    </row>
    <row r="30989">
      <c r="I30989" s="1"/>
      <c r="J30989" s="1"/>
      <c r="K30989" s="1"/>
      <c r="AA30989" s="1"/>
      <c r="AB30989" s="1"/>
      <c r="AC30989" s="1"/>
      <c r="AJ30989" s="1"/>
      <c r="AK30989" s="1"/>
      <c r="AL30989" s="1"/>
    </row>
    <row r="30990">
      <c r="I30990" s="1"/>
      <c r="J30990" s="1"/>
      <c r="K30990" s="1"/>
      <c r="AA30990" s="1"/>
      <c r="AB30990" s="1"/>
      <c r="AC30990" s="1"/>
      <c r="AJ30990" s="1"/>
      <c r="AK30990" s="1"/>
      <c r="AL30990" s="1"/>
    </row>
    <row r="30991">
      <c r="I30991" s="1"/>
      <c r="J30991" s="1"/>
      <c r="K30991" s="1"/>
      <c r="AA30991" s="1"/>
      <c r="AB30991" s="1"/>
      <c r="AC30991" s="1"/>
      <c r="AJ30991" s="1"/>
      <c r="AK30991" s="1"/>
      <c r="AL30991" s="1"/>
    </row>
    <row r="30992">
      <c r="I30992" s="1"/>
      <c r="J30992" s="1"/>
      <c r="K30992" s="1"/>
      <c r="AA30992" s="1"/>
      <c r="AB30992" s="1"/>
      <c r="AC30992" s="1"/>
      <c r="AJ30992" s="1"/>
      <c r="AK30992" s="1"/>
      <c r="AL30992" s="1"/>
    </row>
    <row r="30993">
      <c r="I30993" s="1"/>
      <c r="J30993" s="1"/>
      <c r="K30993" s="1"/>
      <c r="AA30993" s="1"/>
      <c r="AB30993" s="1"/>
      <c r="AC30993" s="1"/>
      <c r="AJ30993" s="1"/>
      <c r="AK30993" s="1"/>
      <c r="AL30993" s="1"/>
    </row>
    <row r="30994">
      <c r="I30994" s="1"/>
      <c r="J30994" s="1"/>
      <c r="K30994" s="1"/>
      <c r="AA30994" s="1"/>
      <c r="AB30994" s="1"/>
      <c r="AC30994" s="1"/>
      <c r="AJ30994" s="1"/>
      <c r="AK30994" s="1"/>
      <c r="AL30994" s="1"/>
    </row>
    <row r="30995">
      <c r="I30995" s="1"/>
      <c r="J30995" s="1"/>
      <c r="K30995" s="1"/>
      <c r="AA30995" s="1"/>
      <c r="AB30995" s="1"/>
      <c r="AC30995" s="1"/>
      <c r="AJ30995" s="1"/>
      <c r="AK30995" s="1"/>
      <c r="AL30995" s="1"/>
    </row>
    <row r="30996">
      <c r="I30996" s="1"/>
      <c r="J30996" s="1"/>
      <c r="K30996" s="1"/>
      <c r="AA30996" s="1"/>
      <c r="AB30996" s="1"/>
      <c r="AC30996" s="1"/>
      <c r="AJ30996" s="1"/>
      <c r="AK30996" s="1"/>
      <c r="AL30996" s="1"/>
    </row>
    <row r="30997">
      <c r="I30997" s="1"/>
      <c r="J30997" s="1"/>
      <c r="K30997" s="1"/>
      <c r="AA30997" s="1"/>
      <c r="AB30997" s="1"/>
      <c r="AC30997" s="1"/>
      <c r="AJ30997" s="1"/>
      <c r="AK30997" s="1"/>
      <c r="AL30997" s="1"/>
    </row>
    <row r="30998">
      <c r="I30998" s="1"/>
      <c r="J30998" s="1"/>
      <c r="K30998" s="1"/>
      <c r="AA30998" s="1"/>
      <c r="AB30998" s="1"/>
      <c r="AC30998" s="1"/>
      <c r="AJ30998" s="1"/>
      <c r="AK30998" s="1"/>
      <c r="AL30998" s="1"/>
    </row>
    <row r="30999">
      <c r="I30999" s="1"/>
      <c r="J30999" s="1"/>
      <c r="K30999" s="1"/>
      <c r="AA30999" s="1"/>
      <c r="AB30999" s="1"/>
      <c r="AC30999" s="1"/>
      <c r="AJ30999" s="1"/>
      <c r="AK30999" s="1"/>
      <c r="AL30999" s="1"/>
    </row>
    <row r="31000">
      <c r="I31000" s="1"/>
      <c r="J31000" s="1"/>
      <c r="K31000" s="1"/>
      <c r="AA31000" s="1"/>
      <c r="AB31000" s="1"/>
      <c r="AC31000" s="1"/>
      <c r="AJ31000" s="1"/>
      <c r="AK31000" s="1"/>
      <c r="AL31000" s="1"/>
    </row>
    <row r="31001">
      <c r="I31001" s="1"/>
      <c r="J31001" s="1"/>
      <c r="K31001" s="1"/>
      <c r="AA31001" s="1"/>
      <c r="AB31001" s="1"/>
      <c r="AC31001" s="1"/>
      <c r="AJ31001" s="1"/>
      <c r="AK31001" s="1"/>
      <c r="AL31001" s="1"/>
    </row>
    <row r="31002">
      <c r="I31002" s="1"/>
      <c r="J31002" s="1"/>
      <c r="K31002" s="1"/>
      <c r="AA31002" s="1"/>
      <c r="AB31002" s="1"/>
      <c r="AC31002" s="1"/>
      <c r="AJ31002" s="1"/>
      <c r="AK31002" s="1"/>
      <c r="AL31002" s="1"/>
    </row>
    <row r="31003">
      <c r="I31003" s="1"/>
      <c r="J31003" s="1"/>
      <c r="K31003" s="1"/>
      <c r="AA31003" s="1"/>
      <c r="AB31003" s="1"/>
      <c r="AC31003" s="1"/>
      <c r="AJ31003" s="1"/>
      <c r="AK31003" s="1"/>
      <c r="AL31003" s="1"/>
    </row>
    <row r="31004">
      <c r="I31004" s="1"/>
      <c r="J31004" s="1"/>
      <c r="K31004" s="1"/>
      <c r="AA31004" s="1"/>
      <c r="AB31004" s="1"/>
      <c r="AC31004" s="1"/>
      <c r="AJ31004" s="1"/>
      <c r="AK31004" s="1"/>
      <c r="AL31004" s="1"/>
    </row>
    <row r="31005">
      <c r="I31005" s="1"/>
      <c r="J31005" s="1"/>
      <c r="K31005" s="1"/>
      <c r="AA31005" s="1"/>
      <c r="AB31005" s="1"/>
      <c r="AC31005" s="1"/>
      <c r="AJ31005" s="1"/>
      <c r="AK31005" s="1"/>
      <c r="AL31005" s="1"/>
    </row>
    <row r="31006">
      <c r="I31006" s="1"/>
      <c r="J31006" s="1"/>
      <c r="K31006" s="1"/>
      <c r="AA31006" s="1"/>
      <c r="AB31006" s="1"/>
      <c r="AC31006" s="1"/>
      <c r="AJ31006" s="1"/>
      <c r="AK31006" s="1"/>
      <c r="AL31006" s="1"/>
    </row>
    <row r="31007">
      <c r="I31007" s="1"/>
      <c r="J31007" s="1"/>
      <c r="K31007" s="1"/>
      <c r="AA31007" s="1"/>
      <c r="AB31007" s="1"/>
      <c r="AC31007" s="1"/>
      <c r="AJ31007" s="1"/>
      <c r="AK31007" s="1"/>
      <c r="AL31007" s="1"/>
    </row>
    <row r="31008">
      <c r="I31008" s="1"/>
      <c r="J31008" s="1"/>
      <c r="K31008" s="1"/>
      <c r="AA31008" s="1"/>
      <c r="AB31008" s="1"/>
      <c r="AC31008" s="1"/>
      <c r="AJ31008" s="1"/>
      <c r="AK31008" s="1"/>
      <c r="AL31008" s="1"/>
    </row>
    <row r="31009">
      <c r="I31009" s="1"/>
      <c r="J31009" s="1"/>
      <c r="K31009" s="1"/>
      <c r="AA31009" s="1"/>
      <c r="AB31009" s="1"/>
      <c r="AC31009" s="1"/>
      <c r="AJ31009" s="1"/>
      <c r="AK31009" s="1"/>
      <c r="AL31009" s="1"/>
    </row>
    <row r="31010">
      <c r="I31010" s="1"/>
      <c r="J31010" s="1"/>
      <c r="K31010" s="1"/>
      <c r="AA31010" s="1"/>
      <c r="AB31010" s="1"/>
      <c r="AC31010" s="1"/>
      <c r="AJ31010" s="1"/>
      <c r="AK31010" s="1"/>
      <c r="AL31010" s="1"/>
    </row>
    <row r="31011">
      <c r="I31011" s="1"/>
      <c r="J31011" s="1"/>
      <c r="K31011" s="1"/>
      <c r="AA31011" s="1"/>
      <c r="AB31011" s="1"/>
      <c r="AC31011" s="1"/>
      <c r="AJ31011" s="1"/>
      <c r="AK31011" s="1"/>
      <c r="AL31011" s="1"/>
    </row>
    <row r="31012">
      <c r="I31012" s="1"/>
      <c r="J31012" s="1"/>
      <c r="K31012" s="1"/>
      <c r="AA31012" s="1"/>
      <c r="AB31012" s="1"/>
      <c r="AC31012" s="1"/>
      <c r="AJ31012" s="1"/>
      <c r="AK31012" s="1"/>
      <c r="AL31012" s="1"/>
    </row>
    <row r="31013">
      <c r="I31013" s="1"/>
      <c r="J31013" s="1"/>
      <c r="K31013" s="1"/>
      <c r="AA31013" s="1"/>
      <c r="AB31013" s="1"/>
      <c r="AC31013" s="1"/>
      <c r="AJ31013" s="1"/>
      <c r="AK31013" s="1"/>
      <c r="AL31013" s="1"/>
    </row>
    <row r="31014">
      <c r="I31014" s="1"/>
      <c r="J31014" s="1"/>
      <c r="K31014" s="1"/>
      <c r="AA31014" s="1"/>
      <c r="AB31014" s="1"/>
      <c r="AC31014" s="1"/>
      <c r="AJ31014" s="1"/>
      <c r="AK31014" s="1"/>
      <c r="AL31014" s="1"/>
    </row>
    <row r="31015">
      <c r="I31015" s="1"/>
      <c r="J31015" s="1"/>
      <c r="K31015" s="1"/>
      <c r="AA31015" s="1"/>
      <c r="AB31015" s="1"/>
      <c r="AC31015" s="1"/>
      <c r="AJ31015" s="1"/>
      <c r="AK31015" s="1"/>
      <c r="AL31015" s="1"/>
    </row>
    <row r="31016">
      <c r="I31016" s="1"/>
      <c r="J31016" s="1"/>
      <c r="K31016" s="1"/>
      <c r="AA31016" s="1"/>
      <c r="AB31016" s="1"/>
      <c r="AC31016" s="1"/>
      <c r="AJ31016" s="1"/>
      <c r="AK31016" s="1"/>
      <c r="AL31016" s="1"/>
    </row>
    <row r="31017">
      <c r="I31017" s="1"/>
      <c r="J31017" s="1"/>
      <c r="K31017" s="1"/>
      <c r="AA31017" s="1"/>
      <c r="AB31017" s="1"/>
      <c r="AC31017" s="1"/>
      <c r="AJ31017" s="1"/>
      <c r="AK31017" s="1"/>
      <c r="AL31017" s="1"/>
    </row>
    <row r="31018">
      <c r="I31018" s="1"/>
      <c r="J31018" s="1"/>
      <c r="K31018" s="1"/>
      <c r="AA31018" s="1"/>
      <c r="AB31018" s="1"/>
      <c r="AC31018" s="1"/>
      <c r="AJ31018" s="1"/>
      <c r="AK31018" s="1"/>
      <c r="AL31018" s="1"/>
    </row>
    <row r="31019">
      <c r="I31019" s="1"/>
      <c r="J31019" s="1"/>
      <c r="K31019" s="1"/>
      <c r="AA31019" s="1"/>
      <c r="AB31019" s="1"/>
      <c r="AC31019" s="1"/>
      <c r="AJ31019" s="1"/>
      <c r="AK31019" s="1"/>
      <c r="AL31019" s="1"/>
    </row>
    <row r="31020">
      <c r="I31020" s="1"/>
      <c r="J31020" s="1"/>
      <c r="K31020" s="1"/>
      <c r="AA31020" s="1"/>
      <c r="AB31020" s="1"/>
      <c r="AC31020" s="1"/>
      <c r="AJ31020" s="1"/>
      <c r="AK31020" s="1"/>
      <c r="AL31020" s="1"/>
    </row>
    <row r="31021">
      <c r="I31021" s="1"/>
      <c r="J31021" s="1"/>
      <c r="K31021" s="1"/>
      <c r="AA31021" s="1"/>
      <c r="AB31021" s="1"/>
      <c r="AC31021" s="1"/>
      <c r="AJ31021" s="1"/>
      <c r="AK31021" s="1"/>
      <c r="AL31021" s="1"/>
    </row>
    <row r="31022">
      <c r="I31022" s="1"/>
      <c r="J31022" s="1"/>
      <c r="K31022" s="1"/>
      <c r="AA31022" s="1"/>
      <c r="AB31022" s="1"/>
      <c r="AC31022" s="1"/>
      <c r="AJ31022" s="1"/>
      <c r="AK31022" s="1"/>
      <c r="AL31022" s="1"/>
    </row>
    <row r="31023">
      <c r="I31023" s="1"/>
      <c r="J31023" s="1"/>
      <c r="K31023" s="1"/>
      <c r="AA31023" s="1"/>
      <c r="AB31023" s="1"/>
      <c r="AC31023" s="1"/>
      <c r="AJ31023" s="1"/>
      <c r="AK31023" s="1"/>
      <c r="AL31023" s="1"/>
    </row>
    <row r="31024">
      <c r="I31024" s="1"/>
      <c r="J31024" s="1"/>
      <c r="K31024" s="1"/>
      <c r="AA31024" s="1"/>
      <c r="AB31024" s="1"/>
      <c r="AC31024" s="1"/>
      <c r="AJ31024" s="1"/>
      <c r="AK31024" s="1"/>
      <c r="AL31024" s="1"/>
    </row>
    <row r="31025">
      <c r="I31025" s="1"/>
      <c r="J31025" s="1"/>
      <c r="K31025" s="1"/>
      <c r="AA31025" s="1"/>
      <c r="AB31025" s="1"/>
      <c r="AC31025" s="1"/>
      <c r="AJ31025" s="1"/>
      <c r="AK31025" s="1"/>
      <c r="AL31025" s="1"/>
    </row>
    <row r="31026">
      <c r="I31026" s="1"/>
      <c r="J31026" s="1"/>
      <c r="K31026" s="1"/>
      <c r="AA31026" s="1"/>
      <c r="AB31026" s="1"/>
      <c r="AC31026" s="1"/>
      <c r="AJ31026" s="1"/>
      <c r="AK31026" s="1"/>
      <c r="AL31026" s="1"/>
    </row>
    <row r="31027">
      <c r="I31027" s="1"/>
      <c r="J31027" s="1"/>
      <c r="K31027" s="1"/>
      <c r="AA31027" s="1"/>
      <c r="AB31027" s="1"/>
      <c r="AC31027" s="1"/>
      <c r="AJ31027" s="1"/>
      <c r="AK31027" s="1"/>
      <c r="AL31027" s="1"/>
    </row>
    <row r="31028">
      <c r="I31028" s="1"/>
      <c r="J31028" s="1"/>
      <c r="K31028" s="1"/>
      <c r="AA31028" s="1"/>
      <c r="AB31028" s="1"/>
      <c r="AC31028" s="1"/>
      <c r="AJ31028" s="1"/>
      <c r="AK31028" s="1"/>
      <c r="AL31028" s="1"/>
    </row>
    <row r="31029">
      <c r="I31029" s="1"/>
      <c r="J31029" s="1"/>
      <c r="K31029" s="1"/>
      <c r="AA31029" s="1"/>
      <c r="AB31029" s="1"/>
      <c r="AC31029" s="1"/>
      <c r="AJ31029" s="1"/>
      <c r="AK31029" s="1"/>
      <c r="AL31029" s="1"/>
    </row>
    <row r="31030">
      <c r="I31030" s="1"/>
      <c r="J31030" s="1"/>
      <c r="K31030" s="1"/>
      <c r="AA31030" s="1"/>
      <c r="AB31030" s="1"/>
      <c r="AC31030" s="1"/>
      <c r="AJ31030" s="1"/>
      <c r="AK31030" s="1"/>
      <c r="AL31030" s="1"/>
    </row>
    <row r="31031">
      <c r="I31031" s="1"/>
      <c r="J31031" s="1"/>
      <c r="K31031" s="1"/>
      <c r="AA31031" s="1"/>
      <c r="AB31031" s="1"/>
      <c r="AC31031" s="1"/>
      <c r="AJ31031" s="1"/>
      <c r="AK31031" s="1"/>
      <c r="AL31031" s="1"/>
    </row>
    <row r="31032">
      <c r="I31032" s="1"/>
      <c r="J31032" s="1"/>
      <c r="K31032" s="1"/>
      <c r="AA31032" s="1"/>
      <c r="AB31032" s="1"/>
      <c r="AC31032" s="1"/>
      <c r="AJ31032" s="1"/>
      <c r="AK31032" s="1"/>
      <c r="AL31032" s="1"/>
    </row>
    <row r="31033">
      <c r="I31033" s="1"/>
      <c r="J31033" s="1"/>
      <c r="K31033" s="1"/>
      <c r="AA31033" s="1"/>
      <c r="AB31033" s="1"/>
      <c r="AC31033" s="1"/>
      <c r="AJ31033" s="1"/>
      <c r="AK31033" s="1"/>
      <c r="AL31033" s="1"/>
    </row>
    <row r="31034">
      <c r="I31034" s="1"/>
      <c r="J31034" s="1"/>
      <c r="K31034" s="1"/>
      <c r="AA31034" s="1"/>
      <c r="AB31034" s="1"/>
      <c r="AC31034" s="1"/>
      <c r="AJ31034" s="1"/>
      <c r="AK31034" s="1"/>
      <c r="AL31034" s="1"/>
    </row>
    <row r="31035">
      <c r="I31035" s="1"/>
      <c r="J31035" s="1"/>
      <c r="K31035" s="1"/>
      <c r="AA31035" s="1"/>
      <c r="AB31035" s="1"/>
      <c r="AC31035" s="1"/>
      <c r="AJ31035" s="1"/>
      <c r="AK31035" s="1"/>
      <c r="AL31035" s="1"/>
    </row>
    <row r="31036">
      <c r="I31036" s="1"/>
      <c r="J31036" s="1"/>
      <c r="K31036" s="1"/>
      <c r="AA31036" s="1"/>
      <c r="AB31036" s="1"/>
      <c r="AC31036" s="1"/>
      <c r="AJ31036" s="1"/>
      <c r="AK31036" s="1"/>
      <c r="AL31036" s="1"/>
    </row>
    <row r="31037">
      <c r="I31037" s="1"/>
      <c r="J31037" s="1"/>
      <c r="K31037" s="1"/>
      <c r="AA31037" s="1"/>
      <c r="AB31037" s="1"/>
      <c r="AC31037" s="1"/>
      <c r="AJ31037" s="1"/>
      <c r="AK31037" s="1"/>
      <c r="AL31037" s="1"/>
    </row>
    <row r="31038">
      <c r="I31038" s="1"/>
      <c r="J31038" s="1"/>
      <c r="K31038" s="1"/>
      <c r="AA31038" s="1"/>
      <c r="AB31038" s="1"/>
      <c r="AC31038" s="1"/>
      <c r="AJ31038" s="1"/>
      <c r="AK31038" s="1"/>
      <c r="AL31038" s="1"/>
    </row>
    <row r="31039">
      <c r="I31039" s="1"/>
      <c r="J31039" s="1"/>
      <c r="K31039" s="1"/>
      <c r="AA31039" s="1"/>
      <c r="AB31039" s="1"/>
      <c r="AC31039" s="1"/>
      <c r="AJ31039" s="1"/>
      <c r="AK31039" s="1"/>
      <c r="AL31039" s="1"/>
    </row>
    <row r="31040">
      <c r="I31040" s="1"/>
      <c r="J31040" s="1"/>
      <c r="K31040" s="1"/>
      <c r="AA31040" s="1"/>
      <c r="AB31040" s="1"/>
      <c r="AC31040" s="1"/>
      <c r="AJ31040" s="1"/>
      <c r="AK31040" s="1"/>
      <c r="AL31040" s="1"/>
    </row>
    <row r="31041">
      <c r="I31041" s="1"/>
      <c r="J31041" s="1"/>
      <c r="K31041" s="1"/>
      <c r="AA31041" s="1"/>
      <c r="AB31041" s="1"/>
      <c r="AC31041" s="1"/>
      <c r="AJ31041" s="1"/>
      <c r="AK31041" s="1"/>
      <c r="AL31041" s="1"/>
    </row>
    <row r="31042">
      <c r="I31042" s="1"/>
      <c r="J31042" s="1"/>
      <c r="K31042" s="1"/>
      <c r="AA31042" s="1"/>
      <c r="AB31042" s="1"/>
      <c r="AC31042" s="1"/>
      <c r="AJ31042" s="1"/>
      <c r="AK31042" s="1"/>
      <c r="AL31042" s="1"/>
    </row>
    <row r="31043">
      <c r="I31043" s="1"/>
      <c r="J31043" s="1"/>
      <c r="K31043" s="1"/>
      <c r="AA31043" s="1"/>
      <c r="AB31043" s="1"/>
      <c r="AC31043" s="1"/>
      <c r="AJ31043" s="1"/>
      <c r="AK31043" s="1"/>
      <c r="AL31043" s="1"/>
    </row>
    <row r="31044">
      <c r="I31044" s="1"/>
      <c r="J31044" s="1"/>
      <c r="K31044" s="1"/>
      <c r="AA31044" s="1"/>
      <c r="AB31044" s="1"/>
      <c r="AC31044" s="1"/>
      <c r="AJ31044" s="1"/>
      <c r="AK31044" s="1"/>
      <c r="AL31044" s="1"/>
    </row>
    <row r="31045">
      <c r="I31045" s="1"/>
      <c r="J31045" s="1"/>
      <c r="K31045" s="1"/>
      <c r="AA31045" s="1"/>
      <c r="AB31045" s="1"/>
      <c r="AC31045" s="1"/>
      <c r="AJ31045" s="1"/>
      <c r="AK31045" s="1"/>
      <c r="AL31045" s="1"/>
    </row>
    <row r="31046">
      <c r="I31046" s="1"/>
      <c r="J31046" s="1"/>
      <c r="K31046" s="1"/>
      <c r="AA31046" s="1"/>
      <c r="AB31046" s="1"/>
      <c r="AC31046" s="1"/>
      <c r="AJ31046" s="1"/>
      <c r="AK31046" s="1"/>
      <c r="AL31046" s="1"/>
    </row>
    <row r="31047">
      <c r="I31047" s="1"/>
      <c r="J31047" s="1"/>
      <c r="K31047" s="1"/>
      <c r="AA31047" s="1"/>
      <c r="AB31047" s="1"/>
      <c r="AC31047" s="1"/>
      <c r="AJ31047" s="1"/>
      <c r="AK31047" s="1"/>
      <c r="AL31047" s="1"/>
    </row>
    <row r="31048">
      <c r="I31048" s="1"/>
      <c r="J31048" s="1"/>
      <c r="K31048" s="1"/>
      <c r="AA31048" s="1"/>
      <c r="AB31048" s="1"/>
      <c r="AC31048" s="1"/>
      <c r="AJ31048" s="1"/>
      <c r="AK31048" s="1"/>
      <c r="AL31048" s="1"/>
    </row>
    <row r="31049">
      <c r="I31049" s="1"/>
      <c r="J31049" s="1"/>
      <c r="K31049" s="1"/>
      <c r="AA31049" s="1"/>
      <c r="AB31049" s="1"/>
      <c r="AC31049" s="1"/>
      <c r="AJ31049" s="1"/>
      <c r="AK31049" s="1"/>
      <c r="AL31049" s="1"/>
    </row>
    <row r="31050">
      <c r="I31050" s="1"/>
      <c r="J31050" s="1"/>
      <c r="K31050" s="1"/>
      <c r="AA31050" s="1"/>
      <c r="AB31050" s="1"/>
      <c r="AC31050" s="1"/>
      <c r="AJ31050" s="1"/>
      <c r="AK31050" s="1"/>
      <c r="AL31050" s="1"/>
    </row>
    <row r="31051">
      <c r="I31051" s="1"/>
      <c r="J31051" s="1"/>
      <c r="K31051" s="1"/>
      <c r="AA31051" s="1"/>
      <c r="AB31051" s="1"/>
      <c r="AC31051" s="1"/>
      <c r="AJ31051" s="1"/>
      <c r="AK31051" s="1"/>
      <c r="AL31051" s="1"/>
    </row>
    <row r="31052">
      <c r="I31052" s="1"/>
      <c r="J31052" s="1"/>
      <c r="K31052" s="1"/>
      <c r="AA31052" s="1"/>
      <c r="AB31052" s="1"/>
      <c r="AC31052" s="1"/>
      <c r="AJ31052" s="1"/>
      <c r="AK31052" s="1"/>
      <c r="AL31052" s="1"/>
    </row>
    <row r="31053">
      <c r="I31053" s="1"/>
      <c r="J31053" s="1"/>
      <c r="K31053" s="1"/>
      <c r="AA31053" s="1"/>
      <c r="AB31053" s="1"/>
      <c r="AC31053" s="1"/>
      <c r="AJ31053" s="1"/>
      <c r="AK31053" s="1"/>
      <c r="AL31053" s="1"/>
    </row>
    <row r="31054">
      <c r="I31054" s="1"/>
      <c r="J31054" s="1"/>
      <c r="K31054" s="1"/>
      <c r="AA31054" s="1"/>
      <c r="AB31054" s="1"/>
      <c r="AC31054" s="1"/>
      <c r="AJ31054" s="1"/>
      <c r="AK31054" s="1"/>
      <c r="AL31054" s="1"/>
    </row>
    <row r="31055">
      <c r="I31055" s="1"/>
      <c r="J31055" s="1"/>
      <c r="K31055" s="1"/>
      <c r="AA31055" s="1"/>
      <c r="AB31055" s="1"/>
      <c r="AC31055" s="1"/>
      <c r="AJ31055" s="1"/>
      <c r="AK31055" s="1"/>
      <c r="AL31055" s="1"/>
    </row>
    <row r="31056">
      <c r="I31056" s="1"/>
      <c r="J31056" s="1"/>
      <c r="K31056" s="1"/>
      <c r="AA31056" s="1"/>
      <c r="AB31056" s="1"/>
      <c r="AC31056" s="1"/>
      <c r="AJ31056" s="1"/>
      <c r="AK31056" s="1"/>
      <c r="AL31056" s="1"/>
    </row>
    <row r="31057">
      <c r="I31057" s="1"/>
      <c r="J31057" s="1"/>
      <c r="K31057" s="1"/>
      <c r="AA31057" s="1"/>
      <c r="AB31057" s="1"/>
      <c r="AC31057" s="1"/>
      <c r="AJ31057" s="1"/>
      <c r="AK31057" s="1"/>
      <c r="AL31057" s="1"/>
    </row>
    <row r="31058">
      <c r="I31058" s="1"/>
      <c r="J31058" s="1"/>
      <c r="K31058" s="1"/>
      <c r="AA31058" s="1"/>
      <c r="AB31058" s="1"/>
      <c r="AC31058" s="1"/>
      <c r="AJ31058" s="1"/>
      <c r="AK31058" s="1"/>
      <c r="AL31058" s="1"/>
    </row>
    <row r="31059">
      <c r="I31059" s="1"/>
      <c r="J31059" s="1"/>
      <c r="K31059" s="1"/>
      <c r="AA31059" s="1"/>
      <c r="AB31059" s="1"/>
      <c r="AC31059" s="1"/>
      <c r="AJ31059" s="1"/>
      <c r="AK31059" s="1"/>
      <c r="AL31059" s="1"/>
    </row>
    <row r="31060">
      <c r="I31060" s="1"/>
      <c r="J31060" s="1"/>
      <c r="K31060" s="1"/>
      <c r="AA31060" s="1"/>
      <c r="AB31060" s="1"/>
      <c r="AC31060" s="1"/>
      <c r="AJ31060" s="1"/>
      <c r="AK31060" s="1"/>
      <c r="AL31060" s="1"/>
    </row>
    <row r="31061">
      <c r="I31061" s="1"/>
      <c r="J31061" s="1"/>
      <c r="K31061" s="1"/>
      <c r="AA31061" s="1"/>
      <c r="AB31061" s="1"/>
      <c r="AC31061" s="1"/>
      <c r="AJ31061" s="1"/>
      <c r="AK31061" s="1"/>
      <c r="AL31061" s="1"/>
    </row>
    <row r="31062">
      <c r="I31062" s="1"/>
      <c r="J31062" s="1"/>
      <c r="K31062" s="1"/>
      <c r="AA31062" s="1"/>
      <c r="AB31062" s="1"/>
      <c r="AC31062" s="1"/>
      <c r="AJ31062" s="1"/>
      <c r="AK31062" s="1"/>
      <c r="AL31062" s="1"/>
    </row>
    <row r="31063">
      <c r="I31063" s="1"/>
      <c r="J31063" s="1"/>
      <c r="K31063" s="1"/>
      <c r="AA31063" s="1"/>
      <c r="AB31063" s="1"/>
      <c r="AC31063" s="1"/>
      <c r="AJ31063" s="1"/>
      <c r="AK31063" s="1"/>
      <c r="AL31063" s="1"/>
    </row>
    <row r="31064">
      <c r="I31064" s="1"/>
      <c r="J31064" s="1"/>
      <c r="K31064" s="1"/>
      <c r="AA31064" s="1"/>
      <c r="AB31064" s="1"/>
      <c r="AC31064" s="1"/>
      <c r="AJ31064" s="1"/>
      <c r="AK31064" s="1"/>
      <c r="AL31064" s="1"/>
    </row>
    <row r="31065">
      <c r="I31065" s="1"/>
      <c r="J31065" s="1"/>
      <c r="K31065" s="1"/>
      <c r="AA31065" s="1"/>
      <c r="AB31065" s="1"/>
      <c r="AC31065" s="1"/>
      <c r="AJ31065" s="1"/>
      <c r="AK31065" s="1"/>
      <c r="AL31065" s="1"/>
    </row>
    <row r="31066">
      <c r="I31066" s="1"/>
      <c r="J31066" s="1"/>
      <c r="K31066" s="1"/>
      <c r="AA31066" s="1"/>
      <c r="AB31066" s="1"/>
      <c r="AC31066" s="1"/>
      <c r="AJ31066" s="1"/>
      <c r="AK31066" s="1"/>
      <c r="AL31066" s="1"/>
    </row>
    <row r="31067">
      <c r="I31067" s="1"/>
      <c r="J31067" s="1"/>
      <c r="K31067" s="1"/>
      <c r="AA31067" s="1"/>
      <c r="AB31067" s="1"/>
      <c r="AC31067" s="1"/>
      <c r="AJ31067" s="1"/>
      <c r="AK31067" s="1"/>
      <c r="AL31067" s="1"/>
    </row>
    <row r="31068">
      <c r="I31068" s="1"/>
      <c r="J31068" s="1"/>
      <c r="K31068" s="1"/>
      <c r="AA31068" s="1"/>
      <c r="AB31068" s="1"/>
      <c r="AC31068" s="1"/>
      <c r="AJ31068" s="1"/>
      <c r="AK31068" s="1"/>
      <c r="AL31068" s="1"/>
    </row>
    <row r="31069">
      <c r="I31069" s="1"/>
      <c r="J31069" s="1"/>
      <c r="K31069" s="1"/>
      <c r="AA31069" s="1"/>
      <c r="AB31069" s="1"/>
      <c r="AC31069" s="1"/>
      <c r="AJ31069" s="1"/>
      <c r="AK31069" s="1"/>
      <c r="AL31069" s="1"/>
    </row>
    <row r="31070">
      <c r="I31070" s="1"/>
      <c r="J31070" s="1"/>
      <c r="K31070" s="1"/>
      <c r="AA31070" s="1"/>
      <c r="AB31070" s="1"/>
      <c r="AC31070" s="1"/>
      <c r="AJ31070" s="1"/>
      <c r="AK31070" s="1"/>
      <c r="AL31070" s="1"/>
    </row>
    <row r="31071">
      <c r="I31071" s="1"/>
      <c r="J31071" s="1"/>
      <c r="K31071" s="1"/>
      <c r="AA31071" s="1"/>
      <c r="AB31071" s="1"/>
      <c r="AC31071" s="1"/>
      <c r="AJ31071" s="1"/>
      <c r="AK31071" s="1"/>
      <c r="AL31071" s="1"/>
    </row>
    <row r="31072">
      <c r="I31072" s="1"/>
      <c r="J31072" s="1"/>
      <c r="K31072" s="1"/>
      <c r="AA31072" s="1"/>
      <c r="AB31072" s="1"/>
      <c r="AC31072" s="1"/>
      <c r="AJ31072" s="1"/>
      <c r="AK31072" s="1"/>
      <c r="AL31072" s="1"/>
    </row>
    <row r="31073">
      <c r="I31073" s="1"/>
      <c r="J31073" s="1"/>
      <c r="K31073" s="1"/>
      <c r="AA31073" s="1"/>
      <c r="AB31073" s="1"/>
      <c r="AC31073" s="1"/>
      <c r="AJ31073" s="1"/>
      <c r="AK31073" s="1"/>
      <c r="AL31073" s="1"/>
    </row>
    <row r="31074">
      <c r="I31074" s="1"/>
      <c r="J31074" s="1"/>
      <c r="K31074" s="1"/>
      <c r="AA31074" s="1"/>
      <c r="AB31074" s="1"/>
      <c r="AC31074" s="1"/>
      <c r="AJ31074" s="1"/>
      <c r="AK31074" s="1"/>
      <c r="AL31074" s="1"/>
    </row>
    <row r="31075">
      <c r="I31075" s="1"/>
      <c r="J31075" s="1"/>
      <c r="K31075" s="1"/>
      <c r="AA31075" s="1"/>
      <c r="AB31075" s="1"/>
      <c r="AC31075" s="1"/>
      <c r="AJ31075" s="1"/>
      <c r="AK31075" s="1"/>
      <c r="AL31075" s="1"/>
    </row>
    <row r="31076">
      <c r="I31076" s="1"/>
      <c r="J31076" s="1"/>
      <c r="K31076" s="1"/>
      <c r="AA31076" s="1"/>
      <c r="AB31076" s="1"/>
      <c r="AC31076" s="1"/>
      <c r="AJ31076" s="1"/>
      <c r="AK31076" s="1"/>
      <c r="AL31076" s="1"/>
    </row>
    <row r="31077">
      <c r="I31077" s="1"/>
      <c r="J31077" s="1"/>
      <c r="K31077" s="1"/>
      <c r="AA31077" s="1"/>
      <c r="AB31077" s="1"/>
      <c r="AC31077" s="1"/>
      <c r="AJ31077" s="1"/>
      <c r="AK31077" s="1"/>
      <c r="AL31077" s="1"/>
    </row>
    <row r="31078">
      <c r="I31078" s="1"/>
      <c r="J31078" s="1"/>
      <c r="K31078" s="1"/>
      <c r="AA31078" s="1"/>
      <c r="AB31078" s="1"/>
      <c r="AC31078" s="1"/>
      <c r="AJ31078" s="1"/>
      <c r="AK31078" s="1"/>
      <c r="AL31078" s="1"/>
    </row>
    <row r="31079">
      <c r="I31079" s="1"/>
      <c r="J31079" s="1"/>
      <c r="K31079" s="1"/>
      <c r="AA31079" s="1"/>
      <c r="AB31079" s="1"/>
      <c r="AC31079" s="1"/>
      <c r="AJ31079" s="1"/>
      <c r="AK31079" s="1"/>
      <c r="AL31079" s="1"/>
    </row>
    <row r="31080">
      <c r="I31080" s="1"/>
      <c r="J31080" s="1"/>
      <c r="K31080" s="1"/>
      <c r="AA31080" s="1"/>
      <c r="AB31080" s="1"/>
      <c r="AC31080" s="1"/>
      <c r="AJ31080" s="1"/>
      <c r="AK31080" s="1"/>
      <c r="AL31080" s="1"/>
    </row>
    <row r="31081">
      <c r="I31081" s="1"/>
      <c r="J31081" s="1"/>
      <c r="K31081" s="1"/>
      <c r="AA31081" s="1"/>
      <c r="AB31081" s="1"/>
      <c r="AC31081" s="1"/>
      <c r="AJ31081" s="1"/>
      <c r="AK31081" s="1"/>
      <c r="AL31081" s="1"/>
    </row>
    <row r="31082">
      <c r="I31082" s="1"/>
      <c r="J31082" s="1"/>
      <c r="K31082" s="1"/>
      <c r="AA31082" s="1"/>
      <c r="AB31082" s="1"/>
      <c r="AC31082" s="1"/>
      <c r="AJ31082" s="1"/>
      <c r="AK31082" s="1"/>
      <c r="AL31082" s="1"/>
    </row>
    <row r="31083">
      <c r="I31083" s="1"/>
      <c r="J31083" s="1"/>
      <c r="K31083" s="1"/>
      <c r="AA31083" s="1"/>
      <c r="AB31083" s="1"/>
      <c r="AC31083" s="1"/>
      <c r="AJ31083" s="1"/>
      <c r="AK31083" s="1"/>
      <c r="AL31083" s="1"/>
    </row>
    <row r="31084">
      <c r="I31084" s="1"/>
      <c r="J31084" s="1"/>
      <c r="K31084" s="1"/>
      <c r="AA31084" s="1"/>
      <c r="AB31084" s="1"/>
      <c r="AC31084" s="1"/>
      <c r="AJ31084" s="1"/>
      <c r="AK31084" s="1"/>
      <c r="AL31084" s="1"/>
    </row>
    <row r="31085">
      <c r="I31085" s="1"/>
      <c r="J31085" s="1"/>
      <c r="K31085" s="1"/>
      <c r="AA31085" s="1"/>
      <c r="AB31085" s="1"/>
      <c r="AC31085" s="1"/>
      <c r="AJ31085" s="1"/>
      <c r="AK31085" s="1"/>
      <c r="AL31085" s="1"/>
    </row>
    <row r="31086">
      <c r="I31086" s="1"/>
      <c r="J31086" s="1"/>
      <c r="K31086" s="1"/>
      <c r="AA31086" s="1"/>
      <c r="AB31086" s="1"/>
      <c r="AC31086" s="1"/>
      <c r="AJ31086" s="1"/>
      <c r="AK31086" s="1"/>
      <c r="AL31086" s="1"/>
    </row>
    <row r="31087">
      <c r="I31087" s="1"/>
      <c r="J31087" s="1"/>
      <c r="K31087" s="1"/>
      <c r="AA31087" s="1"/>
      <c r="AB31087" s="1"/>
      <c r="AC31087" s="1"/>
      <c r="AJ31087" s="1"/>
      <c r="AK31087" s="1"/>
      <c r="AL31087" s="1"/>
    </row>
    <row r="31088">
      <c r="I31088" s="1"/>
      <c r="J31088" s="1"/>
      <c r="K31088" s="1"/>
      <c r="AA31088" s="1"/>
      <c r="AB31088" s="1"/>
      <c r="AC31088" s="1"/>
      <c r="AJ31088" s="1"/>
      <c r="AK31088" s="1"/>
      <c r="AL31088" s="1"/>
    </row>
    <row r="31089">
      <c r="I31089" s="1"/>
      <c r="J31089" s="1"/>
      <c r="K31089" s="1"/>
      <c r="AA31089" s="1"/>
      <c r="AB31089" s="1"/>
      <c r="AC31089" s="1"/>
      <c r="AJ31089" s="1"/>
      <c r="AK31089" s="1"/>
      <c r="AL31089" s="1"/>
    </row>
    <row r="31090">
      <c r="I31090" s="1"/>
      <c r="J31090" s="1"/>
      <c r="K31090" s="1"/>
      <c r="AA31090" s="1"/>
      <c r="AB31090" s="1"/>
      <c r="AC31090" s="1"/>
      <c r="AJ31090" s="1"/>
      <c r="AK31090" s="1"/>
      <c r="AL31090" s="1"/>
    </row>
    <row r="31091">
      <c r="I31091" s="1"/>
      <c r="J31091" s="1"/>
      <c r="K31091" s="1"/>
      <c r="AA31091" s="1"/>
      <c r="AB31091" s="1"/>
      <c r="AC31091" s="1"/>
      <c r="AJ31091" s="1"/>
      <c r="AK31091" s="1"/>
      <c r="AL31091" s="1"/>
    </row>
    <row r="31092">
      <c r="I31092" s="1"/>
      <c r="J31092" s="1"/>
      <c r="K31092" s="1"/>
      <c r="AA31092" s="1"/>
      <c r="AB31092" s="1"/>
      <c r="AC31092" s="1"/>
      <c r="AJ31092" s="1"/>
      <c r="AK31092" s="1"/>
      <c r="AL31092" s="1"/>
    </row>
    <row r="31093">
      <c r="I31093" s="1"/>
      <c r="J31093" s="1"/>
      <c r="K31093" s="1"/>
      <c r="AA31093" s="1"/>
      <c r="AB31093" s="1"/>
      <c r="AC31093" s="1"/>
      <c r="AJ31093" s="1"/>
      <c r="AK31093" s="1"/>
      <c r="AL31093" s="1"/>
    </row>
    <row r="31094">
      <c r="I31094" s="1"/>
      <c r="J31094" s="1"/>
      <c r="K31094" s="1"/>
      <c r="AA31094" s="1"/>
      <c r="AB31094" s="1"/>
      <c r="AC31094" s="1"/>
      <c r="AJ31094" s="1"/>
      <c r="AK31094" s="1"/>
      <c r="AL31094" s="1"/>
    </row>
    <row r="31095">
      <c r="I31095" s="1"/>
      <c r="J31095" s="1"/>
      <c r="K31095" s="1"/>
      <c r="AA31095" s="1"/>
      <c r="AB31095" s="1"/>
      <c r="AC31095" s="1"/>
      <c r="AJ31095" s="1"/>
      <c r="AK31095" s="1"/>
      <c r="AL31095" s="1"/>
    </row>
    <row r="31096">
      <c r="I31096" s="1"/>
      <c r="J31096" s="1"/>
      <c r="K31096" s="1"/>
      <c r="AA31096" s="1"/>
      <c r="AB31096" s="1"/>
      <c r="AC31096" s="1"/>
      <c r="AJ31096" s="1"/>
      <c r="AK31096" s="1"/>
      <c r="AL31096" s="1"/>
    </row>
    <row r="31097">
      <c r="I31097" s="1"/>
      <c r="J31097" s="1"/>
      <c r="K31097" s="1"/>
      <c r="AA31097" s="1"/>
      <c r="AB31097" s="1"/>
      <c r="AC31097" s="1"/>
      <c r="AJ31097" s="1"/>
      <c r="AK31097" s="1"/>
      <c r="AL31097" s="1"/>
    </row>
    <row r="31098">
      <c r="I31098" s="1"/>
      <c r="J31098" s="1"/>
      <c r="K31098" s="1"/>
      <c r="AA31098" s="1"/>
      <c r="AB31098" s="1"/>
      <c r="AC31098" s="1"/>
      <c r="AJ31098" s="1"/>
      <c r="AK31098" s="1"/>
      <c r="AL31098" s="1"/>
    </row>
    <row r="31099">
      <c r="I31099" s="1"/>
      <c r="J31099" s="1"/>
      <c r="K31099" s="1"/>
      <c r="AA31099" s="1"/>
      <c r="AB31099" s="1"/>
      <c r="AC31099" s="1"/>
      <c r="AJ31099" s="1"/>
      <c r="AK31099" s="1"/>
      <c r="AL31099" s="1"/>
    </row>
    <row r="31100">
      <c r="I31100" s="1"/>
      <c r="J31100" s="1"/>
      <c r="K31100" s="1"/>
      <c r="AA31100" s="1"/>
      <c r="AB31100" s="1"/>
      <c r="AC31100" s="1"/>
      <c r="AJ31100" s="1"/>
      <c r="AK31100" s="1"/>
      <c r="AL31100" s="1"/>
    </row>
    <row r="31101">
      <c r="I31101" s="1"/>
      <c r="J31101" s="1"/>
      <c r="K31101" s="1"/>
      <c r="AA31101" s="1"/>
      <c r="AB31101" s="1"/>
      <c r="AC31101" s="1"/>
      <c r="AJ31101" s="1"/>
      <c r="AK31101" s="1"/>
      <c r="AL31101" s="1"/>
    </row>
    <row r="31102">
      <c r="I31102" s="1"/>
      <c r="J31102" s="1"/>
      <c r="K31102" s="1"/>
      <c r="AA31102" s="1"/>
      <c r="AB31102" s="1"/>
      <c r="AC31102" s="1"/>
      <c r="AJ31102" s="1"/>
      <c r="AK31102" s="1"/>
      <c r="AL31102" s="1"/>
    </row>
    <row r="31103">
      <c r="I31103" s="1"/>
      <c r="J31103" s="1"/>
      <c r="K31103" s="1"/>
      <c r="AA31103" s="1"/>
      <c r="AB31103" s="1"/>
      <c r="AC31103" s="1"/>
      <c r="AJ31103" s="1"/>
      <c r="AK31103" s="1"/>
      <c r="AL31103" s="1"/>
    </row>
    <row r="31104">
      <c r="I31104" s="1"/>
      <c r="J31104" s="1"/>
      <c r="K31104" s="1"/>
      <c r="AA31104" s="1"/>
      <c r="AB31104" s="1"/>
      <c r="AC31104" s="1"/>
      <c r="AJ31104" s="1"/>
      <c r="AK31104" s="1"/>
      <c r="AL31104" s="1"/>
    </row>
    <row r="31105">
      <c r="I31105" s="1"/>
      <c r="J31105" s="1"/>
      <c r="K31105" s="1"/>
      <c r="AA31105" s="1"/>
      <c r="AB31105" s="1"/>
      <c r="AC31105" s="1"/>
      <c r="AJ31105" s="1"/>
      <c r="AK31105" s="1"/>
      <c r="AL31105" s="1"/>
    </row>
    <row r="31106">
      <c r="I31106" s="1"/>
      <c r="J31106" s="1"/>
      <c r="K31106" s="1"/>
      <c r="AA31106" s="1"/>
      <c r="AB31106" s="1"/>
      <c r="AC31106" s="1"/>
      <c r="AJ31106" s="1"/>
      <c r="AK31106" s="1"/>
      <c r="AL31106" s="1"/>
    </row>
    <row r="31107">
      <c r="I31107" s="1"/>
      <c r="J31107" s="1"/>
      <c r="K31107" s="1"/>
      <c r="AA31107" s="1"/>
      <c r="AB31107" s="1"/>
      <c r="AC31107" s="1"/>
      <c r="AJ31107" s="1"/>
      <c r="AK31107" s="1"/>
      <c r="AL31107" s="1"/>
    </row>
    <row r="31108">
      <c r="I31108" s="1"/>
      <c r="J31108" s="1"/>
      <c r="K31108" s="1"/>
      <c r="AA31108" s="1"/>
      <c r="AB31108" s="1"/>
      <c r="AC31108" s="1"/>
      <c r="AJ31108" s="1"/>
      <c r="AK31108" s="1"/>
      <c r="AL31108" s="1"/>
    </row>
    <row r="31109">
      <c r="I31109" s="1"/>
      <c r="J31109" s="1"/>
      <c r="K31109" s="1"/>
      <c r="AA31109" s="1"/>
      <c r="AB31109" s="1"/>
      <c r="AC31109" s="1"/>
      <c r="AJ31109" s="1"/>
      <c r="AK31109" s="1"/>
      <c r="AL31109" s="1"/>
    </row>
    <row r="31110">
      <c r="I31110" s="1"/>
      <c r="J31110" s="1"/>
      <c r="K31110" s="1"/>
      <c r="AA31110" s="1"/>
      <c r="AB31110" s="1"/>
      <c r="AC31110" s="1"/>
      <c r="AJ31110" s="1"/>
      <c r="AK31110" s="1"/>
      <c r="AL31110" s="1"/>
    </row>
    <row r="31111">
      <c r="I31111" s="1"/>
      <c r="J31111" s="1"/>
      <c r="K31111" s="1"/>
      <c r="AA31111" s="1"/>
      <c r="AB31111" s="1"/>
      <c r="AC31111" s="1"/>
      <c r="AJ31111" s="1"/>
      <c r="AK31111" s="1"/>
      <c r="AL31111" s="1"/>
    </row>
    <row r="31112">
      <c r="I31112" s="1"/>
      <c r="J31112" s="1"/>
      <c r="K31112" s="1"/>
      <c r="AA31112" s="1"/>
      <c r="AB31112" s="1"/>
      <c r="AC31112" s="1"/>
      <c r="AJ31112" s="1"/>
      <c r="AK31112" s="1"/>
      <c r="AL31112" s="1"/>
    </row>
    <row r="31113">
      <c r="I31113" s="1"/>
      <c r="J31113" s="1"/>
      <c r="K31113" s="1"/>
      <c r="AA31113" s="1"/>
      <c r="AB31113" s="1"/>
      <c r="AC31113" s="1"/>
      <c r="AJ31113" s="1"/>
      <c r="AK31113" s="1"/>
      <c r="AL31113" s="1"/>
    </row>
    <row r="31114">
      <c r="I31114" s="1"/>
      <c r="J31114" s="1"/>
      <c r="K31114" s="1"/>
      <c r="AA31114" s="1"/>
      <c r="AB31114" s="1"/>
      <c r="AC31114" s="1"/>
      <c r="AJ31114" s="1"/>
      <c r="AK31114" s="1"/>
      <c r="AL31114" s="1"/>
    </row>
    <row r="31115">
      <c r="I31115" s="1"/>
      <c r="J31115" s="1"/>
      <c r="K31115" s="1"/>
      <c r="AA31115" s="1"/>
      <c r="AB31115" s="1"/>
      <c r="AC31115" s="1"/>
      <c r="AJ31115" s="1"/>
      <c r="AK31115" s="1"/>
      <c r="AL31115" s="1"/>
    </row>
    <row r="31116">
      <c r="I31116" s="1"/>
      <c r="J31116" s="1"/>
      <c r="K31116" s="1"/>
      <c r="AA31116" s="1"/>
      <c r="AB31116" s="1"/>
      <c r="AC31116" s="1"/>
      <c r="AJ31116" s="1"/>
      <c r="AK31116" s="1"/>
      <c r="AL31116" s="1"/>
    </row>
    <row r="31117">
      <c r="I31117" s="1"/>
      <c r="J31117" s="1"/>
      <c r="K31117" s="1"/>
      <c r="AA31117" s="1"/>
      <c r="AB31117" s="1"/>
      <c r="AC31117" s="1"/>
      <c r="AJ31117" s="1"/>
      <c r="AK31117" s="1"/>
      <c r="AL31117" s="1"/>
    </row>
    <row r="31118">
      <c r="I31118" s="1"/>
      <c r="J31118" s="1"/>
      <c r="K31118" s="1"/>
      <c r="AA31118" s="1"/>
      <c r="AB31118" s="1"/>
      <c r="AC31118" s="1"/>
      <c r="AJ31118" s="1"/>
      <c r="AK31118" s="1"/>
      <c r="AL31118" s="1"/>
    </row>
    <row r="31119">
      <c r="I31119" s="1"/>
      <c r="J31119" s="1"/>
      <c r="K31119" s="1"/>
      <c r="AA31119" s="1"/>
      <c r="AB31119" s="1"/>
      <c r="AC31119" s="1"/>
      <c r="AJ31119" s="1"/>
      <c r="AK31119" s="1"/>
      <c r="AL31119" s="1"/>
    </row>
    <row r="31120">
      <c r="I31120" s="1"/>
      <c r="J31120" s="1"/>
      <c r="K31120" s="1"/>
      <c r="AA31120" s="1"/>
      <c r="AB31120" s="1"/>
      <c r="AC31120" s="1"/>
      <c r="AJ31120" s="1"/>
      <c r="AK31120" s="1"/>
      <c r="AL31120" s="1"/>
    </row>
    <row r="31121">
      <c r="I31121" s="1"/>
      <c r="J31121" s="1"/>
      <c r="K31121" s="1"/>
      <c r="AA31121" s="1"/>
      <c r="AB31121" s="1"/>
      <c r="AC31121" s="1"/>
      <c r="AJ31121" s="1"/>
      <c r="AK31121" s="1"/>
      <c r="AL31121" s="1"/>
    </row>
    <row r="31122">
      <c r="I31122" s="1"/>
      <c r="J31122" s="1"/>
      <c r="K31122" s="1"/>
      <c r="AA31122" s="1"/>
      <c r="AB31122" s="1"/>
      <c r="AC31122" s="1"/>
      <c r="AJ31122" s="1"/>
      <c r="AK31122" s="1"/>
      <c r="AL31122" s="1"/>
    </row>
    <row r="31123">
      <c r="I31123" s="1"/>
      <c r="J31123" s="1"/>
      <c r="K31123" s="1"/>
      <c r="AA31123" s="1"/>
      <c r="AB31123" s="1"/>
      <c r="AC31123" s="1"/>
      <c r="AJ31123" s="1"/>
      <c r="AK31123" s="1"/>
      <c r="AL31123" s="1"/>
    </row>
    <row r="31124">
      <c r="I31124" s="1"/>
      <c r="J31124" s="1"/>
      <c r="K31124" s="1"/>
      <c r="AA31124" s="1"/>
      <c r="AB31124" s="1"/>
      <c r="AC31124" s="1"/>
      <c r="AJ31124" s="1"/>
      <c r="AK31124" s="1"/>
      <c r="AL31124" s="1"/>
    </row>
    <row r="31125">
      <c r="I31125" s="1"/>
      <c r="J31125" s="1"/>
      <c r="K31125" s="1"/>
      <c r="AA31125" s="1"/>
      <c r="AB31125" s="1"/>
      <c r="AC31125" s="1"/>
      <c r="AJ31125" s="1"/>
      <c r="AK31125" s="1"/>
      <c r="AL31125" s="1"/>
    </row>
    <row r="31126">
      <c r="I31126" s="1"/>
      <c r="J31126" s="1"/>
      <c r="K31126" s="1"/>
      <c r="AA31126" s="1"/>
      <c r="AB31126" s="1"/>
      <c r="AC31126" s="1"/>
      <c r="AJ31126" s="1"/>
      <c r="AK31126" s="1"/>
      <c r="AL31126" s="1"/>
    </row>
    <row r="31127">
      <c r="I31127" s="1"/>
      <c r="J31127" s="1"/>
      <c r="K31127" s="1"/>
      <c r="AA31127" s="1"/>
      <c r="AB31127" s="1"/>
      <c r="AC31127" s="1"/>
      <c r="AJ31127" s="1"/>
      <c r="AK31127" s="1"/>
      <c r="AL31127" s="1"/>
    </row>
    <row r="31128">
      <c r="I31128" s="1"/>
      <c r="J31128" s="1"/>
      <c r="K31128" s="1"/>
      <c r="AA31128" s="1"/>
      <c r="AB31128" s="1"/>
      <c r="AC31128" s="1"/>
      <c r="AJ31128" s="1"/>
      <c r="AK31128" s="1"/>
      <c r="AL31128" s="1"/>
    </row>
    <row r="31129">
      <c r="I31129" s="1"/>
      <c r="J31129" s="1"/>
      <c r="K31129" s="1"/>
      <c r="AA31129" s="1"/>
      <c r="AB31129" s="1"/>
      <c r="AC31129" s="1"/>
      <c r="AJ31129" s="1"/>
      <c r="AK31129" s="1"/>
      <c r="AL31129" s="1"/>
    </row>
    <row r="31130">
      <c r="I31130" s="1"/>
      <c r="J31130" s="1"/>
      <c r="K31130" s="1"/>
      <c r="AA31130" s="1"/>
      <c r="AB31130" s="1"/>
      <c r="AC31130" s="1"/>
      <c r="AJ31130" s="1"/>
      <c r="AK31130" s="1"/>
      <c r="AL31130" s="1"/>
    </row>
    <row r="31131">
      <c r="I31131" s="1"/>
      <c r="J31131" s="1"/>
      <c r="K31131" s="1"/>
      <c r="AA31131" s="1"/>
      <c r="AB31131" s="1"/>
      <c r="AC31131" s="1"/>
      <c r="AJ31131" s="1"/>
      <c r="AK31131" s="1"/>
      <c r="AL31131" s="1"/>
    </row>
    <row r="31132">
      <c r="I31132" s="1"/>
      <c r="J31132" s="1"/>
      <c r="K31132" s="1"/>
      <c r="AA31132" s="1"/>
      <c r="AB31132" s="1"/>
      <c r="AC31132" s="1"/>
      <c r="AJ31132" s="1"/>
      <c r="AK31132" s="1"/>
      <c r="AL31132" s="1"/>
    </row>
    <row r="31133">
      <c r="I31133" s="1"/>
      <c r="J31133" s="1"/>
      <c r="K31133" s="1"/>
      <c r="AA31133" s="1"/>
      <c r="AB31133" s="1"/>
      <c r="AC31133" s="1"/>
      <c r="AJ31133" s="1"/>
      <c r="AK31133" s="1"/>
      <c r="AL31133" s="1"/>
    </row>
    <row r="31134">
      <c r="I31134" s="1"/>
      <c r="J31134" s="1"/>
      <c r="K31134" s="1"/>
      <c r="AA31134" s="1"/>
      <c r="AB31134" s="1"/>
      <c r="AC31134" s="1"/>
      <c r="AJ31134" s="1"/>
      <c r="AK31134" s="1"/>
      <c r="AL31134" s="1"/>
    </row>
    <row r="31135">
      <c r="I31135" s="1"/>
      <c r="J31135" s="1"/>
      <c r="K31135" s="1"/>
      <c r="AA31135" s="1"/>
      <c r="AB31135" s="1"/>
      <c r="AC31135" s="1"/>
      <c r="AJ31135" s="1"/>
      <c r="AK31135" s="1"/>
      <c r="AL31135" s="1"/>
    </row>
    <row r="31136">
      <c r="I31136" s="1"/>
      <c r="J31136" s="1"/>
      <c r="K31136" s="1"/>
      <c r="AA31136" s="1"/>
      <c r="AB31136" s="1"/>
      <c r="AC31136" s="1"/>
      <c r="AJ31136" s="1"/>
      <c r="AK31136" s="1"/>
      <c r="AL31136" s="1"/>
    </row>
    <row r="31137">
      <c r="I31137" s="1"/>
      <c r="J31137" s="1"/>
      <c r="K31137" s="1"/>
      <c r="AA31137" s="1"/>
      <c r="AB31137" s="1"/>
      <c r="AC31137" s="1"/>
      <c r="AJ31137" s="1"/>
      <c r="AK31137" s="1"/>
      <c r="AL31137" s="1"/>
    </row>
    <row r="31138">
      <c r="I31138" s="1"/>
      <c r="J31138" s="1"/>
      <c r="K31138" s="1"/>
      <c r="AA31138" s="1"/>
      <c r="AB31138" s="1"/>
      <c r="AC31138" s="1"/>
      <c r="AJ31138" s="1"/>
      <c r="AK31138" s="1"/>
      <c r="AL31138" s="1"/>
    </row>
    <row r="31139">
      <c r="I31139" s="1"/>
      <c r="J31139" s="1"/>
      <c r="K31139" s="1"/>
      <c r="AA31139" s="1"/>
      <c r="AB31139" s="1"/>
      <c r="AC31139" s="1"/>
      <c r="AJ31139" s="1"/>
      <c r="AK31139" s="1"/>
      <c r="AL31139" s="1"/>
    </row>
    <row r="31140">
      <c r="I31140" s="1"/>
      <c r="J31140" s="1"/>
      <c r="K31140" s="1"/>
      <c r="AA31140" s="1"/>
      <c r="AB31140" s="1"/>
      <c r="AC31140" s="1"/>
      <c r="AJ31140" s="1"/>
      <c r="AK31140" s="1"/>
      <c r="AL31140" s="1"/>
    </row>
    <row r="31141">
      <c r="I31141" s="1"/>
      <c r="J31141" s="1"/>
      <c r="K31141" s="1"/>
      <c r="AA31141" s="1"/>
      <c r="AB31141" s="1"/>
      <c r="AC31141" s="1"/>
      <c r="AJ31141" s="1"/>
      <c r="AK31141" s="1"/>
      <c r="AL31141" s="1"/>
    </row>
    <row r="31142">
      <c r="I31142" s="1"/>
      <c r="J31142" s="1"/>
      <c r="K31142" s="1"/>
      <c r="AA31142" s="1"/>
      <c r="AB31142" s="1"/>
      <c r="AC31142" s="1"/>
      <c r="AJ31142" s="1"/>
      <c r="AK31142" s="1"/>
      <c r="AL31142" s="1"/>
    </row>
    <row r="31143">
      <c r="I31143" s="1"/>
      <c r="J31143" s="1"/>
      <c r="K31143" s="1"/>
      <c r="AA31143" s="1"/>
      <c r="AB31143" s="1"/>
      <c r="AC31143" s="1"/>
      <c r="AJ31143" s="1"/>
      <c r="AK31143" s="1"/>
      <c r="AL31143" s="1"/>
    </row>
    <row r="31144">
      <c r="I31144" s="1"/>
      <c r="J31144" s="1"/>
      <c r="K31144" s="1"/>
      <c r="AA31144" s="1"/>
      <c r="AB31144" s="1"/>
      <c r="AC31144" s="1"/>
      <c r="AJ31144" s="1"/>
      <c r="AK31144" s="1"/>
      <c r="AL31144" s="1"/>
    </row>
    <row r="31145">
      <c r="I31145" s="1"/>
      <c r="J31145" s="1"/>
      <c r="K31145" s="1"/>
      <c r="AA31145" s="1"/>
      <c r="AB31145" s="1"/>
      <c r="AC31145" s="1"/>
      <c r="AJ31145" s="1"/>
      <c r="AK31145" s="1"/>
      <c r="AL31145" s="1"/>
    </row>
    <row r="31146">
      <c r="I31146" s="1"/>
      <c r="J31146" s="1"/>
      <c r="K31146" s="1"/>
      <c r="AA31146" s="1"/>
      <c r="AB31146" s="1"/>
      <c r="AC31146" s="1"/>
      <c r="AJ31146" s="1"/>
      <c r="AK31146" s="1"/>
      <c r="AL31146" s="1"/>
    </row>
    <row r="31147">
      <c r="I31147" s="1"/>
      <c r="J31147" s="1"/>
      <c r="K31147" s="1"/>
      <c r="AA31147" s="1"/>
      <c r="AB31147" s="1"/>
      <c r="AC31147" s="1"/>
      <c r="AJ31147" s="1"/>
      <c r="AK31147" s="1"/>
      <c r="AL31147" s="1"/>
    </row>
    <row r="31148">
      <c r="I31148" s="1"/>
      <c r="J31148" s="1"/>
      <c r="K31148" s="1"/>
      <c r="AA31148" s="1"/>
      <c r="AB31148" s="1"/>
      <c r="AC31148" s="1"/>
      <c r="AJ31148" s="1"/>
      <c r="AK31148" s="1"/>
      <c r="AL31148" s="1"/>
    </row>
    <row r="31149">
      <c r="I31149" s="1"/>
      <c r="J31149" s="1"/>
      <c r="K31149" s="1"/>
      <c r="AA31149" s="1"/>
      <c r="AB31149" s="1"/>
      <c r="AC31149" s="1"/>
      <c r="AJ31149" s="1"/>
      <c r="AK31149" s="1"/>
      <c r="AL31149" s="1"/>
    </row>
    <row r="31150">
      <c r="I31150" s="1"/>
      <c r="J31150" s="1"/>
      <c r="K31150" s="1"/>
      <c r="AA31150" s="1"/>
      <c r="AB31150" s="1"/>
      <c r="AC31150" s="1"/>
      <c r="AJ31150" s="1"/>
      <c r="AK31150" s="1"/>
      <c r="AL31150" s="1"/>
    </row>
    <row r="31151">
      <c r="I31151" s="1"/>
      <c r="J31151" s="1"/>
      <c r="K31151" s="1"/>
      <c r="AA31151" s="1"/>
      <c r="AB31151" s="1"/>
      <c r="AC31151" s="1"/>
      <c r="AJ31151" s="1"/>
      <c r="AK31151" s="1"/>
      <c r="AL31151" s="1"/>
    </row>
    <row r="31152">
      <c r="I31152" s="1"/>
      <c r="J31152" s="1"/>
      <c r="K31152" s="1"/>
      <c r="AA31152" s="1"/>
      <c r="AB31152" s="1"/>
      <c r="AC31152" s="1"/>
      <c r="AJ31152" s="1"/>
      <c r="AK31152" s="1"/>
      <c r="AL31152" s="1"/>
    </row>
    <row r="31153">
      <c r="I31153" s="1"/>
      <c r="J31153" s="1"/>
      <c r="K31153" s="1"/>
      <c r="AA31153" s="1"/>
      <c r="AB31153" s="1"/>
      <c r="AC31153" s="1"/>
      <c r="AJ31153" s="1"/>
      <c r="AK31153" s="1"/>
      <c r="AL31153" s="1"/>
    </row>
    <row r="31154">
      <c r="I31154" s="1"/>
      <c r="J31154" s="1"/>
      <c r="K31154" s="1"/>
      <c r="AA31154" s="1"/>
      <c r="AB31154" s="1"/>
      <c r="AC31154" s="1"/>
      <c r="AJ31154" s="1"/>
      <c r="AK31154" s="1"/>
      <c r="AL31154" s="1"/>
    </row>
    <row r="31155">
      <c r="I31155" s="1"/>
      <c r="J31155" s="1"/>
      <c r="K31155" s="1"/>
      <c r="AA31155" s="1"/>
      <c r="AB31155" s="1"/>
      <c r="AC31155" s="1"/>
      <c r="AJ31155" s="1"/>
      <c r="AK31155" s="1"/>
      <c r="AL31155" s="1"/>
    </row>
    <row r="31156">
      <c r="I31156" s="1"/>
      <c r="J31156" s="1"/>
      <c r="K31156" s="1"/>
      <c r="AA31156" s="1"/>
      <c r="AB31156" s="1"/>
      <c r="AC31156" s="1"/>
      <c r="AJ31156" s="1"/>
      <c r="AK31156" s="1"/>
      <c r="AL31156" s="1"/>
    </row>
    <row r="31157">
      <c r="I31157" s="1"/>
      <c r="J31157" s="1"/>
      <c r="K31157" s="1"/>
      <c r="AA31157" s="1"/>
      <c r="AB31157" s="1"/>
      <c r="AC31157" s="1"/>
      <c r="AJ31157" s="1"/>
      <c r="AK31157" s="1"/>
      <c r="AL31157" s="1"/>
    </row>
    <row r="31158">
      <c r="I31158" s="1"/>
      <c r="J31158" s="1"/>
      <c r="K31158" s="1"/>
      <c r="AA31158" s="1"/>
      <c r="AB31158" s="1"/>
      <c r="AC31158" s="1"/>
      <c r="AJ31158" s="1"/>
      <c r="AK31158" s="1"/>
      <c r="AL31158" s="1"/>
    </row>
    <row r="31159">
      <c r="I31159" s="1"/>
      <c r="J31159" s="1"/>
      <c r="K31159" s="1"/>
      <c r="AA31159" s="1"/>
      <c r="AB31159" s="1"/>
      <c r="AC31159" s="1"/>
      <c r="AJ31159" s="1"/>
      <c r="AK31159" s="1"/>
      <c r="AL31159" s="1"/>
    </row>
    <row r="31160">
      <c r="I31160" s="1"/>
      <c r="J31160" s="1"/>
      <c r="K31160" s="1"/>
      <c r="AA31160" s="1"/>
      <c r="AB31160" s="1"/>
      <c r="AC31160" s="1"/>
      <c r="AJ31160" s="1"/>
      <c r="AK31160" s="1"/>
      <c r="AL31160" s="1"/>
    </row>
    <row r="31161">
      <c r="I31161" s="1"/>
      <c r="J31161" s="1"/>
      <c r="K31161" s="1"/>
      <c r="AA31161" s="1"/>
      <c r="AB31161" s="1"/>
      <c r="AC31161" s="1"/>
      <c r="AJ31161" s="1"/>
      <c r="AK31161" s="1"/>
      <c r="AL31161" s="1"/>
    </row>
    <row r="31162">
      <c r="I31162" s="1"/>
      <c r="J31162" s="1"/>
      <c r="K31162" s="1"/>
      <c r="AA31162" s="1"/>
      <c r="AB31162" s="1"/>
      <c r="AC31162" s="1"/>
      <c r="AJ31162" s="1"/>
      <c r="AK31162" s="1"/>
      <c r="AL31162" s="1"/>
    </row>
    <row r="31163">
      <c r="I31163" s="1"/>
      <c r="J31163" s="1"/>
      <c r="K31163" s="1"/>
      <c r="AA31163" s="1"/>
      <c r="AB31163" s="1"/>
      <c r="AC31163" s="1"/>
      <c r="AJ31163" s="1"/>
      <c r="AK31163" s="1"/>
      <c r="AL31163" s="1"/>
    </row>
    <row r="31164">
      <c r="I31164" s="1"/>
      <c r="J31164" s="1"/>
      <c r="K31164" s="1"/>
      <c r="AA31164" s="1"/>
      <c r="AB31164" s="1"/>
      <c r="AC31164" s="1"/>
      <c r="AJ31164" s="1"/>
      <c r="AK31164" s="1"/>
      <c r="AL31164" s="1"/>
    </row>
    <row r="31165">
      <c r="I31165" s="1"/>
      <c r="J31165" s="1"/>
      <c r="K31165" s="1"/>
      <c r="AA31165" s="1"/>
      <c r="AB31165" s="1"/>
      <c r="AC31165" s="1"/>
      <c r="AJ31165" s="1"/>
      <c r="AK31165" s="1"/>
      <c r="AL31165" s="1"/>
    </row>
    <row r="31166">
      <c r="I31166" s="1"/>
      <c r="J31166" s="1"/>
      <c r="K31166" s="1"/>
      <c r="AA31166" s="1"/>
      <c r="AB31166" s="1"/>
      <c r="AC31166" s="1"/>
      <c r="AJ31166" s="1"/>
      <c r="AK31166" s="1"/>
      <c r="AL31166" s="1"/>
    </row>
    <row r="31167">
      <c r="I31167" s="1"/>
      <c r="J31167" s="1"/>
      <c r="K31167" s="1"/>
      <c r="AA31167" s="1"/>
      <c r="AB31167" s="1"/>
      <c r="AC31167" s="1"/>
      <c r="AJ31167" s="1"/>
      <c r="AK31167" s="1"/>
      <c r="AL31167" s="1"/>
    </row>
    <row r="31168">
      <c r="I31168" s="1"/>
      <c r="J31168" s="1"/>
      <c r="K31168" s="1"/>
      <c r="AA31168" s="1"/>
      <c r="AB31168" s="1"/>
      <c r="AC31168" s="1"/>
      <c r="AJ31168" s="1"/>
      <c r="AK31168" s="1"/>
      <c r="AL31168" s="1"/>
    </row>
    <row r="31169">
      <c r="I31169" s="1"/>
      <c r="J31169" s="1"/>
      <c r="K31169" s="1"/>
      <c r="AA31169" s="1"/>
      <c r="AB31169" s="1"/>
      <c r="AC31169" s="1"/>
      <c r="AJ31169" s="1"/>
      <c r="AK31169" s="1"/>
      <c r="AL31169" s="1"/>
    </row>
    <row r="31170">
      <c r="I31170" s="1"/>
      <c r="J31170" s="1"/>
      <c r="K31170" s="1"/>
      <c r="AA31170" s="1"/>
      <c r="AB31170" s="1"/>
      <c r="AC31170" s="1"/>
      <c r="AJ31170" s="1"/>
      <c r="AK31170" s="1"/>
      <c r="AL31170" s="1"/>
    </row>
    <row r="31171">
      <c r="I31171" s="1"/>
      <c r="J31171" s="1"/>
      <c r="K31171" s="1"/>
      <c r="AA31171" s="1"/>
      <c r="AB31171" s="1"/>
      <c r="AC31171" s="1"/>
      <c r="AJ31171" s="1"/>
      <c r="AK31171" s="1"/>
      <c r="AL31171" s="1"/>
    </row>
    <row r="31172">
      <c r="I31172" s="1"/>
      <c r="J31172" s="1"/>
      <c r="K31172" s="1"/>
      <c r="AA31172" s="1"/>
      <c r="AB31172" s="1"/>
      <c r="AC31172" s="1"/>
      <c r="AJ31172" s="1"/>
      <c r="AK31172" s="1"/>
      <c r="AL31172" s="1"/>
    </row>
    <row r="31173">
      <c r="I31173" s="1"/>
      <c r="J31173" s="1"/>
      <c r="K31173" s="1"/>
      <c r="AA31173" s="1"/>
      <c r="AB31173" s="1"/>
      <c r="AC31173" s="1"/>
      <c r="AJ31173" s="1"/>
      <c r="AK31173" s="1"/>
      <c r="AL31173" s="1"/>
    </row>
    <row r="31174">
      <c r="I31174" s="1"/>
      <c r="J31174" s="1"/>
      <c r="K31174" s="1"/>
      <c r="AA31174" s="1"/>
      <c r="AB31174" s="1"/>
      <c r="AC31174" s="1"/>
      <c r="AJ31174" s="1"/>
      <c r="AK31174" s="1"/>
      <c r="AL31174" s="1"/>
    </row>
    <row r="31175">
      <c r="I31175" s="1"/>
      <c r="J31175" s="1"/>
      <c r="K31175" s="1"/>
      <c r="AA31175" s="1"/>
      <c r="AB31175" s="1"/>
      <c r="AC31175" s="1"/>
      <c r="AJ31175" s="1"/>
      <c r="AK31175" s="1"/>
      <c r="AL31175" s="1"/>
    </row>
    <row r="31176">
      <c r="I31176" s="1"/>
      <c r="J31176" s="1"/>
      <c r="K31176" s="1"/>
      <c r="AA31176" s="1"/>
      <c r="AB31176" s="1"/>
      <c r="AC31176" s="1"/>
      <c r="AJ31176" s="1"/>
      <c r="AK31176" s="1"/>
      <c r="AL31176" s="1"/>
    </row>
    <row r="31177">
      <c r="I31177" s="1"/>
      <c r="J31177" s="1"/>
      <c r="K31177" s="1"/>
      <c r="AA31177" s="1"/>
      <c r="AB31177" s="1"/>
      <c r="AC31177" s="1"/>
      <c r="AJ31177" s="1"/>
      <c r="AK31177" s="1"/>
      <c r="AL31177" s="1"/>
    </row>
    <row r="31178">
      <c r="I31178" s="1"/>
      <c r="J31178" s="1"/>
      <c r="K31178" s="1"/>
      <c r="AA31178" s="1"/>
      <c r="AB31178" s="1"/>
      <c r="AC31178" s="1"/>
      <c r="AJ31178" s="1"/>
      <c r="AK31178" s="1"/>
      <c r="AL31178" s="1"/>
    </row>
    <row r="31179">
      <c r="I31179" s="1"/>
      <c r="J31179" s="1"/>
      <c r="K31179" s="1"/>
      <c r="AA31179" s="1"/>
      <c r="AB31179" s="1"/>
      <c r="AC31179" s="1"/>
      <c r="AJ31179" s="1"/>
      <c r="AK31179" s="1"/>
      <c r="AL31179" s="1"/>
    </row>
    <row r="31180">
      <c r="I31180" s="1"/>
      <c r="J31180" s="1"/>
      <c r="K31180" s="1"/>
      <c r="AA31180" s="1"/>
      <c r="AB31180" s="1"/>
      <c r="AC31180" s="1"/>
      <c r="AJ31180" s="1"/>
      <c r="AK31180" s="1"/>
      <c r="AL31180" s="1"/>
    </row>
    <row r="31181">
      <c r="I31181" s="1"/>
      <c r="J31181" s="1"/>
      <c r="K31181" s="1"/>
      <c r="AA31181" s="1"/>
      <c r="AB31181" s="1"/>
      <c r="AC31181" s="1"/>
      <c r="AJ31181" s="1"/>
      <c r="AK31181" s="1"/>
      <c r="AL31181" s="1"/>
    </row>
    <row r="31182">
      <c r="I31182" s="1"/>
      <c r="J31182" s="1"/>
      <c r="K31182" s="1"/>
      <c r="AA31182" s="1"/>
      <c r="AB31182" s="1"/>
      <c r="AC31182" s="1"/>
      <c r="AJ31182" s="1"/>
      <c r="AK31182" s="1"/>
      <c r="AL31182" s="1"/>
    </row>
    <row r="31183">
      <c r="I31183" s="1"/>
      <c r="J31183" s="1"/>
      <c r="K31183" s="1"/>
      <c r="AA31183" s="1"/>
      <c r="AB31183" s="1"/>
      <c r="AC31183" s="1"/>
      <c r="AJ31183" s="1"/>
      <c r="AK31183" s="1"/>
      <c r="AL31183" s="1"/>
    </row>
    <row r="31184">
      <c r="I31184" s="1"/>
      <c r="J31184" s="1"/>
      <c r="K31184" s="1"/>
      <c r="AA31184" s="1"/>
      <c r="AB31184" s="1"/>
      <c r="AC31184" s="1"/>
      <c r="AJ31184" s="1"/>
      <c r="AK31184" s="1"/>
      <c r="AL31184" s="1"/>
    </row>
    <row r="31185">
      <c r="I31185" s="1"/>
      <c r="J31185" s="1"/>
      <c r="K31185" s="1"/>
      <c r="AA31185" s="1"/>
      <c r="AB31185" s="1"/>
      <c r="AC31185" s="1"/>
      <c r="AJ31185" s="1"/>
      <c r="AK31185" s="1"/>
      <c r="AL31185" s="1"/>
    </row>
    <row r="31186">
      <c r="I31186" s="1"/>
      <c r="J31186" s="1"/>
      <c r="K31186" s="1"/>
      <c r="AA31186" s="1"/>
      <c r="AB31186" s="1"/>
      <c r="AC31186" s="1"/>
      <c r="AJ31186" s="1"/>
      <c r="AK31186" s="1"/>
      <c r="AL31186" s="1"/>
    </row>
    <row r="31187">
      <c r="I31187" s="1"/>
      <c r="J31187" s="1"/>
      <c r="K31187" s="1"/>
      <c r="AA31187" s="1"/>
      <c r="AB31187" s="1"/>
      <c r="AC31187" s="1"/>
      <c r="AJ31187" s="1"/>
      <c r="AK31187" s="1"/>
      <c r="AL31187" s="1"/>
    </row>
    <row r="31188">
      <c r="I31188" s="1"/>
      <c r="J31188" s="1"/>
      <c r="K31188" s="1"/>
      <c r="AA31188" s="1"/>
      <c r="AB31188" s="1"/>
      <c r="AC31188" s="1"/>
      <c r="AJ31188" s="1"/>
      <c r="AK31188" s="1"/>
      <c r="AL31188" s="1"/>
    </row>
    <row r="31189">
      <c r="I31189" s="1"/>
      <c r="J31189" s="1"/>
      <c r="K31189" s="1"/>
      <c r="AA31189" s="1"/>
      <c r="AB31189" s="1"/>
      <c r="AC31189" s="1"/>
      <c r="AJ31189" s="1"/>
      <c r="AK31189" s="1"/>
      <c r="AL31189" s="1"/>
    </row>
    <row r="31190">
      <c r="I31190" s="1"/>
      <c r="J31190" s="1"/>
      <c r="K31190" s="1"/>
      <c r="AA31190" s="1"/>
      <c r="AB31190" s="1"/>
      <c r="AC31190" s="1"/>
      <c r="AJ31190" s="1"/>
      <c r="AK31190" s="1"/>
      <c r="AL31190" s="1"/>
    </row>
    <row r="31191">
      <c r="I31191" s="1"/>
      <c r="J31191" s="1"/>
      <c r="K31191" s="1"/>
      <c r="AA31191" s="1"/>
      <c r="AB31191" s="1"/>
      <c r="AC31191" s="1"/>
      <c r="AJ31191" s="1"/>
      <c r="AK31191" s="1"/>
      <c r="AL31191" s="1"/>
    </row>
    <row r="31192">
      <c r="I31192" s="1"/>
      <c r="J31192" s="1"/>
      <c r="K31192" s="1"/>
      <c r="AA31192" s="1"/>
      <c r="AB31192" s="1"/>
      <c r="AC31192" s="1"/>
      <c r="AJ31192" s="1"/>
      <c r="AK31192" s="1"/>
      <c r="AL31192" s="1"/>
    </row>
    <row r="31193">
      <c r="I31193" s="1"/>
      <c r="J31193" s="1"/>
      <c r="K31193" s="1"/>
      <c r="AA31193" s="1"/>
      <c r="AB31193" s="1"/>
      <c r="AC31193" s="1"/>
      <c r="AJ31193" s="1"/>
      <c r="AK31193" s="1"/>
      <c r="AL31193" s="1"/>
    </row>
    <row r="31194">
      <c r="I31194" s="1"/>
      <c r="J31194" s="1"/>
      <c r="K31194" s="1"/>
      <c r="AA31194" s="1"/>
      <c r="AB31194" s="1"/>
      <c r="AC31194" s="1"/>
      <c r="AJ31194" s="1"/>
      <c r="AK31194" s="1"/>
      <c r="AL31194" s="1"/>
    </row>
    <row r="31195">
      <c r="I31195" s="1"/>
      <c r="J31195" s="1"/>
      <c r="K31195" s="1"/>
      <c r="AA31195" s="1"/>
      <c r="AB31195" s="1"/>
      <c r="AC31195" s="1"/>
      <c r="AJ31195" s="1"/>
      <c r="AK31195" s="1"/>
      <c r="AL31195" s="1"/>
    </row>
    <row r="31196">
      <c r="I31196" s="1"/>
      <c r="J31196" s="1"/>
      <c r="K31196" s="1"/>
      <c r="AA31196" s="1"/>
      <c r="AB31196" s="1"/>
      <c r="AC31196" s="1"/>
      <c r="AJ31196" s="1"/>
      <c r="AK31196" s="1"/>
      <c r="AL31196" s="1"/>
    </row>
    <row r="31197">
      <c r="I31197" s="1"/>
      <c r="J31197" s="1"/>
      <c r="K31197" s="1"/>
      <c r="AA31197" s="1"/>
      <c r="AB31197" s="1"/>
      <c r="AC31197" s="1"/>
      <c r="AJ31197" s="1"/>
      <c r="AK31197" s="1"/>
      <c r="AL31197" s="1"/>
    </row>
    <row r="31198">
      <c r="I31198" s="1"/>
      <c r="J31198" s="1"/>
      <c r="K31198" s="1"/>
      <c r="AA31198" s="1"/>
      <c r="AB31198" s="1"/>
      <c r="AC31198" s="1"/>
      <c r="AJ31198" s="1"/>
      <c r="AK31198" s="1"/>
      <c r="AL31198" s="1"/>
    </row>
    <row r="31199">
      <c r="I31199" s="1"/>
      <c r="J31199" s="1"/>
      <c r="K31199" s="1"/>
      <c r="AA31199" s="1"/>
      <c r="AB31199" s="1"/>
      <c r="AC31199" s="1"/>
      <c r="AJ31199" s="1"/>
      <c r="AK31199" s="1"/>
      <c r="AL31199" s="1"/>
    </row>
    <row r="31200">
      <c r="I31200" s="1"/>
      <c r="J31200" s="1"/>
      <c r="K31200" s="1"/>
      <c r="AA31200" s="1"/>
      <c r="AB31200" s="1"/>
      <c r="AC31200" s="1"/>
      <c r="AJ31200" s="1"/>
      <c r="AK31200" s="1"/>
      <c r="AL31200" s="1"/>
    </row>
    <row r="31201">
      <c r="I31201" s="1"/>
      <c r="J31201" s="1"/>
      <c r="K31201" s="1"/>
      <c r="AA31201" s="1"/>
      <c r="AB31201" s="1"/>
      <c r="AC31201" s="1"/>
      <c r="AJ31201" s="1"/>
      <c r="AK31201" s="1"/>
      <c r="AL31201" s="1"/>
    </row>
    <row r="31202">
      <c r="I31202" s="1"/>
      <c r="J31202" s="1"/>
      <c r="K31202" s="1"/>
      <c r="AA31202" s="1"/>
      <c r="AB31202" s="1"/>
      <c r="AC31202" s="1"/>
      <c r="AJ31202" s="1"/>
      <c r="AK31202" s="1"/>
      <c r="AL31202" s="1"/>
    </row>
    <row r="31203">
      <c r="I31203" s="1"/>
      <c r="J31203" s="1"/>
      <c r="K31203" s="1"/>
      <c r="AA31203" s="1"/>
      <c r="AB31203" s="1"/>
      <c r="AC31203" s="1"/>
      <c r="AJ31203" s="1"/>
      <c r="AK31203" s="1"/>
      <c r="AL31203" s="1"/>
    </row>
    <row r="31204">
      <c r="I31204" s="1"/>
      <c r="J31204" s="1"/>
      <c r="K31204" s="1"/>
      <c r="AA31204" s="1"/>
      <c r="AB31204" s="1"/>
      <c r="AC31204" s="1"/>
      <c r="AJ31204" s="1"/>
      <c r="AK31204" s="1"/>
      <c r="AL31204" s="1"/>
    </row>
    <row r="31205">
      <c r="I31205" s="1"/>
      <c r="J31205" s="1"/>
      <c r="K31205" s="1"/>
      <c r="AA31205" s="1"/>
      <c r="AB31205" s="1"/>
      <c r="AC31205" s="1"/>
      <c r="AJ31205" s="1"/>
      <c r="AK31205" s="1"/>
      <c r="AL31205" s="1"/>
    </row>
    <row r="31206">
      <c r="I31206" s="1"/>
      <c r="J31206" s="1"/>
      <c r="K31206" s="1"/>
      <c r="AA31206" s="1"/>
      <c r="AB31206" s="1"/>
      <c r="AC31206" s="1"/>
      <c r="AJ31206" s="1"/>
      <c r="AK31206" s="1"/>
      <c r="AL31206" s="1"/>
    </row>
    <row r="31207">
      <c r="I31207" s="1"/>
      <c r="J31207" s="1"/>
      <c r="K31207" s="1"/>
      <c r="AA31207" s="1"/>
      <c r="AB31207" s="1"/>
      <c r="AC31207" s="1"/>
      <c r="AJ31207" s="1"/>
      <c r="AK31207" s="1"/>
      <c r="AL31207" s="1"/>
    </row>
    <row r="31208">
      <c r="I31208" s="1"/>
      <c r="J31208" s="1"/>
      <c r="K31208" s="1"/>
      <c r="AA31208" s="1"/>
      <c r="AB31208" s="1"/>
      <c r="AC31208" s="1"/>
      <c r="AJ31208" s="1"/>
      <c r="AK31208" s="1"/>
      <c r="AL31208" s="1"/>
    </row>
    <row r="31209">
      <c r="I31209" s="1"/>
      <c r="J31209" s="1"/>
      <c r="K31209" s="1"/>
      <c r="AA31209" s="1"/>
      <c r="AB31209" s="1"/>
      <c r="AC31209" s="1"/>
      <c r="AJ31209" s="1"/>
      <c r="AK31209" s="1"/>
      <c r="AL31209" s="1"/>
    </row>
    <row r="31210">
      <c r="I31210" s="1"/>
      <c r="J31210" s="1"/>
      <c r="K31210" s="1"/>
      <c r="AA31210" s="1"/>
      <c r="AB31210" s="1"/>
      <c r="AC31210" s="1"/>
      <c r="AJ31210" s="1"/>
      <c r="AK31210" s="1"/>
      <c r="AL31210" s="1"/>
    </row>
    <row r="31211">
      <c r="I31211" s="1"/>
      <c r="J31211" s="1"/>
      <c r="K31211" s="1"/>
      <c r="AA31211" s="1"/>
      <c r="AB31211" s="1"/>
      <c r="AC31211" s="1"/>
      <c r="AJ31211" s="1"/>
      <c r="AK31211" s="1"/>
      <c r="AL31211" s="1"/>
    </row>
    <row r="31212">
      <c r="I31212" s="1"/>
      <c r="J31212" s="1"/>
      <c r="K31212" s="1"/>
      <c r="AA31212" s="1"/>
      <c r="AB31212" s="1"/>
      <c r="AC31212" s="1"/>
      <c r="AJ31212" s="1"/>
      <c r="AK31212" s="1"/>
      <c r="AL31212" s="1"/>
    </row>
    <row r="31213">
      <c r="I31213" s="1"/>
      <c r="J31213" s="1"/>
      <c r="K31213" s="1"/>
      <c r="AA31213" s="1"/>
      <c r="AB31213" s="1"/>
      <c r="AC31213" s="1"/>
      <c r="AJ31213" s="1"/>
      <c r="AK31213" s="1"/>
      <c r="AL31213" s="1"/>
    </row>
    <row r="31214">
      <c r="I31214" s="1"/>
      <c r="J31214" s="1"/>
      <c r="K31214" s="1"/>
      <c r="AA31214" s="1"/>
      <c r="AB31214" s="1"/>
      <c r="AC31214" s="1"/>
      <c r="AJ31214" s="1"/>
      <c r="AK31214" s="1"/>
      <c r="AL31214" s="1"/>
    </row>
    <row r="31215">
      <c r="I31215" s="1"/>
      <c r="J31215" s="1"/>
      <c r="K31215" s="1"/>
      <c r="AA31215" s="1"/>
      <c r="AB31215" s="1"/>
      <c r="AC31215" s="1"/>
      <c r="AJ31215" s="1"/>
      <c r="AK31215" s="1"/>
      <c r="AL31215" s="1"/>
    </row>
    <row r="31216">
      <c r="I31216" s="1"/>
      <c r="J31216" s="1"/>
      <c r="K31216" s="1"/>
      <c r="AA31216" s="1"/>
      <c r="AB31216" s="1"/>
      <c r="AC31216" s="1"/>
      <c r="AJ31216" s="1"/>
      <c r="AK31216" s="1"/>
      <c r="AL31216" s="1"/>
    </row>
    <row r="31217">
      <c r="I31217" s="1"/>
      <c r="J31217" s="1"/>
      <c r="K31217" s="1"/>
      <c r="AA31217" s="1"/>
      <c r="AB31217" s="1"/>
      <c r="AC31217" s="1"/>
      <c r="AJ31217" s="1"/>
      <c r="AK31217" s="1"/>
      <c r="AL31217" s="1"/>
    </row>
    <row r="31218">
      <c r="I31218" s="1"/>
      <c r="J31218" s="1"/>
      <c r="K31218" s="1"/>
      <c r="AA31218" s="1"/>
      <c r="AB31218" s="1"/>
      <c r="AC31218" s="1"/>
      <c r="AJ31218" s="1"/>
      <c r="AK31218" s="1"/>
      <c r="AL31218" s="1"/>
    </row>
    <row r="31219">
      <c r="I31219" s="1"/>
      <c r="J31219" s="1"/>
      <c r="K31219" s="1"/>
      <c r="AA31219" s="1"/>
      <c r="AB31219" s="1"/>
      <c r="AC31219" s="1"/>
      <c r="AJ31219" s="1"/>
      <c r="AK31219" s="1"/>
      <c r="AL31219" s="1"/>
    </row>
    <row r="31220">
      <c r="I31220" s="1"/>
      <c r="J31220" s="1"/>
      <c r="K31220" s="1"/>
      <c r="AA31220" s="1"/>
      <c r="AB31220" s="1"/>
      <c r="AC31220" s="1"/>
      <c r="AJ31220" s="1"/>
      <c r="AK31220" s="1"/>
      <c r="AL31220" s="1"/>
    </row>
    <row r="31221">
      <c r="I31221" s="1"/>
      <c r="J31221" s="1"/>
      <c r="K31221" s="1"/>
      <c r="AA31221" s="1"/>
      <c r="AB31221" s="1"/>
      <c r="AC31221" s="1"/>
      <c r="AJ31221" s="1"/>
      <c r="AK31221" s="1"/>
      <c r="AL31221" s="1"/>
    </row>
    <row r="31222">
      <c r="I31222" s="1"/>
      <c r="J31222" s="1"/>
      <c r="K31222" s="1"/>
      <c r="AA31222" s="1"/>
      <c r="AB31222" s="1"/>
      <c r="AC31222" s="1"/>
      <c r="AJ31222" s="1"/>
      <c r="AK31222" s="1"/>
      <c r="AL31222" s="1"/>
    </row>
    <row r="31223">
      <c r="I31223" s="1"/>
      <c r="J31223" s="1"/>
      <c r="K31223" s="1"/>
      <c r="AA31223" s="1"/>
      <c r="AB31223" s="1"/>
      <c r="AC31223" s="1"/>
      <c r="AJ31223" s="1"/>
      <c r="AK31223" s="1"/>
      <c r="AL31223" s="1"/>
    </row>
    <row r="31224">
      <c r="I31224" s="1"/>
      <c r="J31224" s="1"/>
      <c r="K31224" s="1"/>
      <c r="AA31224" s="1"/>
      <c r="AB31224" s="1"/>
      <c r="AC31224" s="1"/>
      <c r="AJ31224" s="1"/>
      <c r="AK31224" s="1"/>
      <c r="AL31224" s="1"/>
    </row>
    <row r="31225">
      <c r="I31225" s="1"/>
      <c r="J31225" s="1"/>
      <c r="K31225" s="1"/>
      <c r="AA31225" s="1"/>
      <c r="AB31225" s="1"/>
      <c r="AC31225" s="1"/>
      <c r="AJ31225" s="1"/>
      <c r="AK31225" s="1"/>
      <c r="AL31225" s="1"/>
    </row>
    <row r="31226">
      <c r="I31226" s="1"/>
      <c r="J31226" s="1"/>
      <c r="K31226" s="1"/>
      <c r="AA31226" s="1"/>
      <c r="AB31226" s="1"/>
      <c r="AC31226" s="1"/>
      <c r="AJ31226" s="1"/>
      <c r="AK31226" s="1"/>
      <c r="AL31226" s="1"/>
    </row>
    <row r="31227">
      <c r="I31227" s="1"/>
      <c r="J31227" s="1"/>
      <c r="K31227" s="1"/>
      <c r="AA31227" s="1"/>
      <c r="AB31227" s="1"/>
      <c r="AC31227" s="1"/>
      <c r="AJ31227" s="1"/>
      <c r="AK31227" s="1"/>
      <c r="AL31227" s="1"/>
    </row>
    <row r="31228">
      <c r="I31228" s="1"/>
      <c r="J31228" s="1"/>
      <c r="K31228" s="1"/>
      <c r="AA31228" s="1"/>
      <c r="AB31228" s="1"/>
      <c r="AC31228" s="1"/>
      <c r="AJ31228" s="1"/>
      <c r="AK31228" s="1"/>
      <c r="AL31228" s="1"/>
    </row>
    <row r="31229">
      <c r="I31229" s="1"/>
      <c r="J31229" s="1"/>
      <c r="K31229" s="1"/>
      <c r="AA31229" s="1"/>
      <c r="AB31229" s="1"/>
      <c r="AC31229" s="1"/>
      <c r="AJ31229" s="1"/>
      <c r="AK31229" s="1"/>
      <c r="AL31229" s="1"/>
    </row>
    <row r="31230">
      <c r="I31230" s="1"/>
      <c r="J31230" s="1"/>
      <c r="K31230" s="1"/>
      <c r="AA31230" s="1"/>
      <c r="AB31230" s="1"/>
      <c r="AC31230" s="1"/>
      <c r="AJ31230" s="1"/>
      <c r="AK31230" s="1"/>
      <c r="AL31230" s="1"/>
    </row>
    <row r="31231">
      <c r="I31231" s="1"/>
      <c r="J31231" s="1"/>
      <c r="K31231" s="1"/>
      <c r="AA31231" s="1"/>
      <c r="AB31231" s="1"/>
      <c r="AC31231" s="1"/>
      <c r="AJ31231" s="1"/>
      <c r="AK31231" s="1"/>
      <c r="AL31231" s="1"/>
    </row>
    <row r="31232">
      <c r="I31232" s="1"/>
      <c r="J31232" s="1"/>
      <c r="K31232" s="1"/>
      <c r="AA31232" s="1"/>
      <c r="AB31232" s="1"/>
      <c r="AC31232" s="1"/>
      <c r="AJ31232" s="1"/>
      <c r="AK31232" s="1"/>
      <c r="AL31232" s="1"/>
    </row>
    <row r="31233">
      <c r="I31233" s="1"/>
      <c r="J31233" s="1"/>
      <c r="K31233" s="1"/>
      <c r="AA31233" s="1"/>
      <c r="AB31233" s="1"/>
      <c r="AC31233" s="1"/>
      <c r="AJ31233" s="1"/>
      <c r="AK31233" s="1"/>
      <c r="AL31233" s="1"/>
    </row>
    <row r="31234">
      <c r="I31234" s="1"/>
      <c r="J31234" s="1"/>
      <c r="K31234" s="1"/>
      <c r="AA31234" s="1"/>
      <c r="AB31234" s="1"/>
      <c r="AC31234" s="1"/>
      <c r="AJ31234" s="1"/>
      <c r="AK31234" s="1"/>
      <c r="AL31234" s="1"/>
    </row>
    <row r="31235">
      <c r="I31235" s="1"/>
      <c r="J31235" s="1"/>
      <c r="K31235" s="1"/>
      <c r="AA31235" s="1"/>
      <c r="AB31235" s="1"/>
      <c r="AC31235" s="1"/>
      <c r="AJ31235" s="1"/>
      <c r="AK31235" s="1"/>
      <c r="AL31235" s="1"/>
    </row>
    <row r="31236">
      <c r="I31236" s="1"/>
      <c r="J31236" s="1"/>
      <c r="K31236" s="1"/>
      <c r="AA31236" s="1"/>
      <c r="AB31236" s="1"/>
      <c r="AC31236" s="1"/>
      <c r="AJ31236" s="1"/>
      <c r="AK31236" s="1"/>
      <c r="AL31236" s="1"/>
    </row>
    <row r="31237">
      <c r="I31237" s="1"/>
      <c r="J31237" s="1"/>
      <c r="K31237" s="1"/>
      <c r="AA31237" s="1"/>
      <c r="AB31237" s="1"/>
      <c r="AC31237" s="1"/>
      <c r="AJ31237" s="1"/>
      <c r="AK31237" s="1"/>
      <c r="AL31237" s="1"/>
    </row>
    <row r="31238">
      <c r="I31238" s="1"/>
      <c r="J31238" s="1"/>
      <c r="K31238" s="1"/>
      <c r="AA31238" s="1"/>
      <c r="AB31238" s="1"/>
      <c r="AC31238" s="1"/>
      <c r="AJ31238" s="1"/>
      <c r="AK31238" s="1"/>
      <c r="AL31238" s="1"/>
    </row>
    <row r="31239">
      <c r="I31239" s="1"/>
      <c r="J31239" s="1"/>
      <c r="K31239" s="1"/>
      <c r="AA31239" s="1"/>
      <c r="AB31239" s="1"/>
      <c r="AC31239" s="1"/>
      <c r="AJ31239" s="1"/>
      <c r="AK31239" s="1"/>
      <c r="AL31239" s="1"/>
    </row>
    <row r="31240">
      <c r="I31240" s="1"/>
      <c r="J31240" s="1"/>
      <c r="K31240" s="1"/>
      <c r="AA31240" s="1"/>
      <c r="AB31240" s="1"/>
      <c r="AC31240" s="1"/>
      <c r="AJ31240" s="1"/>
      <c r="AK31240" s="1"/>
      <c r="AL31240" s="1"/>
    </row>
    <row r="31241">
      <c r="I31241" s="1"/>
      <c r="J31241" s="1"/>
      <c r="K31241" s="1"/>
      <c r="AA31241" s="1"/>
      <c r="AB31241" s="1"/>
      <c r="AC31241" s="1"/>
      <c r="AJ31241" s="1"/>
      <c r="AK31241" s="1"/>
      <c r="AL31241" s="1"/>
    </row>
    <row r="31242">
      <c r="I31242" s="1"/>
      <c r="J31242" s="1"/>
      <c r="K31242" s="1"/>
      <c r="AA31242" s="1"/>
      <c r="AB31242" s="1"/>
      <c r="AC31242" s="1"/>
      <c r="AJ31242" s="1"/>
      <c r="AK31242" s="1"/>
      <c r="AL31242" s="1"/>
    </row>
    <row r="31243">
      <c r="I31243" s="1"/>
      <c r="J31243" s="1"/>
      <c r="K31243" s="1"/>
      <c r="AA31243" s="1"/>
      <c r="AB31243" s="1"/>
      <c r="AC31243" s="1"/>
      <c r="AJ31243" s="1"/>
      <c r="AK31243" s="1"/>
      <c r="AL31243" s="1"/>
    </row>
    <row r="31244">
      <c r="I31244" s="1"/>
      <c r="J31244" s="1"/>
      <c r="K31244" s="1"/>
      <c r="AA31244" s="1"/>
      <c r="AB31244" s="1"/>
      <c r="AC31244" s="1"/>
      <c r="AJ31244" s="1"/>
      <c r="AK31244" s="1"/>
      <c r="AL31244" s="1"/>
    </row>
    <row r="31245">
      <c r="I31245" s="1"/>
      <c r="J31245" s="1"/>
      <c r="K31245" s="1"/>
      <c r="AA31245" s="1"/>
      <c r="AB31245" s="1"/>
      <c r="AC31245" s="1"/>
      <c r="AJ31245" s="1"/>
      <c r="AK31245" s="1"/>
      <c r="AL31245" s="1"/>
    </row>
    <row r="31246">
      <c r="I31246" s="1"/>
      <c r="J31246" s="1"/>
      <c r="K31246" s="1"/>
      <c r="AA31246" s="1"/>
      <c r="AB31246" s="1"/>
      <c r="AC31246" s="1"/>
      <c r="AJ31246" s="1"/>
      <c r="AK31246" s="1"/>
      <c r="AL31246" s="1"/>
    </row>
    <row r="31247">
      <c r="I31247" s="1"/>
      <c r="J31247" s="1"/>
      <c r="K31247" s="1"/>
      <c r="AA31247" s="1"/>
      <c r="AB31247" s="1"/>
      <c r="AC31247" s="1"/>
      <c r="AJ31247" s="1"/>
      <c r="AK31247" s="1"/>
      <c r="AL31247" s="1"/>
    </row>
    <row r="31248">
      <c r="I31248" s="1"/>
      <c r="J31248" s="1"/>
      <c r="K31248" s="1"/>
      <c r="AA31248" s="1"/>
      <c r="AB31248" s="1"/>
      <c r="AC31248" s="1"/>
      <c r="AJ31248" s="1"/>
      <c r="AK31248" s="1"/>
      <c r="AL31248" s="1"/>
    </row>
    <row r="31249">
      <c r="I31249" s="1"/>
      <c r="J31249" s="1"/>
      <c r="K31249" s="1"/>
      <c r="AA31249" s="1"/>
      <c r="AB31249" s="1"/>
      <c r="AC31249" s="1"/>
      <c r="AJ31249" s="1"/>
      <c r="AK31249" s="1"/>
      <c r="AL31249" s="1"/>
    </row>
    <row r="31250">
      <c r="I31250" s="1"/>
      <c r="J31250" s="1"/>
      <c r="K31250" s="1"/>
      <c r="AA31250" s="1"/>
      <c r="AB31250" s="1"/>
      <c r="AC31250" s="1"/>
      <c r="AJ31250" s="1"/>
      <c r="AK31250" s="1"/>
      <c r="AL31250" s="1"/>
    </row>
    <row r="31251">
      <c r="I31251" s="1"/>
      <c r="J31251" s="1"/>
      <c r="K31251" s="1"/>
      <c r="AA31251" s="1"/>
      <c r="AB31251" s="1"/>
      <c r="AC31251" s="1"/>
      <c r="AJ31251" s="1"/>
      <c r="AK31251" s="1"/>
      <c r="AL31251" s="1"/>
    </row>
    <row r="31252">
      <c r="I31252" s="1"/>
      <c r="J31252" s="1"/>
      <c r="K31252" s="1"/>
      <c r="AA31252" s="1"/>
      <c r="AB31252" s="1"/>
      <c r="AC31252" s="1"/>
      <c r="AJ31252" s="1"/>
      <c r="AK31252" s="1"/>
      <c r="AL31252" s="1"/>
    </row>
    <row r="31253">
      <c r="I31253" s="1"/>
      <c r="J31253" s="1"/>
      <c r="K31253" s="1"/>
      <c r="AA31253" s="1"/>
      <c r="AB31253" s="1"/>
      <c r="AC31253" s="1"/>
      <c r="AJ31253" s="1"/>
      <c r="AK31253" s="1"/>
      <c r="AL31253" s="1"/>
    </row>
    <row r="31254">
      <c r="I31254" s="1"/>
      <c r="J31254" s="1"/>
      <c r="K31254" s="1"/>
      <c r="AA31254" s="1"/>
      <c r="AB31254" s="1"/>
      <c r="AC31254" s="1"/>
      <c r="AJ31254" s="1"/>
      <c r="AK31254" s="1"/>
      <c r="AL31254" s="1"/>
    </row>
    <row r="31255">
      <c r="I31255" s="1"/>
      <c r="J31255" s="1"/>
      <c r="K31255" s="1"/>
      <c r="AA31255" s="1"/>
      <c r="AB31255" s="1"/>
      <c r="AC31255" s="1"/>
      <c r="AJ31255" s="1"/>
      <c r="AK31255" s="1"/>
      <c r="AL31255" s="1"/>
    </row>
    <row r="31256">
      <c r="I31256" s="1"/>
      <c r="J31256" s="1"/>
      <c r="K31256" s="1"/>
      <c r="AA31256" s="1"/>
      <c r="AB31256" s="1"/>
      <c r="AC31256" s="1"/>
      <c r="AJ31256" s="1"/>
      <c r="AK31256" s="1"/>
      <c r="AL31256" s="1"/>
    </row>
    <row r="31257">
      <c r="I31257" s="1"/>
      <c r="J31257" s="1"/>
      <c r="K31257" s="1"/>
      <c r="AA31257" s="1"/>
      <c r="AB31257" s="1"/>
      <c r="AC31257" s="1"/>
      <c r="AJ31257" s="1"/>
      <c r="AK31257" s="1"/>
      <c r="AL31257" s="1"/>
    </row>
    <row r="31258">
      <c r="I31258" s="1"/>
      <c r="J31258" s="1"/>
      <c r="K31258" s="1"/>
      <c r="AA31258" s="1"/>
      <c r="AB31258" s="1"/>
      <c r="AC31258" s="1"/>
      <c r="AJ31258" s="1"/>
      <c r="AK31258" s="1"/>
      <c r="AL31258" s="1"/>
    </row>
    <row r="31259">
      <c r="I31259" s="1"/>
      <c r="J31259" s="1"/>
      <c r="K31259" s="1"/>
      <c r="AA31259" s="1"/>
      <c r="AB31259" s="1"/>
      <c r="AC31259" s="1"/>
      <c r="AJ31259" s="1"/>
      <c r="AK31259" s="1"/>
      <c r="AL31259" s="1"/>
    </row>
    <row r="31260">
      <c r="I31260" s="1"/>
      <c r="J31260" s="1"/>
      <c r="K31260" s="1"/>
      <c r="AA31260" s="1"/>
      <c r="AB31260" s="1"/>
      <c r="AC31260" s="1"/>
      <c r="AJ31260" s="1"/>
      <c r="AK31260" s="1"/>
      <c r="AL31260" s="1"/>
    </row>
    <row r="31261">
      <c r="I31261" s="1"/>
      <c r="J31261" s="1"/>
      <c r="K31261" s="1"/>
      <c r="AA31261" s="1"/>
      <c r="AB31261" s="1"/>
      <c r="AC31261" s="1"/>
      <c r="AJ31261" s="1"/>
      <c r="AK31261" s="1"/>
      <c r="AL31261" s="1"/>
    </row>
    <row r="31262">
      <c r="I31262" s="1"/>
      <c r="J31262" s="1"/>
      <c r="K31262" s="1"/>
      <c r="AA31262" s="1"/>
      <c r="AB31262" s="1"/>
      <c r="AC31262" s="1"/>
      <c r="AJ31262" s="1"/>
      <c r="AK31262" s="1"/>
      <c r="AL31262" s="1"/>
    </row>
    <row r="31263">
      <c r="I31263" s="1"/>
      <c r="J31263" s="1"/>
      <c r="K31263" s="1"/>
      <c r="AA31263" s="1"/>
      <c r="AB31263" s="1"/>
      <c r="AC31263" s="1"/>
      <c r="AJ31263" s="1"/>
      <c r="AK31263" s="1"/>
      <c r="AL31263" s="1"/>
    </row>
    <row r="31264">
      <c r="I31264" s="1"/>
      <c r="J31264" s="1"/>
      <c r="K31264" s="1"/>
      <c r="AA31264" s="1"/>
      <c r="AB31264" s="1"/>
      <c r="AC31264" s="1"/>
      <c r="AJ31264" s="1"/>
      <c r="AK31264" s="1"/>
      <c r="AL31264" s="1"/>
    </row>
    <row r="31265">
      <c r="I31265" s="1"/>
      <c r="J31265" s="1"/>
      <c r="K31265" s="1"/>
      <c r="AA31265" s="1"/>
      <c r="AB31265" s="1"/>
      <c r="AC31265" s="1"/>
      <c r="AJ31265" s="1"/>
      <c r="AK31265" s="1"/>
      <c r="AL31265" s="1"/>
    </row>
    <row r="31266">
      <c r="I31266" s="1"/>
      <c r="J31266" s="1"/>
      <c r="K31266" s="1"/>
      <c r="AA31266" s="1"/>
      <c r="AB31266" s="1"/>
      <c r="AC31266" s="1"/>
      <c r="AJ31266" s="1"/>
      <c r="AK31266" s="1"/>
      <c r="AL31266" s="1"/>
    </row>
    <row r="31267">
      <c r="I31267" s="1"/>
      <c r="J31267" s="1"/>
      <c r="K31267" s="1"/>
      <c r="AA31267" s="1"/>
      <c r="AB31267" s="1"/>
      <c r="AC31267" s="1"/>
      <c r="AJ31267" s="1"/>
      <c r="AK31267" s="1"/>
      <c r="AL31267" s="1"/>
    </row>
    <row r="31268">
      <c r="I31268" s="1"/>
      <c r="J31268" s="1"/>
      <c r="K31268" s="1"/>
      <c r="AA31268" s="1"/>
      <c r="AB31268" s="1"/>
      <c r="AC31268" s="1"/>
      <c r="AJ31268" s="1"/>
      <c r="AK31268" s="1"/>
      <c r="AL31268" s="1"/>
    </row>
    <row r="31269">
      <c r="I31269" s="1"/>
      <c r="J31269" s="1"/>
      <c r="K31269" s="1"/>
      <c r="AA31269" s="1"/>
      <c r="AB31269" s="1"/>
      <c r="AC31269" s="1"/>
      <c r="AJ31269" s="1"/>
      <c r="AK31269" s="1"/>
      <c r="AL31269" s="1"/>
    </row>
    <row r="31270">
      <c r="I31270" s="1"/>
      <c r="J31270" s="1"/>
      <c r="K31270" s="1"/>
      <c r="AA31270" s="1"/>
      <c r="AB31270" s="1"/>
      <c r="AC31270" s="1"/>
      <c r="AJ31270" s="1"/>
      <c r="AK31270" s="1"/>
      <c r="AL31270" s="1"/>
    </row>
    <row r="31271">
      <c r="I31271" s="1"/>
      <c r="J31271" s="1"/>
      <c r="K31271" s="1"/>
      <c r="AA31271" s="1"/>
      <c r="AB31271" s="1"/>
      <c r="AC31271" s="1"/>
      <c r="AJ31271" s="1"/>
      <c r="AK31271" s="1"/>
      <c r="AL31271" s="1"/>
    </row>
    <row r="31272">
      <c r="I31272" s="1"/>
      <c r="J31272" s="1"/>
      <c r="K31272" s="1"/>
      <c r="AA31272" s="1"/>
      <c r="AB31272" s="1"/>
      <c r="AC31272" s="1"/>
      <c r="AJ31272" s="1"/>
      <c r="AK31272" s="1"/>
      <c r="AL31272" s="1"/>
    </row>
    <row r="31273">
      <c r="I31273" s="1"/>
      <c r="J31273" s="1"/>
      <c r="K31273" s="1"/>
      <c r="AA31273" s="1"/>
      <c r="AB31273" s="1"/>
      <c r="AC31273" s="1"/>
      <c r="AJ31273" s="1"/>
      <c r="AK31273" s="1"/>
      <c r="AL31273" s="1"/>
    </row>
    <row r="31274">
      <c r="I31274" s="1"/>
      <c r="J31274" s="1"/>
      <c r="K31274" s="1"/>
      <c r="AA31274" s="1"/>
      <c r="AB31274" s="1"/>
      <c r="AC31274" s="1"/>
      <c r="AJ31274" s="1"/>
      <c r="AK31274" s="1"/>
      <c r="AL31274" s="1"/>
    </row>
    <row r="31275">
      <c r="I31275" s="1"/>
      <c r="J31275" s="1"/>
      <c r="K31275" s="1"/>
      <c r="AA31275" s="1"/>
      <c r="AB31275" s="1"/>
      <c r="AC31275" s="1"/>
      <c r="AJ31275" s="1"/>
      <c r="AK31275" s="1"/>
      <c r="AL31275" s="1"/>
    </row>
    <row r="31276">
      <c r="I31276" s="1"/>
      <c r="J31276" s="1"/>
      <c r="K31276" s="1"/>
      <c r="AA31276" s="1"/>
      <c r="AB31276" s="1"/>
      <c r="AC31276" s="1"/>
      <c r="AJ31276" s="1"/>
      <c r="AK31276" s="1"/>
      <c r="AL31276" s="1"/>
    </row>
    <row r="31277">
      <c r="I31277" s="1"/>
      <c r="J31277" s="1"/>
      <c r="K31277" s="1"/>
      <c r="AA31277" s="1"/>
      <c r="AB31277" s="1"/>
      <c r="AC31277" s="1"/>
      <c r="AJ31277" s="1"/>
      <c r="AK31277" s="1"/>
      <c r="AL31277" s="1"/>
    </row>
    <row r="31278">
      <c r="I31278" s="1"/>
      <c r="J31278" s="1"/>
      <c r="K31278" s="1"/>
      <c r="AA31278" s="1"/>
      <c r="AB31278" s="1"/>
      <c r="AC31278" s="1"/>
      <c r="AJ31278" s="1"/>
      <c r="AK31278" s="1"/>
      <c r="AL31278" s="1"/>
    </row>
    <row r="31279">
      <c r="I31279" s="1"/>
      <c r="J31279" s="1"/>
      <c r="K31279" s="1"/>
      <c r="AA31279" s="1"/>
      <c r="AB31279" s="1"/>
      <c r="AC31279" s="1"/>
      <c r="AJ31279" s="1"/>
      <c r="AK31279" s="1"/>
      <c r="AL31279" s="1"/>
    </row>
    <row r="31280">
      <c r="I31280" s="1"/>
      <c r="J31280" s="1"/>
      <c r="K31280" s="1"/>
      <c r="AA31280" s="1"/>
      <c r="AB31280" s="1"/>
      <c r="AC31280" s="1"/>
      <c r="AJ31280" s="1"/>
      <c r="AK31280" s="1"/>
      <c r="AL31280" s="1"/>
    </row>
    <row r="31281">
      <c r="I31281" s="1"/>
      <c r="J31281" s="1"/>
      <c r="K31281" s="1"/>
      <c r="AA31281" s="1"/>
      <c r="AB31281" s="1"/>
      <c r="AC31281" s="1"/>
      <c r="AJ31281" s="1"/>
      <c r="AK31281" s="1"/>
      <c r="AL31281" s="1"/>
    </row>
    <row r="31282">
      <c r="I31282" s="1"/>
      <c r="J31282" s="1"/>
      <c r="K31282" s="1"/>
      <c r="AA31282" s="1"/>
      <c r="AB31282" s="1"/>
      <c r="AC31282" s="1"/>
      <c r="AJ31282" s="1"/>
      <c r="AK31282" s="1"/>
      <c r="AL31282" s="1"/>
    </row>
    <row r="31283">
      <c r="I31283" s="1"/>
      <c r="J31283" s="1"/>
      <c r="K31283" s="1"/>
      <c r="AA31283" s="1"/>
      <c r="AB31283" s="1"/>
      <c r="AC31283" s="1"/>
      <c r="AJ31283" s="1"/>
      <c r="AK31283" s="1"/>
      <c r="AL31283" s="1"/>
    </row>
    <row r="31284">
      <c r="I31284" s="1"/>
      <c r="J31284" s="1"/>
      <c r="K31284" s="1"/>
      <c r="AA31284" s="1"/>
      <c r="AB31284" s="1"/>
      <c r="AC31284" s="1"/>
      <c r="AJ31284" s="1"/>
      <c r="AK31284" s="1"/>
      <c r="AL31284" s="1"/>
    </row>
    <row r="31285">
      <c r="I31285" s="1"/>
      <c r="J31285" s="1"/>
      <c r="K31285" s="1"/>
      <c r="AA31285" s="1"/>
      <c r="AB31285" s="1"/>
      <c r="AC31285" s="1"/>
      <c r="AJ31285" s="1"/>
      <c r="AK31285" s="1"/>
      <c r="AL31285" s="1"/>
    </row>
    <row r="31286">
      <c r="I31286" s="1"/>
      <c r="J31286" s="1"/>
      <c r="K31286" s="1"/>
      <c r="AA31286" s="1"/>
      <c r="AB31286" s="1"/>
      <c r="AC31286" s="1"/>
      <c r="AJ31286" s="1"/>
      <c r="AK31286" s="1"/>
      <c r="AL31286" s="1"/>
    </row>
    <row r="31287">
      <c r="I31287" s="1"/>
      <c r="J31287" s="1"/>
      <c r="K31287" s="1"/>
      <c r="AA31287" s="1"/>
      <c r="AB31287" s="1"/>
      <c r="AC31287" s="1"/>
      <c r="AJ31287" s="1"/>
      <c r="AK31287" s="1"/>
      <c r="AL31287" s="1"/>
    </row>
    <row r="31288">
      <c r="I31288" s="1"/>
      <c r="J31288" s="1"/>
      <c r="K31288" s="1"/>
      <c r="AA31288" s="1"/>
      <c r="AB31288" s="1"/>
      <c r="AC31288" s="1"/>
      <c r="AJ31288" s="1"/>
      <c r="AK31288" s="1"/>
      <c r="AL31288" s="1"/>
    </row>
    <row r="31289">
      <c r="I31289" s="1"/>
      <c r="J31289" s="1"/>
      <c r="K31289" s="1"/>
      <c r="AA31289" s="1"/>
      <c r="AB31289" s="1"/>
      <c r="AC31289" s="1"/>
      <c r="AJ31289" s="1"/>
      <c r="AK31289" s="1"/>
      <c r="AL31289" s="1"/>
    </row>
    <row r="31290">
      <c r="I31290" s="1"/>
      <c r="J31290" s="1"/>
      <c r="K31290" s="1"/>
      <c r="AA31290" s="1"/>
      <c r="AB31290" s="1"/>
      <c r="AC31290" s="1"/>
      <c r="AJ31290" s="1"/>
      <c r="AK31290" s="1"/>
      <c r="AL31290" s="1"/>
    </row>
    <row r="31291">
      <c r="I31291" s="1"/>
      <c r="J31291" s="1"/>
      <c r="K31291" s="1"/>
      <c r="AA31291" s="1"/>
      <c r="AB31291" s="1"/>
      <c r="AC31291" s="1"/>
      <c r="AJ31291" s="1"/>
      <c r="AK31291" s="1"/>
      <c r="AL31291" s="1"/>
    </row>
    <row r="31292">
      <c r="I31292" s="1"/>
      <c r="J31292" s="1"/>
      <c r="K31292" s="1"/>
      <c r="AA31292" s="1"/>
      <c r="AB31292" s="1"/>
      <c r="AC31292" s="1"/>
      <c r="AJ31292" s="1"/>
      <c r="AK31292" s="1"/>
      <c r="AL31292" s="1"/>
    </row>
    <row r="31293">
      <c r="I31293" s="1"/>
      <c r="J31293" s="1"/>
      <c r="K31293" s="1"/>
      <c r="AA31293" s="1"/>
      <c r="AB31293" s="1"/>
      <c r="AC31293" s="1"/>
      <c r="AJ31293" s="1"/>
      <c r="AK31293" s="1"/>
      <c r="AL31293" s="1"/>
    </row>
    <row r="31294">
      <c r="I31294" s="1"/>
      <c r="J31294" s="1"/>
      <c r="K31294" s="1"/>
      <c r="AA31294" s="1"/>
      <c r="AB31294" s="1"/>
      <c r="AC31294" s="1"/>
      <c r="AJ31294" s="1"/>
      <c r="AK31294" s="1"/>
      <c r="AL31294" s="1"/>
    </row>
    <row r="31295">
      <c r="I31295" s="1"/>
      <c r="J31295" s="1"/>
      <c r="K31295" s="1"/>
      <c r="AA31295" s="1"/>
      <c r="AB31295" s="1"/>
      <c r="AC31295" s="1"/>
      <c r="AJ31295" s="1"/>
      <c r="AK31295" s="1"/>
      <c r="AL31295" s="1"/>
    </row>
    <row r="31296">
      <c r="I31296" s="1"/>
      <c r="J31296" s="1"/>
      <c r="K31296" s="1"/>
      <c r="AA31296" s="1"/>
      <c r="AB31296" s="1"/>
      <c r="AC31296" s="1"/>
      <c r="AJ31296" s="1"/>
      <c r="AK31296" s="1"/>
      <c r="AL31296" s="1"/>
    </row>
    <row r="31297">
      <c r="I31297" s="1"/>
      <c r="J31297" s="1"/>
      <c r="K31297" s="1"/>
      <c r="AA31297" s="1"/>
      <c r="AB31297" s="1"/>
      <c r="AC31297" s="1"/>
      <c r="AJ31297" s="1"/>
      <c r="AK31297" s="1"/>
      <c r="AL31297" s="1"/>
    </row>
    <row r="31298">
      <c r="I31298" s="1"/>
      <c r="J31298" s="1"/>
      <c r="K31298" s="1"/>
      <c r="AA31298" s="1"/>
      <c r="AB31298" s="1"/>
      <c r="AC31298" s="1"/>
      <c r="AJ31298" s="1"/>
      <c r="AK31298" s="1"/>
      <c r="AL31298" s="1"/>
    </row>
    <row r="31299">
      <c r="I31299" s="1"/>
      <c r="J31299" s="1"/>
      <c r="K31299" s="1"/>
      <c r="AA31299" s="1"/>
      <c r="AB31299" s="1"/>
      <c r="AC31299" s="1"/>
      <c r="AJ31299" s="1"/>
      <c r="AK31299" s="1"/>
      <c r="AL31299" s="1"/>
    </row>
    <row r="31300">
      <c r="I31300" s="1"/>
      <c r="J31300" s="1"/>
      <c r="K31300" s="1"/>
      <c r="AA31300" s="1"/>
      <c r="AB31300" s="1"/>
      <c r="AC31300" s="1"/>
      <c r="AJ31300" s="1"/>
      <c r="AK31300" s="1"/>
      <c r="AL31300" s="1"/>
    </row>
    <row r="31301">
      <c r="I31301" s="1"/>
      <c r="J31301" s="1"/>
      <c r="K31301" s="1"/>
      <c r="AA31301" s="1"/>
      <c r="AB31301" s="1"/>
      <c r="AC31301" s="1"/>
      <c r="AJ31301" s="1"/>
      <c r="AK31301" s="1"/>
      <c r="AL31301" s="1"/>
    </row>
    <row r="31302">
      <c r="I31302" s="1"/>
      <c r="J31302" s="1"/>
      <c r="K31302" s="1"/>
      <c r="AA31302" s="1"/>
      <c r="AB31302" s="1"/>
      <c r="AC31302" s="1"/>
      <c r="AJ31302" s="1"/>
      <c r="AK31302" s="1"/>
      <c r="AL31302" s="1"/>
    </row>
    <row r="31303">
      <c r="I31303" s="1"/>
      <c r="J31303" s="1"/>
      <c r="K31303" s="1"/>
      <c r="AA31303" s="1"/>
      <c r="AB31303" s="1"/>
      <c r="AC31303" s="1"/>
      <c r="AJ31303" s="1"/>
      <c r="AK31303" s="1"/>
      <c r="AL31303" s="1"/>
    </row>
    <row r="31304">
      <c r="I31304" s="1"/>
      <c r="J31304" s="1"/>
      <c r="K31304" s="1"/>
      <c r="AA31304" s="1"/>
      <c r="AB31304" s="1"/>
      <c r="AC31304" s="1"/>
      <c r="AJ31304" s="1"/>
      <c r="AK31304" s="1"/>
      <c r="AL31304" s="1"/>
    </row>
    <row r="31305">
      <c r="I31305" s="1"/>
      <c r="J31305" s="1"/>
      <c r="K31305" s="1"/>
      <c r="AA31305" s="1"/>
      <c r="AB31305" s="1"/>
      <c r="AC31305" s="1"/>
      <c r="AJ31305" s="1"/>
      <c r="AK31305" s="1"/>
      <c r="AL31305" s="1"/>
    </row>
    <row r="31306">
      <c r="I31306" s="1"/>
      <c r="J31306" s="1"/>
      <c r="K31306" s="1"/>
      <c r="AA31306" s="1"/>
      <c r="AB31306" s="1"/>
      <c r="AC31306" s="1"/>
      <c r="AJ31306" s="1"/>
      <c r="AK31306" s="1"/>
      <c r="AL31306" s="1"/>
    </row>
    <row r="31307">
      <c r="I31307" s="1"/>
      <c r="J31307" s="1"/>
      <c r="K31307" s="1"/>
      <c r="AA31307" s="1"/>
      <c r="AB31307" s="1"/>
      <c r="AC31307" s="1"/>
      <c r="AJ31307" s="1"/>
      <c r="AK31307" s="1"/>
      <c r="AL31307" s="1"/>
    </row>
    <row r="31308">
      <c r="I31308" s="1"/>
      <c r="J31308" s="1"/>
      <c r="K31308" s="1"/>
      <c r="AA31308" s="1"/>
      <c r="AB31308" s="1"/>
      <c r="AC31308" s="1"/>
      <c r="AJ31308" s="1"/>
      <c r="AK31308" s="1"/>
      <c r="AL31308" s="1"/>
    </row>
    <row r="31309">
      <c r="I31309" s="1"/>
      <c r="J31309" s="1"/>
      <c r="K31309" s="1"/>
      <c r="AA31309" s="1"/>
      <c r="AB31309" s="1"/>
      <c r="AC31309" s="1"/>
      <c r="AJ31309" s="1"/>
      <c r="AK31309" s="1"/>
      <c r="AL31309" s="1"/>
    </row>
    <row r="31310">
      <c r="I31310" s="1"/>
      <c r="J31310" s="1"/>
      <c r="K31310" s="1"/>
      <c r="AA31310" s="1"/>
      <c r="AB31310" s="1"/>
      <c r="AC31310" s="1"/>
      <c r="AJ31310" s="1"/>
      <c r="AK31310" s="1"/>
      <c r="AL31310" s="1"/>
    </row>
    <row r="31311">
      <c r="I31311" s="1"/>
      <c r="J31311" s="1"/>
      <c r="K31311" s="1"/>
      <c r="AA31311" s="1"/>
      <c r="AB31311" s="1"/>
      <c r="AC31311" s="1"/>
      <c r="AJ31311" s="1"/>
      <c r="AK31311" s="1"/>
      <c r="AL31311" s="1"/>
    </row>
    <row r="31312">
      <c r="I31312" s="1"/>
      <c r="J31312" s="1"/>
      <c r="K31312" s="1"/>
      <c r="AA31312" s="1"/>
      <c r="AB31312" s="1"/>
      <c r="AC31312" s="1"/>
      <c r="AJ31312" s="1"/>
      <c r="AK31312" s="1"/>
      <c r="AL31312" s="1"/>
    </row>
    <row r="31313">
      <c r="I31313" s="1"/>
      <c r="J31313" s="1"/>
      <c r="K31313" s="1"/>
      <c r="AA31313" s="1"/>
      <c r="AB31313" s="1"/>
      <c r="AC31313" s="1"/>
      <c r="AJ31313" s="1"/>
      <c r="AK31313" s="1"/>
      <c r="AL31313" s="1"/>
    </row>
    <row r="31314">
      <c r="I31314" s="1"/>
      <c r="J31314" s="1"/>
      <c r="K31314" s="1"/>
      <c r="AA31314" s="1"/>
      <c r="AB31314" s="1"/>
      <c r="AC31314" s="1"/>
      <c r="AJ31314" s="1"/>
      <c r="AK31314" s="1"/>
      <c r="AL31314" s="1"/>
    </row>
    <row r="31315">
      <c r="I31315" s="1"/>
      <c r="J31315" s="1"/>
      <c r="K31315" s="1"/>
      <c r="AA31315" s="1"/>
      <c r="AB31315" s="1"/>
      <c r="AC31315" s="1"/>
      <c r="AJ31315" s="1"/>
      <c r="AK31315" s="1"/>
      <c r="AL31315" s="1"/>
    </row>
    <row r="31316">
      <c r="I31316" s="1"/>
      <c r="J31316" s="1"/>
      <c r="K31316" s="1"/>
      <c r="AA31316" s="1"/>
      <c r="AB31316" s="1"/>
      <c r="AC31316" s="1"/>
      <c r="AJ31316" s="1"/>
      <c r="AK31316" s="1"/>
      <c r="AL31316" s="1"/>
    </row>
    <row r="31317">
      <c r="I31317" s="1"/>
      <c r="J31317" s="1"/>
      <c r="K31317" s="1"/>
      <c r="AA31317" s="1"/>
      <c r="AB31317" s="1"/>
      <c r="AC31317" s="1"/>
      <c r="AJ31317" s="1"/>
      <c r="AK31317" s="1"/>
      <c r="AL31317" s="1"/>
    </row>
    <row r="31318">
      <c r="I31318" s="1"/>
      <c r="J31318" s="1"/>
      <c r="K31318" s="1"/>
      <c r="AA31318" s="1"/>
      <c r="AB31318" s="1"/>
      <c r="AC31318" s="1"/>
      <c r="AJ31318" s="1"/>
      <c r="AK31318" s="1"/>
      <c r="AL31318" s="1"/>
    </row>
    <row r="31319">
      <c r="I31319" s="1"/>
      <c r="J31319" s="1"/>
      <c r="K31319" s="1"/>
      <c r="AA31319" s="1"/>
      <c r="AB31319" s="1"/>
      <c r="AC31319" s="1"/>
      <c r="AJ31319" s="1"/>
      <c r="AK31319" s="1"/>
      <c r="AL31319" s="1"/>
    </row>
    <row r="31320">
      <c r="I31320" s="1"/>
      <c r="J31320" s="1"/>
      <c r="K31320" s="1"/>
      <c r="AA31320" s="1"/>
      <c r="AB31320" s="1"/>
      <c r="AC31320" s="1"/>
      <c r="AJ31320" s="1"/>
      <c r="AK31320" s="1"/>
      <c r="AL31320" s="1"/>
    </row>
    <row r="31321">
      <c r="I31321" s="1"/>
      <c r="J31321" s="1"/>
      <c r="K31321" s="1"/>
      <c r="AA31321" s="1"/>
      <c r="AB31321" s="1"/>
      <c r="AC31321" s="1"/>
      <c r="AJ31321" s="1"/>
      <c r="AK31321" s="1"/>
      <c r="AL31321" s="1"/>
    </row>
    <row r="31322">
      <c r="I31322" s="1"/>
      <c r="J31322" s="1"/>
      <c r="K31322" s="1"/>
      <c r="AA31322" s="1"/>
      <c r="AB31322" s="1"/>
      <c r="AC31322" s="1"/>
      <c r="AJ31322" s="1"/>
      <c r="AK31322" s="1"/>
      <c r="AL31322" s="1"/>
    </row>
    <row r="31323">
      <c r="I31323" s="1"/>
      <c r="J31323" s="1"/>
      <c r="K31323" s="1"/>
      <c r="AA31323" s="1"/>
      <c r="AB31323" s="1"/>
      <c r="AC31323" s="1"/>
      <c r="AJ31323" s="1"/>
      <c r="AK31323" s="1"/>
      <c r="AL31323" s="1"/>
    </row>
    <row r="31324">
      <c r="I31324" s="1"/>
      <c r="J31324" s="1"/>
      <c r="K31324" s="1"/>
      <c r="AA31324" s="1"/>
      <c r="AB31324" s="1"/>
      <c r="AC31324" s="1"/>
      <c r="AJ31324" s="1"/>
      <c r="AK31324" s="1"/>
      <c r="AL31324" s="1"/>
    </row>
    <row r="31325">
      <c r="I31325" s="1"/>
      <c r="J31325" s="1"/>
      <c r="K31325" s="1"/>
      <c r="AA31325" s="1"/>
      <c r="AB31325" s="1"/>
      <c r="AC31325" s="1"/>
      <c r="AJ31325" s="1"/>
      <c r="AK31325" s="1"/>
      <c r="AL31325" s="1"/>
    </row>
    <row r="31326">
      <c r="I31326" s="1"/>
      <c r="J31326" s="1"/>
      <c r="K31326" s="1"/>
      <c r="AA31326" s="1"/>
      <c r="AB31326" s="1"/>
      <c r="AC31326" s="1"/>
      <c r="AJ31326" s="1"/>
      <c r="AK31326" s="1"/>
      <c r="AL31326" s="1"/>
    </row>
    <row r="31327">
      <c r="I31327" s="1"/>
      <c r="J31327" s="1"/>
      <c r="K31327" s="1"/>
      <c r="AA31327" s="1"/>
      <c r="AB31327" s="1"/>
      <c r="AC31327" s="1"/>
      <c r="AJ31327" s="1"/>
      <c r="AK31327" s="1"/>
      <c r="AL31327" s="1"/>
    </row>
    <row r="31328">
      <c r="I31328" s="1"/>
      <c r="J31328" s="1"/>
      <c r="K31328" s="1"/>
      <c r="AA31328" s="1"/>
      <c r="AB31328" s="1"/>
      <c r="AC31328" s="1"/>
      <c r="AJ31328" s="1"/>
      <c r="AK31328" s="1"/>
      <c r="AL31328" s="1"/>
    </row>
    <row r="31329">
      <c r="I31329" s="1"/>
      <c r="J31329" s="1"/>
      <c r="K31329" s="1"/>
      <c r="AA31329" s="1"/>
      <c r="AB31329" s="1"/>
      <c r="AC31329" s="1"/>
      <c r="AJ31329" s="1"/>
      <c r="AK31329" s="1"/>
      <c r="AL31329" s="1"/>
    </row>
    <row r="31330">
      <c r="I31330" s="1"/>
      <c r="J31330" s="1"/>
      <c r="K31330" s="1"/>
      <c r="AA31330" s="1"/>
      <c r="AB31330" s="1"/>
      <c r="AC31330" s="1"/>
      <c r="AJ31330" s="1"/>
      <c r="AK31330" s="1"/>
      <c r="AL31330" s="1"/>
    </row>
    <row r="31331">
      <c r="I31331" s="1"/>
      <c r="J31331" s="1"/>
      <c r="K31331" s="1"/>
      <c r="AA31331" s="1"/>
      <c r="AB31331" s="1"/>
      <c r="AC31331" s="1"/>
      <c r="AJ31331" s="1"/>
      <c r="AK31331" s="1"/>
      <c r="AL31331" s="1"/>
    </row>
    <row r="31332">
      <c r="I31332" s="1"/>
      <c r="J31332" s="1"/>
      <c r="K31332" s="1"/>
      <c r="AA31332" s="1"/>
      <c r="AB31332" s="1"/>
      <c r="AC31332" s="1"/>
      <c r="AJ31332" s="1"/>
      <c r="AK31332" s="1"/>
      <c r="AL31332" s="1"/>
    </row>
    <row r="31333">
      <c r="I31333" s="1"/>
      <c r="J31333" s="1"/>
      <c r="K31333" s="1"/>
      <c r="AA31333" s="1"/>
      <c r="AB31333" s="1"/>
      <c r="AC31333" s="1"/>
      <c r="AJ31333" s="1"/>
      <c r="AK31333" s="1"/>
      <c r="AL31333" s="1"/>
    </row>
    <row r="31334">
      <c r="I31334" s="1"/>
      <c r="J31334" s="1"/>
      <c r="K31334" s="1"/>
      <c r="AA31334" s="1"/>
      <c r="AB31334" s="1"/>
      <c r="AC31334" s="1"/>
      <c r="AJ31334" s="1"/>
      <c r="AK31334" s="1"/>
      <c r="AL31334" s="1"/>
    </row>
    <row r="31335">
      <c r="I31335" s="1"/>
      <c r="J31335" s="1"/>
      <c r="K31335" s="1"/>
      <c r="AA31335" s="1"/>
      <c r="AB31335" s="1"/>
      <c r="AC31335" s="1"/>
      <c r="AJ31335" s="1"/>
      <c r="AK31335" s="1"/>
      <c r="AL31335" s="1"/>
    </row>
    <row r="31336">
      <c r="I31336" s="1"/>
      <c r="J31336" s="1"/>
      <c r="K31336" s="1"/>
      <c r="AA31336" s="1"/>
      <c r="AB31336" s="1"/>
      <c r="AC31336" s="1"/>
      <c r="AJ31336" s="1"/>
      <c r="AK31336" s="1"/>
      <c r="AL31336" s="1"/>
    </row>
    <row r="31337">
      <c r="I31337" s="1"/>
      <c r="J31337" s="1"/>
      <c r="K31337" s="1"/>
      <c r="AA31337" s="1"/>
      <c r="AB31337" s="1"/>
      <c r="AC31337" s="1"/>
      <c r="AJ31337" s="1"/>
      <c r="AK31337" s="1"/>
      <c r="AL31337" s="1"/>
    </row>
    <row r="31338">
      <c r="I31338" s="1"/>
      <c r="J31338" s="1"/>
      <c r="K31338" s="1"/>
      <c r="AA31338" s="1"/>
      <c r="AB31338" s="1"/>
      <c r="AC31338" s="1"/>
      <c r="AJ31338" s="1"/>
      <c r="AK31338" s="1"/>
      <c r="AL31338" s="1"/>
    </row>
    <row r="31339">
      <c r="I31339" s="1"/>
      <c r="J31339" s="1"/>
      <c r="K31339" s="1"/>
      <c r="AA31339" s="1"/>
      <c r="AB31339" s="1"/>
      <c r="AC31339" s="1"/>
      <c r="AJ31339" s="1"/>
      <c r="AK31339" s="1"/>
      <c r="AL31339" s="1"/>
    </row>
    <row r="31340">
      <c r="I31340" s="1"/>
      <c r="J31340" s="1"/>
      <c r="K31340" s="1"/>
      <c r="AA31340" s="1"/>
      <c r="AB31340" s="1"/>
      <c r="AC31340" s="1"/>
      <c r="AJ31340" s="1"/>
      <c r="AK31340" s="1"/>
      <c r="AL31340" s="1"/>
    </row>
    <row r="31341">
      <c r="I31341" s="1"/>
      <c r="J31341" s="1"/>
      <c r="K31341" s="1"/>
      <c r="AA31341" s="1"/>
      <c r="AB31341" s="1"/>
      <c r="AC31341" s="1"/>
      <c r="AJ31341" s="1"/>
      <c r="AK31341" s="1"/>
      <c r="AL31341" s="1"/>
    </row>
    <row r="31342">
      <c r="I31342" s="1"/>
      <c r="J31342" s="1"/>
      <c r="K31342" s="1"/>
      <c r="AA31342" s="1"/>
      <c r="AB31342" s="1"/>
      <c r="AC31342" s="1"/>
      <c r="AJ31342" s="1"/>
      <c r="AK31342" s="1"/>
      <c r="AL31342" s="1"/>
    </row>
    <row r="31343">
      <c r="I31343" s="1"/>
      <c r="J31343" s="1"/>
      <c r="K31343" s="1"/>
      <c r="AA31343" s="1"/>
      <c r="AB31343" s="1"/>
      <c r="AC31343" s="1"/>
      <c r="AJ31343" s="1"/>
      <c r="AK31343" s="1"/>
      <c r="AL31343" s="1"/>
    </row>
    <row r="31344">
      <c r="I31344" s="1"/>
      <c r="J31344" s="1"/>
      <c r="K31344" s="1"/>
      <c r="AA31344" s="1"/>
      <c r="AB31344" s="1"/>
      <c r="AC31344" s="1"/>
      <c r="AJ31344" s="1"/>
      <c r="AK31344" s="1"/>
      <c r="AL31344" s="1"/>
    </row>
    <row r="31345">
      <c r="I31345" s="1"/>
      <c r="J31345" s="1"/>
      <c r="K31345" s="1"/>
      <c r="AA31345" s="1"/>
      <c r="AB31345" s="1"/>
      <c r="AC31345" s="1"/>
      <c r="AJ31345" s="1"/>
      <c r="AK31345" s="1"/>
      <c r="AL31345" s="1"/>
    </row>
    <row r="31346">
      <c r="I31346" s="1"/>
      <c r="J31346" s="1"/>
      <c r="K31346" s="1"/>
      <c r="AA31346" s="1"/>
      <c r="AB31346" s="1"/>
      <c r="AC31346" s="1"/>
      <c r="AJ31346" s="1"/>
      <c r="AK31346" s="1"/>
      <c r="AL31346" s="1"/>
    </row>
    <row r="31347">
      <c r="I31347" s="1"/>
      <c r="J31347" s="1"/>
      <c r="K31347" s="1"/>
      <c r="AA31347" s="1"/>
      <c r="AB31347" s="1"/>
      <c r="AC31347" s="1"/>
      <c r="AJ31347" s="1"/>
      <c r="AK31347" s="1"/>
      <c r="AL31347" s="1"/>
    </row>
    <row r="31348">
      <c r="I31348" s="1"/>
      <c r="J31348" s="1"/>
      <c r="K31348" s="1"/>
      <c r="AA31348" s="1"/>
      <c r="AB31348" s="1"/>
      <c r="AC31348" s="1"/>
      <c r="AJ31348" s="1"/>
      <c r="AK31348" s="1"/>
      <c r="AL31348" s="1"/>
    </row>
    <row r="31349">
      <c r="I31349" s="1"/>
      <c r="J31349" s="1"/>
      <c r="K31349" s="1"/>
      <c r="AA31349" s="1"/>
      <c r="AB31349" s="1"/>
      <c r="AC31349" s="1"/>
      <c r="AJ31349" s="1"/>
      <c r="AK31349" s="1"/>
      <c r="AL31349" s="1"/>
    </row>
    <row r="31350">
      <c r="I31350" s="1"/>
      <c r="J31350" s="1"/>
      <c r="K31350" s="1"/>
      <c r="AA31350" s="1"/>
      <c r="AB31350" s="1"/>
      <c r="AC31350" s="1"/>
      <c r="AJ31350" s="1"/>
      <c r="AK31350" s="1"/>
      <c r="AL31350" s="1"/>
    </row>
    <row r="31351">
      <c r="I31351" s="1"/>
      <c r="J31351" s="1"/>
      <c r="K31351" s="1"/>
      <c r="AA31351" s="1"/>
      <c r="AB31351" s="1"/>
      <c r="AC31351" s="1"/>
      <c r="AJ31351" s="1"/>
      <c r="AK31351" s="1"/>
      <c r="AL31351" s="1"/>
    </row>
    <row r="31352">
      <c r="I31352" s="1"/>
      <c r="J31352" s="1"/>
      <c r="K31352" s="1"/>
      <c r="AA31352" s="1"/>
      <c r="AB31352" s="1"/>
      <c r="AC31352" s="1"/>
      <c r="AJ31352" s="1"/>
      <c r="AK31352" s="1"/>
      <c r="AL31352" s="1"/>
    </row>
    <row r="31353">
      <c r="I31353" s="1"/>
      <c r="J31353" s="1"/>
      <c r="K31353" s="1"/>
      <c r="AA31353" s="1"/>
      <c r="AB31353" s="1"/>
      <c r="AC31353" s="1"/>
      <c r="AJ31353" s="1"/>
      <c r="AK31353" s="1"/>
      <c r="AL31353" s="1"/>
    </row>
    <row r="31354">
      <c r="I31354" s="1"/>
      <c r="J31354" s="1"/>
      <c r="K31354" s="1"/>
      <c r="AA31354" s="1"/>
      <c r="AB31354" s="1"/>
      <c r="AC31354" s="1"/>
      <c r="AJ31354" s="1"/>
      <c r="AK31354" s="1"/>
      <c r="AL31354" s="1"/>
    </row>
    <row r="31355">
      <c r="I31355" s="1"/>
      <c r="J31355" s="1"/>
      <c r="K31355" s="1"/>
      <c r="AA31355" s="1"/>
      <c r="AB31355" s="1"/>
      <c r="AC31355" s="1"/>
      <c r="AJ31355" s="1"/>
      <c r="AK31355" s="1"/>
      <c r="AL31355" s="1"/>
    </row>
    <row r="31356">
      <c r="I31356" s="1"/>
      <c r="J31356" s="1"/>
      <c r="K31356" s="1"/>
      <c r="AA31356" s="1"/>
      <c r="AB31356" s="1"/>
      <c r="AC31356" s="1"/>
      <c r="AJ31356" s="1"/>
      <c r="AK31356" s="1"/>
      <c r="AL31356" s="1"/>
    </row>
    <row r="31357">
      <c r="I31357" s="1"/>
      <c r="J31357" s="1"/>
      <c r="K31357" s="1"/>
      <c r="AA31357" s="1"/>
      <c r="AB31357" s="1"/>
      <c r="AC31357" s="1"/>
      <c r="AJ31357" s="1"/>
      <c r="AK31357" s="1"/>
      <c r="AL31357" s="1"/>
    </row>
    <row r="31358">
      <c r="I31358" s="1"/>
      <c r="J31358" s="1"/>
      <c r="K31358" s="1"/>
      <c r="AA31358" s="1"/>
      <c r="AB31358" s="1"/>
      <c r="AC31358" s="1"/>
      <c r="AJ31358" s="1"/>
      <c r="AK31358" s="1"/>
      <c r="AL31358" s="1"/>
    </row>
    <row r="31359">
      <c r="I31359" s="1"/>
      <c r="J31359" s="1"/>
      <c r="K31359" s="1"/>
      <c r="AA31359" s="1"/>
      <c r="AB31359" s="1"/>
      <c r="AC31359" s="1"/>
      <c r="AJ31359" s="1"/>
      <c r="AK31359" s="1"/>
      <c r="AL31359" s="1"/>
    </row>
    <row r="31360">
      <c r="I31360" s="1"/>
      <c r="J31360" s="1"/>
      <c r="K31360" s="1"/>
      <c r="AA31360" s="1"/>
      <c r="AB31360" s="1"/>
      <c r="AC31360" s="1"/>
      <c r="AJ31360" s="1"/>
      <c r="AK31360" s="1"/>
      <c r="AL31360" s="1"/>
    </row>
    <row r="31361">
      <c r="I31361" s="1"/>
      <c r="J31361" s="1"/>
      <c r="K31361" s="1"/>
      <c r="AA31361" s="1"/>
      <c r="AB31361" s="1"/>
      <c r="AC31361" s="1"/>
      <c r="AJ31361" s="1"/>
      <c r="AK31361" s="1"/>
      <c r="AL31361" s="1"/>
    </row>
    <row r="31362">
      <c r="I31362" s="1"/>
      <c r="J31362" s="1"/>
      <c r="K31362" s="1"/>
      <c r="AA31362" s="1"/>
      <c r="AB31362" s="1"/>
      <c r="AC31362" s="1"/>
      <c r="AJ31362" s="1"/>
      <c r="AK31362" s="1"/>
      <c r="AL31362" s="1"/>
    </row>
    <row r="31363">
      <c r="I31363" s="1"/>
      <c r="J31363" s="1"/>
      <c r="K31363" s="1"/>
      <c r="AA31363" s="1"/>
      <c r="AB31363" s="1"/>
      <c r="AC31363" s="1"/>
      <c r="AJ31363" s="1"/>
      <c r="AK31363" s="1"/>
      <c r="AL31363" s="1"/>
    </row>
    <row r="31364">
      <c r="I31364" s="1"/>
      <c r="J31364" s="1"/>
      <c r="K31364" s="1"/>
      <c r="AA31364" s="1"/>
      <c r="AB31364" s="1"/>
      <c r="AC31364" s="1"/>
      <c r="AJ31364" s="1"/>
      <c r="AK31364" s="1"/>
      <c r="AL31364" s="1"/>
    </row>
    <row r="31365">
      <c r="I31365" s="1"/>
      <c r="J31365" s="1"/>
      <c r="K31365" s="1"/>
      <c r="AA31365" s="1"/>
      <c r="AB31365" s="1"/>
      <c r="AC31365" s="1"/>
      <c r="AJ31365" s="1"/>
      <c r="AK31365" s="1"/>
      <c r="AL31365" s="1"/>
    </row>
    <row r="31366">
      <c r="I31366" s="1"/>
      <c r="J31366" s="1"/>
      <c r="K31366" s="1"/>
      <c r="AA31366" s="1"/>
      <c r="AB31366" s="1"/>
      <c r="AC31366" s="1"/>
      <c r="AJ31366" s="1"/>
      <c r="AK31366" s="1"/>
      <c r="AL31366" s="1"/>
    </row>
    <row r="31367">
      <c r="I31367" s="1"/>
      <c r="J31367" s="1"/>
      <c r="K31367" s="1"/>
      <c r="AA31367" s="1"/>
      <c r="AB31367" s="1"/>
      <c r="AC31367" s="1"/>
      <c r="AJ31367" s="1"/>
      <c r="AK31367" s="1"/>
      <c r="AL31367" s="1"/>
    </row>
    <row r="31368">
      <c r="I31368" s="1"/>
      <c r="J31368" s="1"/>
      <c r="K31368" s="1"/>
      <c r="AA31368" s="1"/>
      <c r="AB31368" s="1"/>
      <c r="AC31368" s="1"/>
      <c r="AJ31368" s="1"/>
      <c r="AK31368" s="1"/>
      <c r="AL31368" s="1"/>
    </row>
    <row r="31369">
      <c r="I31369" s="1"/>
      <c r="J31369" s="1"/>
      <c r="K31369" s="1"/>
      <c r="AA31369" s="1"/>
      <c r="AB31369" s="1"/>
      <c r="AC31369" s="1"/>
      <c r="AJ31369" s="1"/>
      <c r="AK31369" s="1"/>
      <c r="AL31369" s="1"/>
    </row>
    <row r="31370">
      <c r="I31370" s="1"/>
      <c r="J31370" s="1"/>
      <c r="K31370" s="1"/>
      <c r="AA31370" s="1"/>
      <c r="AB31370" s="1"/>
      <c r="AC31370" s="1"/>
      <c r="AJ31370" s="1"/>
      <c r="AK31370" s="1"/>
      <c r="AL31370" s="1"/>
    </row>
    <row r="31371">
      <c r="I31371" s="1"/>
      <c r="J31371" s="1"/>
      <c r="K31371" s="1"/>
      <c r="AA31371" s="1"/>
      <c r="AB31371" s="1"/>
      <c r="AC31371" s="1"/>
      <c r="AJ31371" s="1"/>
      <c r="AK31371" s="1"/>
      <c r="AL31371" s="1"/>
    </row>
    <row r="31372">
      <c r="I31372" s="1"/>
      <c r="J31372" s="1"/>
      <c r="K31372" s="1"/>
      <c r="AA31372" s="1"/>
      <c r="AB31372" s="1"/>
      <c r="AC31372" s="1"/>
      <c r="AJ31372" s="1"/>
      <c r="AK31372" s="1"/>
      <c r="AL31372" s="1"/>
    </row>
    <row r="31373">
      <c r="I31373" s="1"/>
      <c r="J31373" s="1"/>
      <c r="K31373" s="1"/>
      <c r="AA31373" s="1"/>
      <c r="AB31373" s="1"/>
      <c r="AC31373" s="1"/>
      <c r="AJ31373" s="1"/>
      <c r="AK31373" s="1"/>
      <c r="AL31373" s="1"/>
    </row>
    <row r="31374">
      <c r="I31374" s="1"/>
      <c r="J31374" s="1"/>
      <c r="K31374" s="1"/>
      <c r="AA31374" s="1"/>
      <c r="AB31374" s="1"/>
      <c r="AC31374" s="1"/>
      <c r="AJ31374" s="1"/>
      <c r="AK31374" s="1"/>
      <c r="AL31374" s="1"/>
    </row>
    <row r="31375">
      <c r="I31375" s="1"/>
      <c r="J31375" s="1"/>
      <c r="K31375" s="1"/>
      <c r="AA31375" s="1"/>
      <c r="AB31375" s="1"/>
      <c r="AC31375" s="1"/>
      <c r="AJ31375" s="1"/>
      <c r="AK31375" s="1"/>
      <c r="AL31375" s="1"/>
    </row>
    <row r="31376">
      <c r="I31376" s="1"/>
      <c r="J31376" s="1"/>
      <c r="K31376" s="1"/>
      <c r="AA31376" s="1"/>
      <c r="AB31376" s="1"/>
      <c r="AC31376" s="1"/>
      <c r="AJ31376" s="1"/>
      <c r="AK31376" s="1"/>
      <c r="AL31376" s="1"/>
    </row>
    <row r="31377">
      <c r="I31377" s="1"/>
      <c r="J31377" s="1"/>
      <c r="K31377" s="1"/>
      <c r="AA31377" s="1"/>
      <c r="AB31377" s="1"/>
      <c r="AC31377" s="1"/>
      <c r="AJ31377" s="1"/>
      <c r="AK31377" s="1"/>
      <c r="AL31377" s="1"/>
    </row>
    <row r="31378">
      <c r="I31378" s="1"/>
      <c r="J31378" s="1"/>
      <c r="K31378" s="1"/>
      <c r="AA31378" s="1"/>
      <c r="AB31378" s="1"/>
      <c r="AC31378" s="1"/>
      <c r="AJ31378" s="1"/>
      <c r="AK31378" s="1"/>
      <c r="AL31378" s="1"/>
    </row>
    <row r="31379">
      <c r="I31379" s="1"/>
      <c r="J31379" s="1"/>
      <c r="K31379" s="1"/>
      <c r="AA31379" s="1"/>
      <c r="AB31379" s="1"/>
      <c r="AC31379" s="1"/>
      <c r="AJ31379" s="1"/>
      <c r="AK31379" s="1"/>
      <c r="AL31379" s="1"/>
    </row>
    <row r="31380">
      <c r="I31380" s="1"/>
      <c r="J31380" s="1"/>
      <c r="K31380" s="1"/>
      <c r="AA31380" s="1"/>
      <c r="AB31380" s="1"/>
      <c r="AC31380" s="1"/>
      <c r="AJ31380" s="1"/>
      <c r="AK31380" s="1"/>
      <c r="AL31380" s="1"/>
    </row>
    <row r="31381">
      <c r="I31381" s="1"/>
      <c r="J31381" s="1"/>
      <c r="K31381" s="1"/>
      <c r="AA31381" s="1"/>
      <c r="AB31381" s="1"/>
      <c r="AC31381" s="1"/>
      <c r="AJ31381" s="1"/>
      <c r="AK31381" s="1"/>
      <c r="AL31381" s="1"/>
    </row>
    <row r="31382">
      <c r="I31382" s="1"/>
      <c r="J31382" s="1"/>
      <c r="K31382" s="1"/>
      <c r="AA31382" s="1"/>
      <c r="AB31382" s="1"/>
      <c r="AC31382" s="1"/>
      <c r="AJ31382" s="1"/>
      <c r="AK31382" s="1"/>
      <c r="AL31382" s="1"/>
    </row>
    <row r="31383">
      <c r="I31383" s="1"/>
      <c r="J31383" s="1"/>
      <c r="K31383" s="1"/>
      <c r="AA31383" s="1"/>
      <c r="AB31383" s="1"/>
      <c r="AC31383" s="1"/>
      <c r="AJ31383" s="1"/>
      <c r="AK31383" s="1"/>
      <c r="AL31383" s="1"/>
    </row>
    <row r="31384">
      <c r="I31384" s="1"/>
      <c r="J31384" s="1"/>
      <c r="K31384" s="1"/>
      <c r="AA31384" s="1"/>
      <c r="AB31384" s="1"/>
      <c r="AC31384" s="1"/>
      <c r="AJ31384" s="1"/>
      <c r="AK31384" s="1"/>
      <c r="AL31384" s="1"/>
    </row>
    <row r="31385">
      <c r="I31385" s="1"/>
      <c r="J31385" s="1"/>
      <c r="K31385" s="1"/>
      <c r="AA31385" s="1"/>
      <c r="AB31385" s="1"/>
      <c r="AC31385" s="1"/>
      <c r="AJ31385" s="1"/>
      <c r="AK31385" s="1"/>
      <c r="AL31385" s="1"/>
    </row>
    <row r="31386">
      <c r="I31386" s="1"/>
      <c r="J31386" s="1"/>
      <c r="K31386" s="1"/>
      <c r="AA31386" s="1"/>
      <c r="AB31386" s="1"/>
      <c r="AC31386" s="1"/>
      <c r="AJ31386" s="1"/>
      <c r="AK31386" s="1"/>
      <c r="AL31386" s="1"/>
    </row>
    <row r="31387">
      <c r="I31387" s="1"/>
      <c r="J31387" s="1"/>
      <c r="K31387" s="1"/>
      <c r="AA31387" s="1"/>
      <c r="AB31387" s="1"/>
      <c r="AC31387" s="1"/>
      <c r="AJ31387" s="1"/>
      <c r="AK31387" s="1"/>
      <c r="AL31387" s="1"/>
    </row>
    <row r="31388">
      <c r="I31388" s="1"/>
      <c r="J31388" s="1"/>
      <c r="K31388" s="1"/>
      <c r="AA31388" s="1"/>
      <c r="AB31388" s="1"/>
      <c r="AC31388" s="1"/>
      <c r="AJ31388" s="1"/>
      <c r="AK31388" s="1"/>
      <c r="AL31388" s="1"/>
    </row>
    <row r="31389">
      <c r="I31389" s="1"/>
      <c r="J31389" s="1"/>
      <c r="K31389" s="1"/>
      <c r="AA31389" s="1"/>
      <c r="AB31389" s="1"/>
      <c r="AC31389" s="1"/>
      <c r="AJ31389" s="1"/>
      <c r="AK31389" s="1"/>
      <c r="AL31389" s="1"/>
    </row>
    <row r="31390">
      <c r="I31390" s="1"/>
      <c r="J31390" s="1"/>
      <c r="K31390" s="1"/>
      <c r="AA31390" s="1"/>
      <c r="AB31390" s="1"/>
      <c r="AC31390" s="1"/>
      <c r="AJ31390" s="1"/>
      <c r="AK31390" s="1"/>
      <c r="AL31390" s="1"/>
    </row>
    <row r="31391">
      <c r="I31391" s="1"/>
      <c r="J31391" s="1"/>
      <c r="K31391" s="1"/>
      <c r="AA31391" s="1"/>
      <c r="AB31391" s="1"/>
      <c r="AC31391" s="1"/>
      <c r="AJ31391" s="1"/>
      <c r="AK31391" s="1"/>
      <c r="AL31391" s="1"/>
    </row>
    <row r="31392">
      <c r="I31392" s="1"/>
      <c r="J31392" s="1"/>
      <c r="K31392" s="1"/>
      <c r="AA31392" s="1"/>
      <c r="AB31392" s="1"/>
      <c r="AC31392" s="1"/>
      <c r="AJ31392" s="1"/>
      <c r="AK31392" s="1"/>
      <c r="AL31392" s="1"/>
    </row>
    <row r="31393">
      <c r="I31393" s="1"/>
      <c r="J31393" s="1"/>
      <c r="K31393" s="1"/>
      <c r="AA31393" s="1"/>
      <c r="AB31393" s="1"/>
      <c r="AC31393" s="1"/>
      <c r="AJ31393" s="1"/>
      <c r="AK31393" s="1"/>
      <c r="AL31393" s="1"/>
    </row>
    <row r="31394">
      <c r="I31394" s="1"/>
      <c r="J31394" s="1"/>
      <c r="K31394" s="1"/>
      <c r="AA31394" s="1"/>
      <c r="AB31394" s="1"/>
      <c r="AC31394" s="1"/>
      <c r="AJ31394" s="1"/>
      <c r="AK31394" s="1"/>
      <c r="AL31394" s="1"/>
    </row>
    <row r="31395">
      <c r="I31395" s="1"/>
      <c r="J31395" s="1"/>
      <c r="K31395" s="1"/>
      <c r="AA31395" s="1"/>
      <c r="AB31395" s="1"/>
      <c r="AC31395" s="1"/>
      <c r="AJ31395" s="1"/>
      <c r="AK31395" s="1"/>
      <c r="AL31395" s="1"/>
    </row>
    <row r="31396">
      <c r="I31396" s="1"/>
      <c r="J31396" s="1"/>
      <c r="K31396" s="1"/>
      <c r="AA31396" s="1"/>
      <c r="AB31396" s="1"/>
      <c r="AC31396" s="1"/>
      <c r="AJ31396" s="1"/>
      <c r="AK31396" s="1"/>
      <c r="AL31396" s="1"/>
    </row>
    <row r="31397">
      <c r="I31397" s="1"/>
      <c r="J31397" s="1"/>
      <c r="K31397" s="1"/>
      <c r="AA31397" s="1"/>
      <c r="AB31397" s="1"/>
      <c r="AC31397" s="1"/>
      <c r="AJ31397" s="1"/>
      <c r="AK31397" s="1"/>
      <c r="AL31397" s="1"/>
    </row>
    <row r="31398">
      <c r="I31398" s="1"/>
      <c r="J31398" s="1"/>
      <c r="K31398" s="1"/>
      <c r="AA31398" s="1"/>
      <c r="AB31398" s="1"/>
      <c r="AC31398" s="1"/>
      <c r="AJ31398" s="1"/>
      <c r="AK31398" s="1"/>
      <c r="AL31398" s="1"/>
    </row>
    <row r="31399">
      <c r="I31399" s="1"/>
      <c r="J31399" s="1"/>
      <c r="K31399" s="1"/>
      <c r="AA31399" s="1"/>
      <c r="AB31399" s="1"/>
      <c r="AC31399" s="1"/>
      <c r="AJ31399" s="1"/>
      <c r="AK31399" s="1"/>
      <c r="AL31399" s="1"/>
    </row>
    <row r="31400">
      <c r="I31400" s="1"/>
      <c r="J31400" s="1"/>
      <c r="K31400" s="1"/>
      <c r="AA31400" s="1"/>
      <c r="AB31400" s="1"/>
      <c r="AC31400" s="1"/>
      <c r="AJ31400" s="1"/>
      <c r="AK31400" s="1"/>
      <c r="AL31400" s="1"/>
    </row>
    <row r="31401">
      <c r="I31401" s="1"/>
      <c r="J31401" s="1"/>
      <c r="K31401" s="1"/>
      <c r="AA31401" s="1"/>
      <c r="AB31401" s="1"/>
      <c r="AC31401" s="1"/>
      <c r="AJ31401" s="1"/>
      <c r="AK31401" s="1"/>
      <c r="AL31401" s="1"/>
    </row>
    <row r="31402">
      <c r="I31402" s="1"/>
      <c r="J31402" s="1"/>
      <c r="K31402" s="1"/>
      <c r="AA31402" s="1"/>
      <c r="AB31402" s="1"/>
      <c r="AC31402" s="1"/>
      <c r="AJ31402" s="1"/>
      <c r="AK31402" s="1"/>
      <c r="AL31402" s="1"/>
    </row>
    <row r="31403">
      <c r="I31403" s="1"/>
      <c r="J31403" s="1"/>
      <c r="K31403" s="1"/>
      <c r="AA31403" s="1"/>
      <c r="AB31403" s="1"/>
      <c r="AC31403" s="1"/>
      <c r="AJ31403" s="1"/>
      <c r="AK31403" s="1"/>
      <c r="AL31403" s="1"/>
    </row>
    <row r="31404">
      <c r="I31404" s="1"/>
      <c r="J31404" s="1"/>
      <c r="K31404" s="1"/>
      <c r="AA31404" s="1"/>
      <c r="AB31404" s="1"/>
      <c r="AC31404" s="1"/>
      <c r="AJ31404" s="1"/>
      <c r="AK31404" s="1"/>
      <c r="AL31404" s="1"/>
    </row>
    <row r="31405">
      <c r="I31405" s="1"/>
      <c r="J31405" s="1"/>
      <c r="K31405" s="1"/>
      <c r="AA31405" s="1"/>
      <c r="AB31405" s="1"/>
      <c r="AC31405" s="1"/>
      <c r="AJ31405" s="1"/>
      <c r="AK31405" s="1"/>
      <c r="AL31405" s="1"/>
    </row>
    <row r="31406">
      <c r="I31406" s="1"/>
      <c r="J31406" s="1"/>
      <c r="K31406" s="1"/>
      <c r="AA31406" s="1"/>
      <c r="AB31406" s="1"/>
      <c r="AC31406" s="1"/>
      <c r="AJ31406" s="1"/>
      <c r="AK31406" s="1"/>
      <c r="AL31406" s="1"/>
    </row>
    <row r="31407">
      <c r="I31407" s="1"/>
      <c r="J31407" s="1"/>
      <c r="K31407" s="1"/>
      <c r="AA31407" s="1"/>
      <c r="AB31407" s="1"/>
      <c r="AC31407" s="1"/>
      <c r="AJ31407" s="1"/>
      <c r="AK31407" s="1"/>
      <c r="AL31407" s="1"/>
    </row>
    <row r="31408">
      <c r="I31408" s="1"/>
      <c r="J31408" s="1"/>
      <c r="K31408" s="1"/>
      <c r="AA31408" s="1"/>
      <c r="AB31408" s="1"/>
      <c r="AC31408" s="1"/>
      <c r="AJ31408" s="1"/>
      <c r="AK31408" s="1"/>
      <c r="AL31408" s="1"/>
    </row>
    <row r="31409">
      <c r="I31409" s="1"/>
      <c r="J31409" s="1"/>
      <c r="K31409" s="1"/>
      <c r="AA31409" s="1"/>
      <c r="AB31409" s="1"/>
      <c r="AC31409" s="1"/>
      <c r="AJ31409" s="1"/>
      <c r="AK31409" s="1"/>
      <c r="AL31409" s="1"/>
    </row>
    <row r="31410">
      <c r="I31410" s="1"/>
      <c r="J31410" s="1"/>
      <c r="K31410" s="1"/>
      <c r="AA31410" s="1"/>
      <c r="AB31410" s="1"/>
      <c r="AC31410" s="1"/>
      <c r="AJ31410" s="1"/>
      <c r="AK31410" s="1"/>
      <c r="AL31410" s="1"/>
    </row>
    <row r="31411">
      <c r="I31411" s="1"/>
      <c r="J31411" s="1"/>
      <c r="K31411" s="1"/>
      <c r="AA31411" s="1"/>
      <c r="AB31411" s="1"/>
      <c r="AC31411" s="1"/>
      <c r="AJ31411" s="1"/>
      <c r="AK31411" s="1"/>
      <c r="AL31411" s="1"/>
    </row>
    <row r="31412">
      <c r="I31412" s="1"/>
      <c r="J31412" s="1"/>
      <c r="K31412" s="1"/>
      <c r="AA31412" s="1"/>
      <c r="AB31412" s="1"/>
      <c r="AC31412" s="1"/>
      <c r="AJ31412" s="1"/>
      <c r="AK31412" s="1"/>
      <c r="AL31412" s="1"/>
    </row>
    <row r="31413">
      <c r="I31413" s="1"/>
      <c r="J31413" s="1"/>
      <c r="K31413" s="1"/>
      <c r="AA31413" s="1"/>
      <c r="AB31413" s="1"/>
      <c r="AC31413" s="1"/>
      <c r="AJ31413" s="1"/>
      <c r="AK31413" s="1"/>
      <c r="AL31413" s="1"/>
    </row>
    <row r="31414">
      <c r="I31414" s="1"/>
      <c r="J31414" s="1"/>
      <c r="K31414" s="1"/>
      <c r="AA31414" s="1"/>
      <c r="AB31414" s="1"/>
      <c r="AC31414" s="1"/>
      <c r="AJ31414" s="1"/>
      <c r="AK31414" s="1"/>
      <c r="AL31414" s="1"/>
    </row>
    <row r="31415">
      <c r="I31415" s="1"/>
      <c r="J31415" s="1"/>
      <c r="K31415" s="1"/>
      <c r="AA31415" s="1"/>
      <c r="AB31415" s="1"/>
      <c r="AC31415" s="1"/>
      <c r="AJ31415" s="1"/>
      <c r="AK31415" s="1"/>
      <c r="AL31415" s="1"/>
    </row>
    <row r="31416">
      <c r="I31416" s="1"/>
      <c r="J31416" s="1"/>
      <c r="K31416" s="1"/>
      <c r="AA31416" s="1"/>
      <c r="AB31416" s="1"/>
      <c r="AC31416" s="1"/>
      <c r="AJ31416" s="1"/>
      <c r="AK31416" s="1"/>
      <c r="AL31416" s="1"/>
    </row>
    <row r="31417">
      <c r="I31417" s="1"/>
      <c r="J31417" s="1"/>
      <c r="K31417" s="1"/>
      <c r="AA31417" s="1"/>
      <c r="AB31417" s="1"/>
      <c r="AC31417" s="1"/>
      <c r="AJ31417" s="1"/>
      <c r="AK31417" s="1"/>
      <c r="AL31417" s="1"/>
    </row>
    <row r="31418">
      <c r="I31418" s="1"/>
      <c r="J31418" s="1"/>
      <c r="K31418" s="1"/>
      <c r="AA31418" s="1"/>
      <c r="AB31418" s="1"/>
      <c r="AC31418" s="1"/>
      <c r="AJ31418" s="1"/>
      <c r="AK31418" s="1"/>
      <c r="AL31418" s="1"/>
    </row>
    <row r="31419">
      <c r="I31419" s="1"/>
      <c r="J31419" s="1"/>
      <c r="K31419" s="1"/>
      <c r="AA31419" s="1"/>
      <c r="AB31419" s="1"/>
      <c r="AC31419" s="1"/>
      <c r="AJ31419" s="1"/>
      <c r="AK31419" s="1"/>
      <c r="AL31419" s="1"/>
    </row>
    <row r="31420">
      <c r="I31420" s="1"/>
      <c r="J31420" s="1"/>
      <c r="K31420" s="1"/>
      <c r="AA31420" s="1"/>
      <c r="AB31420" s="1"/>
      <c r="AC31420" s="1"/>
      <c r="AJ31420" s="1"/>
      <c r="AK31420" s="1"/>
      <c r="AL31420" s="1"/>
    </row>
    <row r="31421">
      <c r="I31421" s="1"/>
      <c r="J31421" s="1"/>
      <c r="K31421" s="1"/>
      <c r="AA31421" s="1"/>
      <c r="AB31421" s="1"/>
      <c r="AC31421" s="1"/>
      <c r="AJ31421" s="1"/>
      <c r="AK31421" s="1"/>
      <c r="AL31421" s="1"/>
    </row>
    <row r="31422">
      <c r="I31422" s="1"/>
      <c r="J31422" s="1"/>
      <c r="K31422" s="1"/>
      <c r="AA31422" s="1"/>
      <c r="AB31422" s="1"/>
      <c r="AC31422" s="1"/>
      <c r="AJ31422" s="1"/>
      <c r="AK31422" s="1"/>
      <c r="AL31422" s="1"/>
    </row>
    <row r="31423">
      <c r="I31423" s="1"/>
      <c r="J31423" s="1"/>
      <c r="K31423" s="1"/>
      <c r="AA31423" s="1"/>
      <c r="AB31423" s="1"/>
      <c r="AC31423" s="1"/>
      <c r="AJ31423" s="1"/>
      <c r="AK31423" s="1"/>
      <c r="AL31423" s="1"/>
    </row>
    <row r="31424">
      <c r="I31424" s="1"/>
      <c r="J31424" s="1"/>
      <c r="K31424" s="1"/>
      <c r="AA31424" s="1"/>
      <c r="AB31424" s="1"/>
      <c r="AC31424" s="1"/>
      <c r="AJ31424" s="1"/>
      <c r="AK31424" s="1"/>
      <c r="AL31424" s="1"/>
    </row>
    <row r="31425">
      <c r="I31425" s="1"/>
      <c r="J31425" s="1"/>
      <c r="K31425" s="1"/>
      <c r="AA31425" s="1"/>
      <c r="AB31425" s="1"/>
      <c r="AC31425" s="1"/>
      <c r="AJ31425" s="1"/>
      <c r="AK31425" s="1"/>
      <c r="AL31425" s="1"/>
    </row>
    <row r="31426">
      <c r="I31426" s="1"/>
      <c r="J31426" s="1"/>
      <c r="K31426" s="1"/>
      <c r="AA31426" s="1"/>
      <c r="AB31426" s="1"/>
      <c r="AC31426" s="1"/>
      <c r="AJ31426" s="1"/>
      <c r="AK31426" s="1"/>
      <c r="AL31426" s="1"/>
    </row>
    <row r="31427">
      <c r="I31427" s="1"/>
      <c r="J31427" s="1"/>
      <c r="K31427" s="1"/>
      <c r="AA31427" s="1"/>
      <c r="AB31427" s="1"/>
      <c r="AC31427" s="1"/>
      <c r="AJ31427" s="1"/>
      <c r="AK31427" s="1"/>
      <c r="AL31427" s="1"/>
    </row>
    <row r="31428">
      <c r="I31428" s="1"/>
      <c r="J31428" s="1"/>
      <c r="K31428" s="1"/>
      <c r="AA31428" s="1"/>
      <c r="AB31428" s="1"/>
      <c r="AC31428" s="1"/>
      <c r="AJ31428" s="1"/>
      <c r="AK31428" s="1"/>
      <c r="AL31428" s="1"/>
    </row>
    <row r="31429">
      <c r="I31429" s="1"/>
      <c r="J31429" s="1"/>
      <c r="K31429" s="1"/>
      <c r="AA31429" s="1"/>
      <c r="AB31429" s="1"/>
      <c r="AC31429" s="1"/>
      <c r="AJ31429" s="1"/>
      <c r="AK31429" s="1"/>
      <c r="AL31429" s="1"/>
    </row>
    <row r="31430">
      <c r="I31430" s="1"/>
      <c r="J31430" s="1"/>
      <c r="K31430" s="1"/>
      <c r="AA31430" s="1"/>
      <c r="AB31430" s="1"/>
      <c r="AC31430" s="1"/>
      <c r="AJ31430" s="1"/>
      <c r="AK31430" s="1"/>
      <c r="AL31430" s="1"/>
    </row>
    <row r="31431">
      <c r="I31431" s="1"/>
      <c r="J31431" s="1"/>
      <c r="K31431" s="1"/>
      <c r="AA31431" s="1"/>
      <c r="AB31431" s="1"/>
      <c r="AC31431" s="1"/>
      <c r="AJ31431" s="1"/>
      <c r="AK31431" s="1"/>
      <c r="AL31431" s="1"/>
    </row>
    <row r="31432">
      <c r="I31432" s="1"/>
      <c r="J31432" s="1"/>
      <c r="K31432" s="1"/>
      <c r="AA31432" s="1"/>
      <c r="AB31432" s="1"/>
      <c r="AC31432" s="1"/>
      <c r="AJ31432" s="1"/>
      <c r="AK31432" s="1"/>
      <c r="AL31432" s="1"/>
    </row>
    <row r="31433">
      <c r="I31433" s="1"/>
      <c r="J31433" s="1"/>
      <c r="K31433" s="1"/>
      <c r="AA31433" s="1"/>
      <c r="AB31433" s="1"/>
      <c r="AC31433" s="1"/>
      <c r="AJ31433" s="1"/>
      <c r="AK31433" s="1"/>
      <c r="AL31433" s="1"/>
    </row>
    <row r="31434">
      <c r="I31434" s="1"/>
      <c r="J31434" s="1"/>
      <c r="K31434" s="1"/>
      <c r="AA31434" s="1"/>
      <c r="AB31434" s="1"/>
      <c r="AC31434" s="1"/>
      <c r="AJ31434" s="1"/>
      <c r="AK31434" s="1"/>
      <c r="AL31434" s="1"/>
    </row>
    <row r="31435">
      <c r="I31435" s="1"/>
      <c r="J31435" s="1"/>
      <c r="K31435" s="1"/>
      <c r="AA31435" s="1"/>
      <c r="AB31435" s="1"/>
      <c r="AC31435" s="1"/>
      <c r="AJ31435" s="1"/>
      <c r="AK31435" s="1"/>
      <c r="AL31435" s="1"/>
    </row>
    <row r="31436">
      <c r="I31436" s="1"/>
      <c r="J31436" s="1"/>
      <c r="K31436" s="1"/>
      <c r="AA31436" s="1"/>
      <c r="AB31436" s="1"/>
      <c r="AC31436" s="1"/>
      <c r="AJ31436" s="1"/>
      <c r="AK31436" s="1"/>
      <c r="AL31436" s="1"/>
    </row>
    <row r="31437">
      <c r="I31437" s="1"/>
      <c r="J31437" s="1"/>
      <c r="K31437" s="1"/>
      <c r="AA31437" s="1"/>
      <c r="AB31437" s="1"/>
      <c r="AC31437" s="1"/>
      <c r="AJ31437" s="1"/>
      <c r="AK31437" s="1"/>
      <c r="AL31437" s="1"/>
    </row>
    <row r="31438">
      <c r="I31438" s="1"/>
      <c r="J31438" s="1"/>
      <c r="K31438" s="1"/>
      <c r="AA31438" s="1"/>
      <c r="AB31438" s="1"/>
      <c r="AC31438" s="1"/>
      <c r="AJ31438" s="1"/>
      <c r="AK31438" s="1"/>
      <c r="AL31438" s="1"/>
    </row>
    <row r="31439">
      <c r="I31439" s="1"/>
      <c r="J31439" s="1"/>
      <c r="K31439" s="1"/>
      <c r="AA31439" s="1"/>
      <c r="AB31439" s="1"/>
      <c r="AC31439" s="1"/>
      <c r="AJ31439" s="1"/>
      <c r="AK31439" s="1"/>
      <c r="AL31439" s="1"/>
    </row>
    <row r="31440">
      <c r="I31440" s="1"/>
      <c r="J31440" s="1"/>
      <c r="K31440" s="1"/>
      <c r="AA31440" s="1"/>
      <c r="AB31440" s="1"/>
      <c r="AC31440" s="1"/>
      <c r="AJ31440" s="1"/>
      <c r="AK31440" s="1"/>
      <c r="AL31440" s="1"/>
    </row>
    <row r="31441">
      <c r="I31441" s="1"/>
      <c r="J31441" s="1"/>
      <c r="K31441" s="1"/>
      <c r="AA31441" s="1"/>
      <c r="AB31441" s="1"/>
      <c r="AC31441" s="1"/>
      <c r="AJ31441" s="1"/>
      <c r="AK31441" s="1"/>
      <c r="AL31441" s="1"/>
    </row>
    <row r="31442">
      <c r="I31442" s="1"/>
      <c r="J31442" s="1"/>
      <c r="K31442" s="1"/>
      <c r="AA31442" s="1"/>
      <c r="AB31442" s="1"/>
      <c r="AC31442" s="1"/>
      <c r="AJ31442" s="1"/>
      <c r="AK31442" s="1"/>
      <c r="AL31442" s="1"/>
    </row>
    <row r="31443">
      <c r="I31443" s="1"/>
      <c r="J31443" s="1"/>
      <c r="K31443" s="1"/>
      <c r="AA31443" s="1"/>
      <c r="AB31443" s="1"/>
      <c r="AC31443" s="1"/>
      <c r="AJ31443" s="1"/>
      <c r="AK31443" s="1"/>
      <c r="AL31443" s="1"/>
    </row>
    <row r="31444">
      <c r="I31444" s="1"/>
      <c r="J31444" s="1"/>
      <c r="K31444" s="1"/>
      <c r="AA31444" s="1"/>
      <c r="AB31444" s="1"/>
      <c r="AC31444" s="1"/>
      <c r="AJ31444" s="1"/>
      <c r="AK31444" s="1"/>
      <c r="AL31444" s="1"/>
    </row>
    <row r="31445">
      <c r="I31445" s="1"/>
      <c r="J31445" s="1"/>
      <c r="K31445" s="1"/>
      <c r="AA31445" s="1"/>
      <c r="AB31445" s="1"/>
      <c r="AC31445" s="1"/>
      <c r="AJ31445" s="1"/>
      <c r="AK31445" s="1"/>
      <c r="AL31445" s="1"/>
    </row>
    <row r="31446">
      <c r="I31446" s="1"/>
      <c r="J31446" s="1"/>
      <c r="K31446" s="1"/>
      <c r="AA31446" s="1"/>
      <c r="AB31446" s="1"/>
      <c r="AC31446" s="1"/>
      <c r="AJ31446" s="1"/>
      <c r="AK31446" s="1"/>
      <c r="AL31446" s="1"/>
    </row>
    <row r="31447">
      <c r="I31447" s="1"/>
      <c r="J31447" s="1"/>
      <c r="K31447" s="1"/>
      <c r="AA31447" s="1"/>
      <c r="AB31447" s="1"/>
      <c r="AC31447" s="1"/>
      <c r="AJ31447" s="1"/>
      <c r="AK31447" s="1"/>
      <c r="AL31447" s="1"/>
    </row>
    <row r="31448">
      <c r="I31448" s="1"/>
      <c r="J31448" s="1"/>
      <c r="K31448" s="1"/>
      <c r="AA31448" s="1"/>
      <c r="AB31448" s="1"/>
      <c r="AC31448" s="1"/>
      <c r="AJ31448" s="1"/>
      <c r="AK31448" s="1"/>
      <c r="AL31448" s="1"/>
    </row>
    <row r="31449">
      <c r="I31449" s="1"/>
      <c r="J31449" s="1"/>
      <c r="K31449" s="1"/>
      <c r="AA31449" s="1"/>
      <c r="AB31449" s="1"/>
      <c r="AC31449" s="1"/>
      <c r="AJ31449" s="1"/>
      <c r="AK31449" s="1"/>
      <c r="AL31449" s="1"/>
    </row>
    <row r="31450">
      <c r="I31450" s="1"/>
      <c r="J31450" s="1"/>
      <c r="K31450" s="1"/>
      <c r="AA31450" s="1"/>
      <c r="AB31450" s="1"/>
      <c r="AC31450" s="1"/>
      <c r="AJ31450" s="1"/>
      <c r="AK31450" s="1"/>
      <c r="AL31450" s="1"/>
    </row>
    <row r="31451">
      <c r="I31451" s="1"/>
      <c r="J31451" s="1"/>
      <c r="K31451" s="1"/>
      <c r="AA31451" s="1"/>
      <c r="AB31451" s="1"/>
      <c r="AC31451" s="1"/>
      <c r="AJ31451" s="1"/>
      <c r="AK31451" s="1"/>
      <c r="AL31451" s="1"/>
    </row>
    <row r="31452">
      <c r="I31452" s="1"/>
      <c r="J31452" s="1"/>
      <c r="K31452" s="1"/>
      <c r="AA31452" s="1"/>
      <c r="AB31452" s="1"/>
      <c r="AC31452" s="1"/>
      <c r="AJ31452" s="1"/>
      <c r="AK31452" s="1"/>
      <c r="AL31452" s="1"/>
    </row>
    <row r="31453">
      <c r="I31453" s="1"/>
      <c r="J31453" s="1"/>
      <c r="K31453" s="1"/>
      <c r="AA31453" s="1"/>
      <c r="AB31453" s="1"/>
      <c r="AC31453" s="1"/>
      <c r="AJ31453" s="1"/>
      <c r="AK31453" s="1"/>
      <c r="AL31453" s="1"/>
    </row>
    <row r="31454">
      <c r="I31454" s="1"/>
      <c r="J31454" s="1"/>
      <c r="K31454" s="1"/>
      <c r="AA31454" s="1"/>
      <c r="AB31454" s="1"/>
      <c r="AC31454" s="1"/>
      <c r="AJ31454" s="1"/>
      <c r="AK31454" s="1"/>
      <c r="AL31454" s="1"/>
    </row>
    <row r="31455">
      <c r="I31455" s="1"/>
      <c r="J31455" s="1"/>
      <c r="K31455" s="1"/>
      <c r="AA31455" s="1"/>
      <c r="AB31455" s="1"/>
      <c r="AC31455" s="1"/>
      <c r="AJ31455" s="1"/>
      <c r="AK31455" s="1"/>
      <c r="AL31455" s="1"/>
    </row>
    <row r="31456">
      <c r="I31456" s="1"/>
      <c r="J31456" s="1"/>
      <c r="K31456" s="1"/>
      <c r="AA31456" s="1"/>
      <c r="AB31456" s="1"/>
      <c r="AC31456" s="1"/>
      <c r="AJ31456" s="1"/>
      <c r="AK31456" s="1"/>
      <c r="AL31456" s="1"/>
    </row>
    <row r="31457">
      <c r="I31457" s="1"/>
      <c r="J31457" s="1"/>
      <c r="K31457" s="1"/>
      <c r="AA31457" s="1"/>
      <c r="AB31457" s="1"/>
      <c r="AC31457" s="1"/>
      <c r="AJ31457" s="1"/>
      <c r="AK31457" s="1"/>
      <c r="AL31457" s="1"/>
    </row>
    <row r="31458">
      <c r="I31458" s="1"/>
      <c r="J31458" s="1"/>
      <c r="K31458" s="1"/>
      <c r="AA31458" s="1"/>
      <c r="AB31458" s="1"/>
      <c r="AC31458" s="1"/>
      <c r="AJ31458" s="1"/>
      <c r="AK31458" s="1"/>
      <c r="AL31458" s="1"/>
    </row>
    <row r="31459">
      <c r="I31459" s="1"/>
      <c r="J31459" s="1"/>
      <c r="K31459" s="1"/>
      <c r="AA31459" s="1"/>
      <c r="AB31459" s="1"/>
      <c r="AC31459" s="1"/>
      <c r="AJ31459" s="1"/>
      <c r="AK31459" s="1"/>
      <c r="AL31459" s="1"/>
    </row>
    <row r="31460">
      <c r="I31460" s="1"/>
      <c r="J31460" s="1"/>
      <c r="K31460" s="1"/>
      <c r="AA31460" s="1"/>
      <c r="AB31460" s="1"/>
      <c r="AC31460" s="1"/>
      <c r="AJ31460" s="1"/>
      <c r="AK31460" s="1"/>
      <c r="AL31460" s="1"/>
    </row>
    <row r="31461">
      <c r="I31461" s="1"/>
      <c r="J31461" s="1"/>
      <c r="K31461" s="1"/>
      <c r="AA31461" s="1"/>
      <c r="AB31461" s="1"/>
      <c r="AC31461" s="1"/>
      <c r="AJ31461" s="1"/>
      <c r="AK31461" s="1"/>
      <c r="AL31461" s="1"/>
    </row>
    <row r="31462">
      <c r="I31462" s="1"/>
      <c r="J31462" s="1"/>
      <c r="K31462" s="1"/>
      <c r="AA31462" s="1"/>
      <c r="AB31462" s="1"/>
      <c r="AC31462" s="1"/>
      <c r="AJ31462" s="1"/>
      <c r="AK31462" s="1"/>
      <c r="AL31462" s="1"/>
    </row>
    <row r="31463">
      <c r="I31463" s="1"/>
      <c r="J31463" s="1"/>
      <c r="K31463" s="1"/>
      <c r="AA31463" s="1"/>
      <c r="AB31463" s="1"/>
      <c r="AC31463" s="1"/>
      <c r="AJ31463" s="1"/>
      <c r="AK31463" s="1"/>
      <c r="AL31463" s="1"/>
    </row>
    <row r="31464">
      <c r="I31464" s="1"/>
      <c r="J31464" s="1"/>
      <c r="K31464" s="1"/>
      <c r="AA31464" s="1"/>
      <c r="AB31464" s="1"/>
      <c r="AC31464" s="1"/>
      <c r="AJ31464" s="1"/>
      <c r="AK31464" s="1"/>
      <c r="AL31464" s="1"/>
    </row>
    <row r="31465">
      <c r="I31465" s="1"/>
      <c r="J31465" s="1"/>
      <c r="K31465" s="1"/>
      <c r="AA31465" s="1"/>
      <c r="AB31465" s="1"/>
      <c r="AC31465" s="1"/>
      <c r="AJ31465" s="1"/>
      <c r="AK31465" s="1"/>
      <c r="AL31465" s="1"/>
    </row>
    <row r="31466">
      <c r="I31466" s="1"/>
      <c r="J31466" s="1"/>
      <c r="K31466" s="1"/>
      <c r="AA31466" s="1"/>
      <c r="AB31466" s="1"/>
      <c r="AC31466" s="1"/>
      <c r="AJ31466" s="1"/>
      <c r="AK31466" s="1"/>
      <c r="AL31466" s="1"/>
    </row>
    <row r="31467">
      <c r="I31467" s="1"/>
      <c r="J31467" s="1"/>
      <c r="K31467" s="1"/>
      <c r="AA31467" s="1"/>
      <c r="AB31467" s="1"/>
      <c r="AC31467" s="1"/>
      <c r="AJ31467" s="1"/>
      <c r="AK31467" s="1"/>
      <c r="AL31467" s="1"/>
    </row>
    <row r="31468">
      <c r="I31468" s="1"/>
      <c r="J31468" s="1"/>
      <c r="K31468" s="1"/>
      <c r="AA31468" s="1"/>
      <c r="AB31468" s="1"/>
      <c r="AC31468" s="1"/>
      <c r="AJ31468" s="1"/>
      <c r="AK31468" s="1"/>
      <c r="AL31468" s="1"/>
    </row>
    <row r="31469">
      <c r="I31469" s="1"/>
      <c r="J31469" s="1"/>
      <c r="K31469" s="1"/>
      <c r="AA31469" s="1"/>
      <c r="AB31469" s="1"/>
      <c r="AC31469" s="1"/>
      <c r="AJ31469" s="1"/>
      <c r="AK31469" s="1"/>
      <c r="AL31469" s="1"/>
    </row>
    <row r="31470">
      <c r="I31470" s="1"/>
      <c r="J31470" s="1"/>
      <c r="K31470" s="1"/>
      <c r="AA31470" s="1"/>
      <c r="AB31470" s="1"/>
      <c r="AC31470" s="1"/>
      <c r="AJ31470" s="1"/>
      <c r="AK31470" s="1"/>
      <c r="AL31470" s="1"/>
    </row>
    <row r="31471">
      <c r="I31471" s="1"/>
      <c r="J31471" s="1"/>
      <c r="K31471" s="1"/>
      <c r="AA31471" s="1"/>
      <c r="AB31471" s="1"/>
      <c r="AC31471" s="1"/>
      <c r="AJ31471" s="1"/>
      <c r="AK31471" s="1"/>
      <c r="AL31471" s="1"/>
    </row>
    <row r="31472">
      <c r="I31472" s="1"/>
      <c r="J31472" s="1"/>
      <c r="K31472" s="1"/>
      <c r="AA31472" s="1"/>
      <c r="AB31472" s="1"/>
      <c r="AC31472" s="1"/>
      <c r="AJ31472" s="1"/>
      <c r="AK31472" s="1"/>
      <c r="AL31472" s="1"/>
    </row>
    <row r="31473">
      <c r="I31473" s="1"/>
      <c r="J31473" s="1"/>
      <c r="K31473" s="1"/>
      <c r="AA31473" s="1"/>
      <c r="AB31473" s="1"/>
      <c r="AC31473" s="1"/>
      <c r="AJ31473" s="1"/>
      <c r="AK31473" s="1"/>
      <c r="AL31473" s="1"/>
    </row>
    <row r="31474">
      <c r="I31474" s="1"/>
      <c r="J31474" s="1"/>
      <c r="K31474" s="1"/>
      <c r="AA31474" s="1"/>
      <c r="AB31474" s="1"/>
      <c r="AC31474" s="1"/>
      <c r="AJ31474" s="1"/>
      <c r="AK31474" s="1"/>
      <c r="AL31474" s="1"/>
    </row>
    <row r="31475">
      <c r="I31475" s="1"/>
      <c r="J31475" s="1"/>
      <c r="K31475" s="1"/>
      <c r="AA31475" s="1"/>
      <c r="AB31475" s="1"/>
      <c r="AC31475" s="1"/>
      <c r="AJ31475" s="1"/>
      <c r="AK31475" s="1"/>
      <c r="AL31475" s="1"/>
    </row>
    <row r="31476">
      <c r="I31476" s="1"/>
      <c r="J31476" s="1"/>
      <c r="K31476" s="1"/>
      <c r="AA31476" s="1"/>
      <c r="AB31476" s="1"/>
      <c r="AC31476" s="1"/>
      <c r="AJ31476" s="1"/>
      <c r="AK31476" s="1"/>
      <c r="AL31476" s="1"/>
    </row>
    <row r="31477">
      <c r="I31477" s="1"/>
      <c r="J31477" s="1"/>
      <c r="K31477" s="1"/>
      <c r="AA31477" s="1"/>
      <c r="AB31477" s="1"/>
      <c r="AC31477" s="1"/>
      <c r="AJ31477" s="1"/>
      <c r="AK31477" s="1"/>
      <c r="AL31477" s="1"/>
    </row>
    <row r="31478">
      <c r="I31478" s="1"/>
      <c r="J31478" s="1"/>
      <c r="K31478" s="1"/>
      <c r="AA31478" s="1"/>
      <c r="AB31478" s="1"/>
      <c r="AC31478" s="1"/>
      <c r="AJ31478" s="1"/>
      <c r="AK31478" s="1"/>
      <c r="AL31478" s="1"/>
    </row>
    <row r="31479">
      <c r="I31479" s="1"/>
      <c r="J31479" s="1"/>
      <c r="K31479" s="1"/>
      <c r="AA31479" s="1"/>
      <c r="AB31479" s="1"/>
      <c r="AC31479" s="1"/>
      <c r="AJ31479" s="1"/>
      <c r="AK31479" s="1"/>
      <c r="AL31479" s="1"/>
    </row>
    <row r="31480">
      <c r="I31480" s="1"/>
      <c r="J31480" s="1"/>
      <c r="K31480" s="1"/>
      <c r="AA31480" s="1"/>
      <c r="AB31480" s="1"/>
      <c r="AC31480" s="1"/>
      <c r="AJ31480" s="1"/>
      <c r="AK31480" s="1"/>
      <c r="AL31480" s="1"/>
    </row>
    <row r="31481">
      <c r="I31481" s="1"/>
      <c r="J31481" s="1"/>
      <c r="K31481" s="1"/>
      <c r="AA31481" s="1"/>
      <c r="AB31481" s="1"/>
      <c r="AC31481" s="1"/>
      <c r="AJ31481" s="1"/>
      <c r="AK31481" s="1"/>
      <c r="AL31481" s="1"/>
    </row>
    <row r="31482">
      <c r="I31482" s="1"/>
      <c r="J31482" s="1"/>
      <c r="K31482" s="1"/>
      <c r="AA31482" s="1"/>
      <c r="AB31482" s="1"/>
      <c r="AC31482" s="1"/>
      <c r="AJ31482" s="1"/>
      <c r="AK31482" s="1"/>
      <c r="AL31482" s="1"/>
    </row>
    <row r="31483">
      <c r="I31483" s="1"/>
      <c r="J31483" s="1"/>
      <c r="K31483" s="1"/>
      <c r="AA31483" s="1"/>
      <c r="AB31483" s="1"/>
      <c r="AC31483" s="1"/>
      <c r="AJ31483" s="1"/>
      <c r="AK31483" s="1"/>
      <c r="AL31483" s="1"/>
    </row>
    <row r="31484">
      <c r="I31484" s="1"/>
      <c r="J31484" s="1"/>
      <c r="K31484" s="1"/>
      <c r="AA31484" s="1"/>
      <c r="AB31484" s="1"/>
      <c r="AC31484" s="1"/>
      <c r="AJ31484" s="1"/>
      <c r="AK31484" s="1"/>
      <c r="AL31484" s="1"/>
    </row>
    <row r="31485">
      <c r="I31485" s="1"/>
      <c r="J31485" s="1"/>
      <c r="K31485" s="1"/>
      <c r="AA31485" s="1"/>
      <c r="AB31485" s="1"/>
      <c r="AC31485" s="1"/>
      <c r="AJ31485" s="1"/>
      <c r="AK31485" s="1"/>
      <c r="AL31485" s="1"/>
    </row>
    <row r="31486">
      <c r="I31486" s="1"/>
      <c r="J31486" s="1"/>
      <c r="K31486" s="1"/>
      <c r="AA31486" s="1"/>
      <c r="AB31486" s="1"/>
      <c r="AC31486" s="1"/>
      <c r="AJ31486" s="1"/>
      <c r="AK31486" s="1"/>
      <c r="AL31486" s="1"/>
    </row>
    <row r="31487">
      <c r="I31487" s="1"/>
      <c r="J31487" s="1"/>
      <c r="K31487" s="1"/>
      <c r="AA31487" s="1"/>
      <c r="AB31487" s="1"/>
      <c r="AC31487" s="1"/>
      <c r="AJ31487" s="1"/>
      <c r="AK31487" s="1"/>
      <c r="AL31487" s="1"/>
    </row>
    <row r="31488">
      <c r="I31488" s="1"/>
      <c r="J31488" s="1"/>
      <c r="K31488" s="1"/>
      <c r="AA31488" s="1"/>
      <c r="AB31488" s="1"/>
      <c r="AC31488" s="1"/>
      <c r="AJ31488" s="1"/>
      <c r="AK31488" s="1"/>
      <c r="AL31488" s="1"/>
    </row>
    <row r="31489">
      <c r="I31489" s="1"/>
      <c r="J31489" s="1"/>
      <c r="K31489" s="1"/>
      <c r="AA31489" s="1"/>
      <c r="AB31489" s="1"/>
      <c r="AC31489" s="1"/>
      <c r="AJ31489" s="1"/>
      <c r="AK31489" s="1"/>
      <c r="AL31489" s="1"/>
    </row>
    <row r="31490">
      <c r="I31490" s="1"/>
      <c r="J31490" s="1"/>
      <c r="K31490" s="1"/>
      <c r="AA31490" s="1"/>
      <c r="AB31490" s="1"/>
      <c r="AC31490" s="1"/>
      <c r="AJ31490" s="1"/>
      <c r="AK31490" s="1"/>
      <c r="AL31490" s="1"/>
    </row>
    <row r="31491">
      <c r="I31491" s="1"/>
      <c r="J31491" s="1"/>
      <c r="K31491" s="1"/>
      <c r="AA31491" s="1"/>
      <c r="AB31491" s="1"/>
      <c r="AC31491" s="1"/>
      <c r="AJ31491" s="1"/>
      <c r="AK31491" s="1"/>
      <c r="AL31491" s="1"/>
    </row>
    <row r="31492">
      <c r="I31492" s="1"/>
      <c r="J31492" s="1"/>
      <c r="K31492" s="1"/>
      <c r="AA31492" s="1"/>
      <c r="AB31492" s="1"/>
      <c r="AC31492" s="1"/>
      <c r="AJ31492" s="1"/>
      <c r="AK31492" s="1"/>
      <c r="AL31492" s="1"/>
    </row>
    <row r="31493">
      <c r="I31493" s="1"/>
      <c r="J31493" s="1"/>
      <c r="K31493" s="1"/>
      <c r="AA31493" s="1"/>
      <c r="AB31493" s="1"/>
      <c r="AC31493" s="1"/>
      <c r="AJ31493" s="1"/>
      <c r="AK31493" s="1"/>
      <c r="AL31493" s="1"/>
    </row>
    <row r="31494">
      <c r="I31494" s="1"/>
      <c r="J31494" s="1"/>
      <c r="K31494" s="1"/>
      <c r="AA31494" s="1"/>
      <c r="AB31494" s="1"/>
      <c r="AC31494" s="1"/>
      <c r="AJ31494" s="1"/>
      <c r="AK31494" s="1"/>
      <c r="AL31494" s="1"/>
    </row>
    <row r="31495">
      <c r="I31495" s="1"/>
      <c r="J31495" s="1"/>
      <c r="K31495" s="1"/>
      <c r="AA31495" s="1"/>
      <c r="AB31495" s="1"/>
      <c r="AC31495" s="1"/>
      <c r="AJ31495" s="1"/>
      <c r="AK31495" s="1"/>
      <c r="AL31495" s="1"/>
    </row>
    <row r="31496">
      <c r="I31496" s="1"/>
      <c r="J31496" s="1"/>
      <c r="K31496" s="1"/>
      <c r="AA31496" s="1"/>
      <c r="AB31496" s="1"/>
      <c r="AC31496" s="1"/>
      <c r="AJ31496" s="1"/>
      <c r="AK31496" s="1"/>
      <c r="AL31496" s="1"/>
    </row>
    <row r="31497">
      <c r="I31497" s="1"/>
      <c r="J31497" s="1"/>
      <c r="K31497" s="1"/>
      <c r="AA31497" s="1"/>
      <c r="AB31497" s="1"/>
      <c r="AC31497" s="1"/>
      <c r="AJ31497" s="1"/>
      <c r="AK31497" s="1"/>
      <c r="AL31497" s="1"/>
    </row>
    <row r="31498">
      <c r="I31498" s="1"/>
      <c r="J31498" s="1"/>
      <c r="K31498" s="1"/>
      <c r="AA31498" s="1"/>
      <c r="AB31498" s="1"/>
      <c r="AC31498" s="1"/>
      <c r="AJ31498" s="1"/>
      <c r="AK31498" s="1"/>
      <c r="AL31498" s="1"/>
    </row>
    <row r="31499">
      <c r="I31499" s="1"/>
      <c r="J31499" s="1"/>
      <c r="K31499" s="1"/>
      <c r="AA31499" s="1"/>
      <c r="AB31499" s="1"/>
      <c r="AC31499" s="1"/>
      <c r="AJ31499" s="1"/>
      <c r="AK31499" s="1"/>
      <c r="AL31499" s="1"/>
    </row>
    <row r="31500">
      <c r="I31500" s="1"/>
      <c r="J31500" s="1"/>
      <c r="K31500" s="1"/>
      <c r="AA31500" s="1"/>
      <c r="AB31500" s="1"/>
      <c r="AC31500" s="1"/>
      <c r="AJ31500" s="1"/>
      <c r="AK31500" s="1"/>
      <c r="AL31500" s="1"/>
    </row>
    <row r="31501">
      <c r="I31501" s="1"/>
      <c r="J31501" s="1"/>
      <c r="K31501" s="1"/>
      <c r="AA31501" s="1"/>
      <c r="AB31501" s="1"/>
      <c r="AC31501" s="1"/>
      <c r="AJ31501" s="1"/>
      <c r="AK31501" s="1"/>
      <c r="AL31501" s="1"/>
    </row>
    <row r="31502">
      <c r="I31502" s="1"/>
      <c r="J31502" s="1"/>
      <c r="K31502" s="1"/>
      <c r="AA31502" s="1"/>
      <c r="AB31502" s="1"/>
      <c r="AC31502" s="1"/>
      <c r="AJ31502" s="1"/>
      <c r="AK31502" s="1"/>
      <c r="AL31502" s="1"/>
    </row>
    <row r="31503">
      <c r="I31503" s="1"/>
      <c r="J31503" s="1"/>
      <c r="K31503" s="1"/>
      <c r="AA31503" s="1"/>
      <c r="AB31503" s="1"/>
      <c r="AC31503" s="1"/>
      <c r="AJ31503" s="1"/>
      <c r="AK31503" s="1"/>
      <c r="AL31503" s="1"/>
    </row>
    <row r="31504">
      <c r="I31504" s="1"/>
      <c r="J31504" s="1"/>
      <c r="K31504" s="1"/>
      <c r="AA31504" s="1"/>
      <c r="AB31504" s="1"/>
      <c r="AC31504" s="1"/>
      <c r="AJ31504" s="1"/>
      <c r="AK31504" s="1"/>
      <c r="AL31504" s="1"/>
    </row>
    <row r="31505">
      <c r="I31505" s="1"/>
      <c r="J31505" s="1"/>
      <c r="K31505" s="1"/>
      <c r="AA31505" s="1"/>
      <c r="AB31505" s="1"/>
      <c r="AC31505" s="1"/>
      <c r="AJ31505" s="1"/>
      <c r="AK31505" s="1"/>
      <c r="AL31505" s="1"/>
    </row>
    <row r="31506">
      <c r="I31506" s="1"/>
      <c r="J31506" s="1"/>
      <c r="K31506" s="1"/>
      <c r="AA31506" s="1"/>
      <c r="AB31506" s="1"/>
      <c r="AC31506" s="1"/>
      <c r="AJ31506" s="1"/>
      <c r="AK31506" s="1"/>
      <c r="AL31506" s="1"/>
    </row>
    <row r="31507">
      <c r="I31507" s="1"/>
      <c r="J31507" s="1"/>
      <c r="K31507" s="1"/>
      <c r="AA31507" s="1"/>
      <c r="AB31507" s="1"/>
      <c r="AC31507" s="1"/>
      <c r="AJ31507" s="1"/>
      <c r="AK31507" s="1"/>
      <c r="AL31507" s="1"/>
    </row>
    <row r="31508">
      <c r="I31508" s="1"/>
      <c r="J31508" s="1"/>
      <c r="K31508" s="1"/>
      <c r="AA31508" s="1"/>
      <c r="AB31508" s="1"/>
      <c r="AC31508" s="1"/>
      <c r="AJ31508" s="1"/>
      <c r="AK31508" s="1"/>
      <c r="AL31508" s="1"/>
    </row>
    <row r="31509">
      <c r="I31509" s="1"/>
      <c r="J31509" s="1"/>
      <c r="K31509" s="1"/>
      <c r="AA31509" s="1"/>
      <c r="AB31509" s="1"/>
      <c r="AC31509" s="1"/>
      <c r="AJ31509" s="1"/>
      <c r="AK31509" s="1"/>
      <c r="AL31509" s="1"/>
    </row>
    <row r="31510">
      <c r="I31510" s="1"/>
      <c r="J31510" s="1"/>
      <c r="K31510" s="1"/>
      <c r="AA31510" s="1"/>
      <c r="AB31510" s="1"/>
      <c r="AC31510" s="1"/>
      <c r="AJ31510" s="1"/>
      <c r="AK31510" s="1"/>
      <c r="AL31510" s="1"/>
    </row>
    <row r="31511">
      <c r="I31511" s="1"/>
      <c r="J31511" s="1"/>
      <c r="K31511" s="1"/>
      <c r="AA31511" s="1"/>
      <c r="AB31511" s="1"/>
      <c r="AC31511" s="1"/>
      <c r="AJ31511" s="1"/>
      <c r="AK31511" s="1"/>
      <c r="AL31511" s="1"/>
    </row>
    <row r="31512">
      <c r="I31512" s="1"/>
      <c r="J31512" s="1"/>
      <c r="K31512" s="1"/>
      <c r="AA31512" s="1"/>
      <c r="AB31512" s="1"/>
      <c r="AC31512" s="1"/>
      <c r="AJ31512" s="1"/>
      <c r="AK31512" s="1"/>
      <c r="AL31512" s="1"/>
    </row>
    <row r="31513">
      <c r="I31513" s="1"/>
      <c r="J31513" s="1"/>
      <c r="K31513" s="1"/>
      <c r="AA31513" s="1"/>
      <c r="AB31513" s="1"/>
      <c r="AC31513" s="1"/>
      <c r="AJ31513" s="1"/>
      <c r="AK31513" s="1"/>
      <c r="AL31513" s="1"/>
    </row>
    <row r="31514">
      <c r="I31514" s="1"/>
      <c r="J31514" s="1"/>
      <c r="K31514" s="1"/>
      <c r="AA31514" s="1"/>
      <c r="AB31514" s="1"/>
      <c r="AC31514" s="1"/>
      <c r="AJ31514" s="1"/>
      <c r="AK31514" s="1"/>
      <c r="AL31514" s="1"/>
    </row>
    <row r="31515">
      <c r="I31515" s="1"/>
      <c r="J31515" s="1"/>
      <c r="K31515" s="1"/>
      <c r="AA31515" s="1"/>
      <c r="AB31515" s="1"/>
      <c r="AC31515" s="1"/>
      <c r="AJ31515" s="1"/>
      <c r="AK31515" s="1"/>
      <c r="AL31515" s="1"/>
    </row>
    <row r="31516">
      <c r="I31516" s="1"/>
      <c r="J31516" s="1"/>
      <c r="K31516" s="1"/>
      <c r="AA31516" s="1"/>
      <c r="AB31516" s="1"/>
      <c r="AC31516" s="1"/>
      <c r="AJ31516" s="1"/>
      <c r="AK31516" s="1"/>
      <c r="AL31516" s="1"/>
    </row>
    <row r="31517">
      <c r="I31517" s="1"/>
      <c r="J31517" s="1"/>
      <c r="K31517" s="1"/>
      <c r="AA31517" s="1"/>
      <c r="AB31517" s="1"/>
      <c r="AC31517" s="1"/>
      <c r="AJ31517" s="1"/>
      <c r="AK31517" s="1"/>
      <c r="AL31517" s="1"/>
    </row>
    <row r="31518">
      <c r="I31518" s="1"/>
      <c r="J31518" s="1"/>
      <c r="K31518" s="1"/>
      <c r="AA31518" s="1"/>
      <c r="AB31518" s="1"/>
      <c r="AC31518" s="1"/>
      <c r="AJ31518" s="1"/>
      <c r="AK31518" s="1"/>
      <c r="AL31518" s="1"/>
    </row>
    <row r="31519">
      <c r="I31519" s="1"/>
      <c r="J31519" s="1"/>
      <c r="K31519" s="1"/>
      <c r="AA31519" s="1"/>
      <c r="AB31519" s="1"/>
      <c r="AC31519" s="1"/>
      <c r="AJ31519" s="1"/>
      <c r="AK31519" s="1"/>
      <c r="AL31519" s="1"/>
    </row>
    <row r="31520">
      <c r="I31520" s="1"/>
      <c r="J31520" s="1"/>
      <c r="K31520" s="1"/>
      <c r="AA31520" s="1"/>
      <c r="AB31520" s="1"/>
      <c r="AC31520" s="1"/>
      <c r="AJ31520" s="1"/>
      <c r="AK31520" s="1"/>
      <c r="AL31520" s="1"/>
    </row>
    <row r="31521">
      <c r="I31521" s="1"/>
      <c r="J31521" s="1"/>
      <c r="K31521" s="1"/>
      <c r="AA31521" s="1"/>
      <c r="AB31521" s="1"/>
      <c r="AC31521" s="1"/>
      <c r="AJ31521" s="1"/>
      <c r="AK31521" s="1"/>
      <c r="AL31521" s="1"/>
    </row>
    <row r="31522">
      <c r="I31522" s="1"/>
      <c r="J31522" s="1"/>
      <c r="K31522" s="1"/>
      <c r="AA31522" s="1"/>
      <c r="AB31522" s="1"/>
      <c r="AC31522" s="1"/>
      <c r="AJ31522" s="1"/>
      <c r="AK31522" s="1"/>
      <c r="AL31522" s="1"/>
    </row>
    <row r="31523">
      <c r="I31523" s="1"/>
      <c r="J31523" s="1"/>
      <c r="K31523" s="1"/>
      <c r="AA31523" s="1"/>
      <c r="AB31523" s="1"/>
      <c r="AC31523" s="1"/>
      <c r="AJ31523" s="1"/>
      <c r="AK31523" s="1"/>
      <c r="AL31523" s="1"/>
    </row>
    <row r="31524">
      <c r="I31524" s="1"/>
      <c r="J31524" s="1"/>
      <c r="K31524" s="1"/>
      <c r="AA31524" s="1"/>
      <c r="AB31524" s="1"/>
      <c r="AC31524" s="1"/>
      <c r="AJ31524" s="1"/>
      <c r="AK31524" s="1"/>
      <c r="AL31524" s="1"/>
    </row>
    <row r="31525">
      <c r="I31525" s="1"/>
      <c r="J31525" s="1"/>
      <c r="K31525" s="1"/>
      <c r="AA31525" s="1"/>
      <c r="AB31525" s="1"/>
      <c r="AC31525" s="1"/>
      <c r="AJ31525" s="1"/>
      <c r="AK31525" s="1"/>
      <c r="AL31525" s="1"/>
    </row>
    <row r="31526">
      <c r="I31526" s="1"/>
      <c r="J31526" s="1"/>
      <c r="K31526" s="1"/>
      <c r="AA31526" s="1"/>
      <c r="AB31526" s="1"/>
      <c r="AC31526" s="1"/>
      <c r="AJ31526" s="1"/>
      <c r="AK31526" s="1"/>
      <c r="AL31526" s="1"/>
    </row>
    <row r="31527">
      <c r="I31527" s="1"/>
      <c r="J31527" s="1"/>
      <c r="K31527" s="1"/>
      <c r="AA31527" s="1"/>
      <c r="AB31527" s="1"/>
      <c r="AC31527" s="1"/>
      <c r="AJ31527" s="1"/>
      <c r="AK31527" s="1"/>
      <c r="AL31527" s="1"/>
    </row>
    <row r="31528">
      <c r="I31528" s="1"/>
      <c r="J31528" s="1"/>
      <c r="K31528" s="1"/>
      <c r="AA31528" s="1"/>
      <c r="AB31528" s="1"/>
      <c r="AC31528" s="1"/>
      <c r="AJ31528" s="1"/>
      <c r="AK31528" s="1"/>
      <c r="AL31528" s="1"/>
    </row>
    <row r="31529">
      <c r="I31529" s="1"/>
      <c r="J31529" s="1"/>
      <c r="K31529" s="1"/>
      <c r="AA31529" s="1"/>
      <c r="AB31529" s="1"/>
      <c r="AC31529" s="1"/>
      <c r="AJ31529" s="1"/>
      <c r="AK31529" s="1"/>
      <c r="AL31529" s="1"/>
    </row>
    <row r="31530">
      <c r="I31530" s="1"/>
      <c r="J31530" s="1"/>
      <c r="K31530" s="1"/>
      <c r="AA31530" s="1"/>
      <c r="AB31530" s="1"/>
      <c r="AC31530" s="1"/>
      <c r="AJ31530" s="1"/>
      <c r="AK31530" s="1"/>
      <c r="AL31530" s="1"/>
    </row>
    <row r="31531">
      <c r="I31531" s="1"/>
      <c r="J31531" s="1"/>
      <c r="K31531" s="1"/>
      <c r="AA31531" s="1"/>
      <c r="AB31531" s="1"/>
      <c r="AC31531" s="1"/>
      <c r="AJ31531" s="1"/>
      <c r="AK31531" s="1"/>
      <c r="AL31531" s="1"/>
    </row>
    <row r="31532">
      <c r="I31532" s="1"/>
      <c r="J31532" s="1"/>
      <c r="K31532" s="1"/>
      <c r="AA31532" s="1"/>
      <c r="AB31532" s="1"/>
      <c r="AC31532" s="1"/>
      <c r="AJ31532" s="1"/>
      <c r="AK31532" s="1"/>
      <c r="AL31532" s="1"/>
    </row>
    <row r="31533">
      <c r="I31533" s="1"/>
      <c r="J31533" s="1"/>
      <c r="K31533" s="1"/>
      <c r="AA31533" s="1"/>
      <c r="AB31533" s="1"/>
      <c r="AC31533" s="1"/>
      <c r="AJ31533" s="1"/>
      <c r="AK31533" s="1"/>
      <c r="AL31533" s="1"/>
    </row>
    <row r="31534">
      <c r="I31534" s="1"/>
      <c r="J31534" s="1"/>
      <c r="K31534" s="1"/>
      <c r="AA31534" s="1"/>
      <c r="AB31534" s="1"/>
      <c r="AC31534" s="1"/>
      <c r="AJ31534" s="1"/>
      <c r="AK31534" s="1"/>
      <c r="AL31534" s="1"/>
    </row>
    <row r="31535">
      <c r="I31535" s="1"/>
      <c r="J31535" s="1"/>
      <c r="K31535" s="1"/>
      <c r="AA31535" s="1"/>
      <c r="AB31535" s="1"/>
      <c r="AC31535" s="1"/>
      <c r="AJ31535" s="1"/>
      <c r="AK31535" s="1"/>
      <c r="AL31535" s="1"/>
    </row>
    <row r="31536">
      <c r="I31536" s="1"/>
      <c r="J31536" s="1"/>
      <c r="K31536" s="1"/>
      <c r="AA31536" s="1"/>
      <c r="AB31536" s="1"/>
      <c r="AC31536" s="1"/>
      <c r="AJ31536" s="1"/>
      <c r="AK31536" s="1"/>
      <c r="AL31536" s="1"/>
    </row>
    <row r="31537">
      <c r="I31537" s="1"/>
      <c r="J31537" s="1"/>
      <c r="K31537" s="1"/>
      <c r="AA31537" s="1"/>
      <c r="AB31537" s="1"/>
      <c r="AC31537" s="1"/>
      <c r="AJ31537" s="1"/>
      <c r="AK31537" s="1"/>
      <c r="AL31537" s="1"/>
    </row>
    <row r="31538">
      <c r="I31538" s="1"/>
      <c r="J31538" s="1"/>
      <c r="K31538" s="1"/>
      <c r="AA31538" s="1"/>
      <c r="AB31538" s="1"/>
      <c r="AC31538" s="1"/>
      <c r="AJ31538" s="1"/>
      <c r="AK31538" s="1"/>
      <c r="AL31538" s="1"/>
    </row>
    <row r="31539">
      <c r="I31539" s="1"/>
      <c r="J31539" s="1"/>
      <c r="K31539" s="1"/>
      <c r="AA31539" s="1"/>
      <c r="AB31539" s="1"/>
      <c r="AC31539" s="1"/>
      <c r="AJ31539" s="1"/>
      <c r="AK31539" s="1"/>
      <c r="AL31539" s="1"/>
    </row>
    <row r="31540">
      <c r="I31540" s="1"/>
      <c r="J31540" s="1"/>
      <c r="K31540" s="1"/>
      <c r="AA31540" s="1"/>
      <c r="AB31540" s="1"/>
      <c r="AC31540" s="1"/>
      <c r="AJ31540" s="1"/>
      <c r="AK31540" s="1"/>
      <c r="AL31540" s="1"/>
    </row>
    <row r="31541">
      <c r="I31541" s="1"/>
      <c r="J31541" s="1"/>
      <c r="K31541" s="1"/>
      <c r="AA31541" s="1"/>
      <c r="AB31541" s="1"/>
      <c r="AC31541" s="1"/>
      <c r="AJ31541" s="1"/>
      <c r="AK31541" s="1"/>
      <c r="AL31541" s="1"/>
    </row>
    <row r="31542">
      <c r="I31542" s="1"/>
      <c r="J31542" s="1"/>
      <c r="K31542" s="1"/>
      <c r="AA31542" s="1"/>
      <c r="AB31542" s="1"/>
      <c r="AC31542" s="1"/>
      <c r="AJ31542" s="1"/>
      <c r="AK31542" s="1"/>
      <c r="AL31542" s="1"/>
    </row>
    <row r="31543">
      <c r="I31543" s="1"/>
      <c r="J31543" s="1"/>
      <c r="K31543" s="1"/>
      <c r="AA31543" s="1"/>
      <c r="AB31543" s="1"/>
      <c r="AC31543" s="1"/>
      <c r="AJ31543" s="1"/>
      <c r="AK31543" s="1"/>
      <c r="AL31543" s="1"/>
    </row>
    <row r="31544">
      <c r="I31544" s="1"/>
      <c r="J31544" s="1"/>
      <c r="K31544" s="1"/>
      <c r="AA31544" s="1"/>
      <c r="AB31544" s="1"/>
      <c r="AC31544" s="1"/>
      <c r="AJ31544" s="1"/>
      <c r="AK31544" s="1"/>
      <c r="AL31544" s="1"/>
    </row>
    <row r="31545">
      <c r="I31545" s="1"/>
      <c r="J31545" s="1"/>
      <c r="K31545" s="1"/>
      <c r="AA31545" s="1"/>
      <c r="AB31545" s="1"/>
      <c r="AC31545" s="1"/>
      <c r="AJ31545" s="1"/>
      <c r="AK31545" s="1"/>
      <c r="AL31545" s="1"/>
    </row>
    <row r="31546">
      <c r="I31546" s="1"/>
      <c r="J31546" s="1"/>
      <c r="K31546" s="1"/>
      <c r="AA31546" s="1"/>
      <c r="AB31546" s="1"/>
      <c r="AC31546" s="1"/>
      <c r="AJ31546" s="1"/>
      <c r="AK31546" s="1"/>
      <c r="AL31546" s="1"/>
    </row>
    <row r="31547">
      <c r="I31547" s="1"/>
      <c r="J31547" s="1"/>
      <c r="K31547" s="1"/>
      <c r="AA31547" s="1"/>
      <c r="AB31547" s="1"/>
      <c r="AC31547" s="1"/>
      <c r="AJ31547" s="1"/>
      <c r="AK31547" s="1"/>
      <c r="AL31547" s="1"/>
    </row>
    <row r="31548">
      <c r="I31548" s="1"/>
      <c r="J31548" s="1"/>
      <c r="K31548" s="1"/>
      <c r="AA31548" s="1"/>
      <c r="AB31548" s="1"/>
      <c r="AC31548" s="1"/>
      <c r="AJ31548" s="1"/>
      <c r="AK31548" s="1"/>
      <c r="AL31548" s="1"/>
    </row>
    <row r="31549">
      <c r="I31549" s="1"/>
      <c r="J31549" s="1"/>
      <c r="K31549" s="1"/>
      <c r="AA31549" s="1"/>
      <c r="AB31549" s="1"/>
      <c r="AC31549" s="1"/>
      <c r="AJ31549" s="1"/>
      <c r="AK31549" s="1"/>
      <c r="AL31549" s="1"/>
    </row>
    <row r="31550">
      <c r="I31550" s="1"/>
      <c r="J31550" s="1"/>
      <c r="K31550" s="1"/>
      <c r="AA31550" s="1"/>
      <c r="AB31550" s="1"/>
      <c r="AC31550" s="1"/>
      <c r="AJ31550" s="1"/>
      <c r="AK31550" s="1"/>
      <c r="AL31550" s="1"/>
    </row>
    <row r="31551">
      <c r="I31551" s="1"/>
      <c r="J31551" s="1"/>
      <c r="K31551" s="1"/>
      <c r="AA31551" s="1"/>
      <c r="AB31551" s="1"/>
      <c r="AC31551" s="1"/>
      <c r="AJ31551" s="1"/>
      <c r="AK31551" s="1"/>
      <c r="AL31551" s="1"/>
    </row>
    <row r="31552">
      <c r="I31552" s="1"/>
      <c r="J31552" s="1"/>
      <c r="K31552" s="1"/>
      <c r="AA31552" s="1"/>
      <c r="AB31552" s="1"/>
      <c r="AC31552" s="1"/>
      <c r="AJ31552" s="1"/>
      <c r="AK31552" s="1"/>
      <c r="AL31552" s="1"/>
    </row>
    <row r="31553">
      <c r="I31553" s="1"/>
      <c r="J31553" s="1"/>
      <c r="K31553" s="1"/>
      <c r="AA31553" s="1"/>
      <c r="AB31553" s="1"/>
      <c r="AC31553" s="1"/>
      <c r="AJ31553" s="1"/>
      <c r="AK31553" s="1"/>
      <c r="AL31553" s="1"/>
    </row>
    <row r="31554">
      <c r="I31554" s="1"/>
      <c r="J31554" s="1"/>
      <c r="K31554" s="1"/>
      <c r="AA31554" s="1"/>
      <c r="AB31554" s="1"/>
      <c r="AC31554" s="1"/>
      <c r="AJ31554" s="1"/>
      <c r="AK31554" s="1"/>
      <c r="AL31554" s="1"/>
    </row>
    <row r="31555">
      <c r="I31555" s="1"/>
      <c r="J31555" s="1"/>
      <c r="K31555" s="1"/>
      <c r="AA31555" s="1"/>
      <c r="AB31555" s="1"/>
      <c r="AC31555" s="1"/>
      <c r="AJ31555" s="1"/>
      <c r="AK31555" s="1"/>
      <c r="AL31555" s="1"/>
    </row>
    <row r="31556">
      <c r="I31556" s="1"/>
      <c r="J31556" s="1"/>
      <c r="K31556" s="1"/>
      <c r="AA31556" s="1"/>
      <c r="AB31556" s="1"/>
      <c r="AC31556" s="1"/>
      <c r="AJ31556" s="1"/>
      <c r="AK31556" s="1"/>
      <c r="AL31556" s="1"/>
    </row>
    <row r="31557">
      <c r="I31557" s="1"/>
      <c r="J31557" s="1"/>
      <c r="K31557" s="1"/>
      <c r="AA31557" s="1"/>
      <c r="AB31557" s="1"/>
      <c r="AC31557" s="1"/>
      <c r="AJ31557" s="1"/>
      <c r="AK31557" s="1"/>
      <c r="AL31557" s="1"/>
    </row>
    <row r="31558">
      <c r="I31558" s="1"/>
      <c r="J31558" s="1"/>
      <c r="K31558" s="1"/>
      <c r="AA31558" s="1"/>
      <c r="AB31558" s="1"/>
      <c r="AC31558" s="1"/>
      <c r="AJ31558" s="1"/>
      <c r="AK31558" s="1"/>
      <c r="AL31558" s="1"/>
    </row>
    <row r="31559">
      <c r="I31559" s="1"/>
      <c r="J31559" s="1"/>
      <c r="K31559" s="1"/>
      <c r="AA31559" s="1"/>
      <c r="AB31559" s="1"/>
      <c r="AC31559" s="1"/>
      <c r="AJ31559" s="1"/>
      <c r="AK31559" s="1"/>
      <c r="AL31559" s="1"/>
    </row>
    <row r="31560">
      <c r="I31560" s="1"/>
      <c r="J31560" s="1"/>
      <c r="K31560" s="1"/>
      <c r="AA31560" s="1"/>
      <c r="AB31560" s="1"/>
      <c r="AC31560" s="1"/>
      <c r="AJ31560" s="1"/>
      <c r="AK31560" s="1"/>
      <c r="AL31560" s="1"/>
    </row>
    <row r="31561">
      <c r="I31561" s="1"/>
      <c r="J31561" s="1"/>
      <c r="K31561" s="1"/>
      <c r="AA31561" s="1"/>
      <c r="AB31561" s="1"/>
      <c r="AC31561" s="1"/>
      <c r="AJ31561" s="1"/>
      <c r="AK31561" s="1"/>
      <c r="AL31561" s="1"/>
    </row>
    <row r="31562">
      <c r="I31562" s="1"/>
      <c r="J31562" s="1"/>
      <c r="K31562" s="1"/>
      <c r="AA31562" s="1"/>
      <c r="AB31562" s="1"/>
      <c r="AC31562" s="1"/>
      <c r="AJ31562" s="1"/>
      <c r="AK31562" s="1"/>
      <c r="AL31562" s="1"/>
    </row>
    <row r="31563">
      <c r="I31563" s="1"/>
      <c r="J31563" s="1"/>
      <c r="K31563" s="1"/>
      <c r="AA31563" s="1"/>
      <c r="AB31563" s="1"/>
      <c r="AC31563" s="1"/>
      <c r="AJ31563" s="1"/>
      <c r="AK31563" s="1"/>
      <c r="AL31563" s="1"/>
    </row>
    <row r="31564">
      <c r="I31564" s="1"/>
      <c r="J31564" s="1"/>
      <c r="K31564" s="1"/>
      <c r="AA31564" s="1"/>
      <c r="AB31564" s="1"/>
      <c r="AC31564" s="1"/>
      <c r="AJ31564" s="1"/>
      <c r="AK31564" s="1"/>
      <c r="AL31564" s="1"/>
    </row>
    <row r="31565">
      <c r="I31565" s="1"/>
      <c r="J31565" s="1"/>
      <c r="K31565" s="1"/>
      <c r="AA31565" s="1"/>
      <c r="AB31565" s="1"/>
      <c r="AC31565" s="1"/>
      <c r="AJ31565" s="1"/>
      <c r="AK31565" s="1"/>
      <c r="AL31565" s="1"/>
    </row>
    <row r="31566">
      <c r="I31566" s="1"/>
      <c r="J31566" s="1"/>
      <c r="K31566" s="1"/>
      <c r="AA31566" s="1"/>
      <c r="AB31566" s="1"/>
      <c r="AC31566" s="1"/>
      <c r="AJ31566" s="1"/>
      <c r="AK31566" s="1"/>
      <c r="AL31566" s="1"/>
    </row>
    <row r="31567">
      <c r="I31567" s="1"/>
      <c r="J31567" s="1"/>
      <c r="K31567" s="1"/>
      <c r="AA31567" s="1"/>
      <c r="AB31567" s="1"/>
      <c r="AC31567" s="1"/>
      <c r="AJ31567" s="1"/>
      <c r="AK31567" s="1"/>
      <c r="AL31567" s="1"/>
    </row>
    <row r="31568">
      <c r="I31568" s="1"/>
      <c r="J31568" s="1"/>
      <c r="K31568" s="1"/>
      <c r="AA31568" s="1"/>
      <c r="AB31568" s="1"/>
      <c r="AC31568" s="1"/>
      <c r="AJ31568" s="1"/>
      <c r="AK31568" s="1"/>
      <c r="AL31568" s="1"/>
    </row>
    <row r="31569">
      <c r="I31569" s="1"/>
      <c r="J31569" s="1"/>
      <c r="K31569" s="1"/>
      <c r="AA31569" s="1"/>
      <c r="AB31569" s="1"/>
      <c r="AC31569" s="1"/>
      <c r="AJ31569" s="1"/>
      <c r="AK31569" s="1"/>
      <c r="AL31569" s="1"/>
    </row>
    <row r="31570">
      <c r="I31570" s="1"/>
      <c r="J31570" s="1"/>
      <c r="K31570" s="1"/>
      <c r="AA31570" s="1"/>
      <c r="AB31570" s="1"/>
      <c r="AC31570" s="1"/>
      <c r="AJ31570" s="1"/>
      <c r="AK31570" s="1"/>
      <c r="AL31570" s="1"/>
    </row>
    <row r="31571">
      <c r="I31571" s="1"/>
      <c r="J31571" s="1"/>
      <c r="K31571" s="1"/>
      <c r="AA31571" s="1"/>
      <c r="AB31571" s="1"/>
      <c r="AC31571" s="1"/>
      <c r="AJ31571" s="1"/>
      <c r="AK31571" s="1"/>
      <c r="AL31571" s="1"/>
    </row>
    <row r="31572">
      <c r="I31572" s="1"/>
      <c r="J31572" s="1"/>
      <c r="K31572" s="1"/>
      <c r="AA31572" s="1"/>
      <c r="AB31572" s="1"/>
      <c r="AC31572" s="1"/>
      <c r="AJ31572" s="1"/>
      <c r="AK31572" s="1"/>
      <c r="AL31572" s="1"/>
    </row>
    <row r="31573">
      <c r="I31573" s="1"/>
      <c r="J31573" s="1"/>
      <c r="K31573" s="1"/>
      <c r="AA31573" s="1"/>
      <c r="AB31573" s="1"/>
      <c r="AC31573" s="1"/>
      <c r="AJ31573" s="1"/>
      <c r="AK31573" s="1"/>
      <c r="AL31573" s="1"/>
    </row>
    <row r="31574">
      <c r="I31574" s="1"/>
      <c r="J31574" s="1"/>
      <c r="K31574" s="1"/>
      <c r="AA31574" s="1"/>
      <c r="AB31574" s="1"/>
      <c r="AC31574" s="1"/>
      <c r="AJ31574" s="1"/>
      <c r="AK31574" s="1"/>
      <c r="AL31574" s="1"/>
    </row>
    <row r="31575">
      <c r="I31575" s="1"/>
      <c r="J31575" s="1"/>
      <c r="K31575" s="1"/>
      <c r="AA31575" s="1"/>
      <c r="AB31575" s="1"/>
      <c r="AC31575" s="1"/>
      <c r="AJ31575" s="1"/>
      <c r="AK31575" s="1"/>
      <c r="AL31575" s="1"/>
    </row>
    <row r="31576">
      <c r="I31576" s="1"/>
      <c r="J31576" s="1"/>
      <c r="K31576" s="1"/>
      <c r="AA31576" s="1"/>
      <c r="AB31576" s="1"/>
      <c r="AC31576" s="1"/>
      <c r="AJ31576" s="1"/>
      <c r="AK31576" s="1"/>
      <c r="AL31576" s="1"/>
    </row>
    <row r="31577">
      <c r="I31577" s="1"/>
      <c r="J31577" s="1"/>
      <c r="K31577" s="1"/>
      <c r="AA31577" s="1"/>
      <c r="AB31577" s="1"/>
      <c r="AC31577" s="1"/>
      <c r="AJ31577" s="1"/>
      <c r="AK31577" s="1"/>
      <c r="AL31577" s="1"/>
    </row>
    <row r="31578">
      <c r="I31578" s="1"/>
      <c r="J31578" s="1"/>
      <c r="K31578" s="1"/>
      <c r="AA31578" s="1"/>
      <c r="AB31578" s="1"/>
      <c r="AC31578" s="1"/>
      <c r="AJ31578" s="1"/>
      <c r="AK31578" s="1"/>
      <c r="AL31578" s="1"/>
    </row>
    <row r="31579">
      <c r="I31579" s="1"/>
      <c r="J31579" s="1"/>
      <c r="K31579" s="1"/>
      <c r="AA31579" s="1"/>
      <c r="AB31579" s="1"/>
      <c r="AC31579" s="1"/>
      <c r="AJ31579" s="1"/>
      <c r="AK31579" s="1"/>
      <c r="AL31579" s="1"/>
    </row>
    <row r="31580">
      <c r="I31580" s="1"/>
      <c r="J31580" s="1"/>
      <c r="K31580" s="1"/>
      <c r="AA31580" s="1"/>
      <c r="AB31580" s="1"/>
      <c r="AC31580" s="1"/>
      <c r="AJ31580" s="1"/>
      <c r="AK31580" s="1"/>
      <c r="AL31580" s="1"/>
    </row>
    <row r="31581">
      <c r="I31581" s="1"/>
      <c r="J31581" s="1"/>
      <c r="K31581" s="1"/>
      <c r="AA31581" s="1"/>
      <c r="AB31581" s="1"/>
      <c r="AC31581" s="1"/>
      <c r="AJ31581" s="1"/>
      <c r="AK31581" s="1"/>
      <c r="AL31581" s="1"/>
    </row>
    <row r="31582">
      <c r="I31582" s="1"/>
      <c r="J31582" s="1"/>
      <c r="K31582" s="1"/>
      <c r="AA31582" s="1"/>
      <c r="AB31582" s="1"/>
      <c r="AC31582" s="1"/>
      <c r="AJ31582" s="1"/>
      <c r="AK31582" s="1"/>
      <c r="AL31582" s="1"/>
    </row>
    <row r="31583">
      <c r="I31583" s="1"/>
      <c r="J31583" s="1"/>
      <c r="K31583" s="1"/>
      <c r="AA31583" s="1"/>
      <c r="AB31583" s="1"/>
      <c r="AC31583" s="1"/>
      <c r="AJ31583" s="1"/>
      <c r="AK31583" s="1"/>
      <c r="AL31583" s="1"/>
    </row>
    <row r="31584">
      <c r="I31584" s="1"/>
      <c r="J31584" s="1"/>
      <c r="K31584" s="1"/>
      <c r="AA31584" s="1"/>
      <c r="AB31584" s="1"/>
      <c r="AC31584" s="1"/>
      <c r="AJ31584" s="1"/>
      <c r="AK31584" s="1"/>
      <c r="AL31584" s="1"/>
    </row>
    <row r="31585">
      <c r="I31585" s="1"/>
      <c r="J31585" s="1"/>
      <c r="K31585" s="1"/>
      <c r="AA31585" s="1"/>
      <c r="AB31585" s="1"/>
      <c r="AC31585" s="1"/>
      <c r="AJ31585" s="1"/>
      <c r="AK31585" s="1"/>
      <c r="AL31585" s="1"/>
    </row>
    <row r="31586">
      <c r="I31586" s="1"/>
      <c r="J31586" s="1"/>
      <c r="K31586" s="1"/>
      <c r="AA31586" s="1"/>
      <c r="AB31586" s="1"/>
      <c r="AC31586" s="1"/>
      <c r="AJ31586" s="1"/>
      <c r="AK31586" s="1"/>
      <c r="AL31586" s="1"/>
    </row>
    <row r="31587">
      <c r="I31587" s="1"/>
      <c r="J31587" s="1"/>
      <c r="K31587" s="1"/>
      <c r="AA31587" s="1"/>
      <c r="AB31587" s="1"/>
      <c r="AC31587" s="1"/>
      <c r="AJ31587" s="1"/>
      <c r="AK31587" s="1"/>
      <c r="AL31587" s="1"/>
    </row>
    <row r="31588">
      <c r="I31588" s="1"/>
      <c r="J31588" s="1"/>
      <c r="K31588" s="1"/>
      <c r="AA31588" s="1"/>
      <c r="AB31588" s="1"/>
      <c r="AC31588" s="1"/>
      <c r="AJ31588" s="1"/>
      <c r="AK31588" s="1"/>
      <c r="AL31588" s="1"/>
    </row>
    <row r="31589">
      <c r="I31589" s="1"/>
      <c r="J31589" s="1"/>
      <c r="K31589" s="1"/>
      <c r="AA31589" s="1"/>
      <c r="AB31589" s="1"/>
      <c r="AC31589" s="1"/>
      <c r="AJ31589" s="1"/>
      <c r="AK31589" s="1"/>
      <c r="AL31589" s="1"/>
    </row>
    <row r="31590">
      <c r="I31590" s="1"/>
      <c r="J31590" s="1"/>
      <c r="K31590" s="1"/>
      <c r="AA31590" s="1"/>
      <c r="AB31590" s="1"/>
      <c r="AC31590" s="1"/>
      <c r="AJ31590" s="1"/>
      <c r="AK31590" s="1"/>
      <c r="AL31590" s="1"/>
    </row>
    <row r="31591">
      <c r="I31591" s="1"/>
      <c r="J31591" s="1"/>
      <c r="K31591" s="1"/>
      <c r="AA31591" s="1"/>
      <c r="AB31591" s="1"/>
      <c r="AC31591" s="1"/>
      <c r="AJ31591" s="1"/>
      <c r="AK31591" s="1"/>
      <c r="AL31591" s="1"/>
    </row>
    <row r="31592">
      <c r="I31592" s="1"/>
      <c r="J31592" s="1"/>
      <c r="K31592" s="1"/>
      <c r="AA31592" s="1"/>
      <c r="AB31592" s="1"/>
      <c r="AC31592" s="1"/>
      <c r="AJ31592" s="1"/>
      <c r="AK31592" s="1"/>
      <c r="AL31592" s="1"/>
    </row>
    <row r="31593">
      <c r="I31593" s="1"/>
      <c r="J31593" s="1"/>
      <c r="K31593" s="1"/>
      <c r="AA31593" s="1"/>
      <c r="AB31593" s="1"/>
      <c r="AC31593" s="1"/>
      <c r="AJ31593" s="1"/>
      <c r="AK31593" s="1"/>
      <c r="AL31593" s="1"/>
    </row>
    <row r="31594">
      <c r="I31594" s="1"/>
      <c r="J31594" s="1"/>
      <c r="K31594" s="1"/>
      <c r="AA31594" s="1"/>
      <c r="AB31594" s="1"/>
      <c r="AC31594" s="1"/>
      <c r="AJ31594" s="1"/>
      <c r="AK31594" s="1"/>
      <c r="AL31594" s="1"/>
    </row>
    <row r="31595">
      <c r="I31595" s="1"/>
      <c r="J31595" s="1"/>
      <c r="K31595" s="1"/>
      <c r="AA31595" s="1"/>
      <c r="AB31595" s="1"/>
      <c r="AC31595" s="1"/>
      <c r="AJ31595" s="1"/>
      <c r="AK31595" s="1"/>
      <c r="AL31595" s="1"/>
    </row>
    <row r="31596">
      <c r="I31596" s="1"/>
      <c r="J31596" s="1"/>
      <c r="K31596" s="1"/>
      <c r="AA31596" s="1"/>
      <c r="AB31596" s="1"/>
      <c r="AC31596" s="1"/>
      <c r="AJ31596" s="1"/>
      <c r="AK31596" s="1"/>
      <c r="AL31596" s="1"/>
    </row>
    <row r="31597">
      <c r="I31597" s="1"/>
      <c r="J31597" s="1"/>
      <c r="K31597" s="1"/>
      <c r="AA31597" s="1"/>
      <c r="AB31597" s="1"/>
      <c r="AC31597" s="1"/>
      <c r="AJ31597" s="1"/>
      <c r="AK31597" s="1"/>
      <c r="AL31597" s="1"/>
    </row>
    <row r="31598">
      <c r="I31598" s="1"/>
      <c r="J31598" s="1"/>
      <c r="K31598" s="1"/>
      <c r="AA31598" s="1"/>
      <c r="AB31598" s="1"/>
      <c r="AC31598" s="1"/>
      <c r="AJ31598" s="1"/>
      <c r="AK31598" s="1"/>
      <c r="AL31598" s="1"/>
    </row>
    <row r="31599">
      <c r="I31599" s="1"/>
      <c r="J31599" s="1"/>
      <c r="K31599" s="1"/>
      <c r="AA31599" s="1"/>
      <c r="AB31599" s="1"/>
      <c r="AC31599" s="1"/>
      <c r="AJ31599" s="1"/>
      <c r="AK31599" s="1"/>
      <c r="AL31599" s="1"/>
    </row>
    <row r="31600">
      <c r="I31600" s="1"/>
      <c r="J31600" s="1"/>
      <c r="K31600" s="1"/>
      <c r="AA31600" s="1"/>
      <c r="AB31600" s="1"/>
      <c r="AC31600" s="1"/>
      <c r="AJ31600" s="1"/>
      <c r="AK31600" s="1"/>
      <c r="AL31600" s="1"/>
    </row>
    <row r="31601">
      <c r="I31601" s="1"/>
      <c r="J31601" s="1"/>
      <c r="K31601" s="1"/>
      <c r="AA31601" s="1"/>
      <c r="AB31601" s="1"/>
      <c r="AC31601" s="1"/>
      <c r="AJ31601" s="1"/>
      <c r="AK31601" s="1"/>
      <c r="AL31601" s="1"/>
    </row>
    <row r="31602">
      <c r="I31602" s="1"/>
      <c r="J31602" s="1"/>
      <c r="K31602" s="1"/>
      <c r="AA31602" s="1"/>
      <c r="AB31602" s="1"/>
      <c r="AC31602" s="1"/>
      <c r="AJ31602" s="1"/>
      <c r="AK31602" s="1"/>
      <c r="AL31602" s="1"/>
    </row>
    <row r="31603">
      <c r="I31603" s="1"/>
      <c r="J31603" s="1"/>
      <c r="K31603" s="1"/>
      <c r="AA31603" s="1"/>
      <c r="AB31603" s="1"/>
      <c r="AC31603" s="1"/>
      <c r="AJ31603" s="1"/>
      <c r="AK31603" s="1"/>
      <c r="AL31603" s="1"/>
    </row>
    <row r="31604">
      <c r="I31604" s="1"/>
      <c r="J31604" s="1"/>
      <c r="K31604" s="1"/>
      <c r="AA31604" s="1"/>
      <c r="AB31604" s="1"/>
      <c r="AC31604" s="1"/>
      <c r="AJ31604" s="1"/>
      <c r="AK31604" s="1"/>
      <c r="AL31604" s="1"/>
    </row>
    <row r="31605">
      <c r="I31605" s="1"/>
      <c r="J31605" s="1"/>
      <c r="K31605" s="1"/>
      <c r="AA31605" s="1"/>
      <c r="AB31605" s="1"/>
      <c r="AC31605" s="1"/>
      <c r="AJ31605" s="1"/>
      <c r="AK31605" s="1"/>
      <c r="AL31605" s="1"/>
    </row>
    <row r="31606">
      <c r="I31606" s="1"/>
      <c r="J31606" s="1"/>
      <c r="K31606" s="1"/>
      <c r="AA31606" s="1"/>
      <c r="AB31606" s="1"/>
      <c r="AC31606" s="1"/>
      <c r="AJ31606" s="1"/>
      <c r="AK31606" s="1"/>
      <c r="AL31606" s="1"/>
    </row>
    <row r="31607">
      <c r="I31607" s="1"/>
      <c r="J31607" s="1"/>
      <c r="K31607" s="1"/>
      <c r="AA31607" s="1"/>
      <c r="AB31607" s="1"/>
      <c r="AC31607" s="1"/>
      <c r="AJ31607" s="1"/>
      <c r="AK31607" s="1"/>
      <c r="AL31607" s="1"/>
    </row>
    <row r="31608">
      <c r="I31608" s="1"/>
      <c r="J31608" s="1"/>
      <c r="K31608" s="1"/>
      <c r="AA31608" s="1"/>
      <c r="AB31608" s="1"/>
      <c r="AC31608" s="1"/>
      <c r="AJ31608" s="1"/>
      <c r="AK31608" s="1"/>
      <c r="AL31608" s="1"/>
    </row>
    <row r="31609">
      <c r="I31609" s="1"/>
      <c r="J31609" s="1"/>
      <c r="K31609" s="1"/>
      <c r="AA31609" s="1"/>
      <c r="AB31609" s="1"/>
      <c r="AC31609" s="1"/>
      <c r="AJ31609" s="1"/>
      <c r="AK31609" s="1"/>
      <c r="AL31609" s="1"/>
    </row>
    <row r="31610">
      <c r="I31610" s="1"/>
      <c r="J31610" s="1"/>
      <c r="K31610" s="1"/>
      <c r="AA31610" s="1"/>
      <c r="AB31610" s="1"/>
      <c r="AC31610" s="1"/>
      <c r="AJ31610" s="1"/>
      <c r="AK31610" s="1"/>
      <c r="AL31610" s="1"/>
    </row>
    <row r="31611">
      <c r="I31611" s="1"/>
      <c r="J31611" s="1"/>
      <c r="K31611" s="1"/>
      <c r="AA31611" s="1"/>
      <c r="AB31611" s="1"/>
      <c r="AC31611" s="1"/>
      <c r="AJ31611" s="1"/>
      <c r="AK31611" s="1"/>
      <c r="AL31611" s="1"/>
    </row>
    <row r="31612">
      <c r="I31612" s="1"/>
      <c r="J31612" s="1"/>
      <c r="K31612" s="1"/>
      <c r="AA31612" s="1"/>
      <c r="AB31612" s="1"/>
      <c r="AC31612" s="1"/>
      <c r="AJ31612" s="1"/>
      <c r="AK31612" s="1"/>
      <c r="AL31612" s="1"/>
    </row>
    <row r="31613">
      <c r="I31613" s="1"/>
      <c r="J31613" s="1"/>
      <c r="K31613" s="1"/>
      <c r="AA31613" s="1"/>
      <c r="AB31613" s="1"/>
      <c r="AC31613" s="1"/>
      <c r="AJ31613" s="1"/>
      <c r="AK31613" s="1"/>
      <c r="AL31613" s="1"/>
    </row>
    <row r="31614">
      <c r="I31614" s="1"/>
      <c r="J31614" s="1"/>
      <c r="K31614" s="1"/>
      <c r="AA31614" s="1"/>
      <c r="AB31614" s="1"/>
      <c r="AC31614" s="1"/>
      <c r="AJ31614" s="1"/>
      <c r="AK31614" s="1"/>
      <c r="AL31614" s="1"/>
    </row>
    <row r="31615">
      <c r="I31615" s="1"/>
      <c r="J31615" s="1"/>
      <c r="K31615" s="1"/>
      <c r="AA31615" s="1"/>
      <c r="AB31615" s="1"/>
      <c r="AC31615" s="1"/>
      <c r="AJ31615" s="1"/>
      <c r="AK31615" s="1"/>
      <c r="AL31615" s="1"/>
    </row>
    <row r="31616">
      <c r="I31616" s="1"/>
      <c r="J31616" s="1"/>
      <c r="K31616" s="1"/>
      <c r="AA31616" s="1"/>
      <c r="AB31616" s="1"/>
      <c r="AC31616" s="1"/>
      <c r="AJ31616" s="1"/>
      <c r="AK31616" s="1"/>
      <c r="AL31616" s="1"/>
    </row>
    <row r="31617">
      <c r="I31617" s="1"/>
      <c r="J31617" s="1"/>
      <c r="K31617" s="1"/>
      <c r="AA31617" s="1"/>
      <c r="AB31617" s="1"/>
      <c r="AC31617" s="1"/>
      <c r="AJ31617" s="1"/>
      <c r="AK31617" s="1"/>
      <c r="AL31617" s="1"/>
    </row>
    <row r="31618">
      <c r="I31618" s="1"/>
      <c r="J31618" s="1"/>
      <c r="K31618" s="1"/>
      <c r="AA31618" s="1"/>
      <c r="AB31618" s="1"/>
      <c r="AC31618" s="1"/>
      <c r="AJ31618" s="1"/>
      <c r="AK31618" s="1"/>
      <c r="AL31618" s="1"/>
    </row>
    <row r="31619">
      <c r="I31619" s="1"/>
      <c r="J31619" s="1"/>
      <c r="K31619" s="1"/>
      <c r="AA31619" s="1"/>
      <c r="AB31619" s="1"/>
      <c r="AC31619" s="1"/>
      <c r="AJ31619" s="1"/>
      <c r="AK31619" s="1"/>
      <c r="AL31619" s="1"/>
    </row>
    <row r="31620">
      <c r="I31620" s="1"/>
      <c r="J31620" s="1"/>
      <c r="K31620" s="1"/>
      <c r="AA31620" s="1"/>
      <c r="AB31620" s="1"/>
      <c r="AC31620" s="1"/>
      <c r="AJ31620" s="1"/>
      <c r="AK31620" s="1"/>
      <c r="AL31620" s="1"/>
    </row>
    <row r="31621">
      <c r="I31621" s="1"/>
      <c r="J31621" s="1"/>
      <c r="K31621" s="1"/>
      <c r="AA31621" s="1"/>
      <c r="AB31621" s="1"/>
      <c r="AC31621" s="1"/>
      <c r="AJ31621" s="1"/>
      <c r="AK31621" s="1"/>
      <c r="AL31621" s="1"/>
    </row>
    <row r="31622">
      <c r="I31622" s="1"/>
      <c r="J31622" s="1"/>
      <c r="K31622" s="1"/>
      <c r="AA31622" s="1"/>
      <c r="AB31622" s="1"/>
      <c r="AC31622" s="1"/>
      <c r="AJ31622" s="1"/>
      <c r="AK31622" s="1"/>
      <c r="AL31622" s="1"/>
    </row>
    <row r="31623">
      <c r="I31623" s="1"/>
      <c r="J31623" s="1"/>
      <c r="K31623" s="1"/>
      <c r="AA31623" s="1"/>
      <c r="AB31623" s="1"/>
      <c r="AC31623" s="1"/>
      <c r="AJ31623" s="1"/>
      <c r="AK31623" s="1"/>
      <c r="AL31623" s="1"/>
    </row>
    <row r="31624">
      <c r="I31624" s="1"/>
      <c r="J31624" s="1"/>
      <c r="K31624" s="1"/>
      <c r="AA31624" s="1"/>
      <c r="AB31624" s="1"/>
      <c r="AC31624" s="1"/>
      <c r="AJ31624" s="1"/>
      <c r="AK31624" s="1"/>
      <c r="AL31624" s="1"/>
    </row>
    <row r="31625">
      <c r="I31625" s="1"/>
      <c r="J31625" s="1"/>
      <c r="K31625" s="1"/>
      <c r="AA31625" s="1"/>
      <c r="AB31625" s="1"/>
      <c r="AC31625" s="1"/>
      <c r="AJ31625" s="1"/>
      <c r="AK31625" s="1"/>
      <c r="AL31625" s="1"/>
    </row>
    <row r="31626">
      <c r="I31626" s="1"/>
      <c r="J31626" s="1"/>
      <c r="K31626" s="1"/>
      <c r="AA31626" s="1"/>
      <c r="AB31626" s="1"/>
      <c r="AC31626" s="1"/>
      <c r="AJ31626" s="1"/>
      <c r="AK31626" s="1"/>
      <c r="AL31626" s="1"/>
    </row>
    <row r="31627">
      <c r="I31627" s="1"/>
      <c r="J31627" s="1"/>
      <c r="K31627" s="1"/>
      <c r="AA31627" s="1"/>
      <c r="AB31627" s="1"/>
      <c r="AC31627" s="1"/>
      <c r="AJ31627" s="1"/>
      <c r="AK31627" s="1"/>
      <c r="AL31627" s="1"/>
    </row>
    <row r="31628">
      <c r="I31628" s="1"/>
      <c r="J31628" s="1"/>
      <c r="K31628" s="1"/>
      <c r="AA31628" s="1"/>
      <c r="AB31628" s="1"/>
      <c r="AC31628" s="1"/>
      <c r="AJ31628" s="1"/>
      <c r="AK31628" s="1"/>
      <c r="AL31628" s="1"/>
    </row>
    <row r="31629">
      <c r="I31629" s="1"/>
      <c r="J31629" s="1"/>
      <c r="K31629" s="1"/>
      <c r="AA31629" s="1"/>
      <c r="AB31629" s="1"/>
      <c r="AC31629" s="1"/>
      <c r="AJ31629" s="1"/>
      <c r="AK31629" s="1"/>
      <c r="AL31629" s="1"/>
    </row>
    <row r="31630">
      <c r="I31630" s="1"/>
      <c r="J31630" s="1"/>
      <c r="K31630" s="1"/>
      <c r="AA31630" s="1"/>
      <c r="AB31630" s="1"/>
      <c r="AC31630" s="1"/>
      <c r="AJ31630" s="1"/>
      <c r="AK31630" s="1"/>
      <c r="AL31630" s="1"/>
    </row>
    <row r="31631">
      <c r="I31631" s="1"/>
      <c r="J31631" s="1"/>
      <c r="K31631" s="1"/>
      <c r="AA31631" s="1"/>
      <c r="AB31631" s="1"/>
      <c r="AC31631" s="1"/>
      <c r="AJ31631" s="1"/>
      <c r="AK31631" s="1"/>
      <c r="AL31631" s="1"/>
    </row>
    <row r="31632">
      <c r="I31632" s="1"/>
      <c r="J31632" s="1"/>
      <c r="K31632" s="1"/>
      <c r="AA31632" s="1"/>
      <c r="AB31632" s="1"/>
      <c r="AC31632" s="1"/>
      <c r="AJ31632" s="1"/>
      <c r="AK31632" s="1"/>
      <c r="AL31632" s="1"/>
    </row>
    <row r="31633">
      <c r="I31633" s="1"/>
      <c r="J31633" s="1"/>
      <c r="K31633" s="1"/>
      <c r="AA31633" s="1"/>
      <c r="AB31633" s="1"/>
      <c r="AC31633" s="1"/>
      <c r="AJ31633" s="1"/>
      <c r="AK31633" s="1"/>
      <c r="AL31633" s="1"/>
    </row>
    <row r="31634">
      <c r="I31634" s="1"/>
      <c r="J31634" s="1"/>
      <c r="K31634" s="1"/>
      <c r="AA31634" s="1"/>
      <c r="AB31634" s="1"/>
      <c r="AC31634" s="1"/>
      <c r="AJ31634" s="1"/>
      <c r="AK31634" s="1"/>
      <c r="AL31634" s="1"/>
    </row>
    <row r="31635">
      <c r="I31635" s="1"/>
      <c r="J31635" s="1"/>
      <c r="K31635" s="1"/>
      <c r="AA31635" s="1"/>
      <c r="AB31635" s="1"/>
      <c r="AC31635" s="1"/>
      <c r="AJ31635" s="1"/>
      <c r="AK31635" s="1"/>
      <c r="AL31635" s="1"/>
    </row>
    <row r="31636">
      <c r="I31636" s="1"/>
      <c r="J31636" s="1"/>
      <c r="K31636" s="1"/>
      <c r="AA31636" s="1"/>
      <c r="AB31636" s="1"/>
      <c r="AC31636" s="1"/>
      <c r="AJ31636" s="1"/>
      <c r="AK31636" s="1"/>
      <c r="AL31636" s="1"/>
    </row>
    <row r="31637">
      <c r="I31637" s="1"/>
      <c r="J31637" s="1"/>
      <c r="K31637" s="1"/>
      <c r="AA31637" s="1"/>
      <c r="AB31637" s="1"/>
      <c r="AC31637" s="1"/>
      <c r="AJ31637" s="1"/>
      <c r="AK31637" s="1"/>
      <c r="AL31637" s="1"/>
    </row>
    <row r="31638">
      <c r="I31638" s="1"/>
      <c r="J31638" s="1"/>
      <c r="K31638" s="1"/>
      <c r="AA31638" s="1"/>
      <c r="AB31638" s="1"/>
      <c r="AC31638" s="1"/>
      <c r="AJ31638" s="1"/>
      <c r="AK31638" s="1"/>
      <c r="AL31638" s="1"/>
    </row>
    <row r="31639">
      <c r="I31639" s="1"/>
      <c r="J31639" s="1"/>
      <c r="K31639" s="1"/>
      <c r="AA31639" s="1"/>
      <c r="AB31639" s="1"/>
      <c r="AC31639" s="1"/>
      <c r="AJ31639" s="1"/>
      <c r="AK31639" s="1"/>
      <c r="AL31639" s="1"/>
    </row>
    <row r="31640">
      <c r="I31640" s="1"/>
      <c r="J31640" s="1"/>
      <c r="K31640" s="1"/>
      <c r="AA31640" s="1"/>
      <c r="AB31640" s="1"/>
      <c r="AC31640" s="1"/>
      <c r="AJ31640" s="1"/>
      <c r="AK31640" s="1"/>
      <c r="AL31640" s="1"/>
    </row>
    <row r="31641">
      <c r="I31641" s="1"/>
      <c r="J31641" s="1"/>
      <c r="K31641" s="1"/>
      <c r="AA31641" s="1"/>
      <c r="AB31641" s="1"/>
      <c r="AC31641" s="1"/>
      <c r="AJ31641" s="1"/>
      <c r="AK31641" s="1"/>
      <c r="AL31641" s="1"/>
    </row>
    <row r="31642">
      <c r="I31642" s="1"/>
      <c r="J31642" s="1"/>
      <c r="K31642" s="1"/>
      <c r="AA31642" s="1"/>
      <c r="AB31642" s="1"/>
      <c r="AC31642" s="1"/>
      <c r="AJ31642" s="1"/>
      <c r="AK31642" s="1"/>
      <c r="AL31642" s="1"/>
    </row>
    <row r="31643">
      <c r="I31643" s="1"/>
      <c r="J31643" s="1"/>
      <c r="K31643" s="1"/>
      <c r="AA31643" s="1"/>
      <c r="AB31643" s="1"/>
      <c r="AC31643" s="1"/>
      <c r="AJ31643" s="1"/>
      <c r="AK31643" s="1"/>
      <c r="AL31643" s="1"/>
    </row>
    <row r="31644">
      <c r="I31644" s="1"/>
      <c r="J31644" s="1"/>
      <c r="K31644" s="1"/>
      <c r="AA31644" s="1"/>
      <c r="AB31644" s="1"/>
      <c r="AC31644" s="1"/>
      <c r="AJ31644" s="1"/>
      <c r="AK31644" s="1"/>
      <c r="AL31644" s="1"/>
    </row>
    <row r="31645">
      <c r="I31645" s="1"/>
      <c r="J31645" s="1"/>
      <c r="K31645" s="1"/>
      <c r="AA31645" s="1"/>
      <c r="AB31645" s="1"/>
      <c r="AC31645" s="1"/>
      <c r="AJ31645" s="1"/>
      <c r="AK31645" s="1"/>
      <c r="AL31645" s="1"/>
    </row>
    <row r="31646">
      <c r="I31646" s="1"/>
      <c r="J31646" s="1"/>
      <c r="K31646" s="1"/>
      <c r="AA31646" s="1"/>
      <c r="AB31646" s="1"/>
      <c r="AC31646" s="1"/>
      <c r="AJ31646" s="1"/>
      <c r="AK31646" s="1"/>
      <c r="AL31646" s="1"/>
    </row>
    <row r="31647">
      <c r="I31647" s="1"/>
      <c r="J31647" s="1"/>
      <c r="K31647" s="1"/>
      <c r="AA31647" s="1"/>
      <c r="AB31647" s="1"/>
      <c r="AC31647" s="1"/>
      <c r="AJ31647" s="1"/>
      <c r="AK31647" s="1"/>
      <c r="AL31647" s="1"/>
    </row>
    <row r="31648">
      <c r="I31648" s="1"/>
      <c r="J31648" s="1"/>
      <c r="K31648" s="1"/>
      <c r="AA31648" s="1"/>
      <c r="AB31648" s="1"/>
      <c r="AC31648" s="1"/>
      <c r="AJ31648" s="1"/>
      <c r="AK31648" s="1"/>
      <c r="AL31648" s="1"/>
    </row>
    <row r="31649">
      <c r="I31649" s="1"/>
      <c r="J31649" s="1"/>
      <c r="K31649" s="1"/>
      <c r="AA31649" s="1"/>
      <c r="AB31649" s="1"/>
      <c r="AC31649" s="1"/>
      <c r="AJ31649" s="1"/>
      <c r="AK31649" s="1"/>
      <c r="AL31649" s="1"/>
    </row>
    <row r="31650">
      <c r="I31650" s="1"/>
      <c r="J31650" s="1"/>
      <c r="K31650" s="1"/>
      <c r="AA31650" s="1"/>
      <c r="AB31650" s="1"/>
      <c r="AC31650" s="1"/>
      <c r="AJ31650" s="1"/>
      <c r="AK31650" s="1"/>
      <c r="AL31650" s="1"/>
    </row>
    <row r="31651">
      <c r="I31651" s="1"/>
      <c r="J31651" s="1"/>
      <c r="K31651" s="1"/>
      <c r="AA31651" s="1"/>
      <c r="AB31651" s="1"/>
      <c r="AC31651" s="1"/>
      <c r="AJ31651" s="1"/>
      <c r="AK31651" s="1"/>
      <c r="AL31651" s="1"/>
    </row>
    <row r="31652">
      <c r="I31652" s="1"/>
      <c r="J31652" s="1"/>
      <c r="K31652" s="1"/>
      <c r="AA31652" s="1"/>
      <c r="AB31652" s="1"/>
      <c r="AC31652" s="1"/>
      <c r="AJ31652" s="1"/>
      <c r="AK31652" s="1"/>
      <c r="AL31652" s="1"/>
    </row>
    <row r="31653">
      <c r="I31653" s="1"/>
      <c r="J31653" s="1"/>
      <c r="K31653" s="1"/>
      <c r="AA31653" s="1"/>
      <c r="AB31653" s="1"/>
      <c r="AC31653" s="1"/>
      <c r="AJ31653" s="1"/>
      <c r="AK31653" s="1"/>
      <c r="AL31653" s="1"/>
    </row>
    <row r="31654">
      <c r="I31654" s="1"/>
      <c r="J31654" s="1"/>
      <c r="K31654" s="1"/>
      <c r="AA31654" s="1"/>
      <c r="AB31654" s="1"/>
      <c r="AC31654" s="1"/>
      <c r="AJ31654" s="1"/>
      <c r="AK31654" s="1"/>
      <c r="AL31654" s="1"/>
    </row>
    <row r="31655">
      <c r="I31655" s="1"/>
      <c r="J31655" s="1"/>
      <c r="K31655" s="1"/>
      <c r="AA31655" s="1"/>
      <c r="AB31655" s="1"/>
      <c r="AC31655" s="1"/>
      <c r="AJ31655" s="1"/>
      <c r="AK31655" s="1"/>
      <c r="AL31655" s="1"/>
    </row>
    <row r="31656">
      <c r="I31656" s="1"/>
      <c r="J31656" s="1"/>
      <c r="K31656" s="1"/>
      <c r="AA31656" s="1"/>
      <c r="AB31656" s="1"/>
      <c r="AC31656" s="1"/>
      <c r="AJ31656" s="1"/>
      <c r="AK31656" s="1"/>
      <c r="AL31656" s="1"/>
    </row>
    <row r="31657">
      <c r="I31657" s="1"/>
      <c r="J31657" s="1"/>
      <c r="K31657" s="1"/>
      <c r="AA31657" s="1"/>
      <c r="AB31657" s="1"/>
      <c r="AC31657" s="1"/>
      <c r="AJ31657" s="1"/>
      <c r="AK31657" s="1"/>
      <c r="AL31657" s="1"/>
    </row>
    <row r="31658">
      <c r="I31658" s="1"/>
      <c r="J31658" s="1"/>
      <c r="K31658" s="1"/>
      <c r="AA31658" s="1"/>
      <c r="AB31658" s="1"/>
      <c r="AC31658" s="1"/>
      <c r="AJ31658" s="1"/>
      <c r="AK31658" s="1"/>
      <c r="AL31658" s="1"/>
    </row>
    <row r="31659">
      <c r="I31659" s="1"/>
      <c r="J31659" s="1"/>
      <c r="K31659" s="1"/>
      <c r="AA31659" s="1"/>
      <c r="AB31659" s="1"/>
      <c r="AC31659" s="1"/>
      <c r="AJ31659" s="1"/>
      <c r="AK31659" s="1"/>
      <c r="AL31659" s="1"/>
    </row>
    <row r="31660">
      <c r="I31660" s="1"/>
      <c r="J31660" s="1"/>
      <c r="K31660" s="1"/>
      <c r="AA31660" s="1"/>
      <c r="AB31660" s="1"/>
      <c r="AC31660" s="1"/>
      <c r="AJ31660" s="1"/>
      <c r="AK31660" s="1"/>
      <c r="AL31660" s="1"/>
    </row>
    <row r="31661">
      <c r="I31661" s="1"/>
      <c r="J31661" s="1"/>
      <c r="K31661" s="1"/>
      <c r="AA31661" s="1"/>
      <c r="AB31661" s="1"/>
      <c r="AC31661" s="1"/>
      <c r="AJ31661" s="1"/>
      <c r="AK31661" s="1"/>
      <c r="AL31661" s="1"/>
    </row>
    <row r="31662">
      <c r="I31662" s="1"/>
      <c r="J31662" s="1"/>
      <c r="K31662" s="1"/>
      <c r="AA31662" s="1"/>
      <c r="AB31662" s="1"/>
      <c r="AC31662" s="1"/>
      <c r="AJ31662" s="1"/>
      <c r="AK31662" s="1"/>
      <c r="AL31662" s="1"/>
    </row>
    <row r="31663">
      <c r="I31663" s="1"/>
      <c r="J31663" s="1"/>
      <c r="K31663" s="1"/>
      <c r="AA31663" s="1"/>
      <c r="AB31663" s="1"/>
      <c r="AC31663" s="1"/>
      <c r="AJ31663" s="1"/>
      <c r="AK31663" s="1"/>
      <c r="AL31663" s="1"/>
    </row>
    <row r="31664">
      <c r="I31664" s="1"/>
      <c r="J31664" s="1"/>
      <c r="K31664" s="1"/>
      <c r="AA31664" s="1"/>
      <c r="AB31664" s="1"/>
      <c r="AC31664" s="1"/>
      <c r="AJ31664" s="1"/>
      <c r="AK31664" s="1"/>
      <c r="AL31664" s="1"/>
    </row>
    <row r="31665">
      <c r="I31665" s="1"/>
      <c r="J31665" s="1"/>
      <c r="K31665" s="1"/>
      <c r="AA31665" s="1"/>
      <c r="AB31665" s="1"/>
      <c r="AC31665" s="1"/>
      <c r="AJ31665" s="1"/>
      <c r="AK31665" s="1"/>
      <c r="AL31665" s="1"/>
    </row>
    <row r="31666">
      <c r="I31666" s="1"/>
      <c r="J31666" s="1"/>
      <c r="K31666" s="1"/>
      <c r="AA31666" s="1"/>
      <c r="AB31666" s="1"/>
      <c r="AC31666" s="1"/>
      <c r="AJ31666" s="1"/>
      <c r="AK31666" s="1"/>
      <c r="AL31666" s="1"/>
    </row>
    <row r="31667">
      <c r="I31667" s="1"/>
      <c r="J31667" s="1"/>
      <c r="K31667" s="1"/>
      <c r="AA31667" s="1"/>
      <c r="AB31667" s="1"/>
      <c r="AC31667" s="1"/>
      <c r="AJ31667" s="1"/>
      <c r="AK31667" s="1"/>
      <c r="AL31667" s="1"/>
    </row>
    <row r="31668">
      <c r="I31668" s="1"/>
      <c r="J31668" s="1"/>
      <c r="K31668" s="1"/>
      <c r="AA31668" s="1"/>
      <c r="AB31668" s="1"/>
      <c r="AC31668" s="1"/>
      <c r="AJ31668" s="1"/>
      <c r="AK31668" s="1"/>
      <c r="AL31668" s="1"/>
    </row>
    <row r="31669">
      <c r="I31669" s="1"/>
      <c r="J31669" s="1"/>
      <c r="K31669" s="1"/>
      <c r="AA31669" s="1"/>
      <c r="AB31669" s="1"/>
      <c r="AC31669" s="1"/>
      <c r="AJ31669" s="1"/>
      <c r="AK31669" s="1"/>
      <c r="AL31669" s="1"/>
    </row>
    <row r="31670">
      <c r="I31670" s="1"/>
      <c r="J31670" s="1"/>
      <c r="K31670" s="1"/>
      <c r="AA31670" s="1"/>
      <c r="AB31670" s="1"/>
      <c r="AC31670" s="1"/>
      <c r="AJ31670" s="1"/>
      <c r="AK31670" s="1"/>
      <c r="AL31670" s="1"/>
    </row>
    <row r="31671">
      <c r="I31671" s="1"/>
      <c r="J31671" s="1"/>
      <c r="K31671" s="1"/>
      <c r="AA31671" s="1"/>
      <c r="AB31671" s="1"/>
      <c r="AC31671" s="1"/>
      <c r="AJ31671" s="1"/>
      <c r="AK31671" s="1"/>
      <c r="AL31671" s="1"/>
    </row>
    <row r="31672">
      <c r="I31672" s="1"/>
      <c r="J31672" s="1"/>
      <c r="K31672" s="1"/>
      <c r="AA31672" s="1"/>
      <c r="AB31672" s="1"/>
      <c r="AC31672" s="1"/>
      <c r="AJ31672" s="1"/>
      <c r="AK31672" s="1"/>
      <c r="AL31672" s="1"/>
    </row>
    <row r="31673">
      <c r="I31673" s="1"/>
      <c r="J31673" s="1"/>
      <c r="K31673" s="1"/>
      <c r="AA31673" s="1"/>
      <c r="AB31673" s="1"/>
      <c r="AC31673" s="1"/>
      <c r="AJ31673" s="1"/>
      <c r="AK31673" s="1"/>
      <c r="AL31673" s="1"/>
    </row>
    <row r="31674">
      <c r="I31674" s="1"/>
      <c r="J31674" s="1"/>
      <c r="K31674" s="1"/>
      <c r="AA31674" s="1"/>
      <c r="AB31674" s="1"/>
      <c r="AC31674" s="1"/>
      <c r="AJ31674" s="1"/>
      <c r="AK31674" s="1"/>
      <c r="AL31674" s="1"/>
    </row>
    <row r="31675">
      <c r="I31675" s="1"/>
      <c r="J31675" s="1"/>
      <c r="K31675" s="1"/>
      <c r="AA31675" s="1"/>
      <c r="AB31675" s="1"/>
      <c r="AC31675" s="1"/>
      <c r="AJ31675" s="1"/>
      <c r="AK31675" s="1"/>
      <c r="AL31675" s="1"/>
    </row>
    <row r="31676">
      <c r="I31676" s="1"/>
      <c r="J31676" s="1"/>
      <c r="K31676" s="1"/>
      <c r="AA31676" s="1"/>
      <c r="AB31676" s="1"/>
      <c r="AC31676" s="1"/>
      <c r="AJ31676" s="1"/>
      <c r="AK31676" s="1"/>
      <c r="AL31676" s="1"/>
    </row>
    <row r="31677">
      <c r="I31677" s="1"/>
      <c r="J31677" s="1"/>
      <c r="K31677" s="1"/>
      <c r="AA31677" s="1"/>
      <c r="AB31677" s="1"/>
      <c r="AC31677" s="1"/>
      <c r="AJ31677" s="1"/>
      <c r="AK31677" s="1"/>
      <c r="AL31677" s="1"/>
    </row>
    <row r="31678">
      <c r="I31678" s="1"/>
      <c r="J31678" s="1"/>
      <c r="K31678" s="1"/>
      <c r="AA31678" s="1"/>
      <c r="AB31678" s="1"/>
      <c r="AC31678" s="1"/>
      <c r="AJ31678" s="1"/>
      <c r="AK31678" s="1"/>
      <c r="AL31678" s="1"/>
    </row>
    <row r="31679">
      <c r="I31679" s="1"/>
      <c r="J31679" s="1"/>
      <c r="K31679" s="1"/>
      <c r="AA31679" s="1"/>
      <c r="AB31679" s="1"/>
      <c r="AC31679" s="1"/>
      <c r="AJ31679" s="1"/>
      <c r="AK31679" s="1"/>
      <c r="AL31679" s="1"/>
    </row>
    <row r="31680">
      <c r="I31680" s="1"/>
      <c r="J31680" s="1"/>
      <c r="K31680" s="1"/>
      <c r="AA31680" s="1"/>
      <c r="AB31680" s="1"/>
      <c r="AC31680" s="1"/>
      <c r="AJ31680" s="1"/>
      <c r="AK31680" s="1"/>
      <c r="AL31680" s="1"/>
    </row>
    <row r="31681">
      <c r="I31681" s="1"/>
      <c r="J31681" s="1"/>
      <c r="K31681" s="1"/>
      <c r="AA31681" s="1"/>
      <c r="AB31681" s="1"/>
      <c r="AC31681" s="1"/>
      <c r="AJ31681" s="1"/>
      <c r="AK31681" s="1"/>
      <c r="AL31681" s="1"/>
    </row>
    <row r="31682">
      <c r="I31682" s="1"/>
      <c r="J31682" s="1"/>
      <c r="K31682" s="1"/>
      <c r="AA31682" s="1"/>
      <c r="AB31682" s="1"/>
      <c r="AC31682" s="1"/>
      <c r="AJ31682" s="1"/>
      <c r="AK31682" s="1"/>
      <c r="AL31682" s="1"/>
    </row>
    <row r="31683">
      <c r="I31683" s="1"/>
      <c r="J31683" s="1"/>
      <c r="K31683" s="1"/>
      <c r="AA31683" s="1"/>
      <c r="AB31683" s="1"/>
      <c r="AC31683" s="1"/>
      <c r="AJ31683" s="1"/>
      <c r="AK31683" s="1"/>
      <c r="AL31683" s="1"/>
    </row>
    <row r="31684">
      <c r="I31684" s="1"/>
      <c r="J31684" s="1"/>
      <c r="K31684" s="1"/>
      <c r="AA31684" s="1"/>
      <c r="AB31684" s="1"/>
      <c r="AC31684" s="1"/>
      <c r="AJ31684" s="1"/>
      <c r="AK31684" s="1"/>
      <c r="AL31684" s="1"/>
    </row>
    <row r="31685">
      <c r="I31685" s="1"/>
      <c r="J31685" s="1"/>
      <c r="K31685" s="1"/>
      <c r="AA31685" s="1"/>
      <c r="AB31685" s="1"/>
      <c r="AC31685" s="1"/>
      <c r="AJ31685" s="1"/>
      <c r="AK31685" s="1"/>
      <c r="AL31685" s="1"/>
    </row>
    <row r="31686">
      <c r="I31686" s="1"/>
      <c r="J31686" s="1"/>
      <c r="K31686" s="1"/>
      <c r="AA31686" s="1"/>
      <c r="AB31686" s="1"/>
      <c r="AC31686" s="1"/>
      <c r="AJ31686" s="1"/>
      <c r="AK31686" s="1"/>
      <c r="AL31686" s="1"/>
    </row>
    <row r="31687">
      <c r="I31687" s="1"/>
      <c r="J31687" s="1"/>
      <c r="K31687" s="1"/>
      <c r="AA31687" s="1"/>
      <c r="AB31687" s="1"/>
      <c r="AC31687" s="1"/>
      <c r="AJ31687" s="1"/>
      <c r="AK31687" s="1"/>
      <c r="AL31687" s="1"/>
    </row>
    <row r="31688">
      <c r="I31688" s="1"/>
      <c r="J31688" s="1"/>
      <c r="K31688" s="1"/>
      <c r="AA31688" s="1"/>
      <c r="AB31688" s="1"/>
      <c r="AC31688" s="1"/>
      <c r="AJ31688" s="1"/>
      <c r="AK31688" s="1"/>
      <c r="AL31688" s="1"/>
    </row>
    <row r="31689">
      <c r="I31689" s="1"/>
      <c r="J31689" s="1"/>
      <c r="K31689" s="1"/>
      <c r="AA31689" s="1"/>
      <c r="AB31689" s="1"/>
      <c r="AC31689" s="1"/>
      <c r="AJ31689" s="1"/>
      <c r="AK31689" s="1"/>
      <c r="AL31689" s="1"/>
    </row>
    <row r="31690">
      <c r="I31690" s="1"/>
      <c r="J31690" s="1"/>
      <c r="K31690" s="1"/>
      <c r="AA31690" s="1"/>
      <c r="AB31690" s="1"/>
      <c r="AC31690" s="1"/>
      <c r="AJ31690" s="1"/>
      <c r="AK31690" s="1"/>
      <c r="AL31690" s="1"/>
    </row>
    <row r="31691">
      <c r="I31691" s="1"/>
      <c r="J31691" s="1"/>
      <c r="K31691" s="1"/>
      <c r="AA31691" s="1"/>
      <c r="AB31691" s="1"/>
      <c r="AC31691" s="1"/>
      <c r="AJ31691" s="1"/>
      <c r="AK31691" s="1"/>
      <c r="AL31691" s="1"/>
    </row>
    <row r="31692">
      <c r="I31692" s="1"/>
      <c r="J31692" s="1"/>
      <c r="K31692" s="1"/>
      <c r="AA31692" s="1"/>
      <c r="AB31692" s="1"/>
      <c r="AC31692" s="1"/>
      <c r="AJ31692" s="1"/>
      <c r="AK31692" s="1"/>
      <c r="AL31692" s="1"/>
    </row>
    <row r="31693">
      <c r="I31693" s="1"/>
      <c r="J31693" s="1"/>
      <c r="K31693" s="1"/>
      <c r="AA31693" s="1"/>
      <c r="AB31693" s="1"/>
      <c r="AC31693" s="1"/>
      <c r="AJ31693" s="1"/>
      <c r="AK31693" s="1"/>
      <c r="AL31693" s="1"/>
    </row>
    <row r="31694">
      <c r="I31694" s="1"/>
      <c r="J31694" s="1"/>
      <c r="K31694" s="1"/>
      <c r="AA31694" s="1"/>
      <c r="AB31694" s="1"/>
      <c r="AC31694" s="1"/>
      <c r="AJ31694" s="1"/>
      <c r="AK31694" s="1"/>
      <c r="AL31694" s="1"/>
    </row>
    <row r="31695">
      <c r="I31695" s="1"/>
      <c r="J31695" s="1"/>
      <c r="K31695" s="1"/>
      <c r="AA31695" s="1"/>
      <c r="AB31695" s="1"/>
      <c r="AC31695" s="1"/>
      <c r="AJ31695" s="1"/>
      <c r="AK31695" s="1"/>
      <c r="AL31695" s="1"/>
    </row>
    <row r="31696">
      <c r="I31696" s="1"/>
      <c r="J31696" s="1"/>
      <c r="K31696" s="1"/>
      <c r="AA31696" s="1"/>
      <c r="AB31696" s="1"/>
      <c r="AC31696" s="1"/>
      <c r="AJ31696" s="1"/>
      <c r="AK31696" s="1"/>
      <c r="AL31696" s="1"/>
    </row>
    <row r="31697">
      <c r="I31697" s="1"/>
      <c r="J31697" s="1"/>
      <c r="K31697" s="1"/>
      <c r="AA31697" s="1"/>
      <c r="AB31697" s="1"/>
      <c r="AC31697" s="1"/>
      <c r="AJ31697" s="1"/>
      <c r="AK31697" s="1"/>
      <c r="AL31697" s="1"/>
    </row>
    <row r="31698">
      <c r="I31698" s="1"/>
      <c r="J31698" s="1"/>
      <c r="K31698" s="1"/>
      <c r="AA31698" s="1"/>
      <c r="AB31698" s="1"/>
      <c r="AC31698" s="1"/>
      <c r="AJ31698" s="1"/>
      <c r="AK31698" s="1"/>
      <c r="AL31698" s="1"/>
    </row>
    <row r="31699">
      <c r="I31699" s="1"/>
      <c r="J31699" s="1"/>
      <c r="K31699" s="1"/>
      <c r="AA31699" s="1"/>
      <c r="AB31699" s="1"/>
      <c r="AC31699" s="1"/>
      <c r="AJ31699" s="1"/>
      <c r="AK31699" s="1"/>
      <c r="AL31699" s="1"/>
    </row>
    <row r="31700">
      <c r="I31700" s="1"/>
      <c r="J31700" s="1"/>
      <c r="K31700" s="1"/>
      <c r="AA31700" s="1"/>
      <c r="AB31700" s="1"/>
      <c r="AC31700" s="1"/>
      <c r="AJ31700" s="1"/>
      <c r="AK31700" s="1"/>
      <c r="AL31700" s="1"/>
    </row>
    <row r="31701">
      <c r="I31701" s="1"/>
      <c r="J31701" s="1"/>
      <c r="K31701" s="1"/>
      <c r="AA31701" s="1"/>
      <c r="AB31701" s="1"/>
      <c r="AC31701" s="1"/>
      <c r="AJ31701" s="1"/>
      <c r="AK31701" s="1"/>
      <c r="AL31701" s="1"/>
    </row>
    <row r="31702">
      <c r="I31702" s="1"/>
      <c r="J31702" s="1"/>
      <c r="K31702" s="1"/>
      <c r="AA31702" s="1"/>
      <c r="AB31702" s="1"/>
      <c r="AC31702" s="1"/>
      <c r="AJ31702" s="1"/>
      <c r="AK31702" s="1"/>
      <c r="AL31702" s="1"/>
    </row>
    <row r="31703">
      <c r="I31703" s="1"/>
      <c r="J31703" s="1"/>
      <c r="K31703" s="1"/>
      <c r="AA31703" s="1"/>
      <c r="AB31703" s="1"/>
      <c r="AC31703" s="1"/>
      <c r="AJ31703" s="1"/>
      <c r="AK31703" s="1"/>
      <c r="AL31703" s="1"/>
    </row>
    <row r="31704">
      <c r="I31704" s="1"/>
      <c r="J31704" s="1"/>
      <c r="K31704" s="1"/>
      <c r="AA31704" s="1"/>
      <c r="AB31704" s="1"/>
      <c r="AC31704" s="1"/>
      <c r="AJ31704" s="1"/>
      <c r="AK31704" s="1"/>
      <c r="AL31704" s="1"/>
    </row>
    <row r="31705">
      <c r="I31705" s="1"/>
      <c r="J31705" s="1"/>
      <c r="K31705" s="1"/>
      <c r="AA31705" s="1"/>
      <c r="AB31705" s="1"/>
      <c r="AC31705" s="1"/>
      <c r="AJ31705" s="1"/>
      <c r="AK31705" s="1"/>
      <c r="AL31705" s="1"/>
    </row>
    <row r="31706">
      <c r="I31706" s="1"/>
      <c r="J31706" s="1"/>
      <c r="K31706" s="1"/>
      <c r="AA31706" s="1"/>
      <c r="AB31706" s="1"/>
      <c r="AC31706" s="1"/>
      <c r="AJ31706" s="1"/>
      <c r="AK31706" s="1"/>
      <c r="AL31706" s="1"/>
    </row>
    <row r="31707">
      <c r="I31707" s="1"/>
      <c r="J31707" s="1"/>
      <c r="K31707" s="1"/>
      <c r="AA31707" s="1"/>
      <c r="AB31707" s="1"/>
      <c r="AC31707" s="1"/>
      <c r="AJ31707" s="1"/>
      <c r="AK31707" s="1"/>
      <c r="AL31707" s="1"/>
    </row>
    <row r="31708">
      <c r="I31708" s="1"/>
      <c r="J31708" s="1"/>
      <c r="K31708" s="1"/>
      <c r="AA31708" s="1"/>
      <c r="AB31708" s="1"/>
      <c r="AC31708" s="1"/>
      <c r="AJ31708" s="1"/>
      <c r="AK31708" s="1"/>
      <c r="AL31708" s="1"/>
    </row>
    <row r="31709">
      <c r="I31709" s="1"/>
      <c r="J31709" s="1"/>
      <c r="K31709" s="1"/>
      <c r="AA31709" s="1"/>
      <c r="AB31709" s="1"/>
      <c r="AC31709" s="1"/>
      <c r="AJ31709" s="1"/>
      <c r="AK31709" s="1"/>
      <c r="AL31709" s="1"/>
    </row>
    <row r="31710">
      <c r="I31710" s="1"/>
      <c r="J31710" s="1"/>
      <c r="K31710" s="1"/>
      <c r="AA31710" s="1"/>
      <c r="AB31710" s="1"/>
      <c r="AC31710" s="1"/>
      <c r="AJ31710" s="1"/>
      <c r="AK31710" s="1"/>
      <c r="AL31710" s="1"/>
    </row>
    <row r="31711">
      <c r="I31711" s="1"/>
      <c r="J31711" s="1"/>
      <c r="K31711" s="1"/>
      <c r="AA31711" s="1"/>
      <c r="AB31711" s="1"/>
      <c r="AC31711" s="1"/>
      <c r="AJ31711" s="1"/>
      <c r="AK31711" s="1"/>
      <c r="AL31711" s="1"/>
    </row>
    <row r="31712">
      <c r="I31712" s="1"/>
      <c r="J31712" s="1"/>
      <c r="K31712" s="1"/>
      <c r="AA31712" s="1"/>
      <c r="AB31712" s="1"/>
      <c r="AC31712" s="1"/>
      <c r="AJ31712" s="1"/>
      <c r="AK31712" s="1"/>
      <c r="AL31712" s="1"/>
    </row>
    <row r="31713">
      <c r="I31713" s="1"/>
      <c r="J31713" s="1"/>
      <c r="K31713" s="1"/>
      <c r="AA31713" s="1"/>
      <c r="AB31713" s="1"/>
      <c r="AC31713" s="1"/>
      <c r="AJ31713" s="1"/>
      <c r="AK31713" s="1"/>
      <c r="AL31713" s="1"/>
    </row>
    <row r="31714">
      <c r="I31714" s="1"/>
      <c r="J31714" s="1"/>
      <c r="K31714" s="1"/>
      <c r="AA31714" s="1"/>
      <c r="AB31714" s="1"/>
      <c r="AC31714" s="1"/>
      <c r="AJ31714" s="1"/>
      <c r="AK31714" s="1"/>
      <c r="AL31714" s="1"/>
    </row>
    <row r="31715">
      <c r="I31715" s="1"/>
      <c r="J31715" s="1"/>
      <c r="K31715" s="1"/>
      <c r="AA31715" s="1"/>
      <c r="AB31715" s="1"/>
      <c r="AC31715" s="1"/>
      <c r="AJ31715" s="1"/>
      <c r="AK31715" s="1"/>
      <c r="AL31715" s="1"/>
    </row>
    <row r="31716">
      <c r="I31716" s="1"/>
      <c r="J31716" s="1"/>
      <c r="K31716" s="1"/>
      <c r="AA31716" s="1"/>
      <c r="AB31716" s="1"/>
      <c r="AC31716" s="1"/>
      <c r="AJ31716" s="1"/>
      <c r="AK31716" s="1"/>
      <c r="AL31716" s="1"/>
    </row>
    <row r="31717">
      <c r="I31717" s="1"/>
      <c r="J31717" s="1"/>
      <c r="K31717" s="1"/>
      <c r="AA31717" s="1"/>
      <c r="AB31717" s="1"/>
      <c r="AC31717" s="1"/>
      <c r="AJ31717" s="1"/>
      <c r="AK31717" s="1"/>
      <c r="AL31717" s="1"/>
    </row>
    <row r="31718">
      <c r="I31718" s="1"/>
      <c r="J31718" s="1"/>
      <c r="K31718" s="1"/>
      <c r="AA31718" s="1"/>
      <c r="AB31718" s="1"/>
      <c r="AC31718" s="1"/>
      <c r="AJ31718" s="1"/>
      <c r="AK31718" s="1"/>
      <c r="AL31718" s="1"/>
    </row>
    <row r="31719">
      <c r="I31719" s="1"/>
      <c r="J31719" s="1"/>
      <c r="K31719" s="1"/>
      <c r="AA31719" s="1"/>
      <c r="AB31719" s="1"/>
      <c r="AC31719" s="1"/>
      <c r="AJ31719" s="1"/>
      <c r="AK31719" s="1"/>
      <c r="AL31719" s="1"/>
    </row>
    <row r="31720">
      <c r="I31720" s="1"/>
      <c r="J31720" s="1"/>
      <c r="K31720" s="1"/>
      <c r="AA31720" s="1"/>
      <c r="AB31720" s="1"/>
      <c r="AC31720" s="1"/>
      <c r="AJ31720" s="1"/>
      <c r="AK31720" s="1"/>
      <c r="AL31720" s="1"/>
    </row>
    <row r="31721">
      <c r="I31721" s="1"/>
      <c r="J31721" s="1"/>
      <c r="K31721" s="1"/>
      <c r="AA31721" s="1"/>
      <c r="AB31721" s="1"/>
      <c r="AC31721" s="1"/>
      <c r="AJ31721" s="1"/>
      <c r="AK31721" s="1"/>
      <c r="AL31721" s="1"/>
    </row>
    <row r="31722">
      <c r="I31722" s="1"/>
      <c r="J31722" s="1"/>
      <c r="K31722" s="1"/>
      <c r="AA31722" s="1"/>
      <c r="AB31722" s="1"/>
      <c r="AC31722" s="1"/>
      <c r="AJ31722" s="1"/>
      <c r="AK31722" s="1"/>
      <c r="AL31722" s="1"/>
    </row>
    <row r="31723">
      <c r="I31723" s="1"/>
      <c r="J31723" s="1"/>
      <c r="K31723" s="1"/>
      <c r="AA31723" s="1"/>
      <c r="AB31723" s="1"/>
      <c r="AC31723" s="1"/>
      <c r="AJ31723" s="1"/>
      <c r="AK31723" s="1"/>
      <c r="AL31723" s="1"/>
    </row>
    <row r="31724">
      <c r="I31724" s="1"/>
      <c r="J31724" s="1"/>
      <c r="K31724" s="1"/>
      <c r="AA31724" s="1"/>
      <c r="AB31724" s="1"/>
      <c r="AC31724" s="1"/>
      <c r="AJ31724" s="1"/>
      <c r="AK31724" s="1"/>
      <c r="AL31724" s="1"/>
    </row>
    <row r="31725">
      <c r="I31725" s="1"/>
      <c r="J31725" s="1"/>
      <c r="K31725" s="1"/>
      <c r="AA31725" s="1"/>
      <c r="AB31725" s="1"/>
      <c r="AC31725" s="1"/>
      <c r="AJ31725" s="1"/>
      <c r="AK31725" s="1"/>
      <c r="AL31725" s="1"/>
    </row>
    <row r="31726">
      <c r="I31726" s="1"/>
      <c r="J31726" s="1"/>
      <c r="K31726" s="1"/>
      <c r="AA31726" s="1"/>
      <c r="AB31726" s="1"/>
      <c r="AC31726" s="1"/>
      <c r="AJ31726" s="1"/>
      <c r="AK31726" s="1"/>
      <c r="AL31726" s="1"/>
    </row>
    <row r="31727">
      <c r="I31727" s="1"/>
      <c r="J31727" s="1"/>
      <c r="K31727" s="1"/>
      <c r="AA31727" s="1"/>
      <c r="AB31727" s="1"/>
      <c r="AC31727" s="1"/>
      <c r="AJ31727" s="1"/>
      <c r="AK31727" s="1"/>
      <c r="AL31727" s="1"/>
    </row>
    <row r="31728">
      <c r="I31728" s="1"/>
      <c r="J31728" s="1"/>
      <c r="K31728" s="1"/>
      <c r="AA31728" s="1"/>
      <c r="AB31728" s="1"/>
      <c r="AC31728" s="1"/>
      <c r="AJ31728" s="1"/>
      <c r="AK31728" s="1"/>
      <c r="AL31728" s="1"/>
    </row>
    <row r="31729">
      <c r="I31729" s="1"/>
      <c r="J31729" s="1"/>
      <c r="K31729" s="1"/>
      <c r="AA31729" s="1"/>
      <c r="AB31729" s="1"/>
      <c r="AC31729" s="1"/>
      <c r="AJ31729" s="1"/>
      <c r="AK31729" s="1"/>
      <c r="AL31729" s="1"/>
    </row>
    <row r="31730">
      <c r="I31730" s="1"/>
      <c r="J31730" s="1"/>
      <c r="K31730" s="1"/>
      <c r="AA31730" s="1"/>
      <c r="AB31730" s="1"/>
      <c r="AC31730" s="1"/>
      <c r="AJ31730" s="1"/>
      <c r="AK31730" s="1"/>
      <c r="AL31730" s="1"/>
    </row>
    <row r="31731">
      <c r="I31731" s="1"/>
      <c r="J31731" s="1"/>
      <c r="K31731" s="1"/>
      <c r="AA31731" s="1"/>
      <c r="AB31731" s="1"/>
      <c r="AC31731" s="1"/>
      <c r="AJ31731" s="1"/>
      <c r="AK31731" s="1"/>
      <c r="AL31731" s="1"/>
    </row>
    <row r="31732">
      <c r="I31732" s="1"/>
      <c r="J31732" s="1"/>
      <c r="K31732" s="1"/>
      <c r="AA31732" s="1"/>
      <c r="AB31732" s="1"/>
      <c r="AC31732" s="1"/>
      <c r="AJ31732" s="1"/>
      <c r="AK31732" s="1"/>
      <c r="AL31732" s="1"/>
    </row>
    <row r="31733">
      <c r="I31733" s="1"/>
      <c r="J31733" s="1"/>
      <c r="K31733" s="1"/>
      <c r="AA31733" s="1"/>
      <c r="AB31733" s="1"/>
      <c r="AC31733" s="1"/>
      <c r="AJ31733" s="1"/>
      <c r="AK31733" s="1"/>
      <c r="AL31733" s="1"/>
    </row>
    <row r="31734">
      <c r="I31734" s="1"/>
      <c r="J31734" s="1"/>
      <c r="K31734" s="1"/>
      <c r="AA31734" s="1"/>
      <c r="AB31734" s="1"/>
      <c r="AC31734" s="1"/>
      <c r="AJ31734" s="1"/>
      <c r="AK31734" s="1"/>
      <c r="AL31734" s="1"/>
    </row>
    <row r="31735">
      <c r="I31735" s="1"/>
      <c r="J31735" s="1"/>
      <c r="K31735" s="1"/>
      <c r="AA31735" s="1"/>
      <c r="AB31735" s="1"/>
      <c r="AC31735" s="1"/>
      <c r="AJ31735" s="1"/>
      <c r="AK31735" s="1"/>
      <c r="AL31735" s="1"/>
    </row>
    <row r="31736">
      <c r="I31736" s="1"/>
      <c r="J31736" s="1"/>
      <c r="K31736" s="1"/>
      <c r="AA31736" s="1"/>
      <c r="AB31736" s="1"/>
      <c r="AC31736" s="1"/>
      <c r="AJ31736" s="1"/>
      <c r="AK31736" s="1"/>
      <c r="AL31736" s="1"/>
    </row>
    <row r="31737">
      <c r="I31737" s="1"/>
      <c r="J31737" s="1"/>
      <c r="K31737" s="1"/>
      <c r="AA31737" s="1"/>
      <c r="AB31737" s="1"/>
      <c r="AC31737" s="1"/>
      <c r="AJ31737" s="1"/>
      <c r="AK31737" s="1"/>
      <c r="AL31737" s="1"/>
    </row>
    <row r="31738">
      <c r="I31738" s="1"/>
      <c r="J31738" s="1"/>
      <c r="K31738" s="1"/>
      <c r="AA31738" s="1"/>
      <c r="AB31738" s="1"/>
      <c r="AC31738" s="1"/>
      <c r="AJ31738" s="1"/>
      <c r="AK31738" s="1"/>
      <c r="AL31738" s="1"/>
    </row>
    <row r="31739">
      <c r="I31739" s="1"/>
      <c r="J31739" s="1"/>
      <c r="K31739" s="1"/>
      <c r="AA31739" s="1"/>
      <c r="AB31739" s="1"/>
      <c r="AC31739" s="1"/>
      <c r="AJ31739" s="1"/>
      <c r="AK31739" s="1"/>
      <c r="AL31739" s="1"/>
    </row>
    <row r="31740">
      <c r="I31740" s="1"/>
      <c r="J31740" s="1"/>
      <c r="K31740" s="1"/>
      <c r="AA31740" s="1"/>
      <c r="AB31740" s="1"/>
      <c r="AC31740" s="1"/>
      <c r="AJ31740" s="1"/>
      <c r="AK31740" s="1"/>
      <c r="AL31740" s="1"/>
    </row>
    <row r="31741">
      <c r="I31741" s="1"/>
      <c r="J31741" s="1"/>
      <c r="K31741" s="1"/>
      <c r="AA31741" s="1"/>
      <c r="AB31741" s="1"/>
      <c r="AC31741" s="1"/>
      <c r="AJ31741" s="1"/>
      <c r="AK31741" s="1"/>
      <c r="AL31741" s="1"/>
    </row>
    <row r="31742">
      <c r="I31742" s="1"/>
      <c r="J31742" s="1"/>
      <c r="K31742" s="1"/>
      <c r="AA31742" s="1"/>
      <c r="AB31742" s="1"/>
      <c r="AC31742" s="1"/>
      <c r="AJ31742" s="1"/>
      <c r="AK31742" s="1"/>
      <c r="AL31742" s="1"/>
    </row>
    <row r="31743">
      <c r="I31743" s="1"/>
      <c r="J31743" s="1"/>
      <c r="K31743" s="1"/>
      <c r="AA31743" s="1"/>
      <c r="AB31743" s="1"/>
      <c r="AC31743" s="1"/>
      <c r="AJ31743" s="1"/>
      <c r="AK31743" s="1"/>
      <c r="AL31743" s="1"/>
    </row>
    <row r="31744">
      <c r="I31744" s="1"/>
      <c r="J31744" s="1"/>
      <c r="K31744" s="1"/>
      <c r="AA31744" s="1"/>
      <c r="AB31744" s="1"/>
      <c r="AC31744" s="1"/>
      <c r="AJ31744" s="1"/>
      <c r="AK31744" s="1"/>
      <c r="AL31744" s="1"/>
    </row>
    <row r="31745">
      <c r="I31745" s="1"/>
      <c r="J31745" s="1"/>
      <c r="K31745" s="1"/>
      <c r="AA31745" s="1"/>
      <c r="AB31745" s="1"/>
      <c r="AC31745" s="1"/>
      <c r="AJ31745" s="1"/>
      <c r="AK31745" s="1"/>
      <c r="AL31745" s="1"/>
    </row>
    <row r="31746">
      <c r="I31746" s="1"/>
      <c r="J31746" s="1"/>
      <c r="K31746" s="1"/>
      <c r="AA31746" s="1"/>
      <c r="AB31746" s="1"/>
      <c r="AC31746" s="1"/>
      <c r="AJ31746" s="1"/>
      <c r="AK31746" s="1"/>
      <c r="AL31746" s="1"/>
    </row>
    <row r="31747">
      <c r="I31747" s="1"/>
      <c r="J31747" s="1"/>
      <c r="K31747" s="1"/>
      <c r="AA31747" s="1"/>
      <c r="AB31747" s="1"/>
      <c r="AC31747" s="1"/>
      <c r="AJ31747" s="1"/>
      <c r="AK31747" s="1"/>
      <c r="AL31747" s="1"/>
    </row>
    <row r="31748">
      <c r="I31748" s="1"/>
      <c r="J31748" s="1"/>
      <c r="K31748" s="1"/>
      <c r="AA31748" s="1"/>
      <c r="AB31748" s="1"/>
      <c r="AC31748" s="1"/>
      <c r="AJ31748" s="1"/>
      <c r="AK31748" s="1"/>
      <c r="AL31748" s="1"/>
    </row>
    <row r="31749">
      <c r="I31749" s="1"/>
      <c r="J31749" s="1"/>
      <c r="K31749" s="1"/>
      <c r="AA31749" s="1"/>
      <c r="AB31749" s="1"/>
      <c r="AC31749" s="1"/>
      <c r="AJ31749" s="1"/>
      <c r="AK31749" s="1"/>
      <c r="AL31749" s="1"/>
    </row>
    <row r="31750">
      <c r="I31750" s="1"/>
      <c r="J31750" s="1"/>
      <c r="K31750" s="1"/>
      <c r="AA31750" s="1"/>
      <c r="AB31750" s="1"/>
      <c r="AC31750" s="1"/>
      <c r="AJ31750" s="1"/>
      <c r="AK31750" s="1"/>
      <c r="AL31750" s="1"/>
    </row>
    <row r="31751">
      <c r="I31751" s="1"/>
      <c r="J31751" s="1"/>
      <c r="K31751" s="1"/>
      <c r="AA31751" s="1"/>
      <c r="AB31751" s="1"/>
      <c r="AC31751" s="1"/>
      <c r="AJ31751" s="1"/>
      <c r="AK31751" s="1"/>
      <c r="AL31751" s="1"/>
    </row>
    <row r="31752">
      <c r="I31752" s="1"/>
      <c r="J31752" s="1"/>
      <c r="K31752" s="1"/>
      <c r="AA31752" s="1"/>
      <c r="AB31752" s="1"/>
      <c r="AC31752" s="1"/>
      <c r="AJ31752" s="1"/>
      <c r="AK31752" s="1"/>
      <c r="AL31752" s="1"/>
    </row>
    <row r="31753">
      <c r="I31753" s="1"/>
      <c r="J31753" s="1"/>
      <c r="K31753" s="1"/>
      <c r="AA31753" s="1"/>
      <c r="AB31753" s="1"/>
      <c r="AC31753" s="1"/>
      <c r="AJ31753" s="1"/>
      <c r="AK31753" s="1"/>
      <c r="AL31753" s="1"/>
    </row>
    <row r="31754">
      <c r="I31754" s="1"/>
      <c r="J31754" s="1"/>
      <c r="K31754" s="1"/>
      <c r="AA31754" s="1"/>
      <c r="AB31754" s="1"/>
      <c r="AC31754" s="1"/>
      <c r="AJ31754" s="1"/>
      <c r="AK31754" s="1"/>
      <c r="AL31754" s="1"/>
    </row>
    <row r="31755">
      <c r="I31755" s="1"/>
      <c r="J31755" s="1"/>
      <c r="K31755" s="1"/>
      <c r="AA31755" s="1"/>
      <c r="AB31755" s="1"/>
      <c r="AC31755" s="1"/>
      <c r="AJ31755" s="1"/>
      <c r="AK31755" s="1"/>
      <c r="AL31755" s="1"/>
    </row>
    <row r="31756">
      <c r="I31756" s="1"/>
      <c r="J31756" s="1"/>
      <c r="K31756" s="1"/>
      <c r="AA31756" s="1"/>
      <c r="AB31756" s="1"/>
      <c r="AC31756" s="1"/>
      <c r="AJ31756" s="1"/>
      <c r="AK31756" s="1"/>
      <c r="AL31756" s="1"/>
    </row>
    <row r="31757">
      <c r="I31757" s="1"/>
      <c r="J31757" s="1"/>
      <c r="K31757" s="1"/>
      <c r="AA31757" s="1"/>
      <c r="AB31757" s="1"/>
      <c r="AC31757" s="1"/>
      <c r="AJ31757" s="1"/>
      <c r="AK31757" s="1"/>
      <c r="AL31757" s="1"/>
    </row>
    <row r="31758">
      <c r="I31758" s="1"/>
      <c r="J31758" s="1"/>
      <c r="K31758" s="1"/>
      <c r="AA31758" s="1"/>
      <c r="AB31758" s="1"/>
      <c r="AC31758" s="1"/>
      <c r="AJ31758" s="1"/>
      <c r="AK31758" s="1"/>
      <c r="AL31758" s="1"/>
    </row>
    <row r="31759">
      <c r="I31759" s="1"/>
      <c r="J31759" s="1"/>
      <c r="K31759" s="1"/>
      <c r="AA31759" s="1"/>
      <c r="AB31759" s="1"/>
      <c r="AC31759" s="1"/>
      <c r="AJ31759" s="1"/>
      <c r="AK31759" s="1"/>
      <c r="AL31759" s="1"/>
    </row>
    <row r="31760">
      <c r="I31760" s="1"/>
      <c r="J31760" s="1"/>
      <c r="K31760" s="1"/>
      <c r="AA31760" s="1"/>
      <c r="AB31760" s="1"/>
      <c r="AC31760" s="1"/>
      <c r="AJ31760" s="1"/>
      <c r="AK31760" s="1"/>
      <c r="AL31760" s="1"/>
    </row>
    <row r="31761">
      <c r="I31761" s="1"/>
      <c r="J31761" s="1"/>
      <c r="K31761" s="1"/>
      <c r="AA31761" s="1"/>
      <c r="AB31761" s="1"/>
      <c r="AC31761" s="1"/>
      <c r="AJ31761" s="1"/>
      <c r="AK31761" s="1"/>
      <c r="AL31761" s="1"/>
    </row>
    <row r="31762">
      <c r="I31762" s="1"/>
      <c r="J31762" s="1"/>
      <c r="K31762" s="1"/>
      <c r="AA31762" s="1"/>
      <c r="AB31762" s="1"/>
      <c r="AC31762" s="1"/>
      <c r="AJ31762" s="1"/>
      <c r="AK31762" s="1"/>
      <c r="AL31762" s="1"/>
    </row>
    <row r="31763">
      <c r="I31763" s="1"/>
      <c r="J31763" s="1"/>
      <c r="K31763" s="1"/>
      <c r="AA31763" s="1"/>
      <c r="AB31763" s="1"/>
      <c r="AC31763" s="1"/>
      <c r="AJ31763" s="1"/>
      <c r="AK31763" s="1"/>
      <c r="AL31763" s="1"/>
    </row>
    <row r="31764">
      <c r="I31764" s="1"/>
      <c r="J31764" s="1"/>
      <c r="K31764" s="1"/>
      <c r="AA31764" s="1"/>
      <c r="AB31764" s="1"/>
      <c r="AC31764" s="1"/>
      <c r="AJ31764" s="1"/>
      <c r="AK31764" s="1"/>
      <c r="AL31764" s="1"/>
    </row>
    <row r="31765">
      <c r="I31765" s="1"/>
      <c r="J31765" s="1"/>
      <c r="K31765" s="1"/>
      <c r="AA31765" s="1"/>
      <c r="AB31765" s="1"/>
      <c r="AC31765" s="1"/>
      <c r="AJ31765" s="1"/>
      <c r="AK31765" s="1"/>
      <c r="AL31765" s="1"/>
    </row>
    <row r="31766">
      <c r="I31766" s="1"/>
      <c r="J31766" s="1"/>
      <c r="K31766" s="1"/>
      <c r="AA31766" s="1"/>
      <c r="AB31766" s="1"/>
      <c r="AC31766" s="1"/>
      <c r="AJ31766" s="1"/>
      <c r="AK31766" s="1"/>
      <c r="AL31766" s="1"/>
    </row>
    <row r="31767">
      <c r="I31767" s="1"/>
      <c r="J31767" s="1"/>
      <c r="K31767" s="1"/>
      <c r="AA31767" s="1"/>
      <c r="AB31767" s="1"/>
      <c r="AC31767" s="1"/>
      <c r="AJ31767" s="1"/>
      <c r="AK31767" s="1"/>
      <c r="AL31767" s="1"/>
    </row>
    <row r="31768">
      <c r="I31768" s="1"/>
      <c r="J31768" s="1"/>
      <c r="K31768" s="1"/>
      <c r="AA31768" s="1"/>
      <c r="AB31768" s="1"/>
      <c r="AC31768" s="1"/>
      <c r="AJ31768" s="1"/>
      <c r="AK31768" s="1"/>
      <c r="AL31768" s="1"/>
    </row>
    <row r="31769">
      <c r="I31769" s="1"/>
      <c r="J31769" s="1"/>
      <c r="K31769" s="1"/>
      <c r="AA31769" s="1"/>
      <c r="AB31769" s="1"/>
      <c r="AC31769" s="1"/>
      <c r="AJ31769" s="1"/>
      <c r="AK31769" s="1"/>
      <c r="AL31769" s="1"/>
    </row>
    <row r="31770">
      <c r="I31770" s="1"/>
      <c r="J31770" s="1"/>
      <c r="K31770" s="1"/>
      <c r="AA31770" s="1"/>
      <c r="AB31770" s="1"/>
      <c r="AC31770" s="1"/>
      <c r="AJ31770" s="1"/>
      <c r="AK31770" s="1"/>
      <c r="AL31770" s="1"/>
    </row>
    <row r="31771">
      <c r="I31771" s="1"/>
      <c r="J31771" s="1"/>
      <c r="K31771" s="1"/>
      <c r="AA31771" s="1"/>
      <c r="AB31771" s="1"/>
      <c r="AC31771" s="1"/>
      <c r="AJ31771" s="1"/>
      <c r="AK31771" s="1"/>
      <c r="AL31771" s="1"/>
    </row>
    <row r="31772">
      <c r="I31772" s="1"/>
      <c r="J31772" s="1"/>
      <c r="K31772" s="1"/>
      <c r="AA31772" s="1"/>
      <c r="AB31772" s="1"/>
      <c r="AC31772" s="1"/>
      <c r="AJ31772" s="1"/>
      <c r="AK31772" s="1"/>
      <c r="AL31772" s="1"/>
    </row>
    <row r="31773">
      <c r="I31773" s="1"/>
      <c r="J31773" s="1"/>
      <c r="K31773" s="1"/>
      <c r="AA31773" s="1"/>
      <c r="AB31773" s="1"/>
      <c r="AC31773" s="1"/>
      <c r="AJ31773" s="1"/>
      <c r="AK31773" s="1"/>
      <c r="AL31773" s="1"/>
    </row>
    <row r="31774">
      <c r="I31774" s="1"/>
      <c r="J31774" s="1"/>
      <c r="K31774" s="1"/>
      <c r="AA31774" s="1"/>
      <c r="AB31774" s="1"/>
      <c r="AC31774" s="1"/>
      <c r="AJ31774" s="1"/>
      <c r="AK31774" s="1"/>
      <c r="AL31774" s="1"/>
    </row>
    <row r="31775">
      <c r="I31775" s="1"/>
      <c r="J31775" s="1"/>
      <c r="K31775" s="1"/>
      <c r="AA31775" s="1"/>
      <c r="AB31775" s="1"/>
      <c r="AC31775" s="1"/>
      <c r="AJ31775" s="1"/>
      <c r="AK31775" s="1"/>
      <c r="AL31775" s="1"/>
    </row>
    <row r="31776">
      <c r="I31776" s="1"/>
      <c r="J31776" s="1"/>
      <c r="K31776" s="1"/>
      <c r="AA31776" s="1"/>
      <c r="AB31776" s="1"/>
      <c r="AC31776" s="1"/>
      <c r="AJ31776" s="1"/>
      <c r="AK31776" s="1"/>
      <c r="AL31776" s="1"/>
    </row>
    <row r="31777">
      <c r="I31777" s="1"/>
      <c r="J31777" s="1"/>
      <c r="K31777" s="1"/>
      <c r="AA31777" s="1"/>
      <c r="AB31777" s="1"/>
      <c r="AC31777" s="1"/>
      <c r="AJ31777" s="1"/>
      <c r="AK31777" s="1"/>
      <c r="AL31777" s="1"/>
    </row>
    <row r="31778">
      <c r="I31778" s="1"/>
      <c r="J31778" s="1"/>
      <c r="K31778" s="1"/>
      <c r="AA31778" s="1"/>
      <c r="AB31778" s="1"/>
      <c r="AC31778" s="1"/>
      <c r="AJ31778" s="1"/>
      <c r="AK31778" s="1"/>
      <c r="AL31778" s="1"/>
    </row>
    <row r="31779">
      <c r="I31779" s="1"/>
      <c r="J31779" s="1"/>
      <c r="K31779" s="1"/>
      <c r="AA31779" s="1"/>
      <c r="AB31779" s="1"/>
      <c r="AC31779" s="1"/>
      <c r="AJ31779" s="1"/>
      <c r="AK31779" s="1"/>
      <c r="AL31779" s="1"/>
    </row>
    <row r="31780">
      <c r="I31780" s="1"/>
      <c r="J31780" s="1"/>
      <c r="K31780" s="1"/>
      <c r="AA31780" s="1"/>
      <c r="AB31780" s="1"/>
      <c r="AC31780" s="1"/>
      <c r="AJ31780" s="1"/>
      <c r="AK31780" s="1"/>
      <c r="AL31780" s="1"/>
    </row>
    <row r="31781">
      <c r="I31781" s="1"/>
      <c r="J31781" s="1"/>
      <c r="K31781" s="1"/>
      <c r="AA31781" s="1"/>
      <c r="AB31781" s="1"/>
      <c r="AC31781" s="1"/>
      <c r="AJ31781" s="1"/>
      <c r="AK31781" s="1"/>
      <c r="AL31781" s="1"/>
    </row>
    <row r="31782">
      <c r="I31782" s="1"/>
      <c r="J31782" s="1"/>
      <c r="K31782" s="1"/>
      <c r="AA31782" s="1"/>
      <c r="AB31782" s="1"/>
      <c r="AC31782" s="1"/>
      <c r="AJ31782" s="1"/>
      <c r="AK31782" s="1"/>
      <c r="AL31782" s="1"/>
    </row>
    <row r="31783">
      <c r="I31783" s="1"/>
      <c r="J31783" s="1"/>
      <c r="K31783" s="1"/>
      <c r="AA31783" s="1"/>
      <c r="AB31783" s="1"/>
      <c r="AC31783" s="1"/>
      <c r="AJ31783" s="1"/>
      <c r="AK31783" s="1"/>
      <c r="AL31783" s="1"/>
    </row>
    <row r="31784">
      <c r="I31784" s="1"/>
      <c r="J31784" s="1"/>
      <c r="K31784" s="1"/>
      <c r="AA31784" s="1"/>
      <c r="AB31784" s="1"/>
      <c r="AC31784" s="1"/>
      <c r="AJ31784" s="1"/>
      <c r="AK31784" s="1"/>
      <c r="AL31784" s="1"/>
    </row>
    <row r="31785">
      <c r="I31785" s="1"/>
      <c r="J31785" s="1"/>
      <c r="K31785" s="1"/>
      <c r="AA31785" s="1"/>
      <c r="AB31785" s="1"/>
      <c r="AC31785" s="1"/>
      <c r="AJ31785" s="1"/>
      <c r="AK31785" s="1"/>
      <c r="AL31785" s="1"/>
    </row>
    <row r="31786">
      <c r="I31786" s="1"/>
      <c r="J31786" s="1"/>
      <c r="K31786" s="1"/>
      <c r="AA31786" s="1"/>
      <c r="AB31786" s="1"/>
      <c r="AC31786" s="1"/>
      <c r="AJ31786" s="1"/>
      <c r="AK31786" s="1"/>
      <c r="AL31786" s="1"/>
    </row>
    <row r="31787">
      <c r="I31787" s="1"/>
      <c r="J31787" s="1"/>
      <c r="K31787" s="1"/>
      <c r="AA31787" s="1"/>
      <c r="AB31787" s="1"/>
      <c r="AC31787" s="1"/>
      <c r="AJ31787" s="1"/>
      <c r="AK31787" s="1"/>
      <c r="AL31787" s="1"/>
    </row>
    <row r="31788">
      <c r="I31788" s="1"/>
      <c r="J31788" s="1"/>
      <c r="K31788" s="1"/>
      <c r="AA31788" s="1"/>
      <c r="AB31788" s="1"/>
      <c r="AC31788" s="1"/>
      <c r="AJ31788" s="1"/>
      <c r="AK31788" s="1"/>
      <c r="AL31788" s="1"/>
    </row>
    <row r="31789">
      <c r="I31789" s="1"/>
      <c r="J31789" s="1"/>
      <c r="K31789" s="1"/>
      <c r="AA31789" s="1"/>
      <c r="AB31789" s="1"/>
      <c r="AC31789" s="1"/>
      <c r="AJ31789" s="1"/>
      <c r="AK31789" s="1"/>
      <c r="AL31789" s="1"/>
    </row>
    <row r="31790">
      <c r="I31790" s="1"/>
      <c r="J31790" s="1"/>
      <c r="K31790" s="1"/>
      <c r="AA31790" s="1"/>
      <c r="AB31790" s="1"/>
      <c r="AC31790" s="1"/>
      <c r="AJ31790" s="1"/>
      <c r="AK31790" s="1"/>
      <c r="AL31790" s="1"/>
    </row>
    <row r="31791">
      <c r="I31791" s="1"/>
      <c r="J31791" s="1"/>
      <c r="K31791" s="1"/>
      <c r="AA31791" s="1"/>
      <c r="AB31791" s="1"/>
      <c r="AC31791" s="1"/>
      <c r="AJ31791" s="1"/>
      <c r="AK31791" s="1"/>
      <c r="AL31791" s="1"/>
    </row>
    <row r="31792">
      <c r="I31792" s="1"/>
      <c r="J31792" s="1"/>
      <c r="K31792" s="1"/>
      <c r="AA31792" s="1"/>
      <c r="AB31792" s="1"/>
      <c r="AC31792" s="1"/>
      <c r="AJ31792" s="1"/>
      <c r="AK31792" s="1"/>
      <c r="AL31792" s="1"/>
    </row>
    <row r="31793">
      <c r="I31793" s="1"/>
      <c r="J31793" s="1"/>
      <c r="K31793" s="1"/>
      <c r="AA31793" s="1"/>
      <c r="AB31793" s="1"/>
      <c r="AC31793" s="1"/>
      <c r="AJ31793" s="1"/>
      <c r="AK31793" s="1"/>
      <c r="AL31793" s="1"/>
    </row>
    <row r="31794">
      <c r="I31794" s="1"/>
      <c r="J31794" s="1"/>
      <c r="K31794" s="1"/>
      <c r="AA31794" s="1"/>
      <c r="AB31794" s="1"/>
      <c r="AC31794" s="1"/>
      <c r="AJ31794" s="1"/>
      <c r="AK31794" s="1"/>
      <c r="AL31794" s="1"/>
    </row>
    <row r="31795">
      <c r="I31795" s="1"/>
      <c r="J31795" s="1"/>
      <c r="K31795" s="1"/>
      <c r="AA31795" s="1"/>
      <c r="AB31795" s="1"/>
      <c r="AC31795" s="1"/>
      <c r="AJ31795" s="1"/>
      <c r="AK31795" s="1"/>
      <c r="AL31795" s="1"/>
    </row>
    <row r="31796">
      <c r="I31796" s="1"/>
      <c r="J31796" s="1"/>
      <c r="K31796" s="1"/>
      <c r="AA31796" s="1"/>
      <c r="AB31796" s="1"/>
      <c r="AC31796" s="1"/>
      <c r="AJ31796" s="1"/>
      <c r="AK31796" s="1"/>
      <c r="AL31796" s="1"/>
    </row>
    <row r="31797">
      <c r="I31797" s="1"/>
      <c r="J31797" s="1"/>
      <c r="K31797" s="1"/>
      <c r="AA31797" s="1"/>
      <c r="AB31797" s="1"/>
      <c r="AC31797" s="1"/>
      <c r="AJ31797" s="1"/>
      <c r="AK31797" s="1"/>
      <c r="AL31797" s="1"/>
    </row>
    <row r="31798">
      <c r="I31798" s="1"/>
      <c r="J31798" s="1"/>
      <c r="K31798" s="1"/>
      <c r="AA31798" s="1"/>
      <c r="AB31798" s="1"/>
      <c r="AC31798" s="1"/>
      <c r="AJ31798" s="1"/>
      <c r="AK31798" s="1"/>
      <c r="AL31798" s="1"/>
    </row>
    <row r="31799">
      <c r="I31799" s="1"/>
      <c r="J31799" s="1"/>
      <c r="K31799" s="1"/>
      <c r="AA31799" s="1"/>
      <c r="AB31799" s="1"/>
      <c r="AC31799" s="1"/>
      <c r="AJ31799" s="1"/>
      <c r="AK31799" s="1"/>
      <c r="AL31799" s="1"/>
    </row>
    <row r="31800">
      <c r="I31800" s="1"/>
      <c r="J31800" s="1"/>
      <c r="K31800" s="1"/>
      <c r="AA31800" s="1"/>
      <c r="AB31800" s="1"/>
      <c r="AC31800" s="1"/>
      <c r="AJ31800" s="1"/>
      <c r="AK31800" s="1"/>
      <c r="AL31800" s="1"/>
    </row>
    <row r="31801">
      <c r="I31801" s="1"/>
      <c r="J31801" s="1"/>
      <c r="K31801" s="1"/>
      <c r="AA31801" s="1"/>
      <c r="AB31801" s="1"/>
      <c r="AC31801" s="1"/>
      <c r="AJ31801" s="1"/>
      <c r="AK31801" s="1"/>
      <c r="AL31801" s="1"/>
    </row>
    <row r="31802">
      <c r="I31802" s="1"/>
      <c r="J31802" s="1"/>
      <c r="K31802" s="1"/>
      <c r="AA31802" s="1"/>
      <c r="AB31802" s="1"/>
      <c r="AC31802" s="1"/>
      <c r="AJ31802" s="1"/>
      <c r="AK31802" s="1"/>
      <c r="AL31802" s="1"/>
    </row>
    <row r="31803">
      <c r="I31803" s="1"/>
      <c r="J31803" s="1"/>
      <c r="K31803" s="1"/>
      <c r="AA31803" s="1"/>
      <c r="AB31803" s="1"/>
      <c r="AC31803" s="1"/>
      <c r="AJ31803" s="1"/>
      <c r="AK31803" s="1"/>
      <c r="AL31803" s="1"/>
    </row>
    <row r="31804">
      <c r="I31804" s="1"/>
      <c r="J31804" s="1"/>
      <c r="K31804" s="1"/>
      <c r="AA31804" s="1"/>
      <c r="AB31804" s="1"/>
      <c r="AC31804" s="1"/>
      <c r="AJ31804" s="1"/>
      <c r="AK31804" s="1"/>
      <c r="AL31804" s="1"/>
    </row>
    <row r="31805">
      <c r="I31805" s="1"/>
      <c r="J31805" s="1"/>
      <c r="K31805" s="1"/>
      <c r="AA31805" s="1"/>
      <c r="AB31805" s="1"/>
      <c r="AC31805" s="1"/>
      <c r="AJ31805" s="1"/>
      <c r="AK31805" s="1"/>
      <c r="AL31805" s="1"/>
    </row>
    <row r="31806">
      <c r="I31806" s="1"/>
      <c r="J31806" s="1"/>
      <c r="K31806" s="1"/>
      <c r="AA31806" s="1"/>
      <c r="AB31806" s="1"/>
      <c r="AC31806" s="1"/>
      <c r="AJ31806" s="1"/>
      <c r="AK31806" s="1"/>
      <c r="AL31806" s="1"/>
    </row>
    <row r="31807">
      <c r="I31807" s="1"/>
      <c r="J31807" s="1"/>
      <c r="K31807" s="1"/>
      <c r="AA31807" s="1"/>
      <c r="AB31807" s="1"/>
      <c r="AC31807" s="1"/>
      <c r="AJ31807" s="1"/>
      <c r="AK31807" s="1"/>
      <c r="AL31807" s="1"/>
    </row>
    <row r="31808">
      <c r="I31808" s="1"/>
      <c r="J31808" s="1"/>
      <c r="K31808" s="1"/>
      <c r="AA31808" s="1"/>
      <c r="AB31808" s="1"/>
      <c r="AC31808" s="1"/>
      <c r="AJ31808" s="1"/>
      <c r="AK31808" s="1"/>
      <c r="AL31808" s="1"/>
    </row>
    <row r="31809">
      <c r="I31809" s="1"/>
      <c r="J31809" s="1"/>
      <c r="K31809" s="1"/>
      <c r="AA31809" s="1"/>
      <c r="AB31809" s="1"/>
      <c r="AC31809" s="1"/>
      <c r="AJ31809" s="1"/>
      <c r="AK31809" s="1"/>
      <c r="AL31809" s="1"/>
    </row>
    <row r="31810">
      <c r="I31810" s="1"/>
      <c r="J31810" s="1"/>
      <c r="K31810" s="1"/>
      <c r="AA31810" s="1"/>
      <c r="AB31810" s="1"/>
      <c r="AC31810" s="1"/>
      <c r="AJ31810" s="1"/>
      <c r="AK31810" s="1"/>
      <c r="AL31810" s="1"/>
    </row>
    <row r="31811">
      <c r="I31811" s="1"/>
      <c r="J31811" s="1"/>
      <c r="K31811" s="1"/>
      <c r="AA31811" s="1"/>
      <c r="AB31811" s="1"/>
      <c r="AC31811" s="1"/>
      <c r="AJ31811" s="1"/>
      <c r="AK31811" s="1"/>
      <c r="AL31811" s="1"/>
    </row>
    <row r="31812">
      <c r="I31812" s="1"/>
      <c r="J31812" s="1"/>
      <c r="K31812" s="1"/>
      <c r="AA31812" s="1"/>
      <c r="AB31812" s="1"/>
      <c r="AC31812" s="1"/>
      <c r="AJ31812" s="1"/>
      <c r="AK31812" s="1"/>
      <c r="AL31812" s="1"/>
    </row>
    <row r="31813">
      <c r="I31813" s="1"/>
      <c r="J31813" s="1"/>
      <c r="K31813" s="1"/>
      <c r="AA31813" s="1"/>
      <c r="AB31813" s="1"/>
      <c r="AC31813" s="1"/>
      <c r="AJ31813" s="1"/>
      <c r="AK31813" s="1"/>
      <c r="AL31813" s="1"/>
    </row>
    <row r="31814">
      <c r="I31814" s="1"/>
      <c r="J31814" s="1"/>
      <c r="K31814" s="1"/>
      <c r="AA31814" s="1"/>
      <c r="AB31814" s="1"/>
      <c r="AC31814" s="1"/>
      <c r="AJ31814" s="1"/>
      <c r="AK31814" s="1"/>
      <c r="AL31814" s="1"/>
    </row>
    <row r="31815">
      <c r="I31815" s="1"/>
      <c r="J31815" s="1"/>
      <c r="K31815" s="1"/>
      <c r="AA31815" s="1"/>
      <c r="AB31815" s="1"/>
      <c r="AC31815" s="1"/>
      <c r="AJ31815" s="1"/>
      <c r="AK31815" s="1"/>
      <c r="AL31815" s="1"/>
    </row>
    <row r="31816">
      <c r="I31816" s="1"/>
      <c r="J31816" s="1"/>
      <c r="K31816" s="1"/>
      <c r="AA31816" s="1"/>
      <c r="AB31816" s="1"/>
      <c r="AC31816" s="1"/>
      <c r="AJ31816" s="1"/>
      <c r="AK31816" s="1"/>
      <c r="AL31816" s="1"/>
    </row>
    <row r="31817">
      <c r="I31817" s="1"/>
      <c r="J31817" s="1"/>
      <c r="K31817" s="1"/>
      <c r="AA31817" s="1"/>
      <c r="AB31817" s="1"/>
      <c r="AC31817" s="1"/>
      <c r="AJ31817" s="1"/>
      <c r="AK31817" s="1"/>
      <c r="AL31817" s="1"/>
    </row>
    <row r="31818">
      <c r="I31818" s="1"/>
      <c r="J31818" s="1"/>
      <c r="K31818" s="1"/>
      <c r="AA31818" s="1"/>
      <c r="AB31818" s="1"/>
      <c r="AC31818" s="1"/>
      <c r="AJ31818" s="1"/>
      <c r="AK31818" s="1"/>
      <c r="AL31818" s="1"/>
    </row>
    <row r="31819">
      <c r="I31819" s="1"/>
      <c r="J31819" s="1"/>
      <c r="K31819" s="1"/>
      <c r="AA31819" s="1"/>
      <c r="AB31819" s="1"/>
      <c r="AC31819" s="1"/>
      <c r="AJ31819" s="1"/>
      <c r="AK31819" s="1"/>
      <c r="AL31819" s="1"/>
    </row>
    <row r="31820">
      <c r="I31820" s="1"/>
      <c r="J31820" s="1"/>
      <c r="K31820" s="1"/>
      <c r="AA31820" s="1"/>
      <c r="AB31820" s="1"/>
      <c r="AC31820" s="1"/>
      <c r="AJ31820" s="1"/>
      <c r="AK31820" s="1"/>
      <c r="AL31820" s="1"/>
    </row>
    <row r="31821">
      <c r="I31821" s="1"/>
      <c r="J31821" s="1"/>
      <c r="K31821" s="1"/>
      <c r="AA31821" s="1"/>
      <c r="AB31821" s="1"/>
      <c r="AC31821" s="1"/>
      <c r="AJ31821" s="1"/>
      <c r="AK31821" s="1"/>
      <c r="AL31821" s="1"/>
    </row>
    <row r="31822">
      <c r="I31822" s="1"/>
      <c r="J31822" s="1"/>
      <c r="K31822" s="1"/>
      <c r="AA31822" s="1"/>
      <c r="AB31822" s="1"/>
      <c r="AC31822" s="1"/>
      <c r="AJ31822" s="1"/>
      <c r="AK31822" s="1"/>
      <c r="AL31822" s="1"/>
    </row>
    <row r="31823">
      <c r="I31823" s="1"/>
      <c r="J31823" s="1"/>
      <c r="K31823" s="1"/>
      <c r="AA31823" s="1"/>
      <c r="AB31823" s="1"/>
      <c r="AC31823" s="1"/>
      <c r="AJ31823" s="1"/>
      <c r="AK31823" s="1"/>
      <c r="AL31823" s="1"/>
    </row>
    <row r="31824">
      <c r="I31824" s="1"/>
      <c r="J31824" s="1"/>
      <c r="K31824" s="1"/>
      <c r="AA31824" s="1"/>
      <c r="AB31824" s="1"/>
      <c r="AC31824" s="1"/>
      <c r="AJ31824" s="1"/>
      <c r="AK31824" s="1"/>
      <c r="AL31824" s="1"/>
    </row>
    <row r="31825">
      <c r="I31825" s="1"/>
      <c r="J31825" s="1"/>
      <c r="K31825" s="1"/>
      <c r="AA31825" s="1"/>
      <c r="AB31825" s="1"/>
      <c r="AC31825" s="1"/>
      <c r="AJ31825" s="1"/>
      <c r="AK31825" s="1"/>
      <c r="AL31825" s="1"/>
    </row>
    <row r="31826">
      <c r="I31826" s="1"/>
      <c r="J31826" s="1"/>
      <c r="K31826" s="1"/>
      <c r="AA31826" s="1"/>
      <c r="AB31826" s="1"/>
      <c r="AC31826" s="1"/>
      <c r="AJ31826" s="1"/>
      <c r="AK31826" s="1"/>
      <c r="AL31826" s="1"/>
    </row>
    <row r="31827">
      <c r="I31827" s="1"/>
      <c r="J31827" s="1"/>
      <c r="K31827" s="1"/>
      <c r="AA31827" s="1"/>
      <c r="AB31827" s="1"/>
      <c r="AC31827" s="1"/>
      <c r="AJ31827" s="1"/>
      <c r="AK31827" s="1"/>
      <c r="AL31827" s="1"/>
    </row>
    <row r="31828">
      <c r="I31828" s="1"/>
      <c r="J31828" s="1"/>
      <c r="K31828" s="1"/>
      <c r="AA31828" s="1"/>
      <c r="AB31828" s="1"/>
      <c r="AC31828" s="1"/>
      <c r="AJ31828" s="1"/>
      <c r="AK31828" s="1"/>
      <c r="AL31828" s="1"/>
    </row>
    <row r="31829">
      <c r="I31829" s="1"/>
      <c r="J31829" s="1"/>
      <c r="K31829" s="1"/>
      <c r="AA31829" s="1"/>
      <c r="AB31829" s="1"/>
      <c r="AC31829" s="1"/>
      <c r="AJ31829" s="1"/>
      <c r="AK31829" s="1"/>
      <c r="AL31829" s="1"/>
    </row>
    <row r="31830">
      <c r="I31830" s="1"/>
      <c r="J31830" s="1"/>
      <c r="K31830" s="1"/>
      <c r="AA31830" s="1"/>
      <c r="AB31830" s="1"/>
      <c r="AC31830" s="1"/>
      <c r="AJ31830" s="1"/>
      <c r="AK31830" s="1"/>
      <c r="AL31830" s="1"/>
    </row>
    <row r="31831">
      <c r="I31831" s="1"/>
      <c r="J31831" s="1"/>
      <c r="K31831" s="1"/>
      <c r="AA31831" s="1"/>
      <c r="AB31831" s="1"/>
      <c r="AC31831" s="1"/>
      <c r="AJ31831" s="1"/>
      <c r="AK31831" s="1"/>
      <c r="AL31831" s="1"/>
    </row>
    <row r="31832">
      <c r="I31832" s="1"/>
      <c r="J31832" s="1"/>
      <c r="K31832" s="1"/>
      <c r="AA31832" s="1"/>
      <c r="AB31832" s="1"/>
      <c r="AC31832" s="1"/>
      <c r="AJ31832" s="1"/>
      <c r="AK31832" s="1"/>
      <c r="AL31832" s="1"/>
    </row>
    <row r="31833">
      <c r="I31833" s="1"/>
      <c r="J31833" s="1"/>
      <c r="K31833" s="1"/>
      <c r="AA31833" s="1"/>
      <c r="AB31833" s="1"/>
      <c r="AC31833" s="1"/>
      <c r="AJ31833" s="1"/>
      <c r="AK31833" s="1"/>
      <c r="AL31833" s="1"/>
    </row>
    <row r="31834">
      <c r="I31834" s="1"/>
      <c r="J31834" s="1"/>
      <c r="K31834" s="1"/>
      <c r="AA31834" s="1"/>
      <c r="AB31834" s="1"/>
      <c r="AC31834" s="1"/>
      <c r="AJ31834" s="1"/>
      <c r="AK31834" s="1"/>
      <c r="AL31834" s="1"/>
    </row>
    <row r="31835">
      <c r="I31835" s="1"/>
      <c r="J31835" s="1"/>
      <c r="K31835" s="1"/>
      <c r="AA31835" s="1"/>
      <c r="AB31835" s="1"/>
      <c r="AC31835" s="1"/>
      <c r="AJ31835" s="1"/>
      <c r="AK31835" s="1"/>
      <c r="AL31835" s="1"/>
    </row>
    <row r="31836">
      <c r="I31836" s="1"/>
      <c r="J31836" s="1"/>
      <c r="K31836" s="1"/>
      <c r="AA31836" s="1"/>
      <c r="AB31836" s="1"/>
      <c r="AC31836" s="1"/>
      <c r="AJ31836" s="1"/>
      <c r="AK31836" s="1"/>
      <c r="AL31836" s="1"/>
    </row>
    <row r="31837">
      <c r="I31837" s="1"/>
      <c r="J31837" s="1"/>
      <c r="K31837" s="1"/>
      <c r="AA31837" s="1"/>
      <c r="AB31837" s="1"/>
      <c r="AC31837" s="1"/>
      <c r="AJ31837" s="1"/>
      <c r="AK31837" s="1"/>
      <c r="AL31837" s="1"/>
    </row>
    <row r="31838">
      <c r="I31838" s="1"/>
      <c r="J31838" s="1"/>
      <c r="K31838" s="1"/>
      <c r="AA31838" s="1"/>
      <c r="AB31838" s="1"/>
      <c r="AC31838" s="1"/>
      <c r="AJ31838" s="1"/>
      <c r="AK31838" s="1"/>
      <c r="AL31838" s="1"/>
    </row>
    <row r="31839">
      <c r="I31839" s="1"/>
      <c r="J31839" s="1"/>
      <c r="K31839" s="1"/>
      <c r="AA31839" s="1"/>
      <c r="AB31839" s="1"/>
      <c r="AC31839" s="1"/>
      <c r="AJ31839" s="1"/>
      <c r="AK31839" s="1"/>
      <c r="AL31839" s="1"/>
    </row>
    <row r="31840">
      <c r="I31840" s="1"/>
      <c r="J31840" s="1"/>
      <c r="K31840" s="1"/>
      <c r="AA31840" s="1"/>
      <c r="AB31840" s="1"/>
      <c r="AC31840" s="1"/>
      <c r="AJ31840" s="1"/>
      <c r="AK31840" s="1"/>
      <c r="AL31840" s="1"/>
    </row>
    <row r="31841">
      <c r="I31841" s="1"/>
      <c r="J31841" s="1"/>
      <c r="K31841" s="1"/>
      <c r="AA31841" s="1"/>
      <c r="AB31841" s="1"/>
      <c r="AC31841" s="1"/>
      <c r="AJ31841" s="1"/>
      <c r="AK31841" s="1"/>
      <c r="AL31841" s="1"/>
    </row>
    <row r="31842">
      <c r="I31842" s="1"/>
      <c r="J31842" s="1"/>
      <c r="K31842" s="1"/>
      <c r="AA31842" s="1"/>
      <c r="AB31842" s="1"/>
      <c r="AC31842" s="1"/>
      <c r="AJ31842" s="1"/>
      <c r="AK31842" s="1"/>
      <c r="AL31842" s="1"/>
    </row>
    <row r="31843">
      <c r="I31843" s="1"/>
      <c r="J31843" s="1"/>
      <c r="K31843" s="1"/>
      <c r="AA31843" s="1"/>
      <c r="AB31843" s="1"/>
      <c r="AC31843" s="1"/>
      <c r="AJ31843" s="1"/>
      <c r="AK31843" s="1"/>
      <c r="AL31843" s="1"/>
    </row>
    <row r="31844">
      <c r="I31844" s="1"/>
      <c r="J31844" s="1"/>
      <c r="K31844" s="1"/>
      <c r="AA31844" s="1"/>
      <c r="AB31844" s="1"/>
      <c r="AC31844" s="1"/>
      <c r="AJ31844" s="1"/>
      <c r="AK31844" s="1"/>
      <c r="AL31844" s="1"/>
    </row>
    <row r="31845">
      <c r="I31845" s="1"/>
      <c r="J31845" s="1"/>
      <c r="K31845" s="1"/>
      <c r="AA31845" s="1"/>
      <c r="AB31845" s="1"/>
      <c r="AC31845" s="1"/>
      <c r="AJ31845" s="1"/>
      <c r="AK31845" s="1"/>
      <c r="AL31845" s="1"/>
    </row>
    <row r="31846">
      <c r="I31846" s="1"/>
      <c r="J31846" s="1"/>
      <c r="K31846" s="1"/>
      <c r="AA31846" s="1"/>
      <c r="AB31846" s="1"/>
      <c r="AC31846" s="1"/>
      <c r="AJ31846" s="1"/>
      <c r="AK31846" s="1"/>
      <c r="AL31846" s="1"/>
    </row>
    <row r="31847">
      <c r="I31847" s="1"/>
      <c r="J31847" s="1"/>
      <c r="K31847" s="1"/>
      <c r="AA31847" s="1"/>
      <c r="AB31847" s="1"/>
      <c r="AC31847" s="1"/>
      <c r="AJ31847" s="1"/>
      <c r="AK31847" s="1"/>
      <c r="AL31847" s="1"/>
    </row>
    <row r="31848">
      <c r="I31848" s="1"/>
      <c r="J31848" s="1"/>
      <c r="K31848" s="1"/>
      <c r="AA31848" s="1"/>
      <c r="AB31848" s="1"/>
      <c r="AC31848" s="1"/>
      <c r="AJ31848" s="1"/>
      <c r="AK31848" s="1"/>
      <c r="AL31848" s="1"/>
    </row>
    <row r="31849">
      <c r="I31849" s="1"/>
      <c r="J31849" s="1"/>
      <c r="K31849" s="1"/>
      <c r="AA31849" s="1"/>
      <c r="AB31849" s="1"/>
      <c r="AC31849" s="1"/>
      <c r="AJ31849" s="1"/>
      <c r="AK31849" s="1"/>
      <c r="AL31849" s="1"/>
    </row>
    <row r="31850">
      <c r="I31850" s="1"/>
      <c r="J31850" s="1"/>
      <c r="K31850" s="1"/>
      <c r="AA31850" s="1"/>
      <c r="AB31850" s="1"/>
      <c r="AC31850" s="1"/>
      <c r="AJ31850" s="1"/>
      <c r="AK31850" s="1"/>
      <c r="AL31850" s="1"/>
    </row>
    <row r="31851">
      <c r="I31851" s="1"/>
      <c r="J31851" s="1"/>
      <c r="K31851" s="1"/>
      <c r="AA31851" s="1"/>
      <c r="AB31851" s="1"/>
      <c r="AC31851" s="1"/>
      <c r="AJ31851" s="1"/>
      <c r="AK31851" s="1"/>
      <c r="AL31851" s="1"/>
    </row>
    <row r="31852">
      <c r="I31852" s="1"/>
      <c r="J31852" s="1"/>
      <c r="K31852" s="1"/>
      <c r="AA31852" s="1"/>
      <c r="AB31852" s="1"/>
      <c r="AC31852" s="1"/>
      <c r="AJ31852" s="1"/>
      <c r="AK31852" s="1"/>
      <c r="AL31852" s="1"/>
    </row>
    <row r="31853">
      <c r="I31853" s="1"/>
      <c r="J31853" s="1"/>
      <c r="K31853" s="1"/>
      <c r="AA31853" s="1"/>
      <c r="AB31853" s="1"/>
      <c r="AC31853" s="1"/>
      <c r="AJ31853" s="1"/>
      <c r="AK31853" s="1"/>
      <c r="AL31853" s="1"/>
    </row>
    <row r="31854">
      <c r="I31854" s="1"/>
      <c r="J31854" s="1"/>
      <c r="K31854" s="1"/>
      <c r="AA31854" s="1"/>
      <c r="AB31854" s="1"/>
      <c r="AC31854" s="1"/>
      <c r="AJ31854" s="1"/>
      <c r="AK31854" s="1"/>
      <c r="AL31854" s="1"/>
    </row>
    <row r="31855">
      <c r="I31855" s="1"/>
      <c r="J31855" s="1"/>
      <c r="K31855" s="1"/>
      <c r="AA31855" s="1"/>
      <c r="AB31855" s="1"/>
      <c r="AC31855" s="1"/>
      <c r="AJ31855" s="1"/>
      <c r="AK31855" s="1"/>
      <c r="AL31855" s="1"/>
    </row>
    <row r="31856">
      <c r="I31856" s="1"/>
      <c r="J31856" s="1"/>
      <c r="K31856" s="1"/>
      <c r="AA31856" s="1"/>
      <c r="AB31856" s="1"/>
      <c r="AC31856" s="1"/>
      <c r="AJ31856" s="1"/>
      <c r="AK31856" s="1"/>
      <c r="AL31856" s="1"/>
    </row>
    <row r="31857">
      <c r="I31857" s="1"/>
      <c r="J31857" s="1"/>
      <c r="K31857" s="1"/>
      <c r="AA31857" s="1"/>
      <c r="AB31857" s="1"/>
      <c r="AC31857" s="1"/>
      <c r="AJ31857" s="1"/>
      <c r="AK31857" s="1"/>
      <c r="AL31857" s="1"/>
    </row>
    <row r="31858">
      <c r="I31858" s="1"/>
      <c r="J31858" s="1"/>
      <c r="K31858" s="1"/>
      <c r="AA31858" s="1"/>
      <c r="AB31858" s="1"/>
      <c r="AC31858" s="1"/>
      <c r="AJ31858" s="1"/>
      <c r="AK31858" s="1"/>
      <c r="AL31858" s="1"/>
    </row>
    <row r="31859">
      <c r="I31859" s="1"/>
      <c r="J31859" s="1"/>
      <c r="K31859" s="1"/>
      <c r="AA31859" s="1"/>
      <c r="AB31859" s="1"/>
      <c r="AC31859" s="1"/>
      <c r="AJ31859" s="1"/>
      <c r="AK31859" s="1"/>
      <c r="AL31859" s="1"/>
    </row>
    <row r="31860">
      <c r="I31860" s="1"/>
      <c r="J31860" s="1"/>
      <c r="K31860" s="1"/>
      <c r="AA31860" s="1"/>
      <c r="AB31860" s="1"/>
      <c r="AC31860" s="1"/>
      <c r="AJ31860" s="1"/>
      <c r="AK31860" s="1"/>
      <c r="AL31860" s="1"/>
    </row>
    <row r="31861">
      <c r="I31861" s="1"/>
      <c r="J31861" s="1"/>
      <c r="K31861" s="1"/>
      <c r="AA31861" s="1"/>
      <c r="AB31861" s="1"/>
      <c r="AC31861" s="1"/>
      <c r="AJ31861" s="1"/>
      <c r="AK31861" s="1"/>
      <c r="AL31861" s="1"/>
    </row>
    <row r="31862">
      <c r="I31862" s="1"/>
      <c r="J31862" s="1"/>
      <c r="K31862" s="1"/>
      <c r="AA31862" s="1"/>
      <c r="AB31862" s="1"/>
      <c r="AC31862" s="1"/>
      <c r="AJ31862" s="1"/>
      <c r="AK31862" s="1"/>
      <c r="AL31862" s="1"/>
    </row>
    <row r="31863">
      <c r="I31863" s="1"/>
      <c r="J31863" s="1"/>
      <c r="K31863" s="1"/>
      <c r="AA31863" s="1"/>
      <c r="AB31863" s="1"/>
      <c r="AC31863" s="1"/>
      <c r="AJ31863" s="1"/>
      <c r="AK31863" s="1"/>
      <c r="AL31863" s="1"/>
    </row>
    <row r="31864">
      <c r="I31864" s="1"/>
      <c r="J31864" s="1"/>
      <c r="K31864" s="1"/>
      <c r="AA31864" s="1"/>
      <c r="AB31864" s="1"/>
      <c r="AC31864" s="1"/>
      <c r="AJ31864" s="1"/>
      <c r="AK31864" s="1"/>
      <c r="AL31864" s="1"/>
    </row>
    <row r="31865">
      <c r="I31865" s="1"/>
      <c r="J31865" s="1"/>
      <c r="K31865" s="1"/>
      <c r="AA31865" s="1"/>
      <c r="AB31865" s="1"/>
      <c r="AC31865" s="1"/>
      <c r="AJ31865" s="1"/>
      <c r="AK31865" s="1"/>
      <c r="AL31865" s="1"/>
    </row>
    <row r="31866">
      <c r="I31866" s="1"/>
      <c r="J31866" s="1"/>
      <c r="K31866" s="1"/>
      <c r="AA31866" s="1"/>
      <c r="AB31866" s="1"/>
      <c r="AC31866" s="1"/>
      <c r="AJ31866" s="1"/>
      <c r="AK31866" s="1"/>
      <c r="AL31866" s="1"/>
    </row>
    <row r="31867">
      <c r="I31867" s="1"/>
      <c r="J31867" s="1"/>
      <c r="K31867" s="1"/>
      <c r="AA31867" s="1"/>
      <c r="AB31867" s="1"/>
      <c r="AC31867" s="1"/>
      <c r="AJ31867" s="1"/>
      <c r="AK31867" s="1"/>
      <c r="AL31867" s="1"/>
    </row>
    <row r="31868">
      <c r="I31868" s="1"/>
      <c r="J31868" s="1"/>
      <c r="K31868" s="1"/>
      <c r="AA31868" s="1"/>
      <c r="AB31868" s="1"/>
      <c r="AC31868" s="1"/>
      <c r="AJ31868" s="1"/>
      <c r="AK31868" s="1"/>
      <c r="AL31868" s="1"/>
    </row>
    <row r="31869">
      <c r="I31869" s="1"/>
      <c r="J31869" s="1"/>
      <c r="K31869" s="1"/>
      <c r="AA31869" s="1"/>
      <c r="AB31869" s="1"/>
      <c r="AC31869" s="1"/>
      <c r="AJ31869" s="1"/>
      <c r="AK31869" s="1"/>
      <c r="AL31869" s="1"/>
    </row>
    <row r="31870">
      <c r="I31870" s="1"/>
      <c r="J31870" s="1"/>
      <c r="K31870" s="1"/>
      <c r="AA31870" s="1"/>
      <c r="AB31870" s="1"/>
      <c r="AC31870" s="1"/>
      <c r="AJ31870" s="1"/>
      <c r="AK31870" s="1"/>
      <c r="AL31870" s="1"/>
    </row>
    <row r="31871">
      <c r="I31871" s="1"/>
      <c r="J31871" s="1"/>
      <c r="K31871" s="1"/>
      <c r="AA31871" s="1"/>
      <c r="AB31871" s="1"/>
      <c r="AC31871" s="1"/>
      <c r="AJ31871" s="1"/>
      <c r="AK31871" s="1"/>
      <c r="AL31871" s="1"/>
    </row>
    <row r="31872">
      <c r="I31872" s="1"/>
      <c r="J31872" s="1"/>
      <c r="K31872" s="1"/>
      <c r="AA31872" s="1"/>
      <c r="AB31872" s="1"/>
      <c r="AC31872" s="1"/>
      <c r="AJ31872" s="1"/>
      <c r="AK31872" s="1"/>
      <c r="AL31872" s="1"/>
    </row>
    <row r="31873">
      <c r="I31873" s="1"/>
      <c r="J31873" s="1"/>
      <c r="K31873" s="1"/>
      <c r="AA31873" s="1"/>
      <c r="AB31873" s="1"/>
      <c r="AC31873" s="1"/>
      <c r="AJ31873" s="1"/>
      <c r="AK31873" s="1"/>
      <c r="AL31873" s="1"/>
    </row>
    <row r="31874">
      <c r="I31874" s="1"/>
      <c r="J31874" s="1"/>
      <c r="K31874" s="1"/>
      <c r="AA31874" s="1"/>
      <c r="AB31874" s="1"/>
      <c r="AC31874" s="1"/>
      <c r="AJ31874" s="1"/>
      <c r="AK31874" s="1"/>
      <c r="AL31874" s="1"/>
    </row>
    <row r="31875">
      <c r="I31875" s="1"/>
      <c r="J31875" s="1"/>
      <c r="K31875" s="1"/>
      <c r="AA31875" s="1"/>
      <c r="AB31875" s="1"/>
      <c r="AC31875" s="1"/>
      <c r="AJ31875" s="1"/>
      <c r="AK31875" s="1"/>
      <c r="AL31875" s="1"/>
    </row>
    <row r="31876">
      <c r="I31876" s="1"/>
      <c r="J31876" s="1"/>
      <c r="K31876" s="1"/>
      <c r="AA31876" s="1"/>
      <c r="AB31876" s="1"/>
      <c r="AC31876" s="1"/>
      <c r="AJ31876" s="1"/>
      <c r="AK31876" s="1"/>
      <c r="AL31876" s="1"/>
    </row>
    <row r="31877">
      <c r="I31877" s="1"/>
      <c r="J31877" s="1"/>
      <c r="K31877" s="1"/>
      <c r="AA31877" s="1"/>
      <c r="AB31877" s="1"/>
      <c r="AC31877" s="1"/>
      <c r="AJ31877" s="1"/>
      <c r="AK31877" s="1"/>
      <c r="AL31877" s="1"/>
    </row>
    <row r="31878">
      <c r="I31878" s="1"/>
      <c r="J31878" s="1"/>
      <c r="K31878" s="1"/>
      <c r="AA31878" s="1"/>
      <c r="AB31878" s="1"/>
      <c r="AC31878" s="1"/>
      <c r="AJ31878" s="1"/>
      <c r="AK31878" s="1"/>
      <c r="AL31878" s="1"/>
    </row>
    <row r="31879">
      <c r="I31879" s="1"/>
      <c r="J31879" s="1"/>
      <c r="K31879" s="1"/>
      <c r="AA31879" s="1"/>
      <c r="AB31879" s="1"/>
      <c r="AC31879" s="1"/>
      <c r="AJ31879" s="1"/>
      <c r="AK31879" s="1"/>
      <c r="AL31879" s="1"/>
    </row>
    <row r="31880">
      <c r="I31880" s="1"/>
      <c r="J31880" s="1"/>
      <c r="K31880" s="1"/>
      <c r="AA31880" s="1"/>
      <c r="AB31880" s="1"/>
      <c r="AC31880" s="1"/>
      <c r="AJ31880" s="1"/>
      <c r="AK31880" s="1"/>
      <c r="AL31880" s="1"/>
    </row>
    <row r="31881">
      <c r="I31881" s="1"/>
      <c r="J31881" s="1"/>
      <c r="K31881" s="1"/>
      <c r="AA31881" s="1"/>
      <c r="AB31881" s="1"/>
      <c r="AC31881" s="1"/>
      <c r="AJ31881" s="1"/>
      <c r="AK31881" s="1"/>
      <c r="AL31881" s="1"/>
    </row>
    <row r="31882">
      <c r="I31882" s="1"/>
      <c r="J31882" s="1"/>
      <c r="K31882" s="1"/>
      <c r="AA31882" s="1"/>
      <c r="AB31882" s="1"/>
      <c r="AC31882" s="1"/>
      <c r="AJ31882" s="1"/>
      <c r="AK31882" s="1"/>
      <c r="AL31882" s="1"/>
    </row>
    <row r="31883">
      <c r="I31883" s="1"/>
      <c r="J31883" s="1"/>
      <c r="K31883" s="1"/>
      <c r="AA31883" s="1"/>
      <c r="AB31883" s="1"/>
      <c r="AC31883" s="1"/>
      <c r="AJ31883" s="1"/>
      <c r="AK31883" s="1"/>
      <c r="AL31883" s="1"/>
    </row>
    <row r="31884">
      <c r="I31884" s="1"/>
      <c r="J31884" s="1"/>
      <c r="K31884" s="1"/>
      <c r="AA31884" s="1"/>
      <c r="AB31884" s="1"/>
      <c r="AC31884" s="1"/>
      <c r="AJ31884" s="1"/>
      <c r="AK31884" s="1"/>
      <c r="AL31884" s="1"/>
    </row>
    <row r="31885">
      <c r="I31885" s="1"/>
      <c r="J31885" s="1"/>
      <c r="K31885" s="1"/>
      <c r="AA31885" s="1"/>
      <c r="AB31885" s="1"/>
      <c r="AC31885" s="1"/>
      <c r="AJ31885" s="1"/>
      <c r="AK31885" s="1"/>
      <c r="AL31885" s="1"/>
    </row>
    <row r="31886">
      <c r="I31886" s="1"/>
      <c r="J31886" s="1"/>
      <c r="K31886" s="1"/>
      <c r="AA31886" s="1"/>
      <c r="AB31886" s="1"/>
      <c r="AC31886" s="1"/>
      <c r="AJ31886" s="1"/>
      <c r="AK31886" s="1"/>
      <c r="AL31886" s="1"/>
    </row>
    <row r="31887">
      <c r="I31887" s="1"/>
      <c r="J31887" s="1"/>
      <c r="K31887" s="1"/>
      <c r="AA31887" s="1"/>
      <c r="AB31887" s="1"/>
      <c r="AC31887" s="1"/>
      <c r="AJ31887" s="1"/>
      <c r="AK31887" s="1"/>
      <c r="AL31887" s="1"/>
    </row>
    <row r="31888">
      <c r="I31888" s="1"/>
      <c r="J31888" s="1"/>
      <c r="K31888" s="1"/>
      <c r="AA31888" s="1"/>
      <c r="AB31888" s="1"/>
      <c r="AC31888" s="1"/>
      <c r="AJ31888" s="1"/>
      <c r="AK31888" s="1"/>
      <c r="AL31888" s="1"/>
    </row>
    <row r="31889">
      <c r="I31889" s="1"/>
      <c r="J31889" s="1"/>
      <c r="K31889" s="1"/>
      <c r="AA31889" s="1"/>
      <c r="AB31889" s="1"/>
      <c r="AC31889" s="1"/>
      <c r="AJ31889" s="1"/>
      <c r="AK31889" s="1"/>
      <c r="AL31889" s="1"/>
    </row>
    <row r="31890">
      <c r="I31890" s="1"/>
      <c r="J31890" s="1"/>
      <c r="K31890" s="1"/>
      <c r="AA31890" s="1"/>
      <c r="AB31890" s="1"/>
      <c r="AC31890" s="1"/>
      <c r="AJ31890" s="1"/>
      <c r="AK31890" s="1"/>
      <c r="AL31890" s="1"/>
    </row>
    <row r="31891">
      <c r="I31891" s="1"/>
      <c r="J31891" s="1"/>
      <c r="K31891" s="1"/>
      <c r="AA31891" s="1"/>
      <c r="AB31891" s="1"/>
      <c r="AC31891" s="1"/>
      <c r="AJ31891" s="1"/>
      <c r="AK31891" s="1"/>
      <c r="AL31891" s="1"/>
    </row>
    <row r="31892">
      <c r="I31892" s="1"/>
      <c r="J31892" s="1"/>
      <c r="K31892" s="1"/>
      <c r="AA31892" s="1"/>
      <c r="AB31892" s="1"/>
      <c r="AC31892" s="1"/>
      <c r="AJ31892" s="1"/>
      <c r="AK31892" s="1"/>
      <c r="AL31892" s="1"/>
    </row>
    <row r="31893">
      <c r="I31893" s="1"/>
      <c r="J31893" s="1"/>
      <c r="K31893" s="1"/>
      <c r="AA31893" s="1"/>
      <c r="AB31893" s="1"/>
      <c r="AC31893" s="1"/>
      <c r="AJ31893" s="1"/>
      <c r="AK31893" s="1"/>
      <c r="AL31893" s="1"/>
    </row>
    <row r="31894">
      <c r="I31894" s="1"/>
      <c r="J31894" s="1"/>
      <c r="K31894" s="1"/>
      <c r="AA31894" s="1"/>
      <c r="AB31894" s="1"/>
      <c r="AC31894" s="1"/>
      <c r="AJ31894" s="1"/>
      <c r="AK31894" s="1"/>
      <c r="AL31894" s="1"/>
    </row>
    <row r="31895">
      <c r="I31895" s="1"/>
      <c r="J31895" s="1"/>
      <c r="K31895" s="1"/>
      <c r="AA31895" s="1"/>
      <c r="AB31895" s="1"/>
      <c r="AC31895" s="1"/>
      <c r="AJ31895" s="1"/>
      <c r="AK31895" s="1"/>
      <c r="AL31895" s="1"/>
    </row>
    <row r="31896">
      <c r="I31896" s="1"/>
      <c r="J31896" s="1"/>
      <c r="K31896" s="1"/>
      <c r="AA31896" s="1"/>
      <c r="AB31896" s="1"/>
      <c r="AC31896" s="1"/>
      <c r="AJ31896" s="1"/>
      <c r="AK31896" s="1"/>
      <c r="AL31896" s="1"/>
    </row>
    <row r="31897">
      <c r="I31897" s="1"/>
      <c r="J31897" s="1"/>
      <c r="K31897" s="1"/>
      <c r="AA31897" s="1"/>
      <c r="AB31897" s="1"/>
      <c r="AC31897" s="1"/>
      <c r="AJ31897" s="1"/>
      <c r="AK31897" s="1"/>
      <c r="AL31897" s="1"/>
    </row>
    <row r="31898">
      <c r="I31898" s="1"/>
      <c r="J31898" s="1"/>
      <c r="K31898" s="1"/>
      <c r="AA31898" s="1"/>
      <c r="AB31898" s="1"/>
      <c r="AC31898" s="1"/>
      <c r="AJ31898" s="1"/>
      <c r="AK31898" s="1"/>
      <c r="AL31898" s="1"/>
    </row>
    <row r="31899">
      <c r="I31899" s="1"/>
      <c r="J31899" s="1"/>
      <c r="K31899" s="1"/>
      <c r="AA31899" s="1"/>
      <c r="AB31899" s="1"/>
      <c r="AC31899" s="1"/>
      <c r="AJ31899" s="1"/>
      <c r="AK31899" s="1"/>
      <c r="AL31899" s="1"/>
    </row>
    <row r="31900">
      <c r="I31900" s="1"/>
      <c r="J31900" s="1"/>
      <c r="K31900" s="1"/>
      <c r="AA31900" s="1"/>
      <c r="AB31900" s="1"/>
      <c r="AC31900" s="1"/>
      <c r="AJ31900" s="1"/>
      <c r="AK31900" s="1"/>
      <c r="AL31900" s="1"/>
    </row>
    <row r="31901">
      <c r="I31901" s="1"/>
      <c r="J31901" s="1"/>
      <c r="K31901" s="1"/>
      <c r="AA31901" s="1"/>
      <c r="AB31901" s="1"/>
      <c r="AC31901" s="1"/>
      <c r="AJ31901" s="1"/>
      <c r="AK31901" s="1"/>
      <c r="AL31901" s="1"/>
    </row>
    <row r="31902">
      <c r="I31902" s="1"/>
      <c r="J31902" s="1"/>
      <c r="K31902" s="1"/>
      <c r="AA31902" s="1"/>
      <c r="AB31902" s="1"/>
      <c r="AC31902" s="1"/>
      <c r="AJ31902" s="1"/>
      <c r="AK31902" s="1"/>
      <c r="AL31902" s="1"/>
    </row>
    <row r="31903">
      <c r="I31903" s="1"/>
      <c r="J31903" s="1"/>
      <c r="K31903" s="1"/>
      <c r="AA31903" s="1"/>
      <c r="AB31903" s="1"/>
      <c r="AC31903" s="1"/>
      <c r="AJ31903" s="1"/>
      <c r="AK31903" s="1"/>
      <c r="AL31903" s="1"/>
    </row>
    <row r="31904">
      <c r="I31904" s="1"/>
      <c r="J31904" s="1"/>
      <c r="K31904" s="1"/>
      <c r="AA31904" s="1"/>
      <c r="AB31904" s="1"/>
      <c r="AC31904" s="1"/>
      <c r="AJ31904" s="1"/>
      <c r="AK31904" s="1"/>
      <c r="AL31904" s="1"/>
    </row>
    <row r="31905">
      <c r="I31905" s="1"/>
      <c r="J31905" s="1"/>
      <c r="K31905" s="1"/>
      <c r="AA31905" s="1"/>
      <c r="AB31905" s="1"/>
      <c r="AC31905" s="1"/>
      <c r="AJ31905" s="1"/>
      <c r="AK31905" s="1"/>
      <c r="AL31905" s="1"/>
    </row>
    <row r="31906">
      <c r="I31906" s="1"/>
      <c r="J31906" s="1"/>
      <c r="K31906" s="1"/>
      <c r="AA31906" s="1"/>
      <c r="AB31906" s="1"/>
      <c r="AC31906" s="1"/>
      <c r="AJ31906" s="1"/>
      <c r="AK31906" s="1"/>
      <c r="AL31906" s="1"/>
    </row>
    <row r="31907">
      <c r="I31907" s="1"/>
      <c r="J31907" s="1"/>
      <c r="K31907" s="1"/>
      <c r="AA31907" s="1"/>
      <c r="AB31907" s="1"/>
      <c r="AC31907" s="1"/>
      <c r="AJ31907" s="1"/>
      <c r="AK31907" s="1"/>
      <c r="AL31907" s="1"/>
    </row>
    <row r="31908">
      <c r="I31908" s="1"/>
      <c r="J31908" s="1"/>
      <c r="K31908" s="1"/>
      <c r="AA31908" s="1"/>
      <c r="AB31908" s="1"/>
      <c r="AC31908" s="1"/>
      <c r="AJ31908" s="1"/>
      <c r="AK31908" s="1"/>
      <c r="AL31908" s="1"/>
    </row>
    <row r="31909">
      <c r="I31909" s="1"/>
      <c r="J31909" s="1"/>
      <c r="K31909" s="1"/>
      <c r="AA31909" s="1"/>
      <c r="AB31909" s="1"/>
      <c r="AC31909" s="1"/>
      <c r="AJ31909" s="1"/>
      <c r="AK31909" s="1"/>
      <c r="AL31909" s="1"/>
    </row>
    <row r="31910">
      <c r="I31910" s="1"/>
      <c r="J31910" s="1"/>
      <c r="K31910" s="1"/>
      <c r="AA31910" s="1"/>
      <c r="AB31910" s="1"/>
      <c r="AC31910" s="1"/>
      <c r="AJ31910" s="1"/>
      <c r="AK31910" s="1"/>
      <c r="AL31910" s="1"/>
    </row>
    <row r="31911">
      <c r="I31911" s="1"/>
      <c r="J31911" s="1"/>
      <c r="K31911" s="1"/>
      <c r="AA31911" s="1"/>
      <c r="AB31911" s="1"/>
      <c r="AC31911" s="1"/>
      <c r="AJ31911" s="1"/>
      <c r="AK31911" s="1"/>
      <c r="AL31911" s="1"/>
    </row>
    <row r="31912">
      <c r="I31912" s="1"/>
      <c r="J31912" s="1"/>
      <c r="K31912" s="1"/>
      <c r="AA31912" s="1"/>
      <c r="AB31912" s="1"/>
      <c r="AC31912" s="1"/>
      <c r="AJ31912" s="1"/>
      <c r="AK31912" s="1"/>
      <c r="AL31912" s="1"/>
    </row>
    <row r="31913">
      <c r="I31913" s="1"/>
      <c r="J31913" s="1"/>
      <c r="K31913" s="1"/>
      <c r="AA31913" s="1"/>
      <c r="AB31913" s="1"/>
      <c r="AC31913" s="1"/>
      <c r="AJ31913" s="1"/>
      <c r="AK31913" s="1"/>
      <c r="AL31913" s="1"/>
    </row>
    <row r="31914">
      <c r="I31914" s="1"/>
      <c r="J31914" s="1"/>
      <c r="K31914" s="1"/>
      <c r="AA31914" s="1"/>
      <c r="AB31914" s="1"/>
      <c r="AC31914" s="1"/>
      <c r="AJ31914" s="1"/>
      <c r="AK31914" s="1"/>
      <c r="AL31914" s="1"/>
    </row>
    <row r="31915">
      <c r="I31915" s="1"/>
      <c r="J31915" s="1"/>
      <c r="K31915" s="1"/>
      <c r="AA31915" s="1"/>
      <c r="AB31915" s="1"/>
      <c r="AC31915" s="1"/>
      <c r="AJ31915" s="1"/>
      <c r="AK31915" s="1"/>
      <c r="AL31915" s="1"/>
    </row>
    <row r="31916">
      <c r="I31916" s="1"/>
      <c r="J31916" s="1"/>
      <c r="K31916" s="1"/>
      <c r="AA31916" s="1"/>
      <c r="AB31916" s="1"/>
      <c r="AC31916" s="1"/>
      <c r="AJ31916" s="1"/>
      <c r="AK31916" s="1"/>
      <c r="AL31916" s="1"/>
    </row>
    <row r="31917">
      <c r="I31917" s="1"/>
      <c r="J31917" s="1"/>
      <c r="K31917" s="1"/>
      <c r="AA31917" s="1"/>
      <c r="AB31917" s="1"/>
      <c r="AC31917" s="1"/>
      <c r="AJ31917" s="1"/>
      <c r="AK31917" s="1"/>
      <c r="AL31917" s="1"/>
    </row>
    <row r="31918">
      <c r="I31918" s="1"/>
      <c r="J31918" s="1"/>
      <c r="K31918" s="1"/>
      <c r="AA31918" s="1"/>
      <c r="AB31918" s="1"/>
      <c r="AC31918" s="1"/>
      <c r="AJ31918" s="1"/>
      <c r="AK31918" s="1"/>
      <c r="AL31918" s="1"/>
    </row>
    <row r="31919">
      <c r="I31919" s="1"/>
      <c r="J31919" s="1"/>
      <c r="K31919" s="1"/>
      <c r="AA31919" s="1"/>
      <c r="AB31919" s="1"/>
      <c r="AC31919" s="1"/>
      <c r="AJ31919" s="1"/>
      <c r="AK31919" s="1"/>
      <c r="AL31919" s="1"/>
    </row>
    <row r="31920">
      <c r="I31920" s="1"/>
      <c r="J31920" s="1"/>
      <c r="K31920" s="1"/>
      <c r="AA31920" s="1"/>
      <c r="AB31920" s="1"/>
      <c r="AC31920" s="1"/>
      <c r="AJ31920" s="1"/>
      <c r="AK31920" s="1"/>
      <c r="AL31920" s="1"/>
    </row>
    <row r="31921">
      <c r="I31921" s="1"/>
      <c r="J31921" s="1"/>
      <c r="K31921" s="1"/>
      <c r="AA31921" s="1"/>
      <c r="AB31921" s="1"/>
      <c r="AC31921" s="1"/>
      <c r="AJ31921" s="1"/>
      <c r="AK31921" s="1"/>
      <c r="AL31921" s="1"/>
    </row>
    <row r="31922">
      <c r="I31922" s="1"/>
      <c r="J31922" s="1"/>
      <c r="K31922" s="1"/>
      <c r="AA31922" s="1"/>
      <c r="AB31922" s="1"/>
      <c r="AC31922" s="1"/>
      <c r="AJ31922" s="1"/>
      <c r="AK31922" s="1"/>
      <c r="AL31922" s="1"/>
    </row>
    <row r="31923">
      <c r="I31923" s="1"/>
      <c r="J31923" s="1"/>
      <c r="K31923" s="1"/>
      <c r="AA31923" s="1"/>
      <c r="AB31923" s="1"/>
      <c r="AC31923" s="1"/>
      <c r="AJ31923" s="1"/>
      <c r="AK31923" s="1"/>
      <c r="AL31923" s="1"/>
    </row>
    <row r="31924">
      <c r="I31924" s="1"/>
      <c r="J31924" s="1"/>
      <c r="K31924" s="1"/>
      <c r="AA31924" s="1"/>
      <c r="AB31924" s="1"/>
      <c r="AC31924" s="1"/>
      <c r="AJ31924" s="1"/>
      <c r="AK31924" s="1"/>
      <c r="AL31924" s="1"/>
    </row>
    <row r="31925">
      <c r="I31925" s="1"/>
      <c r="J31925" s="1"/>
      <c r="K31925" s="1"/>
      <c r="AA31925" s="1"/>
      <c r="AB31925" s="1"/>
      <c r="AC31925" s="1"/>
      <c r="AJ31925" s="1"/>
      <c r="AK31925" s="1"/>
      <c r="AL31925" s="1"/>
    </row>
    <row r="31926">
      <c r="I31926" s="1"/>
      <c r="J31926" s="1"/>
      <c r="K31926" s="1"/>
      <c r="AA31926" s="1"/>
      <c r="AB31926" s="1"/>
      <c r="AC31926" s="1"/>
      <c r="AJ31926" s="1"/>
      <c r="AK31926" s="1"/>
      <c r="AL31926" s="1"/>
    </row>
    <row r="31927">
      <c r="I31927" s="1"/>
      <c r="J31927" s="1"/>
      <c r="K31927" s="1"/>
      <c r="AA31927" s="1"/>
      <c r="AB31927" s="1"/>
      <c r="AC31927" s="1"/>
      <c r="AJ31927" s="1"/>
      <c r="AK31927" s="1"/>
      <c r="AL31927" s="1"/>
    </row>
    <row r="31928">
      <c r="I31928" s="1"/>
      <c r="J31928" s="1"/>
      <c r="K31928" s="1"/>
      <c r="AA31928" s="1"/>
      <c r="AB31928" s="1"/>
      <c r="AC31928" s="1"/>
      <c r="AJ31928" s="1"/>
      <c r="AK31928" s="1"/>
      <c r="AL31928" s="1"/>
    </row>
    <row r="31929">
      <c r="I31929" s="1"/>
      <c r="J31929" s="1"/>
      <c r="K31929" s="1"/>
      <c r="AA31929" s="1"/>
      <c r="AB31929" s="1"/>
      <c r="AC31929" s="1"/>
      <c r="AJ31929" s="1"/>
      <c r="AK31929" s="1"/>
      <c r="AL31929" s="1"/>
    </row>
    <row r="31930">
      <c r="I31930" s="1"/>
      <c r="J31930" s="1"/>
      <c r="K31930" s="1"/>
      <c r="AA31930" s="1"/>
      <c r="AB31930" s="1"/>
      <c r="AC31930" s="1"/>
      <c r="AJ31930" s="1"/>
      <c r="AK31930" s="1"/>
      <c r="AL31930" s="1"/>
    </row>
    <row r="31931">
      <c r="I31931" s="1"/>
      <c r="J31931" s="1"/>
      <c r="K31931" s="1"/>
      <c r="AA31931" s="1"/>
      <c r="AB31931" s="1"/>
      <c r="AC31931" s="1"/>
      <c r="AJ31931" s="1"/>
      <c r="AK31931" s="1"/>
      <c r="AL31931" s="1"/>
    </row>
    <row r="31932">
      <c r="I31932" s="1"/>
      <c r="J31932" s="1"/>
      <c r="K31932" s="1"/>
      <c r="AA31932" s="1"/>
      <c r="AB31932" s="1"/>
      <c r="AC31932" s="1"/>
      <c r="AJ31932" s="1"/>
      <c r="AK31932" s="1"/>
      <c r="AL31932" s="1"/>
    </row>
    <row r="31933">
      <c r="I31933" s="1"/>
      <c r="J31933" s="1"/>
      <c r="K31933" s="1"/>
      <c r="AA31933" s="1"/>
      <c r="AB31933" s="1"/>
      <c r="AC31933" s="1"/>
      <c r="AJ31933" s="1"/>
      <c r="AK31933" s="1"/>
      <c r="AL31933" s="1"/>
    </row>
    <row r="31934">
      <c r="I31934" s="1"/>
      <c r="J31934" s="1"/>
      <c r="K31934" s="1"/>
      <c r="AA31934" s="1"/>
      <c r="AB31934" s="1"/>
      <c r="AC31934" s="1"/>
      <c r="AJ31934" s="1"/>
      <c r="AK31934" s="1"/>
      <c r="AL31934" s="1"/>
    </row>
    <row r="31935">
      <c r="I31935" s="1"/>
      <c r="J31935" s="1"/>
      <c r="K31935" s="1"/>
      <c r="AA31935" s="1"/>
      <c r="AB31935" s="1"/>
      <c r="AC31935" s="1"/>
      <c r="AJ31935" s="1"/>
      <c r="AK31935" s="1"/>
      <c r="AL31935" s="1"/>
    </row>
    <row r="31936">
      <c r="I31936" s="1"/>
      <c r="J31936" s="1"/>
      <c r="K31936" s="1"/>
      <c r="AA31936" s="1"/>
      <c r="AB31936" s="1"/>
      <c r="AC31936" s="1"/>
      <c r="AJ31936" s="1"/>
      <c r="AK31936" s="1"/>
      <c r="AL31936" s="1"/>
    </row>
    <row r="31937">
      <c r="I31937" s="1"/>
      <c r="J31937" s="1"/>
      <c r="K31937" s="1"/>
      <c r="AA31937" s="1"/>
      <c r="AB31937" s="1"/>
      <c r="AC31937" s="1"/>
      <c r="AJ31937" s="1"/>
      <c r="AK31937" s="1"/>
      <c r="AL31937" s="1"/>
    </row>
    <row r="31938">
      <c r="I31938" s="1"/>
      <c r="J31938" s="1"/>
      <c r="K31938" s="1"/>
      <c r="AA31938" s="1"/>
      <c r="AB31938" s="1"/>
      <c r="AC31938" s="1"/>
      <c r="AJ31938" s="1"/>
      <c r="AK31938" s="1"/>
      <c r="AL31938" s="1"/>
    </row>
    <row r="31939">
      <c r="I31939" s="1"/>
      <c r="J31939" s="1"/>
      <c r="K31939" s="1"/>
      <c r="AA31939" s="1"/>
      <c r="AB31939" s="1"/>
      <c r="AC31939" s="1"/>
      <c r="AJ31939" s="1"/>
      <c r="AK31939" s="1"/>
      <c r="AL31939" s="1"/>
    </row>
    <row r="31940">
      <c r="I31940" s="1"/>
      <c r="J31940" s="1"/>
      <c r="K31940" s="1"/>
      <c r="AA31940" s="1"/>
      <c r="AB31940" s="1"/>
      <c r="AC31940" s="1"/>
      <c r="AJ31940" s="1"/>
      <c r="AK31940" s="1"/>
      <c r="AL31940" s="1"/>
    </row>
    <row r="31941">
      <c r="I31941" s="1"/>
      <c r="J31941" s="1"/>
      <c r="K31941" s="1"/>
      <c r="AA31941" s="1"/>
      <c r="AB31941" s="1"/>
      <c r="AC31941" s="1"/>
      <c r="AJ31941" s="1"/>
      <c r="AK31941" s="1"/>
      <c r="AL31941" s="1"/>
    </row>
    <row r="31942">
      <c r="I31942" s="1"/>
      <c r="J31942" s="1"/>
      <c r="K31942" s="1"/>
      <c r="AA31942" s="1"/>
      <c r="AB31942" s="1"/>
      <c r="AC31942" s="1"/>
      <c r="AJ31942" s="1"/>
      <c r="AK31942" s="1"/>
      <c r="AL31942" s="1"/>
    </row>
    <row r="31943">
      <c r="I31943" s="1"/>
      <c r="J31943" s="1"/>
      <c r="K31943" s="1"/>
      <c r="AA31943" s="1"/>
      <c r="AB31943" s="1"/>
      <c r="AC31943" s="1"/>
      <c r="AJ31943" s="1"/>
      <c r="AK31943" s="1"/>
      <c r="AL31943" s="1"/>
    </row>
    <row r="31944">
      <c r="I31944" s="1"/>
      <c r="J31944" s="1"/>
      <c r="K31944" s="1"/>
      <c r="AA31944" s="1"/>
      <c r="AB31944" s="1"/>
      <c r="AC31944" s="1"/>
      <c r="AJ31944" s="1"/>
      <c r="AK31944" s="1"/>
      <c r="AL31944" s="1"/>
    </row>
    <row r="31945">
      <c r="I31945" s="1"/>
      <c r="J31945" s="1"/>
      <c r="K31945" s="1"/>
      <c r="AA31945" s="1"/>
      <c r="AB31945" s="1"/>
      <c r="AC31945" s="1"/>
      <c r="AJ31945" s="1"/>
      <c r="AK31945" s="1"/>
      <c r="AL31945" s="1"/>
    </row>
    <row r="31946">
      <c r="I31946" s="1"/>
      <c r="J31946" s="1"/>
      <c r="K31946" s="1"/>
      <c r="AA31946" s="1"/>
      <c r="AB31946" s="1"/>
      <c r="AC31946" s="1"/>
      <c r="AJ31946" s="1"/>
      <c r="AK31946" s="1"/>
      <c r="AL31946" s="1"/>
    </row>
    <row r="31947">
      <c r="I31947" s="1"/>
      <c r="J31947" s="1"/>
      <c r="K31947" s="1"/>
      <c r="AA31947" s="1"/>
      <c r="AB31947" s="1"/>
      <c r="AC31947" s="1"/>
      <c r="AJ31947" s="1"/>
      <c r="AK31947" s="1"/>
      <c r="AL31947" s="1"/>
    </row>
    <row r="31948">
      <c r="I31948" s="1"/>
      <c r="J31948" s="1"/>
      <c r="K31948" s="1"/>
      <c r="AA31948" s="1"/>
      <c r="AB31948" s="1"/>
      <c r="AC31948" s="1"/>
      <c r="AJ31948" s="1"/>
      <c r="AK31948" s="1"/>
      <c r="AL31948" s="1"/>
    </row>
    <row r="31949">
      <c r="I31949" s="1"/>
      <c r="J31949" s="1"/>
      <c r="K31949" s="1"/>
      <c r="AA31949" s="1"/>
      <c r="AB31949" s="1"/>
      <c r="AC31949" s="1"/>
      <c r="AJ31949" s="1"/>
      <c r="AK31949" s="1"/>
      <c r="AL31949" s="1"/>
    </row>
    <row r="31950">
      <c r="I31950" s="1"/>
      <c r="J31950" s="1"/>
      <c r="K31950" s="1"/>
      <c r="AA31950" s="1"/>
      <c r="AB31950" s="1"/>
      <c r="AC31950" s="1"/>
      <c r="AJ31950" s="1"/>
      <c r="AK31950" s="1"/>
      <c r="AL31950" s="1"/>
    </row>
    <row r="31951">
      <c r="I31951" s="1"/>
      <c r="J31951" s="1"/>
      <c r="K31951" s="1"/>
      <c r="AA31951" s="1"/>
      <c r="AB31951" s="1"/>
      <c r="AC31951" s="1"/>
      <c r="AJ31951" s="1"/>
      <c r="AK31951" s="1"/>
      <c r="AL31951" s="1"/>
    </row>
    <row r="31952">
      <c r="I31952" s="1"/>
      <c r="J31952" s="1"/>
      <c r="K31952" s="1"/>
      <c r="AA31952" s="1"/>
      <c r="AB31952" s="1"/>
      <c r="AC31952" s="1"/>
      <c r="AJ31952" s="1"/>
      <c r="AK31952" s="1"/>
      <c r="AL31952" s="1"/>
    </row>
    <row r="31953">
      <c r="I31953" s="1"/>
      <c r="J31953" s="1"/>
      <c r="K31953" s="1"/>
      <c r="AA31953" s="1"/>
      <c r="AB31953" s="1"/>
      <c r="AC31953" s="1"/>
      <c r="AJ31953" s="1"/>
      <c r="AK31953" s="1"/>
      <c r="AL31953" s="1"/>
    </row>
    <row r="31954">
      <c r="I31954" s="1"/>
      <c r="J31954" s="1"/>
      <c r="K31954" s="1"/>
      <c r="AA31954" s="1"/>
      <c r="AB31954" s="1"/>
      <c r="AC31954" s="1"/>
      <c r="AJ31954" s="1"/>
      <c r="AK31954" s="1"/>
      <c r="AL31954" s="1"/>
    </row>
    <row r="31955">
      <c r="I31955" s="1"/>
      <c r="J31955" s="1"/>
      <c r="K31955" s="1"/>
      <c r="AA31955" s="1"/>
      <c r="AB31955" s="1"/>
      <c r="AC31955" s="1"/>
      <c r="AJ31955" s="1"/>
      <c r="AK31955" s="1"/>
      <c r="AL31955" s="1"/>
    </row>
    <row r="31956">
      <c r="I31956" s="1"/>
      <c r="J31956" s="1"/>
      <c r="K31956" s="1"/>
      <c r="AA31956" s="1"/>
      <c r="AB31956" s="1"/>
      <c r="AC31956" s="1"/>
      <c r="AJ31956" s="1"/>
      <c r="AK31956" s="1"/>
      <c r="AL31956" s="1"/>
    </row>
    <row r="31957">
      <c r="I31957" s="1"/>
      <c r="J31957" s="1"/>
      <c r="K31957" s="1"/>
      <c r="AA31957" s="1"/>
      <c r="AB31957" s="1"/>
      <c r="AC31957" s="1"/>
      <c r="AJ31957" s="1"/>
      <c r="AK31957" s="1"/>
      <c r="AL31957" s="1"/>
    </row>
    <row r="31958">
      <c r="I31958" s="1"/>
      <c r="J31958" s="1"/>
      <c r="K31958" s="1"/>
      <c r="AA31958" s="1"/>
      <c r="AB31958" s="1"/>
      <c r="AC31958" s="1"/>
      <c r="AJ31958" s="1"/>
      <c r="AK31958" s="1"/>
      <c r="AL31958" s="1"/>
    </row>
    <row r="31959">
      <c r="I31959" s="1"/>
      <c r="J31959" s="1"/>
      <c r="K31959" s="1"/>
      <c r="AA31959" s="1"/>
      <c r="AB31959" s="1"/>
      <c r="AC31959" s="1"/>
      <c r="AJ31959" s="1"/>
      <c r="AK31959" s="1"/>
      <c r="AL31959" s="1"/>
    </row>
    <row r="31960">
      <c r="I31960" s="1"/>
      <c r="J31960" s="1"/>
      <c r="K31960" s="1"/>
      <c r="AA31960" s="1"/>
      <c r="AB31960" s="1"/>
      <c r="AC31960" s="1"/>
      <c r="AJ31960" s="1"/>
      <c r="AK31960" s="1"/>
      <c r="AL31960" s="1"/>
    </row>
    <row r="31961">
      <c r="I31961" s="1"/>
      <c r="J31961" s="1"/>
      <c r="K31961" s="1"/>
      <c r="AA31961" s="1"/>
      <c r="AB31961" s="1"/>
      <c r="AC31961" s="1"/>
      <c r="AJ31961" s="1"/>
      <c r="AK31961" s="1"/>
      <c r="AL31961" s="1"/>
    </row>
    <row r="31962">
      <c r="I31962" s="1"/>
      <c r="J31962" s="1"/>
      <c r="K31962" s="1"/>
      <c r="AA31962" s="1"/>
      <c r="AB31962" s="1"/>
      <c r="AC31962" s="1"/>
      <c r="AJ31962" s="1"/>
      <c r="AK31962" s="1"/>
      <c r="AL31962" s="1"/>
    </row>
    <row r="31963">
      <c r="I31963" s="1"/>
      <c r="J31963" s="1"/>
      <c r="K31963" s="1"/>
      <c r="AA31963" s="1"/>
      <c r="AB31963" s="1"/>
      <c r="AC31963" s="1"/>
      <c r="AJ31963" s="1"/>
      <c r="AK31963" s="1"/>
      <c r="AL31963" s="1"/>
    </row>
    <row r="31964">
      <c r="I31964" s="1"/>
      <c r="J31964" s="1"/>
      <c r="K31964" s="1"/>
      <c r="AA31964" s="1"/>
      <c r="AB31964" s="1"/>
      <c r="AC31964" s="1"/>
      <c r="AJ31964" s="1"/>
      <c r="AK31964" s="1"/>
      <c r="AL31964" s="1"/>
    </row>
    <row r="31965">
      <c r="I31965" s="1"/>
      <c r="J31965" s="1"/>
      <c r="K31965" s="1"/>
      <c r="AA31965" s="1"/>
      <c r="AB31965" s="1"/>
      <c r="AC31965" s="1"/>
      <c r="AJ31965" s="1"/>
      <c r="AK31965" s="1"/>
      <c r="AL31965" s="1"/>
    </row>
    <row r="31966">
      <c r="I31966" s="1"/>
      <c r="J31966" s="1"/>
      <c r="K31966" s="1"/>
      <c r="AA31966" s="1"/>
      <c r="AB31966" s="1"/>
      <c r="AC31966" s="1"/>
      <c r="AJ31966" s="1"/>
      <c r="AK31966" s="1"/>
      <c r="AL31966" s="1"/>
    </row>
    <row r="31967">
      <c r="I31967" s="1"/>
      <c r="J31967" s="1"/>
      <c r="K31967" s="1"/>
      <c r="AA31967" s="1"/>
      <c r="AB31967" s="1"/>
      <c r="AC31967" s="1"/>
      <c r="AJ31967" s="1"/>
      <c r="AK31967" s="1"/>
      <c r="AL31967" s="1"/>
    </row>
    <row r="31968">
      <c r="I31968" s="1"/>
      <c r="J31968" s="1"/>
      <c r="K31968" s="1"/>
      <c r="AA31968" s="1"/>
      <c r="AB31968" s="1"/>
      <c r="AC31968" s="1"/>
      <c r="AJ31968" s="1"/>
      <c r="AK31968" s="1"/>
      <c r="AL31968" s="1"/>
    </row>
    <row r="31969">
      <c r="I31969" s="1"/>
      <c r="J31969" s="1"/>
      <c r="K31969" s="1"/>
      <c r="AA31969" s="1"/>
      <c r="AB31969" s="1"/>
      <c r="AC31969" s="1"/>
      <c r="AJ31969" s="1"/>
      <c r="AK31969" s="1"/>
      <c r="AL31969" s="1"/>
    </row>
    <row r="31970">
      <c r="I31970" s="1"/>
      <c r="J31970" s="1"/>
      <c r="K31970" s="1"/>
      <c r="AA31970" s="1"/>
      <c r="AB31970" s="1"/>
      <c r="AC31970" s="1"/>
      <c r="AJ31970" s="1"/>
      <c r="AK31970" s="1"/>
      <c r="AL31970" s="1"/>
    </row>
    <row r="31971">
      <c r="I31971" s="1"/>
      <c r="J31971" s="1"/>
      <c r="K31971" s="1"/>
      <c r="AA31971" s="1"/>
      <c r="AB31971" s="1"/>
      <c r="AC31971" s="1"/>
      <c r="AJ31971" s="1"/>
      <c r="AK31971" s="1"/>
      <c r="AL31971" s="1"/>
    </row>
    <row r="31972">
      <c r="I31972" s="1"/>
      <c r="J31972" s="1"/>
      <c r="K31972" s="1"/>
      <c r="AA31972" s="1"/>
      <c r="AB31972" s="1"/>
      <c r="AC31972" s="1"/>
      <c r="AJ31972" s="1"/>
      <c r="AK31972" s="1"/>
      <c r="AL31972" s="1"/>
    </row>
    <row r="31973">
      <c r="I31973" s="1"/>
      <c r="J31973" s="1"/>
      <c r="K31973" s="1"/>
      <c r="AA31973" s="1"/>
      <c r="AB31973" s="1"/>
      <c r="AC31973" s="1"/>
      <c r="AJ31973" s="1"/>
      <c r="AK31973" s="1"/>
      <c r="AL31973" s="1"/>
    </row>
    <row r="31974">
      <c r="I31974" s="1"/>
      <c r="J31974" s="1"/>
      <c r="K31974" s="1"/>
      <c r="AA31974" s="1"/>
      <c r="AB31974" s="1"/>
      <c r="AC31974" s="1"/>
      <c r="AJ31974" s="1"/>
      <c r="AK31974" s="1"/>
      <c r="AL31974" s="1"/>
    </row>
    <row r="31975">
      <c r="I31975" s="1"/>
      <c r="J31975" s="1"/>
      <c r="K31975" s="1"/>
      <c r="AA31975" s="1"/>
      <c r="AB31975" s="1"/>
      <c r="AC31975" s="1"/>
      <c r="AJ31975" s="1"/>
      <c r="AK31975" s="1"/>
      <c r="AL31975" s="1"/>
    </row>
    <row r="31976">
      <c r="I31976" s="1"/>
      <c r="J31976" s="1"/>
      <c r="K31976" s="1"/>
      <c r="AA31976" s="1"/>
      <c r="AB31976" s="1"/>
      <c r="AC31976" s="1"/>
      <c r="AJ31976" s="1"/>
      <c r="AK31976" s="1"/>
      <c r="AL31976" s="1"/>
    </row>
    <row r="31977">
      <c r="I31977" s="1"/>
      <c r="J31977" s="1"/>
      <c r="K31977" s="1"/>
      <c r="AA31977" s="1"/>
      <c r="AB31977" s="1"/>
      <c r="AC31977" s="1"/>
      <c r="AJ31977" s="1"/>
      <c r="AK31977" s="1"/>
      <c r="AL31977" s="1"/>
    </row>
    <row r="31978">
      <c r="I31978" s="1"/>
      <c r="J31978" s="1"/>
      <c r="K31978" s="1"/>
      <c r="AA31978" s="1"/>
      <c r="AB31978" s="1"/>
      <c r="AC31978" s="1"/>
      <c r="AJ31978" s="1"/>
      <c r="AK31978" s="1"/>
      <c r="AL31978" s="1"/>
    </row>
    <row r="31979">
      <c r="I31979" s="1"/>
      <c r="J31979" s="1"/>
      <c r="K31979" s="1"/>
      <c r="AA31979" s="1"/>
      <c r="AB31979" s="1"/>
      <c r="AC31979" s="1"/>
      <c r="AJ31979" s="1"/>
      <c r="AK31979" s="1"/>
      <c r="AL31979" s="1"/>
    </row>
    <row r="31980">
      <c r="I31980" s="1"/>
      <c r="J31980" s="1"/>
      <c r="K31980" s="1"/>
      <c r="AA31980" s="1"/>
      <c r="AB31980" s="1"/>
      <c r="AC31980" s="1"/>
      <c r="AJ31980" s="1"/>
      <c r="AK31980" s="1"/>
      <c r="AL31980" s="1"/>
    </row>
    <row r="31981">
      <c r="I31981" s="1"/>
      <c r="J31981" s="1"/>
      <c r="K31981" s="1"/>
      <c r="AA31981" s="1"/>
      <c r="AB31981" s="1"/>
      <c r="AC31981" s="1"/>
      <c r="AJ31981" s="1"/>
      <c r="AK31981" s="1"/>
      <c r="AL31981" s="1"/>
    </row>
    <row r="31982">
      <c r="I31982" s="1"/>
      <c r="J31982" s="1"/>
      <c r="K31982" s="1"/>
      <c r="AA31982" s="1"/>
      <c r="AB31982" s="1"/>
      <c r="AC31982" s="1"/>
      <c r="AJ31982" s="1"/>
      <c r="AK31982" s="1"/>
      <c r="AL31982" s="1"/>
    </row>
    <row r="31983">
      <c r="I31983" s="1"/>
      <c r="J31983" s="1"/>
      <c r="K31983" s="1"/>
      <c r="AA31983" s="1"/>
      <c r="AB31983" s="1"/>
      <c r="AC31983" s="1"/>
      <c r="AJ31983" s="1"/>
      <c r="AK31983" s="1"/>
      <c r="AL31983" s="1"/>
    </row>
    <row r="31984">
      <c r="I31984" s="1"/>
      <c r="J31984" s="1"/>
      <c r="K31984" s="1"/>
      <c r="AA31984" s="1"/>
      <c r="AB31984" s="1"/>
      <c r="AC31984" s="1"/>
      <c r="AJ31984" s="1"/>
      <c r="AK31984" s="1"/>
      <c r="AL31984" s="1"/>
    </row>
    <row r="31985">
      <c r="I31985" s="1"/>
      <c r="J31985" s="1"/>
      <c r="K31985" s="1"/>
      <c r="AA31985" s="1"/>
      <c r="AB31985" s="1"/>
      <c r="AC31985" s="1"/>
      <c r="AJ31985" s="1"/>
      <c r="AK31985" s="1"/>
      <c r="AL31985" s="1"/>
    </row>
    <row r="31986">
      <c r="I31986" s="1"/>
      <c r="J31986" s="1"/>
      <c r="K31986" s="1"/>
      <c r="AA31986" s="1"/>
      <c r="AB31986" s="1"/>
      <c r="AC31986" s="1"/>
      <c r="AJ31986" s="1"/>
      <c r="AK31986" s="1"/>
      <c r="AL31986" s="1"/>
    </row>
    <row r="31987">
      <c r="I31987" s="1"/>
      <c r="J31987" s="1"/>
      <c r="K31987" s="1"/>
      <c r="AA31987" s="1"/>
      <c r="AB31987" s="1"/>
      <c r="AC31987" s="1"/>
      <c r="AJ31987" s="1"/>
      <c r="AK31987" s="1"/>
      <c r="AL31987" s="1"/>
    </row>
    <row r="31988">
      <c r="I31988" s="1"/>
      <c r="J31988" s="1"/>
      <c r="K31988" s="1"/>
      <c r="AA31988" s="1"/>
      <c r="AB31988" s="1"/>
      <c r="AC31988" s="1"/>
      <c r="AJ31988" s="1"/>
      <c r="AK31988" s="1"/>
      <c r="AL31988" s="1"/>
    </row>
    <row r="31989">
      <c r="I31989" s="1"/>
      <c r="J31989" s="1"/>
      <c r="K31989" s="1"/>
      <c r="AA31989" s="1"/>
      <c r="AB31989" s="1"/>
      <c r="AC31989" s="1"/>
      <c r="AJ31989" s="1"/>
      <c r="AK31989" s="1"/>
      <c r="AL31989" s="1"/>
    </row>
    <row r="31990">
      <c r="I31990" s="1"/>
      <c r="J31990" s="1"/>
      <c r="K31990" s="1"/>
      <c r="AA31990" s="1"/>
      <c r="AB31990" s="1"/>
      <c r="AC31990" s="1"/>
      <c r="AJ31990" s="1"/>
      <c r="AK31990" s="1"/>
      <c r="AL31990" s="1"/>
    </row>
    <row r="31991">
      <c r="I31991" s="1"/>
      <c r="J31991" s="1"/>
      <c r="K31991" s="1"/>
      <c r="AA31991" s="1"/>
      <c r="AB31991" s="1"/>
      <c r="AC31991" s="1"/>
      <c r="AJ31991" s="1"/>
      <c r="AK31991" s="1"/>
      <c r="AL31991" s="1"/>
    </row>
    <row r="31992">
      <c r="I31992" s="1"/>
      <c r="J31992" s="1"/>
      <c r="K31992" s="1"/>
      <c r="AA31992" s="1"/>
      <c r="AB31992" s="1"/>
      <c r="AC31992" s="1"/>
      <c r="AJ31992" s="1"/>
      <c r="AK31992" s="1"/>
      <c r="AL31992" s="1"/>
    </row>
    <row r="31993">
      <c r="I31993" s="1"/>
      <c r="J31993" s="1"/>
      <c r="K31993" s="1"/>
      <c r="AA31993" s="1"/>
      <c r="AB31993" s="1"/>
      <c r="AC31993" s="1"/>
      <c r="AJ31993" s="1"/>
      <c r="AK31993" s="1"/>
      <c r="AL31993" s="1"/>
    </row>
    <row r="31994">
      <c r="I31994" s="1"/>
      <c r="J31994" s="1"/>
      <c r="K31994" s="1"/>
      <c r="AA31994" s="1"/>
      <c r="AB31994" s="1"/>
      <c r="AC31994" s="1"/>
      <c r="AJ31994" s="1"/>
      <c r="AK31994" s="1"/>
      <c r="AL31994" s="1"/>
    </row>
    <row r="31995">
      <c r="I31995" s="1"/>
      <c r="J31995" s="1"/>
      <c r="K31995" s="1"/>
      <c r="AA31995" s="1"/>
      <c r="AB31995" s="1"/>
      <c r="AC31995" s="1"/>
      <c r="AJ31995" s="1"/>
      <c r="AK31995" s="1"/>
      <c r="AL31995" s="1"/>
    </row>
    <row r="31996">
      <c r="I31996" s="1"/>
      <c r="J31996" s="1"/>
      <c r="K31996" s="1"/>
      <c r="AA31996" s="1"/>
      <c r="AB31996" s="1"/>
      <c r="AC31996" s="1"/>
      <c r="AJ31996" s="1"/>
      <c r="AK31996" s="1"/>
      <c r="AL31996" s="1"/>
    </row>
    <row r="31997">
      <c r="I31997" s="1"/>
      <c r="J31997" s="1"/>
      <c r="K31997" s="1"/>
      <c r="AA31997" s="1"/>
      <c r="AB31997" s="1"/>
      <c r="AC31997" s="1"/>
      <c r="AJ31997" s="1"/>
      <c r="AK31997" s="1"/>
      <c r="AL31997" s="1"/>
    </row>
    <row r="31998">
      <c r="I31998" s="1"/>
      <c r="J31998" s="1"/>
      <c r="K31998" s="1"/>
      <c r="AA31998" s="1"/>
      <c r="AB31998" s="1"/>
      <c r="AC31998" s="1"/>
      <c r="AJ31998" s="1"/>
      <c r="AK31998" s="1"/>
      <c r="AL31998" s="1"/>
    </row>
    <row r="31999">
      <c r="I31999" s="1"/>
      <c r="J31999" s="1"/>
      <c r="K31999" s="1"/>
      <c r="AA31999" s="1"/>
      <c r="AB31999" s="1"/>
      <c r="AC31999" s="1"/>
      <c r="AJ31999" s="1"/>
      <c r="AK31999" s="1"/>
      <c r="AL31999" s="1"/>
    </row>
    <row r="32000">
      <c r="I32000" s="1"/>
      <c r="J32000" s="1"/>
      <c r="K32000" s="1"/>
      <c r="AA32000" s="1"/>
      <c r="AB32000" s="1"/>
      <c r="AC32000" s="1"/>
      <c r="AJ32000" s="1"/>
      <c r="AK32000" s="1"/>
      <c r="AL32000" s="1"/>
    </row>
    <row r="32001">
      <c r="I32001" s="1"/>
      <c r="J32001" s="1"/>
      <c r="K32001" s="1"/>
      <c r="AA32001" s="1"/>
      <c r="AB32001" s="1"/>
      <c r="AC32001" s="1"/>
      <c r="AJ32001" s="1"/>
      <c r="AK32001" s="1"/>
      <c r="AL32001" s="1"/>
    </row>
    <row r="32002">
      <c r="I32002" s="1"/>
      <c r="J32002" s="1"/>
      <c r="K32002" s="1"/>
      <c r="AA32002" s="1"/>
      <c r="AB32002" s="1"/>
      <c r="AC32002" s="1"/>
      <c r="AJ32002" s="1"/>
      <c r="AK32002" s="1"/>
      <c r="AL32002" s="1"/>
    </row>
    <row r="32003">
      <c r="I32003" s="1"/>
      <c r="J32003" s="1"/>
      <c r="K32003" s="1"/>
      <c r="AA32003" s="1"/>
      <c r="AB32003" s="1"/>
      <c r="AC32003" s="1"/>
      <c r="AJ32003" s="1"/>
      <c r="AK32003" s="1"/>
      <c r="AL32003" s="1"/>
    </row>
    <row r="32004">
      <c r="I32004" s="1"/>
      <c r="J32004" s="1"/>
      <c r="K32004" s="1"/>
      <c r="AA32004" s="1"/>
      <c r="AB32004" s="1"/>
      <c r="AC32004" s="1"/>
      <c r="AJ32004" s="1"/>
      <c r="AK32004" s="1"/>
      <c r="AL32004" s="1"/>
    </row>
    <row r="32005">
      <c r="I32005" s="1"/>
      <c r="J32005" s="1"/>
      <c r="K32005" s="1"/>
      <c r="AA32005" s="1"/>
      <c r="AB32005" s="1"/>
      <c r="AC32005" s="1"/>
      <c r="AJ32005" s="1"/>
      <c r="AK32005" s="1"/>
      <c r="AL32005" s="1"/>
    </row>
    <row r="32006">
      <c r="I32006" s="1"/>
      <c r="J32006" s="1"/>
      <c r="K32006" s="1"/>
      <c r="AA32006" s="1"/>
      <c r="AB32006" s="1"/>
      <c r="AC32006" s="1"/>
      <c r="AJ32006" s="1"/>
      <c r="AK32006" s="1"/>
      <c r="AL32006" s="1"/>
    </row>
    <row r="32007">
      <c r="I32007" s="1"/>
      <c r="J32007" s="1"/>
      <c r="K32007" s="1"/>
      <c r="AA32007" s="1"/>
      <c r="AB32007" s="1"/>
      <c r="AC32007" s="1"/>
      <c r="AJ32007" s="1"/>
      <c r="AK32007" s="1"/>
      <c r="AL32007" s="1"/>
    </row>
    <row r="32008">
      <c r="I32008" s="1"/>
      <c r="J32008" s="1"/>
      <c r="K32008" s="1"/>
      <c r="AA32008" s="1"/>
      <c r="AB32008" s="1"/>
      <c r="AC32008" s="1"/>
      <c r="AJ32008" s="1"/>
      <c r="AK32008" s="1"/>
      <c r="AL32008" s="1"/>
    </row>
    <row r="32009">
      <c r="I32009" s="1"/>
      <c r="J32009" s="1"/>
      <c r="K32009" s="1"/>
      <c r="AA32009" s="1"/>
      <c r="AB32009" s="1"/>
      <c r="AC32009" s="1"/>
      <c r="AJ32009" s="1"/>
      <c r="AK32009" s="1"/>
      <c r="AL32009" s="1"/>
    </row>
    <row r="32010">
      <c r="I32010" s="1"/>
      <c r="J32010" s="1"/>
      <c r="K32010" s="1"/>
      <c r="AA32010" s="1"/>
      <c r="AB32010" s="1"/>
      <c r="AC32010" s="1"/>
      <c r="AJ32010" s="1"/>
      <c r="AK32010" s="1"/>
      <c r="AL32010" s="1"/>
    </row>
    <row r="32011">
      <c r="I32011" s="1"/>
      <c r="J32011" s="1"/>
      <c r="K32011" s="1"/>
      <c r="AA32011" s="1"/>
      <c r="AB32011" s="1"/>
      <c r="AC32011" s="1"/>
      <c r="AJ32011" s="1"/>
      <c r="AK32011" s="1"/>
      <c r="AL32011" s="1"/>
    </row>
    <row r="32012">
      <c r="I32012" s="1"/>
      <c r="J32012" s="1"/>
      <c r="K32012" s="1"/>
      <c r="AA32012" s="1"/>
      <c r="AB32012" s="1"/>
      <c r="AC32012" s="1"/>
      <c r="AJ32012" s="1"/>
      <c r="AK32012" s="1"/>
      <c r="AL32012" s="1"/>
    </row>
    <row r="32013">
      <c r="I32013" s="1"/>
      <c r="J32013" s="1"/>
      <c r="K32013" s="1"/>
      <c r="AA32013" s="1"/>
      <c r="AB32013" s="1"/>
      <c r="AC32013" s="1"/>
      <c r="AJ32013" s="1"/>
      <c r="AK32013" s="1"/>
      <c r="AL32013" s="1"/>
    </row>
    <row r="32014">
      <c r="I32014" s="1"/>
      <c r="J32014" s="1"/>
      <c r="K32014" s="1"/>
      <c r="AA32014" s="1"/>
      <c r="AB32014" s="1"/>
      <c r="AC32014" s="1"/>
      <c r="AJ32014" s="1"/>
      <c r="AK32014" s="1"/>
      <c r="AL32014" s="1"/>
    </row>
    <row r="32015">
      <c r="I32015" s="1"/>
      <c r="J32015" s="1"/>
      <c r="K32015" s="1"/>
      <c r="AA32015" s="1"/>
      <c r="AB32015" s="1"/>
      <c r="AC32015" s="1"/>
      <c r="AJ32015" s="1"/>
      <c r="AK32015" s="1"/>
      <c r="AL32015" s="1"/>
    </row>
    <row r="32016">
      <c r="I32016" s="1"/>
      <c r="J32016" s="1"/>
      <c r="K32016" s="1"/>
      <c r="AA32016" s="1"/>
      <c r="AB32016" s="1"/>
      <c r="AC32016" s="1"/>
      <c r="AJ32016" s="1"/>
      <c r="AK32016" s="1"/>
      <c r="AL32016" s="1"/>
    </row>
    <row r="32017">
      <c r="I32017" s="1"/>
      <c r="J32017" s="1"/>
      <c r="K32017" s="1"/>
      <c r="AA32017" s="1"/>
      <c r="AB32017" s="1"/>
      <c r="AC32017" s="1"/>
      <c r="AJ32017" s="1"/>
      <c r="AK32017" s="1"/>
      <c r="AL32017" s="1"/>
    </row>
    <row r="32018">
      <c r="I32018" s="1"/>
      <c r="J32018" s="1"/>
      <c r="K32018" s="1"/>
      <c r="AA32018" s="1"/>
      <c r="AB32018" s="1"/>
      <c r="AC32018" s="1"/>
      <c r="AJ32018" s="1"/>
      <c r="AK32018" s="1"/>
      <c r="AL32018" s="1"/>
    </row>
    <row r="32019">
      <c r="I32019" s="1"/>
      <c r="J32019" s="1"/>
      <c r="K32019" s="1"/>
      <c r="AA32019" s="1"/>
      <c r="AB32019" s="1"/>
      <c r="AC32019" s="1"/>
      <c r="AJ32019" s="1"/>
      <c r="AK32019" s="1"/>
      <c r="AL32019" s="1"/>
    </row>
    <row r="32020">
      <c r="I32020" s="1"/>
      <c r="J32020" s="1"/>
      <c r="K32020" s="1"/>
      <c r="AA32020" s="1"/>
      <c r="AB32020" s="1"/>
      <c r="AC32020" s="1"/>
      <c r="AJ32020" s="1"/>
      <c r="AK32020" s="1"/>
      <c r="AL32020" s="1"/>
    </row>
    <row r="32021">
      <c r="I32021" s="1"/>
      <c r="J32021" s="1"/>
      <c r="K32021" s="1"/>
      <c r="AA32021" s="1"/>
      <c r="AB32021" s="1"/>
      <c r="AC32021" s="1"/>
      <c r="AJ32021" s="1"/>
      <c r="AK32021" s="1"/>
      <c r="AL32021" s="1"/>
    </row>
    <row r="32022">
      <c r="I32022" s="1"/>
      <c r="J32022" s="1"/>
      <c r="K32022" s="1"/>
      <c r="AA32022" s="1"/>
      <c r="AB32022" s="1"/>
      <c r="AC32022" s="1"/>
      <c r="AJ32022" s="1"/>
      <c r="AK32022" s="1"/>
      <c r="AL32022" s="1"/>
    </row>
    <row r="32023">
      <c r="I32023" s="1"/>
      <c r="J32023" s="1"/>
      <c r="K32023" s="1"/>
      <c r="AA32023" s="1"/>
      <c r="AB32023" s="1"/>
      <c r="AC32023" s="1"/>
      <c r="AJ32023" s="1"/>
      <c r="AK32023" s="1"/>
      <c r="AL32023" s="1"/>
    </row>
    <row r="32024">
      <c r="I32024" s="1"/>
      <c r="J32024" s="1"/>
      <c r="K32024" s="1"/>
      <c r="AA32024" s="1"/>
      <c r="AB32024" s="1"/>
      <c r="AC32024" s="1"/>
      <c r="AJ32024" s="1"/>
      <c r="AK32024" s="1"/>
      <c r="AL32024" s="1"/>
    </row>
    <row r="32025">
      <c r="I32025" s="1"/>
      <c r="J32025" s="1"/>
      <c r="K32025" s="1"/>
      <c r="AA32025" s="1"/>
      <c r="AB32025" s="1"/>
      <c r="AC32025" s="1"/>
      <c r="AJ32025" s="1"/>
      <c r="AK32025" s="1"/>
      <c r="AL32025" s="1"/>
    </row>
    <row r="32026">
      <c r="I32026" s="1"/>
      <c r="J32026" s="1"/>
      <c r="K32026" s="1"/>
      <c r="AA32026" s="1"/>
      <c r="AB32026" s="1"/>
      <c r="AC32026" s="1"/>
      <c r="AJ32026" s="1"/>
      <c r="AK32026" s="1"/>
      <c r="AL32026" s="1"/>
    </row>
    <row r="32027">
      <c r="I32027" s="1"/>
      <c r="J32027" s="1"/>
      <c r="K32027" s="1"/>
      <c r="AA32027" s="1"/>
      <c r="AB32027" s="1"/>
      <c r="AC32027" s="1"/>
      <c r="AJ32027" s="1"/>
      <c r="AK32027" s="1"/>
      <c r="AL32027" s="1"/>
    </row>
    <row r="32028">
      <c r="I32028" s="1"/>
      <c r="J32028" s="1"/>
      <c r="K32028" s="1"/>
      <c r="AA32028" s="1"/>
      <c r="AB32028" s="1"/>
      <c r="AC32028" s="1"/>
      <c r="AJ32028" s="1"/>
      <c r="AK32028" s="1"/>
      <c r="AL32028" s="1"/>
    </row>
    <row r="32029">
      <c r="I32029" s="1"/>
      <c r="J32029" s="1"/>
      <c r="K32029" s="1"/>
      <c r="AA32029" s="1"/>
      <c r="AB32029" s="1"/>
      <c r="AC32029" s="1"/>
      <c r="AJ32029" s="1"/>
      <c r="AK32029" s="1"/>
      <c r="AL32029" s="1"/>
    </row>
    <row r="32030">
      <c r="I32030" s="1"/>
      <c r="J32030" s="1"/>
      <c r="K32030" s="1"/>
      <c r="AA32030" s="1"/>
      <c r="AB32030" s="1"/>
      <c r="AC32030" s="1"/>
      <c r="AJ32030" s="1"/>
      <c r="AK32030" s="1"/>
      <c r="AL32030" s="1"/>
    </row>
    <row r="32031">
      <c r="I32031" s="1"/>
      <c r="J32031" s="1"/>
      <c r="K32031" s="1"/>
      <c r="AA32031" s="1"/>
      <c r="AB32031" s="1"/>
      <c r="AC32031" s="1"/>
      <c r="AJ32031" s="1"/>
      <c r="AK32031" s="1"/>
      <c r="AL32031" s="1"/>
    </row>
    <row r="32032">
      <c r="I32032" s="1"/>
      <c r="J32032" s="1"/>
      <c r="K32032" s="1"/>
      <c r="AA32032" s="1"/>
      <c r="AB32032" s="1"/>
      <c r="AC32032" s="1"/>
      <c r="AJ32032" s="1"/>
      <c r="AK32032" s="1"/>
      <c r="AL32032" s="1"/>
    </row>
    <row r="32033">
      <c r="I32033" s="1"/>
      <c r="J32033" s="1"/>
      <c r="K32033" s="1"/>
      <c r="AA32033" s="1"/>
      <c r="AB32033" s="1"/>
      <c r="AC32033" s="1"/>
      <c r="AJ32033" s="1"/>
      <c r="AK32033" s="1"/>
      <c r="AL32033" s="1"/>
    </row>
    <row r="32034">
      <c r="I32034" s="1"/>
      <c r="J32034" s="1"/>
      <c r="K32034" s="1"/>
      <c r="AA32034" s="1"/>
      <c r="AB32034" s="1"/>
      <c r="AC32034" s="1"/>
      <c r="AJ32034" s="1"/>
      <c r="AK32034" s="1"/>
      <c r="AL32034" s="1"/>
    </row>
    <row r="32035">
      <c r="I32035" s="1"/>
      <c r="J32035" s="1"/>
      <c r="K32035" s="1"/>
      <c r="AA32035" s="1"/>
      <c r="AB32035" s="1"/>
      <c r="AC32035" s="1"/>
      <c r="AJ32035" s="1"/>
      <c r="AK32035" s="1"/>
      <c r="AL32035" s="1"/>
    </row>
    <row r="32036">
      <c r="I32036" s="1"/>
      <c r="J32036" s="1"/>
      <c r="K32036" s="1"/>
      <c r="AA32036" s="1"/>
      <c r="AB32036" s="1"/>
      <c r="AC32036" s="1"/>
      <c r="AJ32036" s="1"/>
      <c r="AK32036" s="1"/>
      <c r="AL32036" s="1"/>
    </row>
    <row r="32037">
      <c r="I32037" s="1"/>
      <c r="J32037" s="1"/>
      <c r="K32037" s="1"/>
      <c r="AA32037" s="1"/>
      <c r="AB32037" s="1"/>
      <c r="AC32037" s="1"/>
      <c r="AJ32037" s="1"/>
      <c r="AK32037" s="1"/>
      <c r="AL32037" s="1"/>
    </row>
    <row r="32038">
      <c r="I32038" s="1"/>
      <c r="J32038" s="1"/>
      <c r="K32038" s="1"/>
      <c r="AA32038" s="1"/>
      <c r="AB32038" s="1"/>
      <c r="AC32038" s="1"/>
      <c r="AJ32038" s="1"/>
      <c r="AK32038" s="1"/>
      <c r="AL32038" s="1"/>
    </row>
    <row r="32039">
      <c r="I32039" s="1"/>
      <c r="J32039" s="1"/>
      <c r="K32039" s="1"/>
      <c r="AA32039" s="1"/>
      <c r="AB32039" s="1"/>
      <c r="AC32039" s="1"/>
      <c r="AJ32039" s="1"/>
      <c r="AK32039" s="1"/>
      <c r="AL32039" s="1"/>
    </row>
    <row r="32040">
      <c r="I32040" s="1"/>
      <c r="J32040" s="1"/>
      <c r="K32040" s="1"/>
      <c r="AA32040" s="1"/>
      <c r="AB32040" s="1"/>
      <c r="AC32040" s="1"/>
      <c r="AJ32040" s="1"/>
      <c r="AK32040" s="1"/>
      <c r="AL32040" s="1"/>
    </row>
    <row r="32041">
      <c r="I32041" s="1"/>
      <c r="J32041" s="1"/>
      <c r="K32041" s="1"/>
      <c r="AA32041" s="1"/>
      <c r="AB32041" s="1"/>
      <c r="AC32041" s="1"/>
      <c r="AJ32041" s="1"/>
      <c r="AK32041" s="1"/>
      <c r="AL32041" s="1"/>
    </row>
    <row r="32042">
      <c r="I32042" s="1"/>
      <c r="J32042" s="1"/>
      <c r="K32042" s="1"/>
      <c r="AA32042" s="1"/>
      <c r="AB32042" s="1"/>
      <c r="AC32042" s="1"/>
      <c r="AJ32042" s="1"/>
      <c r="AK32042" s="1"/>
      <c r="AL32042" s="1"/>
    </row>
    <row r="32043">
      <c r="I32043" s="1"/>
      <c r="J32043" s="1"/>
      <c r="K32043" s="1"/>
      <c r="AA32043" s="1"/>
      <c r="AB32043" s="1"/>
      <c r="AC32043" s="1"/>
      <c r="AJ32043" s="1"/>
      <c r="AK32043" s="1"/>
      <c r="AL32043" s="1"/>
    </row>
    <row r="32044">
      <c r="I32044" s="1"/>
      <c r="J32044" s="1"/>
      <c r="K32044" s="1"/>
      <c r="AA32044" s="1"/>
      <c r="AB32044" s="1"/>
      <c r="AC32044" s="1"/>
      <c r="AJ32044" s="1"/>
      <c r="AK32044" s="1"/>
      <c r="AL32044" s="1"/>
    </row>
    <row r="32045">
      <c r="I32045" s="1"/>
      <c r="J32045" s="1"/>
      <c r="K32045" s="1"/>
      <c r="AA32045" s="1"/>
      <c r="AB32045" s="1"/>
      <c r="AC32045" s="1"/>
      <c r="AJ32045" s="1"/>
      <c r="AK32045" s="1"/>
      <c r="AL32045" s="1"/>
    </row>
    <row r="32046">
      <c r="I32046" s="1"/>
      <c r="J32046" s="1"/>
      <c r="K32046" s="1"/>
      <c r="AA32046" s="1"/>
      <c r="AB32046" s="1"/>
      <c r="AC32046" s="1"/>
      <c r="AJ32046" s="1"/>
      <c r="AK32046" s="1"/>
      <c r="AL32046" s="1"/>
    </row>
    <row r="32047">
      <c r="I32047" s="1"/>
      <c r="J32047" s="1"/>
      <c r="K32047" s="1"/>
      <c r="AA32047" s="1"/>
      <c r="AB32047" s="1"/>
      <c r="AC32047" s="1"/>
      <c r="AJ32047" s="1"/>
      <c r="AK32047" s="1"/>
      <c r="AL32047" s="1"/>
    </row>
    <row r="32048">
      <c r="I32048" s="1"/>
      <c r="J32048" s="1"/>
      <c r="K32048" s="1"/>
      <c r="AA32048" s="1"/>
      <c r="AB32048" s="1"/>
      <c r="AC32048" s="1"/>
      <c r="AJ32048" s="1"/>
      <c r="AK32048" s="1"/>
      <c r="AL32048" s="1"/>
    </row>
    <row r="32049">
      <c r="I32049" s="1"/>
      <c r="J32049" s="1"/>
      <c r="K32049" s="1"/>
      <c r="AA32049" s="1"/>
      <c r="AB32049" s="1"/>
      <c r="AC32049" s="1"/>
      <c r="AJ32049" s="1"/>
      <c r="AK32049" s="1"/>
      <c r="AL32049" s="1"/>
    </row>
    <row r="32050">
      <c r="I32050" s="1"/>
      <c r="J32050" s="1"/>
      <c r="K32050" s="1"/>
      <c r="AA32050" s="1"/>
      <c r="AB32050" s="1"/>
      <c r="AC32050" s="1"/>
      <c r="AJ32050" s="1"/>
      <c r="AK32050" s="1"/>
      <c r="AL32050" s="1"/>
    </row>
    <row r="32051">
      <c r="I32051" s="1"/>
      <c r="J32051" s="1"/>
      <c r="K32051" s="1"/>
      <c r="AA32051" s="1"/>
      <c r="AB32051" s="1"/>
      <c r="AC32051" s="1"/>
      <c r="AJ32051" s="1"/>
      <c r="AK32051" s="1"/>
      <c r="AL32051" s="1"/>
    </row>
    <row r="32052">
      <c r="I32052" s="1"/>
      <c r="J32052" s="1"/>
      <c r="K32052" s="1"/>
      <c r="AA32052" s="1"/>
      <c r="AB32052" s="1"/>
      <c r="AC32052" s="1"/>
      <c r="AJ32052" s="1"/>
      <c r="AK32052" s="1"/>
      <c r="AL32052" s="1"/>
    </row>
    <row r="32053">
      <c r="I32053" s="1"/>
      <c r="J32053" s="1"/>
      <c r="K32053" s="1"/>
      <c r="AA32053" s="1"/>
      <c r="AB32053" s="1"/>
      <c r="AC32053" s="1"/>
      <c r="AJ32053" s="1"/>
      <c r="AK32053" s="1"/>
      <c r="AL32053" s="1"/>
    </row>
    <row r="32054">
      <c r="I32054" s="1"/>
      <c r="J32054" s="1"/>
      <c r="K32054" s="1"/>
      <c r="AA32054" s="1"/>
      <c r="AB32054" s="1"/>
      <c r="AC32054" s="1"/>
      <c r="AJ32054" s="1"/>
      <c r="AK32054" s="1"/>
      <c r="AL32054" s="1"/>
    </row>
    <row r="32055">
      <c r="I32055" s="1"/>
      <c r="J32055" s="1"/>
      <c r="K32055" s="1"/>
      <c r="AA32055" s="1"/>
      <c r="AB32055" s="1"/>
      <c r="AC32055" s="1"/>
      <c r="AJ32055" s="1"/>
      <c r="AK32055" s="1"/>
      <c r="AL32055" s="1"/>
    </row>
    <row r="32056">
      <c r="I32056" s="1"/>
      <c r="J32056" s="1"/>
      <c r="K32056" s="1"/>
      <c r="AA32056" s="1"/>
      <c r="AB32056" s="1"/>
      <c r="AC32056" s="1"/>
      <c r="AJ32056" s="1"/>
      <c r="AK32056" s="1"/>
      <c r="AL32056" s="1"/>
    </row>
    <row r="32057">
      <c r="I32057" s="1"/>
      <c r="J32057" s="1"/>
      <c r="K32057" s="1"/>
      <c r="AA32057" s="1"/>
      <c r="AB32057" s="1"/>
      <c r="AC32057" s="1"/>
      <c r="AJ32057" s="1"/>
      <c r="AK32057" s="1"/>
      <c r="AL32057" s="1"/>
    </row>
    <row r="32058">
      <c r="I32058" s="1"/>
      <c r="J32058" s="1"/>
      <c r="K32058" s="1"/>
      <c r="AA32058" s="1"/>
      <c r="AB32058" s="1"/>
      <c r="AC32058" s="1"/>
      <c r="AJ32058" s="1"/>
      <c r="AK32058" s="1"/>
      <c r="AL32058" s="1"/>
    </row>
    <row r="32059">
      <c r="I32059" s="1"/>
      <c r="J32059" s="1"/>
      <c r="K32059" s="1"/>
      <c r="AA32059" s="1"/>
      <c r="AB32059" s="1"/>
      <c r="AC32059" s="1"/>
      <c r="AJ32059" s="1"/>
      <c r="AK32059" s="1"/>
      <c r="AL32059" s="1"/>
    </row>
    <row r="32060">
      <c r="I32060" s="1"/>
      <c r="J32060" s="1"/>
      <c r="K32060" s="1"/>
      <c r="AA32060" s="1"/>
      <c r="AB32060" s="1"/>
      <c r="AC32060" s="1"/>
      <c r="AJ32060" s="1"/>
      <c r="AK32060" s="1"/>
      <c r="AL32060" s="1"/>
    </row>
    <row r="32061">
      <c r="I32061" s="1"/>
      <c r="J32061" s="1"/>
      <c r="K32061" s="1"/>
      <c r="AA32061" s="1"/>
      <c r="AB32061" s="1"/>
      <c r="AC32061" s="1"/>
      <c r="AJ32061" s="1"/>
      <c r="AK32061" s="1"/>
      <c r="AL32061" s="1"/>
    </row>
    <row r="32062">
      <c r="I32062" s="1"/>
      <c r="J32062" s="1"/>
      <c r="K32062" s="1"/>
      <c r="AA32062" s="1"/>
      <c r="AB32062" s="1"/>
      <c r="AC32062" s="1"/>
      <c r="AJ32062" s="1"/>
      <c r="AK32062" s="1"/>
      <c r="AL32062" s="1"/>
    </row>
    <row r="32063">
      <c r="I32063" s="1"/>
      <c r="J32063" s="1"/>
      <c r="K32063" s="1"/>
      <c r="AA32063" s="1"/>
      <c r="AB32063" s="1"/>
      <c r="AC32063" s="1"/>
      <c r="AJ32063" s="1"/>
      <c r="AK32063" s="1"/>
      <c r="AL32063" s="1"/>
    </row>
    <row r="32064">
      <c r="I32064" s="1"/>
      <c r="J32064" s="1"/>
      <c r="K32064" s="1"/>
      <c r="AA32064" s="1"/>
      <c r="AB32064" s="1"/>
      <c r="AC32064" s="1"/>
      <c r="AJ32064" s="1"/>
      <c r="AK32064" s="1"/>
      <c r="AL32064" s="1"/>
    </row>
    <row r="32065">
      <c r="I32065" s="1"/>
      <c r="J32065" s="1"/>
      <c r="K32065" s="1"/>
      <c r="AA32065" s="1"/>
      <c r="AB32065" s="1"/>
      <c r="AC32065" s="1"/>
      <c r="AJ32065" s="1"/>
      <c r="AK32065" s="1"/>
      <c r="AL32065" s="1"/>
    </row>
    <row r="32066">
      <c r="I32066" s="1"/>
      <c r="J32066" s="1"/>
      <c r="K32066" s="1"/>
      <c r="AA32066" s="1"/>
      <c r="AB32066" s="1"/>
      <c r="AC32066" s="1"/>
      <c r="AJ32066" s="1"/>
      <c r="AK32066" s="1"/>
      <c r="AL32066" s="1"/>
    </row>
    <row r="32067">
      <c r="I32067" s="1"/>
      <c r="J32067" s="1"/>
      <c r="K32067" s="1"/>
      <c r="AA32067" s="1"/>
      <c r="AB32067" s="1"/>
      <c r="AC32067" s="1"/>
      <c r="AJ32067" s="1"/>
      <c r="AK32067" s="1"/>
      <c r="AL32067" s="1"/>
    </row>
    <row r="32068">
      <c r="I32068" s="1"/>
      <c r="J32068" s="1"/>
      <c r="K32068" s="1"/>
      <c r="AA32068" s="1"/>
      <c r="AB32068" s="1"/>
      <c r="AC32068" s="1"/>
      <c r="AJ32068" s="1"/>
      <c r="AK32068" s="1"/>
      <c r="AL32068" s="1"/>
    </row>
    <row r="32069">
      <c r="I32069" s="1"/>
      <c r="J32069" s="1"/>
      <c r="K32069" s="1"/>
      <c r="AA32069" s="1"/>
      <c r="AB32069" s="1"/>
      <c r="AC32069" s="1"/>
      <c r="AJ32069" s="1"/>
      <c r="AK32069" s="1"/>
      <c r="AL32069" s="1"/>
    </row>
    <row r="32070">
      <c r="I32070" s="1"/>
      <c r="J32070" s="1"/>
      <c r="K32070" s="1"/>
      <c r="AA32070" s="1"/>
      <c r="AB32070" s="1"/>
      <c r="AC32070" s="1"/>
      <c r="AJ32070" s="1"/>
      <c r="AK32070" s="1"/>
      <c r="AL32070" s="1"/>
    </row>
    <row r="32071">
      <c r="I32071" s="1"/>
      <c r="J32071" s="1"/>
      <c r="K32071" s="1"/>
      <c r="AA32071" s="1"/>
      <c r="AB32071" s="1"/>
      <c r="AC32071" s="1"/>
      <c r="AJ32071" s="1"/>
      <c r="AK32071" s="1"/>
      <c r="AL32071" s="1"/>
    </row>
    <row r="32072">
      <c r="I32072" s="1"/>
      <c r="J32072" s="1"/>
      <c r="K32072" s="1"/>
      <c r="AA32072" s="1"/>
      <c r="AB32072" s="1"/>
      <c r="AC32072" s="1"/>
      <c r="AJ32072" s="1"/>
      <c r="AK32072" s="1"/>
      <c r="AL32072" s="1"/>
    </row>
    <row r="32073">
      <c r="I32073" s="1"/>
      <c r="J32073" s="1"/>
      <c r="K32073" s="1"/>
      <c r="AA32073" s="1"/>
      <c r="AB32073" s="1"/>
      <c r="AC32073" s="1"/>
      <c r="AJ32073" s="1"/>
      <c r="AK32073" s="1"/>
      <c r="AL32073" s="1"/>
    </row>
    <row r="32074">
      <c r="I32074" s="1"/>
      <c r="J32074" s="1"/>
      <c r="K32074" s="1"/>
      <c r="AA32074" s="1"/>
      <c r="AB32074" s="1"/>
      <c r="AC32074" s="1"/>
      <c r="AJ32074" s="1"/>
      <c r="AK32074" s="1"/>
      <c r="AL32074" s="1"/>
    </row>
    <row r="32075">
      <c r="I32075" s="1"/>
      <c r="J32075" s="1"/>
      <c r="K32075" s="1"/>
      <c r="AA32075" s="1"/>
      <c r="AB32075" s="1"/>
      <c r="AC32075" s="1"/>
      <c r="AJ32075" s="1"/>
      <c r="AK32075" s="1"/>
      <c r="AL32075" s="1"/>
    </row>
    <row r="32076">
      <c r="I32076" s="1"/>
      <c r="J32076" s="1"/>
      <c r="K32076" s="1"/>
      <c r="AA32076" s="1"/>
      <c r="AB32076" s="1"/>
      <c r="AC32076" s="1"/>
      <c r="AJ32076" s="1"/>
      <c r="AK32076" s="1"/>
      <c r="AL32076" s="1"/>
    </row>
    <row r="32077">
      <c r="I32077" s="1"/>
      <c r="J32077" s="1"/>
      <c r="K32077" s="1"/>
      <c r="AA32077" s="1"/>
      <c r="AB32077" s="1"/>
      <c r="AC32077" s="1"/>
      <c r="AJ32077" s="1"/>
      <c r="AK32077" s="1"/>
      <c r="AL32077" s="1"/>
    </row>
    <row r="32078">
      <c r="I32078" s="1"/>
      <c r="J32078" s="1"/>
      <c r="K32078" s="1"/>
      <c r="AA32078" s="1"/>
      <c r="AB32078" s="1"/>
      <c r="AC32078" s="1"/>
      <c r="AJ32078" s="1"/>
      <c r="AK32078" s="1"/>
      <c r="AL32078" s="1"/>
    </row>
    <row r="32079">
      <c r="I32079" s="1"/>
      <c r="J32079" s="1"/>
      <c r="K32079" s="1"/>
      <c r="AA32079" s="1"/>
      <c r="AB32079" s="1"/>
      <c r="AC32079" s="1"/>
      <c r="AJ32079" s="1"/>
      <c r="AK32079" s="1"/>
      <c r="AL32079" s="1"/>
    </row>
    <row r="32080">
      <c r="I32080" s="1"/>
      <c r="J32080" s="1"/>
      <c r="K32080" s="1"/>
      <c r="AA32080" s="1"/>
      <c r="AB32080" s="1"/>
      <c r="AC32080" s="1"/>
      <c r="AJ32080" s="1"/>
      <c r="AK32080" s="1"/>
      <c r="AL32080" s="1"/>
    </row>
    <row r="32081">
      <c r="I32081" s="1"/>
      <c r="J32081" s="1"/>
      <c r="K32081" s="1"/>
      <c r="AA32081" s="1"/>
      <c r="AB32081" s="1"/>
      <c r="AC32081" s="1"/>
      <c r="AJ32081" s="1"/>
      <c r="AK32081" s="1"/>
      <c r="AL32081" s="1"/>
    </row>
    <row r="32082">
      <c r="I32082" s="1"/>
      <c r="J32082" s="1"/>
      <c r="K32082" s="1"/>
      <c r="AA32082" s="1"/>
      <c r="AB32082" s="1"/>
      <c r="AC32082" s="1"/>
      <c r="AJ32082" s="1"/>
      <c r="AK32082" s="1"/>
      <c r="AL32082" s="1"/>
    </row>
    <row r="32083">
      <c r="I32083" s="1"/>
      <c r="J32083" s="1"/>
      <c r="K32083" s="1"/>
      <c r="AA32083" s="1"/>
      <c r="AB32083" s="1"/>
      <c r="AC32083" s="1"/>
      <c r="AJ32083" s="1"/>
      <c r="AK32083" s="1"/>
      <c r="AL32083" s="1"/>
    </row>
    <row r="32084">
      <c r="I32084" s="1"/>
      <c r="J32084" s="1"/>
      <c r="K32084" s="1"/>
      <c r="AA32084" s="1"/>
      <c r="AB32084" s="1"/>
      <c r="AC32084" s="1"/>
      <c r="AJ32084" s="1"/>
      <c r="AK32084" s="1"/>
      <c r="AL32084" s="1"/>
    </row>
    <row r="32085">
      <c r="I32085" s="1"/>
      <c r="J32085" s="1"/>
      <c r="K32085" s="1"/>
      <c r="AA32085" s="1"/>
      <c r="AB32085" s="1"/>
      <c r="AC32085" s="1"/>
      <c r="AJ32085" s="1"/>
      <c r="AK32085" s="1"/>
      <c r="AL32085" s="1"/>
    </row>
    <row r="32086">
      <c r="I32086" s="1"/>
      <c r="J32086" s="1"/>
      <c r="K32086" s="1"/>
      <c r="AA32086" s="1"/>
      <c r="AB32086" s="1"/>
      <c r="AC32086" s="1"/>
      <c r="AJ32086" s="1"/>
      <c r="AK32086" s="1"/>
      <c r="AL32086" s="1"/>
    </row>
    <row r="32087">
      <c r="I32087" s="1"/>
      <c r="J32087" s="1"/>
      <c r="K32087" s="1"/>
      <c r="AA32087" s="1"/>
      <c r="AB32087" s="1"/>
      <c r="AC32087" s="1"/>
      <c r="AJ32087" s="1"/>
      <c r="AK32087" s="1"/>
      <c r="AL32087" s="1"/>
    </row>
    <row r="32088">
      <c r="I32088" s="1"/>
      <c r="J32088" s="1"/>
      <c r="K32088" s="1"/>
      <c r="AA32088" s="1"/>
      <c r="AB32088" s="1"/>
      <c r="AC32088" s="1"/>
      <c r="AJ32088" s="1"/>
      <c r="AK32088" s="1"/>
      <c r="AL32088" s="1"/>
    </row>
    <row r="32089">
      <c r="I32089" s="1"/>
      <c r="J32089" s="1"/>
      <c r="K32089" s="1"/>
      <c r="AA32089" s="1"/>
      <c r="AB32089" s="1"/>
      <c r="AC32089" s="1"/>
      <c r="AJ32089" s="1"/>
      <c r="AK32089" s="1"/>
      <c r="AL32089" s="1"/>
    </row>
    <row r="32090">
      <c r="I32090" s="1"/>
      <c r="J32090" s="1"/>
      <c r="K32090" s="1"/>
      <c r="AA32090" s="1"/>
      <c r="AB32090" s="1"/>
      <c r="AC32090" s="1"/>
      <c r="AJ32090" s="1"/>
      <c r="AK32090" s="1"/>
      <c r="AL32090" s="1"/>
    </row>
    <row r="32091">
      <c r="I32091" s="1"/>
      <c r="J32091" s="1"/>
      <c r="K32091" s="1"/>
      <c r="AA32091" s="1"/>
      <c r="AB32091" s="1"/>
      <c r="AC32091" s="1"/>
      <c r="AJ32091" s="1"/>
      <c r="AK32091" s="1"/>
      <c r="AL32091" s="1"/>
    </row>
    <row r="32092">
      <c r="I32092" s="1"/>
      <c r="J32092" s="1"/>
      <c r="K32092" s="1"/>
      <c r="AA32092" s="1"/>
      <c r="AB32092" s="1"/>
      <c r="AC32092" s="1"/>
      <c r="AJ32092" s="1"/>
      <c r="AK32092" s="1"/>
      <c r="AL32092" s="1"/>
    </row>
    <row r="32093">
      <c r="I32093" s="1"/>
      <c r="J32093" s="1"/>
      <c r="K32093" s="1"/>
      <c r="AA32093" s="1"/>
      <c r="AB32093" s="1"/>
      <c r="AC32093" s="1"/>
      <c r="AJ32093" s="1"/>
      <c r="AK32093" s="1"/>
      <c r="AL32093" s="1"/>
    </row>
    <row r="32094">
      <c r="I32094" s="1"/>
      <c r="J32094" s="1"/>
      <c r="K32094" s="1"/>
      <c r="AA32094" s="1"/>
      <c r="AB32094" s="1"/>
      <c r="AC32094" s="1"/>
      <c r="AJ32094" s="1"/>
      <c r="AK32094" s="1"/>
      <c r="AL32094" s="1"/>
    </row>
    <row r="32095">
      <c r="I32095" s="1"/>
      <c r="J32095" s="1"/>
      <c r="K32095" s="1"/>
      <c r="AA32095" s="1"/>
      <c r="AB32095" s="1"/>
      <c r="AC32095" s="1"/>
      <c r="AJ32095" s="1"/>
      <c r="AK32095" s="1"/>
      <c r="AL32095" s="1"/>
    </row>
    <row r="32096">
      <c r="I32096" s="1"/>
      <c r="J32096" s="1"/>
      <c r="K32096" s="1"/>
      <c r="AA32096" s="1"/>
      <c r="AB32096" s="1"/>
      <c r="AC32096" s="1"/>
      <c r="AJ32096" s="1"/>
      <c r="AK32096" s="1"/>
      <c r="AL32096" s="1"/>
    </row>
    <row r="32097">
      <c r="I32097" s="1"/>
      <c r="J32097" s="1"/>
      <c r="K32097" s="1"/>
      <c r="AA32097" s="1"/>
      <c r="AB32097" s="1"/>
      <c r="AC32097" s="1"/>
      <c r="AJ32097" s="1"/>
      <c r="AK32097" s="1"/>
      <c r="AL32097" s="1"/>
    </row>
    <row r="32098">
      <c r="I32098" s="1"/>
      <c r="J32098" s="1"/>
      <c r="K32098" s="1"/>
      <c r="AA32098" s="1"/>
      <c r="AB32098" s="1"/>
      <c r="AC32098" s="1"/>
      <c r="AJ32098" s="1"/>
      <c r="AK32098" s="1"/>
      <c r="AL32098" s="1"/>
    </row>
    <row r="32099">
      <c r="I32099" s="1"/>
      <c r="J32099" s="1"/>
      <c r="K32099" s="1"/>
      <c r="AA32099" s="1"/>
      <c r="AB32099" s="1"/>
      <c r="AC32099" s="1"/>
      <c r="AJ32099" s="1"/>
      <c r="AK32099" s="1"/>
      <c r="AL32099" s="1"/>
    </row>
    <row r="32100">
      <c r="I32100" s="1"/>
      <c r="J32100" s="1"/>
      <c r="K32100" s="1"/>
      <c r="AA32100" s="1"/>
      <c r="AB32100" s="1"/>
      <c r="AC32100" s="1"/>
      <c r="AJ32100" s="1"/>
      <c r="AK32100" s="1"/>
      <c r="AL32100" s="1"/>
    </row>
    <row r="32101">
      <c r="I32101" s="1"/>
      <c r="J32101" s="1"/>
      <c r="K32101" s="1"/>
      <c r="AA32101" s="1"/>
      <c r="AB32101" s="1"/>
      <c r="AC32101" s="1"/>
      <c r="AJ32101" s="1"/>
      <c r="AK32101" s="1"/>
      <c r="AL32101" s="1"/>
    </row>
    <row r="32102">
      <c r="I32102" s="1"/>
      <c r="J32102" s="1"/>
      <c r="K32102" s="1"/>
      <c r="AA32102" s="1"/>
      <c r="AB32102" s="1"/>
      <c r="AC32102" s="1"/>
      <c r="AJ32102" s="1"/>
      <c r="AK32102" s="1"/>
      <c r="AL32102" s="1"/>
    </row>
    <row r="32103">
      <c r="I32103" s="1"/>
      <c r="J32103" s="1"/>
      <c r="K32103" s="1"/>
      <c r="AA32103" s="1"/>
      <c r="AB32103" s="1"/>
      <c r="AC32103" s="1"/>
      <c r="AJ32103" s="1"/>
      <c r="AK32103" s="1"/>
      <c r="AL32103" s="1"/>
    </row>
    <row r="32104">
      <c r="I32104" s="1"/>
      <c r="J32104" s="1"/>
      <c r="K32104" s="1"/>
      <c r="AA32104" s="1"/>
      <c r="AB32104" s="1"/>
      <c r="AC32104" s="1"/>
      <c r="AJ32104" s="1"/>
      <c r="AK32104" s="1"/>
      <c r="AL32104" s="1"/>
    </row>
    <row r="32105">
      <c r="I32105" s="1"/>
      <c r="J32105" s="1"/>
      <c r="K32105" s="1"/>
      <c r="AA32105" s="1"/>
      <c r="AB32105" s="1"/>
      <c r="AC32105" s="1"/>
      <c r="AJ32105" s="1"/>
      <c r="AK32105" s="1"/>
      <c r="AL32105" s="1"/>
    </row>
    <row r="32106">
      <c r="I32106" s="1"/>
      <c r="J32106" s="1"/>
      <c r="K32106" s="1"/>
      <c r="AA32106" s="1"/>
      <c r="AB32106" s="1"/>
      <c r="AC32106" s="1"/>
      <c r="AJ32106" s="1"/>
      <c r="AK32106" s="1"/>
      <c r="AL32106" s="1"/>
    </row>
    <row r="32107">
      <c r="I32107" s="1"/>
      <c r="J32107" s="1"/>
      <c r="K32107" s="1"/>
      <c r="AA32107" s="1"/>
      <c r="AB32107" s="1"/>
      <c r="AC32107" s="1"/>
      <c r="AJ32107" s="1"/>
      <c r="AK32107" s="1"/>
      <c r="AL32107" s="1"/>
    </row>
    <row r="32108">
      <c r="I32108" s="1"/>
      <c r="J32108" s="1"/>
      <c r="K32108" s="1"/>
      <c r="AA32108" s="1"/>
      <c r="AB32108" s="1"/>
      <c r="AC32108" s="1"/>
      <c r="AJ32108" s="1"/>
      <c r="AK32108" s="1"/>
      <c r="AL32108" s="1"/>
    </row>
    <row r="32109">
      <c r="I32109" s="1"/>
      <c r="J32109" s="1"/>
      <c r="K32109" s="1"/>
      <c r="AA32109" s="1"/>
      <c r="AB32109" s="1"/>
      <c r="AC32109" s="1"/>
      <c r="AJ32109" s="1"/>
      <c r="AK32109" s="1"/>
      <c r="AL32109" s="1"/>
    </row>
    <row r="32110">
      <c r="I32110" s="1"/>
      <c r="J32110" s="1"/>
      <c r="K32110" s="1"/>
      <c r="AA32110" s="1"/>
      <c r="AB32110" s="1"/>
      <c r="AC32110" s="1"/>
      <c r="AJ32110" s="1"/>
      <c r="AK32110" s="1"/>
      <c r="AL32110" s="1"/>
    </row>
    <row r="32111">
      <c r="I32111" s="1"/>
      <c r="J32111" s="1"/>
      <c r="K32111" s="1"/>
      <c r="AA32111" s="1"/>
      <c r="AB32111" s="1"/>
      <c r="AC32111" s="1"/>
      <c r="AJ32111" s="1"/>
      <c r="AK32111" s="1"/>
      <c r="AL32111" s="1"/>
    </row>
    <row r="32112">
      <c r="I32112" s="1"/>
      <c r="J32112" s="1"/>
      <c r="K32112" s="1"/>
      <c r="AA32112" s="1"/>
      <c r="AB32112" s="1"/>
      <c r="AC32112" s="1"/>
      <c r="AJ32112" s="1"/>
      <c r="AK32112" s="1"/>
      <c r="AL32112" s="1"/>
    </row>
    <row r="32113">
      <c r="I32113" s="1"/>
      <c r="J32113" s="1"/>
      <c r="K32113" s="1"/>
      <c r="AA32113" s="1"/>
      <c r="AB32113" s="1"/>
      <c r="AC32113" s="1"/>
      <c r="AJ32113" s="1"/>
      <c r="AK32113" s="1"/>
      <c r="AL32113" s="1"/>
    </row>
    <row r="32114">
      <c r="I32114" s="1"/>
      <c r="J32114" s="1"/>
      <c r="K32114" s="1"/>
      <c r="AA32114" s="1"/>
      <c r="AB32114" s="1"/>
      <c r="AC32114" s="1"/>
      <c r="AJ32114" s="1"/>
      <c r="AK32114" s="1"/>
      <c r="AL32114" s="1"/>
    </row>
    <row r="32115">
      <c r="I32115" s="1"/>
      <c r="J32115" s="1"/>
      <c r="K32115" s="1"/>
      <c r="AA32115" s="1"/>
      <c r="AB32115" s="1"/>
      <c r="AC32115" s="1"/>
      <c r="AJ32115" s="1"/>
      <c r="AK32115" s="1"/>
      <c r="AL32115" s="1"/>
    </row>
    <row r="32116">
      <c r="I32116" s="1"/>
      <c r="J32116" s="1"/>
      <c r="K32116" s="1"/>
      <c r="AA32116" s="1"/>
      <c r="AB32116" s="1"/>
      <c r="AC32116" s="1"/>
      <c r="AJ32116" s="1"/>
      <c r="AK32116" s="1"/>
      <c r="AL32116" s="1"/>
    </row>
    <row r="32117">
      <c r="I32117" s="1"/>
      <c r="J32117" s="1"/>
      <c r="K32117" s="1"/>
      <c r="AA32117" s="1"/>
      <c r="AB32117" s="1"/>
      <c r="AC32117" s="1"/>
      <c r="AJ32117" s="1"/>
      <c r="AK32117" s="1"/>
      <c r="AL32117" s="1"/>
    </row>
    <row r="32118">
      <c r="I32118" s="1"/>
      <c r="J32118" s="1"/>
      <c r="K32118" s="1"/>
      <c r="AA32118" s="1"/>
      <c r="AB32118" s="1"/>
      <c r="AC32118" s="1"/>
      <c r="AJ32118" s="1"/>
      <c r="AK32118" s="1"/>
      <c r="AL32118" s="1"/>
    </row>
    <row r="32119">
      <c r="I32119" s="1"/>
      <c r="J32119" s="1"/>
      <c r="K32119" s="1"/>
      <c r="AA32119" s="1"/>
      <c r="AB32119" s="1"/>
      <c r="AC32119" s="1"/>
      <c r="AJ32119" s="1"/>
      <c r="AK32119" s="1"/>
      <c r="AL32119" s="1"/>
    </row>
    <row r="32120">
      <c r="I32120" s="1"/>
      <c r="J32120" s="1"/>
      <c r="K32120" s="1"/>
      <c r="AA32120" s="1"/>
      <c r="AB32120" s="1"/>
      <c r="AC32120" s="1"/>
      <c r="AJ32120" s="1"/>
      <c r="AK32120" s="1"/>
      <c r="AL32120" s="1"/>
    </row>
    <row r="32121">
      <c r="I32121" s="1"/>
      <c r="J32121" s="1"/>
      <c r="K32121" s="1"/>
      <c r="AA32121" s="1"/>
      <c r="AB32121" s="1"/>
      <c r="AC32121" s="1"/>
      <c r="AJ32121" s="1"/>
      <c r="AK32121" s="1"/>
      <c r="AL32121" s="1"/>
    </row>
    <row r="32122">
      <c r="I32122" s="1"/>
      <c r="J32122" s="1"/>
      <c r="K32122" s="1"/>
      <c r="AA32122" s="1"/>
      <c r="AB32122" s="1"/>
      <c r="AC32122" s="1"/>
      <c r="AJ32122" s="1"/>
      <c r="AK32122" s="1"/>
      <c r="AL32122" s="1"/>
    </row>
    <row r="32123">
      <c r="I32123" s="1"/>
      <c r="J32123" s="1"/>
      <c r="K32123" s="1"/>
      <c r="AA32123" s="1"/>
      <c r="AB32123" s="1"/>
      <c r="AC32123" s="1"/>
      <c r="AJ32123" s="1"/>
      <c r="AK32123" s="1"/>
      <c r="AL32123" s="1"/>
    </row>
    <row r="32124">
      <c r="I32124" s="1"/>
      <c r="J32124" s="1"/>
      <c r="K32124" s="1"/>
      <c r="AA32124" s="1"/>
      <c r="AB32124" s="1"/>
      <c r="AC32124" s="1"/>
      <c r="AJ32124" s="1"/>
      <c r="AK32124" s="1"/>
      <c r="AL32124" s="1"/>
    </row>
    <row r="32125">
      <c r="I32125" s="1"/>
      <c r="J32125" s="1"/>
      <c r="K32125" s="1"/>
      <c r="AA32125" s="1"/>
      <c r="AB32125" s="1"/>
      <c r="AC32125" s="1"/>
      <c r="AJ32125" s="1"/>
      <c r="AK32125" s="1"/>
      <c r="AL32125" s="1"/>
    </row>
    <row r="32126">
      <c r="I32126" s="1"/>
      <c r="J32126" s="1"/>
      <c r="K32126" s="1"/>
      <c r="AA32126" s="1"/>
      <c r="AB32126" s="1"/>
      <c r="AC32126" s="1"/>
      <c r="AJ32126" s="1"/>
      <c r="AK32126" s="1"/>
      <c r="AL32126" s="1"/>
    </row>
    <row r="32127">
      <c r="I32127" s="1"/>
      <c r="J32127" s="1"/>
      <c r="K32127" s="1"/>
      <c r="AA32127" s="1"/>
      <c r="AB32127" s="1"/>
      <c r="AC32127" s="1"/>
      <c r="AJ32127" s="1"/>
      <c r="AK32127" s="1"/>
      <c r="AL32127" s="1"/>
    </row>
    <row r="32128">
      <c r="I32128" s="1"/>
      <c r="J32128" s="1"/>
      <c r="K32128" s="1"/>
      <c r="AA32128" s="1"/>
      <c r="AB32128" s="1"/>
      <c r="AC32128" s="1"/>
      <c r="AJ32128" s="1"/>
      <c r="AK32128" s="1"/>
      <c r="AL32128" s="1"/>
    </row>
    <row r="32129">
      <c r="I32129" s="1"/>
      <c r="J32129" s="1"/>
      <c r="K32129" s="1"/>
      <c r="AA32129" s="1"/>
      <c r="AB32129" s="1"/>
      <c r="AC32129" s="1"/>
      <c r="AJ32129" s="1"/>
      <c r="AK32129" s="1"/>
      <c r="AL32129" s="1"/>
    </row>
    <row r="32130">
      <c r="I32130" s="1"/>
      <c r="J32130" s="1"/>
      <c r="K32130" s="1"/>
      <c r="AA32130" s="1"/>
      <c r="AB32130" s="1"/>
      <c r="AC32130" s="1"/>
      <c r="AJ32130" s="1"/>
      <c r="AK32130" s="1"/>
      <c r="AL32130" s="1"/>
    </row>
    <row r="32131">
      <c r="I32131" s="1"/>
      <c r="J32131" s="1"/>
      <c r="K32131" s="1"/>
      <c r="AA32131" s="1"/>
      <c r="AB32131" s="1"/>
      <c r="AC32131" s="1"/>
      <c r="AJ32131" s="1"/>
      <c r="AK32131" s="1"/>
      <c r="AL32131" s="1"/>
    </row>
    <row r="32132">
      <c r="I32132" s="1"/>
      <c r="J32132" s="1"/>
      <c r="K32132" s="1"/>
      <c r="AA32132" s="1"/>
      <c r="AB32132" s="1"/>
      <c r="AC32132" s="1"/>
      <c r="AJ32132" s="1"/>
      <c r="AK32132" s="1"/>
      <c r="AL32132" s="1"/>
    </row>
    <row r="32133">
      <c r="I32133" s="1"/>
      <c r="J32133" s="1"/>
      <c r="K32133" s="1"/>
      <c r="AA32133" s="1"/>
      <c r="AB32133" s="1"/>
      <c r="AC32133" s="1"/>
      <c r="AJ32133" s="1"/>
      <c r="AK32133" s="1"/>
      <c r="AL32133" s="1"/>
    </row>
    <row r="32134">
      <c r="I32134" s="1"/>
      <c r="J32134" s="1"/>
      <c r="K32134" s="1"/>
      <c r="AA32134" s="1"/>
      <c r="AB32134" s="1"/>
      <c r="AC32134" s="1"/>
      <c r="AJ32134" s="1"/>
      <c r="AK32134" s="1"/>
      <c r="AL32134" s="1"/>
    </row>
    <row r="32135">
      <c r="I32135" s="1"/>
      <c r="J32135" s="1"/>
      <c r="K32135" s="1"/>
      <c r="AA32135" s="1"/>
      <c r="AB32135" s="1"/>
      <c r="AC32135" s="1"/>
      <c r="AJ32135" s="1"/>
      <c r="AK32135" s="1"/>
      <c r="AL32135" s="1"/>
    </row>
    <row r="32136">
      <c r="I32136" s="1"/>
      <c r="J32136" s="1"/>
      <c r="K32136" s="1"/>
      <c r="AA32136" s="1"/>
      <c r="AB32136" s="1"/>
      <c r="AC32136" s="1"/>
      <c r="AJ32136" s="1"/>
      <c r="AK32136" s="1"/>
      <c r="AL32136" s="1"/>
    </row>
    <row r="32137">
      <c r="I32137" s="1"/>
      <c r="J32137" s="1"/>
      <c r="K32137" s="1"/>
      <c r="AA32137" s="1"/>
      <c r="AB32137" s="1"/>
      <c r="AC32137" s="1"/>
      <c r="AJ32137" s="1"/>
      <c r="AK32137" s="1"/>
      <c r="AL32137" s="1"/>
    </row>
    <row r="32138">
      <c r="I32138" s="1"/>
      <c r="J32138" s="1"/>
      <c r="K32138" s="1"/>
      <c r="AA32138" s="1"/>
      <c r="AB32138" s="1"/>
      <c r="AC32138" s="1"/>
      <c r="AJ32138" s="1"/>
      <c r="AK32138" s="1"/>
      <c r="AL32138" s="1"/>
    </row>
    <row r="32139">
      <c r="I32139" s="1"/>
      <c r="J32139" s="1"/>
      <c r="K32139" s="1"/>
      <c r="AA32139" s="1"/>
      <c r="AB32139" s="1"/>
      <c r="AC32139" s="1"/>
      <c r="AJ32139" s="1"/>
      <c r="AK32139" s="1"/>
      <c r="AL32139" s="1"/>
    </row>
    <row r="32140">
      <c r="I32140" s="1"/>
      <c r="J32140" s="1"/>
      <c r="K32140" s="1"/>
      <c r="AA32140" s="1"/>
      <c r="AB32140" s="1"/>
      <c r="AC32140" s="1"/>
      <c r="AJ32140" s="1"/>
      <c r="AK32140" s="1"/>
      <c r="AL32140" s="1"/>
    </row>
    <row r="32141">
      <c r="I32141" s="1"/>
      <c r="J32141" s="1"/>
      <c r="K32141" s="1"/>
      <c r="AA32141" s="1"/>
      <c r="AB32141" s="1"/>
      <c r="AC32141" s="1"/>
      <c r="AJ32141" s="1"/>
      <c r="AK32141" s="1"/>
      <c r="AL32141" s="1"/>
    </row>
    <row r="32142">
      <c r="I32142" s="1"/>
      <c r="J32142" s="1"/>
      <c r="K32142" s="1"/>
      <c r="AA32142" s="1"/>
      <c r="AB32142" s="1"/>
      <c r="AC32142" s="1"/>
      <c r="AJ32142" s="1"/>
      <c r="AK32142" s="1"/>
      <c r="AL32142" s="1"/>
    </row>
    <row r="32143">
      <c r="I32143" s="1"/>
      <c r="J32143" s="1"/>
      <c r="K32143" s="1"/>
      <c r="AA32143" s="1"/>
      <c r="AB32143" s="1"/>
      <c r="AC32143" s="1"/>
      <c r="AJ32143" s="1"/>
      <c r="AK32143" s="1"/>
      <c r="AL32143" s="1"/>
    </row>
    <row r="32144">
      <c r="I32144" s="1"/>
      <c r="J32144" s="1"/>
      <c r="K32144" s="1"/>
      <c r="AA32144" s="1"/>
      <c r="AB32144" s="1"/>
      <c r="AC32144" s="1"/>
      <c r="AJ32144" s="1"/>
      <c r="AK32144" s="1"/>
      <c r="AL32144" s="1"/>
    </row>
    <row r="32145">
      <c r="I32145" s="1"/>
      <c r="J32145" s="1"/>
      <c r="K32145" s="1"/>
      <c r="AA32145" s="1"/>
      <c r="AB32145" s="1"/>
      <c r="AC32145" s="1"/>
      <c r="AJ32145" s="1"/>
      <c r="AK32145" s="1"/>
      <c r="AL32145" s="1"/>
    </row>
    <row r="32146">
      <c r="I32146" s="1"/>
      <c r="J32146" s="1"/>
      <c r="K32146" s="1"/>
      <c r="AA32146" s="1"/>
      <c r="AB32146" s="1"/>
      <c r="AC32146" s="1"/>
      <c r="AJ32146" s="1"/>
      <c r="AK32146" s="1"/>
      <c r="AL32146" s="1"/>
    </row>
    <row r="32147">
      <c r="I32147" s="1"/>
      <c r="J32147" s="1"/>
      <c r="K32147" s="1"/>
      <c r="AA32147" s="1"/>
      <c r="AB32147" s="1"/>
      <c r="AC32147" s="1"/>
      <c r="AJ32147" s="1"/>
      <c r="AK32147" s="1"/>
      <c r="AL32147" s="1"/>
    </row>
    <row r="32148">
      <c r="I32148" s="1"/>
      <c r="J32148" s="1"/>
      <c r="K32148" s="1"/>
      <c r="AA32148" s="1"/>
      <c r="AB32148" s="1"/>
      <c r="AC32148" s="1"/>
      <c r="AJ32148" s="1"/>
      <c r="AK32148" s="1"/>
      <c r="AL32148" s="1"/>
    </row>
    <row r="32149">
      <c r="I32149" s="1"/>
      <c r="J32149" s="1"/>
      <c r="K32149" s="1"/>
      <c r="AA32149" s="1"/>
      <c r="AB32149" s="1"/>
      <c r="AC32149" s="1"/>
      <c r="AJ32149" s="1"/>
      <c r="AK32149" s="1"/>
      <c r="AL32149" s="1"/>
    </row>
    <row r="32150">
      <c r="I32150" s="1"/>
      <c r="J32150" s="1"/>
      <c r="K32150" s="1"/>
      <c r="AA32150" s="1"/>
      <c r="AB32150" s="1"/>
      <c r="AC32150" s="1"/>
      <c r="AJ32150" s="1"/>
      <c r="AK32150" s="1"/>
      <c r="AL32150" s="1"/>
    </row>
    <row r="32151">
      <c r="I32151" s="1"/>
      <c r="J32151" s="1"/>
      <c r="K32151" s="1"/>
      <c r="AA32151" s="1"/>
      <c r="AB32151" s="1"/>
      <c r="AC32151" s="1"/>
      <c r="AJ32151" s="1"/>
      <c r="AK32151" s="1"/>
      <c r="AL32151" s="1"/>
    </row>
    <row r="32152">
      <c r="I32152" s="1"/>
      <c r="J32152" s="1"/>
      <c r="K32152" s="1"/>
      <c r="AA32152" s="1"/>
      <c r="AB32152" s="1"/>
      <c r="AC32152" s="1"/>
      <c r="AJ32152" s="1"/>
      <c r="AK32152" s="1"/>
      <c r="AL32152" s="1"/>
    </row>
    <row r="32153">
      <c r="I32153" s="1"/>
      <c r="J32153" s="1"/>
      <c r="K32153" s="1"/>
      <c r="AA32153" s="1"/>
      <c r="AB32153" s="1"/>
      <c r="AC32153" s="1"/>
      <c r="AJ32153" s="1"/>
      <c r="AK32153" s="1"/>
      <c r="AL32153" s="1"/>
    </row>
    <row r="32154">
      <c r="I32154" s="1"/>
      <c r="J32154" s="1"/>
      <c r="K32154" s="1"/>
      <c r="AA32154" s="1"/>
      <c r="AB32154" s="1"/>
      <c r="AC32154" s="1"/>
      <c r="AJ32154" s="1"/>
      <c r="AK32154" s="1"/>
      <c r="AL32154" s="1"/>
    </row>
    <row r="32155">
      <c r="I32155" s="1"/>
      <c r="J32155" s="1"/>
      <c r="K32155" s="1"/>
      <c r="AA32155" s="1"/>
      <c r="AB32155" s="1"/>
      <c r="AC32155" s="1"/>
      <c r="AJ32155" s="1"/>
      <c r="AK32155" s="1"/>
      <c r="AL32155" s="1"/>
    </row>
    <row r="32156">
      <c r="I32156" s="1"/>
      <c r="J32156" s="1"/>
      <c r="K32156" s="1"/>
      <c r="AA32156" s="1"/>
      <c r="AB32156" s="1"/>
      <c r="AC32156" s="1"/>
      <c r="AJ32156" s="1"/>
      <c r="AK32156" s="1"/>
      <c r="AL32156" s="1"/>
    </row>
    <row r="32157">
      <c r="I32157" s="1"/>
      <c r="J32157" s="1"/>
      <c r="K32157" s="1"/>
      <c r="AA32157" s="1"/>
      <c r="AB32157" s="1"/>
      <c r="AC32157" s="1"/>
      <c r="AJ32157" s="1"/>
      <c r="AK32157" s="1"/>
      <c r="AL32157" s="1"/>
    </row>
    <row r="32158">
      <c r="I32158" s="1"/>
      <c r="J32158" s="1"/>
      <c r="K32158" s="1"/>
      <c r="AA32158" s="1"/>
      <c r="AB32158" s="1"/>
      <c r="AC32158" s="1"/>
      <c r="AJ32158" s="1"/>
      <c r="AK32158" s="1"/>
      <c r="AL32158" s="1"/>
    </row>
    <row r="32159">
      <c r="I32159" s="1"/>
      <c r="J32159" s="1"/>
      <c r="K32159" s="1"/>
      <c r="AA32159" s="1"/>
      <c r="AB32159" s="1"/>
      <c r="AC32159" s="1"/>
      <c r="AJ32159" s="1"/>
      <c r="AK32159" s="1"/>
      <c r="AL32159" s="1"/>
    </row>
    <row r="32160">
      <c r="I32160" s="1"/>
      <c r="J32160" s="1"/>
      <c r="K32160" s="1"/>
      <c r="AA32160" s="1"/>
      <c r="AB32160" s="1"/>
      <c r="AC32160" s="1"/>
      <c r="AJ32160" s="1"/>
      <c r="AK32160" s="1"/>
      <c r="AL32160" s="1"/>
    </row>
    <row r="32161">
      <c r="I32161" s="1"/>
      <c r="J32161" s="1"/>
      <c r="K32161" s="1"/>
      <c r="AA32161" s="1"/>
      <c r="AB32161" s="1"/>
      <c r="AC32161" s="1"/>
      <c r="AJ32161" s="1"/>
      <c r="AK32161" s="1"/>
      <c r="AL32161" s="1"/>
    </row>
    <row r="32162">
      <c r="I32162" s="1"/>
      <c r="J32162" s="1"/>
      <c r="K32162" s="1"/>
      <c r="AA32162" s="1"/>
      <c r="AB32162" s="1"/>
      <c r="AC32162" s="1"/>
      <c r="AJ32162" s="1"/>
      <c r="AK32162" s="1"/>
      <c r="AL32162" s="1"/>
    </row>
    <row r="32163">
      <c r="I32163" s="1"/>
      <c r="J32163" s="1"/>
      <c r="K32163" s="1"/>
      <c r="AA32163" s="1"/>
      <c r="AB32163" s="1"/>
      <c r="AC32163" s="1"/>
      <c r="AJ32163" s="1"/>
      <c r="AK32163" s="1"/>
      <c r="AL32163" s="1"/>
    </row>
    <row r="32164">
      <c r="I32164" s="1"/>
      <c r="J32164" s="1"/>
      <c r="K32164" s="1"/>
      <c r="AA32164" s="1"/>
      <c r="AB32164" s="1"/>
      <c r="AC32164" s="1"/>
      <c r="AJ32164" s="1"/>
      <c r="AK32164" s="1"/>
      <c r="AL32164" s="1"/>
    </row>
    <row r="32165">
      <c r="I32165" s="1"/>
      <c r="J32165" s="1"/>
      <c r="K32165" s="1"/>
      <c r="AA32165" s="1"/>
      <c r="AB32165" s="1"/>
      <c r="AC32165" s="1"/>
      <c r="AJ32165" s="1"/>
      <c r="AK32165" s="1"/>
      <c r="AL32165" s="1"/>
    </row>
    <row r="32166">
      <c r="I32166" s="1"/>
      <c r="J32166" s="1"/>
      <c r="K32166" s="1"/>
      <c r="AA32166" s="1"/>
      <c r="AB32166" s="1"/>
      <c r="AC32166" s="1"/>
      <c r="AJ32166" s="1"/>
      <c r="AK32166" s="1"/>
      <c r="AL32166" s="1"/>
    </row>
    <row r="32167">
      <c r="I32167" s="1"/>
      <c r="J32167" s="1"/>
      <c r="K32167" s="1"/>
      <c r="AA32167" s="1"/>
      <c r="AB32167" s="1"/>
      <c r="AC32167" s="1"/>
      <c r="AJ32167" s="1"/>
      <c r="AK32167" s="1"/>
      <c r="AL32167" s="1"/>
    </row>
    <row r="32168">
      <c r="I32168" s="1"/>
      <c r="J32168" s="1"/>
      <c r="K32168" s="1"/>
      <c r="AA32168" s="1"/>
      <c r="AB32168" s="1"/>
      <c r="AC32168" s="1"/>
      <c r="AJ32168" s="1"/>
      <c r="AK32168" s="1"/>
      <c r="AL32168" s="1"/>
    </row>
    <row r="32169">
      <c r="I32169" s="1"/>
      <c r="J32169" s="1"/>
      <c r="K32169" s="1"/>
      <c r="AA32169" s="1"/>
      <c r="AB32169" s="1"/>
      <c r="AC32169" s="1"/>
      <c r="AJ32169" s="1"/>
      <c r="AK32169" s="1"/>
      <c r="AL32169" s="1"/>
    </row>
    <row r="32170">
      <c r="I32170" s="1"/>
      <c r="J32170" s="1"/>
      <c r="K32170" s="1"/>
      <c r="AA32170" s="1"/>
      <c r="AB32170" s="1"/>
      <c r="AC32170" s="1"/>
      <c r="AJ32170" s="1"/>
      <c r="AK32170" s="1"/>
      <c r="AL32170" s="1"/>
    </row>
    <row r="32171">
      <c r="I32171" s="1"/>
      <c r="J32171" s="1"/>
      <c r="K32171" s="1"/>
      <c r="AA32171" s="1"/>
      <c r="AB32171" s="1"/>
      <c r="AC32171" s="1"/>
      <c r="AJ32171" s="1"/>
      <c r="AK32171" s="1"/>
      <c r="AL32171" s="1"/>
    </row>
    <row r="32172">
      <c r="I32172" s="1"/>
      <c r="J32172" s="1"/>
      <c r="K32172" s="1"/>
      <c r="AA32172" s="1"/>
      <c r="AB32172" s="1"/>
      <c r="AC32172" s="1"/>
      <c r="AJ32172" s="1"/>
      <c r="AK32172" s="1"/>
      <c r="AL32172" s="1"/>
    </row>
    <row r="32173">
      <c r="I32173" s="1"/>
      <c r="J32173" s="1"/>
      <c r="K32173" s="1"/>
      <c r="AA32173" s="1"/>
      <c r="AB32173" s="1"/>
      <c r="AC32173" s="1"/>
      <c r="AJ32173" s="1"/>
      <c r="AK32173" s="1"/>
      <c r="AL32173" s="1"/>
    </row>
    <row r="32174">
      <c r="I32174" s="1"/>
      <c r="J32174" s="1"/>
      <c r="K32174" s="1"/>
      <c r="AA32174" s="1"/>
      <c r="AB32174" s="1"/>
      <c r="AC32174" s="1"/>
      <c r="AJ32174" s="1"/>
      <c r="AK32174" s="1"/>
      <c r="AL32174" s="1"/>
    </row>
    <row r="32175">
      <c r="I32175" s="1"/>
      <c r="J32175" s="1"/>
      <c r="K32175" s="1"/>
      <c r="AA32175" s="1"/>
      <c r="AB32175" s="1"/>
      <c r="AC32175" s="1"/>
      <c r="AJ32175" s="1"/>
      <c r="AK32175" s="1"/>
      <c r="AL32175" s="1"/>
    </row>
    <row r="32176">
      <c r="I32176" s="1"/>
      <c r="J32176" s="1"/>
      <c r="K32176" s="1"/>
      <c r="AA32176" s="1"/>
      <c r="AB32176" s="1"/>
      <c r="AC32176" s="1"/>
      <c r="AJ32176" s="1"/>
      <c r="AK32176" s="1"/>
      <c r="AL32176" s="1"/>
    </row>
    <row r="32177">
      <c r="I32177" s="1"/>
      <c r="J32177" s="1"/>
      <c r="K32177" s="1"/>
      <c r="AA32177" s="1"/>
      <c r="AB32177" s="1"/>
      <c r="AC32177" s="1"/>
      <c r="AJ32177" s="1"/>
      <c r="AK32177" s="1"/>
      <c r="AL32177" s="1"/>
    </row>
    <row r="32178">
      <c r="I32178" s="1"/>
      <c r="J32178" s="1"/>
      <c r="K32178" s="1"/>
      <c r="AA32178" s="1"/>
      <c r="AB32178" s="1"/>
      <c r="AC32178" s="1"/>
      <c r="AJ32178" s="1"/>
      <c r="AK32178" s="1"/>
      <c r="AL32178" s="1"/>
    </row>
    <row r="32179">
      <c r="I32179" s="1"/>
      <c r="J32179" s="1"/>
      <c r="K32179" s="1"/>
      <c r="AA32179" s="1"/>
      <c r="AB32179" s="1"/>
      <c r="AC32179" s="1"/>
      <c r="AJ32179" s="1"/>
      <c r="AK32179" s="1"/>
      <c r="AL32179" s="1"/>
    </row>
    <row r="32180">
      <c r="I32180" s="1"/>
      <c r="J32180" s="1"/>
      <c r="K32180" s="1"/>
      <c r="AA32180" s="1"/>
      <c r="AB32180" s="1"/>
      <c r="AC32180" s="1"/>
      <c r="AJ32180" s="1"/>
      <c r="AK32180" s="1"/>
      <c r="AL32180" s="1"/>
    </row>
    <row r="32181">
      <c r="I32181" s="1"/>
      <c r="J32181" s="1"/>
      <c r="K32181" s="1"/>
      <c r="AA32181" s="1"/>
      <c r="AB32181" s="1"/>
      <c r="AC32181" s="1"/>
      <c r="AJ32181" s="1"/>
      <c r="AK32181" s="1"/>
      <c r="AL32181" s="1"/>
    </row>
    <row r="32182">
      <c r="I32182" s="1"/>
      <c r="J32182" s="1"/>
      <c r="K32182" s="1"/>
      <c r="AA32182" s="1"/>
      <c r="AB32182" s="1"/>
      <c r="AC32182" s="1"/>
      <c r="AJ32182" s="1"/>
      <c r="AK32182" s="1"/>
      <c r="AL32182" s="1"/>
    </row>
    <row r="32183">
      <c r="I32183" s="1"/>
      <c r="J32183" s="1"/>
      <c r="K32183" s="1"/>
      <c r="AA32183" s="1"/>
      <c r="AB32183" s="1"/>
      <c r="AC32183" s="1"/>
      <c r="AJ32183" s="1"/>
      <c r="AK32183" s="1"/>
      <c r="AL32183" s="1"/>
    </row>
    <row r="32184">
      <c r="I32184" s="1"/>
      <c r="J32184" s="1"/>
      <c r="K32184" s="1"/>
      <c r="AA32184" s="1"/>
      <c r="AB32184" s="1"/>
      <c r="AC32184" s="1"/>
      <c r="AJ32184" s="1"/>
      <c r="AK32184" s="1"/>
      <c r="AL32184" s="1"/>
    </row>
    <row r="32185">
      <c r="I32185" s="1"/>
      <c r="J32185" s="1"/>
      <c r="K32185" s="1"/>
      <c r="AA32185" s="1"/>
      <c r="AB32185" s="1"/>
      <c r="AC32185" s="1"/>
      <c r="AJ32185" s="1"/>
      <c r="AK32185" s="1"/>
      <c r="AL32185" s="1"/>
    </row>
    <row r="32186">
      <c r="I32186" s="1"/>
      <c r="J32186" s="1"/>
      <c r="K32186" s="1"/>
      <c r="AA32186" s="1"/>
      <c r="AB32186" s="1"/>
      <c r="AC32186" s="1"/>
      <c r="AJ32186" s="1"/>
      <c r="AK32186" s="1"/>
      <c r="AL32186" s="1"/>
    </row>
    <row r="32187">
      <c r="I32187" s="1"/>
      <c r="J32187" s="1"/>
      <c r="K32187" s="1"/>
      <c r="AA32187" s="1"/>
      <c r="AB32187" s="1"/>
      <c r="AC32187" s="1"/>
      <c r="AJ32187" s="1"/>
      <c r="AK32187" s="1"/>
      <c r="AL32187" s="1"/>
    </row>
    <row r="32188">
      <c r="I32188" s="1"/>
      <c r="J32188" s="1"/>
      <c r="K32188" s="1"/>
      <c r="AA32188" s="1"/>
      <c r="AB32188" s="1"/>
      <c r="AC32188" s="1"/>
      <c r="AJ32188" s="1"/>
      <c r="AK32188" s="1"/>
      <c r="AL32188" s="1"/>
    </row>
    <row r="32189">
      <c r="I32189" s="1"/>
      <c r="J32189" s="1"/>
      <c r="K32189" s="1"/>
      <c r="AA32189" s="1"/>
      <c r="AB32189" s="1"/>
      <c r="AC32189" s="1"/>
      <c r="AJ32189" s="1"/>
      <c r="AK32189" s="1"/>
      <c r="AL32189" s="1"/>
    </row>
    <row r="32190">
      <c r="I32190" s="1"/>
      <c r="J32190" s="1"/>
      <c r="K32190" s="1"/>
      <c r="AA32190" s="1"/>
      <c r="AB32190" s="1"/>
      <c r="AC32190" s="1"/>
      <c r="AJ32190" s="1"/>
      <c r="AK32190" s="1"/>
      <c r="AL32190" s="1"/>
    </row>
    <row r="32191">
      <c r="I32191" s="1"/>
      <c r="J32191" s="1"/>
      <c r="K32191" s="1"/>
      <c r="AA32191" s="1"/>
      <c r="AB32191" s="1"/>
      <c r="AC32191" s="1"/>
      <c r="AJ32191" s="1"/>
      <c r="AK32191" s="1"/>
      <c r="AL32191" s="1"/>
    </row>
    <row r="32192">
      <c r="I32192" s="1"/>
      <c r="J32192" s="1"/>
      <c r="K32192" s="1"/>
      <c r="AA32192" s="1"/>
      <c r="AB32192" s="1"/>
      <c r="AC32192" s="1"/>
      <c r="AJ32192" s="1"/>
      <c r="AK32192" s="1"/>
      <c r="AL32192" s="1"/>
    </row>
    <row r="32193">
      <c r="I32193" s="1"/>
      <c r="J32193" s="1"/>
      <c r="K32193" s="1"/>
      <c r="AA32193" s="1"/>
      <c r="AB32193" s="1"/>
      <c r="AC32193" s="1"/>
      <c r="AJ32193" s="1"/>
      <c r="AK32193" s="1"/>
      <c r="AL32193" s="1"/>
    </row>
    <row r="32194">
      <c r="I32194" s="1"/>
      <c r="J32194" s="1"/>
      <c r="K32194" s="1"/>
      <c r="AA32194" s="1"/>
      <c r="AB32194" s="1"/>
      <c r="AC32194" s="1"/>
      <c r="AJ32194" s="1"/>
      <c r="AK32194" s="1"/>
      <c r="AL32194" s="1"/>
    </row>
    <row r="32195">
      <c r="I32195" s="1"/>
      <c r="J32195" s="1"/>
      <c r="K32195" s="1"/>
      <c r="AA32195" s="1"/>
      <c r="AB32195" s="1"/>
      <c r="AC32195" s="1"/>
      <c r="AJ32195" s="1"/>
      <c r="AK32195" s="1"/>
      <c r="AL32195" s="1"/>
    </row>
    <row r="32196">
      <c r="I32196" s="1"/>
      <c r="J32196" s="1"/>
      <c r="K32196" s="1"/>
      <c r="AA32196" s="1"/>
      <c r="AB32196" s="1"/>
      <c r="AC32196" s="1"/>
      <c r="AJ32196" s="1"/>
      <c r="AK32196" s="1"/>
      <c r="AL32196" s="1"/>
    </row>
    <row r="32197">
      <c r="I32197" s="1"/>
      <c r="J32197" s="1"/>
      <c r="K32197" s="1"/>
      <c r="AA32197" s="1"/>
      <c r="AB32197" s="1"/>
      <c r="AC32197" s="1"/>
      <c r="AJ32197" s="1"/>
      <c r="AK32197" s="1"/>
      <c r="AL32197" s="1"/>
    </row>
    <row r="32198">
      <c r="I32198" s="1"/>
      <c r="J32198" s="1"/>
      <c r="K32198" s="1"/>
      <c r="AA32198" s="1"/>
      <c r="AB32198" s="1"/>
      <c r="AC32198" s="1"/>
      <c r="AJ32198" s="1"/>
      <c r="AK32198" s="1"/>
      <c r="AL32198" s="1"/>
    </row>
    <row r="32199">
      <c r="I32199" s="1"/>
      <c r="J32199" s="1"/>
      <c r="K32199" s="1"/>
      <c r="AA32199" s="1"/>
      <c r="AB32199" s="1"/>
      <c r="AC32199" s="1"/>
      <c r="AJ32199" s="1"/>
      <c r="AK32199" s="1"/>
      <c r="AL32199" s="1"/>
    </row>
    <row r="32200">
      <c r="I32200" s="1"/>
      <c r="J32200" s="1"/>
      <c r="K32200" s="1"/>
      <c r="AA32200" s="1"/>
      <c r="AB32200" s="1"/>
      <c r="AC32200" s="1"/>
      <c r="AJ32200" s="1"/>
      <c r="AK32200" s="1"/>
      <c r="AL32200" s="1"/>
    </row>
    <row r="32201">
      <c r="I32201" s="1"/>
      <c r="J32201" s="1"/>
      <c r="K32201" s="1"/>
      <c r="AA32201" s="1"/>
      <c r="AB32201" s="1"/>
      <c r="AC32201" s="1"/>
      <c r="AJ32201" s="1"/>
      <c r="AK32201" s="1"/>
      <c r="AL32201" s="1"/>
    </row>
    <row r="32202">
      <c r="I32202" s="1"/>
      <c r="J32202" s="1"/>
      <c r="K32202" s="1"/>
      <c r="AA32202" s="1"/>
      <c r="AB32202" s="1"/>
      <c r="AC32202" s="1"/>
      <c r="AJ32202" s="1"/>
      <c r="AK32202" s="1"/>
      <c r="AL32202" s="1"/>
    </row>
    <row r="32203">
      <c r="I32203" s="1"/>
      <c r="J32203" s="1"/>
      <c r="K32203" s="1"/>
      <c r="AA32203" s="1"/>
      <c r="AB32203" s="1"/>
      <c r="AC32203" s="1"/>
      <c r="AJ32203" s="1"/>
      <c r="AK32203" s="1"/>
      <c r="AL32203" s="1"/>
    </row>
    <row r="32204">
      <c r="I32204" s="1"/>
      <c r="J32204" s="1"/>
      <c r="K32204" s="1"/>
      <c r="AA32204" s="1"/>
      <c r="AB32204" s="1"/>
      <c r="AC32204" s="1"/>
      <c r="AJ32204" s="1"/>
      <c r="AK32204" s="1"/>
      <c r="AL32204" s="1"/>
    </row>
    <row r="32205">
      <c r="I32205" s="1"/>
      <c r="J32205" s="1"/>
      <c r="K32205" s="1"/>
      <c r="AA32205" s="1"/>
      <c r="AB32205" s="1"/>
      <c r="AC32205" s="1"/>
      <c r="AJ32205" s="1"/>
      <c r="AK32205" s="1"/>
      <c r="AL32205" s="1"/>
    </row>
    <row r="32206">
      <c r="I32206" s="1"/>
      <c r="J32206" s="1"/>
      <c r="K32206" s="1"/>
      <c r="AA32206" s="1"/>
      <c r="AB32206" s="1"/>
      <c r="AC32206" s="1"/>
      <c r="AJ32206" s="1"/>
      <c r="AK32206" s="1"/>
      <c r="AL32206" s="1"/>
    </row>
    <row r="32207">
      <c r="I32207" s="1"/>
      <c r="J32207" s="1"/>
      <c r="K32207" s="1"/>
      <c r="AA32207" s="1"/>
      <c r="AB32207" s="1"/>
      <c r="AC32207" s="1"/>
      <c r="AJ32207" s="1"/>
      <c r="AK32207" s="1"/>
      <c r="AL32207" s="1"/>
    </row>
    <row r="32208">
      <c r="I32208" s="1"/>
      <c r="J32208" s="1"/>
      <c r="K32208" s="1"/>
      <c r="AA32208" s="1"/>
      <c r="AB32208" s="1"/>
      <c r="AC32208" s="1"/>
      <c r="AJ32208" s="1"/>
      <c r="AK32208" s="1"/>
      <c r="AL32208" s="1"/>
    </row>
    <row r="32209">
      <c r="I32209" s="1"/>
      <c r="J32209" s="1"/>
      <c r="K32209" s="1"/>
      <c r="AA32209" s="1"/>
      <c r="AB32209" s="1"/>
      <c r="AC32209" s="1"/>
      <c r="AJ32209" s="1"/>
      <c r="AK32209" s="1"/>
      <c r="AL32209" s="1"/>
    </row>
    <row r="32210">
      <c r="I32210" s="1"/>
      <c r="J32210" s="1"/>
      <c r="K32210" s="1"/>
      <c r="AA32210" s="1"/>
      <c r="AB32210" s="1"/>
      <c r="AC32210" s="1"/>
      <c r="AJ32210" s="1"/>
      <c r="AK32210" s="1"/>
      <c r="AL32210" s="1"/>
    </row>
    <row r="32211">
      <c r="I32211" s="1"/>
      <c r="J32211" s="1"/>
      <c r="K32211" s="1"/>
      <c r="AA32211" s="1"/>
      <c r="AB32211" s="1"/>
      <c r="AC32211" s="1"/>
      <c r="AJ32211" s="1"/>
      <c r="AK32211" s="1"/>
      <c r="AL32211" s="1"/>
    </row>
    <row r="32212">
      <c r="I32212" s="1"/>
      <c r="J32212" s="1"/>
      <c r="K32212" s="1"/>
      <c r="AA32212" s="1"/>
      <c r="AB32212" s="1"/>
      <c r="AC32212" s="1"/>
      <c r="AJ32212" s="1"/>
      <c r="AK32212" s="1"/>
      <c r="AL32212" s="1"/>
    </row>
    <row r="32213">
      <c r="I32213" s="1"/>
      <c r="J32213" s="1"/>
      <c r="K32213" s="1"/>
      <c r="AA32213" s="1"/>
      <c r="AB32213" s="1"/>
      <c r="AC32213" s="1"/>
      <c r="AJ32213" s="1"/>
      <c r="AK32213" s="1"/>
      <c r="AL32213" s="1"/>
    </row>
    <row r="32214">
      <c r="I32214" s="1"/>
      <c r="J32214" s="1"/>
      <c r="K32214" s="1"/>
      <c r="AA32214" s="1"/>
      <c r="AB32214" s="1"/>
      <c r="AC32214" s="1"/>
      <c r="AJ32214" s="1"/>
      <c r="AK32214" s="1"/>
      <c r="AL32214" s="1"/>
    </row>
    <row r="32215">
      <c r="I32215" s="1"/>
      <c r="J32215" s="1"/>
      <c r="K32215" s="1"/>
      <c r="AA32215" s="1"/>
      <c r="AB32215" s="1"/>
      <c r="AC32215" s="1"/>
      <c r="AJ32215" s="1"/>
      <c r="AK32215" s="1"/>
      <c r="AL32215" s="1"/>
    </row>
    <row r="32216">
      <c r="I32216" s="1"/>
      <c r="J32216" s="1"/>
      <c r="K32216" s="1"/>
      <c r="AA32216" s="1"/>
      <c r="AB32216" s="1"/>
      <c r="AC32216" s="1"/>
      <c r="AJ32216" s="1"/>
      <c r="AK32216" s="1"/>
      <c r="AL32216" s="1"/>
    </row>
    <row r="32217">
      <c r="I32217" s="1"/>
      <c r="J32217" s="1"/>
      <c r="K32217" s="1"/>
      <c r="AA32217" s="1"/>
      <c r="AB32217" s="1"/>
      <c r="AC32217" s="1"/>
      <c r="AJ32217" s="1"/>
      <c r="AK32217" s="1"/>
      <c r="AL32217" s="1"/>
    </row>
    <row r="32218">
      <c r="I32218" s="1"/>
      <c r="J32218" s="1"/>
      <c r="K32218" s="1"/>
      <c r="AA32218" s="1"/>
      <c r="AB32218" s="1"/>
      <c r="AC32218" s="1"/>
      <c r="AJ32218" s="1"/>
      <c r="AK32218" s="1"/>
      <c r="AL32218" s="1"/>
    </row>
    <row r="32219">
      <c r="I32219" s="1"/>
      <c r="J32219" s="1"/>
      <c r="K32219" s="1"/>
      <c r="AA32219" s="1"/>
      <c r="AB32219" s="1"/>
      <c r="AC32219" s="1"/>
      <c r="AJ32219" s="1"/>
      <c r="AK32219" s="1"/>
      <c r="AL32219" s="1"/>
    </row>
    <row r="32220">
      <c r="I32220" s="1"/>
      <c r="J32220" s="1"/>
      <c r="K32220" s="1"/>
      <c r="AA32220" s="1"/>
      <c r="AB32220" s="1"/>
      <c r="AC32220" s="1"/>
      <c r="AJ32220" s="1"/>
      <c r="AK32220" s="1"/>
      <c r="AL32220" s="1"/>
    </row>
    <row r="32221">
      <c r="I32221" s="1"/>
      <c r="J32221" s="1"/>
      <c r="K32221" s="1"/>
      <c r="AA32221" s="1"/>
      <c r="AB32221" s="1"/>
      <c r="AC32221" s="1"/>
      <c r="AJ32221" s="1"/>
      <c r="AK32221" s="1"/>
      <c r="AL32221" s="1"/>
    </row>
    <row r="32222">
      <c r="I32222" s="1"/>
      <c r="J32222" s="1"/>
      <c r="K32222" s="1"/>
      <c r="AA32222" s="1"/>
      <c r="AB32222" s="1"/>
      <c r="AC32222" s="1"/>
      <c r="AJ32222" s="1"/>
      <c r="AK32222" s="1"/>
      <c r="AL32222" s="1"/>
    </row>
    <row r="32223">
      <c r="I32223" s="1"/>
      <c r="J32223" s="1"/>
      <c r="K32223" s="1"/>
      <c r="AA32223" s="1"/>
      <c r="AB32223" s="1"/>
      <c r="AC32223" s="1"/>
      <c r="AJ32223" s="1"/>
      <c r="AK32223" s="1"/>
      <c r="AL32223" s="1"/>
    </row>
    <row r="32224">
      <c r="I32224" s="1"/>
      <c r="J32224" s="1"/>
      <c r="K32224" s="1"/>
      <c r="AA32224" s="1"/>
      <c r="AB32224" s="1"/>
      <c r="AC32224" s="1"/>
      <c r="AJ32224" s="1"/>
      <c r="AK32224" s="1"/>
      <c r="AL32224" s="1"/>
    </row>
    <row r="32225">
      <c r="I32225" s="1"/>
      <c r="J32225" s="1"/>
      <c r="K32225" s="1"/>
      <c r="AA32225" s="1"/>
      <c r="AB32225" s="1"/>
      <c r="AC32225" s="1"/>
      <c r="AJ32225" s="1"/>
      <c r="AK32225" s="1"/>
      <c r="AL32225" s="1"/>
    </row>
    <row r="32226">
      <c r="I32226" s="1"/>
      <c r="J32226" s="1"/>
      <c r="K32226" s="1"/>
      <c r="AA32226" s="1"/>
      <c r="AB32226" s="1"/>
      <c r="AC32226" s="1"/>
      <c r="AJ32226" s="1"/>
      <c r="AK32226" s="1"/>
      <c r="AL32226" s="1"/>
    </row>
    <row r="32227">
      <c r="I32227" s="1"/>
      <c r="J32227" s="1"/>
      <c r="K32227" s="1"/>
      <c r="AA32227" s="1"/>
      <c r="AB32227" s="1"/>
      <c r="AC32227" s="1"/>
      <c r="AJ32227" s="1"/>
      <c r="AK32227" s="1"/>
      <c r="AL32227" s="1"/>
    </row>
    <row r="32228">
      <c r="I32228" s="1"/>
      <c r="J32228" s="1"/>
      <c r="K32228" s="1"/>
      <c r="AA32228" s="1"/>
      <c r="AB32228" s="1"/>
      <c r="AC32228" s="1"/>
      <c r="AJ32228" s="1"/>
      <c r="AK32228" s="1"/>
      <c r="AL32228" s="1"/>
    </row>
    <row r="32229">
      <c r="I32229" s="1"/>
      <c r="J32229" s="1"/>
      <c r="K32229" s="1"/>
      <c r="AA32229" s="1"/>
      <c r="AB32229" s="1"/>
      <c r="AC32229" s="1"/>
      <c r="AJ32229" s="1"/>
      <c r="AK32229" s="1"/>
      <c r="AL32229" s="1"/>
    </row>
    <row r="32230">
      <c r="I32230" s="1"/>
      <c r="J32230" s="1"/>
      <c r="K32230" s="1"/>
      <c r="AA32230" s="1"/>
      <c r="AB32230" s="1"/>
      <c r="AC32230" s="1"/>
      <c r="AJ32230" s="1"/>
      <c r="AK32230" s="1"/>
      <c r="AL32230" s="1"/>
    </row>
    <row r="32231">
      <c r="I32231" s="1"/>
      <c r="J32231" s="1"/>
      <c r="K32231" s="1"/>
      <c r="AA32231" s="1"/>
      <c r="AB32231" s="1"/>
      <c r="AC32231" s="1"/>
      <c r="AJ32231" s="1"/>
      <c r="AK32231" s="1"/>
      <c r="AL32231" s="1"/>
    </row>
    <row r="32232">
      <c r="I32232" s="1"/>
      <c r="J32232" s="1"/>
      <c r="K32232" s="1"/>
      <c r="AA32232" s="1"/>
      <c r="AB32232" s="1"/>
      <c r="AC32232" s="1"/>
      <c r="AJ32232" s="1"/>
      <c r="AK32232" s="1"/>
      <c r="AL32232" s="1"/>
    </row>
    <row r="32233">
      <c r="I32233" s="1"/>
      <c r="J32233" s="1"/>
      <c r="K32233" s="1"/>
      <c r="AA32233" s="1"/>
      <c r="AB32233" s="1"/>
      <c r="AC32233" s="1"/>
      <c r="AJ32233" s="1"/>
      <c r="AK32233" s="1"/>
      <c r="AL32233" s="1"/>
    </row>
    <row r="32234">
      <c r="I32234" s="1"/>
      <c r="J32234" s="1"/>
      <c r="K32234" s="1"/>
      <c r="AA32234" s="1"/>
      <c r="AB32234" s="1"/>
      <c r="AC32234" s="1"/>
      <c r="AJ32234" s="1"/>
      <c r="AK32234" s="1"/>
      <c r="AL32234" s="1"/>
    </row>
    <row r="32235">
      <c r="I32235" s="1"/>
      <c r="J32235" s="1"/>
      <c r="K32235" s="1"/>
      <c r="AA32235" s="1"/>
      <c r="AB32235" s="1"/>
      <c r="AC32235" s="1"/>
      <c r="AJ32235" s="1"/>
      <c r="AK32235" s="1"/>
      <c r="AL32235" s="1"/>
    </row>
    <row r="32236">
      <c r="I32236" s="1"/>
      <c r="J32236" s="1"/>
      <c r="K32236" s="1"/>
      <c r="AA32236" s="1"/>
      <c r="AB32236" s="1"/>
      <c r="AC32236" s="1"/>
      <c r="AJ32236" s="1"/>
      <c r="AK32236" s="1"/>
      <c r="AL32236" s="1"/>
    </row>
    <row r="32237">
      <c r="I32237" s="1"/>
      <c r="J32237" s="1"/>
      <c r="K32237" s="1"/>
      <c r="AA32237" s="1"/>
      <c r="AB32237" s="1"/>
      <c r="AC32237" s="1"/>
      <c r="AJ32237" s="1"/>
      <c r="AK32237" s="1"/>
      <c r="AL32237" s="1"/>
    </row>
    <row r="32238">
      <c r="I32238" s="1"/>
      <c r="J32238" s="1"/>
      <c r="K32238" s="1"/>
      <c r="AA32238" s="1"/>
      <c r="AB32238" s="1"/>
      <c r="AC32238" s="1"/>
      <c r="AJ32238" s="1"/>
      <c r="AK32238" s="1"/>
      <c r="AL32238" s="1"/>
    </row>
    <row r="32239">
      <c r="I32239" s="1"/>
      <c r="J32239" s="1"/>
      <c r="K32239" s="1"/>
      <c r="AA32239" s="1"/>
      <c r="AB32239" s="1"/>
      <c r="AC32239" s="1"/>
      <c r="AJ32239" s="1"/>
      <c r="AK32239" s="1"/>
      <c r="AL32239" s="1"/>
    </row>
    <row r="32240">
      <c r="I32240" s="1"/>
      <c r="J32240" s="1"/>
      <c r="K32240" s="1"/>
      <c r="AA32240" s="1"/>
      <c r="AB32240" s="1"/>
      <c r="AC32240" s="1"/>
      <c r="AJ32240" s="1"/>
      <c r="AK32240" s="1"/>
      <c r="AL32240" s="1"/>
    </row>
    <row r="32241">
      <c r="I32241" s="1"/>
      <c r="J32241" s="1"/>
      <c r="K32241" s="1"/>
      <c r="AA32241" s="1"/>
      <c r="AB32241" s="1"/>
      <c r="AC32241" s="1"/>
      <c r="AJ32241" s="1"/>
      <c r="AK32241" s="1"/>
      <c r="AL32241" s="1"/>
    </row>
    <row r="32242">
      <c r="I32242" s="1"/>
      <c r="J32242" s="1"/>
      <c r="K32242" s="1"/>
      <c r="AA32242" s="1"/>
      <c r="AB32242" s="1"/>
      <c r="AC32242" s="1"/>
      <c r="AJ32242" s="1"/>
      <c r="AK32242" s="1"/>
      <c r="AL32242" s="1"/>
    </row>
    <row r="32243">
      <c r="I32243" s="1"/>
      <c r="J32243" s="1"/>
      <c r="K32243" s="1"/>
      <c r="AA32243" s="1"/>
      <c r="AB32243" s="1"/>
      <c r="AC32243" s="1"/>
      <c r="AJ32243" s="1"/>
      <c r="AK32243" s="1"/>
      <c r="AL32243" s="1"/>
    </row>
    <row r="32244">
      <c r="I32244" s="1"/>
      <c r="J32244" s="1"/>
      <c r="K32244" s="1"/>
      <c r="AA32244" s="1"/>
      <c r="AB32244" s="1"/>
      <c r="AC32244" s="1"/>
      <c r="AJ32244" s="1"/>
      <c r="AK32244" s="1"/>
      <c r="AL32244" s="1"/>
    </row>
    <row r="32245">
      <c r="I32245" s="1"/>
      <c r="J32245" s="1"/>
      <c r="K32245" s="1"/>
      <c r="AA32245" s="1"/>
      <c r="AB32245" s="1"/>
      <c r="AC32245" s="1"/>
      <c r="AJ32245" s="1"/>
      <c r="AK32245" s="1"/>
      <c r="AL32245" s="1"/>
    </row>
    <row r="32246">
      <c r="I32246" s="1"/>
      <c r="J32246" s="1"/>
      <c r="K32246" s="1"/>
      <c r="AA32246" s="1"/>
      <c r="AB32246" s="1"/>
      <c r="AC32246" s="1"/>
      <c r="AJ32246" s="1"/>
      <c r="AK32246" s="1"/>
      <c r="AL32246" s="1"/>
    </row>
    <row r="32247">
      <c r="I32247" s="1"/>
      <c r="J32247" s="1"/>
      <c r="K32247" s="1"/>
      <c r="AA32247" s="1"/>
      <c r="AB32247" s="1"/>
      <c r="AC32247" s="1"/>
      <c r="AJ32247" s="1"/>
      <c r="AK32247" s="1"/>
      <c r="AL32247" s="1"/>
    </row>
    <row r="32248">
      <c r="I32248" s="1"/>
      <c r="J32248" s="1"/>
      <c r="K32248" s="1"/>
      <c r="AA32248" s="1"/>
      <c r="AB32248" s="1"/>
      <c r="AC32248" s="1"/>
      <c r="AJ32248" s="1"/>
      <c r="AK32248" s="1"/>
      <c r="AL32248" s="1"/>
    </row>
    <row r="32249">
      <c r="I32249" s="1"/>
      <c r="J32249" s="1"/>
      <c r="K32249" s="1"/>
      <c r="AA32249" s="1"/>
      <c r="AB32249" s="1"/>
      <c r="AC32249" s="1"/>
      <c r="AJ32249" s="1"/>
      <c r="AK32249" s="1"/>
      <c r="AL32249" s="1"/>
    </row>
    <row r="32250">
      <c r="I32250" s="1"/>
      <c r="J32250" s="1"/>
      <c r="K32250" s="1"/>
      <c r="AA32250" s="1"/>
      <c r="AB32250" s="1"/>
      <c r="AC32250" s="1"/>
      <c r="AJ32250" s="1"/>
      <c r="AK32250" s="1"/>
      <c r="AL32250" s="1"/>
    </row>
    <row r="32251">
      <c r="I32251" s="1"/>
      <c r="J32251" s="1"/>
      <c r="K32251" s="1"/>
      <c r="AA32251" s="1"/>
      <c r="AB32251" s="1"/>
      <c r="AC32251" s="1"/>
      <c r="AJ32251" s="1"/>
      <c r="AK32251" s="1"/>
      <c r="AL32251" s="1"/>
    </row>
    <row r="32252">
      <c r="I32252" s="1"/>
      <c r="J32252" s="1"/>
      <c r="K32252" s="1"/>
      <c r="AA32252" s="1"/>
      <c r="AB32252" s="1"/>
      <c r="AC32252" s="1"/>
      <c r="AJ32252" s="1"/>
      <c r="AK32252" s="1"/>
      <c r="AL32252" s="1"/>
    </row>
    <row r="32253">
      <c r="I32253" s="1"/>
      <c r="J32253" s="1"/>
      <c r="K32253" s="1"/>
      <c r="AA32253" s="1"/>
      <c r="AB32253" s="1"/>
      <c r="AC32253" s="1"/>
      <c r="AJ32253" s="1"/>
      <c r="AK32253" s="1"/>
      <c r="AL32253" s="1"/>
    </row>
    <row r="32254">
      <c r="I32254" s="1"/>
      <c r="J32254" s="1"/>
      <c r="K32254" s="1"/>
      <c r="AA32254" s="1"/>
      <c r="AB32254" s="1"/>
      <c r="AC32254" s="1"/>
      <c r="AJ32254" s="1"/>
      <c r="AK32254" s="1"/>
      <c r="AL32254" s="1"/>
    </row>
    <row r="32255">
      <c r="I32255" s="1"/>
      <c r="J32255" s="1"/>
      <c r="K32255" s="1"/>
      <c r="AA32255" s="1"/>
      <c r="AB32255" s="1"/>
      <c r="AC32255" s="1"/>
      <c r="AJ32255" s="1"/>
      <c r="AK32255" s="1"/>
      <c r="AL32255" s="1"/>
    </row>
    <row r="32256">
      <c r="I32256" s="1"/>
      <c r="J32256" s="1"/>
      <c r="K32256" s="1"/>
      <c r="AA32256" s="1"/>
      <c r="AB32256" s="1"/>
      <c r="AC32256" s="1"/>
      <c r="AJ32256" s="1"/>
      <c r="AK32256" s="1"/>
      <c r="AL32256" s="1"/>
    </row>
    <row r="32257">
      <c r="I32257" s="1"/>
      <c r="J32257" s="1"/>
      <c r="K32257" s="1"/>
      <c r="AA32257" s="1"/>
      <c r="AB32257" s="1"/>
      <c r="AC32257" s="1"/>
      <c r="AJ32257" s="1"/>
      <c r="AK32257" s="1"/>
      <c r="AL32257" s="1"/>
    </row>
    <row r="32258">
      <c r="I32258" s="1"/>
      <c r="J32258" s="1"/>
      <c r="K32258" s="1"/>
      <c r="AA32258" s="1"/>
      <c r="AB32258" s="1"/>
      <c r="AC32258" s="1"/>
      <c r="AJ32258" s="1"/>
      <c r="AK32258" s="1"/>
      <c r="AL32258" s="1"/>
    </row>
    <row r="32259">
      <c r="I32259" s="1"/>
      <c r="J32259" s="1"/>
      <c r="K32259" s="1"/>
      <c r="AA32259" s="1"/>
      <c r="AB32259" s="1"/>
      <c r="AC32259" s="1"/>
      <c r="AJ32259" s="1"/>
      <c r="AK32259" s="1"/>
      <c r="AL32259" s="1"/>
    </row>
    <row r="32260">
      <c r="I32260" s="1"/>
      <c r="J32260" s="1"/>
      <c r="K32260" s="1"/>
      <c r="AA32260" s="1"/>
      <c r="AB32260" s="1"/>
      <c r="AC32260" s="1"/>
      <c r="AJ32260" s="1"/>
      <c r="AK32260" s="1"/>
      <c r="AL32260" s="1"/>
    </row>
    <row r="32261">
      <c r="I32261" s="1"/>
      <c r="J32261" s="1"/>
      <c r="K32261" s="1"/>
      <c r="AA32261" s="1"/>
      <c r="AB32261" s="1"/>
      <c r="AC32261" s="1"/>
      <c r="AJ32261" s="1"/>
      <c r="AK32261" s="1"/>
      <c r="AL32261" s="1"/>
    </row>
    <row r="32262">
      <c r="I32262" s="1"/>
      <c r="J32262" s="1"/>
      <c r="K32262" s="1"/>
      <c r="AA32262" s="1"/>
      <c r="AB32262" s="1"/>
      <c r="AC32262" s="1"/>
      <c r="AJ32262" s="1"/>
      <c r="AK32262" s="1"/>
      <c r="AL32262" s="1"/>
    </row>
    <row r="32263">
      <c r="I32263" s="1"/>
      <c r="J32263" s="1"/>
      <c r="K32263" s="1"/>
      <c r="AA32263" s="1"/>
      <c r="AB32263" s="1"/>
      <c r="AC32263" s="1"/>
      <c r="AJ32263" s="1"/>
      <c r="AK32263" s="1"/>
      <c r="AL32263" s="1"/>
    </row>
    <row r="32264">
      <c r="I32264" s="1"/>
      <c r="J32264" s="1"/>
      <c r="K32264" s="1"/>
      <c r="AA32264" s="1"/>
      <c r="AB32264" s="1"/>
      <c r="AC32264" s="1"/>
      <c r="AJ32264" s="1"/>
      <c r="AK32264" s="1"/>
      <c r="AL32264" s="1"/>
    </row>
    <row r="32265">
      <c r="I32265" s="1"/>
      <c r="J32265" s="1"/>
      <c r="K32265" s="1"/>
      <c r="AA32265" s="1"/>
      <c r="AB32265" s="1"/>
      <c r="AC32265" s="1"/>
      <c r="AJ32265" s="1"/>
      <c r="AK32265" s="1"/>
      <c r="AL32265" s="1"/>
    </row>
    <row r="32266">
      <c r="I32266" s="1"/>
      <c r="J32266" s="1"/>
      <c r="K32266" s="1"/>
      <c r="AA32266" s="1"/>
      <c r="AB32266" s="1"/>
      <c r="AC32266" s="1"/>
      <c r="AJ32266" s="1"/>
      <c r="AK32266" s="1"/>
      <c r="AL32266" s="1"/>
    </row>
    <row r="32267">
      <c r="I32267" s="1"/>
      <c r="J32267" s="1"/>
      <c r="K32267" s="1"/>
      <c r="AA32267" s="1"/>
      <c r="AB32267" s="1"/>
      <c r="AC32267" s="1"/>
      <c r="AJ32267" s="1"/>
      <c r="AK32267" s="1"/>
      <c r="AL32267" s="1"/>
    </row>
    <row r="32268">
      <c r="I32268" s="1"/>
      <c r="J32268" s="1"/>
      <c r="K32268" s="1"/>
      <c r="AA32268" s="1"/>
      <c r="AB32268" s="1"/>
      <c r="AC32268" s="1"/>
      <c r="AJ32268" s="1"/>
      <c r="AK32268" s="1"/>
      <c r="AL32268" s="1"/>
    </row>
    <row r="32269">
      <c r="I32269" s="1"/>
      <c r="J32269" s="1"/>
      <c r="K32269" s="1"/>
      <c r="AA32269" s="1"/>
      <c r="AB32269" s="1"/>
      <c r="AC32269" s="1"/>
      <c r="AJ32269" s="1"/>
      <c r="AK32269" s="1"/>
      <c r="AL32269" s="1"/>
    </row>
    <row r="32270">
      <c r="I32270" s="1"/>
      <c r="J32270" s="1"/>
      <c r="K32270" s="1"/>
      <c r="AA32270" s="1"/>
      <c r="AB32270" s="1"/>
      <c r="AC32270" s="1"/>
      <c r="AJ32270" s="1"/>
      <c r="AK32270" s="1"/>
      <c r="AL32270" s="1"/>
    </row>
    <row r="32271">
      <c r="I32271" s="1"/>
      <c r="J32271" s="1"/>
      <c r="K32271" s="1"/>
      <c r="AA32271" s="1"/>
      <c r="AB32271" s="1"/>
      <c r="AC32271" s="1"/>
      <c r="AJ32271" s="1"/>
      <c r="AK32271" s="1"/>
      <c r="AL32271" s="1"/>
    </row>
    <row r="32272">
      <c r="I32272" s="1"/>
      <c r="J32272" s="1"/>
      <c r="K32272" s="1"/>
      <c r="AA32272" s="1"/>
      <c r="AB32272" s="1"/>
      <c r="AC32272" s="1"/>
      <c r="AJ32272" s="1"/>
      <c r="AK32272" s="1"/>
      <c r="AL32272" s="1"/>
    </row>
    <row r="32273">
      <c r="I32273" s="1"/>
      <c r="J32273" s="1"/>
      <c r="K32273" s="1"/>
      <c r="AA32273" s="1"/>
      <c r="AB32273" s="1"/>
      <c r="AC32273" s="1"/>
      <c r="AJ32273" s="1"/>
      <c r="AK32273" s="1"/>
      <c r="AL32273" s="1"/>
    </row>
    <row r="32274">
      <c r="I32274" s="1"/>
      <c r="J32274" s="1"/>
      <c r="K32274" s="1"/>
      <c r="AA32274" s="1"/>
      <c r="AB32274" s="1"/>
      <c r="AC32274" s="1"/>
      <c r="AJ32274" s="1"/>
      <c r="AK32274" s="1"/>
      <c r="AL32274" s="1"/>
    </row>
    <row r="32275">
      <c r="I32275" s="1"/>
      <c r="J32275" s="1"/>
      <c r="K32275" s="1"/>
      <c r="AA32275" s="1"/>
      <c r="AB32275" s="1"/>
      <c r="AC32275" s="1"/>
      <c r="AJ32275" s="1"/>
      <c r="AK32275" s="1"/>
      <c r="AL32275" s="1"/>
    </row>
    <row r="32276">
      <c r="I32276" s="1"/>
      <c r="J32276" s="1"/>
      <c r="K32276" s="1"/>
      <c r="AA32276" s="1"/>
      <c r="AB32276" s="1"/>
      <c r="AC32276" s="1"/>
      <c r="AJ32276" s="1"/>
      <c r="AK32276" s="1"/>
      <c r="AL32276" s="1"/>
    </row>
    <row r="32277">
      <c r="I32277" s="1"/>
      <c r="J32277" s="1"/>
      <c r="K32277" s="1"/>
      <c r="AA32277" s="1"/>
      <c r="AB32277" s="1"/>
      <c r="AC32277" s="1"/>
      <c r="AJ32277" s="1"/>
      <c r="AK32277" s="1"/>
      <c r="AL32277" s="1"/>
    </row>
    <row r="32278">
      <c r="I32278" s="1"/>
      <c r="J32278" s="1"/>
      <c r="K32278" s="1"/>
      <c r="AA32278" s="1"/>
      <c r="AB32278" s="1"/>
      <c r="AC32278" s="1"/>
      <c r="AJ32278" s="1"/>
      <c r="AK32278" s="1"/>
      <c r="AL32278" s="1"/>
    </row>
    <row r="32279">
      <c r="I32279" s="1"/>
      <c r="J32279" s="1"/>
      <c r="K32279" s="1"/>
      <c r="AA32279" s="1"/>
      <c r="AB32279" s="1"/>
      <c r="AC32279" s="1"/>
      <c r="AJ32279" s="1"/>
      <c r="AK32279" s="1"/>
      <c r="AL32279" s="1"/>
    </row>
    <row r="32280">
      <c r="I32280" s="1"/>
      <c r="J32280" s="1"/>
      <c r="K32280" s="1"/>
      <c r="AA32280" s="1"/>
      <c r="AB32280" s="1"/>
      <c r="AC32280" s="1"/>
      <c r="AJ32280" s="1"/>
      <c r="AK32280" s="1"/>
      <c r="AL32280" s="1"/>
    </row>
    <row r="32281">
      <c r="I32281" s="1"/>
      <c r="J32281" s="1"/>
      <c r="K32281" s="1"/>
      <c r="AA32281" s="1"/>
      <c r="AB32281" s="1"/>
      <c r="AC32281" s="1"/>
      <c r="AJ32281" s="1"/>
      <c r="AK32281" s="1"/>
      <c r="AL32281" s="1"/>
    </row>
    <row r="32282">
      <c r="I32282" s="1"/>
      <c r="J32282" s="1"/>
      <c r="K32282" s="1"/>
      <c r="AA32282" s="1"/>
      <c r="AB32282" s="1"/>
      <c r="AC32282" s="1"/>
      <c r="AJ32282" s="1"/>
      <c r="AK32282" s="1"/>
      <c r="AL32282" s="1"/>
    </row>
    <row r="32283">
      <c r="I32283" s="1"/>
      <c r="J32283" s="1"/>
      <c r="K32283" s="1"/>
      <c r="AA32283" s="1"/>
      <c r="AB32283" s="1"/>
      <c r="AC32283" s="1"/>
      <c r="AJ32283" s="1"/>
      <c r="AK32283" s="1"/>
      <c r="AL32283" s="1"/>
    </row>
    <row r="32284">
      <c r="I32284" s="1"/>
      <c r="J32284" s="1"/>
      <c r="K32284" s="1"/>
      <c r="AA32284" s="1"/>
      <c r="AB32284" s="1"/>
      <c r="AC32284" s="1"/>
      <c r="AJ32284" s="1"/>
      <c r="AK32284" s="1"/>
      <c r="AL32284" s="1"/>
    </row>
    <row r="32285">
      <c r="I32285" s="1"/>
      <c r="J32285" s="1"/>
      <c r="K32285" s="1"/>
      <c r="AA32285" s="1"/>
      <c r="AB32285" s="1"/>
      <c r="AC32285" s="1"/>
      <c r="AJ32285" s="1"/>
      <c r="AK32285" s="1"/>
      <c r="AL32285" s="1"/>
    </row>
    <row r="32286">
      <c r="I32286" s="1"/>
      <c r="J32286" s="1"/>
      <c r="K32286" s="1"/>
      <c r="AA32286" s="1"/>
      <c r="AB32286" s="1"/>
      <c r="AC32286" s="1"/>
      <c r="AJ32286" s="1"/>
      <c r="AK32286" s="1"/>
      <c r="AL32286" s="1"/>
    </row>
    <row r="32287">
      <c r="I32287" s="1"/>
      <c r="J32287" s="1"/>
      <c r="K32287" s="1"/>
      <c r="AA32287" s="1"/>
      <c r="AB32287" s="1"/>
      <c r="AC32287" s="1"/>
      <c r="AJ32287" s="1"/>
      <c r="AK32287" s="1"/>
      <c r="AL32287" s="1"/>
    </row>
    <row r="32288">
      <c r="I32288" s="1"/>
      <c r="J32288" s="1"/>
      <c r="K32288" s="1"/>
      <c r="AA32288" s="1"/>
      <c r="AB32288" s="1"/>
      <c r="AC32288" s="1"/>
      <c r="AJ32288" s="1"/>
      <c r="AK32288" s="1"/>
      <c r="AL32288" s="1"/>
    </row>
    <row r="32289">
      <c r="I32289" s="1"/>
      <c r="J32289" s="1"/>
      <c r="K32289" s="1"/>
      <c r="AA32289" s="1"/>
      <c r="AB32289" s="1"/>
      <c r="AC32289" s="1"/>
      <c r="AJ32289" s="1"/>
      <c r="AK32289" s="1"/>
      <c r="AL32289" s="1"/>
    </row>
    <row r="32290">
      <c r="I32290" s="1"/>
      <c r="J32290" s="1"/>
      <c r="K32290" s="1"/>
      <c r="AA32290" s="1"/>
      <c r="AB32290" s="1"/>
      <c r="AC32290" s="1"/>
      <c r="AJ32290" s="1"/>
      <c r="AK32290" s="1"/>
      <c r="AL32290" s="1"/>
    </row>
    <row r="32291">
      <c r="I32291" s="1"/>
      <c r="J32291" s="1"/>
      <c r="K32291" s="1"/>
      <c r="AA32291" s="1"/>
      <c r="AB32291" s="1"/>
      <c r="AC32291" s="1"/>
      <c r="AJ32291" s="1"/>
      <c r="AK32291" s="1"/>
      <c r="AL32291" s="1"/>
    </row>
    <row r="32292">
      <c r="I32292" s="1"/>
      <c r="J32292" s="1"/>
      <c r="K32292" s="1"/>
      <c r="AA32292" s="1"/>
      <c r="AB32292" s="1"/>
      <c r="AC32292" s="1"/>
      <c r="AJ32292" s="1"/>
      <c r="AK32292" s="1"/>
      <c r="AL32292" s="1"/>
    </row>
    <row r="32293">
      <c r="I32293" s="1"/>
      <c r="J32293" s="1"/>
      <c r="K32293" s="1"/>
      <c r="AA32293" s="1"/>
      <c r="AB32293" s="1"/>
      <c r="AC32293" s="1"/>
      <c r="AJ32293" s="1"/>
      <c r="AK32293" s="1"/>
      <c r="AL32293" s="1"/>
    </row>
    <row r="32294">
      <c r="I32294" s="1"/>
      <c r="J32294" s="1"/>
      <c r="K32294" s="1"/>
      <c r="AA32294" s="1"/>
      <c r="AB32294" s="1"/>
      <c r="AC32294" s="1"/>
      <c r="AJ32294" s="1"/>
      <c r="AK32294" s="1"/>
      <c r="AL32294" s="1"/>
    </row>
    <row r="32295">
      <c r="I32295" s="1"/>
      <c r="J32295" s="1"/>
      <c r="K32295" s="1"/>
      <c r="AA32295" s="1"/>
      <c r="AB32295" s="1"/>
      <c r="AC32295" s="1"/>
      <c r="AJ32295" s="1"/>
      <c r="AK32295" s="1"/>
      <c r="AL32295" s="1"/>
    </row>
    <row r="32296">
      <c r="I32296" s="1"/>
      <c r="J32296" s="1"/>
      <c r="K32296" s="1"/>
      <c r="AA32296" s="1"/>
      <c r="AB32296" s="1"/>
      <c r="AC32296" s="1"/>
      <c r="AJ32296" s="1"/>
      <c r="AK32296" s="1"/>
      <c r="AL32296" s="1"/>
    </row>
    <row r="32297">
      <c r="I32297" s="1"/>
      <c r="J32297" s="1"/>
      <c r="K32297" s="1"/>
      <c r="AA32297" s="1"/>
      <c r="AB32297" s="1"/>
      <c r="AC32297" s="1"/>
      <c r="AJ32297" s="1"/>
      <c r="AK32297" s="1"/>
      <c r="AL32297" s="1"/>
    </row>
    <row r="32298">
      <c r="I32298" s="1"/>
      <c r="J32298" s="1"/>
      <c r="K32298" s="1"/>
      <c r="AA32298" s="1"/>
      <c r="AB32298" s="1"/>
      <c r="AC32298" s="1"/>
      <c r="AJ32298" s="1"/>
      <c r="AK32298" s="1"/>
      <c r="AL32298" s="1"/>
    </row>
    <row r="32299">
      <c r="I32299" s="1"/>
      <c r="J32299" s="1"/>
      <c r="K32299" s="1"/>
      <c r="AA32299" s="1"/>
      <c r="AB32299" s="1"/>
      <c r="AC32299" s="1"/>
      <c r="AJ32299" s="1"/>
      <c r="AK32299" s="1"/>
      <c r="AL32299" s="1"/>
    </row>
    <row r="32300">
      <c r="I32300" s="1"/>
      <c r="J32300" s="1"/>
      <c r="K32300" s="1"/>
      <c r="AA32300" s="1"/>
      <c r="AB32300" s="1"/>
      <c r="AC32300" s="1"/>
      <c r="AJ32300" s="1"/>
      <c r="AK32300" s="1"/>
      <c r="AL32300" s="1"/>
    </row>
    <row r="32301">
      <c r="I32301" s="1"/>
      <c r="J32301" s="1"/>
      <c r="K32301" s="1"/>
      <c r="AA32301" s="1"/>
      <c r="AB32301" s="1"/>
      <c r="AC32301" s="1"/>
      <c r="AJ32301" s="1"/>
      <c r="AK32301" s="1"/>
      <c r="AL32301" s="1"/>
    </row>
    <row r="32302">
      <c r="I32302" s="1"/>
      <c r="J32302" s="1"/>
      <c r="K32302" s="1"/>
      <c r="AA32302" s="1"/>
      <c r="AB32302" s="1"/>
      <c r="AC32302" s="1"/>
      <c r="AJ32302" s="1"/>
      <c r="AK32302" s="1"/>
      <c r="AL32302" s="1"/>
    </row>
    <row r="32303">
      <c r="I32303" s="1"/>
      <c r="J32303" s="1"/>
      <c r="K32303" s="1"/>
      <c r="AA32303" s="1"/>
      <c r="AB32303" s="1"/>
      <c r="AC32303" s="1"/>
      <c r="AJ32303" s="1"/>
      <c r="AK32303" s="1"/>
      <c r="AL32303" s="1"/>
    </row>
    <row r="32304">
      <c r="I32304" s="1"/>
      <c r="J32304" s="1"/>
      <c r="K32304" s="1"/>
      <c r="AA32304" s="1"/>
      <c r="AB32304" s="1"/>
      <c r="AC32304" s="1"/>
      <c r="AJ32304" s="1"/>
      <c r="AK32304" s="1"/>
      <c r="AL32304" s="1"/>
    </row>
    <row r="32305">
      <c r="I32305" s="1"/>
      <c r="J32305" s="1"/>
      <c r="K32305" s="1"/>
      <c r="AA32305" s="1"/>
      <c r="AB32305" s="1"/>
      <c r="AC32305" s="1"/>
      <c r="AJ32305" s="1"/>
      <c r="AK32305" s="1"/>
      <c r="AL32305" s="1"/>
    </row>
    <row r="32306">
      <c r="I32306" s="1"/>
      <c r="J32306" s="1"/>
      <c r="K32306" s="1"/>
      <c r="AA32306" s="1"/>
      <c r="AB32306" s="1"/>
      <c r="AC32306" s="1"/>
      <c r="AJ32306" s="1"/>
      <c r="AK32306" s="1"/>
      <c r="AL32306" s="1"/>
    </row>
    <row r="32307">
      <c r="I32307" s="1"/>
      <c r="J32307" s="1"/>
      <c r="K32307" s="1"/>
      <c r="AA32307" s="1"/>
      <c r="AB32307" s="1"/>
      <c r="AC32307" s="1"/>
      <c r="AJ32307" s="1"/>
      <c r="AK32307" s="1"/>
      <c r="AL32307" s="1"/>
    </row>
    <row r="32308">
      <c r="I32308" s="1"/>
      <c r="J32308" s="1"/>
      <c r="K32308" s="1"/>
      <c r="AA32308" s="1"/>
      <c r="AB32308" s="1"/>
      <c r="AC32308" s="1"/>
      <c r="AJ32308" s="1"/>
      <c r="AK32308" s="1"/>
      <c r="AL32308" s="1"/>
    </row>
    <row r="32309">
      <c r="I32309" s="1"/>
      <c r="J32309" s="1"/>
      <c r="K32309" s="1"/>
      <c r="AA32309" s="1"/>
      <c r="AB32309" s="1"/>
      <c r="AC32309" s="1"/>
      <c r="AJ32309" s="1"/>
      <c r="AK32309" s="1"/>
      <c r="AL32309" s="1"/>
    </row>
    <row r="32310">
      <c r="I32310" s="1"/>
      <c r="J32310" s="1"/>
      <c r="K32310" s="1"/>
      <c r="AA32310" s="1"/>
      <c r="AB32310" s="1"/>
      <c r="AC32310" s="1"/>
      <c r="AJ32310" s="1"/>
      <c r="AK32310" s="1"/>
      <c r="AL32310" s="1"/>
    </row>
    <row r="32311">
      <c r="I32311" s="1"/>
      <c r="J32311" s="1"/>
      <c r="K32311" s="1"/>
      <c r="AA32311" s="1"/>
      <c r="AB32311" s="1"/>
      <c r="AC32311" s="1"/>
      <c r="AJ32311" s="1"/>
      <c r="AK32311" s="1"/>
      <c r="AL32311" s="1"/>
    </row>
    <row r="32312">
      <c r="I32312" s="1"/>
      <c r="J32312" s="1"/>
      <c r="K32312" s="1"/>
      <c r="AA32312" s="1"/>
      <c r="AB32312" s="1"/>
      <c r="AC32312" s="1"/>
      <c r="AJ32312" s="1"/>
      <c r="AK32312" s="1"/>
      <c r="AL32312" s="1"/>
    </row>
    <row r="32313">
      <c r="I32313" s="1"/>
      <c r="J32313" s="1"/>
      <c r="K32313" s="1"/>
      <c r="AA32313" s="1"/>
      <c r="AB32313" s="1"/>
      <c r="AC32313" s="1"/>
      <c r="AJ32313" s="1"/>
      <c r="AK32313" s="1"/>
      <c r="AL32313" s="1"/>
    </row>
    <row r="32314">
      <c r="I32314" s="1"/>
      <c r="J32314" s="1"/>
      <c r="K32314" s="1"/>
      <c r="AA32314" s="1"/>
      <c r="AB32314" s="1"/>
      <c r="AC32314" s="1"/>
      <c r="AJ32314" s="1"/>
      <c r="AK32314" s="1"/>
      <c r="AL32314" s="1"/>
    </row>
    <row r="32315">
      <c r="I32315" s="1"/>
      <c r="J32315" s="1"/>
      <c r="K32315" s="1"/>
      <c r="AA32315" s="1"/>
      <c r="AB32315" s="1"/>
      <c r="AC32315" s="1"/>
      <c r="AJ32315" s="1"/>
      <c r="AK32315" s="1"/>
      <c r="AL32315" s="1"/>
    </row>
    <row r="32316">
      <c r="I32316" s="1"/>
      <c r="J32316" s="1"/>
      <c r="K32316" s="1"/>
      <c r="AA32316" s="1"/>
      <c r="AB32316" s="1"/>
      <c r="AC32316" s="1"/>
      <c r="AJ32316" s="1"/>
      <c r="AK32316" s="1"/>
      <c r="AL32316" s="1"/>
    </row>
    <row r="32317">
      <c r="I32317" s="1"/>
      <c r="J32317" s="1"/>
      <c r="K32317" s="1"/>
      <c r="AA32317" s="1"/>
      <c r="AB32317" s="1"/>
      <c r="AC32317" s="1"/>
      <c r="AJ32317" s="1"/>
      <c r="AK32317" s="1"/>
      <c r="AL32317" s="1"/>
    </row>
    <row r="32318">
      <c r="I32318" s="1"/>
      <c r="J32318" s="1"/>
      <c r="K32318" s="1"/>
      <c r="AA32318" s="1"/>
      <c r="AB32318" s="1"/>
      <c r="AC32318" s="1"/>
      <c r="AJ32318" s="1"/>
      <c r="AK32318" s="1"/>
      <c r="AL32318" s="1"/>
    </row>
    <row r="32319">
      <c r="I32319" s="1"/>
      <c r="J32319" s="1"/>
      <c r="K32319" s="1"/>
      <c r="AA32319" s="1"/>
      <c r="AB32319" s="1"/>
      <c r="AC32319" s="1"/>
      <c r="AJ32319" s="1"/>
      <c r="AK32319" s="1"/>
      <c r="AL32319" s="1"/>
    </row>
    <row r="32320">
      <c r="I32320" s="1"/>
      <c r="J32320" s="1"/>
      <c r="K32320" s="1"/>
      <c r="AA32320" s="1"/>
      <c r="AB32320" s="1"/>
      <c r="AC32320" s="1"/>
      <c r="AJ32320" s="1"/>
      <c r="AK32320" s="1"/>
      <c r="AL32320" s="1"/>
    </row>
    <row r="32321">
      <c r="I32321" s="1"/>
      <c r="J32321" s="1"/>
      <c r="K32321" s="1"/>
      <c r="AA32321" s="1"/>
      <c r="AB32321" s="1"/>
      <c r="AC32321" s="1"/>
      <c r="AJ32321" s="1"/>
      <c r="AK32321" s="1"/>
      <c r="AL32321" s="1"/>
    </row>
    <row r="32322">
      <c r="I32322" s="1"/>
      <c r="J32322" s="1"/>
      <c r="K32322" s="1"/>
      <c r="AA32322" s="1"/>
      <c r="AB32322" s="1"/>
      <c r="AC32322" s="1"/>
      <c r="AJ32322" s="1"/>
      <c r="AK32322" s="1"/>
      <c r="AL32322" s="1"/>
    </row>
    <row r="32323">
      <c r="I32323" s="1"/>
      <c r="J32323" s="1"/>
      <c r="K32323" s="1"/>
      <c r="AA32323" s="1"/>
      <c r="AB32323" s="1"/>
      <c r="AC32323" s="1"/>
      <c r="AJ32323" s="1"/>
      <c r="AK32323" s="1"/>
      <c r="AL32323" s="1"/>
    </row>
    <row r="32324">
      <c r="I32324" s="1"/>
      <c r="J32324" s="1"/>
      <c r="K32324" s="1"/>
      <c r="AA32324" s="1"/>
      <c r="AB32324" s="1"/>
      <c r="AC32324" s="1"/>
      <c r="AJ32324" s="1"/>
      <c r="AK32324" s="1"/>
      <c r="AL32324" s="1"/>
    </row>
    <row r="32325">
      <c r="I32325" s="1"/>
      <c r="J32325" s="1"/>
      <c r="K32325" s="1"/>
      <c r="AA32325" s="1"/>
      <c r="AB32325" s="1"/>
      <c r="AC32325" s="1"/>
      <c r="AJ32325" s="1"/>
      <c r="AK32325" s="1"/>
      <c r="AL32325" s="1"/>
    </row>
    <row r="32326">
      <c r="I32326" s="1"/>
      <c r="J32326" s="1"/>
      <c r="K32326" s="1"/>
      <c r="AA32326" s="1"/>
      <c r="AB32326" s="1"/>
      <c r="AC32326" s="1"/>
      <c r="AJ32326" s="1"/>
      <c r="AK32326" s="1"/>
      <c r="AL32326" s="1"/>
    </row>
    <row r="32327">
      <c r="I32327" s="1"/>
      <c r="J32327" s="1"/>
      <c r="K32327" s="1"/>
      <c r="AA32327" s="1"/>
      <c r="AB32327" s="1"/>
      <c r="AC32327" s="1"/>
      <c r="AJ32327" s="1"/>
      <c r="AK32327" s="1"/>
      <c r="AL32327" s="1"/>
    </row>
    <row r="32328">
      <c r="I32328" s="1"/>
      <c r="J32328" s="1"/>
      <c r="K32328" s="1"/>
      <c r="AA32328" s="1"/>
      <c r="AB32328" s="1"/>
      <c r="AC32328" s="1"/>
      <c r="AJ32328" s="1"/>
      <c r="AK32328" s="1"/>
      <c r="AL32328" s="1"/>
    </row>
    <row r="32329">
      <c r="I32329" s="1"/>
      <c r="J32329" s="1"/>
      <c r="K32329" s="1"/>
      <c r="AA32329" s="1"/>
      <c r="AB32329" s="1"/>
      <c r="AC32329" s="1"/>
      <c r="AJ32329" s="1"/>
      <c r="AK32329" s="1"/>
      <c r="AL32329" s="1"/>
    </row>
    <row r="32330">
      <c r="I32330" s="1"/>
      <c r="J32330" s="1"/>
      <c r="K32330" s="1"/>
      <c r="AA32330" s="1"/>
      <c r="AB32330" s="1"/>
      <c r="AC32330" s="1"/>
      <c r="AJ32330" s="1"/>
      <c r="AK32330" s="1"/>
      <c r="AL32330" s="1"/>
    </row>
    <row r="32331">
      <c r="I32331" s="1"/>
      <c r="J32331" s="1"/>
      <c r="K32331" s="1"/>
      <c r="AA32331" s="1"/>
      <c r="AB32331" s="1"/>
      <c r="AC32331" s="1"/>
      <c r="AJ32331" s="1"/>
      <c r="AK32331" s="1"/>
      <c r="AL32331" s="1"/>
    </row>
    <row r="32332">
      <c r="I32332" s="1"/>
      <c r="J32332" s="1"/>
      <c r="K32332" s="1"/>
      <c r="AA32332" s="1"/>
      <c r="AB32332" s="1"/>
      <c r="AC32332" s="1"/>
      <c r="AJ32332" s="1"/>
      <c r="AK32332" s="1"/>
      <c r="AL32332" s="1"/>
    </row>
    <row r="32333">
      <c r="I32333" s="1"/>
      <c r="J32333" s="1"/>
      <c r="K32333" s="1"/>
      <c r="AA32333" s="1"/>
      <c r="AB32333" s="1"/>
      <c r="AC32333" s="1"/>
      <c r="AJ32333" s="1"/>
      <c r="AK32333" s="1"/>
      <c r="AL32333" s="1"/>
    </row>
    <row r="32334">
      <c r="I32334" s="1"/>
      <c r="J32334" s="1"/>
      <c r="K32334" s="1"/>
      <c r="AA32334" s="1"/>
      <c r="AB32334" s="1"/>
      <c r="AC32334" s="1"/>
      <c r="AJ32334" s="1"/>
      <c r="AK32334" s="1"/>
      <c r="AL32334" s="1"/>
    </row>
    <row r="32335">
      <c r="I32335" s="1"/>
      <c r="J32335" s="1"/>
      <c r="K32335" s="1"/>
      <c r="AA32335" s="1"/>
      <c r="AB32335" s="1"/>
      <c r="AC32335" s="1"/>
      <c r="AJ32335" s="1"/>
      <c r="AK32335" s="1"/>
      <c r="AL32335" s="1"/>
    </row>
    <row r="32336">
      <c r="I32336" s="1"/>
      <c r="J32336" s="1"/>
      <c r="K32336" s="1"/>
      <c r="AA32336" s="1"/>
      <c r="AB32336" s="1"/>
      <c r="AC32336" s="1"/>
      <c r="AJ32336" s="1"/>
      <c r="AK32336" s="1"/>
      <c r="AL32336" s="1"/>
    </row>
    <row r="32337">
      <c r="I32337" s="1"/>
      <c r="J32337" s="1"/>
      <c r="K32337" s="1"/>
      <c r="AA32337" s="1"/>
      <c r="AB32337" s="1"/>
      <c r="AC32337" s="1"/>
      <c r="AJ32337" s="1"/>
      <c r="AK32337" s="1"/>
      <c r="AL32337" s="1"/>
    </row>
    <row r="32338">
      <c r="I32338" s="1"/>
      <c r="J32338" s="1"/>
      <c r="K32338" s="1"/>
      <c r="AA32338" s="1"/>
      <c r="AB32338" s="1"/>
      <c r="AC32338" s="1"/>
      <c r="AJ32338" s="1"/>
      <c r="AK32338" s="1"/>
      <c r="AL32338" s="1"/>
    </row>
    <row r="32339">
      <c r="I32339" s="1"/>
      <c r="J32339" s="1"/>
      <c r="K32339" s="1"/>
      <c r="AA32339" s="1"/>
      <c r="AB32339" s="1"/>
      <c r="AC32339" s="1"/>
      <c r="AJ32339" s="1"/>
      <c r="AK32339" s="1"/>
      <c r="AL32339" s="1"/>
    </row>
    <row r="32340">
      <c r="I32340" s="1"/>
      <c r="J32340" s="1"/>
      <c r="K32340" s="1"/>
      <c r="AA32340" s="1"/>
      <c r="AB32340" s="1"/>
      <c r="AC32340" s="1"/>
      <c r="AJ32340" s="1"/>
      <c r="AK32340" s="1"/>
      <c r="AL32340" s="1"/>
    </row>
    <row r="32341">
      <c r="I32341" s="1"/>
      <c r="J32341" s="1"/>
      <c r="K32341" s="1"/>
      <c r="AA32341" s="1"/>
      <c r="AB32341" s="1"/>
      <c r="AC32341" s="1"/>
      <c r="AJ32341" s="1"/>
      <c r="AK32341" s="1"/>
      <c r="AL32341" s="1"/>
    </row>
    <row r="32342">
      <c r="I32342" s="1"/>
      <c r="J32342" s="1"/>
      <c r="K32342" s="1"/>
      <c r="AA32342" s="1"/>
      <c r="AB32342" s="1"/>
      <c r="AC32342" s="1"/>
      <c r="AJ32342" s="1"/>
      <c r="AK32342" s="1"/>
      <c r="AL32342" s="1"/>
    </row>
    <row r="32343">
      <c r="I32343" s="1"/>
      <c r="J32343" s="1"/>
      <c r="K32343" s="1"/>
      <c r="AA32343" s="1"/>
      <c r="AB32343" s="1"/>
      <c r="AC32343" s="1"/>
      <c r="AJ32343" s="1"/>
      <c r="AK32343" s="1"/>
      <c r="AL32343" s="1"/>
    </row>
    <row r="32344">
      <c r="I32344" s="1"/>
      <c r="J32344" s="1"/>
      <c r="K32344" s="1"/>
      <c r="AA32344" s="1"/>
      <c r="AB32344" s="1"/>
      <c r="AC32344" s="1"/>
      <c r="AJ32344" s="1"/>
      <c r="AK32344" s="1"/>
      <c r="AL32344" s="1"/>
    </row>
    <row r="32345">
      <c r="I32345" s="1"/>
      <c r="J32345" s="1"/>
      <c r="K32345" s="1"/>
      <c r="AA32345" s="1"/>
      <c r="AB32345" s="1"/>
      <c r="AC32345" s="1"/>
      <c r="AJ32345" s="1"/>
      <c r="AK32345" s="1"/>
      <c r="AL32345" s="1"/>
    </row>
    <row r="32346">
      <c r="I32346" s="1"/>
      <c r="J32346" s="1"/>
      <c r="K32346" s="1"/>
      <c r="AA32346" s="1"/>
      <c r="AB32346" s="1"/>
      <c r="AC32346" s="1"/>
      <c r="AJ32346" s="1"/>
      <c r="AK32346" s="1"/>
      <c r="AL32346" s="1"/>
    </row>
    <row r="32347">
      <c r="I32347" s="1"/>
      <c r="J32347" s="1"/>
      <c r="K32347" s="1"/>
      <c r="AA32347" s="1"/>
      <c r="AB32347" s="1"/>
      <c r="AC32347" s="1"/>
      <c r="AJ32347" s="1"/>
      <c r="AK32347" s="1"/>
      <c r="AL32347" s="1"/>
    </row>
    <row r="32348">
      <c r="I32348" s="1"/>
      <c r="J32348" s="1"/>
      <c r="K32348" s="1"/>
      <c r="AA32348" s="1"/>
      <c r="AB32348" s="1"/>
      <c r="AC32348" s="1"/>
      <c r="AJ32348" s="1"/>
      <c r="AK32348" s="1"/>
      <c r="AL32348" s="1"/>
    </row>
    <row r="32349">
      <c r="I32349" s="1"/>
      <c r="J32349" s="1"/>
      <c r="K32349" s="1"/>
      <c r="AA32349" s="1"/>
      <c r="AB32349" s="1"/>
      <c r="AC32349" s="1"/>
      <c r="AJ32349" s="1"/>
      <c r="AK32349" s="1"/>
      <c r="AL32349" s="1"/>
    </row>
    <row r="32350">
      <c r="I32350" s="1"/>
      <c r="J32350" s="1"/>
      <c r="K32350" s="1"/>
      <c r="AA32350" s="1"/>
      <c r="AB32350" s="1"/>
      <c r="AC32350" s="1"/>
      <c r="AJ32350" s="1"/>
      <c r="AK32350" s="1"/>
      <c r="AL32350" s="1"/>
    </row>
    <row r="32351">
      <c r="I32351" s="1"/>
      <c r="J32351" s="1"/>
      <c r="K32351" s="1"/>
      <c r="AA32351" s="1"/>
      <c r="AB32351" s="1"/>
      <c r="AC32351" s="1"/>
      <c r="AJ32351" s="1"/>
      <c r="AK32351" s="1"/>
      <c r="AL32351" s="1"/>
    </row>
    <row r="32352">
      <c r="I32352" s="1"/>
      <c r="J32352" s="1"/>
      <c r="K32352" s="1"/>
      <c r="AA32352" s="1"/>
      <c r="AB32352" s="1"/>
      <c r="AC32352" s="1"/>
      <c r="AJ32352" s="1"/>
      <c r="AK32352" s="1"/>
      <c r="AL32352" s="1"/>
    </row>
    <row r="32353">
      <c r="I32353" s="1"/>
      <c r="J32353" s="1"/>
      <c r="K32353" s="1"/>
      <c r="AA32353" s="1"/>
      <c r="AB32353" s="1"/>
      <c r="AC32353" s="1"/>
      <c r="AJ32353" s="1"/>
      <c r="AK32353" s="1"/>
      <c r="AL32353" s="1"/>
    </row>
    <row r="32354">
      <c r="I32354" s="1"/>
      <c r="J32354" s="1"/>
      <c r="K32354" s="1"/>
      <c r="AA32354" s="1"/>
      <c r="AB32354" s="1"/>
      <c r="AC32354" s="1"/>
      <c r="AJ32354" s="1"/>
      <c r="AK32354" s="1"/>
      <c r="AL32354" s="1"/>
    </row>
    <row r="32355">
      <c r="I32355" s="1"/>
      <c r="J32355" s="1"/>
      <c r="K32355" s="1"/>
      <c r="AA32355" s="1"/>
      <c r="AB32355" s="1"/>
      <c r="AC32355" s="1"/>
      <c r="AJ32355" s="1"/>
      <c r="AK32355" s="1"/>
      <c r="AL32355" s="1"/>
    </row>
    <row r="32356">
      <c r="I32356" s="1"/>
      <c r="J32356" s="1"/>
      <c r="K32356" s="1"/>
      <c r="AA32356" s="1"/>
      <c r="AB32356" s="1"/>
      <c r="AC32356" s="1"/>
      <c r="AJ32356" s="1"/>
      <c r="AK32356" s="1"/>
      <c r="AL32356" s="1"/>
    </row>
    <row r="32357">
      <c r="I32357" s="1"/>
      <c r="J32357" s="1"/>
      <c r="K32357" s="1"/>
      <c r="AA32357" s="1"/>
      <c r="AB32357" s="1"/>
      <c r="AC32357" s="1"/>
      <c r="AJ32357" s="1"/>
      <c r="AK32357" s="1"/>
      <c r="AL32357" s="1"/>
    </row>
    <row r="32358">
      <c r="I32358" s="1"/>
      <c r="J32358" s="1"/>
      <c r="K32358" s="1"/>
      <c r="AA32358" s="1"/>
      <c r="AB32358" s="1"/>
      <c r="AC32358" s="1"/>
      <c r="AJ32358" s="1"/>
      <c r="AK32358" s="1"/>
      <c r="AL32358" s="1"/>
    </row>
    <row r="32359">
      <c r="I32359" s="1"/>
      <c r="J32359" s="1"/>
      <c r="K32359" s="1"/>
      <c r="AA32359" s="1"/>
      <c r="AB32359" s="1"/>
      <c r="AC32359" s="1"/>
      <c r="AJ32359" s="1"/>
      <c r="AK32359" s="1"/>
      <c r="AL32359" s="1"/>
    </row>
    <row r="32360">
      <c r="I32360" s="1"/>
      <c r="J32360" s="1"/>
      <c r="K32360" s="1"/>
      <c r="AA32360" s="1"/>
      <c r="AB32360" s="1"/>
      <c r="AC32360" s="1"/>
      <c r="AJ32360" s="1"/>
      <c r="AK32360" s="1"/>
      <c r="AL32360" s="1"/>
    </row>
    <row r="32361">
      <c r="I32361" s="1"/>
      <c r="J32361" s="1"/>
      <c r="K32361" s="1"/>
      <c r="AA32361" s="1"/>
      <c r="AB32361" s="1"/>
      <c r="AC32361" s="1"/>
      <c r="AJ32361" s="1"/>
      <c r="AK32361" s="1"/>
      <c r="AL32361" s="1"/>
    </row>
    <row r="32362">
      <c r="I32362" s="1"/>
      <c r="J32362" s="1"/>
      <c r="K32362" s="1"/>
      <c r="AA32362" s="1"/>
      <c r="AB32362" s="1"/>
      <c r="AC32362" s="1"/>
      <c r="AJ32362" s="1"/>
      <c r="AK32362" s="1"/>
      <c r="AL32362" s="1"/>
    </row>
    <row r="32363">
      <c r="I32363" s="1"/>
      <c r="J32363" s="1"/>
      <c r="K32363" s="1"/>
      <c r="AA32363" s="1"/>
      <c r="AB32363" s="1"/>
      <c r="AC32363" s="1"/>
      <c r="AJ32363" s="1"/>
      <c r="AK32363" s="1"/>
      <c r="AL32363" s="1"/>
    </row>
    <row r="32364">
      <c r="I32364" s="1"/>
      <c r="J32364" s="1"/>
      <c r="K32364" s="1"/>
      <c r="AA32364" s="1"/>
      <c r="AB32364" s="1"/>
      <c r="AC32364" s="1"/>
      <c r="AJ32364" s="1"/>
      <c r="AK32364" s="1"/>
      <c r="AL32364" s="1"/>
    </row>
    <row r="32365">
      <c r="I32365" s="1"/>
      <c r="J32365" s="1"/>
      <c r="K32365" s="1"/>
      <c r="AA32365" s="1"/>
      <c r="AB32365" s="1"/>
      <c r="AC32365" s="1"/>
      <c r="AJ32365" s="1"/>
      <c r="AK32365" s="1"/>
      <c r="AL32365" s="1"/>
    </row>
    <row r="32366">
      <c r="I32366" s="1"/>
      <c r="J32366" s="1"/>
      <c r="K32366" s="1"/>
      <c r="AA32366" s="1"/>
      <c r="AB32366" s="1"/>
      <c r="AC32366" s="1"/>
      <c r="AJ32366" s="1"/>
      <c r="AK32366" s="1"/>
      <c r="AL32366" s="1"/>
    </row>
    <row r="32367">
      <c r="I32367" s="1"/>
      <c r="J32367" s="1"/>
      <c r="K32367" s="1"/>
      <c r="AA32367" s="1"/>
      <c r="AB32367" s="1"/>
      <c r="AC32367" s="1"/>
      <c r="AJ32367" s="1"/>
      <c r="AK32367" s="1"/>
      <c r="AL32367" s="1"/>
    </row>
    <row r="32368">
      <c r="I32368" s="1"/>
      <c r="J32368" s="1"/>
      <c r="K32368" s="1"/>
      <c r="AA32368" s="1"/>
      <c r="AB32368" s="1"/>
      <c r="AC32368" s="1"/>
      <c r="AJ32368" s="1"/>
      <c r="AK32368" s="1"/>
      <c r="AL32368" s="1"/>
    </row>
    <row r="32369">
      <c r="I32369" s="1"/>
      <c r="J32369" s="1"/>
      <c r="K32369" s="1"/>
      <c r="AA32369" s="1"/>
      <c r="AB32369" s="1"/>
      <c r="AC32369" s="1"/>
      <c r="AJ32369" s="1"/>
      <c r="AK32369" s="1"/>
      <c r="AL32369" s="1"/>
    </row>
    <row r="32370">
      <c r="I32370" s="1"/>
      <c r="J32370" s="1"/>
      <c r="K32370" s="1"/>
      <c r="AA32370" s="1"/>
      <c r="AB32370" s="1"/>
      <c r="AC32370" s="1"/>
      <c r="AJ32370" s="1"/>
      <c r="AK32370" s="1"/>
      <c r="AL32370" s="1"/>
    </row>
    <row r="32371">
      <c r="I32371" s="1"/>
      <c r="J32371" s="1"/>
      <c r="K32371" s="1"/>
      <c r="AA32371" s="1"/>
      <c r="AB32371" s="1"/>
      <c r="AC32371" s="1"/>
      <c r="AJ32371" s="1"/>
      <c r="AK32371" s="1"/>
      <c r="AL32371" s="1"/>
    </row>
    <row r="32372">
      <c r="I32372" s="1"/>
      <c r="J32372" s="1"/>
      <c r="K32372" s="1"/>
      <c r="AA32372" s="1"/>
      <c r="AB32372" s="1"/>
      <c r="AC32372" s="1"/>
      <c r="AJ32372" s="1"/>
      <c r="AK32372" s="1"/>
      <c r="AL32372" s="1"/>
    </row>
    <row r="32373">
      <c r="I32373" s="1"/>
      <c r="J32373" s="1"/>
      <c r="K32373" s="1"/>
      <c r="AA32373" s="1"/>
      <c r="AB32373" s="1"/>
      <c r="AC32373" s="1"/>
      <c r="AJ32373" s="1"/>
      <c r="AK32373" s="1"/>
      <c r="AL32373" s="1"/>
    </row>
    <row r="32374">
      <c r="I32374" s="1"/>
      <c r="J32374" s="1"/>
      <c r="K32374" s="1"/>
      <c r="AA32374" s="1"/>
      <c r="AB32374" s="1"/>
      <c r="AC32374" s="1"/>
      <c r="AJ32374" s="1"/>
      <c r="AK32374" s="1"/>
      <c r="AL32374" s="1"/>
    </row>
    <row r="32375">
      <c r="I32375" s="1"/>
      <c r="J32375" s="1"/>
      <c r="K32375" s="1"/>
      <c r="AA32375" s="1"/>
      <c r="AB32375" s="1"/>
      <c r="AC32375" s="1"/>
      <c r="AJ32375" s="1"/>
      <c r="AK32375" s="1"/>
      <c r="AL32375" s="1"/>
    </row>
    <row r="32376">
      <c r="I32376" s="1"/>
      <c r="J32376" s="1"/>
      <c r="K32376" s="1"/>
      <c r="AA32376" s="1"/>
      <c r="AB32376" s="1"/>
      <c r="AC32376" s="1"/>
      <c r="AJ32376" s="1"/>
      <c r="AK32376" s="1"/>
      <c r="AL32376" s="1"/>
    </row>
    <row r="32377">
      <c r="I32377" s="1"/>
      <c r="J32377" s="1"/>
      <c r="K32377" s="1"/>
      <c r="AA32377" s="1"/>
      <c r="AB32377" s="1"/>
      <c r="AC32377" s="1"/>
      <c r="AJ32377" s="1"/>
      <c r="AK32377" s="1"/>
      <c r="AL32377" s="1"/>
    </row>
    <row r="32378">
      <c r="I32378" s="1"/>
      <c r="J32378" s="1"/>
      <c r="K32378" s="1"/>
      <c r="AA32378" s="1"/>
      <c r="AB32378" s="1"/>
      <c r="AC32378" s="1"/>
      <c r="AJ32378" s="1"/>
      <c r="AK32378" s="1"/>
      <c r="AL32378" s="1"/>
    </row>
    <row r="32379">
      <c r="I32379" s="1"/>
      <c r="J32379" s="1"/>
      <c r="K32379" s="1"/>
      <c r="AA32379" s="1"/>
      <c r="AB32379" s="1"/>
      <c r="AC32379" s="1"/>
      <c r="AJ32379" s="1"/>
      <c r="AK32379" s="1"/>
      <c r="AL32379" s="1"/>
    </row>
    <row r="32380">
      <c r="I32380" s="1"/>
      <c r="J32380" s="1"/>
      <c r="K32380" s="1"/>
      <c r="AA32380" s="1"/>
      <c r="AB32380" s="1"/>
      <c r="AC32380" s="1"/>
      <c r="AJ32380" s="1"/>
      <c r="AK32380" s="1"/>
      <c r="AL32380" s="1"/>
    </row>
    <row r="32381">
      <c r="I32381" s="1"/>
      <c r="J32381" s="1"/>
      <c r="K32381" s="1"/>
      <c r="AA32381" s="1"/>
      <c r="AB32381" s="1"/>
      <c r="AC32381" s="1"/>
      <c r="AJ32381" s="1"/>
      <c r="AK32381" s="1"/>
      <c r="AL32381" s="1"/>
    </row>
    <row r="32382">
      <c r="I32382" s="1"/>
      <c r="J32382" s="1"/>
      <c r="K32382" s="1"/>
      <c r="AA32382" s="1"/>
      <c r="AB32382" s="1"/>
      <c r="AC32382" s="1"/>
      <c r="AJ32382" s="1"/>
      <c r="AK32382" s="1"/>
      <c r="AL32382" s="1"/>
    </row>
    <row r="32383">
      <c r="I32383" s="1"/>
      <c r="J32383" s="1"/>
      <c r="K32383" s="1"/>
      <c r="AA32383" s="1"/>
      <c r="AB32383" s="1"/>
      <c r="AC32383" s="1"/>
      <c r="AJ32383" s="1"/>
      <c r="AK32383" s="1"/>
      <c r="AL32383" s="1"/>
    </row>
    <row r="32384">
      <c r="I32384" s="1"/>
      <c r="J32384" s="1"/>
      <c r="K32384" s="1"/>
      <c r="AA32384" s="1"/>
      <c r="AB32384" s="1"/>
      <c r="AC32384" s="1"/>
      <c r="AJ32384" s="1"/>
      <c r="AK32384" s="1"/>
      <c r="AL32384" s="1"/>
    </row>
    <row r="32385">
      <c r="I32385" s="1"/>
      <c r="J32385" s="1"/>
      <c r="K32385" s="1"/>
      <c r="AA32385" s="1"/>
      <c r="AB32385" s="1"/>
      <c r="AC32385" s="1"/>
      <c r="AJ32385" s="1"/>
      <c r="AK32385" s="1"/>
      <c r="AL32385" s="1"/>
    </row>
    <row r="32386">
      <c r="I32386" s="1"/>
      <c r="J32386" s="1"/>
      <c r="K32386" s="1"/>
      <c r="AA32386" s="1"/>
      <c r="AB32386" s="1"/>
      <c r="AC32386" s="1"/>
      <c r="AJ32386" s="1"/>
      <c r="AK32386" s="1"/>
      <c r="AL32386" s="1"/>
    </row>
    <row r="32387">
      <c r="I32387" s="1"/>
      <c r="J32387" s="1"/>
      <c r="K32387" s="1"/>
      <c r="AA32387" s="1"/>
      <c r="AB32387" s="1"/>
      <c r="AC32387" s="1"/>
      <c r="AJ32387" s="1"/>
      <c r="AK32387" s="1"/>
      <c r="AL32387" s="1"/>
    </row>
    <row r="32388">
      <c r="I32388" s="1"/>
      <c r="J32388" s="1"/>
      <c r="K32388" s="1"/>
      <c r="AA32388" s="1"/>
      <c r="AB32388" s="1"/>
      <c r="AC32388" s="1"/>
      <c r="AJ32388" s="1"/>
      <c r="AK32388" s="1"/>
      <c r="AL32388" s="1"/>
    </row>
    <row r="32389">
      <c r="I32389" s="1"/>
      <c r="J32389" s="1"/>
      <c r="K32389" s="1"/>
      <c r="AA32389" s="1"/>
      <c r="AB32389" s="1"/>
      <c r="AC32389" s="1"/>
      <c r="AJ32389" s="1"/>
      <c r="AK32389" s="1"/>
      <c r="AL32389" s="1"/>
    </row>
    <row r="32390">
      <c r="I32390" s="1"/>
      <c r="J32390" s="1"/>
      <c r="K32390" s="1"/>
      <c r="AA32390" s="1"/>
      <c r="AB32390" s="1"/>
      <c r="AC32390" s="1"/>
      <c r="AJ32390" s="1"/>
      <c r="AK32390" s="1"/>
      <c r="AL32390" s="1"/>
    </row>
    <row r="32391">
      <c r="I32391" s="1"/>
      <c r="J32391" s="1"/>
      <c r="K32391" s="1"/>
      <c r="AA32391" s="1"/>
      <c r="AB32391" s="1"/>
      <c r="AC32391" s="1"/>
      <c r="AJ32391" s="1"/>
      <c r="AK32391" s="1"/>
      <c r="AL32391" s="1"/>
    </row>
    <row r="32392">
      <c r="I32392" s="1"/>
      <c r="J32392" s="1"/>
      <c r="K32392" s="1"/>
      <c r="AA32392" s="1"/>
      <c r="AB32392" s="1"/>
      <c r="AC32392" s="1"/>
      <c r="AJ32392" s="1"/>
      <c r="AK32392" s="1"/>
      <c r="AL32392" s="1"/>
    </row>
    <row r="32393">
      <c r="I32393" s="1"/>
      <c r="J32393" s="1"/>
      <c r="K32393" s="1"/>
      <c r="AA32393" s="1"/>
      <c r="AB32393" s="1"/>
      <c r="AC32393" s="1"/>
      <c r="AJ32393" s="1"/>
      <c r="AK32393" s="1"/>
      <c r="AL32393" s="1"/>
    </row>
    <row r="32394">
      <c r="I32394" s="1"/>
      <c r="J32394" s="1"/>
      <c r="K32394" s="1"/>
      <c r="AA32394" s="1"/>
      <c r="AB32394" s="1"/>
      <c r="AC32394" s="1"/>
      <c r="AJ32394" s="1"/>
      <c r="AK32394" s="1"/>
      <c r="AL32394" s="1"/>
    </row>
    <row r="32395">
      <c r="I32395" s="1"/>
      <c r="J32395" s="1"/>
      <c r="K32395" s="1"/>
      <c r="AA32395" s="1"/>
      <c r="AB32395" s="1"/>
      <c r="AC32395" s="1"/>
      <c r="AJ32395" s="1"/>
      <c r="AK32395" s="1"/>
      <c r="AL32395" s="1"/>
    </row>
    <row r="32396">
      <c r="I32396" s="1"/>
      <c r="J32396" s="1"/>
      <c r="K32396" s="1"/>
      <c r="AA32396" s="1"/>
      <c r="AB32396" s="1"/>
      <c r="AC32396" s="1"/>
      <c r="AJ32396" s="1"/>
      <c r="AK32396" s="1"/>
      <c r="AL32396" s="1"/>
    </row>
    <row r="32397">
      <c r="I32397" s="1"/>
      <c r="J32397" s="1"/>
      <c r="K32397" s="1"/>
      <c r="AA32397" s="1"/>
      <c r="AB32397" s="1"/>
      <c r="AC32397" s="1"/>
      <c r="AJ32397" s="1"/>
      <c r="AK32397" s="1"/>
      <c r="AL32397" s="1"/>
    </row>
    <row r="32398">
      <c r="I32398" s="1"/>
      <c r="J32398" s="1"/>
      <c r="K32398" s="1"/>
      <c r="AA32398" s="1"/>
      <c r="AB32398" s="1"/>
      <c r="AC32398" s="1"/>
      <c r="AJ32398" s="1"/>
      <c r="AK32398" s="1"/>
      <c r="AL32398" s="1"/>
    </row>
    <row r="32399">
      <c r="I32399" s="1"/>
      <c r="J32399" s="1"/>
      <c r="K32399" s="1"/>
      <c r="AA32399" s="1"/>
      <c r="AB32399" s="1"/>
      <c r="AC32399" s="1"/>
      <c r="AJ32399" s="1"/>
      <c r="AK32399" s="1"/>
      <c r="AL32399" s="1"/>
    </row>
    <row r="32400">
      <c r="I32400" s="1"/>
      <c r="J32400" s="1"/>
      <c r="K32400" s="1"/>
      <c r="AA32400" s="1"/>
      <c r="AB32400" s="1"/>
      <c r="AC32400" s="1"/>
      <c r="AJ32400" s="1"/>
      <c r="AK32400" s="1"/>
      <c r="AL32400" s="1"/>
    </row>
    <row r="32401">
      <c r="I32401" s="1"/>
      <c r="J32401" s="1"/>
      <c r="K32401" s="1"/>
      <c r="AA32401" s="1"/>
      <c r="AB32401" s="1"/>
      <c r="AC32401" s="1"/>
      <c r="AJ32401" s="1"/>
      <c r="AK32401" s="1"/>
      <c r="AL32401" s="1"/>
    </row>
    <row r="32402">
      <c r="I32402" s="1"/>
      <c r="J32402" s="1"/>
      <c r="K32402" s="1"/>
      <c r="AA32402" s="1"/>
      <c r="AB32402" s="1"/>
      <c r="AC32402" s="1"/>
      <c r="AJ32402" s="1"/>
      <c r="AK32402" s="1"/>
      <c r="AL32402" s="1"/>
    </row>
    <row r="32403">
      <c r="I32403" s="1"/>
      <c r="J32403" s="1"/>
      <c r="K32403" s="1"/>
      <c r="AA32403" s="1"/>
      <c r="AB32403" s="1"/>
      <c r="AC32403" s="1"/>
      <c r="AJ32403" s="1"/>
      <c r="AK32403" s="1"/>
      <c r="AL32403" s="1"/>
    </row>
    <row r="32404">
      <c r="I32404" s="1"/>
      <c r="J32404" s="1"/>
      <c r="K32404" s="1"/>
      <c r="AA32404" s="1"/>
      <c r="AB32404" s="1"/>
      <c r="AC32404" s="1"/>
      <c r="AJ32404" s="1"/>
      <c r="AK32404" s="1"/>
      <c r="AL32404" s="1"/>
    </row>
    <row r="32405">
      <c r="I32405" s="1"/>
      <c r="J32405" s="1"/>
      <c r="K32405" s="1"/>
      <c r="AA32405" s="1"/>
      <c r="AB32405" s="1"/>
      <c r="AC32405" s="1"/>
      <c r="AJ32405" s="1"/>
      <c r="AK32405" s="1"/>
      <c r="AL32405" s="1"/>
    </row>
    <row r="32406">
      <c r="I32406" s="1"/>
      <c r="J32406" s="1"/>
      <c r="K32406" s="1"/>
      <c r="AA32406" s="1"/>
      <c r="AB32406" s="1"/>
      <c r="AC32406" s="1"/>
      <c r="AJ32406" s="1"/>
      <c r="AK32406" s="1"/>
      <c r="AL32406" s="1"/>
    </row>
    <row r="32407">
      <c r="I32407" s="1"/>
      <c r="J32407" s="1"/>
      <c r="K32407" s="1"/>
      <c r="AA32407" s="1"/>
      <c r="AB32407" s="1"/>
      <c r="AC32407" s="1"/>
      <c r="AJ32407" s="1"/>
      <c r="AK32407" s="1"/>
      <c r="AL32407" s="1"/>
    </row>
    <row r="32408">
      <c r="I32408" s="1"/>
      <c r="J32408" s="1"/>
      <c r="K32408" s="1"/>
      <c r="AA32408" s="1"/>
      <c r="AB32408" s="1"/>
      <c r="AC32408" s="1"/>
      <c r="AJ32408" s="1"/>
      <c r="AK32408" s="1"/>
      <c r="AL32408" s="1"/>
    </row>
    <row r="32409">
      <c r="I32409" s="1"/>
      <c r="J32409" s="1"/>
      <c r="K32409" s="1"/>
      <c r="AA32409" s="1"/>
      <c r="AB32409" s="1"/>
      <c r="AC32409" s="1"/>
      <c r="AJ32409" s="1"/>
      <c r="AK32409" s="1"/>
      <c r="AL32409" s="1"/>
    </row>
    <row r="32410">
      <c r="I32410" s="1"/>
      <c r="J32410" s="1"/>
      <c r="K32410" s="1"/>
      <c r="AA32410" s="1"/>
      <c r="AB32410" s="1"/>
      <c r="AC32410" s="1"/>
      <c r="AJ32410" s="1"/>
      <c r="AK32410" s="1"/>
      <c r="AL32410" s="1"/>
    </row>
    <row r="32411">
      <c r="I32411" s="1"/>
      <c r="J32411" s="1"/>
      <c r="K32411" s="1"/>
      <c r="AA32411" s="1"/>
      <c r="AB32411" s="1"/>
      <c r="AC32411" s="1"/>
      <c r="AJ32411" s="1"/>
      <c r="AK32411" s="1"/>
      <c r="AL32411" s="1"/>
    </row>
    <row r="32412">
      <c r="I32412" s="1"/>
      <c r="J32412" s="1"/>
      <c r="K32412" s="1"/>
      <c r="AA32412" s="1"/>
      <c r="AB32412" s="1"/>
      <c r="AC32412" s="1"/>
      <c r="AJ32412" s="1"/>
      <c r="AK32412" s="1"/>
      <c r="AL32412" s="1"/>
    </row>
    <row r="32413">
      <c r="I32413" s="1"/>
      <c r="J32413" s="1"/>
      <c r="K32413" s="1"/>
      <c r="AA32413" s="1"/>
      <c r="AB32413" s="1"/>
      <c r="AC32413" s="1"/>
      <c r="AJ32413" s="1"/>
      <c r="AK32413" s="1"/>
      <c r="AL32413" s="1"/>
    </row>
    <row r="32414">
      <c r="I32414" s="1"/>
      <c r="J32414" s="1"/>
      <c r="K32414" s="1"/>
      <c r="AA32414" s="1"/>
      <c r="AB32414" s="1"/>
      <c r="AC32414" s="1"/>
      <c r="AJ32414" s="1"/>
      <c r="AK32414" s="1"/>
      <c r="AL32414" s="1"/>
    </row>
    <row r="32415">
      <c r="I32415" s="1"/>
      <c r="J32415" s="1"/>
      <c r="K32415" s="1"/>
      <c r="AA32415" s="1"/>
      <c r="AB32415" s="1"/>
      <c r="AC32415" s="1"/>
      <c r="AJ32415" s="1"/>
      <c r="AK32415" s="1"/>
      <c r="AL32415" s="1"/>
    </row>
    <row r="32416">
      <c r="I32416" s="1"/>
      <c r="J32416" s="1"/>
      <c r="K32416" s="1"/>
      <c r="AA32416" s="1"/>
      <c r="AB32416" s="1"/>
      <c r="AC32416" s="1"/>
      <c r="AJ32416" s="1"/>
      <c r="AK32416" s="1"/>
      <c r="AL32416" s="1"/>
    </row>
    <row r="32417">
      <c r="I32417" s="1"/>
      <c r="J32417" s="1"/>
      <c r="K32417" s="1"/>
      <c r="AA32417" s="1"/>
      <c r="AB32417" s="1"/>
      <c r="AC32417" s="1"/>
      <c r="AJ32417" s="1"/>
      <c r="AK32417" s="1"/>
      <c r="AL32417" s="1"/>
    </row>
    <row r="32418">
      <c r="I32418" s="1"/>
      <c r="J32418" s="1"/>
      <c r="K32418" s="1"/>
      <c r="AA32418" s="1"/>
      <c r="AB32418" s="1"/>
      <c r="AC32418" s="1"/>
      <c r="AJ32418" s="1"/>
      <c r="AK32418" s="1"/>
      <c r="AL32418" s="1"/>
    </row>
    <row r="32419">
      <c r="I32419" s="1"/>
      <c r="J32419" s="1"/>
      <c r="K32419" s="1"/>
      <c r="AA32419" s="1"/>
      <c r="AB32419" s="1"/>
      <c r="AC32419" s="1"/>
      <c r="AJ32419" s="1"/>
      <c r="AK32419" s="1"/>
      <c r="AL32419" s="1"/>
    </row>
    <row r="32420">
      <c r="I32420" s="1"/>
      <c r="J32420" s="1"/>
      <c r="K32420" s="1"/>
      <c r="AA32420" s="1"/>
      <c r="AB32420" s="1"/>
      <c r="AC32420" s="1"/>
      <c r="AJ32420" s="1"/>
      <c r="AK32420" s="1"/>
      <c r="AL32420" s="1"/>
    </row>
    <row r="32421">
      <c r="I32421" s="1"/>
      <c r="J32421" s="1"/>
      <c r="K32421" s="1"/>
      <c r="AA32421" s="1"/>
      <c r="AB32421" s="1"/>
      <c r="AC32421" s="1"/>
      <c r="AJ32421" s="1"/>
      <c r="AK32421" s="1"/>
      <c r="AL32421" s="1"/>
    </row>
    <row r="32422">
      <c r="I32422" s="1"/>
      <c r="J32422" s="1"/>
      <c r="K32422" s="1"/>
      <c r="AA32422" s="1"/>
      <c r="AB32422" s="1"/>
      <c r="AC32422" s="1"/>
      <c r="AJ32422" s="1"/>
      <c r="AK32422" s="1"/>
      <c r="AL32422" s="1"/>
    </row>
    <row r="32423">
      <c r="I32423" s="1"/>
      <c r="J32423" s="1"/>
      <c r="K32423" s="1"/>
      <c r="AA32423" s="1"/>
      <c r="AB32423" s="1"/>
      <c r="AC32423" s="1"/>
      <c r="AJ32423" s="1"/>
      <c r="AK32423" s="1"/>
      <c r="AL32423" s="1"/>
    </row>
    <row r="32424">
      <c r="I32424" s="1"/>
      <c r="J32424" s="1"/>
      <c r="K32424" s="1"/>
      <c r="AA32424" s="1"/>
      <c r="AB32424" s="1"/>
      <c r="AC32424" s="1"/>
      <c r="AJ32424" s="1"/>
      <c r="AK32424" s="1"/>
      <c r="AL32424" s="1"/>
    </row>
    <row r="32425">
      <c r="I32425" s="1"/>
      <c r="J32425" s="1"/>
      <c r="K32425" s="1"/>
      <c r="AA32425" s="1"/>
      <c r="AB32425" s="1"/>
      <c r="AC32425" s="1"/>
      <c r="AJ32425" s="1"/>
      <c r="AK32425" s="1"/>
      <c r="AL32425" s="1"/>
    </row>
    <row r="32426">
      <c r="I32426" s="1"/>
      <c r="J32426" s="1"/>
      <c r="K32426" s="1"/>
      <c r="AA32426" s="1"/>
      <c r="AB32426" s="1"/>
      <c r="AC32426" s="1"/>
      <c r="AJ32426" s="1"/>
      <c r="AK32426" s="1"/>
      <c r="AL32426" s="1"/>
    </row>
    <row r="32427">
      <c r="I32427" s="1"/>
      <c r="J32427" s="1"/>
      <c r="K32427" s="1"/>
      <c r="AA32427" s="1"/>
      <c r="AB32427" s="1"/>
      <c r="AC32427" s="1"/>
      <c r="AJ32427" s="1"/>
      <c r="AK32427" s="1"/>
      <c r="AL32427" s="1"/>
    </row>
    <row r="32428">
      <c r="I32428" s="1"/>
      <c r="J32428" s="1"/>
      <c r="K32428" s="1"/>
      <c r="AA32428" s="1"/>
      <c r="AB32428" s="1"/>
      <c r="AC32428" s="1"/>
      <c r="AJ32428" s="1"/>
      <c r="AK32428" s="1"/>
      <c r="AL32428" s="1"/>
    </row>
    <row r="32429">
      <c r="I32429" s="1"/>
      <c r="J32429" s="1"/>
      <c r="K32429" s="1"/>
      <c r="AA32429" s="1"/>
      <c r="AB32429" s="1"/>
      <c r="AC32429" s="1"/>
      <c r="AJ32429" s="1"/>
      <c r="AK32429" s="1"/>
      <c r="AL32429" s="1"/>
    </row>
    <row r="32430">
      <c r="I32430" s="1"/>
      <c r="J32430" s="1"/>
      <c r="K32430" s="1"/>
      <c r="AA32430" s="1"/>
      <c r="AB32430" s="1"/>
      <c r="AC32430" s="1"/>
      <c r="AJ32430" s="1"/>
      <c r="AK32430" s="1"/>
      <c r="AL32430" s="1"/>
    </row>
    <row r="32431">
      <c r="I32431" s="1"/>
      <c r="J32431" s="1"/>
      <c r="K32431" s="1"/>
      <c r="AA32431" s="1"/>
      <c r="AB32431" s="1"/>
      <c r="AC32431" s="1"/>
      <c r="AJ32431" s="1"/>
      <c r="AK32431" s="1"/>
      <c r="AL32431" s="1"/>
    </row>
    <row r="32432">
      <c r="I32432" s="1"/>
      <c r="J32432" s="1"/>
      <c r="K32432" s="1"/>
      <c r="AA32432" s="1"/>
      <c r="AB32432" s="1"/>
      <c r="AC32432" s="1"/>
      <c r="AJ32432" s="1"/>
      <c r="AK32432" s="1"/>
      <c r="AL32432" s="1"/>
    </row>
    <row r="32433">
      <c r="I32433" s="1"/>
      <c r="J32433" s="1"/>
      <c r="K32433" s="1"/>
      <c r="AA32433" s="1"/>
      <c r="AB32433" s="1"/>
      <c r="AC32433" s="1"/>
      <c r="AJ32433" s="1"/>
      <c r="AK32433" s="1"/>
      <c r="AL32433" s="1"/>
    </row>
    <row r="32434">
      <c r="I32434" s="1"/>
      <c r="J32434" s="1"/>
      <c r="K32434" s="1"/>
      <c r="AA32434" s="1"/>
      <c r="AB32434" s="1"/>
      <c r="AC32434" s="1"/>
      <c r="AJ32434" s="1"/>
      <c r="AK32434" s="1"/>
      <c r="AL32434" s="1"/>
    </row>
    <row r="32435">
      <c r="I32435" s="1"/>
      <c r="J32435" s="1"/>
      <c r="K32435" s="1"/>
      <c r="AA32435" s="1"/>
      <c r="AB32435" s="1"/>
      <c r="AC32435" s="1"/>
      <c r="AJ32435" s="1"/>
      <c r="AK32435" s="1"/>
      <c r="AL32435" s="1"/>
    </row>
    <row r="32436">
      <c r="I32436" s="1"/>
      <c r="J32436" s="1"/>
      <c r="K32436" s="1"/>
      <c r="AA32436" s="1"/>
      <c r="AB32436" s="1"/>
      <c r="AC32436" s="1"/>
      <c r="AJ32436" s="1"/>
      <c r="AK32436" s="1"/>
      <c r="AL32436" s="1"/>
    </row>
    <row r="32437">
      <c r="I32437" s="1"/>
      <c r="J32437" s="1"/>
      <c r="K32437" s="1"/>
      <c r="AA32437" s="1"/>
      <c r="AB32437" s="1"/>
      <c r="AC32437" s="1"/>
      <c r="AJ32437" s="1"/>
      <c r="AK32437" s="1"/>
      <c r="AL32437" s="1"/>
    </row>
    <row r="32438">
      <c r="I32438" s="1"/>
      <c r="J32438" s="1"/>
      <c r="K32438" s="1"/>
      <c r="AA32438" s="1"/>
      <c r="AB32438" s="1"/>
      <c r="AC32438" s="1"/>
      <c r="AJ32438" s="1"/>
      <c r="AK32438" s="1"/>
      <c r="AL32438" s="1"/>
    </row>
    <row r="32439">
      <c r="I32439" s="1"/>
      <c r="J32439" s="1"/>
      <c r="K32439" s="1"/>
      <c r="AA32439" s="1"/>
      <c r="AB32439" s="1"/>
      <c r="AC32439" s="1"/>
      <c r="AJ32439" s="1"/>
      <c r="AK32439" s="1"/>
      <c r="AL32439" s="1"/>
    </row>
    <row r="32440">
      <c r="I32440" s="1"/>
      <c r="J32440" s="1"/>
      <c r="K32440" s="1"/>
      <c r="AA32440" s="1"/>
      <c r="AB32440" s="1"/>
      <c r="AC32440" s="1"/>
      <c r="AJ32440" s="1"/>
      <c r="AK32440" s="1"/>
      <c r="AL32440" s="1"/>
    </row>
    <row r="32441">
      <c r="I32441" s="1"/>
      <c r="J32441" s="1"/>
      <c r="K32441" s="1"/>
      <c r="AA32441" s="1"/>
      <c r="AB32441" s="1"/>
      <c r="AC32441" s="1"/>
      <c r="AJ32441" s="1"/>
      <c r="AK32441" s="1"/>
      <c r="AL32441" s="1"/>
    </row>
    <row r="32442">
      <c r="I32442" s="1"/>
      <c r="J32442" s="1"/>
      <c r="K32442" s="1"/>
      <c r="AA32442" s="1"/>
      <c r="AB32442" s="1"/>
      <c r="AC32442" s="1"/>
      <c r="AJ32442" s="1"/>
      <c r="AK32442" s="1"/>
      <c r="AL32442" s="1"/>
    </row>
    <row r="32443">
      <c r="I32443" s="1"/>
      <c r="J32443" s="1"/>
      <c r="K32443" s="1"/>
      <c r="AA32443" s="1"/>
      <c r="AB32443" s="1"/>
      <c r="AC32443" s="1"/>
      <c r="AJ32443" s="1"/>
      <c r="AK32443" s="1"/>
      <c r="AL32443" s="1"/>
    </row>
    <row r="32444">
      <c r="I32444" s="1"/>
      <c r="J32444" s="1"/>
      <c r="K32444" s="1"/>
      <c r="AA32444" s="1"/>
      <c r="AB32444" s="1"/>
      <c r="AC32444" s="1"/>
      <c r="AJ32444" s="1"/>
      <c r="AK32444" s="1"/>
      <c r="AL32444" s="1"/>
    </row>
    <row r="32445">
      <c r="I32445" s="1"/>
      <c r="J32445" s="1"/>
      <c r="K32445" s="1"/>
      <c r="AA32445" s="1"/>
      <c r="AB32445" s="1"/>
      <c r="AC32445" s="1"/>
      <c r="AJ32445" s="1"/>
      <c r="AK32445" s="1"/>
      <c r="AL32445" s="1"/>
    </row>
    <row r="32446">
      <c r="I32446" s="1"/>
      <c r="J32446" s="1"/>
      <c r="K32446" s="1"/>
      <c r="AA32446" s="1"/>
      <c r="AB32446" s="1"/>
      <c r="AC32446" s="1"/>
      <c r="AJ32446" s="1"/>
      <c r="AK32446" s="1"/>
      <c r="AL32446" s="1"/>
    </row>
    <row r="32447">
      <c r="I32447" s="1"/>
      <c r="J32447" s="1"/>
      <c r="K32447" s="1"/>
      <c r="AA32447" s="1"/>
      <c r="AB32447" s="1"/>
      <c r="AC32447" s="1"/>
      <c r="AJ32447" s="1"/>
      <c r="AK32447" s="1"/>
      <c r="AL32447" s="1"/>
    </row>
    <row r="32448">
      <c r="I32448" s="1"/>
      <c r="J32448" s="1"/>
      <c r="K32448" s="1"/>
      <c r="AA32448" s="1"/>
      <c r="AB32448" s="1"/>
      <c r="AC32448" s="1"/>
      <c r="AJ32448" s="1"/>
      <c r="AK32448" s="1"/>
      <c r="AL32448" s="1"/>
    </row>
    <row r="32449">
      <c r="I32449" s="1"/>
      <c r="J32449" s="1"/>
      <c r="K32449" s="1"/>
      <c r="AA32449" s="1"/>
      <c r="AB32449" s="1"/>
      <c r="AC32449" s="1"/>
      <c r="AJ32449" s="1"/>
      <c r="AK32449" s="1"/>
      <c r="AL32449" s="1"/>
    </row>
    <row r="32450">
      <c r="I32450" s="1"/>
      <c r="J32450" s="1"/>
      <c r="K32450" s="1"/>
      <c r="AA32450" s="1"/>
      <c r="AB32450" s="1"/>
      <c r="AC32450" s="1"/>
      <c r="AJ32450" s="1"/>
      <c r="AK32450" s="1"/>
      <c r="AL32450" s="1"/>
    </row>
    <row r="32451">
      <c r="I32451" s="1"/>
      <c r="J32451" s="1"/>
      <c r="K32451" s="1"/>
      <c r="AA32451" s="1"/>
      <c r="AB32451" s="1"/>
      <c r="AC32451" s="1"/>
      <c r="AJ32451" s="1"/>
      <c r="AK32451" s="1"/>
      <c r="AL32451" s="1"/>
    </row>
    <row r="32452">
      <c r="I32452" s="1"/>
      <c r="J32452" s="1"/>
      <c r="K32452" s="1"/>
      <c r="AA32452" s="1"/>
      <c r="AB32452" s="1"/>
      <c r="AC32452" s="1"/>
      <c r="AJ32452" s="1"/>
      <c r="AK32452" s="1"/>
      <c r="AL32452" s="1"/>
    </row>
    <row r="32453">
      <c r="I32453" s="1"/>
      <c r="J32453" s="1"/>
      <c r="K32453" s="1"/>
      <c r="AA32453" s="1"/>
      <c r="AB32453" s="1"/>
      <c r="AC32453" s="1"/>
      <c r="AJ32453" s="1"/>
      <c r="AK32453" s="1"/>
      <c r="AL32453" s="1"/>
    </row>
    <row r="32454">
      <c r="I32454" s="1"/>
      <c r="J32454" s="1"/>
      <c r="K32454" s="1"/>
      <c r="AA32454" s="1"/>
      <c r="AB32454" s="1"/>
      <c r="AC32454" s="1"/>
      <c r="AJ32454" s="1"/>
      <c r="AK32454" s="1"/>
      <c r="AL32454" s="1"/>
    </row>
    <row r="32455">
      <c r="I32455" s="1"/>
      <c r="J32455" s="1"/>
      <c r="K32455" s="1"/>
      <c r="AA32455" s="1"/>
      <c r="AB32455" s="1"/>
      <c r="AC32455" s="1"/>
      <c r="AJ32455" s="1"/>
      <c r="AK32455" s="1"/>
      <c r="AL32455" s="1"/>
    </row>
    <row r="32456">
      <c r="I32456" s="1"/>
      <c r="J32456" s="1"/>
      <c r="K32456" s="1"/>
      <c r="AA32456" s="1"/>
      <c r="AB32456" s="1"/>
      <c r="AC32456" s="1"/>
      <c r="AJ32456" s="1"/>
      <c r="AK32456" s="1"/>
      <c r="AL32456" s="1"/>
    </row>
    <row r="32457">
      <c r="I32457" s="1"/>
      <c r="J32457" s="1"/>
      <c r="K32457" s="1"/>
      <c r="AA32457" s="1"/>
      <c r="AB32457" s="1"/>
      <c r="AC32457" s="1"/>
      <c r="AJ32457" s="1"/>
      <c r="AK32457" s="1"/>
      <c r="AL32457" s="1"/>
    </row>
    <row r="32458">
      <c r="I32458" s="1"/>
      <c r="J32458" s="1"/>
      <c r="K32458" s="1"/>
      <c r="AA32458" s="1"/>
      <c r="AB32458" s="1"/>
      <c r="AC32458" s="1"/>
      <c r="AJ32458" s="1"/>
      <c r="AK32458" s="1"/>
      <c r="AL32458" s="1"/>
    </row>
    <row r="32459">
      <c r="I32459" s="1"/>
      <c r="J32459" s="1"/>
      <c r="K32459" s="1"/>
      <c r="AA32459" s="1"/>
      <c r="AB32459" s="1"/>
      <c r="AC32459" s="1"/>
      <c r="AJ32459" s="1"/>
      <c r="AK32459" s="1"/>
      <c r="AL32459" s="1"/>
    </row>
    <row r="32460">
      <c r="I32460" s="1"/>
      <c r="J32460" s="1"/>
      <c r="K32460" s="1"/>
      <c r="AA32460" s="1"/>
      <c r="AB32460" s="1"/>
      <c r="AC32460" s="1"/>
      <c r="AJ32460" s="1"/>
      <c r="AK32460" s="1"/>
      <c r="AL32460" s="1"/>
    </row>
    <row r="32461">
      <c r="I32461" s="1"/>
      <c r="J32461" s="1"/>
      <c r="K32461" s="1"/>
      <c r="AA32461" s="1"/>
      <c r="AB32461" s="1"/>
      <c r="AC32461" s="1"/>
      <c r="AJ32461" s="1"/>
      <c r="AK32461" s="1"/>
      <c r="AL32461" s="1"/>
    </row>
    <row r="32462">
      <c r="I32462" s="1"/>
      <c r="J32462" s="1"/>
      <c r="K32462" s="1"/>
      <c r="AA32462" s="1"/>
      <c r="AB32462" s="1"/>
      <c r="AC32462" s="1"/>
      <c r="AJ32462" s="1"/>
      <c r="AK32462" s="1"/>
      <c r="AL32462" s="1"/>
    </row>
    <row r="32463">
      <c r="I32463" s="1"/>
      <c r="J32463" s="1"/>
      <c r="K32463" s="1"/>
      <c r="AA32463" s="1"/>
      <c r="AB32463" s="1"/>
      <c r="AC32463" s="1"/>
      <c r="AJ32463" s="1"/>
      <c r="AK32463" s="1"/>
      <c r="AL32463" s="1"/>
    </row>
    <row r="32464">
      <c r="I32464" s="1"/>
      <c r="J32464" s="1"/>
      <c r="K32464" s="1"/>
      <c r="AA32464" s="1"/>
      <c r="AB32464" s="1"/>
      <c r="AC32464" s="1"/>
      <c r="AJ32464" s="1"/>
      <c r="AK32464" s="1"/>
      <c r="AL32464" s="1"/>
    </row>
    <row r="32465">
      <c r="I32465" s="1"/>
      <c r="J32465" s="1"/>
      <c r="K32465" s="1"/>
      <c r="AA32465" s="1"/>
      <c r="AB32465" s="1"/>
      <c r="AC32465" s="1"/>
      <c r="AJ32465" s="1"/>
      <c r="AK32465" s="1"/>
      <c r="AL32465" s="1"/>
    </row>
    <row r="32466">
      <c r="I32466" s="1"/>
      <c r="J32466" s="1"/>
      <c r="K32466" s="1"/>
      <c r="AA32466" s="1"/>
      <c r="AB32466" s="1"/>
      <c r="AC32466" s="1"/>
      <c r="AJ32466" s="1"/>
      <c r="AK32466" s="1"/>
      <c r="AL32466" s="1"/>
    </row>
    <row r="32467">
      <c r="I32467" s="1"/>
      <c r="J32467" s="1"/>
      <c r="K32467" s="1"/>
      <c r="AA32467" s="1"/>
      <c r="AB32467" s="1"/>
      <c r="AC32467" s="1"/>
      <c r="AJ32467" s="1"/>
      <c r="AK32467" s="1"/>
      <c r="AL32467" s="1"/>
    </row>
    <row r="32468">
      <c r="I32468" s="1"/>
      <c r="J32468" s="1"/>
      <c r="K32468" s="1"/>
      <c r="AA32468" s="1"/>
      <c r="AB32468" s="1"/>
      <c r="AC32468" s="1"/>
      <c r="AJ32468" s="1"/>
      <c r="AK32468" s="1"/>
      <c r="AL32468" s="1"/>
    </row>
    <row r="32469">
      <c r="I32469" s="1"/>
      <c r="J32469" s="1"/>
      <c r="K32469" s="1"/>
      <c r="AA32469" s="1"/>
      <c r="AB32469" s="1"/>
      <c r="AC32469" s="1"/>
      <c r="AJ32469" s="1"/>
      <c r="AK32469" s="1"/>
      <c r="AL32469" s="1"/>
    </row>
    <row r="32470">
      <c r="I32470" s="1"/>
      <c r="J32470" s="1"/>
      <c r="K32470" s="1"/>
      <c r="AA32470" s="1"/>
      <c r="AB32470" s="1"/>
      <c r="AC32470" s="1"/>
      <c r="AJ32470" s="1"/>
      <c r="AK32470" s="1"/>
      <c r="AL32470" s="1"/>
    </row>
    <row r="32471">
      <c r="I32471" s="1"/>
      <c r="J32471" s="1"/>
      <c r="K32471" s="1"/>
      <c r="AA32471" s="1"/>
      <c r="AB32471" s="1"/>
      <c r="AC32471" s="1"/>
      <c r="AJ32471" s="1"/>
      <c r="AK32471" s="1"/>
      <c r="AL32471" s="1"/>
    </row>
    <row r="32472">
      <c r="I32472" s="1"/>
      <c r="J32472" s="1"/>
      <c r="K32472" s="1"/>
      <c r="AA32472" s="1"/>
      <c r="AB32472" s="1"/>
      <c r="AC32472" s="1"/>
      <c r="AJ32472" s="1"/>
      <c r="AK32472" s="1"/>
      <c r="AL32472" s="1"/>
    </row>
    <row r="32473">
      <c r="I32473" s="1"/>
      <c r="J32473" s="1"/>
      <c r="K32473" s="1"/>
      <c r="AA32473" s="1"/>
      <c r="AB32473" s="1"/>
      <c r="AC32473" s="1"/>
      <c r="AJ32473" s="1"/>
      <c r="AK32473" s="1"/>
      <c r="AL32473" s="1"/>
    </row>
    <row r="32474">
      <c r="I32474" s="1"/>
      <c r="J32474" s="1"/>
      <c r="K32474" s="1"/>
      <c r="AA32474" s="1"/>
      <c r="AB32474" s="1"/>
      <c r="AC32474" s="1"/>
      <c r="AJ32474" s="1"/>
      <c r="AK32474" s="1"/>
      <c r="AL32474" s="1"/>
    </row>
    <row r="32475">
      <c r="I32475" s="1"/>
      <c r="J32475" s="1"/>
      <c r="K32475" s="1"/>
      <c r="AA32475" s="1"/>
      <c r="AB32475" s="1"/>
      <c r="AC32475" s="1"/>
      <c r="AJ32475" s="1"/>
      <c r="AK32475" s="1"/>
      <c r="AL32475" s="1"/>
    </row>
    <row r="32476">
      <c r="I32476" s="1"/>
      <c r="J32476" s="1"/>
      <c r="K32476" s="1"/>
      <c r="AA32476" s="1"/>
      <c r="AB32476" s="1"/>
      <c r="AC32476" s="1"/>
      <c r="AJ32476" s="1"/>
      <c r="AK32476" s="1"/>
      <c r="AL32476" s="1"/>
    </row>
    <row r="32477">
      <c r="I32477" s="1"/>
      <c r="J32477" s="1"/>
      <c r="K32477" s="1"/>
      <c r="AA32477" s="1"/>
      <c r="AB32477" s="1"/>
      <c r="AC32477" s="1"/>
      <c r="AJ32477" s="1"/>
      <c r="AK32477" s="1"/>
      <c r="AL32477" s="1"/>
    </row>
    <row r="32478">
      <c r="I32478" s="1"/>
      <c r="J32478" s="1"/>
      <c r="K32478" s="1"/>
      <c r="AA32478" s="1"/>
      <c r="AB32478" s="1"/>
      <c r="AC32478" s="1"/>
      <c r="AJ32478" s="1"/>
      <c r="AK32478" s="1"/>
      <c r="AL32478" s="1"/>
    </row>
    <row r="32479">
      <c r="I32479" s="1"/>
      <c r="J32479" s="1"/>
      <c r="K32479" s="1"/>
      <c r="AA32479" s="1"/>
      <c r="AB32479" s="1"/>
      <c r="AC32479" s="1"/>
      <c r="AJ32479" s="1"/>
      <c r="AK32479" s="1"/>
      <c r="AL32479" s="1"/>
    </row>
    <row r="32480">
      <c r="I32480" s="1"/>
      <c r="J32480" s="1"/>
      <c r="K32480" s="1"/>
      <c r="AA32480" s="1"/>
      <c r="AB32480" s="1"/>
      <c r="AC32480" s="1"/>
      <c r="AJ32480" s="1"/>
      <c r="AK32480" s="1"/>
      <c r="AL32480" s="1"/>
    </row>
    <row r="32481">
      <c r="I32481" s="1"/>
      <c r="J32481" s="1"/>
      <c r="K32481" s="1"/>
      <c r="AA32481" s="1"/>
      <c r="AB32481" s="1"/>
      <c r="AC32481" s="1"/>
      <c r="AJ32481" s="1"/>
      <c r="AK32481" s="1"/>
      <c r="AL32481" s="1"/>
    </row>
    <row r="32482">
      <c r="I32482" s="1"/>
      <c r="J32482" s="1"/>
      <c r="K32482" s="1"/>
      <c r="AA32482" s="1"/>
      <c r="AB32482" s="1"/>
      <c r="AC32482" s="1"/>
      <c r="AJ32482" s="1"/>
      <c r="AK32482" s="1"/>
      <c r="AL32482" s="1"/>
    </row>
    <row r="32483">
      <c r="I32483" s="1"/>
      <c r="J32483" s="1"/>
      <c r="K32483" s="1"/>
      <c r="AA32483" s="1"/>
      <c r="AB32483" s="1"/>
      <c r="AC32483" s="1"/>
      <c r="AJ32483" s="1"/>
      <c r="AK32483" s="1"/>
      <c r="AL32483" s="1"/>
    </row>
    <row r="32484">
      <c r="I32484" s="1"/>
      <c r="J32484" s="1"/>
      <c r="K32484" s="1"/>
      <c r="AA32484" s="1"/>
      <c r="AB32484" s="1"/>
      <c r="AC32484" s="1"/>
      <c r="AJ32484" s="1"/>
      <c r="AK32484" s="1"/>
      <c r="AL32484" s="1"/>
    </row>
    <row r="32485">
      <c r="I32485" s="1"/>
      <c r="J32485" s="1"/>
      <c r="K32485" s="1"/>
      <c r="AA32485" s="1"/>
      <c r="AB32485" s="1"/>
      <c r="AC32485" s="1"/>
      <c r="AJ32485" s="1"/>
      <c r="AK32485" s="1"/>
      <c r="AL32485" s="1"/>
    </row>
    <row r="32486">
      <c r="I32486" s="1"/>
      <c r="J32486" s="1"/>
      <c r="K32486" s="1"/>
      <c r="AA32486" s="1"/>
      <c r="AB32486" s="1"/>
      <c r="AC32486" s="1"/>
      <c r="AJ32486" s="1"/>
      <c r="AK32486" s="1"/>
      <c r="AL32486" s="1"/>
    </row>
    <row r="32487">
      <c r="I32487" s="1"/>
      <c r="J32487" s="1"/>
      <c r="K32487" s="1"/>
      <c r="AA32487" s="1"/>
      <c r="AB32487" s="1"/>
      <c r="AC32487" s="1"/>
      <c r="AJ32487" s="1"/>
      <c r="AK32487" s="1"/>
      <c r="AL32487" s="1"/>
    </row>
    <row r="32488">
      <c r="I32488" s="1"/>
      <c r="J32488" s="1"/>
      <c r="K32488" s="1"/>
      <c r="AA32488" s="1"/>
      <c r="AB32488" s="1"/>
      <c r="AC32488" s="1"/>
      <c r="AJ32488" s="1"/>
      <c r="AK32488" s="1"/>
      <c r="AL32488" s="1"/>
    </row>
    <row r="32489">
      <c r="I32489" s="1"/>
      <c r="J32489" s="1"/>
      <c r="K32489" s="1"/>
      <c r="AA32489" s="1"/>
      <c r="AB32489" s="1"/>
      <c r="AC32489" s="1"/>
      <c r="AJ32489" s="1"/>
      <c r="AK32489" s="1"/>
      <c r="AL32489" s="1"/>
    </row>
    <row r="32490">
      <c r="I32490" s="1"/>
      <c r="J32490" s="1"/>
      <c r="K32490" s="1"/>
      <c r="AA32490" s="1"/>
      <c r="AB32490" s="1"/>
      <c r="AC32490" s="1"/>
      <c r="AJ32490" s="1"/>
      <c r="AK32490" s="1"/>
      <c r="AL32490" s="1"/>
    </row>
    <row r="32491">
      <c r="I32491" s="1"/>
      <c r="J32491" s="1"/>
      <c r="K32491" s="1"/>
      <c r="AA32491" s="1"/>
      <c r="AB32491" s="1"/>
      <c r="AC32491" s="1"/>
      <c r="AJ32491" s="1"/>
      <c r="AK32491" s="1"/>
      <c r="AL32491" s="1"/>
    </row>
    <row r="32492">
      <c r="I32492" s="1"/>
      <c r="J32492" s="1"/>
      <c r="K32492" s="1"/>
      <c r="AA32492" s="1"/>
      <c r="AB32492" s="1"/>
      <c r="AC32492" s="1"/>
      <c r="AJ32492" s="1"/>
      <c r="AK32492" s="1"/>
      <c r="AL32492" s="1"/>
    </row>
    <row r="32493">
      <c r="I32493" s="1"/>
      <c r="J32493" s="1"/>
      <c r="K32493" s="1"/>
      <c r="AA32493" s="1"/>
      <c r="AB32493" s="1"/>
      <c r="AC32493" s="1"/>
      <c r="AJ32493" s="1"/>
      <c r="AK32493" s="1"/>
      <c r="AL32493" s="1"/>
    </row>
    <row r="32494">
      <c r="I32494" s="1"/>
      <c r="J32494" s="1"/>
      <c r="K32494" s="1"/>
      <c r="AA32494" s="1"/>
      <c r="AB32494" s="1"/>
      <c r="AC32494" s="1"/>
      <c r="AJ32494" s="1"/>
      <c r="AK32494" s="1"/>
      <c r="AL32494" s="1"/>
    </row>
    <row r="32495">
      <c r="I32495" s="1"/>
      <c r="J32495" s="1"/>
      <c r="K32495" s="1"/>
      <c r="AA32495" s="1"/>
      <c r="AB32495" s="1"/>
      <c r="AC32495" s="1"/>
      <c r="AJ32495" s="1"/>
      <c r="AK32495" s="1"/>
      <c r="AL32495" s="1"/>
    </row>
    <row r="32496">
      <c r="I32496" s="1"/>
      <c r="J32496" s="1"/>
      <c r="K32496" s="1"/>
      <c r="AA32496" s="1"/>
      <c r="AB32496" s="1"/>
      <c r="AC32496" s="1"/>
      <c r="AJ32496" s="1"/>
      <c r="AK32496" s="1"/>
      <c r="AL32496" s="1"/>
    </row>
    <row r="32497">
      <c r="I32497" s="1"/>
      <c r="J32497" s="1"/>
      <c r="K32497" s="1"/>
      <c r="AA32497" s="1"/>
      <c r="AB32497" s="1"/>
      <c r="AC32497" s="1"/>
      <c r="AJ32497" s="1"/>
      <c r="AK32497" s="1"/>
      <c r="AL32497" s="1"/>
    </row>
    <row r="32498">
      <c r="I32498" s="1"/>
      <c r="J32498" s="1"/>
      <c r="K32498" s="1"/>
      <c r="AA32498" s="1"/>
      <c r="AB32498" s="1"/>
      <c r="AC32498" s="1"/>
      <c r="AJ32498" s="1"/>
      <c r="AK32498" s="1"/>
      <c r="AL32498" s="1"/>
    </row>
    <row r="32499">
      <c r="I32499" s="1"/>
      <c r="J32499" s="1"/>
      <c r="K32499" s="1"/>
      <c r="AA32499" s="1"/>
      <c r="AB32499" s="1"/>
      <c r="AC32499" s="1"/>
      <c r="AJ32499" s="1"/>
      <c r="AK32499" s="1"/>
      <c r="AL32499" s="1"/>
    </row>
    <row r="32500">
      <c r="I32500" s="1"/>
      <c r="J32500" s="1"/>
      <c r="K32500" s="1"/>
      <c r="AA32500" s="1"/>
      <c r="AB32500" s="1"/>
      <c r="AC32500" s="1"/>
      <c r="AJ32500" s="1"/>
      <c r="AK32500" s="1"/>
      <c r="AL32500" s="1"/>
    </row>
    <row r="32501">
      <c r="I32501" s="1"/>
      <c r="J32501" s="1"/>
      <c r="K32501" s="1"/>
      <c r="AA32501" s="1"/>
      <c r="AB32501" s="1"/>
      <c r="AC32501" s="1"/>
      <c r="AJ32501" s="1"/>
      <c r="AK32501" s="1"/>
      <c r="AL32501" s="1"/>
    </row>
    <row r="32502">
      <c r="I32502" s="1"/>
      <c r="J32502" s="1"/>
      <c r="K32502" s="1"/>
      <c r="AA32502" s="1"/>
      <c r="AB32502" s="1"/>
      <c r="AC32502" s="1"/>
      <c r="AJ32502" s="1"/>
      <c r="AK32502" s="1"/>
      <c r="AL32502" s="1"/>
    </row>
    <row r="32503">
      <c r="I32503" s="1"/>
      <c r="J32503" s="1"/>
      <c r="K32503" s="1"/>
      <c r="AA32503" s="1"/>
      <c r="AB32503" s="1"/>
      <c r="AC32503" s="1"/>
      <c r="AJ32503" s="1"/>
      <c r="AK32503" s="1"/>
      <c r="AL32503" s="1"/>
    </row>
    <row r="32504">
      <c r="I32504" s="1"/>
      <c r="J32504" s="1"/>
      <c r="K32504" s="1"/>
      <c r="AA32504" s="1"/>
      <c r="AB32504" s="1"/>
      <c r="AC32504" s="1"/>
      <c r="AJ32504" s="1"/>
      <c r="AK32504" s="1"/>
      <c r="AL32504" s="1"/>
    </row>
    <row r="32505">
      <c r="I32505" s="1"/>
      <c r="J32505" s="1"/>
      <c r="K32505" s="1"/>
      <c r="AA32505" s="1"/>
      <c r="AB32505" s="1"/>
      <c r="AC32505" s="1"/>
      <c r="AJ32505" s="1"/>
      <c r="AK32505" s="1"/>
      <c r="AL32505" s="1"/>
    </row>
    <row r="32506">
      <c r="I32506" s="1"/>
      <c r="J32506" s="1"/>
      <c r="K32506" s="1"/>
      <c r="AA32506" s="1"/>
      <c r="AB32506" s="1"/>
      <c r="AC32506" s="1"/>
      <c r="AJ32506" s="1"/>
      <c r="AK32506" s="1"/>
      <c r="AL32506" s="1"/>
    </row>
    <row r="32507">
      <c r="I32507" s="1"/>
      <c r="J32507" s="1"/>
      <c r="K32507" s="1"/>
      <c r="AA32507" s="1"/>
      <c r="AB32507" s="1"/>
      <c r="AC32507" s="1"/>
      <c r="AJ32507" s="1"/>
      <c r="AK32507" s="1"/>
      <c r="AL32507" s="1"/>
    </row>
    <row r="32508">
      <c r="I32508" s="1"/>
      <c r="J32508" s="1"/>
      <c r="K32508" s="1"/>
      <c r="AA32508" s="1"/>
      <c r="AB32508" s="1"/>
      <c r="AC32508" s="1"/>
      <c r="AJ32508" s="1"/>
      <c r="AK32508" s="1"/>
      <c r="AL32508" s="1"/>
    </row>
    <row r="32509">
      <c r="I32509" s="1"/>
      <c r="J32509" s="1"/>
      <c r="K32509" s="1"/>
      <c r="AA32509" s="1"/>
      <c r="AB32509" s="1"/>
      <c r="AC32509" s="1"/>
      <c r="AJ32509" s="1"/>
      <c r="AK32509" s="1"/>
      <c r="AL32509" s="1"/>
    </row>
    <row r="32510">
      <c r="I32510" s="1"/>
      <c r="J32510" s="1"/>
      <c r="K32510" s="1"/>
      <c r="AA32510" s="1"/>
      <c r="AB32510" s="1"/>
      <c r="AC32510" s="1"/>
      <c r="AJ32510" s="1"/>
      <c r="AK32510" s="1"/>
      <c r="AL32510" s="1"/>
    </row>
    <row r="32511">
      <c r="I32511" s="1"/>
      <c r="J32511" s="1"/>
      <c r="K32511" s="1"/>
      <c r="AA32511" s="1"/>
      <c r="AB32511" s="1"/>
      <c r="AC32511" s="1"/>
      <c r="AJ32511" s="1"/>
      <c r="AK32511" s="1"/>
      <c r="AL32511" s="1"/>
    </row>
    <row r="32512">
      <c r="I32512" s="1"/>
      <c r="J32512" s="1"/>
      <c r="K32512" s="1"/>
      <c r="AA32512" s="1"/>
      <c r="AB32512" s="1"/>
      <c r="AC32512" s="1"/>
      <c r="AJ32512" s="1"/>
      <c r="AK32512" s="1"/>
      <c r="AL32512" s="1"/>
    </row>
    <row r="32513">
      <c r="I32513" s="1"/>
      <c r="J32513" s="1"/>
      <c r="K32513" s="1"/>
      <c r="AA32513" s="1"/>
      <c r="AB32513" s="1"/>
      <c r="AC32513" s="1"/>
      <c r="AJ32513" s="1"/>
      <c r="AK32513" s="1"/>
      <c r="AL32513" s="1"/>
    </row>
    <row r="32514">
      <c r="I32514" s="1"/>
      <c r="J32514" s="1"/>
      <c r="K32514" s="1"/>
      <c r="AA32514" s="1"/>
      <c r="AB32514" s="1"/>
      <c r="AC32514" s="1"/>
      <c r="AJ32514" s="1"/>
      <c r="AK32514" s="1"/>
      <c r="AL32514" s="1"/>
    </row>
    <row r="32515">
      <c r="I32515" s="1"/>
      <c r="J32515" s="1"/>
      <c r="K32515" s="1"/>
      <c r="AA32515" s="1"/>
      <c r="AB32515" s="1"/>
      <c r="AC32515" s="1"/>
      <c r="AJ32515" s="1"/>
      <c r="AK32515" s="1"/>
      <c r="AL32515" s="1"/>
    </row>
    <row r="32516">
      <c r="I32516" s="1"/>
      <c r="J32516" s="1"/>
      <c r="K32516" s="1"/>
      <c r="AA32516" s="1"/>
      <c r="AB32516" s="1"/>
      <c r="AC32516" s="1"/>
      <c r="AJ32516" s="1"/>
      <c r="AK32516" s="1"/>
      <c r="AL32516" s="1"/>
    </row>
    <row r="32517">
      <c r="I32517" s="1"/>
      <c r="J32517" s="1"/>
      <c r="K32517" s="1"/>
      <c r="AA32517" s="1"/>
      <c r="AB32517" s="1"/>
      <c r="AC32517" s="1"/>
      <c r="AJ32517" s="1"/>
      <c r="AK32517" s="1"/>
      <c r="AL32517" s="1"/>
    </row>
    <row r="32518">
      <c r="I32518" s="1"/>
      <c r="J32518" s="1"/>
      <c r="K32518" s="1"/>
      <c r="AA32518" s="1"/>
      <c r="AB32518" s="1"/>
      <c r="AC32518" s="1"/>
      <c r="AJ32518" s="1"/>
      <c r="AK32518" s="1"/>
      <c r="AL32518" s="1"/>
    </row>
    <row r="32519">
      <c r="I32519" s="1"/>
      <c r="J32519" s="1"/>
      <c r="K32519" s="1"/>
      <c r="AA32519" s="1"/>
      <c r="AB32519" s="1"/>
      <c r="AC32519" s="1"/>
      <c r="AJ32519" s="1"/>
      <c r="AK32519" s="1"/>
      <c r="AL32519" s="1"/>
    </row>
    <row r="32520">
      <c r="I32520" s="1"/>
      <c r="J32520" s="1"/>
      <c r="K32520" s="1"/>
      <c r="AA32520" s="1"/>
      <c r="AB32520" s="1"/>
      <c r="AC32520" s="1"/>
      <c r="AJ32520" s="1"/>
      <c r="AK32520" s="1"/>
      <c r="AL32520" s="1"/>
    </row>
    <row r="32521">
      <c r="I32521" s="1"/>
      <c r="J32521" s="1"/>
      <c r="K32521" s="1"/>
      <c r="AA32521" s="1"/>
      <c r="AB32521" s="1"/>
      <c r="AC32521" s="1"/>
      <c r="AJ32521" s="1"/>
      <c r="AK32521" s="1"/>
      <c r="AL32521" s="1"/>
    </row>
    <row r="32522">
      <c r="I32522" s="1"/>
      <c r="J32522" s="1"/>
      <c r="K32522" s="1"/>
      <c r="AA32522" s="1"/>
      <c r="AB32522" s="1"/>
      <c r="AC32522" s="1"/>
      <c r="AJ32522" s="1"/>
      <c r="AK32522" s="1"/>
      <c r="AL32522" s="1"/>
    </row>
    <row r="32523">
      <c r="I32523" s="1"/>
      <c r="J32523" s="1"/>
      <c r="K32523" s="1"/>
      <c r="AA32523" s="1"/>
      <c r="AB32523" s="1"/>
      <c r="AC32523" s="1"/>
      <c r="AJ32523" s="1"/>
      <c r="AK32523" s="1"/>
      <c r="AL32523" s="1"/>
    </row>
    <row r="32524">
      <c r="I32524" s="1"/>
      <c r="J32524" s="1"/>
      <c r="K32524" s="1"/>
      <c r="AA32524" s="1"/>
      <c r="AB32524" s="1"/>
      <c r="AC32524" s="1"/>
      <c r="AJ32524" s="1"/>
      <c r="AK32524" s="1"/>
      <c r="AL32524" s="1"/>
    </row>
    <row r="32525">
      <c r="I32525" s="1"/>
      <c r="J32525" s="1"/>
      <c r="K32525" s="1"/>
      <c r="AA32525" s="1"/>
      <c r="AB32525" s="1"/>
      <c r="AC32525" s="1"/>
      <c r="AJ32525" s="1"/>
      <c r="AK32525" s="1"/>
      <c r="AL32525" s="1"/>
    </row>
    <row r="32526">
      <c r="I32526" s="1"/>
      <c r="J32526" s="1"/>
      <c r="K32526" s="1"/>
      <c r="AA32526" s="1"/>
      <c r="AB32526" s="1"/>
      <c r="AC32526" s="1"/>
      <c r="AJ32526" s="1"/>
      <c r="AK32526" s="1"/>
      <c r="AL32526" s="1"/>
    </row>
    <row r="32527">
      <c r="I32527" s="1"/>
      <c r="J32527" s="1"/>
      <c r="K32527" s="1"/>
      <c r="AA32527" s="1"/>
      <c r="AB32527" s="1"/>
      <c r="AC32527" s="1"/>
      <c r="AJ32527" s="1"/>
      <c r="AK32527" s="1"/>
      <c r="AL32527" s="1"/>
    </row>
    <row r="32528">
      <c r="I32528" s="1"/>
      <c r="J32528" s="1"/>
      <c r="K32528" s="1"/>
      <c r="AA32528" s="1"/>
      <c r="AB32528" s="1"/>
      <c r="AC32528" s="1"/>
      <c r="AJ32528" s="1"/>
      <c r="AK32528" s="1"/>
      <c r="AL32528" s="1"/>
    </row>
    <row r="32529">
      <c r="I32529" s="1"/>
      <c r="J32529" s="1"/>
      <c r="K32529" s="1"/>
      <c r="AA32529" s="1"/>
      <c r="AB32529" s="1"/>
      <c r="AC32529" s="1"/>
      <c r="AJ32529" s="1"/>
      <c r="AK32529" s="1"/>
      <c r="AL32529" s="1"/>
    </row>
    <row r="32530">
      <c r="I32530" s="1"/>
      <c r="J32530" s="1"/>
      <c r="K32530" s="1"/>
      <c r="AA32530" s="1"/>
      <c r="AB32530" s="1"/>
      <c r="AC32530" s="1"/>
      <c r="AJ32530" s="1"/>
      <c r="AK32530" s="1"/>
      <c r="AL32530" s="1"/>
    </row>
    <row r="32531">
      <c r="I32531" s="1"/>
      <c r="J32531" s="1"/>
      <c r="K32531" s="1"/>
      <c r="AA32531" s="1"/>
      <c r="AB32531" s="1"/>
      <c r="AC32531" s="1"/>
      <c r="AJ32531" s="1"/>
      <c r="AK32531" s="1"/>
      <c r="AL32531" s="1"/>
    </row>
    <row r="32532">
      <c r="I32532" s="1"/>
      <c r="J32532" s="1"/>
      <c r="K32532" s="1"/>
      <c r="AA32532" s="1"/>
      <c r="AB32532" s="1"/>
      <c r="AC32532" s="1"/>
      <c r="AJ32532" s="1"/>
      <c r="AK32532" s="1"/>
      <c r="AL32532" s="1"/>
    </row>
    <row r="32533">
      <c r="I32533" s="1"/>
      <c r="J32533" s="1"/>
      <c r="K32533" s="1"/>
      <c r="AA32533" s="1"/>
      <c r="AB32533" s="1"/>
      <c r="AC32533" s="1"/>
      <c r="AJ32533" s="1"/>
      <c r="AK32533" s="1"/>
      <c r="AL32533" s="1"/>
    </row>
    <row r="32534">
      <c r="I32534" s="1"/>
      <c r="J32534" s="1"/>
      <c r="K32534" s="1"/>
      <c r="AA32534" s="1"/>
      <c r="AB32534" s="1"/>
      <c r="AC32534" s="1"/>
      <c r="AJ32534" s="1"/>
      <c r="AK32534" s="1"/>
      <c r="AL32534" s="1"/>
    </row>
    <row r="32535">
      <c r="I32535" s="1"/>
      <c r="J32535" s="1"/>
      <c r="K32535" s="1"/>
      <c r="AA32535" s="1"/>
      <c r="AB32535" s="1"/>
      <c r="AC32535" s="1"/>
      <c r="AJ32535" s="1"/>
      <c r="AK32535" s="1"/>
      <c r="AL32535" s="1"/>
    </row>
    <row r="32536">
      <c r="I32536" s="1"/>
      <c r="J32536" s="1"/>
      <c r="K32536" s="1"/>
      <c r="AA32536" s="1"/>
      <c r="AB32536" s="1"/>
      <c r="AC32536" s="1"/>
      <c r="AJ32536" s="1"/>
      <c r="AK32536" s="1"/>
      <c r="AL32536" s="1"/>
    </row>
    <row r="32537">
      <c r="I32537" s="1"/>
      <c r="J32537" s="1"/>
      <c r="K32537" s="1"/>
      <c r="AA32537" s="1"/>
      <c r="AB32537" s="1"/>
      <c r="AC32537" s="1"/>
      <c r="AJ32537" s="1"/>
      <c r="AK32537" s="1"/>
      <c r="AL32537" s="1"/>
    </row>
    <row r="32538">
      <c r="I32538" s="1"/>
      <c r="J32538" s="1"/>
      <c r="K32538" s="1"/>
      <c r="AA32538" s="1"/>
      <c r="AB32538" s="1"/>
      <c r="AC32538" s="1"/>
      <c r="AJ32538" s="1"/>
      <c r="AK32538" s="1"/>
      <c r="AL32538" s="1"/>
    </row>
    <row r="32539">
      <c r="I32539" s="1"/>
      <c r="J32539" s="1"/>
      <c r="K32539" s="1"/>
      <c r="AA32539" s="1"/>
      <c r="AB32539" s="1"/>
      <c r="AC32539" s="1"/>
      <c r="AJ32539" s="1"/>
      <c r="AK32539" s="1"/>
      <c r="AL32539" s="1"/>
    </row>
    <row r="32540">
      <c r="I32540" s="1"/>
      <c r="J32540" s="1"/>
      <c r="K32540" s="1"/>
      <c r="AA32540" s="1"/>
      <c r="AB32540" s="1"/>
      <c r="AC32540" s="1"/>
      <c r="AJ32540" s="1"/>
      <c r="AK32540" s="1"/>
      <c r="AL32540" s="1"/>
    </row>
    <row r="32541">
      <c r="I32541" s="1"/>
      <c r="J32541" s="1"/>
      <c r="K32541" s="1"/>
      <c r="AA32541" s="1"/>
      <c r="AB32541" s="1"/>
      <c r="AC32541" s="1"/>
      <c r="AJ32541" s="1"/>
      <c r="AK32541" s="1"/>
      <c r="AL32541" s="1"/>
    </row>
    <row r="32542">
      <c r="I32542" s="1"/>
      <c r="J32542" s="1"/>
      <c r="K32542" s="1"/>
      <c r="AA32542" s="1"/>
      <c r="AB32542" s="1"/>
      <c r="AC32542" s="1"/>
      <c r="AJ32542" s="1"/>
      <c r="AK32542" s="1"/>
      <c r="AL32542" s="1"/>
    </row>
    <row r="32543">
      <c r="I32543" s="1"/>
      <c r="J32543" s="1"/>
      <c r="K32543" s="1"/>
      <c r="AA32543" s="1"/>
      <c r="AB32543" s="1"/>
      <c r="AC32543" s="1"/>
      <c r="AJ32543" s="1"/>
      <c r="AK32543" s="1"/>
      <c r="AL32543" s="1"/>
    </row>
    <row r="32544">
      <c r="I32544" s="1"/>
      <c r="J32544" s="1"/>
      <c r="K32544" s="1"/>
      <c r="AA32544" s="1"/>
      <c r="AB32544" s="1"/>
      <c r="AC32544" s="1"/>
      <c r="AJ32544" s="1"/>
      <c r="AK32544" s="1"/>
      <c r="AL32544" s="1"/>
    </row>
    <row r="32545">
      <c r="I32545" s="1"/>
      <c r="J32545" s="1"/>
      <c r="K32545" s="1"/>
      <c r="AA32545" s="1"/>
      <c r="AB32545" s="1"/>
      <c r="AC32545" s="1"/>
      <c r="AJ32545" s="1"/>
      <c r="AK32545" s="1"/>
      <c r="AL32545" s="1"/>
    </row>
    <row r="32546">
      <c r="I32546" s="1"/>
      <c r="J32546" s="1"/>
      <c r="K32546" s="1"/>
      <c r="AA32546" s="1"/>
      <c r="AB32546" s="1"/>
      <c r="AC32546" s="1"/>
      <c r="AJ32546" s="1"/>
      <c r="AK32546" s="1"/>
      <c r="AL32546" s="1"/>
    </row>
    <row r="32547">
      <c r="I32547" s="1"/>
      <c r="J32547" s="1"/>
      <c r="K32547" s="1"/>
      <c r="AA32547" s="1"/>
      <c r="AB32547" s="1"/>
      <c r="AC32547" s="1"/>
      <c r="AJ32547" s="1"/>
      <c r="AK32547" s="1"/>
      <c r="AL32547" s="1"/>
    </row>
    <row r="32548">
      <c r="I32548" s="1"/>
      <c r="J32548" s="1"/>
      <c r="K32548" s="1"/>
      <c r="AA32548" s="1"/>
      <c r="AB32548" s="1"/>
      <c r="AC32548" s="1"/>
      <c r="AJ32548" s="1"/>
      <c r="AK32548" s="1"/>
      <c r="AL32548" s="1"/>
    </row>
    <row r="32549">
      <c r="I32549" s="1"/>
      <c r="J32549" s="1"/>
      <c r="K32549" s="1"/>
      <c r="AA32549" s="1"/>
      <c r="AB32549" s="1"/>
      <c r="AC32549" s="1"/>
      <c r="AJ32549" s="1"/>
      <c r="AK32549" s="1"/>
      <c r="AL32549" s="1"/>
    </row>
    <row r="32550">
      <c r="I32550" s="1"/>
      <c r="J32550" s="1"/>
      <c r="K32550" s="1"/>
      <c r="AA32550" s="1"/>
      <c r="AB32550" s="1"/>
      <c r="AC32550" s="1"/>
      <c r="AJ32550" s="1"/>
      <c r="AK32550" s="1"/>
      <c r="AL32550" s="1"/>
    </row>
    <row r="32551">
      <c r="I32551" s="1"/>
      <c r="J32551" s="1"/>
      <c r="K32551" s="1"/>
      <c r="AA32551" s="1"/>
      <c r="AB32551" s="1"/>
      <c r="AC32551" s="1"/>
      <c r="AJ32551" s="1"/>
      <c r="AK32551" s="1"/>
      <c r="AL32551" s="1"/>
    </row>
    <row r="32552">
      <c r="I32552" s="1"/>
      <c r="J32552" s="1"/>
      <c r="K32552" s="1"/>
      <c r="AA32552" s="1"/>
      <c r="AB32552" s="1"/>
      <c r="AC32552" s="1"/>
      <c r="AJ32552" s="1"/>
      <c r="AK32552" s="1"/>
      <c r="AL32552" s="1"/>
    </row>
    <row r="32553">
      <c r="I32553" s="1"/>
      <c r="J32553" s="1"/>
      <c r="K32553" s="1"/>
      <c r="AA32553" s="1"/>
      <c r="AB32553" s="1"/>
      <c r="AC32553" s="1"/>
      <c r="AJ32553" s="1"/>
      <c r="AK32553" s="1"/>
      <c r="AL32553" s="1"/>
    </row>
    <row r="32554">
      <c r="I32554" s="1"/>
      <c r="J32554" s="1"/>
      <c r="K32554" s="1"/>
      <c r="AA32554" s="1"/>
      <c r="AB32554" s="1"/>
      <c r="AC32554" s="1"/>
      <c r="AJ32554" s="1"/>
      <c r="AK32554" s="1"/>
      <c r="AL32554" s="1"/>
    </row>
    <row r="32555">
      <c r="I32555" s="1"/>
      <c r="J32555" s="1"/>
      <c r="K32555" s="1"/>
      <c r="AA32555" s="1"/>
      <c r="AB32555" s="1"/>
      <c r="AC32555" s="1"/>
      <c r="AJ32555" s="1"/>
      <c r="AK32555" s="1"/>
      <c r="AL32555" s="1"/>
    </row>
    <row r="32556">
      <c r="I32556" s="1"/>
      <c r="J32556" s="1"/>
      <c r="K32556" s="1"/>
      <c r="AA32556" s="1"/>
      <c r="AB32556" s="1"/>
      <c r="AC32556" s="1"/>
      <c r="AJ32556" s="1"/>
      <c r="AK32556" s="1"/>
      <c r="AL32556" s="1"/>
    </row>
    <row r="32557">
      <c r="I32557" s="1"/>
      <c r="J32557" s="1"/>
      <c r="K32557" s="1"/>
      <c r="AA32557" s="1"/>
      <c r="AB32557" s="1"/>
      <c r="AC32557" s="1"/>
      <c r="AJ32557" s="1"/>
      <c r="AK32557" s="1"/>
      <c r="AL32557" s="1"/>
    </row>
    <row r="32558">
      <c r="I32558" s="1"/>
      <c r="J32558" s="1"/>
      <c r="K32558" s="1"/>
      <c r="AA32558" s="1"/>
      <c r="AB32558" s="1"/>
      <c r="AC32558" s="1"/>
      <c r="AJ32558" s="1"/>
      <c r="AK32558" s="1"/>
      <c r="AL32558" s="1"/>
    </row>
    <row r="32559">
      <c r="I32559" s="1"/>
      <c r="J32559" s="1"/>
      <c r="K32559" s="1"/>
      <c r="AA32559" s="1"/>
      <c r="AB32559" s="1"/>
      <c r="AC32559" s="1"/>
      <c r="AJ32559" s="1"/>
      <c r="AK32559" s="1"/>
      <c r="AL32559" s="1"/>
    </row>
    <row r="32560">
      <c r="I32560" s="1"/>
      <c r="J32560" s="1"/>
      <c r="K32560" s="1"/>
      <c r="AA32560" s="1"/>
      <c r="AB32560" s="1"/>
      <c r="AC32560" s="1"/>
      <c r="AJ32560" s="1"/>
      <c r="AK32560" s="1"/>
      <c r="AL32560" s="1"/>
    </row>
    <row r="32561">
      <c r="I32561" s="1"/>
      <c r="J32561" s="1"/>
      <c r="K32561" s="1"/>
      <c r="AA32561" s="1"/>
      <c r="AB32561" s="1"/>
      <c r="AC32561" s="1"/>
      <c r="AJ32561" s="1"/>
      <c r="AK32561" s="1"/>
      <c r="AL32561" s="1"/>
    </row>
    <row r="32562">
      <c r="I32562" s="1"/>
      <c r="J32562" s="1"/>
      <c r="K32562" s="1"/>
      <c r="AA32562" s="1"/>
      <c r="AB32562" s="1"/>
      <c r="AC32562" s="1"/>
      <c r="AJ32562" s="1"/>
      <c r="AK32562" s="1"/>
      <c r="AL32562" s="1"/>
    </row>
    <row r="32563">
      <c r="I32563" s="1"/>
      <c r="J32563" s="1"/>
      <c r="K32563" s="1"/>
      <c r="AA32563" s="1"/>
      <c r="AB32563" s="1"/>
      <c r="AC32563" s="1"/>
      <c r="AJ32563" s="1"/>
      <c r="AK32563" s="1"/>
      <c r="AL32563" s="1"/>
    </row>
    <row r="32564">
      <c r="I32564" s="1"/>
      <c r="J32564" s="1"/>
      <c r="K32564" s="1"/>
      <c r="AA32564" s="1"/>
      <c r="AB32564" s="1"/>
      <c r="AC32564" s="1"/>
      <c r="AJ32564" s="1"/>
      <c r="AK32564" s="1"/>
      <c r="AL32564" s="1"/>
    </row>
    <row r="32565">
      <c r="I32565" s="1"/>
      <c r="J32565" s="1"/>
      <c r="K32565" s="1"/>
      <c r="AA32565" s="1"/>
      <c r="AB32565" s="1"/>
      <c r="AC32565" s="1"/>
      <c r="AJ32565" s="1"/>
      <c r="AK32565" s="1"/>
      <c r="AL32565" s="1"/>
    </row>
    <row r="32566">
      <c r="I32566" s="1"/>
      <c r="J32566" s="1"/>
      <c r="K32566" s="1"/>
      <c r="AA32566" s="1"/>
      <c r="AB32566" s="1"/>
      <c r="AC32566" s="1"/>
      <c r="AJ32566" s="1"/>
      <c r="AK32566" s="1"/>
      <c r="AL32566" s="1"/>
    </row>
    <row r="32567">
      <c r="I32567" s="1"/>
      <c r="J32567" s="1"/>
      <c r="K32567" s="1"/>
      <c r="AA32567" s="1"/>
      <c r="AB32567" s="1"/>
      <c r="AC32567" s="1"/>
      <c r="AJ32567" s="1"/>
      <c r="AK32567" s="1"/>
      <c r="AL32567" s="1"/>
    </row>
    <row r="32568">
      <c r="I32568" s="1"/>
      <c r="J32568" s="1"/>
      <c r="K32568" s="1"/>
      <c r="AA32568" s="1"/>
      <c r="AB32568" s="1"/>
      <c r="AC32568" s="1"/>
      <c r="AJ32568" s="1"/>
      <c r="AK32568" s="1"/>
      <c r="AL32568" s="1"/>
    </row>
    <row r="32569">
      <c r="I32569" s="1"/>
      <c r="J32569" s="1"/>
      <c r="K32569" s="1"/>
      <c r="AA32569" s="1"/>
      <c r="AB32569" s="1"/>
      <c r="AC32569" s="1"/>
      <c r="AJ32569" s="1"/>
      <c r="AK32569" s="1"/>
      <c r="AL32569" s="1"/>
    </row>
    <row r="32570">
      <c r="I32570" s="1"/>
      <c r="J32570" s="1"/>
      <c r="K32570" s="1"/>
      <c r="AA32570" s="1"/>
      <c r="AB32570" s="1"/>
      <c r="AC32570" s="1"/>
      <c r="AJ32570" s="1"/>
      <c r="AK32570" s="1"/>
      <c r="AL32570" s="1"/>
    </row>
    <row r="32571">
      <c r="I32571" s="1"/>
      <c r="J32571" s="1"/>
      <c r="K32571" s="1"/>
      <c r="AA32571" s="1"/>
      <c r="AB32571" s="1"/>
      <c r="AC32571" s="1"/>
      <c r="AJ32571" s="1"/>
      <c r="AK32571" s="1"/>
      <c r="AL32571" s="1"/>
    </row>
    <row r="32572">
      <c r="I32572" s="1"/>
      <c r="J32572" s="1"/>
      <c r="K32572" s="1"/>
      <c r="AA32572" s="1"/>
      <c r="AB32572" s="1"/>
      <c r="AC32572" s="1"/>
      <c r="AJ32572" s="1"/>
      <c r="AK32572" s="1"/>
      <c r="AL32572" s="1"/>
    </row>
    <row r="32573">
      <c r="I32573" s="1"/>
      <c r="J32573" s="1"/>
      <c r="K32573" s="1"/>
      <c r="AA32573" s="1"/>
      <c r="AB32573" s="1"/>
      <c r="AC32573" s="1"/>
      <c r="AJ32573" s="1"/>
      <c r="AK32573" s="1"/>
      <c r="AL32573" s="1"/>
    </row>
    <row r="32574">
      <c r="I32574" s="1"/>
      <c r="J32574" s="1"/>
      <c r="K32574" s="1"/>
      <c r="AA32574" s="1"/>
      <c r="AB32574" s="1"/>
      <c r="AC32574" s="1"/>
      <c r="AJ32574" s="1"/>
      <c r="AK32574" s="1"/>
      <c r="AL32574" s="1"/>
    </row>
    <row r="32575">
      <c r="I32575" s="1"/>
      <c r="J32575" s="1"/>
      <c r="K32575" s="1"/>
      <c r="AA32575" s="1"/>
      <c r="AB32575" s="1"/>
      <c r="AC32575" s="1"/>
      <c r="AJ32575" s="1"/>
      <c r="AK32575" s="1"/>
      <c r="AL32575" s="1"/>
    </row>
    <row r="32576">
      <c r="I32576" s="1"/>
      <c r="J32576" s="1"/>
      <c r="K32576" s="1"/>
      <c r="AA32576" s="1"/>
      <c r="AB32576" s="1"/>
      <c r="AC32576" s="1"/>
      <c r="AJ32576" s="1"/>
      <c r="AK32576" s="1"/>
      <c r="AL32576" s="1"/>
    </row>
    <row r="32577">
      <c r="I32577" s="1"/>
      <c r="J32577" s="1"/>
      <c r="K32577" s="1"/>
      <c r="AA32577" s="1"/>
      <c r="AB32577" s="1"/>
      <c r="AC32577" s="1"/>
      <c r="AJ32577" s="1"/>
      <c r="AK32577" s="1"/>
      <c r="AL32577" s="1"/>
    </row>
    <row r="32578">
      <c r="I32578" s="1"/>
      <c r="J32578" s="1"/>
      <c r="K32578" s="1"/>
      <c r="AA32578" s="1"/>
      <c r="AB32578" s="1"/>
      <c r="AC32578" s="1"/>
      <c r="AJ32578" s="1"/>
      <c r="AK32578" s="1"/>
      <c r="AL32578" s="1"/>
    </row>
    <row r="32579">
      <c r="I32579" s="1"/>
      <c r="J32579" s="1"/>
      <c r="K32579" s="1"/>
      <c r="AA32579" s="1"/>
      <c r="AB32579" s="1"/>
      <c r="AC32579" s="1"/>
      <c r="AJ32579" s="1"/>
      <c r="AK32579" s="1"/>
      <c r="AL32579" s="1"/>
    </row>
    <row r="32580">
      <c r="I32580" s="1"/>
      <c r="J32580" s="1"/>
      <c r="K32580" s="1"/>
      <c r="AA32580" s="1"/>
      <c r="AB32580" s="1"/>
      <c r="AC32580" s="1"/>
      <c r="AJ32580" s="1"/>
      <c r="AK32580" s="1"/>
      <c r="AL32580" s="1"/>
    </row>
    <row r="32581">
      <c r="I32581" s="1"/>
      <c r="J32581" s="1"/>
      <c r="K32581" s="1"/>
      <c r="AA32581" s="1"/>
      <c r="AB32581" s="1"/>
      <c r="AC32581" s="1"/>
      <c r="AJ32581" s="1"/>
      <c r="AK32581" s="1"/>
      <c r="AL32581" s="1"/>
    </row>
    <row r="32582">
      <c r="I32582" s="1"/>
      <c r="J32582" s="1"/>
      <c r="K32582" s="1"/>
      <c r="AA32582" s="1"/>
      <c r="AB32582" s="1"/>
      <c r="AC32582" s="1"/>
      <c r="AJ32582" s="1"/>
      <c r="AK32582" s="1"/>
      <c r="AL32582" s="1"/>
    </row>
    <row r="32583">
      <c r="I32583" s="1"/>
      <c r="J32583" s="1"/>
      <c r="K32583" s="1"/>
      <c r="AA32583" s="1"/>
      <c r="AB32583" s="1"/>
      <c r="AC32583" s="1"/>
      <c r="AJ32583" s="1"/>
      <c r="AK32583" s="1"/>
      <c r="AL32583" s="1"/>
    </row>
    <row r="32584">
      <c r="I32584" s="1"/>
      <c r="J32584" s="1"/>
      <c r="K32584" s="1"/>
      <c r="AA32584" s="1"/>
      <c r="AB32584" s="1"/>
      <c r="AC32584" s="1"/>
      <c r="AJ32584" s="1"/>
      <c r="AK32584" s="1"/>
      <c r="AL32584" s="1"/>
    </row>
    <row r="32585">
      <c r="I32585" s="1"/>
      <c r="J32585" s="1"/>
      <c r="K32585" s="1"/>
      <c r="AA32585" s="1"/>
      <c r="AB32585" s="1"/>
      <c r="AC32585" s="1"/>
      <c r="AJ32585" s="1"/>
      <c r="AK32585" s="1"/>
      <c r="AL32585" s="1"/>
    </row>
    <row r="32586">
      <c r="I32586" s="1"/>
      <c r="J32586" s="1"/>
      <c r="K32586" s="1"/>
      <c r="AA32586" s="1"/>
      <c r="AB32586" s="1"/>
      <c r="AC32586" s="1"/>
      <c r="AJ32586" s="1"/>
      <c r="AK32586" s="1"/>
      <c r="AL32586" s="1"/>
    </row>
    <row r="32587">
      <c r="I32587" s="1"/>
      <c r="J32587" s="1"/>
      <c r="K32587" s="1"/>
      <c r="AA32587" s="1"/>
      <c r="AB32587" s="1"/>
      <c r="AC32587" s="1"/>
      <c r="AJ32587" s="1"/>
      <c r="AK32587" s="1"/>
      <c r="AL32587" s="1"/>
    </row>
    <row r="32588">
      <c r="I32588" s="1"/>
      <c r="J32588" s="1"/>
      <c r="K32588" s="1"/>
      <c r="AA32588" s="1"/>
      <c r="AB32588" s="1"/>
      <c r="AC32588" s="1"/>
      <c r="AJ32588" s="1"/>
      <c r="AK32588" s="1"/>
      <c r="AL32588" s="1"/>
    </row>
    <row r="32589">
      <c r="I32589" s="1"/>
      <c r="J32589" s="1"/>
      <c r="K32589" s="1"/>
      <c r="AA32589" s="1"/>
      <c r="AB32589" s="1"/>
      <c r="AC32589" s="1"/>
      <c r="AJ32589" s="1"/>
      <c r="AK32589" s="1"/>
      <c r="AL32589" s="1"/>
    </row>
    <row r="32590">
      <c r="I32590" s="1"/>
      <c r="J32590" s="1"/>
      <c r="K32590" s="1"/>
      <c r="AA32590" s="1"/>
      <c r="AB32590" s="1"/>
      <c r="AC32590" s="1"/>
      <c r="AJ32590" s="1"/>
      <c r="AK32590" s="1"/>
      <c r="AL32590" s="1"/>
    </row>
    <row r="32591">
      <c r="I32591" s="1"/>
      <c r="J32591" s="1"/>
      <c r="K32591" s="1"/>
      <c r="AA32591" s="1"/>
      <c r="AB32591" s="1"/>
      <c r="AC32591" s="1"/>
      <c r="AJ32591" s="1"/>
      <c r="AK32591" s="1"/>
      <c r="AL32591" s="1"/>
    </row>
    <row r="32592">
      <c r="I32592" s="1"/>
      <c r="J32592" s="1"/>
      <c r="K32592" s="1"/>
      <c r="AA32592" s="1"/>
      <c r="AB32592" s="1"/>
      <c r="AC32592" s="1"/>
      <c r="AJ32592" s="1"/>
      <c r="AK32592" s="1"/>
      <c r="AL32592" s="1"/>
    </row>
    <row r="32593">
      <c r="I32593" s="1"/>
      <c r="J32593" s="1"/>
      <c r="K32593" s="1"/>
      <c r="AA32593" s="1"/>
      <c r="AB32593" s="1"/>
      <c r="AC32593" s="1"/>
      <c r="AJ32593" s="1"/>
      <c r="AK32593" s="1"/>
      <c r="AL32593" s="1"/>
    </row>
    <row r="32594">
      <c r="I32594" s="1"/>
      <c r="J32594" s="1"/>
      <c r="K32594" s="1"/>
      <c r="AA32594" s="1"/>
      <c r="AB32594" s="1"/>
      <c r="AC32594" s="1"/>
      <c r="AJ32594" s="1"/>
      <c r="AK32594" s="1"/>
      <c r="AL32594" s="1"/>
    </row>
    <row r="32595">
      <c r="I32595" s="1"/>
      <c r="J32595" s="1"/>
      <c r="K32595" s="1"/>
      <c r="AA32595" s="1"/>
      <c r="AB32595" s="1"/>
      <c r="AC32595" s="1"/>
      <c r="AJ32595" s="1"/>
      <c r="AK32595" s="1"/>
      <c r="AL32595" s="1"/>
    </row>
    <row r="32596">
      <c r="I32596" s="1"/>
      <c r="J32596" s="1"/>
      <c r="K32596" s="1"/>
      <c r="AA32596" s="1"/>
      <c r="AB32596" s="1"/>
      <c r="AC32596" s="1"/>
      <c r="AJ32596" s="1"/>
      <c r="AK32596" s="1"/>
      <c r="AL32596" s="1"/>
    </row>
    <row r="32597">
      <c r="I32597" s="1"/>
      <c r="J32597" s="1"/>
      <c r="K32597" s="1"/>
      <c r="AA32597" s="1"/>
      <c r="AB32597" s="1"/>
      <c r="AC32597" s="1"/>
      <c r="AJ32597" s="1"/>
      <c r="AK32597" s="1"/>
      <c r="AL32597" s="1"/>
    </row>
    <row r="32598">
      <c r="I32598" s="1"/>
      <c r="J32598" s="1"/>
      <c r="K32598" s="1"/>
      <c r="AA32598" s="1"/>
      <c r="AB32598" s="1"/>
      <c r="AC32598" s="1"/>
      <c r="AJ32598" s="1"/>
      <c r="AK32598" s="1"/>
      <c r="AL32598" s="1"/>
    </row>
    <row r="32599">
      <c r="I32599" s="1"/>
      <c r="J32599" s="1"/>
      <c r="K32599" s="1"/>
      <c r="AA32599" s="1"/>
      <c r="AB32599" s="1"/>
      <c r="AC32599" s="1"/>
      <c r="AJ32599" s="1"/>
      <c r="AK32599" s="1"/>
      <c r="AL32599" s="1"/>
    </row>
    <row r="32600">
      <c r="I32600" s="1"/>
      <c r="J32600" s="1"/>
      <c r="K32600" s="1"/>
      <c r="AA32600" s="1"/>
      <c r="AB32600" s="1"/>
      <c r="AC32600" s="1"/>
      <c r="AJ32600" s="1"/>
      <c r="AK32600" s="1"/>
      <c r="AL32600" s="1"/>
    </row>
    <row r="32601">
      <c r="I32601" s="1"/>
      <c r="J32601" s="1"/>
      <c r="K32601" s="1"/>
      <c r="AA32601" s="1"/>
      <c r="AB32601" s="1"/>
      <c r="AC32601" s="1"/>
      <c r="AJ32601" s="1"/>
      <c r="AK32601" s="1"/>
      <c r="AL32601" s="1"/>
    </row>
    <row r="32602">
      <c r="I32602" s="1"/>
      <c r="J32602" s="1"/>
      <c r="K32602" s="1"/>
      <c r="AA32602" s="1"/>
      <c r="AB32602" s="1"/>
      <c r="AC32602" s="1"/>
      <c r="AJ32602" s="1"/>
      <c r="AK32602" s="1"/>
      <c r="AL32602" s="1"/>
    </row>
    <row r="32603">
      <c r="I32603" s="1"/>
      <c r="J32603" s="1"/>
      <c r="K32603" s="1"/>
      <c r="AA32603" s="1"/>
      <c r="AB32603" s="1"/>
      <c r="AC32603" s="1"/>
      <c r="AJ32603" s="1"/>
      <c r="AK32603" s="1"/>
      <c r="AL32603" s="1"/>
    </row>
    <row r="32604">
      <c r="I32604" s="1"/>
      <c r="J32604" s="1"/>
      <c r="K32604" s="1"/>
      <c r="AA32604" s="1"/>
      <c r="AB32604" s="1"/>
      <c r="AC32604" s="1"/>
      <c r="AJ32604" s="1"/>
      <c r="AK32604" s="1"/>
      <c r="AL32604" s="1"/>
    </row>
    <row r="32605">
      <c r="I32605" s="1"/>
      <c r="J32605" s="1"/>
      <c r="K32605" s="1"/>
      <c r="AA32605" s="1"/>
      <c r="AB32605" s="1"/>
      <c r="AC32605" s="1"/>
      <c r="AJ32605" s="1"/>
      <c r="AK32605" s="1"/>
      <c r="AL32605" s="1"/>
    </row>
    <row r="32606">
      <c r="I32606" s="1"/>
      <c r="J32606" s="1"/>
      <c r="K32606" s="1"/>
      <c r="AA32606" s="1"/>
      <c r="AB32606" s="1"/>
      <c r="AC32606" s="1"/>
      <c r="AJ32606" s="1"/>
      <c r="AK32606" s="1"/>
      <c r="AL32606" s="1"/>
    </row>
    <row r="32607">
      <c r="I32607" s="1"/>
      <c r="J32607" s="1"/>
      <c r="K32607" s="1"/>
      <c r="AA32607" s="1"/>
      <c r="AB32607" s="1"/>
      <c r="AC32607" s="1"/>
      <c r="AJ32607" s="1"/>
      <c r="AK32607" s="1"/>
      <c r="AL32607" s="1"/>
    </row>
    <row r="32608">
      <c r="I32608" s="1"/>
      <c r="J32608" s="1"/>
      <c r="K32608" s="1"/>
      <c r="AA32608" s="1"/>
      <c r="AB32608" s="1"/>
      <c r="AC32608" s="1"/>
      <c r="AJ32608" s="1"/>
      <c r="AK32608" s="1"/>
      <c r="AL32608" s="1"/>
    </row>
    <row r="32609">
      <c r="I32609" s="1"/>
      <c r="J32609" s="1"/>
      <c r="K32609" s="1"/>
      <c r="AA32609" s="1"/>
      <c r="AB32609" s="1"/>
      <c r="AC32609" s="1"/>
      <c r="AJ32609" s="1"/>
      <c r="AK32609" s="1"/>
      <c r="AL32609" s="1"/>
    </row>
    <row r="32610">
      <c r="I32610" s="1"/>
      <c r="J32610" s="1"/>
      <c r="K32610" s="1"/>
      <c r="AA32610" s="1"/>
      <c r="AB32610" s="1"/>
      <c r="AC32610" s="1"/>
      <c r="AJ32610" s="1"/>
      <c r="AK32610" s="1"/>
      <c r="AL32610" s="1"/>
    </row>
    <row r="32611">
      <c r="I32611" s="1"/>
      <c r="J32611" s="1"/>
      <c r="K32611" s="1"/>
      <c r="AA32611" s="1"/>
      <c r="AB32611" s="1"/>
      <c r="AC32611" s="1"/>
      <c r="AJ32611" s="1"/>
      <c r="AK32611" s="1"/>
      <c r="AL32611" s="1"/>
    </row>
    <row r="32612">
      <c r="I32612" s="1"/>
      <c r="J32612" s="1"/>
      <c r="K32612" s="1"/>
      <c r="AA32612" s="1"/>
      <c r="AB32612" s="1"/>
      <c r="AC32612" s="1"/>
      <c r="AJ32612" s="1"/>
      <c r="AK32612" s="1"/>
      <c r="AL32612" s="1"/>
    </row>
    <row r="32613">
      <c r="I32613" s="1"/>
      <c r="J32613" s="1"/>
      <c r="K32613" s="1"/>
      <c r="AA32613" s="1"/>
      <c r="AB32613" s="1"/>
      <c r="AC32613" s="1"/>
      <c r="AJ32613" s="1"/>
      <c r="AK32613" s="1"/>
      <c r="AL32613" s="1"/>
    </row>
    <row r="32614">
      <c r="I32614" s="1"/>
      <c r="J32614" s="1"/>
      <c r="K32614" s="1"/>
      <c r="AA32614" s="1"/>
      <c r="AB32614" s="1"/>
      <c r="AC32614" s="1"/>
      <c r="AJ32614" s="1"/>
      <c r="AK32614" s="1"/>
      <c r="AL32614" s="1"/>
    </row>
    <row r="32615">
      <c r="I32615" s="1"/>
      <c r="J32615" s="1"/>
      <c r="K32615" s="1"/>
      <c r="AA32615" s="1"/>
      <c r="AB32615" s="1"/>
      <c r="AC32615" s="1"/>
      <c r="AJ32615" s="1"/>
      <c r="AK32615" s="1"/>
      <c r="AL32615" s="1"/>
    </row>
    <row r="32616">
      <c r="I32616" s="1"/>
      <c r="J32616" s="1"/>
      <c r="K32616" s="1"/>
      <c r="AA32616" s="1"/>
      <c r="AB32616" s="1"/>
      <c r="AC32616" s="1"/>
      <c r="AJ32616" s="1"/>
      <c r="AK32616" s="1"/>
      <c r="AL32616" s="1"/>
    </row>
    <row r="32617">
      <c r="I32617" s="1"/>
      <c r="J32617" s="1"/>
      <c r="K32617" s="1"/>
      <c r="AA32617" s="1"/>
      <c r="AB32617" s="1"/>
      <c r="AC32617" s="1"/>
      <c r="AJ32617" s="1"/>
      <c r="AK32617" s="1"/>
      <c r="AL32617" s="1"/>
    </row>
    <row r="32618">
      <c r="I32618" s="1"/>
      <c r="J32618" s="1"/>
      <c r="K32618" s="1"/>
      <c r="AA32618" s="1"/>
      <c r="AB32618" s="1"/>
      <c r="AC32618" s="1"/>
      <c r="AJ32618" s="1"/>
      <c r="AK32618" s="1"/>
      <c r="AL32618" s="1"/>
    </row>
    <row r="32619">
      <c r="I32619" s="1"/>
      <c r="J32619" s="1"/>
      <c r="K32619" s="1"/>
      <c r="AA32619" s="1"/>
      <c r="AB32619" s="1"/>
      <c r="AC32619" s="1"/>
      <c r="AJ32619" s="1"/>
      <c r="AK32619" s="1"/>
      <c r="AL32619" s="1"/>
    </row>
    <row r="32620">
      <c r="I32620" s="1"/>
      <c r="J32620" s="1"/>
      <c r="K32620" s="1"/>
      <c r="AA32620" s="1"/>
      <c r="AB32620" s="1"/>
      <c r="AC32620" s="1"/>
      <c r="AJ32620" s="1"/>
      <c r="AK32620" s="1"/>
      <c r="AL32620" s="1"/>
    </row>
    <row r="32621">
      <c r="I32621" s="1"/>
      <c r="J32621" s="1"/>
      <c r="K32621" s="1"/>
      <c r="AA32621" s="1"/>
      <c r="AB32621" s="1"/>
      <c r="AC32621" s="1"/>
      <c r="AJ32621" s="1"/>
      <c r="AK32621" s="1"/>
      <c r="AL32621" s="1"/>
    </row>
    <row r="32622">
      <c r="I32622" s="1"/>
      <c r="J32622" s="1"/>
      <c r="K32622" s="1"/>
      <c r="AA32622" s="1"/>
      <c r="AB32622" s="1"/>
      <c r="AC32622" s="1"/>
      <c r="AJ32622" s="1"/>
      <c r="AK32622" s="1"/>
      <c r="AL32622" s="1"/>
    </row>
    <row r="32623">
      <c r="I32623" s="1"/>
      <c r="J32623" s="1"/>
      <c r="K32623" s="1"/>
      <c r="AA32623" s="1"/>
      <c r="AB32623" s="1"/>
      <c r="AC32623" s="1"/>
      <c r="AJ32623" s="1"/>
      <c r="AK32623" s="1"/>
      <c r="AL32623" s="1"/>
    </row>
    <row r="32624">
      <c r="I32624" s="1"/>
      <c r="J32624" s="1"/>
      <c r="K32624" s="1"/>
      <c r="AA32624" s="1"/>
      <c r="AB32624" s="1"/>
      <c r="AC32624" s="1"/>
      <c r="AJ32624" s="1"/>
      <c r="AK32624" s="1"/>
      <c r="AL32624" s="1"/>
    </row>
    <row r="32625">
      <c r="I32625" s="1"/>
      <c r="J32625" s="1"/>
      <c r="K32625" s="1"/>
      <c r="AA32625" s="1"/>
      <c r="AB32625" s="1"/>
      <c r="AC32625" s="1"/>
      <c r="AJ32625" s="1"/>
      <c r="AK32625" s="1"/>
      <c r="AL32625" s="1"/>
    </row>
    <row r="32626">
      <c r="I32626" s="1"/>
      <c r="J32626" s="1"/>
      <c r="K32626" s="1"/>
      <c r="AA32626" s="1"/>
      <c r="AB32626" s="1"/>
      <c r="AC32626" s="1"/>
      <c r="AJ32626" s="1"/>
      <c r="AK32626" s="1"/>
      <c r="AL32626" s="1"/>
    </row>
    <row r="32627">
      <c r="I32627" s="1"/>
      <c r="J32627" s="1"/>
      <c r="K32627" s="1"/>
      <c r="AA32627" s="1"/>
      <c r="AB32627" s="1"/>
      <c r="AC32627" s="1"/>
      <c r="AJ32627" s="1"/>
      <c r="AK32627" s="1"/>
      <c r="AL32627" s="1"/>
    </row>
    <row r="32628">
      <c r="I32628" s="1"/>
      <c r="J32628" s="1"/>
      <c r="K32628" s="1"/>
      <c r="AA32628" s="1"/>
      <c r="AB32628" s="1"/>
      <c r="AC32628" s="1"/>
      <c r="AJ32628" s="1"/>
      <c r="AK32628" s="1"/>
      <c r="AL32628" s="1"/>
    </row>
    <row r="32629">
      <c r="I32629" s="1"/>
      <c r="J32629" s="1"/>
      <c r="K32629" s="1"/>
      <c r="AA32629" s="1"/>
      <c r="AB32629" s="1"/>
      <c r="AC32629" s="1"/>
      <c r="AJ32629" s="1"/>
      <c r="AK32629" s="1"/>
      <c r="AL32629" s="1"/>
    </row>
    <row r="32630">
      <c r="I32630" s="1"/>
      <c r="J32630" s="1"/>
      <c r="K32630" s="1"/>
      <c r="AA32630" s="1"/>
      <c r="AB32630" s="1"/>
      <c r="AC32630" s="1"/>
      <c r="AJ32630" s="1"/>
      <c r="AK32630" s="1"/>
      <c r="AL32630" s="1"/>
    </row>
    <row r="32631">
      <c r="I32631" s="1"/>
      <c r="J32631" s="1"/>
      <c r="K32631" s="1"/>
      <c r="AA32631" s="1"/>
      <c r="AB32631" s="1"/>
      <c r="AC32631" s="1"/>
      <c r="AJ32631" s="1"/>
      <c r="AK32631" s="1"/>
      <c r="AL32631" s="1"/>
    </row>
    <row r="32632">
      <c r="I32632" s="1"/>
      <c r="J32632" s="1"/>
      <c r="K32632" s="1"/>
      <c r="AA32632" s="1"/>
      <c r="AB32632" s="1"/>
      <c r="AC32632" s="1"/>
      <c r="AJ32632" s="1"/>
      <c r="AK32632" s="1"/>
      <c r="AL32632" s="1"/>
    </row>
    <row r="32633">
      <c r="I32633" s="1"/>
      <c r="J32633" s="1"/>
      <c r="K32633" s="1"/>
      <c r="AA32633" s="1"/>
      <c r="AB32633" s="1"/>
      <c r="AC32633" s="1"/>
      <c r="AJ32633" s="1"/>
      <c r="AK32633" s="1"/>
      <c r="AL32633" s="1"/>
    </row>
    <row r="32634">
      <c r="I32634" s="1"/>
      <c r="J32634" s="1"/>
      <c r="K32634" s="1"/>
      <c r="AA32634" s="1"/>
      <c r="AB32634" s="1"/>
      <c r="AC32634" s="1"/>
      <c r="AJ32634" s="1"/>
      <c r="AK32634" s="1"/>
      <c r="AL32634" s="1"/>
    </row>
    <row r="32635">
      <c r="I32635" s="1"/>
      <c r="J32635" s="1"/>
      <c r="K32635" s="1"/>
      <c r="AA32635" s="1"/>
      <c r="AB32635" s="1"/>
      <c r="AC32635" s="1"/>
      <c r="AJ32635" s="1"/>
      <c r="AK32635" s="1"/>
      <c r="AL32635" s="1"/>
    </row>
    <row r="32636">
      <c r="I32636" s="1"/>
      <c r="J32636" s="1"/>
      <c r="K32636" s="1"/>
      <c r="AA32636" s="1"/>
      <c r="AB32636" s="1"/>
      <c r="AC32636" s="1"/>
      <c r="AJ32636" s="1"/>
      <c r="AK32636" s="1"/>
      <c r="AL32636" s="1"/>
    </row>
    <row r="32637">
      <c r="I32637" s="1"/>
      <c r="J32637" s="1"/>
      <c r="K32637" s="1"/>
      <c r="AA32637" s="1"/>
      <c r="AB32637" s="1"/>
      <c r="AC32637" s="1"/>
      <c r="AJ32637" s="1"/>
      <c r="AK32637" s="1"/>
      <c r="AL32637" s="1"/>
    </row>
    <row r="32638">
      <c r="I32638" s="1"/>
      <c r="J32638" s="1"/>
      <c r="K32638" s="1"/>
      <c r="AA32638" s="1"/>
      <c r="AB32638" s="1"/>
      <c r="AC32638" s="1"/>
      <c r="AJ32638" s="1"/>
      <c r="AK32638" s="1"/>
      <c r="AL32638" s="1"/>
    </row>
    <row r="32639">
      <c r="I32639" s="1"/>
      <c r="J32639" s="1"/>
      <c r="K32639" s="1"/>
      <c r="AA32639" s="1"/>
      <c r="AB32639" s="1"/>
      <c r="AC32639" s="1"/>
      <c r="AJ32639" s="1"/>
      <c r="AK32639" s="1"/>
      <c r="AL32639" s="1"/>
    </row>
    <row r="32640">
      <c r="I32640" s="1"/>
      <c r="J32640" s="1"/>
      <c r="K32640" s="1"/>
      <c r="AA32640" s="1"/>
      <c r="AB32640" s="1"/>
      <c r="AC32640" s="1"/>
      <c r="AJ32640" s="1"/>
      <c r="AK32640" s="1"/>
      <c r="AL32640" s="1"/>
    </row>
    <row r="32641">
      <c r="I32641" s="1"/>
      <c r="J32641" s="1"/>
      <c r="K32641" s="1"/>
      <c r="AA32641" s="1"/>
      <c r="AB32641" s="1"/>
      <c r="AC32641" s="1"/>
      <c r="AJ32641" s="1"/>
      <c r="AK32641" s="1"/>
      <c r="AL32641" s="1"/>
    </row>
    <row r="32642">
      <c r="I32642" s="1"/>
      <c r="J32642" s="1"/>
      <c r="K32642" s="1"/>
      <c r="AA32642" s="1"/>
      <c r="AB32642" s="1"/>
      <c r="AC32642" s="1"/>
      <c r="AJ32642" s="1"/>
      <c r="AK32642" s="1"/>
      <c r="AL32642" s="1"/>
    </row>
    <row r="32643">
      <c r="I32643" s="1"/>
      <c r="J32643" s="1"/>
      <c r="K32643" s="1"/>
      <c r="AA32643" s="1"/>
      <c r="AB32643" s="1"/>
      <c r="AC32643" s="1"/>
      <c r="AJ32643" s="1"/>
      <c r="AK32643" s="1"/>
      <c r="AL32643" s="1"/>
    </row>
    <row r="32644">
      <c r="I32644" s="1"/>
      <c r="J32644" s="1"/>
      <c r="K32644" s="1"/>
      <c r="AA32644" s="1"/>
      <c r="AB32644" s="1"/>
      <c r="AC32644" s="1"/>
      <c r="AJ32644" s="1"/>
      <c r="AK32644" s="1"/>
      <c r="AL32644" s="1"/>
    </row>
    <row r="32645">
      <c r="I32645" s="1"/>
      <c r="J32645" s="1"/>
      <c r="K32645" s="1"/>
      <c r="AA32645" s="1"/>
      <c r="AB32645" s="1"/>
      <c r="AC32645" s="1"/>
      <c r="AJ32645" s="1"/>
      <c r="AK32645" s="1"/>
      <c r="AL32645" s="1"/>
    </row>
    <row r="32646">
      <c r="I32646" s="1"/>
      <c r="J32646" s="1"/>
      <c r="K32646" s="1"/>
      <c r="AA32646" s="1"/>
      <c r="AB32646" s="1"/>
      <c r="AC32646" s="1"/>
      <c r="AJ32646" s="1"/>
      <c r="AK32646" s="1"/>
      <c r="AL32646" s="1"/>
    </row>
    <row r="32647">
      <c r="I32647" s="1"/>
      <c r="J32647" s="1"/>
      <c r="K32647" s="1"/>
      <c r="AA32647" s="1"/>
      <c r="AB32647" s="1"/>
      <c r="AC32647" s="1"/>
      <c r="AJ32647" s="1"/>
      <c r="AK32647" s="1"/>
      <c r="AL32647" s="1"/>
    </row>
    <row r="32648">
      <c r="I32648" s="1"/>
      <c r="J32648" s="1"/>
      <c r="K32648" s="1"/>
      <c r="AA32648" s="1"/>
      <c r="AB32648" s="1"/>
      <c r="AC32648" s="1"/>
      <c r="AJ32648" s="1"/>
      <c r="AK32648" s="1"/>
      <c r="AL32648" s="1"/>
    </row>
    <row r="32649">
      <c r="I32649" s="1"/>
      <c r="J32649" s="1"/>
      <c r="K32649" s="1"/>
      <c r="AA32649" s="1"/>
      <c r="AB32649" s="1"/>
      <c r="AC32649" s="1"/>
      <c r="AJ32649" s="1"/>
      <c r="AK32649" s="1"/>
      <c r="AL32649" s="1"/>
    </row>
    <row r="32650">
      <c r="I32650" s="1"/>
      <c r="J32650" s="1"/>
      <c r="K32650" s="1"/>
      <c r="AA32650" s="1"/>
      <c r="AB32650" s="1"/>
      <c r="AC32650" s="1"/>
      <c r="AJ32650" s="1"/>
      <c r="AK32650" s="1"/>
      <c r="AL32650" s="1"/>
    </row>
    <row r="32651">
      <c r="I32651" s="1"/>
      <c r="J32651" s="1"/>
      <c r="K32651" s="1"/>
      <c r="AA32651" s="1"/>
      <c r="AB32651" s="1"/>
      <c r="AC32651" s="1"/>
      <c r="AJ32651" s="1"/>
      <c r="AK32651" s="1"/>
      <c r="AL32651" s="1"/>
    </row>
    <row r="32652">
      <c r="I32652" s="1"/>
      <c r="J32652" s="1"/>
      <c r="K32652" s="1"/>
      <c r="AA32652" s="1"/>
      <c r="AB32652" s="1"/>
      <c r="AC32652" s="1"/>
      <c r="AJ32652" s="1"/>
      <c r="AK32652" s="1"/>
      <c r="AL32652" s="1"/>
    </row>
    <row r="32653">
      <c r="I32653" s="1"/>
      <c r="J32653" s="1"/>
      <c r="K32653" s="1"/>
      <c r="AA32653" s="1"/>
      <c r="AB32653" s="1"/>
      <c r="AC32653" s="1"/>
      <c r="AJ32653" s="1"/>
      <c r="AK32653" s="1"/>
      <c r="AL32653" s="1"/>
    </row>
    <row r="32654">
      <c r="I32654" s="1"/>
      <c r="J32654" s="1"/>
      <c r="K32654" s="1"/>
      <c r="AA32654" s="1"/>
      <c r="AB32654" s="1"/>
      <c r="AC32654" s="1"/>
      <c r="AJ32654" s="1"/>
      <c r="AK32654" s="1"/>
      <c r="AL32654" s="1"/>
    </row>
    <row r="32655">
      <c r="I32655" s="1"/>
      <c r="J32655" s="1"/>
      <c r="K32655" s="1"/>
      <c r="AA32655" s="1"/>
      <c r="AB32655" s="1"/>
      <c r="AC32655" s="1"/>
      <c r="AJ32655" s="1"/>
      <c r="AK32655" s="1"/>
      <c r="AL32655" s="1"/>
    </row>
    <row r="32656">
      <c r="I32656" s="1"/>
      <c r="J32656" s="1"/>
      <c r="K32656" s="1"/>
      <c r="AA32656" s="1"/>
      <c r="AB32656" s="1"/>
      <c r="AC32656" s="1"/>
      <c r="AJ32656" s="1"/>
      <c r="AK32656" s="1"/>
      <c r="AL32656" s="1"/>
    </row>
    <row r="32657">
      <c r="I32657" s="1"/>
      <c r="J32657" s="1"/>
      <c r="K32657" s="1"/>
      <c r="AA32657" s="1"/>
      <c r="AB32657" s="1"/>
      <c r="AC32657" s="1"/>
      <c r="AJ32657" s="1"/>
      <c r="AK32657" s="1"/>
      <c r="AL32657" s="1"/>
    </row>
    <row r="32658">
      <c r="I32658" s="1"/>
      <c r="J32658" s="1"/>
      <c r="K32658" s="1"/>
      <c r="AA32658" s="1"/>
      <c r="AB32658" s="1"/>
      <c r="AC32658" s="1"/>
      <c r="AJ32658" s="1"/>
      <c r="AK32658" s="1"/>
      <c r="AL32658" s="1"/>
    </row>
    <row r="32659">
      <c r="I32659" s="1"/>
      <c r="J32659" s="1"/>
      <c r="K32659" s="1"/>
      <c r="AA32659" s="1"/>
      <c r="AB32659" s="1"/>
      <c r="AC32659" s="1"/>
      <c r="AJ32659" s="1"/>
      <c r="AK32659" s="1"/>
      <c r="AL32659" s="1"/>
    </row>
    <row r="32660">
      <c r="I32660" s="1"/>
      <c r="J32660" s="1"/>
      <c r="K32660" s="1"/>
      <c r="AA32660" s="1"/>
      <c r="AB32660" s="1"/>
      <c r="AC32660" s="1"/>
      <c r="AJ32660" s="1"/>
      <c r="AK32660" s="1"/>
      <c r="AL32660" s="1"/>
    </row>
    <row r="32661">
      <c r="I32661" s="1"/>
      <c r="J32661" s="1"/>
      <c r="K32661" s="1"/>
      <c r="AA32661" s="1"/>
      <c r="AB32661" s="1"/>
      <c r="AC32661" s="1"/>
      <c r="AJ32661" s="1"/>
      <c r="AK32661" s="1"/>
      <c r="AL32661" s="1"/>
    </row>
    <row r="32662">
      <c r="I32662" s="1"/>
      <c r="J32662" s="1"/>
      <c r="K32662" s="1"/>
      <c r="AA32662" s="1"/>
      <c r="AB32662" s="1"/>
      <c r="AC32662" s="1"/>
      <c r="AJ32662" s="1"/>
      <c r="AK32662" s="1"/>
      <c r="AL32662" s="1"/>
    </row>
    <row r="32663">
      <c r="I32663" s="1"/>
      <c r="J32663" s="1"/>
      <c r="K32663" s="1"/>
      <c r="AA32663" s="1"/>
      <c r="AB32663" s="1"/>
      <c r="AC32663" s="1"/>
      <c r="AJ32663" s="1"/>
      <c r="AK32663" s="1"/>
      <c r="AL32663" s="1"/>
    </row>
    <row r="32664">
      <c r="I32664" s="1"/>
      <c r="J32664" s="1"/>
      <c r="K32664" s="1"/>
      <c r="AA32664" s="1"/>
      <c r="AB32664" s="1"/>
      <c r="AC32664" s="1"/>
      <c r="AJ32664" s="1"/>
      <c r="AK32664" s="1"/>
      <c r="AL32664" s="1"/>
    </row>
    <row r="32665">
      <c r="I32665" s="1"/>
      <c r="J32665" s="1"/>
      <c r="K32665" s="1"/>
      <c r="AA32665" s="1"/>
      <c r="AB32665" s="1"/>
      <c r="AC32665" s="1"/>
      <c r="AJ32665" s="1"/>
      <c r="AK32665" s="1"/>
      <c r="AL32665" s="1"/>
    </row>
    <row r="32666">
      <c r="I32666" s="1"/>
      <c r="J32666" s="1"/>
      <c r="K32666" s="1"/>
      <c r="AA32666" s="1"/>
      <c r="AB32666" s="1"/>
      <c r="AC32666" s="1"/>
      <c r="AJ32666" s="1"/>
      <c r="AK32666" s="1"/>
      <c r="AL32666" s="1"/>
    </row>
    <row r="32667">
      <c r="I32667" s="1"/>
      <c r="J32667" s="1"/>
      <c r="K32667" s="1"/>
      <c r="AA32667" s="1"/>
      <c r="AB32667" s="1"/>
      <c r="AC32667" s="1"/>
      <c r="AJ32667" s="1"/>
      <c r="AK32667" s="1"/>
      <c r="AL32667" s="1"/>
    </row>
    <row r="32668">
      <c r="I32668" s="1"/>
      <c r="J32668" s="1"/>
      <c r="K32668" s="1"/>
      <c r="AA32668" s="1"/>
      <c r="AB32668" s="1"/>
      <c r="AC32668" s="1"/>
      <c r="AJ32668" s="1"/>
      <c r="AK32668" s="1"/>
      <c r="AL32668" s="1"/>
    </row>
    <row r="32669">
      <c r="I32669" s="1"/>
      <c r="J32669" s="1"/>
      <c r="K32669" s="1"/>
      <c r="AA32669" s="1"/>
      <c r="AB32669" s="1"/>
      <c r="AC32669" s="1"/>
      <c r="AJ32669" s="1"/>
      <c r="AK32669" s="1"/>
      <c r="AL32669" s="1"/>
    </row>
    <row r="32670">
      <c r="I32670" s="1"/>
      <c r="J32670" s="1"/>
      <c r="K32670" s="1"/>
      <c r="AA32670" s="1"/>
      <c r="AB32670" s="1"/>
      <c r="AC32670" s="1"/>
      <c r="AJ32670" s="1"/>
      <c r="AK32670" s="1"/>
      <c r="AL32670" s="1"/>
    </row>
    <row r="32671">
      <c r="I32671" s="1"/>
      <c r="J32671" s="1"/>
      <c r="K32671" s="1"/>
      <c r="AA32671" s="1"/>
      <c r="AB32671" s="1"/>
      <c r="AC32671" s="1"/>
      <c r="AJ32671" s="1"/>
      <c r="AK32671" s="1"/>
      <c r="AL32671" s="1"/>
    </row>
    <row r="32672">
      <c r="I32672" s="1"/>
      <c r="J32672" s="1"/>
      <c r="K32672" s="1"/>
      <c r="AA32672" s="1"/>
      <c r="AB32672" s="1"/>
      <c r="AC32672" s="1"/>
      <c r="AJ32672" s="1"/>
      <c r="AK32672" s="1"/>
      <c r="AL32672" s="1"/>
    </row>
    <row r="32673">
      <c r="I32673" s="1"/>
      <c r="J32673" s="1"/>
      <c r="K32673" s="1"/>
      <c r="AA32673" s="1"/>
      <c r="AB32673" s="1"/>
      <c r="AC32673" s="1"/>
      <c r="AJ32673" s="1"/>
      <c r="AK32673" s="1"/>
      <c r="AL32673" s="1"/>
    </row>
    <row r="32674">
      <c r="I32674" s="1"/>
      <c r="J32674" s="1"/>
      <c r="K32674" s="1"/>
      <c r="AA32674" s="1"/>
      <c r="AB32674" s="1"/>
      <c r="AC32674" s="1"/>
      <c r="AJ32674" s="1"/>
      <c r="AK32674" s="1"/>
      <c r="AL32674" s="1"/>
    </row>
    <row r="32675">
      <c r="I32675" s="1"/>
      <c r="J32675" s="1"/>
      <c r="K32675" s="1"/>
      <c r="AA32675" s="1"/>
      <c r="AB32675" s="1"/>
      <c r="AC32675" s="1"/>
      <c r="AJ32675" s="1"/>
      <c r="AK32675" s="1"/>
      <c r="AL32675" s="1"/>
    </row>
    <row r="32676">
      <c r="I32676" s="1"/>
      <c r="J32676" s="1"/>
      <c r="K32676" s="1"/>
      <c r="AA32676" s="1"/>
      <c r="AB32676" s="1"/>
      <c r="AC32676" s="1"/>
      <c r="AJ32676" s="1"/>
      <c r="AK32676" s="1"/>
      <c r="AL32676" s="1"/>
    </row>
    <row r="32677">
      <c r="I32677" s="1"/>
      <c r="J32677" s="1"/>
      <c r="K32677" s="1"/>
      <c r="AA32677" s="1"/>
      <c r="AB32677" s="1"/>
      <c r="AC32677" s="1"/>
      <c r="AJ32677" s="1"/>
      <c r="AK32677" s="1"/>
      <c r="AL32677" s="1"/>
    </row>
    <row r="32678">
      <c r="I32678" s="1"/>
      <c r="J32678" s="1"/>
      <c r="K32678" s="1"/>
      <c r="AA32678" s="1"/>
      <c r="AB32678" s="1"/>
      <c r="AC32678" s="1"/>
      <c r="AJ32678" s="1"/>
      <c r="AK32678" s="1"/>
      <c r="AL32678" s="1"/>
    </row>
    <row r="32679">
      <c r="I32679" s="1"/>
      <c r="J32679" s="1"/>
      <c r="K32679" s="1"/>
      <c r="AA32679" s="1"/>
      <c r="AB32679" s="1"/>
      <c r="AC32679" s="1"/>
      <c r="AJ32679" s="1"/>
      <c r="AK32679" s="1"/>
      <c r="AL32679" s="1"/>
    </row>
    <row r="32680">
      <c r="I32680" s="1"/>
      <c r="J32680" s="1"/>
      <c r="K32680" s="1"/>
      <c r="AA32680" s="1"/>
      <c r="AB32680" s="1"/>
      <c r="AC32680" s="1"/>
      <c r="AJ32680" s="1"/>
      <c r="AK32680" s="1"/>
      <c r="AL32680" s="1"/>
    </row>
    <row r="32681">
      <c r="I32681" s="1"/>
      <c r="J32681" s="1"/>
      <c r="K32681" s="1"/>
      <c r="AA32681" s="1"/>
      <c r="AB32681" s="1"/>
      <c r="AC32681" s="1"/>
      <c r="AJ32681" s="1"/>
      <c r="AK32681" s="1"/>
      <c r="AL32681" s="1"/>
    </row>
    <row r="32682">
      <c r="I32682" s="1"/>
      <c r="J32682" s="1"/>
      <c r="K32682" s="1"/>
      <c r="AA32682" s="1"/>
      <c r="AB32682" s="1"/>
      <c r="AC32682" s="1"/>
      <c r="AJ32682" s="1"/>
      <c r="AK32682" s="1"/>
      <c r="AL32682" s="1"/>
    </row>
    <row r="32683">
      <c r="I32683" s="1"/>
      <c r="J32683" s="1"/>
      <c r="K32683" s="1"/>
      <c r="AA32683" s="1"/>
      <c r="AB32683" s="1"/>
      <c r="AC32683" s="1"/>
      <c r="AJ32683" s="1"/>
      <c r="AK32683" s="1"/>
      <c r="AL32683" s="1"/>
    </row>
    <row r="32684">
      <c r="I32684" s="1"/>
      <c r="J32684" s="1"/>
      <c r="K32684" s="1"/>
      <c r="AA32684" s="1"/>
      <c r="AB32684" s="1"/>
      <c r="AC32684" s="1"/>
      <c r="AJ32684" s="1"/>
      <c r="AK32684" s="1"/>
      <c r="AL32684" s="1"/>
    </row>
    <row r="32685">
      <c r="I32685" s="1"/>
      <c r="J32685" s="1"/>
      <c r="K32685" s="1"/>
      <c r="AA32685" s="1"/>
      <c r="AB32685" s="1"/>
      <c r="AC32685" s="1"/>
      <c r="AJ32685" s="1"/>
      <c r="AK32685" s="1"/>
      <c r="AL32685" s="1"/>
    </row>
    <row r="32686">
      <c r="I32686" s="1"/>
      <c r="J32686" s="1"/>
      <c r="K32686" s="1"/>
      <c r="AA32686" s="1"/>
      <c r="AB32686" s="1"/>
      <c r="AC32686" s="1"/>
      <c r="AJ32686" s="1"/>
      <c r="AK32686" s="1"/>
      <c r="AL32686" s="1"/>
    </row>
    <row r="32687">
      <c r="I32687" s="1"/>
      <c r="J32687" s="1"/>
      <c r="K32687" s="1"/>
      <c r="AA32687" s="1"/>
      <c r="AB32687" s="1"/>
      <c r="AC32687" s="1"/>
      <c r="AJ32687" s="1"/>
      <c r="AK32687" s="1"/>
      <c r="AL32687" s="1"/>
    </row>
    <row r="32688">
      <c r="I32688" s="1"/>
      <c r="J32688" s="1"/>
      <c r="K32688" s="1"/>
      <c r="AA32688" s="1"/>
      <c r="AB32688" s="1"/>
      <c r="AC32688" s="1"/>
      <c r="AJ32688" s="1"/>
      <c r="AK32688" s="1"/>
      <c r="AL32688" s="1"/>
    </row>
    <row r="32689">
      <c r="I32689" s="1"/>
      <c r="J32689" s="1"/>
      <c r="K32689" s="1"/>
      <c r="AA32689" s="1"/>
      <c r="AB32689" s="1"/>
      <c r="AC32689" s="1"/>
      <c r="AJ32689" s="1"/>
      <c r="AK32689" s="1"/>
      <c r="AL32689" s="1"/>
    </row>
    <row r="32690">
      <c r="I32690" s="1"/>
      <c r="J32690" s="1"/>
      <c r="K32690" s="1"/>
      <c r="AA32690" s="1"/>
      <c r="AB32690" s="1"/>
      <c r="AC32690" s="1"/>
      <c r="AJ32690" s="1"/>
      <c r="AK32690" s="1"/>
      <c r="AL32690" s="1"/>
    </row>
    <row r="32691">
      <c r="I32691" s="1"/>
      <c r="J32691" s="1"/>
      <c r="K32691" s="1"/>
      <c r="AA32691" s="1"/>
      <c r="AB32691" s="1"/>
      <c r="AC32691" s="1"/>
      <c r="AJ32691" s="1"/>
      <c r="AK32691" s="1"/>
      <c r="AL32691" s="1"/>
    </row>
    <row r="32692">
      <c r="I32692" s="1"/>
      <c r="J32692" s="1"/>
      <c r="K32692" s="1"/>
      <c r="AA32692" s="1"/>
      <c r="AB32692" s="1"/>
      <c r="AC32692" s="1"/>
      <c r="AJ32692" s="1"/>
      <c r="AK32692" s="1"/>
      <c r="AL32692" s="1"/>
    </row>
    <row r="32693">
      <c r="I32693" s="1"/>
      <c r="J32693" s="1"/>
      <c r="K32693" s="1"/>
      <c r="AA32693" s="1"/>
      <c r="AB32693" s="1"/>
      <c r="AC32693" s="1"/>
      <c r="AJ32693" s="1"/>
      <c r="AK32693" s="1"/>
      <c r="AL32693" s="1"/>
    </row>
    <row r="32694">
      <c r="I32694" s="1"/>
      <c r="J32694" s="1"/>
      <c r="K32694" s="1"/>
      <c r="AA32694" s="1"/>
      <c r="AB32694" s="1"/>
      <c r="AC32694" s="1"/>
      <c r="AJ32694" s="1"/>
      <c r="AK32694" s="1"/>
      <c r="AL32694" s="1"/>
    </row>
    <row r="32695">
      <c r="I32695" s="1"/>
      <c r="J32695" s="1"/>
      <c r="K32695" s="1"/>
      <c r="AA32695" s="1"/>
      <c r="AB32695" s="1"/>
      <c r="AC32695" s="1"/>
      <c r="AJ32695" s="1"/>
      <c r="AK32695" s="1"/>
      <c r="AL32695" s="1"/>
    </row>
    <row r="32696">
      <c r="I32696" s="1"/>
      <c r="J32696" s="1"/>
      <c r="K32696" s="1"/>
      <c r="AA32696" s="1"/>
      <c r="AB32696" s="1"/>
      <c r="AC32696" s="1"/>
      <c r="AJ32696" s="1"/>
      <c r="AK32696" s="1"/>
      <c r="AL32696" s="1"/>
    </row>
    <row r="32697">
      <c r="I32697" s="1"/>
      <c r="J32697" s="1"/>
      <c r="K32697" s="1"/>
      <c r="AA32697" s="1"/>
      <c r="AB32697" s="1"/>
      <c r="AC32697" s="1"/>
      <c r="AJ32697" s="1"/>
      <c r="AK32697" s="1"/>
      <c r="AL32697" s="1"/>
    </row>
    <row r="32698">
      <c r="I32698" s="1"/>
      <c r="J32698" s="1"/>
      <c r="K32698" s="1"/>
      <c r="AA32698" s="1"/>
      <c r="AB32698" s="1"/>
      <c r="AC32698" s="1"/>
      <c r="AJ32698" s="1"/>
      <c r="AK32698" s="1"/>
      <c r="AL32698" s="1"/>
    </row>
    <row r="32699">
      <c r="I32699" s="1"/>
      <c r="J32699" s="1"/>
      <c r="K32699" s="1"/>
      <c r="AA32699" s="1"/>
      <c r="AB32699" s="1"/>
      <c r="AC32699" s="1"/>
      <c r="AJ32699" s="1"/>
      <c r="AK32699" s="1"/>
      <c r="AL32699" s="1"/>
    </row>
    <row r="32700">
      <c r="I32700" s="1"/>
      <c r="J32700" s="1"/>
      <c r="K32700" s="1"/>
      <c r="AA32700" s="1"/>
      <c r="AB32700" s="1"/>
      <c r="AC32700" s="1"/>
      <c r="AJ32700" s="1"/>
      <c r="AK32700" s="1"/>
      <c r="AL32700" s="1"/>
    </row>
    <row r="32701">
      <c r="I32701" s="1"/>
      <c r="J32701" s="1"/>
      <c r="K32701" s="1"/>
      <c r="AA32701" s="1"/>
      <c r="AB32701" s="1"/>
      <c r="AC32701" s="1"/>
      <c r="AJ32701" s="1"/>
      <c r="AK32701" s="1"/>
      <c r="AL32701" s="1"/>
    </row>
    <row r="32702">
      <c r="I32702" s="1"/>
      <c r="J32702" s="1"/>
      <c r="K32702" s="1"/>
      <c r="AA32702" s="1"/>
      <c r="AB32702" s="1"/>
      <c r="AC32702" s="1"/>
      <c r="AJ32702" s="1"/>
      <c r="AK32702" s="1"/>
      <c r="AL32702" s="1"/>
    </row>
    <row r="32703">
      <c r="I32703" s="1"/>
      <c r="J32703" s="1"/>
      <c r="K32703" s="1"/>
      <c r="AA32703" s="1"/>
      <c r="AB32703" s="1"/>
      <c r="AC32703" s="1"/>
      <c r="AJ32703" s="1"/>
      <c r="AK32703" s="1"/>
      <c r="AL32703" s="1"/>
    </row>
    <row r="32704">
      <c r="I32704" s="1"/>
      <c r="J32704" s="1"/>
      <c r="K32704" s="1"/>
      <c r="AA32704" s="1"/>
      <c r="AB32704" s="1"/>
      <c r="AC32704" s="1"/>
      <c r="AJ32704" s="1"/>
      <c r="AK32704" s="1"/>
      <c r="AL32704" s="1"/>
    </row>
    <row r="32705">
      <c r="I32705" s="1"/>
      <c r="J32705" s="1"/>
      <c r="K32705" s="1"/>
      <c r="AA32705" s="1"/>
      <c r="AB32705" s="1"/>
      <c r="AC32705" s="1"/>
      <c r="AJ32705" s="1"/>
      <c r="AK32705" s="1"/>
      <c r="AL32705" s="1"/>
    </row>
    <row r="32706">
      <c r="I32706" s="1"/>
      <c r="J32706" s="1"/>
      <c r="K32706" s="1"/>
      <c r="AA32706" s="1"/>
      <c r="AB32706" s="1"/>
      <c r="AC32706" s="1"/>
      <c r="AJ32706" s="1"/>
      <c r="AK32706" s="1"/>
      <c r="AL32706" s="1"/>
    </row>
    <row r="32707">
      <c r="I32707" s="1"/>
      <c r="J32707" s="1"/>
      <c r="K32707" s="1"/>
      <c r="AA32707" s="1"/>
      <c r="AB32707" s="1"/>
      <c r="AC32707" s="1"/>
      <c r="AJ32707" s="1"/>
      <c r="AK32707" s="1"/>
      <c r="AL32707" s="1"/>
    </row>
    <row r="32708">
      <c r="I32708" s="1"/>
      <c r="J32708" s="1"/>
      <c r="K32708" s="1"/>
      <c r="AA32708" s="1"/>
      <c r="AB32708" s="1"/>
      <c r="AC32708" s="1"/>
      <c r="AJ32708" s="1"/>
      <c r="AK32708" s="1"/>
      <c r="AL32708" s="1"/>
    </row>
    <row r="32709">
      <c r="I32709" s="1"/>
      <c r="J32709" s="1"/>
      <c r="K32709" s="1"/>
      <c r="AA32709" s="1"/>
      <c r="AB32709" s="1"/>
      <c r="AC32709" s="1"/>
      <c r="AJ32709" s="1"/>
      <c r="AK32709" s="1"/>
      <c r="AL32709" s="1"/>
    </row>
    <row r="32710">
      <c r="I32710" s="1"/>
      <c r="J32710" s="1"/>
      <c r="K32710" s="1"/>
      <c r="AA32710" s="1"/>
      <c r="AB32710" s="1"/>
      <c r="AC32710" s="1"/>
      <c r="AJ32710" s="1"/>
      <c r="AK32710" s="1"/>
      <c r="AL32710" s="1"/>
    </row>
    <row r="32711">
      <c r="I32711" s="1"/>
      <c r="J32711" s="1"/>
      <c r="K32711" s="1"/>
      <c r="AA32711" s="1"/>
      <c r="AB32711" s="1"/>
      <c r="AC32711" s="1"/>
      <c r="AJ32711" s="1"/>
      <c r="AK32711" s="1"/>
      <c r="AL32711" s="1"/>
    </row>
    <row r="32712">
      <c r="I32712" s="1"/>
      <c r="J32712" s="1"/>
      <c r="K32712" s="1"/>
      <c r="AA32712" s="1"/>
      <c r="AB32712" s="1"/>
      <c r="AC32712" s="1"/>
      <c r="AJ32712" s="1"/>
      <c r="AK32712" s="1"/>
      <c r="AL32712" s="1"/>
    </row>
    <row r="32713">
      <c r="I32713" s="1"/>
      <c r="J32713" s="1"/>
      <c r="K32713" s="1"/>
      <c r="AA32713" s="1"/>
      <c r="AB32713" s="1"/>
      <c r="AC32713" s="1"/>
      <c r="AJ32713" s="1"/>
      <c r="AK32713" s="1"/>
      <c r="AL32713" s="1"/>
    </row>
    <row r="32714">
      <c r="I32714" s="1"/>
      <c r="J32714" s="1"/>
      <c r="K32714" s="1"/>
      <c r="AA32714" s="1"/>
      <c r="AB32714" s="1"/>
      <c r="AC32714" s="1"/>
      <c r="AJ32714" s="1"/>
      <c r="AK32714" s="1"/>
      <c r="AL32714" s="1"/>
    </row>
    <row r="32715">
      <c r="I32715" s="1"/>
      <c r="J32715" s="1"/>
      <c r="K32715" s="1"/>
      <c r="AA32715" s="1"/>
      <c r="AB32715" s="1"/>
      <c r="AC32715" s="1"/>
      <c r="AJ32715" s="1"/>
      <c r="AK32715" s="1"/>
      <c r="AL32715" s="1"/>
    </row>
    <row r="32716">
      <c r="I32716" s="1"/>
      <c r="J32716" s="1"/>
      <c r="K32716" s="1"/>
      <c r="AA32716" s="1"/>
      <c r="AB32716" s="1"/>
      <c r="AC32716" s="1"/>
      <c r="AJ32716" s="1"/>
      <c r="AK32716" s="1"/>
      <c r="AL32716" s="1"/>
    </row>
    <row r="32717">
      <c r="I32717" s="1"/>
      <c r="J32717" s="1"/>
      <c r="K32717" s="1"/>
      <c r="AA32717" s="1"/>
      <c r="AB32717" s="1"/>
      <c r="AC32717" s="1"/>
      <c r="AJ32717" s="1"/>
      <c r="AK32717" s="1"/>
      <c r="AL32717" s="1"/>
    </row>
    <row r="32718">
      <c r="I32718" s="1"/>
      <c r="J32718" s="1"/>
      <c r="K32718" s="1"/>
      <c r="AA32718" s="1"/>
      <c r="AB32718" s="1"/>
      <c r="AC32718" s="1"/>
      <c r="AJ32718" s="1"/>
      <c r="AK32718" s="1"/>
      <c r="AL32718" s="1"/>
    </row>
    <row r="32719">
      <c r="I32719" s="1"/>
      <c r="J32719" s="1"/>
      <c r="K32719" s="1"/>
      <c r="AA32719" s="1"/>
      <c r="AB32719" s="1"/>
      <c r="AC32719" s="1"/>
      <c r="AJ32719" s="1"/>
      <c r="AK32719" s="1"/>
      <c r="AL32719" s="1"/>
    </row>
    <row r="32720">
      <c r="I32720" s="1"/>
      <c r="J32720" s="1"/>
      <c r="K32720" s="1"/>
      <c r="AA32720" s="1"/>
      <c r="AB32720" s="1"/>
      <c r="AC32720" s="1"/>
      <c r="AJ32720" s="1"/>
      <c r="AK32720" s="1"/>
      <c r="AL32720" s="1"/>
    </row>
    <row r="32721">
      <c r="I32721" s="1"/>
      <c r="J32721" s="1"/>
      <c r="K32721" s="1"/>
      <c r="AA32721" s="1"/>
      <c r="AB32721" s="1"/>
      <c r="AC32721" s="1"/>
      <c r="AJ32721" s="1"/>
      <c r="AK32721" s="1"/>
      <c r="AL32721" s="1"/>
    </row>
    <row r="32722">
      <c r="I32722" s="1"/>
      <c r="J32722" s="1"/>
      <c r="K32722" s="1"/>
      <c r="AA32722" s="1"/>
      <c r="AB32722" s="1"/>
      <c r="AC32722" s="1"/>
      <c r="AJ32722" s="1"/>
      <c r="AK32722" s="1"/>
      <c r="AL32722" s="1"/>
    </row>
    <row r="32723">
      <c r="I32723" s="1"/>
      <c r="J32723" s="1"/>
      <c r="K32723" s="1"/>
      <c r="AA32723" s="1"/>
      <c r="AB32723" s="1"/>
      <c r="AC32723" s="1"/>
      <c r="AJ32723" s="1"/>
      <c r="AK32723" s="1"/>
      <c r="AL32723" s="1"/>
    </row>
    <row r="32724">
      <c r="I32724" s="1"/>
      <c r="J32724" s="1"/>
      <c r="K32724" s="1"/>
      <c r="AA32724" s="1"/>
      <c r="AB32724" s="1"/>
      <c r="AC32724" s="1"/>
      <c r="AJ32724" s="1"/>
      <c r="AK32724" s="1"/>
      <c r="AL32724" s="1"/>
    </row>
    <row r="32725">
      <c r="I32725" s="1"/>
      <c r="J32725" s="1"/>
      <c r="K32725" s="1"/>
      <c r="AA32725" s="1"/>
      <c r="AB32725" s="1"/>
      <c r="AC32725" s="1"/>
      <c r="AJ32725" s="1"/>
      <c r="AK32725" s="1"/>
      <c r="AL32725" s="1"/>
    </row>
    <row r="32726">
      <c r="I32726" s="1"/>
      <c r="J32726" s="1"/>
      <c r="K32726" s="1"/>
      <c r="AA32726" s="1"/>
      <c r="AB32726" s="1"/>
      <c r="AC32726" s="1"/>
      <c r="AJ32726" s="1"/>
      <c r="AK32726" s="1"/>
      <c r="AL32726" s="1"/>
    </row>
    <row r="32727">
      <c r="I32727" s="1"/>
      <c r="J32727" s="1"/>
      <c r="K32727" s="1"/>
      <c r="AA32727" s="1"/>
      <c r="AB32727" s="1"/>
      <c r="AC32727" s="1"/>
      <c r="AJ32727" s="1"/>
      <c r="AK32727" s="1"/>
      <c r="AL32727" s="1"/>
    </row>
    <row r="32728">
      <c r="I32728" s="1"/>
      <c r="J32728" s="1"/>
      <c r="K32728" s="1"/>
      <c r="AA32728" s="1"/>
      <c r="AB32728" s="1"/>
      <c r="AC32728" s="1"/>
      <c r="AJ32728" s="1"/>
      <c r="AK32728" s="1"/>
      <c r="AL32728" s="1"/>
    </row>
    <row r="32729">
      <c r="I32729" s="1"/>
      <c r="J32729" s="1"/>
      <c r="K32729" s="1"/>
      <c r="AA32729" s="1"/>
      <c r="AB32729" s="1"/>
      <c r="AC32729" s="1"/>
      <c r="AJ32729" s="1"/>
      <c r="AK32729" s="1"/>
      <c r="AL32729" s="1"/>
    </row>
    <row r="32730">
      <c r="I32730" s="1"/>
      <c r="J32730" s="1"/>
      <c r="K32730" s="1"/>
      <c r="AA32730" s="1"/>
      <c r="AB32730" s="1"/>
      <c r="AC32730" s="1"/>
      <c r="AJ32730" s="1"/>
      <c r="AK32730" s="1"/>
      <c r="AL32730" s="1"/>
    </row>
    <row r="32731">
      <c r="I32731" s="1"/>
      <c r="J32731" s="1"/>
      <c r="K32731" s="1"/>
      <c r="AA32731" s="1"/>
      <c r="AB32731" s="1"/>
      <c r="AC32731" s="1"/>
      <c r="AJ32731" s="1"/>
      <c r="AK32731" s="1"/>
      <c r="AL32731" s="1"/>
    </row>
    <row r="32732">
      <c r="I32732" s="1"/>
      <c r="J32732" s="1"/>
      <c r="K32732" s="1"/>
      <c r="AA32732" s="1"/>
      <c r="AB32732" s="1"/>
      <c r="AC32732" s="1"/>
      <c r="AJ32732" s="1"/>
      <c r="AK32732" s="1"/>
      <c r="AL32732" s="1"/>
    </row>
    <row r="32733">
      <c r="I32733" s="1"/>
      <c r="J32733" s="1"/>
      <c r="K32733" s="1"/>
      <c r="AA32733" s="1"/>
      <c r="AB32733" s="1"/>
      <c r="AC32733" s="1"/>
      <c r="AJ32733" s="1"/>
      <c r="AK32733" s="1"/>
      <c r="AL32733" s="1"/>
    </row>
    <row r="32734">
      <c r="I32734" s="1"/>
      <c r="J32734" s="1"/>
      <c r="K32734" s="1"/>
      <c r="AA32734" s="1"/>
      <c r="AB32734" s="1"/>
      <c r="AC32734" s="1"/>
      <c r="AJ32734" s="1"/>
      <c r="AK32734" s="1"/>
      <c r="AL32734" s="1"/>
    </row>
    <row r="32735">
      <c r="I32735" s="1"/>
      <c r="J32735" s="1"/>
      <c r="K32735" s="1"/>
      <c r="AA32735" s="1"/>
      <c r="AB32735" s="1"/>
      <c r="AC32735" s="1"/>
      <c r="AJ32735" s="1"/>
      <c r="AK32735" s="1"/>
      <c r="AL32735" s="1"/>
    </row>
    <row r="32736">
      <c r="I32736" s="1"/>
      <c r="J32736" s="1"/>
      <c r="K32736" s="1"/>
      <c r="AA32736" s="1"/>
      <c r="AB32736" s="1"/>
      <c r="AC32736" s="1"/>
      <c r="AJ32736" s="1"/>
      <c r="AK32736" s="1"/>
      <c r="AL32736" s="1"/>
    </row>
    <row r="32737">
      <c r="I32737" s="1"/>
      <c r="J32737" s="1"/>
      <c r="K32737" s="1"/>
      <c r="AA32737" s="1"/>
      <c r="AB32737" s="1"/>
      <c r="AC32737" s="1"/>
      <c r="AJ32737" s="1"/>
      <c r="AK32737" s="1"/>
      <c r="AL32737" s="1"/>
    </row>
    <row r="32738">
      <c r="I32738" s="1"/>
      <c r="J32738" s="1"/>
      <c r="K32738" s="1"/>
      <c r="AA32738" s="1"/>
      <c r="AB32738" s="1"/>
      <c r="AC32738" s="1"/>
      <c r="AJ32738" s="1"/>
      <c r="AK32738" s="1"/>
      <c r="AL32738" s="1"/>
    </row>
    <row r="32739">
      <c r="I32739" s="1"/>
      <c r="J32739" s="1"/>
      <c r="K32739" s="1"/>
      <c r="AA32739" s="1"/>
      <c r="AB32739" s="1"/>
      <c r="AC32739" s="1"/>
      <c r="AJ32739" s="1"/>
      <c r="AK32739" s="1"/>
      <c r="AL32739" s="1"/>
    </row>
    <row r="32740">
      <c r="I32740" s="1"/>
      <c r="J32740" s="1"/>
      <c r="K32740" s="1"/>
      <c r="AA32740" s="1"/>
      <c r="AB32740" s="1"/>
      <c r="AC32740" s="1"/>
      <c r="AJ32740" s="1"/>
      <c r="AK32740" s="1"/>
      <c r="AL32740" s="1"/>
    </row>
    <row r="32741">
      <c r="I32741" s="1"/>
      <c r="J32741" s="1"/>
      <c r="K32741" s="1"/>
      <c r="AA32741" s="1"/>
      <c r="AB32741" s="1"/>
      <c r="AC32741" s="1"/>
      <c r="AJ32741" s="1"/>
      <c r="AK32741" s="1"/>
      <c r="AL32741" s="1"/>
    </row>
    <row r="32742">
      <c r="I32742" s="1"/>
      <c r="J32742" s="1"/>
      <c r="K32742" s="1"/>
      <c r="AA32742" s="1"/>
      <c r="AB32742" s="1"/>
      <c r="AC32742" s="1"/>
      <c r="AJ32742" s="1"/>
      <c r="AK32742" s="1"/>
      <c r="AL32742" s="1"/>
    </row>
    <row r="32743">
      <c r="I32743" s="1"/>
      <c r="J32743" s="1"/>
      <c r="K32743" s="1"/>
      <c r="AA32743" s="1"/>
      <c r="AB32743" s="1"/>
      <c r="AC32743" s="1"/>
      <c r="AJ32743" s="1"/>
      <c r="AK32743" s="1"/>
      <c r="AL32743" s="1"/>
    </row>
    <row r="32744">
      <c r="I32744" s="1"/>
      <c r="J32744" s="1"/>
      <c r="K32744" s="1"/>
      <c r="AA32744" s="1"/>
      <c r="AB32744" s="1"/>
      <c r="AC32744" s="1"/>
      <c r="AJ32744" s="1"/>
      <c r="AK32744" s="1"/>
      <c r="AL32744" s="1"/>
    </row>
    <row r="32745">
      <c r="I32745" s="1"/>
      <c r="J32745" s="1"/>
      <c r="K32745" s="1"/>
      <c r="AA32745" s="1"/>
      <c r="AB32745" s="1"/>
      <c r="AC32745" s="1"/>
      <c r="AJ32745" s="1"/>
      <c r="AK32745" s="1"/>
      <c r="AL32745" s="1"/>
    </row>
    <row r="32746">
      <c r="I32746" s="1"/>
      <c r="J32746" s="1"/>
      <c r="K32746" s="1"/>
      <c r="AA32746" s="1"/>
      <c r="AB32746" s="1"/>
      <c r="AC32746" s="1"/>
      <c r="AJ32746" s="1"/>
      <c r="AK32746" s="1"/>
      <c r="AL32746" s="1"/>
    </row>
    <row r="32747">
      <c r="I32747" s="1"/>
      <c r="J32747" s="1"/>
      <c r="K32747" s="1"/>
      <c r="AA32747" s="1"/>
      <c r="AB32747" s="1"/>
      <c r="AC32747" s="1"/>
      <c r="AJ32747" s="1"/>
      <c r="AK32747" s="1"/>
      <c r="AL32747" s="1"/>
    </row>
    <row r="32748">
      <c r="I32748" s="1"/>
      <c r="J32748" s="1"/>
      <c r="K32748" s="1"/>
      <c r="AA32748" s="1"/>
      <c r="AB32748" s="1"/>
      <c r="AC32748" s="1"/>
      <c r="AJ32748" s="1"/>
      <c r="AK32748" s="1"/>
      <c r="AL32748" s="1"/>
    </row>
    <row r="32749">
      <c r="I32749" s="1"/>
      <c r="J32749" s="1"/>
      <c r="K32749" s="1"/>
      <c r="AA32749" s="1"/>
      <c r="AB32749" s="1"/>
      <c r="AC32749" s="1"/>
      <c r="AJ32749" s="1"/>
      <c r="AK32749" s="1"/>
      <c r="AL32749" s="1"/>
    </row>
    <row r="32750">
      <c r="I32750" s="1"/>
      <c r="J32750" s="1"/>
      <c r="K32750" s="1"/>
      <c r="AA32750" s="1"/>
      <c r="AB32750" s="1"/>
      <c r="AC32750" s="1"/>
      <c r="AJ32750" s="1"/>
      <c r="AK32750" s="1"/>
      <c r="AL32750" s="1"/>
    </row>
    <row r="32751">
      <c r="I32751" s="1"/>
      <c r="J32751" s="1"/>
      <c r="K32751" s="1"/>
      <c r="AA32751" s="1"/>
      <c r="AB32751" s="1"/>
      <c r="AC32751" s="1"/>
      <c r="AJ32751" s="1"/>
      <c r="AK32751" s="1"/>
      <c r="AL32751" s="1"/>
    </row>
    <row r="32752">
      <c r="I32752" s="1"/>
      <c r="J32752" s="1"/>
      <c r="K32752" s="1"/>
      <c r="AA32752" s="1"/>
      <c r="AB32752" s="1"/>
      <c r="AC32752" s="1"/>
      <c r="AJ32752" s="1"/>
      <c r="AK32752" s="1"/>
      <c r="AL32752" s="1"/>
    </row>
    <row r="32753">
      <c r="I32753" s="1"/>
      <c r="J32753" s="1"/>
      <c r="K32753" s="1"/>
      <c r="AA32753" s="1"/>
      <c r="AB32753" s="1"/>
      <c r="AC32753" s="1"/>
      <c r="AJ32753" s="1"/>
      <c r="AK32753" s="1"/>
      <c r="AL32753" s="1"/>
    </row>
    <row r="32754">
      <c r="I32754" s="1"/>
      <c r="J32754" s="1"/>
      <c r="K32754" s="1"/>
      <c r="AA32754" s="1"/>
      <c r="AB32754" s="1"/>
      <c r="AC32754" s="1"/>
      <c r="AJ32754" s="1"/>
      <c r="AK32754" s="1"/>
      <c r="AL32754" s="1"/>
    </row>
    <row r="32755">
      <c r="I32755" s="1"/>
      <c r="J32755" s="1"/>
      <c r="K32755" s="1"/>
      <c r="AA32755" s="1"/>
      <c r="AB32755" s="1"/>
      <c r="AC32755" s="1"/>
      <c r="AJ32755" s="1"/>
      <c r="AK32755" s="1"/>
      <c r="AL32755" s="1"/>
    </row>
    <row r="32756">
      <c r="I32756" s="1"/>
      <c r="J32756" s="1"/>
      <c r="K32756" s="1"/>
      <c r="AA32756" s="1"/>
      <c r="AB32756" s="1"/>
      <c r="AC32756" s="1"/>
      <c r="AJ32756" s="1"/>
      <c r="AK32756" s="1"/>
      <c r="AL32756" s="1"/>
    </row>
    <row r="32757">
      <c r="I32757" s="1"/>
      <c r="J32757" s="1"/>
      <c r="K32757" s="1"/>
      <c r="AA32757" s="1"/>
      <c r="AB32757" s="1"/>
      <c r="AC32757" s="1"/>
      <c r="AJ32757" s="1"/>
      <c r="AK32757" s="1"/>
      <c r="AL32757" s="1"/>
    </row>
    <row r="32758">
      <c r="I32758" s="1"/>
      <c r="J32758" s="1"/>
      <c r="K32758" s="1"/>
      <c r="AA32758" s="1"/>
      <c r="AB32758" s="1"/>
      <c r="AC32758" s="1"/>
      <c r="AJ32758" s="1"/>
      <c r="AK32758" s="1"/>
      <c r="AL32758" s="1"/>
    </row>
    <row r="32759">
      <c r="I32759" s="1"/>
      <c r="J32759" s="1"/>
      <c r="K32759" s="1"/>
      <c r="AA32759" s="1"/>
      <c r="AB32759" s="1"/>
      <c r="AC32759" s="1"/>
      <c r="AJ32759" s="1"/>
      <c r="AK32759" s="1"/>
      <c r="AL32759" s="1"/>
    </row>
    <row r="32760">
      <c r="I32760" s="1"/>
      <c r="J32760" s="1"/>
      <c r="K32760" s="1"/>
      <c r="AA32760" s="1"/>
      <c r="AB32760" s="1"/>
      <c r="AC32760" s="1"/>
      <c r="AJ32760" s="1"/>
      <c r="AK32760" s="1"/>
      <c r="AL32760" s="1"/>
    </row>
    <row r="32761">
      <c r="I32761" s="1"/>
      <c r="J32761" s="1"/>
      <c r="K32761" s="1"/>
      <c r="AA32761" s="1"/>
      <c r="AB32761" s="1"/>
      <c r="AC32761" s="1"/>
      <c r="AJ32761" s="1"/>
      <c r="AK32761" s="1"/>
      <c r="AL32761" s="1"/>
    </row>
    <row r="32762">
      <c r="I32762" s="1"/>
      <c r="J32762" s="1"/>
      <c r="K32762" s="1"/>
      <c r="AA32762" s="1"/>
      <c r="AB32762" s="1"/>
      <c r="AC32762" s="1"/>
      <c r="AJ32762" s="1"/>
      <c r="AK32762" s="1"/>
      <c r="AL32762" s="1"/>
    </row>
    <row r="32763">
      <c r="I32763" s="1"/>
      <c r="J32763" s="1"/>
      <c r="K32763" s="1"/>
      <c r="AA32763" s="1"/>
      <c r="AB32763" s="1"/>
      <c r="AC32763" s="1"/>
      <c r="AJ32763" s="1"/>
      <c r="AK32763" s="1"/>
      <c r="AL32763" s="1"/>
    </row>
    <row r="32764">
      <c r="I32764" s="1"/>
      <c r="J32764" s="1"/>
      <c r="K32764" s="1"/>
      <c r="AA32764" s="1"/>
      <c r="AB32764" s="1"/>
      <c r="AC32764" s="1"/>
      <c r="AJ32764" s="1"/>
      <c r="AK32764" s="1"/>
      <c r="AL32764" s="1"/>
    </row>
    <row r="32765">
      <c r="I32765" s="1"/>
      <c r="J32765" s="1"/>
      <c r="K32765" s="1"/>
      <c r="AA32765" s="1"/>
      <c r="AB32765" s="1"/>
      <c r="AC32765" s="1"/>
      <c r="AJ32765" s="1"/>
      <c r="AK32765" s="1"/>
      <c r="AL32765" s="1"/>
    </row>
    <row r="32766">
      <c r="I32766" s="1"/>
      <c r="J32766" s="1"/>
      <c r="K32766" s="1"/>
      <c r="AA32766" s="1"/>
      <c r="AB32766" s="1"/>
      <c r="AC32766" s="1"/>
      <c r="AJ32766" s="1"/>
      <c r="AK32766" s="1"/>
      <c r="AL32766" s="1"/>
    </row>
    <row r="32767">
      <c r="I32767" s="1"/>
      <c r="J32767" s="1"/>
      <c r="K32767" s="1"/>
      <c r="AA32767" s="1"/>
      <c r="AB32767" s="1"/>
      <c r="AC32767" s="1"/>
      <c r="AJ32767" s="1"/>
      <c r="AK32767" s="1"/>
      <c r="AL32767" s="1"/>
    </row>
    <row r="32768">
      <c r="I32768" s="1"/>
      <c r="J32768" s="1"/>
      <c r="K32768" s="1"/>
      <c r="AA32768" s="1"/>
      <c r="AB32768" s="1"/>
      <c r="AC32768" s="1"/>
      <c r="AJ32768" s="1"/>
      <c r="AK32768" s="1"/>
      <c r="AL32768" s="1"/>
    </row>
    <row r="32769">
      <c r="I32769" s="1"/>
      <c r="J32769" s="1"/>
      <c r="K32769" s="1"/>
      <c r="AA32769" s="1"/>
      <c r="AB32769" s="1"/>
      <c r="AC32769" s="1"/>
      <c r="AJ32769" s="1"/>
      <c r="AK32769" s="1"/>
      <c r="AL32769" s="1"/>
    </row>
    <row r="32770">
      <c r="I32770" s="1"/>
      <c r="J32770" s="1"/>
      <c r="K32770" s="1"/>
      <c r="AA32770" s="1"/>
      <c r="AB32770" s="1"/>
      <c r="AC32770" s="1"/>
      <c r="AJ32770" s="1"/>
      <c r="AK32770" s="1"/>
      <c r="AL32770" s="1"/>
    </row>
    <row r="32771">
      <c r="I32771" s="1"/>
      <c r="J32771" s="1"/>
      <c r="K32771" s="1"/>
      <c r="AA32771" s="1"/>
      <c r="AB32771" s="1"/>
      <c r="AC32771" s="1"/>
      <c r="AJ32771" s="1"/>
      <c r="AK32771" s="1"/>
      <c r="AL32771" s="1"/>
    </row>
    <row r="32772">
      <c r="I32772" s="1"/>
      <c r="J32772" s="1"/>
      <c r="K32772" s="1"/>
      <c r="AA32772" s="1"/>
      <c r="AB32772" s="1"/>
      <c r="AC32772" s="1"/>
      <c r="AJ32772" s="1"/>
      <c r="AK32772" s="1"/>
      <c r="AL32772" s="1"/>
    </row>
    <row r="32773">
      <c r="I32773" s="1"/>
      <c r="J32773" s="1"/>
      <c r="K32773" s="1"/>
      <c r="AA32773" s="1"/>
      <c r="AB32773" s="1"/>
      <c r="AC32773" s="1"/>
      <c r="AJ32773" s="1"/>
      <c r="AK32773" s="1"/>
      <c r="AL32773" s="1"/>
    </row>
    <row r="32774">
      <c r="I32774" s="1"/>
      <c r="J32774" s="1"/>
      <c r="K32774" s="1"/>
      <c r="AA32774" s="1"/>
      <c r="AB32774" s="1"/>
      <c r="AC32774" s="1"/>
      <c r="AJ32774" s="1"/>
      <c r="AK32774" s="1"/>
      <c r="AL32774" s="1"/>
    </row>
    <row r="32775">
      <c r="I32775" s="1"/>
      <c r="J32775" s="1"/>
      <c r="K32775" s="1"/>
      <c r="AA32775" s="1"/>
      <c r="AB32775" s="1"/>
      <c r="AC32775" s="1"/>
      <c r="AJ32775" s="1"/>
      <c r="AK32775" s="1"/>
      <c r="AL32775" s="1"/>
    </row>
    <row r="32776">
      <c r="I32776" s="1"/>
      <c r="J32776" s="1"/>
      <c r="K32776" s="1"/>
      <c r="AA32776" s="1"/>
      <c r="AB32776" s="1"/>
      <c r="AC32776" s="1"/>
      <c r="AJ32776" s="1"/>
      <c r="AK32776" s="1"/>
      <c r="AL32776" s="1"/>
    </row>
    <row r="32777">
      <c r="I32777" s="1"/>
      <c r="J32777" s="1"/>
      <c r="K32777" s="1"/>
      <c r="AA32777" s="1"/>
      <c r="AB32777" s="1"/>
      <c r="AC32777" s="1"/>
      <c r="AJ32777" s="1"/>
      <c r="AK32777" s="1"/>
      <c r="AL32777" s="1"/>
    </row>
    <row r="32778">
      <c r="I32778" s="1"/>
      <c r="J32778" s="1"/>
      <c r="K32778" s="1"/>
      <c r="AA32778" s="1"/>
      <c r="AB32778" s="1"/>
      <c r="AC32778" s="1"/>
      <c r="AJ32778" s="1"/>
      <c r="AK32778" s="1"/>
      <c r="AL32778" s="1"/>
    </row>
    <row r="32779">
      <c r="I32779" s="1"/>
      <c r="J32779" s="1"/>
      <c r="K32779" s="1"/>
      <c r="AA32779" s="1"/>
      <c r="AB32779" s="1"/>
      <c r="AC32779" s="1"/>
      <c r="AJ32779" s="1"/>
      <c r="AK32779" s="1"/>
      <c r="AL32779" s="1"/>
    </row>
    <row r="32780">
      <c r="I32780" s="1"/>
      <c r="J32780" s="1"/>
      <c r="K32780" s="1"/>
      <c r="AA32780" s="1"/>
      <c r="AB32780" s="1"/>
      <c r="AC32780" s="1"/>
      <c r="AJ32780" s="1"/>
      <c r="AK32780" s="1"/>
      <c r="AL32780" s="1"/>
    </row>
    <row r="32781">
      <c r="I32781" s="1"/>
      <c r="J32781" s="1"/>
      <c r="K32781" s="1"/>
      <c r="AA32781" s="1"/>
      <c r="AB32781" s="1"/>
      <c r="AC32781" s="1"/>
      <c r="AJ32781" s="1"/>
      <c r="AK32781" s="1"/>
      <c r="AL32781" s="1"/>
    </row>
    <row r="32782">
      <c r="I32782" s="1"/>
      <c r="J32782" s="1"/>
      <c r="K32782" s="1"/>
      <c r="AA32782" s="1"/>
      <c r="AB32782" s="1"/>
      <c r="AC32782" s="1"/>
      <c r="AJ32782" s="1"/>
      <c r="AK32782" s="1"/>
      <c r="AL32782" s="1"/>
    </row>
    <row r="32783">
      <c r="I32783" s="1"/>
      <c r="J32783" s="1"/>
      <c r="K32783" s="1"/>
      <c r="AA32783" s="1"/>
      <c r="AB32783" s="1"/>
      <c r="AC32783" s="1"/>
      <c r="AJ32783" s="1"/>
      <c r="AK32783" s="1"/>
      <c r="AL32783" s="1"/>
    </row>
    <row r="32784">
      <c r="I32784" s="1"/>
      <c r="J32784" s="1"/>
      <c r="K32784" s="1"/>
      <c r="AA32784" s="1"/>
      <c r="AB32784" s="1"/>
      <c r="AC32784" s="1"/>
      <c r="AJ32784" s="1"/>
      <c r="AK32784" s="1"/>
      <c r="AL32784" s="1"/>
    </row>
    <row r="32785">
      <c r="I32785" s="1"/>
      <c r="J32785" s="1"/>
      <c r="K32785" s="1"/>
      <c r="AA32785" s="1"/>
      <c r="AB32785" s="1"/>
      <c r="AC32785" s="1"/>
      <c r="AJ32785" s="1"/>
      <c r="AK32785" s="1"/>
      <c r="AL32785" s="1"/>
    </row>
    <row r="32786">
      <c r="I32786" s="1"/>
      <c r="J32786" s="1"/>
      <c r="K32786" s="1"/>
      <c r="AA32786" s="1"/>
      <c r="AB32786" s="1"/>
      <c r="AC32786" s="1"/>
      <c r="AJ32786" s="1"/>
      <c r="AK32786" s="1"/>
      <c r="AL32786" s="1"/>
    </row>
    <row r="32787">
      <c r="I32787" s="1"/>
      <c r="J32787" s="1"/>
      <c r="K32787" s="1"/>
      <c r="AA32787" s="1"/>
      <c r="AB32787" s="1"/>
      <c r="AC32787" s="1"/>
      <c r="AJ32787" s="1"/>
      <c r="AK32787" s="1"/>
      <c r="AL32787" s="1"/>
    </row>
    <row r="32788">
      <c r="I32788" s="1"/>
      <c r="J32788" s="1"/>
      <c r="K32788" s="1"/>
      <c r="AA32788" s="1"/>
      <c r="AB32788" s="1"/>
      <c r="AC32788" s="1"/>
      <c r="AJ32788" s="1"/>
      <c r="AK32788" s="1"/>
      <c r="AL32788" s="1"/>
    </row>
    <row r="32789">
      <c r="I32789" s="1"/>
      <c r="J32789" s="1"/>
      <c r="K32789" s="1"/>
      <c r="AA32789" s="1"/>
      <c r="AB32789" s="1"/>
      <c r="AC32789" s="1"/>
      <c r="AJ32789" s="1"/>
      <c r="AK32789" s="1"/>
      <c r="AL32789" s="1"/>
    </row>
    <row r="32790">
      <c r="I32790" s="1"/>
      <c r="J32790" s="1"/>
      <c r="K32790" s="1"/>
      <c r="AA32790" s="1"/>
      <c r="AB32790" s="1"/>
      <c r="AC32790" s="1"/>
      <c r="AJ32790" s="1"/>
      <c r="AK32790" s="1"/>
      <c r="AL32790" s="1"/>
    </row>
    <row r="32791">
      <c r="I32791" s="1"/>
      <c r="J32791" s="1"/>
      <c r="K32791" s="1"/>
      <c r="AA32791" s="1"/>
      <c r="AB32791" s="1"/>
      <c r="AC32791" s="1"/>
      <c r="AJ32791" s="1"/>
      <c r="AK32791" s="1"/>
      <c r="AL32791" s="1"/>
    </row>
    <row r="32792">
      <c r="I32792" s="1"/>
      <c r="J32792" s="1"/>
      <c r="K32792" s="1"/>
      <c r="AA32792" s="1"/>
      <c r="AB32792" s="1"/>
      <c r="AC32792" s="1"/>
      <c r="AJ32792" s="1"/>
      <c r="AK32792" s="1"/>
      <c r="AL32792" s="1"/>
    </row>
    <row r="32793">
      <c r="I32793" s="1"/>
      <c r="J32793" s="1"/>
      <c r="K32793" s="1"/>
      <c r="AA32793" s="1"/>
      <c r="AB32793" s="1"/>
      <c r="AC32793" s="1"/>
      <c r="AJ32793" s="1"/>
      <c r="AK32793" s="1"/>
      <c r="AL32793" s="1"/>
    </row>
    <row r="32794">
      <c r="I32794" s="1"/>
      <c r="J32794" s="1"/>
      <c r="K32794" s="1"/>
      <c r="AA32794" s="1"/>
      <c r="AB32794" s="1"/>
      <c r="AC32794" s="1"/>
      <c r="AJ32794" s="1"/>
      <c r="AK32794" s="1"/>
      <c r="AL32794" s="1"/>
    </row>
    <row r="32795">
      <c r="I32795" s="1"/>
      <c r="J32795" s="1"/>
      <c r="K32795" s="1"/>
      <c r="AA32795" s="1"/>
      <c r="AB32795" s="1"/>
      <c r="AC32795" s="1"/>
      <c r="AJ32795" s="1"/>
      <c r="AK32795" s="1"/>
      <c r="AL32795" s="1"/>
    </row>
    <row r="32796">
      <c r="I32796" s="1"/>
      <c r="J32796" s="1"/>
      <c r="K32796" s="1"/>
      <c r="AA32796" s="1"/>
      <c r="AB32796" s="1"/>
      <c r="AC32796" s="1"/>
      <c r="AJ32796" s="1"/>
      <c r="AK32796" s="1"/>
      <c r="AL32796" s="1"/>
    </row>
    <row r="32797">
      <c r="I32797" s="1"/>
      <c r="J32797" s="1"/>
      <c r="K32797" s="1"/>
      <c r="AA32797" s="1"/>
      <c r="AB32797" s="1"/>
      <c r="AC32797" s="1"/>
      <c r="AJ32797" s="1"/>
      <c r="AK32797" s="1"/>
      <c r="AL32797" s="1"/>
    </row>
    <row r="32798">
      <c r="I32798" s="1"/>
      <c r="J32798" s="1"/>
      <c r="K32798" s="1"/>
      <c r="AA32798" s="1"/>
      <c r="AB32798" s="1"/>
      <c r="AC32798" s="1"/>
      <c r="AJ32798" s="1"/>
      <c r="AK32798" s="1"/>
      <c r="AL32798" s="1"/>
    </row>
    <row r="32799">
      <c r="I32799" s="1"/>
      <c r="J32799" s="1"/>
      <c r="K32799" s="1"/>
      <c r="AA32799" s="1"/>
      <c r="AB32799" s="1"/>
      <c r="AC32799" s="1"/>
      <c r="AJ32799" s="1"/>
      <c r="AK32799" s="1"/>
      <c r="AL32799" s="1"/>
    </row>
    <row r="32800">
      <c r="I32800" s="1"/>
      <c r="J32800" s="1"/>
      <c r="K32800" s="1"/>
      <c r="AA32800" s="1"/>
      <c r="AB32800" s="1"/>
      <c r="AC32800" s="1"/>
      <c r="AJ32800" s="1"/>
      <c r="AK32800" s="1"/>
      <c r="AL32800" s="1"/>
    </row>
    <row r="32801">
      <c r="I32801" s="1"/>
      <c r="J32801" s="1"/>
      <c r="K32801" s="1"/>
      <c r="AA32801" s="1"/>
      <c r="AB32801" s="1"/>
      <c r="AC32801" s="1"/>
      <c r="AJ32801" s="1"/>
      <c r="AK32801" s="1"/>
      <c r="AL32801" s="1"/>
    </row>
    <row r="32802">
      <c r="I32802" s="1"/>
      <c r="J32802" s="1"/>
      <c r="K32802" s="1"/>
      <c r="AA32802" s="1"/>
      <c r="AB32802" s="1"/>
      <c r="AC32802" s="1"/>
      <c r="AJ32802" s="1"/>
      <c r="AK32802" s="1"/>
      <c r="AL32802" s="1"/>
    </row>
    <row r="32803">
      <c r="I32803" s="1"/>
      <c r="J32803" s="1"/>
      <c r="K32803" s="1"/>
      <c r="AA32803" s="1"/>
      <c r="AB32803" s="1"/>
      <c r="AC32803" s="1"/>
      <c r="AJ32803" s="1"/>
      <c r="AK32803" s="1"/>
      <c r="AL32803" s="1"/>
    </row>
    <row r="32804">
      <c r="I32804" s="1"/>
      <c r="J32804" s="1"/>
      <c r="K32804" s="1"/>
      <c r="AA32804" s="1"/>
      <c r="AB32804" s="1"/>
      <c r="AC32804" s="1"/>
      <c r="AJ32804" s="1"/>
      <c r="AK32804" s="1"/>
      <c r="AL32804" s="1"/>
    </row>
    <row r="32805">
      <c r="I32805" s="1"/>
      <c r="J32805" s="1"/>
      <c r="K32805" s="1"/>
      <c r="AA32805" s="1"/>
      <c r="AB32805" s="1"/>
      <c r="AC32805" s="1"/>
      <c r="AJ32805" s="1"/>
      <c r="AK32805" s="1"/>
      <c r="AL32805" s="1"/>
    </row>
    <row r="32806">
      <c r="I32806" s="1"/>
      <c r="J32806" s="1"/>
      <c r="K32806" s="1"/>
      <c r="AA32806" s="1"/>
      <c r="AB32806" s="1"/>
      <c r="AC32806" s="1"/>
      <c r="AJ32806" s="1"/>
      <c r="AK32806" s="1"/>
      <c r="AL32806" s="1"/>
    </row>
    <row r="32807">
      <c r="I32807" s="1"/>
      <c r="J32807" s="1"/>
      <c r="K32807" s="1"/>
      <c r="AA32807" s="1"/>
      <c r="AB32807" s="1"/>
      <c r="AC32807" s="1"/>
      <c r="AJ32807" s="1"/>
      <c r="AK32807" s="1"/>
      <c r="AL32807" s="1"/>
    </row>
    <row r="32808">
      <c r="I32808" s="1"/>
      <c r="J32808" s="1"/>
      <c r="K32808" s="1"/>
      <c r="AA32808" s="1"/>
      <c r="AB32808" s="1"/>
      <c r="AC32808" s="1"/>
      <c r="AJ32808" s="1"/>
      <c r="AK32808" s="1"/>
      <c r="AL32808" s="1"/>
    </row>
    <row r="32809">
      <c r="I32809" s="1"/>
      <c r="J32809" s="1"/>
      <c r="K32809" s="1"/>
      <c r="AA32809" s="1"/>
      <c r="AB32809" s="1"/>
      <c r="AC32809" s="1"/>
      <c r="AJ32809" s="1"/>
      <c r="AK32809" s="1"/>
      <c r="AL32809" s="1"/>
    </row>
    <row r="32810">
      <c r="I32810" s="1"/>
      <c r="J32810" s="1"/>
      <c r="K32810" s="1"/>
      <c r="AA32810" s="1"/>
      <c r="AB32810" s="1"/>
      <c r="AC32810" s="1"/>
      <c r="AJ32810" s="1"/>
      <c r="AK32810" s="1"/>
      <c r="AL32810" s="1"/>
    </row>
    <row r="32811">
      <c r="I32811" s="1"/>
      <c r="J32811" s="1"/>
      <c r="K32811" s="1"/>
      <c r="AA32811" s="1"/>
      <c r="AB32811" s="1"/>
      <c r="AC32811" s="1"/>
      <c r="AJ32811" s="1"/>
      <c r="AK32811" s="1"/>
      <c r="AL32811" s="1"/>
    </row>
    <row r="32812">
      <c r="I32812" s="1"/>
      <c r="J32812" s="1"/>
      <c r="K32812" s="1"/>
      <c r="AA32812" s="1"/>
      <c r="AB32812" s="1"/>
      <c r="AC32812" s="1"/>
      <c r="AJ32812" s="1"/>
      <c r="AK32812" s="1"/>
      <c r="AL32812" s="1"/>
    </row>
    <row r="32813">
      <c r="I32813" s="1"/>
      <c r="J32813" s="1"/>
      <c r="K32813" s="1"/>
      <c r="AA32813" s="1"/>
      <c r="AB32813" s="1"/>
      <c r="AC32813" s="1"/>
      <c r="AJ32813" s="1"/>
      <c r="AK32813" s="1"/>
      <c r="AL32813" s="1"/>
    </row>
    <row r="32814">
      <c r="I32814" s="1"/>
      <c r="J32814" s="1"/>
      <c r="K32814" s="1"/>
      <c r="AA32814" s="1"/>
      <c r="AB32814" s="1"/>
      <c r="AC32814" s="1"/>
      <c r="AJ32814" s="1"/>
      <c r="AK32814" s="1"/>
      <c r="AL32814" s="1"/>
    </row>
    <row r="32815">
      <c r="I32815" s="1"/>
      <c r="J32815" s="1"/>
      <c r="K32815" s="1"/>
      <c r="AA32815" s="1"/>
      <c r="AB32815" s="1"/>
      <c r="AC32815" s="1"/>
      <c r="AJ32815" s="1"/>
      <c r="AK32815" s="1"/>
      <c r="AL32815" s="1"/>
    </row>
    <row r="32816">
      <c r="I32816" s="1"/>
      <c r="J32816" s="1"/>
      <c r="K32816" s="1"/>
      <c r="AA32816" s="1"/>
      <c r="AB32816" s="1"/>
      <c r="AC32816" s="1"/>
      <c r="AJ32816" s="1"/>
      <c r="AK32816" s="1"/>
      <c r="AL32816" s="1"/>
    </row>
    <row r="32817">
      <c r="I32817" s="1"/>
      <c r="J32817" s="1"/>
      <c r="K32817" s="1"/>
      <c r="AA32817" s="1"/>
      <c r="AB32817" s="1"/>
      <c r="AC32817" s="1"/>
      <c r="AJ32817" s="1"/>
      <c r="AK32817" s="1"/>
      <c r="AL32817" s="1"/>
    </row>
    <row r="32818">
      <c r="I32818" s="1"/>
      <c r="J32818" s="1"/>
      <c r="K32818" s="1"/>
      <c r="AA32818" s="1"/>
      <c r="AB32818" s="1"/>
      <c r="AC32818" s="1"/>
      <c r="AJ32818" s="1"/>
      <c r="AK32818" s="1"/>
      <c r="AL32818" s="1"/>
    </row>
    <row r="32819">
      <c r="I32819" s="1"/>
      <c r="J32819" s="1"/>
      <c r="K32819" s="1"/>
      <c r="AA32819" s="1"/>
      <c r="AB32819" s="1"/>
      <c r="AC32819" s="1"/>
      <c r="AJ32819" s="1"/>
      <c r="AK32819" s="1"/>
      <c r="AL32819" s="1"/>
    </row>
    <row r="32820">
      <c r="I32820" s="1"/>
      <c r="J32820" s="1"/>
      <c r="K32820" s="1"/>
      <c r="AA32820" s="1"/>
      <c r="AB32820" s="1"/>
      <c r="AC32820" s="1"/>
      <c r="AJ32820" s="1"/>
      <c r="AK32820" s="1"/>
      <c r="AL32820" s="1"/>
    </row>
    <row r="32821">
      <c r="I32821" s="1"/>
      <c r="J32821" s="1"/>
      <c r="K32821" s="1"/>
      <c r="AA32821" s="1"/>
      <c r="AB32821" s="1"/>
      <c r="AC32821" s="1"/>
      <c r="AJ32821" s="1"/>
      <c r="AK32821" s="1"/>
      <c r="AL32821" s="1"/>
    </row>
    <row r="32822">
      <c r="I32822" s="1"/>
      <c r="J32822" s="1"/>
      <c r="K32822" s="1"/>
      <c r="AA32822" s="1"/>
      <c r="AB32822" s="1"/>
      <c r="AC32822" s="1"/>
      <c r="AJ32822" s="1"/>
      <c r="AK32822" s="1"/>
      <c r="AL32822" s="1"/>
    </row>
    <row r="32823">
      <c r="I32823" s="1"/>
      <c r="J32823" s="1"/>
      <c r="K32823" s="1"/>
      <c r="AA32823" s="1"/>
      <c r="AB32823" s="1"/>
      <c r="AC32823" s="1"/>
      <c r="AJ32823" s="1"/>
      <c r="AK32823" s="1"/>
      <c r="AL32823" s="1"/>
    </row>
    <row r="32824">
      <c r="I32824" s="1"/>
      <c r="J32824" s="1"/>
      <c r="K32824" s="1"/>
      <c r="AA32824" s="1"/>
      <c r="AB32824" s="1"/>
      <c r="AC32824" s="1"/>
      <c r="AJ32824" s="1"/>
      <c r="AK32824" s="1"/>
      <c r="AL32824" s="1"/>
    </row>
    <row r="32825">
      <c r="I32825" s="1"/>
      <c r="J32825" s="1"/>
      <c r="K32825" s="1"/>
      <c r="AA32825" s="1"/>
      <c r="AB32825" s="1"/>
      <c r="AC32825" s="1"/>
      <c r="AJ32825" s="1"/>
      <c r="AK32825" s="1"/>
      <c r="AL32825" s="1"/>
    </row>
    <row r="32826">
      <c r="I32826" s="1"/>
      <c r="J32826" s="1"/>
      <c r="K32826" s="1"/>
      <c r="AA32826" s="1"/>
      <c r="AB32826" s="1"/>
      <c r="AC32826" s="1"/>
      <c r="AJ32826" s="1"/>
      <c r="AK32826" s="1"/>
      <c r="AL32826" s="1"/>
    </row>
    <row r="32827">
      <c r="I32827" s="1"/>
      <c r="J32827" s="1"/>
      <c r="K32827" s="1"/>
      <c r="AA32827" s="1"/>
      <c r="AB32827" s="1"/>
      <c r="AC32827" s="1"/>
      <c r="AJ32827" s="1"/>
      <c r="AK32827" s="1"/>
      <c r="AL32827" s="1"/>
    </row>
    <row r="32828">
      <c r="I32828" s="1"/>
      <c r="J32828" s="1"/>
      <c r="K32828" s="1"/>
      <c r="AA32828" s="1"/>
      <c r="AB32828" s="1"/>
      <c r="AC32828" s="1"/>
      <c r="AJ32828" s="1"/>
      <c r="AK32828" s="1"/>
      <c r="AL32828" s="1"/>
    </row>
    <row r="32829">
      <c r="I32829" s="1"/>
      <c r="J32829" s="1"/>
      <c r="K32829" s="1"/>
      <c r="AA32829" s="1"/>
      <c r="AB32829" s="1"/>
      <c r="AC32829" s="1"/>
      <c r="AJ32829" s="1"/>
      <c r="AK32829" s="1"/>
      <c r="AL32829" s="1"/>
    </row>
    <row r="32830">
      <c r="I32830" s="1"/>
      <c r="J32830" s="1"/>
      <c r="K32830" s="1"/>
      <c r="AA32830" s="1"/>
      <c r="AB32830" s="1"/>
      <c r="AC32830" s="1"/>
      <c r="AJ32830" s="1"/>
      <c r="AK32830" s="1"/>
      <c r="AL32830" s="1"/>
    </row>
    <row r="32831">
      <c r="I32831" s="1"/>
      <c r="J32831" s="1"/>
      <c r="K32831" s="1"/>
      <c r="AA32831" s="1"/>
      <c r="AB32831" s="1"/>
      <c r="AC32831" s="1"/>
      <c r="AJ32831" s="1"/>
      <c r="AK32831" s="1"/>
      <c r="AL32831" s="1"/>
    </row>
    <row r="32832">
      <c r="I32832" s="1"/>
      <c r="J32832" s="1"/>
      <c r="K32832" s="1"/>
      <c r="AA32832" s="1"/>
      <c r="AB32832" s="1"/>
      <c r="AC32832" s="1"/>
      <c r="AJ32832" s="1"/>
      <c r="AK32832" s="1"/>
      <c r="AL32832" s="1"/>
    </row>
    <row r="32833">
      <c r="I32833" s="1"/>
      <c r="J32833" s="1"/>
      <c r="K32833" s="1"/>
      <c r="AA32833" s="1"/>
      <c r="AB32833" s="1"/>
      <c r="AC32833" s="1"/>
      <c r="AJ32833" s="1"/>
      <c r="AK32833" s="1"/>
      <c r="AL32833" s="1"/>
    </row>
    <row r="32834">
      <c r="I32834" s="1"/>
      <c r="J32834" s="1"/>
      <c r="K32834" s="1"/>
      <c r="AA32834" s="1"/>
      <c r="AB32834" s="1"/>
      <c r="AC32834" s="1"/>
      <c r="AJ32834" s="1"/>
      <c r="AK32834" s="1"/>
      <c r="AL32834" s="1"/>
    </row>
    <row r="32835">
      <c r="I32835" s="1"/>
      <c r="J32835" s="1"/>
      <c r="K32835" s="1"/>
      <c r="AA32835" s="1"/>
      <c r="AB32835" s="1"/>
      <c r="AC32835" s="1"/>
      <c r="AJ32835" s="1"/>
      <c r="AK32835" s="1"/>
      <c r="AL32835" s="1"/>
    </row>
    <row r="32836">
      <c r="I32836" s="1"/>
      <c r="J32836" s="1"/>
      <c r="K32836" s="1"/>
      <c r="AA32836" s="1"/>
      <c r="AB32836" s="1"/>
      <c r="AC32836" s="1"/>
      <c r="AJ32836" s="1"/>
      <c r="AK32836" s="1"/>
      <c r="AL32836" s="1"/>
    </row>
    <row r="32837">
      <c r="I32837" s="1"/>
      <c r="J32837" s="1"/>
      <c r="K32837" s="1"/>
      <c r="AA32837" s="1"/>
      <c r="AB32837" s="1"/>
      <c r="AC32837" s="1"/>
      <c r="AJ32837" s="1"/>
      <c r="AK32837" s="1"/>
      <c r="AL32837" s="1"/>
    </row>
    <row r="32838">
      <c r="I32838" s="1"/>
      <c r="J32838" s="1"/>
      <c r="K32838" s="1"/>
      <c r="AA32838" s="1"/>
      <c r="AB32838" s="1"/>
      <c r="AC32838" s="1"/>
      <c r="AJ32838" s="1"/>
      <c r="AK32838" s="1"/>
      <c r="AL32838" s="1"/>
    </row>
    <row r="32839">
      <c r="I32839" s="1"/>
      <c r="J32839" s="1"/>
      <c r="K32839" s="1"/>
      <c r="AA32839" s="1"/>
      <c r="AB32839" s="1"/>
      <c r="AC32839" s="1"/>
      <c r="AJ32839" s="1"/>
      <c r="AK32839" s="1"/>
      <c r="AL32839" s="1"/>
    </row>
    <row r="32840">
      <c r="I32840" s="1"/>
      <c r="J32840" s="1"/>
      <c r="K32840" s="1"/>
      <c r="AA32840" s="1"/>
      <c r="AB32840" s="1"/>
      <c r="AC32840" s="1"/>
      <c r="AJ32840" s="1"/>
      <c r="AK32840" s="1"/>
      <c r="AL32840" s="1"/>
    </row>
    <row r="32841">
      <c r="I32841" s="1"/>
      <c r="J32841" s="1"/>
      <c r="K32841" s="1"/>
      <c r="AA32841" s="1"/>
      <c r="AB32841" s="1"/>
      <c r="AC32841" s="1"/>
      <c r="AJ32841" s="1"/>
      <c r="AK32841" s="1"/>
      <c r="AL32841" s="1"/>
    </row>
    <row r="32842">
      <c r="I32842" s="1"/>
      <c r="J32842" s="1"/>
      <c r="K32842" s="1"/>
      <c r="AA32842" s="1"/>
      <c r="AB32842" s="1"/>
      <c r="AC32842" s="1"/>
      <c r="AJ32842" s="1"/>
      <c r="AK32842" s="1"/>
      <c r="AL32842" s="1"/>
    </row>
    <row r="32843">
      <c r="I32843" s="1"/>
      <c r="J32843" s="1"/>
      <c r="K32843" s="1"/>
      <c r="AA32843" s="1"/>
      <c r="AB32843" s="1"/>
      <c r="AC32843" s="1"/>
      <c r="AJ32843" s="1"/>
      <c r="AK32843" s="1"/>
      <c r="AL32843" s="1"/>
    </row>
    <row r="32844">
      <c r="I32844" s="1"/>
      <c r="J32844" s="1"/>
      <c r="K32844" s="1"/>
      <c r="AA32844" s="1"/>
      <c r="AB32844" s="1"/>
      <c r="AC32844" s="1"/>
      <c r="AJ32844" s="1"/>
      <c r="AK32844" s="1"/>
      <c r="AL32844" s="1"/>
    </row>
    <row r="32845">
      <c r="I32845" s="1"/>
      <c r="J32845" s="1"/>
      <c r="K32845" s="1"/>
      <c r="AA32845" s="1"/>
      <c r="AB32845" s="1"/>
      <c r="AC32845" s="1"/>
      <c r="AJ32845" s="1"/>
      <c r="AK32845" s="1"/>
      <c r="AL32845" s="1"/>
    </row>
    <row r="32846">
      <c r="I32846" s="1"/>
      <c r="J32846" s="1"/>
      <c r="K32846" s="1"/>
      <c r="AA32846" s="1"/>
      <c r="AB32846" s="1"/>
      <c r="AC32846" s="1"/>
      <c r="AJ32846" s="1"/>
      <c r="AK32846" s="1"/>
      <c r="AL32846" s="1"/>
    </row>
    <row r="32847">
      <c r="I32847" s="1"/>
      <c r="J32847" s="1"/>
      <c r="K32847" s="1"/>
      <c r="AA32847" s="1"/>
      <c r="AB32847" s="1"/>
      <c r="AC32847" s="1"/>
      <c r="AJ32847" s="1"/>
      <c r="AK32847" s="1"/>
      <c r="AL32847" s="1"/>
    </row>
    <row r="32848">
      <c r="I32848" s="1"/>
      <c r="J32848" s="1"/>
      <c r="K32848" s="1"/>
      <c r="AA32848" s="1"/>
      <c r="AB32848" s="1"/>
      <c r="AC32848" s="1"/>
      <c r="AJ32848" s="1"/>
      <c r="AK32848" s="1"/>
      <c r="AL32848" s="1"/>
    </row>
    <row r="32849">
      <c r="I32849" s="1"/>
      <c r="J32849" s="1"/>
      <c r="K32849" s="1"/>
      <c r="AA32849" s="1"/>
      <c r="AB32849" s="1"/>
      <c r="AC32849" s="1"/>
      <c r="AJ32849" s="1"/>
      <c r="AK32849" s="1"/>
      <c r="AL32849" s="1"/>
    </row>
    <row r="32850">
      <c r="I32850" s="1"/>
      <c r="J32850" s="1"/>
      <c r="K32850" s="1"/>
      <c r="AA32850" s="1"/>
      <c r="AB32850" s="1"/>
      <c r="AC32850" s="1"/>
      <c r="AJ32850" s="1"/>
      <c r="AK32850" s="1"/>
      <c r="AL32850" s="1"/>
    </row>
    <row r="32851">
      <c r="I32851" s="1"/>
      <c r="J32851" s="1"/>
      <c r="K32851" s="1"/>
      <c r="AA32851" s="1"/>
      <c r="AB32851" s="1"/>
      <c r="AC32851" s="1"/>
      <c r="AJ32851" s="1"/>
      <c r="AK32851" s="1"/>
      <c r="AL32851" s="1"/>
    </row>
    <row r="32852">
      <c r="I32852" s="1"/>
      <c r="J32852" s="1"/>
      <c r="K32852" s="1"/>
      <c r="AA32852" s="1"/>
      <c r="AB32852" s="1"/>
      <c r="AC32852" s="1"/>
      <c r="AJ32852" s="1"/>
      <c r="AK32852" s="1"/>
      <c r="AL32852" s="1"/>
    </row>
    <row r="32853">
      <c r="I32853" s="1"/>
      <c r="J32853" s="1"/>
      <c r="K32853" s="1"/>
      <c r="AA32853" s="1"/>
      <c r="AB32853" s="1"/>
      <c r="AC32853" s="1"/>
      <c r="AJ32853" s="1"/>
      <c r="AK32853" s="1"/>
      <c r="AL32853" s="1"/>
    </row>
    <row r="32854">
      <c r="I32854" s="1"/>
      <c r="J32854" s="1"/>
      <c r="K32854" s="1"/>
      <c r="AA32854" s="1"/>
      <c r="AB32854" s="1"/>
      <c r="AC32854" s="1"/>
      <c r="AJ32854" s="1"/>
      <c r="AK32854" s="1"/>
      <c r="AL32854" s="1"/>
    </row>
    <row r="32855">
      <c r="I32855" s="1"/>
      <c r="J32855" s="1"/>
      <c r="K32855" s="1"/>
      <c r="AA32855" s="1"/>
      <c r="AB32855" s="1"/>
      <c r="AC32855" s="1"/>
      <c r="AJ32855" s="1"/>
      <c r="AK32855" s="1"/>
      <c r="AL32855" s="1"/>
    </row>
    <row r="32856">
      <c r="I32856" s="1"/>
      <c r="J32856" s="1"/>
      <c r="K32856" s="1"/>
      <c r="AA32856" s="1"/>
      <c r="AB32856" s="1"/>
      <c r="AC32856" s="1"/>
      <c r="AJ32856" s="1"/>
      <c r="AK32856" s="1"/>
      <c r="AL32856" s="1"/>
    </row>
    <row r="32857">
      <c r="I32857" s="1"/>
      <c r="J32857" s="1"/>
      <c r="K32857" s="1"/>
      <c r="AA32857" s="1"/>
      <c r="AB32857" s="1"/>
      <c r="AC32857" s="1"/>
      <c r="AJ32857" s="1"/>
      <c r="AK32857" s="1"/>
      <c r="AL32857" s="1"/>
    </row>
    <row r="32858">
      <c r="I32858" s="1"/>
      <c r="J32858" s="1"/>
      <c r="K32858" s="1"/>
      <c r="AA32858" s="1"/>
      <c r="AB32858" s="1"/>
      <c r="AC32858" s="1"/>
      <c r="AJ32858" s="1"/>
      <c r="AK32858" s="1"/>
      <c r="AL32858" s="1"/>
    </row>
    <row r="32859">
      <c r="I32859" s="1"/>
      <c r="J32859" s="1"/>
      <c r="K32859" s="1"/>
      <c r="AA32859" s="1"/>
      <c r="AB32859" s="1"/>
      <c r="AC32859" s="1"/>
      <c r="AJ32859" s="1"/>
      <c r="AK32859" s="1"/>
      <c r="AL32859" s="1"/>
    </row>
    <row r="32860">
      <c r="I32860" s="1"/>
      <c r="J32860" s="1"/>
      <c r="K32860" s="1"/>
      <c r="AA32860" s="1"/>
      <c r="AB32860" s="1"/>
      <c r="AC32860" s="1"/>
      <c r="AJ32860" s="1"/>
      <c r="AK32860" s="1"/>
      <c r="AL32860" s="1"/>
    </row>
    <row r="32861">
      <c r="I32861" s="1"/>
      <c r="J32861" s="1"/>
      <c r="K32861" s="1"/>
      <c r="AA32861" s="1"/>
      <c r="AB32861" s="1"/>
      <c r="AC32861" s="1"/>
      <c r="AJ32861" s="1"/>
      <c r="AK32861" s="1"/>
      <c r="AL32861" s="1"/>
    </row>
    <row r="32862">
      <c r="I32862" s="1"/>
      <c r="J32862" s="1"/>
      <c r="K32862" s="1"/>
      <c r="AA32862" s="1"/>
      <c r="AB32862" s="1"/>
      <c r="AC32862" s="1"/>
      <c r="AJ32862" s="1"/>
      <c r="AK32862" s="1"/>
      <c r="AL32862" s="1"/>
    </row>
    <row r="32863">
      <c r="I32863" s="1"/>
      <c r="J32863" s="1"/>
      <c r="K32863" s="1"/>
      <c r="AA32863" s="1"/>
      <c r="AB32863" s="1"/>
      <c r="AC32863" s="1"/>
      <c r="AJ32863" s="1"/>
      <c r="AK32863" s="1"/>
      <c r="AL32863" s="1"/>
    </row>
    <row r="32864">
      <c r="I32864" s="1"/>
      <c r="J32864" s="1"/>
      <c r="K32864" s="1"/>
      <c r="AA32864" s="1"/>
      <c r="AB32864" s="1"/>
      <c r="AC32864" s="1"/>
      <c r="AJ32864" s="1"/>
      <c r="AK32864" s="1"/>
      <c r="AL32864" s="1"/>
    </row>
    <row r="32865">
      <c r="I32865" s="1"/>
      <c r="J32865" s="1"/>
      <c r="K32865" s="1"/>
      <c r="AA32865" s="1"/>
      <c r="AB32865" s="1"/>
      <c r="AC32865" s="1"/>
      <c r="AJ32865" s="1"/>
      <c r="AK32865" s="1"/>
      <c r="AL32865" s="1"/>
    </row>
    <row r="32866">
      <c r="I32866" s="1"/>
      <c r="J32866" s="1"/>
      <c r="K32866" s="1"/>
      <c r="AA32866" s="1"/>
      <c r="AB32866" s="1"/>
      <c r="AC32866" s="1"/>
      <c r="AJ32866" s="1"/>
      <c r="AK32866" s="1"/>
      <c r="AL32866" s="1"/>
    </row>
    <row r="32867">
      <c r="I32867" s="1"/>
      <c r="J32867" s="1"/>
      <c r="K32867" s="1"/>
      <c r="AA32867" s="1"/>
      <c r="AB32867" s="1"/>
      <c r="AC32867" s="1"/>
      <c r="AJ32867" s="1"/>
      <c r="AK32867" s="1"/>
      <c r="AL32867" s="1"/>
    </row>
    <row r="32868">
      <c r="I32868" s="1"/>
      <c r="J32868" s="1"/>
      <c r="K32868" s="1"/>
      <c r="AA32868" s="1"/>
      <c r="AB32868" s="1"/>
      <c r="AC32868" s="1"/>
      <c r="AJ32868" s="1"/>
      <c r="AK32868" s="1"/>
      <c r="AL32868" s="1"/>
    </row>
    <row r="32869">
      <c r="I32869" s="1"/>
      <c r="J32869" s="1"/>
      <c r="K32869" s="1"/>
      <c r="AA32869" s="1"/>
      <c r="AB32869" s="1"/>
      <c r="AC32869" s="1"/>
      <c r="AJ32869" s="1"/>
      <c r="AK32869" s="1"/>
      <c r="AL32869" s="1"/>
    </row>
    <row r="32870">
      <c r="I32870" s="1"/>
      <c r="J32870" s="1"/>
      <c r="K32870" s="1"/>
      <c r="AA32870" s="1"/>
      <c r="AB32870" s="1"/>
      <c r="AC32870" s="1"/>
      <c r="AJ32870" s="1"/>
      <c r="AK32870" s="1"/>
      <c r="AL32870" s="1"/>
    </row>
    <row r="32871">
      <c r="I32871" s="1"/>
      <c r="J32871" s="1"/>
      <c r="K32871" s="1"/>
      <c r="AA32871" s="1"/>
      <c r="AB32871" s="1"/>
      <c r="AC32871" s="1"/>
      <c r="AJ32871" s="1"/>
      <c r="AK32871" s="1"/>
      <c r="AL32871" s="1"/>
    </row>
    <row r="32872">
      <c r="I32872" s="1"/>
      <c r="J32872" s="1"/>
      <c r="K32872" s="1"/>
      <c r="AA32872" s="1"/>
      <c r="AB32872" s="1"/>
      <c r="AC32872" s="1"/>
      <c r="AJ32872" s="1"/>
      <c r="AK32872" s="1"/>
      <c r="AL32872" s="1"/>
    </row>
    <row r="32873">
      <c r="I32873" s="1"/>
      <c r="J32873" s="1"/>
      <c r="K32873" s="1"/>
      <c r="AA32873" s="1"/>
      <c r="AB32873" s="1"/>
      <c r="AC32873" s="1"/>
      <c r="AJ32873" s="1"/>
      <c r="AK32873" s="1"/>
      <c r="AL32873" s="1"/>
    </row>
    <row r="32874">
      <c r="I32874" s="1"/>
      <c r="J32874" s="1"/>
      <c r="K32874" s="1"/>
      <c r="AA32874" s="1"/>
      <c r="AB32874" s="1"/>
      <c r="AC32874" s="1"/>
      <c r="AJ32874" s="1"/>
      <c r="AK32874" s="1"/>
      <c r="AL32874" s="1"/>
    </row>
    <row r="32875">
      <c r="I32875" s="1"/>
      <c r="J32875" s="1"/>
      <c r="K32875" s="1"/>
      <c r="AA32875" s="1"/>
      <c r="AB32875" s="1"/>
      <c r="AC32875" s="1"/>
      <c r="AJ32875" s="1"/>
      <c r="AK32875" s="1"/>
      <c r="AL32875" s="1"/>
    </row>
    <row r="32876">
      <c r="I32876" s="1"/>
      <c r="J32876" s="1"/>
      <c r="K32876" s="1"/>
      <c r="AA32876" s="1"/>
      <c r="AB32876" s="1"/>
      <c r="AC32876" s="1"/>
      <c r="AJ32876" s="1"/>
      <c r="AK32876" s="1"/>
      <c r="AL32876" s="1"/>
    </row>
    <row r="32877">
      <c r="I32877" s="1"/>
      <c r="J32877" s="1"/>
      <c r="K32877" s="1"/>
      <c r="AA32877" s="1"/>
      <c r="AB32877" s="1"/>
      <c r="AC32877" s="1"/>
      <c r="AJ32877" s="1"/>
      <c r="AK32877" s="1"/>
      <c r="AL32877" s="1"/>
    </row>
    <row r="32878">
      <c r="I32878" s="1"/>
      <c r="J32878" s="1"/>
      <c r="K32878" s="1"/>
      <c r="AA32878" s="1"/>
      <c r="AB32878" s="1"/>
      <c r="AC32878" s="1"/>
      <c r="AJ32878" s="1"/>
      <c r="AK32878" s="1"/>
      <c r="AL32878" s="1"/>
    </row>
    <row r="32879">
      <c r="I32879" s="1"/>
      <c r="J32879" s="1"/>
      <c r="K32879" s="1"/>
      <c r="AA32879" s="1"/>
      <c r="AB32879" s="1"/>
      <c r="AC32879" s="1"/>
      <c r="AJ32879" s="1"/>
      <c r="AK32879" s="1"/>
      <c r="AL32879" s="1"/>
    </row>
    <row r="32880">
      <c r="I32880" s="1"/>
      <c r="J32880" s="1"/>
      <c r="K32880" s="1"/>
      <c r="AA32880" s="1"/>
      <c r="AB32880" s="1"/>
      <c r="AC32880" s="1"/>
      <c r="AJ32880" s="1"/>
      <c r="AK32880" s="1"/>
      <c r="AL32880" s="1"/>
    </row>
    <row r="32881">
      <c r="I32881" s="1"/>
      <c r="J32881" s="1"/>
      <c r="K32881" s="1"/>
      <c r="AA32881" s="1"/>
      <c r="AB32881" s="1"/>
      <c r="AC32881" s="1"/>
      <c r="AJ32881" s="1"/>
      <c r="AK32881" s="1"/>
      <c r="AL32881" s="1"/>
    </row>
    <row r="32882">
      <c r="I32882" s="1"/>
      <c r="J32882" s="1"/>
      <c r="K32882" s="1"/>
      <c r="AA32882" s="1"/>
      <c r="AB32882" s="1"/>
      <c r="AC32882" s="1"/>
      <c r="AJ32882" s="1"/>
      <c r="AK32882" s="1"/>
      <c r="AL32882" s="1"/>
    </row>
    <row r="32883">
      <c r="I32883" s="1"/>
      <c r="J32883" s="1"/>
      <c r="K32883" s="1"/>
      <c r="AA32883" s="1"/>
      <c r="AB32883" s="1"/>
      <c r="AC32883" s="1"/>
      <c r="AJ32883" s="1"/>
      <c r="AK32883" s="1"/>
      <c r="AL32883" s="1"/>
    </row>
    <row r="32884">
      <c r="I32884" s="1"/>
      <c r="J32884" s="1"/>
      <c r="K32884" s="1"/>
      <c r="AA32884" s="1"/>
      <c r="AB32884" s="1"/>
      <c r="AC32884" s="1"/>
      <c r="AJ32884" s="1"/>
      <c r="AK32884" s="1"/>
      <c r="AL32884" s="1"/>
    </row>
    <row r="32885">
      <c r="I32885" s="1"/>
      <c r="J32885" s="1"/>
      <c r="K32885" s="1"/>
      <c r="AA32885" s="1"/>
      <c r="AB32885" s="1"/>
      <c r="AC32885" s="1"/>
      <c r="AJ32885" s="1"/>
      <c r="AK32885" s="1"/>
      <c r="AL32885" s="1"/>
    </row>
    <row r="32886">
      <c r="I32886" s="1"/>
      <c r="J32886" s="1"/>
      <c r="K32886" s="1"/>
      <c r="AA32886" s="1"/>
      <c r="AB32886" s="1"/>
      <c r="AC32886" s="1"/>
      <c r="AJ32886" s="1"/>
      <c r="AK32886" s="1"/>
      <c r="AL32886" s="1"/>
    </row>
    <row r="32887">
      <c r="I32887" s="1"/>
      <c r="J32887" s="1"/>
      <c r="K32887" s="1"/>
      <c r="AA32887" s="1"/>
      <c r="AB32887" s="1"/>
      <c r="AC32887" s="1"/>
      <c r="AJ32887" s="1"/>
      <c r="AK32887" s="1"/>
      <c r="AL32887" s="1"/>
    </row>
    <row r="32888">
      <c r="I32888" s="1"/>
      <c r="J32888" s="1"/>
      <c r="K32888" s="1"/>
      <c r="AA32888" s="1"/>
      <c r="AB32888" s="1"/>
      <c r="AC32888" s="1"/>
      <c r="AJ32888" s="1"/>
      <c r="AK32888" s="1"/>
      <c r="AL32888" s="1"/>
    </row>
    <row r="32889">
      <c r="I32889" s="1"/>
      <c r="J32889" s="1"/>
      <c r="K32889" s="1"/>
      <c r="AA32889" s="1"/>
      <c r="AB32889" s="1"/>
      <c r="AC32889" s="1"/>
      <c r="AJ32889" s="1"/>
      <c r="AK32889" s="1"/>
      <c r="AL32889" s="1"/>
    </row>
    <row r="32890">
      <c r="I32890" s="1"/>
      <c r="J32890" s="1"/>
      <c r="K32890" s="1"/>
      <c r="AA32890" s="1"/>
      <c r="AB32890" s="1"/>
      <c r="AC32890" s="1"/>
      <c r="AJ32890" s="1"/>
      <c r="AK32890" s="1"/>
      <c r="AL32890" s="1"/>
    </row>
    <row r="32891">
      <c r="I32891" s="1"/>
      <c r="J32891" s="1"/>
      <c r="K32891" s="1"/>
      <c r="AA32891" s="1"/>
      <c r="AB32891" s="1"/>
      <c r="AC32891" s="1"/>
      <c r="AJ32891" s="1"/>
      <c r="AK32891" s="1"/>
      <c r="AL32891" s="1"/>
    </row>
    <row r="32892">
      <c r="I32892" s="1"/>
      <c r="J32892" s="1"/>
      <c r="K32892" s="1"/>
      <c r="AA32892" s="1"/>
      <c r="AB32892" s="1"/>
      <c r="AC32892" s="1"/>
      <c r="AJ32892" s="1"/>
      <c r="AK32892" s="1"/>
      <c r="AL32892" s="1"/>
    </row>
    <row r="32893">
      <c r="I32893" s="1"/>
      <c r="J32893" s="1"/>
      <c r="K32893" s="1"/>
      <c r="AA32893" s="1"/>
      <c r="AB32893" s="1"/>
      <c r="AC32893" s="1"/>
      <c r="AJ32893" s="1"/>
      <c r="AK32893" s="1"/>
      <c r="AL32893" s="1"/>
    </row>
    <row r="32894">
      <c r="I32894" s="1"/>
      <c r="J32894" s="1"/>
      <c r="K32894" s="1"/>
      <c r="AA32894" s="1"/>
      <c r="AB32894" s="1"/>
      <c r="AC32894" s="1"/>
      <c r="AJ32894" s="1"/>
      <c r="AK32894" s="1"/>
      <c r="AL32894" s="1"/>
    </row>
    <row r="32895">
      <c r="I32895" s="1"/>
      <c r="J32895" s="1"/>
      <c r="K32895" s="1"/>
      <c r="AA32895" s="1"/>
      <c r="AB32895" s="1"/>
      <c r="AC32895" s="1"/>
      <c r="AJ32895" s="1"/>
      <c r="AK32895" s="1"/>
      <c r="AL32895" s="1"/>
    </row>
    <row r="32896">
      <c r="I32896" s="1"/>
      <c r="J32896" s="1"/>
      <c r="K32896" s="1"/>
      <c r="AA32896" s="1"/>
      <c r="AB32896" s="1"/>
      <c r="AC32896" s="1"/>
      <c r="AJ32896" s="1"/>
      <c r="AK32896" s="1"/>
      <c r="AL32896" s="1"/>
    </row>
    <row r="32897">
      <c r="I32897" s="1"/>
      <c r="J32897" s="1"/>
      <c r="K32897" s="1"/>
      <c r="AA32897" s="1"/>
      <c r="AB32897" s="1"/>
      <c r="AC32897" s="1"/>
      <c r="AJ32897" s="1"/>
      <c r="AK32897" s="1"/>
      <c r="AL32897" s="1"/>
    </row>
    <row r="32898">
      <c r="I32898" s="1"/>
      <c r="J32898" s="1"/>
      <c r="K32898" s="1"/>
      <c r="AA32898" s="1"/>
      <c r="AB32898" s="1"/>
      <c r="AC32898" s="1"/>
      <c r="AJ32898" s="1"/>
      <c r="AK32898" s="1"/>
      <c r="AL32898" s="1"/>
    </row>
    <row r="32899">
      <c r="I32899" s="1"/>
      <c r="J32899" s="1"/>
      <c r="K32899" s="1"/>
      <c r="AA32899" s="1"/>
      <c r="AB32899" s="1"/>
      <c r="AC32899" s="1"/>
      <c r="AJ32899" s="1"/>
      <c r="AK32899" s="1"/>
      <c r="AL32899" s="1"/>
    </row>
    <row r="32900">
      <c r="I32900" s="1"/>
      <c r="J32900" s="1"/>
      <c r="K32900" s="1"/>
      <c r="AA32900" s="1"/>
      <c r="AB32900" s="1"/>
      <c r="AC32900" s="1"/>
      <c r="AJ32900" s="1"/>
      <c r="AK32900" s="1"/>
      <c r="AL32900" s="1"/>
    </row>
    <row r="32901">
      <c r="I32901" s="1"/>
      <c r="J32901" s="1"/>
      <c r="K32901" s="1"/>
      <c r="AA32901" s="1"/>
      <c r="AB32901" s="1"/>
      <c r="AC32901" s="1"/>
      <c r="AJ32901" s="1"/>
      <c r="AK32901" s="1"/>
      <c r="AL32901" s="1"/>
    </row>
    <row r="32902">
      <c r="I32902" s="1"/>
      <c r="J32902" s="1"/>
      <c r="K32902" s="1"/>
      <c r="AA32902" s="1"/>
      <c r="AB32902" s="1"/>
      <c r="AC32902" s="1"/>
      <c r="AJ32902" s="1"/>
      <c r="AK32902" s="1"/>
      <c r="AL32902" s="1"/>
    </row>
    <row r="32903">
      <c r="I32903" s="1"/>
      <c r="J32903" s="1"/>
      <c r="K32903" s="1"/>
      <c r="AA32903" s="1"/>
      <c r="AB32903" s="1"/>
      <c r="AC32903" s="1"/>
      <c r="AJ32903" s="1"/>
      <c r="AK32903" s="1"/>
      <c r="AL32903" s="1"/>
    </row>
    <row r="32904">
      <c r="I32904" s="1"/>
      <c r="J32904" s="1"/>
      <c r="K32904" s="1"/>
      <c r="AA32904" s="1"/>
      <c r="AB32904" s="1"/>
      <c r="AC32904" s="1"/>
      <c r="AJ32904" s="1"/>
      <c r="AK32904" s="1"/>
      <c r="AL32904" s="1"/>
    </row>
    <row r="32905">
      <c r="I32905" s="1"/>
      <c r="J32905" s="1"/>
      <c r="K32905" s="1"/>
      <c r="AA32905" s="1"/>
      <c r="AB32905" s="1"/>
      <c r="AC32905" s="1"/>
      <c r="AJ32905" s="1"/>
      <c r="AK32905" s="1"/>
      <c r="AL32905" s="1"/>
    </row>
    <row r="32906">
      <c r="I32906" s="1"/>
      <c r="J32906" s="1"/>
      <c r="K32906" s="1"/>
      <c r="AA32906" s="1"/>
      <c r="AB32906" s="1"/>
      <c r="AC32906" s="1"/>
      <c r="AJ32906" s="1"/>
      <c r="AK32906" s="1"/>
      <c r="AL32906" s="1"/>
    </row>
    <row r="32907">
      <c r="I32907" s="1"/>
      <c r="J32907" s="1"/>
      <c r="K32907" s="1"/>
      <c r="AA32907" s="1"/>
      <c r="AB32907" s="1"/>
      <c r="AC32907" s="1"/>
      <c r="AJ32907" s="1"/>
      <c r="AK32907" s="1"/>
      <c r="AL32907" s="1"/>
    </row>
    <row r="32908">
      <c r="I32908" s="1"/>
      <c r="J32908" s="1"/>
      <c r="K32908" s="1"/>
      <c r="AA32908" s="1"/>
      <c r="AB32908" s="1"/>
      <c r="AC32908" s="1"/>
      <c r="AJ32908" s="1"/>
      <c r="AK32908" s="1"/>
      <c r="AL32908" s="1"/>
    </row>
    <row r="32909">
      <c r="I32909" s="1"/>
      <c r="J32909" s="1"/>
      <c r="K32909" s="1"/>
      <c r="AA32909" s="1"/>
      <c r="AB32909" s="1"/>
      <c r="AC32909" s="1"/>
      <c r="AJ32909" s="1"/>
      <c r="AK32909" s="1"/>
      <c r="AL32909" s="1"/>
    </row>
    <row r="32910">
      <c r="I32910" s="1"/>
      <c r="J32910" s="1"/>
      <c r="K32910" s="1"/>
      <c r="AA32910" s="1"/>
      <c r="AB32910" s="1"/>
      <c r="AC32910" s="1"/>
      <c r="AJ32910" s="1"/>
      <c r="AK32910" s="1"/>
      <c r="AL32910" s="1"/>
    </row>
    <row r="32911">
      <c r="I32911" s="1"/>
      <c r="J32911" s="1"/>
      <c r="K32911" s="1"/>
      <c r="AA32911" s="1"/>
      <c r="AB32911" s="1"/>
      <c r="AC32911" s="1"/>
      <c r="AJ32911" s="1"/>
      <c r="AK32911" s="1"/>
      <c r="AL32911" s="1"/>
    </row>
    <row r="32912">
      <c r="I32912" s="1"/>
      <c r="J32912" s="1"/>
      <c r="K32912" s="1"/>
      <c r="AA32912" s="1"/>
      <c r="AB32912" s="1"/>
      <c r="AC32912" s="1"/>
      <c r="AJ32912" s="1"/>
      <c r="AK32912" s="1"/>
      <c r="AL32912" s="1"/>
    </row>
    <row r="32913">
      <c r="I32913" s="1"/>
      <c r="J32913" s="1"/>
      <c r="K32913" s="1"/>
      <c r="AA32913" s="1"/>
      <c r="AB32913" s="1"/>
      <c r="AC32913" s="1"/>
      <c r="AJ32913" s="1"/>
      <c r="AK32913" s="1"/>
      <c r="AL32913" s="1"/>
    </row>
    <row r="32914">
      <c r="I32914" s="1"/>
      <c r="J32914" s="1"/>
      <c r="K32914" s="1"/>
      <c r="AA32914" s="1"/>
      <c r="AB32914" s="1"/>
      <c r="AC32914" s="1"/>
      <c r="AJ32914" s="1"/>
      <c r="AK32914" s="1"/>
      <c r="AL32914" s="1"/>
    </row>
    <row r="32915">
      <c r="I32915" s="1"/>
      <c r="J32915" s="1"/>
      <c r="K32915" s="1"/>
      <c r="AA32915" s="1"/>
      <c r="AB32915" s="1"/>
      <c r="AC32915" s="1"/>
      <c r="AJ32915" s="1"/>
      <c r="AK32915" s="1"/>
      <c r="AL32915" s="1"/>
    </row>
    <row r="32916">
      <c r="I32916" s="1"/>
      <c r="J32916" s="1"/>
      <c r="K32916" s="1"/>
      <c r="AA32916" s="1"/>
      <c r="AB32916" s="1"/>
      <c r="AC32916" s="1"/>
      <c r="AJ32916" s="1"/>
      <c r="AK32916" s="1"/>
      <c r="AL32916" s="1"/>
    </row>
    <row r="32917">
      <c r="I32917" s="1"/>
      <c r="J32917" s="1"/>
      <c r="K32917" s="1"/>
      <c r="AA32917" s="1"/>
      <c r="AB32917" s="1"/>
      <c r="AC32917" s="1"/>
      <c r="AJ32917" s="1"/>
      <c r="AK32917" s="1"/>
      <c r="AL32917" s="1"/>
    </row>
    <row r="32918">
      <c r="I32918" s="1"/>
      <c r="J32918" s="1"/>
      <c r="K32918" s="1"/>
      <c r="AA32918" s="1"/>
      <c r="AB32918" s="1"/>
      <c r="AC32918" s="1"/>
      <c r="AJ32918" s="1"/>
      <c r="AK32918" s="1"/>
      <c r="AL32918" s="1"/>
    </row>
    <row r="32919">
      <c r="I32919" s="1"/>
      <c r="J32919" s="1"/>
      <c r="K32919" s="1"/>
      <c r="AA32919" s="1"/>
      <c r="AB32919" s="1"/>
      <c r="AC32919" s="1"/>
      <c r="AJ32919" s="1"/>
      <c r="AK32919" s="1"/>
      <c r="AL32919" s="1"/>
    </row>
    <row r="32920">
      <c r="I32920" s="1"/>
      <c r="J32920" s="1"/>
      <c r="K32920" s="1"/>
      <c r="AA32920" s="1"/>
      <c r="AB32920" s="1"/>
      <c r="AC32920" s="1"/>
      <c r="AJ32920" s="1"/>
      <c r="AK32920" s="1"/>
      <c r="AL32920" s="1"/>
    </row>
    <row r="32921">
      <c r="I32921" s="1"/>
      <c r="J32921" s="1"/>
      <c r="K32921" s="1"/>
      <c r="AA32921" s="1"/>
      <c r="AB32921" s="1"/>
      <c r="AC32921" s="1"/>
      <c r="AJ32921" s="1"/>
      <c r="AK32921" s="1"/>
      <c r="AL32921" s="1"/>
    </row>
    <row r="32922">
      <c r="I32922" s="1"/>
      <c r="J32922" s="1"/>
      <c r="K32922" s="1"/>
      <c r="AA32922" s="1"/>
      <c r="AB32922" s="1"/>
      <c r="AC32922" s="1"/>
      <c r="AJ32922" s="1"/>
      <c r="AK32922" s="1"/>
      <c r="AL32922" s="1"/>
    </row>
    <row r="32923">
      <c r="I32923" s="1"/>
      <c r="J32923" s="1"/>
      <c r="K32923" s="1"/>
      <c r="AA32923" s="1"/>
      <c r="AB32923" s="1"/>
      <c r="AC32923" s="1"/>
      <c r="AJ32923" s="1"/>
      <c r="AK32923" s="1"/>
      <c r="AL32923" s="1"/>
    </row>
    <row r="32924">
      <c r="I32924" s="1"/>
      <c r="J32924" s="1"/>
      <c r="K32924" s="1"/>
      <c r="AA32924" s="1"/>
      <c r="AB32924" s="1"/>
      <c r="AC32924" s="1"/>
      <c r="AJ32924" s="1"/>
      <c r="AK32924" s="1"/>
      <c r="AL32924" s="1"/>
    </row>
    <row r="32925">
      <c r="I32925" s="1"/>
      <c r="J32925" s="1"/>
      <c r="K32925" s="1"/>
      <c r="AA32925" s="1"/>
      <c r="AB32925" s="1"/>
      <c r="AC32925" s="1"/>
      <c r="AJ32925" s="1"/>
      <c r="AK32925" s="1"/>
      <c r="AL32925" s="1"/>
    </row>
    <row r="32926">
      <c r="I32926" s="1"/>
      <c r="J32926" s="1"/>
      <c r="K32926" s="1"/>
      <c r="AA32926" s="1"/>
      <c r="AB32926" s="1"/>
      <c r="AC32926" s="1"/>
      <c r="AJ32926" s="1"/>
      <c r="AK32926" s="1"/>
      <c r="AL32926" s="1"/>
    </row>
    <row r="32927">
      <c r="I32927" s="1"/>
      <c r="J32927" s="1"/>
      <c r="K32927" s="1"/>
      <c r="AA32927" s="1"/>
      <c r="AB32927" s="1"/>
      <c r="AC32927" s="1"/>
      <c r="AJ32927" s="1"/>
      <c r="AK32927" s="1"/>
      <c r="AL32927" s="1"/>
    </row>
    <row r="32928">
      <c r="I32928" s="1"/>
      <c r="J32928" s="1"/>
      <c r="K32928" s="1"/>
      <c r="AA32928" s="1"/>
      <c r="AB32928" s="1"/>
      <c r="AC32928" s="1"/>
      <c r="AJ32928" s="1"/>
      <c r="AK32928" s="1"/>
      <c r="AL32928" s="1"/>
    </row>
    <row r="32929">
      <c r="I32929" s="1"/>
      <c r="J32929" s="1"/>
      <c r="K32929" s="1"/>
      <c r="AA32929" s="1"/>
      <c r="AB32929" s="1"/>
      <c r="AC32929" s="1"/>
      <c r="AJ32929" s="1"/>
      <c r="AK32929" s="1"/>
      <c r="AL32929" s="1"/>
    </row>
    <row r="32930">
      <c r="I32930" s="1"/>
      <c r="J32930" s="1"/>
      <c r="K32930" s="1"/>
      <c r="AA32930" s="1"/>
      <c r="AB32930" s="1"/>
      <c r="AC32930" s="1"/>
      <c r="AJ32930" s="1"/>
      <c r="AK32930" s="1"/>
      <c r="AL32930" s="1"/>
    </row>
    <row r="32931">
      <c r="I32931" s="1"/>
      <c r="J32931" s="1"/>
      <c r="K32931" s="1"/>
      <c r="AA32931" s="1"/>
      <c r="AB32931" s="1"/>
      <c r="AC32931" s="1"/>
      <c r="AJ32931" s="1"/>
      <c r="AK32931" s="1"/>
      <c r="AL32931" s="1"/>
    </row>
    <row r="32932">
      <c r="I32932" s="1"/>
      <c r="J32932" s="1"/>
      <c r="K32932" s="1"/>
      <c r="AA32932" s="1"/>
      <c r="AB32932" s="1"/>
      <c r="AC32932" s="1"/>
      <c r="AJ32932" s="1"/>
      <c r="AK32932" s="1"/>
      <c r="AL32932" s="1"/>
    </row>
    <row r="32933">
      <c r="I32933" s="1"/>
      <c r="J32933" s="1"/>
      <c r="K32933" s="1"/>
      <c r="AA32933" s="1"/>
      <c r="AB32933" s="1"/>
      <c r="AC32933" s="1"/>
      <c r="AJ32933" s="1"/>
      <c r="AK32933" s="1"/>
      <c r="AL32933" s="1"/>
    </row>
    <row r="32934">
      <c r="I32934" s="1"/>
      <c r="J32934" s="1"/>
      <c r="K32934" s="1"/>
      <c r="AA32934" s="1"/>
      <c r="AB32934" s="1"/>
      <c r="AC32934" s="1"/>
      <c r="AJ32934" s="1"/>
      <c r="AK32934" s="1"/>
      <c r="AL32934" s="1"/>
    </row>
    <row r="32935">
      <c r="I32935" s="1"/>
      <c r="J32935" s="1"/>
      <c r="K32935" s="1"/>
      <c r="AA32935" s="1"/>
      <c r="AB32935" s="1"/>
      <c r="AC32935" s="1"/>
      <c r="AJ32935" s="1"/>
      <c r="AK32935" s="1"/>
      <c r="AL32935" s="1"/>
    </row>
    <row r="32936">
      <c r="I32936" s="1"/>
      <c r="J32936" s="1"/>
      <c r="K32936" s="1"/>
      <c r="AA32936" s="1"/>
      <c r="AB32936" s="1"/>
      <c r="AC32936" s="1"/>
      <c r="AJ32936" s="1"/>
      <c r="AK32936" s="1"/>
      <c r="AL32936" s="1"/>
    </row>
    <row r="32937">
      <c r="I32937" s="1"/>
      <c r="J32937" s="1"/>
      <c r="K32937" s="1"/>
      <c r="AA32937" s="1"/>
      <c r="AB32937" s="1"/>
      <c r="AC32937" s="1"/>
      <c r="AJ32937" s="1"/>
      <c r="AK32937" s="1"/>
      <c r="AL32937" s="1"/>
    </row>
    <row r="32938">
      <c r="I32938" s="1"/>
      <c r="J32938" s="1"/>
      <c r="K32938" s="1"/>
      <c r="AA32938" s="1"/>
      <c r="AB32938" s="1"/>
      <c r="AC32938" s="1"/>
      <c r="AJ32938" s="1"/>
      <c r="AK32938" s="1"/>
      <c r="AL32938" s="1"/>
    </row>
    <row r="32939">
      <c r="I32939" s="1"/>
      <c r="J32939" s="1"/>
      <c r="K32939" s="1"/>
      <c r="AA32939" s="1"/>
      <c r="AB32939" s="1"/>
      <c r="AC32939" s="1"/>
      <c r="AJ32939" s="1"/>
      <c r="AK32939" s="1"/>
      <c r="AL32939" s="1"/>
    </row>
    <row r="32940">
      <c r="I32940" s="1"/>
      <c r="J32940" s="1"/>
      <c r="K32940" s="1"/>
      <c r="AA32940" s="1"/>
      <c r="AB32940" s="1"/>
      <c r="AC32940" s="1"/>
      <c r="AJ32940" s="1"/>
      <c r="AK32940" s="1"/>
      <c r="AL32940" s="1"/>
    </row>
    <row r="32941">
      <c r="I32941" s="1"/>
      <c r="J32941" s="1"/>
      <c r="K32941" s="1"/>
      <c r="AA32941" s="1"/>
      <c r="AB32941" s="1"/>
      <c r="AC32941" s="1"/>
      <c r="AJ32941" s="1"/>
      <c r="AK32941" s="1"/>
      <c r="AL32941" s="1"/>
    </row>
    <row r="32942">
      <c r="I32942" s="1"/>
      <c r="J32942" s="1"/>
      <c r="K32942" s="1"/>
      <c r="AA32942" s="1"/>
      <c r="AB32942" s="1"/>
      <c r="AC32942" s="1"/>
      <c r="AJ32942" s="1"/>
      <c r="AK32942" s="1"/>
      <c r="AL32942" s="1"/>
    </row>
    <row r="32943">
      <c r="I32943" s="1"/>
      <c r="J32943" s="1"/>
      <c r="K32943" s="1"/>
      <c r="AA32943" s="1"/>
      <c r="AB32943" s="1"/>
      <c r="AC32943" s="1"/>
      <c r="AJ32943" s="1"/>
      <c r="AK32943" s="1"/>
      <c r="AL32943" s="1"/>
    </row>
    <row r="32944">
      <c r="I32944" s="1"/>
      <c r="J32944" s="1"/>
      <c r="K32944" s="1"/>
      <c r="AA32944" s="1"/>
      <c r="AB32944" s="1"/>
      <c r="AC32944" s="1"/>
      <c r="AJ32944" s="1"/>
      <c r="AK32944" s="1"/>
      <c r="AL32944" s="1"/>
    </row>
    <row r="32945">
      <c r="I32945" s="1"/>
      <c r="J32945" s="1"/>
      <c r="K32945" s="1"/>
      <c r="AA32945" s="1"/>
      <c r="AB32945" s="1"/>
      <c r="AC32945" s="1"/>
      <c r="AJ32945" s="1"/>
      <c r="AK32945" s="1"/>
      <c r="AL32945" s="1"/>
    </row>
    <row r="32946">
      <c r="I32946" s="1"/>
      <c r="J32946" s="1"/>
      <c r="K32946" s="1"/>
      <c r="AA32946" s="1"/>
      <c r="AB32946" s="1"/>
      <c r="AC32946" s="1"/>
      <c r="AJ32946" s="1"/>
      <c r="AK32946" s="1"/>
      <c r="AL32946" s="1"/>
    </row>
    <row r="32947">
      <c r="I32947" s="1"/>
      <c r="J32947" s="1"/>
      <c r="K32947" s="1"/>
      <c r="AA32947" s="1"/>
      <c r="AB32947" s="1"/>
      <c r="AC32947" s="1"/>
      <c r="AJ32947" s="1"/>
      <c r="AK32947" s="1"/>
      <c r="AL32947" s="1"/>
    </row>
    <row r="32948">
      <c r="I32948" s="1"/>
      <c r="J32948" s="1"/>
      <c r="K32948" s="1"/>
      <c r="AA32948" s="1"/>
      <c r="AB32948" s="1"/>
      <c r="AC32948" s="1"/>
      <c r="AJ32948" s="1"/>
      <c r="AK32948" s="1"/>
      <c r="AL32948" s="1"/>
    </row>
    <row r="32949">
      <c r="I32949" s="1"/>
      <c r="J32949" s="1"/>
      <c r="K32949" s="1"/>
      <c r="AA32949" s="1"/>
      <c r="AB32949" s="1"/>
      <c r="AC32949" s="1"/>
      <c r="AJ32949" s="1"/>
      <c r="AK32949" s="1"/>
      <c r="AL32949" s="1"/>
    </row>
    <row r="32950">
      <c r="I32950" s="1"/>
      <c r="J32950" s="1"/>
      <c r="K32950" s="1"/>
      <c r="AA32950" s="1"/>
      <c r="AB32950" s="1"/>
      <c r="AC32950" s="1"/>
      <c r="AJ32950" s="1"/>
      <c r="AK32950" s="1"/>
      <c r="AL32950" s="1"/>
    </row>
    <row r="32951">
      <c r="I32951" s="1"/>
      <c r="J32951" s="1"/>
      <c r="K32951" s="1"/>
      <c r="AA32951" s="1"/>
      <c r="AB32951" s="1"/>
      <c r="AC32951" s="1"/>
      <c r="AJ32951" s="1"/>
      <c r="AK32951" s="1"/>
      <c r="AL32951" s="1"/>
    </row>
    <row r="32952">
      <c r="I32952" s="1"/>
      <c r="J32952" s="1"/>
      <c r="K32952" s="1"/>
      <c r="AA32952" s="1"/>
      <c r="AB32952" s="1"/>
      <c r="AC32952" s="1"/>
      <c r="AJ32952" s="1"/>
      <c r="AK32952" s="1"/>
      <c r="AL32952" s="1"/>
    </row>
    <row r="32953">
      <c r="I32953" s="1"/>
      <c r="J32953" s="1"/>
      <c r="K32953" s="1"/>
      <c r="AA32953" s="1"/>
      <c r="AB32953" s="1"/>
      <c r="AC32953" s="1"/>
      <c r="AJ32953" s="1"/>
      <c r="AK32953" s="1"/>
      <c r="AL32953" s="1"/>
    </row>
    <row r="32954">
      <c r="I32954" s="1"/>
      <c r="J32954" s="1"/>
      <c r="K32954" s="1"/>
      <c r="AA32954" s="1"/>
      <c r="AB32954" s="1"/>
      <c r="AC32954" s="1"/>
      <c r="AJ32954" s="1"/>
      <c r="AK32954" s="1"/>
      <c r="AL32954" s="1"/>
    </row>
    <row r="32955">
      <c r="I32955" s="1"/>
      <c r="J32955" s="1"/>
      <c r="K32955" s="1"/>
      <c r="AA32955" s="1"/>
      <c r="AB32955" s="1"/>
      <c r="AC32955" s="1"/>
      <c r="AJ32955" s="1"/>
      <c r="AK32955" s="1"/>
      <c r="AL32955" s="1"/>
    </row>
    <row r="32956">
      <c r="I32956" s="1"/>
      <c r="J32956" s="1"/>
      <c r="K32956" s="1"/>
      <c r="AA32956" s="1"/>
      <c r="AB32956" s="1"/>
      <c r="AC32956" s="1"/>
      <c r="AJ32956" s="1"/>
      <c r="AK32956" s="1"/>
      <c r="AL32956" s="1"/>
    </row>
    <row r="32957">
      <c r="I32957" s="1"/>
      <c r="J32957" s="1"/>
      <c r="K32957" s="1"/>
      <c r="AA32957" s="1"/>
      <c r="AB32957" s="1"/>
      <c r="AC32957" s="1"/>
      <c r="AJ32957" s="1"/>
      <c r="AK32957" s="1"/>
      <c r="AL32957" s="1"/>
    </row>
    <row r="32958">
      <c r="I32958" s="1"/>
      <c r="J32958" s="1"/>
      <c r="K32958" s="1"/>
      <c r="AA32958" s="1"/>
      <c r="AB32958" s="1"/>
      <c r="AC32958" s="1"/>
      <c r="AJ32958" s="1"/>
      <c r="AK32958" s="1"/>
      <c r="AL32958" s="1"/>
    </row>
    <row r="32959">
      <c r="I32959" s="1"/>
      <c r="J32959" s="1"/>
      <c r="K32959" s="1"/>
      <c r="AA32959" s="1"/>
      <c r="AB32959" s="1"/>
      <c r="AC32959" s="1"/>
      <c r="AJ32959" s="1"/>
      <c r="AK32959" s="1"/>
      <c r="AL32959" s="1"/>
    </row>
    <row r="32960">
      <c r="I32960" s="1"/>
      <c r="J32960" s="1"/>
      <c r="K32960" s="1"/>
      <c r="AA32960" s="1"/>
      <c r="AB32960" s="1"/>
      <c r="AC32960" s="1"/>
      <c r="AJ32960" s="1"/>
      <c r="AK32960" s="1"/>
      <c r="AL32960" s="1"/>
    </row>
    <row r="32961">
      <c r="I32961" s="1"/>
      <c r="J32961" s="1"/>
      <c r="K32961" s="1"/>
      <c r="AA32961" s="1"/>
      <c r="AB32961" s="1"/>
      <c r="AC32961" s="1"/>
      <c r="AJ32961" s="1"/>
      <c r="AK32961" s="1"/>
      <c r="AL32961" s="1"/>
    </row>
    <row r="32962">
      <c r="I32962" s="1"/>
      <c r="J32962" s="1"/>
      <c r="K32962" s="1"/>
      <c r="AA32962" s="1"/>
      <c r="AB32962" s="1"/>
      <c r="AC32962" s="1"/>
      <c r="AJ32962" s="1"/>
      <c r="AK32962" s="1"/>
      <c r="AL32962" s="1"/>
    </row>
    <row r="32963">
      <c r="I32963" s="1"/>
      <c r="J32963" s="1"/>
      <c r="K32963" s="1"/>
      <c r="AA32963" s="1"/>
      <c r="AB32963" s="1"/>
      <c r="AC32963" s="1"/>
      <c r="AJ32963" s="1"/>
      <c r="AK32963" s="1"/>
      <c r="AL32963" s="1"/>
    </row>
    <row r="32964">
      <c r="I32964" s="1"/>
      <c r="J32964" s="1"/>
      <c r="K32964" s="1"/>
      <c r="AA32964" s="1"/>
      <c r="AB32964" s="1"/>
      <c r="AC32964" s="1"/>
      <c r="AJ32964" s="1"/>
      <c r="AK32964" s="1"/>
      <c r="AL32964" s="1"/>
    </row>
    <row r="32965">
      <c r="I32965" s="1"/>
      <c r="J32965" s="1"/>
      <c r="K32965" s="1"/>
      <c r="AA32965" s="1"/>
      <c r="AB32965" s="1"/>
      <c r="AC32965" s="1"/>
      <c r="AJ32965" s="1"/>
      <c r="AK32965" s="1"/>
      <c r="AL32965" s="1"/>
    </row>
    <row r="32966">
      <c r="I32966" s="1"/>
      <c r="J32966" s="1"/>
      <c r="K32966" s="1"/>
      <c r="AA32966" s="1"/>
      <c r="AB32966" s="1"/>
      <c r="AC32966" s="1"/>
      <c r="AJ32966" s="1"/>
      <c r="AK32966" s="1"/>
      <c r="AL32966" s="1"/>
    </row>
    <row r="32967">
      <c r="I32967" s="1"/>
      <c r="J32967" s="1"/>
      <c r="K32967" s="1"/>
      <c r="AA32967" s="1"/>
      <c r="AB32967" s="1"/>
      <c r="AC32967" s="1"/>
      <c r="AJ32967" s="1"/>
      <c r="AK32967" s="1"/>
      <c r="AL32967" s="1"/>
    </row>
    <row r="32968">
      <c r="I32968" s="1"/>
      <c r="J32968" s="1"/>
      <c r="K32968" s="1"/>
      <c r="AA32968" s="1"/>
      <c r="AB32968" s="1"/>
      <c r="AC32968" s="1"/>
      <c r="AJ32968" s="1"/>
      <c r="AK32968" s="1"/>
      <c r="AL32968" s="1"/>
    </row>
    <row r="32969">
      <c r="I32969" s="1"/>
      <c r="J32969" s="1"/>
      <c r="K32969" s="1"/>
      <c r="AA32969" s="1"/>
      <c r="AB32969" s="1"/>
      <c r="AC32969" s="1"/>
      <c r="AJ32969" s="1"/>
      <c r="AK32969" s="1"/>
      <c r="AL32969" s="1"/>
    </row>
    <row r="32970">
      <c r="I32970" s="1"/>
      <c r="J32970" s="1"/>
      <c r="K32970" s="1"/>
      <c r="AA32970" s="1"/>
      <c r="AB32970" s="1"/>
      <c r="AC32970" s="1"/>
      <c r="AJ32970" s="1"/>
      <c r="AK32970" s="1"/>
      <c r="AL32970" s="1"/>
    </row>
    <row r="32971">
      <c r="I32971" s="1"/>
      <c r="J32971" s="1"/>
      <c r="K32971" s="1"/>
      <c r="AA32971" s="1"/>
      <c r="AB32971" s="1"/>
      <c r="AC32971" s="1"/>
      <c r="AJ32971" s="1"/>
      <c r="AK32971" s="1"/>
      <c r="AL32971" s="1"/>
    </row>
    <row r="32972">
      <c r="I32972" s="1"/>
      <c r="J32972" s="1"/>
      <c r="K32972" s="1"/>
      <c r="AA32972" s="1"/>
      <c r="AB32972" s="1"/>
      <c r="AC32972" s="1"/>
      <c r="AJ32972" s="1"/>
      <c r="AK32972" s="1"/>
      <c r="AL32972" s="1"/>
    </row>
    <row r="32973">
      <c r="I32973" s="1"/>
      <c r="J32973" s="1"/>
      <c r="K32973" s="1"/>
      <c r="AA32973" s="1"/>
      <c r="AB32973" s="1"/>
      <c r="AC32973" s="1"/>
      <c r="AJ32973" s="1"/>
      <c r="AK32973" s="1"/>
      <c r="AL32973" s="1"/>
    </row>
    <row r="32974">
      <c r="I32974" s="1"/>
      <c r="J32974" s="1"/>
      <c r="K32974" s="1"/>
      <c r="AA32974" s="1"/>
      <c r="AB32974" s="1"/>
      <c r="AC32974" s="1"/>
      <c r="AJ32974" s="1"/>
      <c r="AK32974" s="1"/>
      <c r="AL32974" s="1"/>
    </row>
    <row r="32975">
      <c r="I32975" s="1"/>
      <c r="J32975" s="1"/>
      <c r="K32975" s="1"/>
      <c r="AA32975" s="1"/>
      <c r="AB32975" s="1"/>
      <c r="AC32975" s="1"/>
      <c r="AJ32975" s="1"/>
      <c r="AK32975" s="1"/>
      <c r="AL32975" s="1"/>
    </row>
    <row r="32976">
      <c r="I32976" s="1"/>
      <c r="J32976" s="1"/>
      <c r="K32976" s="1"/>
      <c r="AA32976" s="1"/>
      <c r="AB32976" s="1"/>
      <c r="AC32976" s="1"/>
      <c r="AJ32976" s="1"/>
      <c r="AK32976" s="1"/>
      <c r="AL32976" s="1"/>
    </row>
    <row r="32977">
      <c r="I32977" s="1"/>
      <c r="J32977" s="1"/>
      <c r="K32977" s="1"/>
      <c r="AA32977" s="1"/>
      <c r="AB32977" s="1"/>
      <c r="AC32977" s="1"/>
      <c r="AJ32977" s="1"/>
      <c r="AK32977" s="1"/>
      <c r="AL32977" s="1"/>
    </row>
    <row r="32978">
      <c r="I32978" s="1"/>
      <c r="J32978" s="1"/>
      <c r="K32978" s="1"/>
      <c r="AA32978" s="1"/>
      <c r="AB32978" s="1"/>
      <c r="AC32978" s="1"/>
      <c r="AJ32978" s="1"/>
      <c r="AK32978" s="1"/>
      <c r="AL32978" s="1"/>
    </row>
    <row r="32979">
      <c r="I32979" s="1"/>
      <c r="J32979" s="1"/>
      <c r="K32979" s="1"/>
      <c r="AA32979" s="1"/>
      <c r="AB32979" s="1"/>
      <c r="AC32979" s="1"/>
      <c r="AJ32979" s="1"/>
      <c r="AK32979" s="1"/>
      <c r="AL32979" s="1"/>
    </row>
    <row r="32980">
      <c r="I32980" s="1"/>
      <c r="J32980" s="1"/>
      <c r="K32980" s="1"/>
      <c r="AA32980" s="1"/>
      <c r="AB32980" s="1"/>
      <c r="AC32980" s="1"/>
      <c r="AJ32980" s="1"/>
      <c r="AK32980" s="1"/>
      <c r="AL32980" s="1"/>
    </row>
    <row r="32981">
      <c r="I32981" s="1"/>
      <c r="J32981" s="1"/>
      <c r="K32981" s="1"/>
      <c r="AA32981" s="1"/>
      <c r="AB32981" s="1"/>
      <c r="AC32981" s="1"/>
      <c r="AJ32981" s="1"/>
      <c r="AK32981" s="1"/>
      <c r="AL32981" s="1"/>
    </row>
    <row r="32982">
      <c r="I32982" s="1"/>
      <c r="J32982" s="1"/>
      <c r="K32982" s="1"/>
      <c r="AA32982" s="1"/>
      <c r="AB32982" s="1"/>
      <c r="AC32982" s="1"/>
      <c r="AJ32982" s="1"/>
      <c r="AK32982" s="1"/>
      <c r="AL32982" s="1"/>
    </row>
    <row r="32983">
      <c r="I32983" s="1"/>
      <c r="J32983" s="1"/>
      <c r="K32983" s="1"/>
      <c r="AA32983" s="1"/>
      <c r="AB32983" s="1"/>
      <c r="AC32983" s="1"/>
      <c r="AJ32983" s="1"/>
      <c r="AK32983" s="1"/>
      <c r="AL32983" s="1"/>
    </row>
    <row r="32984">
      <c r="I32984" s="1"/>
      <c r="J32984" s="1"/>
      <c r="K32984" s="1"/>
      <c r="AA32984" s="1"/>
      <c r="AB32984" s="1"/>
      <c r="AC32984" s="1"/>
      <c r="AJ32984" s="1"/>
      <c r="AK32984" s="1"/>
      <c r="AL32984" s="1"/>
    </row>
    <row r="32985">
      <c r="I32985" s="1"/>
      <c r="J32985" s="1"/>
      <c r="K32985" s="1"/>
      <c r="AA32985" s="1"/>
      <c r="AB32985" s="1"/>
      <c r="AC32985" s="1"/>
      <c r="AJ32985" s="1"/>
      <c r="AK32985" s="1"/>
      <c r="AL32985" s="1"/>
    </row>
    <row r="32986">
      <c r="I32986" s="1"/>
      <c r="J32986" s="1"/>
      <c r="K32986" s="1"/>
      <c r="AA32986" s="1"/>
      <c r="AB32986" s="1"/>
      <c r="AC32986" s="1"/>
      <c r="AJ32986" s="1"/>
      <c r="AK32986" s="1"/>
      <c r="AL32986" s="1"/>
    </row>
    <row r="32987">
      <c r="I32987" s="1"/>
      <c r="J32987" s="1"/>
      <c r="K32987" s="1"/>
      <c r="AA32987" s="1"/>
      <c r="AB32987" s="1"/>
      <c r="AC32987" s="1"/>
      <c r="AJ32987" s="1"/>
      <c r="AK32987" s="1"/>
      <c r="AL32987" s="1"/>
    </row>
    <row r="32988">
      <c r="I32988" s="1"/>
      <c r="J32988" s="1"/>
      <c r="K32988" s="1"/>
      <c r="AA32988" s="1"/>
      <c r="AB32988" s="1"/>
      <c r="AC32988" s="1"/>
      <c r="AJ32988" s="1"/>
      <c r="AK32988" s="1"/>
      <c r="AL32988" s="1"/>
    </row>
    <row r="32989">
      <c r="I32989" s="1"/>
      <c r="J32989" s="1"/>
      <c r="K32989" s="1"/>
      <c r="AA32989" s="1"/>
      <c r="AB32989" s="1"/>
      <c r="AC32989" s="1"/>
      <c r="AJ32989" s="1"/>
      <c r="AK32989" s="1"/>
      <c r="AL32989" s="1"/>
    </row>
    <row r="32990">
      <c r="I32990" s="1"/>
      <c r="J32990" s="1"/>
      <c r="K32990" s="1"/>
      <c r="AA32990" s="1"/>
      <c r="AB32990" s="1"/>
      <c r="AC32990" s="1"/>
      <c r="AJ32990" s="1"/>
      <c r="AK32990" s="1"/>
      <c r="AL32990" s="1"/>
    </row>
    <row r="32991">
      <c r="I32991" s="1"/>
      <c r="J32991" s="1"/>
      <c r="K32991" s="1"/>
      <c r="AA32991" s="1"/>
      <c r="AB32991" s="1"/>
      <c r="AC32991" s="1"/>
      <c r="AJ32991" s="1"/>
      <c r="AK32991" s="1"/>
      <c r="AL32991" s="1"/>
    </row>
    <row r="32992">
      <c r="I32992" s="1"/>
      <c r="J32992" s="1"/>
      <c r="K32992" s="1"/>
      <c r="AA32992" s="1"/>
      <c r="AB32992" s="1"/>
      <c r="AC32992" s="1"/>
      <c r="AJ32992" s="1"/>
      <c r="AK32992" s="1"/>
      <c r="AL32992" s="1"/>
    </row>
    <row r="32993">
      <c r="I32993" s="1"/>
      <c r="J32993" s="1"/>
      <c r="K32993" s="1"/>
      <c r="AA32993" s="1"/>
      <c r="AB32993" s="1"/>
      <c r="AC32993" s="1"/>
      <c r="AJ32993" s="1"/>
      <c r="AK32993" s="1"/>
      <c r="AL32993" s="1"/>
    </row>
    <row r="32994">
      <c r="I32994" s="1"/>
      <c r="J32994" s="1"/>
      <c r="K32994" s="1"/>
      <c r="AA32994" s="1"/>
      <c r="AB32994" s="1"/>
      <c r="AC32994" s="1"/>
      <c r="AJ32994" s="1"/>
      <c r="AK32994" s="1"/>
      <c r="AL32994" s="1"/>
    </row>
    <row r="32995">
      <c r="I32995" s="1"/>
      <c r="J32995" s="1"/>
      <c r="K32995" s="1"/>
      <c r="AA32995" s="1"/>
      <c r="AB32995" s="1"/>
      <c r="AC32995" s="1"/>
      <c r="AJ32995" s="1"/>
      <c r="AK32995" s="1"/>
      <c r="AL32995" s="1"/>
    </row>
    <row r="32996">
      <c r="I32996" s="1"/>
      <c r="J32996" s="1"/>
      <c r="K32996" s="1"/>
      <c r="AA32996" s="1"/>
      <c r="AB32996" s="1"/>
      <c r="AC32996" s="1"/>
      <c r="AJ32996" s="1"/>
      <c r="AK32996" s="1"/>
      <c r="AL32996" s="1"/>
    </row>
    <row r="32997">
      <c r="I32997" s="1"/>
      <c r="J32997" s="1"/>
      <c r="K32997" s="1"/>
      <c r="AA32997" s="1"/>
      <c r="AB32997" s="1"/>
      <c r="AC32997" s="1"/>
      <c r="AJ32997" s="1"/>
      <c r="AK32997" s="1"/>
      <c r="AL32997" s="1"/>
    </row>
    <row r="32998">
      <c r="I32998" s="1"/>
      <c r="J32998" s="1"/>
      <c r="K32998" s="1"/>
      <c r="AA32998" s="1"/>
      <c r="AB32998" s="1"/>
      <c r="AC32998" s="1"/>
      <c r="AJ32998" s="1"/>
      <c r="AK32998" s="1"/>
      <c r="AL32998" s="1"/>
    </row>
    <row r="32999">
      <c r="I32999" s="1"/>
      <c r="J32999" s="1"/>
      <c r="K32999" s="1"/>
      <c r="AA32999" s="1"/>
      <c r="AB32999" s="1"/>
      <c r="AC32999" s="1"/>
      <c r="AJ32999" s="1"/>
      <c r="AK32999" s="1"/>
      <c r="AL32999" s="1"/>
    </row>
    <row r="33000">
      <c r="I33000" s="1"/>
      <c r="J33000" s="1"/>
      <c r="K33000" s="1"/>
      <c r="AA33000" s="1"/>
      <c r="AB33000" s="1"/>
      <c r="AC33000" s="1"/>
      <c r="AJ33000" s="1"/>
      <c r="AK33000" s="1"/>
      <c r="AL33000" s="1"/>
    </row>
    <row r="33001">
      <c r="I33001" s="1"/>
      <c r="J33001" s="1"/>
      <c r="K33001" s="1"/>
      <c r="AA33001" s="1"/>
      <c r="AB33001" s="1"/>
      <c r="AC33001" s="1"/>
      <c r="AJ33001" s="1"/>
      <c r="AK33001" s="1"/>
      <c r="AL33001" s="1"/>
    </row>
    <row r="33002">
      <c r="I33002" s="1"/>
      <c r="J33002" s="1"/>
      <c r="K33002" s="1"/>
      <c r="AA33002" s="1"/>
      <c r="AB33002" s="1"/>
      <c r="AC33002" s="1"/>
      <c r="AJ33002" s="1"/>
      <c r="AK33002" s="1"/>
      <c r="AL33002" s="1"/>
    </row>
    <row r="33003">
      <c r="I33003" s="1"/>
      <c r="J33003" s="1"/>
      <c r="K33003" s="1"/>
      <c r="AA33003" s="1"/>
      <c r="AB33003" s="1"/>
      <c r="AC33003" s="1"/>
      <c r="AJ33003" s="1"/>
      <c r="AK33003" s="1"/>
      <c r="AL33003" s="1"/>
    </row>
    <row r="33004">
      <c r="I33004" s="1"/>
      <c r="J33004" s="1"/>
      <c r="K33004" s="1"/>
      <c r="AA33004" s="1"/>
      <c r="AB33004" s="1"/>
      <c r="AC33004" s="1"/>
      <c r="AJ33004" s="1"/>
      <c r="AK33004" s="1"/>
      <c r="AL33004" s="1"/>
    </row>
    <row r="33005">
      <c r="I33005" s="1"/>
      <c r="J33005" s="1"/>
      <c r="K33005" s="1"/>
      <c r="AA33005" s="1"/>
      <c r="AB33005" s="1"/>
      <c r="AC33005" s="1"/>
      <c r="AJ33005" s="1"/>
      <c r="AK33005" s="1"/>
      <c r="AL33005" s="1"/>
    </row>
    <row r="33006">
      <c r="I33006" s="1"/>
      <c r="J33006" s="1"/>
      <c r="K33006" s="1"/>
      <c r="AA33006" s="1"/>
      <c r="AB33006" s="1"/>
      <c r="AC33006" s="1"/>
      <c r="AJ33006" s="1"/>
      <c r="AK33006" s="1"/>
      <c r="AL33006" s="1"/>
    </row>
    <row r="33007">
      <c r="I33007" s="1"/>
      <c r="J33007" s="1"/>
      <c r="K33007" s="1"/>
      <c r="AA33007" s="1"/>
      <c r="AB33007" s="1"/>
      <c r="AC33007" s="1"/>
      <c r="AJ33007" s="1"/>
      <c r="AK33007" s="1"/>
      <c r="AL33007" s="1"/>
    </row>
    <row r="33008">
      <c r="I33008" s="1"/>
      <c r="J33008" s="1"/>
      <c r="K33008" s="1"/>
      <c r="AA33008" s="1"/>
      <c r="AB33008" s="1"/>
      <c r="AC33008" s="1"/>
      <c r="AJ33008" s="1"/>
      <c r="AK33008" s="1"/>
      <c r="AL33008" s="1"/>
    </row>
    <row r="33009">
      <c r="I33009" s="1"/>
      <c r="J33009" s="1"/>
      <c r="K33009" s="1"/>
      <c r="AA33009" s="1"/>
      <c r="AB33009" s="1"/>
      <c r="AC33009" s="1"/>
      <c r="AJ33009" s="1"/>
      <c r="AK33009" s="1"/>
      <c r="AL33009" s="1"/>
    </row>
    <row r="33010">
      <c r="I33010" s="1"/>
      <c r="J33010" s="1"/>
      <c r="K33010" s="1"/>
      <c r="AA33010" s="1"/>
      <c r="AB33010" s="1"/>
      <c r="AC33010" s="1"/>
      <c r="AJ33010" s="1"/>
      <c r="AK33010" s="1"/>
      <c r="AL33010" s="1"/>
    </row>
    <row r="33011">
      <c r="I33011" s="1"/>
      <c r="J33011" s="1"/>
      <c r="K33011" s="1"/>
      <c r="AA33011" s="1"/>
      <c r="AB33011" s="1"/>
      <c r="AC33011" s="1"/>
      <c r="AJ33011" s="1"/>
      <c r="AK33011" s="1"/>
      <c r="AL33011" s="1"/>
    </row>
    <row r="33012">
      <c r="I33012" s="1"/>
      <c r="J33012" s="1"/>
      <c r="K33012" s="1"/>
      <c r="AA33012" s="1"/>
      <c r="AB33012" s="1"/>
      <c r="AC33012" s="1"/>
      <c r="AJ33012" s="1"/>
      <c r="AK33012" s="1"/>
      <c r="AL33012" s="1"/>
    </row>
    <row r="33013">
      <c r="I33013" s="1"/>
      <c r="J33013" s="1"/>
      <c r="K33013" s="1"/>
      <c r="AA33013" s="1"/>
      <c r="AB33013" s="1"/>
      <c r="AC33013" s="1"/>
      <c r="AJ33013" s="1"/>
      <c r="AK33013" s="1"/>
      <c r="AL33013" s="1"/>
    </row>
    <row r="33014">
      <c r="I33014" s="1"/>
      <c r="J33014" s="1"/>
      <c r="K33014" s="1"/>
      <c r="AA33014" s="1"/>
      <c r="AB33014" s="1"/>
      <c r="AC33014" s="1"/>
      <c r="AJ33014" s="1"/>
      <c r="AK33014" s="1"/>
      <c r="AL33014" s="1"/>
    </row>
    <row r="33015">
      <c r="I33015" s="1"/>
      <c r="J33015" s="1"/>
      <c r="K33015" s="1"/>
      <c r="AA33015" s="1"/>
      <c r="AB33015" s="1"/>
      <c r="AC33015" s="1"/>
      <c r="AJ33015" s="1"/>
      <c r="AK33015" s="1"/>
      <c r="AL33015" s="1"/>
    </row>
    <row r="33016">
      <c r="I33016" s="1"/>
      <c r="J33016" s="1"/>
      <c r="K33016" s="1"/>
      <c r="AA33016" s="1"/>
      <c r="AB33016" s="1"/>
      <c r="AC33016" s="1"/>
      <c r="AJ33016" s="1"/>
      <c r="AK33016" s="1"/>
      <c r="AL33016" s="1"/>
    </row>
    <row r="33017">
      <c r="I33017" s="1"/>
      <c r="J33017" s="1"/>
      <c r="K33017" s="1"/>
      <c r="AA33017" s="1"/>
      <c r="AB33017" s="1"/>
      <c r="AC33017" s="1"/>
      <c r="AJ33017" s="1"/>
      <c r="AK33017" s="1"/>
      <c r="AL33017" s="1"/>
    </row>
    <row r="33018">
      <c r="I33018" s="1"/>
      <c r="J33018" s="1"/>
      <c r="K33018" s="1"/>
      <c r="AA33018" s="1"/>
      <c r="AB33018" s="1"/>
      <c r="AC33018" s="1"/>
      <c r="AJ33018" s="1"/>
      <c r="AK33018" s="1"/>
      <c r="AL33018" s="1"/>
    </row>
    <row r="33019">
      <c r="I33019" s="1"/>
      <c r="J33019" s="1"/>
      <c r="K33019" s="1"/>
      <c r="AA33019" s="1"/>
      <c r="AB33019" s="1"/>
      <c r="AC33019" s="1"/>
      <c r="AJ33019" s="1"/>
      <c r="AK33019" s="1"/>
      <c r="AL33019" s="1"/>
    </row>
    <row r="33020">
      <c r="I33020" s="1"/>
      <c r="J33020" s="1"/>
      <c r="K33020" s="1"/>
      <c r="AA33020" s="1"/>
      <c r="AB33020" s="1"/>
      <c r="AC33020" s="1"/>
      <c r="AJ33020" s="1"/>
      <c r="AK33020" s="1"/>
      <c r="AL33020" s="1"/>
    </row>
    <row r="33021">
      <c r="I33021" s="1"/>
      <c r="J33021" s="1"/>
      <c r="K33021" s="1"/>
      <c r="AA33021" s="1"/>
      <c r="AB33021" s="1"/>
      <c r="AC33021" s="1"/>
      <c r="AJ33021" s="1"/>
      <c r="AK33021" s="1"/>
      <c r="AL33021" s="1"/>
    </row>
    <row r="33022">
      <c r="I33022" s="1"/>
      <c r="J33022" s="1"/>
      <c r="K33022" s="1"/>
      <c r="AA33022" s="1"/>
      <c r="AB33022" s="1"/>
      <c r="AC33022" s="1"/>
      <c r="AJ33022" s="1"/>
      <c r="AK33022" s="1"/>
      <c r="AL33022" s="1"/>
    </row>
    <row r="33023">
      <c r="I33023" s="1"/>
      <c r="J33023" s="1"/>
      <c r="K33023" s="1"/>
      <c r="AA33023" s="1"/>
      <c r="AB33023" s="1"/>
      <c r="AC33023" s="1"/>
      <c r="AJ33023" s="1"/>
      <c r="AK33023" s="1"/>
      <c r="AL33023" s="1"/>
    </row>
    <row r="33024">
      <c r="I33024" s="1"/>
      <c r="J33024" s="1"/>
      <c r="K33024" s="1"/>
      <c r="AA33024" s="1"/>
      <c r="AB33024" s="1"/>
      <c r="AC33024" s="1"/>
      <c r="AJ33024" s="1"/>
      <c r="AK33024" s="1"/>
      <c r="AL33024" s="1"/>
    </row>
    <row r="33025">
      <c r="I33025" s="1"/>
      <c r="J33025" s="1"/>
      <c r="K33025" s="1"/>
      <c r="AA33025" s="1"/>
      <c r="AB33025" s="1"/>
      <c r="AC33025" s="1"/>
      <c r="AJ33025" s="1"/>
      <c r="AK33025" s="1"/>
      <c r="AL33025" s="1"/>
    </row>
    <row r="33026">
      <c r="I33026" s="1"/>
      <c r="J33026" s="1"/>
      <c r="K33026" s="1"/>
      <c r="AA33026" s="1"/>
      <c r="AB33026" s="1"/>
      <c r="AC33026" s="1"/>
      <c r="AJ33026" s="1"/>
      <c r="AK33026" s="1"/>
      <c r="AL33026" s="1"/>
    </row>
    <row r="33027">
      <c r="I33027" s="1"/>
      <c r="J33027" s="1"/>
      <c r="K33027" s="1"/>
      <c r="AA33027" s="1"/>
      <c r="AB33027" s="1"/>
      <c r="AC33027" s="1"/>
      <c r="AJ33027" s="1"/>
      <c r="AK33027" s="1"/>
      <c r="AL33027" s="1"/>
    </row>
    <row r="33028">
      <c r="I33028" s="1"/>
      <c r="J33028" s="1"/>
      <c r="K33028" s="1"/>
      <c r="AA33028" s="1"/>
      <c r="AB33028" s="1"/>
      <c r="AC33028" s="1"/>
      <c r="AJ33028" s="1"/>
      <c r="AK33028" s="1"/>
      <c r="AL33028" s="1"/>
    </row>
    <row r="33029">
      <c r="I33029" s="1"/>
      <c r="J33029" s="1"/>
      <c r="K33029" s="1"/>
      <c r="AA33029" s="1"/>
      <c r="AB33029" s="1"/>
      <c r="AC33029" s="1"/>
      <c r="AJ33029" s="1"/>
      <c r="AK33029" s="1"/>
      <c r="AL33029" s="1"/>
    </row>
    <row r="33030">
      <c r="I33030" s="1"/>
      <c r="J33030" s="1"/>
      <c r="K33030" s="1"/>
      <c r="AA33030" s="1"/>
      <c r="AB33030" s="1"/>
      <c r="AC33030" s="1"/>
      <c r="AJ33030" s="1"/>
      <c r="AK33030" s="1"/>
      <c r="AL33030" s="1"/>
    </row>
    <row r="33031">
      <c r="I33031" s="1"/>
      <c r="J33031" s="1"/>
      <c r="K33031" s="1"/>
      <c r="AA33031" s="1"/>
      <c r="AB33031" s="1"/>
      <c r="AC33031" s="1"/>
      <c r="AJ33031" s="1"/>
      <c r="AK33031" s="1"/>
      <c r="AL33031" s="1"/>
    </row>
    <row r="33032">
      <c r="I33032" s="1"/>
      <c r="J33032" s="1"/>
      <c r="K33032" s="1"/>
      <c r="AA33032" s="1"/>
      <c r="AB33032" s="1"/>
      <c r="AC33032" s="1"/>
      <c r="AJ33032" s="1"/>
      <c r="AK33032" s="1"/>
      <c r="AL33032" s="1"/>
    </row>
    <row r="33033">
      <c r="I33033" s="1"/>
      <c r="J33033" s="1"/>
      <c r="K33033" s="1"/>
      <c r="AA33033" s="1"/>
      <c r="AB33033" s="1"/>
      <c r="AC33033" s="1"/>
      <c r="AJ33033" s="1"/>
      <c r="AK33033" s="1"/>
      <c r="AL33033" s="1"/>
    </row>
    <row r="33034">
      <c r="I33034" s="1"/>
      <c r="J33034" s="1"/>
      <c r="K33034" s="1"/>
      <c r="AA33034" s="1"/>
      <c r="AB33034" s="1"/>
      <c r="AC33034" s="1"/>
      <c r="AJ33034" s="1"/>
      <c r="AK33034" s="1"/>
      <c r="AL33034" s="1"/>
    </row>
    <row r="33035">
      <c r="I33035" s="1"/>
      <c r="J33035" s="1"/>
      <c r="K33035" s="1"/>
      <c r="AA33035" s="1"/>
      <c r="AB33035" s="1"/>
      <c r="AC33035" s="1"/>
      <c r="AJ33035" s="1"/>
      <c r="AK33035" s="1"/>
      <c r="AL33035" s="1"/>
    </row>
    <row r="33036">
      <c r="I33036" s="1"/>
      <c r="J33036" s="1"/>
      <c r="K33036" s="1"/>
      <c r="AA33036" s="1"/>
      <c r="AB33036" s="1"/>
      <c r="AC33036" s="1"/>
      <c r="AJ33036" s="1"/>
      <c r="AK33036" s="1"/>
      <c r="AL33036" s="1"/>
    </row>
    <row r="33037">
      <c r="I33037" s="1"/>
      <c r="J33037" s="1"/>
      <c r="K33037" s="1"/>
      <c r="AA33037" s="1"/>
      <c r="AB33037" s="1"/>
      <c r="AC33037" s="1"/>
      <c r="AJ33037" s="1"/>
      <c r="AK33037" s="1"/>
      <c r="AL33037" s="1"/>
    </row>
    <row r="33038">
      <c r="I33038" s="1"/>
      <c r="J33038" s="1"/>
      <c r="K33038" s="1"/>
      <c r="AA33038" s="1"/>
      <c r="AB33038" s="1"/>
      <c r="AC33038" s="1"/>
      <c r="AJ33038" s="1"/>
      <c r="AK33038" s="1"/>
      <c r="AL33038" s="1"/>
    </row>
    <row r="33039">
      <c r="I33039" s="1"/>
      <c r="J33039" s="1"/>
      <c r="K33039" s="1"/>
      <c r="AA33039" s="1"/>
      <c r="AB33039" s="1"/>
      <c r="AC33039" s="1"/>
      <c r="AJ33039" s="1"/>
      <c r="AK33039" s="1"/>
      <c r="AL33039" s="1"/>
    </row>
    <row r="33040">
      <c r="I33040" s="1"/>
      <c r="J33040" s="1"/>
      <c r="K33040" s="1"/>
      <c r="AA33040" s="1"/>
      <c r="AB33040" s="1"/>
      <c r="AC33040" s="1"/>
      <c r="AJ33040" s="1"/>
      <c r="AK33040" s="1"/>
      <c r="AL33040" s="1"/>
    </row>
    <row r="33041">
      <c r="I33041" s="1"/>
      <c r="J33041" s="1"/>
      <c r="K33041" s="1"/>
      <c r="AA33041" s="1"/>
      <c r="AB33041" s="1"/>
      <c r="AC33041" s="1"/>
      <c r="AJ33041" s="1"/>
      <c r="AK33041" s="1"/>
      <c r="AL33041" s="1"/>
    </row>
    <row r="33042">
      <c r="I33042" s="1"/>
      <c r="J33042" s="1"/>
      <c r="K33042" s="1"/>
      <c r="AA33042" s="1"/>
      <c r="AB33042" s="1"/>
      <c r="AC33042" s="1"/>
      <c r="AJ33042" s="1"/>
      <c r="AK33042" s="1"/>
      <c r="AL33042" s="1"/>
    </row>
    <row r="33043">
      <c r="I33043" s="1"/>
      <c r="J33043" s="1"/>
      <c r="K33043" s="1"/>
      <c r="AA33043" s="1"/>
      <c r="AB33043" s="1"/>
      <c r="AC33043" s="1"/>
      <c r="AJ33043" s="1"/>
      <c r="AK33043" s="1"/>
      <c r="AL33043" s="1"/>
    </row>
    <row r="33044">
      <c r="I33044" s="1"/>
      <c r="J33044" s="1"/>
      <c r="K33044" s="1"/>
      <c r="AA33044" s="1"/>
      <c r="AB33044" s="1"/>
      <c r="AC33044" s="1"/>
      <c r="AJ33044" s="1"/>
      <c r="AK33044" s="1"/>
      <c r="AL33044" s="1"/>
    </row>
    <row r="33045">
      <c r="I33045" s="1"/>
      <c r="J33045" s="1"/>
      <c r="K33045" s="1"/>
      <c r="AA33045" s="1"/>
      <c r="AB33045" s="1"/>
      <c r="AC33045" s="1"/>
      <c r="AJ33045" s="1"/>
      <c r="AK33045" s="1"/>
      <c r="AL33045" s="1"/>
    </row>
    <row r="33046">
      <c r="I33046" s="1"/>
      <c r="J33046" s="1"/>
      <c r="K33046" s="1"/>
      <c r="AA33046" s="1"/>
      <c r="AB33046" s="1"/>
      <c r="AC33046" s="1"/>
      <c r="AJ33046" s="1"/>
      <c r="AK33046" s="1"/>
      <c r="AL33046" s="1"/>
    </row>
    <row r="33047">
      <c r="I33047" s="1"/>
      <c r="J33047" s="1"/>
      <c r="K33047" s="1"/>
      <c r="AA33047" s="1"/>
      <c r="AB33047" s="1"/>
      <c r="AC33047" s="1"/>
      <c r="AJ33047" s="1"/>
      <c r="AK33047" s="1"/>
      <c r="AL33047" s="1"/>
    </row>
    <row r="33048">
      <c r="I33048" s="1"/>
      <c r="J33048" s="1"/>
      <c r="K33048" s="1"/>
      <c r="AA33048" s="1"/>
      <c r="AB33048" s="1"/>
      <c r="AC33048" s="1"/>
      <c r="AJ33048" s="1"/>
      <c r="AK33048" s="1"/>
      <c r="AL33048" s="1"/>
    </row>
    <row r="33049">
      <c r="I33049" s="1"/>
      <c r="J33049" s="1"/>
      <c r="K33049" s="1"/>
      <c r="AA33049" s="1"/>
      <c r="AB33049" s="1"/>
      <c r="AC33049" s="1"/>
      <c r="AJ33049" s="1"/>
      <c r="AK33049" s="1"/>
      <c r="AL33049" s="1"/>
    </row>
    <row r="33050">
      <c r="I33050" s="1"/>
      <c r="J33050" s="1"/>
      <c r="K33050" s="1"/>
      <c r="AA33050" s="1"/>
      <c r="AB33050" s="1"/>
      <c r="AC33050" s="1"/>
      <c r="AJ33050" s="1"/>
      <c r="AK33050" s="1"/>
      <c r="AL33050" s="1"/>
    </row>
    <row r="33051">
      <c r="I33051" s="1"/>
      <c r="J33051" s="1"/>
      <c r="K33051" s="1"/>
      <c r="AA33051" s="1"/>
      <c r="AB33051" s="1"/>
      <c r="AC33051" s="1"/>
      <c r="AJ33051" s="1"/>
      <c r="AK33051" s="1"/>
      <c r="AL33051" s="1"/>
    </row>
    <row r="33052">
      <c r="I33052" s="1"/>
      <c r="J33052" s="1"/>
      <c r="K33052" s="1"/>
      <c r="AA33052" s="1"/>
      <c r="AB33052" s="1"/>
      <c r="AC33052" s="1"/>
      <c r="AJ33052" s="1"/>
      <c r="AK33052" s="1"/>
      <c r="AL33052" s="1"/>
    </row>
    <row r="33053">
      <c r="I33053" s="1"/>
      <c r="J33053" s="1"/>
      <c r="K33053" s="1"/>
      <c r="AA33053" s="1"/>
      <c r="AB33053" s="1"/>
      <c r="AC33053" s="1"/>
      <c r="AJ33053" s="1"/>
      <c r="AK33053" s="1"/>
      <c r="AL33053" s="1"/>
    </row>
    <row r="33054">
      <c r="I33054" s="1"/>
      <c r="J33054" s="1"/>
      <c r="K33054" s="1"/>
      <c r="AA33054" s="1"/>
      <c r="AB33054" s="1"/>
      <c r="AC33054" s="1"/>
      <c r="AJ33054" s="1"/>
      <c r="AK33054" s="1"/>
      <c r="AL33054" s="1"/>
    </row>
    <row r="33055">
      <c r="I33055" s="1"/>
      <c r="J33055" s="1"/>
      <c r="K33055" s="1"/>
      <c r="AA33055" s="1"/>
      <c r="AB33055" s="1"/>
      <c r="AC33055" s="1"/>
      <c r="AJ33055" s="1"/>
      <c r="AK33055" s="1"/>
      <c r="AL33055" s="1"/>
    </row>
    <row r="33056">
      <c r="I33056" s="1"/>
      <c r="J33056" s="1"/>
      <c r="K33056" s="1"/>
      <c r="AA33056" s="1"/>
      <c r="AB33056" s="1"/>
      <c r="AC33056" s="1"/>
      <c r="AJ33056" s="1"/>
      <c r="AK33056" s="1"/>
      <c r="AL33056" s="1"/>
    </row>
    <row r="33057">
      <c r="I33057" s="1"/>
      <c r="J33057" s="1"/>
      <c r="K33057" s="1"/>
      <c r="AA33057" s="1"/>
      <c r="AB33057" s="1"/>
      <c r="AC33057" s="1"/>
      <c r="AJ33057" s="1"/>
      <c r="AK33057" s="1"/>
      <c r="AL33057" s="1"/>
    </row>
    <row r="33058">
      <c r="I33058" s="1"/>
      <c r="J33058" s="1"/>
      <c r="K33058" s="1"/>
      <c r="AA33058" s="1"/>
      <c r="AB33058" s="1"/>
      <c r="AC33058" s="1"/>
      <c r="AJ33058" s="1"/>
      <c r="AK33058" s="1"/>
      <c r="AL33058" s="1"/>
    </row>
    <row r="33059">
      <c r="I33059" s="1"/>
      <c r="J33059" s="1"/>
      <c r="K33059" s="1"/>
      <c r="AA33059" s="1"/>
      <c r="AB33059" s="1"/>
      <c r="AC33059" s="1"/>
      <c r="AJ33059" s="1"/>
      <c r="AK33059" s="1"/>
      <c r="AL33059" s="1"/>
    </row>
    <row r="33060">
      <c r="I33060" s="1"/>
      <c r="J33060" s="1"/>
      <c r="K33060" s="1"/>
      <c r="AA33060" s="1"/>
      <c r="AB33060" s="1"/>
      <c r="AC33060" s="1"/>
      <c r="AJ33060" s="1"/>
      <c r="AK33060" s="1"/>
      <c r="AL33060" s="1"/>
    </row>
    <row r="33061">
      <c r="I33061" s="1"/>
      <c r="J33061" s="1"/>
      <c r="K33061" s="1"/>
      <c r="AA33061" s="1"/>
      <c r="AB33061" s="1"/>
      <c r="AC33061" s="1"/>
      <c r="AJ33061" s="1"/>
      <c r="AK33061" s="1"/>
      <c r="AL33061" s="1"/>
    </row>
    <row r="33062">
      <c r="I33062" s="1"/>
      <c r="J33062" s="1"/>
      <c r="K33062" s="1"/>
      <c r="AA33062" s="1"/>
      <c r="AB33062" s="1"/>
      <c r="AC33062" s="1"/>
      <c r="AJ33062" s="1"/>
      <c r="AK33062" s="1"/>
      <c r="AL33062" s="1"/>
    </row>
    <row r="33063">
      <c r="I33063" s="1"/>
      <c r="J33063" s="1"/>
      <c r="K33063" s="1"/>
      <c r="AA33063" s="1"/>
      <c r="AB33063" s="1"/>
      <c r="AC33063" s="1"/>
      <c r="AJ33063" s="1"/>
      <c r="AK33063" s="1"/>
      <c r="AL33063" s="1"/>
    </row>
    <row r="33064">
      <c r="I33064" s="1"/>
      <c r="J33064" s="1"/>
      <c r="K33064" s="1"/>
      <c r="AA33064" s="1"/>
      <c r="AB33064" s="1"/>
      <c r="AC33064" s="1"/>
      <c r="AJ33064" s="1"/>
      <c r="AK33064" s="1"/>
      <c r="AL33064" s="1"/>
    </row>
    <row r="33065">
      <c r="I33065" s="1"/>
      <c r="J33065" s="1"/>
      <c r="K33065" s="1"/>
      <c r="AA33065" s="1"/>
      <c r="AB33065" s="1"/>
      <c r="AC33065" s="1"/>
      <c r="AJ33065" s="1"/>
      <c r="AK33065" s="1"/>
      <c r="AL33065" s="1"/>
    </row>
    <row r="33066">
      <c r="I33066" s="1"/>
      <c r="J33066" s="1"/>
      <c r="K33066" s="1"/>
      <c r="AA33066" s="1"/>
      <c r="AB33066" s="1"/>
      <c r="AC33066" s="1"/>
      <c r="AJ33066" s="1"/>
      <c r="AK33066" s="1"/>
      <c r="AL33066" s="1"/>
    </row>
    <row r="33067">
      <c r="I33067" s="1"/>
      <c r="J33067" s="1"/>
      <c r="K33067" s="1"/>
      <c r="AA33067" s="1"/>
      <c r="AB33067" s="1"/>
      <c r="AC33067" s="1"/>
      <c r="AJ33067" s="1"/>
      <c r="AK33067" s="1"/>
      <c r="AL33067" s="1"/>
    </row>
    <row r="33068">
      <c r="I33068" s="1"/>
      <c r="J33068" s="1"/>
      <c r="K33068" s="1"/>
      <c r="AA33068" s="1"/>
      <c r="AB33068" s="1"/>
      <c r="AC33068" s="1"/>
      <c r="AJ33068" s="1"/>
      <c r="AK33068" s="1"/>
      <c r="AL33068" s="1"/>
    </row>
    <row r="33069">
      <c r="I33069" s="1"/>
      <c r="J33069" s="1"/>
      <c r="K33069" s="1"/>
      <c r="AA33069" s="1"/>
      <c r="AB33069" s="1"/>
      <c r="AC33069" s="1"/>
      <c r="AJ33069" s="1"/>
      <c r="AK33069" s="1"/>
      <c r="AL33069" s="1"/>
    </row>
    <row r="33070">
      <c r="I33070" s="1"/>
      <c r="J33070" s="1"/>
      <c r="K33070" s="1"/>
      <c r="AA33070" s="1"/>
      <c r="AB33070" s="1"/>
      <c r="AC33070" s="1"/>
      <c r="AJ33070" s="1"/>
      <c r="AK33070" s="1"/>
      <c r="AL33070" s="1"/>
    </row>
    <row r="33071">
      <c r="I33071" s="1"/>
      <c r="J33071" s="1"/>
      <c r="K33071" s="1"/>
      <c r="AA33071" s="1"/>
      <c r="AB33071" s="1"/>
      <c r="AC33071" s="1"/>
      <c r="AJ33071" s="1"/>
      <c r="AK33071" s="1"/>
      <c r="AL33071" s="1"/>
    </row>
    <row r="33072">
      <c r="I33072" s="1"/>
      <c r="J33072" s="1"/>
      <c r="K33072" s="1"/>
      <c r="AA33072" s="1"/>
      <c r="AB33072" s="1"/>
      <c r="AC33072" s="1"/>
      <c r="AJ33072" s="1"/>
      <c r="AK33072" s="1"/>
      <c r="AL33072" s="1"/>
    </row>
    <row r="33073">
      <c r="I33073" s="1"/>
      <c r="J33073" s="1"/>
      <c r="K33073" s="1"/>
      <c r="AA33073" s="1"/>
      <c r="AB33073" s="1"/>
      <c r="AC33073" s="1"/>
      <c r="AJ33073" s="1"/>
      <c r="AK33073" s="1"/>
      <c r="AL33073" s="1"/>
    </row>
    <row r="33074">
      <c r="I33074" s="1"/>
      <c r="J33074" s="1"/>
      <c r="K33074" s="1"/>
      <c r="AA33074" s="1"/>
      <c r="AB33074" s="1"/>
      <c r="AC33074" s="1"/>
      <c r="AJ33074" s="1"/>
      <c r="AK33074" s="1"/>
      <c r="AL33074" s="1"/>
    </row>
    <row r="33075">
      <c r="I33075" s="1"/>
      <c r="J33075" s="1"/>
      <c r="K33075" s="1"/>
      <c r="AA33075" s="1"/>
      <c r="AB33075" s="1"/>
      <c r="AC33075" s="1"/>
      <c r="AJ33075" s="1"/>
      <c r="AK33075" s="1"/>
      <c r="AL33075" s="1"/>
    </row>
    <row r="33076">
      <c r="I33076" s="1"/>
      <c r="J33076" s="1"/>
      <c r="K33076" s="1"/>
      <c r="AA33076" s="1"/>
      <c r="AB33076" s="1"/>
      <c r="AC33076" s="1"/>
      <c r="AJ33076" s="1"/>
      <c r="AK33076" s="1"/>
      <c r="AL33076" s="1"/>
    </row>
    <row r="33077">
      <c r="I33077" s="1"/>
      <c r="J33077" s="1"/>
      <c r="K33077" s="1"/>
      <c r="AA33077" s="1"/>
      <c r="AB33077" s="1"/>
      <c r="AC33077" s="1"/>
      <c r="AJ33077" s="1"/>
      <c r="AK33077" s="1"/>
      <c r="AL33077" s="1"/>
    </row>
    <row r="33078">
      <c r="I33078" s="1"/>
      <c r="J33078" s="1"/>
      <c r="K33078" s="1"/>
      <c r="AA33078" s="1"/>
      <c r="AB33078" s="1"/>
      <c r="AC33078" s="1"/>
      <c r="AJ33078" s="1"/>
      <c r="AK33078" s="1"/>
      <c r="AL33078" s="1"/>
    </row>
    <row r="33079">
      <c r="I33079" s="1"/>
      <c r="J33079" s="1"/>
      <c r="K33079" s="1"/>
      <c r="AA33079" s="1"/>
      <c r="AB33079" s="1"/>
      <c r="AC33079" s="1"/>
      <c r="AJ33079" s="1"/>
      <c r="AK33079" s="1"/>
      <c r="AL33079" s="1"/>
    </row>
    <row r="33080">
      <c r="I33080" s="1"/>
      <c r="J33080" s="1"/>
      <c r="K33080" s="1"/>
      <c r="AA33080" s="1"/>
      <c r="AB33080" s="1"/>
      <c r="AC33080" s="1"/>
      <c r="AJ33080" s="1"/>
      <c r="AK33080" s="1"/>
      <c r="AL33080" s="1"/>
    </row>
    <row r="33081">
      <c r="I33081" s="1"/>
      <c r="J33081" s="1"/>
      <c r="K33081" s="1"/>
      <c r="AA33081" s="1"/>
      <c r="AB33081" s="1"/>
      <c r="AC33081" s="1"/>
      <c r="AJ33081" s="1"/>
      <c r="AK33081" s="1"/>
      <c r="AL33081" s="1"/>
    </row>
    <row r="33082">
      <c r="I33082" s="1"/>
      <c r="J33082" s="1"/>
      <c r="K33082" s="1"/>
      <c r="AA33082" s="1"/>
      <c r="AB33082" s="1"/>
      <c r="AC33082" s="1"/>
      <c r="AJ33082" s="1"/>
      <c r="AK33082" s="1"/>
      <c r="AL33082" s="1"/>
    </row>
    <row r="33083">
      <c r="I33083" s="1"/>
      <c r="J33083" s="1"/>
      <c r="K33083" s="1"/>
      <c r="AA33083" s="1"/>
      <c r="AB33083" s="1"/>
      <c r="AC33083" s="1"/>
      <c r="AJ33083" s="1"/>
      <c r="AK33083" s="1"/>
      <c r="AL33083" s="1"/>
    </row>
    <row r="33084">
      <c r="I33084" s="1"/>
      <c r="J33084" s="1"/>
      <c r="K33084" s="1"/>
      <c r="AA33084" s="1"/>
      <c r="AB33084" s="1"/>
      <c r="AC33084" s="1"/>
      <c r="AJ33084" s="1"/>
      <c r="AK33084" s="1"/>
      <c r="AL33084" s="1"/>
    </row>
    <row r="33085">
      <c r="I33085" s="1"/>
      <c r="J33085" s="1"/>
      <c r="K33085" s="1"/>
      <c r="AA33085" s="1"/>
      <c r="AB33085" s="1"/>
      <c r="AC33085" s="1"/>
      <c r="AJ33085" s="1"/>
      <c r="AK33085" s="1"/>
      <c r="AL33085" s="1"/>
    </row>
    <row r="33086">
      <c r="I33086" s="1"/>
      <c r="J33086" s="1"/>
      <c r="K33086" s="1"/>
      <c r="AA33086" s="1"/>
      <c r="AB33086" s="1"/>
      <c r="AC33086" s="1"/>
      <c r="AJ33086" s="1"/>
      <c r="AK33086" s="1"/>
      <c r="AL33086" s="1"/>
    </row>
    <row r="33087">
      <c r="I33087" s="1"/>
      <c r="J33087" s="1"/>
      <c r="K33087" s="1"/>
      <c r="AA33087" s="1"/>
      <c r="AB33087" s="1"/>
      <c r="AC33087" s="1"/>
      <c r="AJ33087" s="1"/>
      <c r="AK33087" s="1"/>
      <c r="AL33087" s="1"/>
    </row>
    <row r="33088">
      <c r="I33088" s="1"/>
      <c r="J33088" s="1"/>
      <c r="K33088" s="1"/>
      <c r="AA33088" s="1"/>
      <c r="AB33088" s="1"/>
      <c r="AC33088" s="1"/>
      <c r="AJ33088" s="1"/>
      <c r="AK33088" s="1"/>
      <c r="AL33088" s="1"/>
    </row>
    <row r="33089">
      <c r="I33089" s="1"/>
      <c r="J33089" s="1"/>
      <c r="K33089" s="1"/>
      <c r="AA33089" s="1"/>
      <c r="AB33089" s="1"/>
      <c r="AC33089" s="1"/>
      <c r="AJ33089" s="1"/>
      <c r="AK33089" s="1"/>
      <c r="AL33089" s="1"/>
    </row>
    <row r="33090">
      <c r="I33090" s="1"/>
      <c r="J33090" s="1"/>
      <c r="K33090" s="1"/>
      <c r="AA33090" s="1"/>
      <c r="AB33090" s="1"/>
      <c r="AC33090" s="1"/>
      <c r="AJ33090" s="1"/>
      <c r="AK33090" s="1"/>
      <c r="AL33090" s="1"/>
    </row>
    <row r="33091">
      <c r="I33091" s="1"/>
      <c r="J33091" s="1"/>
      <c r="K33091" s="1"/>
      <c r="AA33091" s="1"/>
      <c r="AB33091" s="1"/>
      <c r="AC33091" s="1"/>
      <c r="AJ33091" s="1"/>
      <c r="AK33091" s="1"/>
      <c r="AL33091" s="1"/>
    </row>
    <row r="33092">
      <c r="I33092" s="1"/>
      <c r="J33092" s="1"/>
      <c r="K33092" s="1"/>
      <c r="AA33092" s="1"/>
      <c r="AB33092" s="1"/>
      <c r="AC33092" s="1"/>
      <c r="AJ33092" s="1"/>
      <c r="AK33092" s="1"/>
      <c r="AL33092" s="1"/>
    </row>
    <row r="33093">
      <c r="I33093" s="1"/>
      <c r="J33093" s="1"/>
      <c r="K33093" s="1"/>
      <c r="AA33093" s="1"/>
      <c r="AB33093" s="1"/>
      <c r="AC33093" s="1"/>
      <c r="AJ33093" s="1"/>
      <c r="AK33093" s="1"/>
      <c r="AL33093" s="1"/>
    </row>
    <row r="33094">
      <c r="I33094" s="1"/>
      <c r="J33094" s="1"/>
      <c r="K33094" s="1"/>
      <c r="AA33094" s="1"/>
      <c r="AB33094" s="1"/>
      <c r="AC33094" s="1"/>
      <c r="AJ33094" s="1"/>
      <c r="AK33094" s="1"/>
      <c r="AL33094" s="1"/>
    </row>
    <row r="33095">
      <c r="I33095" s="1"/>
      <c r="J33095" s="1"/>
      <c r="K33095" s="1"/>
      <c r="AA33095" s="1"/>
      <c r="AB33095" s="1"/>
      <c r="AC33095" s="1"/>
      <c r="AJ33095" s="1"/>
      <c r="AK33095" s="1"/>
      <c r="AL33095" s="1"/>
    </row>
    <row r="33096">
      <c r="I33096" s="1"/>
      <c r="J33096" s="1"/>
      <c r="K33096" s="1"/>
      <c r="AA33096" s="1"/>
      <c r="AB33096" s="1"/>
      <c r="AC33096" s="1"/>
      <c r="AJ33096" s="1"/>
      <c r="AK33096" s="1"/>
      <c r="AL33096" s="1"/>
    </row>
    <row r="33097">
      <c r="I33097" s="1"/>
      <c r="J33097" s="1"/>
      <c r="K33097" s="1"/>
      <c r="AA33097" s="1"/>
      <c r="AB33097" s="1"/>
      <c r="AC33097" s="1"/>
      <c r="AJ33097" s="1"/>
      <c r="AK33097" s="1"/>
      <c r="AL33097" s="1"/>
    </row>
    <row r="33098">
      <c r="I33098" s="1"/>
      <c r="J33098" s="1"/>
      <c r="K33098" s="1"/>
      <c r="AA33098" s="1"/>
      <c r="AB33098" s="1"/>
      <c r="AC33098" s="1"/>
      <c r="AJ33098" s="1"/>
      <c r="AK33098" s="1"/>
      <c r="AL33098" s="1"/>
    </row>
    <row r="33099">
      <c r="I33099" s="1"/>
      <c r="J33099" s="1"/>
      <c r="K33099" s="1"/>
      <c r="AA33099" s="1"/>
      <c r="AB33099" s="1"/>
      <c r="AC33099" s="1"/>
      <c r="AJ33099" s="1"/>
      <c r="AK33099" s="1"/>
      <c r="AL33099" s="1"/>
    </row>
    <row r="33100">
      <c r="I33100" s="1"/>
      <c r="J33100" s="1"/>
      <c r="K33100" s="1"/>
      <c r="AA33100" s="1"/>
      <c r="AB33100" s="1"/>
      <c r="AC33100" s="1"/>
      <c r="AJ33100" s="1"/>
      <c r="AK33100" s="1"/>
      <c r="AL33100" s="1"/>
    </row>
    <row r="33101">
      <c r="I33101" s="1"/>
      <c r="J33101" s="1"/>
      <c r="K33101" s="1"/>
      <c r="AA33101" s="1"/>
      <c r="AB33101" s="1"/>
      <c r="AC33101" s="1"/>
      <c r="AJ33101" s="1"/>
      <c r="AK33101" s="1"/>
      <c r="AL33101" s="1"/>
    </row>
    <row r="33102">
      <c r="I33102" s="1"/>
      <c r="J33102" s="1"/>
      <c r="K33102" s="1"/>
      <c r="AA33102" s="1"/>
      <c r="AB33102" s="1"/>
      <c r="AC33102" s="1"/>
      <c r="AJ33102" s="1"/>
      <c r="AK33102" s="1"/>
      <c r="AL33102" s="1"/>
    </row>
    <row r="33103">
      <c r="I33103" s="1"/>
      <c r="J33103" s="1"/>
      <c r="K33103" s="1"/>
      <c r="AA33103" s="1"/>
      <c r="AB33103" s="1"/>
      <c r="AC33103" s="1"/>
      <c r="AJ33103" s="1"/>
      <c r="AK33103" s="1"/>
      <c r="AL33103" s="1"/>
    </row>
    <row r="33104">
      <c r="I33104" s="1"/>
      <c r="J33104" s="1"/>
      <c r="K33104" s="1"/>
      <c r="AA33104" s="1"/>
      <c r="AB33104" s="1"/>
      <c r="AC33104" s="1"/>
      <c r="AJ33104" s="1"/>
      <c r="AK33104" s="1"/>
      <c r="AL33104" s="1"/>
    </row>
    <row r="33105">
      <c r="I33105" s="1"/>
      <c r="J33105" s="1"/>
      <c r="K33105" s="1"/>
      <c r="AA33105" s="1"/>
      <c r="AB33105" s="1"/>
      <c r="AC33105" s="1"/>
      <c r="AJ33105" s="1"/>
      <c r="AK33105" s="1"/>
      <c r="AL33105" s="1"/>
    </row>
    <row r="33106">
      <c r="I33106" s="1"/>
      <c r="J33106" s="1"/>
      <c r="K33106" s="1"/>
      <c r="AA33106" s="1"/>
      <c r="AB33106" s="1"/>
      <c r="AC33106" s="1"/>
      <c r="AJ33106" s="1"/>
      <c r="AK33106" s="1"/>
      <c r="AL33106" s="1"/>
    </row>
    <row r="33107">
      <c r="I33107" s="1"/>
      <c r="J33107" s="1"/>
      <c r="K33107" s="1"/>
      <c r="AA33107" s="1"/>
      <c r="AB33107" s="1"/>
      <c r="AC33107" s="1"/>
      <c r="AJ33107" s="1"/>
      <c r="AK33107" s="1"/>
      <c r="AL33107" s="1"/>
    </row>
    <row r="33108">
      <c r="I33108" s="1"/>
      <c r="J33108" s="1"/>
      <c r="K33108" s="1"/>
      <c r="AA33108" s="1"/>
      <c r="AB33108" s="1"/>
      <c r="AC33108" s="1"/>
      <c r="AJ33108" s="1"/>
      <c r="AK33108" s="1"/>
      <c r="AL33108" s="1"/>
    </row>
    <row r="33109">
      <c r="I33109" s="1"/>
      <c r="J33109" s="1"/>
      <c r="K33109" s="1"/>
      <c r="AA33109" s="1"/>
      <c r="AB33109" s="1"/>
      <c r="AC33109" s="1"/>
      <c r="AJ33109" s="1"/>
      <c r="AK33109" s="1"/>
      <c r="AL33109" s="1"/>
    </row>
    <row r="33110">
      <c r="I33110" s="1"/>
      <c r="J33110" s="1"/>
      <c r="K33110" s="1"/>
      <c r="AA33110" s="1"/>
      <c r="AB33110" s="1"/>
      <c r="AC33110" s="1"/>
      <c r="AJ33110" s="1"/>
      <c r="AK33110" s="1"/>
      <c r="AL33110" s="1"/>
    </row>
    <row r="33111">
      <c r="I33111" s="1"/>
      <c r="J33111" s="1"/>
      <c r="K33111" s="1"/>
      <c r="AA33111" s="1"/>
      <c r="AB33111" s="1"/>
      <c r="AC33111" s="1"/>
      <c r="AJ33111" s="1"/>
      <c r="AK33111" s="1"/>
      <c r="AL33111" s="1"/>
    </row>
    <row r="33112">
      <c r="I33112" s="1"/>
      <c r="J33112" s="1"/>
      <c r="K33112" s="1"/>
      <c r="AA33112" s="1"/>
      <c r="AB33112" s="1"/>
      <c r="AC33112" s="1"/>
      <c r="AJ33112" s="1"/>
      <c r="AK33112" s="1"/>
      <c r="AL33112" s="1"/>
    </row>
    <row r="33113">
      <c r="I33113" s="1"/>
      <c r="J33113" s="1"/>
      <c r="K33113" s="1"/>
      <c r="AA33113" s="1"/>
      <c r="AB33113" s="1"/>
      <c r="AC33113" s="1"/>
      <c r="AJ33113" s="1"/>
      <c r="AK33113" s="1"/>
      <c r="AL33113" s="1"/>
    </row>
    <row r="33114">
      <c r="I33114" s="1"/>
      <c r="J33114" s="1"/>
      <c r="K33114" s="1"/>
      <c r="AA33114" s="1"/>
      <c r="AB33114" s="1"/>
      <c r="AC33114" s="1"/>
      <c r="AJ33114" s="1"/>
      <c r="AK33114" s="1"/>
      <c r="AL33114" s="1"/>
    </row>
    <row r="33115">
      <c r="I33115" s="1"/>
      <c r="J33115" s="1"/>
      <c r="K33115" s="1"/>
      <c r="AA33115" s="1"/>
      <c r="AB33115" s="1"/>
      <c r="AC33115" s="1"/>
      <c r="AJ33115" s="1"/>
      <c r="AK33115" s="1"/>
      <c r="AL33115" s="1"/>
    </row>
    <row r="33116">
      <c r="I33116" s="1"/>
      <c r="J33116" s="1"/>
      <c r="K33116" s="1"/>
      <c r="AA33116" s="1"/>
      <c r="AB33116" s="1"/>
      <c r="AC33116" s="1"/>
      <c r="AJ33116" s="1"/>
      <c r="AK33116" s="1"/>
      <c r="AL33116" s="1"/>
    </row>
    <row r="33117">
      <c r="I33117" s="1"/>
      <c r="J33117" s="1"/>
      <c r="K33117" s="1"/>
      <c r="AA33117" s="1"/>
      <c r="AB33117" s="1"/>
      <c r="AC33117" s="1"/>
      <c r="AJ33117" s="1"/>
      <c r="AK33117" s="1"/>
      <c r="AL33117" s="1"/>
    </row>
    <row r="33118">
      <c r="I33118" s="1"/>
      <c r="J33118" s="1"/>
      <c r="K33118" s="1"/>
      <c r="AA33118" s="1"/>
      <c r="AB33118" s="1"/>
      <c r="AC33118" s="1"/>
      <c r="AJ33118" s="1"/>
      <c r="AK33118" s="1"/>
      <c r="AL33118" s="1"/>
    </row>
    <row r="33119">
      <c r="I33119" s="1"/>
      <c r="J33119" s="1"/>
      <c r="K33119" s="1"/>
      <c r="AA33119" s="1"/>
      <c r="AB33119" s="1"/>
      <c r="AC33119" s="1"/>
      <c r="AJ33119" s="1"/>
      <c r="AK33119" s="1"/>
      <c r="AL33119" s="1"/>
    </row>
    <row r="33120">
      <c r="I33120" s="1"/>
      <c r="J33120" s="1"/>
      <c r="K33120" s="1"/>
      <c r="AA33120" s="1"/>
      <c r="AB33120" s="1"/>
      <c r="AC33120" s="1"/>
      <c r="AJ33120" s="1"/>
      <c r="AK33120" s="1"/>
      <c r="AL33120" s="1"/>
    </row>
    <row r="33121">
      <c r="I33121" s="1"/>
      <c r="J33121" s="1"/>
      <c r="K33121" s="1"/>
      <c r="AA33121" s="1"/>
      <c r="AB33121" s="1"/>
      <c r="AC33121" s="1"/>
      <c r="AJ33121" s="1"/>
      <c r="AK33121" s="1"/>
      <c r="AL33121" s="1"/>
    </row>
    <row r="33122">
      <c r="I33122" s="1"/>
      <c r="J33122" s="1"/>
      <c r="K33122" s="1"/>
      <c r="AA33122" s="1"/>
      <c r="AB33122" s="1"/>
      <c r="AC33122" s="1"/>
      <c r="AJ33122" s="1"/>
      <c r="AK33122" s="1"/>
      <c r="AL33122" s="1"/>
    </row>
    <row r="33123">
      <c r="I33123" s="1"/>
      <c r="J33123" s="1"/>
      <c r="K33123" s="1"/>
      <c r="AA33123" s="1"/>
      <c r="AB33123" s="1"/>
      <c r="AC33123" s="1"/>
      <c r="AJ33123" s="1"/>
      <c r="AK33123" s="1"/>
      <c r="AL33123" s="1"/>
    </row>
    <row r="33124">
      <c r="I33124" s="1"/>
      <c r="J33124" s="1"/>
      <c r="K33124" s="1"/>
      <c r="AA33124" s="1"/>
      <c r="AB33124" s="1"/>
      <c r="AC33124" s="1"/>
      <c r="AJ33124" s="1"/>
      <c r="AK33124" s="1"/>
      <c r="AL33124" s="1"/>
    </row>
    <row r="33125">
      <c r="I33125" s="1"/>
      <c r="J33125" s="1"/>
      <c r="K33125" s="1"/>
      <c r="AA33125" s="1"/>
      <c r="AB33125" s="1"/>
      <c r="AC33125" s="1"/>
      <c r="AJ33125" s="1"/>
      <c r="AK33125" s="1"/>
      <c r="AL33125" s="1"/>
    </row>
    <row r="33126">
      <c r="I33126" s="1"/>
      <c r="J33126" s="1"/>
      <c r="K33126" s="1"/>
      <c r="AA33126" s="1"/>
      <c r="AB33126" s="1"/>
      <c r="AC33126" s="1"/>
      <c r="AJ33126" s="1"/>
      <c r="AK33126" s="1"/>
      <c r="AL33126" s="1"/>
    </row>
    <row r="33127">
      <c r="I33127" s="1"/>
      <c r="J33127" s="1"/>
      <c r="K33127" s="1"/>
      <c r="AA33127" s="1"/>
      <c r="AB33127" s="1"/>
      <c r="AC33127" s="1"/>
      <c r="AJ33127" s="1"/>
      <c r="AK33127" s="1"/>
      <c r="AL33127" s="1"/>
    </row>
    <row r="33128">
      <c r="I33128" s="1"/>
      <c r="J33128" s="1"/>
      <c r="K33128" s="1"/>
      <c r="AA33128" s="1"/>
      <c r="AB33128" s="1"/>
      <c r="AC33128" s="1"/>
      <c r="AJ33128" s="1"/>
      <c r="AK33128" s="1"/>
      <c r="AL33128" s="1"/>
    </row>
    <row r="33129">
      <c r="I33129" s="1"/>
      <c r="J33129" s="1"/>
      <c r="K33129" s="1"/>
      <c r="AA33129" s="1"/>
      <c r="AB33129" s="1"/>
      <c r="AC33129" s="1"/>
      <c r="AJ33129" s="1"/>
      <c r="AK33129" s="1"/>
      <c r="AL33129" s="1"/>
    </row>
    <row r="33130">
      <c r="I33130" s="1"/>
      <c r="J33130" s="1"/>
      <c r="K33130" s="1"/>
      <c r="AA33130" s="1"/>
      <c r="AB33130" s="1"/>
      <c r="AC33130" s="1"/>
      <c r="AJ33130" s="1"/>
      <c r="AK33130" s="1"/>
      <c r="AL33130" s="1"/>
    </row>
    <row r="33131">
      <c r="I33131" s="1"/>
      <c r="J33131" s="1"/>
      <c r="K33131" s="1"/>
      <c r="AA33131" s="1"/>
      <c r="AB33131" s="1"/>
      <c r="AC33131" s="1"/>
      <c r="AJ33131" s="1"/>
      <c r="AK33131" s="1"/>
      <c r="AL33131" s="1"/>
    </row>
    <row r="33132">
      <c r="I33132" s="1"/>
      <c r="J33132" s="1"/>
      <c r="K33132" s="1"/>
      <c r="AA33132" s="1"/>
      <c r="AB33132" s="1"/>
      <c r="AC33132" s="1"/>
      <c r="AJ33132" s="1"/>
      <c r="AK33132" s="1"/>
      <c r="AL33132" s="1"/>
    </row>
    <row r="33133">
      <c r="I33133" s="1"/>
      <c r="J33133" s="1"/>
      <c r="K33133" s="1"/>
      <c r="AA33133" s="1"/>
      <c r="AB33133" s="1"/>
      <c r="AC33133" s="1"/>
      <c r="AJ33133" s="1"/>
      <c r="AK33133" s="1"/>
      <c r="AL33133" s="1"/>
    </row>
    <row r="33134">
      <c r="I33134" s="1"/>
      <c r="J33134" s="1"/>
      <c r="K33134" s="1"/>
      <c r="AA33134" s="1"/>
      <c r="AB33134" s="1"/>
      <c r="AC33134" s="1"/>
      <c r="AJ33134" s="1"/>
      <c r="AK33134" s="1"/>
      <c r="AL33134" s="1"/>
    </row>
    <row r="33135">
      <c r="I33135" s="1"/>
      <c r="J33135" s="1"/>
      <c r="K33135" s="1"/>
      <c r="AA33135" s="1"/>
      <c r="AB33135" s="1"/>
      <c r="AC33135" s="1"/>
      <c r="AJ33135" s="1"/>
      <c r="AK33135" s="1"/>
      <c r="AL33135" s="1"/>
    </row>
    <row r="33136">
      <c r="I33136" s="1"/>
      <c r="J33136" s="1"/>
      <c r="K33136" s="1"/>
      <c r="AA33136" s="1"/>
      <c r="AB33136" s="1"/>
      <c r="AC33136" s="1"/>
      <c r="AJ33136" s="1"/>
      <c r="AK33136" s="1"/>
      <c r="AL33136" s="1"/>
    </row>
    <row r="33137">
      <c r="I33137" s="1"/>
      <c r="J33137" s="1"/>
      <c r="K33137" s="1"/>
      <c r="AA33137" s="1"/>
      <c r="AB33137" s="1"/>
      <c r="AC33137" s="1"/>
      <c r="AJ33137" s="1"/>
      <c r="AK33137" s="1"/>
      <c r="AL33137" s="1"/>
    </row>
    <row r="33138">
      <c r="I33138" s="1"/>
      <c r="J33138" s="1"/>
      <c r="K33138" s="1"/>
      <c r="AA33138" s="1"/>
      <c r="AB33138" s="1"/>
      <c r="AC33138" s="1"/>
      <c r="AJ33138" s="1"/>
      <c r="AK33138" s="1"/>
      <c r="AL33138" s="1"/>
    </row>
    <row r="33139">
      <c r="I33139" s="1"/>
      <c r="J33139" s="1"/>
      <c r="K33139" s="1"/>
      <c r="AA33139" s="1"/>
      <c r="AB33139" s="1"/>
      <c r="AC33139" s="1"/>
      <c r="AJ33139" s="1"/>
      <c r="AK33139" s="1"/>
      <c r="AL33139" s="1"/>
    </row>
    <row r="33140">
      <c r="I33140" s="1"/>
      <c r="J33140" s="1"/>
      <c r="K33140" s="1"/>
      <c r="AA33140" s="1"/>
      <c r="AB33140" s="1"/>
      <c r="AC33140" s="1"/>
      <c r="AJ33140" s="1"/>
      <c r="AK33140" s="1"/>
      <c r="AL33140" s="1"/>
    </row>
    <row r="33141">
      <c r="I33141" s="1"/>
      <c r="J33141" s="1"/>
      <c r="K33141" s="1"/>
      <c r="AA33141" s="1"/>
      <c r="AB33141" s="1"/>
      <c r="AC33141" s="1"/>
      <c r="AJ33141" s="1"/>
      <c r="AK33141" s="1"/>
      <c r="AL33141" s="1"/>
    </row>
    <row r="33142">
      <c r="I33142" s="1"/>
      <c r="J33142" s="1"/>
      <c r="K33142" s="1"/>
      <c r="AA33142" s="1"/>
      <c r="AB33142" s="1"/>
      <c r="AC33142" s="1"/>
      <c r="AJ33142" s="1"/>
      <c r="AK33142" s="1"/>
      <c r="AL33142" s="1"/>
    </row>
    <row r="33143">
      <c r="I33143" s="1"/>
      <c r="J33143" s="1"/>
      <c r="K33143" s="1"/>
      <c r="AA33143" s="1"/>
      <c r="AB33143" s="1"/>
      <c r="AC33143" s="1"/>
      <c r="AJ33143" s="1"/>
      <c r="AK33143" s="1"/>
      <c r="AL33143" s="1"/>
    </row>
    <row r="33144">
      <c r="I33144" s="1"/>
      <c r="J33144" s="1"/>
      <c r="K33144" s="1"/>
      <c r="AA33144" s="1"/>
      <c r="AB33144" s="1"/>
      <c r="AC33144" s="1"/>
      <c r="AJ33144" s="1"/>
      <c r="AK33144" s="1"/>
      <c r="AL33144" s="1"/>
    </row>
    <row r="33145">
      <c r="I33145" s="1"/>
      <c r="J33145" s="1"/>
      <c r="K33145" s="1"/>
      <c r="AA33145" s="1"/>
      <c r="AB33145" s="1"/>
      <c r="AC33145" s="1"/>
      <c r="AJ33145" s="1"/>
      <c r="AK33145" s="1"/>
      <c r="AL33145" s="1"/>
    </row>
    <row r="33146">
      <c r="I33146" s="1"/>
      <c r="J33146" s="1"/>
      <c r="K33146" s="1"/>
      <c r="AA33146" s="1"/>
      <c r="AB33146" s="1"/>
      <c r="AC33146" s="1"/>
      <c r="AJ33146" s="1"/>
      <c r="AK33146" s="1"/>
      <c r="AL33146" s="1"/>
    </row>
    <row r="33147">
      <c r="I33147" s="1"/>
      <c r="J33147" s="1"/>
      <c r="K33147" s="1"/>
      <c r="AA33147" s="1"/>
      <c r="AB33147" s="1"/>
      <c r="AC33147" s="1"/>
      <c r="AJ33147" s="1"/>
      <c r="AK33147" s="1"/>
      <c r="AL33147" s="1"/>
    </row>
    <row r="33148">
      <c r="I33148" s="1"/>
      <c r="J33148" s="1"/>
      <c r="K33148" s="1"/>
      <c r="AA33148" s="1"/>
      <c r="AB33148" s="1"/>
      <c r="AC33148" s="1"/>
      <c r="AJ33148" s="1"/>
      <c r="AK33148" s="1"/>
      <c r="AL33148" s="1"/>
    </row>
    <row r="33149">
      <c r="I33149" s="1"/>
      <c r="J33149" s="1"/>
      <c r="K33149" s="1"/>
      <c r="AA33149" s="1"/>
      <c r="AB33149" s="1"/>
      <c r="AC33149" s="1"/>
      <c r="AJ33149" s="1"/>
      <c r="AK33149" s="1"/>
      <c r="AL33149" s="1"/>
    </row>
    <row r="33150">
      <c r="I33150" s="1"/>
      <c r="J33150" s="1"/>
      <c r="K33150" s="1"/>
      <c r="AA33150" s="1"/>
      <c r="AB33150" s="1"/>
      <c r="AC33150" s="1"/>
      <c r="AJ33150" s="1"/>
      <c r="AK33150" s="1"/>
      <c r="AL33150" s="1"/>
    </row>
    <row r="33151">
      <c r="I33151" s="1"/>
      <c r="J33151" s="1"/>
      <c r="K33151" s="1"/>
      <c r="AA33151" s="1"/>
      <c r="AB33151" s="1"/>
      <c r="AC33151" s="1"/>
      <c r="AJ33151" s="1"/>
      <c r="AK33151" s="1"/>
      <c r="AL33151" s="1"/>
    </row>
    <row r="33152">
      <c r="I33152" s="1"/>
      <c r="J33152" s="1"/>
      <c r="K33152" s="1"/>
      <c r="AA33152" s="1"/>
      <c r="AB33152" s="1"/>
      <c r="AC33152" s="1"/>
      <c r="AJ33152" s="1"/>
      <c r="AK33152" s="1"/>
      <c r="AL33152" s="1"/>
    </row>
    <row r="33153">
      <c r="I33153" s="1"/>
      <c r="J33153" s="1"/>
      <c r="K33153" s="1"/>
      <c r="AA33153" s="1"/>
      <c r="AB33153" s="1"/>
      <c r="AC33153" s="1"/>
      <c r="AJ33153" s="1"/>
      <c r="AK33153" s="1"/>
      <c r="AL33153" s="1"/>
    </row>
    <row r="33154">
      <c r="I33154" s="1"/>
      <c r="J33154" s="1"/>
      <c r="K33154" s="1"/>
      <c r="AA33154" s="1"/>
      <c r="AB33154" s="1"/>
      <c r="AC33154" s="1"/>
      <c r="AJ33154" s="1"/>
      <c r="AK33154" s="1"/>
      <c r="AL33154" s="1"/>
    </row>
    <row r="33155">
      <c r="I33155" s="1"/>
      <c r="J33155" s="1"/>
      <c r="K33155" s="1"/>
      <c r="AA33155" s="1"/>
      <c r="AB33155" s="1"/>
      <c r="AC33155" s="1"/>
      <c r="AJ33155" s="1"/>
      <c r="AK33155" s="1"/>
      <c r="AL33155" s="1"/>
    </row>
    <row r="33156">
      <c r="I33156" s="1"/>
      <c r="J33156" s="1"/>
      <c r="K33156" s="1"/>
      <c r="AA33156" s="1"/>
      <c r="AB33156" s="1"/>
      <c r="AC33156" s="1"/>
      <c r="AJ33156" s="1"/>
      <c r="AK33156" s="1"/>
      <c r="AL33156" s="1"/>
    </row>
    <row r="33157">
      <c r="I33157" s="1"/>
      <c r="J33157" s="1"/>
      <c r="K33157" s="1"/>
      <c r="AA33157" s="1"/>
      <c r="AB33157" s="1"/>
      <c r="AC33157" s="1"/>
      <c r="AJ33157" s="1"/>
      <c r="AK33157" s="1"/>
      <c r="AL33157" s="1"/>
    </row>
    <row r="33158">
      <c r="I33158" s="1"/>
      <c r="J33158" s="1"/>
      <c r="K33158" s="1"/>
      <c r="AA33158" s="1"/>
      <c r="AB33158" s="1"/>
      <c r="AC33158" s="1"/>
      <c r="AJ33158" s="1"/>
      <c r="AK33158" s="1"/>
      <c r="AL33158" s="1"/>
    </row>
    <row r="33159">
      <c r="I33159" s="1"/>
      <c r="J33159" s="1"/>
      <c r="K33159" s="1"/>
      <c r="AA33159" s="1"/>
      <c r="AB33159" s="1"/>
      <c r="AC33159" s="1"/>
      <c r="AJ33159" s="1"/>
      <c r="AK33159" s="1"/>
      <c r="AL33159" s="1"/>
    </row>
    <row r="33160">
      <c r="I33160" s="1"/>
      <c r="J33160" s="1"/>
      <c r="K33160" s="1"/>
      <c r="AA33160" s="1"/>
      <c r="AB33160" s="1"/>
      <c r="AC33160" s="1"/>
      <c r="AJ33160" s="1"/>
      <c r="AK33160" s="1"/>
      <c r="AL33160" s="1"/>
    </row>
    <row r="33161">
      <c r="I33161" s="1"/>
      <c r="J33161" s="1"/>
      <c r="K33161" s="1"/>
      <c r="AA33161" s="1"/>
      <c r="AB33161" s="1"/>
      <c r="AC33161" s="1"/>
      <c r="AJ33161" s="1"/>
      <c r="AK33161" s="1"/>
      <c r="AL33161" s="1"/>
    </row>
    <row r="33162">
      <c r="I33162" s="1"/>
      <c r="J33162" s="1"/>
      <c r="K33162" s="1"/>
      <c r="AA33162" s="1"/>
      <c r="AB33162" s="1"/>
      <c r="AC33162" s="1"/>
      <c r="AJ33162" s="1"/>
      <c r="AK33162" s="1"/>
      <c r="AL33162" s="1"/>
    </row>
    <row r="33163">
      <c r="I33163" s="1"/>
      <c r="J33163" s="1"/>
      <c r="K33163" s="1"/>
      <c r="AA33163" s="1"/>
      <c r="AB33163" s="1"/>
      <c r="AC33163" s="1"/>
      <c r="AJ33163" s="1"/>
      <c r="AK33163" s="1"/>
      <c r="AL33163" s="1"/>
    </row>
    <row r="33164">
      <c r="I33164" s="1"/>
      <c r="J33164" s="1"/>
      <c r="K33164" s="1"/>
      <c r="AA33164" s="1"/>
      <c r="AB33164" s="1"/>
      <c r="AC33164" s="1"/>
      <c r="AJ33164" s="1"/>
      <c r="AK33164" s="1"/>
      <c r="AL33164" s="1"/>
    </row>
    <row r="33165">
      <c r="I33165" s="1"/>
      <c r="J33165" s="1"/>
      <c r="K33165" s="1"/>
      <c r="AA33165" s="1"/>
      <c r="AB33165" s="1"/>
      <c r="AC33165" s="1"/>
      <c r="AJ33165" s="1"/>
      <c r="AK33165" s="1"/>
      <c r="AL33165" s="1"/>
    </row>
    <row r="33166">
      <c r="I33166" s="1"/>
      <c r="J33166" s="1"/>
      <c r="K33166" s="1"/>
      <c r="AA33166" s="1"/>
      <c r="AB33166" s="1"/>
      <c r="AC33166" s="1"/>
      <c r="AJ33166" s="1"/>
      <c r="AK33166" s="1"/>
      <c r="AL33166" s="1"/>
    </row>
    <row r="33167">
      <c r="I33167" s="1"/>
      <c r="J33167" s="1"/>
      <c r="K33167" s="1"/>
      <c r="AA33167" s="1"/>
      <c r="AB33167" s="1"/>
      <c r="AC33167" s="1"/>
      <c r="AJ33167" s="1"/>
      <c r="AK33167" s="1"/>
      <c r="AL33167" s="1"/>
    </row>
    <row r="33168">
      <c r="I33168" s="1"/>
      <c r="J33168" s="1"/>
      <c r="K33168" s="1"/>
      <c r="AA33168" s="1"/>
      <c r="AB33168" s="1"/>
      <c r="AC33168" s="1"/>
      <c r="AJ33168" s="1"/>
      <c r="AK33168" s="1"/>
      <c r="AL33168" s="1"/>
    </row>
    <row r="33169">
      <c r="I33169" s="1"/>
      <c r="J33169" s="1"/>
      <c r="K33169" s="1"/>
      <c r="AA33169" s="1"/>
      <c r="AB33169" s="1"/>
      <c r="AC33169" s="1"/>
      <c r="AJ33169" s="1"/>
      <c r="AK33169" s="1"/>
      <c r="AL33169" s="1"/>
    </row>
    <row r="33170">
      <c r="I33170" s="1"/>
      <c r="J33170" s="1"/>
      <c r="K33170" s="1"/>
      <c r="AA33170" s="1"/>
      <c r="AB33170" s="1"/>
      <c r="AC33170" s="1"/>
      <c r="AJ33170" s="1"/>
      <c r="AK33170" s="1"/>
      <c r="AL33170" s="1"/>
    </row>
    <row r="33171">
      <c r="I33171" s="1"/>
      <c r="J33171" s="1"/>
      <c r="K33171" s="1"/>
      <c r="AA33171" s="1"/>
      <c r="AB33171" s="1"/>
      <c r="AC33171" s="1"/>
      <c r="AJ33171" s="1"/>
      <c r="AK33171" s="1"/>
      <c r="AL33171" s="1"/>
    </row>
    <row r="33172">
      <c r="I33172" s="1"/>
      <c r="J33172" s="1"/>
      <c r="K33172" s="1"/>
      <c r="AA33172" s="1"/>
      <c r="AB33172" s="1"/>
      <c r="AC33172" s="1"/>
      <c r="AJ33172" s="1"/>
      <c r="AK33172" s="1"/>
      <c r="AL33172" s="1"/>
    </row>
    <row r="33173">
      <c r="I33173" s="1"/>
      <c r="J33173" s="1"/>
      <c r="K33173" s="1"/>
      <c r="AA33173" s="1"/>
      <c r="AB33173" s="1"/>
      <c r="AC33173" s="1"/>
      <c r="AJ33173" s="1"/>
      <c r="AK33173" s="1"/>
      <c r="AL33173" s="1"/>
    </row>
    <row r="33174">
      <c r="I33174" s="1"/>
      <c r="J33174" s="1"/>
      <c r="K33174" s="1"/>
      <c r="AA33174" s="1"/>
      <c r="AB33174" s="1"/>
      <c r="AC33174" s="1"/>
      <c r="AJ33174" s="1"/>
      <c r="AK33174" s="1"/>
      <c r="AL33174" s="1"/>
    </row>
    <row r="33175">
      <c r="I33175" s="1"/>
      <c r="J33175" s="1"/>
      <c r="K33175" s="1"/>
      <c r="AA33175" s="1"/>
      <c r="AB33175" s="1"/>
      <c r="AC33175" s="1"/>
      <c r="AJ33175" s="1"/>
      <c r="AK33175" s="1"/>
      <c r="AL33175" s="1"/>
    </row>
    <row r="33176">
      <c r="I33176" s="1"/>
      <c r="J33176" s="1"/>
      <c r="K33176" s="1"/>
      <c r="AA33176" s="1"/>
      <c r="AB33176" s="1"/>
      <c r="AC33176" s="1"/>
      <c r="AJ33176" s="1"/>
      <c r="AK33176" s="1"/>
      <c r="AL33176" s="1"/>
    </row>
    <row r="33177">
      <c r="I33177" s="1"/>
      <c r="J33177" s="1"/>
      <c r="K33177" s="1"/>
      <c r="AA33177" s="1"/>
      <c r="AB33177" s="1"/>
      <c r="AC33177" s="1"/>
      <c r="AJ33177" s="1"/>
      <c r="AK33177" s="1"/>
      <c r="AL33177" s="1"/>
    </row>
    <row r="33178">
      <c r="I33178" s="1"/>
      <c r="J33178" s="1"/>
      <c r="K33178" s="1"/>
      <c r="AA33178" s="1"/>
      <c r="AB33178" s="1"/>
      <c r="AC33178" s="1"/>
      <c r="AJ33178" s="1"/>
      <c r="AK33178" s="1"/>
      <c r="AL33178" s="1"/>
    </row>
    <row r="33179">
      <c r="I33179" s="1"/>
      <c r="J33179" s="1"/>
      <c r="K33179" s="1"/>
      <c r="AA33179" s="1"/>
      <c r="AB33179" s="1"/>
      <c r="AC33179" s="1"/>
      <c r="AJ33179" s="1"/>
      <c r="AK33179" s="1"/>
      <c r="AL33179" s="1"/>
    </row>
    <row r="33180">
      <c r="I33180" s="1"/>
      <c r="J33180" s="1"/>
      <c r="K33180" s="1"/>
      <c r="AA33180" s="1"/>
      <c r="AB33180" s="1"/>
      <c r="AC33180" s="1"/>
      <c r="AJ33180" s="1"/>
      <c r="AK33180" s="1"/>
      <c r="AL33180" s="1"/>
    </row>
    <row r="33181">
      <c r="I33181" s="1"/>
      <c r="J33181" s="1"/>
      <c r="K33181" s="1"/>
      <c r="AA33181" s="1"/>
      <c r="AB33181" s="1"/>
      <c r="AC33181" s="1"/>
      <c r="AJ33181" s="1"/>
      <c r="AK33181" s="1"/>
      <c r="AL33181" s="1"/>
    </row>
    <row r="33182">
      <c r="I33182" s="1"/>
      <c r="J33182" s="1"/>
      <c r="K33182" s="1"/>
      <c r="AA33182" s="1"/>
      <c r="AB33182" s="1"/>
      <c r="AC33182" s="1"/>
      <c r="AJ33182" s="1"/>
      <c r="AK33182" s="1"/>
      <c r="AL33182" s="1"/>
    </row>
    <row r="33183">
      <c r="I33183" s="1"/>
      <c r="J33183" s="1"/>
      <c r="K33183" s="1"/>
      <c r="AA33183" s="1"/>
      <c r="AB33183" s="1"/>
      <c r="AC33183" s="1"/>
      <c r="AJ33183" s="1"/>
      <c r="AK33183" s="1"/>
      <c r="AL33183" s="1"/>
    </row>
    <row r="33184">
      <c r="I33184" s="1"/>
      <c r="J33184" s="1"/>
      <c r="K33184" s="1"/>
      <c r="AA33184" s="1"/>
      <c r="AB33184" s="1"/>
      <c r="AC33184" s="1"/>
      <c r="AJ33184" s="1"/>
      <c r="AK33184" s="1"/>
      <c r="AL33184" s="1"/>
    </row>
    <row r="33185">
      <c r="I33185" s="1"/>
      <c r="J33185" s="1"/>
      <c r="K33185" s="1"/>
      <c r="AA33185" s="1"/>
      <c r="AB33185" s="1"/>
      <c r="AC33185" s="1"/>
      <c r="AJ33185" s="1"/>
      <c r="AK33185" s="1"/>
      <c r="AL33185" s="1"/>
    </row>
    <row r="33186">
      <c r="I33186" s="1"/>
      <c r="J33186" s="1"/>
      <c r="K33186" s="1"/>
      <c r="AA33186" s="1"/>
      <c r="AB33186" s="1"/>
      <c r="AC33186" s="1"/>
      <c r="AJ33186" s="1"/>
      <c r="AK33186" s="1"/>
      <c r="AL33186" s="1"/>
    </row>
    <row r="33187">
      <c r="I33187" s="1"/>
      <c r="J33187" s="1"/>
      <c r="K33187" s="1"/>
      <c r="AA33187" s="1"/>
      <c r="AB33187" s="1"/>
      <c r="AC33187" s="1"/>
      <c r="AJ33187" s="1"/>
      <c r="AK33187" s="1"/>
      <c r="AL33187" s="1"/>
    </row>
    <row r="33188">
      <c r="I33188" s="1"/>
      <c r="J33188" s="1"/>
      <c r="K33188" s="1"/>
      <c r="AA33188" s="1"/>
      <c r="AB33188" s="1"/>
      <c r="AC33188" s="1"/>
      <c r="AJ33188" s="1"/>
      <c r="AK33188" s="1"/>
      <c r="AL33188" s="1"/>
    </row>
    <row r="33189">
      <c r="I33189" s="1"/>
      <c r="J33189" s="1"/>
      <c r="K33189" s="1"/>
      <c r="AA33189" s="1"/>
      <c r="AB33189" s="1"/>
      <c r="AC33189" s="1"/>
      <c r="AJ33189" s="1"/>
      <c r="AK33189" s="1"/>
      <c r="AL33189" s="1"/>
    </row>
    <row r="33190">
      <c r="I33190" s="1"/>
      <c r="J33190" s="1"/>
      <c r="K33190" s="1"/>
      <c r="AA33190" s="1"/>
      <c r="AB33190" s="1"/>
      <c r="AC33190" s="1"/>
      <c r="AJ33190" s="1"/>
      <c r="AK33190" s="1"/>
      <c r="AL33190" s="1"/>
    </row>
    <row r="33191">
      <c r="I33191" s="1"/>
      <c r="J33191" s="1"/>
      <c r="K33191" s="1"/>
      <c r="AA33191" s="1"/>
      <c r="AB33191" s="1"/>
      <c r="AC33191" s="1"/>
      <c r="AJ33191" s="1"/>
      <c r="AK33191" s="1"/>
      <c r="AL33191" s="1"/>
    </row>
    <row r="33192">
      <c r="I33192" s="1"/>
      <c r="J33192" s="1"/>
      <c r="K33192" s="1"/>
      <c r="AA33192" s="1"/>
      <c r="AB33192" s="1"/>
      <c r="AC33192" s="1"/>
      <c r="AJ33192" s="1"/>
      <c r="AK33192" s="1"/>
      <c r="AL33192" s="1"/>
    </row>
    <row r="33193">
      <c r="I33193" s="1"/>
      <c r="J33193" s="1"/>
      <c r="K33193" s="1"/>
      <c r="AA33193" s="1"/>
      <c r="AB33193" s="1"/>
      <c r="AC33193" s="1"/>
      <c r="AJ33193" s="1"/>
      <c r="AK33193" s="1"/>
      <c r="AL33193" s="1"/>
    </row>
    <row r="33194">
      <c r="I33194" s="1"/>
      <c r="J33194" s="1"/>
      <c r="K33194" s="1"/>
      <c r="AA33194" s="1"/>
      <c r="AB33194" s="1"/>
      <c r="AC33194" s="1"/>
      <c r="AJ33194" s="1"/>
      <c r="AK33194" s="1"/>
      <c r="AL33194" s="1"/>
    </row>
    <row r="33195">
      <c r="I33195" s="1"/>
      <c r="J33195" s="1"/>
      <c r="K33195" s="1"/>
      <c r="AA33195" s="1"/>
      <c r="AB33195" s="1"/>
      <c r="AC33195" s="1"/>
      <c r="AJ33195" s="1"/>
      <c r="AK33195" s="1"/>
      <c r="AL33195" s="1"/>
    </row>
    <row r="33196">
      <c r="I33196" s="1"/>
      <c r="J33196" s="1"/>
      <c r="K33196" s="1"/>
      <c r="AA33196" s="1"/>
      <c r="AB33196" s="1"/>
      <c r="AC33196" s="1"/>
      <c r="AJ33196" s="1"/>
      <c r="AK33196" s="1"/>
      <c r="AL33196" s="1"/>
    </row>
    <row r="33197">
      <c r="I33197" s="1"/>
      <c r="J33197" s="1"/>
      <c r="K33197" s="1"/>
      <c r="AA33197" s="1"/>
      <c r="AB33197" s="1"/>
      <c r="AC33197" s="1"/>
      <c r="AJ33197" s="1"/>
      <c r="AK33197" s="1"/>
      <c r="AL33197" s="1"/>
    </row>
    <row r="33198">
      <c r="I33198" s="1"/>
      <c r="J33198" s="1"/>
      <c r="K33198" s="1"/>
      <c r="AA33198" s="1"/>
      <c r="AB33198" s="1"/>
      <c r="AC33198" s="1"/>
      <c r="AJ33198" s="1"/>
      <c r="AK33198" s="1"/>
      <c r="AL33198" s="1"/>
    </row>
    <row r="33199">
      <c r="I33199" s="1"/>
      <c r="J33199" s="1"/>
      <c r="K33199" s="1"/>
      <c r="AA33199" s="1"/>
      <c r="AB33199" s="1"/>
      <c r="AC33199" s="1"/>
      <c r="AJ33199" s="1"/>
      <c r="AK33199" s="1"/>
      <c r="AL33199" s="1"/>
    </row>
    <row r="33200">
      <c r="I33200" s="1"/>
      <c r="J33200" s="1"/>
      <c r="K33200" s="1"/>
      <c r="AA33200" s="1"/>
      <c r="AB33200" s="1"/>
      <c r="AC33200" s="1"/>
      <c r="AJ33200" s="1"/>
      <c r="AK33200" s="1"/>
      <c r="AL33200" s="1"/>
    </row>
    <row r="33201">
      <c r="I33201" s="1"/>
      <c r="J33201" s="1"/>
      <c r="K33201" s="1"/>
      <c r="AA33201" s="1"/>
      <c r="AB33201" s="1"/>
      <c r="AC33201" s="1"/>
      <c r="AJ33201" s="1"/>
      <c r="AK33201" s="1"/>
      <c r="AL33201" s="1"/>
    </row>
    <row r="33202">
      <c r="I33202" s="1"/>
      <c r="J33202" s="1"/>
      <c r="K33202" s="1"/>
      <c r="AA33202" s="1"/>
      <c r="AB33202" s="1"/>
      <c r="AC33202" s="1"/>
      <c r="AJ33202" s="1"/>
      <c r="AK33202" s="1"/>
      <c r="AL33202" s="1"/>
    </row>
    <row r="33203">
      <c r="I33203" s="1"/>
      <c r="J33203" s="1"/>
      <c r="K33203" s="1"/>
      <c r="AA33203" s="1"/>
      <c r="AB33203" s="1"/>
      <c r="AC33203" s="1"/>
      <c r="AJ33203" s="1"/>
      <c r="AK33203" s="1"/>
      <c r="AL33203" s="1"/>
    </row>
    <row r="33204">
      <c r="I33204" s="1"/>
      <c r="J33204" s="1"/>
      <c r="K33204" s="1"/>
      <c r="AA33204" s="1"/>
      <c r="AB33204" s="1"/>
      <c r="AC33204" s="1"/>
      <c r="AJ33204" s="1"/>
      <c r="AK33204" s="1"/>
      <c r="AL33204" s="1"/>
    </row>
    <row r="33205">
      <c r="I33205" s="1"/>
      <c r="J33205" s="1"/>
      <c r="K33205" s="1"/>
      <c r="AA33205" s="1"/>
      <c r="AB33205" s="1"/>
      <c r="AC33205" s="1"/>
      <c r="AJ33205" s="1"/>
      <c r="AK33205" s="1"/>
      <c r="AL33205" s="1"/>
    </row>
    <row r="33206">
      <c r="I33206" s="1"/>
      <c r="J33206" s="1"/>
      <c r="K33206" s="1"/>
      <c r="AA33206" s="1"/>
      <c r="AB33206" s="1"/>
      <c r="AC33206" s="1"/>
      <c r="AJ33206" s="1"/>
      <c r="AK33206" s="1"/>
      <c r="AL33206" s="1"/>
    </row>
    <row r="33207">
      <c r="I33207" s="1"/>
      <c r="J33207" s="1"/>
      <c r="K33207" s="1"/>
      <c r="AA33207" s="1"/>
      <c r="AB33207" s="1"/>
      <c r="AC33207" s="1"/>
      <c r="AJ33207" s="1"/>
      <c r="AK33207" s="1"/>
      <c r="AL33207" s="1"/>
    </row>
    <row r="33208">
      <c r="I33208" s="1"/>
      <c r="J33208" s="1"/>
      <c r="K33208" s="1"/>
      <c r="AA33208" s="1"/>
      <c r="AB33208" s="1"/>
      <c r="AC33208" s="1"/>
      <c r="AJ33208" s="1"/>
      <c r="AK33208" s="1"/>
      <c r="AL33208" s="1"/>
    </row>
    <row r="33209">
      <c r="I33209" s="1"/>
      <c r="J33209" s="1"/>
      <c r="K33209" s="1"/>
      <c r="AA33209" s="1"/>
      <c r="AB33209" s="1"/>
      <c r="AC33209" s="1"/>
      <c r="AJ33209" s="1"/>
      <c r="AK33209" s="1"/>
      <c r="AL33209" s="1"/>
    </row>
    <row r="33210">
      <c r="I33210" s="1"/>
      <c r="J33210" s="1"/>
      <c r="K33210" s="1"/>
      <c r="AA33210" s="1"/>
      <c r="AB33210" s="1"/>
      <c r="AC33210" s="1"/>
      <c r="AJ33210" s="1"/>
      <c r="AK33210" s="1"/>
      <c r="AL33210" s="1"/>
    </row>
    <row r="33211">
      <c r="I33211" s="1"/>
      <c r="J33211" s="1"/>
      <c r="K33211" s="1"/>
      <c r="AA33211" s="1"/>
      <c r="AB33211" s="1"/>
      <c r="AC33211" s="1"/>
      <c r="AJ33211" s="1"/>
      <c r="AK33211" s="1"/>
      <c r="AL33211" s="1"/>
    </row>
    <row r="33212">
      <c r="I33212" s="1"/>
      <c r="J33212" s="1"/>
      <c r="K33212" s="1"/>
      <c r="AA33212" s="1"/>
      <c r="AB33212" s="1"/>
      <c r="AC33212" s="1"/>
      <c r="AJ33212" s="1"/>
      <c r="AK33212" s="1"/>
      <c r="AL33212" s="1"/>
    </row>
    <row r="33213">
      <c r="I33213" s="1"/>
      <c r="J33213" s="1"/>
      <c r="K33213" s="1"/>
      <c r="AA33213" s="1"/>
      <c r="AB33213" s="1"/>
      <c r="AC33213" s="1"/>
      <c r="AJ33213" s="1"/>
      <c r="AK33213" s="1"/>
      <c r="AL33213" s="1"/>
    </row>
    <row r="33214">
      <c r="I33214" s="1"/>
      <c r="J33214" s="1"/>
      <c r="K33214" s="1"/>
      <c r="AA33214" s="1"/>
      <c r="AB33214" s="1"/>
      <c r="AC33214" s="1"/>
      <c r="AJ33214" s="1"/>
      <c r="AK33214" s="1"/>
      <c r="AL33214" s="1"/>
    </row>
    <row r="33215">
      <c r="I33215" s="1"/>
      <c r="J33215" s="1"/>
      <c r="K33215" s="1"/>
      <c r="AA33215" s="1"/>
      <c r="AB33215" s="1"/>
      <c r="AC33215" s="1"/>
      <c r="AJ33215" s="1"/>
      <c r="AK33215" s="1"/>
      <c r="AL33215" s="1"/>
    </row>
    <row r="33216">
      <c r="I33216" s="1"/>
      <c r="J33216" s="1"/>
      <c r="K33216" s="1"/>
      <c r="AA33216" s="1"/>
      <c r="AB33216" s="1"/>
      <c r="AC33216" s="1"/>
      <c r="AJ33216" s="1"/>
      <c r="AK33216" s="1"/>
      <c r="AL33216" s="1"/>
    </row>
    <row r="33217">
      <c r="I33217" s="1"/>
      <c r="J33217" s="1"/>
      <c r="K33217" s="1"/>
      <c r="AA33217" s="1"/>
      <c r="AB33217" s="1"/>
      <c r="AC33217" s="1"/>
      <c r="AJ33217" s="1"/>
      <c r="AK33217" s="1"/>
      <c r="AL33217" s="1"/>
    </row>
    <row r="33218">
      <c r="I33218" s="1"/>
      <c r="J33218" s="1"/>
      <c r="K33218" s="1"/>
      <c r="AA33218" s="1"/>
      <c r="AB33218" s="1"/>
      <c r="AC33218" s="1"/>
      <c r="AJ33218" s="1"/>
      <c r="AK33218" s="1"/>
      <c r="AL33218" s="1"/>
    </row>
    <row r="33219">
      <c r="I33219" s="1"/>
      <c r="J33219" s="1"/>
      <c r="K33219" s="1"/>
      <c r="AA33219" s="1"/>
      <c r="AB33219" s="1"/>
      <c r="AC33219" s="1"/>
      <c r="AJ33219" s="1"/>
      <c r="AK33219" s="1"/>
      <c r="AL33219" s="1"/>
    </row>
    <row r="33220">
      <c r="I33220" s="1"/>
      <c r="J33220" s="1"/>
      <c r="K33220" s="1"/>
      <c r="AA33220" s="1"/>
      <c r="AB33220" s="1"/>
      <c r="AC33220" s="1"/>
      <c r="AJ33220" s="1"/>
      <c r="AK33220" s="1"/>
      <c r="AL33220" s="1"/>
    </row>
    <row r="33221">
      <c r="I33221" s="1"/>
      <c r="J33221" s="1"/>
      <c r="K33221" s="1"/>
      <c r="AA33221" s="1"/>
      <c r="AB33221" s="1"/>
      <c r="AC33221" s="1"/>
      <c r="AJ33221" s="1"/>
      <c r="AK33221" s="1"/>
      <c r="AL33221" s="1"/>
    </row>
    <row r="33222">
      <c r="I33222" s="1"/>
      <c r="J33222" s="1"/>
      <c r="K33222" s="1"/>
      <c r="AA33222" s="1"/>
      <c r="AB33222" s="1"/>
      <c r="AC33222" s="1"/>
      <c r="AJ33222" s="1"/>
      <c r="AK33222" s="1"/>
      <c r="AL33222" s="1"/>
    </row>
    <row r="33223">
      <c r="I33223" s="1"/>
      <c r="J33223" s="1"/>
      <c r="K33223" s="1"/>
      <c r="AA33223" s="1"/>
      <c r="AB33223" s="1"/>
      <c r="AC33223" s="1"/>
      <c r="AJ33223" s="1"/>
      <c r="AK33223" s="1"/>
      <c r="AL33223" s="1"/>
    </row>
    <row r="33224">
      <c r="I33224" s="1"/>
      <c r="J33224" s="1"/>
      <c r="K33224" s="1"/>
      <c r="AA33224" s="1"/>
      <c r="AB33224" s="1"/>
      <c r="AC33224" s="1"/>
      <c r="AJ33224" s="1"/>
      <c r="AK33224" s="1"/>
      <c r="AL33224" s="1"/>
    </row>
    <row r="33225">
      <c r="I33225" s="1"/>
      <c r="J33225" s="1"/>
      <c r="K33225" s="1"/>
      <c r="AA33225" s="1"/>
      <c r="AB33225" s="1"/>
      <c r="AC33225" s="1"/>
      <c r="AJ33225" s="1"/>
      <c r="AK33225" s="1"/>
      <c r="AL33225" s="1"/>
    </row>
    <row r="33226">
      <c r="I33226" s="1"/>
      <c r="J33226" s="1"/>
      <c r="K33226" s="1"/>
      <c r="AA33226" s="1"/>
      <c r="AB33226" s="1"/>
      <c r="AC33226" s="1"/>
      <c r="AJ33226" s="1"/>
      <c r="AK33226" s="1"/>
      <c r="AL33226" s="1"/>
    </row>
    <row r="33227">
      <c r="I33227" s="1"/>
      <c r="J33227" s="1"/>
      <c r="K33227" s="1"/>
      <c r="AA33227" s="1"/>
      <c r="AB33227" s="1"/>
      <c r="AC33227" s="1"/>
      <c r="AJ33227" s="1"/>
      <c r="AK33227" s="1"/>
      <c r="AL33227" s="1"/>
    </row>
    <row r="33228">
      <c r="I33228" s="1"/>
      <c r="J33228" s="1"/>
      <c r="K33228" s="1"/>
      <c r="AA33228" s="1"/>
      <c r="AB33228" s="1"/>
      <c r="AC33228" s="1"/>
      <c r="AJ33228" s="1"/>
      <c r="AK33228" s="1"/>
      <c r="AL33228" s="1"/>
    </row>
    <row r="33229">
      <c r="I33229" s="1"/>
      <c r="J33229" s="1"/>
      <c r="K33229" s="1"/>
      <c r="AA33229" s="1"/>
      <c r="AB33229" s="1"/>
      <c r="AC33229" s="1"/>
      <c r="AJ33229" s="1"/>
      <c r="AK33229" s="1"/>
      <c r="AL33229" s="1"/>
    </row>
    <row r="33230">
      <c r="I33230" s="1"/>
      <c r="J33230" s="1"/>
      <c r="K33230" s="1"/>
      <c r="AA33230" s="1"/>
      <c r="AB33230" s="1"/>
      <c r="AC33230" s="1"/>
      <c r="AJ33230" s="1"/>
      <c r="AK33230" s="1"/>
      <c r="AL33230" s="1"/>
    </row>
    <row r="33231">
      <c r="I33231" s="1"/>
      <c r="J33231" s="1"/>
      <c r="K33231" s="1"/>
      <c r="AA33231" s="1"/>
      <c r="AB33231" s="1"/>
      <c r="AC33231" s="1"/>
      <c r="AJ33231" s="1"/>
      <c r="AK33231" s="1"/>
      <c r="AL33231" s="1"/>
    </row>
    <row r="33232">
      <c r="I33232" s="1"/>
      <c r="J33232" s="1"/>
      <c r="K33232" s="1"/>
      <c r="AA33232" s="1"/>
      <c r="AB33232" s="1"/>
      <c r="AC33232" s="1"/>
      <c r="AJ33232" s="1"/>
      <c r="AK33232" s="1"/>
      <c r="AL33232" s="1"/>
    </row>
    <row r="33233">
      <c r="I33233" s="1"/>
      <c r="J33233" s="1"/>
      <c r="K33233" s="1"/>
      <c r="AA33233" s="1"/>
      <c r="AB33233" s="1"/>
      <c r="AC33233" s="1"/>
      <c r="AJ33233" s="1"/>
      <c r="AK33233" s="1"/>
      <c r="AL33233" s="1"/>
    </row>
    <row r="33234">
      <c r="I33234" s="1"/>
      <c r="J33234" s="1"/>
      <c r="K33234" s="1"/>
      <c r="AA33234" s="1"/>
      <c r="AB33234" s="1"/>
      <c r="AC33234" s="1"/>
      <c r="AJ33234" s="1"/>
      <c r="AK33234" s="1"/>
      <c r="AL33234" s="1"/>
    </row>
    <row r="33235">
      <c r="I33235" s="1"/>
      <c r="J33235" s="1"/>
      <c r="K33235" s="1"/>
      <c r="AA33235" s="1"/>
      <c r="AB33235" s="1"/>
      <c r="AC33235" s="1"/>
      <c r="AJ33235" s="1"/>
      <c r="AK33235" s="1"/>
      <c r="AL33235" s="1"/>
    </row>
    <row r="33236">
      <c r="I33236" s="1"/>
      <c r="J33236" s="1"/>
      <c r="K33236" s="1"/>
      <c r="AA33236" s="1"/>
      <c r="AB33236" s="1"/>
      <c r="AC33236" s="1"/>
      <c r="AJ33236" s="1"/>
      <c r="AK33236" s="1"/>
      <c r="AL33236" s="1"/>
    </row>
    <row r="33237">
      <c r="I33237" s="1"/>
      <c r="J33237" s="1"/>
      <c r="K33237" s="1"/>
      <c r="AA33237" s="1"/>
      <c r="AB33237" s="1"/>
      <c r="AC33237" s="1"/>
      <c r="AJ33237" s="1"/>
      <c r="AK33237" s="1"/>
      <c r="AL33237" s="1"/>
    </row>
    <row r="33238">
      <c r="I33238" s="1"/>
      <c r="J33238" s="1"/>
      <c r="K33238" s="1"/>
      <c r="AA33238" s="1"/>
      <c r="AB33238" s="1"/>
      <c r="AC33238" s="1"/>
      <c r="AJ33238" s="1"/>
      <c r="AK33238" s="1"/>
      <c r="AL33238" s="1"/>
    </row>
    <row r="33239">
      <c r="I33239" s="1"/>
      <c r="J33239" s="1"/>
      <c r="K33239" s="1"/>
      <c r="AA33239" s="1"/>
      <c r="AB33239" s="1"/>
      <c r="AC33239" s="1"/>
      <c r="AJ33239" s="1"/>
      <c r="AK33239" s="1"/>
      <c r="AL33239" s="1"/>
    </row>
    <row r="33240">
      <c r="I33240" s="1"/>
      <c r="J33240" s="1"/>
      <c r="K33240" s="1"/>
      <c r="AA33240" s="1"/>
      <c r="AB33240" s="1"/>
      <c r="AC33240" s="1"/>
      <c r="AJ33240" s="1"/>
      <c r="AK33240" s="1"/>
      <c r="AL33240" s="1"/>
    </row>
    <row r="33241">
      <c r="I33241" s="1"/>
      <c r="J33241" s="1"/>
      <c r="K33241" s="1"/>
      <c r="AA33241" s="1"/>
      <c r="AB33241" s="1"/>
      <c r="AC33241" s="1"/>
      <c r="AJ33241" s="1"/>
      <c r="AK33241" s="1"/>
      <c r="AL33241" s="1"/>
    </row>
    <row r="33242">
      <c r="I33242" s="1"/>
      <c r="J33242" s="1"/>
      <c r="K33242" s="1"/>
      <c r="AA33242" s="1"/>
      <c r="AB33242" s="1"/>
      <c r="AC33242" s="1"/>
      <c r="AJ33242" s="1"/>
      <c r="AK33242" s="1"/>
      <c r="AL33242" s="1"/>
    </row>
    <row r="33243">
      <c r="I33243" s="1"/>
      <c r="J33243" s="1"/>
      <c r="K33243" s="1"/>
      <c r="AA33243" s="1"/>
      <c r="AB33243" s="1"/>
      <c r="AC33243" s="1"/>
      <c r="AJ33243" s="1"/>
      <c r="AK33243" s="1"/>
      <c r="AL33243" s="1"/>
    </row>
    <row r="33244">
      <c r="I33244" s="1"/>
      <c r="J33244" s="1"/>
      <c r="K33244" s="1"/>
      <c r="AA33244" s="1"/>
      <c r="AB33244" s="1"/>
      <c r="AC33244" s="1"/>
      <c r="AJ33244" s="1"/>
      <c r="AK33244" s="1"/>
      <c r="AL33244" s="1"/>
    </row>
    <row r="33245">
      <c r="I33245" s="1"/>
      <c r="J33245" s="1"/>
      <c r="K33245" s="1"/>
      <c r="AA33245" s="1"/>
      <c r="AB33245" s="1"/>
      <c r="AC33245" s="1"/>
      <c r="AJ33245" s="1"/>
      <c r="AK33245" s="1"/>
      <c r="AL33245" s="1"/>
    </row>
    <row r="33246">
      <c r="I33246" s="1"/>
      <c r="J33246" s="1"/>
      <c r="K33246" s="1"/>
      <c r="AA33246" s="1"/>
      <c r="AB33246" s="1"/>
      <c r="AC33246" s="1"/>
      <c r="AJ33246" s="1"/>
      <c r="AK33246" s="1"/>
      <c r="AL33246" s="1"/>
    </row>
    <row r="33247">
      <c r="I33247" s="1"/>
      <c r="J33247" s="1"/>
      <c r="K33247" s="1"/>
      <c r="AA33247" s="1"/>
      <c r="AB33247" s="1"/>
      <c r="AC33247" s="1"/>
      <c r="AJ33247" s="1"/>
      <c r="AK33247" s="1"/>
      <c r="AL33247" s="1"/>
    </row>
    <row r="33248">
      <c r="I33248" s="1"/>
      <c r="J33248" s="1"/>
      <c r="K33248" s="1"/>
      <c r="AA33248" s="1"/>
      <c r="AB33248" s="1"/>
      <c r="AC33248" s="1"/>
      <c r="AJ33248" s="1"/>
      <c r="AK33248" s="1"/>
      <c r="AL33248" s="1"/>
    </row>
    <row r="33249">
      <c r="I33249" s="1"/>
      <c r="J33249" s="1"/>
      <c r="K33249" s="1"/>
      <c r="AA33249" s="1"/>
      <c r="AB33249" s="1"/>
      <c r="AC33249" s="1"/>
      <c r="AJ33249" s="1"/>
      <c r="AK33249" s="1"/>
      <c r="AL33249" s="1"/>
    </row>
    <row r="33250">
      <c r="I33250" s="1"/>
      <c r="J33250" s="1"/>
      <c r="K33250" s="1"/>
      <c r="AA33250" s="1"/>
      <c r="AB33250" s="1"/>
      <c r="AC33250" s="1"/>
      <c r="AJ33250" s="1"/>
      <c r="AK33250" s="1"/>
      <c r="AL33250" s="1"/>
    </row>
    <row r="33251">
      <c r="I33251" s="1"/>
      <c r="J33251" s="1"/>
      <c r="K33251" s="1"/>
      <c r="AA33251" s="1"/>
      <c r="AB33251" s="1"/>
      <c r="AC33251" s="1"/>
      <c r="AJ33251" s="1"/>
      <c r="AK33251" s="1"/>
      <c r="AL33251" s="1"/>
    </row>
    <row r="33252">
      <c r="I33252" s="1"/>
      <c r="J33252" s="1"/>
      <c r="K33252" s="1"/>
      <c r="AA33252" s="1"/>
      <c r="AB33252" s="1"/>
      <c r="AC33252" s="1"/>
      <c r="AJ33252" s="1"/>
      <c r="AK33252" s="1"/>
      <c r="AL33252" s="1"/>
    </row>
    <row r="33253">
      <c r="I33253" s="1"/>
      <c r="J33253" s="1"/>
      <c r="K33253" s="1"/>
      <c r="AA33253" s="1"/>
      <c r="AB33253" s="1"/>
      <c r="AC33253" s="1"/>
      <c r="AJ33253" s="1"/>
      <c r="AK33253" s="1"/>
      <c r="AL33253" s="1"/>
    </row>
    <row r="33254">
      <c r="I33254" s="1"/>
      <c r="J33254" s="1"/>
      <c r="K33254" s="1"/>
      <c r="AA33254" s="1"/>
      <c r="AB33254" s="1"/>
      <c r="AC33254" s="1"/>
      <c r="AJ33254" s="1"/>
      <c r="AK33254" s="1"/>
      <c r="AL33254" s="1"/>
    </row>
    <row r="33255">
      <c r="I33255" s="1"/>
      <c r="J33255" s="1"/>
      <c r="K33255" s="1"/>
      <c r="AA33255" s="1"/>
      <c r="AB33255" s="1"/>
      <c r="AC33255" s="1"/>
      <c r="AJ33255" s="1"/>
      <c r="AK33255" s="1"/>
      <c r="AL33255" s="1"/>
    </row>
    <row r="33256">
      <c r="I33256" s="1"/>
      <c r="J33256" s="1"/>
      <c r="K33256" s="1"/>
      <c r="AA33256" s="1"/>
      <c r="AB33256" s="1"/>
      <c r="AC33256" s="1"/>
      <c r="AJ33256" s="1"/>
      <c r="AK33256" s="1"/>
      <c r="AL33256" s="1"/>
    </row>
    <row r="33257">
      <c r="I33257" s="1"/>
      <c r="J33257" s="1"/>
      <c r="K33257" s="1"/>
      <c r="AA33257" s="1"/>
      <c r="AB33257" s="1"/>
      <c r="AC33257" s="1"/>
      <c r="AJ33257" s="1"/>
      <c r="AK33257" s="1"/>
      <c r="AL33257" s="1"/>
    </row>
    <row r="33258">
      <c r="I33258" s="1"/>
      <c r="J33258" s="1"/>
      <c r="K33258" s="1"/>
      <c r="AA33258" s="1"/>
      <c r="AB33258" s="1"/>
      <c r="AC33258" s="1"/>
      <c r="AJ33258" s="1"/>
      <c r="AK33258" s="1"/>
      <c r="AL33258" s="1"/>
    </row>
    <row r="33259">
      <c r="I33259" s="1"/>
      <c r="J33259" s="1"/>
      <c r="K33259" s="1"/>
      <c r="AA33259" s="1"/>
      <c r="AB33259" s="1"/>
      <c r="AC33259" s="1"/>
      <c r="AJ33259" s="1"/>
      <c r="AK33259" s="1"/>
      <c r="AL33259" s="1"/>
    </row>
    <row r="33260">
      <c r="I33260" s="1"/>
      <c r="J33260" s="1"/>
      <c r="K33260" s="1"/>
      <c r="AA33260" s="1"/>
      <c r="AB33260" s="1"/>
      <c r="AC33260" s="1"/>
      <c r="AJ33260" s="1"/>
      <c r="AK33260" s="1"/>
      <c r="AL33260" s="1"/>
    </row>
    <row r="33261">
      <c r="I33261" s="1"/>
      <c r="J33261" s="1"/>
      <c r="K33261" s="1"/>
      <c r="AA33261" s="1"/>
      <c r="AB33261" s="1"/>
      <c r="AC33261" s="1"/>
      <c r="AJ33261" s="1"/>
      <c r="AK33261" s="1"/>
      <c r="AL33261" s="1"/>
    </row>
    <row r="33262">
      <c r="I33262" s="1"/>
      <c r="J33262" s="1"/>
      <c r="K33262" s="1"/>
      <c r="AA33262" s="1"/>
      <c r="AB33262" s="1"/>
      <c r="AC33262" s="1"/>
      <c r="AJ33262" s="1"/>
      <c r="AK33262" s="1"/>
      <c r="AL33262" s="1"/>
    </row>
    <row r="33263">
      <c r="I33263" s="1"/>
      <c r="J33263" s="1"/>
      <c r="K33263" s="1"/>
      <c r="AA33263" s="1"/>
      <c r="AB33263" s="1"/>
      <c r="AC33263" s="1"/>
      <c r="AJ33263" s="1"/>
      <c r="AK33263" s="1"/>
      <c r="AL33263" s="1"/>
    </row>
    <row r="33264">
      <c r="I33264" s="1"/>
      <c r="J33264" s="1"/>
      <c r="K33264" s="1"/>
      <c r="AA33264" s="1"/>
      <c r="AB33264" s="1"/>
      <c r="AC33264" s="1"/>
      <c r="AJ33264" s="1"/>
      <c r="AK33264" s="1"/>
      <c r="AL33264" s="1"/>
    </row>
    <row r="33265">
      <c r="I33265" s="1"/>
      <c r="J33265" s="1"/>
      <c r="K33265" s="1"/>
      <c r="AA33265" s="1"/>
      <c r="AB33265" s="1"/>
      <c r="AC33265" s="1"/>
      <c r="AJ33265" s="1"/>
      <c r="AK33265" s="1"/>
      <c r="AL33265" s="1"/>
    </row>
    <row r="33266">
      <c r="I33266" s="1"/>
      <c r="J33266" s="1"/>
      <c r="K33266" s="1"/>
      <c r="AA33266" s="1"/>
      <c r="AB33266" s="1"/>
      <c r="AC33266" s="1"/>
      <c r="AJ33266" s="1"/>
      <c r="AK33266" s="1"/>
      <c r="AL33266" s="1"/>
    </row>
    <row r="33267">
      <c r="I33267" s="1"/>
      <c r="J33267" s="1"/>
      <c r="K33267" s="1"/>
      <c r="AA33267" s="1"/>
      <c r="AB33267" s="1"/>
      <c r="AC33267" s="1"/>
      <c r="AJ33267" s="1"/>
      <c r="AK33267" s="1"/>
      <c r="AL33267" s="1"/>
    </row>
    <row r="33268">
      <c r="I33268" s="1"/>
      <c r="J33268" s="1"/>
      <c r="K33268" s="1"/>
      <c r="AA33268" s="1"/>
      <c r="AB33268" s="1"/>
      <c r="AC33268" s="1"/>
      <c r="AJ33268" s="1"/>
      <c r="AK33268" s="1"/>
      <c r="AL33268" s="1"/>
    </row>
    <row r="33269">
      <c r="I33269" s="1"/>
      <c r="J33269" s="1"/>
      <c r="K33269" s="1"/>
      <c r="AA33269" s="1"/>
      <c r="AB33269" s="1"/>
      <c r="AC33269" s="1"/>
      <c r="AJ33269" s="1"/>
      <c r="AK33269" s="1"/>
      <c r="AL33269" s="1"/>
    </row>
    <row r="33270">
      <c r="I33270" s="1"/>
      <c r="J33270" s="1"/>
      <c r="K33270" s="1"/>
      <c r="AA33270" s="1"/>
      <c r="AB33270" s="1"/>
      <c r="AC33270" s="1"/>
      <c r="AJ33270" s="1"/>
      <c r="AK33270" s="1"/>
      <c r="AL33270" s="1"/>
    </row>
    <row r="33271">
      <c r="I33271" s="1"/>
      <c r="J33271" s="1"/>
      <c r="K33271" s="1"/>
      <c r="AA33271" s="1"/>
      <c r="AB33271" s="1"/>
      <c r="AC33271" s="1"/>
      <c r="AJ33271" s="1"/>
      <c r="AK33271" s="1"/>
      <c r="AL33271" s="1"/>
    </row>
    <row r="33272">
      <c r="I33272" s="1"/>
      <c r="J33272" s="1"/>
      <c r="K33272" s="1"/>
      <c r="AA33272" s="1"/>
      <c r="AB33272" s="1"/>
      <c r="AC33272" s="1"/>
      <c r="AJ33272" s="1"/>
      <c r="AK33272" s="1"/>
      <c r="AL33272" s="1"/>
    </row>
    <row r="33273">
      <c r="I33273" s="1"/>
      <c r="J33273" s="1"/>
      <c r="K33273" s="1"/>
      <c r="AA33273" s="1"/>
      <c r="AB33273" s="1"/>
      <c r="AC33273" s="1"/>
      <c r="AJ33273" s="1"/>
      <c r="AK33273" s="1"/>
      <c r="AL33273" s="1"/>
    </row>
    <row r="33274">
      <c r="I33274" s="1"/>
      <c r="J33274" s="1"/>
      <c r="K33274" s="1"/>
      <c r="AA33274" s="1"/>
      <c r="AB33274" s="1"/>
      <c r="AC33274" s="1"/>
      <c r="AJ33274" s="1"/>
      <c r="AK33274" s="1"/>
      <c r="AL33274" s="1"/>
    </row>
    <row r="33275">
      <c r="I33275" s="1"/>
      <c r="J33275" s="1"/>
      <c r="K33275" s="1"/>
      <c r="AA33275" s="1"/>
      <c r="AB33275" s="1"/>
      <c r="AC33275" s="1"/>
      <c r="AJ33275" s="1"/>
      <c r="AK33275" s="1"/>
      <c r="AL33275" s="1"/>
    </row>
    <row r="33276">
      <c r="I33276" s="1"/>
      <c r="J33276" s="1"/>
      <c r="K33276" s="1"/>
      <c r="AA33276" s="1"/>
      <c r="AB33276" s="1"/>
      <c r="AC33276" s="1"/>
      <c r="AJ33276" s="1"/>
      <c r="AK33276" s="1"/>
      <c r="AL33276" s="1"/>
    </row>
    <row r="33277">
      <c r="I33277" s="1"/>
      <c r="J33277" s="1"/>
      <c r="K33277" s="1"/>
      <c r="AA33277" s="1"/>
      <c r="AB33277" s="1"/>
      <c r="AC33277" s="1"/>
      <c r="AJ33277" s="1"/>
      <c r="AK33277" s="1"/>
      <c r="AL33277" s="1"/>
    </row>
    <row r="33278">
      <c r="I33278" s="1"/>
      <c r="J33278" s="1"/>
      <c r="K33278" s="1"/>
      <c r="AA33278" s="1"/>
      <c r="AB33278" s="1"/>
      <c r="AC33278" s="1"/>
      <c r="AJ33278" s="1"/>
      <c r="AK33278" s="1"/>
      <c r="AL33278" s="1"/>
    </row>
    <row r="33279">
      <c r="I33279" s="1"/>
      <c r="J33279" s="1"/>
      <c r="K33279" s="1"/>
      <c r="AA33279" s="1"/>
      <c r="AB33279" s="1"/>
      <c r="AC33279" s="1"/>
      <c r="AJ33279" s="1"/>
      <c r="AK33279" s="1"/>
      <c r="AL33279" s="1"/>
    </row>
    <row r="33280">
      <c r="I33280" s="1"/>
      <c r="J33280" s="1"/>
      <c r="K33280" s="1"/>
      <c r="AA33280" s="1"/>
      <c r="AB33280" s="1"/>
      <c r="AC33280" s="1"/>
      <c r="AJ33280" s="1"/>
      <c r="AK33280" s="1"/>
      <c r="AL33280" s="1"/>
    </row>
    <row r="33281">
      <c r="I33281" s="1"/>
      <c r="J33281" s="1"/>
      <c r="K33281" s="1"/>
      <c r="AA33281" s="1"/>
      <c r="AB33281" s="1"/>
      <c r="AC33281" s="1"/>
      <c r="AJ33281" s="1"/>
      <c r="AK33281" s="1"/>
      <c r="AL33281" s="1"/>
    </row>
    <row r="33282">
      <c r="I33282" s="1"/>
      <c r="J33282" s="1"/>
      <c r="K33282" s="1"/>
      <c r="AA33282" s="1"/>
      <c r="AB33282" s="1"/>
      <c r="AC33282" s="1"/>
      <c r="AJ33282" s="1"/>
      <c r="AK33282" s="1"/>
      <c r="AL33282" s="1"/>
    </row>
    <row r="33283">
      <c r="I33283" s="1"/>
      <c r="J33283" s="1"/>
      <c r="K33283" s="1"/>
      <c r="AA33283" s="1"/>
      <c r="AB33283" s="1"/>
      <c r="AC33283" s="1"/>
      <c r="AJ33283" s="1"/>
      <c r="AK33283" s="1"/>
      <c r="AL33283" s="1"/>
    </row>
    <row r="33284">
      <c r="I33284" s="1"/>
      <c r="J33284" s="1"/>
      <c r="K33284" s="1"/>
      <c r="AA33284" s="1"/>
      <c r="AB33284" s="1"/>
      <c r="AC33284" s="1"/>
      <c r="AJ33284" s="1"/>
      <c r="AK33284" s="1"/>
      <c r="AL33284" s="1"/>
    </row>
    <row r="33285">
      <c r="I33285" s="1"/>
      <c r="J33285" s="1"/>
      <c r="K33285" s="1"/>
      <c r="AA33285" s="1"/>
      <c r="AB33285" s="1"/>
      <c r="AC33285" s="1"/>
      <c r="AJ33285" s="1"/>
      <c r="AK33285" s="1"/>
      <c r="AL33285" s="1"/>
    </row>
    <row r="33286">
      <c r="I33286" s="1"/>
      <c r="J33286" s="1"/>
      <c r="K33286" s="1"/>
      <c r="AA33286" s="1"/>
      <c r="AB33286" s="1"/>
      <c r="AC33286" s="1"/>
      <c r="AJ33286" s="1"/>
      <c r="AK33286" s="1"/>
      <c r="AL33286" s="1"/>
    </row>
    <row r="33287">
      <c r="I33287" s="1"/>
      <c r="J33287" s="1"/>
      <c r="K33287" s="1"/>
      <c r="AA33287" s="1"/>
      <c r="AB33287" s="1"/>
      <c r="AC33287" s="1"/>
      <c r="AJ33287" s="1"/>
      <c r="AK33287" s="1"/>
      <c r="AL33287" s="1"/>
    </row>
    <row r="33288">
      <c r="I33288" s="1"/>
      <c r="J33288" s="1"/>
      <c r="K33288" s="1"/>
      <c r="AA33288" s="1"/>
      <c r="AB33288" s="1"/>
      <c r="AC33288" s="1"/>
      <c r="AJ33288" s="1"/>
      <c r="AK33288" s="1"/>
      <c r="AL33288" s="1"/>
    </row>
    <row r="33289">
      <c r="I33289" s="1"/>
      <c r="J33289" s="1"/>
      <c r="K33289" s="1"/>
      <c r="AA33289" s="1"/>
      <c r="AB33289" s="1"/>
      <c r="AC33289" s="1"/>
      <c r="AJ33289" s="1"/>
      <c r="AK33289" s="1"/>
      <c r="AL33289" s="1"/>
    </row>
    <row r="33290">
      <c r="I33290" s="1"/>
      <c r="J33290" s="1"/>
      <c r="K33290" s="1"/>
      <c r="AA33290" s="1"/>
      <c r="AB33290" s="1"/>
      <c r="AC33290" s="1"/>
      <c r="AJ33290" s="1"/>
      <c r="AK33290" s="1"/>
      <c r="AL33290" s="1"/>
    </row>
    <row r="33291">
      <c r="I33291" s="1"/>
      <c r="J33291" s="1"/>
      <c r="K33291" s="1"/>
      <c r="AA33291" s="1"/>
      <c r="AB33291" s="1"/>
      <c r="AC33291" s="1"/>
      <c r="AJ33291" s="1"/>
      <c r="AK33291" s="1"/>
      <c r="AL33291" s="1"/>
    </row>
    <row r="33292">
      <c r="I33292" s="1"/>
      <c r="J33292" s="1"/>
      <c r="K33292" s="1"/>
      <c r="AA33292" s="1"/>
      <c r="AB33292" s="1"/>
      <c r="AC33292" s="1"/>
      <c r="AJ33292" s="1"/>
      <c r="AK33292" s="1"/>
      <c r="AL33292" s="1"/>
    </row>
    <row r="33293">
      <c r="I33293" s="1"/>
      <c r="J33293" s="1"/>
      <c r="K33293" s="1"/>
      <c r="AA33293" s="1"/>
      <c r="AB33293" s="1"/>
      <c r="AC33293" s="1"/>
      <c r="AJ33293" s="1"/>
      <c r="AK33293" s="1"/>
      <c r="AL33293" s="1"/>
    </row>
    <row r="33294">
      <c r="I33294" s="1"/>
      <c r="J33294" s="1"/>
      <c r="K33294" s="1"/>
      <c r="AA33294" s="1"/>
      <c r="AB33294" s="1"/>
      <c r="AC33294" s="1"/>
      <c r="AJ33294" s="1"/>
      <c r="AK33294" s="1"/>
      <c r="AL33294" s="1"/>
    </row>
    <row r="33295">
      <c r="I33295" s="1"/>
      <c r="J33295" s="1"/>
      <c r="K33295" s="1"/>
      <c r="AA33295" s="1"/>
      <c r="AB33295" s="1"/>
      <c r="AC33295" s="1"/>
      <c r="AJ33295" s="1"/>
      <c r="AK33295" s="1"/>
      <c r="AL33295" s="1"/>
    </row>
    <row r="33296">
      <c r="I33296" s="1"/>
      <c r="J33296" s="1"/>
      <c r="K33296" s="1"/>
      <c r="AA33296" s="1"/>
      <c r="AB33296" s="1"/>
      <c r="AC33296" s="1"/>
      <c r="AJ33296" s="1"/>
      <c r="AK33296" s="1"/>
      <c r="AL33296" s="1"/>
    </row>
    <row r="33297">
      <c r="I33297" s="1"/>
      <c r="J33297" s="1"/>
      <c r="K33297" s="1"/>
      <c r="AA33297" s="1"/>
      <c r="AB33297" s="1"/>
      <c r="AC33297" s="1"/>
      <c r="AJ33297" s="1"/>
      <c r="AK33297" s="1"/>
      <c r="AL33297" s="1"/>
    </row>
    <row r="33298">
      <c r="I33298" s="1"/>
      <c r="J33298" s="1"/>
      <c r="K33298" s="1"/>
      <c r="AA33298" s="1"/>
      <c r="AB33298" s="1"/>
      <c r="AC33298" s="1"/>
      <c r="AJ33298" s="1"/>
      <c r="AK33298" s="1"/>
      <c r="AL33298" s="1"/>
    </row>
    <row r="33299">
      <c r="I33299" s="1"/>
      <c r="J33299" s="1"/>
      <c r="K33299" s="1"/>
      <c r="AA33299" s="1"/>
      <c r="AB33299" s="1"/>
      <c r="AC33299" s="1"/>
      <c r="AJ33299" s="1"/>
      <c r="AK33299" s="1"/>
      <c r="AL33299" s="1"/>
    </row>
    <row r="33300">
      <c r="I33300" s="1"/>
      <c r="J33300" s="1"/>
      <c r="K33300" s="1"/>
      <c r="AA33300" s="1"/>
      <c r="AB33300" s="1"/>
      <c r="AC33300" s="1"/>
      <c r="AJ33300" s="1"/>
      <c r="AK33300" s="1"/>
      <c r="AL33300" s="1"/>
    </row>
    <row r="33301">
      <c r="I33301" s="1"/>
      <c r="J33301" s="1"/>
      <c r="K33301" s="1"/>
      <c r="AA33301" s="1"/>
      <c r="AB33301" s="1"/>
      <c r="AC33301" s="1"/>
      <c r="AJ33301" s="1"/>
      <c r="AK33301" s="1"/>
      <c r="AL33301" s="1"/>
    </row>
    <row r="33302">
      <c r="I33302" s="1"/>
      <c r="J33302" s="1"/>
      <c r="K33302" s="1"/>
      <c r="AA33302" s="1"/>
      <c r="AB33302" s="1"/>
      <c r="AC33302" s="1"/>
      <c r="AJ33302" s="1"/>
      <c r="AK33302" s="1"/>
      <c r="AL33302" s="1"/>
    </row>
    <row r="33303">
      <c r="I33303" s="1"/>
      <c r="J33303" s="1"/>
      <c r="K33303" s="1"/>
      <c r="AA33303" s="1"/>
      <c r="AB33303" s="1"/>
      <c r="AC33303" s="1"/>
      <c r="AJ33303" s="1"/>
      <c r="AK33303" s="1"/>
      <c r="AL33303" s="1"/>
    </row>
    <row r="33304">
      <c r="I33304" s="1"/>
      <c r="J33304" s="1"/>
      <c r="K33304" s="1"/>
      <c r="AA33304" s="1"/>
      <c r="AB33304" s="1"/>
      <c r="AC33304" s="1"/>
      <c r="AJ33304" s="1"/>
      <c r="AK33304" s="1"/>
      <c r="AL33304" s="1"/>
    </row>
    <row r="33305">
      <c r="I33305" s="1"/>
      <c r="J33305" s="1"/>
      <c r="K33305" s="1"/>
      <c r="AA33305" s="1"/>
      <c r="AB33305" s="1"/>
      <c r="AC33305" s="1"/>
      <c r="AJ33305" s="1"/>
      <c r="AK33305" s="1"/>
      <c r="AL33305" s="1"/>
    </row>
    <row r="33306">
      <c r="I33306" s="1"/>
      <c r="J33306" s="1"/>
      <c r="K33306" s="1"/>
      <c r="AA33306" s="1"/>
      <c r="AB33306" s="1"/>
      <c r="AC33306" s="1"/>
      <c r="AJ33306" s="1"/>
      <c r="AK33306" s="1"/>
      <c r="AL33306" s="1"/>
    </row>
    <row r="33307">
      <c r="I33307" s="1"/>
      <c r="J33307" s="1"/>
      <c r="K33307" s="1"/>
      <c r="AA33307" s="1"/>
      <c r="AB33307" s="1"/>
      <c r="AC33307" s="1"/>
      <c r="AJ33307" s="1"/>
      <c r="AK33307" s="1"/>
      <c r="AL33307" s="1"/>
    </row>
    <row r="33308">
      <c r="I33308" s="1"/>
      <c r="J33308" s="1"/>
      <c r="K33308" s="1"/>
      <c r="AA33308" s="1"/>
      <c r="AB33308" s="1"/>
      <c r="AC33308" s="1"/>
      <c r="AJ33308" s="1"/>
      <c r="AK33308" s="1"/>
      <c r="AL33308" s="1"/>
    </row>
    <row r="33309">
      <c r="I33309" s="1"/>
      <c r="J33309" s="1"/>
      <c r="K33309" s="1"/>
      <c r="AA33309" s="1"/>
      <c r="AB33309" s="1"/>
      <c r="AC33309" s="1"/>
      <c r="AJ33309" s="1"/>
      <c r="AK33309" s="1"/>
      <c r="AL33309" s="1"/>
    </row>
    <row r="33310">
      <c r="I33310" s="1"/>
      <c r="J33310" s="1"/>
      <c r="K33310" s="1"/>
      <c r="AA33310" s="1"/>
      <c r="AB33310" s="1"/>
      <c r="AC33310" s="1"/>
      <c r="AJ33310" s="1"/>
      <c r="AK33310" s="1"/>
      <c r="AL33310" s="1"/>
    </row>
    <row r="33311">
      <c r="I33311" s="1"/>
      <c r="J33311" s="1"/>
      <c r="K33311" s="1"/>
      <c r="AA33311" s="1"/>
      <c r="AB33311" s="1"/>
      <c r="AC33311" s="1"/>
      <c r="AJ33311" s="1"/>
      <c r="AK33311" s="1"/>
      <c r="AL33311" s="1"/>
    </row>
    <row r="33312">
      <c r="I33312" s="1"/>
      <c r="J33312" s="1"/>
      <c r="K33312" s="1"/>
      <c r="AA33312" s="1"/>
      <c r="AB33312" s="1"/>
      <c r="AC33312" s="1"/>
      <c r="AJ33312" s="1"/>
      <c r="AK33312" s="1"/>
      <c r="AL33312" s="1"/>
    </row>
    <row r="33313">
      <c r="I33313" s="1"/>
      <c r="J33313" s="1"/>
      <c r="K33313" s="1"/>
      <c r="AA33313" s="1"/>
      <c r="AB33313" s="1"/>
      <c r="AC33313" s="1"/>
      <c r="AJ33313" s="1"/>
      <c r="AK33313" s="1"/>
      <c r="AL33313" s="1"/>
    </row>
    <row r="33314">
      <c r="I33314" s="1"/>
      <c r="J33314" s="1"/>
      <c r="K33314" s="1"/>
      <c r="AA33314" s="1"/>
      <c r="AB33314" s="1"/>
      <c r="AC33314" s="1"/>
      <c r="AJ33314" s="1"/>
      <c r="AK33314" s="1"/>
      <c r="AL33314" s="1"/>
    </row>
    <row r="33315">
      <c r="I33315" s="1"/>
      <c r="J33315" s="1"/>
      <c r="K33315" s="1"/>
      <c r="AA33315" s="1"/>
      <c r="AB33315" s="1"/>
      <c r="AC33315" s="1"/>
      <c r="AJ33315" s="1"/>
      <c r="AK33315" s="1"/>
      <c r="AL33315" s="1"/>
    </row>
    <row r="33316">
      <c r="I33316" s="1"/>
      <c r="J33316" s="1"/>
      <c r="K33316" s="1"/>
      <c r="AA33316" s="1"/>
      <c r="AB33316" s="1"/>
      <c r="AC33316" s="1"/>
      <c r="AJ33316" s="1"/>
      <c r="AK33316" s="1"/>
      <c r="AL33316" s="1"/>
    </row>
    <row r="33317">
      <c r="I33317" s="1"/>
      <c r="J33317" s="1"/>
      <c r="K33317" s="1"/>
      <c r="AA33317" s="1"/>
      <c r="AB33317" s="1"/>
      <c r="AC33317" s="1"/>
      <c r="AJ33317" s="1"/>
      <c r="AK33317" s="1"/>
      <c r="AL33317" s="1"/>
    </row>
    <row r="33318">
      <c r="I33318" s="1"/>
      <c r="J33318" s="1"/>
      <c r="K33318" s="1"/>
      <c r="AA33318" s="1"/>
      <c r="AB33318" s="1"/>
      <c r="AC33318" s="1"/>
      <c r="AJ33318" s="1"/>
      <c r="AK33318" s="1"/>
      <c r="AL33318" s="1"/>
    </row>
    <row r="33319">
      <c r="I33319" s="1"/>
      <c r="J33319" s="1"/>
      <c r="K33319" s="1"/>
      <c r="AA33319" s="1"/>
      <c r="AB33319" s="1"/>
      <c r="AC33319" s="1"/>
      <c r="AJ33319" s="1"/>
      <c r="AK33319" s="1"/>
      <c r="AL33319" s="1"/>
    </row>
    <row r="33320">
      <c r="I33320" s="1"/>
      <c r="J33320" s="1"/>
      <c r="K33320" s="1"/>
      <c r="AA33320" s="1"/>
      <c r="AB33320" s="1"/>
      <c r="AC33320" s="1"/>
      <c r="AJ33320" s="1"/>
      <c r="AK33320" s="1"/>
      <c r="AL33320" s="1"/>
    </row>
    <row r="33321">
      <c r="I33321" s="1"/>
      <c r="J33321" s="1"/>
      <c r="K33321" s="1"/>
      <c r="AA33321" s="1"/>
      <c r="AB33321" s="1"/>
      <c r="AC33321" s="1"/>
      <c r="AJ33321" s="1"/>
      <c r="AK33321" s="1"/>
      <c r="AL33321" s="1"/>
    </row>
    <row r="33322">
      <c r="I33322" s="1"/>
      <c r="J33322" s="1"/>
      <c r="K33322" s="1"/>
      <c r="AA33322" s="1"/>
      <c r="AB33322" s="1"/>
      <c r="AC33322" s="1"/>
      <c r="AJ33322" s="1"/>
      <c r="AK33322" s="1"/>
      <c r="AL33322" s="1"/>
    </row>
    <row r="33323">
      <c r="I33323" s="1"/>
      <c r="J33323" s="1"/>
      <c r="K33323" s="1"/>
      <c r="AA33323" s="1"/>
      <c r="AB33323" s="1"/>
      <c r="AC33323" s="1"/>
      <c r="AJ33323" s="1"/>
      <c r="AK33323" s="1"/>
      <c r="AL33323" s="1"/>
    </row>
    <row r="33324">
      <c r="I33324" s="1"/>
      <c r="J33324" s="1"/>
      <c r="K33324" s="1"/>
      <c r="AA33324" s="1"/>
      <c r="AB33324" s="1"/>
      <c r="AC33324" s="1"/>
      <c r="AJ33324" s="1"/>
      <c r="AK33324" s="1"/>
      <c r="AL33324" s="1"/>
    </row>
    <row r="33325">
      <c r="I33325" s="1"/>
      <c r="J33325" s="1"/>
      <c r="K33325" s="1"/>
      <c r="AA33325" s="1"/>
      <c r="AB33325" s="1"/>
      <c r="AC33325" s="1"/>
      <c r="AJ33325" s="1"/>
      <c r="AK33325" s="1"/>
      <c r="AL33325" s="1"/>
    </row>
    <row r="33326">
      <c r="I33326" s="1"/>
      <c r="J33326" s="1"/>
      <c r="K33326" s="1"/>
      <c r="AA33326" s="1"/>
      <c r="AB33326" s="1"/>
      <c r="AC33326" s="1"/>
      <c r="AJ33326" s="1"/>
      <c r="AK33326" s="1"/>
      <c r="AL33326" s="1"/>
    </row>
    <row r="33327">
      <c r="I33327" s="1"/>
      <c r="J33327" s="1"/>
      <c r="K33327" s="1"/>
      <c r="AA33327" s="1"/>
      <c r="AB33327" s="1"/>
      <c r="AC33327" s="1"/>
      <c r="AJ33327" s="1"/>
      <c r="AK33327" s="1"/>
      <c r="AL33327" s="1"/>
    </row>
    <row r="33328">
      <c r="I33328" s="1"/>
      <c r="J33328" s="1"/>
      <c r="K33328" s="1"/>
      <c r="AA33328" s="1"/>
      <c r="AB33328" s="1"/>
      <c r="AC33328" s="1"/>
      <c r="AJ33328" s="1"/>
      <c r="AK33328" s="1"/>
      <c r="AL33328" s="1"/>
    </row>
    <row r="33329">
      <c r="I33329" s="1"/>
      <c r="J33329" s="1"/>
      <c r="K33329" s="1"/>
      <c r="AA33329" s="1"/>
      <c r="AB33329" s="1"/>
      <c r="AC33329" s="1"/>
      <c r="AJ33329" s="1"/>
      <c r="AK33329" s="1"/>
      <c r="AL33329" s="1"/>
    </row>
    <row r="33330">
      <c r="I33330" s="1"/>
      <c r="J33330" s="1"/>
      <c r="K33330" s="1"/>
      <c r="AA33330" s="1"/>
      <c r="AB33330" s="1"/>
      <c r="AC33330" s="1"/>
      <c r="AJ33330" s="1"/>
      <c r="AK33330" s="1"/>
      <c r="AL33330" s="1"/>
    </row>
    <row r="33331">
      <c r="I33331" s="1"/>
      <c r="J33331" s="1"/>
      <c r="K33331" s="1"/>
      <c r="AA33331" s="1"/>
      <c r="AB33331" s="1"/>
      <c r="AC33331" s="1"/>
      <c r="AJ33331" s="1"/>
      <c r="AK33331" s="1"/>
      <c r="AL33331" s="1"/>
    </row>
    <row r="33332">
      <c r="I33332" s="1"/>
      <c r="J33332" s="1"/>
      <c r="K33332" s="1"/>
      <c r="AA33332" s="1"/>
      <c r="AB33332" s="1"/>
      <c r="AC33332" s="1"/>
      <c r="AJ33332" s="1"/>
      <c r="AK33332" s="1"/>
      <c r="AL33332" s="1"/>
    </row>
    <row r="33333">
      <c r="I33333" s="1"/>
      <c r="J33333" s="1"/>
      <c r="K33333" s="1"/>
      <c r="AA33333" s="1"/>
      <c r="AB33333" s="1"/>
      <c r="AC33333" s="1"/>
      <c r="AJ33333" s="1"/>
      <c r="AK33333" s="1"/>
      <c r="AL33333" s="1"/>
    </row>
    <row r="33334">
      <c r="I33334" s="1"/>
      <c r="J33334" s="1"/>
      <c r="K33334" s="1"/>
      <c r="AA33334" s="1"/>
      <c r="AB33334" s="1"/>
      <c r="AC33334" s="1"/>
      <c r="AJ33334" s="1"/>
      <c r="AK33334" s="1"/>
      <c r="AL33334" s="1"/>
    </row>
    <row r="33335">
      <c r="I33335" s="1"/>
      <c r="J33335" s="1"/>
      <c r="K33335" s="1"/>
      <c r="AA33335" s="1"/>
      <c r="AB33335" s="1"/>
      <c r="AC33335" s="1"/>
      <c r="AJ33335" s="1"/>
      <c r="AK33335" s="1"/>
      <c r="AL33335" s="1"/>
    </row>
    <row r="33336">
      <c r="I33336" s="1"/>
      <c r="J33336" s="1"/>
      <c r="K33336" s="1"/>
      <c r="AA33336" s="1"/>
      <c r="AB33336" s="1"/>
      <c r="AC33336" s="1"/>
      <c r="AJ33336" s="1"/>
      <c r="AK33336" s="1"/>
      <c r="AL33336" s="1"/>
    </row>
    <row r="33337">
      <c r="I33337" s="1"/>
      <c r="J33337" s="1"/>
      <c r="K33337" s="1"/>
      <c r="AA33337" s="1"/>
      <c r="AB33337" s="1"/>
      <c r="AC33337" s="1"/>
      <c r="AJ33337" s="1"/>
      <c r="AK33337" s="1"/>
      <c r="AL33337" s="1"/>
    </row>
    <row r="33338">
      <c r="I33338" s="1"/>
      <c r="J33338" s="1"/>
      <c r="K33338" s="1"/>
      <c r="AA33338" s="1"/>
      <c r="AB33338" s="1"/>
      <c r="AC33338" s="1"/>
      <c r="AJ33338" s="1"/>
      <c r="AK33338" s="1"/>
      <c r="AL33338" s="1"/>
    </row>
    <row r="33339">
      <c r="I33339" s="1"/>
      <c r="J33339" s="1"/>
      <c r="K33339" s="1"/>
      <c r="AA33339" s="1"/>
      <c r="AB33339" s="1"/>
      <c r="AC33339" s="1"/>
      <c r="AJ33339" s="1"/>
      <c r="AK33339" s="1"/>
      <c r="AL33339" s="1"/>
    </row>
    <row r="33340">
      <c r="I33340" s="1"/>
      <c r="J33340" s="1"/>
      <c r="K33340" s="1"/>
      <c r="AA33340" s="1"/>
      <c r="AB33340" s="1"/>
      <c r="AC33340" s="1"/>
      <c r="AJ33340" s="1"/>
      <c r="AK33340" s="1"/>
      <c r="AL33340" s="1"/>
    </row>
    <row r="33341">
      <c r="I33341" s="1"/>
      <c r="J33341" s="1"/>
      <c r="K33341" s="1"/>
      <c r="AA33341" s="1"/>
      <c r="AB33341" s="1"/>
      <c r="AC33341" s="1"/>
      <c r="AJ33341" s="1"/>
      <c r="AK33341" s="1"/>
      <c r="AL33341" s="1"/>
    </row>
    <row r="33342">
      <c r="I33342" s="1"/>
      <c r="J33342" s="1"/>
      <c r="K33342" s="1"/>
      <c r="AA33342" s="1"/>
      <c r="AB33342" s="1"/>
      <c r="AC33342" s="1"/>
      <c r="AJ33342" s="1"/>
      <c r="AK33342" s="1"/>
      <c r="AL33342" s="1"/>
    </row>
    <row r="33343">
      <c r="I33343" s="1"/>
      <c r="J33343" s="1"/>
      <c r="K33343" s="1"/>
      <c r="AA33343" s="1"/>
      <c r="AB33343" s="1"/>
      <c r="AC33343" s="1"/>
      <c r="AJ33343" s="1"/>
      <c r="AK33343" s="1"/>
      <c r="AL33343" s="1"/>
    </row>
    <row r="33344">
      <c r="I33344" s="1"/>
      <c r="J33344" s="1"/>
      <c r="K33344" s="1"/>
      <c r="AA33344" s="1"/>
      <c r="AB33344" s="1"/>
      <c r="AC33344" s="1"/>
      <c r="AJ33344" s="1"/>
      <c r="AK33344" s="1"/>
      <c r="AL33344" s="1"/>
    </row>
    <row r="33345">
      <c r="I33345" s="1"/>
      <c r="J33345" s="1"/>
      <c r="K33345" s="1"/>
      <c r="AA33345" s="1"/>
      <c r="AB33345" s="1"/>
      <c r="AC33345" s="1"/>
      <c r="AJ33345" s="1"/>
      <c r="AK33345" s="1"/>
      <c r="AL33345" s="1"/>
    </row>
    <row r="33346">
      <c r="I33346" s="1"/>
      <c r="J33346" s="1"/>
      <c r="K33346" s="1"/>
      <c r="AA33346" s="1"/>
      <c r="AB33346" s="1"/>
      <c r="AC33346" s="1"/>
      <c r="AJ33346" s="1"/>
      <c r="AK33346" s="1"/>
      <c r="AL33346" s="1"/>
    </row>
    <row r="33347">
      <c r="I33347" s="1"/>
      <c r="J33347" s="1"/>
      <c r="K33347" s="1"/>
      <c r="AA33347" s="1"/>
      <c r="AB33347" s="1"/>
      <c r="AC33347" s="1"/>
      <c r="AJ33347" s="1"/>
      <c r="AK33347" s="1"/>
      <c r="AL33347" s="1"/>
    </row>
    <row r="33348">
      <c r="I33348" s="1"/>
      <c r="J33348" s="1"/>
      <c r="K33348" s="1"/>
      <c r="AA33348" s="1"/>
      <c r="AB33348" s="1"/>
      <c r="AC33348" s="1"/>
      <c r="AJ33348" s="1"/>
      <c r="AK33348" s="1"/>
      <c r="AL33348" s="1"/>
    </row>
    <row r="33349">
      <c r="I33349" s="1"/>
      <c r="J33349" s="1"/>
      <c r="K33349" s="1"/>
      <c r="AA33349" s="1"/>
      <c r="AB33349" s="1"/>
      <c r="AC33349" s="1"/>
      <c r="AJ33349" s="1"/>
      <c r="AK33349" s="1"/>
      <c r="AL33349" s="1"/>
    </row>
    <row r="33350">
      <c r="I33350" s="1"/>
      <c r="J33350" s="1"/>
      <c r="K33350" s="1"/>
      <c r="AA33350" s="1"/>
      <c r="AB33350" s="1"/>
      <c r="AC33350" s="1"/>
      <c r="AJ33350" s="1"/>
      <c r="AK33350" s="1"/>
      <c r="AL33350" s="1"/>
    </row>
    <row r="33351">
      <c r="I33351" s="1"/>
      <c r="J33351" s="1"/>
      <c r="K33351" s="1"/>
      <c r="AA33351" s="1"/>
      <c r="AB33351" s="1"/>
      <c r="AC33351" s="1"/>
      <c r="AJ33351" s="1"/>
      <c r="AK33351" s="1"/>
      <c r="AL33351" s="1"/>
    </row>
    <row r="33352">
      <c r="I33352" s="1"/>
      <c r="J33352" s="1"/>
      <c r="K33352" s="1"/>
      <c r="AA33352" s="1"/>
      <c r="AB33352" s="1"/>
      <c r="AC33352" s="1"/>
      <c r="AJ33352" s="1"/>
      <c r="AK33352" s="1"/>
      <c r="AL33352" s="1"/>
    </row>
    <row r="33353">
      <c r="I33353" s="1"/>
      <c r="J33353" s="1"/>
      <c r="K33353" s="1"/>
      <c r="AA33353" s="1"/>
      <c r="AB33353" s="1"/>
      <c r="AC33353" s="1"/>
      <c r="AJ33353" s="1"/>
      <c r="AK33353" s="1"/>
      <c r="AL33353" s="1"/>
    </row>
    <row r="33354">
      <c r="I33354" s="1"/>
      <c r="J33354" s="1"/>
      <c r="K33354" s="1"/>
      <c r="AA33354" s="1"/>
      <c r="AB33354" s="1"/>
      <c r="AC33354" s="1"/>
      <c r="AJ33354" s="1"/>
      <c r="AK33354" s="1"/>
      <c r="AL33354" s="1"/>
    </row>
    <row r="33355">
      <c r="I33355" s="1"/>
      <c r="J33355" s="1"/>
      <c r="K33355" s="1"/>
      <c r="AA33355" s="1"/>
      <c r="AB33355" s="1"/>
      <c r="AC33355" s="1"/>
      <c r="AJ33355" s="1"/>
      <c r="AK33355" s="1"/>
      <c r="AL33355" s="1"/>
    </row>
    <row r="33356">
      <c r="I33356" s="1"/>
      <c r="J33356" s="1"/>
      <c r="K33356" s="1"/>
      <c r="AA33356" s="1"/>
      <c r="AB33356" s="1"/>
      <c r="AC33356" s="1"/>
      <c r="AJ33356" s="1"/>
      <c r="AK33356" s="1"/>
      <c r="AL33356" s="1"/>
    </row>
    <row r="33357">
      <c r="I33357" s="1"/>
      <c r="J33357" s="1"/>
      <c r="K33357" s="1"/>
      <c r="AA33357" s="1"/>
      <c r="AB33357" s="1"/>
      <c r="AC33357" s="1"/>
      <c r="AJ33357" s="1"/>
      <c r="AK33357" s="1"/>
      <c r="AL33357" s="1"/>
    </row>
    <row r="33358">
      <c r="I33358" s="1"/>
      <c r="J33358" s="1"/>
      <c r="K33358" s="1"/>
      <c r="AA33358" s="1"/>
      <c r="AB33358" s="1"/>
      <c r="AC33358" s="1"/>
      <c r="AJ33358" s="1"/>
      <c r="AK33358" s="1"/>
      <c r="AL33358" s="1"/>
    </row>
    <row r="33359">
      <c r="I33359" s="1"/>
      <c r="J33359" s="1"/>
      <c r="K33359" s="1"/>
      <c r="AA33359" s="1"/>
      <c r="AB33359" s="1"/>
      <c r="AC33359" s="1"/>
      <c r="AJ33359" s="1"/>
      <c r="AK33359" s="1"/>
      <c r="AL33359" s="1"/>
    </row>
    <row r="33360">
      <c r="I33360" s="1"/>
      <c r="J33360" s="1"/>
      <c r="K33360" s="1"/>
      <c r="AA33360" s="1"/>
      <c r="AB33360" s="1"/>
      <c r="AC33360" s="1"/>
      <c r="AJ33360" s="1"/>
      <c r="AK33360" s="1"/>
      <c r="AL33360" s="1"/>
    </row>
    <row r="33361">
      <c r="I33361" s="1"/>
      <c r="J33361" s="1"/>
      <c r="K33361" s="1"/>
      <c r="AA33361" s="1"/>
      <c r="AB33361" s="1"/>
      <c r="AC33361" s="1"/>
      <c r="AJ33361" s="1"/>
      <c r="AK33361" s="1"/>
      <c r="AL33361" s="1"/>
    </row>
    <row r="33362">
      <c r="I33362" s="1"/>
      <c r="J33362" s="1"/>
      <c r="K33362" s="1"/>
      <c r="AA33362" s="1"/>
      <c r="AB33362" s="1"/>
      <c r="AC33362" s="1"/>
      <c r="AJ33362" s="1"/>
      <c r="AK33362" s="1"/>
      <c r="AL33362" s="1"/>
    </row>
    <row r="33363">
      <c r="I33363" s="1"/>
      <c r="J33363" s="1"/>
      <c r="K33363" s="1"/>
      <c r="AA33363" s="1"/>
      <c r="AB33363" s="1"/>
      <c r="AC33363" s="1"/>
      <c r="AJ33363" s="1"/>
      <c r="AK33363" s="1"/>
      <c r="AL33363" s="1"/>
    </row>
    <row r="33364">
      <c r="I33364" s="1"/>
      <c r="J33364" s="1"/>
      <c r="K33364" s="1"/>
      <c r="AA33364" s="1"/>
      <c r="AB33364" s="1"/>
      <c r="AC33364" s="1"/>
      <c r="AJ33364" s="1"/>
      <c r="AK33364" s="1"/>
      <c r="AL33364" s="1"/>
    </row>
    <row r="33365">
      <c r="I33365" s="1"/>
      <c r="J33365" s="1"/>
      <c r="K33365" s="1"/>
      <c r="AA33365" s="1"/>
      <c r="AB33365" s="1"/>
      <c r="AC33365" s="1"/>
      <c r="AJ33365" s="1"/>
      <c r="AK33365" s="1"/>
      <c r="AL33365" s="1"/>
    </row>
    <row r="33366">
      <c r="I33366" s="1"/>
      <c r="J33366" s="1"/>
      <c r="K33366" s="1"/>
      <c r="AA33366" s="1"/>
      <c r="AB33366" s="1"/>
      <c r="AC33366" s="1"/>
      <c r="AJ33366" s="1"/>
      <c r="AK33366" s="1"/>
      <c r="AL33366" s="1"/>
    </row>
    <row r="33367">
      <c r="I33367" s="1"/>
      <c r="J33367" s="1"/>
      <c r="K33367" s="1"/>
      <c r="AA33367" s="1"/>
      <c r="AB33367" s="1"/>
      <c r="AC33367" s="1"/>
      <c r="AJ33367" s="1"/>
      <c r="AK33367" s="1"/>
      <c r="AL33367" s="1"/>
    </row>
    <row r="33368">
      <c r="I33368" s="1"/>
      <c r="J33368" s="1"/>
      <c r="K33368" s="1"/>
      <c r="AA33368" s="1"/>
      <c r="AB33368" s="1"/>
      <c r="AC33368" s="1"/>
      <c r="AJ33368" s="1"/>
      <c r="AK33368" s="1"/>
      <c r="AL33368" s="1"/>
    </row>
    <row r="33369">
      <c r="I33369" s="1"/>
      <c r="J33369" s="1"/>
      <c r="K33369" s="1"/>
      <c r="AA33369" s="1"/>
      <c r="AB33369" s="1"/>
      <c r="AC33369" s="1"/>
      <c r="AJ33369" s="1"/>
      <c r="AK33369" s="1"/>
      <c r="AL33369" s="1"/>
    </row>
    <row r="33370">
      <c r="I33370" s="1"/>
      <c r="J33370" s="1"/>
      <c r="K33370" s="1"/>
      <c r="AA33370" s="1"/>
      <c r="AB33370" s="1"/>
      <c r="AC33370" s="1"/>
      <c r="AJ33370" s="1"/>
      <c r="AK33370" s="1"/>
      <c r="AL33370" s="1"/>
    </row>
    <row r="33371">
      <c r="I33371" s="1"/>
      <c r="J33371" s="1"/>
      <c r="K33371" s="1"/>
      <c r="AA33371" s="1"/>
      <c r="AB33371" s="1"/>
      <c r="AC33371" s="1"/>
      <c r="AJ33371" s="1"/>
      <c r="AK33371" s="1"/>
      <c r="AL33371" s="1"/>
    </row>
    <row r="33372">
      <c r="I33372" s="1"/>
      <c r="J33372" s="1"/>
      <c r="K33372" s="1"/>
      <c r="AA33372" s="1"/>
      <c r="AB33372" s="1"/>
      <c r="AC33372" s="1"/>
      <c r="AJ33372" s="1"/>
      <c r="AK33372" s="1"/>
      <c r="AL33372" s="1"/>
    </row>
    <row r="33373">
      <c r="I33373" s="1"/>
      <c r="J33373" s="1"/>
      <c r="K33373" s="1"/>
      <c r="AA33373" s="1"/>
      <c r="AB33373" s="1"/>
      <c r="AC33373" s="1"/>
      <c r="AJ33373" s="1"/>
      <c r="AK33373" s="1"/>
      <c r="AL33373" s="1"/>
    </row>
    <row r="33374">
      <c r="I33374" s="1"/>
      <c r="J33374" s="1"/>
      <c r="K33374" s="1"/>
      <c r="AA33374" s="1"/>
      <c r="AB33374" s="1"/>
      <c r="AC33374" s="1"/>
      <c r="AJ33374" s="1"/>
      <c r="AK33374" s="1"/>
      <c r="AL33374" s="1"/>
    </row>
    <row r="33375">
      <c r="I33375" s="1"/>
      <c r="J33375" s="1"/>
      <c r="K33375" s="1"/>
      <c r="AA33375" s="1"/>
      <c r="AB33375" s="1"/>
      <c r="AC33375" s="1"/>
      <c r="AJ33375" s="1"/>
      <c r="AK33375" s="1"/>
      <c r="AL33375" s="1"/>
    </row>
    <row r="33376">
      <c r="I33376" s="1"/>
      <c r="J33376" s="1"/>
      <c r="K33376" s="1"/>
      <c r="AA33376" s="1"/>
      <c r="AB33376" s="1"/>
      <c r="AC33376" s="1"/>
      <c r="AJ33376" s="1"/>
      <c r="AK33376" s="1"/>
      <c r="AL33376" s="1"/>
    </row>
    <row r="33377">
      <c r="I33377" s="1"/>
      <c r="J33377" s="1"/>
      <c r="K33377" s="1"/>
      <c r="AA33377" s="1"/>
      <c r="AB33377" s="1"/>
      <c r="AC33377" s="1"/>
      <c r="AJ33377" s="1"/>
      <c r="AK33377" s="1"/>
      <c r="AL33377" s="1"/>
    </row>
    <row r="33378">
      <c r="I33378" s="1"/>
      <c r="J33378" s="1"/>
      <c r="K33378" s="1"/>
      <c r="AA33378" s="1"/>
      <c r="AB33378" s="1"/>
      <c r="AC33378" s="1"/>
      <c r="AJ33378" s="1"/>
      <c r="AK33378" s="1"/>
      <c r="AL33378" s="1"/>
    </row>
    <row r="33379">
      <c r="I33379" s="1"/>
      <c r="J33379" s="1"/>
      <c r="K33379" s="1"/>
      <c r="AA33379" s="1"/>
      <c r="AB33379" s="1"/>
      <c r="AC33379" s="1"/>
      <c r="AJ33379" s="1"/>
      <c r="AK33379" s="1"/>
      <c r="AL33379" s="1"/>
    </row>
    <row r="33380">
      <c r="I33380" s="1"/>
      <c r="J33380" s="1"/>
      <c r="K33380" s="1"/>
      <c r="AA33380" s="1"/>
      <c r="AB33380" s="1"/>
      <c r="AC33380" s="1"/>
      <c r="AJ33380" s="1"/>
      <c r="AK33380" s="1"/>
      <c r="AL33380" s="1"/>
    </row>
    <row r="33381">
      <c r="I33381" s="1"/>
      <c r="J33381" s="1"/>
      <c r="K33381" s="1"/>
      <c r="AA33381" s="1"/>
      <c r="AB33381" s="1"/>
      <c r="AC33381" s="1"/>
      <c r="AJ33381" s="1"/>
      <c r="AK33381" s="1"/>
      <c r="AL33381" s="1"/>
    </row>
    <row r="33382">
      <c r="I33382" s="1"/>
      <c r="J33382" s="1"/>
      <c r="K33382" s="1"/>
      <c r="AA33382" s="1"/>
      <c r="AB33382" s="1"/>
      <c r="AC33382" s="1"/>
      <c r="AJ33382" s="1"/>
      <c r="AK33382" s="1"/>
      <c r="AL33382" s="1"/>
    </row>
    <row r="33383">
      <c r="I33383" s="1"/>
      <c r="J33383" s="1"/>
      <c r="K33383" s="1"/>
      <c r="AA33383" s="1"/>
      <c r="AB33383" s="1"/>
      <c r="AC33383" s="1"/>
      <c r="AJ33383" s="1"/>
      <c r="AK33383" s="1"/>
      <c r="AL33383" s="1"/>
    </row>
    <row r="33384">
      <c r="I33384" s="1"/>
      <c r="J33384" s="1"/>
      <c r="K33384" s="1"/>
      <c r="AA33384" s="1"/>
      <c r="AB33384" s="1"/>
      <c r="AC33384" s="1"/>
      <c r="AJ33384" s="1"/>
      <c r="AK33384" s="1"/>
      <c r="AL33384" s="1"/>
    </row>
    <row r="33385">
      <c r="I33385" s="1"/>
      <c r="J33385" s="1"/>
      <c r="K33385" s="1"/>
      <c r="AA33385" s="1"/>
      <c r="AB33385" s="1"/>
      <c r="AC33385" s="1"/>
      <c r="AJ33385" s="1"/>
      <c r="AK33385" s="1"/>
      <c r="AL33385" s="1"/>
    </row>
    <row r="33386">
      <c r="I33386" s="1"/>
      <c r="J33386" s="1"/>
      <c r="K33386" s="1"/>
      <c r="AA33386" s="1"/>
      <c r="AB33386" s="1"/>
      <c r="AC33386" s="1"/>
      <c r="AJ33386" s="1"/>
      <c r="AK33386" s="1"/>
      <c r="AL33386" s="1"/>
    </row>
    <row r="33387">
      <c r="I33387" s="1"/>
      <c r="J33387" s="1"/>
      <c r="K33387" s="1"/>
      <c r="AA33387" s="1"/>
      <c r="AB33387" s="1"/>
      <c r="AC33387" s="1"/>
      <c r="AJ33387" s="1"/>
      <c r="AK33387" s="1"/>
      <c r="AL33387" s="1"/>
    </row>
    <row r="33388">
      <c r="I33388" s="1"/>
      <c r="J33388" s="1"/>
      <c r="K33388" s="1"/>
      <c r="AA33388" s="1"/>
      <c r="AB33388" s="1"/>
      <c r="AC33388" s="1"/>
      <c r="AJ33388" s="1"/>
      <c r="AK33388" s="1"/>
      <c r="AL33388" s="1"/>
    </row>
    <row r="33389">
      <c r="I33389" s="1"/>
      <c r="J33389" s="1"/>
      <c r="K33389" s="1"/>
      <c r="AA33389" s="1"/>
      <c r="AB33389" s="1"/>
      <c r="AC33389" s="1"/>
      <c r="AJ33389" s="1"/>
      <c r="AK33389" s="1"/>
      <c r="AL33389" s="1"/>
    </row>
    <row r="33390">
      <c r="I33390" s="1"/>
      <c r="J33390" s="1"/>
      <c r="K33390" s="1"/>
      <c r="AA33390" s="1"/>
      <c r="AB33390" s="1"/>
      <c r="AC33390" s="1"/>
      <c r="AJ33390" s="1"/>
      <c r="AK33390" s="1"/>
      <c r="AL33390" s="1"/>
    </row>
    <row r="33391">
      <c r="I33391" s="1"/>
      <c r="J33391" s="1"/>
      <c r="K33391" s="1"/>
      <c r="AA33391" s="1"/>
      <c r="AB33391" s="1"/>
      <c r="AC33391" s="1"/>
      <c r="AJ33391" s="1"/>
      <c r="AK33391" s="1"/>
      <c r="AL33391" s="1"/>
    </row>
    <row r="33392">
      <c r="I33392" s="1"/>
      <c r="J33392" s="1"/>
      <c r="K33392" s="1"/>
      <c r="AA33392" s="1"/>
      <c r="AB33392" s="1"/>
      <c r="AC33392" s="1"/>
      <c r="AJ33392" s="1"/>
      <c r="AK33392" s="1"/>
      <c r="AL33392" s="1"/>
    </row>
    <row r="33393">
      <c r="I33393" s="1"/>
      <c r="J33393" s="1"/>
      <c r="K33393" s="1"/>
      <c r="AA33393" s="1"/>
      <c r="AB33393" s="1"/>
      <c r="AC33393" s="1"/>
      <c r="AJ33393" s="1"/>
      <c r="AK33393" s="1"/>
      <c r="AL33393" s="1"/>
    </row>
    <row r="33394">
      <c r="I33394" s="1"/>
      <c r="J33394" s="1"/>
      <c r="K33394" s="1"/>
      <c r="AA33394" s="1"/>
      <c r="AB33394" s="1"/>
      <c r="AC33394" s="1"/>
      <c r="AJ33394" s="1"/>
      <c r="AK33394" s="1"/>
      <c r="AL33394" s="1"/>
    </row>
    <row r="33395">
      <c r="I33395" s="1"/>
      <c r="J33395" s="1"/>
      <c r="K33395" s="1"/>
      <c r="AA33395" s="1"/>
      <c r="AB33395" s="1"/>
      <c r="AC33395" s="1"/>
      <c r="AJ33395" s="1"/>
      <c r="AK33395" s="1"/>
      <c r="AL33395" s="1"/>
    </row>
    <row r="33396">
      <c r="I33396" s="1"/>
      <c r="J33396" s="1"/>
      <c r="K33396" s="1"/>
      <c r="AA33396" s="1"/>
      <c r="AB33396" s="1"/>
      <c r="AC33396" s="1"/>
      <c r="AJ33396" s="1"/>
      <c r="AK33396" s="1"/>
      <c r="AL33396" s="1"/>
    </row>
    <row r="33397">
      <c r="I33397" s="1"/>
      <c r="J33397" s="1"/>
      <c r="K33397" s="1"/>
      <c r="AA33397" s="1"/>
      <c r="AB33397" s="1"/>
      <c r="AC33397" s="1"/>
      <c r="AJ33397" s="1"/>
      <c r="AK33397" s="1"/>
      <c r="AL33397" s="1"/>
    </row>
    <row r="33398">
      <c r="I33398" s="1"/>
      <c r="J33398" s="1"/>
      <c r="K33398" s="1"/>
      <c r="AA33398" s="1"/>
      <c r="AB33398" s="1"/>
      <c r="AC33398" s="1"/>
      <c r="AJ33398" s="1"/>
      <c r="AK33398" s="1"/>
      <c r="AL33398" s="1"/>
    </row>
    <row r="33399">
      <c r="I33399" s="1"/>
      <c r="J33399" s="1"/>
      <c r="K33399" s="1"/>
      <c r="AA33399" s="1"/>
      <c r="AB33399" s="1"/>
      <c r="AC33399" s="1"/>
      <c r="AJ33399" s="1"/>
      <c r="AK33399" s="1"/>
      <c r="AL33399" s="1"/>
    </row>
    <row r="33400">
      <c r="I33400" s="1"/>
      <c r="J33400" s="1"/>
      <c r="K33400" s="1"/>
      <c r="AA33400" s="1"/>
      <c r="AB33400" s="1"/>
      <c r="AC33400" s="1"/>
      <c r="AJ33400" s="1"/>
      <c r="AK33400" s="1"/>
      <c r="AL33400" s="1"/>
    </row>
    <row r="33401">
      <c r="I33401" s="1"/>
      <c r="J33401" s="1"/>
      <c r="K33401" s="1"/>
      <c r="AA33401" s="1"/>
      <c r="AB33401" s="1"/>
      <c r="AC33401" s="1"/>
      <c r="AJ33401" s="1"/>
      <c r="AK33401" s="1"/>
      <c r="AL33401" s="1"/>
    </row>
    <row r="33402">
      <c r="I33402" s="1"/>
      <c r="J33402" s="1"/>
      <c r="K33402" s="1"/>
      <c r="AA33402" s="1"/>
      <c r="AB33402" s="1"/>
      <c r="AC33402" s="1"/>
      <c r="AJ33402" s="1"/>
      <c r="AK33402" s="1"/>
      <c r="AL33402" s="1"/>
    </row>
    <row r="33403">
      <c r="I33403" s="1"/>
      <c r="J33403" s="1"/>
      <c r="K33403" s="1"/>
      <c r="AA33403" s="1"/>
      <c r="AB33403" s="1"/>
      <c r="AC33403" s="1"/>
      <c r="AJ33403" s="1"/>
      <c r="AK33403" s="1"/>
      <c r="AL33403" s="1"/>
    </row>
    <row r="33404">
      <c r="I33404" s="1"/>
      <c r="J33404" s="1"/>
      <c r="K33404" s="1"/>
      <c r="AA33404" s="1"/>
      <c r="AB33404" s="1"/>
      <c r="AC33404" s="1"/>
      <c r="AJ33404" s="1"/>
      <c r="AK33404" s="1"/>
      <c r="AL33404" s="1"/>
    </row>
    <row r="33405">
      <c r="I33405" s="1"/>
      <c r="J33405" s="1"/>
      <c r="K33405" s="1"/>
      <c r="AA33405" s="1"/>
      <c r="AB33405" s="1"/>
      <c r="AC33405" s="1"/>
      <c r="AJ33405" s="1"/>
      <c r="AK33405" s="1"/>
      <c r="AL33405" s="1"/>
    </row>
    <row r="33406">
      <c r="I33406" s="1"/>
      <c r="J33406" s="1"/>
      <c r="K33406" s="1"/>
      <c r="AA33406" s="1"/>
      <c r="AB33406" s="1"/>
      <c r="AC33406" s="1"/>
      <c r="AJ33406" s="1"/>
      <c r="AK33406" s="1"/>
      <c r="AL33406" s="1"/>
    </row>
    <row r="33407">
      <c r="I33407" s="1"/>
      <c r="J33407" s="1"/>
      <c r="K33407" s="1"/>
      <c r="AA33407" s="1"/>
      <c r="AB33407" s="1"/>
      <c r="AC33407" s="1"/>
      <c r="AJ33407" s="1"/>
      <c r="AK33407" s="1"/>
      <c r="AL33407" s="1"/>
    </row>
    <row r="33408">
      <c r="I33408" s="1"/>
      <c r="J33408" s="1"/>
      <c r="K33408" s="1"/>
      <c r="AA33408" s="1"/>
      <c r="AB33408" s="1"/>
      <c r="AC33408" s="1"/>
      <c r="AJ33408" s="1"/>
      <c r="AK33408" s="1"/>
      <c r="AL33408" s="1"/>
    </row>
    <row r="33409">
      <c r="I33409" s="1"/>
      <c r="J33409" s="1"/>
      <c r="K33409" s="1"/>
      <c r="AA33409" s="1"/>
      <c r="AB33409" s="1"/>
      <c r="AC33409" s="1"/>
      <c r="AJ33409" s="1"/>
      <c r="AK33409" s="1"/>
      <c r="AL33409" s="1"/>
    </row>
    <row r="33410">
      <c r="I33410" s="1"/>
      <c r="J33410" s="1"/>
      <c r="K33410" s="1"/>
      <c r="AA33410" s="1"/>
      <c r="AB33410" s="1"/>
      <c r="AC33410" s="1"/>
      <c r="AJ33410" s="1"/>
      <c r="AK33410" s="1"/>
      <c r="AL33410" s="1"/>
    </row>
    <row r="33411">
      <c r="I33411" s="1"/>
      <c r="J33411" s="1"/>
      <c r="K33411" s="1"/>
      <c r="AA33411" s="1"/>
      <c r="AB33411" s="1"/>
      <c r="AC33411" s="1"/>
      <c r="AJ33411" s="1"/>
      <c r="AK33411" s="1"/>
      <c r="AL33411" s="1"/>
    </row>
    <row r="33412">
      <c r="I33412" s="1"/>
      <c r="J33412" s="1"/>
      <c r="K33412" s="1"/>
      <c r="AA33412" s="1"/>
      <c r="AB33412" s="1"/>
      <c r="AC33412" s="1"/>
      <c r="AJ33412" s="1"/>
      <c r="AK33412" s="1"/>
      <c r="AL33412" s="1"/>
    </row>
    <row r="33413">
      <c r="I33413" s="1"/>
      <c r="J33413" s="1"/>
      <c r="K33413" s="1"/>
      <c r="AA33413" s="1"/>
      <c r="AB33413" s="1"/>
      <c r="AC33413" s="1"/>
      <c r="AJ33413" s="1"/>
      <c r="AK33413" s="1"/>
      <c r="AL33413" s="1"/>
    </row>
    <row r="33414">
      <c r="I33414" s="1"/>
      <c r="J33414" s="1"/>
      <c r="K33414" s="1"/>
      <c r="AA33414" s="1"/>
      <c r="AB33414" s="1"/>
      <c r="AC33414" s="1"/>
      <c r="AJ33414" s="1"/>
      <c r="AK33414" s="1"/>
      <c r="AL33414" s="1"/>
    </row>
    <row r="33415">
      <c r="I33415" s="1"/>
      <c r="J33415" s="1"/>
      <c r="K33415" s="1"/>
      <c r="AA33415" s="1"/>
      <c r="AB33415" s="1"/>
      <c r="AC33415" s="1"/>
      <c r="AJ33415" s="1"/>
      <c r="AK33415" s="1"/>
      <c r="AL33415" s="1"/>
    </row>
    <row r="33416">
      <c r="I33416" s="1"/>
      <c r="J33416" s="1"/>
      <c r="K33416" s="1"/>
      <c r="AA33416" s="1"/>
      <c r="AB33416" s="1"/>
      <c r="AC33416" s="1"/>
      <c r="AJ33416" s="1"/>
      <c r="AK33416" s="1"/>
      <c r="AL33416" s="1"/>
    </row>
    <row r="33417">
      <c r="I33417" s="1"/>
      <c r="J33417" s="1"/>
      <c r="K33417" s="1"/>
      <c r="AA33417" s="1"/>
      <c r="AB33417" s="1"/>
      <c r="AC33417" s="1"/>
      <c r="AJ33417" s="1"/>
      <c r="AK33417" s="1"/>
      <c r="AL33417" s="1"/>
    </row>
    <row r="33418">
      <c r="I33418" s="1"/>
      <c r="J33418" s="1"/>
      <c r="K33418" s="1"/>
      <c r="AA33418" s="1"/>
      <c r="AB33418" s="1"/>
      <c r="AC33418" s="1"/>
      <c r="AJ33418" s="1"/>
      <c r="AK33418" s="1"/>
      <c r="AL33418" s="1"/>
    </row>
    <row r="33419">
      <c r="I33419" s="1"/>
      <c r="J33419" s="1"/>
      <c r="K33419" s="1"/>
      <c r="AA33419" s="1"/>
      <c r="AB33419" s="1"/>
      <c r="AC33419" s="1"/>
      <c r="AJ33419" s="1"/>
      <c r="AK33419" s="1"/>
      <c r="AL33419" s="1"/>
    </row>
    <row r="33420">
      <c r="I33420" s="1"/>
      <c r="J33420" s="1"/>
      <c r="K33420" s="1"/>
      <c r="AA33420" s="1"/>
      <c r="AB33420" s="1"/>
      <c r="AC33420" s="1"/>
      <c r="AJ33420" s="1"/>
      <c r="AK33420" s="1"/>
      <c r="AL33420" s="1"/>
    </row>
    <row r="33421">
      <c r="I33421" s="1"/>
      <c r="J33421" s="1"/>
      <c r="K33421" s="1"/>
      <c r="AA33421" s="1"/>
      <c r="AB33421" s="1"/>
      <c r="AC33421" s="1"/>
      <c r="AJ33421" s="1"/>
      <c r="AK33421" s="1"/>
      <c r="AL33421" s="1"/>
    </row>
    <row r="33422">
      <c r="I33422" s="1"/>
      <c r="J33422" s="1"/>
      <c r="K33422" s="1"/>
      <c r="AA33422" s="1"/>
      <c r="AB33422" s="1"/>
      <c r="AC33422" s="1"/>
      <c r="AJ33422" s="1"/>
      <c r="AK33422" s="1"/>
      <c r="AL33422" s="1"/>
    </row>
    <row r="33423">
      <c r="I33423" s="1"/>
      <c r="J33423" s="1"/>
      <c r="K33423" s="1"/>
      <c r="AA33423" s="1"/>
      <c r="AB33423" s="1"/>
      <c r="AC33423" s="1"/>
      <c r="AJ33423" s="1"/>
      <c r="AK33423" s="1"/>
      <c r="AL33423" s="1"/>
    </row>
    <row r="33424">
      <c r="I33424" s="1"/>
      <c r="J33424" s="1"/>
      <c r="K33424" s="1"/>
      <c r="AA33424" s="1"/>
      <c r="AB33424" s="1"/>
      <c r="AC33424" s="1"/>
      <c r="AJ33424" s="1"/>
      <c r="AK33424" s="1"/>
      <c r="AL33424" s="1"/>
    </row>
    <row r="33425">
      <c r="I33425" s="1"/>
      <c r="J33425" s="1"/>
      <c r="K33425" s="1"/>
      <c r="AA33425" s="1"/>
      <c r="AB33425" s="1"/>
      <c r="AC33425" s="1"/>
      <c r="AJ33425" s="1"/>
      <c r="AK33425" s="1"/>
      <c r="AL33425" s="1"/>
    </row>
    <row r="33426">
      <c r="I33426" s="1"/>
      <c r="J33426" s="1"/>
      <c r="K33426" s="1"/>
      <c r="AA33426" s="1"/>
      <c r="AB33426" s="1"/>
      <c r="AC33426" s="1"/>
      <c r="AJ33426" s="1"/>
      <c r="AK33426" s="1"/>
      <c r="AL33426" s="1"/>
    </row>
    <row r="33427">
      <c r="I33427" s="1"/>
      <c r="J33427" s="1"/>
      <c r="K33427" s="1"/>
      <c r="AA33427" s="1"/>
      <c r="AB33427" s="1"/>
      <c r="AC33427" s="1"/>
      <c r="AJ33427" s="1"/>
      <c r="AK33427" s="1"/>
      <c r="AL33427" s="1"/>
    </row>
    <row r="33428">
      <c r="I33428" s="1"/>
      <c r="J33428" s="1"/>
      <c r="K33428" s="1"/>
      <c r="AA33428" s="1"/>
      <c r="AB33428" s="1"/>
      <c r="AC33428" s="1"/>
      <c r="AJ33428" s="1"/>
      <c r="AK33428" s="1"/>
      <c r="AL33428" s="1"/>
    </row>
    <row r="33429">
      <c r="I33429" s="1"/>
      <c r="J33429" s="1"/>
      <c r="K33429" s="1"/>
      <c r="AA33429" s="1"/>
      <c r="AB33429" s="1"/>
      <c r="AC33429" s="1"/>
      <c r="AJ33429" s="1"/>
      <c r="AK33429" s="1"/>
      <c r="AL33429" s="1"/>
    </row>
    <row r="33430">
      <c r="I33430" s="1"/>
      <c r="J33430" s="1"/>
      <c r="K33430" s="1"/>
      <c r="AA33430" s="1"/>
      <c r="AB33430" s="1"/>
      <c r="AC33430" s="1"/>
      <c r="AJ33430" s="1"/>
      <c r="AK33430" s="1"/>
      <c r="AL33430" s="1"/>
    </row>
    <row r="33431">
      <c r="I33431" s="1"/>
      <c r="J33431" s="1"/>
      <c r="K33431" s="1"/>
      <c r="AA33431" s="1"/>
      <c r="AB33431" s="1"/>
      <c r="AC33431" s="1"/>
      <c r="AJ33431" s="1"/>
      <c r="AK33431" s="1"/>
      <c r="AL33431" s="1"/>
    </row>
    <row r="33432">
      <c r="I33432" s="1"/>
      <c r="J33432" s="1"/>
      <c r="K33432" s="1"/>
      <c r="AA33432" s="1"/>
      <c r="AB33432" s="1"/>
      <c r="AC33432" s="1"/>
      <c r="AJ33432" s="1"/>
      <c r="AK33432" s="1"/>
      <c r="AL33432" s="1"/>
    </row>
    <row r="33433">
      <c r="I33433" s="1"/>
      <c r="J33433" s="1"/>
      <c r="K33433" s="1"/>
      <c r="AA33433" s="1"/>
      <c r="AB33433" s="1"/>
      <c r="AC33433" s="1"/>
      <c r="AJ33433" s="1"/>
      <c r="AK33433" s="1"/>
      <c r="AL33433" s="1"/>
    </row>
    <row r="33434">
      <c r="I33434" s="1"/>
      <c r="J33434" s="1"/>
      <c r="K33434" s="1"/>
      <c r="AA33434" s="1"/>
      <c r="AB33434" s="1"/>
      <c r="AC33434" s="1"/>
      <c r="AJ33434" s="1"/>
      <c r="AK33434" s="1"/>
      <c r="AL33434" s="1"/>
    </row>
    <row r="33435">
      <c r="I33435" s="1"/>
      <c r="J33435" s="1"/>
      <c r="K33435" s="1"/>
      <c r="AA33435" s="1"/>
      <c r="AB33435" s="1"/>
      <c r="AC33435" s="1"/>
      <c r="AJ33435" s="1"/>
      <c r="AK33435" s="1"/>
      <c r="AL33435" s="1"/>
    </row>
    <row r="33436">
      <c r="I33436" s="1"/>
      <c r="J33436" s="1"/>
      <c r="K33436" s="1"/>
      <c r="AA33436" s="1"/>
      <c r="AB33436" s="1"/>
      <c r="AC33436" s="1"/>
      <c r="AJ33436" s="1"/>
      <c r="AK33436" s="1"/>
      <c r="AL33436" s="1"/>
    </row>
    <row r="33437">
      <c r="I33437" s="1"/>
      <c r="J33437" s="1"/>
      <c r="K33437" s="1"/>
      <c r="AA33437" s="1"/>
      <c r="AB33437" s="1"/>
      <c r="AC33437" s="1"/>
      <c r="AJ33437" s="1"/>
      <c r="AK33437" s="1"/>
      <c r="AL33437" s="1"/>
    </row>
    <row r="33438">
      <c r="I33438" s="1"/>
      <c r="J33438" s="1"/>
      <c r="K33438" s="1"/>
      <c r="AA33438" s="1"/>
      <c r="AB33438" s="1"/>
      <c r="AC33438" s="1"/>
      <c r="AJ33438" s="1"/>
      <c r="AK33438" s="1"/>
      <c r="AL33438" s="1"/>
    </row>
    <row r="33439">
      <c r="I33439" s="1"/>
      <c r="J33439" s="1"/>
      <c r="K33439" s="1"/>
      <c r="AA33439" s="1"/>
      <c r="AB33439" s="1"/>
      <c r="AC33439" s="1"/>
      <c r="AJ33439" s="1"/>
      <c r="AK33439" s="1"/>
      <c r="AL33439" s="1"/>
    </row>
    <row r="33440">
      <c r="I33440" s="1"/>
      <c r="J33440" s="1"/>
      <c r="K33440" s="1"/>
      <c r="AA33440" s="1"/>
      <c r="AB33440" s="1"/>
      <c r="AC33440" s="1"/>
      <c r="AJ33440" s="1"/>
      <c r="AK33440" s="1"/>
      <c r="AL33440" s="1"/>
    </row>
    <row r="33441">
      <c r="I33441" s="1"/>
      <c r="J33441" s="1"/>
      <c r="K33441" s="1"/>
      <c r="AA33441" s="1"/>
      <c r="AB33441" s="1"/>
      <c r="AC33441" s="1"/>
      <c r="AJ33441" s="1"/>
      <c r="AK33441" s="1"/>
      <c r="AL33441" s="1"/>
    </row>
    <row r="33442">
      <c r="I33442" s="1"/>
      <c r="J33442" s="1"/>
      <c r="K33442" s="1"/>
      <c r="AA33442" s="1"/>
      <c r="AB33442" s="1"/>
      <c r="AC33442" s="1"/>
      <c r="AJ33442" s="1"/>
      <c r="AK33442" s="1"/>
      <c r="AL33442" s="1"/>
    </row>
    <row r="33443">
      <c r="I33443" s="1"/>
      <c r="J33443" s="1"/>
      <c r="K33443" s="1"/>
      <c r="AA33443" s="1"/>
      <c r="AB33443" s="1"/>
      <c r="AC33443" s="1"/>
      <c r="AJ33443" s="1"/>
      <c r="AK33443" s="1"/>
      <c r="AL33443" s="1"/>
    </row>
    <row r="33444">
      <c r="I33444" s="1"/>
      <c r="J33444" s="1"/>
      <c r="K33444" s="1"/>
      <c r="AA33444" s="1"/>
      <c r="AB33444" s="1"/>
      <c r="AC33444" s="1"/>
      <c r="AJ33444" s="1"/>
      <c r="AK33444" s="1"/>
      <c r="AL33444" s="1"/>
    </row>
    <row r="33445">
      <c r="I33445" s="1"/>
      <c r="J33445" s="1"/>
      <c r="K33445" s="1"/>
      <c r="AA33445" s="1"/>
      <c r="AB33445" s="1"/>
      <c r="AC33445" s="1"/>
      <c r="AJ33445" s="1"/>
      <c r="AK33445" s="1"/>
      <c r="AL33445" s="1"/>
    </row>
    <row r="33446">
      <c r="I33446" s="1"/>
      <c r="J33446" s="1"/>
      <c r="K33446" s="1"/>
      <c r="AA33446" s="1"/>
      <c r="AB33446" s="1"/>
      <c r="AC33446" s="1"/>
      <c r="AJ33446" s="1"/>
      <c r="AK33446" s="1"/>
      <c r="AL33446" s="1"/>
    </row>
    <row r="33447">
      <c r="I33447" s="1"/>
      <c r="J33447" s="1"/>
      <c r="K33447" s="1"/>
      <c r="AA33447" s="1"/>
      <c r="AB33447" s="1"/>
      <c r="AC33447" s="1"/>
      <c r="AJ33447" s="1"/>
      <c r="AK33447" s="1"/>
      <c r="AL33447" s="1"/>
    </row>
    <row r="33448">
      <c r="I33448" s="1"/>
      <c r="J33448" s="1"/>
      <c r="K33448" s="1"/>
      <c r="AA33448" s="1"/>
      <c r="AB33448" s="1"/>
      <c r="AC33448" s="1"/>
      <c r="AJ33448" s="1"/>
      <c r="AK33448" s="1"/>
      <c r="AL33448" s="1"/>
    </row>
    <row r="33449">
      <c r="I33449" s="1"/>
      <c r="J33449" s="1"/>
      <c r="K33449" s="1"/>
      <c r="AA33449" s="1"/>
      <c r="AB33449" s="1"/>
      <c r="AC33449" s="1"/>
      <c r="AJ33449" s="1"/>
      <c r="AK33449" s="1"/>
      <c r="AL33449" s="1"/>
    </row>
    <row r="33450">
      <c r="I33450" s="1"/>
      <c r="J33450" s="1"/>
      <c r="K33450" s="1"/>
      <c r="AA33450" s="1"/>
      <c r="AB33450" s="1"/>
      <c r="AC33450" s="1"/>
      <c r="AJ33450" s="1"/>
      <c r="AK33450" s="1"/>
      <c r="AL33450" s="1"/>
    </row>
    <row r="33451">
      <c r="I33451" s="1"/>
      <c r="J33451" s="1"/>
      <c r="K33451" s="1"/>
      <c r="AA33451" s="1"/>
      <c r="AB33451" s="1"/>
      <c r="AC33451" s="1"/>
      <c r="AJ33451" s="1"/>
      <c r="AK33451" s="1"/>
      <c r="AL33451" s="1"/>
    </row>
    <row r="33452">
      <c r="I33452" s="1"/>
      <c r="J33452" s="1"/>
      <c r="K33452" s="1"/>
      <c r="AA33452" s="1"/>
      <c r="AB33452" s="1"/>
      <c r="AC33452" s="1"/>
      <c r="AJ33452" s="1"/>
      <c r="AK33452" s="1"/>
      <c r="AL33452" s="1"/>
    </row>
    <row r="33453">
      <c r="I33453" s="1"/>
      <c r="J33453" s="1"/>
      <c r="K33453" s="1"/>
      <c r="AA33453" s="1"/>
      <c r="AB33453" s="1"/>
      <c r="AC33453" s="1"/>
      <c r="AJ33453" s="1"/>
      <c r="AK33453" s="1"/>
      <c r="AL33453" s="1"/>
    </row>
    <row r="33454">
      <c r="I33454" s="1"/>
      <c r="J33454" s="1"/>
      <c r="K33454" s="1"/>
      <c r="AA33454" s="1"/>
      <c r="AB33454" s="1"/>
      <c r="AC33454" s="1"/>
      <c r="AJ33454" s="1"/>
      <c r="AK33454" s="1"/>
      <c r="AL33454" s="1"/>
    </row>
    <row r="33455">
      <c r="I33455" s="1"/>
      <c r="J33455" s="1"/>
      <c r="K33455" s="1"/>
      <c r="AA33455" s="1"/>
      <c r="AB33455" s="1"/>
      <c r="AC33455" s="1"/>
      <c r="AJ33455" s="1"/>
      <c r="AK33455" s="1"/>
      <c r="AL33455" s="1"/>
    </row>
    <row r="33456">
      <c r="I33456" s="1"/>
      <c r="J33456" s="1"/>
      <c r="K33456" s="1"/>
      <c r="AA33456" s="1"/>
      <c r="AB33456" s="1"/>
      <c r="AC33456" s="1"/>
      <c r="AJ33456" s="1"/>
      <c r="AK33456" s="1"/>
      <c r="AL33456" s="1"/>
    </row>
    <row r="33457">
      <c r="I33457" s="1"/>
      <c r="J33457" s="1"/>
      <c r="K33457" s="1"/>
      <c r="AA33457" s="1"/>
      <c r="AB33457" s="1"/>
      <c r="AC33457" s="1"/>
      <c r="AJ33457" s="1"/>
      <c r="AK33457" s="1"/>
      <c r="AL33457" s="1"/>
    </row>
    <row r="33458">
      <c r="I33458" s="1"/>
      <c r="J33458" s="1"/>
      <c r="K33458" s="1"/>
      <c r="AA33458" s="1"/>
      <c r="AB33458" s="1"/>
      <c r="AC33458" s="1"/>
      <c r="AJ33458" s="1"/>
      <c r="AK33458" s="1"/>
      <c r="AL33458" s="1"/>
    </row>
    <row r="33459">
      <c r="I33459" s="1"/>
      <c r="J33459" s="1"/>
      <c r="K33459" s="1"/>
      <c r="AA33459" s="1"/>
      <c r="AB33459" s="1"/>
      <c r="AC33459" s="1"/>
      <c r="AJ33459" s="1"/>
      <c r="AK33459" s="1"/>
      <c r="AL33459" s="1"/>
    </row>
    <row r="33460">
      <c r="I33460" s="1"/>
      <c r="J33460" s="1"/>
      <c r="K33460" s="1"/>
      <c r="AA33460" s="1"/>
      <c r="AB33460" s="1"/>
      <c r="AC33460" s="1"/>
      <c r="AJ33460" s="1"/>
      <c r="AK33460" s="1"/>
      <c r="AL33460" s="1"/>
    </row>
    <row r="33461">
      <c r="I33461" s="1"/>
      <c r="J33461" s="1"/>
      <c r="K33461" s="1"/>
      <c r="AA33461" s="1"/>
      <c r="AB33461" s="1"/>
      <c r="AC33461" s="1"/>
      <c r="AJ33461" s="1"/>
      <c r="AK33461" s="1"/>
      <c r="AL33461" s="1"/>
    </row>
    <row r="33462">
      <c r="I33462" s="1"/>
      <c r="J33462" s="1"/>
      <c r="K33462" s="1"/>
      <c r="AA33462" s="1"/>
      <c r="AB33462" s="1"/>
      <c r="AC33462" s="1"/>
      <c r="AJ33462" s="1"/>
      <c r="AK33462" s="1"/>
      <c r="AL33462" s="1"/>
    </row>
    <row r="33463">
      <c r="I33463" s="1"/>
      <c r="J33463" s="1"/>
      <c r="K33463" s="1"/>
      <c r="AA33463" s="1"/>
      <c r="AB33463" s="1"/>
      <c r="AC33463" s="1"/>
      <c r="AJ33463" s="1"/>
      <c r="AK33463" s="1"/>
      <c r="AL33463" s="1"/>
    </row>
    <row r="33464">
      <c r="I33464" s="1"/>
      <c r="J33464" s="1"/>
      <c r="K33464" s="1"/>
      <c r="AA33464" s="1"/>
      <c r="AB33464" s="1"/>
      <c r="AC33464" s="1"/>
      <c r="AJ33464" s="1"/>
      <c r="AK33464" s="1"/>
      <c r="AL33464" s="1"/>
    </row>
    <row r="33465">
      <c r="I33465" s="1"/>
      <c r="J33465" s="1"/>
      <c r="K33465" s="1"/>
      <c r="AA33465" s="1"/>
      <c r="AB33465" s="1"/>
      <c r="AC33465" s="1"/>
      <c r="AJ33465" s="1"/>
      <c r="AK33465" s="1"/>
      <c r="AL33465" s="1"/>
    </row>
    <row r="33466">
      <c r="I33466" s="1"/>
      <c r="J33466" s="1"/>
      <c r="K33466" s="1"/>
      <c r="AA33466" s="1"/>
      <c r="AB33466" s="1"/>
      <c r="AC33466" s="1"/>
      <c r="AJ33466" s="1"/>
      <c r="AK33466" s="1"/>
      <c r="AL33466" s="1"/>
    </row>
    <row r="33467">
      <c r="I33467" s="1"/>
      <c r="J33467" s="1"/>
      <c r="K33467" s="1"/>
      <c r="AA33467" s="1"/>
      <c r="AB33467" s="1"/>
      <c r="AC33467" s="1"/>
      <c r="AJ33467" s="1"/>
      <c r="AK33467" s="1"/>
      <c r="AL33467" s="1"/>
    </row>
    <row r="33468">
      <c r="I33468" s="1"/>
      <c r="J33468" s="1"/>
      <c r="K33468" s="1"/>
      <c r="AA33468" s="1"/>
      <c r="AB33468" s="1"/>
      <c r="AC33468" s="1"/>
      <c r="AJ33468" s="1"/>
      <c r="AK33468" s="1"/>
      <c r="AL33468" s="1"/>
    </row>
    <row r="33469">
      <c r="I33469" s="1"/>
      <c r="J33469" s="1"/>
      <c r="K33469" s="1"/>
      <c r="AA33469" s="1"/>
      <c r="AB33469" s="1"/>
      <c r="AC33469" s="1"/>
      <c r="AJ33469" s="1"/>
      <c r="AK33469" s="1"/>
      <c r="AL33469" s="1"/>
    </row>
    <row r="33470">
      <c r="I33470" s="1"/>
      <c r="J33470" s="1"/>
      <c r="K33470" s="1"/>
      <c r="AA33470" s="1"/>
      <c r="AB33470" s="1"/>
      <c r="AC33470" s="1"/>
      <c r="AJ33470" s="1"/>
      <c r="AK33470" s="1"/>
      <c r="AL33470" s="1"/>
    </row>
    <row r="33471">
      <c r="I33471" s="1"/>
      <c r="J33471" s="1"/>
      <c r="K33471" s="1"/>
      <c r="AA33471" s="1"/>
      <c r="AB33471" s="1"/>
      <c r="AC33471" s="1"/>
      <c r="AJ33471" s="1"/>
      <c r="AK33471" s="1"/>
      <c r="AL33471" s="1"/>
    </row>
    <row r="33472">
      <c r="I33472" s="1"/>
      <c r="J33472" s="1"/>
      <c r="K33472" s="1"/>
      <c r="AA33472" s="1"/>
      <c r="AB33472" s="1"/>
      <c r="AC33472" s="1"/>
      <c r="AJ33472" s="1"/>
      <c r="AK33472" s="1"/>
      <c r="AL33472" s="1"/>
    </row>
    <row r="33473">
      <c r="I33473" s="1"/>
      <c r="J33473" s="1"/>
      <c r="K33473" s="1"/>
      <c r="AA33473" s="1"/>
      <c r="AB33473" s="1"/>
      <c r="AC33473" s="1"/>
      <c r="AJ33473" s="1"/>
      <c r="AK33473" s="1"/>
      <c r="AL33473" s="1"/>
    </row>
    <row r="33474">
      <c r="I33474" s="1"/>
      <c r="J33474" s="1"/>
      <c r="K33474" s="1"/>
      <c r="AA33474" s="1"/>
      <c r="AB33474" s="1"/>
      <c r="AC33474" s="1"/>
      <c r="AJ33474" s="1"/>
      <c r="AK33474" s="1"/>
      <c r="AL33474" s="1"/>
    </row>
    <row r="33475">
      <c r="I33475" s="1"/>
      <c r="J33475" s="1"/>
      <c r="K33475" s="1"/>
      <c r="AA33475" s="1"/>
      <c r="AB33475" s="1"/>
      <c r="AC33475" s="1"/>
      <c r="AJ33475" s="1"/>
      <c r="AK33475" s="1"/>
      <c r="AL33475" s="1"/>
    </row>
    <row r="33476">
      <c r="I33476" s="1"/>
      <c r="J33476" s="1"/>
      <c r="K33476" s="1"/>
      <c r="AA33476" s="1"/>
      <c r="AB33476" s="1"/>
      <c r="AC33476" s="1"/>
      <c r="AJ33476" s="1"/>
      <c r="AK33476" s="1"/>
      <c r="AL33476" s="1"/>
    </row>
    <row r="33477">
      <c r="I33477" s="1"/>
      <c r="J33477" s="1"/>
      <c r="K33477" s="1"/>
      <c r="AA33477" s="1"/>
      <c r="AB33477" s="1"/>
      <c r="AC33477" s="1"/>
      <c r="AJ33477" s="1"/>
      <c r="AK33477" s="1"/>
      <c r="AL33477" s="1"/>
    </row>
    <row r="33478">
      <c r="I33478" s="1"/>
      <c r="J33478" s="1"/>
      <c r="K33478" s="1"/>
      <c r="AA33478" s="1"/>
      <c r="AB33478" s="1"/>
      <c r="AC33478" s="1"/>
      <c r="AJ33478" s="1"/>
      <c r="AK33478" s="1"/>
      <c r="AL33478" s="1"/>
    </row>
    <row r="33479">
      <c r="I33479" s="1"/>
      <c r="J33479" s="1"/>
      <c r="K33479" s="1"/>
      <c r="AA33479" s="1"/>
      <c r="AB33479" s="1"/>
      <c r="AC33479" s="1"/>
      <c r="AJ33479" s="1"/>
      <c r="AK33479" s="1"/>
      <c r="AL33479" s="1"/>
    </row>
    <row r="33480">
      <c r="I33480" s="1"/>
      <c r="J33480" s="1"/>
      <c r="K33480" s="1"/>
      <c r="AA33480" s="1"/>
      <c r="AB33480" s="1"/>
      <c r="AC33480" s="1"/>
      <c r="AJ33480" s="1"/>
      <c r="AK33480" s="1"/>
      <c r="AL33480" s="1"/>
    </row>
    <row r="33481">
      <c r="I33481" s="1"/>
      <c r="J33481" s="1"/>
      <c r="K33481" s="1"/>
      <c r="AA33481" s="1"/>
      <c r="AB33481" s="1"/>
      <c r="AC33481" s="1"/>
      <c r="AJ33481" s="1"/>
      <c r="AK33481" s="1"/>
      <c r="AL33481" s="1"/>
    </row>
    <row r="33482">
      <c r="I33482" s="1"/>
      <c r="J33482" s="1"/>
      <c r="K33482" s="1"/>
      <c r="AA33482" s="1"/>
      <c r="AB33482" s="1"/>
      <c r="AC33482" s="1"/>
      <c r="AJ33482" s="1"/>
      <c r="AK33482" s="1"/>
      <c r="AL33482" s="1"/>
    </row>
    <row r="33483">
      <c r="I33483" s="1"/>
      <c r="J33483" s="1"/>
      <c r="K33483" s="1"/>
      <c r="AA33483" s="1"/>
      <c r="AB33483" s="1"/>
      <c r="AC33483" s="1"/>
      <c r="AJ33483" s="1"/>
      <c r="AK33483" s="1"/>
      <c r="AL33483" s="1"/>
    </row>
    <row r="33484">
      <c r="I33484" s="1"/>
      <c r="J33484" s="1"/>
      <c r="K33484" s="1"/>
      <c r="AA33484" s="1"/>
      <c r="AB33484" s="1"/>
      <c r="AC33484" s="1"/>
      <c r="AJ33484" s="1"/>
      <c r="AK33484" s="1"/>
      <c r="AL33484" s="1"/>
    </row>
    <row r="33485">
      <c r="I33485" s="1"/>
      <c r="J33485" s="1"/>
      <c r="K33485" s="1"/>
      <c r="AA33485" s="1"/>
      <c r="AB33485" s="1"/>
      <c r="AC33485" s="1"/>
      <c r="AJ33485" s="1"/>
      <c r="AK33485" s="1"/>
      <c r="AL33485" s="1"/>
    </row>
    <row r="33486">
      <c r="I33486" s="1"/>
      <c r="J33486" s="1"/>
      <c r="K33486" s="1"/>
      <c r="AA33486" s="1"/>
      <c r="AB33486" s="1"/>
      <c r="AC33486" s="1"/>
      <c r="AJ33486" s="1"/>
      <c r="AK33486" s="1"/>
      <c r="AL33486" s="1"/>
    </row>
    <row r="33487">
      <c r="I33487" s="1"/>
      <c r="J33487" s="1"/>
      <c r="K33487" s="1"/>
      <c r="AA33487" s="1"/>
      <c r="AB33487" s="1"/>
      <c r="AC33487" s="1"/>
      <c r="AJ33487" s="1"/>
      <c r="AK33487" s="1"/>
      <c r="AL33487" s="1"/>
    </row>
    <row r="33488">
      <c r="I33488" s="1"/>
      <c r="J33488" s="1"/>
      <c r="K33488" s="1"/>
      <c r="AA33488" s="1"/>
      <c r="AB33488" s="1"/>
      <c r="AC33488" s="1"/>
      <c r="AJ33488" s="1"/>
      <c r="AK33488" s="1"/>
      <c r="AL33488" s="1"/>
    </row>
    <row r="33489">
      <c r="I33489" s="1"/>
      <c r="J33489" s="1"/>
      <c r="K33489" s="1"/>
      <c r="AA33489" s="1"/>
      <c r="AB33489" s="1"/>
      <c r="AC33489" s="1"/>
      <c r="AJ33489" s="1"/>
      <c r="AK33489" s="1"/>
      <c r="AL33489" s="1"/>
    </row>
    <row r="33490">
      <c r="I33490" s="1"/>
      <c r="J33490" s="1"/>
      <c r="K33490" s="1"/>
      <c r="AA33490" s="1"/>
      <c r="AB33490" s="1"/>
      <c r="AC33490" s="1"/>
      <c r="AJ33490" s="1"/>
      <c r="AK33490" s="1"/>
      <c r="AL33490" s="1"/>
    </row>
    <row r="33491">
      <c r="I33491" s="1"/>
      <c r="J33491" s="1"/>
      <c r="K33491" s="1"/>
      <c r="AA33491" s="1"/>
      <c r="AB33491" s="1"/>
      <c r="AC33491" s="1"/>
      <c r="AJ33491" s="1"/>
      <c r="AK33491" s="1"/>
      <c r="AL33491" s="1"/>
    </row>
    <row r="33492">
      <c r="I33492" s="1"/>
      <c r="J33492" s="1"/>
      <c r="K33492" s="1"/>
      <c r="AA33492" s="1"/>
      <c r="AB33492" s="1"/>
      <c r="AC33492" s="1"/>
      <c r="AJ33492" s="1"/>
      <c r="AK33492" s="1"/>
      <c r="AL33492" s="1"/>
    </row>
    <row r="33493">
      <c r="I33493" s="1"/>
      <c r="J33493" s="1"/>
      <c r="K33493" s="1"/>
      <c r="AA33493" s="1"/>
      <c r="AB33493" s="1"/>
      <c r="AC33493" s="1"/>
      <c r="AJ33493" s="1"/>
      <c r="AK33493" s="1"/>
      <c r="AL33493" s="1"/>
    </row>
    <row r="33494">
      <c r="I33494" s="1"/>
      <c r="J33494" s="1"/>
      <c r="K33494" s="1"/>
      <c r="AA33494" s="1"/>
      <c r="AB33494" s="1"/>
      <c r="AC33494" s="1"/>
      <c r="AJ33494" s="1"/>
      <c r="AK33494" s="1"/>
      <c r="AL33494" s="1"/>
    </row>
    <row r="33495">
      <c r="I33495" s="1"/>
      <c r="J33495" s="1"/>
      <c r="K33495" s="1"/>
      <c r="AA33495" s="1"/>
      <c r="AB33495" s="1"/>
      <c r="AC33495" s="1"/>
      <c r="AJ33495" s="1"/>
      <c r="AK33495" s="1"/>
      <c r="AL33495" s="1"/>
    </row>
    <row r="33496">
      <c r="I33496" s="1"/>
      <c r="J33496" s="1"/>
      <c r="K33496" s="1"/>
      <c r="AA33496" s="1"/>
      <c r="AB33496" s="1"/>
      <c r="AC33496" s="1"/>
      <c r="AJ33496" s="1"/>
      <c r="AK33496" s="1"/>
      <c r="AL33496" s="1"/>
    </row>
    <row r="33497">
      <c r="I33497" s="1"/>
      <c r="J33497" s="1"/>
      <c r="K33497" s="1"/>
      <c r="AA33497" s="1"/>
      <c r="AB33497" s="1"/>
      <c r="AC33497" s="1"/>
      <c r="AJ33497" s="1"/>
      <c r="AK33497" s="1"/>
      <c r="AL33497" s="1"/>
    </row>
    <row r="33498">
      <c r="I33498" s="1"/>
      <c r="J33498" s="1"/>
      <c r="K33498" s="1"/>
      <c r="AA33498" s="1"/>
      <c r="AB33498" s="1"/>
      <c r="AC33498" s="1"/>
      <c r="AJ33498" s="1"/>
      <c r="AK33498" s="1"/>
      <c r="AL33498" s="1"/>
    </row>
    <row r="33499">
      <c r="I33499" s="1"/>
      <c r="J33499" s="1"/>
      <c r="K33499" s="1"/>
      <c r="AA33499" s="1"/>
      <c r="AB33499" s="1"/>
      <c r="AC33499" s="1"/>
      <c r="AJ33499" s="1"/>
      <c r="AK33499" s="1"/>
      <c r="AL33499" s="1"/>
    </row>
    <row r="33500">
      <c r="I33500" s="1"/>
      <c r="J33500" s="1"/>
      <c r="K33500" s="1"/>
      <c r="AA33500" s="1"/>
      <c r="AB33500" s="1"/>
      <c r="AC33500" s="1"/>
      <c r="AJ33500" s="1"/>
      <c r="AK33500" s="1"/>
      <c r="AL33500" s="1"/>
    </row>
    <row r="33501">
      <c r="I33501" s="1"/>
      <c r="J33501" s="1"/>
      <c r="K33501" s="1"/>
      <c r="AA33501" s="1"/>
      <c r="AB33501" s="1"/>
      <c r="AC33501" s="1"/>
      <c r="AJ33501" s="1"/>
      <c r="AK33501" s="1"/>
      <c r="AL33501" s="1"/>
    </row>
    <row r="33502">
      <c r="I33502" s="1"/>
      <c r="J33502" s="1"/>
      <c r="K33502" s="1"/>
      <c r="AA33502" s="1"/>
      <c r="AB33502" s="1"/>
      <c r="AC33502" s="1"/>
      <c r="AJ33502" s="1"/>
      <c r="AK33502" s="1"/>
      <c r="AL33502" s="1"/>
    </row>
    <row r="33503">
      <c r="I33503" s="1"/>
      <c r="J33503" s="1"/>
      <c r="K33503" s="1"/>
      <c r="AA33503" s="1"/>
      <c r="AB33503" s="1"/>
      <c r="AC33503" s="1"/>
      <c r="AJ33503" s="1"/>
      <c r="AK33503" s="1"/>
      <c r="AL33503" s="1"/>
    </row>
    <row r="33504">
      <c r="I33504" s="1"/>
      <c r="J33504" s="1"/>
      <c r="K33504" s="1"/>
      <c r="AA33504" s="1"/>
      <c r="AB33504" s="1"/>
      <c r="AC33504" s="1"/>
      <c r="AJ33504" s="1"/>
      <c r="AK33504" s="1"/>
      <c r="AL33504" s="1"/>
    </row>
    <row r="33505">
      <c r="I33505" s="1"/>
      <c r="J33505" s="1"/>
      <c r="K33505" s="1"/>
      <c r="AA33505" s="1"/>
      <c r="AB33505" s="1"/>
      <c r="AC33505" s="1"/>
      <c r="AJ33505" s="1"/>
      <c r="AK33505" s="1"/>
      <c r="AL33505" s="1"/>
    </row>
    <row r="33506">
      <c r="I33506" s="1"/>
      <c r="J33506" s="1"/>
      <c r="K33506" s="1"/>
      <c r="AA33506" s="1"/>
      <c r="AB33506" s="1"/>
      <c r="AC33506" s="1"/>
      <c r="AJ33506" s="1"/>
      <c r="AK33506" s="1"/>
      <c r="AL33506" s="1"/>
    </row>
    <row r="33507">
      <c r="I33507" s="1"/>
      <c r="J33507" s="1"/>
      <c r="K33507" s="1"/>
      <c r="AA33507" s="1"/>
      <c r="AB33507" s="1"/>
      <c r="AC33507" s="1"/>
      <c r="AJ33507" s="1"/>
      <c r="AK33507" s="1"/>
      <c r="AL33507" s="1"/>
    </row>
    <row r="33508">
      <c r="I33508" s="1"/>
      <c r="J33508" s="1"/>
      <c r="K33508" s="1"/>
      <c r="AA33508" s="1"/>
      <c r="AB33508" s="1"/>
      <c r="AC33508" s="1"/>
      <c r="AJ33508" s="1"/>
      <c r="AK33508" s="1"/>
      <c r="AL33508" s="1"/>
    </row>
    <row r="33509">
      <c r="I33509" s="1"/>
      <c r="J33509" s="1"/>
      <c r="K33509" s="1"/>
      <c r="AA33509" s="1"/>
      <c r="AB33509" s="1"/>
      <c r="AC33509" s="1"/>
      <c r="AJ33509" s="1"/>
      <c r="AK33509" s="1"/>
      <c r="AL33509" s="1"/>
    </row>
    <row r="33510">
      <c r="I33510" s="1"/>
      <c r="J33510" s="1"/>
      <c r="K33510" s="1"/>
      <c r="AA33510" s="1"/>
      <c r="AB33510" s="1"/>
      <c r="AC33510" s="1"/>
      <c r="AJ33510" s="1"/>
      <c r="AK33510" s="1"/>
      <c r="AL33510" s="1"/>
    </row>
    <row r="33511">
      <c r="I33511" s="1"/>
      <c r="J33511" s="1"/>
      <c r="K33511" s="1"/>
      <c r="AA33511" s="1"/>
      <c r="AB33511" s="1"/>
      <c r="AC33511" s="1"/>
      <c r="AJ33511" s="1"/>
      <c r="AK33511" s="1"/>
      <c r="AL33511" s="1"/>
    </row>
    <row r="33512">
      <c r="I33512" s="1"/>
      <c r="J33512" s="1"/>
      <c r="K33512" s="1"/>
      <c r="AA33512" s="1"/>
      <c r="AB33512" s="1"/>
      <c r="AC33512" s="1"/>
      <c r="AJ33512" s="1"/>
      <c r="AK33512" s="1"/>
      <c r="AL33512" s="1"/>
    </row>
    <row r="33513">
      <c r="I33513" s="1"/>
      <c r="J33513" s="1"/>
      <c r="K33513" s="1"/>
      <c r="AA33513" s="1"/>
      <c r="AB33513" s="1"/>
      <c r="AC33513" s="1"/>
      <c r="AJ33513" s="1"/>
      <c r="AK33513" s="1"/>
      <c r="AL33513" s="1"/>
    </row>
    <row r="33514">
      <c r="I33514" s="1"/>
      <c r="J33514" s="1"/>
      <c r="K33514" s="1"/>
      <c r="AA33514" s="1"/>
      <c r="AB33514" s="1"/>
      <c r="AC33514" s="1"/>
      <c r="AJ33514" s="1"/>
      <c r="AK33514" s="1"/>
      <c r="AL33514" s="1"/>
    </row>
    <row r="33515">
      <c r="I33515" s="1"/>
      <c r="J33515" s="1"/>
      <c r="K33515" s="1"/>
      <c r="AA33515" s="1"/>
      <c r="AB33515" s="1"/>
      <c r="AC33515" s="1"/>
      <c r="AJ33515" s="1"/>
      <c r="AK33515" s="1"/>
      <c r="AL33515" s="1"/>
    </row>
    <row r="33516">
      <c r="I33516" s="1"/>
      <c r="J33516" s="1"/>
      <c r="K33516" s="1"/>
      <c r="AA33516" s="1"/>
      <c r="AB33516" s="1"/>
      <c r="AC33516" s="1"/>
      <c r="AJ33516" s="1"/>
      <c r="AK33516" s="1"/>
      <c r="AL33516" s="1"/>
    </row>
    <row r="33517">
      <c r="I33517" s="1"/>
      <c r="J33517" s="1"/>
      <c r="K33517" s="1"/>
      <c r="AA33517" s="1"/>
      <c r="AB33517" s="1"/>
      <c r="AC33517" s="1"/>
      <c r="AJ33517" s="1"/>
      <c r="AK33517" s="1"/>
      <c r="AL33517" s="1"/>
    </row>
    <row r="33518">
      <c r="I33518" s="1"/>
      <c r="J33518" s="1"/>
      <c r="K33518" s="1"/>
      <c r="AA33518" s="1"/>
      <c r="AB33518" s="1"/>
      <c r="AC33518" s="1"/>
      <c r="AJ33518" s="1"/>
      <c r="AK33518" s="1"/>
      <c r="AL33518" s="1"/>
    </row>
    <row r="33519">
      <c r="I33519" s="1"/>
      <c r="J33519" s="1"/>
      <c r="K33519" s="1"/>
      <c r="AA33519" s="1"/>
      <c r="AB33519" s="1"/>
      <c r="AC33519" s="1"/>
      <c r="AJ33519" s="1"/>
      <c r="AK33519" s="1"/>
      <c r="AL33519" s="1"/>
    </row>
    <row r="33520">
      <c r="I33520" s="1"/>
      <c r="J33520" s="1"/>
      <c r="K33520" s="1"/>
      <c r="AA33520" s="1"/>
      <c r="AB33520" s="1"/>
      <c r="AC33520" s="1"/>
      <c r="AJ33520" s="1"/>
      <c r="AK33520" s="1"/>
      <c r="AL33520" s="1"/>
    </row>
    <row r="33521">
      <c r="I33521" s="1"/>
      <c r="J33521" s="1"/>
      <c r="K33521" s="1"/>
      <c r="AA33521" s="1"/>
      <c r="AB33521" s="1"/>
      <c r="AC33521" s="1"/>
      <c r="AJ33521" s="1"/>
      <c r="AK33521" s="1"/>
      <c r="AL33521" s="1"/>
    </row>
    <row r="33522">
      <c r="I33522" s="1"/>
      <c r="J33522" s="1"/>
      <c r="K33522" s="1"/>
      <c r="AA33522" s="1"/>
      <c r="AB33522" s="1"/>
      <c r="AC33522" s="1"/>
      <c r="AJ33522" s="1"/>
      <c r="AK33522" s="1"/>
      <c r="AL33522" s="1"/>
    </row>
    <row r="33523">
      <c r="I33523" s="1"/>
      <c r="J33523" s="1"/>
      <c r="K33523" s="1"/>
      <c r="AA33523" s="1"/>
      <c r="AB33523" s="1"/>
      <c r="AC33523" s="1"/>
      <c r="AJ33523" s="1"/>
      <c r="AK33523" s="1"/>
      <c r="AL33523" s="1"/>
    </row>
    <row r="33524">
      <c r="I33524" s="1"/>
      <c r="J33524" s="1"/>
      <c r="K33524" s="1"/>
      <c r="AA33524" s="1"/>
      <c r="AB33524" s="1"/>
      <c r="AC33524" s="1"/>
      <c r="AJ33524" s="1"/>
      <c r="AK33524" s="1"/>
      <c r="AL33524" s="1"/>
    </row>
    <row r="33525">
      <c r="I33525" s="1"/>
      <c r="J33525" s="1"/>
      <c r="K33525" s="1"/>
      <c r="AA33525" s="1"/>
      <c r="AB33525" s="1"/>
      <c r="AC33525" s="1"/>
      <c r="AJ33525" s="1"/>
      <c r="AK33525" s="1"/>
      <c r="AL33525" s="1"/>
    </row>
    <row r="33526">
      <c r="I33526" s="1"/>
      <c r="J33526" s="1"/>
      <c r="K33526" s="1"/>
      <c r="AA33526" s="1"/>
      <c r="AB33526" s="1"/>
      <c r="AC33526" s="1"/>
      <c r="AJ33526" s="1"/>
      <c r="AK33526" s="1"/>
      <c r="AL33526" s="1"/>
    </row>
    <row r="33527">
      <c r="I33527" s="1"/>
      <c r="J33527" s="1"/>
      <c r="K33527" s="1"/>
      <c r="AA33527" s="1"/>
      <c r="AB33527" s="1"/>
      <c r="AC33527" s="1"/>
      <c r="AJ33527" s="1"/>
      <c r="AK33527" s="1"/>
      <c r="AL33527" s="1"/>
    </row>
    <row r="33528">
      <c r="I33528" s="1"/>
      <c r="J33528" s="1"/>
      <c r="K33528" s="1"/>
      <c r="AA33528" s="1"/>
      <c r="AB33528" s="1"/>
      <c r="AC33528" s="1"/>
      <c r="AJ33528" s="1"/>
      <c r="AK33528" s="1"/>
      <c r="AL33528" s="1"/>
    </row>
    <row r="33529">
      <c r="I33529" s="1"/>
      <c r="J33529" s="1"/>
      <c r="K33529" s="1"/>
      <c r="AA33529" s="1"/>
      <c r="AB33529" s="1"/>
      <c r="AC33529" s="1"/>
      <c r="AJ33529" s="1"/>
      <c r="AK33529" s="1"/>
      <c r="AL33529" s="1"/>
    </row>
    <row r="33530">
      <c r="I33530" s="1"/>
      <c r="J33530" s="1"/>
      <c r="K33530" s="1"/>
      <c r="AA33530" s="1"/>
      <c r="AB33530" s="1"/>
      <c r="AC33530" s="1"/>
      <c r="AJ33530" s="1"/>
      <c r="AK33530" s="1"/>
      <c r="AL33530" s="1"/>
    </row>
    <row r="33531">
      <c r="I33531" s="1"/>
      <c r="J33531" s="1"/>
      <c r="K33531" s="1"/>
      <c r="AA33531" s="1"/>
      <c r="AB33531" s="1"/>
      <c r="AC33531" s="1"/>
      <c r="AJ33531" s="1"/>
      <c r="AK33531" s="1"/>
      <c r="AL33531" s="1"/>
    </row>
    <row r="33532">
      <c r="I33532" s="1"/>
      <c r="J33532" s="1"/>
      <c r="K33532" s="1"/>
      <c r="AA33532" s="1"/>
      <c r="AB33532" s="1"/>
      <c r="AC33532" s="1"/>
      <c r="AJ33532" s="1"/>
      <c r="AK33532" s="1"/>
      <c r="AL33532" s="1"/>
    </row>
    <row r="33533">
      <c r="I33533" s="1"/>
      <c r="J33533" s="1"/>
      <c r="K33533" s="1"/>
      <c r="AA33533" s="1"/>
      <c r="AB33533" s="1"/>
      <c r="AC33533" s="1"/>
      <c r="AJ33533" s="1"/>
      <c r="AK33533" s="1"/>
      <c r="AL33533" s="1"/>
    </row>
    <row r="33534">
      <c r="I33534" s="1"/>
      <c r="J33534" s="1"/>
      <c r="K33534" s="1"/>
      <c r="AA33534" s="1"/>
      <c r="AB33534" s="1"/>
      <c r="AC33534" s="1"/>
      <c r="AJ33534" s="1"/>
      <c r="AK33534" s="1"/>
      <c r="AL33534" s="1"/>
    </row>
    <row r="33535">
      <c r="I33535" s="1"/>
      <c r="J33535" s="1"/>
      <c r="K33535" s="1"/>
      <c r="AA33535" s="1"/>
      <c r="AB33535" s="1"/>
      <c r="AC33535" s="1"/>
      <c r="AJ33535" s="1"/>
      <c r="AK33535" s="1"/>
      <c r="AL33535" s="1"/>
    </row>
    <row r="33536">
      <c r="I33536" s="1"/>
      <c r="J33536" s="1"/>
      <c r="K33536" s="1"/>
      <c r="AA33536" s="1"/>
      <c r="AB33536" s="1"/>
      <c r="AC33536" s="1"/>
      <c r="AJ33536" s="1"/>
      <c r="AK33536" s="1"/>
      <c r="AL33536" s="1"/>
    </row>
    <row r="33537">
      <c r="I33537" s="1"/>
      <c r="J33537" s="1"/>
      <c r="K33537" s="1"/>
      <c r="AA33537" s="1"/>
      <c r="AB33537" s="1"/>
      <c r="AC33537" s="1"/>
      <c r="AJ33537" s="1"/>
      <c r="AK33537" s="1"/>
      <c r="AL33537" s="1"/>
    </row>
    <row r="33538">
      <c r="I33538" s="1"/>
      <c r="J33538" s="1"/>
      <c r="K33538" s="1"/>
      <c r="AA33538" s="1"/>
      <c r="AB33538" s="1"/>
      <c r="AC33538" s="1"/>
      <c r="AJ33538" s="1"/>
      <c r="AK33538" s="1"/>
      <c r="AL33538" s="1"/>
    </row>
    <row r="33539">
      <c r="I33539" s="1"/>
      <c r="J33539" s="1"/>
      <c r="K33539" s="1"/>
      <c r="AA33539" s="1"/>
      <c r="AB33539" s="1"/>
      <c r="AC33539" s="1"/>
      <c r="AJ33539" s="1"/>
      <c r="AK33539" s="1"/>
      <c r="AL33539" s="1"/>
    </row>
    <row r="33540">
      <c r="I33540" s="1"/>
      <c r="J33540" s="1"/>
      <c r="K33540" s="1"/>
      <c r="AA33540" s="1"/>
      <c r="AB33540" s="1"/>
      <c r="AC33540" s="1"/>
      <c r="AJ33540" s="1"/>
      <c r="AK33540" s="1"/>
      <c r="AL33540" s="1"/>
    </row>
    <row r="33541">
      <c r="I33541" s="1"/>
      <c r="J33541" s="1"/>
      <c r="K33541" s="1"/>
      <c r="AA33541" s="1"/>
      <c r="AB33541" s="1"/>
      <c r="AC33541" s="1"/>
      <c r="AJ33541" s="1"/>
      <c r="AK33541" s="1"/>
      <c r="AL33541" s="1"/>
    </row>
    <row r="33542">
      <c r="I33542" s="1"/>
      <c r="J33542" s="1"/>
      <c r="K33542" s="1"/>
      <c r="AA33542" s="1"/>
      <c r="AB33542" s="1"/>
      <c r="AC33542" s="1"/>
      <c r="AJ33542" s="1"/>
      <c r="AK33542" s="1"/>
      <c r="AL33542" s="1"/>
    </row>
    <row r="33543">
      <c r="I33543" s="1"/>
      <c r="J33543" s="1"/>
      <c r="K33543" s="1"/>
      <c r="AA33543" s="1"/>
      <c r="AB33543" s="1"/>
      <c r="AC33543" s="1"/>
      <c r="AJ33543" s="1"/>
      <c r="AK33543" s="1"/>
      <c r="AL33543" s="1"/>
    </row>
    <row r="33544">
      <c r="I33544" s="1"/>
      <c r="J33544" s="1"/>
      <c r="K33544" s="1"/>
      <c r="AA33544" s="1"/>
      <c r="AB33544" s="1"/>
      <c r="AC33544" s="1"/>
      <c r="AJ33544" s="1"/>
      <c r="AK33544" s="1"/>
      <c r="AL33544" s="1"/>
    </row>
    <row r="33545">
      <c r="I33545" s="1"/>
      <c r="J33545" s="1"/>
      <c r="K33545" s="1"/>
      <c r="AA33545" s="1"/>
      <c r="AB33545" s="1"/>
      <c r="AC33545" s="1"/>
      <c r="AJ33545" s="1"/>
      <c r="AK33545" s="1"/>
      <c r="AL33545" s="1"/>
    </row>
    <row r="33546">
      <c r="I33546" s="1"/>
      <c r="J33546" s="1"/>
      <c r="K33546" s="1"/>
      <c r="AA33546" s="1"/>
      <c r="AB33546" s="1"/>
      <c r="AC33546" s="1"/>
      <c r="AJ33546" s="1"/>
      <c r="AK33546" s="1"/>
      <c r="AL33546" s="1"/>
    </row>
    <row r="33547">
      <c r="I33547" s="1"/>
      <c r="J33547" s="1"/>
      <c r="K33547" s="1"/>
      <c r="AA33547" s="1"/>
      <c r="AB33547" s="1"/>
      <c r="AC33547" s="1"/>
      <c r="AJ33547" s="1"/>
      <c r="AK33547" s="1"/>
      <c r="AL33547" s="1"/>
    </row>
    <row r="33548">
      <c r="I33548" s="1"/>
      <c r="J33548" s="1"/>
      <c r="K33548" s="1"/>
      <c r="AA33548" s="1"/>
      <c r="AB33548" s="1"/>
      <c r="AC33548" s="1"/>
      <c r="AJ33548" s="1"/>
      <c r="AK33548" s="1"/>
      <c r="AL33548" s="1"/>
    </row>
    <row r="33549">
      <c r="I33549" s="1"/>
      <c r="J33549" s="1"/>
      <c r="K33549" s="1"/>
      <c r="AA33549" s="1"/>
      <c r="AB33549" s="1"/>
      <c r="AC33549" s="1"/>
      <c r="AJ33549" s="1"/>
      <c r="AK33549" s="1"/>
      <c r="AL33549" s="1"/>
    </row>
    <row r="33550">
      <c r="I33550" s="1"/>
      <c r="J33550" s="1"/>
      <c r="K33550" s="1"/>
      <c r="AA33550" s="1"/>
      <c r="AB33550" s="1"/>
      <c r="AC33550" s="1"/>
      <c r="AJ33550" s="1"/>
      <c r="AK33550" s="1"/>
      <c r="AL33550" s="1"/>
    </row>
    <row r="33551">
      <c r="I33551" s="1"/>
      <c r="J33551" s="1"/>
      <c r="K33551" s="1"/>
      <c r="AA33551" s="1"/>
      <c r="AB33551" s="1"/>
      <c r="AC33551" s="1"/>
      <c r="AJ33551" s="1"/>
      <c r="AK33551" s="1"/>
      <c r="AL33551" s="1"/>
    </row>
    <row r="33552">
      <c r="I33552" s="1"/>
      <c r="J33552" s="1"/>
      <c r="K33552" s="1"/>
      <c r="AA33552" s="1"/>
      <c r="AB33552" s="1"/>
      <c r="AC33552" s="1"/>
      <c r="AJ33552" s="1"/>
      <c r="AK33552" s="1"/>
      <c r="AL33552" s="1"/>
    </row>
    <row r="33553">
      <c r="I33553" s="1"/>
      <c r="J33553" s="1"/>
      <c r="K33553" s="1"/>
      <c r="AA33553" s="1"/>
      <c r="AB33553" s="1"/>
      <c r="AC33553" s="1"/>
      <c r="AJ33553" s="1"/>
      <c r="AK33553" s="1"/>
      <c r="AL33553" s="1"/>
    </row>
    <row r="33554">
      <c r="I33554" s="1"/>
      <c r="J33554" s="1"/>
      <c r="K33554" s="1"/>
      <c r="AA33554" s="1"/>
      <c r="AB33554" s="1"/>
      <c r="AC33554" s="1"/>
      <c r="AJ33554" s="1"/>
      <c r="AK33554" s="1"/>
      <c r="AL33554" s="1"/>
    </row>
    <row r="33555">
      <c r="I33555" s="1"/>
      <c r="J33555" s="1"/>
      <c r="K33555" s="1"/>
      <c r="AA33555" s="1"/>
      <c r="AB33555" s="1"/>
      <c r="AC33555" s="1"/>
      <c r="AJ33555" s="1"/>
      <c r="AK33555" s="1"/>
      <c r="AL33555" s="1"/>
    </row>
    <row r="33556">
      <c r="I33556" s="1"/>
      <c r="J33556" s="1"/>
      <c r="K33556" s="1"/>
      <c r="AA33556" s="1"/>
      <c r="AB33556" s="1"/>
      <c r="AC33556" s="1"/>
      <c r="AJ33556" s="1"/>
      <c r="AK33556" s="1"/>
      <c r="AL33556" s="1"/>
    </row>
    <row r="33557">
      <c r="I33557" s="1"/>
      <c r="J33557" s="1"/>
      <c r="K33557" s="1"/>
      <c r="AA33557" s="1"/>
      <c r="AB33557" s="1"/>
      <c r="AC33557" s="1"/>
      <c r="AJ33557" s="1"/>
      <c r="AK33557" s="1"/>
      <c r="AL33557" s="1"/>
    </row>
    <row r="33558">
      <c r="I33558" s="1"/>
      <c r="J33558" s="1"/>
      <c r="K33558" s="1"/>
      <c r="AA33558" s="1"/>
      <c r="AB33558" s="1"/>
      <c r="AC33558" s="1"/>
      <c r="AJ33558" s="1"/>
      <c r="AK33558" s="1"/>
      <c r="AL33558" s="1"/>
    </row>
    <row r="33559">
      <c r="I33559" s="1"/>
      <c r="J33559" s="1"/>
      <c r="K33559" s="1"/>
      <c r="AA33559" s="1"/>
      <c r="AB33559" s="1"/>
      <c r="AC33559" s="1"/>
      <c r="AJ33559" s="1"/>
      <c r="AK33559" s="1"/>
      <c r="AL33559" s="1"/>
    </row>
    <row r="33560">
      <c r="I33560" s="1"/>
      <c r="J33560" s="1"/>
      <c r="K33560" s="1"/>
      <c r="AA33560" s="1"/>
      <c r="AB33560" s="1"/>
      <c r="AC33560" s="1"/>
      <c r="AJ33560" s="1"/>
      <c r="AK33560" s="1"/>
      <c r="AL33560" s="1"/>
    </row>
    <row r="33561">
      <c r="I33561" s="1"/>
      <c r="J33561" s="1"/>
      <c r="K33561" s="1"/>
      <c r="AA33561" s="1"/>
      <c r="AB33561" s="1"/>
      <c r="AC33561" s="1"/>
      <c r="AJ33561" s="1"/>
      <c r="AK33561" s="1"/>
      <c r="AL33561" s="1"/>
    </row>
    <row r="33562">
      <c r="I33562" s="1"/>
      <c r="J33562" s="1"/>
      <c r="K33562" s="1"/>
      <c r="AA33562" s="1"/>
      <c r="AB33562" s="1"/>
      <c r="AC33562" s="1"/>
      <c r="AJ33562" s="1"/>
      <c r="AK33562" s="1"/>
      <c r="AL33562" s="1"/>
    </row>
    <row r="33563">
      <c r="I33563" s="1"/>
      <c r="J33563" s="1"/>
      <c r="K33563" s="1"/>
      <c r="AA33563" s="1"/>
      <c r="AB33563" s="1"/>
      <c r="AC33563" s="1"/>
      <c r="AJ33563" s="1"/>
      <c r="AK33563" s="1"/>
      <c r="AL33563" s="1"/>
    </row>
    <row r="33564">
      <c r="I33564" s="1"/>
      <c r="J33564" s="1"/>
      <c r="K33564" s="1"/>
      <c r="AA33564" s="1"/>
      <c r="AB33564" s="1"/>
      <c r="AC33564" s="1"/>
      <c r="AJ33564" s="1"/>
      <c r="AK33564" s="1"/>
      <c r="AL33564" s="1"/>
    </row>
    <row r="33565">
      <c r="I33565" s="1"/>
      <c r="J33565" s="1"/>
      <c r="K33565" s="1"/>
      <c r="AA33565" s="1"/>
      <c r="AB33565" s="1"/>
      <c r="AC33565" s="1"/>
      <c r="AJ33565" s="1"/>
      <c r="AK33565" s="1"/>
      <c r="AL33565" s="1"/>
    </row>
    <row r="33566">
      <c r="I33566" s="1"/>
      <c r="J33566" s="1"/>
      <c r="K33566" s="1"/>
      <c r="AA33566" s="1"/>
      <c r="AB33566" s="1"/>
      <c r="AC33566" s="1"/>
      <c r="AJ33566" s="1"/>
      <c r="AK33566" s="1"/>
      <c r="AL33566" s="1"/>
    </row>
    <row r="33567">
      <c r="I33567" s="1"/>
      <c r="J33567" s="1"/>
      <c r="K33567" s="1"/>
      <c r="AA33567" s="1"/>
      <c r="AB33567" s="1"/>
      <c r="AC33567" s="1"/>
      <c r="AJ33567" s="1"/>
      <c r="AK33567" s="1"/>
      <c r="AL33567" s="1"/>
    </row>
    <row r="33568">
      <c r="I33568" s="1"/>
      <c r="J33568" s="1"/>
      <c r="K33568" s="1"/>
      <c r="AA33568" s="1"/>
      <c r="AB33568" s="1"/>
      <c r="AC33568" s="1"/>
      <c r="AJ33568" s="1"/>
      <c r="AK33568" s="1"/>
      <c r="AL33568" s="1"/>
    </row>
    <row r="33569">
      <c r="I33569" s="1"/>
      <c r="J33569" s="1"/>
      <c r="K33569" s="1"/>
      <c r="AA33569" s="1"/>
      <c r="AB33569" s="1"/>
      <c r="AC33569" s="1"/>
      <c r="AJ33569" s="1"/>
      <c r="AK33569" s="1"/>
      <c r="AL33569" s="1"/>
    </row>
    <row r="33570">
      <c r="I33570" s="1"/>
      <c r="J33570" s="1"/>
      <c r="K33570" s="1"/>
      <c r="AA33570" s="1"/>
      <c r="AB33570" s="1"/>
      <c r="AC33570" s="1"/>
      <c r="AJ33570" s="1"/>
      <c r="AK33570" s="1"/>
      <c r="AL33570" s="1"/>
    </row>
    <row r="33571">
      <c r="I33571" s="1"/>
      <c r="J33571" s="1"/>
      <c r="K33571" s="1"/>
      <c r="AA33571" s="1"/>
      <c r="AB33571" s="1"/>
      <c r="AC33571" s="1"/>
      <c r="AJ33571" s="1"/>
      <c r="AK33571" s="1"/>
      <c r="AL33571" s="1"/>
    </row>
    <row r="33572">
      <c r="I33572" s="1"/>
      <c r="J33572" s="1"/>
      <c r="K33572" s="1"/>
      <c r="AA33572" s="1"/>
      <c r="AB33572" s="1"/>
      <c r="AC33572" s="1"/>
      <c r="AJ33572" s="1"/>
      <c r="AK33572" s="1"/>
      <c r="AL33572" s="1"/>
    </row>
    <row r="33573">
      <c r="I33573" s="1"/>
      <c r="J33573" s="1"/>
      <c r="K33573" s="1"/>
      <c r="AA33573" s="1"/>
      <c r="AB33573" s="1"/>
      <c r="AC33573" s="1"/>
      <c r="AJ33573" s="1"/>
      <c r="AK33573" s="1"/>
      <c r="AL33573" s="1"/>
    </row>
    <row r="33574">
      <c r="I33574" s="1"/>
      <c r="J33574" s="1"/>
      <c r="K33574" s="1"/>
      <c r="AA33574" s="1"/>
      <c r="AB33574" s="1"/>
      <c r="AC33574" s="1"/>
      <c r="AJ33574" s="1"/>
      <c r="AK33574" s="1"/>
      <c r="AL33574" s="1"/>
    </row>
    <row r="33575">
      <c r="I33575" s="1"/>
      <c r="J33575" s="1"/>
      <c r="K33575" s="1"/>
      <c r="AA33575" s="1"/>
      <c r="AB33575" s="1"/>
      <c r="AC33575" s="1"/>
      <c r="AJ33575" s="1"/>
      <c r="AK33575" s="1"/>
      <c r="AL33575" s="1"/>
    </row>
    <row r="33576">
      <c r="I33576" s="1"/>
      <c r="J33576" s="1"/>
      <c r="K33576" s="1"/>
      <c r="AA33576" s="1"/>
      <c r="AB33576" s="1"/>
      <c r="AC33576" s="1"/>
      <c r="AJ33576" s="1"/>
      <c r="AK33576" s="1"/>
      <c r="AL33576" s="1"/>
    </row>
    <row r="33577">
      <c r="I33577" s="1"/>
      <c r="J33577" s="1"/>
      <c r="K33577" s="1"/>
      <c r="AA33577" s="1"/>
      <c r="AB33577" s="1"/>
      <c r="AC33577" s="1"/>
      <c r="AJ33577" s="1"/>
      <c r="AK33577" s="1"/>
      <c r="AL33577" s="1"/>
    </row>
    <row r="33578">
      <c r="I33578" s="1"/>
      <c r="J33578" s="1"/>
      <c r="K33578" s="1"/>
      <c r="AA33578" s="1"/>
      <c r="AB33578" s="1"/>
      <c r="AC33578" s="1"/>
      <c r="AJ33578" s="1"/>
      <c r="AK33578" s="1"/>
      <c r="AL33578" s="1"/>
    </row>
    <row r="33579">
      <c r="I33579" s="1"/>
      <c r="J33579" s="1"/>
      <c r="K33579" s="1"/>
      <c r="AA33579" s="1"/>
      <c r="AB33579" s="1"/>
      <c r="AC33579" s="1"/>
      <c r="AJ33579" s="1"/>
      <c r="AK33579" s="1"/>
      <c r="AL33579" s="1"/>
    </row>
    <row r="33580">
      <c r="I33580" s="1"/>
      <c r="J33580" s="1"/>
      <c r="K33580" s="1"/>
      <c r="AA33580" s="1"/>
      <c r="AB33580" s="1"/>
      <c r="AC33580" s="1"/>
      <c r="AJ33580" s="1"/>
      <c r="AK33580" s="1"/>
      <c r="AL33580" s="1"/>
    </row>
    <row r="33581">
      <c r="I33581" s="1"/>
      <c r="J33581" s="1"/>
      <c r="K33581" s="1"/>
      <c r="AA33581" s="1"/>
      <c r="AB33581" s="1"/>
      <c r="AC33581" s="1"/>
      <c r="AJ33581" s="1"/>
      <c r="AK33581" s="1"/>
      <c r="AL33581" s="1"/>
    </row>
    <row r="33582">
      <c r="I33582" s="1"/>
      <c r="J33582" s="1"/>
      <c r="K33582" s="1"/>
      <c r="AA33582" s="1"/>
      <c r="AB33582" s="1"/>
      <c r="AC33582" s="1"/>
      <c r="AJ33582" s="1"/>
      <c r="AK33582" s="1"/>
      <c r="AL33582" s="1"/>
    </row>
    <row r="33583">
      <c r="I33583" s="1"/>
      <c r="J33583" s="1"/>
      <c r="K33583" s="1"/>
      <c r="AA33583" s="1"/>
      <c r="AB33583" s="1"/>
      <c r="AC33583" s="1"/>
      <c r="AJ33583" s="1"/>
      <c r="AK33583" s="1"/>
      <c r="AL33583" s="1"/>
    </row>
    <row r="33584">
      <c r="I33584" s="1"/>
      <c r="J33584" s="1"/>
      <c r="K33584" s="1"/>
      <c r="AA33584" s="1"/>
      <c r="AB33584" s="1"/>
      <c r="AC33584" s="1"/>
      <c r="AJ33584" s="1"/>
      <c r="AK33584" s="1"/>
      <c r="AL33584" s="1"/>
    </row>
    <row r="33585">
      <c r="I33585" s="1"/>
      <c r="J33585" s="1"/>
      <c r="K33585" s="1"/>
      <c r="AA33585" s="1"/>
      <c r="AB33585" s="1"/>
      <c r="AC33585" s="1"/>
      <c r="AJ33585" s="1"/>
      <c r="AK33585" s="1"/>
      <c r="AL33585" s="1"/>
    </row>
    <row r="33586">
      <c r="I33586" s="1"/>
      <c r="J33586" s="1"/>
      <c r="K33586" s="1"/>
      <c r="AA33586" s="1"/>
      <c r="AB33586" s="1"/>
      <c r="AC33586" s="1"/>
      <c r="AJ33586" s="1"/>
      <c r="AK33586" s="1"/>
      <c r="AL33586" s="1"/>
    </row>
    <row r="33587">
      <c r="I33587" s="1"/>
      <c r="J33587" s="1"/>
      <c r="K33587" s="1"/>
      <c r="AA33587" s="1"/>
      <c r="AB33587" s="1"/>
      <c r="AC33587" s="1"/>
      <c r="AJ33587" s="1"/>
      <c r="AK33587" s="1"/>
      <c r="AL33587" s="1"/>
    </row>
    <row r="33588">
      <c r="I33588" s="1"/>
      <c r="J33588" s="1"/>
      <c r="K33588" s="1"/>
      <c r="AA33588" s="1"/>
      <c r="AB33588" s="1"/>
      <c r="AC33588" s="1"/>
      <c r="AJ33588" s="1"/>
      <c r="AK33588" s="1"/>
      <c r="AL33588" s="1"/>
    </row>
    <row r="33589">
      <c r="I33589" s="1"/>
      <c r="J33589" s="1"/>
      <c r="K33589" s="1"/>
      <c r="AA33589" s="1"/>
      <c r="AB33589" s="1"/>
      <c r="AC33589" s="1"/>
      <c r="AJ33589" s="1"/>
      <c r="AK33589" s="1"/>
      <c r="AL33589" s="1"/>
    </row>
    <row r="33590">
      <c r="I33590" s="1"/>
      <c r="J33590" s="1"/>
      <c r="K33590" s="1"/>
      <c r="AA33590" s="1"/>
      <c r="AB33590" s="1"/>
      <c r="AC33590" s="1"/>
      <c r="AJ33590" s="1"/>
      <c r="AK33590" s="1"/>
      <c r="AL33590" s="1"/>
    </row>
    <row r="33591">
      <c r="I33591" s="1"/>
      <c r="J33591" s="1"/>
      <c r="K33591" s="1"/>
      <c r="AA33591" s="1"/>
      <c r="AB33591" s="1"/>
      <c r="AC33591" s="1"/>
      <c r="AJ33591" s="1"/>
      <c r="AK33591" s="1"/>
      <c r="AL33591" s="1"/>
    </row>
    <row r="33592">
      <c r="I33592" s="1"/>
      <c r="J33592" s="1"/>
      <c r="K33592" s="1"/>
      <c r="AA33592" s="1"/>
      <c r="AB33592" s="1"/>
      <c r="AC33592" s="1"/>
      <c r="AJ33592" s="1"/>
      <c r="AK33592" s="1"/>
      <c r="AL33592" s="1"/>
    </row>
    <row r="33593">
      <c r="I33593" s="1"/>
      <c r="J33593" s="1"/>
      <c r="K33593" s="1"/>
      <c r="AA33593" s="1"/>
      <c r="AB33593" s="1"/>
      <c r="AC33593" s="1"/>
      <c r="AJ33593" s="1"/>
      <c r="AK33593" s="1"/>
      <c r="AL33593" s="1"/>
    </row>
    <row r="33594">
      <c r="I33594" s="1"/>
      <c r="J33594" s="1"/>
      <c r="K33594" s="1"/>
      <c r="AA33594" s="1"/>
      <c r="AB33594" s="1"/>
      <c r="AC33594" s="1"/>
      <c r="AJ33594" s="1"/>
      <c r="AK33594" s="1"/>
      <c r="AL33594" s="1"/>
    </row>
    <row r="33595">
      <c r="I33595" s="1"/>
      <c r="J33595" s="1"/>
      <c r="K33595" s="1"/>
      <c r="AA33595" s="1"/>
      <c r="AB33595" s="1"/>
      <c r="AC33595" s="1"/>
      <c r="AJ33595" s="1"/>
      <c r="AK33595" s="1"/>
      <c r="AL33595" s="1"/>
    </row>
    <row r="33596">
      <c r="I33596" s="1"/>
      <c r="J33596" s="1"/>
      <c r="K33596" s="1"/>
      <c r="AA33596" s="1"/>
      <c r="AB33596" s="1"/>
      <c r="AC33596" s="1"/>
      <c r="AJ33596" s="1"/>
      <c r="AK33596" s="1"/>
      <c r="AL33596" s="1"/>
    </row>
    <row r="33597">
      <c r="I33597" s="1"/>
      <c r="J33597" s="1"/>
      <c r="K33597" s="1"/>
      <c r="AA33597" s="1"/>
      <c r="AB33597" s="1"/>
      <c r="AC33597" s="1"/>
      <c r="AJ33597" s="1"/>
      <c r="AK33597" s="1"/>
      <c r="AL33597" s="1"/>
    </row>
    <row r="33598">
      <c r="I33598" s="1"/>
      <c r="J33598" s="1"/>
      <c r="K33598" s="1"/>
      <c r="AA33598" s="1"/>
      <c r="AB33598" s="1"/>
      <c r="AC33598" s="1"/>
      <c r="AJ33598" s="1"/>
      <c r="AK33598" s="1"/>
      <c r="AL33598" s="1"/>
    </row>
    <row r="33599">
      <c r="I33599" s="1"/>
      <c r="J33599" s="1"/>
      <c r="K33599" s="1"/>
      <c r="AA33599" s="1"/>
      <c r="AB33599" s="1"/>
      <c r="AC33599" s="1"/>
      <c r="AJ33599" s="1"/>
      <c r="AK33599" s="1"/>
      <c r="AL33599" s="1"/>
    </row>
    <row r="33600">
      <c r="I33600" s="1"/>
      <c r="J33600" s="1"/>
      <c r="K33600" s="1"/>
      <c r="AA33600" s="1"/>
      <c r="AB33600" s="1"/>
      <c r="AC33600" s="1"/>
      <c r="AJ33600" s="1"/>
      <c r="AK33600" s="1"/>
      <c r="AL33600" s="1"/>
    </row>
    <row r="33601">
      <c r="I33601" s="1"/>
      <c r="J33601" s="1"/>
      <c r="K33601" s="1"/>
      <c r="AA33601" s="1"/>
      <c r="AB33601" s="1"/>
      <c r="AC33601" s="1"/>
      <c r="AJ33601" s="1"/>
      <c r="AK33601" s="1"/>
      <c r="AL33601" s="1"/>
    </row>
    <row r="33602">
      <c r="I33602" s="1"/>
      <c r="J33602" s="1"/>
      <c r="K33602" s="1"/>
      <c r="AA33602" s="1"/>
      <c r="AB33602" s="1"/>
      <c r="AC33602" s="1"/>
      <c r="AJ33602" s="1"/>
      <c r="AK33602" s="1"/>
      <c r="AL33602" s="1"/>
    </row>
    <row r="33603">
      <c r="I33603" s="1"/>
      <c r="J33603" s="1"/>
      <c r="K33603" s="1"/>
      <c r="AA33603" s="1"/>
      <c r="AB33603" s="1"/>
      <c r="AC33603" s="1"/>
      <c r="AJ33603" s="1"/>
      <c r="AK33603" s="1"/>
      <c r="AL33603" s="1"/>
    </row>
    <row r="33604">
      <c r="I33604" s="1"/>
      <c r="J33604" s="1"/>
      <c r="K33604" s="1"/>
      <c r="AA33604" s="1"/>
      <c r="AB33604" s="1"/>
      <c r="AC33604" s="1"/>
      <c r="AJ33604" s="1"/>
      <c r="AK33604" s="1"/>
      <c r="AL33604" s="1"/>
    </row>
    <row r="33605">
      <c r="I33605" s="1"/>
      <c r="J33605" s="1"/>
      <c r="K33605" s="1"/>
      <c r="AA33605" s="1"/>
      <c r="AB33605" s="1"/>
      <c r="AC33605" s="1"/>
      <c r="AJ33605" s="1"/>
      <c r="AK33605" s="1"/>
      <c r="AL33605" s="1"/>
    </row>
    <row r="33606">
      <c r="I33606" s="1"/>
      <c r="J33606" s="1"/>
      <c r="K33606" s="1"/>
      <c r="AA33606" s="1"/>
      <c r="AB33606" s="1"/>
      <c r="AC33606" s="1"/>
      <c r="AJ33606" s="1"/>
      <c r="AK33606" s="1"/>
      <c r="AL33606" s="1"/>
    </row>
    <row r="33607">
      <c r="I33607" s="1"/>
      <c r="J33607" s="1"/>
      <c r="K33607" s="1"/>
      <c r="AA33607" s="1"/>
      <c r="AB33607" s="1"/>
      <c r="AC33607" s="1"/>
      <c r="AJ33607" s="1"/>
      <c r="AK33607" s="1"/>
      <c r="AL33607" s="1"/>
    </row>
    <row r="33608">
      <c r="I33608" s="1"/>
      <c r="J33608" s="1"/>
      <c r="K33608" s="1"/>
      <c r="AA33608" s="1"/>
      <c r="AB33608" s="1"/>
      <c r="AC33608" s="1"/>
      <c r="AJ33608" s="1"/>
      <c r="AK33608" s="1"/>
      <c r="AL33608" s="1"/>
    </row>
    <row r="33609">
      <c r="I33609" s="1"/>
      <c r="J33609" s="1"/>
      <c r="K33609" s="1"/>
      <c r="AA33609" s="1"/>
      <c r="AB33609" s="1"/>
      <c r="AC33609" s="1"/>
      <c r="AJ33609" s="1"/>
      <c r="AK33609" s="1"/>
      <c r="AL33609" s="1"/>
    </row>
    <row r="33610">
      <c r="I33610" s="1"/>
      <c r="J33610" s="1"/>
      <c r="K33610" s="1"/>
      <c r="AA33610" s="1"/>
      <c r="AB33610" s="1"/>
      <c r="AC33610" s="1"/>
      <c r="AJ33610" s="1"/>
      <c r="AK33610" s="1"/>
      <c r="AL33610" s="1"/>
    </row>
    <row r="33611">
      <c r="I33611" s="1"/>
      <c r="J33611" s="1"/>
      <c r="K33611" s="1"/>
      <c r="AA33611" s="1"/>
      <c r="AB33611" s="1"/>
      <c r="AC33611" s="1"/>
      <c r="AJ33611" s="1"/>
      <c r="AK33611" s="1"/>
      <c r="AL33611" s="1"/>
    </row>
    <row r="33612">
      <c r="I33612" s="1"/>
      <c r="J33612" s="1"/>
      <c r="K33612" s="1"/>
      <c r="AA33612" s="1"/>
      <c r="AB33612" s="1"/>
      <c r="AC33612" s="1"/>
      <c r="AJ33612" s="1"/>
      <c r="AK33612" s="1"/>
      <c r="AL33612" s="1"/>
    </row>
    <row r="33613">
      <c r="I33613" s="1"/>
      <c r="J33613" s="1"/>
      <c r="K33613" s="1"/>
      <c r="AA33613" s="1"/>
      <c r="AB33613" s="1"/>
      <c r="AC33613" s="1"/>
      <c r="AJ33613" s="1"/>
      <c r="AK33613" s="1"/>
      <c r="AL33613" s="1"/>
    </row>
    <row r="33614">
      <c r="I33614" s="1"/>
      <c r="J33614" s="1"/>
      <c r="K33614" s="1"/>
      <c r="AA33614" s="1"/>
      <c r="AB33614" s="1"/>
      <c r="AC33614" s="1"/>
      <c r="AJ33614" s="1"/>
      <c r="AK33614" s="1"/>
      <c r="AL33614" s="1"/>
    </row>
    <row r="33615">
      <c r="I33615" s="1"/>
      <c r="J33615" s="1"/>
      <c r="K33615" s="1"/>
      <c r="AA33615" s="1"/>
      <c r="AB33615" s="1"/>
      <c r="AC33615" s="1"/>
      <c r="AJ33615" s="1"/>
      <c r="AK33615" s="1"/>
      <c r="AL33615" s="1"/>
    </row>
    <row r="33616">
      <c r="I33616" s="1"/>
      <c r="J33616" s="1"/>
      <c r="K33616" s="1"/>
      <c r="AA33616" s="1"/>
      <c r="AB33616" s="1"/>
      <c r="AC33616" s="1"/>
      <c r="AJ33616" s="1"/>
      <c r="AK33616" s="1"/>
      <c r="AL33616" s="1"/>
    </row>
    <row r="33617">
      <c r="I33617" s="1"/>
      <c r="J33617" s="1"/>
      <c r="K33617" s="1"/>
      <c r="AA33617" s="1"/>
      <c r="AB33617" s="1"/>
      <c r="AC33617" s="1"/>
      <c r="AJ33617" s="1"/>
      <c r="AK33617" s="1"/>
      <c r="AL33617" s="1"/>
    </row>
    <row r="33618">
      <c r="I33618" s="1"/>
      <c r="J33618" s="1"/>
      <c r="K33618" s="1"/>
      <c r="AA33618" s="1"/>
      <c r="AB33618" s="1"/>
      <c r="AC33618" s="1"/>
      <c r="AJ33618" s="1"/>
      <c r="AK33618" s="1"/>
      <c r="AL33618" s="1"/>
    </row>
    <row r="33619">
      <c r="I33619" s="1"/>
      <c r="J33619" s="1"/>
      <c r="K33619" s="1"/>
      <c r="AA33619" s="1"/>
      <c r="AB33619" s="1"/>
      <c r="AC33619" s="1"/>
      <c r="AJ33619" s="1"/>
      <c r="AK33619" s="1"/>
      <c r="AL33619" s="1"/>
    </row>
    <row r="33620">
      <c r="I33620" s="1"/>
      <c r="J33620" s="1"/>
      <c r="K33620" s="1"/>
      <c r="AA33620" s="1"/>
      <c r="AB33620" s="1"/>
      <c r="AC33620" s="1"/>
      <c r="AJ33620" s="1"/>
      <c r="AK33620" s="1"/>
      <c r="AL33620" s="1"/>
    </row>
    <row r="33621">
      <c r="I33621" s="1"/>
      <c r="J33621" s="1"/>
      <c r="K33621" s="1"/>
      <c r="AA33621" s="1"/>
      <c r="AB33621" s="1"/>
      <c r="AC33621" s="1"/>
      <c r="AJ33621" s="1"/>
      <c r="AK33621" s="1"/>
      <c r="AL33621" s="1"/>
    </row>
    <row r="33622">
      <c r="I33622" s="1"/>
      <c r="J33622" s="1"/>
      <c r="K33622" s="1"/>
      <c r="AA33622" s="1"/>
      <c r="AB33622" s="1"/>
      <c r="AC33622" s="1"/>
      <c r="AJ33622" s="1"/>
      <c r="AK33622" s="1"/>
      <c r="AL33622" s="1"/>
    </row>
    <row r="33623">
      <c r="I33623" s="1"/>
      <c r="J33623" s="1"/>
      <c r="K33623" s="1"/>
      <c r="AA33623" s="1"/>
      <c r="AB33623" s="1"/>
      <c r="AC33623" s="1"/>
      <c r="AJ33623" s="1"/>
      <c r="AK33623" s="1"/>
      <c r="AL33623" s="1"/>
    </row>
    <row r="33624">
      <c r="I33624" s="1"/>
      <c r="J33624" s="1"/>
      <c r="K33624" s="1"/>
      <c r="AA33624" s="1"/>
      <c r="AB33624" s="1"/>
      <c r="AC33624" s="1"/>
      <c r="AJ33624" s="1"/>
      <c r="AK33624" s="1"/>
      <c r="AL33624" s="1"/>
    </row>
    <row r="33625">
      <c r="I33625" s="1"/>
      <c r="J33625" s="1"/>
      <c r="K33625" s="1"/>
      <c r="AA33625" s="1"/>
      <c r="AB33625" s="1"/>
      <c r="AC33625" s="1"/>
      <c r="AJ33625" s="1"/>
      <c r="AK33625" s="1"/>
      <c r="AL33625" s="1"/>
    </row>
    <row r="33626">
      <c r="I33626" s="1"/>
      <c r="J33626" s="1"/>
      <c r="K33626" s="1"/>
      <c r="AA33626" s="1"/>
      <c r="AB33626" s="1"/>
      <c r="AC33626" s="1"/>
      <c r="AJ33626" s="1"/>
      <c r="AK33626" s="1"/>
      <c r="AL33626" s="1"/>
    </row>
    <row r="33627">
      <c r="I33627" s="1"/>
      <c r="J33627" s="1"/>
      <c r="K33627" s="1"/>
      <c r="AA33627" s="1"/>
      <c r="AB33627" s="1"/>
      <c r="AC33627" s="1"/>
      <c r="AJ33627" s="1"/>
      <c r="AK33627" s="1"/>
      <c r="AL33627" s="1"/>
    </row>
    <row r="33628">
      <c r="I33628" s="1"/>
      <c r="J33628" s="1"/>
      <c r="K33628" s="1"/>
      <c r="AA33628" s="1"/>
      <c r="AB33628" s="1"/>
      <c r="AC33628" s="1"/>
      <c r="AJ33628" s="1"/>
      <c r="AK33628" s="1"/>
      <c r="AL33628" s="1"/>
    </row>
    <row r="33629">
      <c r="I33629" s="1"/>
      <c r="J33629" s="1"/>
      <c r="K33629" s="1"/>
      <c r="AA33629" s="1"/>
      <c r="AB33629" s="1"/>
      <c r="AC33629" s="1"/>
      <c r="AJ33629" s="1"/>
      <c r="AK33629" s="1"/>
      <c r="AL33629" s="1"/>
    </row>
    <row r="33630">
      <c r="I33630" s="1"/>
      <c r="J33630" s="1"/>
      <c r="K33630" s="1"/>
      <c r="AA33630" s="1"/>
      <c r="AB33630" s="1"/>
      <c r="AC33630" s="1"/>
      <c r="AJ33630" s="1"/>
      <c r="AK33630" s="1"/>
      <c r="AL33630" s="1"/>
    </row>
    <row r="33631">
      <c r="I33631" s="1"/>
      <c r="J33631" s="1"/>
      <c r="K33631" s="1"/>
      <c r="AA33631" s="1"/>
      <c r="AB33631" s="1"/>
      <c r="AC33631" s="1"/>
      <c r="AJ33631" s="1"/>
      <c r="AK33631" s="1"/>
      <c r="AL33631" s="1"/>
    </row>
    <row r="33632">
      <c r="I33632" s="1"/>
      <c r="J33632" s="1"/>
      <c r="K33632" s="1"/>
      <c r="AA33632" s="1"/>
      <c r="AB33632" s="1"/>
      <c r="AC33632" s="1"/>
      <c r="AJ33632" s="1"/>
      <c r="AK33632" s="1"/>
      <c r="AL33632" s="1"/>
    </row>
    <row r="33633">
      <c r="I33633" s="1"/>
      <c r="J33633" s="1"/>
      <c r="K33633" s="1"/>
      <c r="AA33633" s="1"/>
      <c r="AB33633" s="1"/>
      <c r="AC33633" s="1"/>
      <c r="AJ33633" s="1"/>
      <c r="AK33633" s="1"/>
      <c r="AL33633" s="1"/>
    </row>
    <row r="33634">
      <c r="I33634" s="1"/>
      <c r="J33634" s="1"/>
      <c r="K33634" s="1"/>
      <c r="AA33634" s="1"/>
      <c r="AB33634" s="1"/>
      <c r="AC33634" s="1"/>
      <c r="AJ33634" s="1"/>
      <c r="AK33634" s="1"/>
      <c r="AL33634" s="1"/>
    </row>
    <row r="33635">
      <c r="I33635" s="1"/>
      <c r="J33635" s="1"/>
      <c r="K33635" s="1"/>
      <c r="AA33635" s="1"/>
      <c r="AB33635" s="1"/>
      <c r="AC33635" s="1"/>
      <c r="AJ33635" s="1"/>
      <c r="AK33635" s="1"/>
      <c r="AL33635" s="1"/>
    </row>
    <row r="33636">
      <c r="I33636" s="1"/>
      <c r="J33636" s="1"/>
      <c r="K33636" s="1"/>
      <c r="AA33636" s="1"/>
      <c r="AB33636" s="1"/>
      <c r="AC33636" s="1"/>
      <c r="AJ33636" s="1"/>
      <c r="AK33636" s="1"/>
      <c r="AL33636" s="1"/>
    </row>
    <row r="33637">
      <c r="I33637" s="1"/>
      <c r="J33637" s="1"/>
      <c r="K33637" s="1"/>
      <c r="AA33637" s="1"/>
      <c r="AB33637" s="1"/>
      <c r="AC33637" s="1"/>
      <c r="AJ33637" s="1"/>
      <c r="AK33637" s="1"/>
      <c r="AL33637" s="1"/>
    </row>
    <row r="33638">
      <c r="I33638" s="1"/>
      <c r="J33638" s="1"/>
      <c r="K33638" s="1"/>
      <c r="AA33638" s="1"/>
      <c r="AB33638" s="1"/>
      <c r="AC33638" s="1"/>
      <c r="AJ33638" s="1"/>
      <c r="AK33638" s="1"/>
      <c r="AL33638" s="1"/>
    </row>
    <row r="33639">
      <c r="I33639" s="1"/>
      <c r="J33639" s="1"/>
      <c r="K33639" s="1"/>
      <c r="AA33639" s="1"/>
      <c r="AB33639" s="1"/>
      <c r="AC33639" s="1"/>
      <c r="AJ33639" s="1"/>
      <c r="AK33639" s="1"/>
      <c r="AL33639" s="1"/>
    </row>
    <row r="33640">
      <c r="I33640" s="1"/>
      <c r="J33640" s="1"/>
      <c r="K33640" s="1"/>
      <c r="AA33640" s="1"/>
      <c r="AB33640" s="1"/>
      <c r="AC33640" s="1"/>
      <c r="AJ33640" s="1"/>
      <c r="AK33640" s="1"/>
      <c r="AL33640" s="1"/>
    </row>
    <row r="33641">
      <c r="I33641" s="1"/>
      <c r="J33641" s="1"/>
      <c r="K33641" s="1"/>
      <c r="AA33641" s="1"/>
      <c r="AB33641" s="1"/>
      <c r="AC33641" s="1"/>
      <c r="AJ33641" s="1"/>
      <c r="AK33641" s="1"/>
      <c r="AL33641" s="1"/>
    </row>
    <row r="33642">
      <c r="I33642" s="1"/>
      <c r="J33642" s="1"/>
      <c r="K33642" s="1"/>
      <c r="AA33642" s="1"/>
      <c r="AB33642" s="1"/>
      <c r="AC33642" s="1"/>
      <c r="AJ33642" s="1"/>
      <c r="AK33642" s="1"/>
      <c r="AL33642" s="1"/>
    </row>
    <row r="33643">
      <c r="I33643" s="1"/>
      <c r="J33643" s="1"/>
      <c r="K33643" s="1"/>
      <c r="AA33643" s="1"/>
      <c r="AB33643" s="1"/>
      <c r="AC33643" s="1"/>
      <c r="AJ33643" s="1"/>
      <c r="AK33643" s="1"/>
      <c r="AL33643" s="1"/>
    </row>
    <row r="33644">
      <c r="I33644" s="1"/>
      <c r="J33644" s="1"/>
      <c r="K33644" s="1"/>
      <c r="AA33644" s="1"/>
      <c r="AB33644" s="1"/>
      <c r="AC33644" s="1"/>
      <c r="AJ33644" s="1"/>
      <c r="AK33644" s="1"/>
      <c r="AL33644" s="1"/>
    </row>
    <row r="33645">
      <c r="I33645" s="1"/>
      <c r="J33645" s="1"/>
      <c r="K33645" s="1"/>
      <c r="AA33645" s="1"/>
      <c r="AB33645" s="1"/>
      <c r="AC33645" s="1"/>
      <c r="AJ33645" s="1"/>
      <c r="AK33645" s="1"/>
      <c r="AL33645" s="1"/>
    </row>
    <row r="33646">
      <c r="I33646" s="1"/>
      <c r="J33646" s="1"/>
      <c r="K33646" s="1"/>
      <c r="AA33646" s="1"/>
      <c r="AB33646" s="1"/>
      <c r="AC33646" s="1"/>
      <c r="AJ33646" s="1"/>
      <c r="AK33646" s="1"/>
      <c r="AL33646" s="1"/>
    </row>
    <row r="33647">
      <c r="I33647" s="1"/>
      <c r="J33647" s="1"/>
      <c r="K33647" s="1"/>
      <c r="AA33647" s="1"/>
      <c r="AB33647" s="1"/>
      <c r="AC33647" s="1"/>
      <c r="AJ33647" s="1"/>
      <c r="AK33647" s="1"/>
      <c r="AL33647" s="1"/>
    </row>
    <row r="33648">
      <c r="I33648" s="1"/>
      <c r="J33648" s="1"/>
      <c r="K33648" s="1"/>
      <c r="AA33648" s="1"/>
      <c r="AB33648" s="1"/>
      <c r="AC33648" s="1"/>
      <c r="AJ33648" s="1"/>
      <c r="AK33648" s="1"/>
      <c r="AL33648" s="1"/>
    </row>
    <row r="33649">
      <c r="I33649" s="1"/>
      <c r="J33649" s="1"/>
      <c r="K33649" s="1"/>
      <c r="AA33649" s="1"/>
      <c r="AB33649" s="1"/>
      <c r="AC33649" s="1"/>
      <c r="AJ33649" s="1"/>
      <c r="AK33649" s="1"/>
      <c r="AL33649" s="1"/>
    </row>
    <row r="33650">
      <c r="I33650" s="1"/>
      <c r="J33650" s="1"/>
      <c r="K33650" s="1"/>
      <c r="AA33650" s="1"/>
      <c r="AB33650" s="1"/>
      <c r="AC33650" s="1"/>
      <c r="AJ33650" s="1"/>
      <c r="AK33650" s="1"/>
      <c r="AL33650" s="1"/>
    </row>
    <row r="33651">
      <c r="I33651" s="1"/>
      <c r="J33651" s="1"/>
      <c r="K33651" s="1"/>
      <c r="AA33651" s="1"/>
      <c r="AB33651" s="1"/>
      <c r="AC33651" s="1"/>
      <c r="AJ33651" s="1"/>
      <c r="AK33651" s="1"/>
      <c r="AL33651" s="1"/>
    </row>
    <row r="33652">
      <c r="I33652" s="1"/>
      <c r="J33652" s="1"/>
      <c r="K33652" s="1"/>
      <c r="AA33652" s="1"/>
      <c r="AB33652" s="1"/>
      <c r="AC33652" s="1"/>
      <c r="AJ33652" s="1"/>
      <c r="AK33652" s="1"/>
      <c r="AL33652" s="1"/>
    </row>
    <row r="33653">
      <c r="I33653" s="1"/>
      <c r="J33653" s="1"/>
      <c r="K33653" s="1"/>
      <c r="AA33653" s="1"/>
      <c r="AB33653" s="1"/>
      <c r="AC33653" s="1"/>
      <c r="AJ33653" s="1"/>
      <c r="AK33653" s="1"/>
      <c r="AL33653" s="1"/>
    </row>
    <row r="33654">
      <c r="I33654" s="1"/>
      <c r="J33654" s="1"/>
      <c r="K33654" s="1"/>
      <c r="AA33654" s="1"/>
      <c r="AB33654" s="1"/>
      <c r="AC33654" s="1"/>
      <c r="AJ33654" s="1"/>
      <c r="AK33654" s="1"/>
      <c r="AL33654" s="1"/>
    </row>
    <row r="33655">
      <c r="I33655" s="1"/>
      <c r="J33655" s="1"/>
      <c r="K33655" s="1"/>
      <c r="AA33655" s="1"/>
      <c r="AB33655" s="1"/>
      <c r="AC33655" s="1"/>
      <c r="AJ33655" s="1"/>
      <c r="AK33655" s="1"/>
      <c r="AL33655" s="1"/>
    </row>
    <row r="33656">
      <c r="I33656" s="1"/>
      <c r="J33656" s="1"/>
      <c r="K33656" s="1"/>
      <c r="AA33656" s="1"/>
      <c r="AB33656" s="1"/>
      <c r="AC33656" s="1"/>
      <c r="AJ33656" s="1"/>
      <c r="AK33656" s="1"/>
      <c r="AL33656" s="1"/>
    </row>
    <row r="33657">
      <c r="I33657" s="1"/>
      <c r="J33657" s="1"/>
      <c r="K33657" s="1"/>
      <c r="AA33657" s="1"/>
      <c r="AB33657" s="1"/>
      <c r="AC33657" s="1"/>
      <c r="AJ33657" s="1"/>
      <c r="AK33657" s="1"/>
      <c r="AL33657" s="1"/>
    </row>
    <row r="33658">
      <c r="I33658" s="1"/>
      <c r="J33658" s="1"/>
      <c r="K33658" s="1"/>
      <c r="AA33658" s="1"/>
      <c r="AB33658" s="1"/>
      <c r="AC33658" s="1"/>
      <c r="AJ33658" s="1"/>
      <c r="AK33658" s="1"/>
      <c r="AL33658" s="1"/>
    </row>
    <row r="33659">
      <c r="I33659" s="1"/>
      <c r="J33659" s="1"/>
      <c r="K33659" s="1"/>
      <c r="AA33659" s="1"/>
      <c r="AB33659" s="1"/>
      <c r="AC33659" s="1"/>
      <c r="AJ33659" s="1"/>
      <c r="AK33659" s="1"/>
      <c r="AL33659" s="1"/>
    </row>
    <row r="33660">
      <c r="I33660" s="1"/>
      <c r="J33660" s="1"/>
      <c r="K33660" s="1"/>
      <c r="AA33660" s="1"/>
      <c r="AB33660" s="1"/>
      <c r="AC33660" s="1"/>
      <c r="AJ33660" s="1"/>
      <c r="AK33660" s="1"/>
      <c r="AL33660" s="1"/>
    </row>
    <row r="33661">
      <c r="I33661" s="1"/>
      <c r="J33661" s="1"/>
      <c r="K33661" s="1"/>
      <c r="AA33661" s="1"/>
      <c r="AB33661" s="1"/>
      <c r="AC33661" s="1"/>
      <c r="AJ33661" s="1"/>
      <c r="AK33661" s="1"/>
      <c r="AL33661" s="1"/>
    </row>
    <row r="33662">
      <c r="I33662" s="1"/>
      <c r="J33662" s="1"/>
      <c r="K33662" s="1"/>
      <c r="AA33662" s="1"/>
      <c r="AB33662" s="1"/>
      <c r="AC33662" s="1"/>
      <c r="AJ33662" s="1"/>
      <c r="AK33662" s="1"/>
      <c r="AL33662" s="1"/>
    </row>
    <row r="33663">
      <c r="I33663" s="1"/>
      <c r="J33663" s="1"/>
      <c r="K33663" s="1"/>
      <c r="AA33663" s="1"/>
      <c r="AB33663" s="1"/>
      <c r="AC33663" s="1"/>
      <c r="AJ33663" s="1"/>
      <c r="AK33663" s="1"/>
      <c r="AL33663" s="1"/>
    </row>
    <row r="33664">
      <c r="I33664" s="1"/>
      <c r="J33664" s="1"/>
      <c r="K33664" s="1"/>
      <c r="AA33664" s="1"/>
      <c r="AB33664" s="1"/>
      <c r="AC33664" s="1"/>
      <c r="AJ33664" s="1"/>
      <c r="AK33664" s="1"/>
      <c r="AL33664" s="1"/>
    </row>
    <row r="33665">
      <c r="I33665" s="1"/>
      <c r="J33665" s="1"/>
      <c r="K33665" s="1"/>
      <c r="AA33665" s="1"/>
      <c r="AB33665" s="1"/>
      <c r="AC33665" s="1"/>
      <c r="AJ33665" s="1"/>
      <c r="AK33665" s="1"/>
      <c r="AL33665" s="1"/>
    </row>
    <row r="33666">
      <c r="I33666" s="1"/>
      <c r="J33666" s="1"/>
      <c r="K33666" s="1"/>
      <c r="AA33666" s="1"/>
      <c r="AB33666" s="1"/>
      <c r="AC33666" s="1"/>
      <c r="AJ33666" s="1"/>
      <c r="AK33666" s="1"/>
      <c r="AL33666" s="1"/>
    </row>
    <row r="33667">
      <c r="I33667" s="1"/>
      <c r="J33667" s="1"/>
      <c r="K33667" s="1"/>
      <c r="AA33667" s="1"/>
      <c r="AB33667" s="1"/>
      <c r="AC33667" s="1"/>
      <c r="AJ33667" s="1"/>
      <c r="AK33667" s="1"/>
      <c r="AL33667" s="1"/>
    </row>
    <row r="33668">
      <c r="I33668" s="1"/>
      <c r="J33668" s="1"/>
      <c r="K33668" s="1"/>
      <c r="AA33668" s="1"/>
      <c r="AB33668" s="1"/>
      <c r="AC33668" s="1"/>
      <c r="AJ33668" s="1"/>
      <c r="AK33668" s="1"/>
      <c r="AL33668" s="1"/>
    </row>
    <row r="33669">
      <c r="I33669" s="1"/>
      <c r="J33669" s="1"/>
      <c r="K33669" s="1"/>
      <c r="AA33669" s="1"/>
      <c r="AB33669" s="1"/>
      <c r="AC33669" s="1"/>
      <c r="AJ33669" s="1"/>
      <c r="AK33669" s="1"/>
      <c r="AL33669" s="1"/>
    </row>
    <row r="33670">
      <c r="I33670" s="1"/>
      <c r="J33670" s="1"/>
      <c r="K33670" s="1"/>
      <c r="AA33670" s="1"/>
      <c r="AB33670" s="1"/>
      <c r="AC33670" s="1"/>
      <c r="AJ33670" s="1"/>
      <c r="AK33670" s="1"/>
      <c r="AL33670" s="1"/>
    </row>
    <row r="33671">
      <c r="I33671" s="1"/>
      <c r="J33671" s="1"/>
      <c r="K33671" s="1"/>
      <c r="AA33671" s="1"/>
      <c r="AB33671" s="1"/>
      <c r="AC33671" s="1"/>
      <c r="AJ33671" s="1"/>
      <c r="AK33671" s="1"/>
      <c r="AL33671" s="1"/>
    </row>
    <row r="33672">
      <c r="I33672" s="1"/>
      <c r="J33672" s="1"/>
      <c r="K33672" s="1"/>
      <c r="AA33672" s="1"/>
      <c r="AB33672" s="1"/>
      <c r="AC33672" s="1"/>
      <c r="AJ33672" s="1"/>
      <c r="AK33672" s="1"/>
      <c r="AL33672" s="1"/>
    </row>
    <row r="33673">
      <c r="I33673" s="1"/>
      <c r="J33673" s="1"/>
      <c r="K33673" s="1"/>
      <c r="AA33673" s="1"/>
      <c r="AB33673" s="1"/>
      <c r="AC33673" s="1"/>
      <c r="AJ33673" s="1"/>
      <c r="AK33673" s="1"/>
      <c r="AL33673" s="1"/>
    </row>
    <row r="33674">
      <c r="I33674" s="1"/>
      <c r="J33674" s="1"/>
      <c r="K33674" s="1"/>
      <c r="AA33674" s="1"/>
      <c r="AB33674" s="1"/>
      <c r="AC33674" s="1"/>
      <c r="AJ33674" s="1"/>
      <c r="AK33674" s="1"/>
      <c r="AL33674" s="1"/>
    </row>
    <row r="33675">
      <c r="I33675" s="1"/>
      <c r="J33675" s="1"/>
      <c r="K33675" s="1"/>
      <c r="AA33675" s="1"/>
      <c r="AB33675" s="1"/>
      <c r="AC33675" s="1"/>
      <c r="AJ33675" s="1"/>
      <c r="AK33675" s="1"/>
      <c r="AL33675" s="1"/>
    </row>
    <row r="33676">
      <c r="I33676" s="1"/>
      <c r="J33676" s="1"/>
      <c r="K33676" s="1"/>
      <c r="AA33676" s="1"/>
      <c r="AB33676" s="1"/>
      <c r="AC33676" s="1"/>
      <c r="AJ33676" s="1"/>
      <c r="AK33676" s="1"/>
      <c r="AL33676" s="1"/>
    </row>
    <row r="33677">
      <c r="I33677" s="1"/>
      <c r="J33677" s="1"/>
      <c r="K33677" s="1"/>
      <c r="AA33677" s="1"/>
      <c r="AB33677" s="1"/>
      <c r="AC33677" s="1"/>
      <c r="AJ33677" s="1"/>
      <c r="AK33677" s="1"/>
      <c r="AL33677" s="1"/>
    </row>
    <row r="33678">
      <c r="I33678" s="1"/>
      <c r="J33678" s="1"/>
      <c r="K33678" s="1"/>
      <c r="AA33678" s="1"/>
      <c r="AB33678" s="1"/>
      <c r="AC33678" s="1"/>
      <c r="AJ33678" s="1"/>
      <c r="AK33678" s="1"/>
      <c r="AL33678" s="1"/>
    </row>
    <row r="33679">
      <c r="I33679" s="1"/>
      <c r="J33679" s="1"/>
      <c r="K33679" s="1"/>
      <c r="AA33679" s="1"/>
      <c r="AB33679" s="1"/>
      <c r="AC33679" s="1"/>
      <c r="AJ33679" s="1"/>
      <c r="AK33679" s="1"/>
      <c r="AL33679" s="1"/>
    </row>
    <row r="33680">
      <c r="I33680" s="1"/>
      <c r="J33680" s="1"/>
      <c r="K33680" s="1"/>
      <c r="AA33680" s="1"/>
      <c r="AB33680" s="1"/>
      <c r="AC33680" s="1"/>
      <c r="AJ33680" s="1"/>
      <c r="AK33680" s="1"/>
      <c r="AL33680" s="1"/>
    </row>
    <row r="33681">
      <c r="I33681" s="1"/>
      <c r="J33681" s="1"/>
      <c r="K33681" s="1"/>
      <c r="AA33681" s="1"/>
      <c r="AB33681" s="1"/>
      <c r="AC33681" s="1"/>
      <c r="AJ33681" s="1"/>
      <c r="AK33681" s="1"/>
      <c r="AL33681" s="1"/>
    </row>
    <row r="33682">
      <c r="I33682" s="1"/>
      <c r="J33682" s="1"/>
      <c r="K33682" s="1"/>
      <c r="AA33682" s="1"/>
      <c r="AB33682" s="1"/>
      <c r="AC33682" s="1"/>
      <c r="AJ33682" s="1"/>
      <c r="AK33682" s="1"/>
      <c r="AL33682" s="1"/>
    </row>
    <row r="33683">
      <c r="I33683" s="1"/>
      <c r="J33683" s="1"/>
      <c r="K33683" s="1"/>
      <c r="AA33683" s="1"/>
      <c r="AB33683" s="1"/>
      <c r="AC33683" s="1"/>
      <c r="AJ33683" s="1"/>
      <c r="AK33683" s="1"/>
      <c r="AL33683" s="1"/>
    </row>
    <row r="33684">
      <c r="I33684" s="1"/>
      <c r="J33684" s="1"/>
      <c r="K33684" s="1"/>
      <c r="AA33684" s="1"/>
      <c r="AB33684" s="1"/>
      <c r="AC33684" s="1"/>
      <c r="AJ33684" s="1"/>
      <c r="AK33684" s="1"/>
      <c r="AL33684" s="1"/>
    </row>
    <row r="33685">
      <c r="I33685" s="1"/>
      <c r="J33685" s="1"/>
      <c r="K33685" s="1"/>
      <c r="AA33685" s="1"/>
      <c r="AB33685" s="1"/>
      <c r="AC33685" s="1"/>
      <c r="AJ33685" s="1"/>
      <c r="AK33685" s="1"/>
      <c r="AL33685" s="1"/>
    </row>
    <row r="33686">
      <c r="I33686" s="1"/>
      <c r="J33686" s="1"/>
      <c r="K33686" s="1"/>
      <c r="AA33686" s="1"/>
      <c r="AB33686" s="1"/>
      <c r="AC33686" s="1"/>
      <c r="AJ33686" s="1"/>
      <c r="AK33686" s="1"/>
      <c r="AL33686" s="1"/>
    </row>
    <row r="33687">
      <c r="I33687" s="1"/>
      <c r="J33687" s="1"/>
      <c r="K33687" s="1"/>
      <c r="AA33687" s="1"/>
      <c r="AB33687" s="1"/>
      <c r="AC33687" s="1"/>
      <c r="AJ33687" s="1"/>
      <c r="AK33687" s="1"/>
      <c r="AL33687" s="1"/>
    </row>
    <row r="33688">
      <c r="I33688" s="1"/>
      <c r="J33688" s="1"/>
      <c r="K33688" s="1"/>
      <c r="AA33688" s="1"/>
      <c r="AB33688" s="1"/>
      <c r="AC33688" s="1"/>
      <c r="AJ33688" s="1"/>
      <c r="AK33688" s="1"/>
      <c r="AL33688" s="1"/>
    </row>
    <row r="33689">
      <c r="I33689" s="1"/>
      <c r="J33689" s="1"/>
      <c r="K33689" s="1"/>
      <c r="AA33689" s="1"/>
      <c r="AB33689" s="1"/>
      <c r="AC33689" s="1"/>
      <c r="AJ33689" s="1"/>
      <c r="AK33689" s="1"/>
      <c r="AL33689" s="1"/>
    </row>
    <row r="33690">
      <c r="I33690" s="1"/>
      <c r="J33690" s="1"/>
      <c r="K33690" s="1"/>
      <c r="AA33690" s="1"/>
      <c r="AB33690" s="1"/>
      <c r="AC33690" s="1"/>
      <c r="AJ33690" s="1"/>
      <c r="AK33690" s="1"/>
      <c r="AL33690" s="1"/>
    </row>
    <row r="33691">
      <c r="I33691" s="1"/>
      <c r="J33691" s="1"/>
      <c r="K33691" s="1"/>
      <c r="AA33691" s="1"/>
      <c r="AB33691" s="1"/>
      <c r="AC33691" s="1"/>
      <c r="AJ33691" s="1"/>
      <c r="AK33691" s="1"/>
      <c r="AL33691" s="1"/>
    </row>
    <row r="33692">
      <c r="I33692" s="1"/>
      <c r="J33692" s="1"/>
      <c r="K33692" s="1"/>
      <c r="AA33692" s="1"/>
      <c r="AB33692" s="1"/>
      <c r="AC33692" s="1"/>
      <c r="AJ33692" s="1"/>
      <c r="AK33692" s="1"/>
      <c r="AL33692" s="1"/>
    </row>
    <row r="33693">
      <c r="I33693" s="1"/>
      <c r="J33693" s="1"/>
      <c r="K33693" s="1"/>
      <c r="AA33693" s="1"/>
      <c r="AB33693" s="1"/>
      <c r="AC33693" s="1"/>
      <c r="AJ33693" s="1"/>
      <c r="AK33693" s="1"/>
      <c r="AL33693" s="1"/>
    </row>
    <row r="33694">
      <c r="I33694" s="1"/>
      <c r="J33694" s="1"/>
      <c r="K33694" s="1"/>
      <c r="AA33694" s="1"/>
      <c r="AB33694" s="1"/>
      <c r="AC33694" s="1"/>
      <c r="AJ33694" s="1"/>
      <c r="AK33694" s="1"/>
      <c r="AL33694" s="1"/>
    </row>
    <row r="33695">
      <c r="I33695" s="1"/>
      <c r="J33695" s="1"/>
      <c r="K33695" s="1"/>
      <c r="AA33695" s="1"/>
      <c r="AB33695" s="1"/>
      <c r="AC33695" s="1"/>
      <c r="AJ33695" s="1"/>
      <c r="AK33695" s="1"/>
      <c r="AL33695" s="1"/>
    </row>
    <row r="33696">
      <c r="I33696" s="1"/>
      <c r="J33696" s="1"/>
      <c r="K33696" s="1"/>
      <c r="AA33696" s="1"/>
      <c r="AB33696" s="1"/>
      <c r="AC33696" s="1"/>
      <c r="AJ33696" s="1"/>
      <c r="AK33696" s="1"/>
      <c r="AL33696" s="1"/>
    </row>
    <row r="33697">
      <c r="I33697" s="1"/>
      <c r="J33697" s="1"/>
      <c r="K33697" s="1"/>
      <c r="AA33697" s="1"/>
      <c r="AB33697" s="1"/>
      <c r="AC33697" s="1"/>
      <c r="AJ33697" s="1"/>
      <c r="AK33697" s="1"/>
      <c r="AL33697" s="1"/>
    </row>
    <row r="33698">
      <c r="I33698" s="1"/>
      <c r="J33698" s="1"/>
      <c r="K33698" s="1"/>
      <c r="AA33698" s="1"/>
      <c r="AB33698" s="1"/>
      <c r="AC33698" s="1"/>
      <c r="AJ33698" s="1"/>
      <c r="AK33698" s="1"/>
      <c r="AL33698" s="1"/>
    </row>
    <row r="33699">
      <c r="I33699" s="1"/>
      <c r="J33699" s="1"/>
      <c r="K33699" s="1"/>
      <c r="AA33699" s="1"/>
      <c r="AB33699" s="1"/>
      <c r="AC33699" s="1"/>
      <c r="AJ33699" s="1"/>
      <c r="AK33699" s="1"/>
      <c r="AL33699" s="1"/>
    </row>
    <row r="33700">
      <c r="I33700" s="1"/>
      <c r="J33700" s="1"/>
      <c r="K33700" s="1"/>
      <c r="AA33700" s="1"/>
      <c r="AB33700" s="1"/>
      <c r="AC33700" s="1"/>
      <c r="AJ33700" s="1"/>
      <c r="AK33700" s="1"/>
      <c r="AL33700" s="1"/>
    </row>
    <row r="33701">
      <c r="I33701" s="1"/>
      <c r="J33701" s="1"/>
      <c r="K33701" s="1"/>
      <c r="AA33701" s="1"/>
      <c r="AB33701" s="1"/>
      <c r="AC33701" s="1"/>
      <c r="AJ33701" s="1"/>
      <c r="AK33701" s="1"/>
      <c r="AL33701" s="1"/>
    </row>
    <row r="33702">
      <c r="I33702" s="1"/>
      <c r="J33702" s="1"/>
      <c r="K33702" s="1"/>
      <c r="AA33702" s="1"/>
      <c r="AB33702" s="1"/>
      <c r="AC33702" s="1"/>
      <c r="AJ33702" s="1"/>
      <c r="AK33702" s="1"/>
      <c r="AL33702" s="1"/>
    </row>
    <row r="33703">
      <c r="I33703" s="1"/>
      <c r="J33703" s="1"/>
      <c r="K33703" s="1"/>
      <c r="AA33703" s="1"/>
      <c r="AB33703" s="1"/>
      <c r="AC33703" s="1"/>
      <c r="AJ33703" s="1"/>
      <c r="AK33703" s="1"/>
      <c r="AL33703" s="1"/>
    </row>
    <row r="33704">
      <c r="I33704" s="1"/>
      <c r="J33704" s="1"/>
      <c r="K33704" s="1"/>
      <c r="AA33704" s="1"/>
      <c r="AB33704" s="1"/>
      <c r="AC33704" s="1"/>
      <c r="AJ33704" s="1"/>
      <c r="AK33704" s="1"/>
      <c r="AL33704" s="1"/>
    </row>
    <row r="33705">
      <c r="I33705" s="1"/>
      <c r="J33705" s="1"/>
      <c r="K33705" s="1"/>
      <c r="AA33705" s="1"/>
      <c r="AB33705" s="1"/>
      <c r="AC33705" s="1"/>
      <c r="AJ33705" s="1"/>
      <c r="AK33705" s="1"/>
      <c r="AL33705" s="1"/>
    </row>
    <row r="33706">
      <c r="I33706" s="1"/>
      <c r="J33706" s="1"/>
      <c r="K33706" s="1"/>
      <c r="AA33706" s="1"/>
      <c r="AB33706" s="1"/>
      <c r="AC33706" s="1"/>
      <c r="AJ33706" s="1"/>
      <c r="AK33706" s="1"/>
      <c r="AL33706" s="1"/>
    </row>
    <row r="33707">
      <c r="I33707" s="1"/>
      <c r="J33707" s="1"/>
      <c r="K33707" s="1"/>
      <c r="AA33707" s="1"/>
      <c r="AB33707" s="1"/>
      <c r="AC33707" s="1"/>
      <c r="AJ33707" s="1"/>
      <c r="AK33707" s="1"/>
      <c r="AL33707" s="1"/>
    </row>
    <row r="33708">
      <c r="I33708" s="1"/>
      <c r="J33708" s="1"/>
      <c r="K33708" s="1"/>
      <c r="AA33708" s="1"/>
      <c r="AB33708" s="1"/>
      <c r="AC33708" s="1"/>
      <c r="AJ33708" s="1"/>
      <c r="AK33708" s="1"/>
      <c r="AL33708" s="1"/>
    </row>
    <row r="33709">
      <c r="I33709" s="1"/>
      <c r="J33709" s="1"/>
      <c r="K33709" s="1"/>
      <c r="AA33709" s="1"/>
      <c r="AB33709" s="1"/>
      <c r="AC33709" s="1"/>
      <c r="AJ33709" s="1"/>
      <c r="AK33709" s="1"/>
      <c r="AL33709" s="1"/>
    </row>
    <row r="33710">
      <c r="I33710" s="1"/>
      <c r="J33710" s="1"/>
      <c r="K33710" s="1"/>
      <c r="AA33710" s="1"/>
      <c r="AB33710" s="1"/>
      <c r="AC33710" s="1"/>
      <c r="AJ33710" s="1"/>
      <c r="AK33710" s="1"/>
      <c r="AL33710" s="1"/>
    </row>
    <row r="33711">
      <c r="I33711" s="1"/>
      <c r="J33711" s="1"/>
      <c r="K33711" s="1"/>
      <c r="AA33711" s="1"/>
      <c r="AB33711" s="1"/>
      <c r="AC33711" s="1"/>
      <c r="AJ33711" s="1"/>
      <c r="AK33711" s="1"/>
      <c r="AL33711" s="1"/>
    </row>
    <row r="33712">
      <c r="I33712" s="1"/>
      <c r="J33712" s="1"/>
      <c r="K33712" s="1"/>
      <c r="AA33712" s="1"/>
      <c r="AB33712" s="1"/>
      <c r="AC33712" s="1"/>
      <c r="AJ33712" s="1"/>
      <c r="AK33712" s="1"/>
      <c r="AL33712" s="1"/>
    </row>
    <row r="33713">
      <c r="I33713" s="1"/>
      <c r="J33713" s="1"/>
      <c r="K33713" s="1"/>
      <c r="AA33713" s="1"/>
      <c r="AB33713" s="1"/>
      <c r="AC33713" s="1"/>
      <c r="AJ33713" s="1"/>
      <c r="AK33713" s="1"/>
      <c r="AL33713" s="1"/>
    </row>
    <row r="33714">
      <c r="I33714" s="1"/>
      <c r="J33714" s="1"/>
      <c r="K33714" s="1"/>
      <c r="AA33714" s="1"/>
      <c r="AB33714" s="1"/>
      <c r="AC33714" s="1"/>
      <c r="AJ33714" s="1"/>
      <c r="AK33714" s="1"/>
      <c r="AL33714" s="1"/>
    </row>
    <row r="33715">
      <c r="I33715" s="1"/>
      <c r="J33715" s="1"/>
      <c r="K33715" s="1"/>
      <c r="AA33715" s="1"/>
      <c r="AB33715" s="1"/>
      <c r="AC33715" s="1"/>
      <c r="AJ33715" s="1"/>
      <c r="AK33715" s="1"/>
      <c r="AL33715" s="1"/>
    </row>
    <row r="33716">
      <c r="I33716" s="1"/>
      <c r="J33716" s="1"/>
      <c r="K33716" s="1"/>
      <c r="AA33716" s="1"/>
      <c r="AB33716" s="1"/>
      <c r="AC33716" s="1"/>
      <c r="AJ33716" s="1"/>
      <c r="AK33716" s="1"/>
      <c r="AL33716" s="1"/>
    </row>
    <row r="33717">
      <c r="I33717" s="1"/>
      <c r="J33717" s="1"/>
      <c r="K33717" s="1"/>
      <c r="AA33717" s="1"/>
      <c r="AB33717" s="1"/>
      <c r="AC33717" s="1"/>
      <c r="AJ33717" s="1"/>
      <c r="AK33717" s="1"/>
      <c r="AL33717" s="1"/>
    </row>
    <row r="33718">
      <c r="I33718" s="1"/>
      <c r="J33718" s="1"/>
      <c r="K33718" s="1"/>
      <c r="AA33718" s="1"/>
      <c r="AB33718" s="1"/>
      <c r="AC33718" s="1"/>
      <c r="AJ33718" s="1"/>
      <c r="AK33718" s="1"/>
      <c r="AL33718" s="1"/>
    </row>
    <row r="33719">
      <c r="I33719" s="1"/>
      <c r="J33719" s="1"/>
      <c r="K33719" s="1"/>
      <c r="AA33719" s="1"/>
      <c r="AB33719" s="1"/>
      <c r="AC33719" s="1"/>
      <c r="AJ33719" s="1"/>
      <c r="AK33719" s="1"/>
      <c r="AL33719" s="1"/>
    </row>
    <row r="33720">
      <c r="I33720" s="1"/>
      <c r="J33720" s="1"/>
      <c r="K33720" s="1"/>
      <c r="AA33720" s="1"/>
      <c r="AB33720" s="1"/>
      <c r="AC33720" s="1"/>
      <c r="AJ33720" s="1"/>
      <c r="AK33720" s="1"/>
      <c r="AL33720" s="1"/>
    </row>
    <row r="33721">
      <c r="I33721" s="1"/>
      <c r="J33721" s="1"/>
      <c r="K33721" s="1"/>
      <c r="AA33721" s="1"/>
      <c r="AB33721" s="1"/>
      <c r="AC33721" s="1"/>
      <c r="AJ33721" s="1"/>
      <c r="AK33721" s="1"/>
      <c r="AL33721" s="1"/>
    </row>
    <row r="33722">
      <c r="I33722" s="1"/>
      <c r="J33722" s="1"/>
      <c r="K33722" s="1"/>
      <c r="AA33722" s="1"/>
      <c r="AB33722" s="1"/>
      <c r="AC33722" s="1"/>
      <c r="AJ33722" s="1"/>
      <c r="AK33722" s="1"/>
      <c r="AL33722" s="1"/>
    </row>
    <row r="33723">
      <c r="I33723" s="1"/>
      <c r="J33723" s="1"/>
      <c r="K33723" s="1"/>
      <c r="AA33723" s="1"/>
      <c r="AB33723" s="1"/>
      <c r="AC33723" s="1"/>
      <c r="AJ33723" s="1"/>
      <c r="AK33723" s="1"/>
      <c r="AL33723" s="1"/>
    </row>
    <row r="33724">
      <c r="I33724" s="1"/>
      <c r="J33724" s="1"/>
      <c r="K33724" s="1"/>
      <c r="AA33724" s="1"/>
      <c r="AB33724" s="1"/>
      <c r="AC33724" s="1"/>
      <c r="AJ33724" s="1"/>
      <c r="AK33724" s="1"/>
      <c r="AL33724" s="1"/>
    </row>
    <row r="33725">
      <c r="I33725" s="1"/>
      <c r="J33725" s="1"/>
      <c r="K33725" s="1"/>
      <c r="AA33725" s="1"/>
      <c r="AB33725" s="1"/>
      <c r="AC33725" s="1"/>
      <c r="AJ33725" s="1"/>
      <c r="AK33725" s="1"/>
      <c r="AL33725" s="1"/>
    </row>
    <row r="33726">
      <c r="I33726" s="1"/>
      <c r="J33726" s="1"/>
      <c r="K33726" s="1"/>
      <c r="AA33726" s="1"/>
      <c r="AB33726" s="1"/>
      <c r="AC33726" s="1"/>
      <c r="AJ33726" s="1"/>
      <c r="AK33726" s="1"/>
      <c r="AL33726" s="1"/>
    </row>
    <row r="33727">
      <c r="I33727" s="1"/>
      <c r="J33727" s="1"/>
      <c r="K33727" s="1"/>
      <c r="AA33727" s="1"/>
      <c r="AB33727" s="1"/>
      <c r="AC33727" s="1"/>
      <c r="AJ33727" s="1"/>
      <c r="AK33727" s="1"/>
      <c r="AL33727" s="1"/>
    </row>
    <row r="33728">
      <c r="I33728" s="1"/>
      <c r="J33728" s="1"/>
      <c r="K33728" s="1"/>
      <c r="AA33728" s="1"/>
      <c r="AB33728" s="1"/>
      <c r="AC33728" s="1"/>
      <c r="AJ33728" s="1"/>
      <c r="AK33728" s="1"/>
      <c r="AL33728" s="1"/>
    </row>
    <row r="33729">
      <c r="I33729" s="1"/>
      <c r="J33729" s="1"/>
      <c r="K33729" s="1"/>
      <c r="AA33729" s="1"/>
      <c r="AB33729" s="1"/>
      <c r="AC33729" s="1"/>
      <c r="AJ33729" s="1"/>
      <c r="AK33729" s="1"/>
      <c r="AL33729" s="1"/>
    </row>
    <row r="33730">
      <c r="I33730" s="1"/>
      <c r="J33730" s="1"/>
      <c r="K33730" s="1"/>
      <c r="AA33730" s="1"/>
      <c r="AB33730" s="1"/>
      <c r="AC33730" s="1"/>
      <c r="AJ33730" s="1"/>
      <c r="AK33730" s="1"/>
      <c r="AL33730" s="1"/>
    </row>
    <row r="33731">
      <c r="I33731" s="1"/>
      <c r="J33731" s="1"/>
      <c r="K33731" s="1"/>
      <c r="AA33731" s="1"/>
      <c r="AB33731" s="1"/>
      <c r="AC33731" s="1"/>
      <c r="AJ33731" s="1"/>
      <c r="AK33731" s="1"/>
      <c r="AL33731" s="1"/>
    </row>
    <row r="33732">
      <c r="I33732" s="1"/>
      <c r="J33732" s="1"/>
      <c r="K33732" s="1"/>
      <c r="AA33732" s="1"/>
      <c r="AB33732" s="1"/>
      <c r="AC33732" s="1"/>
      <c r="AJ33732" s="1"/>
      <c r="AK33732" s="1"/>
      <c r="AL33732" s="1"/>
    </row>
    <row r="33733">
      <c r="I33733" s="1"/>
      <c r="J33733" s="1"/>
      <c r="K33733" s="1"/>
      <c r="AA33733" s="1"/>
      <c r="AB33733" s="1"/>
      <c r="AC33733" s="1"/>
      <c r="AJ33733" s="1"/>
      <c r="AK33733" s="1"/>
      <c r="AL33733" s="1"/>
    </row>
    <row r="33734">
      <c r="I33734" s="1"/>
      <c r="J33734" s="1"/>
      <c r="K33734" s="1"/>
      <c r="AA33734" s="1"/>
      <c r="AB33734" s="1"/>
      <c r="AC33734" s="1"/>
      <c r="AJ33734" s="1"/>
      <c r="AK33734" s="1"/>
      <c r="AL33734" s="1"/>
    </row>
    <row r="33735">
      <c r="I33735" s="1"/>
      <c r="J33735" s="1"/>
      <c r="K33735" s="1"/>
      <c r="AA33735" s="1"/>
      <c r="AB33735" s="1"/>
      <c r="AC33735" s="1"/>
      <c r="AJ33735" s="1"/>
      <c r="AK33735" s="1"/>
      <c r="AL33735" s="1"/>
    </row>
    <row r="33736">
      <c r="I33736" s="1"/>
      <c r="J33736" s="1"/>
      <c r="K33736" s="1"/>
      <c r="AA33736" s="1"/>
      <c r="AB33736" s="1"/>
      <c r="AC33736" s="1"/>
      <c r="AJ33736" s="1"/>
      <c r="AK33736" s="1"/>
      <c r="AL33736" s="1"/>
    </row>
    <row r="33737">
      <c r="I33737" s="1"/>
      <c r="J33737" s="1"/>
      <c r="K33737" s="1"/>
      <c r="AA33737" s="1"/>
      <c r="AB33737" s="1"/>
      <c r="AC33737" s="1"/>
      <c r="AJ33737" s="1"/>
      <c r="AK33737" s="1"/>
      <c r="AL33737" s="1"/>
    </row>
    <row r="33738">
      <c r="I33738" s="1"/>
      <c r="J33738" s="1"/>
      <c r="K33738" s="1"/>
      <c r="AA33738" s="1"/>
      <c r="AB33738" s="1"/>
      <c r="AC33738" s="1"/>
      <c r="AJ33738" s="1"/>
      <c r="AK33738" s="1"/>
      <c r="AL33738" s="1"/>
    </row>
    <row r="33739">
      <c r="I33739" s="1"/>
      <c r="J33739" s="1"/>
      <c r="K33739" s="1"/>
      <c r="AA33739" s="1"/>
      <c r="AB33739" s="1"/>
      <c r="AC33739" s="1"/>
      <c r="AJ33739" s="1"/>
      <c r="AK33739" s="1"/>
      <c r="AL33739" s="1"/>
    </row>
    <row r="33740">
      <c r="I33740" s="1"/>
      <c r="J33740" s="1"/>
      <c r="K33740" s="1"/>
      <c r="AA33740" s="1"/>
      <c r="AB33740" s="1"/>
      <c r="AC33740" s="1"/>
      <c r="AJ33740" s="1"/>
      <c r="AK33740" s="1"/>
      <c r="AL33740" s="1"/>
    </row>
    <row r="33741">
      <c r="I33741" s="1"/>
      <c r="J33741" s="1"/>
      <c r="K33741" s="1"/>
      <c r="AA33741" s="1"/>
      <c r="AB33741" s="1"/>
      <c r="AC33741" s="1"/>
      <c r="AJ33741" s="1"/>
      <c r="AK33741" s="1"/>
      <c r="AL33741" s="1"/>
    </row>
    <row r="33742">
      <c r="I33742" s="1"/>
      <c r="J33742" s="1"/>
      <c r="K33742" s="1"/>
      <c r="AA33742" s="1"/>
      <c r="AB33742" s="1"/>
      <c r="AC33742" s="1"/>
      <c r="AJ33742" s="1"/>
      <c r="AK33742" s="1"/>
      <c r="AL33742" s="1"/>
    </row>
    <row r="33743">
      <c r="I33743" s="1"/>
      <c r="J33743" s="1"/>
      <c r="K33743" s="1"/>
      <c r="AA33743" s="1"/>
      <c r="AB33743" s="1"/>
      <c r="AC33743" s="1"/>
      <c r="AJ33743" s="1"/>
      <c r="AK33743" s="1"/>
      <c r="AL33743" s="1"/>
    </row>
    <row r="33744">
      <c r="I33744" s="1"/>
      <c r="J33744" s="1"/>
      <c r="K33744" s="1"/>
      <c r="AA33744" s="1"/>
      <c r="AB33744" s="1"/>
      <c r="AC33744" s="1"/>
      <c r="AJ33744" s="1"/>
      <c r="AK33744" s="1"/>
      <c r="AL33744" s="1"/>
    </row>
    <row r="33745">
      <c r="I33745" s="1"/>
      <c r="J33745" s="1"/>
      <c r="K33745" s="1"/>
      <c r="AA33745" s="1"/>
      <c r="AB33745" s="1"/>
      <c r="AC33745" s="1"/>
      <c r="AJ33745" s="1"/>
      <c r="AK33745" s="1"/>
      <c r="AL33745" s="1"/>
    </row>
    <row r="33746">
      <c r="I33746" s="1"/>
      <c r="J33746" s="1"/>
      <c r="K33746" s="1"/>
      <c r="AA33746" s="1"/>
      <c r="AB33746" s="1"/>
      <c r="AC33746" s="1"/>
      <c r="AJ33746" s="1"/>
      <c r="AK33746" s="1"/>
      <c r="AL33746" s="1"/>
    </row>
    <row r="33747">
      <c r="I33747" s="1"/>
      <c r="J33747" s="1"/>
      <c r="K33747" s="1"/>
      <c r="AA33747" s="1"/>
      <c r="AB33747" s="1"/>
      <c r="AC33747" s="1"/>
      <c r="AJ33747" s="1"/>
      <c r="AK33747" s="1"/>
      <c r="AL33747" s="1"/>
    </row>
    <row r="33748">
      <c r="I33748" s="1"/>
      <c r="J33748" s="1"/>
      <c r="K33748" s="1"/>
      <c r="AA33748" s="1"/>
      <c r="AB33748" s="1"/>
      <c r="AC33748" s="1"/>
      <c r="AJ33748" s="1"/>
      <c r="AK33748" s="1"/>
      <c r="AL33748" s="1"/>
    </row>
    <row r="33749">
      <c r="I33749" s="1"/>
      <c r="J33749" s="1"/>
      <c r="K33749" s="1"/>
      <c r="AA33749" s="1"/>
      <c r="AB33749" s="1"/>
      <c r="AC33749" s="1"/>
      <c r="AJ33749" s="1"/>
      <c r="AK33749" s="1"/>
      <c r="AL33749" s="1"/>
    </row>
    <row r="33750">
      <c r="I33750" s="1"/>
      <c r="J33750" s="1"/>
      <c r="K33750" s="1"/>
      <c r="AA33750" s="1"/>
      <c r="AB33750" s="1"/>
      <c r="AC33750" s="1"/>
      <c r="AJ33750" s="1"/>
      <c r="AK33750" s="1"/>
      <c r="AL33750" s="1"/>
    </row>
    <row r="33751">
      <c r="I33751" s="1"/>
      <c r="J33751" s="1"/>
      <c r="K33751" s="1"/>
      <c r="AA33751" s="1"/>
      <c r="AB33751" s="1"/>
      <c r="AC33751" s="1"/>
      <c r="AJ33751" s="1"/>
      <c r="AK33751" s="1"/>
      <c r="AL33751" s="1"/>
    </row>
    <row r="33752">
      <c r="I33752" s="1"/>
      <c r="J33752" s="1"/>
      <c r="K33752" s="1"/>
      <c r="AA33752" s="1"/>
      <c r="AB33752" s="1"/>
      <c r="AC33752" s="1"/>
      <c r="AJ33752" s="1"/>
      <c r="AK33752" s="1"/>
      <c r="AL33752" s="1"/>
    </row>
    <row r="33753">
      <c r="I33753" s="1"/>
      <c r="J33753" s="1"/>
      <c r="K33753" s="1"/>
      <c r="AA33753" s="1"/>
      <c r="AB33753" s="1"/>
      <c r="AC33753" s="1"/>
      <c r="AJ33753" s="1"/>
      <c r="AK33753" s="1"/>
      <c r="AL33753" s="1"/>
    </row>
    <row r="33754">
      <c r="I33754" s="1"/>
      <c r="J33754" s="1"/>
      <c r="K33754" s="1"/>
      <c r="AA33754" s="1"/>
      <c r="AB33754" s="1"/>
      <c r="AC33754" s="1"/>
      <c r="AJ33754" s="1"/>
      <c r="AK33754" s="1"/>
      <c r="AL33754" s="1"/>
    </row>
    <row r="33755">
      <c r="I33755" s="1"/>
      <c r="J33755" s="1"/>
      <c r="K33755" s="1"/>
      <c r="AA33755" s="1"/>
      <c r="AB33755" s="1"/>
      <c r="AC33755" s="1"/>
      <c r="AJ33755" s="1"/>
      <c r="AK33755" s="1"/>
      <c r="AL33755" s="1"/>
    </row>
    <row r="33756">
      <c r="I33756" s="1"/>
      <c r="J33756" s="1"/>
      <c r="K33756" s="1"/>
      <c r="AA33756" s="1"/>
      <c r="AB33756" s="1"/>
      <c r="AC33756" s="1"/>
      <c r="AJ33756" s="1"/>
      <c r="AK33756" s="1"/>
      <c r="AL33756" s="1"/>
    </row>
    <row r="33757">
      <c r="I33757" s="1"/>
      <c r="J33757" s="1"/>
      <c r="K33757" s="1"/>
      <c r="AA33757" s="1"/>
      <c r="AB33757" s="1"/>
      <c r="AC33757" s="1"/>
      <c r="AJ33757" s="1"/>
      <c r="AK33757" s="1"/>
      <c r="AL33757" s="1"/>
    </row>
    <row r="33758">
      <c r="I33758" s="1"/>
      <c r="J33758" s="1"/>
      <c r="K33758" s="1"/>
      <c r="AA33758" s="1"/>
      <c r="AB33758" s="1"/>
      <c r="AC33758" s="1"/>
      <c r="AJ33758" s="1"/>
      <c r="AK33758" s="1"/>
      <c r="AL33758" s="1"/>
    </row>
    <row r="33759">
      <c r="I33759" s="1"/>
      <c r="J33759" s="1"/>
      <c r="K33759" s="1"/>
      <c r="AA33759" s="1"/>
      <c r="AB33759" s="1"/>
      <c r="AC33759" s="1"/>
      <c r="AJ33759" s="1"/>
      <c r="AK33759" s="1"/>
      <c r="AL33759" s="1"/>
    </row>
    <row r="33760">
      <c r="I33760" s="1"/>
      <c r="J33760" s="1"/>
      <c r="K33760" s="1"/>
      <c r="AA33760" s="1"/>
      <c r="AB33760" s="1"/>
      <c r="AC33760" s="1"/>
      <c r="AJ33760" s="1"/>
      <c r="AK33760" s="1"/>
      <c r="AL33760" s="1"/>
    </row>
    <row r="33761">
      <c r="I33761" s="1"/>
      <c r="J33761" s="1"/>
      <c r="K33761" s="1"/>
      <c r="AA33761" s="1"/>
      <c r="AB33761" s="1"/>
      <c r="AC33761" s="1"/>
      <c r="AJ33761" s="1"/>
      <c r="AK33761" s="1"/>
      <c r="AL33761" s="1"/>
    </row>
    <row r="33762">
      <c r="I33762" s="1"/>
      <c r="J33762" s="1"/>
      <c r="K33762" s="1"/>
      <c r="AA33762" s="1"/>
      <c r="AB33762" s="1"/>
      <c r="AC33762" s="1"/>
      <c r="AJ33762" s="1"/>
      <c r="AK33762" s="1"/>
      <c r="AL33762" s="1"/>
    </row>
    <row r="33763">
      <c r="I33763" s="1"/>
      <c r="J33763" s="1"/>
      <c r="K33763" s="1"/>
      <c r="AA33763" s="1"/>
      <c r="AB33763" s="1"/>
      <c r="AC33763" s="1"/>
      <c r="AJ33763" s="1"/>
      <c r="AK33763" s="1"/>
      <c r="AL33763" s="1"/>
    </row>
    <row r="33764">
      <c r="I33764" s="1"/>
      <c r="J33764" s="1"/>
      <c r="K33764" s="1"/>
      <c r="AA33764" s="1"/>
      <c r="AB33764" s="1"/>
      <c r="AC33764" s="1"/>
      <c r="AJ33764" s="1"/>
      <c r="AK33764" s="1"/>
      <c r="AL33764" s="1"/>
    </row>
    <row r="33765">
      <c r="I33765" s="1"/>
      <c r="J33765" s="1"/>
      <c r="K33765" s="1"/>
      <c r="AA33765" s="1"/>
      <c r="AB33765" s="1"/>
      <c r="AC33765" s="1"/>
      <c r="AJ33765" s="1"/>
      <c r="AK33765" s="1"/>
      <c r="AL33765" s="1"/>
    </row>
    <row r="33766">
      <c r="I33766" s="1"/>
      <c r="J33766" s="1"/>
      <c r="K33766" s="1"/>
      <c r="AA33766" s="1"/>
      <c r="AB33766" s="1"/>
      <c r="AC33766" s="1"/>
      <c r="AJ33766" s="1"/>
      <c r="AK33766" s="1"/>
      <c r="AL33766" s="1"/>
    </row>
    <row r="33767">
      <c r="I33767" s="1"/>
      <c r="J33767" s="1"/>
      <c r="K33767" s="1"/>
      <c r="AA33767" s="1"/>
      <c r="AB33767" s="1"/>
      <c r="AC33767" s="1"/>
      <c r="AJ33767" s="1"/>
      <c r="AK33767" s="1"/>
      <c r="AL33767" s="1"/>
    </row>
    <row r="33768">
      <c r="I33768" s="1"/>
      <c r="J33768" s="1"/>
      <c r="K33768" s="1"/>
      <c r="AA33768" s="1"/>
      <c r="AB33768" s="1"/>
      <c r="AC33768" s="1"/>
      <c r="AJ33768" s="1"/>
      <c r="AK33768" s="1"/>
      <c r="AL33768" s="1"/>
    </row>
    <row r="33769">
      <c r="I33769" s="1"/>
      <c r="J33769" s="1"/>
      <c r="K33769" s="1"/>
      <c r="AA33769" s="1"/>
      <c r="AB33769" s="1"/>
      <c r="AC33769" s="1"/>
      <c r="AJ33769" s="1"/>
      <c r="AK33769" s="1"/>
      <c r="AL33769" s="1"/>
    </row>
    <row r="33770">
      <c r="I33770" s="1"/>
      <c r="J33770" s="1"/>
      <c r="K33770" s="1"/>
      <c r="AA33770" s="1"/>
      <c r="AB33770" s="1"/>
      <c r="AC33770" s="1"/>
      <c r="AJ33770" s="1"/>
      <c r="AK33770" s="1"/>
      <c r="AL33770" s="1"/>
    </row>
    <row r="33771">
      <c r="I33771" s="1"/>
      <c r="J33771" s="1"/>
      <c r="K33771" s="1"/>
      <c r="AA33771" s="1"/>
      <c r="AB33771" s="1"/>
      <c r="AC33771" s="1"/>
      <c r="AJ33771" s="1"/>
      <c r="AK33771" s="1"/>
      <c r="AL33771" s="1"/>
    </row>
    <row r="33772">
      <c r="I33772" s="1"/>
      <c r="J33772" s="1"/>
      <c r="K33772" s="1"/>
      <c r="AA33772" s="1"/>
      <c r="AB33772" s="1"/>
      <c r="AC33772" s="1"/>
      <c r="AJ33772" s="1"/>
      <c r="AK33772" s="1"/>
      <c r="AL33772" s="1"/>
    </row>
    <row r="33773">
      <c r="I33773" s="1"/>
      <c r="J33773" s="1"/>
      <c r="K33773" s="1"/>
      <c r="AA33773" s="1"/>
      <c r="AB33773" s="1"/>
      <c r="AC33773" s="1"/>
      <c r="AJ33773" s="1"/>
      <c r="AK33773" s="1"/>
      <c r="AL33773" s="1"/>
    </row>
    <row r="33774">
      <c r="I33774" s="1"/>
      <c r="J33774" s="1"/>
      <c r="K33774" s="1"/>
      <c r="AA33774" s="1"/>
      <c r="AB33774" s="1"/>
      <c r="AC33774" s="1"/>
      <c r="AJ33774" s="1"/>
      <c r="AK33774" s="1"/>
      <c r="AL33774" s="1"/>
    </row>
    <row r="33775">
      <c r="I33775" s="1"/>
      <c r="J33775" s="1"/>
      <c r="K33775" s="1"/>
      <c r="AA33775" s="1"/>
      <c r="AB33775" s="1"/>
      <c r="AC33775" s="1"/>
      <c r="AJ33775" s="1"/>
      <c r="AK33775" s="1"/>
      <c r="AL33775" s="1"/>
    </row>
    <row r="33776">
      <c r="I33776" s="1"/>
      <c r="J33776" s="1"/>
      <c r="K33776" s="1"/>
      <c r="AA33776" s="1"/>
      <c r="AB33776" s="1"/>
      <c r="AC33776" s="1"/>
      <c r="AJ33776" s="1"/>
      <c r="AK33776" s="1"/>
      <c r="AL33776" s="1"/>
    </row>
    <row r="33777">
      <c r="I33777" s="1"/>
      <c r="J33777" s="1"/>
      <c r="K33777" s="1"/>
      <c r="AA33777" s="1"/>
      <c r="AB33777" s="1"/>
      <c r="AC33777" s="1"/>
      <c r="AJ33777" s="1"/>
      <c r="AK33777" s="1"/>
      <c r="AL33777" s="1"/>
    </row>
    <row r="33778">
      <c r="I33778" s="1"/>
      <c r="J33778" s="1"/>
      <c r="K33778" s="1"/>
      <c r="AA33778" s="1"/>
      <c r="AB33778" s="1"/>
      <c r="AC33778" s="1"/>
      <c r="AJ33778" s="1"/>
      <c r="AK33778" s="1"/>
      <c r="AL33778" s="1"/>
    </row>
    <row r="33779">
      <c r="I33779" s="1"/>
      <c r="J33779" s="1"/>
      <c r="K33779" s="1"/>
      <c r="AA33779" s="1"/>
      <c r="AB33779" s="1"/>
      <c r="AC33779" s="1"/>
      <c r="AJ33779" s="1"/>
      <c r="AK33779" s="1"/>
      <c r="AL33779" s="1"/>
    </row>
    <row r="33780">
      <c r="I33780" s="1"/>
      <c r="J33780" s="1"/>
      <c r="K33780" s="1"/>
      <c r="AA33780" s="1"/>
      <c r="AB33780" s="1"/>
      <c r="AC33780" s="1"/>
      <c r="AJ33780" s="1"/>
      <c r="AK33780" s="1"/>
      <c r="AL33780" s="1"/>
    </row>
    <row r="33781">
      <c r="I33781" s="1"/>
      <c r="J33781" s="1"/>
      <c r="K33781" s="1"/>
      <c r="AA33781" s="1"/>
      <c r="AB33781" s="1"/>
      <c r="AC33781" s="1"/>
      <c r="AJ33781" s="1"/>
      <c r="AK33781" s="1"/>
      <c r="AL33781" s="1"/>
    </row>
    <row r="33782">
      <c r="I33782" s="1"/>
      <c r="J33782" s="1"/>
      <c r="K33782" s="1"/>
      <c r="AA33782" s="1"/>
      <c r="AB33782" s="1"/>
      <c r="AC33782" s="1"/>
      <c r="AJ33782" s="1"/>
      <c r="AK33782" s="1"/>
      <c r="AL33782" s="1"/>
    </row>
    <row r="33783">
      <c r="I33783" s="1"/>
      <c r="J33783" s="1"/>
      <c r="K33783" s="1"/>
      <c r="AA33783" s="1"/>
      <c r="AB33783" s="1"/>
      <c r="AC33783" s="1"/>
      <c r="AJ33783" s="1"/>
      <c r="AK33783" s="1"/>
      <c r="AL33783" s="1"/>
    </row>
    <row r="33784">
      <c r="I33784" s="1"/>
      <c r="J33784" s="1"/>
      <c r="K33784" s="1"/>
      <c r="AA33784" s="1"/>
      <c r="AB33784" s="1"/>
      <c r="AC33784" s="1"/>
      <c r="AJ33784" s="1"/>
      <c r="AK33784" s="1"/>
      <c r="AL33784" s="1"/>
    </row>
    <row r="33785">
      <c r="I33785" s="1"/>
      <c r="J33785" s="1"/>
      <c r="K33785" s="1"/>
      <c r="AA33785" s="1"/>
      <c r="AB33785" s="1"/>
      <c r="AC33785" s="1"/>
      <c r="AJ33785" s="1"/>
      <c r="AK33785" s="1"/>
      <c r="AL33785" s="1"/>
    </row>
    <row r="33786">
      <c r="I33786" s="1"/>
      <c r="J33786" s="1"/>
      <c r="K33786" s="1"/>
      <c r="AA33786" s="1"/>
      <c r="AB33786" s="1"/>
      <c r="AC33786" s="1"/>
      <c r="AJ33786" s="1"/>
      <c r="AK33786" s="1"/>
      <c r="AL33786" s="1"/>
    </row>
    <row r="33787">
      <c r="I33787" s="1"/>
      <c r="J33787" s="1"/>
      <c r="K33787" s="1"/>
      <c r="AA33787" s="1"/>
      <c r="AB33787" s="1"/>
      <c r="AC33787" s="1"/>
      <c r="AJ33787" s="1"/>
      <c r="AK33787" s="1"/>
      <c r="AL33787" s="1"/>
    </row>
    <row r="33788">
      <c r="I33788" s="1"/>
      <c r="J33788" s="1"/>
      <c r="K33788" s="1"/>
      <c r="AA33788" s="1"/>
      <c r="AB33788" s="1"/>
      <c r="AC33788" s="1"/>
      <c r="AJ33788" s="1"/>
      <c r="AK33788" s="1"/>
      <c r="AL33788" s="1"/>
    </row>
    <row r="33789">
      <c r="I33789" s="1"/>
      <c r="J33789" s="1"/>
      <c r="K33789" s="1"/>
      <c r="AA33789" s="1"/>
      <c r="AB33789" s="1"/>
      <c r="AC33789" s="1"/>
      <c r="AJ33789" s="1"/>
      <c r="AK33789" s="1"/>
      <c r="AL33789" s="1"/>
    </row>
    <row r="33790">
      <c r="I33790" s="1"/>
      <c r="J33790" s="1"/>
      <c r="K33790" s="1"/>
      <c r="AA33790" s="1"/>
      <c r="AB33790" s="1"/>
      <c r="AC33790" s="1"/>
      <c r="AJ33790" s="1"/>
      <c r="AK33790" s="1"/>
      <c r="AL33790" s="1"/>
    </row>
    <row r="33791">
      <c r="I33791" s="1"/>
      <c r="J33791" s="1"/>
      <c r="K33791" s="1"/>
      <c r="AA33791" s="1"/>
      <c r="AB33791" s="1"/>
      <c r="AC33791" s="1"/>
      <c r="AJ33791" s="1"/>
      <c r="AK33791" s="1"/>
      <c r="AL33791" s="1"/>
    </row>
    <row r="33792">
      <c r="I33792" s="1"/>
      <c r="J33792" s="1"/>
      <c r="K33792" s="1"/>
      <c r="AA33792" s="1"/>
      <c r="AB33792" s="1"/>
      <c r="AC33792" s="1"/>
      <c r="AJ33792" s="1"/>
      <c r="AK33792" s="1"/>
      <c r="AL33792" s="1"/>
    </row>
    <row r="33793">
      <c r="I33793" s="1"/>
      <c r="J33793" s="1"/>
      <c r="K33793" s="1"/>
      <c r="AA33793" s="1"/>
      <c r="AB33793" s="1"/>
      <c r="AC33793" s="1"/>
      <c r="AJ33793" s="1"/>
      <c r="AK33793" s="1"/>
      <c r="AL33793" s="1"/>
    </row>
    <row r="33794">
      <c r="I33794" s="1"/>
      <c r="J33794" s="1"/>
      <c r="K33794" s="1"/>
      <c r="AA33794" s="1"/>
      <c r="AB33794" s="1"/>
      <c r="AC33794" s="1"/>
      <c r="AJ33794" s="1"/>
      <c r="AK33794" s="1"/>
      <c r="AL33794" s="1"/>
    </row>
    <row r="33795">
      <c r="I33795" s="1"/>
      <c r="J33795" s="1"/>
      <c r="K33795" s="1"/>
      <c r="AA33795" s="1"/>
      <c r="AB33795" s="1"/>
      <c r="AC33795" s="1"/>
      <c r="AJ33795" s="1"/>
      <c r="AK33795" s="1"/>
      <c r="AL33795" s="1"/>
    </row>
    <row r="33796">
      <c r="I33796" s="1"/>
      <c r="J33796" s="1"/>
      <c r="K33796" s="1"/>
      <c r="AA33796" s="1"/>
      <c r="AB33796" s="1"/>
      <c r="AC33796" s="1"/>
      <c r="AJ33796" s="1"/>
      <c r="AK33796" s="1"/>
      <c r="AL33796" s="1"/>
    </row>
    <row r="33797">
      <c r="I33797" s="1"/>
      <c r="J33797" s="1"/>
      <c r="K33797" s="1"/>
      <c r="AA33797" s="1"/>
      <c r="AB33797" s="1"/>
      <c r="AC33797" s="1"/>
      <c r="AJ33797" s="1"/>
      <c r="AK33797" s="1"/>
      <c r="AL33797" s="1"/>
    </row>
    <row r="33798">
      <c r="I33798" s="1"/>
      <c r="J33798" s="1"/>
      <c r="K33798" s="1"/>
      <c r="AA33798" s="1"/>
      <c r="AB33798" s="1"/>
      <c r="AC33798" s="1"/>
      <c r="AJ33798" s="1"/>
      <c r="AK33798" s="1"/>
      <c r="AL33798" s="1"/>
    </row>
    <row r="33799">
      <c r="I33799" s="1"/>
      <c r="J33799" s="1"/>
      <c r="K33799" s="1"/>
      <c r="AA33799" s="1"/>
      <c r="AB33799" s="1"/>
      <c r="AC33799" s="1"/>
      <c r="AJ33799" s="1"/>
      <c r="AK33799" s="1"/>
      <c r="AL33799" s="1"/>
    </row>
    <row r="33800">
      <c r="I33800" s="1"/>
      <c r="J33800" s="1"/>
      <c r="K33800" s="1"/>
      <c r="AA33800" s="1"/>
      <c r="AB33800" s="1"/>
      <c r="AC33800" s="1"/>
      <c r="AJ33800" s="1"/>
      <c r="AK33800" s="1"/>
      <c r="AL33800" s="1"/>
    </row>
    <row r="33801">
      <c r="I33801" s="1"/>
      <c r="J33801" s="1"/>
      <c r="K33801" s="1"/>
      <c r="AA33801" s="1"/>
      <c r="AB33801" s="1"/>
      <c r="AC33801" s="1"/>
      <c r="AJ33801" s="1"/>
      <c r="AK33801" s="1"/>
      <c r="AL33801" s="1"/>
    </row>
    <row r="33802">
      <c r="I33802" s="1"/>
      <c r="J33802" s="1"/>
      <c r="K33802" s="1"/>
      <c r="AA33802" s="1"/>
      <c r="AB33802" s="1"/>
      <c r="AC33802" s="1"/>
      <c r="AJ33802" s="1"/>
      <c r="AK33802" s="1"/>
      <c r="AL33802" s="1"/>
    </row>
    <row r="33803">
      <c r="I33803" s="1"/>
      <c r="J33803" s="1"/>
      <c r="K33803" s="1"/>
      <c r="AA33803" s="1"/>
      <c r="AB33803" s="1"/>
      <c r="AC33803" s="1"/>
      <c r="AJ33803" s="1"/>
      <c r="AK33803" s="1"/>
      <c r="AL33803" s="1"/>
    </row>
    <row r="33804">
      <c r="I33804" s="1"/>
      <c r="J33804" s="1"/>
      <c r="K33804" s="1"/>
      <c r="AA33804" s="1"/>
      <c r="AB33804" s="1"/>
      <c r="AC33804" s="1"/>
      <c r="AJ33804" s="1"/>
      <c r="AK33804" s="1"/>
      <c r="AL33804" s="1"/>
    </row>
    <row r="33805">
      <c r="I33805" s="1"/>
      <c r="J33805" s="1"/>
      <c r="K33805" s="1"/>
      <c r="AA33805" s="1"/>
      <c r="AB33805" s="1"/>
      <c r="AC33805" s="1"/>
      <c r="AJ33805" s="1"/>
      <c r="AK33805" s="1"/>
      <c r="AL33805" s="1"/>
    </row>
    <row r="33806">
      <c r="I33806" s="1"/>
      <c r="J33806" s="1"/>
      <c r="K33806" s="1"/>
      <c r="AA33806" s="1"/>
      <c r="AB33806" s="1"/>
      <c r="AC33806" s="1"/>
      <c r="AJ33806" s="1"/>
      <c r="AK33806" s="1"/>
      <c r="AL33806" s="1"/>
    </row>
    <row r="33807">
      <c r="I33807" s="1"/>
      <c r="J33807" s="1"/>
      <c r="K33807" s="1"/>
      <c r="AA33807" s="1"/>
      <c r="AB33807" s="1"/>
      <c r="AC33807" s="1"/>
      <c r="AJ33807" s="1"/>
      <c r="AK33807" s="1"/>
      <c r="AL33807" s="1"/>
    </row>
    <row r="33808">
      <c r="I33808" s="1"/>
      <c r="J33808" s="1"/>
      <c r="K33808" s="1"/>
      <c r="AA33808" s="1"/>
      <c r="AB33808" s="1"/>
      <c r="AC33808" s="1"/>
      <c r="AJ33808" s="1"/>
      <c r="AK33808" s="1"/>
      <c r="AL33808" s="1"/>
    </row>
    <row r="33809">
      <c r="I33809" s="1"/>
      <c r="J33809" s="1"/>
      <c r="K33809" s="1"/>
      <c r="AA33809" s="1"/>
      <c r="AB33809" s="1"/>
      <c r="AC33809" s="1"/>
      <c r="AJ33809" s="1"/>
      <c r="AK33809" s="1"/>
      <c r="AL33809" s="1"/>
    </row>
    <row r="33810">
      <c r="I33810" s="1"/>
      <c r="J33810" s="1"/>
      <c r="K33810" s="1"/>
      <c r="AA33810" s="1"/>
      <c r="AB33810" s="1"/>
      <c r="AC33810" s="1"/>
      <c r="AJ33810" s="1"/>
      <c r="AK33810" s="1"/>
      <c r="AL33810" s="1"/>
    </row>
    <row r="33811">
      <c r="I33811" s="1"/>
      <c r="J33811" s="1"/>
      <c r="K33811" s="1"/>
      <c r="AA33811" s="1"/>
      <c r="AB33811" s="1"/>
      <c r="AC33811" s="1"/>
      <c r="AJ33811" s="1"/>
      <c r="AK33811" s="1"/>
      <c r="AL33811" s="1"/>
    </row>
    <row r="33812">
      <c r="I33812" s="1"/>
      <c r="J33812" s="1"/>
      <c r="K33812" s="1"/>
      <c r="AA33812" s="1"/>
      <c r="AB33812" s="1"/>
      <c r="AC33812" s="1"/>
      <c r="AJ33812" s="1"/>
      <c r="AK33812" s="1"/>
      <c r="AL33812" s="1"/>
    </row>
    <row r="33813">
      <c r="I33813" s="1"/>
      <c r="J33813" s="1"/>
      <c r="K33813" s="1"/>
      <c r="AA33813" s="1"/>
      <c r="AB33813" s="1"/>
      <c r="AC33813" s="1"/>
      <c r="AJ33813" s="1"/>
      <c r="AK33813" s="1"/>
      <c r="AL33813" s="1"/>
    </row>
    <row r="33814">
      <c r="I33814" s="1"/>
      <c r="J33814" s="1"/>
      <c r="K33814" s="1"/>
      <c r="AA33814" s="1"/>
      <c r="AB33814" s="1"/>
      <c r="AC33814" s="1"/>
      <c r="AJ33814" s="1"/>
      <c r="AK33814" s="1"/>
      <c r="AL33814" s="1"/>
    </row>
    <row r="33815">
      <c r="I33815" s="1"/>
      <c r="J33815" s="1"/>
      <c r="K33815" s="1"/>
      <c r="AA33815" s="1"/>
      <c r="AB33815" s="1"/>
      <c r="AC33815" s="1"/>
      <c r="AJ33815" s="1"/>
      <c r="AK33815" s="1"/>
      <c r="AL33815" s="1"/>
    </row>
    <row r="33816">
      <c r="I33816" s="1"/>
      <c r="J33816" s="1"/>
      <c r="K33816" s="1"/>
      <c r="AA33816" s="1"/>
      <c r="AB33816" s="1"/>
      <c r="AC33816" s="1"/>
      <c r="AJ33816" s="1"/>
      <c r="AK33816" s="1"/>
      <c r="AL33816" s="1"/>
    </row>
    <row r="33817">
      <c r="I33817" s="1"/>
      <c r="J33817" s="1"/>
      <c r="K33817" s="1"/>
      <c r="AA33817" s="1"/>
      <c r="AB33817" s="1"/>
      <c r="AC33817" s="1"/>
      <c r="AJ33817" s="1"/>
      <c r="AK33817" s="1"/>
      <c r="AL33817" s="1"/>
    </row>
    <row r="33818">
      <c r="I33818" s="1"/>
      <c r="J33818" s="1"/>
      <c r="K33818" s="1"/>
      <c r="AA33818" s="1"/>
      <c r="AB33818" s="1"/>
      <c r="AC33818" s="1"/>
      <c r="AJ33818" s="1"/>
      <c r="AK33818" s="1"/>
      <c r="AL33818" s="1"/>
    </row>
    <row r="33819">
      <c r="I33819" s="1"/>
      <c r="J33819" s="1"/>
      <c r="K33819" s="1"/>
      <c r="AA33819" s="1"/>
      <c r="AB33819" s="1"/>
      <c r="AC33819" s="1"/>
      <c r="AJ33819" s="1"/>
      <c r="AK33819" s="1"/>
      <c r="AL33819" s="1"/>
    </row>
    <row r="33820">
      <c r="I33820" s="1"/>
      <c r="J33820" s="1"/>
      <c r="K33820" s="1"/>
      <c r="AA33820" s="1"/>
      <c r="AB33820" s="1"/>
      <c r="AC33820" s="1"/>
      <c r="AJ33820" s="1"/>
      <c r="AK33820" s="1"/>
      <c r="AL33820" s="1"/>
    </row>
    <row r="33821">
      <c r="I33821" s="1"/>
      <c r="J33821" s="1"/>
      <c r="K33821" s="1"/>
      <c r="AA33821" s="1"/>
      <c r="AB33821" s="1"/>
      <c r="AC33821" s="1"/>
      <c r="AJ33821" s="1"/>
      <c r="AK33821" s="1"/>
      <c r="AL33821" s="1"/>
    </row>
    <row r="33822">
      <c r="I33822" s="1"/>
      <c r="J33822" s="1"/>
      <c r="K33822" s="1"/>
      <c r="AA33822" s="1"/>
      <c r="AB33822" s="1"/>
      <c r="AC33822" s="1"/>
      <c r="AJ33822" s="1"/>
      <c r="AK33822" s="1"/>
      <c r="AL33822" s="1"/>
    </row>
    <row r="33823">
      <c r="I33823" s="1"/>
      <c r="J33823" s="1"/>
      <c r="K33823" s="1"/>
      <c r="AA33823" s="1"/>
      <c r="AB33823" s="1"/>
      <c r="AC33823" s="1"/>
      <c r="AJ33823" s="1"/>
      <c r="AK33823" s="1"/>
      <c r="AL33823" s="1"/>
    </row>
    <row r="33824">
      <c r="I33824" s="1"/>
      <c r="J33824" s="1"/>
      <c r="K33824" s="1"/>
      <c r="AA33824" s="1"/>
      <c r="AB33824" s="1"/>
      <c r="AC33824" s="1"/>
      <c r="AJ33824" s="1"/>
      <c r="AK33824" s="1"/>
      <c r="AL33824" s="1"/>
    </row>
    <row r="33825">
      <c r="I33825" s="1"/>
      <c r="J33825" s="1"/>
      <c r="K33825" s="1"/>
      <c r="AA33825" s="1"/>
      <c r="AB33825" s="1"/>
      <c r="AC33825" s="1"/>
      <c r="AJ33825" s="1"/>
      <c r="AK33825" s="1"/>
      <c r="AL33825" s="1"/>
    </row>
    <row r="33826">
      <c r="I33826" s="1"/>
      <c r="J33826" s="1"/>
      <c r="K33826" s="1"/>
      <c r="AA33826" s="1"/>
      <c r="AB33826" s="1"/>
      <c r="AC33826" s="1"/>
      <c r="AJ33826" s="1"/>
      <c r="AK33826" s="1"/>
      <c r="AL33826" s="1"/>
    </row>
    <row r="33827">
      <c r="I33827" s="1"/>
      <c r="J33827" s="1"/>
      <c r="K33827" s="1"/>
      <c r="AA33827" s="1"/>
      <c r="AB33827" s="1"/>
      <c r="AC33827" s="1"/>
      <c r="AJ33827" s="1"/>
      <c r="AK33827" s="1"/>
      <c r="AL33827" s="1"/>
    </row>
    <row r="33828">
      <c r="I33828" s="1"/>
      <c r="J33828" s="1"/>
      <c r="K33828" s="1"/>
      <c r="AA33828" s="1"/>
      <c r="AB33828" s="1"/>
      <c r="AC33828" s="1"/>
      <c r="AJ33828" s="1"/>
      <c r="AK33828" s="1"/>
      <c r="AL33828" s="1"/>
    </row>
    <row r="33829">
      <c r="I33829" s="1"/>
      <c r="J33829" s="1"/>
      <c r="K33829" s="1"/>
      <c r="AA33829" s="1"/>
      <c r="AB33829" s="1"/>
      <c r="AC33829" s="1"/>
      <c r="AJ33829" s="1"/>
      <c r="AK33829" s="1"/>
      <c r="AL33829" s="1"/>
    </row>
    <row r="33830">
      <c r="I33830" s="1"/>
      <c r="J33830" s="1"/>
      <c r="K33830" s="1"/>
      <c r="AA33830" s="1"/>
      <c r="AB33830" s="1"/>
      <c r="AC33830" s="1"/>
      <c r="AJ33830" s="1"/>
      <c r="AK33830" s="1"/>
      <c r="AL33830" s="1"/>
    </row>
    <row r="33831">
      <c r="I33831" s="1"/>
      <c r="J33831" s="1"/>
      <c r="K33831" s="1"/>
      <c r="AA33831" s="1"/>
      <c r="AB33831" s="1"/>
      <c r="AC33831" s="1"/>
      <c r="AJ33831" s="1"/>
      <c r="AK33831" s="1"/>
      <c r="AL33831" s="1"/>
    </row>
    <row r="33832">
      <c r="I33832" s="1"/>
      <c r="J33832" s="1"/>
      <c r="K33832" s="1"/>
      <c r="AA33832" s="1"/>
      <c r="AB33832" s="1"/>
      <c r="AC33832" s="1"/>
      <c r="AJ33832" s="1"/>
      <c r="AK33832" s="1"/>
      <c r="AL33832" s="1"/>
    </row>
    <row r="33833">
      <c r="I33833" s="1"/>
      <c r="J33833" s="1"/>
      <c r="K33833" s="1"/>
      <c r="AA33833" s="1"/>
      <c r="AB33833" s="1"/>
      <c r="AC33833" s="1"/>
      <c r="AJ33833" s="1"/>
      <c r="AK33833" s="1"/>
      <c r="AL33833" s="1"/>
    </row>
    <row r="33834">
      <c r="I33834" s="1"/>
      <c r="J33834" s="1"/>
      <c r="K33834" s="1"/>
      <c r="AA33834" s="1"/>
      <c r="AB33834" s="1"/>
      <c r="AC33834" s="1"/>
      <c r="AJ33834" s="1"/>
      <c r="AK33834" s="1"/>
      <c r="AL33834" s="1"/>
    </row>
    <row r="33835">
      <c r="I33835" s="1"/>
      <c r="J33835" s="1"/>
      <c r="K33835" s="1"/>
      <c r="AA33835" s="1"/>
      <c r="AB33835" s="1"/>
      <c r="AC33835" s="1"/>
      <c r="AJ33835" s="1"/>
      <c r="AK33835" s="1"/>
      <c r="AL33835" s="1"/>
    </row>
    <row r="33836">
      <c r="I33836" s="1"/>
      <c r="J33836" s="1"/>
      <c r="K33836" s="1"/>
      <c r="AA33836" s="1"/>
      <c r="AB33836" s="1"/>
      <c r="AC33836" s="1"/>
      <c r="AJ33836" s="1"/>
      <c r="AK33836" s="1"/>
      <c r="AL33836" s="1"/>
    </row>
    <row r="33837">
      <c r="I33837" s="1"/>
      <c r="J33837" s="1"/>
      <c r="K33837" s="1"/>
      <c r="AA33837" s="1"/>
      <c r="AB33837" s="1"/>
      <c r="AC33837" s="1"/>
      <c r="AJ33837" s="1"/>
      <c r="AK33837" s="1"/>
      <c r="AL33837" s="1"/>
    </row>
    <row r="33838">
      <c r="I33838" s="1"/>
      <c r="J33838" s="1"/>
      <c r="K33838" s="1"/>
      <c r="AA33838" s="1"/>
      <c r="AB33838" s="1"/>
      <c r="AC33838" s="1"/>
      <c r="AJ33838" s="1"/>
      <c r="AK33838" s="1"/>
      <c r="AL33838" s="1"/>
    </row>
    <row r="33839">
      <c r="I33839" s="1"/>
      <c r="J33839" s="1"/>
      <c r="K33839" s="1"/>
      <c r="AA33839" s="1"/>
      <c r="AB33839" s="1"/>
      <c r="AC33839" s="1"/>
      <c r="AJ33839" s="1"/>
      <c r="AK33839" s="1"/>
      <c r="AL33839" s="1"/>
    </row>
    <row r="33840">
      <c r="I33840" s="1"/>
      <c r="J33840" s="1"/>
      <c r="K33840" s="1"/>
      <c r="AA33840" s="1"/>
      <c r="AB33840" s="1"/>
      <c r="AC33840" s="1"/>
      <c r="AJ33840" s="1"/>
      <c r="AK33840" s="1"/>
      <c r="AL33840" s="1"/>
    </row>
    <row r="33841">
      <c r="I33841" s="1"/>
      <c r="J33841" s="1"/>
      <c r="K33841" s="1"/>
      <c r="AA33841" s="1"/>
      <c r="AB33841" s="1"/>
      <c r="AC33841" s="1"/>
      <c r="AJ33841" s="1"/>
      <c r="AK33841" s="1"/>
      <c r="AL33841" s="1"/>
    </row>
    <row r="33842">
      <c r="I33842" s="1"/>
      <c r="J33842" s="1"/>
      <c r="K33842" s="1"/>
      <c r="AA33842" s="1"/>
      <c r="AB33842" s="1"/>
      <c r="AC33842" s="1"/>
      <c r="AJ33842" s="1"/>
      <c r="AK33842" s="1"/>
      <c r="AL33842" s="1"/>
    </row>
    <row r="33843">
      <c r="I33843" s="1"/>
      <c r="J33843" s="1"/>
      <c r="K33843" s="1"/>
      <c r="AA33843" s="1"/>
      <c r="AB33843" s="1"/>
      <c r="AC33843" s="1"/>
      <c r="AJ33843" s="1"/>
      <c r="AK33843" s="1"/>
      <c r="AL33843" s="1"/>
    </row>
    <row r="33844">
      <c r="I33844" s="1"/>
      <c r="J33844" s="1"/>
      <c r="K33844" s="1"/>
      <c r="AA33844" s="1"/>
      <c r="AB33844" s="1"/>
      <c r="AC33844" s="1"/>
      <c r="AJ33844" s="1"/>
      <c r="AK33844" s="1"/>
      <c r="AL33844" s="1"/>
    </row>
    <row r="33845">
      <c r="I33845" s="1"/>
      <c r="J33845" s="1"/>
      <c r="K33845" s="1"/>
      <c r="AA33845" s="1"/>
      <c r="AB33845" s="1"/>
      <c r="AC33845" s="1"/>
      <c r="AJ33845" s="1"/>
      <c r="AK33845" s="1"/>
      <c r="AL33845" s="1"/>
    </row>
    <row r="33846">
      <c r="I33846" s="1"/>
      <c r="J33846" s="1"/>
      <c r="K33846" s="1"/>
      <c r="AA33846" s="1"/>
      <c r="AB33846" s="1"/>
      <c r="AC33846" s="1"/>
      <c r="AJ33846" s="1"/>
      <c r="AK33846" s="1"/>
      <c r="AL33846" s="1"/>
    </row>
    <row r="33847">
      <c r="I33847" s="1"/>
      <c r="J33847" s="1"/>
      <c r="K33847" s="1"/>
      <c r="AA33847" s="1"/>
      <c r="AB33847" s="1"/>
      <c r="AC33847" s="1"/>
      <c r="AJ33847" s="1"/>
      <c r="AK33847" s="1"/>
      <c r="AL33847" s="1"/>
    </row>
    <row r="33848">
      <c r="I33848" s="1"/>
      <c r="J33848" s="1"/>
      <c r="K33848" s="1"/>
      <c r="AA33848" s="1"/>
      <c r="AB33848" s="1"/>
      <c r="AC33848" s="1"/>
      <c r="AJ33848" s="1"/>
      <c r="AK33848" s="1"/>
      <c r="AL33848" s="1"/>
    </row>
    <row r="33849">
      <c r="I33849" s="1"/>
      <c r="J33849" s="1"/>
      <c r="K33849" s="1"/>
      <c r="AA33849" s="1"/>
      <c r="AB33849" s="1"/>
      <c r="AC33849" s="1"/>
      <c r="AJ33849" s="1"/>
      <c r="AK33849" s="1"/>
      <c r="AL33849" s="1"/>
    </row>
    <row r="33850">
      <c r="I33850" s="1"/>
      <c r="J33850" s="1"/>
      <c r="K33850" s="1"/>
      <c r="AA33850" s="1"/>
      <c r="AB33850" s="1"/>
      <c r="AC33850" s="1"/>
      <c r="AJ33850" s="1"/>
      <c r="AK33850" s="1"/>
      <c r="AL33850" s="1"/>
    </row>
    <row r="33851">
      <c r="I33851" s="1"/>
      <c r="J33851" s="1"/>
      <c r="K33851" s="1"/>
      <c r="AA33851" s="1"/>
      <c r="AB33851" s="1"/>
      <c r="AC33851" s="1"/>
      <c r="AJ33851" s="1"/>
      <c r="AK33851" s="1"/>
      <c r="AL33851" s="1"/>
    </row>
    <row r="33852">
      <c r="I33852" s="1"/>
      <c r="J33852" s="1"/>
      <c r="K33852" s="1"/>
      <c r="AA33852" s="1"/>
      <c r="AB33852" s="1"/>
      <c r="AC33852" s="1"/>
      <c r="AJ33852" s="1"/>
      <c r="AK33852" s="1"/>
      <c r="AL33852" s="1"/>
    </row>
    <row r="33853">
      <c r="I33853" s="1"/>
      <c r="J33853" s="1"/>
      <c r="K33853" s="1"/>
      <c r="AA33853" s="1"/>
      <c r="AB33853" s="1"/>
      <c r="AC33853" s="1"/>
      <c r="AJ33853" s="1"/>
      <c r="AK33853" s="1"/>
      <c r="AL33853" s="1"/>
    </row>
    <row r="33854">
      <c r="I33854" s="1"/>
      <c r="J33854" s="1"/>
      <c r="K33854" s="1"/>
      <c r="AA33854" s="1"/>
      <c r="AB33854" s="1"/>
      <c r="AC33854" s="1"/>
      <c r="AJ33854" s="1"/>
      <c r="AK33854" s="1"/>
      <c r="AL33854" s="1"/>
    </row>
    <row r="33855">
      <c r="I33855" s="1"/>
      <c r="J33855" s="1"/>
      <c r="K33855" s="1"/>
      <c r="AA33855" s="1"/>
      <c r="AB33855" s="1"/>
      <c r="AC33855" s="1"/>
      <c r="AJ33855" s="1"/>
      <c r="AK33855" s="1"/>
      <c r="AL33855" s="1"/>
    </row>
    <row r="33856">
      <c r="I33856" s="1"/>
      <c r="J33856" s="1"/>
      <c r="K33856" s="1"/>
      <c r="AA33856" s="1"/>
      <c r="AB33856" s="1"/>
      <c r="AC33856" s="1"/>
      <c r="AJ33856" s="1"/>
      <c r="AK33856" s="1"/>
      <c r="AL33856" s="1"/>
    </row>
    <row r="33857">
      <c r="I33857" s="1"/>
      <c r="J33857" s="1"/>
      <c r="K33857" s="1"/>
      <c r="AA33857" s="1"/>
      <c r="AB33857" s="1"/>
      <c r="AC33857" s="1"/>
      <c r="AJ33857" s="1"/>
      <c r="AK33857" s="1"/>
      <c r="AL33857" s="1"/>
    </row>
    <row r="33858">
      <c r="I33858" s="1"/>
      <c r="J33858" s="1"/>
      <c r="K33858" s="1"/>
      <c r="AA33858" s="1"/>
      <c r="AB33858" s="1"/>
      <c r="AC33858" s="1"/>
      <c r="AJ33858" s="1"/>
      <c r="AK33858" s="1"/>
      <c r="AL33858" s="1"/>
    </row>
    <row r="33859">
      <c r="I33859" s="1"/>
      <c r="J33859" s="1"/>
      <c r="K33859" s="1"/>
      <c r="AA33859" s="1"/>
      <c r="AB33859" s="1"/>
      <c r="AC33859" s="1"/>
      <c r="AJ33859" s="1"/>
      <c r="AK33859" s="1"/>
      <c r="AL33859" s="1"/>
    </row>
    <row r="33860">
      <c r="I33860" s="1"/>
      <c r="J33860" s="1"/>
      <c r="K33860" s="1"/>
      <c r="AA33860" s="1"/>
      <c r="AB33860" s="1"/>
      <c r="AC33860" s="1"/>
      <c r="AJ33860" s="1"/>
      <c r="AK33860" s="1"/>
      <c r="AL33860" s="1"/>
    </row>
    <row r="33861">
      <c r="I33861" s="1"/>
      <c r="J33861" s="1"/>
      <c r="K33861" s="1"/>
      <c r="AA33861" s="1"/>
      <c r="AB33861" s="1"/>
      <c r="AC33861" s="1"/>
      <c r="AJ33861" s="1"/>
      <c r="AK33861" s="1"/>
      <c r="AL33861" s="1"/>
    </row>
    <row r="33862">
      <c r="I33862" s="1"/>
      <c r="J33862" s="1"/>
      <c r="K33862" s="1"/>
      <c r="AA33862" s="1"/>
      <c r="AB33862" s="1"/>
      <c r="AC33862" s="1"/>
      <c r="AJ33862" s="1"/>
      <c r="AK33862" s="1"/>
      <c r="AL33862" s="1"/>
    </row>
    <row r="33863">
      <c r="I33863" s="1"/>
      <c r="J33863" s="1"/>
      <c r="K33863" s="1"/>
      <c r="AA33863" s="1"/>
      <c r="AB33863" s="1"/>
      <c r="AC33863" s="1"/>
      <c r="AJ33863" s="1"/>
      <c r="AK33863" s="1"/>
      <c r="AL33863" s="1"/>
    </row>
    <row r="33864">
      <c r="I33864" s="1"/>
      <c r="J33864" s="1"/>
      <c r="K33864" s="1"/>
      <c r="AA33864" s="1"/>
      <c r="AB33864" s="1"/>
      <c r="AC33864" s="1"/>
      <c r="AJ33864" s="1"/>
      <c r="AK33864" s="1"/>
      <c r="AL33864" s="1"/>
    </row>
    <row r="33865">
      <c r="I33865" s="1"/>
      <c r="J33865" s="1"/>
      <c r="K33865" s="1"/>
      <c r="AA33865" s="1"/>
      <c r="AB33865" s="1"/>
      <c r="AC33865" s="1"/>
      <c r="AJ33865" s="1"/>
      <c r="AK33865" s="1"/>
      <c r="AL33865" s="1"/>
    </row>
    <row r="33866">
      <c r="I33866" s="1"/>
      <c r="J33866" s="1"/>
      <c r="K33866" s="1"/>
      <c r="AA33866" s="1"/>
      <c r="AB33866" s="1"/>
      <c r="AC33866" s="1"/>
      <c r="AJ33866" s="1"/>
      <c r="AK33866" s="1"/>
      <c r="AL33866" s="1"/>
    </row>
    <row r="33867">
      <c r="I33867" s="1"/>
      <c r="J33867" s="1"/>
      <c r="K33867" s="1"/>
      <c r="AA33867" s="1"/>
      <c r="AB33867" s="1"/>
      <c r="AC33867" s="1"/>
      <c r="AJ33867" s="1"/>
      <c r="AK33867" s="1"/>
      <c r="AL33867" s="1"/>
    </row>
    <row r="33868">
      <c r="I33868" s="1"/>
      <c r="J33868" s="1"/>
      <c r="K33868" s="1"/>
      <c r="AA33868" s="1"/>
      <c r="AB33868" s="1"/>
      <c r="AC33868" s="1"/>
      <c r="AJ33868" s="1"/>
      <c r="AK33868" s="1"/>
      <c r="AL33868" s="1"/>
    </row>
    <row r="33869">
      <c r="I33869" s="1"/>
      <c r="J33869" s="1"/>
      <c r="K33869" s="1"/>
      <c r="AA33869" s="1"/>
      <c r="AB33869" s="1"/>
      <c r="AC33869" s="1"/>
      <c r="AJ33869" s="1"/>
      <c r="AK33869" s="1"/>
      <c r="AL33869" s="1"/>
    </row>
    <row r="33870">
      <c r="I33870" s="1"/>
      <c r="J33870" s="1"/>
      <c r="K33870" s="1"/>
      <c r="AA33870" s="1"/>
      <c r="AB33870" s="1"/>
      <c r="AC33870" s="1"/>
      <c r="AJ33870" s="1"/>
      <c r="AK33870" s="1"/>
      <c r="AL33870" s="1"/>
    </row>
    <row r="33871">
      <c r="I33871" s="1"/>
      <c r="J33871" s="1"/>
      <c r="K33871" s="1"/>
      <c r="AA33871" s="1"/>
      <c r="AB33871" s="1"/>
      <c r="AC33871" s="1"/>
      <c r="AJ33871" s="1"/>
      <c r="AK33871" s="1"/>
      <c r="AL33871" s="1"/>
    </row>
    <row r="33872">
      <c r="I33872" s="1"/>
      <c r="J33872" s="1"/>
      <c r="K33872" s="1"/>
      <c r="AA33872" s="1"/>
      <c r="AB33872" s="1"/>
      <c r="AC33872" s="1"/>
      <c r="AJ33872" s="1"/>
      <c r="AK33872" s="1"/>
      <c r="AL33872" s="1"/>
    </row>
    <row r="33873">
      <c r="I33873" s="1"/>
      <c r="J33873" s="1"/>
      <c r="K33873" s="1"/>
      <c r="AA33873" s="1"/>
      <c r="AB33873" s="1"/>
      <c r="AC33873" s="1"/>
      <c r="AJ33873" s="1"/>
      <c r="AK33873" s="1"/>
      <c r="AL33873" s="1"/>
    </row>
    <row r="33874">
      <c r="I33874" s="1"/>
      <c r="J33874" s="1"/>
      <c r="K33874" s="1"/>
      <c r="AA33874" s="1"/>
      <c r="AB33874" s="1"/>
      <c r="AC33874" s="1"/>
      <c r="AJ33874" s="1"/>
      <c r="AK33874" s="1"/>
      <c r="AL33874" s="1"/>
    </row>
    <row r="33875">
      <c r="I33875" s="1"/>
      <c r="J33875" s="1"/>
      <c r="K33875" s="1"/>
      <c r="AA33875" s="1"/>
      <c r="AB33875" s="1"/>
      <c r="AC33875" s="1"/>
      <c r="AJ33875" s="1"/>
      <c r="AK33875" s="1"/>
      <c r="AL33875" s="1"/>
    </row>
    <row r="33876">
      <c r="I33876" s="1"/>
      <c r="J33876" s="1"/>
      <c r="K33876" s="1"/>
      <c r="AA33876" s="1"/>
      <c r="AB33876" s="1"/>
      <c r="AC33876" s="1"/>
      <c r="AJ33876" s="1"/>
      <c r="AK33876" s="1"/>
      <c r="AL33876" s="1"/>
    </row>
    <row r="33877">
      <c r="I33877" s="1"/>
      <c r="J33877" s="1"/>
      <c r="K33877" s="1"/>
      <c r="AA33877" s="1"/>
      <c r="AB33877" s="1"/>
      <c r="AC33877" s="1"/>
      <c r="AJ33877" s="1"/>
      <c r="AK33877" s="1"/>
      <c r="AL33877" s="1"/>
    </row>
    <row r="33878">
      <c r="I33878" s="1"/>
      <c r="J33878" s="1"/>
      <c r="K33878" s="1"/>
      <c r="AA33878" s="1"/>
      <c r="AB33878" s="1"/>
      <c r="AC33878" s="1"/>
      <c r="AJ33878" s="1"/>
      <c r="AK33878" s="1"/>
      <c r="AL33878" s="1"/>
    </row>
    <row r="33879">
      <c r="I33879" s="1"/>
      <c r="J33879" s="1"/>
      <c r="K33879" s="1"/>
      <c r="AA33879" s="1"/>
      <c r="AB33879" s="1"/>
      <c r="AC33879" s="1"/>
      <c r="AJ33879" s="1"/>
      <c r="AK33879" s="1"/>
      <c r="AL33879" s="1"/>
    </row>
    <row r="33880">
      <c r="I33880" s="1"/>
      <c r="J33880" s="1"/>
      <c r="K33880" s="1"/>
      <c r="AA33880" s="1"/>
      <c r="AB33880" s="1"/>
      <c r="AC33880" s="1"/>
      <c r="AJ33880" s="1"/>
      <c r="AK33880" s="1"/>
      <c r="AL33880" s="1"/>
    </row>
    <row r="33881">
      <c r="I33881" s="1"/>
      <c r="J33881" s="1"/>
      <c r="K33881" s="1"/>
      <c r="AA33881" s="1"/>
      <c r="AB33881" s="1"/>
      <c r="AC33881" s="1"/>
      <c r="AJ33881" s="1"/>
      <c r="AK33881" s="1"/>
      <c r="AL33881" s="1"/>
    </row>
    <row r="33882">
      <c r="I33882" s="1"/>
      <c r="J33882" s="1"/>
      <c r="K33882" s="1"/>
      <c r="AA33882" s="1"/>
      <c r="AB33882" s="1"/>
      <c r="AC33882" s="1"/>
      <c r="AJ33882" s="1"/>
      <c r="AK33882" s="1"/>
      <c r="AL33882" s="1"/>
    </row>
    <row r="33883">
      <c r="I33883" s="1"/>
      <c r="J33883" s="1"/>
      <c r="K33883" s="1"/>
      <c r="AA33883" s="1"/>
      <c r="AB33883" s="1"/>
      <c r="AC33883" s="1"/>
      <c r="AJ33883" s="1"/>
      <c r="AK33883" s="1"/>
      <c r="AL33883" s="1"/>
    </row>
    <row r="33884">
      <c r="I33884" s="1"/>
      <c r="J33884" s="1"/>
      <c r="K33884" s="1"/>
      <c r="AA33884" s="1"/>
      <c r="AB33884" s="1"/>
      <c r="AC33884" s="1"/>
      <c r="AJ33884" s="1"/>
      <c r="AK33884" s="1"/>
      <c r="AL33884" s="1"/>
    </row>
    <row r="33885">
      <c r="I33885" s="1"/>
      <c r="J33885" s="1"/>
      <c r="K33885" s="1"/>
      <c r="AA33885" s="1"/>
      <c r="AB33885" s="1"/>
      <c r="AC33885" s="1"/>
      <c r="AJ33885" s="1"/>
      <c r="AK33885" s="1"/>
      <c r="AL33885" s="1"/>
    </row>
    <row r="33886">
      <c r="I33886" s="1"/>
      <c r="J33886" s="1"/>
      <c r="K33886" s="1"/>
      <c r="AA33886" s="1"/>
      <c r="AB33886" s="1"/>
      <c r="AC33886" s="1"/>
      <c r="AJ33886" s="1"/>
      <c r="AK33886" s="1"/>
      <c r="AL33886" s="1"/>
    </row>
    <row r="33887">
      <c r="I33887" s="1"/>
      <c r="J33887" s="1"/>
      <c r="K33887" s="1"/>
      <c r="AA33887" s="1"/>
      <c r="AB33887" s="1"/>
      <c r="AC33887" s="1"/>
      <c r="AJ33887" s="1"/>
      <c r="AK33887" s="1"/>
      <c r="AL33887" s="1"/>
    </row>
    <row r="33888">
      <c r="I33888" s="1"/>
      <c r="J33888" s="1"/>
      <c r="K33888" s="1"/>
      <c r="AA33888" s="1"/>
      <c r="AB33888" s="1"/>
      <c r="AC33888" s="1"/>
      <c r="AJ33888" s="1"/>
      <c r="AK33888" s="1"/>
      <c r="AL33888" s="1"/>
    </row>
    <row r="33889">
      <c r="I33889" s="1"/>
      <c r="J33889" s="1"/>
      <c r="K33889" s="1"/>
      <c r="AA33889" s="1"/>
      <c r="AB33889" s="1"/>
      <c r="AC33889" s="1"/>
      <c r="AJ33889" s="1"/>
      <c r="AK33889" s="1"/>
      <c r="AL33889" s="1"/>
    </row>
    <row r="33890">
      <c r="I33890" s="1"/>
      <c r="J33890" s="1"/>
      <c r="K33890" s="1"/>
      <c r="AA33890" s="1"/>
      <c r="AB33890" s="1"/>
      <c r="AC33890" s="1"/>
      <c r="AJ33890" s="1"/>
      <c r="AK33890" s="1"/>
      <c r="AL33890" s="1"/>
    </row>
    <row r="33891">
      <c r="I33891" s="1"/>
      <c r="J33891" s="1"/>
      <c r="K33891" s="1"/>
      <c r="AA33891" s="1"/>
      <c r="AB33891" s="1"/>
      <c r="AC33891" s="1"/>
      <c r="AJ33891" s="1"/>
      <c r="AK33891" s="1"/>
      <c r="AL33891" s="1"/>
    </row>
    <row r="33892">
      <c r="I33892" s="1"/>
      <c r="J33892" s="1"/>
      <c r="K33892" s="1"/>
      <c r="AA33892" s="1"/>
      <c r="AB33892" s="1"/>
      <c r="AC33892" s="1"/>
      <c r="AJ33892" s="1"/>
      <c r="AK33892" s="1"/>
      <c r="AL33892" s="1"/>
    </row>
    <row r="33893">
      <c r="I33893" s="1"/>
      <c r="J33893" s="1"/>
      <c r="K33893" s="1"/>
      <c r="AA33893" s="1"/>
      <c r="AB33893" s="1"/>
      <c r="AC33893" s="1"/>
      <c r="AJ33893" s="1"/>
      <c r="AK33893" s="1"/>
      <c r="AL33893" s="1"/>
    </row>
    <row r="33894">
      <c r="I33894" s="1"/>
      <c r="J33894" s="1"/>
      <c r="K33894" s="1"/>
      <c r="AA33894" s="1"/>
      <c r="AB33894" s="1"/>
      <c r="AC33894" s="1"/>
      <c r="AJ33894" s="1"/>
      <c r="AK33894" s="1"/>
      <c r="AL33894" s="1"/>
    </row>
    <row r="33895">
      <c r="I33895" s="1"/>
      <c r="J33895" s="1"/>
      <c r="K33895" s="1"/>
      <c r="AA33895" s="1"/>
      <c r="AB33895" s="1"/>
      <c r="AC33895" s="1"/>
      <c r="AJ33895" s="1"/>
      <c r="AK33895" s="1"/>
      <c r="AL33895" s="1"/>
    </row>
    <row r="33896">
      <c r="I33896" s="1"/>
      <c r="J33896" s="1"/>
      <c r="K33896" s="1"/>
      <c r="AA33896" s="1"/>
      <c r="AB33896" s="1"/>
      <c r="AC33896" s="1"/>
      <c r="AJ33896" s="1"/>
      <c r="AK33896" s="1"/>
      <c r="AL33896" s="1"/>
    </row>
    <row r="33897">
      <c r="I33897" s="1"/>
      <c r="J33897" s="1"/>
      <c r="K33897" s="1"/>
      <c r="AA33897" s="1"/>
      <c r="AB33897" s="1"/>
      <c r="AC33897" s="1"/>
      <c r="AJ33897" s="1"/>
      <c r="AK33897" s="1"/>
      <c r="AL33897" s="1"/>
    </row>
    <row r="33898">
      <c r="I33898" s="1"/>
      <c r="J33898" s="1"/>
      <c r="K33898" s="1"/>
      <c r="AA33898" s="1"/>
      <c r="AB33898" s="1"/>
      <c r="AC33898" s="1"/>
      <c r="AJ33898" s="1"/>
      <c r="AK33898" s="1"/>
      <c r="AL33898" s="1"/>
    </row>
    <row r="33899">
      <c r="I33899" s="1"/>
      <c r="J33899" s="1"/>
      <c r="K33899" s="1"/>
      <c r="AA33899" s="1"/>
      <c r="AB33899" s="1"/>
      <c r="AC33899" s="1"/>
      <c r="AJ33899" s="1"/>
      <c r="AK33899" s="1"/>
      <c r="AL33899" s="1"/>
    </row>
    <row r="33900">
      <c r="I33900" s="1"/>
      <c r="J33900" s="1"/>
      <c r="K33900" s="1"/>
      <c r="AA33900" s="1"/>
      <c r="AB33900" s="1"/>
      <c r="AC33900" s="1"/>
      <c r="AJ33900" s="1"/>
      <c r="AK33900" s="1"/>
      <c r="AL33900" s="1"/>
    </row>
    <row r="33901">
      <c r="I33901" s="1"/>
      <c r="J33901" s="1"/>
      <c r="K33901" s="1"/>
      <c r="AA33901" s="1"/>
      <c r="AB33901" s="1"/>
      <c r="AC33901" s="1"/>
      <c r="AJ33901" s="1"/>
      <c r="AK33901" s="1"/>
      <c r="AL33901" s="1"/>
    </row>
    <row r="33902">
      <c r="I33902" s="1"/>
      <c r="J33902" s="1"/>
      <c r="K33902" s="1"/>
      <c r="AA33902" s="1"/>
      <c r="AB33902" s="1"/>
      <c r="AC33902" s="1"/>
      <c r="AJ33902" s="1"/>
      <c r="AK33902" s="1"/>
      <c r="AL33902" s="1"/>
    </row>
    <row r="33903">
      <c r="I33903" s="1"/>
      <c r="J33903" s="1"/>
      <c r="K33903" s="1"/>
      <c r="AA33903" s="1"/>
      <c r="AB33903" s="1"/>
      <c r="AC33903" s="1"/>
      <c r="AJ33903" s="1"/>
      <c r="AK33903" s="1"/>
      <c r="AL33903" s="1"/>
    </row>
    <row r="33904">
      <c r="I33904" s="1"/>
      <c r="J33904" s="1"/>
      <c r="K33904" s="1"/>
      <c r="AA33904" s="1"/>
      <c r="AB33904" s="1"/>
      <c r="AC33904" s="1"/>
      <c r="AJ33904" s="1"/>
      <c r="AK33904" s="1"/>
      <c r="AL33904" s="1"/>
    </row>
    <row r="33905">
      <c r="I33905" s="1"/>
      <c r="J33905" s="1"/>
      <c r="K33905" s="1"/>
      <c r="AA33905" s="1"/>
      <c r="AB33905" s="1"/>
      <c r="AC33905" s="1"/>
      <c r="AJ33905" s="1"/>
      <c r="AK33905" s="1"/>
      <c r="AL33905" s="1"/>
    </row>
    <row r="33906">
      <c r="I33906" s="1"/>
      <c r="J33906" s="1"/>
      <c r="K33906" s="1"/>
      <c r="AA33906" s="1"/>
      <c r="AB33906" s="1"/>
      <c r="AC33906" s="1"/>
      <c r="AJ33906" s="1"/>
      <c r="AK33906" s="1"/>
      <c r="AL33906" s="1"/>
    </row>
    <row r="33907">
      <c r="I33907" s="1"/>
      <c r="J33907" s="1"/>
      <c r="K33907" s="1"/>
      <c r="AA33907" s="1"/>
      <c r="AB33907" s="1"/>
      <c r="AC33907" s="1"/>
      <c r="AJ33907" s="1"/>
      <c r="AK33907" s="1"/>
      <c r="AL33907" s="1"/>
    </row>
    <row r="33908">
      <c r="I33908" s="1"/>
      <c r="J33908" s="1"/>
      <c r="K33908" s="1"/>
      <c r="AA33908" s="1"/>
      <c r="AB33908" s="1"/>
      <c r="AC33908" s="1"/>
      <c r="AJ33908" s="1"/>
      <c r="AK33908" s="1"/>
      <c r="AL33908" s="1"/>
    </row>
    <row r="33909">
      <c r="I33909" s="1"/>
      <c r="J33909" s="1"/>
      <c r="K33909" s="1"/>
      <c r="AA33909" s="1"/>
      <c r="AB33909" s="1"/>
      <c r="AC33909" s="1"/>
      <c r="AJ33909" s="1"/>
      <c r="AK33909" s="1"/>
      <c r="AL33909" s="1"/>
    </row>
    <row r="33910">
      <c r="I33910" s="1"/>
      <c r="J33910" s="1"/>
      <c r="K33910" s="1"/>
      <c r="AA33910" s="1"/>
      <c r="AB33910" s="1"/>
      <c r="AC33910" s="1"/>
      <c r="AJ33910" s="1"/>
      <c r="AK33910" s="1"/>
      <c r="AL33910" s="1"/>
    </row>
    <row r="33911">
      <c r="I33911" s="1"/>
      <c r="J33911" s="1"/>
      <c r="K33911" s="1"/>
      <c r="AA33911" s="1"/>
      <c r="AB33911" s="1"/>
      <c r="AC33911" s="1"/>
      <c r="AJ33911" s="1"/>
      <c r="AK33911" s="1"/>
      <c r="AL33911" s="1"/>
    </row>
    <row r="33912">
      <c r="I33912" s="1"/>
      <c r="J33912" s="1"/>
      <c r="K33912" s="1"/>
      <c r="AA33912" s="1"/>
      <c r="AB33912" s="1"/>
      <c r="AC33912" s="1"/>
      <c r="AJ33912" s="1"/>
      <c r="AK33912" s="1"/>
      <c r="AL33912" s="1"/>
    </row>
    <row r="33913">
      <c r="I33913" s="1"/>
      <c r="J33913" s="1"/>
      <c r="K33913" s="1"/>
      <c r="AA33913" s="1"/>
      <c r="AB33913" s="1"/>
      <c r="AC33913" s="1"/>
      <c r="AJ33913" s="1"/>
      <c r="AK33913" s="1"/>
      <c r="AL33913" s="1"/>
    </row>
    <row r="33914">
      <c r="I33914" s="1"/>
      <c r="J33914" s="1"/>
      <c r="K33914" s="1"/>
      <c r="AA33914" s="1"/>
      <c r="AB33914" s="1"/>
      <c r="AC33914" s="1"/>
      <c r="AJ33914" s="1"/>
      <c r="AK33914" s="1"/>
      <c r="AL33914" s="1"/>
    </row>
    <row r="33915">
      <c r="I33915" s="1"/>
      <c r="J33915" s="1"/>
      <c r="K33915" s="1"/>
      <c r="AA33915" s="1"/>
      <c r="AB33915" s="1"/>
      <c r="AC33915" s="1"/>
      <c r="AJ33915" s="1"/>
      <c r="AK33915" s="1"/>
      <c r="AL33915" s="1"/>
    </row>
    <row r="33916">
      <c r="I33916" s="1"/>
      <c r="J33916" s="1"/>
      <c r="K33916" s="1"/>
      <c r="AA33916" s="1"/>
      <c r="AB33916" s="1"/>
      <c r="AC33916" s="1"/>
      <c r="AJ33916" s="1"/>
      <c r="AK33916" s="1"/>
      <c r="AL33916" s="1"/>
    </row>
    <row r="33917">
      <c r="I33917" s="1"/>
      <c r="J33917" s="1"/>
      <c r="K33917" s="1"/>
      <c r="AA33917" s="1"/>
      <c r="AB33917" s="1"/>
      <c r="AC33917" s="1"/>
      <c r="AJ33917" s="1"/>
      <c r="AK33917" s="1"/>
      <c r="AL33917" s="1"/>
    </row>
    <row r="33918">
      <c r="I33918" s="1"/>
      <c r="J33918" s="1"/>
      <c r="K33918" s="1"/>
      <c r="AA33918" s="1"/>
      <c r="AB33918" s="1"/>
      <c r="AC33918" s="1"/>
      <c r="AJ33918" s="1"/>
      <c r="AK33918" s="1"/>
      <c r="AL33918" s="1"/>
    </row>
    <row r="33919">
      <c r="I33919" s="1"/>
      <c r="J33919" s="1"/>
      <c r="K33919" s="1"/>
      <c r="AA33919" s="1"/>
      <c r="AB33919" s="1"/>
      <c r="AC33919" s="1"/>
      <c r="AJ33919" s="1"/>
      <c r="AK33919" s="1"/>
      <c r="AL33919" s="1"/>
    </row>
    <row r="33920">
      <c r="I33920" s="1"/>
      <c r="J33920" s="1"/>
      <c r="K33920" s="1"/>
      <c r="AA33920" s="1"/>
      <c r="AB33920" s="1"/>
      <c r="AC33920" s="1"/>
      <c r="AJ33920" s="1"/>
      <c r="AK33920" s="1"/>
      <c r="AL33920" s="1"/>
    </row>
    <row r="33921">
      <c r="I33921" s="1"/>
      <c r="J33921" s="1"/>
      <c r="K33921" s="1"/>
      <c r="AA33921" s="1"/>
      <c r="AB33921" s="1"/>
      <c r="AC33921" s="1"/>
      <c r="AJ33921" s="1"/>
      <c r="AK33921" s="1"/>
      <c r="AL33921" s="1"/>
    </row>
    <row r="33922">
      <c r="I33922" s="1"/>
      <c r="J33922" s="1"/>
      <c r="K33922" s="1"/>
      <c r="AA33922" s="1"/>
      <c r="AB33922" s="1"/>
      <c r="AC33922" s="1"/>
      <c r="AJ33922" s="1"/>
      <c r="AK33922" s="1"/>
      <c r="AL33922" s="1"/>
    </row>
    <row r="33923">
      <c r="I33923" s="1"/>
      <c r="J33923" s="1"/>
      <c r="K33923" s="1"/>
      <c r="AA33923" s="1"/>
      <c r="AB33923" s="1"/>
      <c r="AC33923" s="1"/>
      <c r="AJ33923" s="1"/>
      <c r="AK33923" s="1"/>
      <c r="AL33923" s="1"/>
    </row>
    <row r="33924">
      <c r="I33924" s="1"/>
      <c r="J33924" s="1"/>
      <c r="K33924" s="1"/>
      <c r="AA33924" s="1"/>
      <c r="AB33924" s="1"/>
      <c r="AC33924" s="1"/>
      <c r="AJ33924" s="1"/>
      <c r="AK33924" s="1"/>
      <c r="AL33924" s="1"/>
    </row>
    <row r="33925">
      <c r="I33925" s="1"/>
      <c r="J33925" s="1"/>
      <c r="K33925" s="1"/>
      <c r="AA33925" s="1"/>
      <c r="AB33925" s="1"/>
      <c r="AC33925" s="1"/>
      <c r="AJ33925" s="1"/>
      <c r="AK33925" s="1"/>
      <c r="AL33925" s="1"/>
    </row>
    <row r="33926">
      <c r="I33926" s="1"/>
      <c r="J33926" s="1"/>
      <c r="K33926" s="1"/>
      <c r="AA33926" s="1"/>
      <c r="AB33926" s="1"/>
      <c r="AC33926" s="1"/>
      <c r="AJ33926" s="1"/>
      <c r="AK33926" s="1"/>
      <c r="AL33926" s="1"/>
    </row>
    <row r="33927">
      <c r="I33927" s="1"/>
      <c r="J33927" s="1"/>
      <c r="K33927" s="1"/>
      <c r="AA33927" s="1"/>
      <c r="AB33927" s="1"/>
      <c r="AC33927" s="1"/>
      <c r="AJ33927" s="1"/>
      <c r="AK33927" s="1"/>
      <c r="AL33927" s="1"/>
    </row>
    <row r="33928">
      <c r="I33928" s="1"/>
      <c r="J33928" s="1"/>
      <c r="K33928" s="1"/>
      <c r="AA33928" s="1"/>
      <c r="AB33928" s="1"/>
      <c r="AC33928" s="1"/>
      <c r="AJ33928" s="1"/>
      <c r="AK33928" s="1"/>
      <c r="AL33928" s="1"/>
    </row>
    <row r="33929">
      <c r="I33929" s="1"/>
      <c r="J33929" s="1"/>
      <c r="K33929" s="1"/>
      <c r="AA33929" s="1"/>
      <c r="AB33929" s="1"/>
      <c r="AC33929" s="1"/>
      <c r="AJ33929" s="1"/>
      <c r="AK33929" s="1"/>
      <c r="AL33929" s="1"/>
    </row>
    <row r="33930">
      <c r="I33930" s="1"/>
      <c r="J33930" s="1"/>
      <c r="K33930" s="1"/>
      <c r="AA33930" s="1"/>
      <c r="AB33930" s="1"/>
      <c r="AC33930" s="1"/>
      <c r="AJ33930" s="1"/>
      <c r="AK33930" s="1"/>
      <c r="AL33930" s="1"/>
    </row>
    <row r="33931">
      <c r="I33931" s="1"/>
      <c r="J33931" s="1"/>
      <c r="K33931" s="1"/>
      <c r="AA33931" s="1"/>
      <c r="AB33931" s="1"/>
      <c r="AC33931" s="1"/>
      <c r="AJ33931" s="1"/>
      <c r="AK33931" s="1"/>
      <c r="AL33931" s="1"/>
    </row>
    <row r="33932">
      <c r="I33932" s="1"/>
      <c r="J33932" s="1"/>
      <c r="K33932" s="1"/>
      <c r="AA33932" s="1"/>
      <c r="AB33932" s="1"/>
      <c r="AC33932" s="1"/>
      <c r="AJ33932" s="1"/>
      <c r="AK33932" s="1"/>
      <c r="AL33932" s="1"/>
    </row>
    <row r="33933">
      <c r="I33933" s="1"/>
      <c r="J33933" s="1"/>
      <c r="K33933" s="1"/>
      <c r="AA33933" s="1"/>
      <c r="AB33933" s="1"/>
      <c r="AC33933" s="1"/>
      <c r="AJ33933" s="1"/>
      <c r="AK33933" s="1"/>
      <c r="AL33933" s="1"/>
    </row>
    <row r="33934">
      <c r="I33934" s="1"/>
      <c r="J33934" s="1"/>
      <c r="K33934" s="1"/>
      <c r="AA33934" s="1"/>
      <c r="AB33934" s="1"/>
      <c r="AC33934" s="1"/>
      <c r="AJ33934" s="1"/>
      <c r="AK33934" s="1"/>
      <c r="AL33934" s="1"/>
    </row>
    <row r="33935">
      <c r="I33935" s="1"/>
      <c r="J33935" s="1"/>
      <c r="K33935" s="1"/>
      <c r="AA33935" s="1"/>
      <c r="AB33935" s="1"/>
      <c r="AC33935" s="1"/>
      <c r="AJ33935" s="1"/>
      <c r="AK33935" s="1"/>
      <c r="AL33935" s="1"/>
    </row>
    <row r="33936">
      <c r="I33936" s="1"/>
      <c r="J33936" s="1"/>
      <c r="K33936" s="1"/>
      <c r="AA33936" s="1"/>
      <c r="AB33936" s="1"/>
      <c r="AC33936" s="1"/>
      <c r="AJ33936" s="1"/>
      <c r="AK33936" s="1"/>
      <c r="AL33936" s="1"/>
    </row>
    <row r="33937">
      <c r="I33937" s="1"/>
      <c r="J33937" s="1"/>
      <c r="K33937" s="1"/>
      <c r="AA33937" s="1"/>
      <c r="AB33937" s="1"/>
      <c r="AC33937" s="1"/>
      <c r="AJ33937" s="1"/>
      <c r="AK33937" s="1"/>
      <c r="AL33937" s="1"/>
    </row>
    <row r="33938">
      <c r="I33938" s="1"/>
      <c r="J33938" s="1"/>
      <c r="K33938" s="1"/>
      <c r="AA33938" s="1"/>
      <c r="AB33938" s="1"/>
      <c r="AC33938" s="1"/>
      <c r="AJ33938" s="1"/>
      <c r="AK33938" s="1"/>
      <c r="AL33938" s="1"/>
    </row>
    <row r="33939">
      <c r="I33939" s="1"/>
      <c r="J33939" s="1"/>
      <c r="K33939" s="1"/>
      <c r="AA33939" s="1"/>
      <c r="AB33939" s="1"/>
      <c r="AC33939" s="1"/>
      <c r="AJ33939" s="1"/>
      <c r="AK33939" s="1"/>
      <c r="AL33939" s="1"/>
    </row>
    <row r="33940">
      <c r="I33940" s="1"/>
      <c r="J33940" s="1"/>
      <c r="K33940" s="1"/>
      <c r="AA33940" s="1"/>
      <c r="AB33940" s="1"/>
      <c r="AC33940" s="1"/>
      <c r="AJ33940" s="1"/>
      <c r="AK33940" s="1"/>
      <c r="AL33940" s="1"/>
    </row>
    <row r="33941">
      <c r="I33941" s="1"/>
      <c r="J33941" s="1"/>
      <c r="K33941" s="1"/>
      <c r="AA33941" s="1"/>
      <c r="AB33941" s="1"/>
      <c r="AC33941" s="1"/>
      <c r="AJ33941" s="1"/>
      <c r="AK33941" s="1"/>
      <c r="AL33941" s="1"/>
    </row>
    <row r="33942">
      <c r="I33942" s="1"/>
      <c r="J33942" s="1"/>
      <c r="K33942" s="1"/>
      <c r="AA33942" s="1"/>
      <c r="AB33942" s="1"/>
      <c r="AC33942" s="1"/>
      <c r="AJ33942" s="1"/>
      <c r="AK33942" s="1"/>
      <c r="AL33942" s="1"/>
    </row>
    <row r="33943">
      <c r="I33943" s="1"/>
      <c r="J33943" s="1"/>
      <c r="K33943" s="1"/>
      <c r="AA33943" s="1"/>
      <c r="AB33943" s="1"/>
      <c r="AC33943" s="1"/>
      <c r="AJ33943" s="1"/>
      <c r="AK33943" s="1"/>
      <c r="AL33943" s="1"/>
    </row>
    <row r="33944">
      <c r="I33944" s="1"/>
      <c r="J33944" s="1"/>
      <c r="K33944" s="1"/>
      <c r="AA33944" s="1"/>
      <c r="AB33944" s="1"/>
      <c r="AC33944" s="1"/>
      <c r="AJ33944" s="1"/>
      <c r="AK33944" s="1"/>
      <c r="AL33944" s="1"/>
    </row>
    <row r="33945">
      <c r="I33945" s="1"/>
      <c r="J33945" s="1"/>
      <c r="K33945" s="1"/>
      <c r="AA33945" s="1"/>
      <c r="AB33945" s="1"/>
      <c r="AC33945" s="1"/>
      <c r="AJ33945" s="1"/>
      <c r="AK33945" s="1"/>
      <c r="AL33945" s="1"/>
    </row>
    <row r="33946">
      <c r="I33946" s="1"/>
      <c r="J33946" s="1"/>
      <c r="K33946" s="1"/>
      <c r="AA33946" s="1"/>
      <c r="AB33946" s="1"/>
      <c r="AC33946" s="1"/>
      <c r="AJ33946" s="1"/>
      <c r="AK33946" s="1"/>
      <c r="AL33946" s="1"/>
    </row>
    <row r="33947">
      <c r="I33947" s="1"/>
      <c r="J33947" s="1"/>
      <c r="K33947" s="1"/>
      <c r="AA33947" s="1"/>
      <c r="AB33947" s="1"/>
      <c r="AC33947" s="1"/>
      <c r="AJ33947" s="1"/>
      <c r="AK33947" s="1"/>
      <c r="AL33947" s="1"/>
    </row>
    <row r="33948">
      <c r="I33948" s="1"/>
      <c r="J33948" s="1"/>
      <c r="K33948" s="1"/>
      <c r="AA33948" s="1"/>
      <c r="AB33948" s="1"/>
      <c r="AC33948" s="1"/>
      <c r="AJ33948" s="1"/>
      <c r="AK33948" s="1"/>
      <c r="AL33948" s="1"/>
    </row>
    <row r="33949">
      <c r="I33949" s="1"/>
      <c r="J33949" s="1"/>
      <c r="K33949" s="1"/>
      <c r="AA33949" s="1"/>
      <c r="AB33949" s="1"/>
      <c r="AC33949" s="1"/>
      <c r="AJ33949" s="1"/>
      <c r="AK33949" s="1"/>
      <c r="AL33949" s="1"/>
    </row>
    <row r="33950">
      <c r="I33950" s="1"/>
      <c r="J33950" s="1"/>
      <c r="K33950" s="1"/>
      <c r="AA33950" s="1"/>
      <c r="AB33950" s="1"/>
      <c r="AC33950" s="1"/>
      <c r="AJ33950" s="1"/>
      <c r="AK33950" s="1"/>
      <c r="AL33950" s="1"/>
    </row>
    <row r="33951">
      <c r="I33951" s="1"/>
      <c r="J33951" s="1"/>
      <c r="K33951" s="1"/>
      <c r="AA33951" s="1"/>
      <c r="AB33951" s="1"/>
      <c r="AC33951" s="1"/>
      <c r="AJ33951" s="1"/>
      <c r="AK33951" s="1"/>
      <c r="AL33951" s="1"/>
    </row>
    <row r="33952">
      <c r="I33952" s="1"/>
      <c r="J33952" s="1"/>
      <c r="K33952" s="1"/>
      <c r="AA33952" s="1"/>
      <c r="AB33952" s="1"/>
      <c r="AC33952" s="1"/>
      <c r="AJ33952" s="1"/>
      <c r="AK33952" s="1"/>
      <c r="AL33952" s="1"/>
    </row>
    <row r="33953">
      <c r="I33953" s="1"/>
      <c r="J33953" s="1"/>
      <c r="K33953" s="1"/>
      <c r="AA33953" s="1"/>
      <c r="AB33953" s="1"/>
      <c r="AC33953" s="1"/>
      <c r="AJ33953" s="1"/>
      <c r="AK33953" s="1"/>
      <c r="AL33953" s="1"/>
    </row>
    <row r="33954">
      <c r="I33954" s="1"/>
      <c r="J33954" s="1"/>
      <c r="K33954" s="1"/>
      <c r="AA33954" s="1"/>
      <c r="AB33954" s="1"/>
      <c r="AC33954" s="1"/>
      <c r="AJ33954" s="1"/>
      <c r="AK33954" s="1"/>
      <c r="AL33954" s="1"/>
    </row>
    <row r="33955">
      <c r="I33955" s="1"/>
      <c r="J33955" s="1"/>
      <c r="K33955" s="1"/>
      <c r="AA33955" s="1"/>
      <c r="AB33955" s="1"/>
      <c r="AC33955" s="1"/>
      <c r="AJ33955" s="1"/>
      <c r="AK33955" s="1"/>
      <c r="AL33955" s="1"/>
    </row>
    <row r="33956">
      <c r="I33956" s="1"/>
      <c r="J33956" s="1"/>
      <c r="K33956" s="1"/>
      <c r="AA33956" s="1"/>
      <c r="AB33956" s="1"/>
      <c r="AC33956" s="1"/>
      <c r="AJ33956" s="1"/>
      <c r="AK33956" s="1"/>
      <c r="AL33956" s="1"/>
    </row>
    <row r="33957">
      <c r="I33957" s="1"/>
      <c r="J33957" s="1"/>
      <c r="K33957" s="1"/>
      <c r="AA33957" s="1"/>
      <c r="AB33957" s="1"/>
      <c r="AC33957" s="1"/>
      <c r="AJ33957" s="1"/>
      <c r="AK33957" s="1"/>
      <c r="AL33957" s="1"/>
    </row>
    <row r="33958">
      <c r="I33958" s="1"/>
      <c r="J33958" s="1"/>
      <c r="K33958" s="1"/>
      <c r="AA33958" s="1"/>
      <c r="AB33958" s="1"/>
      <c r="AC33958" s="1"/>
      <c r="AJ33958" s="1"/>
      <c r="AK33958" s="1"/>
      <c r="AL33958" s="1"/>
    </row>
    <row r="33959">
      <c r="I33959" s="1"/>
      <c r="J33959" s="1"/>
      <c r="K33959" s="1"/>
      <c r="AA33959" s="1"/>
      <c r="AB33959" s="1"/>
      <c r="AC33959" s="1"/>
      <c r="AJ33959" s="1"/>
      <c r="AK33959" s="1"/>
      <c r="AL33959" s="1"/>
    </row>
    <row r="33960">
      <c r="I33960" s="1"/>
      <c r="J33960" s="1"/>
      <c r="K33960" s="1"/>
      <c r="AA33960" s="1"/>
      <c r="AB33960" s="1"/>
      <c r="AC33960" s="1"/>
      <c r="AJ33960" s="1"/>
      <c r="AK33960" s="1"/>
      <c r="AL33960" s="1"/>
    </row>
    <row r="33961">
      <c r="I33961" s="1"/>
      <c r="J33961" s="1"/>
      <c r="K33961" s="1"/>
      <c r="AA33961" s="1"/>
      <c r="AB33961" s="1"/>
      <c r="AC33961" s="1"/>
      <c r="AJ33961" s="1"/>
      <c r="AK33961" s="1"/>
      <c r="AL33961" s="1"/>
    </row>
    <row r="33962">
      <c r="I33962" s="1"/>
      <c r="J33962" s="1"/>
      <c r="K33962" s="1"/>
      <c r="AA33962" s="1"/>
      <c r="AB33962" s="1"/>
      <c r="AC33962" s="1"/>
      <c r="AJ33962" s="1"/>
      <c r="AK33962" s="1"/>
      <c r="AL33962" s="1"/>
    </row>
    <row r="33963">
      <c r="I33963" s="1"/>
      <c r="J33963" s="1"/>
      <c r="K33963" s="1"/>
      <c r="AA33963" s="1"/>
      <c r="AB33963" s="1"/>
      <c r="AC33963" s="1"/>
      <c r="AJ33963" s="1"/>
      <c r="AK33963" s="1"/>
      <c r="AL33963" s="1"/>
    </row>
    <row r="33964">
      <c r="I33964" s="1"/>
      <c r="J33964" s="1"/>
      <c r="K33964" s="1"/>
      <c r="AA33964" s="1"/>
      <c r="AB33964" s="1"/>
      <c r="AC33964" s="1"/>
      <c r="AJ33964" s="1"/>
      <c r="AK33964" s="1"/>
      <c r="AL33964" s="1"/>
    </row>
    <row r="33965">
      <c r="I33965" s="1"/>
      <c r="J33965" s="1"/>
      <c r="K33965" s="1"/>
      <c r="AA33965" s="1"/>
      <c r="AB33965" s="1"/>
      <c r="AC33965" s="1"/>
      <c r="AJ33965" s="1"/>
      <c r="AK33965" s="1"/>
      <c r="AL33965" s="1"/>
    </row>
    <row r="33966">
      <c r="I33966" s="1"/>
      <c r="J33966" s="1"/>
      <c r="K33966" s="1"/>
      <c r="AA33966" s="1"/>
      <c r="AB33966" s="1"/>
      <c r="AC33966" s="1"/>
      <c r="AJ33966" s="1"/>
      <c r="AK33966" s="1"/>
      <c r="AL33966" s="1"/>
    </row>
    <row r="33967">
      <c r="I33967" s="1"/>
      <c r="J33967" s="1"/>
      <c r="K33967" s="1"/>
      <c r="AA33967" s="1"/>
      <c r="AB33967" s="1"/>
      <c r="AC33967" s="1"/>
      <c r="AJ33967" s="1"/>
      <c r="AK33967" s="1"/>
      <c r="AL33967" s="1"/>
    </row>
    <row r="33968">
      <c r="I33968" s="1"/>
      <c r="J33968" s="1"/>
      <c r="K33968" s="1"/>
      <c r="AA33968" s="1"/>
      <c r="AB33968" s="1"/>
      <c r="AC33968" s="1"/>
      <c r="AJ33968" s="1"/>
      <c r="AK33968" s="1"/>
      <c r="AL33968" s="1"/>
    </row>
    <row r="33969">
      <c r="I33969" s="1"/>
      <c r="J33969" s="1"/>
      <c r="K33969" s="1"/>
      <c r="AA33969" s="1"/>
      <c r="AB33969" s="1"/>
      <c r="AC33969" s="1"/>
      <c r="AJ33969" s="1"/>
      <c r="AK33969" s="1"/>
      <c r="AL33969" s="1"/>
    </row>
    <row r="33970">
      <c r="I33970" s="1"/>
      <c r="J33970" s="1"/>
      <c r="K33970" s="1"/>
      <c r="AA33970" s="1"/>
      <c r="AB33970" s="1"/>
      <c r="AC33970" s="1"/>
      <c r="AJ33970" s="1"/>
      <c r="AK33970" s="1"/>
      <c r="AL33970" s="1"/>
    </row>
    <row r="33971">
      <c r="I33971" s="1"/>
      <c r="J33971" s="1"/>
      <c r="K33971" s="1"/>
      <c r="AA33971" s="1"/>
      <c r="AB33971" s="1"/>
      <c r="AC33971" s="1"/>
      <c r="AJ33971" s="1"/>
      <c r="AK33971" s="1"/>
      <c r="AL33971" s="1"/>
    </row>
    <row r="33972">
      <c r="I33972" s="1"/>
      <c r="J33972" s="1"/>
      <c r="K33972" s="1"/>
      <c r="AA33972" s="1"/>
      <c r="AB33972" s="1"/>
      <c r="AC33972" s="1"/>
      <c r="AJ33972" s="1"/>
      <c r="AK33972" s="1"/>
      <c r="AL33972" s="1"/>
    </row>
    <row r="33973">
      <c r="I33973" s="1"/>
      <c r="J33973" s="1"/>
      <c r="K33973" s="1"/>
      <c r="AA33973" s="1"/>
      <c r="AB33973" s="1"/>
      <c r="AC33973" s="1"/>
      <c r="AJ33973" s="1"/>
      <c r="AK33973" s="1"/>
      <c r="AL33973" s="1"/>
    </row>
    <row r="33974">
      <c r="I33974" s="1"/>
      <c r="J33974" s="1"/>
      <c r="K33974" s="1"/>
      <c r="AA33974" s="1"/>
      <c r="AB33974" s="1"/>
      <c r="AC33974" s="1"/>
      <c r="AJ33974" s="1"/>
      <c r="AK33974" s="1"/>
      <c r="AL33974" s="1"/>
    </row>
    <row r="33975">
      <c r="I33975" s="1"/>
      <c r="J33975" s="1"/>
      <c r="K33975" s="1"/>
      <c r="AA33975" s="1"/>
      <c r="AB33975" s="1"/>
      <c r="AC33975" s="1"/>
      <c r="AJ33975" s="1"/>
      <c r="AK33975" s="1"/>
      <c r="AL33975" s="1"/>
    </row>
    <row r="33976">
      <c r="I33976" s="1"/>
      <c r="J33976" s="1"/>
      <c r="K33976" s="1"/>
      <c r="AA33976" s="1"/>
      <c r="AB33976" s="1"/>
      <c r="AC33976" s="1"/>
      <c r="AJ33976" s="1"/>
      <c r="AK33976" s="1"/>
      <c r="AL33976" s="1"/>
    </row>
    <row r="33977">
      <c r="I33977" s="1"/>
      <c r="J33977" s="1"/>
      <c r="K33977" s="1"/>
      <c r="AA33977" s="1"/>
      <c r="AB33977" s="1"/>
      <c r="AC33977" s="1"/>
      <c r="AJ33977" s="1"/>
      <c r="AK33977" s="1"/>
      <c r="AL33977" s="1"/>
    </row>
    <row r="33978">
      <c r="I33978" s="1"/>
      <c r="J33978" s="1"/>
      <c r="K33978" s="1"/>
      <c r="AA33978" s="1"/>
      <c r="AB33978" s="1"/>
      <c r="AC33978" s="1"/>
      <c r="AJ33978" s="1"/>
      <c r="AK33978" s="1"/>
      <c r="AL33978" s="1"/>
    </row>
    <row r="33979">
      <c r="I33979" s="1"/>
      <c r="J33979" s="1"/>
      <c r="K33979" s="1"/>
      <c r="AA33979" s="1"/>
      <c r="AB33979" s="1"/>
      <c r="AC33979" s="1"/>
      <c r="AJ33979" s="1"/>
      <c r="AK33979" s="1"/>
      <c r="AL33979" s="1"/>
    </row>
    <row r="33980">
      <c r="I33980" s="1"/>
      <c r="J33980" s="1"/>
      <c r="K33980" s="1"/>
      <c r="AA33980" s="1"/>
      <c r="AB33980" s="1"/>
      <c r="AC33980" s="1"/>
      <c r="AJ33980" s="1"/>
      <c r="AK33980" s="1"/>
      <c r="AL33980" s="1"/>
    </row>
    <row r="33981">
      <c r="I33981" s="1"/>
      <c r="J33981" s="1"/>
      <c r="K33981" s="1"/>
      <c r="AA33981" s="1"/>
      <c r="AB33981" s="1"/>
      <c r="AC33981" s="1"/>
      <c r="AJ33981" s="1"/>
      <c r="AK33981" s="1"/>
      <c r="AL33981" s="1"/>
    </row>
    <row r="33982">
      <c r="I33982" s="1"/>
      <c r="J33982" s="1"/>
      <c r="K33982" s="1"/>
      <c r="AA33982" s="1"/>
      <c r="AB33982" s="1"/>
      <c r="AC33982" s="1"/>
      <c r="AJ33982" s="1"/>
      <c r="AK33982" s="1"/>
      <c r="AL33982" s="1"/>
    </row>
    <row r="33983">
      <c r="I33983" s="1"/>
      <c r="J33983" s="1"/>
      <c r="K33983" s="1"/>
      <c r="AA33983" s="1"/>
      <c r="AB33983" s="1"/>
      <c r="AC33983" s="1"/>
      <c r="AJ33983" s="1"/>
      <c r="AK33983" s="1"/>
      <c r="AL33983" s="1"/>
    </row>
    <row r="33984">
      <c r="I33984" s="1"/>
      <c r="J33984" s="1"/>
      <c r="K33984" s="1"/>
      <c r="AA33984" s="1"/>
      <c r="AB33984" s="1"/>
      <c r="AC33984" s="1"/>
      <c r="AJ33984" s="1"/>
      <c r="AK33984" s="1"/>
      <c r="AL33984" s="1"/>
    </row>
    <row r="33985">
      <c r="I33985" s="1"/>
      <c r="J33985" s="1"/>
      <c r="K33985" s="1"/>
      <c r="AA33985" s="1"/>
      <c r="AB33985" s="1"/>
      <c r="AC33985" s="1"/>
      <c r="AJ33985" s="1"/>
      <c r="AK33985" s="1"/>
      <c r="AL33985" s="1"/>
    </row>
    <row r="33986">
      <c r="I33986" s="1"/>
      <c r="J33986" s="1"/>
      <c r="K33986" s="1"/>
      <c r="AA33986" s="1"/>
      <c r="AB33986" s="1"/>
      <c r="AC33986" s="1"/>
      <c r="AJ33986" s="1"/>
      <c r="AK33986" s="1"/>
      <c r="AL33986" s="1"/>
    </row>
    <row r="33987">
      <c r="I33987" s="1"/>
      <c r="J33987" s="1"/>
      <c r="K33987" s="1"/>
      <c r="AA33987" s="1"/>
      <c r="AB33987" s="1"/>
      <c r="AC33987" s="1"/>
      <c r="AJ33987" s="1"/>
      <c r="AK33987" s="1"/>
      <c r="AL33987" s="1"/>
    </row>
    <row r="33988">
      <c r="I33988" s="1"/>
      <c r="J33988" s="1"/>
      <c r="K33988" s="1"/>
      <c r="AA33988" s="1"/>
      <c r="AB33988" s="1"/>
      <c r="AC33988" s="1"/>
      <c r="AJ33988" s="1"/>
      <c r="AK33988" s="1"/>
      <c r="AL33988" s="1"/>
    </row>
    <row r="33989">
      <c r="I33989" s="1"/>
      <c r="J33989" s="1"/>
      <c r="K33989" s="1"/>
      <c r="AA33989" s="1"/>
      <c r="AB33989" s="1"/>
      <c r="AC33989" s="1"/>
      <c r="AJ33989" s="1"/>
      <c r="AK33989" s="1"/>
      <c r="AL33989" s="1"/>
    </row>
    <row r="33990">
      <c r="I33990" s="1"/>
      <c r="J33990" s="1"/>
      <c r="K33990" s="1"/>
      <c r="AA33990" s="1"/>
      <c r="AB33990" s="1"/>
      <c r="AC33990" s="1"/>
      <c r="AJ33990" s="1"/>
      <c r="AK33990" s="1"/>
      <c r="AL33990" s="1"/>
    </row>
    <row r="33991">
      <c r="I33991" s="1"/>
      <c r="J33991" s="1"/>
      <c r="K33991" s="1"/>
      <c r="AA33991" s="1"/>
      <c r="AB33991" s="1"/>
      <c r="AC33991" s="1"/>
      <c r="AJ33991" s="1"/>
      <c r="AK33991" s="1"/>
      <c r="AL33991" s="1"/>
    </row>
    <row r="33992">
      <c r="I33992" s="1"/>
      <c r="J33992" s="1"/>
      <c r="K33992" s="1"/>
      <c r="AA33992" s="1"/>
      <c r="AB33992" s="1"/>
      <c r="AC33992" s="1"/>
      <c r="AJ33992" s="1"/>
      <c r="AK33992" s="1"/>
      <c r="AL33992" s="1"/>
    </row>
    <row r="33993">
      <c r="I33993" s="1"/>
      <c r="J33993" s="1"/>
      <c r="K33993" s="1"/>
      <c r="AA33993" s="1"/>
      <c r="AB33993" s="1"/>
      <c r="AC33993" s="1"/>
      <c r="AJ33993" s="1"/>
      <c r="AK33993" s="1"/>
      <c r="AL33993" s="1"/>
    </row>
    <row r="33994">
      <c r="I33994" s="1"/>
      <c r="J33994" s="1"/>
      <c r="K33994" s="1"/>
      <c r="AA33994" s="1"/>
      <c r="AB33994" s="1"/>
      <c r="AC33994" s="1"/>
      <c r="AJ33994" s="1"/>
      <c r="AK33994" s="1"/>
      <c r="AL33994" s="1"/>
    </row>
    <row r="33995">
      <c r="I33995" s="1"/>
      <c r="J33995" s="1"/>
      <c r="K33995" s="1"/>
      <c r="AA33995" s="1"/>
      <c r="AB33995" s="1"/>
      <c r="AC33995" s="1"/>
      <c r="AJ33995" s="1"/>
      <c r="AK33995" s="1"/>
      <c r="AL33995" s="1"/>
    </row>
    <row r="33996">
      <c r="I33996" s="1"/>
      <c r="J33996" s="1"/>
      <c r="K33996" s="1"/>
      <c r="AA33996" s="1"/>
      <c r="AB33996" s="1"/>
      <c r="AC33996" s="1"/>
      <c r="AJ33996" s="1"/>
      <c r="AK33996" s="1"/>
      <c r="AL33996" s="1"/>
    </row>
    <row r="33997">
      <c r="I33997" s="1"/>
      <c r="J33997" s="1"/>
      <c r="K33997" s="1"/>
      <c r="AA33997" s="1"/>
      <c r="AB33997" s="1"/>
      <c r="AC33997" s="1"/>
      <c r="AJ33997" s="1"/>
      <c r="AK33997" s="1"/>
      <c r="AL33997" s="1"/>
    </row>
    <row r="33998">
      <c r="I33998" s="1"/>
      <c r="J33998" s="1"/>
      <c r="K33998" s="1"/>
      <c r="AA33998" s="1"/>
      <c r="AB33998" s="1"/>
      <c r="AC33998" s="1"/>
      <c r="AJ33998" s="1"/>
      <c r="AK33998" s="1"/>
      <c r="AL33998" s="1"/>
    </row>
    <row r="33999">
      <c r="I33999" s="1"/>
      <c r="J33999" s="1"/>
      <c r="K33999" s="1"/>
      <c r="AA33999" s="1"/>
      <c r="AB33999" s="1"/>
      <c r="AC33999" s="1"/>
      <c r="AJ33999" s="1"/>
      <c r="AK33999" s="1"/>
      <c r="AL33999" s="1"/>
    </row>
    <row r="34000">
      <c r="I34000" s="1"/>
      <c r="J34000" s="1"/>
      <c r="K34000" s="1"/>
      <c r="AA34000" s="1"/>
      <c r="AB34000" s="1"/>
      <c r="AC34000" s="1"/>
      <c r="AJ34000" s="1"/>
      <c r="AK34000" s="1"/>
      <c r="AL34000" s="1"/>
    </row>
    <row r="34001">
      <c r="I34001" s="1"/>
      <c r="J34001" s="1"/>
      <c r="K34001" s="1"/>
      <c r="AA34001" s="1"/>
      <c r="AB34001" s="1"/>
      <c r="AC34001" s="1"/>
      <c r="AJ34001" s="1"/>
      <c r="AK34001" s="1"/>
      <c r="AL34001" s="1"/>
    </row>
    <row r="34002">
      <c r="I34002" s="1"/>
      <c r="J34002" s="1"/>
      <c r="K34002" s="1"/>
      <c r="AA34002" s="1"/>
      <c r="AB34002" s="1"/>
      <c r="AC34002" s="1"/>
      <c r="AJ34002" s="1"/>
      <c r="AK34002" s="1"/>
      <c r="AL34002" s="1"/>
    </row>
    <row r="34003">
      <c r="I34003" s="1"/>
      <c r="J34003" s="1"/>
      <c r="K34003" s="1"/>
      <c r="AA34003" s="1"/>
      <c r="AB34003" s="1"/>
      <c r="AC34003" s="1"/>
      <c r="AJ34003" s="1"/>
      <c r="AK34003" s="1"/>
      <c r="AL34003" s="1"/>
    </row>
    <row r="34004">
      <c r="I34004" s="1"/>
      <c r="J34004" s="1"/>
      <c r="K34004" s="1"/>
      <c r="AA34004" s="1"/>
      <c r="AB34004" s="1"/>
      <c r="AC34004" s="1"/>
      <c r="AJ34004" s="1"/>
      <c r="AK34004" s="1"/>
      <c r="AL34004" s="1"/>
    </row>
    <row r="34005">
      <c r="I34005" s="1"/>
      <c r="J34005" s="1"/>
      <c r="K34005" s="1"/>
      <c r="AA34005" s="1"/>
      <c r="AB34005" s="1"/>
      <c r="AC34005" s="1"/>
      <c r="AJ34005" s="1"/>
      <c r="AK34005" s="1"/>
      <c r="AL34005" s="1"/>
    </row>
    <row r="34006">
      <c r="I34006" s="1"/>
      <c r="J34006" s="1"/>
      <c r="K34006" s="1"/>
      <c r="AA34006" s="1"/>
      <c r="AB34006" s="1"/>
      <c r="AC34006" s="1"/>
      <c r="AJ34006" s="1"/>
      <c r="AK34006" s="1"/>
      <c r="AL34006" s="1"/>
    </row>
    <row r="34007">
      <c r="I34007" s="1"/>
      <c r="J34007" s="1"/>
      <c r="K34007" s="1"/>
      <c r="AA34007" s="1"/>
      <c r="AB34007" s="1"/>
      <c r="AC34007" s="1"/>
      <c r="AJ34007" s="1"/>
      <c r="AK34007" s="1"/>
      <c r="AL34007" s="1"/>
    </row>
    <row r="34008">
      <c r="I34008" s="1"/>
      <c r="J34008" s="1"/>
      <c r="K34008" s="1"/>
      <c r="AA34008" s="1"/>
      <c r="AB34008" s="1"/>
      <c r="AC34008" s="1"/>
      <c r="AJ34008" s="1"/>
      <c r="AK34008" s="1"/>
      <c r="AL34008" s="1"/>
    </row>
    <row r="34009">
      <c r="I34009" s="1"/>
      <c r="J34009" s="1"/>
      <c r="K34009" s="1"/>
      <c r="AA34009" s="1"/>
      <c r="AB34009" s="1"/>
      <c r="AC34009" s="1"/>
      <c r="AJ34009" s="1"/>
      <c r="AK34009" s="1"/>
      <c r="AL34009" s="1"/>
    </row>
    <row r="34010">
      <c r="I34010" s="1"/>
      <c r="J34010" s="1"/>
      <c r="K34010" s="1"/>
      <c r="AA34010" s="1"/>
      <c r="AB34010" s="1"/>
      <c r="AC34010" s="1"/>
      <c r="AJ34010" s="1"/>
      <c r="AK34010" s="1"/>
      <c r="AL34010" s="1"/>
    </row>
    <row r="34011">
      <c r="I34011" s="1"/>
      <c r="J34011" s="1"/>
      <c r="K34011" s="1"/>
      <c r="AA34011" s="1"/>
      <c r="AB34011" s="1"/>
      <c r="AC34011" s="1"/>
      <c r="AJ34011" s="1"/>
      <c r="AK34011" s="1"/>
      <c r="AL34011" s="1"/>
    </row>
    <row r="34012">
      <c r="I34012" s="1"/>
      <c r="J34012" s="1"/>
      <c r="K34012" s="1"/>
      <c r="AA34012" s="1"/>
      <c r="AB34012" s="1"/>
      <c r="AC34012" s="1"/>
      <c r="AJ34012" s="1"/>
      <c r="AK34012" s="1"/>
      <c r="AL34012" s="1"/>
    </row>
    <row r="34013">
      <c r="I34013" s="1"/>
      <c r="J34013" s="1"/>
      <c r="K34013" s="1"/>
      <c r="AA34013" s="1"/>
      <c r="AB34013" s="1"/>
      <c r="AC34013" s="1"/>
      <c r="AJ34013" s="1"/>
      <c r="AK34013" s="1"/>
      <c r="AL34013" s="1"/>
    </row>
    <row r="34014">
      <c r="I34014" s="1"/>
      <c r="J34014" s="1"/>
      <c r="K34014" s="1"/>
      <c r="AA34014" s="1"/>
      <c r="AB34014" s="1"/>
      <c r="AC34014" s="1"/>
      <c r="AJ34014" s="1"/>
      <c r="AK34014" s="1"/>
      <c r="AL34014" s="1"/>
    </row>
    <row r="34015">
      <c r="I34015" s="1"/>
      <c r="J34015" s="1"/>
      <c r="K34015" s="1"/>
      <c r="AA34015" s="1"/>
      <c r="AB34015" s="1"/>
      <c r="AC34015" s="1"/>
      <c r="AJ34015" s="1"/>
      <c r="AK34015" s="1"/>
      <c r="AL34015" s="1"/>
    </row>
    <row r="34016">
      <c r="I34016" s="1"/>
      <c r="J34016" s="1"/>
      <c r="K34016" s="1"/>
      <c r="AA34016" s="1"/>
      <c r="AB34016" s="1"/>
      <c r="AC34016" s="1"/>
      <c r="AJ34016" s="1"/>
      <c r="AK34016" s="1"/>
      <c r="AL34016" s="1"/>
    </row>
    <row r="34017">
      <c r="I34017" s="1"/>
      <c r="J34017" s="1"/>
      <c r="K34017" s="1"/>
      <c r="AA34017" s="1"/>
      <c r="AB34017" s="1"/>
      <c r="AC34017" s="1"/>
      <c r="AJ34017" s="1"/>
      <c r="AK34017" s="1"/>
      <c r="AL34017" s="1"/>
    </row>
    <row r="34018">
      <c r="I34018" s="1"/>
      <c r="J34018" s="1"/>
      <c r="K34018" s="1"/>
      <c r="AA34018" s="1"/>
      <c r="AB34018" s="1"/>
      <c r="AC34018" s="1"/>
      <c r="AJ34018" s="1"/>
      <c r="AK34018" s="1"/>
      <c r="AL34018" s="1"/>
    </row>
    <row r="34019">
      <c r="I34019" s="1"/>
      <c r="J34019" s="1"/>
      <c r="K34019" s="1"/>
      <c r="AA34019" s="1"/>
      <c r="AB34019" s="1"/>
      <c r="AC34019" s="1"/>
      <c r="AJ34019" s="1"/>
      <c r="AK34019" s="1"/>
      <c r="AL34019" s="1"/>
    </row>
    <row r="34020">
      <c r="I34020" s="1"/>
      <c r="J34020" s="1"/>
      <c r="K34020" s="1"/>
      <c r="AA34020" s="1"/>
      <c r="AB34020" s="1"/>
      <c r="AC34020" s="1"/>
      <c r="AJ34020" s="1"/>
      <c r="AK34020" s="1"/>
      <c r="AL34020" s="1"/>
    </row>
    <row r="34021">
      <c r="I34021" s="1"/>
      <c r="J34021" s="1"/>
      <c r="K34021" s="1"/>
      <c r="AA34021" s="1"/>
      <c r="AB34021" s="1"/>
      <c r="AC34021" s="1"/>
      <c r="AJ34021" s="1"/>
      <c r="AK34021" s="1"/>
      <c r="AL34021" s="1"/>
    </row>
    <row r="34022">
      <c r="I34022" s="1"/>
      <c r="J34022" s="1"/>
      <c r="K34022" s="1"/>
      <c r="AA34022" s="1"/>
      <c r="AB34022" s="1"/>
      <c r="AC34022" s="1"/>
      <c r="AJ34022" s="1"/>
      <c r="AK34022" s="1"/>
      <c r="AL34022" s="1"/>
    </row>
    <row r="34023">
      <c r="I34023" s="1"/>
      <c r="J34023" s="1"/>
      <c r="K34023" s="1"/>
      <c r="AA34023" s="1"/>
      <c r="AB34023" s="1"/>
      <c r="AC34023" s="1"/>
      <c r="AJ34023" s="1"/>
      <c r="AK34023" s="1"/>
      <c r="AL34023" s="1"/>
    </row>
    <row r="34024">
      <c r="I34024" s="1"/>
      <c r="J34024" s="1"/>
      <c r="K34024" s="1"/>
      <c r="AA34024" s="1"/>
      <c r="AB34024" s="1"/>
      <c r="AC34024" s="1"/>
      <c r="AJ34024" s="1"/>
      <c r="AK34024" s="1"/>
      <c r="AL34024" s="1"/>
    </row>
    <row r="34025">
      <c r="I34025" s="1"/>
      <c r="J34025" s="1"/>
      <c r="K34025" s="1"/>
      <c r="AA34025" s="1"/>
      <c r="AB34025" s="1"/>
      <c r="AC34025" s="1"/>
      <c r="AJ34025" s="1"/>
      <c r="AK34025" s="1"/>
      <c r="AL34025" s="1"/>
    </row>
    <row r="34026">
      <c r="I34026" s="1"/>
      <c r="J34026" s="1"/>
      <c r="K34026" s="1"/>
      <c r="AA34026" s="1"/>
      <c r="AB34026" s="1"/>
      <c r="AC34026" s="1"/>
      <c r="AJ34026" s="1"/>
      <c r="AK34026" s="1"/>
      <c r="AL34026" s="1"/>
    </row>
    <row r="34027">
      <c r="I34027" s="1"/>
      <c r="J34027" s="1"/>
      <c r="K34027" s="1"/>
      <c r="AA34027" s="1"/>
      <c r="AB34027" s="1"/>
      <c r="AC34027" s="1"/>
      <c r="AJ34027" s="1"/>
      <c r="AK34027" s="1"/>
      <c r="AL34027" s="1"/>
    </row>
    <row r="34028">
      <c r="I34028" s="1"/>
      <c r="J34028" s="1"/>
      <c r="K34028" s="1"/>
      <c r="AA34028" s="1"/>
      <c r="AB34028" s="1"/>
      <c r="AC34028" s="1"/>
      <c r="AJ34028" s="1"/>
      <c r="AK34028" s="1"/>
      <c r="AL34028" s="1"/>
    </row>
    <row r="34029">
      <c r="I34029" s="1"/>
      <c r="J34029" s="1"/>
      <c r="K34029" s="1"/>
      <c r="AA34029" s="1"/>
      <c r="AB34029" s="1"/>
      <c r="AC34029" s="1"/>
      <c r="AJ34029" s="1"/>
      <c r="AK34029" s="1"/>
      <c r="AL34029" s="1"/>
    </row>
    <row r="34030">
      <c r="I34030" s="1"/>
      <c r="J34030" s="1"/>
      <c r="K34030" s="1"/>
      <c r="AA34030" s="1"/>
      <c r="AB34030" s="1"/>
      <c r="AC34030" s="1"/>
      <c r="AJ34030" s="1"/>
      <c r="AK34030" s="1"/>
      <c r="AL34030" s="1"/>
    </row>
    <row r="34031">
      <c r="I34031" s="1"/>
      <c r="J34031" s="1"/>
      <c r="K34031" s="1"/>
      <c r="AA34031" s="1"/>
      <c r="AB34031" s="1"/>
      <c r="AC34031" s="1"/>
      <c r="AJ34031" s="1"/>
      <c r="AK34031" s="1"/>
      <c r="AL34031" s="1"/>
    </row>
    <row r="34032">
      <c r="I34032" s="1"/>
      <c r="J34032" s="1"/>
      <c r="K34032" s="1"/>
      <c r="AA34032" s="1"/>
      <c r="AB34032" s="1"/>
      <c r="AC34032" s="1"/>
      <c r="AJ34032" s="1"/>
      <c r="AK34032" s="1"/>
      <c r="AL34032" s="1"/>
    </row>
    <row r="34033">
      <c r="I34033" s="1"/>
      <c r="J34033" s="1"/>
      <c r="K34033" s="1"/>
      <c r="AA34033" s="1"/>
      <c r="AB34033" s="1"/>
      <c r="AC34033" s="1"/>
      <c r="AJ34033" s="1"/>
      <c r="AK34033" s="1"/>
      <c r="AL34033" s="1"/>
    </row>
    <row r="34034">
      <c r="I34034" s="1"/>
      <c r="J34034" s="1"/>
      <c r="K34034" s="1"/>
      <c r="AA34034" s="1"/>
      <c r="AB34034" s="1"/>
      <c r="AC34034" s="1"/>
      <c r="AJ34034" s="1"/>
      <c r="AK34034" s="1"/>
      <c r="AL34034" s="1"/>
    </row>
    <row r="34035">
      <c r="I34035" s="1"/>
      <c r="J34035" s="1"/>
      <c r="K34035" s="1"/>
      <c r="AA34035" s="1"/>
      <c r="AB34035" s="1"/>
      <c r="AC34035" s="1"/>
      <c r="AJ34035" s="1"/>
      <c r="AK34035" s="1"/>
      <c r="AL34035" s="1"/>
    </row>
    <row r="34036">
      <c r="I34036" s="1"/>
      <c r="J34036" s="1"/>
      <c r="K34036" s="1"/>
      <c r="AA34036" s="1"/>
      <c r="AB34036" s="1"/>
      <c r="AC34036" s="1"/>
      <c r="AJ34036" s="1"/>
      <c r="AK34036" s="1"/>
      <c r="AL34036" s="1"/>
    </row>
    <row r="34037">
      <c r="I34037" s="1"/>
      <c r="J34037" s="1"/>
      <c r="K34037" s="1"/>
      <c r="AA34037" s="1"/>
      <c r="AB34037" s="1"/>
      <c r="AC34037" s="1"/>
      <c r="AJ34037" s="1"/>
      <c r="AK34037" s="1"/>
      <c r="AL34037" s="1"/>
    </row>
    <row r="34038">
      <c r="I34038" s="1"/>
      <c r="J34038" s="1"/>
      <c r="K34038" s="1"/>
      <c r="AA34038" s="1"/>
      <c r="AB34038" s="1"/>
      <c r="AC34038" s="1"/>
      <c r="AJ34038" s="1"/>
      <c r="AK34038" s="1"/>
      <c r="AL34038" s="1"/>
    </row>
    <row r="34039">
      <c r="I34039" s="1"/>
      <c r="J34039" s="1"/>
      <c r="K34039" s="1"/>
      <c r="AA34039" s="1"/>
      <c r="AB34039" s="1"/>
      <c r="AC34039" s="1"/>
      <c r="AJ34039" s="1"/>
      <c r="AK34039" s="1"/>
      <c r="AL34039" s="1"/>
    </row>
    <row r="34040">
      <c r="I34040" s="1"/>
      <c r="J34040" s="1"/>
      <c r="K34040" s="1"/>
      <c r="AA34040" s="1"/>
      <c r="AB34040" s="1"/>
      <c r="AC34040" s="1"/>
      <c r="AJ34040" s="1"/>
      <c r="AK34040" s="1"/>
      <c r="AL34040" s="1"/>
    </row>
    <row r="34041">
      <c r="I34041" s="1"/>
      <c r="J34041" s="1"/>
      <c r="K34041" s="1"/>
      <c r="AA34041" s="1"/>
      <c r="AB34041" s="1"/>
      <c r="AC34041" s="1"/>
      <c r="AJ34041" s="1"/>
      <c r="AK34041" s="1"/>
      <c r="AL34041" s="1"/>
    </row>
    <row r="34042">
      <c r="I34042" s="1"/>
      <c r="J34042" s="1"/>
      <c r="K34042" s="1"/>
      <c r="AA34042" s="1"/>
      <c r="AB34042" s="1"/>
      <c r="AC34042" s="1"/>
      <c r="AJ34042" s="1"/>
      <c r="AK34042" s="1"/>
      <c r="AL34042" s="1"/>
    </row>
    <row r="34043">
      <c r="I34043" s="1"/>
      <c r="J34043" s="1"/>
      <c r="K34043" s="1"/>
      <c r="AA34043" s="1"/>
      <c r="AB34043" s="1"/>
      <c r="AC34043" s="1"/>
      <c r="AJ34043" s="1"/>
      <c r="AK34043" s="1"/>
      <c r="AL34043" s="1"/>
    </row>
    <row r="34044">
      <c r="I34044" s="1"/>
      <c r="J34044" s="1"/>
      <c r="K34044" s="1"/>
      <c r="AA34044" s="1"/>
      <c r="AB34044" s="1"/>
      <c r="AC34044" s="1"/>
      <c r="AJ34044" s="1"/>
      <c r="AK34044" s="1"/>
      <c r="AL34044" s="1"/>
    </row>
    <row r="34045">
      <c r="I34045" s="1"/>
      <c r="J34045" s="1"/>
      <c r="K34045" s="1"/>
      <c r="AA34045" s="1"/>
      <c r="AB34045" s="1"/>
      <c r="AC34045" s="1"/>
      <c r="AJ34045" s="1"/>
      <c r="AK34045" s="1"/>
      <c r="AL34045" s="1"/>
    </row>
    <row r="34046">
      <c r="I34046" s="1"/>
      <c r="J34046" s="1"/>
      <c r="K34046" s="1"/>
      <c r="AA34046" s="1"/>
      <c r="AB34046" s="1"/>
      <c r="AC34046" s="1"/>
      <c r="AJ34046" s="1"/>
      <c r="AK34046" s="1"/>
      <c r="AL34046" s="1"/>
    </row>
    <row r="34047">
      <c r="I34047" s="1"/>
      <c r="J34047" s="1"/>
      <c r="K34047" s="1"/>
      <c r="AA34047" s="1"/>
      <c r="AB34047" s="1"/>
      <c r="AC34047" s="1"/>
      <c r="AJ34047" s="1"/>
      <c r="AK34047" s="1"/>
      <c r="AL34047" s="1"/>
    </row>
    <row r="34048">
      <c r="I34048" s="1"/>
      <c r="J34048" s="1"/>
      <c r="K34048" s="1"/>
      <c r="AA34048" s="1"/>
      <c r="AB34048" s="1"/>
      <c r="AC34048" s="1"/>
      <c r="AJ34048" s="1"/>
      <c r="AK34048" s="1"/>
      <c r="AL34048" s="1"/>
    </row>
    <row r="34049">
      <c r="I34049" s="1"/>
      <c r="J34049" s="1"/>
      <c r="K34049" s="1"/>
      <c r="AA34049" s="1"/>
      <c r="AB34049" s="1"/>
      <c r="AC34049" s="1"/>
      <c r="AJ34049" s="1"/>
      <c r="AK34049" s="1"/>
      <c r="AL34049" s="1"/>
    </row>
    <row r="34050">
      <c r="I34050" s="1"/>
      <c r="J34050" s="1"/>
      <c r="K34050" s="1"/>
      <c r="AA34050" s="1"/>
      <c r="AB34050" s="1"/>
      <c r="AC34050" s="1"/>
      <c r="AJ34050" s="1"/>
      <c r="AK34050" s="1"/>
      <c r="AL34050" s="1"/>
    </row>
    <row r="34051">
      <c r="I34051" s="1"/>
      <c r="J34051" s="1"/>
      <c r="K34051" s="1"/>
      <c r="AA34051" s="1"/>
      <c r="AB34051" s="1"/>
      <c r="AC34051" s="1"/>
      <c r="AJ34051" s="1"/>
      <c r="AK34051" s="1"/>
      <c r="AL34051" s="1"/>
    </row>
    <row r="34052">
      <c r="I34052" s="1"/>
      <c r="J34052" s="1"/>
      <c r="K34052" s="1"/>
      <c r="AA34052" s="1"/>
      <c r="AB34052" s="1"/>
      <c r="AC34052" s="1"/>
      <c r="AJ34052" s="1"/>
      <c r="AK34052" s="1"/>
      <c r="AL34052" s="1"/>
    </row>
    <row r="34053">
      <c r="I34053" s="1"/>
      <c r="J34053" s="1"/>
      <c r="K34053" s="1"/>
      <c r="AA34053" s="1"/>
      <c r="AB34053" s="1"/>
      <c r="AC34053" s="1"/>
      <c r="AJ34053" s="1"/>
      <c r="AK34053" s="1"/>
      <c r="AL34053" s="1"/>
    </row>
    <row r="34054">
      <c r="I34054" s="1"/>
      <c r="J34054" s="1"/>
      <c r="K34054" s="1"/>
      <c r="AA34054" s="1"/>
      <c r="AB34054" s="1"/>
      <c r="AC34054" s="1"/>
      <c r="AJ34054" s="1"/>
      <c r="AK34054" s="1"/>
      <c r="AL34054" s="1"/>
    </row>
    <row r="34055">
      <c r="I34055" s="1"/>
      <c r="J34055" s="1"/>
      <c r="K34055" s="1"/>
      <c r="AA34055" s="1"/>
      <c r="AB34055" s="1"/>
      <c r="AC34055" s="1"/>
      <c r="AJ34055" s="1"/>
      <c r="AK34055" s="1"/>
      <c r="AL34055" s="1"/>
    </row>
    <row r="34056">
      <c r="I34056" s="1"/>
      <c r="J34056" s="1"/>
      <c r="K34056" s="1"/>
      <c r="AA34056" s="1"/>
      <c r="AB34056" s="1"/>
      <c r="AC34056" s="1"/>
      <c r="AJ34056" s="1"/>
      <c r="AK34056" s="1"/>
      <c r="AL34056" s="1"/>
    </row>
    <row r="34057">
      <c r="I34057" s="1"/>
      <c r="J34057" s="1"/>
      <c r="K34057" s="1"/>
      <c r="AA34057" s="1"/>
      <c r="AB34057" s="1"/>
      <c r="AC34057" s="1"/>
      <c r="AJ34057" s="1"/>
      <c r="AK34057" s="1"/>
      <c r="AL34057" s="1"/>
    </row>
    <row r="34058">
      <c r="I34058" s="1"/>
      <c r="J34058" s="1"/>
      <c r="K34058" s="1"/>
      <c r="AA34058" s="1"/>
      <c r="AB34058" s="1"/>
      <c r="AC34058" s="1"/>
      <c r="AJ34058" s="1"/>
      <c r="AK34058" s="1"/>
      <c r="AL34058" s="1"/>
    </row>
    <row r="34059">
      <c r="I34059" s="1"/>
      <c r="J34059" s="1"/>
      <c r="K34059" s="1"/>
      <c r="AA34059" s="1"/>
      <c r="AB34059" s="1"/>
      <c r="AC34059" s="1"/>
      <c r="AJ34059" s="1"/>
      <c r="AK34059" s="1"/>
      <c r="AL34059" s="1"/>
    </row>
    <row r="34060">
      <c r="I34060" s="1"/>
      <c r="J34060" s="1"/>
      <c r="K34060" s="1"/>
      <c r="AA34060" s="1"/>
      <c r="AB34060" s="1"/>
      <c r="AC34060" s="1"/>
      <c r="AJ34060" s="1"/>
      <c r="AK34060" s="1"/>
      <c r="AL34060" s="1"/>
    </row>
    <row r="34061">
      <c r="I34061" s="1"/>
      <c r="J34061" s="1"/>
      <c r="K34061" s="1"/>
      <c r="AA34061" s="1"/>
      <c r="AB34061" s="1"/>
      <c r="AC34061" s="1"/>
      <c r="AJ34061" s="1"/>
      <c r="AK34061" s="1"/>
      <c r="AL34061" s="1"/>
    </row>
    <row r="34062">
      <c r="I34062" s="1"/>
      <c r="J34062" s="1"/>
      <c r="K34062" s="1"/>
      <c r="AA34062" s="1"/>
      <c r="AB34062" s="1"/>
      <c r="AC34062" s="1"/>
      <c r="AJ34062" s="1"/>
      <c r="AK34062" s="1"/>
      <c r="AL34062" s="1"/>
    </row>
    <row r="34063">
      <c r="I34063" s="1"/>
      <c r="J34063" s="1"/>
      <c r="K34063" s="1"/>
      <c r="AA34063" s="1"/>
      <c r="AB34063" s="1"/>
      <c r="AC34063" s="1"/>
      <c r="AJ34063" s="1"/>
      <c r="AK34063" s="1"/>
      <c r="AL34063" s="1"/>
    </row>
    <row r="34064">
      <c r="I34064" s="1"/>
      <c r="J34064" s="1"/>
      <c r="K34064" s="1"/>
      <c r="AA34064" s="1"/>
      <c r="AB34064" s="1"/>
      <c r="AC34064" s="1"/>
      <c r="AJ34064" s="1"/>
      <c r="AK34064" s="1"/>
      <c r="AL34064" s="1"/>
    </row>
    <row r="34065">
      <c r="I34065" s="1"/>
      <c r="J34065" s="1"/>
      <c r="K34065" s="1"/>
      <c r="AA34065" s="1"/>
      <c r="AB34065" s="1"/>
      <c r="AC34065" s="1"/>
      <c r="AJ34065" s="1"/>
      <c r="AK34065" s="1"/>
      <c r="AL34065" s="1"/>
    </row>
    <row r="34066">
      <c r="I34066" s="1"/>
      <c r="J34066" s="1"/>
      <c r="K34066" s="1"/>
      <c r="AA34066" s="1"/>
      <c r="AB34066" s="1"/>
      <c r="AC34066" s="1"/>
      <c r="AJ34066" s="1"/>
      <c r="AK34066" s="1"/>
      <c r="AL34066" s="1"/>
    </row>
    <row r="34067">
      <c r="I34067" s="1"/>
      <c r="J34067" s="1"/>
      <c r="K34067" s="1"/>
      <c r="AA34067" s="1"/>
      <c r="AB34067" s="1"/>
      <c r="AC34067" s="1"/>
      <c r="AJ34067" s="1"/>
      <c r="AK34067" s="1"/>
      <c r="AL34067" s="1"/>
    </row>
    <row r="34068">
      <c r="I34068" s="1"/>
      <c r="J34068" s="1"/>
      <c r="K34068" s="1"/>
      <c r="AA34068" s="1"/>
      <c r="AB34068" s="1"/>
      <c r="AC34068" s="1"/>
      <c r="AJ34068" s="1"/>
      <c r="AK34068" s="1"/>
      <c r="AL34068" s="1"/>
    </row>
    <row r="34069">
      <c r="I34069" s="1"/>
      <c r="J34069" s="1"/>
      <c r="K34069" s="1"/>
      <c r="AA34069" s="1"/>
      <c r="AB34069" s="1"/>
      <c r="AC34069" s="1"/>
      <c r="AJ34069" s="1"/>
      <c r="AK34069" s="1"/>
      <c r="AL34069" s="1"/>
    </row>
    <row r="34070">
      <c r="I34070" s="1"/>
      <c r="J34070" s="1"/>
      <c r="K34070" s="1"/>
      <c r="AA34070" s="1"/>
      <c r="AB34070" s="1"/>
      <c r="AC34070" s="1"/>
      <c r="AJ34070" s="1"/>
      <c r="AK34070" s="1"/>
      <c r="AL34070" s="1"/>
    </row>
    <row r="34071">
      <c r="I34071" s="1"/>
      <c r="J34071" s="1"/>
      <c r="K34071" s="1"/>
      <c r="AA34071" s="1"/>
      <c r="AB34071" s="1"/>
      <c r="AC34071" s="1"/>
      <c r="AJ34071" s="1"/>
      <c r="AK34071" s="1"/>
      <c r="AL34071" s="1"/>
    </row>
    <row r="34072">
      <c r="I34072" s="1"/>
      <c r="J34072" s="1"/>
      <c r="K34072" s="1"/>
      <c r="AA34072" s="1"/>
      <c r="AB34072" s="1"/>
      <c r="AC34072" s="1"/>
      <c r="AJ34072" s="1"/>
      <c r="AK34072" s="1"/>
      <c r="AL34072" s="1"/>
    </row>
    <row r="34073">
      <c r="I34073" s="1"/>
      <c r="J34073" s="1"/>
      <c r="K34073" s="1"/>
      <c r="AA34073" s="1"/>
      <c r="AB34073" s="1"/>
      <c r="AC34073" s="1"/>
      <c r="AJ34073" s="1"/>
      <c r="AK34073" s="1"/>
      <c r="AL34073" s="1"/>
    </row>
    <row r="34074">
      <c r="I34074" s="1"/>
      <c r="J34074" s="1"/>
      <c r="K34074" s="1"/>
      <c r="AA34074" s="1"/>
      <c r="AB34074" s="1"/>
      <c r="AC34074" s="1"/>
      <c r="AJ34074" s="1"/>
      <c r="AK34074" s="1"/>
      <c r="AL34074" s="1"/>
    </row>
    <row r="34075">
      <c r="I34075" s="1"/>
      <c r="J34075" s="1"/>
      <c r="K34075" s="1"/>
      <c r="AA34075" s="1"/>
      <c r="AB34075" s="1"/>
      <c r="AC34075" s="1"/>
      <c r="AJ34075" s="1"/>
      <c r="AK34075" s="1"/>
      <c r="AL34075" s="1"/>
    </row>
    <row r="34076">
      <c r="I34076" s="1"/>
      <c r="J34076" s="1"/>
      <c r="K34076" s="1"/>
      <c r="AA34076" s="1"/>
      <c r="AB34076" s="1"/>
      <c r="AC34076" s="1"/>
      <c r="AJ34076" s="1"/>
      <c r="AK34076" s="1"/>
      <c r="AL34076" s="1"/>
    </row>
    <row r="34077">
      <c r="I34077" s="1"/>
      <c r="J34077" s="1"/>
      <c r="K34077" s="1"/>
      <c r="AA34077" s="1"/>
      <c r="AB34077" s="1"/>
      <c r="AC34077" s="1"/>
      <c r="AJ34077" s="1"/>
      <c r="AK34077" s="1"/>
      <c r="AL34077" s="1"/>
    </row>
    <row r="34078">
      <c r="I34078" s="1"/>
      <c r="J34078" s="1"/>
      <c r="K34078" s="1"/>
      <c r="AA34078" s="1"/>
      <c r="AB34078" s="1"/>
      <c r="AC34078" s="1"/>
      <c r="AJ34078" s="1"/>
      <c r="AK34078" s="1"/>
      <c r="AL34078" s="1"/>
    </row>
    <row r="34079">
      <c r="I34079" s="1"/>
      <c r="J34079" s="1"/>
      <c r="K34079" s="1"/>
      <c r="AA34079" s="1"/>
      <c r="AB34079" s="1"/>
      <c r="AC34079" s="1"/>
      <c r="AJ34079" s="1"/>
      <c r="AK34079" s="1"/>
      <c r="AL34079" s="1"/>
    </row>
    <row r="34080">
      <c r="I34080" s="1"/>
      <c r="J34080" s="1"/>
      <c r="K34080" s="1"/>
      <c r="AA34080" s="1"/>
      <c r="AB34080" s="1"/>
      <c r="AC34080" s="1"/>
      <c r="AJ34080" s="1"/>
      <c r="AK34080" s="1"/>
      <c r="AL34080" s="1"/>
    </row>
    <row r="34081">
      <c r="I34081" s="1"/>
      <c r="J34081" s="1"/>
      <c r="K34081" s="1"/>
      <c r="AA34081" s="1"/>
      <c r="AB34081" s="1"/>
      <c r="AC34081" s="1"/>
      <c r="AJ34081" s="1"/>
      <c r="AK34081" s="1"/>
      <c r="AL34081" s="1"/>
    </row>
    <row r="34082">
      <c r="I34082" s="1"/>
      <c r="J34082" s="1"/>
      <c r="K34082" s="1"/>
      <c r="AA34082" s="1"/>
      <c r="AB34082" s="1"/>
      <c r="AC34082" s="1"/>
      <c r="AJ34082" s="1"/>
      <c r="AK34082" s="1"/>
      <c r="AL34082" s="1"/>
    </row>
    <row r="34083">
      <c r="I34083" s="1"/>
      <c r="J34083" s="1"/>
      <c r="K34083" s="1"/>
      <c r="AA34083" s="1"/>
      <c r="AB34083" s="1"/>
      <c r="AC34083" s="1"/>
      <c r="AJ34083" s="1"/>
      <c r="AK34083" s="1"/>
      <c r="AL34083" s="1"/>
    </row>
    <row r="34084">
      <c r="I34084" s="1"/>
      <c r="J34084" s="1"/>
      <c r="K34084" s="1"/>
      <c r="AA34084" s="1"/>
      <c r="AB34084" s="1"/>
      <c r="AC34084" s="1"/>
      <c r="AJ34084" s="1"/>
      <c r="AK34084" s="1"/>
      <c r="AL34084" s="1"/>
    </row>
    <row r="34085">
      <c r="I34085" s="1"/>
      <c r="J34085" s="1"/>
      <c r="K34085" s="1"/>
      <c r="AA34085" s="1"/>
      <c r="AB34085" s="1"/>
      <c r="AC34085" s="1"/>
      <c r="AJ34085" s="1"/>
      <c r="AK34085" s="1"/>
      <c r="AL34085" s="1"/>
    </row>
    <row r="34086">
      <c r="I34086" s="1"/>
      <c r="J34086" s="1"/>
      <c r="K34086" s="1"/>
      <c r="AA34086" s="1"/>
      <c r="AB34086" s="1"/>
      <c r="AC34086" s="1"/>
      <c r="AJ34086" s="1"/>
      <c r="AK34086" s="1"/>
      <c r="AL34086" s="1"/>
    </row>
    <row r="34087">
      <c r="I34087" s="1"/>
      <c r="J34087" s="1"/>
      <c r="K34087" s="1"/>
      <c r="AA34087" s="1"/>
      <c r="AB34087" s="1"/>
      <c r="AC34087" s="1"/>
      <c r="AJ34087" s="1"/>
      <c r="AK34087" s="1"/>
      <c r="AL34087" s="1"/>
    </row>
    <row r="34088">
      <c r="I34088" s="1"/>
      <c r="J34088" s="1"/>
      <c r="K34088" s="1"/>
      <c r="AA34088" s="1"/>
      <c r="AB34088" s="1"/>
      <c r="AC34088" s="1"/>
      <c r="AJ34088" s="1"/>
      <c r="AK34088" s="1"/>
      <c r="AL34088" s="1"/>
    </row>
    <row r="34089">
      <c r="I34089" s="1"/>
      <c r="J34089" s="1"/>
      <c r="K34089" s="1"/>
      <c r="AA34089" s="1"/>
      <c r="AB34089" s="1"/>
      <c r="AC34089" s="1"/>
      <c r="AJ34089" s="1"/>
      <c r="AK34089" s="1"/>
      <c r="AL34089" s="1"/>
    </row>
    <row r="34090">
      <c r="I34090" s="1"/>
      <c r="J34090" s="1"/>
      <c r="K34090" s="1"/>
      <c r="AA34090" s="1"/>
      <c r="AB34090" s="1"/>
      <c r="AC34090" s="1"/>
      <c r="AJ34090" s="1"/>
      <c r="AK34090" s="1"/>
      <c r="AL34090" s="1"/>
    </row>
    <row r="34091">
      <c r="I34091" s="1"/>
      <c r="J34091" s="1"/>
      <c r="K34091" s="1"/>
      <c r="AA34091" s="1"/>
      <c r="AB34091" s="1"/>
      <c r="AC34091" s="1"/>
      <c r="AJ34091" s="1"/>
      <c r="AK34091" s="1"/>
      <c r="AL34091" s="1"/>
    </row>
    <row r="34092">
      <c r="I34092" s="1"/>
      <c r="J34092" s="1"/>
      <c r="K34092" s="1"/>
      <c r="AA34092" s="1"/>
      <c r="AB34092" s="1"/>
      <c r="AC34092" s="1"/>
      <c r="AJ34092" s="1"/>
      <c r="AK34092" s="1"/>
      <c r="AL34092" s="1"/>
    </row>
    <row r="34093">
      <c r="I34093" s="1"/>
      <c r="J34093" s="1"/>
      <c r="K34093" s="1"/>
      <c r="AA34093" s="1"/>
      <c r="AB34093" s="1"/>
      <c r="AC34093" s="1"/>
      <c r="AJ34093" s="1"/>
      <c r="AK34093" s="1"/>
      <c r="AL34093" s="1"/>
    </row>
    <row r="34094">
      <c r="I34094" s="1"/>
      <c r="J34094" s="1"/>
      <c r="K34094" s="1"/>
      <c r="AA34094" s="1"/>
      <c r="AB34094" s="1"/>
      <c r="AC34094" s="1"/>
      <c r="AJ34094" s="1"/>
      <c r="AK34094" s="1"/>
      <c r="AL34094" s="1"/>
    </row>
    <row r="34095">
      <c r="I34095" s="1"/>
      <c r="J34095" s="1"/>
      <c r="K34095" s="1"/>
      <c r="AA34095" s="1"/>
      <c r="AB34095" s="1"/>
      <c r="AC34095" s="1"/>
      <c r="AJ34095" s="1"/>
      <c r="AK34095" s="1"/>
      <c r="AL34095" s="1"/>
    </row>
    <row r="34096">
      <c r="I34096" s="1"/>
      <c r="J34096" s="1"/>
      <c r="K34096" s="1"/>
      <c r="AA34096" s="1"/>
      <c r="AB34096" s="1"/>
      <c r="AC34096" s="1"/>
      <c r="AJ34096" s="1"/>
      <c r="AK34096" s="1"/>
      <c r="AL34096" s="1"/>
    </row>
    <row r="34097">
      <c r="I34097" s="1"/>
      <c r="J34097" s="1"/>
      <c r="K34097" s="1"/>
      <c r="AA34097" s="1"/>
      <c r="AB34097" s="1"/>
      <c r="AC34097" s="1"/>
      <c r="AJ34097" s="1"/>
      <c r="AK34097" s="1"/>
      <c r="AL34097" s="1"/>
    </row>
    <row r="34098">
      <c r="I34098" s="1"/>
      <c r="J34098" s="1"/>
      <c r="K34098" s="1"/>
      <c r="AA34098" s="1"/>
      <c r="AB34098" s="1"/>
      <c r="AC34098" s="1"/>
      <c r="AJ34098" s="1"/>
      <c r="AK34098" s="1"/>
      <c r="AL34098" s="1"/>
    </row>
    <row r="34099">
      <c r="I34099" s="1"/>
      <c r="J34099" s="1"/>
      <c r="K34099" s="1"/>
      <c r="AA34099" s="1"/>
      <c r="AB34099" s="1"/>
      <c r="AC34099" s="1"/>
      <c r="AJ34099" s="1"/>
      <c r="AK34099" s="1"/>
      <c r="AL34099" s="1"/>
    </row>
    <row r="34100">
      <c r="I34100" s="1"/>
      <c r="J34100" s="1"/>
      <c r="K34100" s="1"/>
      <c r="AA34100" s="1"/>
      <c r="AB34100" s="1"/>
      <c r="AC34100" s="1"/>
      <c r="AJ34100" s="1"/>
      <c r="AK34100" s="1"/>
      <c r="AL34100" s="1"/>
    </row>
    <row r="34101">
      <c r="I34101" s="1"/>
      <c r="J34101" s="1"/>
      <c r="K34101" s="1"/>
      <c r="AA34101" s="1"/>
      <c r="AB34101" s="1"/>
      <c r="AC34101" s="1"/>
      <c r="AJ34101" s="1"/>
      <c r="AK34101" s="1"/>
      <c r="AL34101" s="1"/>
    </row>
    <row r="34102">
      <c r="I34102" s="1"/>
      <c r="J34102" s="1"/>
      <c r="K34102" s="1"/>
      <c r="AA34102" s="1"/>
      <c r="AB34102" s="1"/>
      <c r="AC34102" s="1"/>
      <c r="AJ34102" s="1"/>
      <c r="AK34102" s="1"/>
      <c r="AL34102" s="1"/>
    </row>
    <row r="34103">
      <c r="I34103" s="1"/>
      <c r="J34103" s="1"/>
      <c r="K34103" s="1"/>
      <c r="AA34103" s="1"/>
      <c r="AB34103" s="1"/>
      <c r="AC34103" s="1"/>
      <c r="AJ34103" s="1"/>
      <c r="AK34103" s="1"/>
      <c r="AL34103" s="1"/>
    </row>
    <row r="34104">
      <c r="I34104" s="1"/>
      <c r="J34104" s="1"/>
      <c r="K34104" s="1"/>
      <c r="AA34104" s="1"/>
      <c r="AB34104" s="1"/>
      <c r="AC34104" s="1"/>
      <c r="AJ34104" s="1"/>
      <c r="AK34104" s="1"/>
      <c r="AL34104" s="1"/>
    </row>
    <row r="34105">
      <c r="I34105" s="1"/>
      <c r="J34105" s="1"/>
      <c r="K34105" s="1"/>
      <c r="AA34105" s="1"/>
      <c r="AB34105" s="1"/>
      <c r="AC34105" s="1"/>
      <c r="AJ34105" s="1"/>
      <c r="AK34105" s="1"/>
      <c r="AL34105" s="1"/>
    </row>
    <row r="34106">
      <c r="I34106" s="1"/>
      <c r="J34106" s="1"/>
      <c r="K34106" s="1"/>
      <c r="AA34106" s="1"/>
      <c r="AB34106" s="1"/>
      <c r="AC34106" s="1"/>
      <c r="AJ34106" s="1"/>
      <c r="AK34106" s="1"/>
      <c r="AL34106" s="1"/>
    </row>
    <row r="34107">
      <c r="I34107" s="1"/>
      <c r="J34107" s="1"/>
      <c r="K34107" s="1"/>
      <c r="AA34107" s="1"/>
      <c r="AB34107" s="1"/>
      <c r="AC34107" s="1"/>
      <c r="AJ34107" s="1"/>
      <c r="AK34107" s="1"/>
      <c r="AL34107" s="1"/>
    </row>
    <row r="34108">
      <c r="I34108" s="1"/>
      <c r="J34108" s="1"/>
      <c r="K34108" s="1"/>
      <c r="AA34108" s="1"/>
      <c r="AB34108" s="1"/>
      <c r="AC34108" s="1"/>
      <c r="AJ34108" s="1"/>
      <c r="AK34108" s="1"/>
      <c r="AL34108" s="1"/>
    </row>
    <row r="34109">
      <c r="I34109" s="1"/>
      <c r="J34109" s="1"/>
      <c r="K34109" s="1"/>
      <c r="AA34109" s="1"/>
      <c r="AB34109" s="1"/>
      <c r="AC34109" s="1"/>
      <c r="AJ34109" s="1"/>
      <c r="AK34109" s="1"/>
      <c r="AL34109" s="1"/>
    </row>
    <row r="34110">
      <c r="I34110" s="1"/>
      <c r="J34110" s="1"/>
      <c r="K34110" s="1"/>
      <c r="AA34110" s="1"/>
      <c r="AB34110" s="1"/>
      <c r="AC34110" s="1"/>
      <c r="AJ34110" s="1"/>
      <c r="AK34110" s="1"/>
      <c r="AL34110" s="1"/>
    </row>
    <row r="34111">
      <c r="I34111" s="1"/>
      <c r="J34111" s="1"/>
      <c r="K34111" s="1"/>
      <c r="AA34111" s="1"/>
      <c r="AB34111" s="1"/>
      <c r="AC34111" s="1"/>
      <c r="AJ34111" s="1"/>
      <c r="AK34111" s="1"/>
      <c r="AL34111" s="1"/>
    </row>
    <row r="34112">
      <c r="I34112" s="1"/>
      <c r="J34112" s="1"/>
      <c r="K34112" s="1"/>
      <c r="AA34112" s="1"/>
      <c r="AB34112" s="1"/>
      <c r="AC34112" s="1"/>
      <c r="AJ34112" s="1"/>
      <c r="AK34112" s="1"/>
      <c r="AL34112" s="1"/>
    </row>
    <row r="34113">
      <c r="I34113" s="1"/>
      <c r="J34113" s="1"/>
      <c r="K34113" s="1"/>
      <c r="AA34113" s="1"/>
      <c r="AB34113" s="1"/>
      <c r="AC34113" s="1"/>
      <c r="AJ34113" s="1"/>
      <c r="AK34113" s="1"/>
      <c r="AL34113" s="1"/>
    </row>
    <row r="34114">
      <c r="I34114" s="1"/>
      <c r="J34114" s="1"/>
      <c r="K34114" s="1"/>
      <c r="AA34114" s="1"/>
      <c r="AB34114" s="1"/>
      <c r="AC34114" s="1"/>
      <c r="AJ34114" s="1"/>
      <c r="AK34114" s="1"/>
      <c r="AL34114" s="1"/>
    </row>
    <row r="34115">
      <c r="I34115" s="1"/>
      <c r="J34115" s="1"/>
      <c r="K34115" s="1"/>
      <c r="AA34115" s="1"/>
      <c r="AB34115" s="1"/>
      <c r="AC34115" s="1"/>
      <c r="AJ34115" s="1"/>
      <c r="AK34115" s="1"/>
      <c r="AL34115" s="1"/>
    </row>
    <row r="34116">
      <c r="I34116" s="1"/>
      <c r="J34116" s="1"/>
      <c r="K34116" s="1"/>
      <c r="AA34116" s="1"/>
      <c r="AB34116" s="1"/>
      <c r="AC34116" s="1"/>
      <c r="AJ34116" s="1"/>
      <c r="AK34116" s="1"/>
      <c r="AL34116" s="1"/>
    </row>
    <row r="34117">
      <c r="I34117" s="1"/>
      <c r="J34117" s="1"/>
      <c r="K34117" s="1"/>
      <c r="AA34117" s="1"/>
      <c r="AB34117" s="1"/>
      <c r="AC34117" s="1"/>
      <c r="AJ34117" s="1"/>
      <c r="AK34117" s="1"/>
      <c r="AL34117" s="1"/>
    </row>
    <row r="34118">
      <c r="I34118" s="1"/>
      <c r="J34118" s="1"/>
      <c r="K34118" s="1"/>
      <c r="AA34118" s="1"/>
      <c r="AB34118" s="1"/>
      <c r="AC34118" s="1"/>
      <c r="AJ34118" s="1"/>
      <c r="AK34118" s="1"/>
      <c r="AL34118" s="1"/>
    </row>
    <row r="34119">
      <c r="I34119" s="1"/>
      <c r="J34119" s="1"/>
      <c r="K34119" s="1"/>
      <c r="AA34119" s="1"/>
      <c r="AB34119" s="1"/>
      <c r="AC34119" s="1"/>
      <c r="AJ34119" s="1"/>
      <c r="AK34119" s="1"/>
      <c r="AL34119" s="1"/>
    </row>
    <row r="34120">
      <c r="I34120" s="1"/>
      <c r="J34120" s="1"/>
      <c r="K34120" s="1"/>
      <c r="AA34120" s="1"/>
      <c r="AB34120" s="1"/>
      <c r="AC34120" s="1"/>
      <c r="AJ34120" s="1"/>
      <c r="AK34120" s="1"/>
      <c r="AL34120" s="1"/>
    </row>
    <row r="34121">
      <c r="I34121" s="1"/>
      <c r="J34121" s="1"/>
      <c r="K34121" s="1"/>
      <c r="AA34121" s="1"/>
      <c r="AB34121" s="1"/>
      <c r="AC34121" s="1"/>
      <c r="AJ34121" s="1"/>
      <c r="AK34121" s="1"/>
      <c r="AL34121" s="1"/>
    </row>
    <row r="34122">
      <c r="I34122" s="1"/>
      <c r="J34122" s="1"/>
      <c r="K34122" s="1"/>
      <c r="AA34122" s="1"/>
      <c r="AB34122" s="1"/>
      <c r="AC34122" s="1"/>
      <c r="AJ34122" s="1"/>
      <c r="AK34122" s="1"/>
      <c r="AL34122" s="1"/>
    </row>
    <row r="34123">
      <c r="I34123" s="1"/>
      <c r="J34123" s="1"/>
      <c r="K34123" s="1"/>
      <c r="AA34123" s="1"/>
      <c r="AB34123" s="1"/>
      <c r="AC34123" s="1"/>
      <c r="AJ34123" s="1"/>
      <c r="AK34123" s="1"/>
      <c r="AL34123" s="1"/>
    </row>
    <row r="34124">
      <c r="I34124" s="1"/>
      <c r="J34124" s="1"/>
      <c r="K34124" s="1"/>
      <c r="AA34124" s="1"/>
      <c r="AB34124" s="1"/>
      <c r="AC34124" s="1"/>
      <c r="AJ34124" s="1"/>
      <c r="AK34124" s="1"/>
      <c r="AL34124" s="1"/>
    </row>
    <row r="34125">
      <c r="I34125" s="1"/>
      <c r="J34125" s="1"/>
      <c r="K34125" s="1"/>
      <c r="AA34125" s="1"/>
      <c r="AB34125" s="1"/>
      <c r="AC34125" s="1"/>
      <c r="AJ34125" s="1"/>
      <c r="AK34125" s="1"/>
      <c r="AL34125" s="1"/>
    </row>
    <row r="34126">
      <c r="I34126" s="1"/>
      <c r="J34126" s="1"/>
      <c r="K34126" s="1"/>
      <c r="AA34126" s="1"/>
      <c r="AB34126" s="1"/>
      <c r="AC34126" s="1"/>
      <c r="AJ34126" s="1"/>
      <c r="AK34126" s="1"/>
      <c r="AL34126" s="1"/>
    </row>
    <row r="34127">
      <c r="I34127" s="1"/>
      <c r="J34127" s="1"/>
      <c r="K34127" s="1"/>
      <c r="AA34127" s="1"/>
      <c r="AB34127" s="1"/>
      <c r="AC34127" s="1"/>
      <c r="AJ34127" s="1"/>
      <c r="AK34127" s="1"/>
      <c r="AL34127" s="1"/>
    </row>
    <row r="34128">
      <c r="I34128" s="1"/>
      <c r="J34128" s="1"/>
      <c r="K34128" s="1"/>
      <c r="AA34128" s="1"/>
      <c r="AB34128" s="1"/>
      <c r="AC34128" s="1"/>
      <c r="AJ34128" s="1"/>
      <c r="AK34128" s="1"/>
      <c r="AL34128" s="1"/>
    </row>
    <row r="34129">
      <c r="I34129" s="1"/>
      <c r="J34129" s="1"/>
      <c r="K34129" s="1"/>
      <c r="AA34129" s="1"/>
      <c r="AB34129" s="1"/>
      <c r="AC34129" s="1"/>
      <c r="AJ34129" s="1"/>
      <c r="AK34129" s="1"/>
      <c r="AL34129" s="1"/>
    </row>
    <row r="34130">
      <c r="I34130" s="1"/>
      <c r="J34130" s="1"/>
      <c r="K34130" s="1"/>
      <c r="AA34130" s="1"/>
      <c r="AB34130" s="1"/>
      <c r="AC34130" s="1"/>
      <c r="AJ34130" s="1"/>
      <c r="AK34130" s="1"/>
      <c r="AL34130" s="1"/>
    </row>
    <row r="34131">
      <c r="I34131" s="1"/>
      <c r="J34131" s="1"/>
      <c r="K34131" s="1"/>
      <c r="AA34131" s="1"/>
      <c r="AB34131" s="1"/>
      <c r="AC34131" s="1"/>
      <c r="AJ34131" s="1"/>
      <c r="AK34131" s="1"/>
      <c r="AL34131" s="1"/>
    </row>
    <row r="34132">
      <c r="I34132" s="1"/>
      <c r="J34132" s="1"/>
      <c r="K34132" s="1"/>
      <c r="AA34132" s="1"/>
      <c r="AB34132" s="1"/>
      <c r="AC34132" s="1"/>
      <c r="AJ34132" s="1"/>
      <c r="AK34132" s="1"/>
      <c r="AL34132" s="1"/>
    </row>
    <row r="34133">
      <c r="I34133" s="1"/>
      <c r="J34133" s="1"/>
      <c r="K34133" s="1"/>
      <c r="AA34133" s="1"/>
      <c r="AB34133" s="1"/>
      <c r="AC34133" s="1"/>
      <c r="AJ34133" s="1"/>
      <c r="AK34133" s="1"/>
      <c r="AL34133" s="1"/>
    </row>
    <row r="34134">
      <c r="I34134" s="1"/>
      <c r="J34134" s="1"/>
      <c r="K34134" s="1"/>
      <c r="AA34134" s="1"/>
      <c r="AB34134" s="1"/>
      <c r="AC34134" s="1"/>
      <c r="AJ34134" s="1"/>
      <c r="AK34134" s="1"/>
      <c r="AL34134" s="1"/>
    </row>
    <row r="34135">
      <c r="I34135" s="1"/>
      <c r="J34135" s="1"/>
      <c r="K34135" s="1"/>
      <c r="AA34135" s="1"/>
      <c r="AB34135" s="1"/>
      <c r="AC34135" s="1"/>
      <c r="AJ34135" s="1"/>
      <c r="AK34135" s="1"/>
      <c r="AL34135" s="1"/>
    </row>
    <row r="34136">
      <c r="I34136" s="1"/>
      <c r="J34136" s="1"/>
      <c r="K34136" s="1"/>
      <c r="AA34136" s="1"/>
      <c r="AB34136" s="1"/>
      <c r="AC34136" s="1"/>
      <c r="AJ34136" s="1"/>
      <c r="AK34136" s="1"/>
      <c r="AL34136" s="1"/>
    </row>
    <row r="34137">
      <c r="I34137" s="1"/>
      <c r="J34137" s="1"/>
      <c r="K34137" s="1"/>
      <c r="AA34137" s="1"/>
      <c r="AB34137" s="1"/>
      <c r="AC34137" s="1"/>
      <c r="AJ34137" s="1"/>
      <c r="AK34137" s="1"/>
      <c r="AL34137" s="1"/>
    </row>
    <row r="34138">
      <c r="I34138" s="1"/>
      <c r="J34138" s="1"/>
      <c r="K34138" s="1"/>
      <c r="AA34138" s="1"/>
      <c r="AB34138" s="1"/>
      <c r="AC34138" s="1"/>
      <c r="AJ34138" s="1"/>
      <c r="AK34138" s="1"/>
      <c r="AL34138" s="1"/>
    </row>
    <row r="34139">
      <c r="I34139" s="1"/>
      <c r="J34139" s="1"/>
      <c r="K34139" s="1"/>
      <c r="AA34139" s="1"/>
      <c r="AB34139" s="1"/>
      <c r="AC34139" s="1"/>
      <c r="AJ34139" s="1"/>
      <c r="AK34139" s="1"/>
      <c r="AL34139" s="1"/>
    </row>
    <row r="34140">
      <c r="I34140" s="1"/>
      <c r="J34140" s="1"/>
      <c r="K34140" s="1"/>
      <c r="AA34140" s="1"/>
      <c r="AB34140" s="1"/>
      <c r="AC34140" s="1"/>
      <c r="AJ34140" s="1"/>
      <c r="AK34140" s="1"/>
      <c r="AL34140" s="1"/>
    </row>
    <row r="34141">
      <c r="I34141" s="1"/>
      <c r="J34141" s="1"/>
      <c r="K34141" s="1"/>
      <c r="AA34141" s="1"/>
      <c r="AB34141" s="1"/>
      <c r="AC34141" s="1"/>
      <c r="AJ34141" s="1"/>
      <c r="AK34141" s="1"/>
      <c r="AL34141" s="1"/>
    </row>
    <row r="34142">
      <c r="I34142" s="1"/>
      <c r="J34142" s="1"/>
      <c r="K34142" s="1"/>
      <c r="AA34142" s="1"/>
      <c r="AB34142" s="1"/>
      <c r="AC34142" s="1"/>
      <c r="AJ34142" s="1"/>
      <c r="AK34142" s="1"/>
      <c r="AL34142" s="1"/>
    </row>
    <row r="34143">
      <c r="I34143" s="1"/>
      <c r="J34143" s="1"/>
      <c r="K34143" s="1"/>
      <c r="AA34143" s="1"/>
      <c r="AB34143" s="1"/>
      <c r="AC34143" s="1"/>
      <c r="AJ34143" s="1"/>
      <c r="AK34143" s="1"/>
      <c r="AL34143" s="1"/>
    </row>
    <row r="34144">
      <c r="I34144" s="1"/>
      <c r="J34144" s="1"/>
      <c r="K34144" s="1"/>
      <c r="AA34144" s="1"/>
      <c r="AB34144" s="1"/>
      <c r="AC34144" s="1"/>
      <c r="AJ34144" s="1"/>
      <c r="AK34144" s="1"/>
      <c r="AL34144" s="1"/>
    </row>
    <row r="34145">
      <c r="I34145" s="1"/>
      <c r="J34145" s="1"/>
      <c r="K34145" s="1"/>
      <c r="AA34145" s="1"/>
      <c r="AB34145" s="1"/>
      <c r="AC34145" s="1"/>
      <c r="AJ34145" s="1"/>
      <c r="AK34145" s="1"/>
      <c r="AL34145" s="1"/>
    </row>
    <row r="34146">
      <c r="I34146" s="1"/>
      <c r="J34146" s="1"/>
      <c r="K34146" s="1"/>
      <c r="AA34146" s="1"/>
      <c r="AB34146" s="1"/>
      <c r="AC34146" s="1"/>
      <c r="AJ34146" s="1"/>
      <c r="AK34146" s="1"/>
      <c r="AL34146" s="1"/>
    </row>
    <row r="34147">
      <c r="I34147" s="1"/>
      <c r="J34147" s="1"/>
      <c r="K34147" s="1"/>
      <c r="AA34147" s="1"/>
      <c r="AB34147" s="1"/>
      <c r="AC34147" s="1"/>
      <c r="AJ34147" s="1"/>
      <c r="AK34147" s="1"/>
      <c r="AL34147" s="1"/>
    </row>
    <row r="34148">
      <c r="I34148" s="1"/>
      <c r="J34148" s="1"/>
      <c r="K34148" s="1"/>
      <c r="AA34148" s="1"/>
      <c r="AB34148" s="1"/>
      <c r="AC34148" s="1"/>
      <c r="AJ34148" s="1"/>
      <c r="AK34148" s="1"/>
      <c r="AL34148" s="1"/>
    </row>
    <row r="34149">
      <c r="I34149" s="1"/>
      <c r="J34149" s="1"/>
      <c r="K34149" s="1"/>
      <c r="AA34149" s="1"/>
      <c r="AB34149" s="1"/>
      <c r="AC34149" s="1"/>
      <c r="AJ34149" s="1"/>
      <c r="AK34149" s="1"/>
      <c r="AL34149" s="1"/>
    </row>
    <row r="34150">
      <c r="I34150" s="1"/>
      <c r="J34150" s="1"/>
      <c r="K34150" s="1"/>
      <c r="AA34150" s="1"/>
      <c r="AB34150" s="1"/>
      <c r="AC34150" s="1"/>
      <c r="AJ34150" s="1"/>
      <c r="AK34150" s="1"/>
      <c r="AL34150" s="1"/>
    </row>
    <row r="34151">
      <c r="I34151" s="1"/>
      <c r="J34151" s="1"/>
      <c r="K34151" s="1"/>
      <c r="AA34151" s="1"/>
      <c r="AB34151" s="1"/>
      <c r="AC34151" s="1"/>
      <c r="AJ34151" s="1"/>
      <c r="AK34151" s="1"/>
      <c r="AL34151" s="1"/>
    </row>
    <row r="34152">
      <c r="I34152" s="1"/>
      <c r="J34152" s="1"/>
      <c r="K34152" s="1"/>
      <c r="AA34152" s="1"/>
      <c r="AB34152" s="1"/>
      <c r="AC34152" s="1"/>
      <c r="AJ34152" s="1"/>
      <c r="AK34152" s="1"/>
      <c r="AL34152" s="1"/>
    </row>
    <row r="34153">
      <c r="I34153" s="1"/>
      <c r="J34153" s="1"/>
      <c r="K34153" s="1"/>
      <c r="AA34153" s="1"/>
      <c r="AB34153" s="1"/>
      <c r="AC34153" s="1"/>
      <c r="AJ34153" s="1"/>
      <c r="AK34153" s="1"/>
      <c r="AL34153" s="1"/>
    </row>
    <row r="34154">
      <c r="I34154" s="1"/>
      <c r="J34154" s="1"/>
      <c r="K34154" s="1"/>
      <c r="AA34154" s="1"/>
      <c r="AB34154" s="1"/>
      <c r="AC34154" s="1"/>
      <c r="AJ34154" s="1"/>
      <c r="AK34154" s="1"/>
      <c r="AL34154" s="1"/>
    </row>
    <row r="34155">
      <c r="I34155" s="1"/>
      <c r="J34155" s="1"/>
      <c r="K34155" s="1"/>
      <c r="AA34155" s="1"/>
      <c r="AB34155" s="1"/>
      <c r="AC34155" s="1"/>
      <c r="AJ34155" s="1"/>
      <c r="AK34155" s="1"/>
      <c r="AL34155" s="1"/>
    </row>
    <row r="34156">
      <c r="I34156" s="1"/>
      <c r="J34156" s="1"/>
      <c r="K34156" s="1"/>
      <c r="AA34156" s="1"/>
      <c r="AB34156" s="1"/>
      <c r="AC34156" s="1"/>
      <c r="AJ34156" s="1"/>
      <c r="AK34156" s="1"/>
      <c r="AL34156" s="1"/>
    </row>
    <row r="34157">
      <c r="I34157" s="1"/>
      <c r="J34157" s="1"/>
      <c r="K34157" s="1"/>
      <c r="AA34157" s="1"/>
      <c r="AB34157" s="1"/>
      <c r="AC34157" s="1"/>
      <c r="AJ34157" s="1"/>
      <c r="AK34157" s="1"/>
      <c r="AL34157" s="1"/>
    </row>
    <row r="34158">
      <c r="I34158" s="1"/>
      <c r="J34158" s="1"/>
      <c r="K34158" s="1"/>
      <c r="AA34158" s="1"/>
      <c r="AB34158" s="1"/>
      <c r="AC34158" s="1"/>
      <c r="AJ34158" s="1"/>
      <c r="AK34158" s="1"/>
      <c r="AL34158" s="1"/>
    </row>
    <row r="34159">
      <c r="I34159" s="1"/>
      <c r="J34159" s="1"/>
      <c r="K34159" s="1"/>
      <c r="AA34159" s="1"/>
      <c r="AB34159" s="1"/>
      <c r="AC34159" s="1"/>
      <c r="AJ34159" s="1"/>
      <c r="AK34159" s="1"/>
      <c r="AL34159" s="1"/>
    </row>
    <row r="34160">
      <c r="I34160" s="1"/>
      <c r="J34160" s="1"/>
      <c r="K34160" s="1"/>
      <c r="AA34160" s="1"/>
      <c r="AB34160" s="1"/>
      <c r="AC34160" s="1"/>
      <c r="AJ34160" s="1"/>
      <c r="AK34160" s="1"/>
      <c r="AL34160" s="1"/>
    </row>
    <row r="34161">
      <c r="I34161" s="1"/>
      <c r="J34161" s="1"/>
      <c r="K34161" s="1"/>
      <c r="AA34161" s="1"/>
      <c r="AB34161" s="1"/>
      <c r="AC34161" s="1"/>
      <c r="AJ34161" s="1"/>
      <c r="AK34161" s="1"/>
      <c r="AL34161" s="1"/>
    </row>
    <row r="34162">
      <c r="I34162" s="1"/>
      <c r="J34162" s="1"/>
      <c r="K34162" s="1"/>
      <c r="AA34162" s="1"/>
      <c r="AB34162" s="1"/>
      <c r="AC34162" s="1"/>
      <c r="AJ34162" s="1"/>
      <c r="AK34162" s="1"/>
      <c r="AL34162" s="1"/>
    </row>
    <row r="34163">
      <c r="I34163" s="1"/>
      <c r="J34163" s="1"/>
      <c r="K34163" s="1"/>
      <c r="AA34163" s="1"/>
      <c r="AB34163" s="1"/>
      <c r="AC34163" s="1"/>
      <c r="AJ34163" s="1"/>
      <c r="AK34163" s="1"/>
      <c r="AL34163" s="1"/>
    </row>
    <row r="34164">
      <c r="I34164" s="1"/>
      <c r="J34164" s="1"/>
      <c r="K34164" s="1"/>
      <c r="AA34164" s="1"/>
      <c r="AB34164" s="1"/>
      <c r="AC34164" s="1"/>
      <c r="AJ34164" s="1"/>
      <c r="AK34164" s="1"/>
      <c r="AL34164" s="1"/>
    </row>
    <row r="34165">
      <c r="I34165" s="1"/>
      <c r="J34165" s="1"/>
      <c r="K34165" s="1"/>
      <c r="AA34165" s="1"/>
      <c r="AB34165" s="1"/>
      <c r="AC34165" s="1"/>
      <c r="AJ34165" s="1"/>
      <c r="AK34165" s="1"/>
      <c r="AL34165" s="1"/>
    </row>
    <row r="34166">
      <c r="I34166" s="1"/>
      <c r="J34166" s="1"/>
      <c r="K34166" s="1"/>
      <c r="AA34166" s="1"/>
      <c r="AB34166" s="1"/>
      <c r="AC34166" s="1"/>
      <c r="AJ34166" s="1"/>
      <c r="AK34166" s="1"/>
      <c r="AL34166" s="1"/>
    </row>
    <row r="34167">
      <c r="I34167" s="1"/>
      <c r="J34167" s="1"/>
      <c r="K34167" s="1"/>
      <c r="AA34167" s="1"/>
      <c r="AB34167" s="1"/>
      <c r="AC34167" s="1"/>
      <c r="AJ34167" s="1"/>
      <c r="AK34167" s="1"/>
      <c r="AL34167" s="1"/>
    </row>
    <row r="34168">
      <c r="I34168" s="1"/>
      <c r="J34168" s="1"/>
      <c r="K34168" s="1"/>
      <c r="AA34168" s="1"/>
      <c r="AB34168" s="1"/>
      <c r="AC34168" s="1"/>
      <c r="AJ34168" s="1"/>
      <c r="AK34168" s="1"/>
      <c r="AL34168" s="1"/>
    </row>
    <row r="34169">
      <c r="I34169" s="1"/>
      <c r="J34169" s="1"/>
      <c r="K34169" s="1"/>
      <c r="AA34169" s="1"/>
      <c r="AB34169" s="1"/>
      <c r="AC34169" s="1"/>
      <c r="AJ34169" s="1"/>
      <c r="AK34169" s="1"/>
      <c r="AL34169" s="1"/>
    </row>
    <row r="34170">
      <c r="I34170" s="1"/>
      <c r="J34170" s="1"/>
      <c r="K34170" s="1"/>
      <c r="AA34170" s="1"/>
      <c r="AB34170" s="1"/>
      <c r="AC34170" s="1"/>
      <c r="AJ34170" s="1"/>
      <c r="AK34170" s="1"/>
      <c r="AL34170" s="1"/>
    </row>
    <row r="34171">
      <c r="I34171" s="1"/>
      <c r="J34171" s="1"/>
      <c r="K34171" s="1"/>
      <c r="AA34171" s="1"/>
      <c r="AB34171" s="1"/>
      <c r="AC34171" s="1"/>
      <c r="AJ34171" s="1"/>
      <c r="AK34171" s="1"/>
      <c r="AL34171" s="1"/>
    </row>
    <row r="34172">
      <c r="I34172" s="1"/>
      <c r="J34172" s="1"/>
      <c r="K34172" s="1"/>
      <c r="AA34172" s="1"/>
      <c r="AB34172" s="1"/>
      <c r="AC34172" s="1"/>
      <c r="AJ34172" s="1"/>
      <c r="AK34172" s="1"/>
      <c r="AL34172" s="1"/>
    </row>
    <row r="34173">
      <c r="I34173" s="1"/>
      <c r="J34173" s="1"/>
      <c r="K34173" s="1"/>
      <c r="AA34173" s="1"/>
      <c r="AB34173" s="1"/>
      <c r="AC34173" s="1"/>
      <c r="AJ34173" s="1"/>
      <c r="AK34173" s="1"/>
      <c r="AL34173" s="1"/>
    </row>
    <row r="34174">
      <c r="I34174" s="1"/>
      <c r="J34174" s="1"/>
      <c r="K34174" s="1"/>
      <c r="AA34174" s="1"/>
      <c r="AB34174" s="1"/>
      <c r="AC34174" s="1"/>
      <c r="AJ34174" s="1"/>
      <c r="AK34174" s="1"/>
      <c r="AL34174" s="1"/>
    </row>
    <row r="34175">
      <c r="I34175" s="1"/>
      <c r="J34175" s="1"/>
      <c r="K34175" s="1"/>
      <c r="AA34175" s="1"/>
      <c r="AB34175" s="1"/>
      <c r="AC34175" s="1"/>
      <c r="AJ34175" s="1"/>
      <c r="AK34175" s="1"/>
      <c r="AL34175" s="1"/>
    </row>
    <row r="34176">
      <c r="I34176" s="1"/>
      <c r="J34176" s="1"/>
      <c r="K34176" s="1"/>
      <c r="AA34176" s="1"/>
      <c r="AB34176" s="1"/>
      <c r="AC34176" s="1"/>
      <c r="AJ34176" s="1"/>
      <c r="AK34176" s="1"/>
      <c r="AL34176" s="1"/>
    </row>
    <row r="34177">
      <c r="I34177" s="1"/>
      <c r="J34177" s="1"/>
      <c r="K34177" s="1"/>
      <c r="AA34177" s="1"/>
      <c r="AB34177" s="1"/>
      <c r="AC34177" s="1"/>
      <c r="AJ34177" s="1"/>
      <c r="AK34177" s="1"/>
      <c r="AL34177" s="1"/>
    </row>
    <row r="34178">
      <c r="I34178" s="1"/>
      <c r="J34178" s="1"/>
      <c r="K34178" s="1"/>
      <c r="AA34178" s="1"/>
      <c r="AB34178" s="1"/>
      <c r="AC34178" s="1"/>
      <c r="AJ34178" s="1"/>
      <c r="AK34178" s="1"/>
      <c r="AL34178" s="1"/>
    </row>
    <row r="34179">
      <c r="I34179" s="1"/>
      <c r="J34179" s="1"/>
      <c r="K34179" s="1"/>
      <c r="AA34179" s="1"/>
      <c r="AB34179" s="1"/>
      <c r="AC34179" s="1"/>
      <c r="AJ34179" s="1"/>
      <c r="AK34179" s="1"/>
      <c r="AL34179" s="1"/>
    </row>
    <row r="34180">
      <c r="I34180" s="1"/>
      <c r="J34180" s="1"/>
      <c r="K34180" s="1"/>
      <c r="AA34180" s="1"/>
      <c r="AB34180" s="1"/>
      <c r="AC34180" s="1"/>
      <c r="AJ34180" s="1"/>
      <c r="AK34180" s="1"/>
      <c r="AL34180" s="1"/>
    </row>
    <row r="34181">
      <c r="I34181" s="1"/>
      <c r="J34181" s="1"/>
      <c r="K34181" s="1"/>
      <c r="AA34181" s="1"/>
      <c r="AB34181" s="1"/>
      <c r="AC34181" s="1"/>
      <c r="AJ34181" s="1"/>
      <c r="AK34181" s="1"/>
      <c r="AL34181" s="1"/>
    </row>
    <row r="34182">
      <c r="I34182" s="1"/>
      <c r="J34182" s="1"/>
      <c r="K34182" s="1"/>
      <c r="AA34182" s="1"/>
      <c r="AB34182" s="1"/>
      <c r="AC34182" s="1"/>
      <c r="AJ34182" s="1"/>
      <c r="AK34182" s="1"/>
      <c r="AL34182" s="1"/>
    </row>
    <row r="34183">
      <c r="I34183" s="1"/>
      <c r="J34183" s="1"/>
      <c r="K34183" s="1"/>
      <c r="AA34183" s="1"/>
      <c r="AB34183" s="1"/>
      <c r="AC34183" s="1"/>
      <c r="AJ34183" s="1"/>
      <c r="AK34183" s="1"/>
      <c r="AL34183" s="1"/>
    </row>
    <row r="34184">
      <c r="I34184" s="1"/>
      <c r="J34184" s="1"/>
      <c r="K34184" s="1"/>
      <c r="AA34184" s="1"/>
      <c r="AB34184" s="1"/>
      <c r="AC34184" s="1"/>
      <c r="AJ34184" s="1"/>
      <c r="AK34184" s="1"/>
      <c r="AL34184" s="1"/>
    </row>
    <row r="34185">
      <c r="I34185" s="1"/>
      <c r="J34185" s="1"/>
      <c r="K34185" s="1"/>
      <c r="AA34185" s="1"/>
      <c r="AB34185" s="1"/>
      <c r="AC34185" s="1"/>
      <c r="AJ34185" s="1"/>
      <c r="AK34185" s="1"/>
      <c r="AL34185" s="1"/>
    </row>
    <row r="34186">
      <c r="I34186" s="1"/>
      <c r="J34186" s="1"/>
      <c r="K34186" s="1"/>
      <c r="AA34186" s="1"/>
      <c r="AB34186" s="1"/>
      <c r="AC34186" s="1"/>
      <c r="AJ34186" s="1"/>
      <c r="AK34186" s="1"/>
      <c r="AL34186" s="1"/>
    </row>
    <row r="34187">
      <c r="I34187" s="1"/>
      <c r="J34187" s="1"/>
      <c r="K34187" s="1"/>
      <c r="AA34187" s="1"/>
      <c r="AB34187" s="1"/>
      <c r="AC34187" s="1"/>
      <c r="AJ34187" s="1"/>
      <c r="AK34187" s="1"/>
      <c r="AL34187" s="1"/>
    </row>
    <row r="34188">
      <c r="I34188" s="1"/>
      <c r="J34188" s="1"/>
      <c r="K34188" s="1"/>
      <c r="AA34188" s="1"/>
      <c r="AB34188" s="1"/>
      <c r="AC34188" s="1"/>
      <c r="AJ34188" s="1"/>
      <c r="AK34188" s="1"/>
      <c r="AL34188" s="1"/>
    </row>
    <row r="34189">
      <c r="I34189" s="1"/>
      <c r="J34189" s="1"/>
      <c r="K34189" s="1"/>
      <c r="AA34189" s="1"/>
      <c r="AB34189" s="1"/>
      <c r="AC34189" s="1"/>
      <c r="AJ34189" s="1"/>
      <c r="AK34189" s="1"/>
      <c r="AL34189" s="1"/>
    </row>
    <row r="34190">
      <c r="I34190" s="1"/>
      <c r="J34190" s="1"/>
      <c r="K34190" s="1"/>
      <c r="AA34190" s="1"/>
      <c r="AB34190" s="1"/>
      <c r="AC34190" s="1"/>
      <c r="AJ34190" s="1"/>
      <c r="AK34190" s="1"/>
      <c r="AL34190" s="1"/>
    </row>
    <row r="34191">
      <c r="I34191" s="1"/>
      <c r="J34191" s="1"/>
      <c r="K34191" s="1"/>
      <c r="AA34191" s="1"/>
      <c r="AB34191" s="1"/>
      <c r="AC34191" s="1"/>
      <c r="AJ34191" s="1"/>
      <c r="AK34191" s="1"/>
      <c r="AL34191" s="1"/>
    </row>
    <row r="34192">
      <c r="I34192" s="1"/>
      <c r="J34192" s="1"/>
      <c r="K34192" s="1"/>
      <c r="AA34192" s="1"/>
      <c r="AB34192" s="1"/>
      <c r="AC34192" s="1"/>
      <c r="AJ34192" s="1"/>
      <c r="AK34192" s="1"/>
      <c r="AL34192" s="1"/>
    </row>
    <row r="34193">
      <c r="I34193" s="1"/>
      <c r="J34193" s="1"/>
      <c r="K34193" s="1"/>
      <c r="AA34193" s="1"/>
      <c r="AB34193" s="1"/>
      <c r="AC34193" s="1"/>
      <c r="AJ34193" s="1"/>
      <c r="AK34193" s="1"/>
      <c r="AL34193" s="1"/>
    </row>
    <row r="34194">
      <c r="I34194" s="1"/>
      <c r="J34194" s="1"/>
      <c r="K34194" s="1"/>
      <c r="AA34194" s="1"/>
      <c r="AB34194" s="1"/>
      <c r="AC34194" s="1"/>
      <c r="AJ34194" s="1"/>
      <c r="AK34194" s="1"/>
      <c r="AL34194" s="1"/>
    </row>
    <row r="34195">
      <c r="I34195" s="1"/>
      <c r="J34195" s="1"/>
      <c r="K34195" s="1"/>
      <c r="AA34195" s="1"/>
      <c r="AB34195" s="1"/>
      <c r="AC34195" s="1"/>
      <c r="AJ34195" s="1"/>
      <c r="AK34195" s="1"/>
      <c r="AL34195" s="1"/>
    </row>
    <row r="34196">
      <c r="I34196" s="1"/>
      <c r="J34196" s="1"/>
      <c r="K34196" s="1"/>
      <c r="AA34196" s="1"/>
      <c r="AB34196" s="1"/>
      <c r="AC34196" s="1"/>
      <c r="AJ34196" s="1"/>
      <c r="AK34196" s="1"/>
      <c r="AL34196" s="1"/>
    </row>
    <row r="34197">
      <c r="I34197" s="1"/>
      <c r="J34197" s="1"/>
      <c r="K34197" s="1"/>
      <c r="AA34197" s="1"/>
      <c r="AB34197" s="1"/>
      <c r="AC34197" s="1"/>
      <c r="AJ34197" s="1"/>
      <c r="AK34197" s="1"/>
      <c r="AL34197" s="1"/>
    </row>
    <row r="34198">
      <c r="I34198" s="1"/>
      <c r="J34198" s="1"/>
      <c r="K34198" s="1"/>
      <c r="AA34198" s="1"/>
      <c r="AB34198" s="1"/>
      <c r="AC34198" s="1"/>
      <c r="AJ34198" s="1"/>
      <c r="AK34198" s="1"/>
      <c r="AL34198" s="1"/>
    </row>
    <row r="34199">
      <c r="I34199" s="1"/>
      <c r="J34199" s="1"/>
      <c r="K34199" s="1"/>
      <c r="AA34199" s="1"/>
      <c r="AB34199" s="1"/>
      <c r="AC34199" s="1"/>
      <c r="AJ34199" s="1"/>
      <c r="AK34199" s="1"/>
      <c r="AL34199" s="1"/>
    </row>
    <row r="34200">
      <c r="I34200" s="1"/>
      <c r="J34200" s="1"/>
      <c r="K34200" s="1"/>
      <c r="AA34200" s="1"/>
      <c r="AB34200" s="1"/>
      <c r="AC34200" s="1"/>
      <c r="AJ34200" s="1"/>
      <c r="AK34200" s="1"/>
      <c r="AL34200" s="1"/>
    </row>
    <row r="34201">
      <c r="I34201" s="1"/>
      <c r="J34201" s="1"/>
      <c r="K34201" s="1"/>
      <c r="AA34201" s="1"/>
      <c r="AB34201" s="1"/>
      <c r="AC34201" s="1"/>
      <c r="AJ34201" s="1"/>
      <c r="AK34201" s="1"/>
      <c r="AL34201" s="1"/>
    </row>
    <row r="34202">
      <c r="I34202" s="1"/>
      <c r="J34202" s="1"/>
      <c r="K34202" s="1"/>
      <c r="AA34202" s="1"/>
      <c r="AB34202" s="1"/>
      <c r="AC34202" s="1"/>
      <c r="AJ34202" s="1"/>
      <c r="AK34202" s="1"/>
      <c r="AL34202" s="1"/>
    </row>
    <row r="34203">
      <c r="I34203" s="1"/>
      <c r="J34203" s="1"/>
      <c r="K34203" s="1"/>
      <c r="AA34203" s="1"/>
      <c r="AB34203" s="1"/>
      <c r="AC34203" s="1"/>
      <c r="AJ34203" s="1"/>
      <c r="AK34203" s="1"/>
      <c r="AL34203" s="1"/>
    </row>
    <row r="34204">
      <c r="I34204" s="1"/>
      <c r="J34204" s="1"/>
      <c r="K34204" s="1"/>
      <c r="AA34204" s="1"/>
      <c r="AB34204" s="1"/>
      <c r="AC34204" s="1"/>
      <c r="AJ34204" s="1"/>
      <c r="AK34204" s="1"/>
      <c r="AL34204" s="1"/>
    </row>
    <row r="34205">
      <c r="I34205" s="1"/>
      <c r="J34205" s="1"/>
      <c r="K34205" s="1"/>
      <c r="AA34205" s="1"/>
      <c r="AB34205" s="1"/>
      <c r="AC34205" s="1"/>
      <c r="AJ34205" s="1"/>
      <c r="AK34205" s="1"/>
      <c r="AL34205" s="1"/>
    </row>
    <row r="34206">
      <c r="I34206" s="1"/>
      <c r="J34206" s="1"/>
      <c r="K34206" s="1"/>
      <c r="AA34206" s="1"/>
      <c r="AB34206" s="1"/>
      <c r="AC34206" s="1"/>
      <c r="AJ34206" s="1"/>
      <c r="AK34206" s="1"/>
      <c r="AL34206" s="1"/>
    </row>
    <row r="34207">
      <c r="I34207" s="1"/>
      <c r="J34207" s="1"/>
      <c r="K34207" s="1"/>
      <c r="AA34207" s="1"/>
      <c r="AB34207" s="1"/>
      <c r="AC34207" s="1"/>
      <c r="AJ34207" s="1"/>
      <c r="AK34207" s="1"/>
      <c r="AL34207" s="1"/>
    </row>
    <row r="34208">
      <c r="I34208" s="1"/>
      <c r="J34208" s="1"/>
      <c r="K34208" s="1"/>
      <c r="AA34208" s="1"/>
      <c r="AB34208" s="1"/>
      <c r="AC34208" s="1"/>
      <c r="AJ34208" s="1"/>
      <c r="AK34208" s="1"/>
      <c r="AL34208" s="1"/>
    </row>
    <row r="34209">
      <c r="I34209" s="1"/>
      <c r="J34209" s="1"/>
      <c r="K34209" s="1"/>
      <c r="AA34209" s="1"/>
      <c r="AB34209" s="1"/>
      <c r="AC34209" s="1"/>
      <c r="AJ34209" s="1"/>
      <c r="AK34209" s="1"/>
      <c r="AL34209" s="1"/>
    </row>
    <row r="34210">
      <c r="I34210" s="1"/>
      <c r="J34210" s="1"/>
      <c r="K34210" s="1"/>
      <c r="AA34210" s="1"/>
      <c r="AB34210" s="1"/>
      <c r="AC34210" s="1"/>
      <c r="AJ34210" s="1"/>
      <c r="AK34210" s="1"/>
      <c r="AL34210" s="1"/>
    </row>
    <row r="34211">
      <c r="I34211" s="1"/>
      <c r="J34211" s="1"/>
      <c r="K34211" s="1"/>
      <c r="AA34211" s="1"/>
      <c r="AB34211" s="1"/>
      <c r="AC34211" s="1"/>
      <c r="AJ34211" s="1"/>
      <c r="AK34211" s="1"/>
      <c r="AL34211" s="1"/>
    </row>
    <row r="34212">
      <c r="I34212" s="1"/>
      <c r="J34212" s="1"/>
      <c r="K34212" s="1"/>
      <c r="AA34212" s="1"/>
      <c r="AB34212" s="1"/>
      <c r="AC34212" s="1"/>
      <c r="AJ34212" s="1"/>
      <c r="AK34212" s="1"/>
      <c r="AL34212" s="1"/>
    </row>
    <row r="34213">
      <c r="I34213" s="1"/>
      <c r="J34213" s="1"/>
      <c r="K34213" s="1"/>
      <c r="AA34213" s="1"/>
      <c r="AB34213" s="1"/>
      <c r="AC34213" s="1"/>
      <c r="AJ34213" s="1"/>
      <c r="AK34213" s="1"/>
      <c r="AL34213" s="1"/>
    </row>
    <row r="34214">
      <c r="I34214" s="1"/>
      <c r="J34214" s="1"/>
      <c r="K34214" s="1"/>
      <c r="AA34214" s="1"/>
      <c r="AB34214" s="1"/>
      <c r="AC34214" s="1"/>
      <c r="AJ34214" s="1"/>
      <c r="AK34214" s="1"/>
      <c r="AL34214" s="1"/>
    </row>
    <row r="34215">
      <c r="I34215" s="1"/>
      <c r="J34215" s="1"/>
      <c r="K34215" s="1"/>
      <c r="AA34215" s="1"/>
      <c r="AB34215" s="1"/>
      <c r="AC34215" s="1"/>
      <c r="AJ34215" s="1"/>
      <c r="AK34215" s="1"/>
      <c r="AL34215" s="1"/>
    </row>
    <row r="34216">
      <c r="I34216" s="1"/>
      <c r="J34216" s="1"/>
      <c r="K34216" s="1"/>
      <c r="AA34216" s="1"/>
      <c r="AB34216" s="1"/>
      <c r="AC34216" s="1"/>
      <c r="AJ34216" s="1"/>
      <c r="AK34216" s="1"/>
      <c r="AL34216" s="1"/>
    </row>
    <row r="34217">
      <c r="I34217" s="1"/>
      <c r="J34217" s="1"/>
      <c r="K34217" s="1"/>
      <c r="AA34217" s="1"/>
      <c r="AB34217" s="1"/>
      <c r="AC34217" s="1"/>
      <c r="AJ34217" s="1"/>
      <c r="AK34217" s="1"/>
      <c r="AL34217" s="1"/>
    </row>
    <row r="34218">
      <c r="I34218" s="1"/>
      <c r="J34218" s="1"/>
      <c r="K34218" s="1"/>
      <c r="AA34218" s="1"/>
      <c r="AB34218" s="1"/>
      <c r="AC34218" s="1"/>
      <c r="AJ34218" s="1"/>
      <c r="AK34218" s="1"/>
      <c r="AL34218" s="1"/>
    </row>
    <row r="34219">
      <c r="I34219" s="1"/>
      <c r="J34219" s="1"/>
      <c r="K34219" s="1"/>
      <c r="AA34219" s="1"/>
      <c r="AB34219" s="1"/>
      <c r="AC34219" s="1"/>
      <c r="AJ34219" s="1"/>
      <c r="AK34219" s="1"/>
      <c r="AL34219" s="1"/>
    </row>
    <row r="34220">
      <c r="I34220" s="1"/>
      <c r="J34220" s="1"/>
      <c r="K34220" s="1"/>
      <c r="AA34220" s="1"/>
      <c r="AB34220" s="1"/>
      <c r="AC34220" s="1"/>
      <c r="AJ34220" s="1"/>
      <c r="AK34220" s="1"/>
      <c r="AL34220" s="1"/>
    </row>
    <row r="34221">
      <c r="I34221" s="1"/>
      <c r="J34221" s="1"/>
      <c r="K34221" s="1"/>
      <c r="AA34221" s="1"/>
      <c r="AB34221" s="1"/>
      <c r="AC34221" s="1"/>
      <c r="AJ34221" s="1"/>
      <c r="AK34221" s="1"/>
      <c r="AL34221" s="1"/>
    </row>
    <row r="34222">
      <c r="I34222" s="1"/>
      <c r="J34222" s="1"/>
      <c r="K34222" s="1"/>
      <c r="AA34222" s="1"/>
      <c r="AB34222" s="1"/>
      <c r="AC34222" s="1"/>
      <c r="AJ34222" s="1"/>
      <c r="AK34222" s="1"/>
      <c r="AL34222" s="1"/>
    </row>
    <row r="34223">
      <c r="I34223" s="1"/>
      <c r="J34223" s="1"/>
      <c r="K34223" s="1"/>
      <c r="AA34223" s="1"/>
      <c r="AB34223" s="1"/>
      <c r="AC34223" s="1"/>
      <c r="AJ34223" s="1"/>
      <c r="AK34223" s="1"/>
      <c r="AL34223" s="1"/>
    </row>
    <row r="34224">
      <c r="I34224" s="1"/>
      <c r="J34224" s="1"/>
      <c r="K34224" s="1"/>
      <c r="AA34224" s="1"/>
      <c r="AB34224" s="1"/>
      <c r="AC34224" s="1"/>
      <c r="AJ34224" s="1"/>
      <c r="AK34224" s="1"/>
      <c r="AL34224" s="1"/>
    </row>
    <row r="34225">
      <c r="I34225" s="1"/>
      <c r="J34225" s="1"/>
      <c r="K34225" s="1"/>
      <c r="AA34225" s="1"/>
      <c r="AB34225" s="1"/>
      <c r="AC34225" s="1"/>
      <c r="AJ34225" s="1"/>
      <c r="AK34225" s="1"/>
      <c r="AL34225" s="1"/>
    </row>
    <row r="34226">
      <c r="I34226" s="1"/>
      <c r="J34226" s="1"/>
      <c r="K34226" s="1"/>
      <c r="AA34226" s="1"/>
      <c r="AB34226" s="1"/>
      <c r="AC34226" s="1"/>
      <c r="AJ34226" s="1"/>
      <c r="AK34226" s="1"/>
      <c r="AL34226" s="1"/>
    </row>
    <row r="34227">
      <c r="I34227" s="1"/>
      <c r="J34227" s="1"/>
      <c r="K34227" s="1"/>
      <c r="AA34227" s="1"/>
      <c r="AB34227" s="1"/>
      <c r="AC34227" s="1"/>
      <c r="AJ34227" s="1"/>
      <c r="AK34227" s="1"/>
      <c r="AL34227" s="1"/>
    </row>
    <row r="34228">
      <c r="I34228" s="1"/>
      <c r="J34228" s="1"/>
      <c r="K34228" s="1"/>
      <c r="AA34228" s="1"/>
      <c r="AB34228" s="1"/>
      <c r="AC34228" s="1"/>
      <c r="AJ34228" s="1"/>
      <c r="AK34228" s="1"/>
      <c r="AL34228" s="1"/>
    </row>
    <row r="34229">
      <c r="I34229" s="1"/>
      <c r="J34229" s="1"/>
      <c r="K34229" s="1"/>
      <c r="AA34229" s="1"/>
      <c r="AB34229" s="1"/>
      <c r="AC34229" s="1"/>
      <c r="AJ34229" s="1"/>
      <c r="AK34229" s="1"/>
      <c r="AL34229" s="1"/>
    </row>
    <row r="34230">
      <c r="I34230" s="1"/>
      <c r="J34230" s="1"/>
      <c r="K34230" s="1"/>
      <c r="AA34230" s="1"/>
      <c r="AB34230" s="1"/>
      <c r="AC34230" s="1"/>
      <c r="AJ34230" s="1"/>
      <c r="AK34230" s="1"/>
      <c r="AL34230" s="1"/>
    </row>
    <row r="34231">
      <c r="I34231" s="1"/>
      <c r="J34231" s="1"/>
      <c r="K34231" s="1"/>
      <c r="AA34231" s="1"/>
      <c r="AB34231" s="1"/>
      <c r="AC34231" s="1"/>
      <c r="AJ34231" s="1"/>
      <c r="AK34231" s="1"/>
      <c r="AL34231" s="1"/>
    </row>
    <row r="34232">
      <c r="I34232" s="1"/>
      <c r="J34232" s="1"/>
      <c r="K34232" s="1"/>
      <c r="AA34232" s="1"/>
      <c r="AB34232" s="1"/>
      <c r="AC34232" s="1"/>
      <c r="AJ34232" s="1"/>
      <c r="AK34232" s="1"/>
      <c r="AL34232" s="1"/>
    </row>
    <row r="34233">
      <c r="I34233" s="1"/>
      <c r="J34233" s="1"/>
      <c r="K34233" s="1"/>
      <c r="AA34233" s="1"/>
      <c r="AB34233" s="1"/>
      <c r="AC34233" s="1"/>
      <c r="AJ34233" s="1"/>
      <c r="AK34233" s="1"/>
      <c r="AL34233" s="1"/>
    </row>
    <row r="34234">
      <c r="I34234" s="1"/>
      <c r="J34234" s="1"/>
      <c r="K34234" s="1"/>
      <c r="AA34234" s="1"/>
      <c r="AB34234" s="1"/>
      <c r="AC34234" s="1"/>
      <c r="AJ34234" s="1"/>
      <c r="AK34234" s="1"/>
      <c r="AL34234" s="1"/>
    </row>
    <row r="34235">
      <c r="I34235" s="1"/>
      <c r="J34235" s="1"/>
      <c r="K34235" s="1"/>
      <c r="AA34235" s="1"/>
      <c r="AB34235" s="1"/>
      <c r="AC34235" s="1"/>
      <c r="AJ34235" s="1"/>
      <c r="AK34235" s="1"/>
      <c r="AL34235" s="1"/>
    </row>
    <row r="34236">
      <c r="I34236" s="1"/>
      <c r="J34236" s="1"/>
      <c r="K34236" s="1"/>
      <c r="AA34236" s="1"/>
      <c r="AB34236" s="1"/>
      <c r="AC34236" s="1"/>
      <c r="AJ34236" s="1"/>
      <c r="AK34236" s="1"/>
      <c r="AL34236" s="1"/>
    </row>
    <row r="34237">
      <c r="I34237" s="1"/>
      <c r="J34237" s="1"/>
      <c r="K34237" s="1"/>
      <c r="AA34237" s="1"/>
      <c r="AB34237" s="1"/>
      <c r="AC34237" s="1"/>
      <c r="AJ34237" s="1"/>
      <c r="AK34237" s="1"/>
      <c r="AL34237" s="1"/>
    </row>
    <row r="34238">
      <c r="I34238" s="1"/>
      <c r="J34238" s="1"/>
      <c r="K34238" s="1"/>
      <c r="AA34238" s="1"/>
      <c r="AB34238" s="1"/>
      <c r="AC34238" s="1"/>
      <c r="AJ34238" s="1"/>
      <c r="AK34238" s="1"/>
      <c r="AL34238" s="1"/>
    </row>
    <row r="34239">
      <c r="I34239" s="1"/>
      <c r="J34239" s="1"/>
      <c r="K34239" s="1"/>
      <c r="AA34239" s="1"/>
      <c r="AB34239" s="1"/>
      <c r="AC34239" s="1"/>
      <c r="AJ34239" s="1"/>
      <c r="AK34239" s="1"/>
      <c r="AL34239" s="1"/>
    </row>
    <row r="34240">
      <c r="I34240" s="1"/>
      <c r="J34240" s="1"/>
      <c r="K34240" s="1"/>
      <c r="AA34240" s="1"/>
      <c r="AB34240" s="1"/>
      <c r="AC34240" s="1"/>
      <c r="AJ34240" s="1"/>
      <c r="AK34240" s="1"/>
      <c r="AL34240" s="1"/>
    </row>
    <row r="34241">
      <c r="I34241" s="1"/>
      <c r="J34241" s="1"/>
      <c r="K34241" s="1"/>
      <c r="AA34241" s="1"/>
      <c r="AB34241" s="1"/>
      <c r="AC34241" s="1"/>
      <c r="AJ34241" s="1"/>
      <c r="AK34241" s="1"/>
      <c r="AL34241" s="1"/>
    </row>
    <row r="34242">
      <c r="I34242" s="1"/>
      <c r="J34242" s="1"/>
      <c r="K34242" s="1"/>
      <c r="AA34242" s="1"/>
      <c r="AB34242" s="1"/>
      <c r="AC34242" s="1"/>
      <c r="AJ34242" s="1"/>
      <c r="AK34242" s="1"/>
      <c r="AL34242" s="1"/>
    </row>
    <row r="34243">
      <c r="I34243" s="1"/>
      <c r="J34243" s="1"/>
      <c r="K34243" s="1"/>
      <c r="AA34243" s="1"/>
      <c r="AB34243" s="1"/>
      <c r="AC34243" s="1"/>
      <c r="AJ34243" s="1"/>
      <c r="AK34243" s="1"/>
      <c r="AL34243" s="1"/>
    </row>
    <row r="34244">
      <c r="I34244" s="1"/>
      <c r="J34244" s="1"/>
      <c r="K34244" s="1"/>
      <c r="AA34244" s="1"/>
      <c r="AB34244" s="1"/>
      <c r="AC34244" s="1"/>
      <c r="AJ34244" s="1"/>
      <c r="AK34244" s="1"/>
      <c r="AL34244" s="1"/>
    </row>
    <row r="34245">
      <c r="I34245" s="1"/>
      <c r="J34245" s="1"/>
      <c r="K34245" s="1"/>
      <c r="AA34245" s="1"/>
      <c r="AB34245" s="1"/>
      <c r="AC34245" s="1"/>
      <c r="AJ34245" s="1"/>
      <c r="AK34245" s="1"/>
      <c r="AL34245" s="1"/>
    </row>
    <row r="34246">
      <c r="I34246" s="1"/>
      <c r="J34246" s="1"/>
      <c r="K34246" s="1"/>
      <c r="AA34246" s="1"/>
      <c r="AB34246" s="1"/>
      <c r="AC34246" s="1"/>
      <c r="AJ34246" s="1"/>
      <c r="AK34246" s="1"/>
      <c r="AL34246" s="1"/>
    </row>
    <row r="34247">
      <c r="I34247" s="1"/>
      <c r="J34247" s="1"/>
      <c r="K34247" s="1"/>
      <c r="AA34247" s="1"/>
      <c r="AB34247" s="1"/>
      <c r="AC34247" s="1"/>
      <c r="AJ34247" s="1"/>
      <c r="AK34247" s="1"/>
      <c r="AL34247" s="1"/>
    </row>
    <row r="34248">
      <c r="I34248" s="1"/>
      <c r="J34248" s="1"/>
      <c r="K34248" s="1"/>
      <c r="AA34248" s="1"/>
      <c r="AB34248" s="1"/>
      <c r="AC34248" s="1"/>
      <c r="AJ34248" s="1"/>
      <c r="AK34248" s="1"/>
      <c r="AL34248" s="1"/>
    </row>
    <row r="34249">
      <c r="I34249" s="1"/>
      <c r="J34249" s="1"/>
      <c r="K34249" s="1"/>
      <c r="AA34249" s="1"/>
      <c r="AB34249" s="1"/>
      <c r="AC34249" s="1"/>
      <c r="AJ34249" s="1"/>
      <c r="AK34249" s="1"/>
      <c r="AL34249" s="1"/>
    </row>
    <row r="34250">
      <c r="I34250" s="1"/>
      <c r="J34250" s="1"/>
      <c r="K34250" s="1"/>
      <c r="AA34250" s="1"/>
      <c r="AB34250" s="1"/>
      <c r="AC34250" s="1"/>
      <c r="AJ34250" s="1"/>
      <c r="AK34250" s="1"/>
      <c r="AL34250" s="1"/>
    </row>
    <row r="34251">
      <c r="I34251" s="1"/>
      <c r="J34251" s="1"/>
      <c r="K34251" s="1"/>
      <c r="AA34251" s="1"/>
      <c r="AB34251" s="1"/>
      <c r="AC34251" s="1"/>
      <c r="AJ34251" s="1"/>
      <c r="AK34251" s="1"/>
      <c r="AL34251" s="1"/>
    </row>
    <row r="34252">
      <c r="I34252" s="1"/>
      <c r="J34252" s="1"/>
      <c r="K34252" s="1"/>
      <c r="AA34252" s="1"/>
      <c r="AB34252" s="1"/>
      <c r="AC34252" s="1"/>
      <c r="AJ34252" s="1"/>
      <c r="AK34252" s="1"/>
      <c r="AL34252" s="1"/>
    </row>
    <row r="34253">
      <c r="I34253" s="1"/>
      <c r="J34253" s="1"/>
      <c r="K34253" s="1"/>
      <c r="AA34253" s="1"/>
      <c r="AB34253" s="1"/>
      <c r="AC34253" s="1"/>
      <c r="AJ34253" s="1"/>
      <c r="AK34253" s="1"/>
      <c r="AL34253" s="1"/>
    </row>
    <row r="34254">
      <c r="I34254" s="1"/>
      <c r="J34254" s="1"/>
      <c r="K34254" s="1"/>
      <c r="AA34254" s="1"/>
      <c r="AB34254" s="1"/>
      <c r="AC34254" s="1"/>
      <c r="AJ34254" s="1"/>
      <c r="AK34254" s="1"/>
      <c r="AL34254" s="1"/>
    </row>
    <row r="34255">
      <c r="I34255" s="1"/>
      <c r="J34255" s="1"/>
      <c r="K34255" s="1"/>
      <c r="AA34255" s="1"/>
      <c r="AB34255" s="1"/>
      <c r="AC34255" s="1"/>
      <c r="AJ34255" s="1"/>
      <c r="AK34255" s="1"/>
      <c r="AL34255" s="1"/>
    </row>
    <row r="34256">
      <c r="I34256" s="1"/>
      <c r="J34256" s="1"/>
      <c r="K34256" s="1"/>
      <c r="AA34256" s="1"/>
      <c r="AB34256" s="1"/>
      <c r="AC34256" s="1"/>
      <c r="AJ34256" s="1"/>
      <c r="AK34256" s="1"/>
      <c r="AL34256" s="1"/>
    </row>
    <row r="34257">
      <c r="I34257" s="1"/>
      <c r="J34257" s="1"/>
      <c r="K34257" s="1"/>
      <c r="AA34257" s="1"/>
      <c r="AB34257" s="1"/>
      <c r="AC34257" s="1"/>
      <c r="AJ34257" s="1"/>
      <c r="AK34257" s="1"/>
      <c r="AL34257" s="1"/>
    </row>
    <row r="34258">
      <c r="I34258" s="1"/>
      <c r="J34258" s="1"/>
      <c r="K34258" s="1"/>
      <c r="AA34258" s="1"/>
      <c r="AB34258" s="1"/>
      <c r="AC34258" s="1"/>
      <c r="AJ34258" s="1"/>
      <c r="AK34258" s="1"/>
      <c r="AL34258" s="1"/>
    </row>
    <row r="34259">
      <c r="I34259" s="1"/>
      <c r="J34259" s="1"/>
      <c r="K34259" s="1"/>
      <c r="AA34259" s="1"/>
      <c r="AB34259" s="1"/>
      <c r="AC34259" s="1"/>
      <c r="AJ34259" s="1"/>
      <c r="AK34259" s="1"/>
      <c r="AL34259" s="1"/>
    </row>
    <row r="34260">
      <c r="I34260" s="1"/>
      <c r="J34260" s="1"/>
      <c r="K34260" s="1"/>
      <c r="AA34260" s="1"/>
      <c r="AB34260" s="1"/>
      <c r="AC34260" s="1"/>
      <c r="AJ34260" s="1"/>
      <c r="AK34260" s="1"/>
      <c r="AL34260" s="1"/>
    </row>
    <row r="34261">
      <c r="I34261" s="1"/>
      <c r="J34261" s="1"/>
      <c r="K34261" s="1"/>
      <c r="AA34261" s="1"/>
      <c r="AB34261" s="1"/>
      <c r="AC34261" s="1"/>
      <c r="AJ34261" s="1"/>
      <c r="AK34261" s="1"/>
      <c r="AL34261" s="1"/>
    </row>
    <row r="34262">
      <c r="I34262" s="1"/>
      <c r="J34262" s="1"/>
      <c r="K34262" s="1"/>
      <c r="AA34262" s="1"/>
      <c r="AB34262" s="1"/>
      <c r="AC34262" s="1"/>
      <c r="AJ34262" s="1"/>
      <c r="AK34262" s="1"/>
      <c r="AL34262" s="1"/>
    </row>
    <row r="34263">
      <c r="I34263" s="1"/>
      <c r="J34263" s="1"/>
      <c r="K34263" s="1"/>
      <c r="AA34263" s="1"/>
      <c r="AB34263" s="1"/>
      <c r="AC34263" s="1"/>
      <c r="AJ34263" s="1"/>
      <c r="AK34263" s="1"/>
      <c r="AL34263" s="1"/>
    </row>
    <row r="34264">
      <c r="I34264" s="1"/>
      <c r="J34264" s="1"/>
      <c r="K34264" s="1"/>
      <c r="AA34264" s="1"/>
      <c r="AB34264" s="1"/>
      <c r="AC34264" s="1"/>
      <c r="AJ34264" s="1"/>
      <c r="AK34264" s="1"/>
      <c r="AL34264" s="1"/>
    </row>
    <row r="34265">
      <c r="I34265" s="1"/>
      <c r="J34265" s="1"/>
      <c r="K34265" s="1"/>
      <c r="AA34265" s="1"/>
      <c r="AB34265" s="1"/>
      <c r="AC34265" s="1"/>
      <c r="AJ34265" s="1"/>
      <c r="AK34265" s="1"/>
      <c r="AL34265" s="1"/>
    </row>
    <row r="34266">
      <c r="I34266" s="1"/>
      <c r="J34266" s="1"/>
      <c r="K34266" s="1"/>
      <c r="AA34266" s="1"/>
      <c r="AB34266" s="1"/>
      <c r="AC34266" s="1"/>
      <c r="AJ34266" s="1"/>
      <c r="AK34266" s="1"/>
      <c r="AL34266" s="1"/>
    </row>
    <row r="34267">
      <c r="I34267" s="1"/>
      <c r="J34267" s="1"/>
      <c r="K34267" s="1"/>
      <c r="AA34267" s="1"/>
      <c r="AB34267" s="1"/>
      <c r="AC34267" s="1"/>
      <c r="AJ34267" s="1"/>
      <c r="AK34267" s="1"/>
      <c r="AL34267" s="1"/>
    </row>
    <row r="34268">
      <c r="I34268" s="1"/>
      <c r="J34268" s="1"/>
      <c r="K34268" s="1"/>
      <c r="AA34268" s="1"/>
      <c r="AB34268" s="1"/>
      <c r="AC34268" s="1"/>
      <c r="AJ34268" s="1"/>
      <c r="AK34268" s="1"/>
      <c r="AL34268" s="1"/>
    </row>
    <row r="34269">
      <c r="I34269" s="1"/>
      <c r="J34269" s="1"/>
      <c r="K34269" s="1"/>
      <c r="AA34269" s="1"/>
      <c r="AB34269" s="1"/>
      <c r="AC34269" s="1"/>
      <c r="AJ34269" s="1"/>
      <c r="AK34269" s="1"/>
      <c r="AL34269" s="1"/>
    </row>
    <row r="34270">
      <c r="I34270" s="1"/>
      <c r="J34270" s="1"/>
      <c r="K34270" s="1"/>
      <c r="AA34270" s="1"/>
      <c r="AB34270" s="1"/>
      <c r="AC34270" s="1"/>
      <c r="AJ34270" s="1"/>
      <c r="AK34270" s="1"/>
      <c r="AL34270" s="1"/>
    </row>
    <row r="34271">
      <c r="I34271" s="1"/>
      <c r="J34271" s="1"/>
      <c r="K34271" s="1"/>
      <c r="AA34271" s="1"/>
      <c r="AB34271" s="1"/>
      <c r="AC34271" s="1"/>
      <c r="AJ34271" s="1"/>
      <c r="AK34271" s="1"/>
      <c r="AL34271" s="1"/>
    </row>
    <row r="34272">
      <c r="I34272" s="1"/>
      <c r="J34272" s="1"/>
      <c r="K34272" s="1"/>
      <c r="AA34272" s="1"/>
      <c r="AB34272" s="1"/>
      <c r="AC34272" s="1"/>
      <c r="AJ34272" s="1"/>
      <c r="AK34272" s="1"/>
      <c r="AL34272" s="1"/>
    </row>
    <row r="34273">
      <c r="I34273" s="1"/>
      <c r="J34273" s="1"/>
      <c r="K34273" s="1"/>
      <c r="AA34273" s="1"/>
      <c r="AB34273" s="1"/>
      <c r="AC34273" s="1"/>
      <c r="AJ34273" s="1"/>
      <c r="AK34273" s="1"/>
      <c r="AL34273" s="1"/>
    </row>
    <row r="34274">
      <c r="I34274" s="1"/>
      <c r="J34274" s="1"/>
      <c r="K34274" s="1"/>
      <c r="AA34274" s="1"/>
      <c r="AB34274" s="1"/>
      <c r="AC34274" s="1"/>
      <c r="AJ34274" s="1"/>
      <c r="AK34274" s="1"/>
      <c r="AL34274" s="1"/>
    </row>
    <row r="34275">
      <c r="I34275" s="1"/>
      <c r="J34275" s="1"/>
      <c r="K34275" s="1"/>
      <c r="AA34275" s="1"/>
      <c r="AB34275" s="1"/>
      <c r="AC34275" s="1"/>
      <c r="AJ34275" s="1"/>
      <c r="AK34275" s="1"/>
      <c r="AL34275" s="1"/>
    </row>
    <row r="34276">
      <c r="I34276" s="1"/>
      <c r="J34276" s="1"/>
      <c r="K34276" s="1"/>
      <c r="AA34276" s="1"/>
      <c r="AB34276" s="1"/>
      <c r="AC34276" s="1"/>
      <c r="AJ34276" s="1"/>
      <c r="AK34276" s="1"/>
      <c r="AL34276" s="1"/>
    </row>
    <row r="34277">
      <c r="I34277" s="1"/>
      <c r="J34277" s="1"/>
      <c r="K34277" s="1"/>
      <c r="AA34277" s="1"/>
      <c r="AB34277" s="1"/>
      <c r="AC34277" s="1"/>
      <c r="AJ34277" s="1"/>
      <c r="AK34277" s="1"/>
      <c r="AL34277" s="1"/>
    </row>
    <row r="34278">
      <c r="I34278" s="1"/>
      <c r="J34278" s="1"/>
      <c r="K34278" s="1"/>
      <c r="AA34278" s="1"/>
      <c r="AB34278" s="1"/>
      <c r="AC34278" s="1"/>
      <c r="AJ34278" s="1"/>
      <c r="AK34278" s="1"/>
      <c r="AL34278" s="1"/>
    </row>
    <row r="34279">
      <c r="I34279" s="1"/>
      <c r="J34279" s="1"/>
      <c r="K34279" s="1"/>
      <c r="AA34279" s="1"/>
      <c r="AB34279" s="1"/>
      <c r="AC34279" s="1"/>
      <c r="AJ34279" s="1"/>
      <c r="AK34279" s="1"/>
      <c r="AL34279" s="1"/>
    </row>
    <row r="34280">
      <c r="I34280" s="1"/>
      <c r="J34280" s="1"/>
      <c r="K34280" s="1"/>
      <c r="AA34280" s="1"/>
      <c r="AB34280" s="1"/>
      <c r="AC34280" s="1"/>
      <c r="AJ34280" s="1"/>
      <c r="AK34280" s="1"/>
      <c r="AL34280" s="1"/>
    </row>
    <row r="34281">
      <c r="I34281" s="1"/>
      <c r="J34281" s="1"/>
      <c r="K34281" s="1"/>
      <c r="AA34281" s="1"/>
      <c r="AB34281" s="1"/>
      <c r="AC34281" s="1"/>
      <c r="AJ34281" s="1"/>
      <c r="AK34281" s="1"/>
      <c r="AL34281" s="1"/>
    </row>
    <row r="34282">
      <c r="I34282" s="1"/>
      <c r="J34282" s="1"/>
      <c r="K34282" s="1"/>
      <c r="AA34282" s="1"/>
      <c r="AB34282" s="1"/>
      <c r="AC34282" s="1"/>
      <c r="AJ34282" s="1"/>
      <c r="AK34282" s="1"/>
      <c r="AL34282" s="1"/>
    </row>
    <row r="34283">
      <c r="I34283" s="1"/>
      <c r="J34283" s="1"/>
      <c r="K34283" s="1"/>
      <c r="AA34283" s="1"/>
      <c r="AB34283" s="1"/>
      <c r="AC34283" s="1"/>
      <c r="AJ34283" s="1"/>
      <c r="AK34283" s="1"/>
      <c r="AL34283" s="1"/>
    </row>
    <row r="34284">
      <c r="I34284" s="1"/>
      <c r="J34284" s="1"/>
      <c r="K34284" s="1"/>
      <c r="AA34284" s="1"/>
      <c r="AB34284" s="1"/>
      <c r="AC34284" s="1"/>
      <c r="AJ34284" s="1"/>
      <c r="AK34284" s="1"/>
      <c r="AL34284" s="1"/>
    </row>
    <row r="34285">
      <c r="I34285" s="1"/>
      <c r="J34285" s="1"/>
      <c r="K34285" s="1"/>
      <c r="AA34285" s="1"/>
      <c r="AB34285" s="1"/>
      <c r="AC34285" s="1"/>
      <c r="AJ34285" s="1"/>
      <c r="AK34285" s="1"/>
      <c r="AL34285" s="1"/>
    </row>
    <row r="34286">
      <c r="I34286" s="1"/>
      <c r="J34286" s="1"/>
      <c r="K34286" s="1"/>
      <c r="AA34286" s="1"/>
      <c r="AB34286" s="1"/>
      <c r="AC34286" s="1"/>
      <c r="AJ34286" s="1"/>
      <c r="AK34286" s="1"/>
      <c r="AL34286" s="1"/>
    </row>
    <row r="34287">
      <c r="I34287" s="1"/>
      <c r="J34287" s="1"/>
      <c r="K34287" s="1"/>
      <c r="AA34287" s="1"/>
      <c r="AB34287" s="1"/>
      <c r="AC34287" s="1"/>
      <c r="AJ34287" s="1"/>
      <c r="AK34287" s="1"/>
      <c r="AL34287" s="1"/>
    </row>
    <row r="34288">
      <c r="I34288" s="1"/>
      <c r="J34288" s="1"/>
      <c r="K34288" s="1"/>
      <c r="AA34288" s="1"/>
      <c r="AB34288" s="1"/>
      <c r="AC34288" s="1"/>
      <c r="AJ34288" s="1"/>
      <c r="AK34288" s="1"/>
      <c r="AL34288" s="1"/>
    </row>
    <row r="34289">
      <c r="I34289" s="1"/>
      <c r="J34289" s="1"/>
      <c r="K34289" s="1"/>
      <c r="AA34289" s="1"/>
      <c r="AB34289" s="1"/>
      <c r="AC34289" s="1"/>
      <c r="AJ34289" s="1"/>
      <c r="AK34289" s="1"/>
      <c r="AL34289" s="1"/>
    </row>
    <row r="34290">
      <c r="I34290" s="1"/>
      <c r="J34290" s="1"/>
      <c r="K34290" s="1"/>
      <c r="AA34290" s="1"/>
      <c r="AB34290" s="1"/>
      <c r="AC34290" s="1"/>
      <c r="AJ34290" s="1"/>
      <c r="AK34290" s="1"/>
      <c r="AL34290" s="1"/>
    </row>
    <row r="34291">
      <c r="I34291" s="1"/>
      <c r="J34291" s="1"/>
      <c r="K34291" s="1"/>
      <c r="AA34291" s="1"/>
      <c r="AB34291" s="1"/>
      <c r="AC34291" s="1"/>
      <c r="AJ34291" s="1"/>
      <c r="AK34291" s="1"/>
      <c r="AL34291" s="1"/>
    </row>
    <row r="34292">
      <c r="I34292" s="1"/>
      <c r="J34292" s="1"/>
      <c r="K34292" s="1"/>
      <c r="AA34292" s="1"/>
      <c r="AB34292" s="1"/>
      <c r="AC34292" s="1"/>
      <c r="AJ34292" s="1"/>
      <c r="AK34292" s="1"/>
      <c r="AL34292" s="1"/>
    </row>
    <row r="34293">
      <c r="I34293" s="1"/>
      <c r="J34293" s="1"/>
      <c r="K34293" s="1"/>
      <c r="AA34293" s="1"/>
      <c r="AB34293" s="1"/>
      <c r="AC34293" s="1"/>
      <c r="AJ34293" s="1"/>
      <c r="AK34293" s="1"/>
      <c r="AL34293" s="1"/>
    </row>
    <row r="34294">
      <c r="I34294" s="1"/>
      <c r="J34294" s="1"/>
      <c r="K34294" s="1"/>
      <c r="AA34294" s="1"/>
      <c r="AB34294" s="1"/>
      <c r="AC34294" s="1"/>
      <c r="AJ34294" s="1"/>
      <c r="AK34294" s="1"/>
      <c r="AL34294" s="1"/>
    </row>
    <row r="34295">
      <c r="I34295" s="1"/>
      <c r="J34295" s="1"/>
      <c r="K34295" s="1"/>
      <c r="AA34295" s="1"/>
      <c r="AB34295" s="1"/>
      <c r="AC34295" s="1"/>
      <c r="AJ34295" s="1"/>
      <c r="AK34295" s="1"/>
      <c r="AL34295" s="1"/>
    </row>
    <row r="34296">
      <c r="I34296" s="1"/>
      <c r="J34296" s="1"/>
      <c r="K34296" s="1"/>
      <c r="AA34296" s="1"/>
      <c r="AB34296" s="1"/>
      <c r="AC34296" s="1"/>
      <c r="AJ34296" s="1"/>
      <c r="AK34296" s="1"/>
      <c r="AL34296" s="1"/>
    </row>
    <row r="34297">
      <c r="I34297" s="1"/>
      <c r="J34297" s="1"/>
      <c r="K34297" s="1"/>
      <c r="AA34297" s="1"/>
      <c r="AB34297" s="1"/>
      <c r="AC34297" s="1"/>
      <c r="AJ34297" s="1"/>
      <c r="AK34297" s="1"/>
      <c r="AL34297" s="1"/>
    </row>
    <row r="34298">
      <c r="I34298" s="1"/>
      <c r="J34298" s="1"/>
      <c r="K34298" s="1"/>
      <c r="AA34298" s="1"/>
      <c r="AB34298" s="1"/>
      <c r="AC34298" s="1"/>
      <c r="AJ34298" s="1"/>
      <c r="AK34298" s="1"/>
      <c r="AL34298" s="1"/>
    </row>
    <row r="34299">
      <c r="I34299" s="1"/>
      <c r="J34299" s="1"/>
      <c r="K34299" s="1"/>
      <c r="AA34299" s="1"/>
      <c r="AB34299" s="1"/>
      <c r="AC34299" s="1"/>
      <c r="AJ34299" s="1"/>
      <c r="AK34299" s="1"/>
      <c r="AL34299" s="1"/>
    </row>
    <row r="34300">
      <c r="I34300" s="1"/>
      <c r="J34300" s="1"/>
      <c r="K34300" s="1"/>
      <c r="AA34300" s="1"/>
      <c r="AB34300" s="1"/>
      <c r="AC34300" s="1"/>
      <c r="AJ34300" s="1"/>
      <c r="AK34300" s="1"/>
      <c r="AL34300" s="1"/>
    </row>
    <row r="34301">
      <c r="I34301" s="1"/>
      <c r="J34301" s="1"/>
      <c r="K34301" s="1"/>
      <c r="AA34301" s="1"/>
      <c r="AB34301" s="1"/>
      <c r="AC34301" s="1"/>
      <c r="AJ34301" s="1"/>
      <c r="AK34301" s="1"/>
      <c r="AL34301" s="1"/>
    </row>
    <row r="34302">
      <c r="I34302" s="1"/>
      <c r="J34302" s="1"/>
      <c r="K34302" s="1"/>
      <c r="AA34302" s="1"/>
      <c r="AB34302" s="1"/>
      <c r="AC34302" s="1"/>
      <c r="AJ34302" s="1"/>
      <c r="AK34302" s="1"/>
      <c r="AL34302" s="1"/>
    </row>
    <row r="34303">
      <c r="I34303" s="1"/>
      <c r="J34303" s="1"/>
      <c r="K34303" s="1"/>
      <c r="AA34303" s="1"/>
      <c r="AB34303" s="1"/>
      <c r="AC34303" s="1"/>
      <c r="AJ34303" s="1"/>
      <c r="AK34303" s="1"/>
      <c r="AL34303" s="1"/>
    </row>
    <row r="34304">
      <c r="I34304" s="1"/>
      <c r="J34304" s="1"/>
      <c r="K34304" s="1"/>
      <c r="AA34304" s="1"/>
      <c r="AB34304" s="1"/>
      <c r="AC34304" s="1"/>
      <c r="AJ34304" s="1"/>
      <c r="AK34304" s="1"/>
      <c r="AL34304" s="1"/>
    </row>
    <row r="34305">
      <c r="I34305" s="1"/>
      <c r="J34305" s="1"/>
      <c r="K34305" s="1"/>
      <c r="AA34305" s="1"/>
      <c r="AB34305" s="1"/>
      <c r="AC34305" s="1"/>
      <c r="AJ34305" s="1"/>
      <c r="AK34305" s="1"/>
      <c r="AL34305" s="1"/>
    </row>
    <row r="34306">
      <c r="I34306" s="1"/>
      <c r="J34306" s="1"/>
      <c r="K34306" s="1"/>
      <c r="AA34306" s="1"/>
      <c r="AB34306" s="1"/>
      <c r="AC34306" s="1"/>
      <c r="AJ34306" s="1"/>
      <c r="AK34306" s="1"/>
      <c r="AL34306" s="1"/>
    </row>
    <row r="34307">
      <c r="I34307" s="1"/>
      <c r="J34307" s="1"/>
      <c r="K34307" s="1"/>
      <c r="AA34307" s="1"/>
      <c r="AB34307" s="1"/>
      <c r="AC34307" s="1"/>
      <c r="AJ34307" s="1"/>
      <c r="AK34307" s="1"/>
      <c r="AL34307" s="1"/>
    </row>
    <row r="34308">
      <c r="I34308" s="1"/>
      <c r="J34308" s="1"/>
      <c r="K34308" s="1"/>
      <c r="AA34308" s="1"/>
      <c r="AB34308" s="1"/>
      <c r="AC34308" s="1"/>
      <c r="AJ34308" s="1"/>
      <c r="AK34308" s="1"/>
      <c r="AL34308" s="1"/>
    </row>
    <row r="34309">
      <c r="I34309" s="1"/>
      <c r="J34309" s="1"/>
      <c r="K34309" s="1"/>
      <c r="AA34309" s="1"/>
      <c r="AB34309" s="1"/>
      <c r="AC34309" s="1"/>
      <c r="AJ34309" s="1"/>
      <c r="AK34309" s="1"/>
      <c r="AL34309" s="1"/>
    </row>
    <row r="34310">
      <c r="I34310" s="1"/>
      <c r="J34310" s="1"/>
      <c r="K34310" s="1"/>
      <c r="AA34310" s="1"/>
      <c r="AB34310" s="1"/>
      <c r="AC34310" s="1"/>
      <c r="AJ34310" s="1"/>
      <c r="AK34310" s="1"/>
      <c r="AL34310" s="1"/>
    </row>
    <row r="34311">
      <c r="I34311" s="1"/>
      <c r="J34311" s="1"/>
      <c r="K34311" s="1"/>
      <c r="AA34311" s="1"/>
      <c r="AB34311" s="1"/>
      <c r="AC34311" s="1"/>
      <c r="AJ34311" s="1"/>
      <c r="AK34311" s="1"/>
      <c r="AL34311" s="1"/>
    </row>
    <row r="34312">
      <c r="I34312" s="1"/>
      <c r="J34312" s="1"/>
      <c r="K34312" s="1"/>
      <c r="AA34312" s="1"/>
      <c r="AB34312" s="1"/>
      <c r="AC34312" s="1"/>
      <c r="AJ34312" s="1"/>
      <c r="AK34312" s="1"/>
      <c r="AL34312" s="1"/>
    </row>
    <row r="34313">
      <c r="I34313" s="1"/>
      <c r="J34313" s="1"/>
      <c r="K34313" s="1"/>
      <c r="AA34313" s="1"/>
      <c r="AB34313" s="1"/>
      <c r="AC34313" s="1"/>
      <c r="AJ34313" s="1"/>
      <c r="AK34313" s="1"/>
      <c r="AL34313" s="1"/>
    </row>
    <row r="34314">
      <c r="I34314" s="1"/>
      <c r="J34314" s="1"/>
      <c r="K34314" s="1"/>
      <c r="AA34314" s="1"/>
      <c r="AB34314" s="1"/>
      <c r="AC34314" s="1"/>
      <c r="AJ34314" s="1"/>
      <c r="AK34314" s="1"/>
      <c r="AL34314" s="1"/>
    </row>
    <row r="34315">
      <c r="I34315" s="1"/>
      <c r="J34315" s="1"/>
      <c r="K34315" s="1"/>
      <c r="AA34315" s="1"/>
      <c r="AB34315" s="1"/>
      <c r="AC34315" s="1"/>
      <c r="AJ34315" s="1"/>
      <c r="AK34315" s="1"/>
      <c r="AL34315" s="1"/>
    </row>
    <row r="34316">
      <c r="I34316" s="1"/>
      <c r="J34316" s="1"/>
      <c r="K34316" s="1"/>
      <c r="AA34316" s="1"/>
      <c r="AB34316" s="1"/>
      <c r="AC34316" s="1"/>
      <c r="AJ34316" s="1"/>
      <c r="AK34316" s="1"/>
      <c r="AL34316" s="1"/>
    </row>
    <row r="34317">
      <c r="I34317" s="1"/>
      <c r="J34317" s="1"/>
      <c r="K34317" s="1"/>
      <c r="AA34317" s="1"/>
      <c r="AB34317" s="1"/>
      <c r="AC34317" s="1"/>
      <c r="AJ34317" s="1"/>
      <c r="AK34317" s="1"/>
      <c r="AL34317" s="1"/>
    </row>
    <row r="34318">
      <c r="I34318" s="1"/>
      <c r="J34318" s="1"/>
      <c r="K34318" s="1"/>
      <c r="AA34318" s="1"/>
      <c r="AB34318" s="1"/>
      <c r="AC34318" s="1"/>
      <c r="AJ34318" s="1"/>
      <c r="AK34318" s="1"/>
      <c r="AL34318" s="1"/>
    </row>
    <row r="34319">
      <c r="I34319" s="1"/>
      <c r="J34319" s="1"/>
      <c r="K34319" s="1"/>
      <c r="AA34319" s="1"/>
      <c r="AB34319" s="1"/>
      <c r="AC34319" s="1"/>
      <c r="AJ34319" s="1"/>
      <c r="AK34319" s="1"/>
      <c r="AL34319" s="1"/>
    </row>
    <row r="34320">
      <c r="I34320" s="1"/>
      <c r="J34320" s="1"/>
      <c r="K34320" s="1"/>
      <c r="AA34320" s="1"/>
      <c r="AB34320" s="1"/>
      <c r="AC34320" s="1"/>
      <c r="AJ34320" s="1"/>
      <c r="AK34320" s="1"/>
      <c r="AL34320" s="1"/>
    </row>
    <row r="34321">
      <c r="I34321" s="1"/>
      <c r="J34321" s="1"/>
      <c r="K34321" s="1"/>
      <c r="AA34321" s="1"/>
      <c r="AB34321" s="1"/>
      <c r="AC34321" s="1"/>
      <c r="AJ34321" s="1"/>
      <c r="AK34321" s="1"/>
      <c r="AL34321" s="1"/>
    </row>
    <row r="34322">
      <c r="I34322" s="1"/>
      <c r="J34322" s="1"/>
      <c r="K34322" s="1"/>
      <c r="AA34322" s="1"/>
      <c r="AB34322" s="1"/>
      <c r="AC34322" s="1"/>
      <c r="AJ34322" s="1"/>
      <c r="AK34322" s="1"/>
      <c r="AL34322" s="1"/>
    </row>
    <row r="34323">
      <c r="I34323" s="1"/>
      <c r="J34323" s="1"/>
      <c r="K34323" s="1"/>
      <c r="AA34323" s="1"/>
      <c r="AB34323" s="1"/>
      <c r="AC34323" s="1"/>
      <c r="AJ34323" s="1"/>
      <c r="AK34323" s="1"/>
      <c r="AL34323" s="1"/>
    </row>
    <row r="34324">
      <c r="I34324" s="1"/>
      <c r="J34324" s="1"/>
      <c r="K34324" s="1"/>
      <c r="AA34324" s="1"/>
      <c r="AB34324" s="1"/>
      <c r="AC34324" s="1"/>
      <c r="AJ34324" s="1"/>
      <c r="AK34324" s="1"/>
      <c r="AL34324" s="1"/>
    </row>
    <row r="34325">
      <c r="I34325" s="1"/>
      <c r="J34325" s="1"/>
      <c r="K34325" s="1"/>
      <c r="AA34325" s="1"/>
      <c r="AB34325" s="1"/>
      <c r="AC34325" s="1"/>
      <c r="AJ34325" s="1"/>
      <c r="AK34325" s="1"/>
      <c r="AL34325" s="1"/>
    </row>
    <row r="34326">
      <c r="I34326" s="1"/>
      <c r="J34326" s="1"/>
      <c r="K34326" s="1"/>
      <c r="AA34326" s="1"/>
      <c r="AB34326" s="1"/>
      <c r="AC34326" s="1"/>
      <c r="AJ34326" s="1"/>
      <c r="AK34326" s="1"/>
      <c r="AL34326" s="1"/>
    </row>
    <row r="34327">
      <c r="I34327" s="1"/>
      <c r="J34327" s="1"/>
      <c r="K34327" s="1"/>
      <c r="AA34327" s="1"/>
      <c r="AB34327" s="1"/>
      <c r="AC34327" s="1"/>
      <c r="AJ34327" s="1"/>
      <c r="AK34327" s="1"/>
      <c r="AL34327" s="1"/>
    </row>
    <row r="34328">
      <c r="I34328" s="1"/>
      <c r="J34328" s="1"/>
      <c r="K34328" s="1"/>
      <c r="AA34328" s="1"/>
      <c r="AB34328" s="1"/>
      <c r="AC34328" s="1"/>
      <c r="AJ34328" s="1"/>
      <c r="AK34328" s="1"/>
      <c r="AL34328" s="1"/>
    </row>
    <row r="34329">
      <c r="I34329" s="1"/>
      <c r="J34329" s="1"/>
      <c r="K34329" s="1"/>
      <c r="AA34329" s="1"/>
      <c r="AB34329" s="1"/>
      <c r="AC34329" s="1"/>
      <c r="AJ34329" s="1"/>
      <c r="AK34329" s="1"/>
      <c r="AL34329" s="1"/>
    </row>
    <row r="34330">
      <c r="I34330" s="1"/>
      <c r="J34330" s="1"/>
      <c r="K34330" s="1"/>
      <c r="AA34330" s="1"/>
      <c r="AB34330" s="1"/>
      <c r="AC34330" s="1"/>
      <c r="AJ34330" s="1"/>
      <c r="AK34330" s="1"/>
      <c r="AL34330" s="1"/>
    </row>
    <row r="34331">
      <c r="I34331" s="1"/>
      <c r="J34331" s="1"/>
      <c r="K34331" s="1"/>
      <c r="AA34331" s="1"/>
      <c r="AB34331" s="1"/>
      <c r="AC34331" s="1"/>
      <c r="AJ34331" s="1"/>
      <c r="AK34331" s="1"/>
      <c r="AL34331" s="1"/>
    </row>
    <row r="34332">
      <c r="I34332" s="1"/>
      <c r="J34332" s="1"/>
      <c r="K34332" s="1"/>
      <c r="AA34332" s="1"/>
      <c r="AB34332" s="1"/>
      <c r="AC34332" s="1"/>
      <c r="AJ34332" s="1"/>
      <c r="AK34332" s="1"/>
      <c r="AL34332" s="1"/>
    </row>
    <row r="34333">
      <c r="I34333" s="1"/>
      <c r="J34333" s="1"/>
      <c r="K34333" s="1"/>
      <c r="AA34333" s="1"/>
      <c r="AB34333" s="1"/>
      <c r="AC34333" s="1"/>
      <c r="AJ34333" s="1"/>
      <c r="AK34333" s="1"/>
      <c r="AL34333" s="1"/>
    </row>
    <row r="34334">
      <c r="I34334" s="1"/>
      <c r="J34334" s="1"/>
      <c r="K34334" s="1"/>
      <c r="AA34334" s="1"/>
      <c r="AB34334" s="1"/>
      <c r="AC34334" s="1"/>
      <c r="AJ34334" s="1"/>
      <c r="AK34334" s="1"/>
      <c r="AL34334" s="1"/>
    </row>
    <row r="34335">
      <c r="I34335" s="1"/>
      <c r="J34335" s="1"/>
      <c r="K34335" s="1"/>
      <c r="AA34335" s="1"/>
      <c r="AB34335" s="1"/>
      <c r="AC34335" s="1"/>
      <c r="AJ34335" s="1"/>
      <c r="AK34335" s="1"/>
      <c r="AL34335" s="1"/>
    </row>
    <row r="34336">
      <c r="I34336" s="1"/>
      <c r="J34336" s="1"/>
      <c r="K34336" s="1"/>
      <c r="AA34336" s="1"/>
      <c r="AB34336" s="1"/>
      <c r="AC34336" s="1"/>
      <c r="AJ34336" s="1"/>
      <c r="AK34336" s="1"/>
      <c r="AL34336" s="1"/>
    </row>
    <row r="34337">
      <c r="I34337" s="1"/>
      <c r="J34337" s="1"/>
      <c r="K34337" s="1"/>
      <c r="AA34337" s="1"/>
      <c r="AB34337" s="1"/>
      <c r="AC34337" s="1"/>
      <c r="AJ34337" s="1"/>
      <c r="AK34337" s="1"/>
      <c r="AL34337" s="1"/>
    </row>
    <row r="34338">
      <c r="I34338" s="1"/>
      <c r="J34338" s="1"/>
      <c r="K34338" s="1"/>
      <c r="AA34338" s="1"/>
      <c r="AB34338" s="1"/>
      <c r="AC34338" s="1"/>
      <c r="AJ34338" s="1"/>
      <c r="AK34338" s="1"/>
      <c r="AL34338" s="1"/>
    </row>
    <row r="34339">
      <c r="I34339" s="1"/>
      <c r="J34339" s="1"/>
      <c r="K34339" s="1"/>
      <c r="AA34339" s="1"/>
      <c r="AB34339" s="1"/>
      <c r="AC34339" s="1"/>
      <c r="AJ34339" s="1"/>
      <c r="AK34339" s="1"/>
      <c r="AL34339" s="1"/>
    </row>
    <row r="34340">
      <c r="I34340" s="1"/>
      <c r="J34340" s="1"/>
      <c r="K34340" s="1"/>
      <c r="AA34340" s="1"/>
      <c r="AB34340" s="1"/>
      <c r="AC34340" s="1"/>
      <c r="AJ34340" s="1"/>
      <c r="AK34340" s="1"/>
      <c r="AL34340" s="1"/>
    </row>
    <row r="34341">
      <c r="I34341" s="1"/>
      <c r="J34341" s="1"/>
      <c r="K34341" s="1"/>
      <c r="AA34341" s="1"/>
      <c r="AB34341" s="1"/>
      <c r="AC34341" s="1"/>
      <c r="AJ34341" s="1"/>
      <c r="AK34341" s="1"/>
      <c r="AL34341" s="1"/>
    </row>
    <row r="34342">
      <c r="I34342" s="1"/>
      <c r="J34342" s="1"/>
      <c r="K34342" s="1"/>
      <c r="AA34342" s="1"/>
      <c r="AB34342" s="1"/>
      <c r="AC34342" s="1"/>
      <c r="AJ34342" s="1"/>
      <c r="AK34342" s="1"/>
      <c r="AL34342" s="1"/>
    </row>
    <row r="34343">
      <c r="I34343" s="1"/>
      <c r="J34343" s="1"/>
      <c r="K34343" s="1"/>
      <c r="AA34343" s="1"/>
      <c r="AB34343" s="1"/>
      <c r="AC34343" s="1"/>
      <c r="AJ34343" s="1"/>
      <c r="AK34343" s="1"/>
      <c r="AL34343" s="1"/>
    </row>
    <row r="34344">
      <c r="I34344" s="1"/>
      <c r="J34344" s="1"/>
      <c r="K34344" s="1"/>
      <c r="AA34344" s="1"/>
      <c r="AB34344" s="1"/>
      <c r="AC34344" s="1"/>
      <c r="AJ34344" s="1"/>
      <c r="AK34344" s="1"/>
      <c r="AL34344" s="1"/>
    </row>
    <row r="34345">
      <c r="I34345" s="1"/>
      <c r="J34345" s="1"/>
      <c r="K34345" s="1"/>
      <c r="AA34345" s="1"/>
      <c r="AB34345" s="1"/>
      <c r="AC34345" s="1"/>
      <c r="AJ34345" s="1"/>
      <c r="AK34345" s="1"/>
      <c r="AL34345" s="1"/>
    </row>
    <row r="34346">
      <c r="I34346" s="1"/>
      <c r="J34346" s="1"/>
      <c r="K34346" s="1"/>
      <c r="AA34346" s="1"/>
      <c r="AB34346" s="1"/>
      <c r="AC34346" s="1"/>
      <c r="AJ34346" s="1"/>
      <c r="AK34346" s="1"/>
      <c r="AL34346" s="1"/>
    </row>
    <row r="34347">
      <c r="I34347" s="1"/>
      <c r="J34347" s="1"/>
      <c r="K34347" s="1"/>
      <c r="AA34347" s="1"/>
      <c r="AB34347" s="1"/>
      <c r="AC34347" s="1"/>
      <c r="AJ34347" s="1"/>
      <c r="AK34347" s="1"/>
      <c r="AL34347" s="1"/>
    </row>
    <row r="34348">
      <c r="I34348" s="1"/>
      <c r="J34348" s="1"/>
      <c r="K34348" s="1"/>
      <c r="AA34348" s="1"/>
      <c r="AB34348" s="1"/>
      <c r="AC34348" s="1"/>
      <c r="AJ34348" s="1"/>
      <c r="AK34348" s="1"/>
      <c r="AL34348" s="1"/>
    </row>
    <row r="34349">
      <c r="I34349" s="1"/>
      <c r="J34349" s="1"/>
      <c r="K34349" s="1"/>
      <c r="AA34349" s="1"/>
      <c r="AB34349" s="1"/>
      <c r="AC34349" s="1"/>
      <c r="AJ34349" s="1"/>
      <c r="AK34349" s="1"/>
      <c r="AL34349" s="1"/>
    </row>
    <row r="34350">
      <c r="I34350" s="1"/>
      <c r="J34350" s="1"/>
      <c r="K34350" s="1"/>
      <c r="AA34350" s="1"/>
      <c r="AB34350" s="1"/>
      <c r="AC34350" s="1"/>
      <c r="AJ34350" s="1"/>
      <c r="AK34350" s="1"/>
      <c r="AL34350" s="1"/>
    </row>
    <row r="34351">
      <c r="I34351" s="1"/>
      <c r="J34351" s="1"/>
      <c r="K34351" s="1"/>
      <c r="AA34351" s="1"/>
      <c r="AB34351" s="1"/>
      <c r="AC34351" s="1"/>
      <c r="AJ34351" s="1"/>
      <c r="AK34351" s="1"/>
      <c r="AL34351" s="1"/>
    </row>
    <row r="34352">
      <c r="I34352" s="1"/>
      <c r="J34352" s="1"/>
      <c r="K34352" s="1"/>
      <c r="AA34352" s="1"/>
      <c r="AB34352" s="1"/>
      <c r="AC34352" s="1"/>
      <c r="AJ34352" s="1"/>
      <c r="AK34352" s="1"/>
      <c r="AL34352" s="1"/>
    </row>
    <row r="34353">
      <c r="I34353" s="1"/>
      <c r="J34353" s="1"/>
      <c r="K34353" s="1"/>
      <c r="AA34353" s="1"/>
      <c r="AB34353" s="1"/>
      <c r="AC34353" s="1"/>
      <c r="AJ34353" s="1"/>
      <c r="AK34353" s="1"/>
      <c r="AL34353" s="1"/>
    </row>
    <row r="34354">
      <c r="I34354" s="1"/>
      <c r="J34354" s="1"/>
      <c r="K34354" s="1"/>
      <c r="AA34354" s="1"/>
      <c r="AB34354" s="1"/>
      <c r="AC34354" s="1"/>
      <c r="AJ34354" s="1"/>
      <c r="AK34354" s="1"/>
      <c r="AL34354" s="1"/>
    </row>
    <row r="34355">
      <c r="I34355" s="1"/>
      <c r="J34355" s="1"/>
      <c r="K34355" s="1"/>
      <c r="AA34355" s="1"/>
      <c r="AB34355" s="1"/>
      <c r="AC34355" s="1"/>
      <c r="AJ34355" s="1"/>
      <c r="AK34355" s="1"/>
      <c r="AL34355" s="1"/>
    </row>
    <row r="34356">
      <c r="I34356" s="1"/>
      <c r="J34356" s="1"/>
      <c r="K34356" s="1"/>
      <c r="AA34356" s="1"/>
      <c r="AB34356" s="1"/>
      <c r="AC34356" s="1"/>
      <c r="AJ34356" s="1"/>
      <c r="AK34356" s="1"/>
      <c r="AL34356" s="1"/>
    </row>
    <row r="34357">
      <c r="I34357" s="1"/>
      <c r="J34357" s="1"/>
      <c r="K34357" s="1"/>
      <c r="AA34357" s="1"/>
      <c r="AB34357" s="1"/>
      <c r="AC34357" s="1"/>
      <c r="AJ34357" s="1"/>
      <c r="AK34357" s="1"/>
      <c r="AL34357" s="1"/>
    </row>
    <row r="34358">
      <c r="I34358" s="1"/>
      <c r="J34358" s="1"/>
      <c r="K34358" s="1"/>
      <c r="AA34358" s="1"/>
      <c r="AB34358" s="1"/>
      <c r="AC34358" s="1"/>
      <c r="AJ34358" s="1"/>
      <c r="AK34358" s="1"/>
      <c r="AL34358" s="1"/>
    </row>
    <row r="34359">
      <c r="I34359" s="1"/>
      <c r="J34359" s="1"/>
      <c r="K34359" s="1"/>
      <c r="AA34359" s="1"/>
      <c r="AB34359" s="1"/>
      <c r="AC34359" s="1"/>
      <c r="AJ34359" s="1"/>
      <c r="AK34359" s="1"/>
      <c r="AL34359" s="1"/>
    </row>
    <row r="34360">
      <c r="I34360" s="1"/>
      <c r="J34360" s="1"/>
      <c r="K34360" s="1"/>
      <c r="AA34360" s="1"/>
      <c r="AB34360" s="1"/>
      <c r="AC34360" s="1"/>
      <c r="AJ34360" s="1"/>
      <c r="AK34360" s="1"/>
      <c r="AL34360" s="1"/>
    </row>
    <row r="34361">
      <c r="I34361" s="1"/>
      <c r="J34361" s="1"/>
      <c r="K34361" s="1"/>
      <c r="AA34361" s="1"/>
      <c r="AB34361" s="1"/>
      <c r="AC34361" s="1"/>
      <c r="AJ34361" s="1"/>
      <c r="AK34361" s="1"/>
      <c r="AL34361" s="1"/>
    </row>
    <row r="34362">
      <c r="I34362" s="1"/>
      <c r="J34362" s="1"/>
      <c r="K34362" s="1"/>
      <c r="AA34362" s="1"/>
      <c r="AB34362" s="1"/>
      <c r="AC34362" s="1"/>
      <c r="AJ34362" s="1"/>
      <c r="AK34362" s="1"/>
      <c r="AL34362" s="1"/>
    </row>
    <row r="34363">
      <c r="I34363" s="1"/>
      <c r="J34363" s="1"/>
      <c r="K34363" s="1"/>
      <c r="AA34363" s="1"/>
      <c r="AB34363" s="1"/>
      <c r="AC34363" s="1"/>
      <c r="AJ34363" s="1"/>
      <c r="AK34363" s="1"/>
      <c r="AL34363" s="1"/>
    </row>
    <row r="34364">
      <c r="I34364" s="1"/>
      <c r="J34364" s="1"/>
      <c r="K34364" s="1"/>
      <c r="AA34364" s="1"/>
      <c r="AB34364" s="1"/>
      <c r="AC34364" s="1"/>
      <c r="AJ34364" s="1"/>
      <c r="AK34364" s="1"/>
      <c r="AL34364" s="1"/>
    </row>
    <row r="34365">
      <c r="I34365" s="1"/>
      <c r="J34365" s="1"/>
      <c r="K34365" s="1"/>
      <c r="AA34365" s="1"/>
      <c r="AB34365" s="1"/>
      <c r="AC34365" s="1"/>
      <c r="AJ34365" s="1"/>
      <c r="AK34365" s="1"/>
      <c r="AL34365" s="1"/>
    </row>
    <row r="34366">
      <c r="I34366" s="1"/>
      <c r="J34366" s="1"/>
      <c r="K34366" s="1"/>
      <c r="AA34366" s="1"/>
      <c r="AB34366" s="1"/>
      <c r="AC34366" s="1"/>
      <c r="AJ34366" s="1"/>
      <c r="AK34366" s="1"/>
      <c r="AL34366" s="1"/>
    </row>
    <row r="34367">
      <c r="I34367" s="1"/>
      <c r="J34367" s="1"/>
      <c r="K34367" s="1"/>
      <c r="AA34367" s="1"/>
      <c r="AB34367" s="1"/>
      <c r="AC34367" s="1"/>
      <c r="AJ34367" s="1"/>
      <c r="AK34367" s="1"/>
      <c r="AL34367" s="1"/>
    </row>
    <row r="34368">
      <c r="I34368" s="1"/>
      <c r="J34368" s="1"/>
      <c r="K34368" s="1"/>
      <c r="AA34368" s="1"/>
      <c r="AB34368" s="1"/>
      <c r="AC34368" s="1"/>
      <c r="AJ34368" s="1"/>
      <c r="AK34368" s="1"/>
      <c r="AL34368" s="1"/>
    </row>
    <row r="34369">
      <c r="I34369" s="1"/>
      <c r="J34369" s="1"/>
      <c r="K34369" s="1"/>
      <c r="AA34369" s="1"/>
      <c r="AB34369" s="1"/>
      <c r="AC34369" s="1"/>
      <c r="AJ34369" s="1"/>
      <c r="AK34369" s="1"/>
      <c r="AL34369" s="1"/>
    </row>
    <row r="34370">
      <c r="I34370" s="1"/>
      <c r="J34370" s="1"/>
      <c r="K34370" s="1"/>
      <c r="AA34370" s="1"/>
      <c r="AB34370" s="1"/>
      <c r="AC34370" s="1"/>
      <c r="AJ34370" s="1"/>
      <c r="AK34370" s="1"/>
      <c r="AL34370" s="1"/>
    </row>
    <row r="34371">
      <c r="I34371" s="1"/>
      <c r="J34371" s="1"/>
      <c r="K34371" s="1"/>
      <c r="AA34371" s="1"/>
      <c r="AB34371" s="1"/>
      <c r="AC34371" s="1"/>
      <c r="AJ34371" s="1"/>
      <c r="AK34371" s="1"/>
      <c r="AL34371" s="1"/>
    </row>
    <row r="34372">
      <c r="I34372" s="1"/>
      <c r="J34372" s="1"/>
      <c r="K34372" s="1"/>
      <c r="AA34372" s="1"/>
      <c r="AB34372" s="1"/>
      <c r="AC34372" s="1"/>
      <c r="AJ34372" s="1"/>
      <c r="AK34372" s="1"/>
      <c r="AL34372" s="1"/>
    </row>
    <row r="34373">
      <c r="I34373" s="1"/>
      <c r="J34373" s="1"/>
      <c r="K34373" s="1"/>
      <c r="AA34373" s="1"/>
      <c r="AB34373" s="1"/>
      <c r="AC34373" s="1"/>
      <c r="AJ34373" s="1"/>
      <c r="AK34373" s="1"/>
      <c r="AL34373" s="1"/>
    </row>
    <row r="34374">
      <c r="I34374" s="1"/>
      <c r="J34374" s="1"/>
      <c r="K34374" s="1"/>
      <c r="AA34374" s="1"/>
      <c r="AB34374" s="1"/>
      <c r="AC34374" s="1"/>
      <c r="AJ34374" s="1"/>
      <c r="AK34374" s="1"/>
      <c r="AL34374" s="1"/>
    </row>
    <row r="34375">
      <c r="I34375" s="1"/>
      <c r="J34375" s="1"/>
      <c r="K34375" s="1"/>
      <c r="AA34375" s="1"/>
      <c r="AB34375" s="1"/>
      <c r="AC34375" s="1"/>
      <c r="AJ34375" s="1"/>
      <c r="AK34375" s="1"/>
      <c r="AL34375" s="1"/>
    </row>
    <row r="34376">
      <c r="I34376" s="1"/>
      <c r="J34376" s="1"/>
      <c r="K34376" s="1"/>
      <c r="AA34376" s="1"/>
      <c r="AB34376" s="1"/>
      <c r="AC34376" s="1"/>
      <c r="AJ34376" s="1"/>
      <c r="AK34376" s="1"/>
      <c r="AL34376" s="1"/>
    </row>
    <row r="34377">
      <c r="I34377" s="1"/>
      <c r="J34377" s="1"/>
      <c r="K34377" s="1"/>
      <c r="AA34377" s="1"/>
      <c r="AB34377" s="1"/>
      <c r="AC34377" s="1"/>
      <c r="AJ34377" s="1"/>
      <c r="AK34377" s="1"/>
      <c r="AL34377" s="1"/>
    </row>
    <row r="34378">
      <c r="I34378" s="1"/>
      <c r="J34378" s="1"/>
      <c r="K34378" s="1"/>
      <c r="AA34378" s="1"/>
      <c r="AB34378" s="1"/>
      <c r="AC34378" s="1"/>
      <c r="AJ34378" s="1"/>
      <c r="AK34378" s="1"/>
      <c r="AL34378" s="1"/>
    </row>
    <row r="34379">
      <c r="I34379" s="1"/>
      <c r="J34379" s="1"/>
      <c r="K34379" s="1"/>
      <c r="AA34379" s="1"/>
      <c r="AB34379" s="1"/>
      <c r="AC34379" s="1"/>
      <c r="AJ34379" s="1"/>
      <c r="AK34379" s="1"/>
      <c r="AL34379" s="1"/>
    </row>
    <row r="34380">
      <c r="I34380" s="1"/>
      <c r="J34380" s="1"/>
      <c r="K34380" s="1"/>
      <c r="AA34380" s="1"/>
      <c r="AB34380" s="1"/>
      <c r="AC34380" s="1"/>
      <c r="AJ34380" s="1"/>
      <c r="AK34380" s="1"/>
      <c r="AL34380" s="1"/>
    </row>
    <row r="34381">
      <c r="I34381" s="1"/>
      <c r="J34381" s="1"/>
      <c r="K34381" s="1"/>
      <c r="AA34381" s="1"/>
      <c r="AB34381" s="1"/>
      <c r="AC34381" s="1"/>
      <c r="AJ34381" s="1"/>
      <c r="AK34381" s="1"/>
      <c r="AL34381" s="1"/>
    </row>
    <row r="34382">
      <c r="I34382" s="1"/>
      <c r="J34382" s="1"/>
      <c r="K34382" s="1"/>
      <c r="AA34382" s="1"/>
      <c r="AB34382" s="1"/>
      <c r="AC34382" s="1"/>
      <c r="AJ34382" s="1"/>
      <c r="AK34382" s="1"/>
      <c r="AL34382" s="1"/>
    </row>
    <row r="34383">
      <c r="I34383" s="1"/>
      <c r="J34383" s="1"/>
      <c r="K34383" s="1"/>
      <c r="AA34383" s="1"/>
      <c r="AB34383" s="1"/>
      <c r="AC34383" s="1"/>
      <c r="AJ34383" s="1"/>
      <c r="AK34383" s="1"/>
      <c r="AL34383" s="1"/>
    </row>
    <row r="34384">
      <c r="I34384" s="1"/>
      <c r="J34384" s="1"/>
      <c r="K34384" s="1"/>
      <c r="AA34384" s="1"/>
      <c r="AB34384" s="1"/>
      <c r="AC34384" s="1"/>
      <c r="AJ34384" s="1"/>
      <c r="AK34384" s="1"/>
      <c r="AL34384" s="1"/>
    </row>
    <row r="34385">
      <c r="I34385" s="1"/>
      <c r="J34385" s="1"/>
      <c r="K34385" s="1"/>
      <c r="AA34385" s="1"/>
      <c r="AB34385" s="1"/>
      <c r="AC34385" s="1"/>
      <c r="AJ34385" s="1"/>
      <c r="AK34385" s="1"/>
      <c r="AL34385" s="1"/>
    </row>
    <row r="34386">
      <c r="I34386" s="1"/>
      <c r="J34386" s="1"/>
      <c r="K34386" s="1"/>
      <c r="AA34386" s="1"/>
      <c r="AB34386" s="1"/>
      <c r="AC34386" s="1"/>
      <c r="AJ34386" s="1"/>
      <c r="AK34386" s="1"/>
      <c r="AL34386" s="1"/>
    </row>
    <row r="34387">
      <c r="I34387" s="1"/>
      <c r="J34387" s="1"/>
      <c r="K34387" s="1"/>
      <c r="AA34387" s="1"/>
      <c r="AB34387" s="1"/>
      <c r="AC34387" s="1"/>
      <c r="AJ34387" s="1"/>
      <c r="AK34387" s="1"/>
      <c r="AL34387" s="1"/>
    </row>
    <row r="34388">
      <c r="I34388" s="1"/>
      <c r="J34388" s="1"/>
      <c r="K34388" s="1"/>
      <c r="AA34388" s="1"/>
      <c r="AB34388" s="1"/>
      <c r="AC34388" s="1"/>
      <c r="AJ34388" s="1"/>
      <c r="AK34388" s="1"/>
      <c r="AL34388" s="1"/>
    </row>
    <row r="34389">
      <c r="I34389" s="1"/>
      <c r="J34389" s="1"/>
      <c r="K34389" s="1"/>
      <c r="AA34389" s="1"/>
      <c r="AB34389" s="1"/>
      <c r="AC34389" s="1"/>
      <c r="AJ34389" s="1"/>
      <c r="AK34389" s="1"/>
      <c r="AL34389" s="1"/>
    </row>
    <row r="34390">
      <c r="I34390" s="1"/>
      <c r="J34390" s="1"/>
      <c r="K34390" s="1"/>
      <c r="AA34390" s="1"/>
      <c r="AB34390" s="1"/>
      <c r="AC34390" s="1"/>
      <c r="AJ34390" s="1"/>
      <c r="AK34390" s="1"/>
      <c r="AL34390" s="1"/>
    </row>
    <row r="34391">
      <c r="I34391" s="1"/>
      <c r="J34391" s="1"/>
      <c r="K34391" s="1"/>
      <c r="AA34391" s="1"/>
      <c r="AB34391" s="1"/>
      <c r="AC34391" s="1"/>
      <c r="AJ34391" s="1"/>
      <c r="AK34391" s="1"/>
      <c r="AL34391" s="1"/>
    </row>
    <row r="34392">
      <c r="I34392" s="1"/>
      <c r="J34392" s="1"/>
      <c r="K34392" s="1"/>
      <c r="AA34392" s="1"/>
      <c r="AB34392" s="1"/>
      <c r="AC34392" s="1"/>
      <c r="AJ34392" s="1"/>
      <c r="AK34392" s="1"/>
      <c r="AL34392" s="1"/>
    </row>
    <row r="34393">
      <c r="I34393" s="1"/>
      <c r="J34393" s="1"/>
      <c r="K34393" s="1"/>
      <c r="AA34393" s="1"/>
      <c r="AB34393" s="1"/>
      <c r="AC34393" s="1"/>
      <c r="AJ34393" s="1"/>
      <c r="AK34393" s="1"/>
      <c r="AL34393" s="1"/>
    </row>
    <row r="34394">
      <c r="I34394" s="1"/>
      <c r="J34394" s="1"/>
      <c r="K34394" s="1"/>
      <c r="AA34394" s="1"/>
      <c r="AB34394" s="1"/>
      <c r="AC34394" s="1"/>
      <c r="AJ34394" s="1"/>
      <c r="AK34394" s="1"/>
      <c r="AL34394" s="1"/>
    </row>
    <row r="34395">
      <c r="I34395" s="1"/>
      <c r="J34395" s="1"/>
      <c r="K34395" s="1"/>
      <c r="AA34395" s="1"/>
      <c r="AB34395" s="1"/>
      <c r="AC34395" s="1"/>
      <c r="AJ34395" s="1"/>
      <c r="AK34395" s="1"/>
      <c r="AL34395" s="1"/>
    </row>
    <row r="34396">
      <c r="I34396" s="1"/>
      <c r="J34396" s="1"/>
      <c r="K34396" s="1"/>
      <c r="AA34396" s="1"/>
      <c r="AB34396" s="1"/>
      <c r="AC34396" s="1"/>
      <c r="AJ34396" s="1"/>
      <c r="AK34396" s="1"/>
      <c r="AL34396" s="1"/>
    </row>
    <row r="34397">
      <c r="I34397" s="1"/>
      <c r="J34397" s="1"/>
      <c r="K34397" s="1"/>
      <c r="AA34397" s="1"/>
      <c r="AB34397" s="1"/>
      <c r="AC34397" s="1"/>
      <c r="AJ34397" s="1"/>
      <c r="AK34397" s="1"/>
      <c r="AL34397" s="1"/>
    </row>
    <row r="34398">
      <c r="I34398" s="1"/>
      <c r="J34398" s="1"/>
      <c r="K34398" s="1"/>
      <c r="AA34398" s="1"/>
      <c r="AB34398" s="1"/>
      <c r="AC34398" s="1"/>
      <c r="AJ34398" s="1"/>
      <c r="AK34398" s="1"/>
      <c r="AL34398" s="1"/>
    </row>
    <row r="34399">
      <c r="I34399" s="1"/>
      <c r="J34399" s="1"/>
      <c r="K34399" s="1"/>
      <c r="AA34399" s="1"/>
      <c r="AB34399" s="1"/>
      <c r="AC34399" s="1"/>
      <c r="AJ34399" s="1"/>
      <c r="AK34399" s="1"/>
      <c r="AL34399" s="1"/>
    </row>
    <row r="34400">
      <c r="I34400" s="1"/>
      <c r="J34400" s="1"/>
      <c r="K34400" s="1"/>
      <c r="AA34400" s="1"/>
      <c r="AB34400" s="1"/>
      <c r="AC34400" s="1"/>
      <c r="AJ34400" s="1"/>
      <c r="AK34400" s="1"/>
      <c r="AL34400" s="1"/>
    </row>
    <row r="34401">
      <c r="I34401" s="1"/>
      <c r="J34401" s="1"/>
      <c r="K34401" s="1"/>
      <c r="AA34401" s="1"/>
      <c r="AB34401" s="1"/>
      <c r="AC34401" s="1"/>
      <c r="AJ34401" s="1"/>
      <c r="AK34401" s="1"/>
      <c r="AL34401" s="1"/>
    </row>
    <row r="34402">
      <c r="I34402" s="1"/>
      <c r="J34402" s="1"/>
      <c r="K34402" s="1"/>
      <c r="AA34402" s="1"/>
      <c r="AB34402" s="1"/>
      <c r="AC34402" s="1"/>
      <c r="AJ34402" s="1"/>
      <c r="AK34402" s="1"/>
      <c r="AL34402" s="1"/>
    </row>
    <row r="34403">
      <c r="I34403" s="1"/>
      <c r="J34403" s="1"/>
      <c r="K34403" s="1"/>
      <c r="AA34403" s="1"/>
      <c r="AB34403" s="1"/>
      <c r="AC34403" s="1"/>
      <c r="AJ34403" s="1"/>
      <c r="AK34403" s="1"/>
      <c r="AL34403" s="1"/>
    </row>
    <row r="34404">
      <c r="I34404" s="1"/>
      <c r="J34404" s="1"/>
      <c r="K34404" s="1"/>
      <c r="AA34404" s="1"/>
      <c r="AB34404" s="1"/>
      <c r="AC34404" s="1"/>
      <c r="AJ34404" s="1"/>
      <c r="AK34404" s="1"/>
      <c r="AL34404" s="1"/>
    </row>
    <row r="34405">
      <c r="I34405" s="1"/>
      <c r="J34405" s="1"/>
      <c r="K34405" s="1"/>
      <c r="AA34405" s="1"/>
      <c r="AB34405" s="1"/>
      <c r="AC34405" s="1"/>
      <c r="AJ34405" s="1"/>
      <c r="AK34405" s="1"/>
      <c r="AL34405" s="1"/>
    </row>
    <row r="34406">
      <c r="I34406" s="1"/>
      <c r="J34406" s="1"/>
      <c r="K34406" s="1"/>
      <c r="AA34406" s="1"/>
      <c r="AB34406" s="1"/>
      <c r="AC34406" s="1"/>
      <c r="AJ34406" s="1"/>
      <c r="AK34406" s="1"/>
      <c r="AL34406" s="1"/>
    </row>
    <row r="34407">
      <c r="I34407" s="1"/>
      <c r="J34407" s="1"/>
      <c r="K34407" s="1"/>
      <c r="AA34407" s="1"/>
      <c r="AB34407" s="1"/>
      <c r="AC34407" s="1"/>
      <c r="AJ34407" s="1"/>
      <c r="AK34407" s="1"/>
      <c r="AL34407" s="1"/>
    </row>
    <row r="34408">
      <c r="I34408" s="1"/>
      <c r="J34408" s="1"/>
      <c r="K34408" s="1"/>
      <c r="AA34408" s="1"/>
      <c r="AB34408" s="1"/>
      <c r="AC34408" s="1"/>
      <c r="AJ34408" s="1"/>
      <c r="AK34408" s="1"/>
      <c r="AL34408" s="1"/>
    </row>
    <row r="34409">
      <c r="I34409" s="1"/>
      <c r="J34409" s="1"/>
      <c r="K34409" s="1"/>
      <c r="AA34409" s="1"/>
      <c r="AB34409" s="1"/>
      <c r="AC34409" s="1"/>
      <c r="AJ34409" s="1"/>
      <c r="AK34409" s="1"/>
      <c r="AL34409" s="1"/>
    </row>
    <row r="34410">
      <c r="I34410" s="1"/>
      <c r="J34410" s="1"/>
      <c r="K34410" s="1"/>
      <c r="AA34410" s="1"/>
      <c r="AB34410" s="1"/>
      <c r="AC34410" s="1"/>
      <c r="AJ34410" s="1"/>
      <c r="AK34410" s="1"/>
      <c r="AL34410" s="1"/>
    </row>
    <row r="34411">
      <c r="I34411" s="1"/>
      <c r="J34411" s="1"/>
      <c r="K34411" s="1"/>
      <c r="AA34411" s="1"/>
      <c r="AB34411" s="1"/>
      <c r="AC34411" s="1"/>
      <c r="AJ34411" s="1"/>
      <c r="AK34411" s="1"/>
      <c r="AL34411" s="1"/>
    </row>
    <row r="34412">
      <c r="I34412" s="1"/>
      <c r="J34412" s="1"/>
      <c r="K34412" s="1"/>
      <c r="AA34412" s="1"/>
      <c r="AB34412" s="1"/>
      <c r="AC34412" s="1"/>
      <c r="AJ34412" s="1"/>
      <c r="AK34412" s="1"/>
      <c r="AL34412" s="1"/>
    </row>
    <row r="34413">
      <c r="I34413" s="1"/>
      <c r="J34413" s="1"/>
      <c r="K34413" s="1"/>
      <c r="AA34413" s="1"/>
      <c r="AB34413" s="1"/>
      <c r="AC34413" s="1"/>
      <c r="AJ34413" s="1"/>
      <c r="AK34413" s="1"/>
      <c r="AL34413" s="1"/>
    </row>
    <row r="34414">
      <c r="I34414" s="1"/>
      <c r="J34414" s="1"/>
      <c r="K34414" s="1"/>
      <c r="AA34414" s="1"/>
      <c r="AB34414" s="1"/>
      <c r="AC34414" s="1"/>
      <c r="AJ34414" s="1"/>
      <c r="AK34414" s="1"/>
      <c r="AL34414" s="1"/>
    </row>
    <row r="34415">
      <c r="I34415" s="1"/>
      <c r="J34415" s="1"/>
      <c r="K34415" s="1"/>
      <c r="AA34415" s="1"/>
      <c r="AB34415" s="1"/>
      <c r="AC34415" s="1"/>
      <c r="AJ34415" s="1"/>
      <c r="AK34415" s="1"/>
      <c r="AL34415" s="1"/>
    </row>
    <row r="34416">
      <c r="I34416" s="1"/>
      <c r="J34416" s="1"/>
      <c r="K34416" s="1"/>
      <c r="AA34416" s="1"/>
      <c r="AB34416" s="1"/>
      <c r="AC34416" s="1"/>
      <c r="AJ34416" s="1"/>
      <c r="AK34416" s="1"/>
      <c r="AL34416" s="1"/>
    </row>
    <row r="34417">
      <c r="I34417" s="1"/>
      <c r="J34417" s="1"/>
      <c r="K34417" s="1"/>
      <c r="AA34417" s="1"/>
      <c r="AB34417" s="1"/>
      <c r="AC34417" s="1"/>
      <c r="AJ34417" s="1"/>
      <c r="AK34417" s="1"/>
      <c r="AL34417" s="1"/>
    </row>
    <row r="34418">
      <c r="I34418" s="1"/>
      <c r="J34418" s="1"/>
      <c r="K34418" s="1"/>
      <c r="AA34418" s="1"/>
      <c r="AB34418" s="1"/>
      <c r="AC34418" s="1"/>
      <c r="AJ34418" s="1"/>
      <c r="AK34418" s="1"/>
      <c r="AL34418" s="1"/>
    </row>
    <row r="34419">
      <c r="I34419" s="1"/>
      <c r="J34419" s="1"/>
      <c r="K34419" s="1"/>
      <c r="AA34419" s="1"/>
      <c r="AB34419" s="1"/>
      <c r="AC34419" s="1"/>
      <c r="AJ34419" s="1"/>
      <c r="AK34419" s="1"/>
      <c r="AL34419" s="1"/>
    </row>
    <row r="34420">
      <c r="I34420" s="1"/>
      <c r="J34420" s="1"/>
      <c r="K34420" s="1"/>
      <c r="AA34420" s="1"/>
      <c r="AB34420" s="1"/>
      <c r="AC34420" s="1"/>
      <c r="AJ34420" s="1"/>
      <c r="AK34420" s="1"/>
      <c r="AL34420" s="1"/>
    </row>
    <row r="34421">
      <c r="I34421" s="1"/>
      <c r="J34421" s="1"/>
      <c r="K34421" s="1"/>
      <c r="AA34421" s="1"/>
      <c r="AB34421" s="1"/>
      <c r="AC34421" s="1"/>
      <c r="AJ34421" s="1"/>
      <c r="AK34421" s="1"/>
      <c r="AL34421" s="1"/>
    </row>
    <row r="34422">
      <c r="I34422" s="1"/>
      <c r="J34422" s="1"/>
      <c r="K34422" s="1"/>
      <c r="AA34422" s="1"/>
      <c r="AB34422" s="1"/>
      <c r="AC34422" s="1"/>
      <c r="AJ34422" s="1"/>
      <c r="AK34422" s="1"/>
      <c r="AL34422" s="1"/>
    </row>
    <row r="34423">
      <c r="I34423" s="1"/>
      <c r="J34423" s="1"/>
      <c r="K34423" s="1"/>
      <c r="AA34423" s="1"/>
      <c r="AB34423" s="1"/>
      <c r="AC34423" s="1"/>
      <c r="AJ34423" s="1"/>
      <c r="AK34423" s="1"/>
      <c r="AL34423" s="1"/>
    </row>
    <row r="34424">
      <c r="I34424" s="1"/>
      <c r="J34424" s="1"/>
      <c r="K34424" s="1"/>
      <c r="AA34424" s="1"/>
      <c r="AB34424" s="1"/>
      <c r="AC34424" s="1"/>
      <c r="AJ34424" s="1"/>
      <c r="AK34424" s="1"/>
      <c r="AL34424" s="1"/>
    </row>
    <row r="34425">
      <c r="I34425" s="1"/>
      <c r="J34425" s="1"/>
      <c r="K34425" s="1"/>
      <c r="AA34425" s="1"/>
      <c r="AB34425" s="1"/>
      <c r="AC34425" s="1"/>
      <c r="AJ34425" s="1"/>
      <c r="AK34425" s="1"/>
      <c r="AL34425" s="1"/>
    </row>
    <row r="34426">
      <c r="I34426" s="1"/>
      <c r="J34426" s="1"/>
      <c r="K34426" s="1"/>
      <c r="AA34426" s="1"/>
      <c r="AB34426" s="1"/>
      <c r="AC34426" s="1"/>
      <c r="AJ34426" s="1"/>
      <c r="AK34426" s="1"/>
      <c r="AL34426" s="1"/>
    </row>
    <row r="34427">
      <c r="I34427" s="1"/>
      <c r="J34427" s="1"/>
      <c r="K34427" s="1"/>
      <c r="AA34427" s="1"/>
      <c r="AB34427" s="1"/>
      <c r="AC34427" s="1"/>
      <c r="AJ34427" s="1"/>
      <c r="AK34427" s="1"/>
      <c r="AL34427" s="1"/>
    </row>
    <row r="34428">
      <c r="I34428" s="1"/>
      <c r="J34428" s="1"/>
      <c r="K34428" s="1"/>
      <c r="AA34428" s="1"/>
      <c r="AB34428" s="1"/>
      <c r="AC34428" s="1"/>
      <c r="AJ34428" s="1"/>
      <c r="AK34428" s="1"/>
      <c r="AL34428" s="1"/>
    </row>
    <row r="34429">
      <c r="I34429" s="1"/>
      <c r="J34429" s="1"/>
      <c r="K34429" s="1"/>
      <c r="AA34429" s="1"/>
      <c r="AB34429" s="1"/>
      <c r="AC34429" s="1"/>
      <c r="AJ34429" s="1"/>
      <c r="AK34429" s="1"/>
      <c r="AL34429" s="1"/>
    </row>
    <row r="34430">
      <c r="I34430" s="1"/>
      <c r="J34430" s="1"/>
      <c r="K34430" s="1"/>
      <c r="AA34430" s="1"/>
      <c r="AB34430" s="1"/>
      <c r="AC34430" s="1"/>
      <c r="AJ34430" s="1"/>
      <c r="AK34430" s="1"/>
      <c r="AL34430" s="1"/>
    </row>
    <row r="34431">
      <c r="I34431" s="1"/>
      <c r="J34431" s="1"/>
      <c r="K34431" s="1"/>
      <c r="AA34431" s="1"/>
      <c r="AB34431" s="1"/>
      <c r="AC34431" s="1"/>
      <c r="AJ34431" s="1"/>
      <c r="AK34431" s="1"/>
      <c r="AL34431" s="1"/>
    </row>
    <row r="34432">
      <c r="I34432" s="1"/>
      <c r="J34432" s="1"/>
      <c r="K34432" s="1"/>
      <c r="AA34432" s="1"/>
      <c r="AB34432" s="1"/>
      <c r="AC34432" s="1"/>
      <c r="AJ34432" s="1"/>
      <c r="AK34432" s="1"/>
      <c r="AL34432" s="1"/>
    </row>
    <row r="34433">
      <c r="I34433" s="1"/>
      <c r="J34433" s="1"/>
      <c r="K34433" s="1"/>
      <c r="AA34433" s="1"/>
      <c r="AB34433" s="1"/>
      <c r="AC34433" s="1"/>
      <c r="AJ34433" s="1"/>
      <c r="AK34433" s="1"/>
      <c r="AL34433" s="1"/>
    </row>
    <row r="34434">
      <c r="I34434" s="1"/>
      <c r="J34434" s="1"/>
      <c r="K34434" s="1"/>
      <c r="AA34434" s="1"/>
      <c r="AB34434" s="1"/>
      <c r="AC34434" s="1"/>
      <c r="AJ34434" s="1"/>
      <c r="AK34434" s="1"/>
      <c r="AL34434" s="1"/>
    </row>
    <row r="34435">
      <c r="I34435" s="1"/>
      <c r="J34435" s="1"/>
      <c r="K34435" s="1"/>
      <c r="AA34435" s="1"/>
      <c r="AB34435" s="1"/>
      <c r="AC34435" s="1"/>
      <c r="AJ34435" s="1"/>
      <c r="AK34435" s="1"/>
      <c r="AL34435" s="1"/>
    </row>
    <row r="34436">
      <c r="I34436" s="1"/>
      <c r="J34436" s="1"/>
      <c r="K34436" s="1"/>
      <c r="AA34436" s="1"/>
      <c r="AB34436" s="1"/>
      <c r="AC34436" s="1"/>
      <c r="AJ34436" s="1"/>
      <c r="AK34436" s="1"/>
      <c r="AL34436" s="1"/>
    </row>
    <row r="34437">
      <c r="I34437" s="1"/>
      <c r="J34437" s="1"/>
      <c r="K34437" s="1"/>
      <c r="AA34437" s="1"/>
      <c r="AB34437" s="1"/>
      <c r="AC34437" s="1"/>
      <c r="AJ34437" s="1"/>
      <c r="AK34437" s="1"/>
      <c r="AL34437" s="1"/>
    </row>
    <row r="34438">
      <c r="I34438" s="1"/>
      <c r="J34438" s="1"/>
      <c r="K34438" s="1"/>
      <c r="AA34438" s="1"/>
      <c r="AB34438" s="1"/>
      <c r="AC34438" s="1"/>
      <c r="AJ34438" s="1"/>
      <c r="AK34438" s="1"/>
      <c r="AL34438" s="1"/>
    </row>
    <row r="34439">
      <c r="I34439" s="1"/>
      <c r="J34439" s="1"/>
      <c r="K34439" s="1"/>
      <c r="AA34439" s="1"/>
      <c r="AB34439" s="1"/>
      <c r="AC34439" s="1"/>
      <c r="AJ34439" s="1"/>
      <c r="AK34439" s="1"/>
      <c r="AL34439" s="1"/>
    </row>
    <row r="34440">
      <c r="I34440" s="1"/>
      <c r="J34440" s="1"/>
      <c r="K34440" s="1"/>
      <c r="AA34440" s="1"/>
      <c r="AB34440" s="1"/>
      <c r="AC34440" s="1"/>
      <c r="AJ34440" s="1"/>
      <c r="AK34440" s="1"/>
      <c r="AL34440" s="1"/>
    </row>
    <row r="34441">
      <c r="I34441" s="1"/>
      <c r="J34441" s="1"/>
      <c r="K34441" s="1"/>
      <c r="AA34441" s="1"/>
      <c r="AB34441" s="1"/>
      <c r="AC34441" s="1"/>
      <c r="AJ34441" s="1"/>
      <c r="AK34441" s="1"/>
      <c r="AL34441" s="1"/>
    </row>
    <row r="34442">
      <c r="I34442" s="1"/>
      <c r="J34442" s="1"/>
      <c r="K34442" s="1"/>
      <c r="AA34442" s="1"/>
      <c r="AB34442" s="1"/>
      <c r="AC34442" s="1"/>
      <c r="AJ34442" s="1"/>
      <c r="AK34442" s="1"/>
      <c r="AL34442" s="1"/>
    </row>
    <row r="34443">
      <c r="I34443" s="1"/>
      <c r="J34443" s="1"/>
      <c r="K34443" s="1"/>
      <c r="AA34443" s="1"/>
      <c r="AB34443" s="1"/>
      <c r="AC34443" s="1"/>
      <c r="AJ34443" s="1"/>
      <c r="AK34443" s="1"/>
      <c r="AL34443" s="1"/>
    </row>
    <row r="34444">
      <c r="I34444" s="1"/>
      <c r="J34444" s="1"/>
      <c r="K34444" s="1"/>
      <c r="AA34444" s="1"/>
      <c r="AB34444" s="1"/>
      <c r="AC34444" s="1"/>
      <c r="AJ34444" s="1"/>
      <c r="AK34444" s="1"/>
      <c r="AL34444" s="1"/>
    </row>
    <row r="34445">
      <c r="I34445" s="1"/>
      <c r="J34445" s="1"/>
      <c r="K34445" s="1"/>
      <c r="AA34445" s="1"/>
      <c r="AB34445" s="1"/>
      <c r="AC34445" s="1"/>
      <c r="AJ34445" s="1"/>
      <c r="AK34445" s="1"/>
      <c r="AL34445" s="1"/>
    </row>
    <row r="34446">
      <c r="I34446" s="1"/>
      <c r="J34446" s="1"/>
      <c r="K34446" s="1"/>
      <c r="AA34446" s="1"/>
      <c r="AB34446" s="1"/>
      <c r="AC34446" s="1"/>
      <c r="AJ34446" s="1"/>
      <c r="AK34446" s="1"/>
      <c r="AL34446" s="1"/>
    </row>
    <row r="34447">
      <c r="I34447" s="1"/>
      <c r="J34447" s="1"/>
      <c r="K34447" s="1"/>
      <c r="AA34447" s="1"/>
      <c r="AB34447" s="1"/>
      <c r="AC34447" s="1"/>
      <c r="AJ34447" s="1"/>
      <c r="AK34447" s="1"/>
      <c r="AL34447" s="1"/>
    </row>
    <row r="34448">
      <c r="I34448" s="1"/>
      <c r="J34448" s="1"/>
      <c r="K34448" s="1"/>
      <c r="AA34448" s="1"/>
      <c r="AB34448" s="1"/>
      <c r="AC34448" s="1"/>
      <c r="AJ34448" s="1"/>
      <c r="AK34448" s="1"/>
      <c r="AL34448" s="1"/>
    </row>
    <row r="34449">
      <c r="I34449" s="1"/>
      <c r="J34449" s="1"/>
      <c r="K34449" s="1"/>
      <c r="AA34449" s="1"/>
      <c r="AB34449" s="1"/>
      <c r="AC34449" s="1"/>
      <c r="AJ34449" s="1"/>
      <c r="AK34449" s="1"/>
      <c r="AL34449" s="1"/>
    </row>
    <row r="34450">
      <c r="I34450" s="1"/>
      <c r="J34450" s="1"/>
      <c r="K34450" s="1"/>
      <c r="AA34450" s="1"/>
      <c r="AB34450" s="1"/>
      <c r="AC34450" s="1"/>
      <c r="AJ34450" s="1"/>
      <c r="AK34450" s="1"/>
      <c r="AL34450" s="1"/>
    </row>
    <row r="34451">
      <c r="I34451" s="1"/>
      <c r="J34451" s="1"/>
      <c r="K34451" s="1"/>
      <c r="AA34451" s="1"/>
      <c r="AB34451" s="1"/>
      <c r="AC34451" s="1"/>
      <c r="AJ34451" s="1"/>
      <c r="AK34451" s="1"/>
      <c r="AL34451" s="1"/>
    </row>
    <row r="34452">
      <c r="I34452" s="1"/>
      <c r="J34452" s="1"/>
      <c r="K34452" s="1"/>
      <c r="AA34452" s="1"/>
      <c r="AB34452" s="1"/>
      <c r="AC34452" s="1"/>
      <c r="AJ34452" s="1"/>
      <c r="AK34452" s="1"/>
      <c r="AL34452" s="1"/>
    </row>
    <row r="34453">
      <c r="I34453" s="1"/>
      <c r="J34453" s="1"/>
      <c r="K34453" s="1"/>
      <c r="AA34453" s="1"/>
      <c r="AB34453" s="1"/>
      <c r="AC34453" s="1"/>
      <c r="AJ34453" s="1"/>
      <c r="AK34453" s="1"/>
      <c r="AL34453" s="1"/>
    </row>
    <row r="34454">
      <c r="I34454" s="1"/>
      <c r="J34454" s="1"/>
      <c r="K34454" s="1"/>
      <c r="AA34454" s="1"/>
      <c r="AB34454" s="1"/>
      <c r="AC34454" s="1"/>
      <c r="AJ34454" s="1"/>
      <c r="AK34454" s="1"/>
      <c r="AL34454" s="1"/>
    </row>
    <row r="34455">
      <c r="I34455" s="1"/>
      <c r="J34455" s="1"/>
      <c r="K34455" s="1"/>
      <c r="AA34455" s="1"/>
      <c r="AB34455" s="1"/>
      <c r="AC34455" s="1"/>
      <c r="AJ34455" s="1"/>
      <c r="AK34455" s="1"/>
      <c r="AL34455" s="1"/>
    </row>
    <row r="34456">
      <c r="I34456" s="1"/>
      <c r="J34456" s="1"/>
      <c r="K34456" s="1"/>
      <c r="AA34456" s="1"/>
      <c r="AB34456" s="1"/>
      <c r="AC34456" s="1"/>
      <c r="AJ34456" s="1"/>
      <c r="AK34456" s="1"/>
      <c r="AL34456" s="1"/>
    </row>
    <row r="34457">
      <c r="I34457" s="1"/>
      <c r="J34457" s="1"/>
      <c r="K34457" s="1"/>
      <c r="AA34457" s="1"/>
      <c r="AB34457" s="1"/>
      <c r="AC34457" s="1"/>
      <c r="AJ34457" s="1"/>
      <c r="AK34457" s="1"/>
      <c r="AL34457" s="1"/>
    </row>
    <row r="34458">
      <c r="I34458" s="1"/>
      <c r="J34458" s="1"/>
      <c r="K34458" s="1"/>
      <c r="AA34458" s="1"/>
      <c r="AB34458" s="1"/>
      <c r="AC34458" s="1"/>
      <c r="AJ34458" s="1"/>
      <c r="AK34458" s="1"/>
      <c r="AL34458" s="1"/>
    </row>
    <row r="34459">
      <c r="I34459" s="1"/>
      <c r="J34459" s="1"/>
      <c r="K34459" s="1"/>
      <c r="AA34459" s="1"/>
      <c r="AB34459" s="1"/>
      <c r="AC34459" s="1"/>
      <c r="AJ34459" s="1"/>
      <c r="AK34459" s="1"/>
      <c r="AL34459" s="1"/>
    </row>
    <row r="34460">
      <c r="I34460" s="1"/>
      <c r="J34460" s="1"/>
      <c r="K34460" s="1"/>
      <c r="AA34460" s="1"/>
      <c r="AB34460" s="1"/>
      <c r="AC34460" s="1"/>
      <c r="AJ34460" s="1"/>
      <c r="AK34460" s="1"/>
      <c r="AL34460" s="1"/>
    </row>
    <row r="34461">
      <c r="I34461" s="1"/>
      <c r="J34461" s="1"/>
      <c r="K34461" s="1"/>
      <c r="AA34461" s="1"/>
      <c r="AB34461" s="1"/>
      <c r="AC34461" s="1"/>
      <c r="AJ34461" s="1"/>
      <c r="AK34461" s="1"/>
      <c r="AL34461" s="1"/>
    </row>
    <row r="34462">
      <c r="I34462" s="1"/>
      <c r="J34462" s="1"/>
      <c r="K34462" s="1"/>
      <c r="AA34462" s="1"/>
      <c r="AB34462" s="1"/>
      <c r="AC34462" s="1"/>
      <c r="AJ34462" s="1"/>
      <c r="AK34462" s="1"/>
      <c r="AL34462" s="1"/>
    </row>
    <row r="34463">
      <c r="I34463" s="1"/>
      <c r="J34463" s="1"/>
      <c r="K34463" s="1"/>
      <c r="AA34463" s="1"/>
      <c r="AB34463" s="1"/>
      <c r="AC34463" s="1"/>
      <c r="AJ34463" s="1"/>
      <c r="AK34463" s="1"/>
      <c r="AL34463" s="1"/>
    </row>
    <row r="34464">
      <c r="I34464" s="1"/>
      <c r="J34464" s="1"/>
      <c r="K34464" s="1"/>
      <c r="AA34464" s="1"/>
      <c r="AB34464" s="1"/>
      <c r="AC34464" s="1"/>
      <c r="AJ34464" s="1"/>
      <c r="AK34464" s="1"/>
      <c r="AL34464" s="1"/>
    </row>
    <row r="34465">
      <c r="I34465" s="1"/>
      <c r="J34465" s="1"/>
      <c r="K34465" s="1"/>
      <c r="AA34465" s="1"/>
      <c r="AB34465" s="1"/>
      <c r="AC34465" s="1"/>
      <c r="AJ34465" s="1"/>
      <c r="AK34465" s="1"/>
      <c r="AL34465" s="1"/>
    </row>
    <row r="34466">
      <c r="I34466" s="1"/>
      <c r="J34466" s="1"/>
      <c r="K34466" s="1"/>
      <c r="AA34466" s="1"/>
      <c r="AB34466" s="1"/>
      <c r="AC34466" s="1"/>
      <c r="AJ34466" s="1"/>
      <c r="AK34466" s="1"/>
      <c r="AL34466" s="1"/>
    </row>
    <row r="34467">
      <c r="I34467" s="1"/>
      <c r="J34467" s="1"/>
      <c r="K34467" s="1"/>
      <c r="AA34467" s="1"/>
      <c r="AB34467" s="1"/>
      <c r="AC34467" s="1"/>
      <c r="AJ34467" s="1"/>
      <c r="AK34467" s="1"/>
      <c r="AL34467" s="1"/>
    </row>
    <row r="34468">
      <c r="I34468" s="1"/>
      <c r="J34468" s="1"/>
      <c r="K34468" s="1"/>
      <c r="AA34468" s="1"/>
      <c r="AB34468" s="1"/>
      <c r="AC34468" s="1"/>
      <c r="AJ34468" s="1"/>
      <c r="AK34468" s="1"/>
      <c r="AL34468" s="1"/>
    </row>
    <row r="34469">
      <c r="I34469" s="1"/>
      <c r="J34469" s="1"/>
      <c r="K34469" s="1"/>
      <c r="AA34469" s="1"/>
      <c r="AB34469" s="1"/>
      <c r="AC34469" s="1"/>
      <c r="AJ34469" s="1"/>
      <c r="AK34469" s="1"/>
      <c r="AL34469" s="1"/>
    </row>
    <row r="34470">
      <c r="I34470" s="1"/>
      <c r="J34470" s="1"/>
      <c r="K34470" s="1"/>
      <c r="AA34470" s="1"/>
      <c r="AB34470" s="1"/>
      <c r="AC34470" s="1"/>
      <c r="AJ34470" s="1"/>
      <c r="AK34470" s="1"/>
      <c r="AL34470" s="1"/>
    </row>
    <row r="34471">
      <c r="I34471" s="1"/>
      <c r="J34471" s="1"/>
      <c r="K34471" s="1"/>
      <c r="AA34471" s="1"/>
      <c r="AB34471" s="1"/>
      <c r="AC34471" s="1"/>
      <c r="AJ34471" s="1"/>
      <c r="AK34471" s="1"/>
      <c r="AL34471" s="1"/>
    </row>
    <row r="34472">
      <c r="I34472" s="1"/>
      <c r="J34472" s="1"/>
      <c r="K34472" s="1"/>
      <c r="AA34472" s="1"/>
      <c r="AB34472" s="1"/>
      <c r="AC34472" s="1"/>
      <c r="AJ34472" s="1"/>
      <c r="AK34472" s="1"/>
      <c r="AL34472" s="1"/>
    </row>
    <row r="34473">
      <c r="I34473" s="1"/>
      <c r="J34473" s="1"/>
      <c r="K34473" s="1"/>
      <c r="AA34473" s="1"/>
      <c r="AB34473" s="1"/>
      <c r="AC34473" s="1"/>
      <c r="AJ34473" s="1"/>
      <c r="AK34473" s="1"/>
      <c r="AL34473" s="1"/>
    </row>
    <row r="34474">
      <c r="I34474" s="1"/>
      <c r="J34474" s="1"/>
      <c r="K34474" s="1"/>
      <c r="AA34474" s="1"/>
      <c r="AB34474" s="1"/>
      <c r="AC34474" s="1"/>
      <c r="AJ34474" s="1"/>
      <c r="AK34474" s="1"/>
      <c r="AL34474" s="1"/>
    </row>
    <row r="34475">
      <c r="I34475" s="1"/>
      <c r="J34475" s="1"/>
      <c r="K34475" s="1"/>
      <c r="AA34475" s="1"/>
      <c r="AB34475" s="1"/>
      <c r="AC34475" s="1"/>
      <c r="AJ34475" s="1"/>
      <c r="AK34475" s="1"/>
      <c r="AL34475" s="1"/>
    </row>
    <row r="34476">
      <c r="I34476" s="1"/>
      <c r="J34476" s="1"/>
      <c r="K34476" s="1"/>
      <c r="AA34476" s="1"/>
      <c r="AB34476" s="1"/>
      <c r="AC34476" s="1"/>
      <c r="AJ34476" s="1"/>
      <c r="AK34476" s="1"/>
      <c r="AL34476" s="1"/>
    </row>
    <row r="34477">
      <c r="I34477" s="1"/>
      <c r="J34477" s="1"/>
      <c r="K34477" s="1"/>
      <c r="AA34477" s="1"/>
      <c r="AB34477" s="1"/>
      <c r="AC34477" s="1"/>
      <c r="AJ34477" s="1"/>
      <c r="AK34477" s="1"/>
      <c r="AL34477" s="1"/>
    </row>
    <row r="34478">
      <c r="I34478" s="1"/>
      <c r="J34478" s="1"/>
      <c r="K34478" s="1"/>
      <c r="AA34478" s="1"/>
      <c r="AB34478" s="1"/>
      <c r="AC34478" s="1"/>
      <c r="AJ34478" s="1"/>
      <c r="AK34478" s="1"/>
      <c r="AL34478" s="1"/>
    </row>
    <row r="34479">
      <c r="I34479" s="1"/>
      <c r="J34479" s="1"/>
      <c r="K34479" s="1"/>
      <c r="AA34479" s="1"/>
      <c r="AB34479" s="1"/>
      <c r="AC34479" s="1"/>
      <c r="AJ34479" s="1"/>
      <c r="AK34479" s="1"/>
      <c r="AL34479" s="1"/>
    </row>
    <row r="34480">
      <c r="I34480" s="1"/>
      <c r="J34480" s="1"/>
      <c r="K34480" s="1"/>
      <c r="AA34480" s="1"/>
      <c r="AB34480" s="1"/>
      <c r="AC34480" s="1"/>
      <c r="AJ34480" s="1"/>
      <c r="AK34480" s="1"/>
      <c r="AL34480" s="1"/>
    </row>
    <row r="34481">
      <c r="I34481" s="1"/>
      <c r="J34481" s="1"/>
      <c r="K34481" s="1"/>
      <c r="AA34481" s="1"/>
      <c r="AB34481" s="1"/>
      <c r="AC34481" s="1"/>
      <c r="AJ34481" s="1"/>
      <c r="AK34481" s="1"/>
      <c r="AL34481" s="1"/>
    </row>
    <row r="34482">
      <c r="I34482" s="1"/>
      <c r="J34482" s="1"/>
      <c r="K34482" s="1"/>
      <c r="AA34482" s="1"/>
      <c r="AB34482" s="1"/>
      <c r="AC34482" s="1"/>
      <c r="AJ34482" s="1"/>
      <c r="AK34482" s="1"/>
      <c r="AL34482" s="1"/>
    </row>
    <row r="34483">
      <c r="I34483" s="1"/>
      <c r="J34483" s="1"/>
      <c r="K34483" s="1"/>
      <c r="AA34483" s="1"/>
      <c r="AB34483" s="1"/>
      <c r="AC34483" s="1"/>
      <c r="AJ34483" s="1"/>
      <c r="AK34483" s="1"/>
      <c r="AL34483" s="1"/>
    </row>
    <row r="34484">
      <c r="I34484" s="1"/>
      <c r="J34484" s="1"/>
      <c r="K34484" s="1"/>
      <c r="AA34484" s="1"/>
      <c r="AB34484" s="1"/>
      <c r="AC34484" s="1"/>
      <c r="AJ34484" s="1"/>
      <c r="AK34484" s="1"/>
      <c r="AL34484" s="1"/>
    </row>
    <row r="34485">
      <c r="I34485" s="1"/>
      <c r="J34485" s="1"/>
      <c r="K34485" s="1"/>
      <c r="AA34485" s="1"/>
      <c r="AB34485" s="1"/>
      <c r="AC34485" s="1"/>
      <c r="AJ34485" s="1"/>
      <c r="AK34485" s="1"/>
      <c r="AL34485" s="1"/>
    </row>
    <row r="34486">
      <c r="I34486" s="1"/>
      <c r="J34486" s="1"/>
      <c r="K34486" s="1"/>
      <c r="AA34486" s="1"/>
      <c r="AB34486" s="1"/>
      <c r="AC34486" s="1"/>
      <c r="AJ34486" s="1"/>
      <c r="AK34486" s="1"/>
      <c r="AL34486" s="1"/>
    </row>
    <row r="34487">
      <c r="I34487" s="1"/>
      <c r="J34487" s="1"/>
      <c r="K34487" s="1"/>
      <c r="AA34487" s="1"/>
      <c r="AB34487" s="1"/>
      <c r="AC34487" s="1"/>
      <c r="AJ34487" s="1"/>
      <c r="AK34487" s="1"/>
      <c r="AL34487" s="1"/>
    </row>
    <row r="34488">
      <c r="I34488" s="1"/>
      <c r="J34488" s="1"/>
      <c r="K34488" s="1"/>
      <c r="AA34488" s="1"/>
      <c r="AB34488" s="1"/>
      <c r="AC34488" s="1"/>
      <c r="AJ34488" s="1"/>
      <c r="AK34488" s="1"/>
      <c r="AL34488" s="1"/>
    </row>
    <row r="34489">
      <c r="I34489" s="1"/>
      <c r="J34489" s="1"/>
      <c r="K34489" s="1"/>
      <c r="AA34489" s="1"/>
      <c r="AB34489" s="1"/>
      <c r="AC34489" s="1"/>
      <c r="AJ34489" s="1"/>
      <c r="AK34489" s="1"/>
      <c r="AL34489" s="1"/>
    </row>
    <row r="34490">
      <c r="I34490" s="1"/>
      <c r="J34490" s="1"/>
      <c r="K34490" s="1"/>
      <c r="AA34490" s="1"/>
      <c r="AB34490" s="1"/>
      <c r="AC34490" s="1"/>
      <c r="AJ34490" s="1"/>
      <c r="AK34490" s="1"/>
      <c r="AL34490" s="1"/>
    </row>
    <row r="34491">
      <c r="I34491" s="1"/>
      <c r="J34491" s="1"/>
      <c r="K34491" s="1"/>
      <c r="AA34491" s="1"/>
      <c r="AB34491" s="1"/>
      <c r="AC34491" s="1"/>
      <c r="AJ34491" s="1"/>
      <c r="AK34491" s="1"/>
      <c r="AL34491" s="1"/>
    </row>
    <row r="34492">
      <c r="I34492" s="1"/>
      <c r="J34492" s="1"/>
      <c r="K34492" s="1"/>
      <c r="AA34492" s="1"/>
      <c r="AB34492" s="1"/>
      <c r="AC34492" s="1"/>
      <c r="AJ34492" s="1"/>
      <c r="AK34492" s="1"/>
      <c r="AL34492" s="1"/>
    </row>
    <row r="34493">
      <c r="I34493" s="1"/>
      <c r="J34493" s="1"/>
      <c r="K34493" s="1"/>
      <c r="AA34493" s="1"/>
      <c r="AB34493" s="1"/>
      <c r="AC34493" s="1"/>
      <c r="AJ34493" s="1"/>
      <c r="AK34493" s="1"/>
      <c r="AL34493" s="1"/>
    </row>
    <row r="34494">
      <c r="I34494" s="1"/>
      <c r="J34494" s="1"/>
      <c r="K34494" s="1"/>
      <c r="AA34494" s="1"/>
      <c r="AB34494" s="1"/>
      <c r="AC34494" s="1"/>
      <c r="AJ34494" s="1"/>
      <c r="AK34494" s="1"/>
      <c r="AL34494" s="1"/>
    </row>
    <row r="34495">
      <c r="I34495" s="1"/>
      <c r="J34495" s="1"/>
      <c r="K34495" s="1"/>
      <c r="AA34495" s="1"/>
      <c r="AB34495" s="1"/>
      <c r="AC34495" s="1"/>
      <c r="AJ34495" s="1"/>
      <c r="AK34495" s="1"/>
      <c r="AL34495" s="1"/>
    </row>
    <row r="34496">
      <c r="I34496" s="1"/>
      <c r="J34496" s="1"/>
      <c r="K34496" s="1"/>
      <c r="AA34496" s="1"/>
      <c r="AB34496" s="1"/>
      <c r="AC34496" s="1"/>
      <c r="AJ34496" s="1"/>
      <c r="AK34496" s="1"/>
      <c r="AL34496" s="1"/>
    </row>
    <row r="34497">
      <c r="I34497" s="1"/>
      <c r="J34497" s="1"/>
      <c r="K34497" s="1"/>
      <c r="AA34497" s="1"/>
      <c r="AB34497" s="1"/>
      <c r="AC34497" s="1"/>
      <c r="AJ34497" s="1"/>
      <c r="AK34497" s="1"/>
      <c r="AL34497" s="1"/>
    </row>
    <row r="34498">
      <c r="I34498" s="1"/>
      <c r="J34498" s="1"/>
      <c r="K34498" s="1"/>
      <c r="AA34498" s="1"/>
      <c r="AB34498" s="1"/>
      <c r="AC34498" s="1"/>
      <c r="AJ34498" s="1"/>
      <c r="AK34498" s="1"/>
      <c r="AL34498" s="1"/>
    </row>
    <row r="34499">
      <c r="I34499" s="1"/>
      <c r="J34499" s="1"/>
      <c r="K34499" s="1"/>
      <c r="AA34499" s="1"/>
      <c r="AB34499" s="1"/>
      <c r="AC34499" s="1"/>
      <c r="AJ34499" s="1"/>
      <c r="AK34499" s="1"/>
      <c r="AL34499" s="1"/>
    </row>
    <row r="34500">
      <c r="I34500" s="1"/>
      <c r="J34500" s="1"/>
      <c r="K34500" s="1"/>
      <c r="AA34500" s="1"/>
      <c r="AB34500" s="1"/>
      <c r="AC34500" s="1"/>
      <c r="AJ34500" s="1"/>
      <c r="AK34500" s="1"/>
      <c r="AL34500" s="1"/>
    </row>
    <row r="34501">
      <c r="I34501" s="1"/>
      <c r="J34501" s="1"/>
      <c r="K34501" s="1"/>
      <c r="AA34501" s="1"/>
      <c r="AB34501" s="1"/>
      <c r="AC34501" s="1"/>
      <c r="AJ34501" s="1"/>
      <c r="AK34501" s="1"/>
      <c r="AL34501" s="1"/>
    </row>
    <row r="34502">
      <c r="I34502" s="1"/>
      <c r="J34502" s="1"/>
      <c r="K34502" s="1"/>
      <c r="AA34502" s="1"/>
      <c r="AB34502" s="1"/>
      <c r="AC34502" s="1"/>
      <c r="AJ34502" s="1"/>
      <c r="AK34502" s="1"/>
      <c r="AL34502" s="1"/>
    </row>
    <row r="34503">
      <c r="I34503" s="1"/>
      <c r="J34503" s="1"/>
      <c r="K34503" s="1"/>
      <c r="AA34503" s="1"/>
      <c r="AB34503" s="1"/>
      <c r="AC34503" s="1"/>
      <c r="AJ34503" s="1"/>
      <c r="AK34503" s="1"/>
      <c r="AL34503" s="1"/>
    </row>
    <row r="34504">
      <c r="I34504" s="1"/>
      <c r="J34504" s="1"/>
      <c r="K34504" s="1"/>
      <c r="AA34504" s="1"/>
      <c r="AB34504" s="1"/>
      <c r="AC34504" s="1"/>
      <c r="AJ34504" s="1"/>
      <c r="AK34504" s="1"/>
      <c r="AL34504" s="1"/>
    </row>
    <row r="34505">
      <c r="I34505" s="1"/>
      <c r="J34505" s="1"/>
      <c r="K34505" s="1"/>
      <c r="AA34505" s="1"/>
      <c r="AB34505" s="1"/>
      <c r="AC34505" s="1"/>
      <c r="AJ34505" s="1"/>
      <c r="AK34505" s="1"/>
      <c r="AL34505" s="1"/>
    </row>
    <row r="34506">
      <c r="I34506" s="1"/>
      <c r="J34506" s="1"/>
      <c r="K34506" s="1"/>
      <c r="AA34506" s="1"/>
      <c r="AB34506" s="1"/>
      <c r="AC34506" s="1"/>
      <c r="AJ34506" s="1"/>
      <c r="AK34506" s="1"/>
      <c r="AL34506" s="1"/>
    </row>
    <row r="34507">
      <c r="I34507" s="1"/>
      <c r="J34507" s="1"/>
      <c r="K34507" s="1"/>
      <c r="AA34507" s="1"/>
      <c r="AB34507" s="1"/>
      <c r="AC34507" s="1"/>
      <c r="AJ34507" s="1"/>
      <c r="AK34507" s="1"/>
      <c r="AL34507" s="1"/>
    </row>
    <row r="34508">
      <c r="I34508" s="1"/>
      <c r="J34508" s="1"/>
      <c r="K34508" s="1"/>
      <c r="AA34508" s="1"/>
      <c r="AB34508" s="1"/>
      <c r="AC34508" s="1"/>
      <c r="AJ34508" s="1"/>
      <c r="AK34508" s="1"/>
      <c r="AL34508" s="1"/>
    </row>
    <row r="34509">
      <c r="I34509" s="1"/>
      <c r="J34509" s="1"/>
      <c r="K34509" s="1"/>
      <c r="AA34509" s="1"/>
      <c r="AB34509" s="1"/>
      <c r="AC34509" s="1"/>
      <c r="AJ34509" s="1"/>
      <c r="AK34509" s="1"/>
      <c r="AL34509" s="1"/>
    </row>
    <row r="34510">
      <c r="I34510" s="1"/>
      <c r="J34510" s="1"/>
      <c r="K34510" s="1"/>
      <c r="AA34510" s="1"/>
      <c r="AB34510" s="1"/>
      <c r="AC34510" s="1"/>
      <c r="AJ34510" s="1"/>
      <c r="AK34510" s="1"/>
      <c r="AL34510" s="1"/>
    </row>
    <row r="34511">
      <c r="I34511" s="1"/>
      <c r="J34511" s="1"/>
      <c r="K34511" s="1"/>
      <c r="AA34511" s="1"/>
      <c r="AB34511" s="1"/>
      <c r="AC34511" s="1"/>
      <c r="AJ34511" s="1"/>
      <c r="AK34511" s="1"/>
      <c r="AL34511" s="1"/>
    </row>
    <row r="34512">
      <c r="I34512" s="1"/>
      <c r="J34512" s="1"/>
      <c r="K34512" s="1"/>
      <c r="AA34512" s="1"/>
      <c r="AB34512" s="1"/>
      <c r="AC34512" s="1"/>
      <c r="AJ34512" s="1"/>
      <c r="AK34512" s="1"/>
      <c r="AL34512" s="1"/>
    </row>
    <row r="34513">
      <c r="I34513" s="1"/>
      <c r="J34513" s="1"/>
      <c r="K34513" s="1"/>
      <c r="AA34513" s="1"/>
      <c r="AB34513" s="1"/>
      <c r="AC34513" s="1"/>
      <c r="AJ34513" s="1"/>
      <c r="AK34513" s="1"/>
      <c r="AL34513" s="1"/>
    </row>
    <row r="34514">
      <c r="I34514" s="1"/>
      <c r="J34514" s="1"/>
      <c r="K34514" s="1"/>
      <c r="AA34514" s="1"/>
      <c r="AB34514" s="1"/>
      <c r="AC34514" s="1"/>
      <c r="AJ34514" s="1"/>
      <c r="AK34514" s="1"/>
      <c r="AL34514" s="1"/>
    </row>
    <row r="34515">
      <c r="I34515" s="1"/>
      <c r="J34515" s="1"/>
      <c r="K34515" s="1"/>
      <c r="AA34515" s="1"/>
      <c r="AB34515" s="1"/>
      <c r="AC34515" s="1"/>
      <c r="AJ34515" s="1"/>
      <c r="AK34515" s="1"/>
      <c r="AL34515" s="1"/>
    </row>
    <row r="34516">
      <c r="I34516" s="1"/>
      <c r="J34516" s="1"/>
      <c r="K34516" s="1"/>
      <c r="AA34516" s="1"/>
      <c r="AB34516" s="1"/>
      <c r="AC34516" s="1"/>
      <c r="AJ34516" s="1"/>
      <c r="AK34516" s="1"/>
      <c r="AL34516" s="1"/>
    </row>
    <row r="34517">
      <c r="I34517" s="1"/>
      <c r="J34517" s="1"/>
      <c r="K34517" s="1"/>
      <c r="AA34517" s="1"/>
      <c r="AB34517" s="1"/>
      <c r="AC34517" s="1"/>
      <c r="AJ34517" s="1"/>
      <c r="AK34517" s="1"/>
      <c r="AL34517" s="1"/>
    </row>
    <row r="34518">
      <c r="I34518" s="1"/>
      <c r="J34518" s="1"/>
      <c r="K34518" s="1"/>
      <c r="AA34518" s="1"/>
      <c r="AB34518" s="1"/>
      <c r="AC34518" s="1"/>
      <c r="AJ34518" s="1"/>
      <c r="AK34518" s="1"/>
      <c r="AL34518" s="1"/>
    </row>
    <row r="34519">
      <c r="I34519" s="1"/>
      <c r="J34519" s="1"/>
      <c r="K34519" s="1"/>
      <c r="AA34519" s="1"/>
      <c r="AB34519" s="1"/>
      <c r="AC34519" s="1"/>
      <c r="AJ34519" s="1"/>
      <c r="AK34519" s="1"/>
      <c r="AL34519" s="1"/>
    </row>
    <row r="34520">
      <c r="I34520" s="1"/>
      <c r="J34520" s="1"/>
      <c r="K34520" s="1"/>
      <c r="AA34520" s="1"/>
      <c r="AB34520" s="1"/>
      <c r="AC34520" s="1"/>
      <c r="AJ34520" s="1"/>
      <c r="AK34520" s="1"/>
      <c r="AL34520" s="1"/>
    </row>
    <row r="34521">
      <c r="I34521" s="1"/>
      <c r="J34521" s="1"/>
      <c r="K34521" s="1"/>
      <c r="AA34521" s="1"/>
      <c r="AB34521" s="1"/>
      <c r="AC34521" s="1"/>
      <c r="AJ34521" s="1"/>
      <c r="AK34521" s="1"/>
      <c r="AL34521" s="1"/>
    </row>
    <row r="34522">
      <c r="I34522" s="1"/>
      <c r="J34522" s="1"/>
      <c r="K34522" s="1"/>
      <c r="AA34522" s="1"/>
      <c r="AB34522" s="1"/>
      <c r="AC34522" s="1"/>
      <c r="AJ34522" s="1"/>
      <c r="AK34522" s="1"/>
      <c r="AL34522" s="1"/>
    </row>
    <row r="34523">
      <c r="I34523" s="1"/>
      <c r="J34523" s="1"/>
      <c r="K34523" s="1"/>
      <c r="AA34523" s="1"/>
      <c r="AB34523" s="1"/>
      <c r="AC34523" s="1"/>
      <c r="AJ34523" s="1"/>
      <c r="AK34523" s="1"/>
      <c r="AL34523" s="1"/>
    </row>
    <row r="34524">
      <c r="I34524" s="1"/>
      <c r="J34524" s="1"/>
      <c r="K34524" s="1"/>
      <c r="AA34524" s="1"/>
      <c r="AB34524" s="1"/>
      <c r="AC34524" s="1"/>
      <c r="AJ34524" s="1"/>
      <c r="AK34524" s="1"/>
      <c r="AL34524" s="1"/>
    </row>
    <row r="34525">
      <c r="I34525" s="1"/>
      <c r="J34525" s="1"/>
      <c r="K34525" s="1"/>
      <c r="AA34525" s="1"/>
      <c r="AB34525" s="1"/>
      <c r="AC34525" s="1"/>
      <c r="AJ34525" s="1"/>
      <c r="AK34525" s="1"/>
      <c r="AL34525" s="1"/>
    </row>
    <row r="34526">
      <c r="I34526" s="1"/>
      <c r="J34526" s="1"/>
      <c r="K34526" s="1"/>
      <c r="AA34526" s="1"/>
      <c r="AB34526" s="1"/>
      <c r="AC34526" s="1"/>
      <c r="AJ34526" s="1"/>
      <c r="AK34526" s="1"/>
      <c r="AL34526" s="1"/>
    </row>
    <row r="34527">
      <c r="I34527" s="1"/>
      <c r="J34527" s="1"/>
      <c r="K34527" s="1"/>
      <c r="AA34527" s="1"/>
      <c r="AB34527" s="1"/>
      <c r="AC34527" s="1"/>
      <c r="AJ34527" s="1"/>
      <c r="AK34527" s="1"/>
      <c r="AL34527" s="1"/>
    </row>
    <row r="34528">
      <c r="I34528" s="1"/>
      <c r="J34528" s="1"/>
      <c r="K34528" s="1"/>
      <c r="AA34528" s="1"/>
      <c r="AB34528" s="1"/>
      <c r="AC34528" s="1"/>
      <c r="AJ34528" s="1"/>
      <c r="AK34528" s="1"/>
      <c r="AL34528" s="1"/>
    </row>
    <row r="34529">
      <c r="I34529" s="1"/>
      <c r="J34529" s="1"/>
      <c r="K34529" s="1"/>
      <c r="AA34529" s="1"/>
      <c r="AB34529" s="1"/>
      <c r="AC34529" s="1"/>
      <c r="AJ34529" s="1"/>
      <c r="AK34529" s="1"/>
      <c r="AL34529" s="1"/>
    </row>
    <row r="34530">
      <c r="I34530" s="1"/>
      <c r="J34530" s="1"/>
      <c r="K34530" s="1"/>
      <c r="AA34530" s="1"/>
      <c r="AB34530" s="1"/>
      <c r="AC34530" s="1"/>
      <c r="AJ34530" s="1"/>
      <c r="AK34530" s="1"/>
      <c r="AL34530" s="1"/>
    </row>
    <row r="34531">
      <c r="I34531" s="1"/>
      <c r="J34531" s="1"/>
      <c r="K34531" s="1"/>
      <c r="AA34531" s="1"/>
      <c r="AB34531" s="1"/>
      <c r="AC34531" s="1"/>
      <c r="AJ34531" s="1"/>
      <c r="AK34531" s="1"/>
      <c r="AL34531" s="1"/>
    </row>
    <row r="34532">
      <c r="I34532" s="1"/>
      <c r="J34532" s="1"/>
      <c r="K34532" s="1"/>
      <c r="AA34532" s="1"/>
      <c r="AB34532" s="1"/>
      <c r="AC34532" s="1"/>
      <c r="AJ34532" s="1"/>
      <c r="AK34532" s="1"/>
      <c r="AL34532" s="1"/>
    </row>
    <row r="34533">
      <c r="I34533" s="1"/>
      <c r="J34533" s="1"/>
      <c r="K34533" s="1"/>
      <c r="AA34533" s="1"/>
      <c r="AB34533" s="1"/>
      <c r="AC34533" s="1"/>
      <c r="AJ34533" s="1"/>
      <c r="AK34533" s="1"/>
      <c r="AL34533" s="1"/>
    </row>
    <row r="34534">
      <c r="I34534" s="1"/>
      <c r="J34534" s="1"/>
      <c r="K34534" s="1"/>
      <c r="AA34534" s="1"/>
      <c r="AB34534" s="1"/>
      <c r="AC34534" s="1"/>
      <c r="AJ34534" s="1"/>
      <c r="AK34534" s="1"/>
      <c r="AL34534" s="1"/>
    </row>
    <row r="34535">
      <c r="I34535" s="1"/>
      <c r="J34535" s="1"/>
      <c r="K34535" s="1"/>
      <c r="AA34535" s="1"/>
      <c r="AB34535" s="1"/>
      <c r="AC34535" s="1"/>
      <c r="AJ34535" s="1"/>
      <c r="AK34535" s="1"/>
      <c r="AL34535" s="1"/>
    </row>
    <row r="34536">
      <c r="I34536" s="1"/>
      <c r="J34536" s="1"/>
      <c r="K34536" s="1"/>
      <c r="AA34536" s="1"/>
      <c r="AB34536" s="1"/>
      <c r="AC34536" s="1"/>
      <c r="AJ34536" s="1"/>
      <c r="AK34536" s="1"/>
      <c r="AL34536" s="1"/>
    </row>
    <row r="34537">
      <c r="I34537" s="1"/>
      <c r="J34537" s="1"/>
      <c r="K34537" s="1"/>
      <c r="AA34537" s="1"/>
      <c r="AB34537" s="1"/>
      <c r="AC34537" s="1"/>
      <c r="AJ34537" s="1"/>
      <c r="AK34537" s="1"/>
      <c r="AL34537" s="1"/>
    </row>
    <row r="34538">
      <c r="I34538" s="1"/>
      <c r="J34538" s="1"/>
      <c r="K34538" s="1"/>
      <c r="AA34538" s="1"/>
      <c r="AB34538" s="1"/>
      <c r="AC34538" s="1"/>
      <c r="AJ34538" s="1"/>
      <c r="AK34538" s="1"/>
      <c r="AL34538" s="1"/>
    </row>
    <row r="34539">
      <c r="I34539" s="1"/>
      <c r="J34539" s="1"/>
      <c r="K34539" s="1"/>
      <c r="AA34539" s="1"/>
      <c r="AB34539" s="1"/>
      <c r="AC34539" s="1"/>
      <c r="AJ34539" s="1"/>
      <c r="AK34539" s="1"/>
      <c r="AL34539" s="1"/>
    </row>
    <row r="34540">
      <c r="I34540" s="1"/>
      <c r="J34540" s="1"/>
      <c r="K34540" s="1"/>
      <c r="AA34540" s="1"/>
      <c r="AB34540" s="1"/>
      <c r="AC34540" s="1"/>
      <c r="AJ34540" s="1"/>
      <c r="AK34540" s="1"/>
      <c r="AL34540" s="1"/>
    </row>
    <row r="34541">
      <c r="I34541" s="1"/>
      <c r="J34541" s="1"/>
      <c r="K34541" s="1"/>
      <c r="AA34541" s="1"/>
      <c r="AB34541" s="1"/>
      <c r="AC34541" s="1"/>
      <c r="AJ34541" s="1"/>
      <c r="AK34541" s="1"/>
      <c r="AL34541" s="1"/>
    </row>
    <row r="34542">
      <c r="I34542" s="1"/>
      <c r="J34542" s="1"/>
      <c r="K34542" s="1"/>
      <c r="AA34542" s="1"/>
      <c r="AB34542" s="1"/>
      <c r="AC34542" s="1"/>
      <c r="AJ34542" s="1"/>
      <c r="AK34542" s="1"/>
      <c r="AL34542" s="1"/>
    </row>
    <row r="34543">
      <c r="I34543" s="1"/>
      <c r="J34543" s="1"/>
      <c r="K34543" s="1"/>
      <c r="AA34543" s="1"/>
      <c r="AB34543" s="1"/>
      <c r="AC34543" s="1"/>
      <c r="AJ34543" s="1"/>
      <c r="AK34543" s="1"/>
      <c r="AL34543" s="1"/>
    </row>
    <row r="34544">
      <c r="I34544" s="1"/>
      <c r="J34544" s="1"/>
      <c r="K34544" s="1"/>
      <c r="AA34544" s="1"/>
      <c r="AB34544" s="1"/>
      <c r="AC34544" s="1"/>
      <c r="AJ34544" s="1"/>
      <c r="AK34544" s="1"/>
      <c r="AL34544" s="1"/>
    </row>
    <row r="34545">
      <c r="I34545" s="1"/>
      <c r="J34545" s="1"/>
      <c r="K34545" s="1"/>
      <c r="AA34545" s="1"/>
      <c r="AB34545" s="1"/>
      <c r="AC34545" s="1"/>
      <c r="AJ34545" s="1"/>
      <c r="AK34545" s="1"/>
      <c r="AL34545" s="1"/>
    </row>
    <row r="34546">
      <c r="I34546" s="1"/>
      <c r="J34546" s="1"/>
      <c r="K34546" s="1"/>
      <c r="AA34546" s="1"/>
      <c r="AB34546" s="1"/>
      <c r="AC34546" s="1"/>
      <c r="AJ34546" s="1"/>
      <c r="AK34546" s="1"/>
      <c r="AL34546" s="1"/>
    </row>
    <row r="34547">
      <c r="I34547" s="1"/>
      <c r="J34547" s="1"/>
      <c r="K34547" s="1"/>
      <c r="AA34547" s="1"/>
      <c r="AB34547" s="1"/>
      <c r="AC34547" s="1"/>
      <c r="AJ34547" s="1"/>
      <c r="AK34547" s="1"/>
      <c r="AL34547" s="1"/>
    </row>
    <row r="34548">
      <c r="I34548" s="1"/>
      <c r="J34548" s="1"/>
      <c r="K34548" s="1"/>
      <c r="AA34548" s="1"/>
      <c r="AB34548" s="1"/>
      <c r="AC34548" s="1"/>
      <c r="AJ34548" s="1"/>
      <c r="AK34548" s="1"/>
      <c r="AL34548" s="1"/>
    </row>
    <row r="34549">
      <c r="I34549" s="1"/>
      <c r="J34549" s="1"/>
      <c r="K34549" s="1"/>
      <c r="AA34549" s="1"/>
      <c r="AB34549" s="1"/>
      <c r="AC34549" s="1"/>
      <c r="AJ34549" s="1"/>
      <c r="AK34549" s="1"/>
      <c r="AL34549" s="1"/>
    </row>
    <row r="34550">
      <c r="I34550" s="1"/>
      <c r="J34550" s="1"/>
      <c r="K34550" s="1"/>
      <c r="AA34550" s="1"/>
      <c r="AB34550" s="1"/>
      <c r="AC34550" s="1"/>
      <c r="AJ34550" s="1"/>
      <c r="AK34550" s="1"/>
      <c r="AL34550" s="1"/>
    </row>
    <row r="34551">
      <c r="I34551" s="1"/>
      <c r="J34551" s="1"/>
      <c r="K34551" s="1"/>
      <c r="AA34551" s="1"/>
      <c r="AB34551" s="1"/>
      <c r="AC34551" s="1"/>
      <c r="AJ34551" s="1"/>
      <c r="AK34551" s="1"/>
      <c r="AL34551" s="1"/>
    </row>
    <row r="34552">
      <c r="I34552" s="1"/>
      <c r="J34552" s="1"/>
      <c r="K34552" s="1"/>
      <c r="AA34552" s="1"/>
      <c r="AB34552" s="1"/>
      <c r="AC34552" s="1"/>
      <c r="AJ34552" s="1"/>
      <c r="AK34552" s="1"/>
      <c r="AL34552" s="1"/>
    </row>
    <row r="34553">
      <c r="I34553" s="1"/>
      <c r="J34553" s="1"/>
      <c r="K34553" s="1"/>
      <c r="AA34553" s="1"/>
      <c r="AB34553" s="1"/>
      <c r="AC34553" s="1"/>
      <c r="AJ34553" s="1"/>
      <c r="AK34553" s="1"/>
      <c r="AL34553" s="1"/>
    </row>
    <row r="34554">
      <c r="I34554" s="1"/>
      <c r="J34554" s="1"/>
      <c r="K34554" s="1"/>
      <c r="AA34554" s="1"/>
      <c r="AB34554" s="1"/>
      <c r="AC34554" s="1"/>
      <c r="AJ34554" s="1"/>
      <c r="AK34554" s="1"/>
      <c r="AL34554" s="1"/>
    </row>
    <row r="34555">
      <c r="I34555" s="1"/>
      <c r="J34555" s="1"/>
      <c r="K34555" s="1"/>
      <c r="AA34555" s="1"/>
      <c r="AB34555" s="1"/>
      <c r="AC34555" s="1"/>
      <c r="AJ34555" s="1"/>
      <c r="AK34555" s="1"/>
      <c r="AL34555" s="1"/>
    </row>
    <row r="34556">
      <c r="I34556" s="1"/>
      <c r="J34556" s="1"/>
      <c r="K34556" s="1"/>
      <c r="AA34556" s="1"/>
      <c r="AB34556" s="1"/>
      <c r="AC34556" s="1"/>
      <c r="AJ34556" s="1"/>
      <c r="AK34556" s="1"/>
      <c r="AL34556" s="1"/>
    </row>
    <row r="34557">
      <c r="I34557" s="1"/>
      <c r="J34557" s="1"/>
      <c r="K34557" s="1"/>
      <c r="AA34557" s="1"/>
      <c r="AB34557" s="1"/>
      <c r="AC34557" s="1"/>
      <c r="AJ34557" s="1"/>
      <c r="AK34557" s="1"/>
      <c r="AL34557" s="1"/>
    </row>
    <row r="34558">
      <c r="I34558" s="1"/>
      <c r="J34558" s="1"/>
      <c r="K34558" s="1"/>
      <c r="AA34558" s="1"/>
      <c r="AB34558" s="1"/>
      <c r="AC34558" s="1"/>
      <c r="AJ34558" s="1"/>
      <c r="AK34558" s="1"/>
      <c r="AL34558" s="1"/>
    </row>
    <row r="34559">
      <c r="I34559" s="1"/>
      <c r="J34559" s="1"/>
      <c r="K34559" s="1"/>
      <c r="AA34559" s="1"/>
      <c r="AB34559" s="1"/>
      <c r="AC34559" s="1"/>
      <c r="AJ34559" s="1"/>
      <c r="AK34559" s="1"/>
      <c r="AL34559" s="1"/>
    </row>
    <row r="34560">
      <c r="I34560" s="1"/>
      <c r="J34560" s="1"/>
      <c r="K34560" s="1"/>
      <c r="AA34560" s="1"/>
      <c r="AB34560" s="1"/>
      <c r="AC34560" s="1"/>
      <c r="AJ34560" s="1"/>
      <c r="AK34560" s="1"/>
      <c r="AL34560" s="1"/>
    </row>
    <row r="34561">
      <c r="I34561" s="1"/>
      <c r="J34561" s="1"/>
      <c r="K34561" s="1"/>
      <c r="AA34561" s="1"/>
      <c r="AB34561" s="1"/>
      <c r="AC34561" s="1"/>
      <c r="AJ34561" s="1"/>
      <c r="AK34561" s="1"/>
      <c r="AL34561" s="1"/>
    </row>
    <row r="34562">
      <c r="I34562" s="1"/>
      <c r="J34562" s="1"/>
      <c r="K34562" s="1"/>
      <c r="AA34562" s="1"/>
      <c r="AB34562" s="1"/>
      <c r="AC34562" s="1"/>
      <c r="AJ34562" s="1"/>
      <c r="AK34562" s="1"/>
      <c r="AL34562" s="1"/>
    </row>
    <row r="34563">
      <c r="I34563" s="1"/>
      <c r="J34563" s="1"/>
      <c r="K34563" s="1"/>
      <c r="AA34563" s="1"/>
      <c r="AB34563" s="1"/>
      <c r="AC34563" s="1"/>
      <c r="AJ34563" s="1"/>
      <c r="AK34563" s="1"/>
      <c r="AL34563" s="1"/>
    </row>
    <row r="34564">
      <c r="I34564" s="1"/>
      <c r="J34564" s="1"/>
      <c r="K34564" s="1"/>
      <c r="AA34564" s="1"/>
      <c r="AB34564" s="1"/>
      <c r="AC34564" s="1"/>
      <c r="AJ34564" s="1"/>
      <c r="AK34564" s="1"/>
      <c r="AL34564" s="1"/>
    </row>
    <row r="34565">
      <c r="I34565" s="1"/>
      <c r="J34565" s="1"/>
      <c r="K34565" s="1"/>
      <c r="AA34565" s="1"/>
      <c r="AB34565" s="1"/>
      <c r="AC34565" s="1"/>
      <c r="AJ34565" s="1"/>
      <c r="AK34565" s="1"/>
      <c r="AL34565" s="1"/>
    </row>
    <row r="34566">
      <c r="I34566" s="1"/>
      <c r="J34566" s="1"/>
      <c r="K34566" s="1"/>
      <c r="AA34566" s="1"/>
      <c r="AB34566" s="1"/>
      <c r="AC34566" s="1"/>
      <c r="AJ34566" s="1"/>
      <c r="AK34566" s="1"/>
      <c r="AL34566" s="1"/>
    </row>
    <row r="34567">
      <c r="I34567" s="1"/>
      <c r="J34567" s="1"/>
      <c r="K34567" s="1"/>
      <c r="AA34567" s="1"/>
      <c r="AB34567" s="1"/>
      <c r="AC34567" s="1"/>
      <c r="AJ34567" s="1"/>
      <c r="AK34567" s="1"/>
      <c r="AL34567" s="1"/>
    </row>
    <row r="34568">
      <c r="I34568" s="1"/>
      <c r="J34568" s="1"/>
      <c r="K34568" s="1"/>
      <c r="AA34568" s="1"/>
      <c r="AB34568" s="1"/>
      <c r="AC34568" s="1"/>
      <c r="AJ34568" s="1"/>
      <c r="AK34568" s="1"/>
      <c r="AL34568" s="1"/>
    </row>
    <row r="34569">
      <c r="I34569" s="1"/>
      <c r="J34569" s="1"/>
      <c r="K34569" s="1"/>
      <c r="AA34569" s="1"/>
      <c r="AB34569" s="1"/>
      <c r="AC34569" s="1"/>
      <c r="AJ34569" s="1"/>
      <c r="AK34569" s="1"/>
      <c r="AL34569" s="1"/>
    </row>
    <row r="34570">
      <c r="I34570" s="1"/>
      <c r="J34570" s="1"/>
      <c r="K34570" s="1"/>
      <c r="AA34570" s="1"/>
      <c r="AB34570" s="1"/>
      <c r="AC34570" s="1"/>
      <c r="AJ34570" s="1"/>
      <c r="AK34570" s="1"/>
      <c r="AL34570" s="1"/>
    </row>
    <row r="34571">
      <c r="I34571" s="1"/>
      <c r="J34571" s="1"/>
      <c r="K34571" s="1"/>
      <c r="AA34571" s="1"/>
      <c r="AB34571" s="1"/>
      <c r="AC34571" s="1"/>
      <c r="AJ34571" s="1"/>
      <c r="AK34571" s="1"/>
      <c r="AL34571" s="1"/>
    </row>
    <row r="34572">
      <c r="I34572" s="1"/>
      <c r="J34572" s="1"/>
      <c r="K34572" s="1"/>
      <c r="AA34572" s="1"/>
      <c r="AB34572" s="1"/>
      <c r="AC34572" s="1"/>
      <c r="AJ34572" s="1"/>
      <c r="AK34572" s="1"/>
      <c r="AL34572" s="1"/>
    </row>
    <row r="34573">
      <c r="I34573" s="1"/>
      <c r="J34573" s="1"/>
      <c r="K34573" s="1"/>
      <c r="AA34573" s="1"/>
      <c r="AB34573" s="1"/>
      <c r="AC34573" s="1"/>
      <c r="AJ34573" s="1"/>
      <c r="AK34573" s="1"/>
      <c r="AL34573" s="1"/>
    </row>
    <row r="34574">
      <c r="I34574" s="1"/>
      <c r="J34574" s="1"/>
      <c r="K34574" s="1"/>
      <c r="AA34574" s="1"/>
      <c r="AB34574" s="1"/>
      <c r="AC34574" s="1"/>
      <c r="AJ34574" s="1"/>
      <c r="AK34574" s="1"/>
      <c r="AL34574" s="1"/>
    </row>
    <row r="34575">
      <c r="I34575" s="1"/>
      <c r="J34575" s="1"/>
      <c r="K34575" s="1"/>
      <c r="AA34575" s="1"/>
      <c r="AB34575" s="1"/>
      <c r="AC34575" s="1"/>
      <c r="AJ34575" s="1"/>
      <c r="AK34575" s="1"/>
      <c r="AL34575" s="1"/>
    </row>
    <row r="34576">
      <c r="I34576" s="1"/>
      <c r="J34576" s="1"/>
      <c r="K34576" s="1"/>
      <c r="AA34576" s="1"/>
      <c r="AB34576" s="1"/>
      <c r="AC34576" s="1"/>
      <c r="AJ34576" s="1"/>
      <c r="AK34576" s="1"/>
      <c r="AL34576" s="1"/>
    </row>
    <row r="34577">
      <c r="I34577" s="1"/>
      <c r="J34577" s="1"/>
      <c r="K34577" s="1"/>
      <c r="AA34577" s="1"/>
      <c r="AB34577" s="1"/>
      <c r="AC34577" s="1"/>
      <c r="AJ34577" s="1"/>
      <c r="AK34577" s="1"/>
      <c r="AL34577" s="1"/>
    </row>
    <row r="34578">
      <c r="I34578" s="1"/>
      <c r="J34578" s="1"/>
      <c r="K34578" s="1"/>
      <c r="AA34578" s="1"/>
      <c r="AB34578" s="1"/>
      <c r="AC34578" s="1"/>
      <c r="AJ34578" s="1"/>
      <c r="AK34578" s="1"/>
      <c r="AL34578" s="1"/>
    </row>
    <row r="34579">
      <c r="I34579" s="1"/>
      <c r="J34579" s="1"/>
      <c r="K34579" s="1"/>
      <c r="AA34579" s="1"/>
      <c r="AB34579" s="1"/>
      <c r="AC34579" s="1"/>
      <c r="AJ34579" s="1"/>
      <c r="AK34579" s="1"/>
      <c r="AL34579" s="1"/>
    </row>
    <row r="34580">
      <c r="I34580" s="1"/>
      <c r="J34580" s="1"/>
      <c r="K34580" s="1"/>
      <c r="AA34580" s="1"/>
      <c r="AB34580" s="1"/>
      <c r="AC34580" s="1"/>
      <c r="AJ34580" s="1"/>
      <c r="AK34580" s="1"/>
      <c r="AL34580" s="1"/>
    </row>
    <row r="34581">
      <c r="I34581" s="1"/>
      <c r="J34581" s="1"/>
      <c r="K34581" s="1"/>
      <c r="AA34581" s="1"/>
      <c r="AB34581" s="1"/>
      <c r="AC34581" s="1"/>
      <c r="AJ34581" s="1"/>
      <c r="AK34581" s="1"/>
      <c r="AL34581" s="1"/>
    </row>
    <row r="34582">
      <c r="I34582" s="1"/>
      <c r="J34582" s="1"/>
      <c r="K34582" s="1"/>
      <c r="AA34582" s="1"/>
      <c r="AB34582" s="1"/>
      <c r="AC34582" s="1"/>
      <c r="AJ34582" s="1"/>
      <c r="AK34582" s="1"/>
      <c r="AL34582" s="1"/>
    </row>
    <row r="34583">
      <c r="I34583" s="1"/>
      <c r="J34583" s="1"/>
      <c r="K34583" s="1"/>
      <c r="AA34583" s="1"/>
      <c r="AB34583" s="1"/>
      <c r="AC34583" s="1"/>
      <c r="AJ34583" s="1"/>
      <c r="AK34583" s="1"/>
      <c r="AL34583" s="1"/>
    </row>
    <row r="34584">
      <c r="I34584" s="1"/>
      <c r="J34584" s="1"/>
      <c r="K34584" s="1"/>
      <c r="AA34584" s="1"/>
      <c r="AB34584" s="1"/>
      <c r="AC34584" s="1"/>
      <c r="AJ34584" s="1"/>
      <c r="AK34584" s="1"/>
      <c r="AL34584" s="1"/>
    </row>
    <row r="34585">
      <c r="I34585" s="1"/>
      <c r="J34585" s="1"/>
      <c r="K34585" s="1"/>
      <c r="AA34585" s="1"/>
      <c r="AB34585" s="1"/>
      <c r="AC34585" s="1"/>
      <c r="AJ34585" s="1"/>
      <c r="AK34585" s="1"/>
      <c r="AL34585" s="1"/>
    </row>
    <row r="34586">
      <c r="I34586" s="1"/>
      <c r="J34586" s="1"/>
      <c r="K34586" s="1"/>
      <c r="AA34586" s="1"/>
      <c r="AB34586" s="1"/>
      <c r="AC34586" s="1"/>
      <c r="AJ34586" s="1"/>
      <c r="AK34586" s="1"/>
      <c r="AL34586" s="1"/>
    </row>
    <row r="34587">
      <c r="I34587" s="1"/>
      <c r="J34587" s="1"/>
      <c r="K34587" s="1"/>
      <c r="AA34587" s="1"/>
      <c r="AB34587" s="1"/>
      <c r="AC34587" s="1"/>
      <c r="AJ34587" s="1"/>
      <c r="AK34587" s="1"/>
      <c r="AL34587" s="1"/>
    </row>
    <row r="34588">
      <c r="I34588" s="1"/>
      <c r="J34588" s="1"/>
      <c r="K34588" s="1"/>
      <c r="AA34588" s="1"/>
      <c r="AB34588" s="1"/>
      <c r="AC34588" s="1"/>
      <c r="AJ34588" s="1"/>
      <c r="AK34588" s="1"/>
      <c r="AL34588" s="1"/>
    </row>
    <row r="34589">
      <c r="I34589" s="1"/>
      <c r="J34589" s="1"/>
      <c r="K34589" s="1"/>
      <c r="AA34589" s="1"/>
      <c r="AB34589" s="1"/>
      <c r="AC34589" s="1"/>
      <c r="AJ34589" s="1"/>
      <c r="AK34589" s="1"/>
      <c r="AL34589" s="1"/>
    </row>
    <row r="34590">
      <c r="I34590" s="1"/>
      <c r="J34590" s="1"/>
      <c r="K34590" s="1"/>
      <c r="AA34590" s="1"/>
      <c r="AB34590" s="1"/>
      <c r="AC34590" s="1"/>
      <c r="AJ34590" s="1"/>
      <c r="AK34590" s="1"/>
      <c r="AL34590" s="1"/>
    </row>
    <row r="34591">
      <c r="I34591" s="1"/>
      <c r="J34591" s="1"/>
      <c r="K34591" s="1"/>
      <c r="AA34591" s="1"/>
      <c r="AB34591" s="1"/>
      <c r="AC34591" s="1"/>
      <c r="AJ34591" s="1"/>
      <c r="AK34591" s="1"/>
      <c r="AL34591" s="1"/>
    </row>
    <row r="34592">
      <c r="I34592" s="1"/>
      <c r="J34592" s="1"/>
      <c r="K34592" s="1"/>
      <c r="AA34592" s="1"/>
      <c r="AB34592" s="1"/>
      <c r="AC34592" s="1"/>
      <c r="AJ34592" s="1"/>
      <c r="AK34592" s="1"/>
      <c r="AL34592" s="1"/>
    </row>
    <row r="34593">
      <c r="I34593" s="1"/>
      <c r="J34593" s="1"/>
      <c r="K34593" s="1"/>
      <c r="AA34593" s="1"/>
      <c r="AB34593" s="1"/>
      <c r="AC34593" s="1"/>
      <c r="AJ34593" s="1"/>
      <c r="AK34593" s="1"/>
      <c r="AL34593" s="1"/>
    </row>
    <row r="34594">
      <c r="I34594" s="1"/>
      <c r="J34594" s="1"/>
      <c r="K34594" s="1"/>
      <c r="AA34594" s="1"/>
      <c r="AB34594" s="1"/>
      <c r="AC34594" s="1"/>
      <c r="AJ34594" s="1"/>
      <c r="AK34594" s="1"/>
      <c r="AL34594" s="1"/>
    </row>
    <row r="34595">
      <c r="I34595" s="1"/>
      <c r="J34595" s="1"/>
      <c r="K34595" s="1"/>
      <c r="AA34595" s="1"/>
      <c r="AB34595" s="1"/>
      <c r="AC34595" s="1"/>
      <c r="AJ34595" s="1"/>
      <c r="AK34595" s="1"/>
      <c r="AL34595" s="1"/>
    </row>
    <row r="34596">
      <c r="I34596" s="1"/>
      <c r="J34596" s="1"/>
      <c r="K34596" s="1"/>
      <c r="AA34596" s="1"/>
      <c r="AB34596" s="1"/>
      <c r="AC34596" s="1"/>
      <c r="AJ34596" s="1"/>
      <c r="AK34596" s="1"/>
      <c r="AL34596" s="1"/>
    </row>
    <row r="34597">
      <c r="I34597" s="1"/>
      <c r="J34597" s="1"/>
      <c r="K34597" s="1"/>
      <c r="AA34597" s="1"/>
      <c r="AB34597" s="1"/>
      <c r="AC34597" s="1"/>
      <c r="AJ34597" s="1"/>
      <c r="AK34597" s="1"/>
      <c r="AL34597" s="1"/>
    </row>
    <row r="34598">
      <c r="I34598" s="1"/>
      <c r="J34598" s="1"/>
      <c r="K34598" s="1"/>
      <c r="AA34598" s="1"/>
      <c r="AB34598" s="1"/>
      <c r="AC34598" s="1"/>
      <c r="AJ34598" s="1"/>
      <c r="AK34598" s="1"/>
      <c r="AL34598" s="1"/>
    </row>
    <row r="34599">
      <c r="I34599" s="1"/>
      <c r="J34599" s="1"/>
      <c r="K34599" s="1"/>
      <c r="AA34599" s="1"/>
      <c r="AB34599" s="1"/>
      <c r="AC34599" s="1"/>
      <c r="AJ34599" s="1"/>
      <c r="AK34599" s="1"/>
      <c r="AL34599" s="1"/>
    </row>
    <row r="34600">
      <c r="I34600" s="1"/>
      <c r="J34600" s="1"/>
      <c r="K34600" s="1"/>
      <c r="AA34600" s="1"/>
      <c r="AB34600" s="1"/>
      <c r="AC34600" s="1"/>
      <c r="AJ34600" s="1"/>
      <c r="AK34600" s="1"/>
      <c r="AL34600" s="1"/>
    </row>
    <row r="34601">
      <c r="I34601" s="1"/>
      <c r="J34601" s="1"/>
      <c r="K34601" s="1"/>
      <c r="AA34601" s="1"/>
      <c r="AB34601" s="1"/>
      <c r="AC34601" s="1"/>
      <c r="AJ34601" s="1"/>
      <c r="AK34601" s="1"/>
      <c r="AL34601" s="1"/>
    </row>
    <row r="34602">
      <c r="I34602" s="1"/>
      <c r="J34602" s="1"/>
      <c r="K34602" s="1"/>
      <c r="AA34602" s="1"/>
      <c r="AB34602" s="1"/>
      <c r="AC34602" s="1"/>
      <c r="AJ34602" s="1"/>
      <c r="AK34602" s="1"/>
      <c r="AL34602" s="1"/>
    </row>
    <row r="34603">
      <c r="I34603" s="1"/>
      <c r="J34603" s="1"/>
      <c r="K34603" s="1"/>
      <c r="AA34603" s="1"/>
      <c r="AB34603" s="1"/>
      <c r="AC34603" s="1"/>
      <c r="AJ34603" s="1"/>
      <c r="AK34603" s="1"/>
      <c r="AL34603" s="1"/>
    </row>
    <row r="34604">
      <c r="I34604" s="1"/>
      <c r="J34604" s="1"/>
      <c r="K34604" s="1"/>
      <c r="AA34604" s="1"/>
      <c r="AB34604" s="1"/>
      <c r="AC34604" s="1"/>
      <c r="AJ34604" s="1"/>
      <c r="AK34604" s="1"/>
      <c r="AL34604" s="1"/>
    </row>
    <row r="34605">
      <c r="I34605" s="1"/>
      <c r="J34605" s="1"/>
      <c r="K34605" s="1"/>
      <c r="AA34605" s="1"/>
      <c r="AB34605" s="1"/>
      <c r="AC34605" s="1"/>
      <c r="AJ34605" s="1"/>
      <c r="AK34605" s="1"/>
      <c r="AL34605" s="1"/>
    </row>
    <row r="34606">
      <c r="I34606" s="1"/>
      <c r="J34606" s="1"/>
      <c r="K34606" s="1"/>
      <c r="AA34606" s="1"/>
      <c r="AB34606" s="1"/>
      <c r="AC34606" s="1"/>
      <c r="AJ34606" s="1"/>
      <c r="AK34606" s="1"/>
      <c r="AL34606" s="1"/>
    </row>
    <row r="34607">
      <c r="I34607" s="1"/>
      <c r="J34607" s="1"/>
      <c r="K34607" s="1"/>
      <c r="AA34607" s="1"/>
      <c r="AB34607" s="1"/>
      <c r="AC34607" s="1"/>
      <c r="AJ34607" s="1"/>
      <c r="AK34607" s="1"/>
      <c r="AL34607" s="1"/>
    </row>
    <row r="34608">
      <c r="I34608" s="1"/>
      <c r="J34608" s="1"/>
      <c r="K34608" s="1"/>
      <c r="AA34608" s="1"/>
      <c r="AB34608" s="1"/>
      <c r="AC34608" s="1"/>
      <c r="AJ34608" s="1"/>
      <c r="AK34608" s="1"/>
      <c r="AL34608" s="1"/>
    </row>
    <row r="34609">
      <c r="I34609" s="1"/>
      <c r="J34609" s="1"/>
      <c r="K34609" s="1"/>
      <c r="AA34609" s="1"/>
      <c r="AB34609" s="1"/>
      <c r="AC34609" s="1"/>
      <c r="AJ34609" s="1"/>
      <c r="AK34609" s="1"/>
      <c r="AL34609" s="1"/>
    </row>
    <row r="34610">
      <c r="I34610" s="1"/>
      <c r="J34610" s="1"/>
      <c r="K34610" s="1"/>
      <c r="AA34610" s="1"/>
      <c r="AB34610" s="1"/>
      <c r="AC34610" s="1"/>
      <c r="AJ34610" s="1"/>
      <c r="AK34610" s="1"/>
      <c r="AL34610" s="1"/>
    </row>
    <row r="34611">
      <c r="I34611" s="1"/>
      <c r="J34611" s="1"/>
      <c r="K34611" s="1"/>
      <c r="AA34611" s="1"/>
      <c r="AB34611" s="1"/>
      <c r="AC34611" s="1"/>
      <c r="AJ34611" s="1"/>
      <c r="AK34611" s="1"/>
      <c r="AL34611" s="1"/>
    </row>
    <row r="34612">
      <c r="I34612" s="1"/>
      <c r="J34612" s="1"/>
      <c r="K34612" s="1"/>
      <c r="AA34612" s="1"/>
      <c r="AB34612" s="1"/>
      <c r="AC34612" s="1"/>
      <c r="AJ34612" s="1"/>
      <c r="AK34612" s="1"/>
      <c r="AL34612" s="1"/>
    </row>
    <row r="34613">
      <c r="I34613" s="1"/>
      <c r="J34613" s="1"/>
      <c r="K34613" s="1"/>
      <c r="AA34613" s="1"/>
      <c r="AB34613" s="1"/>
      <c r="AC34613" s="1"/>
      <c r="AJ34613" s="1"/>
      <c r="AK34613" s="1"/>
      <c r="AL34613" s="1"/>
    </row>
    <row r="34614">
      <c r="I34614" s="1"/>
      <c r="J34614" s="1"/>
      <c r="K34614" s="1"/>
      <c r="AA34614" s="1"/>
      <c r="AB34614" s="1"/>
      <c r="AC34614" s="1"/>
      <c r="AJ34614" s="1"/>
      <c r="AK34614" s="1"/>
      <c r="AL34614" s="1"/>
    </row>
    <row r="34615">
      <c r="I34615" s="1"/>
      <c r="J34615" s="1"/>
      <c r="K34615" s="1"/>
      <c r="AA34615" s="1"/>
      <c r="AB34615" s="1"/>
      <c r="AC34615" s="1"/>
      <c r="AJ34615" s="1"/>
      <c r="AK34615" s="1"/>
      <c r="AL34615" s="1"/>
    </row>
    <row r="34616">
      <c r="I34616" s="1"/>
      <c r="J34616" s="1"/>
      <c r="K34616" s="1"/>
      <c r="AA34616" s="1"/>
      <c r="AB34616" s="1"/>
      <c r="AC34616" s="1"/>
      <c r="AJ34616" s="1"/>
      <c r="AK34616" s="1"/>
      <c r="AL34616" s="1"/>
    </row>
    <row r="34617">
      <c r="I34617" s="1"/>
      <c r="J34617" s="1"/>
      <c r="K34617" s="1"/>
      <c r="AA34617" s="1"/>
      <c r="AB34617" s="1"/>
      <c r="AC34617" s="1"/>
      <c r="AJ34617" s="1"/>
      <c r="AK34617" s="1"/>
      <c r="AL34617" s="1"/>
    </row>
    <row r="34618">
      <c r="I34618" s="1"/>
      <c r="J34618" s="1"/>
      <c r="K34618" s="1"/>
      <c r="AA34618" s="1"/>
      <c r="AB34618" s="1"/>
      <c r="AC34618" s="1"/>
      <c r="AJ34618" s="1"/>
      <c r="AK34618" s="1"/>
      <c r="AL34618" s="1"/>
    </row>
    <row r="34619">
      <c r="I34619" s="1"/>
      <c r="J34619" s="1"/>
      <c r="K34619" s="1"/>
      <c r="AA34619" s="1"/>
      <c r="AB34619" s="1"/>
      <c r="AC34619" s="1"/>
      <c r="AJ34619" s="1"/>
      <c r="AK34619" s="1"/>
      <c r="AL34619" s="1"/>
    </row>
    <row r="34620">
      <c r="I34620" s="1"/>
      <c r="J34620" s="1"/>
      <c r="K34620" s="1"/>
      <c r="AA34620" s="1"/>
      <c r="AB34620" s="1"/>
      <c r="AC34620" s="1"/>
      <c r="AJ34620" s="1"/>
      <c r="AK34620" s="1"/>
      <c r="AL34620" s="1"/>
    </row>
    <row r="34621">
      <c r="I34621" s="1"/>
      <c r="J34621" s="1"/>
      <c r="K34621" s="1"/>
      <c r="AA34621" s="1"/>
      <c r="AB34621" s="1"/>
      <c r="AC34621" s="1"/>
      <c r="AJ34621" s="1"/>
      <c r="AK34621" s="1"/>
      <c r="AL34621" s="1"/>
    </row>
    <row r="34622">
      <c r="I34622" s="1"/>
      <c r="J34622" s="1"/>
      <c r="K34622" s="1"/>
      <c r="AA34622" s="1"/>
      <c r="AB34622" s="1"/>
      <c r="AC34622" s="1"/>
      <c r="AJ34622" s="1"/>
      <c r="AK34622" s="1"/>
      <c r="AL34622" s="1"/>
    </row>
    <row r="34623">
      <c r="I34623" s="1"/>
      <c r="J34623" s="1"/>
      <c r="K34623" s="1"/>
      <c r="AA34623" s="1"/>
      <c r="AB34623" s="1"/>
      <c r="AC34623" s="1"/>
      <c r="AJ34623" s="1"/>
      <c r="AK34623" s="1"/>
      <c r="AL34623" s="1"/>
    </row>
    <row r="34624">
      <c r="I34624" s="1"/>
      <c r="J34624" s="1"/>
      <c r="K34624" s="1"/>
      <c r="AA34624" s="1"/>
      <c r="AB34624" s="1"/>
      <c r="AC34624" s="1"/>
      <c r="AJ34624" s="1"/>
      <c r="AK34624" s="1"/>
      <c r="AL34624" s="1"/>
    </row>
    <row r="34625">
      <c r="I34625" s="1"/>
      <c r="J34625" s="1"/>
      <c r="K34625" s="1"/>
      <c r="AA34625" s="1"/>
      <c r="AB34625" s="1"/>
      <c r="AC34625" s="1"/>
      <c r="AJ34625" s="1"/>
      <c r="AK34625" s="1"/>
      <c r="AL34625" s="1"/>
    </row>
    <row r="34626">
      <c r="I34626" s="1"/>
      <c r="J34626" s="1"/>
      <c r="K34626" s="1"/>
      <c r="AA34626" s="1"/>
      <c r="AB34626" s="1"/>
      <c r="AC34626" s="1"/>
      <c r="AJ34626" s="1"/>
      <c r="AK34626" s="1"/>
      <c r="AL34626" s="1"/>
    </row>
    <row r="34627">
      <c r="I34627" s="1"/>
      <c r="J34627" s="1"/>
      <c r="K34627" s="1"/>
      <c r="AA34627" s="1"/>
      <c r="AB34627" s="1"/>
      <c r="AC34627" s="1"/>
      <c r="AJ34627" s="1"/>
      <c r="AK34627" s="1"/>
      <c r="AL34627" s="1"/>
    </row>
    <row r="34628">
      <c r="I34628" s="1"/>
      <c r="J34628" s="1"/>
      <c r="K34628" s="1"/>
      <c r="AA34628" s="1"/>
      <c r="AB34628" s="1"/>
      <c r="AC34628" s="1"/>
      <c r="AJ34628" s="1"/>
      <c r="AK34628" s="1"/>
      <c r="AL34628" s="1"/>
    </row>
    <row r="34629">
      <c r="I34629" s="1"/>
      <c r="J34629" s="1"/>
      <c r="K34629" s="1"/>
      <c r="AA34629" s="1"/>
      <c r="AB34629" s="1"/>
      <c r="AC34629" s="1"/>
      <c r="AJ34629" s="1"/>
      <c r="AK34629" s="1"/>
      <c r="AL34629" s="1"/>
    </row>
    <row r="34630">
      <c r="I34630" s="1"/>
      <c r="J34630" s="1"/>
      <c r="K34630" s="1"/>
      <c r="AA34630" s="1"/>
      <c r="AB34630" s="1"/>
      <c r="AC34630" s="1"/>
      <c r="AJ34630" s="1"/>
      <c r="AK34630" s="1"/>
      <c r="AL34630" s="1"/>
    </row>
    <row r="34631">
      <c r="I34631" s="1"/>
      <c r="J34631" s="1"/>
      <c r="K34631" s="1"/>
      <c r="AA34631" s="1"/>
      <c r="AB34631" s="1"/>
      <c r="AC34631" s="1"/>
      <c r="AJ34631" s="1"/>
      <c r="AK34631" s="1"/>
      <c r="AL34631" s="1"/>
    </row>
    <row r="34632">
      <c r="I34632" s="1"/>
      <c r="J34632" s="1"/>
      <c r="K34632" s="1"/>
      <c r="AA34632" s="1"/>
      <c r="AB34632" s="1"/>
      <c r="AC34632" s="1"/>
      <c r="AJ34632" s="1"/>
      <c r="AK34632" s="1"/>
      <c r="AL34632" s="1"/>
    </row>
    <row r="34633">
      <c r="I34633" s="1"/>
      <c r="J34633" s="1"/>
      <c r="K34633" s="1"/>
      <c r="AA34633" s="1"/>
      <c r="AB34633" s="1"/>
      <c r="AC34633" s="1"/>
      <c r="AJ34633" s="1"/>
      <c r="AK34633" s="1"/>
      <c r="AL34633" s="1"/>
    </row>
    <row r="34634">
      <c r="I34634" s="1"/>
      <c r="J34634" s="1"/>
      <c r="K34634" s="1"/>
      <c r="AA34634" s="1"/>
      <c r="AB34634" s="1"/>
      <c r="AC34634" s="1"/>
      <c r="AJ34634" s="1"/>
      <c r="AK34634" s="1"/>
      <c r="AL34634" s="1"/>
    </row>
    <row r="34635">
      <c r="I34635" s="1"/>
      <c r="J34635" s="1"/>
      <c r="K34635" s="1"/>
      <c r="AA34635" s="1"/>
      <c r="AB34635" s="1"/>
      <c r="AC34635" s="1"/>
      <c r="AJ34635" s="1"/>
      <c r="AK34635" s="1"/>
      <c r="AL34635" s="1"/>
    </row>
    <row r="34636">
      <c r="I34636" s="1"/>
      <c r="J34636" s="1"/>
      <c r="K34636" s="1"/>
      <c r="AA34636" s="1"/>
      <c r="AB34636" s="1"/>
      <c r="AC34636" s="1"/>
      <c r="AJ34636" s="1"/>
      <c r="AK34636" s="1"/>
      <c r="AL34636" s="1"/>
    </row>
    <row r="34637">
      <c r="I34637" s="1"/>
      <c r="J34637" s="1"/>
      <c r="K34637" s="1"/>
      <c r="AA34637" s="1"/>
      <c r="AB34637" s="1"/>
      <c r="AC34637" s="1"/>
      <c r="AJ34637" s="1"/>
      <c r="AK34637" s="1"/>
      <c r="AL34637" s="1"/>
    </row>
    <row r="34638">
      <c r="I34638" s="1"/>
      <c r="J34638" s="1"/>
      <c r="K34638" s="1"/>
      <c r="AA34638" s="1"/>
      <c r="AB34638" s="1"/>
      <c r="AC34638" s="1"/>
      <c r="AJ34638" s="1"/>
      <c r="AK34638" s="1"/>
      <c r="AL34638" s="1"/>
    </row>
    <row r="34639">
      <c r="I34639" s="1"/>
      <c r="J34639" s="1"/>
      <c r="K34639" s="1"/>
      <c r="AA34639" s="1"/>
      <c r="AB34639" s="1"/>
      <c r="AC34639" s="1"/>
      <c r="AJ34639" s="1"/>
      <c r="AK34639" s="1"/>
      <c r="AL34639" s="1"/>
    </row>
    <row r="34640">
      <c r="I34640" s="1"/>
      <c r="J34640" s="1"/>
      <c r="K34640" s="1"/>
      <c r="AA34640" s="1"/>
      <c r="AB34640" s="1"/>
      <c r="AC34640" s="1"/>
      <c r="AJ34640" s="1"/>
      <c r="AK34640" s="1"/>
      <c r="AL34640" s="1"/>
    </row>
    <row r="34641">
      <c r="I34641" s="1"/>
      <c r="J34641" s="1"/>
      <c r="K34641" s="1"/>
      <c r="AA34641" s="1"/>
      <c r="AB34641" s="1"/>
      <c r="AC34641" s="1"/>
      <c r="AJ34641" s="1"/>
      <c r="AK34641" s="1"/>
      <c r="AL34641" s="1"/>
    </row>
    <row r="34642">
      <c r="I34642" s="1"/>
      <c r="J34642" s="1"/>
      <c r="K34642" s="1"/>
      <c r="AA34642" s="1"/>
      <c r="AB34642" s="1"/>
      <c r="AC34642" s="1"/>
      <c r="AJ34642" s="1"/>
      <c r="AK34642" s="1"/>
      <c r="AL34642" s="1"/>
    </row>
    <row r="34643">
      <c r="I34643" s="1"/>
      <c r="J34643" s="1"/>
      <c r="K34643" s="1"/>
      <c r="AA34643" s="1"/>
      <c r="AB34643" s="1"/>
      <c r="AC34643" s="1"/>
      <c r="AJ34643" s="1"/>
      <c r="AK34643" s="1"/>
      <c r="AL34643" s="1"/>
    </row>
    <row r="34644">
      <c r="I34644" s="1"/>
      <c r="J34644" s="1"/>
      <c r="K34644" s="1"/>
      <c r="AA34644" s="1"/>
      <c r="AB34644" s="1"/>
      <c r="AC34644" s="1"/>
      <c r="AJ34644" s="1"/>
      <c r="AK34644" s="1"/>
      <c r="AL34644" s="1"/>
    </row>
    <row r="34645">
      <c r="I34645" s="1"/>
      <c r="J34645" s="1"/>
      <c r="K34645" s="1"/>
      <c r="AA34645" s="1"/>
      <c r="AB34645" s="1"/>
      <c r="AC34645" s="1"/>
      <c r="AJ34645" s="1"/>
      <c r="AK34645" s="1"/>
      <c r="AL34645" s="1"/>
    </row>
    <row r="34646">
      <c r="I34646" s="1"/>
      <c r="J34646" s="1"/>
      <c r="K34646" s="1"/>
      <c r="AA34646" s="1"/>
      <c r="AB34646" s="1"/>
      <c r="AC34646" s="1"/>
      <c r="AJ34646" s="1"/>
      <c r="AK34646" s="1"/>
      <c r="AL34646" s="1"/>
    </row>
    <row r="34647">
      <c r="I34647" s="1"/>
      <c r="J34647" s="1"/>
      <c r="K34647" s="1"/>
      <c r="AA34647" s="1"/>
      <c r="AB34647" s="1"/>
      <c r="AC34647" s="1"/>
      <c r="AJ34647" s="1"/>
      <c r="AK34647" s="1"/>
      <c r="AL34647" s="1"/>
    </row>
    <row r="34648">
      <c r="I34648" s="1"/>
      <c r="J34648" s="1"/>
      <c r="K34648" s="1"/>
      <c r="AA34648" s="1"/>
      <c r="AB34648" s="1"/>
      <c r="AC34648" s="1"/>
      <c r="AJ34648" s="1"/>
      <c r="AK34648" s="1"/>
      <c r="AL34648" s="1"/>
    </row>
    <row r="34649">
      <c r="I34649" s="1"/>
      <c r="J34649" s="1"/>
      <c r="K34649" s="1"/>
      <c r="AA34649" s="1"/>
      <c r="AB34649" s="1"/>
      <c r="AC34649" s="1"/>
      <c r="AJ34649" s="1"/>
      <c r="AK34649" s="1"/>
      <c r="AL34649" s="1"/>
    </row>
    <row r="34650">
      <c r="I34650" s="1"/>
      <c r="J34650" s="1"/>
      <c r="K34650" s="1"/>
      <c r="AA34650" s="1"/>
      <c r="AB34650" s="1"/>
      <c r="AC34650" s="1"/>
      <c r="AJ34650" s="1"/>
      <c r="AK34650" s="1"/>
      <c r="AL34650" s="1"/>
    </row>
    <row r="34651">
      <c r="I34651" s="1"/>
      <c r="J34651" s="1"/>
      <c r="K34651" s="1"/>
      <c r="AA34651" s="1"/>
      <c r="AB34651" s="1"/>
      <c r="AC34651" s="1"/>
      <c r="AJ34651" s="1"/>
      <c r="AK34651" s="1"/>
      <c r="AL34651" s="1"/>
    </row>
    <row r="34652">
      <c r="I34652" s="1"/>
      <c r="J34652" s="1"/>
      <c r="K34652" s="1"/>
      <c r="AA34652" s="1"/>
      <c r="AB34652" s="1"/>
      <c r="AC34652" s="1"/>
      <c r="AJ34652" s="1"/>
      <c r="AK34652" s="1"/>
      <c r="AL34652" s="1"/>
    </row>
    <row r="34653">
      <c r="I34653" s="1"/>
      <c r="J34653" s="1"/>
      <c r="K34653" s="1"/>
      <c r="AA34653" s="1"/>
      <c r="AB34653" s="1"/>
      <c r="AC34653" s="1"/>
      <c r="AJ34653" s="1"/>
      <c r="AK34653" s="1"/>
      <c r="AL34653" s="1"/>
    </row>
    <row r="34654">
      <c r="I34654" s="1"/>
      <c r="J34654" s="1"/>
      <c r="K34654" s="1"/>
      <c r="AA34654" s="1"/>
      <c r="AB34654" s="1"/>
      <c r="AC34654" s="1"/>
      <c r="AJ34654" s="1"/>
      <c r="AK34654" s="1"/>
      <c r="AL34654" s="1"/>
    </row>
    <row r="34655">
      <c r="I34655" s="1"/>
      <c r="J34655" s="1"/>
      <c r="K34655" s="1"/>
      <c r="AA34655" s="1"/>
      <c r="AB34655" s="1"/>
      <c r="AC34655" s="1"/>
      <c r="AJ34655" s="1"/>
      <c r="AK34655" s="1"/>
      <c r="AL34655" s="1"/>
    </row>
    <row r="34656">
      <c r="I34656" s="1"/>
      <c r="J34656" s="1"/>
      <c r="K34656" s="1"/>
      <c r="AA34656" s="1"/>
      <c r="AB34656" s="1"/>
      <c r="AC34656" s="1"/>
      <c r="AJ34656" s="1"/>
      <c r="AK34656" s="1"/>
      <c r="AL34656" s="1"/>
    </row>
    <row r="34657">
      <c r="I34657" s="1"/>
      <c r="J34657" s="1"/>
      <c r="K34657" s="1"/>
      <c r="AA34657" s="1"/>
      <c r="AB34657" s="1"/>
      <c r="AC34657" s="1"/>
      <c r="AJ34657" s="1"/>
      <c r="AK34657" s="1"/>
      <c r="AL34657" s="1"/>
    </row>
    <row r="34658">
      <c r="I34658" s="1"/>
      <c r="J34658" s="1"/>
      <c r="K34658" s="1"/>
      <c r="AA34658" s="1"/>
      <c r="AB34658" s="1"/>
      <c r="AC34658" s="1"/>
      <c r="AJ34658" s="1"/>
      <c r="AK34658" s="1"/>
      <c r="AL34658" s="1"/>
    </row>
    <row r="34659">
      <c r="I34659" s="1"/>
      <c r="J34659" s="1"/>
      <c r="K34659" s="1"/>
      <c r="AA34659" s="1"/>
      <c r="AB34659" s="1"/>
      <c r="AC34659" s="1"/>
      <c r="AJ34659" s="1"/>
      <c r="AK34659" s="1"/>
      <c r="AL34659" s="1"/>
    </row>
    <row r="34660">
      <c r="I34660" s="1"/>
      <c r="J34660" s="1"/>
      <c r="K34660" s="1"/>
      <c r="AA34660" s="1"/>
      <c r="AB34660" s="1"/>
      <c r="AC34660" s="1"/>
      <c r="AJ34660" s="1"/>
      <c r="AK34660" s="1"/>
      <c r="AL34660" s="1"/>
    </row>
    <row r="34661">
      <c r="I34661" s="1"/>
      <c r="J34661" s="1"/>
      <c r="K34661" s="1"/>
      <c r="AA34661" s="1"/>
      <c r="AB34661" s="1"/>
      <c r="AC34661" s="1"/>
      <c r="AJ34661" s="1"/>
      <c r="AK34661" s="1"/>
      <c r="AL34661" s="1"/>
    </row>
    <row r="34662">
      <c r="I34662" s="1"/>
      <c r="J34662" s="1"/>
      <c r="K34662" s="1"/>
      <c r="AA34662" s="1"/>
      <c r="AB34662" s="1"/>
      <c r="AC34662" s="1"/>
      <c r="AJ34662" s="1"/>
      <c r="AK34662" s="1"/>
      <c r="AL34662" s="1"/>
    </row>
    <row r="34663">
      <c r="I34663" s="1"/>
      <c r="J34663" s="1"/>
      <c r="K34663" s="1"/>
      <c r="AA34663" s="1"/>
      <c r="AB34663" s="1"/>
      <c r="AC34663" s="1"/>
      <c r="AJ34663" s="1"/>
      <c r="AK34663" s="1"/>
      <c r="AL34663" s="1"/>
    </row>
    <row r="34664">
      <c r="I34664" s="1"/>
      <c r="J34664" s="1"/>
      <c r="K34664" s="1"/>
      <c r="AA34664" s="1"/>
      <c r="AB34664" s="1"/>
      <c r="AC34664" s="1"/>
      <c r="AJ34664" s="1"/>
      <c r="AK34664" s="1"/>
      <c r="AL34664" s="1"/>
    </row>
    <row r="34665">
      <c r="I34665" s="1"/>
      <c r="J34665" s="1"/>
      <c r="K34665" s="1"/>
      <c r="AA34665" s="1"/>
      <c r="AB34665" s="1"/>
      <c r="AC34665" s="1"/>
      <c r="AJ34665" s="1"/>
      <c r="AK34665" s="1"/>
      <c r="AL34665" s="1"/>
    </row>
    <row r="34666">
      <c r="I34666" s="1"/>
      <c r="J34666" s="1"/>
      <c r="K34666" s="1"/>
      <c r="AA34666" s="1"/>
      <c r="AB34666" s="1"/>
      <c r="AC34666" s="1"/>
      <c r="AJ34666" s="1"/>
      <c r="AK34666" s="1"/>
      <c r="AL34666" s="1"/>
    </row>
    <row r="34667">
      <c r="I34667" s="1"/>
      <c r="J34667" s="1"/>
      <c r="K34667" s="1"/>
      <c r="AA34667" s="1"/>
      <c r="AB34667" s="1"/>
      <c r="AC34667" s="1"/>
      <c r="AJ34667" s="1"/>
      <c r="AK34667" s="1"/>
      <c r="AL34667" s="1"/>
    </row>
    <row r="34668">
      <c r="I34668" s="1"/>
      <c r="J34668" s="1"/>
      <c r="K34668" s="1"/>
      <c r="AA34668" s="1"/>
      <c r="AB34668" s="1"/>
      <c r="AC34668" s="1"/>
      <c r="AJ34668" s="1"/>
      <c r="AK34668" s="1"/>
      <c r="AL34668" s="1"/>
    </row>
    <row r="34669">
      <c r="I34669" s="1"/>
      <c r="J34669" s="1"/>
      <c r="K34669" s="1"/>
      <c r="AA34669" s="1"/>
      <c r="AB34669" s="1"/>
      <c r="AC34669" s="1"/>
      <c r="AJ34669" s="1"/>
      <c r="AK34669" s="1"/>
      <c r="AL34669" s="1"/>
    </row>
    <row r="34670">
      <c r="I34670" s="1"/>
      <c r="J34670" s="1"/>
      <c r="K34670" s="1"/>
      <c r="AA34670" s="1"/>
      <c r="AB34670" s="1"/>
      <c r="AC34670" s="1"/>
      <c r="AJ34670" s="1"/>
      <c r="AK34670" s="1"/>
      <c r="AL34670" s="1"/>
    </row>
    <row r="34671">
      <c r="I34671" s="1"/>
      <c r="J34671" s="1"/>
      <c r="K34671" s="1"/>
      <c r="AA34671" s="1"/>
      <c r="AB34671" s="1"/>
      <c r="AC34671" s="1"/>
      <c r="AJ34671" s="1"/>
      <c r="AK34671" s="1"/>
      <c r="AL34671" s="1"/>
    </row>
    <row r="34672">
      <c r="I34672" s="1"/>
      <c r="J34672" s="1"/>
      <c r="K34672" s="1"/>
      <c r="AA34672" s="1"/>
      <c r="AB34672" s="1"/>
      <c r="AC34672" s="1"/>
      <c r="AJ34672" s="1"/>
      <c r="AK34672" s="1"/>
      <c r="AL34672" s="1"/>
    </row>
    <row r="34673">
      <c r="I34673" s="1"/>
      <c r="J34673" s="1"/>
      <c r="K34673" s="1"/>
      <c r="AA34673" s="1"/>
      <c r="AB34673" s="1"/>
      <c r="AC34673" s="1"/>
      <c r="AJ34673" s="1"/>
      <c r="AK34673" s="1"/>
      <c r="AL34673" s="1"/>
    </row>
    <row r="34674">
      <c r="I34674" s="1"/>
      <c r="J34674" s="1"/>
      <c r="K34674" s="1"/>
      <c r="AA34674" s="1"/>
      <c r="AB34674" s="1"/>
      <c r="AC34674" s="1"/>
      <c r="AJ34674" s="1"/>
      <c r="AK34674" s="1"/>
      <c r="AL34674" s="1"/>
    </row>
    <row r="34675">
      <c r="I34675" s="1"/>
      <c r="J34675" s="1"/>
      <c r="K34675" s="1"/>
      <c r="AA34675" s="1"/>
      <c r="AB34675" s="1"/>
      <c r="AC34675" s="1"/>
      <c r="AJ34675" s="1"/>
      <c r="AK34675" s="1"/>
      <c r="AL34675" s="1"/>
    </row>
    <row r="34676">
      <c r="I34676" s="1"/>
      <c r="J34676" s="1"/>
      <c r="K34676" s="1"/>
      <c r="AA34676" s="1"/>
      <c r="AB34676" s="1"/>
      <c r="AC34676" s="1"/>
      <c r="AJ34676" s="1"/>
      <c r="AK34676" s="1"/>
      <c r="AL34676" s="1"/>
    </row>
    <row r="34677">
      <c r="I34677" s="1"/>
      <c r="J34677" s="1"/>
      <c r="K34677" s="1"/>
      <c r="AA34677" s="1"/>
      <c r="AB34677" s="1"/>
      <c r="AC34677" s="1"/>
      <c r="AJ34677" s="1"/>
      <c r="AK34677" s="1"/>
      <c r="AL34677" s="1"/>
    </row>
    <row r="34678">
      <c r="I34678" s="1"/>
      <c r="J34678" s="1"/>
      <c r="K34678" s="1"/>
      <c r="AA34678" s="1"/>
      <c r="AB34678" s="1"/>
      <c r="AC34678" s="1"/>
      <c r="AJ34678" s="1"/>
      <c r="AK34678" s="1"/>
      <c r="AL34678" s="1"/>
    </row>
    <row r="34679">
      <c r="I34679" s="1"/>
      <c r="J34679" s="1"/>
      <c r="K34679" s="1"/>
      <c r="AA34679" s="1"/>
      <c r="AB34679" s="1"/>
      <c r="AC34679" s="1"/>
      <c r="AJ34679" s="1"/>
      <c r="AK34679" s="1"/>
      <c r="AL34679" s="1"/>
    </row>
    <row r="34680">
      <c r="I34680" s="1"/>
      <c r="J34680" s="1"/>
      <c r="K34680" s="1"/>
      <c r="AA34680" s="1"/>
      <c r="AB34680" s="1"/>
      <c r="AC34680" s="1"/>
      <c r="AJ34680" s="1"/>
      <c r="AK34680" s="1"/>
      <c r="AL34680" s="1"/>
    </row>
    <row r="34681">
      <c r="I34681" s="1"/>
      <c r="J34681" s="1"/>
      <c r="K34681" s="1"/>
      <c r="AA34681" s="1"/>
      <c r="AB34681" s="1"/>
      <c r="AC34681" s="1"/>
      <c r="AJ34681" s="1"/>
      <c r="AK34681" s="1"/>
      <c r="AL34681" s="1"/>
    </row>
    <row r="34682">
      <c r="I34682" s="1"/>
      <c r="J34682" s="1"/>
      <c r="K34682" s="1"/>
      <c r="AA34682" s="1"/>
      <c r="AB34682" s="1"/>
      <c r="AC34682" s="1"/>
      <c r="AJ34682" s="1"/>
      <c r="AK34682" s="1"/>
      <c r="AL34682" s="1"/>
    </row>
    <row r="34683">
      <c r="I34683" s="1"/>
      <c r="J34683" s="1"/>
      <c r="K34683" s="1"/>
      <c r="AA34683" s="1"/>
      <c r="AB34683" s="1"/>
      <c r="AC34683" s="1"/>
      <c r="AJ34683" s="1"/>
      <c r="AK34683" s="1"/>
      <c r="AL34683" s="1"/>
    </row>
    <row r="34684">
      <c r="I34684" s="1"/>
      <c r="J34684" s="1"/>
      <c r="K34684" s="1"/>
      <c r="AA34684" s="1"/>
      <c r="AB34684" s="1"/>
      <c r="AC34684" s="1"/>
      <c r="AJ34684" s="1"/>
      <c r="AK34684" s="1"/>
      <c r="AL34684" s="1"/>
    </row>
    <row r="34685">
      <c r="I34685" s="1"/>
      <c r="J34685" s="1"/>
      <c r="K34685" s="1"/>
      <c r="AA34685" s="1"/>
      <c r="AB34685" s="1"/>
      <c r="AC34685" s="1"/>
      <c r="AJ34685" s="1"/>
      <c r="AK34685" s="1"/>
      <c r="AL34685" s="1"/>
    </row>
    <row r="34686">
      <c r="I34686" s="1"/>
      <c r="J34686" s="1"/>
      <c r="K34686" s="1"/>
      <c r="AA34686" s="1"/>
      <c r="AB34686" s="1"/>
      <c r="AC34686" s="1"/>
      <c r="AJ34686" s="1"/>
      <c r="AK34686" s="1"/>
      <c r="AL34686" s="1"/>
    </row>
    <row r="34687">
      <c r="I34687" s="1"/>
      <c r="J34687" s="1"/>
      <c r="K34687" s="1"/>
      <c r="AA34687" s="1"/>
      <c r="AB34687" s="1"/>
      <c r="AC34687" s="1"/>
      <c r="AJ34687" s="1"/>
      <c r="AK34687" s="1"/>
      <c r="AL34687" s="1"/>
    </row>
    <row r="34688">
      <c r="I34688" s="1"/>
      <c r="J34688" s="1"/>
      <c r="K34688" s="1"/>
      <c r="AA34688" s="1"/>
      <c r="AB34688" s="1"/>
      <c r="AC34688" s="1"/>
      <c r="AJ34688" s="1"/>
      <c r="AK34688" s="1"/>
      <c r="AL34688" s="1"/>
    </row>
    <row r="34689">
      <c r="I34689" s="1"/>
      <c r="J34689" s="1"/>
      <c r="K34689" s="1"/>
      <c r="AA34689" s="1"/>
      <c r="AB34689" s="1"/>
      <c r="AC34689" s="1"/>
      <c r="AJ34689" s="1"/>
      <c r="AK34689" s="1"/>
      <c r="AL34689" s="1"/>
    </row>
    <row r="34690">
      <c r="I34690" s="1"/>
      <c r="J34690" s="1"/>
      <c r="K34690" s="1"/>
      <c r="AA34690" s="1"/>
      <c r="AB34690" s="1"/>
      <c r="AC34690" s="1"/>
      <c r="AJ34690" s="1"/>
      <c r="AK34690" s="1"/>
      <c r="AL34690" s="1"/>
    </row>
    <row r="34691">
      <c r="I34691" s="1"/>
      <c r="J34691" s="1"/>
      <c r="K34691" s="1"/>
      <c r="AA34691" s="1"/>
      <c r="AB34691" s="1"/>
      <c r="AC34691" s="1"/>
      <c r="AJ34691" s="1"/>
      <c r="AK34691" s="1"/>
      <c r="AL34691" s="1"/>
    </row>
    <row r="34692">
      <c r="I34692" s="1"/>
      <c r="J34692" s="1"/>
      <c r="K34692" s="1"/>
      <c r="AA34692" s="1"/>
      <c r="AB34692" s="1"/>
      <c r="AC34692" s="1"/>
      <c r="AJ34692" s="1"/>
      <c r="AK34692" s="1"/>
      <c r="AL34692" s="1"/>
    </row>
    <row r="34693">
      <c r="I34693" s="1"/>
      <c r="J34693" s="1"/>
      <c r="K34693" s="1"/>
      <c r="AA34693" s="1"/>
      <c r="AB34693" s="1"/>
      <c r="AC34693" s="1"/>
      <c r="AJ34693" s="1"/>
      <c r="AK34693" s="1"/>
      <c r="AL34693" s="1"/>
    </row>
    <row r="34694">
      <c r="I34694" s="1"/>
      <c r="J34694" s="1"/>
      <c r="K34694" s="1"/>
      <c r="AA34694" s="1"/>
      <c r="AB34694" s="1"/>
      <c r="AC34694" s="1"/>
      <c r="AJ34694" s="1"/>
      <c r="AK34694" s="1"/>
      <c r="AL34694" s="1"/>
    </row>
    <row r="34695">
      <c r="I34695" s="1"/>
      <c r="J34695" s="1"/>
      <c r="K34695" s="1"/>
      <c r="AA34695" s="1"/>
      <c r="AB34695" s="1"/>
      <c r="AC34695" s="1"/>
      <c r="AJ34695" s="1"/>
      <c r="AK34695" s="1"/>
      <c r="AL34695" s="1"/>
    </row>
    <row r="34696">
      <c r="I34696" s="1"/>
      <c r="J34696" s="1"/>
      <c r="K34696" s="1"/>
      <c r="AA34696" s="1"/>
      <c r="AB34696" s="1"/>
      <c r="AC34696" s="1"/>
      <c r="AJ34696" s="1"/>
      <c r="AK34696" s="1"/>
      <c r="AL34696" s="1"/>
    </row>
    <row r="34697">
      <c r="I34697" s="1"/>
      <c r="J34697" s="1"/>
      <c r="K34697" s="1"/>
      <c r="AA34697" s="1"/>
      <c r="AB34697" s="1"/>
      <c r="AC34697" s="1"/>
      <c r="AJ34697" s="1"/>
      <c r="AK34697" s="1"/>
      <c r="AL34697" s="1"/>
    </row>
    <row r="34698">
      <c r="I34698" s="1"/>
      <c r="J34698" s="1"/>
      <c r="K34698" s="1"/>
      <c r="AA34698" s="1"/>
      <c r="AB34698" s="1"/>
      <c r="AC34698" s="1"/>
      <c r="AJ34698" s="1"/>
      <c r="AK34698" s="1"/>
      <c r="AL34698" s="1"/>
    </row>
    <row r="34699">
      <c r="I34699" s="1"/>
      <c r="J34699" s="1"/>
      <c r="K34699" s="1"/>
      <c r="AA34699" s="1"/>
      <c r="AB34699" s="1"/>
      <c r="AC34699" s="1"/>
      <c r="AJ34699" s="1"/>
      <c r="AK34699" s="1"/>
      <c r="AL34699" s="1"/>
    </row>
    <row r="34700">
      <c r="I34700" s="1"/>
      <c r="J34700" s="1"/>
      <c r="K34700" s="1"/>
      <c r="AA34700" s="1"/>
      <c r="AB34700" s="1"/>
      <c r="AC34700" s="1"/>
      <c r="AJ34700" s="1"/>
      <c r="AK34700" s="1"/>
      <c r="AL34700" s="1"/>
    </row>
    <row r="34701">
      <c r="I34701" s="1"/>
      <c r="J34701" s="1"/>
      <c r="K34701" s="1"/>
      <c r="AA34701" s="1"/>
      <c r="AB34701" s="1"/>
      <c r="AC34701" s="1"/>
      <c r="AJ34701" s="1"/>
      <c r="AK34701" s="1"/>
      <c r="AL34701" s="1"/>
    </row>
    <row r="34702">
      <c r="I34702" s="1"/>
      <c r="J34702" s="1"/>
      <c r="K34702" s="1"/>
      <c r="AA34702" s="1"/>
      <c r="AB34702" s="1"/>
      <c r="AC34702" s="1"/>
      <c r="AJ34702" s="1"/>
      <c r="AK34702" s="1"/>
      <c r="AL34702" s="1"/>
    </row>
    <row r="34703">
      <c r="I34703" s="1"/>
      <c r="J34703" s="1"/>
      <c r="K34703" s="1"/>
      <c r="AA34703" s="1"/>
      <c r="AB34703" s="1"/>
      <c r="AC34703" s="1"/>
      <c r="AJ34703" s="1"/>
      <c r="AK34703" s="1"/>
      <c r="AL34703" s="1"/>
    </row>
    <row r="34704">
      <c r="I34704" s="1"/>
      <c r="J34704" s="1"/>
      <c r="K34704" s="1"/>
      <c r="AA34704" s="1"/>
      <c r="AB34704" s="1"/>
      <c r="AC34704" s="1"/>
      <c r="AJ34704" s="1"/>
      <c r="AK34704" s="1"/>
      <c r="AL34704" s="1"/>
    </row>
    <row r="34705">
      <c r="I34705" s="1"/>
      <c r="J34705" s="1"/>
      <c r="K34705" s="1"/>
      <c r="AA34705" s="1"/>
      <c r="AB34705" s="1"/>
      <c r="AC34705" s="1"/>
      <c r="AJ34705" s="1"/>
      <c r="AK34705" s="1"/>
      <c r="AL34705" s="1"/>
    </row>
    <row r="34706">
      <c r="I34706" s="1"/>
      <c r="J34706" s="1"/>
      <c r="K34706" s="1"/>
      <c r="AA34706" s="1"/>
      <c r="AB34706" s="1"/>
      <c r="AC34706" s="1"/>
      <c r="AJ34706" s="1"/>
      <c r="AK34706" s="1"/>
      <c r="AL34706" s="1"/>
    </row>
    <row r="34707">
      <c r="I34707" s="1"/>
      <c r="J34707" s="1"/>
      <c r="K34707" s="1"/>
      <c r="AA34707" s="1"/>
      <c r="AB34707" s="1"/>
      <c r="AC34707" s="1"/>
      <c r="AJ34707" s="1"/>
      <c r="AK34707" s="1"/>
      <c r="AL34707" s="1"/>
    </row>
    <row r="34708">
      <c r="I34708" s="1"/>
      <c r="J34708" s="1"/>
      <c r="K34708" s="1"/>
      <c r="AA34708" s="1"/>
      <c r="AB34708" s="1"/>
      <c r="AC34708" s="1"/>
      <c r="AJ34708" s="1"/>
      <c r="AK34708" s="1"/>
      <c r="AL34708" s="1"/>
    </row>
    <row r="34709">
      <c r="I34709" s="1"/>
      <c r="J34709" s="1"/>
      <c r="K34709" s="1"/>
      <c r="AA34709" s="1"/>
      <c r="AB34709" s="1"/>
      <c r="AC34709" s="1"/>
      <c r="AJ34709" s="1"/>
      <c r="AK34709" s="1"/>
      <c r="AL34709" s="1"/>
    </row>
    <row r="34710">
      <c r="I34710" s="1"/>
      <c r="J34710" s="1"/>
      <c r="K34710" s="1"/>
      <c r="AA34710" s="1"/>
      <c r="AB34710" s="1"/>
      <c r="AC34710" s="1"/>
      <c r="AJ34710" s="1"/>
      <c r="AK34710" s="1"/>
      <c r="AL34710" s="1"/>
    </row>
    <row r="34711">
      <c r="I34711" s="1"/>
      <c r="J34711" s="1"/>
      <c r="K34711" s="1"/>
      <c r="AA34711" s="1"/>
      <c r="AB34711" s="1"/>
      <c r="AC34711" s="1"/>
      <c r="AJ34711" s="1"/>
      <c r="AK34711" s="1"/>
      <c r="AL34711" s="1"/>
    </row>
    <row r="34712">
      <c r="I34712" s="1"/>
      <c r="J34712" s="1"/>
      <c r="K34712" s="1"/>
      <c r="AA34712" s="1"/>
      <c r="AB34712" s="1"/>
      <c r="AC34712" s="1"/>
      <c r="AJ34712" s="1"/>
      <c r="AK34712" s="1"/>
      <c r="AL34712" s="1"/>
    </row>
    <row r="34713">
      <c r="I34713" s="1"/>
      <c r="J34713" s="1"/>
      <c r="K34713" s="1"/>
      <c r="AA34713" s="1"/>
      <c r="AB34713" s="1"/>
      <c r="AC34713" s="1"/>
      <c r="AJ34713" s="1"/>
      <c r="AK34713" s="1"/>
      <c r="AL34713" s="1"/>
    </row>
    <row r="34714">
      <c r="I34714" s="1"/>
      <c r="J34714" s="1"/>
      <c r="K34714" s="1"/>
      <c r="AA34714" s="1"/>
      <c r="AB34714" s="1"/>
      <c r="AC34714" s="1"/>
      <c r="AJ34714" s="1"/>
      <c r="AK34714" s="1"/>
      <c r="AL34714" s="1"/>
    </row>
    <row r="34715">
      <c r="I34715" s="1"/>
      <c r="J34715" s="1"/>
      <c r="K34715" s="1"/>
      <c r="AA34715" s="1"/>
      <c r="AB34715" s="1"/>
      <c r="AC34715" s="1"/>
      <c r="AJ34715" s="1"/>
      <c r="AK34715" s="1"/>
      <c r="AL34715" s="1"/>
    </row>
    <row r="34716">
      <c r="I34716" s="1"/>
      <c r="J34716" s="1"/>
      <c r="K34716" s="1"/>
      <c r="AA34716" s="1"/>
      <c r="AB34716" s="1"/>
      <c r="AC34716" s="1"/>
      <c r="AJ34716" s="1"/>
      <c r="AK34716" s="1"/>
      <c r="AL34716" s="1"/>
    </row>
    <row r="34717">
      <c r="I34717" s="1"/>
      <c r="J34717" s="1"/>
      <c r="K34717" s="1"/>
      <c r="AA34717" s="1"/>
      <c r="AB34717" s="1"/>
      <c r="AC34717" s="1"/>
      <c r="AJ34717" s="1"/>
      <c r="AK34717" s="1"/>
      <c r="AL34717" s="1"/>
    </row>
    <row r="34718">
      <c r="I34718" s="1"/>
      <c r="J34718" s="1"/>
      <c r="K34718" s="1"/>
      <c r="AA34718" s="1"/>
      <c r="AB34718" s="1"/>
      <c r="AC34718" s="1"/>
      <c r="AJ34718" s="1"/>
      <c r="AK34718" s="1"/>
      <c r="AL34718" s="1"/>
    </row>
    <row r="34719">
      <c r="I34719" s="1"/>
      <c r="J34719" s="1"/>
      <c r="K34719" s="1"/>
      <c r="AA34719" s="1"/>
      <c r="AB34719" s="1"/>
      <c r="AC34719" s="1"/>
      <c r="AJ34719" s="1"/>
      <c r="AK34719" s="1"/>
      <c r="AL34719" s="1"/>
    </row>
    <row r="34720">
      <c r="I34720" s="1"/>
      <c r="J34720" s="1"/>
      <c r="K34720" s="1"/>
      <c r="AA34720" s="1"/>
      <c r="AB34720" s="1"/>
      <c r="AC34720" s="1"/>
      <c r="AJ34720" s="1"/>
      <c r="AK34720" s="1"/>
      <c r="AL34720" s="1"/>
    </row>
    <row r="34721">
      <c r="I34721" s="1"/>
      <c r="J34721" s="1"/>
      <c r="K34721" s="1"/>
      <c r="AA34721" s="1"/>
      <c r="AB34721" s="1"/>
      <c r="AC34721" s="1"/>
      <c r="AJ34721" s="1"/>
      <c r="AK34721" s="1"/>
      <c r="AL34721" s="1"/>
    </row>
    <row r="34722">
      <c r="I34722" s="1"/>
      <c r="J34722" s="1"/>
      <c r="K34722" s="1"/>
      <c r="AA34722" s="1"/>
      <c r="AB34722" s="1"/>
      <c r="AC34722" s="1"/>
      <c r="AJ34722" s="1"/>
      <c r="AK34722" s="1"/>
      <c r="AL34722" s="1"/>
    </row>
    <row r="34723">
      <c r="I34723" s="1"/>
      <c r="J34723" s="1"/>
      <c r="K34723" s="1"/>
      <c r="AA34723" s="1"/>
      <c r="AB34723" s="1"/>
      <c r="AC34723" s="1"/>
      <c r="AJ34723" s="1"/>
      <c r="AK34723" s="1"/>
      <c r="AL34723" s="1"/>
    </row>
    <row r="34724">
      <c r="I34724" s="1"/>
      <c r="J34724" s="1"/>
      <c r="K34724" s="1"/>
      <c r="AA34724" s="1"/>
      <c r="AB34724" s="1"/>
      <c r="AC34724" s="1"/>
      <c r="AJ34724" s="1"/>
      <c r="AK34724" s="1"/>
      <c r="AL34724" s="1"/>
    </row>
    <row r="34725">
      <c r="I34725" s="1"/>
      <c r="J34725" s="1"/>
      <c r="K34725" s="1"/>
      <c r="AA34725" s="1"/>
      <c r="AB34725" s="1"/>
      <c r="AC34725" s="1"/>
      <c r="AJ34725" s="1"/>
      <c r="AK34725" s="1"/>
      <c r="AL34725" s="1"/>
    </row>
    <row r="34726">
      <c r="I34726" s="1"/>
      <c r="J34726" s="1"/>
      <c r="K34726" s="1"/>
      <c r="AA34726" s="1"/>
      <c r="AB34726" s="1"/>
      <c r="AC34726" s="1"/>
      <c r="AJ34726" s="1"/>
      <c r="AK34726" s="1"/>
      <c r="AL34726" s="1"/>
    </row>
    <row r="34727">
      <c r="I34727" s="1"/>
      <c r="J34727" s="1"/>
      <c r="K34727" s="1"/>
      <c r="AA34727" s="1"/>
      <c r="AB34727" s="1"/>
      <c r="AC34727" s="1"/>
      <c r="AJ34727" s="1"/>
      <c r="AK34727" s="1"/>
      <c r="AL34727" s="1"/>
    </row>
    <row r="34728">
      <c r="I34728" s="1"/>
      <c r="J34728" s="1"/>
      <c r="K34728" s="1"/>
      <c r="AA34728" s="1"/>
      <c r="AB34728" s="1"/>
      <c r="AC34728" s="1"/>
      <c r="AJ34728" s="1"/>
      <c r="AK34728" s="1"/>
      <c r="AL34728" s="1"/>
    </row>
    <row r="34729">
      <c r="I34729" s="1"/>
      <c r="J34729" s="1"/>
      <c r="K34729" s="1"/>
      <c r="AA34729" s="1"/>
      <c r="AB34729" s="1"/>
      <c r="AC34729" s="1"/>
      <c r="AJ34729" s="1"/>
      <c r="AK34729" s="1"/>
      <c r="AL34729" s="1"/>
    </row>
    <row r="34730">
      <c r="I34730" s="1"/>
      <c r="J34730" s="1"/>
      <c r="K34730" s="1"/>
      <c r="AA34730" s="1"/>
      <c r="AB34730" s="1"/>
      <c r="AC34730" s="1"/>
      <c r="AJ34730" s="1"/>
      <c r="AK34730" s="1"/>
      <c r="AL34730" s="1"/>
    </row>
    <row r="34731">
      <c r="I34731" s="1"/>
      <c r="J34731" s="1"/>
      <c r="K34731" s="1"/>
      <c r="AA34731" s="1"/>
      <c r="AB34731" s="1"/>
      <c r="AC34731" s="1"/>
      <c r="AJ34731" s="1"/>
      <c r="AK34731" s="1"/>
      <c r="AL34731" s="1"/>
    </row>
    <row r="34732">
      <c r="I34732" s="1"/>
      <c r="J34732" s="1"/>
      <c r="K34732" s="1"/>
      <c r="AA34732" s="1"/>
      <c r="AB34732" s="1"/>
      <c r="AC34732" s="1"/>
      <c r="AJ34732" s="1"/>
      <c r="AK34732" s="1"/>
      <c r="AL34732" s="1"/>
    </row>
    <row r="34733">
      <c r="I34733" s="1"/>
      <c r="J34733" s="1"/>
      <c r="K34733" s="1"/>
      <c r="AA34733" s="1"/>
      <c r="AB34733" s="1"/>
      <c r="AC34733" s="1"/>
      <c r="AJ34733" s="1"/>
      <c r="AK34733" s="1"/>
      <c r="AL34733" s="1"/>
    </row>
    <row r="34734">
      <c r="I34734" s="1"/>
      <c r="J34734" s="1"/>
      <c r="K34734" s="1"/>
      <c r="AA34734" s="1"/>
      <c r="AB34734" s="1"/>
      <c r="AC34734" s="1"/>
      <c r="AJ34734" s="1"/>
      <c r="AK34734" s="1"/>
      <c r="AL34734" s="1"/>
    </row>
    <row r="34735">
      <c r="I34735" s="1"/>
      <c r="J34735" s="1"/>
      <c r="K34735" s="1"/>
      <c r="AA34735" s="1"/>
      <c r="AB34735" s="1"/>
      <c r="AC34735" s="1"/>
      <c r="AJ34735" s="1"/>
      <c r="AK34735" s="1"/>
      <c r="AL34735" s="1"/>
    </row>
    <row r="34736">
      <c r="I34736" s="1"/>
      <c r="J34736" s="1"/>
      <c r="K34736" s="1"/>
      <c r="AA34736" s="1"/>
      <c r="AB34736" s="1"/>
      <c r="AC34736" s="1"/>
      <c r="AJ34736" s="1"/>
      <c r="AK34736" s="1"/>
      <c r="AL34736" s="1"/>
    </row>
    <row r="34737">
      <c r="I34737" s="1"/>
      <c r="J34737" s="1"/>
      <c r="K34737" s="1"/>
      <c r="AA34737" s="1"/>
      <c r="AB34737" s="1"/>
      <c r="AC34737" s="1"/>
      <c r="AJ34737" s="1"/>
      <c r="AK34737" s="1"/>
      <c r="AL34737" s="1"/>
    </row>
    <row r="34738">
      <c r="I34738" s="1"/>
      <c r="J34738" s="1"/>
      <c r="K34738" s="1"/>
      <c r="AA34738" s="1"/>
      <c r="AB34738" s="1"/>
      <c r="AC34738" s="1"/>
      <c r="AJ34738" s="1"/>
      <c r="AK34738" s="1"/>
      <c r="AL34738" s="1"/>
    </row>
    <row r="34739">
      <c r="I34739" s="1"/>
      <c r="J34739" s="1"/>
      <c r="K34739" s="1"/>
      <c r="AA34739" s="1"/>
      <c r="AB34739" s="1"/>
      <c r="AC34739" s="1"/>
      <c r="AJ34739" s="1"/>
      <c r="AK34739" s="1"/>
      <c r="AL34739" s="1"/>
    </row>
    <row r="34740">
      <c r="I34740" s="1"/>
      <c r="J34740" s="1"/>
      <c r="K34740" s="1"/>
      <c r="AA34740" s="1"/>
      <c r="AB34740" s="1"/>
      <c r="AC34740" s="1"/>
      <c r="AJ34740" s="1"/>
      <c r="AK34740" s="1"/>
      <c r="AL34740" s="1"/>
    </row>
    <row r="34741">
      <c r="I34741" s="1"/>
      <c r="J34741" s="1"/>
      <c r="K34741" s="1"/>
      <c r="AA34741" s="1"/>
      <c r="AB34741" s="1"/>
      <c r="AC34741" s="1"/>
      <c r="AJ34741" s="1"/>
      <c r="AK34741" s="1"/>
      <c r="AL34741" s="1"/>
    </row>
    <row r="34742">
      <c r="I34742" s="1"/>
      <c r="J34742" s="1"/>
      <c r="K34742" s="1"/>
      <c r="AA34742" s="1"/>
      <c r="AB34742" s="1"/>
      <c r="AC34742" s="1"/>
      <c r="AJ34742" s="1"/>
      <c r="AK34742" s="1"/>
      <c r="AL34742" s="1"/>
    </row>
    <row r="34743">
      <c r="I34743" s="1"/>
      <c r="J34743" s="1"/>
      <c r="K34743" s="1"/>
      <c r="AA34743" s="1"/>
      <c r="AB34743" s="1"/>
      <c r="AC34743" s="1"/>
      <c r="AJ34743" s="1"/>
      <c r="AK34743" s="1"/>
      <c r="AL34743" s="1"/>
    </row>
    <row r="34744">
      <c r="I34744" s="1"/>
      <c r="J34744" s="1"/>
      <c r="K34744" s="1"/>
      <c r="AA34744" s="1"/>
      <c r="AB34744" s="1"/>
      <c r="AC34744" s="1"/>
      <c r="AJ34744" s="1"/>
      <c r="AK34744" s="1"/>
      <c r="AL34744" s="1"/>
    </row>
    <row r="34745">
      <c r="I34745" s="1"/>
      <c r="J34745" s="1"/>
      <c r="K34745" s="1"/>
      <c r="AA34745" s="1"/>
      <c r="AB34745" s="1"/>
      <c r="AC34745" s="1"/>
      <c r="AJ34745" s="1"/>
      <c r="AK34745" s="1"/>
      <c r="AL34745" s="1"/>
    </row>
    <row r="34746">
      <c r="I34746" s="1"/>
      <c r="J34746" s="1"/>
      <c r="K34746" s="1"/>
      <c r="AA34746" s="1"/>
      <c r="AB34746" s="1"/>
      <c r="AC34746" s="1"/>
      <c r="AJ34746" s="1"/>
      <c r="AK34746" s="1"/>
      <c r="AL34746" s="1"/>
    </row>
    <row r="34747">
      <c r="I34747" s="1"/>
      <c r="J34747" s="1"/>
      <c r="K34747" s="1"/>
      <c r="AA34747" s="1"/>
      <c r="AB34747" s="1"/>
      <c r="AC34747" s="1"/>
      <c r="AJ34747" s="1"/>
      <c r="AK34747" s="1"/>
      <c r="AL34747" s="1"/>
    </row>
    <row r="34748">
      <c r="I34748" s="1"/>
      <c r="J34748" s="1"/>
      <c r="K34748" s="1"/>
      <c r="AA34748" s="1"/>
      <c r="AB34748" s="1"/>
      <c r="AC34748" s="1"/>
      <c r="AJ34748" s="1"/>
      <c r="AK34748" s="1"/>
      <c r="AL34748" s="1"/>
    </row>
    <row r="34749">
      <c r="I34749" s="1"/>
      <c r="J34749" s="1"/>
      <c r="K34749" s="1"/>
      <c r="AA34749" s="1"/>
      <c r="AB34749" s="1"/>
      <c r="AC34749" s="1"/>
      <c r="AJ34749" s="1"/>
      <c r="AK34749" s="1"/>
      <c r="AL34749" s="1"/>
    </row>
    <row r="34750">
      <c r="I34750" s="1"/>
      <c r="J34750" s="1"/>
      <c r="K34750" s="1"/>
      <c r="AA34750" s="1"/>
      <c r="AB34750" s="1"/>
      <c r="AC34750" s="1"/>
      <c r="AJ34750" s="1"/>
      <c r="AK34750" s="1"/>
      <c r="AL34750" s="1"/>
    </row>
    <row r="34751">
      <c r="I34751" s="1"/>
      <c r="J34751" s="1"/>
      <c r="K34751" s="1"/>
      <c r="AA34751" s="1"/>
      <c r="AB34751" s="1"/>
      <c r="AC34751" s="1"/>
      <c r="AJ34751" s="1"/>
      <c r="AK34751" s="1"/>
      <c r="AL34751" s="1"/>
    </row>
    <row r="34752">
      <c r="I34752" s="1"/>
      <c r="J34752" s="1"/>
      <c r="K34752" s="1"/>
      <c r="AA34752" s="1"/>
      <c r="AB34752" s="1"/>
      <c r="AC34752" s="1"/>
      <c r="AJ34752" s="1"/>
      <c r="AK34752" s="1"/>
      <c r="AL34752" s="1"/>
    </row>
    <row r="34753">
      <c r="I34753" s="1"/>
      <c r="J34753" s="1"/>
      <c r="K34753" s="1"/>
      <c r="AA34753" s="1"/>
      <c r="AB34753" s="1"/>
      <c r="AC34753" s="1"/>
      <c r="AJ34753" s="1"/>
      <c r="AK34753" s="1"/>
      <c r="AL34753" s="1"/>
    </row>
    <row r="34754">
      <c r="I34754" s="1"/>
      <c r="J34754" s="1"/>
      <c r="K34754" s="1"/>
      <c r="AA34754" s="1"/>
      <c r="AB34754" s="1"/>
      <c r="AC34754" s="1"/>
      <c r="AJ34754" s="1"/>
      <c r="AK34754" s="1"/>
      <c r="AL34754" s="1"/>
    </row>
    <row r="34755">
      <c r="I34755" s="1"/>
      <c r="J34755" s="1"/>
      <c r="K34755" s="1"/>
      <c r="AA34755" s="1"/>
      <c r="AB34755" s="1"/>
      <c r="AC34755" s="1"/>
      <c r="AJ34755" s="1"/>
      <c r="AK34755" s="1"/>
      <c r="AL34755" s="1"/>
    </row>
    <row r="34756">
      <c r="I34756" s="1"/>
      <c r="J34756" s="1"/>
      <c r="K34756" s="1"/>
      <c r="AA34756" s="1"/>
      <c r="AB34756" s="1"/>
      <c r="AC34756" s="1"/>
      <c r="AJ34756" s="1"/>
      <c r="AK34756" s="1"/>
      <c r="AL34756" s="1"/>
    </row>
    <row r="34757">
      <c r="I34757" s="1"/>
      <c r="J34757" s="1"/>
      <c r="K34757" s="1"/>
      <c r="AA34757" s="1"/>
      <c r="AB34757" s="1"/>
      <c r="AC34757" s="1"/>
      <c r="AJ34757" s="1"/>
      <c r="AK34757" s="1"/>
      <c r="AL34757" s="1"/>
    </row>
    <row r="34758">
      <c r="I34758" s="1"/>
      <c r="J34758" s="1"/>
      <c r="K34758" s="1"/>
      <c r="AA34758" s="1"/>
      <c r="AB34758" s="1"/>
      <c r="AC34758" s="1"/>
      <c r="AJ34758" s="1"/>
      <c r="AK34758" s="1"/>
      <c r="AL34758" s="1"/>
    </row>
    <row r="34759">
      <c r="I34759" s="1"/>
      <c r="J34759" s="1"/>
      <c r="K34759" s="1"/>
      <c r="AA34759" s="1"/>
      <c r="AB34759" s="1"/>
      <c r="AC34759" s="1"/>
      <c r="AJ34759" s="1"/>
      <c r="AK34759" s="1"/>
      <c r="AL34759" s="1"/>
    </row>
    <row r="34760">
      <c r="I34760" s="1"/>
      <c r="J34760" s="1"/>
      <c r="K34760" s="1"/>
      <c r="AA34760" s="1"/>
      <c r="AB34760" s="1"/>
      <c r="AC34760" s="1"/>
      <c r="AJ34760" s="1"/>
      <c r="AK34760" s="1"/>
      <c r="AL34760" s="1"/>
    </row>
    <row r="34761">
      <c r="I34761" s="1"/>
      <c r="J34761" s="1"/>
      <c r="K34761" s="1"/>
      <c r="AA34761" s="1"/>
      <c r="AB34761" s="1"/>
      <c r="AC34761" s="1"/>
      <c r="AJ34761" s="1"/>
      <c r="AK34761" s="1"/>
      <c r="AL34761" s="1"/>
    </row>
    <row r="34762">
      <c r="I34762" s="1"/>
      <c r="J34762" s="1"/>
      <c r="K34762" s="1"/>
      <c r="AA34762" s="1"/>
      <c r="AB34762" s="1"/>
      <c r="AC34762" s="1"/>
      <c r="AJ34762" s="1"/>
      <c r="AK34762" s="1"/>
      <c r="AL34762" s="1"/>
    </row>
    <row r="34763">
      <c r="I34763" s="1"/>
      <c r="J34763" s="1"/>
      <c r="K34763" s="1"/>
      <c r="AA34763" s="1"/>
      <c r="AB34763" s="1"/>
      <c r="AC34763" s="1"/>
      <c r="AJ34763" s="1"/>
      <c r="AK34763" s="1"/>
      <c r="AL34763" s="1"/>
    </row>
    <row r="34764">
      <c r="I34764" s="1"/>
      <c r="J34764" s="1"/>
      <c r="K34764" s="1"/>
      <c r="AA34764" s="1"/>
      <c r="AB34764" s="1"/>
      <c r="AC34764" s="1"/>
      <c r="AJ34764" s="1"/>
      <c r="AK34764" s="1"/>
      <c r="AL34764" s="1"/>
    </row>
    <row r="34765">
      <c r="I34765" s="1"/>
      <c r="J34765" s="1"/>
      <c r="K34765" s="1"/>
      <c r="AA34765" s="1"/>
      <c r="AB34765" s="1"/>
      <c r="AC34765" s="1"/>
      <c r="AJ34765" s="1"/>
      <c r="AK34765" s="1"/>
      <c r="AL34765" s="1"/>
    </row>
    <row r="34766">
      <c r="I34766" s="1"/>
      <c r="J34766" s="1"/>
      <c r="K34766" s="1"/>
      <c r="AA34766" s="1"/>
      <c r="AB34766" s="1"/>
      <c r="AC34766" s="1"/>
      <c r="AJ34766" s="1"/>
      <c r="AK34766" s="1"/>
      <c r="AL34766" s="1"/>
    </row>
    <row r="34767">
      <c r="I34767" s="1"/>
      <c r="J34767" s="1"/>
      <c r="K34767" s="1"/>
      <c r="AA34767" s="1"/>
      <c r="AB34767" s="1"/>
      <c r="AC34767" s="1"/>
      <c r="AJ34767" s="1"/>
      <c r="AK34767" s="1"/>
      <c r="AL34767" s="1"/>
    </row>
    <row r="34768">
      <c r="I34768" s="1"/>
      <c r="J34768" s="1"/>
      <c r="K34768" s="1"/>
      <c r="AA34768" s="1"/>
      <c r="AB34768" s="1"/>
      <c r="AC34768" s="1"/>
      <c r="AJ34768" s="1"/>
      <c r="AK34768" s="1"/>
      <c r="AL34768" s="1"/>
    </row>
    <row r="34769">
      <c r="I34769" s="1"/>
      <c r="J34769" s="1"/>
      <c r="K34769" s="1"/>
      <c r="AA34769" s="1"/>
      <c r="AB34769" s="1"/>
      <c r="AC34769" s="1"/>
      <c r="AJ34769" s="1"/>
      <c r="AK34769" s="1"/>
      <c r="AL34769" s="1"/>
    </row>
    <row r="34770">
      <c r="I34770" s="1"/>
      <c r="J34770" s="1"/>
      <c r="K34770" s="1"/>
      <c r="AA34770" s="1"/>
      <c r="AB34770" s="1"/>
      <c r="AC34770" s="1"/>
      <c r="AJ34770" s="1"/>
      <c r="AK34770" s="1"/>
      <c r="AL34770" s="1"/>
    </row>
    <row r="34771">
      <c r="I34771" s="1"/>
      <c r="J34771" s="1"/>
      <c r="K34771" s="1"/>
      <c r="AA34771" s="1"/>
      <c r="AB34771" s="1"/>
      <c r="AC34771" s="1"/>
      <c r="AJ34771" s="1"/>
      <c r="AK34771" s="1"/>
      <c r="AL34771" s="1"/>
    </row>
    <row r="34772">
      <c r="I34772" s="1"/>
      <c r="J34772" s="1"/>
      <c r="K34772" s="1"/>
      <c r="AA34772" s="1"/>
      <c r="AB34772" s="1"/>
      <c r="AC34772" s="1"/>
      <c r="AJ34772" s="1"/>
      <c r="AK34772" s="1"/>
      <c r="AL34772" s="1"/>
    </row>
    <row r="34773">
      <c r="I34773" s="1"/>
      <c r="J34773" s="1"/>
      <c r="K34773" s="1"/>
      <c r="AA34773" s="1"/>
      <c r="AB34773" s="1"/>
      <c r="AC34773" s="1"/>
      <c r="AJ34773" s="1"/>
      <c r="AK34773" s="1"/>
      <c r="AL34773" s="1"/>
    </row>
    <row r="34774">
      <c r="I34774" s="1"/>
      <c r="J34774" s="1"/>
      <c r="K34774" s="1"/>
      <c r="AA34774" s="1"/>
      <c r="AB34774" s="1"/>
      <c r="AC34774" s="1"/>
      <c r="AJ34774" s="1"/>
      <c r="AK34774" s="1"/>
      <c r="AL34774" s="1"/>
    </row>
    <row r="34775">
      <c r="I34775" s="1"/>
      <c r="J34775" s="1"/>
      <c r="K34775" s="1"/>
      <c r="AA34775" s="1"/>
      <c r="AB34775" s="1"/>
      <c r="AC34775" s="1"/>
      <c r="AJ34775" s="1"/>
      <c r="AK34775" s="1"/>
      <c r="AL34775" s="1"/>
    </row>
    <row r="34776">
      <c r="I34776" s="1"/>
      <c r="J34776" s="1"/>
      <c r="K34776" s="1"/>
      <c r="AA34776" s="1"/>
      <c r="AB34776" s="1"/>
      <c r="AC34776" s="1"/>
      <c r="AJ34776" s="1"/>
      <c r="AK34776" s="1"/>
      <c r="AL34776" s="1"/>
    </row>
    <row r="34777">
      <c r="I34777" s="1"/>
      <c r="J34777" s="1"/>
      <c r="K34777" s="1"/>
      <c r="AA34777" s="1"/>
      <c r="AB34777" s="1"/>
      <c r="AC34777" s="1"/>
      <c r="AJ34777" s="1"/>
      <c r="AK34777" s="1"/>
      <c r="AL34777" s="1"/>
    </row>
    <row r="34778">
      <c r="I34778" s="1"/>
      <c r="J34778" s="1"/>
      <c r="K34778" s="1"/>
      <c r="AA34778" s="1"/>
      <c r="AB34778" s="1"/>
      <c r="AC34778" s="1"/>
      <c r="AJ34778" s="1"/>
      <c r="AK34778" s="1"/>
      <c r="AL34778" s="1"/>
    </row>
    <row r="34779">
      <c r="I34779" s="1"/>
      <c r="J34779" s="1"/>
      <c r="K34779" s="1"/>
      <c r="AA34779" s="1"/>
      <c r="AB34779" s="1"/>
      <c r="AC34779" s="1"/>
      <c r="AJ34779" s="1"/>
      <c r="AK34779" s="1"/>
      <c r="AL34779" s="1"/>
    </row>
    <row r="34780">
      <c r="I34780" s="1"/>
      <c r="J34780" s="1"/>
      <c r="K34780" s="1"/>
      <c r="AA34780" s="1"/>
      <c r="AB34780" s="1"/>
      <c r="AC34780" s="1"/>
      <c r="AJ34780" s="1"/>
      <c r="AK34780" s="1"/>
      <c r="AL34780" s="1"/>
    </row>
    <row r="34781">
      <c r="I34781" s="1"/>
      <c r="J34781" s="1"/>
      <c r="K34781" s="1"/>
      <c r="AA34781" s="1"/>
      <c r="AB34781" s="1"/>
      <c r="AC34781" s="1"/>
      <c r="AJ34781" s="1"/>
      <c r="AK34781" s="1"/>
      <c r="AL34781" s="1"/>
    </row>
    <row r="34782">
      <c r="I34782" s="1"/>
      <c r="J34782" s="1"/>
      <c r="K34782" s="1"/>
      <c r="AA34782" s="1"/>
      <c r="AB34782" s="1"/>
      <c r="AC34782" s="1"/>
      <c r="AJ34782" s="1"/>
      <c r="AK34782" s="1"/>
      <c r="AL34782" s="1"/>
    </row>
    <row r="34783">
      <c r="I34783" s="1"/>
      <c r="J34783" s="1"/>
      <c r="K34783" s="1"/>
      <c r="AA34783" s="1"/>
      <c r="AB34783" s="1"/>
      <c r="AC34783" s="1"/>
      <c r="AJ34783" s="1"/>
      <c r="AK34783" s="1"/>
      <c r="AL34783" s="1"/>
    </row>
    <row r="34784">
      <c r="I34784" s="1"/>
      <c r="J34784" s="1"/>
      <c r="K34784" s="1"/>
      <c r="AA34784" s="1"/>
      <c r="AB34784" s="1"/>
      <c r="AC34784" s="1"/>
      <c r="AJ34784" s="1"/>
      <c r="AK34784" s="1"/>
      <c r="AL34784" s="1"/>
    </row>
    <row r="34785">
      <c r="I34785" s="1"/>
      <c r="J34785" s="1"/>
      <c r="K34785" s="1"/>
      <c r="AA34785" s="1"/>
      <c r="AB34785" s="1"/>
      <c r="AC34785" s="1"/>
      <c r="AJ34785" s="1"/>
      <c r="AK34785" s="1"/>
      <c r="AL34785" s="1"/>
    </row>
    <row r="34786">
      <c r="I34786" s="1"/>
      <c r="J34786" s="1"/>
      <c r="K34786" s="1"/>
      <c r="AA34786" s="1"/>
      <c r="AB34786" s="1"/>
      <c r="AC34786" s="1"/>
      <c r="AJ34786" s="1"/>
      <c r="AK34786" s="1"/>
      <c r="AL34786" s="1"/>
    </row>
    <row r="34787">
      <c r="I34787" s="1"/>
      <c r="J34787" s="1"/>
      <c r="K34787" s="1"/>
      <c r="AA34787" s="1"/>
      <c r="AB34787" s="1"/>
      <c r="AC34787" s="1"/>
      <c r="AJ34787" s="1"/>
      <c r="AK34787" s="1"/>
      <c r="AL34787" s="1"/>
    </row>
    <row r="34788">
      <c r="I34788" s="1"/>
      <c r="J34788" s="1"/>
      <c r="K34788" s="1"/>
      <c r="AA34788" s="1"/>
      <c r="AB34788" s="1"/>
      <c r="AC34788" s="1"/>
      <c r="AJ34788" s="1"/>
      <c r="AK34788" s="1"/>
      <c r="AL34788" s="1"/>
    </row>
    <row r="34789">
      <c r="I34789" s="1"/>
      <c r="J34789" s="1"/>
      <c r="K34789" s="1"/>
      <c r="AA34789" s="1"/>
      <c r="AB34789" s="1"/>
      <c r="AC34789" s="1"/>
      <c r="AJ34789" s="1"/>
      <c r="AK34789" s="1"/>
      <c r="AL34789" s="1"/>
    </row>
    <row r="34790">
      <c r="I34790" s="1"/>
      <c r="J34790" s="1"/>
      <c r="K34790" s="1"/>
      <c r="AA34790" s="1"/>
      <c r="AB34790" s="1"/>
      <c r="AC34790" s="1"/>
      <c r="AJ34790" s="1"/>
      <c r="AK34790" s="1"/>
      <c r="AL34790" s="1"/>
    </row>
    <row r="34791">
      <c r="I34791" s="1"/>
      <c r="J34791" s="1"/>
      <c r="K34791" s="1"/>
      <c r="AA34791" s="1"/>
      <c r="AB34791" s="1"/>
      <c r="AC34791" s="1"/>
      <c r="AJ34791" s="1"/>
      <c r="AK34791" s="1"/>
      <c r="AL34791" s="1"/>
    </row>
    <row r="34792">
      <c r="I34792" s="1"/>
      <c r="J34792" s="1"/>
      <c r="K34792" s="1"/>
      <c r="AA34792" s="1"/>
      <c r="AB34792" s="1"/>
      <c r="AC34792" s="1"/>
      <c r="AJ34792" s="1"/>
      <c r="AK34792" s="1"/>
      <c r="AL34792" s="1"/>
    </row>
    <row r="34793">
      <c r="I34793" s="1"/>
      <c r="J34793" s="1"/>
      <c r="K34793" s="1"/>
      <c r="AA34793" s="1"/>
      <c r="AB34793" s="1"/>
      <c r="AC34793" s="1"/>
      <c r="AJ34793" s="1"/>
      <c r="AK34793" s="1"/>
      <c r="AL34793" s="1"/>
    </row>
    <row r="34794">
      <c r="I34794" s="1"/>
      <c r="J34794" s="1"/>
      <c r="K34794" s="1"/>
      <c r="AA34794" s="1"/>
      <c r="AB34794" s="1"/>
      <c r="AC34794" s="1"/>
      <c r="AJ34794" s="1"/>
      <c r="AK34794" s="1"/>
      <c r="AL34794" s="1"/>
    </row>
    <row r="34795">
      <c r="I34795" s="1"/>
      <c r="J34795" s="1"/>
      <c r="K34795" s="1"/>
      <c r="AA34795" s="1"/>
      <c r="AB34795" s="1"/>
      <c r="AC34795" s="1"/>
      <c r="AJ34795" s="1"/>
      <c r="AK34795" s="1"/>
      <c r="AL34795" s="1"/>
    </row>
    <row r="34796">
      <c r="I34796" s="1"/>
      <c r="J34796" s="1"/>
      <c r="K34796" s="1"/>
      <c r="AA34796" s="1"/>
      <c r="AB34796" s="1"/>
      <c r="AC34796" s="1"/>
      <c r="AJ34796" s="1"/>
      <c r="AK34796" s="1"/>
      <c r="AL34796" s="1"/>
    </row>
    <row r="34797">
      <c r="I34797" s="1"/>
      <c r="J34797" s="1"/>
      <c r="K34797" s="1"/>
      <c r="AA34797" s="1"/>
      <c r="AB34797" s="1"/>
      <c r="AC34797" s="1"/>
      <c r="AJ34797" s="1"/>
      <c r="AK34797" s="1"/>
      <c r="AL34797" s="1"/>
    </row>
    <row r="34798">
      <c r="I34798" s="1"/>
      <c r="J34798" s="1"/>
      <c r="K34798" s="1"/>
      <c r="AA34798" s="1"/>
      <c r="AB34798" s="1"/>
      <c r="AC34798" s="1"/>
      <c r="AJ34798" s="1"/>
      <c r="AK34798" s="1"/>
      <c r="AL34798" s="1"/>
    </row>
    <row r="34799">
      <c r="I34799" s="1"/>
      <c r="J34799" s="1"/>
      <c r="K34799" s="1"/>
      <c r="AA34799" s="1"/>
      <c r="AB34799" s="1"/>
      <c r="AC34799" s="1"/>
      <c r="AJ34799" s="1"/>
      <c r="AK34799" s="1"/>
      <c r="AL34799" s="1"/>
    </row>
    <row r="34800">
      <c r="I34800" s="1"/>
      <c r="J34800" s="1"/>
      <c r="K34800" s="1"/>
      <c r="AA34800" s="1"/>
      <c r="AB34800" s="1"/>
      <c r="AC34800" s="1"/>
      <c r="AJ34800" s="1"/>
      <c r="AK34800" s="1"/>
      <c r="AL34800" s="1"/>
    </row>
    <row r="34801">
      <c r="I34801" s="1"/>
      <c r="J34801" s="1"/>
      <c r="K34801" s="1"/>
      <c r="AA34801" s="1"/>
      <c r="AB34801" s="1"/>
      <c r="AC34801" s="1"/>
      <c r="AJ34801" s="1"/>
      <c r="AK34801" s="1"/>
      <c r="AL34801" s="1"/>
    </row>
    <row r="34802">
      <c r="I34802" s="1"/>
      <c r="J34802" s="1"/>
      <c r="K34802" s="1"/>
      <c r="AA34802" s="1"/>
      <c r="AB34802" s="1"/>
      <c r="AC34802" s="1"/>
      <c r="AJ34802" s="1"/>
      <c r="AK34802" s="1"/>
      <c r="AL34802" s="1"/>
    </row>
    <row r="34803">
      <c r="I34803" s="1"/>
      <c r="J34803" s="1"/>
      <c r="K34803" s="1"/>
      <c r="AA34803" s="1"/>
      <c r="AB34803" s="1"/>
      <c r="AC34803" s="1"/>
      <c r="AJ34803" s="1"/>
      <c r="AK34803" s="1"/>
      <c r="AL34803" s="1"/>
    </row>
    <row r="34804">
      <c r="I34804" s="1"/>
      <c r="J34804" s="1"/>
      <c r="K34804" s="1"/>
      <c r="AA34804" s="1"/>
      <c r="AB34804" s="1"/>
      <c r="AC34804" s="1"/>
      <c r="AJ34804" s="1"/>
      <c r="AK34804" s="1"/>
      <c r="AL34804" s="1"/>
    </row>
    <row r="34805">
      <c r="I34805" s="1"/>
      <c r="J34805" s="1"/>
      <c r="K34805" s="1"/>
      <c r="AA34805" s="1"/>
      <c r="AB34805" s="1"/>
      <c r="AC34805" s="1"/>
      <c r="AJ34805" s="1"/>
      <c r="AK34805" s="1"/>
      <c r="AL34805" s="1"/>
    </row>
    <row r="34806">
      <c r="I34806" s="1"/>
      <c r="J34806" s="1"/>
      <c r="K34806" s="1"/>
      <c r="AA34806" s="1"/>
      <c r="AB34806" s="1"/>
      <c r="AC34806" s="1"/>
      <c r="AJ34806" s="1"/>
      <c r="AK34806" s="1"/>
      <c r="AL34806" s="1"/>
    </row>
    <row r="34807">
      <c r="I34807" s="1"/>
      <c r="J34807" s="1"/>
      <c r="K34807" s="1"/>
      <c r="AA34807" s="1"/>
      <c r="AB34807" s="1"/>
      <c r="AC34807" s="1"/>
      <c r="AJ34807" s="1"/>
      <c r="AK34807" s="1"/>
      <c r="AL34807" s="1"/>
    </row>
    <row r="34808">
      <c r="I34808" s="1"/>
      <c r="J34808" s="1"/>
      <c r="K34808" s="1"/>
      <c r="AA34808" s="1"/>
      <c r="AB34808" s="1"/>
      <c r="AC34808" s="1"/>
      <c r="AJ34808" s="1"/>
      <c r="AK34808" s="1"/>
      <c r="AL34808" s="1"/>
    </row>
    <row r="34809">
      <c r="I34809" s="1"/>
      <c r="J34809" s="1"/>
      <c r="K34809" s="1"/>
      <c r="AA34809" s="1"/>
      <c r="AB34809" s="1"/>
      <c r="AC34809" s="1"/>
      <c r="AJ34809" s="1"/>
      <c r="AK34809" s="1"/>
      <c r="AL34809" s="1"/>
    </row>
    <row r="34810">
      <c r="I34810" s="1"/>
      <c r="J34810" s="1"/>
      <c r="K34810" s="1"/>
      <c r="AA34810" s="1"/>
      <c r="AB34810" s="1"/>
      <c r="AC34810" s="1"/>
      <c r="AJ34810" s="1"/>
      <c r="AK34810" s="1"/>
      <c r="AL34810" s="1"/>
    </row>
    <row r="34811">
      <c r="I34811" s="1"/>
      <c r="J34811" s="1"/>
      <c r="K34811" s="1"/>
      <c r="AA34811" s="1"/>
      <c r="AB34811" s="1"/>
      <c r="AC34811" s="1"/>
      <c r="AJ34811" s="1"/>
      <c r="AK34811" s="1"/>
      <c r="AL34811" s="1"/>
    </row>
    <row r="34812">
      <c r="I34812" s="1"/>
      <c r="J34812" s="1"/>
      <c r="K34812" s="1"/>
      <c r="AA34812" s="1"/>
      <c r="AB34812" s="1"/>
      <c r="AC34812" s="1"/>
      <c r="AJ34812" s="1"/>
      <c r="AK34812" s="1"/>
      <c r="AL34812" s="1"/>
    </row>
    <row r="34813">
      <c r="I34813" s="1"/>
      <c r="J34813" s="1"/>
      <c r="K34813" s="1"/>
      <c r="AA34813" s="1"/>
      <c r="AB34813" s="1"/>
      <c r="AC34813" s="1"/>
      <c r="AJ34813" s="1"/>
      <c r="AK34813" s="1"/>
      <c r="AL34813" s="1"/>
    </row>
    <row r="34814">
      <c r="I34814" s="1"/>
      <c r="J34814" s="1"/>
      <c r="K34814" s="1"/>
      <c r="AA34814" s="1"/>
      <c r="AB34814" s="1"/>
      <c r="AC34814" s="1"/>
      <c r="AJ34814" s="1"/>
      <c r="AK34814" s="1"/>
      <c r="AL34814" s="1"/>
    </row>
    <row r="34815">
      <c r="I34815" s="1"/>
      <c r="J34815" s="1"/>
      <c r="K34815" s="1"/>
      <c r="AA34815" s="1"/>
      <c r="AB34815" s="1"/>
      <c r="AC34815" s="1"/>
      <c r="AJ34815" s="1"/>
      <c r="AK34815" s="1"/>
      <c r="AL34815" s="1"/>
    </row>
    <row r="34816">
      <c r="I34816" s="1"/>
      <c r="J34816" s="1"/>
      <c r="K34816" s="1"/>
      <c r="AA34816" s="1"/>
      <c r="AB34816" s="1"/>
      <c r="AC34816" s="1"/>
      <c r="AJ34816" s="1"/>
      <c r="AK34816" s="1"/>
      <c r="AL34816" s="1"/>
    </row>
    <row r="34817">
      <c r="I34817" s="1"/>
      <c r="J34817" s="1"/>
      <c r="K34817" s="1"/>
      <c r="AA34817" s="1"/>
      <c r="AB34817" s="1"/>
      <c r="AC34817" s="1"/>
      <c r="AJ34817" s="1"/>
      <c r="AK34817" s="1"/>
      <c r="AL34817" s="1"/>
    </row>
    <row r="34818">
      <c r="I34818" s="1"/>
      <c r="J34818" s="1"/>
      <c r="K34818" s="1"/>
      <c r="AA34818" s="1"/>
      <c r="AB34818" s="1"/>
      <c r="AC34818" s="1"/>
      <c r="AJ34818" s="1"/>
      <c r="AK34818" s="1"/>
      <c r="AL34818" s="1"/>
    </row>
    <row r="34819">
      <c r="I34819" s="1"/>
      <c r="J34819" s="1"/>
      <c r="K34819" s="1"/>
      <c r="AA34819" s="1"/>
      <c r="AB34819" s="1"/>
      <c r="AC34819" s="1"/>
      <c r="AJ34819" s="1"/>
      <c r="AK34819" s="1"/>
      <c r="AL34819" s="1"/>
    </row>
    <row r="34820">
      <c r="I34820" s="1"/>
      <c r="J34820" s="1"/>
      <c r="K34820" s="1"/>
      <c r="AA34820" s="1"/>
      <c r="AB34820" s="1"/>
      <c r="AC34820" s="1"/>
      <c r="AJ34820" s="1"/>
      <c r="AK34820" s="1"/>
      <c r="AL34820" s="1"/>
    </row>
    <row r="34821">
      <c r="I34821" s="1"/>
      <c r="J34821" s="1"/>
      <c r="K34821" s="1"/>
      <c r="AA34821" s="1"/>
      <c r="AB34821" s="1"/>
      <c r="AC34821" s="1"/>
      <c r="AJ34821" s="1"/>
      <c r="AK34821" s="1"/>
      <c r="AL34821" s="1"/>
    </row>
    <row r="34822">
      <c r="I34822" s="1"/>
      <c r="J34822" s="1"/>
      <c r="K34822" s="1"/>
      <c r="AA34822" s="1"/>
      <c r="AB34822" s="1"/>
      <c r="AC34822" s="1"/>
      <c r="AJ34822" s="1"/>
      <c r="AK34822" s="1"/>
      <c r="AL34822" s="1"/>
    </row>
    <row r="34823">
      <c r="I34823" s="1"/>
      <c r="J34823" s="1"/>
      <c r="K34823" s="1"/>
      <c r="AA34823" s="1"/>
      <c r="AB34823" s="1"/>
      <c r="AC34823" s="1"/>
      <c r="AJ34823" s="1"/>
      <c r="AK34823" s="1"/>
      <c r="AL34823" s="1"/>
    </row>
    <row r="34824">
      <c r="I34824" s="1"/>
      <c r="J34824" s="1"/>
      <c r="K34824" s="1"/>
      <c r="AA34824" s="1"/>
      <c r="AB34824" s="1"/>
      <c r="AC34824" s="1"/>
      <c r="AJ34824" s="1"/>
      <c r="AK34824" s="1"/>
      <c r="AL34824" s="1"/>
    </row>
    <row r="34825">
      <c r="I34825" s="1"/>
      <c r="J34825" s="1"/>
      <c r="K34825" s="1"/>
      <c r="AA34825" s="1"/>
      <c r="AB34825" s="1"/>
      <c r="AC34825" s="1"/>
      <c r="AJ34825" s="1"/>
      <c r="AK34825" s="1"/>
      <c r="AL34825" s="1"/>
    </row>
    <row r="34826">
      <c r="I34826" s="1"/>
      <c r="J34826" s="1"/>
      <c r="K34826" s="1"/>
      <c r="AA34826" s="1"/>
      <c r="AB34826" s="1"/>
      <c r="AC34826" s="1"/>
      <c r="AJ34826" s="1"/>
      <c r="AK34826" s="1"/>
      <c r="AL34826" s="1"/>
    </row>
    <row r="34827">
      <c r="I34827" s="1"/>
      <c r="J34827" s="1"/>
      <c r="K34827" s="1"/>
      <c r="AA34827" s="1"/>
      <c r="AB34827" s="1"/>
      <c r="AC34827" s="1"/>
      <c r="AJ34827" s="1"/>
      <c r="AK34827" s="1"/>
      <c r="AL34827" s="1"/>
    </row>
    <row r="34828">
      <c r="I34828" s="1"/>
      <c r="J34828" s="1"/>
      <c r="K34828" s="1"/>
      <c r="AA34828" s="1"/>
      <c r="AB34828" s="1"/>
      <c r="AC34828" s="1"/>
      <c r="AJ34828" s="1"/>
      <c r="AK34828" s="1"/>
      <c r="AL34828" s="1"/>
    </row>
    <row r="34829">
      <c r="I34829" s="1"/>
      <c r="J34829" s="1"/>
      <c r="K34829" s="1"/>
      <c r="AA34829" s="1"/>
      <c r="AB34829" s="1"/>
      <c r="AC34829" s="1"/>
      <c r="AJ34829" s="1"/>
      <c r="AK34829" s="1"/>
      <c r="AL34829" s="1"/>
    </row>
    <row r="34830">
      <c r="I34830" s="1"/>
      <c r="J34830" s="1"/>
      <c r="K34830" s="1"/>
      <c r="AA34830" s="1"/>
      <c r="AB34830" s="1"/>
      <c r="AC34830" s="1"/>
      <c r="AJ34830" s="1"/>
      <c r="AK34830" s="1"/>
      <c r="AL34830" s="1"/>
    </row>
    <row r="34831">
      <c r="I34831" s="1"/>
      <c r="J34831" s="1"/>
      <c r="K34831" s="1"/>
      <c r="AA34831" s="1"/>
      <c r="AB34831" s="1"/>
      <c r="AC34831" s="1"/>
      <c r="AJ34831" s="1"/>
      <c r="AK34831" s="1"/>
      <c r="AL34831" s="1"/>
    </row>
    <row r="34832">
      <c r="I34832" s="1"/>
      <c r="J34832" s="1"/>
      <c r="K34832" s="1"/>
      <c r="AA34832" s="1"/>
      <c r="AB34832" s="1"/>
      <c r="AC34832" s="1"/>
      <c r="AJ34832" s="1"/>
      <c r="AK34832" s="1"/>
      <c r="AL34832" s="1"/>
    </row>
    <row r="34833">
      <c r="I34833" s="1"/>
      <c r="J34833" s="1"/>
      <c r="K34833" s="1"/>
      <c r="AA34833" s="1"/>
      <c r="AB34833" s="1"/>
      <c r="AC34833" s="1"/>
      <c r="AJ34833" s="1"/>
      <c r="AK34833" s="1"/>
      <c r="AL34833" s="1"/>
    </row>
    <row r="34834">
      <c r="I34834" s="1"/>
      <c r="J34834" s="1"/>
      <c r="K34834" s="1"/>
      <c r="AA34834" s="1"/>
      <c r="AB34834" s="1"/>
      <c r="AC34834" s="1"/>
      <c r="AJ34834" s="1"/>
      <c r="AK34834" s="1"/>
      <c r="AL34834" s="1"/>
    </row>
    <row r="34835">
      <c r="I34835" s="1"/>
      <c r="J34835" s="1"/>
      <c r="K34835" s="1"/>
      <c r="AA34835" s="1"/>
      <c r="AB34835" s="1"/>
      <c r="AC34835" s="1"/>
      <c r="AJ34835" s="1"/>
      <c r="AK34835" s="1"/>
      <c r="AL34835" s="1"/>
    </row>
    <row r="34836">
      <c r="I34836" s="1"/>
      <c r="J34836" s="1"/>
      <c r="K34836" s="1"/>
      <c r="AA34836" s="1"/>
      <c r="AB34836" s="1"/>
      <c r="AC34836" s="1"/>
      <c r="AJ34836" s="1"/>
      <c r="AK34836" s="1"/>
      <c r="AL34836" s="1"/>
    </row>
    <row r="34837">
      <c r="I34837" s="1"/>
      <c r="J34837" s="1"/>
      <c r="K34837" s="1"/>
      <c r="AA34837" s="1"/>
      <c r="AB34837" s="1"/>
      <c r="AC34837" s="1"/>
      <c r="AJ34837" s="1"/>
      <c r="AK34837" s="1"/>
      <c r="AL34837" s="1"/>
    </row>
    <row r="34838">
      <c r="I34838" s="1"/>
      <c r="J34838" s="1"/>
      <c r="K34838" s="1"/>
      <c r="AA34838" s="1"/>
      <c r="AB34838" s="1"/>
      <c r="AC34838" s="1"/>
      <c r="AJ34838" s="1"/>
      <c r="AK34838" s="1"/>
      <c r="AL34838" s="1"/>
    </row>
    <row r="34839">
      <c r="I34839" s="1"/>
      <c r="J34839" s="1"/>
      <c r="K34839" s="1"/>
      <c r="AA34839" s="1"/>
      <c r="AB34839" s="1"/>
      <c r="AC34839" s="1"/>
      <c r="AJ34839" s="1"/>
      <c r="AK34839" s="1"/>
      <c r="AL34839" s="1"/>
    </row>
    <row r="34840">
      <c r="I34840" s="1"/>
      <c r="J34840" s="1"/>
      <c r="K34840" s="1"/>
      <c r="AA34840" s="1"/>
      <c r="AB34840" s="1"/>
      <c r="AC34840" s="1"/>
      <c r="AJ34840" s="1"/>
      <c r="AK34840" s="1"/>
      <c r="AL34840" s="1"/>
    </row>
    <row r="34841">
      <c r="I34841" s="1"/>
      <c r="J34841" s="1"/>
      <c r="K34841" s="1"/>
      <c r="AA34841" s="1"/>
      <c r="AB34841" s="1"/>
      <c r="AC34841" s="1"/>
      <c r="AJ34841" s="1"/>
      <c r="AK34841" s="1"/>
      <c r="AL34841" s="1"/>
    </row>
    <row r="34842">
      <c r="I34842" s="1"/>
      <c r="J34842" s="1"/>
      <c r="K34842" s="1"/>
      <c r="AA34842" s="1"/>
      <c r="AB34842" s="1"/>
      <c r="AC34842" s="1"/>
      <c r="AJ34842" s="1"/>
      <c r="AK34842" s="1"/>
      <c r="AL34842" s="1"/>
    </row>
    <row r="34843">
      <c r="I34843" s="1"/>
      <c r="J34843" s="1"/>
      <c r="K34843" s="1"/>
      <c r="AA34843" s="1"/>
      <c r="AB34843" s="1"/>
      <c r="AC34843" s="1"/>
      <c r="AJ34843" s="1"/>
      <c r="AK34843" s="1"/>
      <c r="AL34843" s="1"/>
    </row>
    <row r="34844">
      <c r="I34844" s="1"/>
      <c r="J34844" s="1"/>
      <c r="K34844" s="1"/>
      <c r="AA34844" s="1"/>
      <c r="AB34844" s="1"/>
      <c r="AC34844" s="1"/>
      <c r="AJ34844" s="1"/>
      <c r="AK34844" s="1"/>
      <c r="AL34844" s="1"/>
    </row>
    <row r="34845">
      <c r="I34845" s="1"/>
      <c r="J34845" s="1"/>
      <c r="K34845" s="1"/>
      <c r="AA34845" s="1"/>
      <c r="AB34845" s="1"/>
      <c r="AC34845" s="1"/>
      <c r="AJ34845" s="1"/>
      <c r="AK34845" s="1"/>
      <c r="AL34845" s="1"/>
    </row>
    <row r="34846">
      <c r="I34846" s="1"/>
      <c r="J34846" s="1"/>
      <c r="K34846" s="1"/>
      <c r="AA34846" s="1"/>
      <c r="AB34846" s="1"/>
      <c r="AC34846" s="1"/>
      <c r="AJ34846" s="1"/>
      <c r="AK34846" s="1"/>
      <c r="AL34846" s="1"/>
    </row>
    <row r="34847">
      <c r="I34847" s="1"/>
      <c r="J34847" s="1"/>
      <c r="K34847" s="1"/>
      <c r="AA34847" s="1"/>
      <c r="AB34847" s="1"/>
      <c r="AC34847" s="1"/>
      <c r="AJ34847" s="1"/>
      <c r="AK34847" s="1"/>
      <c r="AL34847" s="1"/>
    </row>
    <row r="34848">
      <c r="I34848" s="1"/>
      <c r="J34848" s="1"/>
      <c r="K34848" s="1"/>
      <c r="AA34848" s="1"/>
      <c r="AB34848" s="1"/>
      <c r="AC34848" s="1"/>
      <c r="AJ34848" s="1"/>
      <c r="AK34848" s="1"/>
      <c r="AL34848" s="1"/>
    </row>
    <row r="34849">
      <c r="I34849" s="1"/>
      <c r="J34849" s="1"/>
      <c r="K34849" s="1"/>
      <c r="AA34849" s="1"/>
      <c r="AB34849" s="1"/>
      <c r="AC34849" s="1"/>
      <c r="AJ34849" s="1"/>
      <c r="AK34849" s="1"/>
      <c r="AL34849" s="1"/>
    </row>
    <row r="34850">
      <c r="I34850" s="1"/>
      <c r="J34850" s="1"/>
      <c r="K34850" s="1"/>
      <c r="AA34850" s="1"/>
      <c r="AB34850" s="1"/>
      <c r="AC34850" s="1"/>
      <c r="AJ34850" s="1"/>
      <c r="AK34850" s="1"/>
      <c r="AL34850" s="1"/>
    </row>
    <row r="34851">
      <c r="I34851" s="1"/>
      <c r="J34851" s="1"/>
      <c r="K34851" s="1"/>
      <c r="AA34851" s="1"/>
      <c r="AB34851" s="1"/>
      <c r="AC34851" s="1"/>
      <c r="AJ34851" s="1"/>
      <c r="AK34851" s="1"/>
      <c r="AL34851" s="1"/>
    </row>
    <row r="34852">
      <c r="I34852" s="1"/>
      <c r="J34852" s="1"/>
      <c r="K34852" s="1"/>
      <c r="AA34852" s="1"/>
      <c r="AB34852" s="1"/>
      <c r="AC34852" s="1"/>
      <c r="AJ34852" s="1"/>
      <c r="AK34852" s="1"/>
      <c r="AL34852" s="1"/>
    </row>
    <row r="34853">
      <c r="I34853" s="1"/>
      <c r="J34853" s="1"/>
      <c r="K34853" s="1"/>
      <c r="AA34853" s="1"/>
      <c r="AB34853" s="1"/>
      <c r="AC34853" s="1"/>
      <c r="AJ34853" s="1"/>
      <c r="AK34853" s="1"/>
      <c r="AL34853" s="1"/>
    </row>
    <row r="34854">
      <c r="I34854" s="1"/>
      <c r="J34854" s="1"/>
      <c r="K34854" s="1"/>
      <c r="AA34854" s="1"/>
      <c r="AB34854" s="1"/>
      <c r="AC34854" s="1"/>
      <c r="AJ34854" s="1"/>
      <c r="AK34854" s="1"/>
      <c r="AL34854" s="1"/>
    </row>
    <row r="34855">
      <c r="I34855" s="1"/>
      <c r="J34855" s="1"/>
      <c r="K34855" s="1"/>
      <c r="AA34855" s="1"/>
      <c r="AB34855" s="1"/>
      <c r="AC34855" s="1"/>
      <c r="AJ34855" s="1"/>
      <c r="AK34855" s="1"/>
      <c r="AL34855" s="1"/>
    </row>
    <row r="34856">
      <c r="I34856" s="1"/>
      <c r="J34856" s="1"/>
      <c r="K34856" s="1"/>
      <c r="AA34856" s="1"/>
      <c r="AB34856" s="1"/>
      <c r="AC34856" s="1"/>
      <c r="AJ34856" s="1"/>
      <c r="AK34856" s="1"/>
      <c r="AL34856" s="1"/>
    </row>
    <row r="34857">
      <c r="I34857" s="1"/>
      <c r="J34857" s="1"/>
      <c r="K34857" s="1"/>
      <c r="AA34857" s="1"/>
      <c r="AB34857" s="1"/>
      <c r="AC34857" s="1"/>
      <c r="AJ34857" s="1"/>
      <c r="AK34857" s="1"/>
      <c r="AL34857" s="1"/>
    </row>
    <row r="34858">
      <c r="I34858" s="1"/>
      <c r="J34858" s="1"/>
      <c r="K34858" s="1"/>
      <c r="AA34858" s="1"/>
      <c r="AB34858" s="1"/>
      <c r="AC34858" s="1"/>
      <c r="AJ34858" s="1"/>
      <c r="AK34858" s="1"/>
      <c r="AL34858" s="1"/>
    </row>
    <row r="34859">
      <c r="I34859" s="1"/>
      <c r="J34859" s="1"/>
      <c r="K34859" s="1"/>
      <c r="AA34859" s="1"/>
      <c r="AB34859" s="1"/>
      <c r="AC34859" s="1"/>
      <c r="AJ34859" s="1"/>
      <c r="AK34859" s="1"/>
      <c r="AL34859" s="1"/>
    </row>
    <row r="34860">
      <c r="I34860" s="1"/>
      <c r="J34860" s="1"/>
      <c r="K34860" s="1"/>
      <c r="AA34860" s="1"/>
      <c r="AB34860" s="1"/>
      <c r="AC34860" s="1"/>
      <c r="AJ34860" s="1"/>
      <c r="AK34860" s="1"/>
      <c r="AL34860" s="1"/>
    </row>
    <row r="34861">
      <c r="I34861" s="1"/>
      <c r="J34861" s="1"/>
      <c r="K34861" s="1"/>
      <c r="AA34861" s="1"/>
      <c r="AB34861" s="1"/>
      <c r="AC34861" s="1"/>
      <c r="AJ34861" s="1"/>
      <c r="AK34861" s="1"/>
      <c r="AL34861" s="1"/>
    </row>
    <row r="34862">
      <c r="I34862" s="1"/>
      <c r="J34862" s="1"/>
      <c r="K34862" s="1"/>
      <c r="AA34862" s="1"/>
      <c r="AB34862" s="1"/>
      <c r="AC34862" s="1"/>
      <c r="AJ34862" s="1"/>
      <c r="AK34862" s="1"/>
      <c r="AL34862" s="1"/>
    </row>
    <row r="34863">
      <c r="I34863" s="1"/>
      <c r="J34863" s="1"/>
      <c r="K34863" s="1"/>
      <c r="AA34863" s="1"/>
      <c r="AB34863" s="1"/>
      <c r="AC34863" s="1"/>
      <c r="AJ34863" s="1"/>
      <c r="AK34863" s="1"/>
      <c r="AL34863" s="1"/>
    </row>
    <row r="34864">
      <c r="I34864" s="1"/>
      <c r="J34864" s="1"/>
      <c r="K34864" s="1"/>
      <c r="AA34864" s="1"/>
      <c r="AB34864" s="1"/>
      <c r="AC34864" s="1"/>
      <c r="AJ34864" s="1"/>
      <c r="AK34864" s="1"/>
      <c r="AL34864" s="1"/>
    </row>
    <row r="34865">
      <c r="I34865" s="1"/>
      <c r="J34865" s="1"/>
      <c r="K34865" s="1"/>
      <c r="AA34865" s="1"/>
      <c r="AB34865" s="1"/>
      <c r="AC34865" s="1"/>
      <c r="AJ34865" s="1"/>
      <c r="AK34865" s="1"/>
      <c r="AL34865" s="1"/>
    </row>
    <row r="34866">
      <c r="I34866" s="1"/>
      <c r="J34866" s="1"/>
      <c r="K34866" s="1"/>
      <c r="AA34866" s="1"/>
      <c r="AB34866" s="1"/>
      <c r="AC34866" s="1"/>
      <c r="AJ34866" s="1"/>
      <c r="AK34866" s="1"/>
      <c r="AL34866" s="1"/>
    </row>
    <row r="34867">
      <c r="I34867" s="1"/>
      <c r="J34867" s="1"/>
      <c r="K34867" s="1"/>
      <c r="AA34867" s="1"/>
      <c r="AB34867" s="1"/>
      <c r="AC34867" s="1"/>
      <c r="AJ34867" s="1"/>
      <c r="AK34867" s="1"/>
      <c r="AL34867" s="1"/>
    </row>
    <row r="34868">
      <c r="I34868" s="1"/>
      <c r="J34868" s="1"/>
      <c r="K34868" s="1"/>
      <c r="AA34868" s="1"/>
      <c r="AB34868" s="1"/>
      <c r="AC34868" s="1"/>
      <c r="AJ34868" s="1"/>
      <c r="AK34868" s="1"/>
      <c r="AL34868" s="1"/>
    </row>
    <row r="34869">
      <c r="I34869" s="1"/>
      <c r="J34869" s="1"/>
      <c r="K34869" s="1"/>
      <c r="AA34869" s="1"/>
      <c r="AB34869" s="1"/>
      <c r="AC34869" s="1"/>
      <c r="AJ34869" s="1"/>
      <c r="AK34869" s="1"/>
      <c r="AL34869" s="1"/>
    </row>
    <row r="34870">
      <c r="I34870" s="1"/>
      <c r="J34870" s="1"/>
      <c r="K34870" s="1"/>
      <c r="AA34870" s="1"/>
      <c r="AB34870" s="1"/>
      <c r="AC34870" s="1"/>
      <c r="AJ34870" s="1"/>
      <c r="AK34870" s="1"/>
      <c r="AL34870" s="1"/>
    </row>
    <row r="34871">
      <c r="I34871" s="1"/>
      <c r="J34871" s="1"/>
      <c r="K34871" s="1"/>
      <c r="AA34871" s="1"/>
      <c r="AB34871" s="1"/>
      <c r="AC34871" s="1"/>
      <c r="AJ34871" s="1"/>
      <c r="AK34871" s="1"/>
      <c r="AL34871" s="1"/>
    </row>
    <row r="34872">
      <c r="I34872" s="1"/>
      <c r="J34872" s="1"/>
      <c r="K34872" s="1"/>
      <c r="AA34872" s="1"/>
      <c r="AB34872" s="1"/>
      <c r="AC34872" s="1"/>
      <c r="AJ34872" s="1"/>
      <c r="AK34872" s="1"/>
      <c r="AL34872" s="1"/>
    </row>
    <row r="34873">
      <c r="I34873" s="1"/>
      <c r="J34873" s="1"/>
      <c r="K34873" s="1"/>
      <c r="AA34873" s="1"/>
      <c r="AB34873" s="1"/>
      <c r="AC34873" s="1"/>
      <c r="AJ34873" s="1"/>
      <c r="AK34873" s="1"/>
      <c r="AL34873" s="1"/>
    </row>
    <row r="34874">
      <c r="I34874" s="1"/>
      <c r="J34874" s="1"/>
      <c r="K34874" s="1"/>
      <c r="AA34874" s="1"/>
      <c r="AB34874" s="1"/>
      <c r="AC34874" s="1"/>
      <c r="AJ34874" s="1"/>
      <c r="AK34874" s="1"/>
      <c r="AL34874" s="1"/>
    </row>
    <row r="34875">
      <c r="I34875" s="1"/>
      <c r="J34875" s="1"/>
      <c r="K34875" s="1"/>
      <c r="AA34875" s="1"/>
      <c r="AB34875" s="1"/>
      <c r="AC34875" s="1"/>
      <c r="AJ34875" s="1"/>
      <c r="AK34875" s="1"/>
      <c r="AL34875" s="1"/>
    </row>
    <row r="34876">
      <c r="I34876" s="1"/>
      <c r="J34876" s="1"/>
      <c r="K34876" s="1"/>
      <c r="AA34876" s="1"/>
      <c r="AB34876" s="1"/>
      <c r="AC34876" s="1"/>
      <c r="AJ34876" s="1"/>
      <c r="AK34876" s="1"/>
      <c r="AL34876" s="1"/>
    </row>
    <row r="34877">
      <c r="I34877" s="1"/>
      <c r="J34877" s="1"/>
      <c r="K34877" s="1"/>
      <c r="AA34877" s="1"/>
      <c r="AB34877" s="1"/>
      <c r="AC34877" s="1"/>
      <c r="AJ34877" s="1"/>
      <c r="AK34877" s="1"/>
      <c r="AL34877" s="1"/>
    </row>
    <row r="34878">
      <c r="I34878" s="1"/>
      <c r="J34878" s="1"/>
      <c r="K34878" s="1"/>
      <c r="AA34878" s="1"/>
      <c r="AB34878" s="1"/>
      <c r="AC34878" s="1"/>
      <c r="AJ34878" s="1"/>
      <c r="AK34878" s="1"/>
      <c r="AL34878" s="1"/>
    </row>
    <row r="34879">
      <c r="I34879" s="1"/>
      <c r="J34879" s="1"/>
      <c r="K34879" s="1"/>
      <c r="AA34879" s="1"/>
      <c r="AB34879" s="1"/>
      <c r="AC34879" s="1"/>
      <c r="AJ34879" s="1"/>
      <c r="AK34879" s="1"/>
      <c r="AL34879" s="1"/>
    </row>
    <row r="34880">
      <c r="I34880" s="1"/>
      <c r="J34880" s="1"/>
      <c r="K34880" s="1"/>
      <c r="AA34880" s="1"/>
      <c r="AB34880" s="1"/>
      <c r="AC34880" s="1"/>
      <c r="AJ34880" s="1"/>
      <c r="AK34880" s="1"/>
      <c r="AL34880" s="1"/>
    </row>
    <row r="34881">
      <c r="I34881" s="1"/>
      <c r="J34881" s="1"/>
      <c r="K34881" s="1"/>
      <c r="AA34881" s="1"/>
      <c r="AB34881" s="1"/>
      <c r="AC34881" s="1"/>
      <c r="AJ34881" s="1"/>
      <c r="AK34881" s="1"/>
      <c r="AL34881" s="1"/>
    </row>
    <row r="34882">
      <c r="I34882" s="1"/>
      <c r="J34882" s="1"/>
      <c r="K34882" s="1"/>
      <c r="AA34882" s="1"/>
      <c r="AB34882" s="1"/>
      <c r="AC34882" s="1"/>
      <c r="AJ34882" s="1"/>
      <c r="AK34882" s="1"/>
      <c r="AL34882" s="1"/>
    </row>
    <row r="34883">
      <c r="I34883" s="1"/>
      <c r="J34883" s="1"/>
      <c r="K34883" s="1"/>
      <c r="AA34883" s="1"/>
      <c r="AB34883" s="1"/>
      <c r="AC34883" s="1"/>
      <c r="AJ34883" s="1"/>
      <c r="AK34883" s="1"/>
      <c r="AL34883" s="1"/>
    </row>
    <row r="34884">
      <c r="I34884" s="1"/>
      <c r="J34884" s="1"/>
      <c r="K34884" s="1"/>
      <c r="AA34884" s="1"/>
      <c r="AB34884" s="1"/>
      <c r="AC34884" s="1"/>
      <c r="AJ34884" s="1"/>
      <c r="AK34884" s="1"/>
      <c r="AL34884" s="1"/>
    </row>
    <row r="34885">
      <c r="I34885" s="1"/>
      <c r="J34885" s="1"/>
      <c r="K34885" s="1"/>
      <c r="AA34885" s="1"/>
      <c r="AB34885" s="1"/>
      <c r="AC34885" s="1"/>
      <c r="AJ34885" s="1"/>
      <c r="AK34885" s="1"/>
      <c r="AL34885" s="1"/>
    </row>
    <row r="34886">
      <c r="I34886" s="1"/>
      <c r="J34886" s="1"/>
      <c r="K34886" s="1"/>
      <c r="AA34886" s="1"/>
      <c r="AB34886" s="1"/>
      <c r="AC34886" s="1"/>
      <c r="AJ34886" s="1"/>
      <c r="AK34886" s="1"/>
      <c r="AL34886" s="1"/>
    </row>
    <row r="34887">
      <c r="I34887" s="1"/>
      <c r="J34887" s="1"/>
      <c r="K34887" s="1"/>
      <c r="AA34887" s="1"/>
      <c r="AB34887" s="1"/>
      <c r="AC34887" s="1"/>
      <c r="AJ34887" s="1"/>
      <c r="AK34887" s="1"/>
      <c r="AL34887" s="1"/>
    </row>
    <row r="34888">
      <c r="I34888" s="1"/>
      <c r="J34888" s="1"/>
      <c r="K34888" s="1"/>
      <c r="AA34888" s="1"/>
      <c r="AB34888" s="1"/>
      <c r="AC34888" s="1"/>
      <c r="AJ34888" s="1"/>
      <c r="AK34888" s="1"/>
      <c r="AL34888" s="1"/>
    </row>
    <row r="34889">
      <c r="I34889" s="1"/>
      <c r="J34889" s="1"/>
      <c r="K34889" s="1"/>
      <c r="AA34889" s="1"/>
      <c r="AB34889" s="1"/>
      <c r="AC34889" s="1"/>
      <c r="AJ34889" s="1"/>
      <c r="AK34889" s="1"/>
      <c r="AL34889" s="1"/>
    </row>
    <row r="34890">
      <c r="I34890" s="1"/>
      <c r="J34890" s="1"/>
      <c r="K34890" s="1"/>
      <c r="AA34890" s="1"/>
      <c r="AB34890" s="1"/>
      <c r="AC34890" s="1"/>
      <c r="AJ34890" s="1"/>
      <c r="AK34890" s="1"/>
      <c r="AL34890" s="1"/>
    </row>
    <row r="34891">
      <c r="I34891" s="1"/>
      <c r="J34891" s="1"/>
      <c r="K34891" s="1"/>
      <c r="AA34891" s="1"/>
      <c r="AB34891" s="1"/>
      <c r="AC34891" s="1"/>
      <c r="AJ34891" s="1"/>
      <c r="AK34891" s="1"/>
      <c r="AL34891" s="1"/>
    </row>
    <row r="34892">
      <c r="I34892" s="1"/>
      <c r="J34892" s="1"/>
      <c r="K34892" s="1"/>
      <c r="AA34892" s="1"/>
      <c r="AB34892" s="1"/>
      <c r="AC34892" s="1"/>
      <c r="AJ34892" s="1"/>
      <c r="AK34892" s="1"/>
      <c r="AL34892" s="1"/>
    </row>
    <row r="34893">
      <c r="I34893" s="1"/>
      <c r="J34893" s="1"/>
      <c r="K34893" s="1"/>
      <c r="AA34893" s="1"/>
      <c r="AB34893" s="1"/>
      <c r="AC34893" s="1"/>
      <c r="AJ34893" s="1"/>
      <c r="AK34893" s="1"/>
      <c r="AL34893" s="1"/>
    </row>
    <row r="34894">
      <c r="I34894" s="1"/>
      <c r="J34894" s="1"/>
      <c r="K34894" s="1"/>
      <c r="AA34894" s="1"/>
      <c r="AB34894" s="1"/>
      <c r="AC34894" s="1"/>
      <c r="AJ34894" s="1"/>
      <c r="AK34894" s="1"/>
      <c r="AL34894" s="1"/>
    </row>
    <row r="34895">
      <c r="I34895" s="1"/>
      <c r="J34895" s="1"/>
      <c r="K34895" s="1"/>
      <c r="AA34895" s="1"/>
      <c r="AB34895" s="1"/>
      <c r="AC34895" s="1"/>
      <c r="AJ34895" s="1"/>
      <c r="AK34895" s="1"/>
      <c r="AL34895" s="1"/>
    </row>
    <row r="34896">
      <c r="I34896" s="1"/>
      <c r="J34896" s="1"/>
      <c r="K34896" s="1"/>
      <c r="AA34896" s="1"/>
      <c r="AB34896" s="1"/>
      <c r="AC34896" s="1"/>
      <c r="AJ34896" s="1"/>
      <c r="AK34896" s="1"/>
      <c r="AL34896" s="1"/>
    </row>
    <row r="34897">
      <c r="I34897" s="1"/>
      <c r="J34897" s="1"/>
      <c r="K34897" s="1"/>
      <c r="AA34897" s="1"/>
      <c r="AB34897" s="1"/>
      <c r="AC34897" s="1"/>
      <c r="AJ34897" s="1"/>
      <c r="AK34897" s="1"/>
      <c r="AL34897" s="1"/>
    </row>
    <row r="34898">
      <c r="I34898" s="1"/>
      <c r="J34898" s="1"/>
      <c r="K34898" s="1"/>
      <c r="AA34898" s="1"/>
      <c r="AB34898" s="1"/>
      <c r="AC34898" s="1"/>
      <c r="AJ34898" s="1"/>
      <c r="AK34898" s="1"/>
      <c r="AL34898" s="1"/>
    </row>
    <row r="34899">
      <c r="I34899" s="1"/>
      <c r="J34899" s="1"/>
      <c r="K34899" s="1"/>
      <c r="AA34899" s="1"/>
      <c r="AB34899" s="1"/>
      <c r="AC34899" s="1"/>
      <c r="AJ34899" s="1"/>
      <c r="AK34899" s="1"/>
      <c r="AL34899" s="1"/>
    </row>
    <row r="34900">
      <c r="I34900" s="1"/>
      <c r="J34900" s="1"/>
      <c r="K34900" s="1"/>
      <c r="AA34900" s="1"/>
      <c r="AB34900" s="1"/>
      <c r="AC34900" s="1"/>
      <c r="AJ34900" s="1"/>
      <c r="AK34900" s="1"/>
      <c r="AL34900" s="1"/>
    </row>
    <row r="34901">
      <c r="I34901" s="1"/>
      <c r="J34901" s="1"/>
      <c r="K34901" s="1"/>
      <c r="AA34901" s="1"/>
      <c r="AB34901" s="1"/>
      <c r="AC34901" s="1"/>
      <c r="AJ34901" s="1"/>
      <c r="AK34901" s="1"/>
      <c r="AL34901" s="1"/>
    </row>
    <row r="34902">
      <c r="I34902" s="1"/>
      <c r="J34902" s="1"/>
      <c r="K34902" s="1"/>
      <c r="AA34902" s="1"/>
      <c r="AB34902" s="1"/>
      <c r="AC34902" s="1"/>
      <c r="AJ34902" s="1"/>
      <c r="AK34902" s="1"/>
      <c r="AL34902" s="1"/>
    </row>
    <row r="34903">
      <c r="I34903" s="1"/>
      <c r="J34903" s="1"/>
      <c r="K34903" s="1"/>
      <c r="AA34903" s="1"/>
      <c r="AB34903" s="1"/>
      <c r="AC34903" s="1"/>
      <c r="AJ34903" s="1"/>
      <c r="AK34903" s="1"/>
      <c r="AL34903" s="1"/>
    </row>
    <row r="34904">
      <c r="I34904" s="1"/>
      <c r="J34904" s="1"/>
      <c r="K34904" s="1"/>
      <c r="AA34904" s="1"/>
      <c r="AB34904" s="1"/>
      <c r="AC34904" s="1"/>
      <c r="AJ34904" s="1"/>
      <c r="AK34904" s="1"/>
      <c r="AL34904" s="1"/>
    </row>
    <row r="34905">
      <c r="I34905" s="1"/>
      <c r="J34905" s="1"/>
      <c r="K34905" s="1"/>
      <c r="AA34905" s="1"/>
      <c r="AB34905" s="1"/>
      <c r="AC34905" s="1"/>
      <c r="AJ34905" s="1"/>
      <c r="AK34905" s="1"/>
      <c r="AL34905" s="1"/>
    </row>
    <row r="34906">
      <c r="I34906" s="1"/>
      <c r="J34906" s="1"/>
      <c r="K34906" s="1"/>
      <c r="AA34906" s="1"/>
      <c r="AB34906" s="1"/>
      <c r="AC34906" s="1"/>
      <c r="AJ34906" s="1"/>
      <c r="AK34906" s="1"/>
      <c r="AL34906" s="1"/>
    </row>
    <row r="34907">
      <c r="I34907" s="1"/>
      <c r="J34907" s="1"/>
      <c r="K34907" s="1"/>
      <c r="AA34907" s="1"/>
      <c r="AB34907" s="1"/>
      <c r="AC34907" s="1"/>
      <c r="AJ34907" s="1"/>
      <c r="AK34907" s="1"/>
      <c r="AL34907" s="1"/>
    </row>
    <row r="34908">
      <c r="I34908" s="1"/>
      <c r="J34908" s="1"/>
      <c r="K34908" s="1"/>
      <c r="AA34908" s="1"/>
      <c r="AB34908" s="1"/>
      <c r="AC34908" s="1"/>
      <c r="AJ34908" s="1"/>
      <c r="AK34908" s="1"/>
      <c r="AL34908" s="1"/>
    </row>
    <row r="34909">
      <c r="I34909" s="1"/>
      <c r="J34909" s="1"/>
      <c r="K34909" s="1"/>
      <c r="AA34909" s="1"/>
      <c r="AB34909" s="1"/>
      <c r="AC34909" s="1"/>
      <c r="AJ34909" s="1"/>
      <c r="AK34909" s="1"/>
      <c r="AL34909" s="1"/>
    </row>
    <row r="34910">
      <c r="I34910" s="1"/>
      <c r="J34910" s="1"/>
      <c r="K34910" s="1"/>
      <c r="AA34910" s="1"/>
      <c r="AB34910" s="1"/>
      <c r="AC34910" s="1"/>
      <c r="AJ34910" s="1"/>
      <c r="AK34910" s="1"/>
      <c r="AL34910" s="1"/>
    </row>
    <row r="34911">
      <c r="I34911" s="1"/>
      <c r="J34911" s="1"/>
      <c r="K34911" s="1"/>
      <c r="AA34911" s="1"/>
      <c r="AB34911" s="1"/>
      <c r="AC34911" s="1"/>
      <c r="AJ34911" s="1"/>
      <c r="AK34911" s="1"/>
      <c r="AL34911" s="1"/>
    </row>
    <row r="34912">
      <c r="I34912" s="1"/>
      <c r="J34912" s="1"/>
      <c r="K34912" s="1"/>
      <c r="AA34912" s="1"/>
      <c r="AB34912" s="1"/>
      <c r="AC34912" s="1"/>
      <c r="AJ34912" s="1"/>
      <c r="AK34912" s="1"/>
      <c r="AL34912" s="1"/>
    </row>
    <row r="34913">
      <c r="I34913" s="1"/>
      <c r="J34913" s="1"/>
      <c r="K34913" s="1"/>
      <c r="AA34913" s="1"/>
      <c r="AB34913" s="1"/>
      <c r="AC34913" s="1"/>
      <c r="AJ34913" s="1"/>
      <c r="AK34913" s="1"/>
      <c r="AL34913" s="1"/>
    </row>
    <row r="34914">
      <c r="I34914" s="1"/>
      <c r="J34914" s="1"/>
      <c r="K34914" s="1"/>
      <c r="AA34914" s="1"/>
      <c r="AB34914" s="1"/>
      <c r="AC34914" s="1"/>
      <c r="AJ34914" s="1"/>
      <c r="AK34914" s="1"/>
      <c r="AL34914" s="1"/>
    </row>
    <row r="34915">
      <c r="I34915" s="1"/>
      <c r="J34915" s="1"/>
      <c r="K34915" s="1"/>
      <c r="AA34915" s="1"/>
      <c r="AB34915" s="1"/>
      <c r="AC34915" s="1"/>
      <c r="AJ34915" s="1"/>
      <c r="AK34915" s="1"/>
      <c r="AL34915" s="1"/>
    </row>
    <row r="34916">
      <c r="I34916" s="1"/>
      <c r="J34916" s="1"/>
      <c r="K34916" s="1"/>
      <c r="AA34916" s="1"/>
      <c r="AB34916" s="1"/>
      <c r="AC34916" s="1"/>
      <c r="AJ34916" s="1"/>
      <c r="AK34916" s="1"/>
      <c r="AL34916" s="1"/>
    </row>
    <row r="34917">
      <c r="I34917" s="1"/>
      <c r="J34917" s="1"/>
      <c r="K34917" s="1"/>
      <c r="AA34917" s="1"/>
      <c r="AB34917" s="1"/>
      <c r="AC34917" s="1"/>
      <c r="AJ34917" s="1"/>
      <c r="AK34917" s="1"/>
      <c r="AL34917" s="1"/>
    </row>
    <row r="34918">
      <c r="I34918" s="1"/>
      <c r="J34918" s="1"/>
      <c r="K34918" s="1"/>
      <c r="AA34918" s="1"/>
      <c r="AB34918" s="1"/>
      <c r="AC34918" s="1"/>
      <c r="AJ34918" s="1"/>
      <c r="AK34918" s="1"/>
      <c r="AL34918" s="1"/>
    </row>
    <row r="34919">
      <c r="I34919" s="1"/>
      <c r="J34919" s="1"/>
      <c r="K34919" s="1"/>
      <c r="AA34919" s="1"/>
      <c r="AB34919" s="1"/>
      <c r="AC34919" s="1"/>
      <c r="AJ34919" s="1"/>
      <c r="AK34919" s="1"/>
      <c r="AL34919" s="1"/>
    </row>
    <row r="34920">
      <c r="I34920" s="1"/>
      <c r="J34920" s="1"/>
      <c r="K34920" s="1"/>
      <c r="AA34920" s="1"/>
      <c r="AB34920" s="1"/>
      <c r="AC34920" s="1"/>
      <c r="AJ34920" s="1"/>
      <c r="AK34920" s="1"/>
      <c r="AL34920" s="1"/>
    </row>
    <row r="34921">
      <c r="I34921" s="1"/>
      <c r="J34921" s="1"/>
      <c r="K34921" s="1"/>
      <c r="AA34921" s="1"/>
      <c r="AB34921" s="1"/>
      <c r="AC34921" s="1"/>
      <c r="AJ34921" s="1"/>
      <c r="AK34921" s="1"/>
      <c r="AL34921" s="1"/>
    </row>
    <row r="34922">
      <c r="I34922" s="1"/>
      <c r="J34922" s="1"/>
      <c r="K34922" s="1"/>
      <c r="AA34922" s="1"/>
      <c r="AB34922" s="1"/>
      <c r="AC34922" s="1"/>
      <c r="AJ34922" s="1"/>
      <c r="AK34922" s="1"/>
      <c r="AL34922" s="1"/>
    </row>
    <row r="34923">
      <c r="I34923" s="1"/>
      <c r="J34923" s="1"/>
      <c r="K34923" s="1"/>
      <c r="AA34923" s="1"/>
      <c r="AB34923" s="1"/>
      <c r="AC34923" s="1"/>
      <c r="AJ34923" s="1"/>
      <c r="AK34923" s="1"/>
      <c r="AL34923" s="1"/>
    </row>
    <row r="34924">
      <c r="I34924" s="1"/>
      <c r="J34924" s="1"/>
      <c r="K34924" s="1"/>
      <c r="AA34924" s="1"/>
      <c r="AB34924" s="1"/>
      <c r="AC34924" s="1"/>
      <c r="AJ34924" s="1"/>
      <c r="AK34924" s="1"/>
      <c r="AL34924" s="1"/>
    </row>
    <row r="34925">
      <c r="I34925" s="1"/>
      <c r="J34925" s="1"/>
      <c r="K34925" s="1"/>
      <c r="AA34925" s="1"/>
      <c r="AB34925" s="1"/>
      <c r="AC34925" s="1"/>
      <c r="AJ34925" s="1"/>
      <c r="AK34925" s="1"/>
      <c r="AL34925" s="1"/>
    </row>
    <row r="34926">
      <c r="I34926" s="1"/>
      <c r="J34926" s="1"/>
      <c r="K34926" s="1"/>
      <c r="AA34926" s="1"/>
      <c r="AB34926" s="1"/>
      <c r="AC34926" s="1"/>
      <c r="AJ34926" s="1"/>
      <c r="AK34926" s="1"/>
      <c r="AL34926" s="1"/>
    </row>
    <row r="34927">
      <c r="I34927" s="1"/>
      <c r="J34927" s="1"/>
      <c r="K34927" s="1"/>
      <c r="AA34927" s="1"/>
      <c r="AB34927" s="1"/>
      <c r="AC34927" s="1"/>
      <c r="AJ34927" s="1"/>
      <c r="AK34927" s="1"/>
      <c r="AL34927" s="1"/>
    </row>
    <row r="34928">
      <c r="I34928" s="1"/>
      <c r="J34928" s="1"/>
      <c r="K34928" s="1"/>
      <c r="AA34928" s="1"/>
      <c r="AB34928" s="1"/>
      <c r="AC34928" s="1"/>
      <c r="AJ34928" s="1"/>
      <c r="AK34928" s="1"/>
      <c r="AL34928" s="1"/>
    </row>
    <row r="34929">
      <c r="I34929" s="1"/>
      <c r="J34929" s="1"/>
      <c r="K34929" s="1"/>
      <c r="AA34929" s="1"/>
      <c r="AB34929" s="1"/>
      <c r="AC34929" s="1"/>
      <c r="AJ34929" s="1"/>
      <c r="AK34929" s="1"/>
      <c r="AL34929" s="1"/>
    </row>
    <row r="34930">
      <c r="I34930" s="1"/>
      <c r="J34930" s="1"/>
      <c r="K34930" s="1"/>
      <c r="AA34930" s="1"/>
      <c r="AB34930" s="1"/>
      <c r="AC34930" s="1"/>
      <c r="AJ34930" s="1"/>
      <c r="AK34930" s="1"/>
      <c r="AL34930" s="1"/>
    </row>
    <row r="34931">
      <c r="I34931" s="1"/>
      <c r="J34931" s="1"/>
      <c r="K34931" s="1"/>
      <c r="AA34931" s="1"/>
      <c r="AB34931" s="1"/>
      <c r="AC34931" s="1"/>
      <c r="AJ34931" s="1"/>
      <c r="AK34931" s="1"/>
      <c r="AL34931" s="1"/>
    </row>
    <row r="34932">
      <c r="I34932" s="1"/>
      <c r="J34932" s="1"/>
      <c r="K34932" s="1"/>
      <c r="AA34932" s="1"/>
      <c r="AB34932" s="1"/>
      <c r="AC34932" s="1"/>
      <c r="AJ34932" s="1"/>
      <c r="AK34932" s="1"/>
      <c r="AL34932" s="1"/>
    </row>
    <row r="34933">
      <c r="I34933" s="1"/>
      <c r="J34933" s="1"/>
      <c r="K34933" s="1"/>
      <c r="AA34933" s="1"/>
      <c r="AB34933" s="1"/>
      <c r="AC34933" s="1"/>
      <c r="AJ34933" s="1"/>
      <c r="AK34933" s="1"/>
      <c r="AL34933" s="1"/>
    </row>
    <row r="34934">
      <c r="I34934" s="1"/>
      <c r="J34934" s="1"/>
      <c r="K34934" s="1"/>
      <c r="AA34934" s="1"/>
      <c r="AB34934" s="1"/>
      <c r="AC34934" s="1"/>
      <c r="AJ34934" s="1"/>
      <c r="AK34934" s="1"/>
      <c r="AL34934" s="1"/>
    </row>
    <row r="34935">
      <c r="I34935" s="1"/>
      <c r="J34935" s="1"/>
      <c r="K34935" s="1"/>
      <c r="AA34935" s="1"/>
      <c r="AB34935" s="1"/>
      <c r="AC34935" s="1"/>
      <c r="AJ34935" s="1"/>
      <c r="AK34935" s="1"/>
      <c r="AL34935" s="1"/>
    </row>
    <row r="34936">
      <c r="I34936" s="1"/>
      <c r="J34936" s="1"/>
      <c r="K34936" s="1"/>
      <c r="AA34936" s="1"/>
      <c r="AB34936" s="1"/>
      <c r="AC34936" s="1"/>
      <c r="AJ34936" s="1"/>
      <c r="AK34936" s="1"/>
      <c r="AL34936" s="1"/>
    </row>
    <row r="34937">
      <c r="I34937" s="1"/>
      <c r="J34937" s="1"/>
      <c r="K34937" s="1"/>
      <c r="AA34937" s="1"/>
      <c r="AB34937" s="1"/>
      <c r="AC34937" s="1"/>
      <c r="AJ34937" s="1"/>
      <c r="AK34937" s="1"/>
      <c r="AL34937" s="1"/>
    </row>
    <row r="34938">
      <c r="I34938" s="1"/>
      <c r="J34938" s="1"/>
      <c r="K34938" s="1"/>
      <c r="AA34938" s="1"/>
      <c r="AB34938" s="1"/>
      <c r="AC34938" s="1"/>
      <c r="AJ34938" s="1"/>
      <c r="AK34938" s="1"/>
      <c r="AL34938" s="1"/>
    </row>
    <row r="34939">
      <c r="I34939" s="1"/>
      <c r="J34939" s="1"/>
      <c r="K34939" s="1"/>
      <c r="AA34939" s="1"/>
      <c r="AB34939" s="1"/>
      <c r="AC34939" s="1"/>
      <c r="AJ34939" s="1"/>
      <c r="AK34939" s="1"/>
      <c r="AL34939" s="1"/>
    </row>
    <row r="34940">
      <c r="I34940" s="1"/>
      <c r="J34940" s="1"/>
      <c r="K34940" s="1"/>
      <c r="AA34940" s="1"/>
      <c r="AB34940" s="1"/>
      <c r="AC34940" s="1"/>
      <c r="AJ34940" s="1"/>
      <c r="AK34940" s="1"/>
      <c r="AL34940" s="1"/>
    </row>
    <row r="34941">
      <c r="I34941" s="1"/>
      <c r="J34941" s="1"/>
      <c r="K34941" s="1"/>
      <c r="AA34941" s="1"/>
      <c r="AB34941" s="1"/>
      <c r="AC34941" s="1"/>
      <c r="AJ34941" s="1"/>
      <c r="AK34941" s="1"/>
      <c r="AL34941" s="1"/>
    </row>
    <row r="34942">
      <c r="I34942" s="1"/>
      <c r="J34942" s="1"/>
      <c r="K34942" s="1"/>
      <c r="AA34942" s="1"/>
      <c r="AB34942" s="1"/>
      <c r="AC34942" s="1"/>
      <c r="AJ34942" s="1"/>
      <c r="AK34942" s="1"/>
      <c r="AL34942" s="1"/>
    </row>
    <row r="34943">
      <c r="I34943" s="1"/>
      <c r="J34943" s="1"/>
      <c r="K34943" s="1"/>
      <c r="AA34943" s="1"/>
      <c r="AB34943" s="1"/>
      <c r="AC34943" s="1"/>
      <c r="AJ34943" s="1"/>
      <c r="AK34943" s="1"/>
      <c r="AL34943" s="1"/>
    </row>
    <row r="34944">
      <c r="I34944" s="1"/>
      <c r="J34944" s="1"/>
      <c r="K34944" s="1"/>
      <c r="AA34944" s="1"/>
      <c r="AB34944" s="1"/>
      <c r="AC34944" s="1"/>
      <c r="AJ34944" s="1"/>
      <c r="AK34944" s="1"/>
      <c r="AL34944" s="1"/>
    </row>
    <row r="34945">
      <c r="I34945" s="1"/>
      <c r="J34945" s="1"/>
      <c r="K34945" s="1"/>
      <c r="AA34945" s="1"/>
      <c r="AB34945" s="1"/>
      <c r="AC34945" s="1"/>
      <c r="AJ34945" s="1"/>
      <c r="AK34945" s="1"/>
      <c r="AL34945" s="1"/>
    </row>
    <row r="34946">
      <c r="I34946" s="1"/>
      <c r="J34946" s="1"/>
      <c r="K34946" s="1"/>
      <c r="AA34946" s="1"/>
      <c r="AB34946" s="1"/>
      <c r="AC34946" s="1"/>
      <c r="AJ34946" s="1"/>
      <c r="AK34946" s="1"/>
      <c r="AL34946" s="1"/>
    </row>
    <row r="34947">
      <c r="I34947" s="1"/>
      <c r="J34947" s="1"/>
      <c r="K34947" s="1"/>
      <c r="AA34947" s="1"/>
      <c r="AB34947" s="1"/>
      <c r="AC34947" s="1"/>
      <c r="AJ34947" s="1"/>
      <c r="AK34947" s="1"/>
      <c r="AL34947" s="1"/>
    </row>
    <row r="34948">
      <c r="I34948" s="1"/>
      <c r="J34948" s="1"/>
      <c r="K34948" s="1"/>
      <c r="AA34948" s="1"/>
      <c r="AB34948" s="1"/>
      <c r="AC34948" s="1"/>
      <c r="AJ34948" s="1"/>
      <c r="AK34948" s="1"/>
      <c r="AL34948" s="1"/>
    </row>
    <row r="34949">
      <c r="I34949" s="1"/>
      <c r="J34949" s="1"/>
      <c r="K34949" s="1"/>
      <c r="AA34949" s="1"/>
      <c r="AB34949" s="1"/>
      <c r="AC34949" s="1"/>
      <c r="AJ34949" s="1"/>
      <c r="AK34949" s="1"/>
      <c r="AL34949" s="1"/>
    </row>
    <row r="34950">
      <c r="I34950" s="1"/>
      <c r="J34950" s="1"/>
      <c r="K34950" s="1"/>
      <c r="AA34950" s="1"/>
      <c r="AB34950" s="1"/>
      <c r="AC34950" s="1"/>
      <c r="AJ34950" s="1"/>
      <c r="AK34950" s="1"/>
      <c r="AL34950" s="1"/>
    </row>
    <row r="34951">
      <c r="I34951" s="1"/>
      <c r="J34951" s="1"/>
      <c r="K34951" s="1"/>
      <c r="AA34951" s="1"/>
      <c r="AB34951" s="1"/>
      <c r="AC34951" s="1"/>
      <c r="AJ34951" s="1"/>
      <c r="AK34951" s="1"/>
      <c r="AL34951" s="1"/>
    </row>
    <row r="34952">
      <c r="I34952" s="1"/>
      <c r="J34952" s="1"/>
      <c r="K34952" s="1"/>
      <c r="AA34952" s="1"/>
      <c r="AB34952" s="1"/>
      <c r="AC34952" s="1"/>
      <c r="AJ34952" s="1"/>
      <c r="AK34952" s="1"/>
      <c r="AL34952" s="1"/>
    </row>
    <row r="34953">
      <c r="I34953" s="1"/>
      <c r="J34953" s="1"/>
      <c r="K34953" s="1"/>
      <c r="AA34953" s="1"/>
      <c r="AB34953" s="1"/>
      <c r="AC34953" s="1"/>
      <c r="AJ34953" s="1"/>
      <c r="AK34953" s="1"/>
      <c r="AL34953" s="1"/>
    </row>
    <row r="34954">
      <c r="I34954" s="1"/>
      <c r="J34954" s="1"/>
      <c r="K34954" s="1"/>
      <c r="AA34954" s="1"/>
      <c r="AB34954" s="1"/>
      <c r="AC34954" s="1"/>
      <c r="AJ34954" s="1"/>
      <c r="AK34954" s="1"/>
      <c r="AL34954" s="1"/>
    </row>
    <row r="34955">
      <c r="I34955" s="1"/>
      <c r="J34955" s="1"/>
      <c r="K34955" s="1"/>
      <c r="AA34955" s="1"/>
      <c r="AB34955" s="1"/>
      <c r="AC34955" s="1"/>
      <c r="AJ34955" s="1"/>
      <c r="AK34955" s="1"/>
      <c r="AL34955" s="1"/>
    </row>
    <row r="34956">
      <c r="I34956" s="1"/>
      <c r="J34956" s="1"/>
      <c r="K34956" s="1"/>
      <c r="AA34956" s="1"/>
      <c r="AB34956" s="1"/>
      <c r="AC34956" s="1"/>
      <c r="AJ34956" s="1"/>
      <c r="AK34956" s="1"/>
      <c r="AL34956" s="1"/>
    </row>
    <row r="34957">
      <c r="I34957" s="1"/>
      <c r="J34957" s="1"/>
      <c r="K34957" s="1"/>
      <c r="AA34957" s="1"/>
      <c r="AB34957" s="1"/>
      <c r="AC34957" s="1"/>
      <c r="AJ34957" s="1"/>
      <c r="AK34957" s="1"/>
      <c r="AL34957" s="1"/>
    </row>
    <row r="34958">
      <c r="I34958" s="1"/>
      <c r="J34958" s="1"/>
      <c r="K34958" s="1"/>
      <c r="AA34958" s="1"/>
      <c r="AB34958" s="1"/>
      <c r="AC34958" s="1"/>
      <c r="AJ34958" s="1"/>
      <c r="AK34958" s="1"/>
      <c r="AL34958" s="1"/>
    </row>
    <row r="34959">
      <c r="I34959" s="1"/>
      <c r="J34959" s="1"/>
      <c r="K34959" s="1"/>
      <c r="AA34959" s="1"/>
      <c r="AB34959" s="1"/>
      <c r="AC34959" s="1"/>
      <c r="AJ34959" s="1"/>
      <c r="AK34959" s="1"/>
      <c r="AL34959" s="1"/>
    </row>
    <row r="34960">
      <c r="I34960" s="1"/>
      <c r="J34960" s="1"/>
      <c r="K34960" s="1"/>
      <c r="AA34960" s="1"/>
      <c r="AB34960" s="1"/>
      <c r="AC34960" s="1"/>
      <c r="AJ34960" s="1"/>
      <c r="AK34960" s="1"/>
      <c r="AL34960" s="1"/>
    </row>
    <row r="34961">
      <c r="I34961" s="1"/>
      <c r="J34961" s="1"/>
      <c r="K34961" s="1"/>
      <c r="AA34961" s="1"/>
      <c r="AB34961" s="1"/>
      <c r="AC34961" s="1"/>
      <c r="AJ34961" s="1"/>
      <c r="AK34961" s="1"/>
      <c r="AL34961" s="1"/>
    </row>
    <row r="34962">
      <c r="I34962" s="1"/>
      <c r="J34962" s="1"/>
      <c r="K34962" s="1"/>
      <c r="AA34962" s="1"/>
      <c r="AB34962" s="1"/>
      <c r="AC34962" s="1"/>
      <c r="AJ34962" s="1"/>
      <c r="AK34962" s="1"/>
      <c r="AL34962" s="1"/>
    </row>
    <row r="34963">
      <c r="I34963" s="1"/>
      <c r="J34963" s="1"/>
      <c r="K34963" s="1"/>
      <c r="AA34963" s="1"/>
      <c r="AB34963" s="1"/>
      <c r="AC34963" s="1"/>
      <c r="AJ34963" s="1"/>
      <c r="AK34963" s="1"/>
      <c r="AL34963" s="1"/>
    </row>
    <row r="34964">
      <c r="I34964" s="1"/>
      <c r="J34964" s="1"/>
      <c r="K34964" s="1"/>
      <c r="AA34964" s="1"/>
      <c r="AB34964" s="1"/>
      <c r="AC34964" s="1"/>
      <c r="AJ34964" s="1"/>
      <c r="AK34964" s="1"/>
      <c r="AL34964" s="1"/>
    </row>
    <row r="34965">
      <c r="I34965" s="1"/>
      <c r="J34965" s="1"/>
      <c r="K34965" s="1"/>
      <c r="AA34965" s="1"/>
      <c r="AB34965" s="1"/>
      <c r="AC34965" s="1"/>
      <c r="AJ34965" s="1"/>
      <c r="AK34965" s="1"/>
      <c r="AL34965" s="1"/>
    </row>
    <row r="34966">
      <c r="I34966" s="1"/>
      <c r="J34966" s="1"/>
      <c r="K34966" s="1"/>
      <c r="AA34966" s="1"/>
      <c r="AB34966" s="1"/>
      <c r="AC34966" s="1"/>
      <c r="AJ34966" s="1"/>
      <c r="AK34966" s="1"/>
      <c r="AL34966" s="1"/>
    </row>
    <row r="34967">
      <c r="I34967" s="1"/>
      <c r="J34967" s="1"/>
      <c r="K34967" s="1"/>
      <c r="AA34967" s="1"/>
      <c r="AB34967" s="1"/>
      <c r="AC34967" s="1"/>
      <c r="AJ34967" s="1"/>
      <c r="AK34967" s="1"/>
      <c r="AL34967" s="1"/>
    </row>
    <row r="34968">
      <c r="I34968" s="1"/>
      <c r="J34968" s="1"/>
      <c r="K34968" s="1"/>
      <c r="AA34968" s="1"/>
      <c r="AB34968" s="1"/>
      <c r="AC34968" s="1"/>
      <c r="AJ34968" s="1"/>
      <c r="AK34968" s="1"/>
      <c r="AL34968" s="1"/>
    </row>
    <row r="34969">
      <c r="I34969" s="1"/>
      <c r="J34969" s="1"/>
      <c r="K34969" s="1"/>
      <c r="AA34969" s="1"/>
      <c r="AB34969" s="1"/>
      <c r="AC34969" s="1"/>
      <c r="AJ34969" s="1"/>
      <c r="AK34969" s="1"/>
      <c r="AL34969" s="1"/>
    </row>
    <row r="34970">
      <c r="I34970" s="1"/>
      <c r="J34970" s="1"/>
      <c r="K34970" s="1"/>
      <c r="AA34970" s="1"/>
      <c r="AB34970" s="1"/>
      <c r="AC34970" s="1"/>
      <c r="AJ34970" s="1"/>
      <c r="AK34970" s="1"/>
      <c r="AL34970" s="1"/>
    </row>
    <row r="34971">
      <c r="I34971" s="1"/>
      <c r="J34971" s="1"/>
      <c r="K34971" s="1"/>
      <c r="AA34971" s="1"/>
      <c r="AB34971" s="1"/>
      <c r="AC34971" s="1"/>
      <c r="AJ34971" s="1"/>
      <c r="AK34971" s="1"/>
      <c r="AL34971" s="1"/>
    </row>
    <row r="34972">
      <c r="I34972" s="1"/>
      <c r="J34972" s="1"/>
      <c r="K34972" s="1"/>
      <c r="AA34972" s="1"/>
      <c r="AB34972" s="1"/>
      <c r="AC34972" s="1"/>
      <c r="AJ34972" s="1"/>
      <c r="AK34972" s="1"/>
      <c r="AL34972" s="1"/>
    </row>
    <row r="34973">
      <c r="I34973" s="1"/>
      <c r="J34973" s="1"/>
      <c r="K34973" s="1"/>
      <c r="AA34973" s="1"/>
      <c r="AB34973" s="1"/>
      <c r="AC34973" s="1"/>
      <c r="AJ34973" s="1"/>
      <c r="AK34973" s="1"/>
      <c r="AL34973" s="1"/>
    </row>
    <row r="34974">
      <c r="I34974" s="1"/>
      <c r="J34974" s="1"/>
      <c r="K34974" s="1"/>
      <c r="AA34974" s="1"/>
      <c r="AB34974" s="1"/>
      <c r="AC34974" s="1"/>
      <c r="AJ34974" s="1"/>
      <c r="AK34974" s="1"/>
      <c r="AL34974" s="1"/>
    </row>
    <row r="34975">
      <c r="I34975" s="1"/>
      <c r="J34975" s="1"/>
      <c r="K34975" s="1"/>
      <c r="AA34975" s="1"/>
      <c r="AB34975" s="1"/>
      <c r="AC34975" s="1"/>
      <c r="AJ34975" s="1"/>
      <c r="AK34975" s="1"/>
      <c r="AL34975" s="1"/>
    </row>
    <row r="34976">
      <c r="I34976" s="1"/>
      <c r="J34976" s="1"/>
      <c r="K34976" s="1"/>
      <c r="AA34976" s="1"/>
      <c r="AB34976" s="1"/>
      <c r="AC34976" s="1"/>
      <c r="AJ34976" s="1"/>
      <c r="AK34976" s="1"/>
      <c r="AL34976" s="1"/>
    </row>
    <row r="34977">
      <c r="I34977" s="1"/>
      <c r="J34977" s="1"/>
      <c r="K34977" s="1"/>
      <c r="AA34977" s="1"/>
      <c r="AB34977" s="1"/>
      <c r="AC34977" s="1"/>
      <c r="AJ34977" s="1"/>
      <c r="AK34977" s="1"/>
      <c r="AL34977" s="1"/>
    </row>
    <row r="34978">
      <c r="I34978" s="1"/>
      <c r="J34978" s="1"/>
      <c r="K34978" s="1"/>
      <c r="AA34978" s="1"/>
      <c r="AB34978" s="1"/>
      <c r="AC34978" s="1"/>
      <c r="AJ34978" s="1"/>
      <c r="AK34978" s="1"/>
      <c r="AL34978" s="1"/>
    </row>
    <row r="34979">
      <c r="I34979" s="1"/>
      <c r="J34979" s="1"/>
      <c r="K34979" s="1"/>
      <c r="AA34979" s="1"/>
      <c r="AB34979" s="1"/>
      <c r="AC34979" s="1"/>
      <c r="AJ34979" s="1"/>
      <c r="AK34979" s="1"/>
      <c r="AL34979" s="1"/>
    </row>
    <row r="34980">
      <c r="I34980" s="1"/>
      <c r="J34980" s="1"/>
      <c r="K34980" s="1"/>
      <c r="AA34980" s="1"/>
      <c r="AB34980" s="1"/>
      <c r="AC34980" s="1"/>
      <c r="AJ34980" s="1"/>
      <c r="AK34980" s="1"/>
      <c r="AL34980" s="1"/>
    </row>
    <row r="34981">
      <c r="I34981" s="1"/>
      <c r="J34981" s="1"/>
      <c r="K34981" s="1"/>
      <c r="AA34981" s="1"/>
      <c r="AB34981" s="1"/>
      <c r="AC34981" s="1"/>
      <c r="AJ34981" s="1"/>
      <c r="AK34981" s="1"/>
      <c r="AL34981" s="1"/>
    </row>
    <row r="34982">
      <c r="I34982" s="1"/>
      <c r="J34982" s="1"/>
      <c r="K34982" s="1"/>
      <c r="AA34982" s="1"/>
      <c r="AB34982" s="1"/>
      <c r="AC34982" s="1"/>
      <c r="AJ34982" s="1"/>
      <c r="AK34982" s="1"/>
      <c r="AL34982" s="1"/>
    </row>
    <row r="34983">
      <c r="I34983" s="1"/>
      <c r="J34983" s="1"/>
      <c r="K34983" s="1"/>
      <c r="AA34983" s="1"/>
      <c r="AB34983" s="1"/>
      <c r="AC34983" s="1"/>
      <c r="AJ34983" s="1"/>
      <c r="AK34983" s="1"/>
      <c r="AL34983" s="1"/>
    </row>
    <row r="34984">
      <c r="I34984" s="1"/>
      <c r="J34984" s="1"/>
      <c r="K34984" s="1"/>
      <c r="AA34984" s="1"/>
      <c r="AB34984" s="1"/>
      <c r="AC34984" s="1"/>
      <c r="AJ34984" s="1"/>
      <c r="AK34984" s="1"/>
      <c r="AL34984" s="1"/>
    </row>
    <row r="34985">
      <c r="I34985" s="1"/>
      <c r="J34985" s="1"/>
      <c r="K34985" s="1"/>
      <c r="AA34985" s="1"/>
      <c r="AB34985" s="1"/>
      <c r="AC34985" s="1"/>
      <c r="AJ34985" s="1"/>
      <c r="AK34985" s="1"/>
      <c r="AL34985" s="1"/>
    </row>
    <row r="34986">
      <c r="I34986" s="1"/>
      <c r="J34986" s="1"/>
      <c r="K34986" s="1"/>
      <c r="AA34986" s="1"/>
      <c r="AB34986" s="1"/>
      <c r="AC34986" s="1"/>
      <c r="AJ34986" s="1"/>
      <c r="AK34986" s="1"/>
      <c r="AL34986" s="1"/>
    </row>
    <row r="34987">
      <c r="I34987" s="1"/>
      <c r="J34987" s="1"/>
      <c r="K34987" s="1"/>
      <c r="AA34987" s="1"/>
      <c r="AB34987" s="1"/>
      <c r="AC34987" s="1"/>
      <c r="AJ34987" s="1"/>
      <c r="AK34987" s="1"/>
      <c r="AL34987" s="1"/>
    </row>
    <row r="34988">
      <c r="I34988" s="1"/>
      <c r="J34988" s="1"/>
      <c r="K34988" s="1"/>
      <c r="AA34988" s="1"/>
      <c r="AB34988" s="1"/>
      <c r="AC34988" s="1"/>
      <c r="AJ34988" s="1"/>
      <c r="AK34988" s="1"/>
      <c r="AL34988" s="1"/>
    </row>
    <row r="34989">
      <c r="I34989" s="1"/>
      <c r="J34989" s="1"/>
      <c r="K34989" s="1"/>
      <c r="AA34989" s="1"/>
      <c r="AB34989" s="1"/>
      <c r="AC34989" s="1"/>
      <c r="AJ34989" s="1"/>
      <c r="AK34989" s="1"/>
      <c r="AL34989" s="1"/>
    </row>
    <row r="34990">
      <c r="I34990" s="1"/>
      <c r="J34990" s="1"/>
      <c r="K34990" s="1"/>
      <c r="AA34990" s="1"/>
      <c r="AB34990" s="1"/>
      <c r="AC34990" s="1"/>
      <c r="AJ34990" s="1"/>
      <c r="AK34990" s="1"/>
      <c r="AL34990" s="1"/>
    </row>
    <row r="34991">
      <c r="I34991" s="1"/>
      <c r="J34991" s="1"/>
      <c r="K34991" s="1"/>
      <c r="AA34991" s="1"/>
      <c r="AB34991" s="1"/>
      <c r="AC34991" s="1"/>
      <c r="AJ34991" s="1"/>
      <c r="AK34991" s="1"/>
      <c r="AL34991" s="1"/>
    </row>
    <row r="34992">
      <c r="I34992" s="1"/>
      <c r="J34992" s="1"/>
      <c r="K34992" s="1"/>
      <c r="AA34992" s="1"/>
      <c r="AB34992" s="1"/>
      <c r="AC34992" s="1"/>
      <c r="AJ34992" s="1"/>
      <c r="AK34992" s="1"/>
      <c r="AL34992" s="1"/>
    </row>
    <row r="34993">
      <c r="I34993" s="1"/>
      <c r="J34993" s="1"/>
      <c r="K34993" s="1"/>
      <c r="AA34993" s="1"/>
      <c r="AB34993" s="1"/>
      <c r="AC34993" s="1"/>
      <c r="AJ34993" s="1"/>
      <c r="AK34993" s="1"/>
      <c r="AL34993" s="1"/>
    </row>
    <row r="34994">
      <c r="I34994" s="1"/>
      <c r="J34994" s="1"/>
      <c r="K34994" s="1"/>
      <c r="AA34994" s="1"/>
      <c r="AB34994" s="1"/>
      <c r="AC34994" s="1"/>
      <c r="AJ34994" s="1"/>
      <c r="AK34994" s="1"/>
      <c r="AL34994" s="1"/>
    </row>
    <row r="34995">
      <c r="I34995" s="1"/>
      <c r="J34995" s="1"/>
      <c r="K34995" s="1"/>
      <c r="AA34995" s="1"/>
      <c r="AB34995" s="1"/>
      <c r="AC34995" s="1"/>
      <c r="AJ34995" s="1"/>
      <c r="AK34995" s="1"/>
      <c r="AL34995" s="1"/>
    </row>
    <row r="34996">
      <c r="I34996" s="1"/>
      <c r="J34996" s="1"/>
      <c r="K34996" s="1"/>
      <c r="AA34996" s="1"/>
      <c r="AB34996" s="1"/>
      <c r="AC34996" s="1"/>
      <c r="AJ34996" s="1"/>
      <c r="AK34996" s="1"/>
      <c r="AL34996" s="1"/>
    </row>
    <row r="34997">
      <c r="I34997" s="1"/>
      <c r="J34997" s="1"/>
      <c r="K34997" s="1"/>
      <c r="AA34997" s="1"/>
      <c r="AB34997" s="1"/>
      <c r="AC34997" s="1"/>
      <c r="AJ34997" s="1"/>
      <c r="AK34997" s="1"/>
      <c r="AL34997" s="1"/>
    </row>
    <row r="34998">
      <c r="I34998" s="1"/>
      <c r="J34998" s="1"/>
      <c r="K34998" s="1"/>
      <c r="AA34998" s="1"/>
      <c r="AB34998" s="1"/>
      <c r="AC34998" s="1"/>
      <c r="AJ34998" s="1"/>
      <c r="AK34998" s="1"/>
      <c r="AL34998" s="1"/>
    </row>
    <row r="34999">
      <c r="I34999" s="1"/>
      <c r="J34999" s="1"/>
      <c r="K34999" s="1"/>
      <c r="AA34999" s="1"/>
      <c r="AB34999" s="1"/>
      <c r="AC34999" s="1"/>
      <c r="AJ34999" s="1"/>
      <c r="AK34999" s="1"/>
      <c r="AL34999" s="1"/>
    </row>
    <row r="35000">
      <c r="I35000" s="1"/>
      <c r="J35000" s="1"/>
      <c r="K35000" s="1"/>
      <c r="AA35000" s="1"/>
      <c r="AB35000" s="1"/>
      <c r="AC35000" s="1"/>
      <c r="AJ35000" s="1"/>
      <c r="AK35000" s="1"/>
      <c r="AL35000" s="1"/>
    </row>
    <row r="35001">
      <c r="I35001" s="1"/>
      <c r="J35001" s="1"/>
      <c r="K35001" s="1"/>
      <c r="AA35001" s="1"/>
      <c r="AB35001" s="1"/>
      <c r="AC35001" s="1"/>
      <c r="AJ35001" s="1"/>
      <c r="AK35001" s="1"/>
      <c r="AL35001" s="1"/>
    </row>
    <row r="35002">
      <c r="I35002" s="1"/>
      <c r="J35002" s="1"/>
      <c r="K35002" s="1"/>
      <c r="AA35002" s="1"/>
      <c r="AB35002" s="1"/>
      <c r="AC35002" s="1"/>
      <c r="AJ35002" s="1"/>
      <c r="AK35002" s="1"/>
      <c r="AL35002" s="1"/>
    </row>
    <row r="35003">
      <c r="I35003" s="1"/>
      <c r="J35003" s="1"/>
      <c r="K35003" s="1"/>
      <c r="AA35003" s="1"/>
      <c r="AB35003" s="1"/>
      <c r="AC35003" s="1"/>
      <c r="AJ35003" s="1"/>
      <c r="AK35003" s="1"/>
      <c r="AL35003" s="1"/>
    </row>
    <row r="35004">
      <c r="I35004" s="1"/>
      <c r="J35004" s="1"/>
      <c r="K35004" s="1"/>
      <c r="AA35004" s="1"/>
      <c r="AB35004" s="1"/>
      <c r="AC35004" s="1"/>
      <c r="AJ35004" s="1"/>
      <c r="AK35004" s="1"/>
      <c r="AL35004" s="1"/>
    </row>
    <row r="35005">
      <c r="I35005" s="1"/>
      <c r="J35005" s="1"/>
      <c r="K35005" s="1"/>
      <c r="AA35005" s="1"/>
      <c r="AB35005" s="1"/>
      <c r="AC35005" s="1"/>
      <c r="AJ35005" s="1"/>
      <c r="AK35005" s="1"/>
      <c r="AL35005" s="1"/>
    </row>
    <row r="35006">
      <c r="I35006" s="1"/>
      <c r="J35006" s="1"/>
      <c r="K35006" s="1"/>
      <c r="AA35006" s="1"/>
      <c r="AB35006" s="1"/>
      <c r="AC35006" s="1"/>
      <c r="AJ35006" s="1"/>
      <c r="AK35006" s="1"/>
      <c r="AL35006" s="1"/>
    </row>
    <row r="35007">
      <c r="I35007" s="1"/>
      <c r="J35007" s="1"/>
      <c r="K35007" s="1"/>
      <c r="AA35007" s="1"/>
      <c r="AB35007" s="1"/>
      <c r="AC35007" s="1"/>
      <c r="AJ35007" s="1"/>
      <c r="AK35007" s="1"/>
      <c r="AL35007" s="1"/>
    </row>
    <row r="35008">
      <c r="I35008" s="1"/>
      <c r="J35008" s="1"/>
      <c r="K35008" s="1"/>
      <c r="AA35008" s="1"/>
      <c r="AB35008" s="1"/>
      <c r="AC35008" s="1"/>
      <c r="AJ35008" s="1"/>
      <c r="AK35008" s="1"/>
      <c r="AL35008" s="1"/>
    </row>
    <row r="35009">
      <c r="I35009" s="1"/>
      <c r="J35009" s="1"/>
      <c r="K35009" s="1"/>
      <c r="AA35009" s="1"/>
      <c r="AB35009" s="1"/>
      <c r="AC35009" s="1"/>
      <c r="AJ35009" s="1"/>
      <c r="AK35009" s="1"/>
      <c r="AL35009" s="1"/>
    </row>
    <row r="35010">
      <c r="I35010" s="1"/>
      <c r="J35010" s="1"/>
      <c r="K35010" s="1"/>
      <c r="AA35010" s="1"/>
      <c r="AB35010" s="1"/>
      <c r="AC35010" s="1"/>
      <c r="AJ35010" s="1"/>
      <c r="AK35010" s="1"/>
      <c r="AL35010" s="1"/>
    </row>
    <row r="35011">
      <c r="I35011" s="1"/>
      <c r="J35011" s="1"/>
      <c r="K35011" s="1"/>
      <c r="AA35011" s="1"/>
      <c r="AB35011" s="1"/>
      <c r="AC35011" s="1"/>
      <c r="AJ35011" s="1"/>
      <c r="AK35011" s="1"/>
      <c r="AL35011" s="1"/>
    </row>
    <row r="35012">
      <c r="I35012" s="1"/>
      <c r="J35012" s="1"/>
      <c r="K35012" s="1"/>
      <c r="AA35012" s="1"/>
      <c r="AB35012" s="1"/>
      <c r="AC35012" s="1"/>
      <c r="AJ35012" s="1"/>
      <c r="AK35012" s="1"/>
      <c r="AL35012" s="1"/>
    </row>
    <row r="35013">
      <c r="I35013" s="1"/>
      <c r="J35013" s="1"/>
      <c r="K35013" s="1"/>
      <c r="AA35013" s="1"/>
      <c r="AB35013" s="1"/>
      <c r="AC35013" s="1"/>
      <c r="AJ35013" s="1"/>
      <c r="AK35013" s="1"/>
      <c r="AL35013" s="1"/>
    </row>
    <row r="35014">
      <c r="I35014" s="1"/>
      <c r="J35014" s="1"/>
      <c r="K35014" s="1"/>
      <c r="AA35014" s="1"/>
      <c r="AB35014" s="1"/>
      <c r="AC35014" s="1"/>
      <c r="AJ35014" s="1"/>
      <c r="AK35014" s="1"/>
      <c r="AL35014" s="1"/>
    </row>
    <row r="35015">
      <c r="I35015" s="1"/>
      <c r="J35015" s="1"/>
      <c r="K35015" s="1"/>
      <c r="AA35015" s="1"/>
      <c r="AB35015" s="1"/>
      <c r="AC35015" s="1"/>
      <c r="AJ35015" s="1"/>
      <c r="AK35015" s="1"/>
      <c r="AL35015" s="1"/>
    </row>
    <row r="35016">
      <c r="I35016" s="1"/>
      <c r="J35016" s="1"/>
      <c r="K35016" s="1"/>
      <c r="AA35016" s="1"/>
      <c r="AB35016" s="1"/>
      <c r="AC35016" s="1"/>
      <c r="AJ35016" s="1"/>
      <c r="AK35016" s="1"/>
      <c r="AL35016" s="1"/>
    </row>
    <row r="35017">
      <c r="I35017" s="1"/>
      <c r="J35017" s="1"/>
      <c r="K35017" s="1"/>
      <c r="AA35017" s="1"/>
      <c r="AB35017" s="1"/>
      <c r="AC35017" s="1"/>
      <c r="AJ35017" s="1"/>
      <c r="AK35017" s="1"/>
      <c r="AL35017" s="1"/>
    </row>
    <row r="35018">
      <c r="I35018" s="1"/>
      <c r="J35018" s="1"/>
      <c r="K35018" s="1"/>
      <c r="AA35018" s="1"/>
      <c r="AB35018" s="1"/>
      <c r="AC35018" s="1"/>
      <c r="AJ35018" s="1"/>
      <c r="AK35018" s="1"/>
      <c r="AL35018" s="1"/>
    </row>
    <row r="35019">
      <c r="I35019" s="1"/>
      <c r="J35019" s="1"/>
      <c r="K35019" s="1"/>
      <c r="AA35019" s="1"/>
      <c r="AB35019" s="1"/>
      <c r="AC35019" s="1"/>
      <c r="AJ35019" s="1"/>
      <c r="AK35019" s="1"/>
      <c r="AL35019" s="1"/>
    </row>
    <row r="35020">
      <c r="I35020" s="1"/>
      <c r="J35020" s="1"/>
      <c r="K35020" s="1"/>
      <c r="AA35020" s="1"/>
      <c r="AB35020" s="1"/>
      <c r="AC35020" s="1"/>
      <c r="AJ35020" s="1"/>
      <c r="AK35020" s="1"/>
      <c r="AL35020" s="1"/>
    </row>
    <row r="35021">
      <c r="I35021" s="1"/>
      <c r="J35021" s="1"/>
      <c r="K35021" s="1"/>
      <c r="AA35021" s="1"/>
      <c r="AB35021" s="1"/>
      <c r="AC35021" s="1"/>
      <c r="AJ35021" s="1"/>
      <c r="AK35021" s="1"/>
      <c r="AL35021" s="1"/>
    </row>
    <row r="35022">
      <c r="I35022" s="1"/>
      <c r="J35022" s="1"/>
      <c r="K35022" s="1"/>
      <c r="AA35022" s="1"/>
      <c r="AB35022" s="1"/>
      <c r="AC35022" s="1"/>
      <c r="AJ35022" s="1"/>
      <c r="AK35022" s="1"/>
      <c r="AL35022" s="1"/>
    </row>
    <row r="35023">
      <c r="I35023" s="1"/>
      <c r="J35023" s="1"/>
      <c r="K35023" s="1"/>
      <c r="AA35023" s="1"/>
      <c r="AB35023" s="1"/>
      <c r="AC35023" s="1"/>
      <c r="AJ35023" s="1"/>
      <c r="AK35023" s="1"/>
      <c r="AL35023" s="1"/>
    </row>
    <row r="35024">
      <c r="I35024" s="1"/>
      <c r="J35024" s="1"/>
      <c r="K35024" s="1"/>
      <c r="AA35024" s="1"/>
      <c r="AB35024" s="1"/>
      <c r="AC35024" s="1"/>
      <c r="AJ35024" s="1"/>
      <c r="AK35024" s="1"/>
      <c r="AL35024" s="1"/>
    </row>
    <row r="35025">
      <c r="I35025" s="1"/>
      <c r="J35025" s="1"/>
      <c r="K35025" s="1"/>
      <c r="AA35025" s="1"/>
      <c r="AB35025" s="1"/>
      <c r="AC35025" s="1"/>
      <c r="AJ35025" s="1"/>
      <c r="AK35025" s="1"/>
      <c r="AL35025" s="1"/>
    </row>
    <row r="35026">
      <c r="I35026" s="1"/>
      <c r="J35026" s="1"/>
      <c r="K35026" s="1"/>
      <c r="AA35026" s="1"/>
      <c r="AB35026" s="1"/>
      <c r="AC35026" s="1"/>
      <c r="AJ35026" s="1"/>
      <c r="AK35026" s="1"/>
      <c r="AL35026" s="1"/>
    </row>
    <row r="35027">
      <c r="I35027" s="1"/>
      <c r="J35027" s="1"/>
      <c r="K35027" s="1"/>
      <c r="AA35027" s="1"/>
      <c r="AB35027" s="1"/>
      <c r="AC35027" s="1"/>
      <c r="AJ35027" s="1"/>
      <c r="AK35027" s="1"/>
      <c r="AL35027" s="1"/>
    </row>
    <row r="35028">
      <c r="I35028" s="1"/>
      <c r="J35028" s="1"/>
      <c r="K35028" s="1"/>
      <c r="AA35028" s="1"/>
      <c r="AB35028" s="1"/>
      <c r="AC35028" s="1"/>
      <c r="AJ35028" s="1"/>
      <c r="AK35028" s="1"/>
      <c r="AL35028" s="1"/>
    </row>
    <row r="35029">
      <c r="I35029" s="1"/>
      <c r="J35029" s="1"/>
      <c r="K35029" s="1"/>
      <c r="AA35029" s="1"/>
      <c r="AB35029" s="1"/>
      <c r="AC35029" s="1"/>
      <c r="AJ35029" s="1"/>
      <c r="AK35029" s="1"/>
      <c r="AL35029" s="1"/>
    </row>
    <row r="35030">
      <c r="I35030" s="1"/>
      <c r="J35030" s="1"/>
      <c r="K35030" s="1"/>
      <c r="AA35030" s="1"/>
      <c r="AB35030" s="1"/>
      <c r="AC35030" s="1"/>
      <c r="AJ35030" s="1"/>
      <c r="AK35030" s="1"/>
      <c r="AL35030" s="1"/>
    </row>
    <row r="35031">
      <c r="I35031" s="1"/>
      <c r="J35031" s="1"/>
      <c r="K35031" s="1"/>
      <c r="AA35031" s="1"/>
      <c r="AB35031" s="1"/>
      <c r="AC35031" s="1"/>
      <c r="AJ35031" s="1"/>
      <c r="AK35031" s="1"/>
      <c r="AL35031" s="1"/>
    </row>
    <row r="35032">
      <c r="I35032" s="1"/>
      <c r="J35032" s="1"/>
      <c r="K35032" s="1"/>
      <c r="AA35032" s="1"/>
      <c r="AB35032" s="1"/>
      <c r="AC35032" s="1"/>
      <c r="AJ35032" s="1"/>
      <c r="AK35032" s="1"/>
      <c r="AL35032" s="1"/>
    </row>
    <row r="35033">
      <c r="I35033" s="1"/>
      <c r="J35033" s="1"/>
      <c r="K35033" s="1"/>
      <c r="AA35033" s="1"/>
      <c r="AB35033" s="1"/>
      <c r="AC35033" s="1"/>
      <c r="AJ35033" s="1"/>
      <c r="AK35033" s="1"/>
      <c r="AL35033" s="1"/>
    </row>
    <row r="35034">
      <c r="I35034" s="1"/>
      <c r="J35034" s="1"/>
      <c r="K35034" s="1"/>
      <c r="AA35034" s="1"/>
      <c r="AB35034" s="1"/>
      <c r="AC35034" s="1"/>
      <c r="AJ35034" s="1"/>
      <c r="AK35034" s="1"/>
      <c r="AL35034" s="1"/>
    </row>
    <row r="35035">
      <c r="I35035" s="1"/>
      <c r="J35035" s="1"/>
      <c r="K35035" s="1"/>
      <c r="AA35035" s="1"/>
      <c r="AB35035" s="1"/>
      <c r="AC35035" s="1"/>
      <c r="AJ35035" s="1"/>
      <c r="AK35035" s="1"/>
      <c r="AL35035" s="1"/>
    </row>
    <row r="35036">
      <c r="I35036" s="1"/>
      <c r="J35036" s="1"/>
      <c r="K35036" s="1"/>
      <c r="AA35036" s="1"/>
      <c r="AB35036" s="1"/>
      <c r="AC35036" s="1"/>
      <c r="AJ35036" s="1"/>
      <c r="AK35036" s="1"/>
      <c r="AL35036" s="1"/>
    </row>
    <row r="35037">
      <c r="I35037" s="1"/>
      <c r="J35037" s="1"/>
      <c r="K35037" s="1"/>
      <c r="AA35037" s="1"/>
      <c r="AB35037" s="1"/>
      <c r="AC35037" s="1"/>
      <c r="AJ35037" s="1"/>
      <c r="AK35037" s="1"/>
      <c r="AL35037" s="1"/>
    </row>
    <row r="35038">
      <c r="I35038" s="1"/>
      <c r="J35038" s="1"/>
      <c r="K35038" s="1"/>
      <c r="AA35038" s="1"/>
      <c r="AB35038" s="1"/>
      <c r="AC35038" s="1"/>
      <c r="AJ35038" s="1"/>
      <c r="AK35038" s="1"/>
      <c r="AL35038" s="1"/>
    </row>
    <row r="35039">
      <c r="I35039" s="1"/>
      <c r="J35039" s="1"/>
      <c r="K35039" s="1"/>
      <c r="AA35039" s="1"/>
      <c r="AB35039" s="1"/>
      <c r="AC35039" s="1"/>
      <c r="AJ35039" s="1"/>
      <c r="AK35039" s="1"/>
      <c r="AL35039" s="1"/>
    </row>
    <row r="35040">
      <c r="I35040" s="1"/>
      <c r="J35040" s="1"/>
      <c r="K35040" s="1"/>
      <c r="AA35040" s="1"/>
      <c r="AB35040" s="1"/>
      <c r="AC35040" s="1"/>
      <c r="AJ35040" s="1"/>
      <c r="AK35040" s="1"/>
      <c r="AL35040" s="1"/>
    </row>
    <row r="35041">
      <c r="I35041" s="1"/>
      <c r="J35041" s="1"/>
      <c r="K35041" s="1"/>
      <c r="AA35041" s="1"/>
      <c r="AB35041" s="1"/>
      <c r="AC35041" s="1"/>
      <c r="AJ35041" s="1"/>
      <c r="AK35041" s="1"/>
      <c r="AL35041" s="1"/>
    </row>
    <row r="35042">
      <c r="I35042" s="1"/>
      <c r="J35042" s="1"/>
      <c r="K35042" s="1"/>
      <c r="AA35042" s="1"/>
      <c r="AB35042" s="1"/>
      <c r="AC35042" s="1"/>
      <c r="AJ35042" s="1"/>
      <c r="AK35042" s="1"/>
      <c r="AL35042" s="1"/>
    </row>
    <row r="35043">
      <c r="I35043" s="1"/>
      <c r="J35043" s="1"/>
      <c r="K35043" s="1"/>
      <c r="AA35043" s="1"/>
      <c r="AB35043" s="1"/>
      <c r="AC35043" s="1"/>
      <c r="AJ35043" s="1"/>
      <c r="AK35043" s="1"/>
      <c r="AL35043" s="1"/>
    </row>
    <row r="35044">
      <c r="I35044" s="1"/>
      <c r="J35044" s="1"/>
      <c r="K35044" s="1"/>
      <c r="AA35044" s="1"/>
      <c r="AB35044" s="1"/>
      <c r="AC35044" s="1"/>
      <c r="AJ35044" s="1"/>
      <c r="AK35044" s="1"/>
      <c r="AL35044" s="1"/>
    </row>
    <row r="35045">
      <c r="I35045" s="1"/>
      <c r="J35045" s="1"/>
      <c r="K35045" s="1"/>
      <c r="AA35045" s="1"/>
      <c r="AB35045" s="1"/>
      <c r="AC35045" s="1"/>
      <c r="AJ35045" s="1"/>
      <c r="AK35045" s="1"/>
      <c r="AL35045" s="1"/>
    </row>
    <row r="35046">
      <c r="I35046" s="1"/>
      <c r="J35046" s="1"/>
      <c r="K35046" s="1"/>
      <c r="AA35046" s="1"/>
      <c r="AB35046" s="1"/>
      <c r="AC35046" s="1"/>
      <c r="AJ35046" s="1"/>
      <c r="AK35046" s="1"/>
      <c r="AL35046" s="1"/>
    </row>
    <row r="35047">
      <c r="I35047" s="1"/>
      <c r="J35047" s="1"/>
      <c r="K35047" s="1"/>
      <c r="AA35047" s="1"/>
      <c r="AB35047" s="1"/>
      <c r="AC35047" s="1"/>
      <c r="AJ35047" s="1"/>
      <c r="AK35047" s="1"/>
      <c r="AL35047" s="1"/>
    </row>
    <row r="35048">
      <c r="I35048" s="1"/>
      <c r="J35048" s="1"/>
      <c r="K35048" s="1"/>
      <c r="AA35048" s="1"/>
      <c r="AB35048" s="1"/>
      <c r="AC35048" s="1"/>
      <c r="AJ35048" s="1"/>
      <c r="AK35048" s="1"/>
      <c r="AL35048" s="1"/>
    </row>
    <row r="35049">
      <c r="I35049" s="1"/>
      <c r="J35049" s="1"/>
      <c r="K35049" s="1"/>
      <c r="AA35049" s="1"/>
      <c r="AB35049" s="1"/>
      <c r="AC35049" s="1"/>
      <c r="AJ35049" s="1"/>
      <c r="AK35049" s="1"/>
      <c r="AL35049" s="1"/>
    </row>
    <row r="35050">
      <c r="I35050" s="1"/>
      <c r="J35050" s="1"/>
      <c r="K35050" s="1"/>
      <c r="AA35050" s="1"/>
      <c r="AB35050" s="1"/>
      <c r="AC35050" s="1"/>
      <c r="AJ35050" s="1"/>
      <c r="AK35050" s="1"/>
      <c r="AL35050" s="1"/>
    </row>
    <row r="35051">
      <c r="I35051" s="1"/>
      <c r="J35051" s="1"/>
      <c r="K35051" s="1"/>
      <c r="AA35051" s="1"/>
      <c r="AB35051" s="1"/>
      <c r="AC35051" s="1"/>
      <c r="AJ35051" s="1"/>
      <c r="AK35051" s="1"/>
      <c r="AL35051" s="1"/>
    </row>
    <row r="35052">
      <c r="I35052" s="1"/>
      <c r="J35052" s="1"/>
      <c r="K35052" s="1"/>
      <c r="AA35052" s="1"/>
      <c r="AB35052" s="1"/>
      <c r="AC35052" s="1"/>
      <c r="AJ35052" s="1"/>
      <c r="AK35052" s="1"/>
      <c r="AL35052" s="1"/>
    </row>
    <row r="35053">
      <c r="I35053" s="1"/>
      <c r="J35053" s="1"/>
      <c r="K35053" s="1"/>
      <c r="AA35053" s="1"/>
      <c r="AB35053" s="1"/>
      <c r="AC35053" s="1"/>
      <c r="AJ35053" s="1"/>
      <c r="AK35053" s="1"/>
      <c r="AL35053" s="1"/>
    </row>
    <row r="35054">
      <c r="I35054" s="1"/>
      <c r="J35054" s="1"/>
      <c r="K35054" s="1"/>
      <c r="AA35054" s="1"/>
      <c r="AB35054" s="1"/>
      <c r="AC35054" s="1"/>
      <c r="AJ35054" s="1"/>
      <c r="AK35054" s="1"/>
      <c r="AL35054" s="1"/>
    </row>
    <row r="35055">
      <c r="I35055" s="1"/>
      <c r="J35055" s="1"/>
      <c r="K35055" s="1"/>
      <c r="AA35055" s="1"/>
      <c r="AB35055" s="1"/>
      <c r="AC35055" s="1"/>
      <c r="AJ35055" s="1"/>
      <c r="AK35055" s="1"/>
      <c r="AL35055" s="1"/>
    </row>
    <row r="35056">
      <c r="I35056" s="1"/>
      <c r="J35056" s="1"/>
      <c r="K35056" s="1"/>
      <c r="AA35056" s="1"/>
      <c r="AB35056" s="1"/>
      <c r="AC35056" s="1"/>
      <c r="AJ35056" s="1"/>
      <c r="AK35056" s="1"/>
      <c r="AL35056" s="1"/>
    </row>
    <row r="35057">
      <c r="I35057" s="1"/>
      <c r="J35057" s="1"/>
      <c r="K35057" s="1"/>
      <c r="AA35057" s="1"/>
      <c r="AB35057" s="1"/>
      <c r="AC35057" s="1"/>
      <c r="AJ35057" s="1"/>
      <c r="AK35057" s="1"/>
      <c r="AL35057" s="1"/>
    </row>
    <row r="35058">
      <c r="I35058" s="1"/>
      <c r="J35058" s="1"/>
      <c r="K35058" s="1"/>
      <c r="AA35058" s="1"/>
      <c r="AB35058" s="1"/>
      <c r="AC35058" s="1"/>
      <c r="AJ35058" s="1"/>
      <c r="AK35058" s="1"/>
      <c r="AL35058" s="1"/>
    </row>
    <row r="35059">
      <c r="I35059" s="1"/>
      <c r="J35059" s="1"/>
      <c r="K35059" s="1"/>
      <c r="AA35059" s="1"/>
      <c r="AB35059" s="1"/>
      <c r="AC35059" s="1"/>
      <c r="AJ35059" s="1"/>
      <c r="AK35059" s="1"/>
      <c r="AL35059" s="1"/>
    </row>
    <row r="35060">
      <c r="I35060" s="1"/>
      <c r="J35060" s="1"/>
      <c r="K35060" s="1"/>
      <c r="AA35060" s="1"/>
      <c r="AB35060" s="1"/>
      <c r="AC35060" s="1"/>
      <c r="AJ35060" s="1"/>
      <c r="AK35060" s="1"/>
      <c r="AL35060" s="1"/>
    </row>
    <row r="35061">
      <c r="I35061" s="1"/>
      <c r="J35061" s="1"/>
      <c r="K35061" s="1"/>
      <c r="AA35061" s="1"/>
      <c r="AB35061" s="1"/>
      <c r="AC35061" s="1"/>
      <c r="AJ35061" s="1"/>
      <c r="AK35061" s="1"/>
      <c r="AL35061" s="1"/>
    </row>
    <row r="35062">
      <c r="I35062" s="1"/>
      <c r="J35062" s="1"/>
      <c r="K35062" s="1"/>
      <c r="AA35062" s="1"/>
      <c r="AB35062" s="1"/>
      <c r="AC35062" s="1"/>
      <c r="AJ35062" s="1"/>
      <c r="AK35062" s="1"/>
      <c r="AL35062" s="1"/>
    </row>
    <row r="35063">
      <c r="I35063" s="1"/>
      <c r="J35063" s="1"/>
      <c r="K35063" s="1"/>
      <c r="AA35063" s="1"/>
      <c r="AB35063" s="1"/>
      <c r="AC35063" s="1"/>
      <c r="AJ35063" s="1"/>
      <c r="AK35063" s="1"/>
      <c r="AL35063" s="1"/>
    </row>
    <row r="35064">
      <c r="I35064" s="1"/>
      <c r="J35064" s="1"/>
      <c r="K35064" s="1"/>
      <c r="AA35064" s="1"/>
      <c r="AB35064" s="1"/>
      <c r="AC35064" s="1"/>
      <c r="AJ35064" s="1"/>
      <c r="AK35064" s="1"/>
      <c r="AL35064" s="1"/>
    </row>
    <row r="35065">
      <c r="I35065" s="1"/>
      <c r="J35065" s="1"/>
      <c r="K35065" s="1"/>
      <c r="AA35065" s="1"/>
      <c r="AB35065" s="1"/>
      <c r="AC35065" s="1"/>
      <c r="AJ35065" s="1"/>
      <c r="AK35065" s="1"/>
      <c r="AL35065" s="1"/>
    </row>
    <row r="35066">
      <c r="I35066" s="1"/>
      <c r="J35066" s="1"/>
      <c r="K35066" s="1"/>
      <c r="AA35066" s="1"/>
      <c r="AB35066" s="1"/>
      <c r="AC35066" s="1"/>
      <c r="AJ35066" s="1"/>
      <c r="AK35066" s="1"/>
      <c r="AL35066" s="1"/>
    </row>
    <row r="35067">
      <c r="I35067" s="1"/>
      <c r="J35067" s="1"/>
      <c r="K35067" s="1"/>
      <c r="AA35067" s="1"/>
      <c r="AB35067" s="1"/>
      <c r="AC35067" s="1"/>
      <c r="AJ35067" s="1"/>
      <c r="AK35067" s="1"/>
      <c r="AL35067" s="1"/>
    </row>
    <row r="35068">
      <c r="I35068" s="1"/>
      <c r="J35068" s="1"/>
      <c r="K35068" s="1"/>
      <c r="AA35068" s="1"/>
      <c r="AB35068" s="1"/>
      <c r="AC35068" s="1"/>
      <c r="AJ35068" s="1"/>
      <c r="AK35068" s="1"/>
      <c r="AL35068" s="1"/>
    </row>
    <row r="35069">
      <c r="I35069" s="1"/>
      <c r="J35069" s="1"/>
      <c r="K35069" s="1"/>
      <c r="AA35069" s="1"/>
      <c r="AB35069" s="1"/>
      <c r="AC35069" s="1"/>
      <c r="AJ35069" s="1"/>
      <c r="AK35069" s="1"/>
      <c r="AL35069" s="1"/>
    </row>
    <row r="35070">
      <c r="I35070" s="1"/>
      <c r="J35070" s="1"/>
      <c r="K35070" s="1"/>
      <c r="AA35070" s="1"/>
      <c r="AB35070" s="1"/>
      <c r="AC35070" s="1"/>
      <c r="AJ35070" s="1"/>
      <c r="AK35070" s="1"/>
      <c r="AL35070" s="1"/>
    </row>
    <row r="35071">
      <c r="I35071" s="1"/>
      <c r="J35071" s="1"/>
      <c r="K35071" s="1"/>
      <c r="AA35071" s="1"/>
      <c r="AB35071" s="1"/>
      <c r="AC35071" s="1"/>
      <c r="AJ35071" s="1"/>
      <c r="AK35071" s="1"/>
      <c r="AL35071" s="1"/>
    </row>
    <row r="35072">
      <c r="I35072" s="1"/>
      <c r="J35072" s="1"/>
      <c r="K35072" s="1"/>
      <c r="AA35072" s="1"/>
      <c r="AB35072" s="1"/>
      <c r="AC35072" s="1"/>
      <c r="AJ35072" s="1"/>
      <c r="AK35072" s="1"/>
      <c r="AL35072" s="1"/>
    </row>
    <row r="35073">
      <c r="I35073" s="1"/>
      <c r="J35073" s="1"/>
      <c r="K35073" s="1"/>
      <c r="AA35073" s="1"/>
      <c r="AB35073" s="1"/>
      <c r="AC35073" s="1"/>
      <c r="AJ35073" s="1"/>
      <c r="AK35073" s="1"/>
      <c r="AL35073" s="1"/>
    </row>
    <row r="35074">
      <c r="I35074" s="1"/>
      <c r="J35074" s="1"/>
      <c r="K35074" s="1"/>
      <c r="AA35074" s="1"/>
      <c r="AB35074" s="1"/>
      <c r="AC35074" s="1"/>
      <c r="AJ35074" s="1"/>
      <c r="AK35074" s="1"/>
      <c r="AL35074" s="1"/>
    </row>
    <row r="35075">
      <c r="I35075" s="1"/>
      <c r="J35075" s="1"/>
      <c r="K35075" s="1"/>
      <c r="AA35075" s="1"/>
      <c r="AB35075" s="1"/>
      <c r="AC35075" s="1"/>
      <c r="AJ35075" s="1"/>
      <c r="AK35075" s="1"/>
      <c r="AL35075" s="1"/>
    </row>
    <row r="35076">
      <c r="I35076" s="1"/>
      <c r="J35076" s="1"/>
      <c r="K35076" s="1"/>
      <c r="AA35076" s="1"/>
      <c r="AB35076" s="1"/>
      <c r="AC35076" s="1"/>
      <c r="AJ35076" s="1"/>
      <c r="AK35076" s="1"/>
      <c r="AL35076" s="1"/>
    </row>
    <row r="35077">
      <c r="I35077" s="1"/>
      <c r="J35077" s="1"/>
      <c r="K35077" s="1"/>
      <c r="AA35077" s="1"/>
      <c r="AB35077" s="1"/>
      <c r="AC35077" s="1"/>
      <c r="AJ35077" s="1"/>
      <c r="AK35077" s="1"/>
      <c r="AL35077" s="1"/>
    </row>
    <row r="35078">
      <c r="I35078" s="1"/>
      <c r="J35078" s="1"/>
      <c r="K35078" s="1"/>
      <c r="AA35078" s="1"/>
      <c r="AB35078" s="1"/>
      <c r="AC35078" s="1"/>
      <c r="AJ35078" s="1"/>
      <c r="AK35078" s="1"/>
      <c r="AL35078" s="1"/>
    </row>
    <row r="35079">
      <c r="I35079" s="1"/>
      <c r="J35079" s="1"/>
      <c r="K35079" s="1"/>
      <c r="AA35079" s="1"/>
      <c r="AB35079" s="1"/>
      <c r="AC35079" s="1"/>
      <c r="AJ35079" s="1"/>
      <c r="AK35079" s="1"/>
      <c r="AL35079" s="1"/>
    </row>
    <row r="35080">
      <c r="I35080" s="1"/>
      <c r="J35080" s="1"/>
      <c r="K35080" s="1"/>
      <c r="AA35080" s="1"/>
      <c r="AB35080" s="1"/>
      <c r="AC35080" s="1"/>
      <c r="AJ35080" s="1"/>
      <c r="AK35080" s="1"/>
      <c r="AL35080" s="1"/>
    </row>
    <row r="35081">
      <c r="I35081" s="1"/>
      <c r="J35081" s="1"/>
      <c r="K35081" s="1"/>
      <c r="AA35081" s="1"/>
      <c r="AB35081" s="1"/>
      <c r="AC35081" s="1"/>
      <c r="AJ35081" s="1"/>
      <c r="AK35081" s="1"/>
      <c r="AL35081" s="1"/>
    </row>
    <row r="35082">
      <c r="I35082" s="1"/>
      <c r="J35082" s="1"/>
      <c r="K35082" s="1"/>
      <c r="AA35082" s="1"/>
      <c r="AB35082" s="1"/>
      <c r="AC35082" s="1"/>
      <c r="AJ35082" s="1"/>
      <c r="AK35082" s="1"/>
      <c r="AL35082" s="1"/>
    </row>
    <row r="35083">
      <c r="I35083" s="1"/>
      <c r="J35083" s="1"/>
      <c r="K35083" s="1"/>
      <c r="AA35083" s="1"/>
      <c r="AB35083" s="1"/>
      <c r="AC35083" s="1"/>
      <c r="AJ35083" s="1"/>
      <c r="AK35083" s="1"/>
      <c r="AL35083" s="1"/>
    </row>
    <row r="35084">
      <c r="I35084" s="1"/>
      <c r="J35084" s="1"/>
      <c r="K35084" s="1"/>
      <c r="AA35084" s="1"/>
      <c r="AB35084" s="1"/>
      <c r="AC35084" s="1"/>
      <c r="AJ35084" s="1"/>
      <c r="AK35084" s="1"/>
      <c r="AL35084" s="1"/>
    </row>
    <row r="35085">
      <c r="I35085" s="1"/>
      <c r="J35085" s="1"/>
      <c r="K35085" s="1"/>
      <c r="AA35085" s="1"/>
      <c r="AB35085" s="1"/>
      <c r="AC35085" s="1"/>
      <c r="AJ35085" s="1"/>
      <c r="AK35085" s="1"/>
      <c r="AL35085" s="1"/>
    </row>
    <row r="35086">
      <c r="I35086" s="1"/>
      <c r="J35086" s="1"/>
      <c r="K35086" s="1"/>
      <c r="AA35086" s="1"/>
      <c r="AB35086" s="1"/>
      <c r="AC35086" s="1"/>
      <c r="AJ35086" s="1"/>
      <c r="AK35086" s="1"/>
      <c r="AL35086" s="1"/>
    </row>
    <row r="35087">
      <c r="I35087" s="1"/>
      <c r="J35087" s="1"/>
      <c r="K35087" s="1"/>
      <c r="AA35087" s="1"/>
      <c r="AB35087" s="1"/>
      <c r="AC35087" s="1"/>
      <c r="AJ35087" s="1"/>
      <c r="AK35087" s="1"/>
      <c r="AL35087" s="1"/>
    </row>
    <row r="35088">
      <c r="I35088" s="1"/>
      <c r="J35088" s="1"/>
      <c r="K35088" s="1"/>
      <c r="AA35088" s="1"/>
      <c r="AB35088" s="1"/>
      <c r="AC35088" s="1"/>
      <c r="AJ35088" s="1"/>
      <c r="AK35088" s="1"/>
      <c r="AL35088" s="1"/>
    </row>
    <row r="35089">
      <c r="I35089" s="1"/>
      <c r="J35089" s="1"/>
      <c r="K35089" s="1"/>
      <c r="AA35089" s="1"/>
      <c r="AB35089" s="1"/>
      <c r="AC35089" s="1"/>
      <c r="AJ35089" s="1"/>
      <c r="AK35089" s="1"/>
      <c r="AL35089" s="1"/>
    </row>
    <row r="35090">
      <c r="I35090" s="1"/>
      <c r="J35090" s="1"/>
      <c r="K35090" s="1"/>
      <c r="AA35090" s="1"/>
      <c r="AB35090" s="1"/>
      <c r="AC35090" s="1"/>
      <c r="AJ35090" s="1"/>
      <c r="AK35090" s="1"/>
      <c r="AL35090" s="1"/>
    </row>
    <row r="35091">
      <c r="I35091" s="1"/>
      <c r="J35091" s="1"/>
      <c r="K35091" s="1"/>
      <c r="AA35091" s="1"/>
      <c r="AB35091" s="1"/>
      <c r="AC35091" s="1"/>
      <c r="AJ35091" s="1"/>
      <c r="AK35091" s="1"/>
      <c r="AL35091" s="1"/>
    </row>
    <row r="35092">
      <c r="I35092" s="1"/>
      <c r="J35092" s="1"/>
      <c r="K35092" s="1"/>
      <c r="AA35092" s="1"/>
      <c r="AB35092" s="1"/>
      <c r="AC35092" s="1"/>
      <c r="AJ35092" s="1"/>
      <c r="AK35092" s="1"/>
      <c r="AL35092" s="1"/>
    </row>
    <row r="35093">
      <c r="I35093" s="1"/>
      <c r="J35093" s="1"/>
      <c r="K35093" s="1"/>
      <c r="AA35093" s="1"/>
      <c r="AB35093" s="1"/>
      <c r="AC35093" s="1"/>
      <c r="AJ35093" s="1"/>
      <c r="AK35093" s="1"/>
      <c r="AL35093" s="1"/>
    </row>
    <row r="35094">
      <c r="I35094" s="1"/>
      <c r="J35094" s="1"/>
      <c r="K35094" s="1"/>
      <c r="AA35094" s="1"/>
      <c r="AB35094" s="1"/>
      <c r="AC35094" s="1"/>
      <c r="AJ35094" s="1"/>
      <c r="AK35094" s="1"/>
      <c r="AL35094" s="1"/>
    </row>
    <row r="35095">
      <c r="I35095" s="1"/>
      <c r="J35095" s="1"/>
      <c r="K35095" s="1"/>
      <c r="AA35095" s="1"/>
      <c r="AB35095" s="1"/>
      <c r="AC35095" s="1"/>
      <c r="AJ35095" s="1"/>
      <c r="AK35095" s="1"/>
      <c r="AL35095" s="1"/>
    </row>
    <row r="35096">
      <c r="I35096" s="1"/>
      <c r="J35096" s="1"/>
      <c r="K35096" s="1"/>
      <c r="AA35096" s="1"/>
      <c r="AB35096" s="1"/>
      <c r="AC35096" s="1"/>
      <c r="AJ35096" s="1"/>
      <c r="AK35096" s="1"/>
      <c r="AL35096" s="1"/>
    </row>
    <row r="35097">
      <c r="I35097" s="1"/>
      <c r="J35097" s="1"/>
      <c r="K35097" s="1"/>
      <c r="AA35097" s="1"/>
      <c r="AB35097" s="1"/>
      <c r="AC35097" s="1"/>
      <c r="AJ35097" s="1"/>
      <c r="AK35097" s="1"/>
      <c r="AL35097" s="1"/>
    </row>
    <row r="35098">
      <c r="I35098" s="1"/>
      <c r="J35098" s="1"/>
      <c r="K35098" s="1"/>
      <c r="AA35098" s="1"/>
      <c r="AB35098" s="1"/>
      <c r="AC35098" s="1"/>
      <c r="AJ35098" s="1"/>
      <c r="AK35098" s="1"/>
      <c r="AL35098" s="1"/>
    </row>
    <row r="35099">
      <c r="I35099" s="1"/>
      <c r="J35099" s="1"/>
      <c r="K35099" s="1"/>
      <c r="AA35099" s="1"/>
      <c r="AB35099" s="1"/>
      <c r="AC35099" s="1"/>
      <c r="AJ35099" s="1"/>
      <c r="AK35099" s="1"/>
      <c r="AL35099" s="1"/>
    </row>
    <row r="35100">
      <c r="I35100" s="1"/>
      <c r="J35100" s="1"/>
      <c r="K35100" s="1"/>
      <c r="AA35100" s="1"/>
      <c r="AB35100" s="1"/>
      <c r="AC35100" s="1"/>
      <c r="AJ35100" s="1"/>
      <c r="AK35100" s="1"/>
      <c r="AL35100" s="1"/>
    </row>
    <row r="35101">
      <c r="I35101" s="1"/>
      <c r="J35101" s="1"/>
      <c r="K35101" s="1"/>
      <c r="AA35101" s="1"/>
      <c r="AB35101" s="1"/>
      <c r="AC35101" s="1"/>
      <c r="AJ35101" s="1"/>
      <c r="AK35101" s="1"/>
      <c r="AL35101" s="1"/>
    </row>
    <row r="35102">
      <c r="I35102" s="1"/>
      <c r="J35102" s="1"/>
      <c r="K35102" s="1"/>
      <c r="AA35102" s="1"/>
      <c r="AB35102" s="1"/>
      <c r="AC35102" s="1"/>
      <c r="AJ35102" s="1"/>
      <c r="AK35102" s="1"/>
      <c r="AL35102" s="1"/>
    </row>
    <row r="35103">
      <c r="I35103" s="1"/>
      <c r="J35103" s="1"/>
      <c r="K35103" s="1"/>
      <c r="AA35103" s="1"/>
      <c r="AB35103" s="1"/>
      <c r="AC35103" s="1"/>
      <c r="AJ35103" s="1"/>
      <c r="AK35103" s="1"/>
      <c r="AL35103" s="1"/>
    </row>
    <row r="35104">
      <c r="I35104" s="1"/>
      <c r="J35104" s="1"/>
      <c r="K35104" s="1"/>
      <c r="AA35104" s="1"/>
      <c r="AB35104" s="1"/>
      <c r="AC35104" s="1"/>
      <c r="AJ35104" s="1"/>
      <c r="AK35104" s="1"/>
      <c r="AL35104" s="1"/>
    </row>
    <row r="35105">
      <c r="I35105" s="1"/>
      <c r="J35105" s="1"/>
      <c r="K35105" s="1"/>
      <c r="AA35105" s="1"/>
      <c r="AB35105" s="1"/>
      <c r="AC35105" s="1"/>
      <c r="AJ35105" s="1"/>
      <c r="AK35105" s="1"/>
      <c r="AL35105" s="1"/>
    </row>
    <row r="35106">
      <c r="I35106" s="1"/>
      <c r="J35106" s="1"/>
      <c r="K35106" s="1"/>
      <c r="AA35106" s="1"/>
      <c r="AB35106" s="1"/>
      <c r="AC35106" s="1"/>
      <c r="AJ35106" s="1"/>
      <c r="AK35106" s="1"/>
      <c r="AL35106" s="1"/>
    </row>
    <row r="35107">
      <c r="I35107" s="1"/>
      <c r="J35107" s="1"/>
      <c r="K35107" s="1"/>
      <c r="AA35107" s="1"/>
      <c r="AB35107" s="1"/>
      <c r="AC35107" s="1"/>
      <c r="AJ35107" s="1"/>
      <c r="AK35107" s="1"/>
      <c r="AL35107" s="1"/>
    </row>
    <row r="35108">
      <c r="I35108" s="1"/>
      <c r="J35108" s="1"/>
      <c r="K35108" s="1"/>
      <c r="AA35108" s="1"/>
      <c r="AB35108" s="1"/>
      <c r="AC35108" s="1"/>
      <c r="AJ35108" s="1"/>
      <c r="AK35108" s="1"/>
      <c r="AL35108" s="1"/>
    </row>
    <row r="35109">
      <c r="I35109" s="1"/>
      <c r="J35109" s="1"/>
      <c r="K35109" s="1"/>
      <c r="AA35109" s="1"/>
      <c r="AB35109" s="1"/>
      <c r="AC35109" s="1"/>
      <c r="AJ35109" s="1"/>
      <c r="AK35109" s="1"/>
      <c r="AL35109" s="1"/>
    </row>
    <row r="35110">
      <c r="I35110" s="1"/>
      <c r="J35110" s="1"/>
      <c r="K35110" s="1"/>
      <c r="AA35110" s="1"/>
      <c r="AB35110" s="1"/>
      <c r="AC35110" s="1"/>
      <c r="AJ35110" s="1"/>
      <c r="AK35110" s="1"/>
      <c r="AL35110" s="1"/>
    </row>
    <row r="35111">
      <c r="I35111" s="1"/>
      <c r="J35111" s="1"/>
      <c r="K35111" s="1"/>
      <c r="AA35111" s="1"/>
      <c r="AB35111" s="1"/>
      <c r="AC35111" s="1"/>
      <c r="AJ35111" s="1"/>
      <c r="AK35111" s="1"/>
      <c r="AL35111" s="1"/>
    </row>
    <row r="35112">
      <c r="I35112" s="1"/>
      <c r="J35112" s="1"/>
      <c r="K35112" s="1"/>
      <c r="AA35112" s="1"/>
      <c r="AB35112" s="1"/>
      <c r="AC35112" s="1"/>
      <c r="AJ35112" s="1"/>
      <c r="AK35112" s="1"/>
      <c r="AL35112" s="1"/>
    </row>
    <row r="35113">
      <c r="I35113" s="1"/>
      <c r="J35113" s="1"/>
      <c r="K35113" s="1"/>
      <c r="AA35113" s="1"/>
      <c r="AB35113" s="1"/>
      <c r="AC35113" s="1"/>
      <c r="AJ35113" s="1"/>
      <c r="AK35113" s="1"/>
      <c r="AL35113" s="1"/>
    </row>
    <row r="35114">
      <c r="I35114" s="1"/>
      <c r="J35114" s="1"/>
      <c r="K35114" s="1"/>
      <c r="AA35114" s="1"/>
      <c r="AB35114" s="1"/>
      <c r="AC35114" s="1"/>
      <c r="AJ35114" s="1"/>
      <c r="AK35114" s="1"/>
      <c r="AL35114" s="1"/>
    </row>
    <row r="35115">
      <c r="I35115" s="1"/>
      <c r="J35115" s="1"/>
      <c r="K35115" s="1"/>
      <c r="AA35115" s="1"/>
      <c r="AB35115" s="1"/>
      <c r="AC35115" s="1"/>
      <c r="AJ35115" s="1"/>
      <c r="AK35115" s="1"/>
      <c r="AL35115" s="1"/>
    </row>
    <row r="35116">
      <c r="I35116" s="1"/>
      <c r="J35116" s="1"/>
      <c r="K35116" s="1"/>
      <c r="AA35116" s="1"/>
      <c r="AB35116" s="1"/>
      <c r="AC35116" s="1"/>
      <c r="AJ35116" s="1"/>
      <c r="AK35116" s="1"/>
      <c r="AL35116" s="1"/>
    </row>
    <row r="35117">
      <c r="I35117" s="1"/>
      <c r="J35117" s="1"/>
      <c r="K35117" s="1"/>
      <c r="AA35117" s="1"/>
      <c r="AB35117" s="1"/>
      <c r="AC35117" s="1"/>
      <c r="AJ35117" s="1"/>
      <c r="AK35117" s="1"/>
      <c r="AL35117" s="1"/>
    </row>
    <row r="35118">
      <c r="I35118" s="1"/>
      <c r="J35118" s="1"/>
      <c r="K35118" s="1"/>
      <c r="AA35118" s="1"/>
      <c r="AB35118" s="1"/>
      <c r="AC35118" s="1"/>
      <c r="AJ35118" s="1"/>
      <c r="AK35118" s="1"/>
      <c r="AL35118" s="1"/>
    </row>
    <row r="35119">
      <c r="I35119" s="1"/>
      <c r="J35119" s="1"/>
      <c r="K35119" s="1"/>
      <c r="AA35119" s="1"/>
      <c r="AB35119" s="1"/>
      <c r="AC35119" s="1"/>
      <c r="AJ35119" s="1"/>
      <c r="AK35119" s="1"/>
      <c r="AL35119" s="1"/>
    </row>
    <row r="35120">
      <c r="I35120" s="1"/>
      <c r="J35120" s="1"/>
      <c r="K35120" s="1"/>
      <c r="AA35120" s="1"/>
      <c r="AB35120" s="1"/>
      <c r="AC35120" s="1"/>
      <c r="AJ35120" s="1"/>
      <c r="AK35120" s="1"/>
      <c r="AL35120" s="1"/>
    </row>
    <row r="35121">
      <c r="I35121" s="1"/>
      <c r="J35121" s="1"/>
      <c r="K35121" s="1"/>
      <c r="AA35121" s="1"/>
      <c r="AB35121" s="1"/>
      <c r="AC35121" s="1"/>
      <c r="AJ35121" s="1"/>
      <c r="AK35121" s="1"/>
      <c r="AL35121" s="1"/>
    </row>
    <row r="35122">
      <c r="I35122" s="1"/>
      <c r="J35122" s="1"/>
      <c r="K35122" s="1"/>
      <c r="AA35122" s="1"/>
      <c r="AB35122" s="1"/>
      <c r="AC35122" s="1"/>
      <c r="AJ35122" s="1"/>
      <c r="AK35122" s="1"/>
      <c r="AL35122" s="1"/>
    </row>
    <row r="35123">
      <c r="I35123" s="1"/>
      <c r="J35123" s="1"/>
      <c r="K35123" s="1"/>
      <c r="AA35123" s="1"/>
      <c r="AB35123" s="1"/>
      <c r="AC35123" s="1"/>
      <c r="AJ35123" s="1"/>
      <c r="AK35123" s="1"/>
      <c r="AL35123" s="1"/>
    </row>
    <row r="35124">
      <c r="I35124" s="1"/>
      <c r="J35124" s="1"/>
      <c r="K35124" s="1"/>
      <c r="AA35124" s="1"/>
      <c r="AB35124" s="1"/>
      <c r="AC35124" s="1"/>
      <c r="AJ35124" s="1"/>
      <c r="AK35124" s="1"/>
      <c r="AL35124" s="1"/>
    </row>
    <row r="35125">
      <c r="I35125" s="1"/>
      <c r="J35125" s="1"/>
      <c r="K35125" s="1"/>
      <c r="AA35125" s="1"/>
      <c r="AB35125" s="1"/>
      <c r="AC35125" s="1"/>
      <c r="AJ35125" s="1"/>
      <c r="AK35125" s="1"/>
      <c r="AL35125" s="1"/>
    </row>
    <row r="35126">
      <c r="I35126" s="1"/>
      <c r="J35126" s="1"/>
      <c r="K35126" s="1"/>
      <c r="AA35126" s="1"/>
      <c r="AB35126" s="1"/>
      <c r="AC35126" s="1"/>
      <c r="AJ35126" s="1"/>
      <c r="AK35126" s="1"/>
      <c r="AL35126" s="1"/>
    </row>
    <row r="35127">
      <c r="I35127" s="1"/>
      <c r="J35127" s="1"/>
      <c r="K35127" s="1"/>
      <c r="AA35127" s="1"/>
      <c r="AB35127" s="1"/>
      <c r="AC35127" s="1"/>
      <c r="AJ35127" s="1"/>
      <c r="AK35127" s="1"/>
      <c r="AL35127" s="1"/>
    </row>
    <row r="35128">
      <c r="I35128" s="1"/>
      <c r="J35128" s="1"/>
      <c r="K35128" s="1"/>
      <c r="AA35128" s="1"/>
      <c r="AB35128" s="1"/>
      <c r="AC35128" s="1"/>
      <c r="AJ35128" s="1"/>
      <c r="AK35128" s="1"/>
      <c r="AL35128" s="1"/>
    </row>
    <row r="35129">
      <c r="I35129" s="1"/>
      <c r="J35129" s="1"/>
      <c r="K35129" s="1"/>
      <c r="AA35129" s="1"/>
      <c r="AB35129" s="1"/>
      <c r="AC35129" s="1"/>
      <c r="AJ35129" s="1"/>
      <c r="AK35129" s="1"/>
      <c r="AL35129" s="1"/>
    </row>
    <row r="35130">
      <c r="I35130" s="1"/>
      <c r="J35130" s="1"/>
      <c r="K35130" s="1"/>
      <c r="AA35130" s="1"/>
      <c r="AB35130" s="1"/>
      <c r="AC35130" s="1"/>
      <c r="AJ35130" s="1"/>
      <c r="AK35130" s="1"/>
      <c r="AL35130" s="1"/>
    </row>
    <row r="35131">
      <c r="I35131" s="1"/>
      <c r="J35131" s="1"/>
      <c r="K35131" s="1"/>
      <c r="AA35131" s="1"/>
      <c r="AB35131" s="1"/>
      <c r="AC35131" s="1"/>
      <c r="AJ35131" s="1"/>
      <c r="AK35131" s="1"/>
      <c r="AL35131" s="1"/>
    </row>
    <row r="35132">
      <c r="I35132" s="1"/>
      <c r="J35132" s="1"/>
      <c r="K35132" s="1"/>
      <c r="AA35132" s="1"/>
      <c r="AB35132" s="1"/>
      <c r="AC35132" s="1"/>
      <c r="AJ35132" s="1"/>
      <c r="AK35132" s="1"/>
      <c r="AL35132" s="1"/>
    </row>
    <row r="35133">
      <c r="I35133" s="1"/>
      <c r="J35133" s="1"/>
      <c r="K35133" s="1"/>
      <c r="AA35133" s="1"/>
      <c r="AB35133" s="1"/>
      <c r="AC35133" s="1"/>
      <c r="AJ35133" s="1"/>
      <c r="AK35133" s="1"/>
      <c r="AL35133" s="1"/>
    </row>
    <row r="35134">
      <c r="I35134" s="1"/>
      <c r="J35134" s="1"/>
      <c r="K35134" s="1"/>
      <c r="AA35134" s="1"/>
      <c r="AB35134" s="1"/>
      <c r="AC35134" s="1"/>
      <c r="AJ35134" s="1"/>
      <c r="AK35134" s="1"/>
      <c r="AL35134" s="1"/>
    </row>
    <row r="35135">
      <c r="I35135" s="1"/>
      <c r="J35135" s="1"/>
      <c r="K35135" s="1"/>
      <c r="AA35135" s="1"/>
      <c r="AB35135" s="1"/>
      <c r="AC35135" s="1"/>
      <c r="AJ35135" s="1"/>
      <c r="AK35135" s="1"/>
      <c r="AL35135" s="1"/>
    </row>
    <row r="35136">
      <c r="I35136" s="1"/>
      <c r="J35136" s="1"/>
      <c r="K35136" s="1"/>
      <c r="AA35136" s="1"/>
      <c r="AB35136" s="1"/>
      <c r="AC35136" s="1"/>
      <c r="AJ35136" s="1"/>
      <c r="AK35136" s="1"/>
      <c r="AL35136" s="1"/>
    </row>
    <row r="35137">
      <c r="I35137" s="1"/>
      <c r="J35137" s="1"/>
      <c r="K35137" s="1"/>
      <c r="AA35137" s="1"/>
      <c r="AB35137" s="1"/>
      <c r="AC35137" s="1"/>
      <c r="AJ35137" s="1"/>
      <c r="AK35137" s="1"/>
      <c r="AL35137" s="1"/>
    </row>
    <row r="35138">
      <c r="I35138" s="1"/>
      <c r="J35138" s="1"/>
      <c r="K35138" s="1"/>
      <c r="AA35138" s="1"/>
      <c r="AB35138" s="1"/>
      <c r="AC35138" s="1"/>
      <c r="AJ35138" s="1"/>
      <c r="AK35138" s="1"/>
      <c r="AL35138" s="1"/>
    </row>
    <row r="35139">
      <c r="I35139" s="1"/>
      <c r="J35139" s="1"/>
      <c r="K35139" s="1"/>
      <c r="AA35139" s="1"/>
      <c r="AB35139" s="1"/>
      <c r="AC35139" s="1"/>
      <c r="AJ35139" s="1"/>
      <c r="AK35139" s="1"/>
      <c r="AL35139" s="1"/>
    </row>
    <row r="35140">
      <c r="I35140" s="1"/>
      <c r="J35140" s="1"/>
      <c r="K35140" s="1"/>
      <c r="AA35140" s="1"/>
      <c r="AB35140" s="1"/>
      <c r="AC35140" s="1"/>
      <c r="AJ35140" s="1"/>
      <c r="AK35140" s="1"/>
      <c r="AL35140" s="1"/>
    </row>
    <row r="35141">
      <c r="I35141" s="1"/>
      <c r="J35141" s="1"/>
      <c r="K35141" s="1"/>
      <c r="AA35141" s="1"/>
      <c r="AB35141" s="1"/>
      <c r="AC35141" s="1"/>
      <c r="AJ35141" s="1"/>
      <c r="AK35141" s="1"/>
      <c r="AL35141" s="1"/>
    </row>
    <row r="35142">
      <c r="I35142" s="1"/>
      <c r="J35142" s="1"/>
      <c r="K35142" s="1"/>
      <c r="AA35142" s="1"/>
      <c r="AB35142" s="1"/>
      <c r="AC35142" s="1"/>
      <c r="AJ35142" s="1"/>
      <c r="AK35142" s="1"/>
      <c r="AL35142" s="1"/>
    </row>
    <row r="35143">
      <c r="I35143" s="1"/>
      <c r="J35143" s="1"/>
      <c r="K35143" s="1"/>
      <c r="AA35143" s="1"/>
      <c r="AB35143" s="1"/>
      <c r="AC35143" s="1"/>
      <c r="AJ35143" s="1"/>
      <c r="AK35143" s="1"/>
      <c r="AL35143" s="1"/>
    </row>
    <row r="35144">
      <c r="I35144" s="1"/>
      <c r="J35144" s="1"/>
      <c r="K35144" s="1"/>
      <c r="AA35144" s="1"/>
      <c r="AB35144" s="1"/>
      <c r="AC35144" s="1"/>
      <c r="AJ35144" s="1"/>
      <c r="AK35144" s="1"/>
      <c r="AL35144" s="1"/>
    </row>
    <row r="35145">
      <c r="I35145" s="1"/>
      <c r="J35145" s="1"/>
      <c r="K35145" s="1"/>
      <c r="AA35145" s="1"/>
      <c r="AB35145" s="1"/>
      <c r="AC35145" s="1"/>
      <c r="AJ35145" s="1"/>
      <c r="AK35145" s="1"/>
      <c r="AL35145" s="1"/>
    </row>
    <row r="35146">
      <c r="I35146" s="1"/>
      <c r="J35146" s="1"/>
      <c r="K35146" s="1"/>
      <c r="AA35146" s="1"/>
      <c r="AB35146" s="1"/>
      <c r="AC35146" s="1"/>
      <c r="AJ35146" s="1"/>
      <c r="AK35146" s="1"/>
      <c r="AL35146" s="1"/>
    </row>
    <row r="35147">
      <c r="I35147" s="1"/>
      <c r="J35147" s="1"/>
      <c r="K35147" s="1"/>
      <c r="AA35147" s="1"/>
      <c r="AB35147" s="1"/>
      <c r="AC35147" s="1"/>
      <c r="AJ35147" s="1"/>
      <c r="AK35147" s="1"/>
      <c r="AL35147" s="1"/>
    </row>
    <row r="35148">
      <c r="I35148" s="1"/>
      <c r="J35148" s="1"/>
      <c r="K35148" s="1"/>
      <c r="AA35148" s="1"/>
      <c r="AB35148" s="1"/>
      <c r="AC35148" s="1"/>
      <c r="AJ35148" s="1"/>
      <c r="AK35148" s="1"/>
      <c r="AL35148" s="1"/>
    </row>
    <row r="35149">
      <c r="I35149" s="1"/>
      <c r="J35149" s="1"/>
      <c r="K35149" s="1"/>
      <c r="AA35149" s="1"/>
      <c r="AB35149" s="1"/>
      <c r="AC35149" s="1"/>
      <c r="AJ35149" s="1"/>
      <c r="AK35149" s="1"/>
      <c r="AL35149" s="1"/>
    </row>
    <row r="35150">
      <c r="I35150" s="1"/>
      <c r="J35150" s="1"/>
      <c r="K35150" s="1"/>
      <c r="AA35150" s="1"/>
      <c r="AB35150" s="1"/>
      <c r="AC35150" s="1"/>
      <c r="AJ35150" s="1"/>
      <c r="AK35150" s="1"/>
      <c r="AL35150" s="1"/>
    </row>
    <row r="35151">
      <c r="I35151" s="1"/>
      <c r="J35151" s="1"/>
      <c r="K35151" s="1"/>
      <c r="AA35151" s="1"/>
      <c r="AB35151" s="1"/>
      <c r="AC35151" s="1"/>
      <c r="AJ35151" s="1"/>
      <c r="AK35151" s="1"/>
      <c r="AL35151" s="1"/>
    </row>
    <row r="35152">
      <c r="I35152" s="1"/>
      <c r="J35152" s="1"/>
      <c r="K35152" s="1"/>
      <c r="AA35152" s="1"/>
      <c r="AB35152" s="1"/>
      <c r="AC35152" s="1"/>
      <c r="AJ35152" s="1"/>
      <c r="AK35152" s="1"/>
      <c r="AL35152" s="1"/>
    </row>
    <row r="35153">
      <c r="I35153" s="1"/>
      <c r="J35153" s="1"/>
      <c r="K35153" s="1"/>
      <c r="AA35153" s="1"/>
      <c r="AB35153" s="1"/>
      <c r="AC35153" s="1"/>
      <c r="AJ35153" s="1"/>
      <c r="AK35153" s="1"/>
      <c r="AL35153" s="1"/>
    </row>
    <row r="35154">
      <c r="I35154" s="1"/>
      <c r="J35154" s="1"/>
      <c r="K35154" s="1"/>
      <c r="AA35154" s="1"/>
      <c r="AB35154" s="1"/>
      <c r="AC35154" s="1"/>
      <c r="AJ35154" s="1"/>
      <c r="AK35154" s="1"/>
      <c r="AL35154" s="1"/>
    </row>
    <row r="35155">
      <c r="I35155" s="1"/>
      <c r="J35155" s="1"/>
      <c r="K35155" s="1"/>
      <c r="AA35155" s="1"/>
      <c r="AB35155" s="1"/>
      <c r="AC35155" s="1"/>
      <c r="AJ35155" s="1"/>
      <c r="AK35155" s="1"/>
      <c r="AL35155" s="1"/>
    </row>
    <row r="35156">
      <c r="I35156" s="1"/>
      <c r="J35156" s="1"/>
      <c r="K35156" s="1"/>
      <c r="AA35156" s="1"/>
      <c r="AB35156" s="1"/>
      <c r="AC35156" s="1"/>
      <c r="AJ35156" s="1"/>
      <c r="AK35156" s="1"/>
      <c r="AL35156" s="1"/>
    </row>
    <row r="35157">
      <c r="I35157" s="1"/>
      <c r="J35157" s="1"/>
      <c r="K35157" s="1"/>
      <c r="AA35157" s="1"/>
      <c r="AB35157" s="1"/>
      <c r="AC35157" s="1"/>
      <c r="AJ35157" s="1"/>
      <c r="AK35157" s="1"/>
      <c r="AL35157" s="1"/>
    </row>
    <row r="35158">
      <c r="I35158" s="1"/>
      <c r="J35158" s="1"/>
      <c r="K35158" s="1"/>
      <c r="AA35158" s="1"/>
      <c r="AB35158" s="1"/>
      <c r="AC35158" s="1"/>
      <c r="AJ35158" s="1"/>
      <c r="AK35158" s="1"/>
      <c r="AL35158" s="1"/>
    </row>
    <row r="35159">
      <c r="I35159" s="1"/>
      <c r="J35159" s="1"/>
      <c r="K35159" s="1"/>
      <c r="AA35159" s="1"/>
      <c r="AB35159" s="1"/>
      <c r="AC35159" s="1"/>
      <c r="AJ35159" s="1"/>
      <c r="AK35159" s="1"/>
      <c r="AL35159" s="1"/>
    </row>
    <row r="35160">
      <c r="I35160" s="1"/>
      <c r="J35160" s="1"/>
      <c r="K35160" s="1"/>
      <c r="AA35160" s="1"/>
      <c r="AB35160" s="1"/>
      <c r="AC35160" s="1"/>
      <c r="AJ35160" s="1"/>
      <c r="AK35160" s="1"/>
      <c r="AL35160" s="1"/>
    </row>
    <row r="35161">
      <c r="I35161" s="1"/>
      <c r="J35161" s="1"/>
      <c r="K35161" s="1"/>
      <c r="AA35161" s="1"/>
      <c r="AB35161" s="1"/>
      <c r="AC35161" s="1"/>
      <c r="AJ35161" s="1"/>
      <c r="AK35161" s="1"/>
      <c r="AL35161" s="1"/>
    </row>
    <row r="35162">
      <c r="I35162" s="1"/>
      <c r="J35162" s="1"/>
      <c r="K35162" s="1"/>
      <c r="AA35162" s="1"/>
      <c r="AB35162" s="1"/>
      <c r="AC35162" s="1"/>
      <c r="AJ35162" s="1"/>
      <c r="AK35162" s="1"/>
      <c r="AL35162" s="1"/>
    </row>
    <row r="35163">
      <c r="I35163" s="1"/>
      <c r="J35163" s="1"/>
      <c r="K35163" s="1"/>
      <c r="AA35163" s="1"/>
      <c r="AB35163" s="1"/>
      <c r="AC35163" s="1"/>
      <c r="AJ35163" s="1"/>
      <c r="AK35163" s="1"/>
      <c r="AL35163" s="1"/>
    </row>
    <row r="35164">
      <c r="I35164" s="1"/>
      <c r="J35164" s="1"/>
      <c r="K35164" s="1"/>
      <c r="AA35164" s="1"/>
      <c r="AB35164" s="1"/>
      <c r="AC35164" s="1"/>
      <c r="AJ35164" s="1"/>
      <c r="AK35164" s="1"/>
      <c r="AL35164" s="1"/>
    </row>
    <row r="35165">
      <c r="I35165" s="1"/>
      <c r="J35165" s="1"/>
      <c r="K35165" s="1"/>
      <c r="AA35165" s="1"/>
      <c r="AB35165" s="1"/>
      <c r="AC35165" s="1"/>
      <c r="AJ35165" s="1"/>
      <c r="AK35165" s="1"/>
      <c r="AL35165" s="1"/>
    </row>
    <row r="35166">
      <c r="I35166" s="1"/>
      <c r="J35166" s="1"/>
      <c r="K35166" s="1"/>
      <c r="AA35166" s="1"/>
      <c r="AB35166" s="1"/>
      <c r="AC35166" s="1"/>
      <c r="AJ35166" s="1"/>
      <c r="AK35166" s="1"/>
      <c r="AL35166" s="1"/>
    </row>
    <row r="35167">
      <c r="I35167" s="1"/>
      <c r="J35167" s="1"/>
      <c r="K35167" s="1"/>
      <c r="AA35167" s="1"/>
      <c r="AB35167" s="1"/>
      <c r="AC35167" s="1"/>
      <c r="AJ35167" s="1"/>
      <c r="AK35167" s="1"/>
      <c r="AL35167" s="1"/>
    </row>
    <row r="35168">
      <c r="I35168" s="1"/>
      <c r="J35168" s="1"/>
      <c r="K35168" s="1"/>
      <c r="AA35168" s="1"/>
      <c r="AB35168" s="1"/>
      <c r="AC35168" s="1"/>
      <c r="AJ35168" s="1"/>
      <c r="AK35168" s="1"/>
      <c r="AL35168" s="1"/>
    </row>
    <row r="35169">
      <c r="I35169" s="1"/>
      <c r="J35169" s="1"/>
      <c r="K35169" s="1"/>
      <c r="AA35169" s="1"/>
      <c r="AB35169" s="1"/>
      <c r="AC35169" s="1"/>
      <c r="AJ35169" s="1"/>
      <c r="AK35169" s="1"/>
      <c r="AL35169" s="1"/>
    </row>
    <row r="35170">
      <c r="I35170" s="1"/>
      <c r="J35170" s="1"/>
      <c r="K35170" s="1"/>
      <c r="AA35170" s="1"/>
      <c r="AB35170" s="1"/>
      <c r="AC35170" s="1"/>
      <c r="AJ35170" s="1"/>
      <c r="AK35170" s="1"/>
      <c r="AL35170" s="1"/>
    </row>
    <row r="35171">
      <c r="I35171" s="1"/>
      <c r="J35171" s="1"/>
      <c r="K35171" s="1"/>
      <c r="AA35171" s="1"/>
      <c r="AB35171" s="1"/>
      <c r="AC35171" s="1"/>
      <c r="AJ35171" s="1"/>
      <c r="AK35171" s="1"/>
      <c r="AL35171" s="1"/>
    </row>
    <row r="35172">
      <c r="I35172" s="1"/>
      <c r="J35172" s="1"/>
      <c r="K35172" s="1"/>
      <c r="AA35172" s="1"/>
      <c r="AB35172" s="1"/>
      <c r="AC35172" s="1"/>
      <c r="AJ35172" s="1"/>
      <c r="AK35172" s="1"/>
      <c r="AL35172" s="1"/>
    </row>
    <row r="35173">
      <c r="I35173" s="1"/>
      <c r="J35173" s="1"/>
      <c r="K35173" s="1"/>
      <c r="AA35173" s="1"/>
      <c r="AB35173" s="1"/>
      <c r="AC35173" s="1"/>
      <c r="AJ35173" s="1"/>
      <c r="AK35173" s="1"/>
      <c r="AL35173" s="1"/>
    </row>
    <row r="35174">
      <c r="I35174" s="1"/>
      <c r="J35174" s="1"/>
      <c r="K35174" s="1"/>
      <c r="AA35174" s="1"/>
      <c r="AB35174" s="1"/>
      <c r="AC35174" s="1"/>
      <c r="AJ35174" s="1"/>
      <c r="AK35174" s="1"/>
      <c r="AL35174" s="1"/>
    </row>
    <row r="35175">
      <c r="I35175" s="1"/>
      <c r="J35175" s="1"/>
      <c r="K35175" s="1"/>
      <c r="AA35175" s="1"/>
      <c r="AB35175" s="1"/>
      <c r="AC35175" s="1"/>
      <c r="AJ35175" s="1"/>
      <c r="AK35175" s="1"/>
      <c r="AL35175" s="1"/>
    </row>
    <row r="35176">
      <c r="I35176" s="1"/>
      <c r="J35176" s="1"/>
      <c r="K35176" s="1"/>
      <c r="AA35176" s="1"/>
      <c r="AB35176" s="1"/>
      <c r="AC35176" s="1"/>
      <c r="AJ35176" s="1"/>
      <c r="AK35176" s="1"/>
      <c r="AL35176" s="1"/>
    </row>
    <row r="35177">
      <c r="I35177" s="1"/>
      <c r="J35177" s="1"/>
      <c r="K35177" s="1"/>
      <c r="AA35177" s="1"/>
      <c r="AB35177" s="1"/>
      <c r="AC35177" s="1"/>
      <c r="AJ35177" s="1"/>
      <c r="AK35177" s="1"/>
      <c r="AL35177" s="1"/>
    </row>
    <row r="35178">
      <c r="I35178" s="1"/>
      <c r="J35178" s="1"/>
      <c r="K35178" s="1"/>
      <c r="AA35178" s="1"/>
      <c r="AB35178" s="1"/>
      <c r="AC35178" s="1"/>
      <c r="AJ35178" s="1"/>
      <c r="AK35178" s="1"/>
      <c r="AL35178" s="1"/>
    </row>
    <row r="35179">
      <c r="I35179" s="1"/>
      <c r="J35179" s="1"/>
      <c r="K35179" s="1"/>
      <c r="AA35179" s="1"/>
      <c r="AB35179" s="1"/>
      <c r="AC35179" s="1"/>
      <c r="AJ35179" s="1"/>
      <c r="AK35179" s="1"/>
      <c r="AL35179" s="1"/>
    </row>
    <row r="35180">
      <c r="I35180" s="1"/>
      <c r="J35180" s="1"/>
      <c r="K35180" s="1"/>
      <c r="AA35180" s="1"/>
      <c r="AB35180" s="1"/>
      <c r="AC35180" s="1"/>
      <c r="AJ35180" s="1"/>
      <c r="AK35180" s="1"/>
      <c r="AL35180" s="1"/>
    </row>
    <row r="35181">
      <c r="I35181" s="1"/>
      <c r="J35181" s="1"/>
      <c r="K35181" s="1"/>
      <c r="AA35181" s="1"/>
      <c r="AB35181" s="1"/>
      <c r="AC35181" s="1"/>
      <c r="AJ35181" s="1"/>
      <c r="AK35181" s="1"/>
      <c r="AL35181" s="1"/>
    </row>
    <row r="35182">
      <c r="I35182" s="1"/>
      <c r="J35182" s="1"/>
      <c r="K35182" s="1"/>
      <c r="AA35182" s="1"/>
      <c r="AB35182" s="1"/>
      <c r="AC35182" s="1"/>
      <c r="AJ35182" s="1"/>
      <c r="AK35182" s="1"/>
      <c r="AL35182" s="1"/>
    </row>
    <row r="35183">
      <c r="I35183" s="1"/>
      <c r="J35183" s="1"/>
      <c r="K35183" s="1"/>
      <c r="AA35183" s="1"/>
      <c r="AB35183" s="1"/>
      <c r="AC35183" s="1"/>
      <c r="AJ35183" s="1"/>
      <c r="AK35183" s="1"/>
      <c r="AL35183" s="1"/>
    </row>
    <row r="35184">
      <c r="I35184" s="1"/>
      <c r="J35184" s="1"/>
      <c r="K35184" s="1"/>
      <c r="AA35184" s="1"/>
      <c r="AB35184" s="1"/>
      <c r="AC35184" s="1"/>
      <c r="AJ35184" s="1"/>
      <c r="AK35184" s="1"/>
      <c r="AL35184" s="1"/>
    </row>
    <row r="35185">
      <c r="I35185" s="1"/>
      <c r="J35185" s="1"/>
      <c r="K35185" s="1"/>
      <c r="AA35185" s="1"/>
      <c r="AB35185" s="1"/>
      <c r="AC35185" s="1"/>
      <c r="AJ35185" s="1"/>
      <c r="AK35185" s="1"/>
      <c r="AL35185" s="1"/>
    </row>
    <row r="35186">
      <c r="I35186" s="1"/>
      <c r="J35186" s="1"/>
      <c r="K35186" s="1"/>
      <c r="AA35186" s="1"/>
      <c r="AB35186" s="1"/>
      <c r="AC35186" s="1"/>
      <c r="AJ35186" s="1"/>
      <c r="AK35186" s="1"/>
      <c r="AL35186" s="1"/>
    </row>
    <row r="35187">
      <c r="I35187" s="1"/>
      <c r="J35187" s="1"/>
      <c r="K35187" s="1"/>
      <c r="AA35187" s="1"/>
      <c r="AB35187" s="1"/>
      <c r="AC35187" s="1"/>
      <c r="AJ35187" s="1"/>
      <c r="AK35187" s="1"/>
      <c r="AL35187" s="1"/>
    </row>
    <row r="35188">
      <c r="I35188" s="1"/>
      <c r="J35188" s="1"/>
      <c r="K35188" s="1"/>
      <c r="AA35188" s="1"/>
      <c r="AB35188" s="1"/>
      <c r="AC35188" s="1"/>
      <c r="AJ35188" s="1"/>
      <c r="AK35188" s="1"/>
      <c r="AL35188" s="1"/>
    </row>
    <row r="35189">
      <c r="I35189" s="1"/>
      <c r="J35189" s="1"/>
      <c r="K35189" s="1"/>
      <c r="AA35189" s="1"/>
      <c r="AB35189" s="1"/>
      <c r="AC35189" s="1"/>
      <c r="AJ35189" s="1"/>
      <c r="AK35189" s="1"/>
      <c r="AL35189" s="1"/>
    </row>
    <row r="35190">
      <c r="I35190" s="1"/>
      <c r="J35190" s="1"/>
      <c r="K35190" s="1"/>
      <c r="AA35190" s="1"/>
      <c r="AB35190" s="1"/>
      <c r="AC35190" s="1"/>
      <c r="AJ35190" s="1"/>
      <c r="AK35190" s="1"/>
      <c r="AL35190" s="1"/>
    </row>
    <row r="35191">
      <c r="I35191" s="1"/>
      <c r="J35191" s="1"/>
      <c r="K35191" s="1"/>
      <c r="AA35191" s="1"/>
      <c r="AB35191" s="1"/>
      <c r="AC35191" s="1"/>
      <c r="AJ35191" s="1"/>
      <c r="AK35191" s="1"/>
      <c r="AL35191" s="1"/>
    </row>
    <row r="35192">
      <c r="I35192" s="1"/>
      <c r="J35192" s="1"/>
      <c r="K35192" s="1"/>
      <c r="AA35192" s="1"/>
      <c r="AB35192" s="1"/>
      <c r="AC35192" s="1"/>
      <c r="AJ35192" s="1"/>
      <c r="AK35192" s="1"/>
      <c r="AL35192" s="1"/>
    </row>
    <row r="35193">
      <c r="I35193" s="1"/>
      <c r="J35193" s="1"/>
      <c r="K35193" s="1"/>
      <c r="AA35193" s="1"/>
      <c r="AB35193" s="1"/>
      <c r="AC35193" s="1"/>
      <c r="AJ35193" s="1"/>
      <c r="AK35193" s="1"/>
      <c r="AL35193" s="1"/>
    </row>
    <row r="35194">
      <c r="I35194" s="1"/>
      <c r="J35194" s="1"/>
      <c r="K35194" s="1"/>
      <c r="AA35194" s="1"/>
      <c r="AB35194" s="1"/>
      <c r="AC35194" s="1"/>
      <c r="AJ35194" s="1"/>
      <c r="AK35194" s="1"/>
      <c r="AL35194" s="1"/>
    </row>
    <row r="35195">
      <c r="I35195" s="1"/>
      <c r="J35195" s="1"/>
      <c r="K35195" s="1"/>
      <c r="AA35195" s="1"/>
      <c r="AB35195" s="1"/>
      <c r="AC35195" s="1"/>
      <c r="AJ35195" s="1"/>
      <c r="AK35195" s="1"/>
      <c r="AL35195" s="1"/>
    </row>
    <row r="35196">
      <c r="I35196" s="1"/>
      <c r="J35196" s="1"/>
      <c r="K35196" s="1"/>
      <c r="AA35196" s="1"/>
      <c r="AB35196" s="1"/>
      <c r="AC35196" s="1"/>
      <c r="AJ35196" s="1"/>
      <c r="AK35196" s="1"/>
      <c r="AL35196" s="1"/>
    </row>
    <row r="35197">
      <c r="I35197" s="1"/>
      <c r="J35197" s="1"/>
      <c r="K35197" s="1"/>
      <c r="AA35197" s="1"/>
      <c r="AB35197" s="1"/>
      <c r="AC35197" s="1"/>
      <c r="AJ35197" s="1"/>
      <c r="AK35197" s="1"/>
      <c r="AL35197" s="1"/>
    </row>
    <row r="35198">
      <c r="I35198" s="1"/>
      <c r="J35198" s="1"/>
      <c r="K35198" s="1"/>
      <c r="AA35198" s="1"/>
      <c r="AB35198" s="1"/>
      <c r="AC35198" s="1"/>
      <c r="AJ35198" s="1"/>
      <c r="AK35198" s="1"/>
      <c r="AL35198" s="1"/>
    </row>
    <row r="35199">
      <c r="I35199" s="1"/>
      <c r="J35199" s="1"/>
      <c r="K35199" s="1"/>
      <c r="AA35199" s="1"/>
      <c r="AB35199" s="1"/>
      <c r="AC35199" s="1"/>
      <c r="AJ35199" s="1"/>
      <c r="AK35199" s="1"/>
      <c r="AL35199" s="1"/>
    </row>
    <row r="35200">
      <c r="I35200" s="1"/>
      <c r="J35200" s="1"/>
      <c r="K35200" s="1"/>
      <c r="AA35200" s="1"/>
      <c r="AB35200" s="1"/>
      <c r="AC35200" s="1"/>
      <c r="AJ35200" s="1"/>
      <c r="AK35200" s="1"/>
      <c r="AL35200" s="1"/>
    </row>
    <row r="35201">
      <c r="I35201" s="1"/>
      <c r="J35201" s="1"/>
      <c r="K35201" s="1"/>
      <c r="AA35201" s="1"/>
      <c r="AB35201" s="1"/>
      <c r="AC35201" s="1"/>
      <c r="AJ35201" s="1"/>
      <c r="AK35201" s="1"/>
      <c r="AL35201" s="1"/>
    </row>
    <row r="35202">
      <c r="I35202" s="1"/>
      <c r="J35202" s="1"/>
      <c r="K35202" s="1"/>
      <c r="AA35202" s="1"/>
      <c r="AB35202" s="1"/>
      <c r="AC35202" s="1"/>
      <c r="AJ35202" s="1"/>
      <c r="AK35202" s="1"/>
      <c r="AL35202" s="1"/>
    </row>
    <row r="35203">
      <c r="I35203" s="1"/>
      <c r="J35203" s="1"/>
      <c r="K35203" s="1"/>
      <c r="AA35203" s="1"/>
      <c r="AB35203" s="1"/>
      <c r="AC35203" s="1"/>
      <c r="AJ35203" s="1"/>
      <c r="AK35203" s="1"/>
      <c r="AL35203" s="1"/>
    </row>
    <row r="35204">
      <c r="I35204" s="1"/>
      <c r="J35204" s="1"/>
      <c r="K35204" s="1"/>
      <c r="AA35204" s="1"/>
      <c r="AB35204" s="1"/>
      <c r="AC35204" s="1"/>
      <c r="AJ35204" s="1"/>
      <c r="AK35204" s="1"/>
      <c r="AL35204" s="1"/>
    </row>
    <row r="35205">
      <c r="I35205" s="1"/>
      <c r="J35205" s="1"/>
      <c r="K35205" s="1"/>
      <c r="AA35205" s="1"/>
      <c r="AB35205" s="1"/>
      <c r="AC35205" s="1"/>
      <c r="AJ35205" s="1"/>
      <c r="AK35205" s="1"/>
      <c r="AL35205" s="1"/>
    </row>
    <row r="35206">
      <c r="I35206" s="1"/>
      <c r="J35206" s="1"/>
      <c r="K35206" s="1"/>
      <c r="AA35206" s="1"/>
      <c r="AB35206" s="1"/>
      <c r="AC35206" s="1"/>
      <c r="AJ35206" s="1"/>
      <c r="AK35206" s="1"/>
      <c r="AL35206" s="1"/>
    </row>
    <row r="35207">
      <c r="I35207" s="1"/>
      <c r="J35207" s="1"/>
      <c r="K35207" s="1"/>
      <c r="AA35207" s="1"/>
      <c r="AB35207" s="1"/>
      <c r="AC35207" s="1"/>
      <c r="AJ35207" s="1"/>
      <c r="AK35207" s="1"/>
      <c r="AL35207" s="1"/>
    </row>
    <row r="35208">
      <c r="I35208" s="1"/>
      <c r="J35208" s="1"/>
      <c r="K35208" s="1"/>
      <c r="AA35208" s="1"/>
      <c r="AB35208" s="1"/>
      <c r="AC35208" s="1"/>
      <c r="AJ35208" s="1"/>
      <c r="AK35208" s="1"/>
      <c r="AL35208" s="1"/>
    </row>
    <row r="35209">
      <c r="I35209" s="1"/>
      <c r="J35209" s="1"/>
      <c r="K35209" s="1"/>
      <c r="AA35209" s="1"/>
      <c r="AB35209" s="1"/>
      <c r="AC35209" s="1"/>
      <c r="AJ35209" s="1"/>
      <c r="AK35209" s="1"/>
      <c r="AL35209" s="1"/>
    </row>
    <row r="35210">
      <c r="I35210" s="1"/>
      <c r="J35210" s="1"/>
      <c r="K35210" s="1"/>
      <c r="AA35210" s="1"/>
      <c r="AB35210" s="1"/>
      <c r="AC35210" s="1"/>
      <c r="AJ35210" s="1"/>
      <c r="AK35210" s="1"/>
      <c r="AL35210" s="1"/>
    </row>
    <row r="35211">
      <c r="I35211" s="1"/>
      <c r="J35211" s="1"/>
      <c r="K35211" s="1"/>
      <c r="AA35211" s="1"/>
      <c r="AB35211" s="1"/>
      <c r="AC35211" s="1"/>
      <c r="AJ35211" s="1"/>
      <c r="AK35211" s="1"/>
      <c r="AL35211" s="1"/>
    </row>
    <row r="35212">
      <c r="I35212" s="1"/>
      <c r="J35212" s="1"/>
      <c r="K35212" s="1"/>
      <c r="AA35212" s="1"/>
      <c r="AB35212" s="1"/>
      <c r="AC35212" s="1"/>
      <c r="AJ35212" s="1"/>
      <c r="AK35212" s="1"/>
      <c r="AL35212" s="1"/>
    </row>
    <row r="35213">
      <c r="I35213" s="1"/>
      <c r="J35213" s="1"/>
      <c r="K35213" s="1"/>
      <c r="AA35213" s="1"/>
      <c r="AB35213" s="1"/>
      <c r="AC35213" s="1"/>
      <c r="AJ35213" s="1"/>
      <c r="AK35213" s="1"/>
      <c r="AL35213" s="1"/>
    </row>
    <row r="35214">
      <c r="I35214" s="1"/>
      <c r="J35214" s="1"/>
      <c r="K35214" s="1"/>
      <c r="AA35214" s="1"/>
      <c r="AB35214" s="1"/>
      <c r="AC35214" s="1"/>
      <c r="AJ35214" s="1"/>
      <c r="AK35214" s="1"/>
      <c r="AL35214" s="1"/>
    </row>
    <row r="35215">
      <c r="I35215" s="1"/>
      <c r="J35215" s="1"/>
      <c r="K35215" s="1"/>
      <c r="AA35215" s="1"/>
      <c r="AB35215" s="1"/>
      <c r="AC35215" s="1"/>
      <c r="AJ35215" s="1"/>
      <c r="AK35215" s="1"/>
      <c r="AL35215" s="1"/>
    </row>
    <row r="35216">
      <c r="I35216" s="1"/>
      <c r="J35216" s="1"/>
      <c r="K35216" s="1"/>
      <c r="AA35216" s="1"/>
      <c r="AB35216" s="1"/>
      <c r="AC35216" s="1"/>
      <c r="AJ35216" s="1"/>
      <c r="AK35216" s="1"/>
      <c r="AL35216" s="1"/>
    </row>
    <row r="35217">
      <c r="I35217" s="1"/>
      <c r="J35217" s="1"/>
      <c r="K35217" s="1"/>
      <c r="AA35217" s="1"/>
      <c r="AB35217" s="1"/>
      <c r="AC35217" s="1"/>
      <c r="AJ35217" s="1"/>
      <c r="AK35217" s="1"/>
      <c r="AL35217" s="1"/>
    </row>
    <row r="35218">
      <c r="I35218" s="1"/>
      <c r="J35218" s="1"/>
      <c r="K35218" s="1"/>
      <c r="AA35218" s="1"/>
      <c r="AB35218" s="1"/>
      <c r="AC35218" s="1"/>
      <c r="AJ35218" s="1"/>
      <c r="AK35218" s="1"/>
      <c r="AL35218" s="1"/>
    </row>
    <row r="35219">
      <c r="I35219" s="1"/>
      <c r="J35219" s="1"/>
      <c r="K35219" s="1"/>
      <c r="AA35219" s="1"/>
      <c r="AB35219" s="1"/>
      <c r="AC35219" s="1"/>
      <c r="AJ35219" s="1"/>
      <c r="AK35219" s="1"/>
      <c r="AL35219" s="1"/>
    </row>
    <row r="35220">
      <c r="I35220" s="1"/>
      <c r="J35220" s="1"/>
      <c r="K35220" s="1"/>
      <c r="AA35220" s="1"/>
      <c r="AB35220" s="1"/>
      <c r="AC35220" s="1"/>
      <c r="AJ35220" s="1"/>
      <c r="AK35220" s="1"/>
      <c r="AL35220" s="1"/>
    </row>
    <row r="35221">
      <c r="I35221" s="1"/>
      <c r="J35221" s="1"/>
      <c r="K35221" s="1"/>
      <c r="AA35221" s="1"/>
      <c r="AB35221" s="1"/>
      <c r="AC35221" s="1"/>
      <c r="AJ35221" s="1"/>
      <c r="AK35221" s="1"/>
      <c r="AL35221" s="1"/>
    </row>
    <row r="35222">
      <c r="I35222" s="1"/>
      <c r="J35222" s="1"/>
      <c r="K35222" s="1"/>
      <c r="AA35222" s="1"/>
      <c r="AB35222" s="1"/>
      <c r="AC35222" s="1"/>
      <c r="AJ35222" s="1"/>
      <c r="AK35222" s="1"/>
      <c r="AL35222" s="1"/>
    </row>
    <row r="35223">
      <c r="I35223" s="1"/>
      <c r="J35223" s="1"/>
      <c r="K35223" s="1"/>
      <c r="AA35223" s="1"/>
      <c r="AB35223" s="1"/>
      <c r="AC35223" s="1"/>
      <c r="AJ35223" s="1"/>
      <c r="AK35223" s="1"/>
      <c r="AL35223" s="1"/>
    </row>
    <row r="35224">
      <c r="I35224" s="1"/>
      <c r="J35224" s="1"/>
      <c r="K35224" s="1"/>
      <c r="AA35224" s="1"/>
      <c r="AB35224" s="1"/>
      <c r="AC35224" s="1"/>
      <c r="AJ35224" s="1"/>
      <c r="AK35224" s="1"/>
      <c r="AL35224" s="1"/>
    </row>
    <row r="35225">
      <c r="I35225" s="1"/>
      <c r="J35225" s="1"/>
      <c r="K35225" s="1"/>
      <c r="AA35225" s="1"/>
      <c r="AB35225" s="1"/>
      <c r="AC35225" s="1"/>
      <c r="AJ35225" s="1"/>
      <c r="AK35225" s="1"/>
      <c r="AL35225" s="1"/>
    </row>
    <row r="35226">
      <c r="I35226" s="1"/>
      <c r="J35226" s="1"/>
      <c r="K35226" s="1"/>
      <c r="AA35226" s="1"/>
      <c r="AB35226" s="1"/>
      <c r="AC35226" s="1"/>
      <c r="AJ35226" s="1"/>
      <c r="AK35226" s="1"/>
      <c r="AL35226" s="1"/>
    </row>
    <row r="35227">
      <c r="I35227" s="1"/>
      <c r="J35227" s="1"/>
      <c r="K35227" s="1"/>
      <c r="AA35227" s="1"/>
      <c r="AB35227" s="1"/>
      <c r="AC35227" s="1"/>
      <c r="AJ35227" s="1"/>
      <c r="AK35227" s="1"/>
      <c r="AL35227" s="1"/>
    </row>
    <row r="35228">
      <c r="I35228" s="1"/>
      <c r="J35228" s="1"/>
      <c r="K35228" s="1"/>
      <c r="AA35228" s="1"/>
      <c r="AB35228" s="1"/>
      <c r="AC35228" s="1"/>
      <c r="AJ35228" s="1"/>
      <c r="AK35228" s="1"/>
      <c r="AL35228" s="1"/>
    </row>
    <row r="35229">
      <c r="I35229" s="1"/>
      <c r="J35229" s="1"/>
      <c r="K35229" s="1"/>
      <c r="AA35229" s="1"/>
      <c r="AB35229" s="1"/>
      <c r="AC35229" s="1"/>
      <c r="AJ35229" s="1"/>
      <c r="AK35229" s="1"/>
      <c r="AL35229" s="1"/>
    </row>
    <row r="35230">
      <c r="I35230" s="1"/>
      <c r="J35230" s="1"/>
      <c r="K35230" s="1"/>
      <c r="AA35230" s="1"/>
      <c r="AB35230" s="1"/>
      <c r="AC35230" s="1"/>
      <c r="AJ35230" s="1"/>
      <c r="AK35230" s="1"/>
      <c r="AL35230" s="1"/>
    </row>
    <row r="35231">
      <c r="I35231" s="1"/>
      <c r="J35231" s="1"/>
      <c r="K35231" s="1"/>
      <c r="AA35231" s="1"/>
      <c r="AB35231" s="1"/>
      <c r="AC35231" s="1"/>
      <c r="AJ35231" s="1"/>
      <c r="AK35231" s="1"/>
      <c r="AL35231" s="1"/>
    </row>
    <row r="35232">
      <c r="I35232" s="1"/>
      <c r="J35232" s="1"/>
      <c r="K35232" s="1"/>
      <c r="AA35232" s="1"/>
      <c r="AB35232" s="1"/>
      <c r="AC35232" s="1"/>
      <c r="AJ35232" s="1"/>
      <c r="AK35232" s="1"/>
      <c r="AL35232" s="1"/>
    </row>
    <row r="35233">
      <c r="I35233" s="1"/>
      <c r="J35233" s="1"/>
      <c r="K35233" s="1"/>
      <c r="AA35233" s="1"/>
      <c r="AB35233" s="1"/>
      <c r="AC35233" s="1"/>
      <c r="AJ35233" s="1"/>
      <c r="AK35233" s="1"/>
      <c r="AL35233" s="1"/>
    </row>
    <row r="35234">
      <c r="I35234" s="1"/>
      <c r="J35234" s="1"/>
      <c r="K35234" s="1"/>
      <c r="AA35234" s="1"/>
      <c r="AB35234" s="1"/>
      <c r="AC35234" s="1"/>
      <c r="AJ35234" s="1"/>
      <c r="AK35234" s="1"/>
      <c r="AL35234" s="1"/>
    </row>
    <row r="35235">
      <c r="I35235" s="1"/>
      <c r="J35235" s="1"/>
      <c r="K35235" s="1"/>
      <c r="AA35235" s="1"/>
      <c r="AB35235" s="1"/>
      <c r="AC35235" s="1"/>
      <c r="AJ35235" s="1"/>
      <c r="AK35235" s="1"/>
      <c r="AL35235" s="1"/>
    </row>
    <row r="35236">
      <c r="I35236" s="1"/>
      <c r="J35236" s="1"/>
      <c r="K35236" s="1"/>
      <c r="AA35236" s="1"/>
      <c r="AB35236" s="1"/>
      <c r="AC35236" s="1"/>
      <c r="AJ35236" s="1"/>
      <c r="AK35236" s="1"/>
      <c r="AL35236" s="1"/>
    </row>
    <row r="35237">
      <c r="I35237" s="1"/>
      <c r="J35237" s="1"/>
      <c r="K35237" s="1"/>
      <c r="AA35237" s="1"/>
      <c r="AB35237" s="1"/>
      <c r="AC35237" s="1"/>
      <c r="AJ35237" s="1"/>
      <c r="AK35237" s="1"/>
      <c r="AL35237" s="1"/>
    </row>
    <row r="35238">
      <c r="I35238" s="1"/>
      <c r="J35238" s="1"/>
      <c r="K35238" s="1"/>
      <c r="AA35238" s="1"/>
      <c r="AB35238" s="1"/>
      <c r="AC35238" s="1"/>
      <c r="AJ35238" s="1"/>
      <c r="AK35238" s="1"/>
      <c r="AL35238" s="1"/>
    </row>
    <row r="35239">
      <c r="I35239" s="1"/>
      <c r="J35239" s="1"/>
      <c r="K35239" s="1"/>
      <c r="AA35239" s="1"/>
      <c r="AB35239" s="1"/>
      <c r="AC35239" s="1"/>
      <c r="AJ35239" s="1"/>
      <c r="AK35239" s="1"/>
      <c r="AL35239" s="1"/>
    </row>
    <row r="35240">
      <c r="I35240" s="1"/>
      <c r="J35240" s="1"/>
      <c r="K35240" s="1"/>
      <c r="AA35240" s="1"/>
      <c r="AB35240" s="1"/>
      <c r="AC35240" s="1"/>
      <c r="AJ35240" s="1"/>
      <c r="AK35240" s="1"/>
      <c r="AL35240" s="1"/>
    </row>
    <row r="35241">
      <c r="I35241" s="1"/>
      <c r="J35241" s="1"/>
      <c r="K35241" s="1"/>
      <c r="AA35241" s="1"/>
      <c r="AB35241" s="1"/>
      <c r="AC35241" s="1"/>
      <c r="AJ35241" s="1"/>
      <c r="AK35241" s="1"/>
      <c r="AL35241" s="1"/>
    </row>
    <row r="35242">
      <c r="I35242" s="1"/>
      <c r="J35242" s="1"/>
      <c r="K35242" s="1"/>
      <c r="AA35242" s="1"/>
      <c r="AB35242" s="1"/>
      <c r="AC35242" s="1"/>
      <c r="AJ35242" s="1"/>
      <c r="AK35242" s="1"/>
      <c r="AL35242" s="1"/>
    </row>
    <row r="35243">
      <c r="I35243" s="1"/>
      <c r="J35243" s="1"/>
      <c r="K35243" s="1"/>
      <c r="AA35243" s="1"/>
      <c r="AB35243" s="1"/>
      <c r="AC35243" s="1"/>
      <c r="AJ35243" s="1"/>
      <c r="AK35243" s="1"/>
      <c r="AL35243" s="1"/>
    </row>
    <row r="35244">
      <c r="I35244" s="1"/>
      <c r="J35244" s="1"/>
      <c r="K35244" s="1"/>
      <c r="AA35244" s="1"/>
      <c r="AB35244" s="1"/>
      <c r="AC35244" s="1"/>
      <c r="AJ35244" s="1"/>
      <c r="AK35244" s="1"/>
      <c r="AL35244" s="1"/>
    </row>
    <row r="35245">
      <c r="I35245" s="1"/>
      <c r="J35245" s="1"/>
      <c r="K35245" s="1"/>
      <c r="AA35245" s="1"/>
      <c r="AB35245" s="1"/>
      <c r="AC35245" s="1"/>
      <c r="AJ35245" s="1"/>
      <c r="AK35245" s="1"/>
      <c r="AL35245" s="1"/>
    </row>
    <row r="35246">
      <c r="I35246" s="1"/>
      <c r="J35246" s="1"/>
      <c r="K35246" s="1"/>
      <c r="AA35246" s="1"/>
      <c r="AB35246" s="1"/>
      <c r="AC35246" s="1"/>
      <c r="AJ35246" s="1"/>
      <c r="AK35246" s="1"/>
      <c r="AL35246" s="1"/>
    </row>
    <row r="35247">
      <c r="I35247" s="1"/>
      <c r="J35247" s="1"/>
      <c r="K35247" s="1"/>
      <c r="AA35247" s="1"/>
      <c r="AB35247" s="1"/>
      <c r="AC35247" s="1"/>
      <c r="AJ35247" s="1"/>
      <c r="AK35247" s="1"/>
      <c r="AL35247" s="1"/>
    </row>
    <row r="35248">
      <c r="I35248" s="1"/>
      <c r="J35248" s="1"/>
      <c r="K35248" s="1"/>
      <c r="AA35248" s="1"/>
      <c r="AB35248" s="1"/>
      <c r="AC35248" s="1"/>
      <c r="AJ35248" s="1"/>
      <c r="AK35248" s="1"/>
      <c r="AL35248" s="1"/>
    </row>
    <row r="35249">
      <c r="I35249" s="1"/>
      <c r="J35249" s="1"/>
      <c r="K35249" s="1"/>
      <c r="AA35249" s="1"/>
      <c r="AB35249" s="1"/>
      <c r="AC35249" s="1"/>
      <c r="AJ35249" s="1"/>
      <c r="AK35249" s="1"/>
      <c r="AL35249" s="1"/>
    </row>
    <row r="35250">
      <c r="I35250" s="1"/>
      <c r="J35250" s="1"/>
      <c r="K35250" s="1"/>
      <c r="AA35250" s="1"/>
      <c r="AB35250" s="1"/>
      <c r="AC35250" s="1"/>
      <c r="AJ35250" s="1"/>
      <c r="AK35250" s="1"/>
      <c r="AL35250" s="1"/>
    </row>
    <row r="35251">
      <c r="I35251" s="1"/>
      <c r="J35251" s="1"/>
      <c r="K35251" s="1"/>
      <c r="AA35251" s="1"/>
      <c r="AB35251" s="1"/>
      <c r="AC35251" s="1"/>
      <c r="AJ35251" s="1"/>
      <c r="AK35251" s="1"/>
      <c r="AL35251" s="1"/>
    </row>
    <row r="35252">
      <c r="I35252" s="1"/>
      <c r="J35252" s="1"/>
      <c r="K35252" s="1"/>
      <c r="AA35252" s="1"/>
      <c r="AB35252" s="1"/>
      <c r="AC35252" s="1"/>
      <c r="AJ35252" s="1"/>
      <c r="AK35252" s="1"/>
      <c r="AL35252" s="1"/>
    </row>
    <row r="35253">
      <c r="I35253" s="1"/>
      <c r="J35253" s="1"/>
      <c r="K35253" s="1"/>
      <c r="AA35253" s="1"/>
      <c r="AB35253" s="1"/>
      <c r="AC35253" s="1"/>
      <c r="AJ35253" s="1"/>
      <c r="AK35253" s="1"/>
      <c r="AL35253" s="1"/>
    </row>
    <row r="35254">
      <c r="I35254" s="1"/>
      <c r="J35254" s="1"/>
      <c r="K35254" s="1"/>
      <c r="AA35254" s="1"/>
      <c r="AB35254" s="1"/>
      <c r="AC35254" s="1"/>
      <c r="AJ35254" s="1"/>
      <c r="AK35254" s="1"/>
      <c r="AL35254" s="1"/>
    </row>
    <row r="35255">
      <c r="I35255" s="1"/>
      <c r="J35255" s="1"/>
      <c r="K35255" s="1"/>
      <c r="AA35255" s="1"/>
      <c r="AB35255" s="1"/>
      <c r="AC35255" s="1"/>
      <c r="AJ35255" s="1"/>
      <c r="AK35255" s="1"/>
      <c r="AL35255" s="1"/>
    </row>
    <row r="35256">
      <c r="I35256" s="1"/>
      <c r="J35256" s="1"/>
      <c r="K35256" s="1"/>
      <c r="AA35256" s="1"/>
      <c r="AB35256" s="1"/>
      <c r="AC35256" s="1"/>
      <c r="AJ35256" s="1"/>
      <c r="AK35256" s="1"/>
      <c r="AL35256" s="1"/>
    </row>
    <row r="35257">
      <c r="I35257" s="1"/>
      <c r="J35257" s="1"/>
      <c r="K35257" s="1"/>
      <c r="AA35257" s="1"/>
      <c r="AB35257" s="1"/>
      <c r="AC35257" s="1"/>
      <c r="AJ35257" s="1"/>
      <c r="AK35257" s="1"/>
      <c r="AL35257" s="1"/>
    </row>
    <row r="35258">
      <c r="I35258" s="1"/>
      <c r="J35258" s="1"/>
      <c r="K35258" s="1"/>
      <c r="AA35258" s="1"/>
      <c r="AB35258" s="1"/>
      <c r="AC35258" s="1"/>
      <c r="AJ35258" s="1"/>
      <c r="AK35258" s="1"/>
      <c r="AL35258" s="1"/>
    </row>
    <row r="35259">
      <c r="I35259" s="1"/>
      <c r="J35259" s="1"/>
      <c r="K35259" s="1"/>
      <c r="AA35259" s="1"/>
      <c r="AB35259" s="1"/>
      <c r="AC35259" s="1"/>
      <c r="AJ35259" s="1"/>
      <c r="AK35259" s="1"/>
      <c r="AL35259" s="1"/>
    </row>
    <row r="35260">
      <c r="I35260" s="1"/>
      <c r="J35260" s="1"/>
      <c r="K35260" s="1"/>
      <c r="AA35260" s="1"/>
      <c r="AB35260" s="1"/>
      <c r="AC35260" s="1"/>
      <c r="AJ35260" s="1"/>
      <c r="AK35260" s="1"/>
      <c r="AL35260" s="1"/>
    </row>
    <row r="35261">
      <c r="I35261" s="1"/>
      <c r="J35261" s="1"/>
      <c r="K35261" s="1"/>
      <c r="AA35261" s="1"/>
      <c r="AB35261" s="1"/>
      <c r="AC35261" s="1"/>
      <c r="AJ35261" s="1"/>
      <c r="AK35261" s="1"/>
      <c r="AL35261" s="1"/>
    </row>
    <row r="35262">
      <c r="I35262" s="1"/>
      <c r="J35262" s="1"/>
      <c r="K35262" s="1"/>
      <c r="AA35262" s="1"/>
      <c r="AB35262" s="1"/>
      <c r="AC35262" s="1"/>
      <c r="AJ35262" s="1"/>
      <c r="AK35262" s="1"/>
      <c r="AL35262" s="1"/>
    </row>
    <row r="35263">
      <c r="I35263" s="1"/>
      <c r="J35263" s="1"/>
      <c r="K35263" s="1"/>
      <c r="AA35263" s="1"/>
      <c r="AB35263" s="1"/>
      <c r="AC35263" s="1"/>
      <c r="AJ35263" s="1"/>
      <c r="AK35263" s="1"/>
      <c r="AL35263" s="1"/>
    </row>
    <row r="35264">
      <c r="I35264" s="1"/>
      <c r="J35264" s="1"/>
      <c r="K35264" s="1"/>
      <c r="AA35264" s="1"/>
      <c r="AB35264" s="1"/>
      <c r="AC35264" s="1"/>
      <c r="AJ35264" s="1"/>
      <c r="AK35264" s="1"/>
      <c r="AL35264" s="1"/>
    </row>
    <row r="35265">
      <c r="I35265" s="1"/>
      <c r="J35265" s="1"/>
      <c r="K35265" s="1"/>
      <c r="AA35265" s="1"/>
      <c r="AB35265" s="1"/>
      <c r="AC35265" s="1"/>
      <c r="AJ35265" s="1"/>
      <c r="AK35265" s="1"/>
      <c r="AL35265" s="1"/>
    </row>
    <row r="35266">
      <c r="I35266" s="1"/>
      <c r="J35266" s="1"/>
      <c r="K35266" s="1"/>
      <c r="AA35266" s="1"/>
      <c r="AB35266" s="1"/>
      <c r="AC35266" s="1"/>
      <c r="AJ35266" s="1"/>
      <c r="AK35266" s="1"/>
      <c r="AL35266" s="1"/>
    </row>
    <row r="35267">
      <c r="I35267" s="1"/>
      <c r="J35267" s="1"/>
      <c r="K35267" s="1"/>
      <c r="AA35267" s="1"/>
      <c r="AB35267" s="1"/>
      <c r="AC35267" s="1"/>
      <c r="AJ35267" s="1"/>
      <c r="AK35267" s="1"/>
      <c r="AL35267" s="1"/>
    </row>
    <row r="35268">
      <c r="I35268" s="1"/>
      <c r="J35268" s="1"/>
      <c r="K35268" s="1"/>
      <c r="AA35268" s="1"/>
      <c r="AB35268" s="1"/>
      <c r="AC35268" s="1"/>
      <c r="AJ35268" s="1"/>
      <c r="AK35268" s="1"/>
      <c r="AL35268" s="1"/>
    </row>
    <row r="35269">
      <c r="I35269" s="1"/>
      <c r="J35269" s="1"/>
      <c r="K35269" s="1"/>
      <c r="AA35269" s="1"/>
      <c r="AB35269" s="1"/>
      <c r="AC35269" s="1"/>
      <c r="AJ35269" s="1"/>
      <c r="AK35269" s="1"/>
      <c r="AL35269" s="1"/>
    </row>
    <row r="35270">
      <c r="I35270" s="1"/>
      <c r="J35270" s="1"/>
      <c r="K35270" s="1"/>
      <c r="AA35270" s="1"/>
      <c r="AB35270" s="1"/>
      <c r="AC35270" s="1"/>
      <c r="AJ35270" s="1"/>
      <c r="AK35270" s="1"/>
      <c r="AL35270" s="1"/>
    </row>
    <row r="35271">
      <c r="I35271" s="1"/>
      <c r="J35271" s="1"/>
      <c r="K35271" s="1"/>
      <c r="AA35271" s="1"/>
      <c r="AB35271" s="1"/>
      <c r="AC35271" s="1"/>
      <c r="AJ35271" s="1"/>
      <c r="AK35271" s="1"/>
      <c r="AL35271" s="1"/>
    </row>
    <row r="35272">
      <c r="I35272" s="1"/>
      <c r="J35272" s="1"/>
      <c r="K35272" s="1"/>
      <c r="AA35272" s="1"/>
      <c r="AB35272" s="1"/>
      <c r="AC35272" s="1"/>
      <c r="AJ35272" s="1"/>
      <c r="AK35272" s="1"/>
      <c r="AL35272" s="1"/>
    </row>
    <row r="35273">
      <c r="I35273" s="1"/>
      <c r="J35273" s="1"/>
      <c r="K35273" s="1"/>
      <c r="AA35273" s="1"/>
      <c r="AB35273" s="1"/>
      <c r="AC35273" s="1"/>
      <c r="AJ35273" s="1"/>
      <c r="AK35273" s="1"/>
      <c r="AL35273" s="1"/>
    </row>
    <row r="35274">
      <c r="I35274" s="1"/>
      <c r="J35274" s="1"/>
      <c r="K35274" s="1"/>
      <c r="AA35274" s="1"/>
      <c r="AB35274" s="1"/>
      <c r="AC35274" s="1"/>
      <c r="AJ35274" s="1"/>
      <c r="AK35274" s="1"/>
      <c r="AL35274" s="1"/>
    </row>
    <row r="35275">
      <c r="I35275" s="1"/>
      <c r="J35275" s="1"/>
      <c r="K35275" s="1"/>
      <c r="AA35275" s="1"/>
      <c r="AB35275" s="1"/>
      <c r="AC35275" s="1"/>
      <c r="AJ35275" s="1"/>
      <c r="AK35275" s="1"/>
      <c r="AL35275" s="1"/>
    </row>
    <row r="35276">
      <c r="I35276" s="1"/>
      <c r="J35276" s="1"/>
      <c r="K35276" s="1"/>
      <c r="AA35276" s="1"/>
      <c r="AB35276" s="1"/>
      <c r="AC35276" s="1"/>
      <c r="AJ35276" s="1"/>
      <c r="AK35276" s="1"/>
      <c r="AL35276" s="1"/>
    </row>
    <row r="35277">
      <c r="I35277" s="1"/>
      <c r="J35277" s="1"/>
      <c r="K35277" s="1"/>
      <c r="AA35277" s="1"/>
      <c r="AB35277" s="1"/>
      <c r="AC35277" s="1"/>
      <c r="AJ35277" s="1"/>
      <c r="AK35277" s="1"/>
      <c r="AL35277" s="1"/>
    </row>
    <row r="35278">
      <c r="I35278" s="1"/>
      <c r="J35278" s="1"/>
      <c r="K35278" s="1"/>
      <c r="AA35278" s="1"/>
      <c r="AB35278" s="1"/>
      <c r="AC35278" s="1"/>
      <c r="AJ35278" s="1"/>
      <c r="AK35278" s="1"/>
      <c r="AL35278" s="1"/>
    </row>
    <row r="35279">
      <c r="I35279" s="1"/>
      <c r="J35279" s="1"/>
      <c r="K35279" s="1"/>
      <c r="AA35279" s="1"/>
      <c r="AB35279" s="1"/>
      <c r="AC35279" s="1"/>
      <c r="AJ35279" s="1"/>
      <c r="AK35279" s="1"/>
      <c r="AL35279" s="1"/>
    </row>
    <row r="35280">
      <c r="I35280" s="1"/>
      <c r="J35280" s="1"/>
      <c r="K35280" s="1"/>
      <c r="AA35280" s="1"/>
      <c r="AB35280" s="1"/>
      <c r="AC35280" s="1"/>
      <c r="AJ35280" s="1"/>
      <c r="AK35280" s="1"/>
      <c r="AL35280" s="1"/>
    </row>
    <row r="35281">
      <c r="I35281" s="1"/>
      <c r="J35281" s="1"/>
      <c r="K35281" s="1"/>
      <c r="AA35281" s="1"/>
      <c r="AB35281" s="1"/>
      <c r="AC35281" s="1"/>
      <c r="AJ35281" s="1"/>
      <c r="AK35281" s="1"/>
      <c r="AL35281" s="1"/>
    </row>
    <row r="35282">
      <c r="I35282" s="1"/>
      <c r="J35282" s="1"/>
      <c r="K35282" s="1"/>
      <c r="AA35282" s="1"/>
      <c r="AB35282" s="1"/>
      <c r="AC35282" s="1"/>
      <c r="AJ35282" s="1"/>
      <c r="AK35282" s="1"/>
      <c r="AL35282" s="1"/>
    </row>
    <row r="35283">
      <c r="I35283" s="1"/>
      <c r="J35283" s="1"/>
      <c r="K35283" s="1"/>
      <c r="AA35283" s="1"/>
      <c r="AB35283" s="1"/>
      <c r="AC35283" s="1"/>
      <c r="AJ35283" s="1"/>
      <c r="AK35283" s="1"/>
      <c r="AL35283" s="1"/>
    </row>
    <row r="35284">
      <c r="I35284" s="1"/>
      <c r="J35284" s="1"/>
      <c r="K35284" s="1"/>
      <c r="AA35284" s="1"/>
      <c r="AB35284" s="1"/>
      <c r="AC35284" s="1"/>
      <c r="AJ35284" s="1"/>
      <c r="AK35284" s="1"/>
      <c r="AL35284" s="1"/>
    </row>
    <row r="35285">
      <c r="I35285" s="1"/>
      <c r="J35285" s="1"/>
      <c r="K35285" s="1"/>
      <c r="AA35285" s="1"/>
      <c r="AB35285" s="1"/>
      <c r="AC35285" s="1"/>
      <c r="AJ35285" s="1"/>
      <c r="AK35285" s="1"/>
      <c r="AL35285" s="1"/>
    </row>
    <row r="35286">
      <c r="I35286" s="1"/>
      <c r="J35286" s="1"/>
      <c r="K35286" s="1"/>
      <c r="AA35286" s="1"/>
      <c r="AB35286" s="1"/>
      <c r="AC35286" s="1"/>
      <c r="AJ35286" s="1"/>
      <c r="AK35286" s="1"/>
      <c r="AL35286" s="1"/>
    </row>
    <row r="35287">
      <c r="I35287" s="1"/>
      <c r="J35287" s="1"/>
      <c r="K35287" s="1"/>
      <c r="AA35287" s="1"/>
      <c r="AB35287" s="1"/>
      <c r="AC35287" s="1"/>
      <c r="AJ35287" s="1"/>
      <c r="AK35287" s="1"/>
      <c r="AL35287" s="1"/>
    </row>
    <row r="35288">
      <c r="I35288" s="1"/>
      <c r="J35288" s="1"/>
      <c r="K35288" s="1"/>
      <c r="AA35288" s="1"/>
      <c r="AB35288" s="1"/>
      <c r="AC35288" s="1"/>
      <c r="AJ35288" s="1"/>
      <c r="AK35288" s="1"/>
      <c r="AL35288" s="1"/>
    </row>
    <row r="35289">
      <c r="I35289" s="1"/>
      <c r="J35289" s="1"/>
      <c r="K35289" s="1"/>
      <c r="AA35289" s="1"/>
      <c r="AB35289" s="1"/>
      <c r="AC35289" s="1"/>
      <c r="AJ35289" s="1"/>
      <c r="AK35289" s="1"/>
      <c r="AL35289" s="1"/>
    </row>
    <row r="35290">
      <c r="I35290" s="1"/>
      <c r="J35290" s="1"/>
      <c r="K35290" s="1"/>
      <c r="AA35290" s="1"/>
      <c r="AB35290" s="1"/>
      <c r="AC35290" s="1"/>
      <c r="AJ35290" s="1"/>
      <c r="AK35290" s="1"/>
      <c r="AL35290" s="1"/>
    </row>
    <row r="35291">
      <c r="I35291" s="1"/>
      <c r="J35291" s="1"/>
      <c r="K35291" s="1"/>
      <c r="AA35291" s="1"/>
      <c r="AB35291" s="1"/>
      <c r="AC35291" s="1"/>
      <c r="AJ35291" s="1"/>
      <c r="AK35291" s="1"/>
      <c r="AL35291" s="1"/>
    </row>
    <row r="35292">
      <c r="I35292" s="1"/>
      <c r="J35292" s="1"/>
      <c r="K35292" s="1"/>
      <c r="AA35292" s="1"/>
      <c r="AB35292" s="1"/>
      <c r="AC35292" s="1"/>
      <c r="AJ35292" s="1"/>
      <c r="AK35292" s="1"/>
      <c r="AL35292" s="1"/>
    </row>
    <row r="35293">
      <c r="I35293" s="1"/>
      <c r="J35293" s="1"/>
      <c r="K35293" s="1"/>
      <c r="AA35293" s="1"/>
      <c r="AB35293" s="1"/>
      <c r="AC35293" s="1"/>
      <c r="AJ35293" s="1"/>
      <c r="AK35293" s="1"/>
      <c r="AL35293" s="1"/>
    </row>
    <row r="35294">
      <c r="I35294" s="1"/>
      <c r="J35294" s="1"/>
      <c r="K35294" s="1"/>
      <c r="AA35294" s="1"/>
      <c r="AB35294" s="1"/>
      <c r="AC35294" s="1"/>
      <c r="AJ35294" s="1"/>
      <c r="AK35294" s="1"/>
      <c r="AL35294" s="1"/>
    </row>
    <row r="35295">
      <c r="I35295" s="1"/>
      <c r="J35295" s="1"/>
      <c r="K35295" s="1"/>
      <c r="AA35295" s="1"/>
      <c r="AB35295" s="1"/>
      <c r="AC35295" s="1"/>
      <c r="AJ35295" s="1"/>
      <c r="AK35295" s="1"/>
      <c r="AL35295" s="1"/>
    </row>
    <row r="35296">
      <c r="I35296" s="1"/>
      <c r="J35296" s="1"/>
      <c r="K35296" s="1"/>
      <c r="AA35296" s="1"/>
      <c r="AB35296" s="1"/>
      <c r="AC35296" s="1"/>
      <c r="AJ35296" s="1"/>
      <c r="AK35296" s="1"/>
      <c r="AL35296" s="1"/>
    </row>
    <row r="35297">
      <c r="I35297" s="1"/>
      <c r="J35297" s="1"/>
      <c r="K35297" s="1"/>
      <c r="AA35297" s="1"/>
      <c r="AB35297" s="1"/>
      <c r="AC35297" s="1"/>
      <c r="AJ35297" s="1"/>
      <c r="AK35297" s="1"/>
      <c r="AL35297" s="1"/>
    </row>
    <row r="35298">
      <c r="I35298" s="1"/>
      <c r="J35298" s="1"/>
      <c r="K35298" s="1"/>
      <c r="AA35298" s="1"/>
      <c r="AB35298" s="1"/>
      <c r="AC35298" s="1"/>
      <c r="AJ35298" s="1"/>
      <c r="AK35298" s="1"/>
      <c r="AL35298" s="1"/>
    </row>
    <row r="35299">
      <c r="I35299" s="1"/>
      <c r="J35299" s="1"/>
      <c r="K35299" s="1"/>
      <c r="AA35299" s="1"/>
      <c r="AB35299" s="1"/>
      <c r="AC35299" s="1"/>
      <c r="AJ35299" s="1"/>
      <c r="AK35299" s="1"/>
      <c r="AL35299" s="1"/>
    </row>
    <row r="35300">
      <c r="I35300" s="1"/>
      <c r="J35300" s="1"/>
      <c r="K35300" s="1"/>
      <c r="AA35300" s="1"/>
      <c r="AB35300" s="1"/>
      <c r="AC35300" s="1"/>
      <c r="AJ35300" s="1"/>
      <c r="AK35300" s="1"/>
      <c r="AL35300" s="1"/>
    </row>
    <row r="35301">
      <c r="I35301" s="1"/>
      <c r="J35301" s="1"/>
      <c r="K35301" s="1"/>
      <c r="AA35301" s="1"/>
      <c r="AB35301" s="1"/>
      <c r="AC35301" s="1"/>
      <c r="AJ35301" s="1"/>
      <c r="AK35301" s="1"/>
      <c r="AL35301" s="1"/>
    </row>
    <row r="35302">
      <c r="I35302" s="1"/>
      <c r="J35302" s="1"/>
      <c r="K35302" s="1"/>
      <c r="AA35302" s="1"/>
      <c r="AB35302" s="1"/>
      <c r="AC35302" s="1"/>
      <c r="AJ35302" s="1"/>
      <c r="AK35302" s="1"/>
      <c r="AL35302" s="1"/>
    </row>
    <row r="35303">
      <c r="I35303" s="1"/>
      <c r="J35303" s="1"/>
      <c r="K35303" s="1"/>
      <c r="AA35303" s="1"/>
      <c r="AB35303" s="1"/>
      <c r="AC35303" s="1"/>
      <c r="AJ35303" s="1"/>
      <c r="AK35303" s="1"/>
      <c r="AL35303" s="1"/>
    </row>
    <row r="35304">
      <c r="I35304" s="1"/>
      <c r="J35304" s="1"/>
      <c r="K35304" s="1"/>
      <c r="AA35304" s="1"/>
      <c r="AB35304" s="1"/>
      <c r="AC35304" s="1"/>
      <c r="AJ35304" s="1"/>
      <c r="AK35304" s="1"/>
      <c r="AL35304" s="1"/>
    </row>
    <row r="35305">
      <c r="I35305" s="1"/>
      <c r="J35305" s="1"/>
      <c r="K35305" s="1"/>
      <c r="AA35305" s="1"/>
      <c r="AB35305" s="1"/>
      <c r="AC35305" s="1"/>
      <c r="AJ35305" s="1"/>
      <c r="AK35305" s="1"/>
      <c r="AL35305" s="1"/>
    </row>
    <row r="35306">
      <c r="I35306" s="1"/>
      <c r="J35306" s="1"/>
      <c r="K35306" s="1"/>
      <c r="AA35306" s="1"/>
      <c r="AB35306" s="1"/>
      <c r="AC35306" s="1"/>
      <c r="AJ35306" s="1"/>
      <c r="AK35306" s="1"/>
      <c r="AL35306" s="1"/>
    </row>
    <row r="35307">
      <c r="I35307" s="1"/>
      <c r="J35307" s="1"/>
      <c r="K35307" s="1"/>
      <c r="AA35307" s="1"/>
      <c r="AB35307" s="1"/>
      <c r="AC35307" s="1"/>
      <c r="AJ35307" s="1"/>
      <c r="AK35307" s="1"/>
      <c r="AL35307" s="1"/>
    </row>
    <row r="35308">
      <c r="I35308" s="1"/>
      <c r="J35308" s="1"/>
      <c r="K35308" s="1"/>
      <c r="AA35308" s="1"/>
      <c r="AB35308" s="1"/>
      <c r="AC35308" s="1"/>
      <c r="AJ35308" s="1"/>
      <c r="AK35308" s="1"/>
      <c r="AL35308" s="1"/>
    </row>
    <row r="35309">
      <c r="I35309" s="1"/>
      <c r="J35309" s="1"/>
      <c r="K35309" s="1"/>
      <c r="AA35309" s="1"/>
      <c r="AB35309" s="1"/>
      <c r="AC35309" s="1"/>
      <c r="AJ35309" s="1"/>
      <c r="AK35309" s="1"/>
      <c r="AL35309" s="1"/>
    </row>
    <row r="35310">
      <c r="I35310" s="1"/>
      <c r="J35310" s="1"/>
      <c r="K35310" s="1"/>
      <c r="AA35310" s="1"/>
      <c r="AB35310" s="1"/>
      <c r="AC35310" s="1"/>
      <c r="AJ35310" s="1"/>
      <c r="AK35310" s="1"/>
      <c r="AL35310" s="1"/>
    </row>
    <row r="35311">
      <c r="I35311" s="1"/>
      <c r="J35311" s="1"/>
      <c r="K35311" s="1"/>
      <c r="AA35311" s="1"/>
      <c r="AB35311" s="1"/>
      <c r="AC35311" s="1"/>
      <c r="AJ35311" s="1"/>
      <c r="AK35311" s="1"/>
      <c r="AL35311" s="1"/>
    </row>
    <row r="35312">
      <c r="I35312" s="1"/>
      <c r="J35312" s="1"/>
      <c r="K35312" s="1"/>
      <c r="AA35312" s="1"/>
      <c r="AB35312" s="1"/>
      <c r="AC35312" s="1"/>
      <c r="AJ35312" s="1"/>
      <c r="AK35312" s="1"/>
      <c r="AL35312" s="1"/>
    </row>
    <row r="35313">
      <c r="I35313" s="1"/>
      <c r="J35313" s="1"/>
      <c r="K35313" s="1"/>
      <c r="AA35313" s="1"/>
      <c r="AB35313" s="1"/>
      <c r="AC35313" s="1"/>
      <c r="AJ35313" s="1"/>
      <c r="AK35313" s="1"/>
      <c r="AL35313" s="1"/>
    </row>
    <row r="35314">
      <c r="I35314" s="1"/>
      <c r="J35314" s="1"/>
      <c r="K35314" s="1"/>
      <c r="AA35314" s="1"/>
      <c r="AB35314" s="1"/>
      <c r="AC35314" s="1"/>
      <c r="AJ35314" s="1"/>
      <c r="AK35314" s="1"/>
      <c r="AL35314" s="1"/>
    </row>
    <row r="35315">
      <c r="I35315" s="1"/>
      <c r="J35315" s="1"/>
      <c r="K35315" s="1"/>
      <c r="AA35315" s="1"/>
      <c r="AB35315" s="1"/>
      <c r="AC35315" s="1"/>
      <c r="AJ35315" s="1"/>
      <c r="AK35315" s="1"/>
      <c r="AL35315" s="1"/>
    </row>
    <row r="35316">
      <c r="I35316" s="1"/>
      <c r="J35316" s="1"/>
      <c r="K35316" s="1"/>
      <c r="AA35316" s="1"/>
      <c r="AB35316" s="1"/>
      <c r="AC35316" s="1"/>
      <c r="AJ35316" s="1"/>
      <c r="AK35316" s="1"/>
      <c r="AL35316" s="1"/>
    </row>
    <row r="35317">
      <c r="I35317" s="1"/>
      <c r="J35317" s="1"/>
      <c r="K35317" s="1"/>
      <c r="AA35317" s="1"/>
      <c r="AB35317" s="1"/>
      <c r="AC35317" s="1"/>
      <c r="AJ35317" s="1"/>
      <c r="AK35317" s="1"/>
      <c r="AL35317" s="1"/>
    </row>
    <row r="35318">
      <c r="I35318" s="1"/>
      <c r="J35318" s="1"/>
      <c r="K35318" s="1"/>
      <c r="AA35318" s="1"/>
      <c r="AB35318" s="1"/>
      <c r="AC35318" s="1"/>
      <c r="AJ35318" s="1"/>
      <c r="AK35318" s="1"/>
      <c r="AL35318" s="1"/>
    </row>
    <row r="35319">
      <c r="I35319" s="1"/>
      <c r="J35319" s="1"/>
      <c r="K35319" s="1"/>
      <c r="AA35319" s="1"/>
      <c r="AB35319" s="1"/>
      <c r="AC35319" s="1"/>
      <c r="AJ35319" s="1"/>
      <c r="AK35319" s="1"/>
      <c r="AL35319" s="1"/>
    </row>
    <row r="35320">
      <c r="I35320" s="1"/>
      <c r="J35320" s="1"/>
      <c r="K35320" s="1"/>
      <c r="AA35320" s="1"/>
      <c r="AB35320" s="1"/>
      <c r="AC35320" s="1"/>
      <c r="AJ35320" s="1"/>
      <c r="AK35320" s="1"/>
      <c r="AL35320" s="1"/>
    </row>
    <row r="35321">
      <c r="I35321" s="1"/>
      <c r="J35321" s="1"/>
      <c r="K35321" s="1"/>
      <c r="AA35321" s="1"/>
      <c r="AB35321" s="1"/>
      <c r="AC35321" s="1"/>
      <c r="AJ35321" s="1"/>
      <c r="AK35321" s="1"/>
      <c r="AL35321" s="1"/>
    </row>
    <row r="35322">
      <c r="I35322" s="1"/>
      <c r="J35322" s="1"/>
      <c r="K35322" s="1"/>
      <c r="AA35322" s="1"/>
      <c r="AB35322" s="1"/>
      <c r="AC35322" s="1"/>
      <c r="AJ35322" s="1"/>
      <c r="AK35322" s="1"/>
      <c r="AL35322" s="1"/>
    </row>
    <row r="35323">
      <c r="I35323" s="1"/>
      <c r="J35323" s="1"/>
      <c r="K35323" s="1"/>
      <c r="AA35323" s="1"/>
      <c r="AB35323" s="1"/>
      <c r="AC35323" s="1"/>
      <c r="AJ35323" s="1"/>
      <c r="AK35323" s="1"/>
      <c r="AL35323" s="1"/>
    </row>
    <row r="35324">
      <c r="I35324" s="1"/>
      <c r="J35324" s="1"/>
      <c r="K35324" s="1"/>
      <c r="AA35324" s="1"/>
      <c r="AB35324" s="1"/>
      <c r="AC35324" s="1"/>
      <c r="AJ35324" s="1"/>
      <c r="AK35324" s="1"/>
      <c r="AL35324" s="1"/>
    </row>
    <row r="35325">
      <c r="I35325" s="1"/>
      <c r="J35325" s="1"/>
      <c r="K35325" s="1"/>
      <c r="AA35325" s="1"/>
      <c r="AB35325" s="1"/>
      <c r="AC35325" s="1"/>
      <c r="AJ35325" s="1"/>
      <c r="AK35325" s="1"/>
      <c r="AL35325" s="1"/>
    </row>
    <row r="35326">
      <c r="I35326" s="1"/>
      <c r="J35326" s="1"/>
      <c r="K35326" s="1"/>
      <c r="AA35326" s="1"/>
      <c r="AB35326" s="1"/>
      <c r="AC35326" s="1"/>
      <c r="AJ35326" s="1"/>
      <c r="AK35326" s="1"/>
      <c r="AL35326" s="1"/>
    </row>
    <row r="35327">
      <c r="I35327" s="1"/>
      <c r="J35327" s="1"/>
      <c r="K35327" s="1"/>
      <c r="AA35327" s="1"/>
      <c r="AB35327" s="1"/>
      <c r="AC35327" s="1"/>
      <c r="AJ35327" s="1"/>
      <c r="AK35327" s="1"/>
      <c r="AL35327" s="1"/>
    </row>
    <row r="35328">
      <c r="I35328" s="1"/>
      <c r="J35328" s="1"/>
      <c r="K35328" s="1"/>
      <c r="AA35328" s="1"/>
      <c r="AB35328" s="1"/>
      <c r="AC35328" s="1"/>
      <c r="AJ35328" s="1"/>
      <c r="AK35328" s="1"/>
      <c r="AL35328" s="1"/>
    </row>
    <row r="35329">
      <c r="I35329" s="1"/>
      <c r="J35329" s="1"/>
      <c r="K35329" s="1"/>
      <c r="AA35329" s="1"/>
      <c r="AB35329" s="1"/>
      <c r="AC35329" s="1"/>
      <c r="AJ35329" s="1"/>
      <c r="AK35329" s="1"/>
      <c r="AL35329" s="1"/>
    </row>
    <row r="35330">
      <c r="I35330" s="1"/>
      <c r="J35330" s="1"/>
      <c r="K35330" s="1"/>
      <c r="AA35330" s="1"/>
      <c r="AB35330" s="1"/>
      <c r="AC35330" s="1"/>
      <c r="AJ35330" s="1"/>
      <c r="AK35330" s="1"/>
      <c r="AL35330" s="1"/>
    </row>
    <row r="35331">
      <c r="I35331" s="1"/>
      <c r="J35331" s="1"/>
      <c r="K35331" s="1"/>
      <c r="AA35331" s="1"/>
      <c r="AB35331" s="1"/>
      <c r="AC35331" s="1"/>
      <c r="AJ35331" s="1"/>
      <c r="AK35331" s="1"/>
      <c r="AL35331" s="1"/>
    </row>
    <row r="35332">
      <c r="I35332" s="1"/>
      <c r="J35332" s="1"/>
      <c r="K35332" s="1"/>
      <c r="AA35332" s="1"/>
      <c r="AB35332" s="1"/>
      <c r="AC35332" s="1"/>
      <c r="AJ35332" s="1"/>
      <c r="AK35332" s="1"/>
      <c r="AL35332" s="1"/>
    </row>
    <row r="35333">
      <c r="I35333" s="1"/>
      <c r="J35333" s="1"/>
      <c r="K35333" s="1"/>
      <c r="AA35333" s="1"/>
      <c r="AB35333" s="1"/>
      <c r="AC35333" s="1"/>
      <c r="AJ35333" s="1"/>
      <c r="AK35333" s="1"/>
      <c r="AL35333" s="1"/>
    </row>
    <row r="35334">
      <c r="I35334" s="1"/>
      <c r="J35334" s="1"/>
      <c r="K35334" s="1"/>
      <c r="AA35334" s="1"/>
      <c r="AB35334" s="1"/>
      <c r="AC35334" s="1"/>
      <c r="AJ35334" s="1"/>
      <c r="AK35334" s="1"/>
      <c r="AL35334" s="1"/>
    </row>
    <row r="35335">
      <c r="I35335" s="1"/>
      <c r="J35335" s="1"/>
      <c r="K35335" s="1"/>
      <c r="AA35335" s="1"/>
      <c r="AB35335" s="1"/>
      <c r="AC35335" s="1"/>
      <c r="AJ35335" s="1"/>
      <c r="AK35335" s="1"/>
      <c r="AL35335" s="1"/>
    </row>
    <row r="35336">
      <c r="I35336" s="1"/>
      <c r="J35336" s="1"/>
      <c r="K35336" s="1"/>
      <c r="AA35336" s="1"/>
      <c r="AB35336" s="1"/>
      <c r="AC35336" s="1"/>
      <c r="AJ35336" s="1"/>
      <c r="AK35336" s="1"/>
      <c r="AL35336" s="1"/>
    </row>
    <row r="35337">
      <c r="I35337" s="1"/>
      <c r="J35337" s="1"/>
      <c r="K35337" s="1"/>
      <c r="AA35337" s="1"/>
      <c r="AB35337" s="1"/>
      <c r="AC35337" s="1"/>
      <c r="AJ35337" s="1"/>
      <c r="AK35337" s="1"/>
      <c r="AL35337" s="1"/>
    </row>
    <row r="35338">
      <c r="I35338" s="1"/>
      <c r="J35338" s="1"/>
      <c r="K35338" s="1"/>
      <c r="AA35338" s="1"/>
      <c r="AB35338" s="1"/>
      <c r="AC35338" s="1"/>
      <c r="AJ35338" s="1"/>
      <c r="AK35338" s="1"/>
      <c r="AL35338" s="1"/>
    </row>
    <row r="35339">
      <c r="I35339" s="1"/>
      <c r="J35339" s="1"/>
      <c r="K35339" s="1"/>
      <c r="AA35339" s="1"/>
      <c r="AB35339" s="1"/>
      <c r="AC35339" s="1"/>
      <c r="AJ35339" s="1"/>
      <c r="AK35339" s="1"/>
      <c r="AL35339" s="1"/>
    </row>
    <row r="35340">
      <c r="I35340" s="1"/>
      <c r="J35340" s="1"/>
      <c r="K35340" s="1"/>
      <c r="AA35340" s="1"/>
      <c r="AB35340" s="1"/>
      <c r="AC35340" s="1"/>
      <c r="AJ35340" s="1"/>
      <c r="AK35340" s="1"/>
      <c r="AL35340" s="1"/>
    </row>
    <row r="35341">
      <c r="I35341" s="1"/>
      <c r="J35341" s="1"/>
      <c r="K35341" s="1"/>
      <c r="AA35341" s="1"/>
      <c r="AB35341" s="1"/>
      <c r="AC35341" s="1"/>
      <c r="AJ35341" s="1"/>
      <c r="AK35341" s="1"/>
      <c r="AL35341" s="1"/>
    </row>
    <row r="35342">
      <c r="I35342" s="1"/>
      <c r="J35342" s="1"/>
      <c r="K35342" s="1"/>
      <c r="AA35342" s="1"/>
      <c r="AB35342" s="1"/>
      <c r="AC35342" s="1"/>
      <c r="AJ35342" s="1"/>
      <c r="AK35342" s="1"/>
      <c r="AL35342" s="1"/>
    </row>
    <row r="35343">
      <c r="I35343" s="1"/>
      <c r="J35343" s="1"/>
      <c r="K35343" s="1"/>
      <c r="AA35343" s="1"/>
      <c r="AB35343" s="1"/>
      <c r="AC35343" s="1"/>
      <c r="AJ35343" s="1"/>
      <c r="AK35343" s="1"/>
      <c r="AL35343" s="1"/>
    </row>
    <row r="35344">
      <c r="I35344" s="1"/>
      <c r="J35344" s="1"/>
      <c r="K35344" s="1"/>
      <c r="AA35344" s="1"/>
      <c r="AB35344" s="1"/>
      <c r="AC35344" s="1"/>
      <c r="AJ35344" s="1"/>
      <c r="AK35344" s="1"/>
      <c r="AL35344" s="1"/>
    </row>
    <row r="35345">
      <c r="I35345" s="1"/>
      <c r="J35345" s="1"/>
      <c r="K35345" s="1"/>
      <c r="AA35345" s="1"/>
      <c r="AB35345" s="1"/>
      <c r="AC35345" s="1"/>
      <c r="AJ35345" s="1"/>
      <c r="AK35345" s="1"/>
      <c r="AL35345" s="1"/>
    </row>
    <row r="35346">
      <c r="I35346" s="1"/>
      <c r="J35346" s="1"/>
      <c r="K35346" s="1"/>
      <c r="AA35346" s="1"/>
      <c r="AB35346" s="1"/>
      <c r="AC35346" s="1"/>
      <c r="AJ35346" s="1"/>
      <c r="AK35346" s="1"/>
      <c r="AL35346" s="1"/>
    </row>
    <row r="35347">
      <c r="I35347" s="1"/>
      <c r="J35347" s="1"/>
      <c r="K35347" s="1"/>
      <c r="AA35347" s="1"/>
      <c r="AB35347" s="1"/>
      <c r="AC35347" s="1"/>
      <c r="AJ35347" s="1"/>
      <c r="AK35347" s="1"/>
      <c r="AL35347" s="1"/>
    </row>
    <row r="35348">
      <c r="I35348" s="1"/>
      <c r="J35348" s="1"/>
      <c r="K35348" s="1"/>
      <c r="AA35348" s="1"/>
      <c r="AB35348" s="1"/>
      <c r="AC35348" s="1"/>
      <c r="AJ35348" s="1"/>
      <c r="AK35348" s="1"/>
      <c r="AL35348" s="1"/>
    </row>
    <row r="35349">
      <c r="I35349" s="1"/>
      <c r="J35349" s="1"/>
      <c r="K35349" s="1"/>
      <c r="AA35349" s="1"/>
      <c r="AB35349" s="1"/>
      <c r="AC35349" s="1"/>
      <c r="AJ35349" s="1"/>
      <c r="AK35349" s="1"/>
      <c r="AL35349" s="1"/>
    </row>
    <row r="35350">
      <c r="I35350" s="1"/>
      <c r="J35350" s="1"/>
      <c r="K35350" s="1"/>
      <c r="AA35350" s="1"/>
      <c r="AB35350" s="1"/>
      <c r="AC35350" s="1"/>
      <c r="AJ35350" s="1"/>
      <c r="AK35350" s="1"/>
      <c r="AL35350" s="1"/>
    </row>
    <row r="35351">
      <c r="I35351" s="1"/>
      <c r="J35351" s="1"/>
      <c r="K35351" s="1"/>
      <c r="AA35351" s="1"/>
      <c r="AB35351" s="1"/>
      <c r="AC35351" s="1"/>
      <c r="AJ35351" s="1"/>
      <c r="AK35351" s="1"/>
      <c r="AL35351" s="1"/>
    </row>
    <row r="35352">
      <c r="I35352" s="1"/>
      <c r="J35352" s="1"/>
      <c r="K35352" s="1"/>
      <c r="AA35352" s="1"/>
      <c r="AB35352" s="1"/>
      <c r="AC35352" s="1"/>
      <c r="AJ35352" s="1"/>
      <c r="AK35352" s="1"/>
      <c r="AL35352" s="1"/>
    </row>
    <row r="35353">
      <c r="I35353" s="1"/>
      <c r="J35353" s="1"/>
      <c r="K35353" s="1"/>
      <c r="AA35353" s="1"/>
      <c r="AB35353" s="1"/>
      <c r="AC35353" s="1"/>
      <c r="AJ35353" s="1"/>
      <c r="AK35353" s="1"/>
      <c r="AL35353" s="1"/>
    </row>
    <row r="35354">
      <c r="I35354" s="1"/>
      <c r="J35354" s="1"/>
      <c r="K35354" s="1"/>
      <c r="AA35354" s="1"/>
      <c r="AB35354" s="1"/>
      <c r="AC35354" s="1"/>
      <c r="AJ35354" s="1"/>
      <c r="AK35354" s="1"/>
      <c r="AL35354" s="1"/>
    </row>
    <row r="35355">
      <c r="I35355" s="1"/>
      <c r="J35355" s="1"/>
      <c r="K35355" s="1"/>
      <c r="AA35355" s="1"/>
      <c r="AB35355" s="1"/>
      <c r="AC35355" s="1"/>
      <c r="AJ35355" s="1"/>
      <c r="AK35355" s="1"/>
      <c r="AL35355" s="1"/>
    </row>
    <row r="35356">
      <c r="I35356" s="1"/>
      <c r="J35356" s="1"/>
      <c r="K35356" s="1"/>
      <c r="AA35356" s="1"/>
      <c r="AB35356" s="1"/>
      <c r="AC35356" s="1"/>
      <c r="AJ35356" s="1"/>
      <c r="AK35356" s="1"/>
      <c r="AL35356" s="1"/>
    </row>
    <row r="35357">
      <c r="I35357" s="1"/>
      <c r="J35357" s="1"/>
      <c r="K35357" s="1"/>
      <c r="AA35357" s="1"/>
      <c r="AB35357" s="1"/>
      <c r="AC35357" s="1"/>
      <c r="AJ35357" s="1"/>
      <c r="AK35357" s="1"/>
      <c r="AL35357" s="1"/>
    </row>
    <row r="35358">
      <c r="I35358" s="1"/>
      <c r="J35358" s="1"/>
      <c r="K35358" s="1"/>
      <c r="AA35358" s="1"/>
      <c r="AB35358" s="1"/>
      <c r="AC35358" s="1"/>
      <c r="AJ35358" s="1"/>
      <c r="AK35358" s="1"/>
      <c r="AL35358" s="1"/>
    </row>
    <row r="35359">
      <c r="I35359" s="1"/>
      <c r="J35359" s="1"/>
      <c r="K35359" s="1"/>
      <c r="AA35359" s="1"/>
      <c r="AB35359" s="1"/>
      <c r="AC35359" s="1"/>
      <c r="AJ35359" s="1"/>
      <c r="AK35359" s="1"/>
      <c r="AL35359" s="1"/>
    </row>
    <row r="35360">
      <c r="I35360" s="1"/>
      <c r="J35360" s="1"/>
      <c r="K35360" s="1"/>
      <c r="AA35360" s="1"/>
      <c r="AB35360" s="1"/>
      <c r="AC35360" s="1"/>
      <c r="AJ35360" s="1"/>
      <c r="AK35360" s="1"/>
      <c r="AL35360" s="1"/>
    </row>
    <row r="35361">
      <c r="I35361" s="1"/>
      <c r="J35361" s="1"/>
      <c r="K35361" s="1"/>
      <c r="AA35361" s="1"/>
      <c r="AB35361" s="1"/>
      <c r="AC35361" s="1"/>
      <c r="AJ35361" s="1"/>
      <c r="AK35361" s="1"/>
      <c r="AL35361" s="1"/>
    </row>
    <row r="35362">
      <c r="I35362" s="1"/>
      <c r="J35362" s="1"/>
      <c r="K35362" s="1"/>
      <c r="AA35362" s="1"/>
      <c r="AB35362" s="1"/>
      <c r="AC35362" s="1"/>
      <c r="AJ35362" s="1"/>
      <c r="AK35362" s="1"/>
      <c r="AL35362" s="1"/>
    </row>
    <row r="35363">
      <c r="I35363" s="1"/>
      <c r="J35363" s="1"/>
      <c r="K35363" s="1"/>
      <c r="AA35363" s="1"/>
      <c r="AB35363" s="1"/>
      <c r="AC35363" s="1"/>
      <c r="AJ35363" s="1"/>
      <c r="AK35363" s="1"/>
      <c r="AL35363" s="1"/>
    </row>
    <row r="35364">
      <c r="I35364" s="1"/>
      <c r="J35364" s="1"/>
      <c r="K35364" s="1"/>
      <c r="AA35364" s="1"/>
      <c r="AB35364" s="1"/>
      <c r="AC35364" s="1"/>
      <c r="AJ35364" s="1"/>
      <c r="AK35364" s="1"/>
      <c r="AL35364" s="1"/>
    </row>
    <row r="35365">
      <c r="I35365" s="1"/>
      <c r="J35365" s="1"/>
      <c r="K35365" s="1"/>
      <c r="AA35365" s="1"/>
      <c r="AB35365" s="1"/>
      <c r="AC35365" s="1"/>
      <c r="AJ35365" s="1"/>
      <c r="AK35365" s="1"/>
      <c r="AL35365" s="1"/>
    </row>
    <row r="35366">
      <c r="I35366" s="1"/>
      <c r="J35366" s="1"/>
      <c r="K35366" s="1"/>
      <c r="AA35366" s="1"/>
      <c r="AB35366" s="1"/>
      <c r="AC35366" s="1"/>
      <c r="AJ35366" s="1"/>
      <c r="AK35366" s="1"/>
      <c r="AL35366" s="1"/>
    </row>
    <row r="35367">
      <c r="I35367" s="1"/>
      <c r="J35367" s="1"/>
      <c r="K35367" s="1"/>
      <c r="AA35367" s="1"/>
      <c r="AB35367" s="1"/>
      <c r="AC35367" s="1"/>
      <c r="AJ35367" s="1"/>
      <c r="AK35367" s="1"/>
      <c r="AL35367" s="1"/>
    </row>
    <row r="35368">
      <c r="I35368" s="1"/>
      <c r="J35368" s="1"/>
      <c r="K35368" s="1"/>
      <c r="AA35368" s="1"/>
      <c r="AB35368" s="1"/>
      <c r="AC35368" s="1"/>
      <c r="AJ35368" s="1"/>
      <c r="AK35368" s="1"/>
      <c r="AL35368" s="1"/>
    </row>
    <row r="35369">
      <c r="I35369" s="1"/>
      <c r="J35369" s="1"/>
      <c r="K35369" s="1"/>
      <c r="AA35369" s="1"/>
      <c r="AB35369" s="1"/>
      <c r="AC35369" s="1"/>
      <c r="AJ35369" s="1"/>
      <c r="AK35369" s="1"/>
      <c r="AL35369" s="1"/>
    </row>
    <row r="35370">
      <c r="I35370" s="1"/>
      <c r="J35370" s="1"/>
      <c r="K35370" s="1"/>
      <c r="AA35370" s="1"/>
      <c r="AB35370" s="1"/>
      <c r="AC35370" s="1"/>
      <c r="AJ35370" s="1"/>
      <c r="AK35370" s="1"/>
      <c r="AL35370" s="1"/>
    </row>
    <row r="35371">
      <c r="I35371" s="1"/>
      <c r="J35371" s="1"/>
      <c r="K35371" s="1"/>
      <c r="AA35371" s="1"/>
      <c r="AB35371" s="1"/>
      <c r="AC35371" s="1"/>
      <c r="AJ35371" s="1"/>
      <c r="AK35371" s="1"/>
      <c r="AL35371" s="1"/>
    </row>
    <row r="35372">
      <c r="I35372" s="1"/>
      <c r="J35372" s="1"/>
      <c r="K35372" s="1"/>
      <c r="AA35372" s="1"/>
      <c r="AB35372" s="1"/>
      <c r="AC35372" s="1"/>
      <c r="AJ35372" s="1"/>
      <c r="AK35372" s="1"/>
      <c r="AL35372" s="1"/>
    </row>
    <row r="35373">
      <c r="I35373" s="1"/>
      <c r="J35373" s="1"/>
      <c r="K35373" s="1"/>
      <c r="AA35373" s="1"/>
      <c r="AB35373" s="1"/>
      <c r="AC35373" s="1"/>
      <c r="AJ35373" s="1"/>
      <c r="AK35373" s="1"/>
      <c r="AL35373" s="1"/>
    </row>
    <row r="35374">
      <c r="I35374" s="1"/>
      <c r="J35374" s="1"/>
      <c r="K35374" s="1"/>
      <c r="AA35374" s="1"/>
      <c r="AB35374" s="1"/>
      <c r="AC35374" s="1"/>
      <c r="AJ35374" s="1"/>
      <c r="AK35374" s="1"/>
      <c r="AL35374" s="1"/>
    </row>
    <row r="35375">
      <c r="I35375" s="1"/>
      <c r="J35375" s="1"/>
      <c r="K35375" s="1"/>
      <c r="AA35375" s="1"/>
      <c r="AB35375" s="1"/>
      <c r="AC35375" s="1"/>
      <c r="AJ35375" s="1"/>
      <c r="AK35375" s="1"/>
      <c r="AL35375" s="1"/>
    </row>
    <row r="35376">
      <c r="I35376" s="1"/>
      <c r="J35376" s="1"/>
      <c r="K35376" s="1"/>
      <c r="AA35376" s="1"/>
      <c r="AB35376" s="1"/>
      <c r="AC35376" s="1"/>
      <c r="AJ35376" s="1"/>
      <c r="AK35376" s="1"/>
      <c r="AL35376" s="1"/>
    </row>
    <row r="35377">
      <c r="I35377" s="1"/>
      <c r="J35377" s="1"/>
      <c r="K35377" s="1"/>
      <c r="AA35377" s="1"/>
      <c r="AB35377" s="1"/>
      <c r="AC35377" s="1"/>
      <c r="AJ35377" s="1"/>
      <c r="AK35377" s="1"/>
      <c r="AL35377" s="1"/>
    </row>
    <row r="35378">
      <c r="I35378" s="1"/>
      <c r="J35378" s="1"/>
      <c r="K35378" s="1"/>
      <c r="AA35378" s="1"/>
      <c r="AB35378" s="1"/>
      <c r="AC35378" s="1"/>
      <c r="AJ35378" s="1"/>
      <c r="AK35378" s="1"/>
      <c r="AL35378" s="1"/>
    </row>
    <row r="35379">
      <c r="I35379" s="1"/>
      <c r="J35379" s="1"/>
      <c r="K35379" s="1"/>
      <c r="AA35379" s="1"/>
      <c r="AB35379" s="1"/>
      <c r="AC35379" s="1"/>
      <c r="AJ35379" s="1"/>
      <c r="AK35379" s="1"/>
      <c r="AL35379" s="1"/>
    </row>
    <row r="35380">
      <c r="I35380" s="1"/>
      <c r="J35380" s="1"/>
      <c r="K35380" s="1"/>
      <c r="AA35380" s="1"/>
      <c r="AB35380" s="1"/>
      <c r="AC35380" s="1"/>
      <c r="AJ35380" s="1"/>
      <c r="AK35380" s="1"/>
      <c r="AL35380" s="1"/>
    </row>
    <row r="35381">
      <c r="I35381" s="1"/>
      <c r="J35381" s="1"/>
      <c r="K35381" s="1"/>
      <c r="AA35381" s="1"/>
      <c r="AB35381" s="1"/>
      <c r="AC35381" s="1"/>
      <c r="AJ35381" s="1"/>
      <c r="AK35381" s="1"/>
      <c r="AL35381" s="1"/>
    </row>
    <row r="35382">
      <c r="I35382" s="1"/>
      <c r="J35382" s="1"/>
      <c r="K35382" s="1"/>
      <c r="AA35382" s="1"/>
      <c r="AB35382" s="1"/>
      <c r="AC35382" s="1"/>
      <c r="AJ35382" s="1"/>
      <c r="AK35382" s="1"/>
      <c r="AL35382" s="1"/>
    </row>
    <row r="35383">
      <c r="I35383" s="1"/>
      <c r="J35383" s="1"/>
      <c r="K35383" s="1"/>
      <c r="AA35383" s="1"/>
      <c r="AB35383" s="1"/>
      <c r="AC35383" s="1"/>
      <c r="AJ35383" s="1"/>
      <c r="AK35383" s="1"/>
      <c r="AL35383" s="1"/>
    </row>
    <row r="35384">
      <c r="I35384" s="1"/>
      <c r="J35384" s="1"/>
      <c r="K35384" s="1"/>
      <c r="AA35384" s="1"/>
      <c r="AB35384" s="1"/>
      <c r="AC35384" s="1"/>
      <c r="AJ35384" s="1"/>
      <c r="AK35384" s="1"/>
      <c r="AL35384" s="1"/>
    </row>
    <row r="35385">
      <c r="I35385" s="1"/>
      <c r="J35385" s="1"/>
      <c r="K35385" s="1"/>
      <c r="AA35385" s="1"/>
      <c r="AB35385" s="1"/>
      <c r="AC35385" s="1"/>
      <c r="AJ35385" s="1"/>
      <c r="AK35385" s="1"/>
      <c r="AL35385" s="1"/>
    </row>
    <row r="35386">
      <c r="I35386" s="1"/>
      <c r="J35386" s="1"/>
      <c r="K35386" s="1"/>
      <c r="AA35386" s="1"/>
      <c r="AB35386" s="1"/>
      <c r="AC35386" s="1"/>
      <c r="AJ35386" s="1"/>
      <c r="AK35386" s="1"/>
      <c r="AL35386" s="1"/>
    </row>
    <row r="35387">
      <c r="I35387" s="1"/>
      <c r="J35387" s="1"/>
      <c r="K35387" s="1"/>
      <c r="AA35387" s="1"/>
      <c r="AB35387" s="1"/>
      <c r="AC35387" s="1"/>
      <c r="AJ35387" s="1"/>
      <c r="AK35387" s="1"/>
      <c r="AL35387" s="1"/>
    </row>
    <row r="35388">
      <c r="I35388" s="1"/>
      <c r="J35388" s="1"/>
      <c r="K35388" s="1"/>
      <c r="AA35388" s="1"/>
      <c r="AB35388" s="1"/>
      <c r="AC35388" s="1"/>
      <c r="AJ35388" s="1"/>
      <c r="AK35388" s="1"/>
      <c r="AL35388" s="1"/>
    </row>
    <row r="35389">
      <c r="I35389" s="1"/>
      <c r="J35389" s="1"/>
      <c r="K35389" s="1"/>
      <c r="AA35389" s="1"/>
      <c r="AB35389" s="1"/>
      <c r="AC35389" s="1"/>
      <c r="AJ35389" s="1"/>
      <c r="AK35389" s="1"/>
      <c r="AL35389" s="1"/>
    </row>
    <row r="35390">
      <c r="I35390" s="1"/>
      <c r="J35390" s="1"/>
      <c r="K35390" s="1"/>
      <c r="AA35390" s="1"/>
      <c r="AB35390" s="1"/>
      <c r="AC35390" s="1"/>
      <c r="AJ35390" s="1"/>
      <c r="AK35390" s="1"/>
      <c r="AL35390" s="1"/>
    </row>
    <row r="35391">
      <c r="I35391" s="1"/>
      <c r="J35391" s="1"/>
      <c r="K35391" s="1"/>
      <c r="AA35391" s="1"/>
      <c r="AB35391" s="1"/>
      <c r="AC35391" s="1"/>
      <c r="AJ35391" s="1"/>
      <c r="AK35391" s="1"/>
      <c r="AL35391" s="1"/>
    </row>
    <row r="35392">
      <c r="I35392" s="1"/>
      <c r="J35392" s="1"/>
      <c r="K35392" s="1"/>
      <c r="AA35392" s="1"/>
      <c r="AB35392" s="1"/>
      <c r="AC35392" s="1"/>
      <c r="AJ35392" s="1"/>
      <c r="AK35392" s="1"/>
      <c r="AL35392" s="1"/>
    </row>
    <row r="35393">
      <c r="I35393" s="1"/>
      <c r="J35393" s="1"/>
      <c r="K35393" s="1"/>
      <c r="AA35393" s="1"/>
      <c r="AB35393" s="1"/>
      <c r="AC35393" s="1"/>
      <c r="AJ35393" s="1"/>
      <c r="AK35393" s="1"/>
      <c r="AL35393" s="1"/>
    </row>
    <row r="35394">
      <c r="I35394" s="1"/>
      <c r="J35394" s="1"/>
      <c r="K35394" s="1"/>
      <c r="AA35394" s="1"/>
      <c r="AB35394" s="1"/>
      <c r="AC35394" s="1"/>
      <c r="AJ35394" s="1"/>
      <c r="AK35394" s="1"/>
      <c r="AL35394" s="1"/>
    </row>
    <row r="35395">
      <c r="I35395" s="1"/>
      <c r="J35395" s="1"/>
      <c r="K35395" s="1"/>
      <c r="AA35395" s="1"/>
      <c r="AB35395" s="1"/>
      <c r="AC35395" s="1"/>
      <c r="AJ35395" s="1"/>
      <c r="AK35395" s="1"/>
      <c r="AL35395" s="1"/>
    </row>
    <row r="35396">
      <c r="I35396" s="1"/>
      <c r="J35396" s="1"/>
      <c r="K35396" s="1"/>
      <c r="AA35396" s="1"/>
      <c r="AB35396" s="1"/>
      <c r="AC35396" s="1"/>
      <c r="AJ35396" s="1"/>
      <c r="AK35396" s="1"/>
      <c r="AL35396" s="1"/>
    </row>
    <row r="35397">
      <c r="I35397" s="1"/>
      <c r="J35397" s="1"/>
      <c r="K35397" s="1"/>
      <c r="AA35397" s="1"/>
      <c r="AB35397" s="1"/>
      <c r="AC35397" s="1"/>
      <c r="AJ35397" s="1"/>
      <c r="AK35397" s="1"/>
      <c r="AL35397" s="1"/>
    </row>
    <row r="35398">
      <c r="I35398" s="1"/>
      <c r="J35398" s="1"/>
      <c r="K35398" s="1"/>
      <c r="AA35398" s="1"/>
      <c r="AB35398" s="1"/>
      <c r="AC35398" s="1"/>
      <c r="AJ35398" s="1"/>
      <c r="AK35398" s="1"/>
      <c r="AL35398" s="1"/>
    </row>
    <row r="35399">
      <c r="I35399" s="1"/>
      <c r="J35399" s="1"/>
      <c r="K35399" s="1"/>
      <c r="AA35399" s="1"/>
      <c r="AB35399" s="1"/>
      <c r="AC35399" s="1"/>
      <c r="AJ35399" s="1"/>
      <c r="AK35399" s="1"/>
      <c r="AL35399" s="1"/>
    </row>
    <row r="35400">
      <c r="I35400" s="1"/>
      <c r="J35400" s="1"/>
      <c r="K35400" s="1"/>
      <c r="AA35400" s="1"/>
      <c r="AB35400" s="1"/>
      <c r="AC35400" s="1"/>
      <c r="AJ35400" s="1"/>
      <c r="AK35400" s="1"/>
      <c r="AL35400" s="1"/>
    </row>
    <row r="35401">
      <c r="I35401" s="1"/>
      <c r="J35401" s="1"/>
      <c r="K35401" s="1"/>
      <c r="AA35401" s="1"/>
      <c r="AB35401" s="1"/>
      <c r="AC35401" s="1"/>
      <c r="AJ35401" s="1"/>
      <c r="AK35401" s="1"/>
      <c r="AL35401" s="1"/>
    </row>
    <row r="35402">
      <c r="I35402" s="1"/>
      <c r="J35402" s="1"/>
      <c r="K35402" s="1"/>
      <c r="AA35402" s="1"/>
      <c r="AB35402" s="1"/>
      <c r="AC35402" s="1"/>
      <c r="AJ35402" s="1"/>
      <c r="AK35402" s="1"/>
      <c r="AL35402" s="1"/>
    </row>
    <row r="35403">
      <c r="I35403" s="1"/>
      <c r="J35403" s="1"/>
      <c r="K35403" s="1"/>
      <c r="AA35403" s="1"/>
      <c r="AB35403" s="1"/>
      <c r="AC35403" s="1"/>
      <c r="AJ35403" s="1"/>
      <c r="AK35403" s="1"/>
      <c r="AL35403" s="1"/>
    </row>
    <row r="35404">
      <c r="I35404" s="1"/>
      <c r="J35404" s="1"/>
      <c r="K35404" s="1"/>
      <c r="AA35404" s="1"/>
      <c r="AB35404" s="1"/>
      <c r="AC35404" s="1"/>
      <c r="AJ35404" s="1"/>
      <c r="AK35404" s="1"/>
      <c r="AL35404" s="1"/>
    </row>
    <row r="35405">
      <c r="I35405" s="1"/>
      <c r="J35405" s="1"/>
      <c r="K35405" s="1"/>
      <c r="AA35405" s="1"/>
      <c r="AB35405" s="1"/>
      <c r="AC35405" s="1"/>
      <c r="AJ35405" s="1"/>
      <c r="AK35405" s="1"/>
      <c r="AL35405" s="1"/>
    </row>
    <row r="35406">
      <c r="I35406" s="1"/>
      <c r="J35406" s="1"/>
      <c r="K35406" s="1"/>
      <c r="AA35406" s="1"/>
      <c r="AB35406" s="1"/>
      <c r="AC35406" s="1"/>
      <c r="AJ35406" s="1"/>
      <c r="AK35406" s="1"/>
      <c r="AL35406" s="1"/>
    </row>
    <row r="35407">
      <c r="I35407" s="1"/>
      <c r="J35407" s="1"/>
      <c r="K35407" s="1"/>
      <c r="AA35407" s="1"/>
      <c r="AB35407" s="1"/>
      <c r="AC35407" s="1"/>
      <c r="AJ35407" s="1"/>
      <c r="AK35407" s="1"/>
      <c r="AL35407" s="1"/>
    </row>
    <row r="35408">
      <c r="I35408" s="1"/>
      <c r="J35408" s="1"/>
      <c r="K35408" s="1"/>
      <c r="AA35408" s="1"/>
      <c r="AB35408" s="1"/>
      <c r="AC35408" s="1"/>
      <c r="AJ35408" s="1"/>
      <c r="AK35408" s="1"/>
      <c r="AL35408" s="1"/>
    </row>
    <row r="35409">
      <c r="I35409" s="1"/>
      <c r="J35409" s="1"/>
      <c r="K35409" s="1"/>
      <c r="AA35409" s="1"/>
      <c r="AB35409" s="1"/>
      <c r="AC35409" s="1"/>
      <c r="AJ35409" s="1"/>
      <c r="AK35409" s="1"/>
      <c r="AL35409" s="1"/>
    </row>
    <row r="35410">
      <c r="I35410" s="1"/>
      <c r="J35410" s="1"/>
      <c r="K35410" s="1"/>
      <c r="AA35410" s="1"/>
      <c r="AB35410" s="1"/>
      <c r="AC35410" s="1"/>
      <c r="AJ35410" s="1"/>
      <c r="AK35410" s="1"/>
      <c r="AL35410" s="1"/>
    </row>
    <row r="35411">
      <c r="I35411" s="1"/>
      <c r="J35411" s="1"/>
      <c r="K35411" s="1"/>
      <c r="AA35411" s="1"/>
      <c r="AB35411" s="1"/>
      <c r="AC35411" s="1"/>
      <c r="AJ35411" s="1"/>
      <c r="AK35411" s="1"/>
      <c r="AL35411" s="1"/>
    </row>
    <row r="35412">
      <c r="I35412" s="1"/>
      <c r="J35412" s="1"/>
      <c r="K35412" s="1"/>
      <c r="AA35412" s="1"/>
      <c r="AB35412" s="1"/>
      <c r="AC35412" s="1"/>
      <c r="AJ35412" s="1"/>
      <c r="AK35412" s="1"/>
      <c r="AL35412" s="1"/>
    </row>
    <row r="35413">
      <c r="I35413" s="1"/>
      <c r="J35413" s="1"/>
      <c r="K35413" s="1"/>
      <c r="AA35413" s="1"/>
      <c r="AB35413" s="1"/>
      <c r="AC35413" s="1"/>
      <c r="AJ35413" s="1"/>
      <c r="AK35413" s="1"/>
      <c r="AL35413" s="1"/>
    </row>
    <row r="35414">
      <c r="I35414" s="1"/>
      <c r="J35414" s="1"/>
      <c r="K35414" s="1"/>
      <c r="AA35414" s="1"/>
      <c r="AB35414" s="1"/>
      <c r="AC35414" s="1"/>
      <c r="AJ35414" s="1"/>
      <c r="AK35414" s="1"/>
      <c r="AL35414" s="1"/>
    </row>
    <row r="35415">
      <c r="I35415" s="1"/>
      <c r="J35415" s="1"/>
      <c r="K35415" s="1"/>
      <c r="AA35415" s="1"/>
      <c r="AB35415" s="1"/>
      <c r="AC35415" s="1"/>
      <c r="AJ35415" s="1"/>
      <c r="AK35415" s="1"/>
      <c r="AL35415" s="1"/>
    </row>
    <row r="35416">
      <c r="I35416" s="1"/>
      <c r="J35416" s="1"/>
      <c r="K35416" s="1"/>
      <c r="AA35416" s="1"/>
      <c r="AB35416" s="1"/>
      <c r="AC35416" s="1"/>
      <c r="AJ35416" s="1"/>
      <c r="AK35416" s="1"/>
      <c r="AL35416" s="1"/>
    </row>
    <row r="35417">
      <c r="I35417" s="1"/>
      <c r="J35417" s="1"/>
      <c r="K35417" s="1"/>
      <c r="AA35417" s="1"/>
      <c r="AB35417" s="1"/>
      <c r="AC35417" s="1"/>
      <c r="AJ35417" s="1"/>
      <c r="AK35417" s="1"/>
      <c r="AL35417" s="1"/>
    </row>
    <row r="35418">
      <c r="I35418" s="1"/>
      <c r="J35418" s="1"/>
      <c r="K35418" s="1"/>
      <c r="AA35418" s="1"/>
      <c r="AB35418" s="1"/>
      <c r="AC35418" s="1"/>
      <c r="AJ35418" s="1"/>
      <c r="AK35418" s="1"/>
      <c r="AL35418" s="1"/>
    </row>
    <row r="35419">
      <c r="I35419" s="1"/>
      <c r="J35419" s="1"/>
      <c r="K35419" s="1"/>
      <c r="AA35419" s="1"/>
      <c r="AB35419" s="1"/>
      <c r="AC35419" s="1"/>
      <c r="AJ35419" s="1"/>
      <c r="AK35419" s="1"/>
      <c r="AL35419" s="1"/>
    </row>
    <row r="35420">
      <c r="I35420" s="1"/>
      <c r="J35420" s="1"/>
      <c r="K35420" s="1"/>
      <c r="AA35420" s="1"/>
      <c r="AB35420" s="1"/>
      <c r="AC35420" s="1"/>
      <c r="AJ35420" s="1"/>
      <c r="AK35420" s="1"/>
      <c r="AL35420" s="1"/>
    </row>
    <row r="35421">
      <c r="I35421" s="1"/>
      <c r="J35421" s="1"/>
      <c r="K35421" s="1"/>
      <c r="AA35421" s="1"/>
      <c r="AB35421" s="1"/>
      <c r="AC35421" s="1"/>
      <c r="AJ35421" s="1"/>
      <c r="AK35421" s="1"/>
      <c r="AL35421" s="1"/>
    </row>
    <row r="35422">
      <c r="I35422" s="1"/>
      <c r="J35422" s="1"/>
      <c r="K35422" s="1"/>
      <c r="AA35422" s="1"/>
      <c r="AB35422" s="1"/>
      <c r="AC35422" s="1"/>
      <c r="AJ35422" s="1"/>
      <c r="AK35422" s="1"/>
      <c r="AL35422" s="1"/>
    </row>
    <row r="35423">
      <c r="I35423" s="1"/>
      <c r="J35423" s="1"/>
      <c r="K35423" s="1"/>
      <c r="AA35423" s="1"/>
      <c r="AB35423" s="1"/>
      <c r="AC35423" s="1"/>
      <c r="AJ35423" s="1"/>
      <c r="AK35423" s="1"/>
      <c r="AL35423" s="1"/>
    </row>
    <row r="35424">
      <c r="I35424" s="1"/>
      <c r="J35424" s="1"/>
      <c r="K35424" s="1"/>
      <c r="AA35424" s="1"/>
      <c r="AB35424" s="1"/>
      <c r="AC35424" s="1"/>
      <c r="AJ35424" s="1"/>
      <c r="AK35424" s="1"/>
      <c r="AL35424" s="1"/>
    </row>
    <row r="35425">
      <c r="I35425" s="1"/>
      <c r="J35425" s="1"/>
      <c r="K35425" s="1"/>
      <c r="AA35425" s="1"/>
      <c r="AB35425" s="1"/>
      <c r="AC35425" s="1"/>
      <c r="AJ35425" s="1"/>
      <c r="AK35425" s="1"/>
      <c r="AL35425" s="1"/>
    </row>
    <row r="35426">
      <c r="I35426" s="1"/>
      <c r="J35426" s="1"/>
      <c r="K35426" s="1"/>
      <c r="AA35426" s="1"/>
      <c r="AB35426" s="1"/>
      <c r="AC35426" s="1"/>
      <c r="AJ35426" s="1"/>
      <c r="AK35426" s="1"/>
      <c r="AL35426" s="1"/>
    </row>
    <row r="35427">
      <c r="I35427" s="1"/>
      <c r="J35427" s="1"/>
      <c r="K35427" s="1"/>
      <c r="AA35427" s="1"/>
      <c r="AB35427" s="1"/>
      <c r="AC35427" s="1"/>
      <c r="AJ35427" s="1"/>
      <c r="AK35427" s="1"/>
      <c r="AL35427" s="1"/>
    </row>
    <row r="35428">
      <c r="I35428" s="1"/>
      <c r="J35428" s="1"/>
      <c r="K35428" s="1"/>
      <c r="AA35428" s="1"/>
      <c r="AB35428" s="1"/>
      <c r="AC35428" s="1"/>
      <c r="AJ35428" s="1"/>
      <c r="AK35428" s="1"/>
      <c r="AL35428" s="1"/>
    </row>
    <row r="35429">
      <c r="I35429" s="1"/>
      <c r="J35429" s="1"/>
      <c r="K35429" s="1"/>
      <c r="AA35429" s="1"/>
      <c r="AB35429" s="1"/>
      <c r="AC35429" s="1"/>
      <c r="AJ35429" s="1"/>
      <c r="AK35429" s="1"/>
      <c r="AL35429" s="1"/>
    </row>
    <row r="35430">
      <c r="I35430" s="1"/>
      <c r="J35430" s="1"/>
      <c r="K35430" s="1"/>
      <c r="AA35430" s="1"/>
      <c r="AB35430" s="1"/>
      <c r="AC35430" s="1"/>
      <c r="AJ35430" s="1"/>
      <c r="AK35430" s="1"/>
      <c r="AL35430" s="1"/>
    </row>
    <row r="35431">
      <c r="I35431" s="1"/>
      <c r="J35431" s="1"/>
      <c r="K35431" s="1"/>
      <c r="AA35431" s="1"/>
      <c r="AB35431" s="1"/>
      <c r="AC35431" s="1"/>
      <c r="AJ35431" s="1"/>
      <c r="AK35431" s="1"/>
      <c r="AL35431" s="1"/>
    </row>
    <row r="35432">
      <c r="I35432" s="1"/>
      <c r="J35432" s="1"/>
      <c r="K35432" s="1"/>
      <c r="AA35432" s="1"/>
      <c r="AB35432" s="1"/>
      <c r="AC35432" s="1"/>
      <c r="AJ35432" s="1"/>
      <c r="AK35432" s="1"/>
      <c r="AL35432" s="1"/>
    </row>
    <row r="35433">
      <c r="I35433" s="1"/>
      <c r="J35433" s="1"/>
      <c r="K35433" s="1"/>
      <c r="AA35433" s="1"/>
      <c r="AB35433" s="1"/>
      <c r="AC35433" s="1"/>
      <c r="AJ35433" s="1"/>
      <c r="AK35433" s="1"/>
      <c r="AL35433" s="1"/>
    </row>
    <row r="35434">
      <c r="I35434" s="1"/>
      <c r="J35434" s="1"/>
      <c r="K35434" s="1"/>
      <c r="AA35434" s="1"/>
      <c r="AB35434" s="1"/>
      <c r="AC35434" s="1"/>
      <c r="AJ35434" s="1"/>
      <c r="AK35434" s="1"/>
      <c r="AL35434" s="1"/>
    </row>
    <row r="35435">
      <c r="I35435" s="1"/>
      <c r="J35435" s="1"/>
      <c r="K35435" s="1"/>
      <c r="AA35435" s="1"/>
      <c r="AB35435" s="1"/>
      <c r="AC35435" s="1"/>
      <c r="AJ35435" s="1"/>
      <c r="AK35435" s="1"/>
      <c r="AL35435" s="1"/>
    </row>
    <row r="35436">
      <c r="I35436" s="1"/>
      <c r="J35436" s="1"/>
      <c r="K35436" s="1"/>
      <c r="AA35436" s="1"/>
      <c r="AB35436" s="1"/>
      <c r="AC35436" s="1"/>
      <c r="AJ35436" s="1"/>
      <c r="AK35436" s="1"/>
      <c r="AL35436" s="1"/>
    </row>
    <row r="35437">
      <c r="I35437" s="1"/>
      <c r="J35437" s="1"/>
      <c r="K35437" s="1"/>
      <c r="AA35437" s="1"/>
      <c r="AB35437" s="1"/>
      <c r="AC35437" s="1"/>
      <c r="AJ35437" s="1"/>
      <c r="AK35437" s="1"/>
      <c r="AL35437" s="1"/>
    </row>
    <row r="35438">
      <c r="I35438" s="1"/>
      <c r="J35438" s="1"/>
      <c r="K35438" s="1"/>
      <c r="AA35438" s="1"/>
      <c r="AB35438" s="1"/>
      <c r="AC35438" s="1"/>
      <c r="AJ35438" s="1"/>
      <c r="AK35438" s="1"/>
      <c r="AL35438" s="1"/>
    </row>
    <row r="35439">
      <c r="I35439" s="1"/>
      <c r="J35439" s="1"/>
      <c r="K35439" s="1"/>
      <c r="AA35439" s="1"/>
      <c r="AB35439" s="1"/>
      <c r="AC35439" s="1"/>
      <c r="AJ35439" s="1"/>
      <c r="AK35439" s="1"/>
      <c r="AL35439" s="1"/>
    </row>
    <row r="35440">
      <c r="I35440" s="1"/>
      <c r="J35440" s="1"/>
      <c r="K35440" s="1"/>
      <c r="AA35440" s="1"/>
      <c r="AB35440" s="1"/>
      <c r="AC35440" s="1"/>
      <c r="AJ35440" s="1"/>
      <c r="AK35440" s="1"/>
      <c r="AL35440" s="1"/>
    </row>
    <row r="35441">
      <c r="I35441" s="1"/>
      <c r="J35441" s="1"/>
      <c r="K35441" s="1"/>
      <c r="AA35441" s="1"/>
      <c r="AB35441" s="1"/>
      <c r="AC35441" s="1"/>
      <c r="AJ35441" s="1"/>
      <c r="AK35441" s="1"/>
      <c r="AL35441" s="1"/>
    </row>
    <row r="35442">
      <c r="I35442" s="1"/>
      <c r="J35442" s="1"/>
      <c r="K35442" s="1"/>
      <c r="AA35442" s="1"/>
      <c r="AB35442" s="1"/>
      <c r="AC35442" s="1"/>
      <c r="AJ35442" s="1"/>
      <c r="AK35442" s="1"/>
      <c r="AL35442" s="1"/>
    </row>
    <row r="35443">
      <c r="I35443" s="1"/>
      <c r="J35443" s="1"/>
      <c r="K35443" s="1"/>
      <c r="AA35443" s="1"/>
      <c r="AB35443" s="1"/>
      <c r="AC35443" s="1"/>
      <c r="AJ35443" s="1"/>
      <c r="AK35443" s="1"/>
      <c r="AL35443" s="1"/>
    </row>
    <row r="35444">
      <c r="I35444" s="1"/>
      <c r="J35444" s="1"/>
      <c r="K35444" s="1"/>
      <c r="AA35444" s="1"/>
      <c r="AB35444" s="1"/>
      <c r="AC35444" s="1"/>
      <c r="AJ35444" s="1"/>
      <c r="AK35444" s="1"/>
      <c r="AL35444" s="1"/>
    </row>
    <row r="35445">
      <c r="I35445" s="1"/>
      <c r="J35445" s="1"/>
      <c r="K35445" s="1"/>
      <c r="AA35445" s="1"/>
      <c r="AB35445" s="1"/>
      <c r="AC35445" s="1"/>
      <c r="AJ35445" s="1"/>
      <c r="AK35445" s="1"/>
      <c r="AL35445" s="1"/>
    </row>
    <row r="35446">
      <c r="I35446" s="1"/>
      <c r="J35446" s="1"/>
      <c r="K35446" s="1"/>
      <c r="AA35446" s="1"/>
      <c r="AB35446" s="1"/>
      <c r="AC35446" s="1"/>
      <c r="AJ35446" s="1"/>
      <c r="AK35446" s="1"/>
      <c r="AL35446" s="1"/>
    </row>
    <row r="35447">
      <c r="I35447" s="1"/>
      <c r="J35447" s="1"/>
      <c r="K35447" s="1"/>
      <c r="AA35447" s="1"/>
      <c r="AB35447" s="1"/>
      <c r="AC35447" s="1"/>
      <c r="AJ35447" s="1"/>
      <c r="AK35447" s="1"/>
      <c r="AL35447" s="1"/>
    </row>
    <row r="35448">
      <c r="I35448" s="1"/>
      <c r="J35448" s="1"/>
      <c r="K35448" s="1"/>
      <c r="AA35448" s="1"/>
      <c r="AB35448" s="1"/>
      <c r="AC35448" s="1"/>
      <c r="AJ35448" s="1"/>
      <c r="AK35448" s="1"/>
      <c r="AL35448" s="1"/>
    </row>
    <row r="35449">
      <c r="I35449" s="1"/>
      <c r="J35449" s="1"/>
      <c r="K35449" s="1"/>
      <c r="AA35449" s="1"/>
      <c r="AB35449" s="1"/>
      <c r="AC35449" s="1"/>
      <c r="AJ35449" s="1"/>
      <c r="AK35449" s="1"/>
      <c r="AL35449" s="1"/>
    </row>
    <row r="35450">
      <c r="I35450" s="1"/>
      <c r="J35450" s="1"/>
      <c r="K35450" s="1"/>
      <c r="AA35450" s="1"/>
      <c r="AB35450" s="1"/>
      <c r="AC35450" s="1"/>
      <c r="AJ35450" s="1"/>
      <c r="AK35450" s="1"/>
      <c r="AL35450" s="1"/>
    </row>
    <row r="35451">
      <c r="I35451" s="1"/>
      <c r="J35451" s="1"/>
      <c r="K35451" s="1"/>
      <c r="AA35451" s="1"/>
      <c r="AB35451" s="1"/>
      <c r="AC35451" s="1"/>
      <c r="AJ35451" s="1"/>
      <c r="AK35451" s="1"/>
      <c r="AL35451" s="1"/>
    </row>
    <row r="35452">
      <c r="I35452" s="1"/>
      <c r="J35452" s="1"/>
      <c r="K35452" s="1"/>
      <c r="AA35452" s="1"/>
      <c r="AB35452" s="1"/>
      <c r="AC35452" s="1"/>
      <c r="AJ35452" s="1"/>
      <c r="AK35452" s="1"/>
      <c r="AL35452" s="1"/>
    </row>
    <row r="35453">
      <c r="I35453" s="1"/>
      <c r="J35453" s="1"/>
      <c r="K35453" s="1"/>
      <c r="AA35453" s="1"/>
      <c r="AB35453" s="1"/>
      <c r="AC35453" s="1"/>
      <c r="AJ35453" s="1"/>
      <c r="AK35453" s="1"/>
      <c r="AL35453" s="1"/>
    </row>
    <row r="35454">
      <c r="I35454" s="1"/>
      <c r="J35454" s="1"/>
      <c r="K35454" s="1"/>
      <c r="AA35454" s="1"/>
      <c r="AB35454" s="1"/>
      <c r="AC35454" s="1"/>
      <c r="AJ35454" s="1"/>
      <c r="AK35454" s="1"/>
      <c r="AL35454" s="1"/>
    </row>
    <row r="35455">
      <c r="I35455" s="1"/>
      <c r="J35455" s="1"/>
      <c r="K35455" s="1"/>
      <c r="AA35455" s="1"/>
      <c r="AB35455" s="1"/>
      <c r="AC35455" s="1"/>
      <c r="AJ35455" s="1"/>
      <c r="AK35455" s="1"/>
      <c r="AL35455" s="1"/>
    </row>
    <row r="35456">
      <c r="I35456" s="1"/>
      <c r="J35456" s="1"/>
      <c r="K35456" s="1"/>
      <c r="AA35456" s="1"/>
      <c r="AB35456" s="1"/>
      <c r="AC35456" s="1"/>
      <c r="AJ35456" s="1"/>
      <c r="AK35456" s="1"/>
      <c r="AL35456" s="1"/>
    </row>
    <row r="35457">
      <c r="I35457" s="1"/>
      <c r="J35457" s="1"/>
      <c r="K35457" s="1"/>
      <c r="AA35457" s="1"/>
      <c r="AB35457" s="1"/>
      <c r="AC35457" s="1"/>
      <c r="AJ35457" s="1"/>
      <c r="AK35457" s="1"/>
      <c r="AL35457" s="1"/>
    </row>
    <row r="35458">
      <c r="I35458" s="1"/>
      <c r="J35458" s="1"/>
      <c r="K35458" s="1"/>
      <c r="AA35458" s="1"/>
      <c r="AB35458" s="1"/>
      <c r="AC35458" s="1"/>
      <c r="AJ35458" s="1"/>
      <c r="AK35458" s="1"/>
      <c r="AL35458" s="1"/>
    </row>
    <row r="35459">
      <c r="I35459" s="1"/>
      <c r="J35459" s="1"/>
      <c r="K35459" s="1"/>
      <c r="AA35459" s="1"/>
      <c r="AB35459" s="1"/>
      <c r="AC35459" s="1"/>
      <c r="AJ35459" s="1"/>
      <c r="AK35459" s="1"/>
      <c r="AL35459" s="1"/>
    </row>
    <row r="35460">
      <c r="I35460" s="1"/>
      <c r="J35460" s="1"/>
      <c r="K35460" s="1"/>
      <c r="AA35460" s="1"/>
      <c r="AB35460" s="1"/>
      <c r="AC35460" s="1"/>
      <c r="AJ35460" s="1"/>
      <c r="AK35460" s="1"/>
      <c r="AL35460" s="1"/>
    </row>
    <row r="35461">
      <c r="I35461" s="1"/>
      <c r="J35461" s="1"/>
      <c r="K35461" s="1"/>
      <c r="AA35461" s="1"/>
      <c r="AB35461" s="1"/>
      <c r="AC35461" s="1"/>
      <c r="AJ35461" s="1"/>
      <c r="AK35461" s="1"/>
      <c r="AL35461" s="1"/>
    </row>
    <row r="35462">
      <c r="I35462" s="1"/>
      <c r="J35462" s="1"/>
      <c r="K35462" s="1"/>
      <c r="AA35462" s="1"/>
      <c r="AB35462" s="1"/>
      <c r="AC35462" s="1"/>
      <c r="AJ35462" s="1"/>
      <c r="AK35462" s="1"/>
      <c r="AL35462" s="1"/>
    </row>
    <row r="35463">
      <c r="I35463" s="1"/>
      <c r="J35463" s="1"/>
      <c r="K35463" s="1"/>
      <c r="AA35463" s="1"/>
      <c r="AB35463" s="1"/>
      <c r="AC35463" s="1"/>
      <c r="AJ35463" s="1"/>
      <c r="AK35463" s="1"/>
      <c r="AL35463" s="1"/>
    </row>
    <row r="35464">
      <c r="I35464" s="1"/>
      <c r="J35464" s="1"/>
      <c r="K35464" s="1"/>
      <c r="AA35464" s="1"/>
      <c r="AB35464" s="1"/>
      <c r="AC35464" s="1"/>
      <c r="AJ35464" s="1"/>
      <c r="AK35464" s="1"/>
      <c r="AL35464" s="1"/>
    </row>
    <row r="35465">
      <c r="I35465" s="1"/>
      <c r="J35465" s="1"/>
      <c r="K35465" s="1"/>
      <c r="AA35465" s="1"/>
      <c r="AB35465" s="1"/>
      <c r="AC35465" s="1"/>
      <c r="AJ35465" s="1"/>
      <c r="AK35465" s="1"/>
      <c r="AL35465" s="1"/>
    </row>
    <row r="35466">
      <c r="I35466" s="1"/>
      <c r="J35466" s="1"/>
      <c r="K35466" s="1"/>
      <c r="AA35466" s="1"/>
      <c r="AB35466" s="1"/>
      <c r="AC35466" s="1"/>
      <c r="AJ35466" s="1"/>
      <c r="AK35466" s="1"/>
      <c r="AL35466" s="1"/>
    </row>
    <row r="35467">
      <c r="I35467" s="1"/>
      <c r="J35467" s="1"/>
      <c r="K35467" s="1"/>
      <c r="AA35467" s="1"/>
      <c r="AB35467" s="1"/>
      <c r="AC35467" s="1"/>
      <c r="AJ35467" s="1"/>
      <c r="AK35467" s="1"/>
      <c r="AL35467" s="1"/>
    </row>
    <row r="35468">
      <c r="I35468" s="1"/>
      <c r="J35468" s="1"/>
      <c r="K35468" s="1"/>
      <c r="AA35468" s="1"/>
      <c r="AB35468" s="1"/>
      <c r="AC35468" s="1"/>
      <c r="AJ35468" s="1"/>
      <c r="AK35468" s="1"/>
      <c r="AL35468" s="1"/>
    </row>
    <row r="35469">
      <c r="I35469" s="1"/>
      <c r="J35469" s="1"/>
      <c r="K35469" s="1"/>
      <c r="AA35469" s="1"/>
      <c r="AB35469" s="1"/>
      <c r="AC35469" s="1"/>
      <c r="AJ35469" s="1"/>
      <c r="AK35469" s="1"/>
      <c r="AL35469" s="1"/>
    </row>
    <row r="35470">
      <c r="I35470" s="1"/>
      <c r="J35470" s="1"/>
      <c r="K35470" s="1"/>
      <c r="AA35470" s="1"/>
      <c r="AB35470" s="1"/>
      <c r="AC35470" s="1"/>
      <c r="AJ35470" s="1"/>
      <c r="AK35470" s="1"/>
      <c r="AL35470" s="1"/>
    </row>
    <row r="35471">
      <c r="I35471" s="1"/>
      <c r="J35471" s="1"/>
      <c r="K35471" s="1"/>
      <c r="AA35471" s="1"/>
      <c r="AB35471" s="1"/>
      <c r="AC35471" s="1"/>
      <c r="AJ35471" s="1"/>
      <c r="AK35471" s="1"/>
      <c r="AL35471" s="1"/>
    </row>
    <row r="35472">
      <c r="I35472" s="1"/>
      <c r="J35472" s="1"/>
      <c r="K35472" s="1"/>
      <c r="AA35472" s="1"/>
      <c r="AB35472" s="1"/>
      <c r="AC35472" s="1"/>
      <c r="AJ35472" s="1"/>
      <c r="AK35472" s="1"/>
      <c r="AL35472" s="1"/>
    </row>
    <row r="35473">
      <c r="I35473" s="1"/>
      <c r="J35473" s="1"/>
      <c r="K35473" s="1"/>
      <c r="AA35473" s="1"/>
      <c r="AB35473" s="1"/>
      <c r="AC35473" s="1"/>
      <c r="AJ35473" s="1"/>
      <c r="AK35473" s="1"/>
      <c r="AL35473" s="1"/>
    </row>
    <row r="35474">
      <c r="I35474" s="1"/>
      <c r="J35474" s="1"/>
      <c r="K35474" s="1"/>
      <c r="AA35474" s="1"/>
      <c r="AB35474" s="1"/>
      <c r="AC35474" s="1"/>
      <c r="AJ35474" s="1"/>
      <c r="AK35474" s="1"/>
      <c r="AL35474" s="1"/>
    </row>
    <row r="35475">
      <c r="I35475" s="1"/>
      <c r="J35475" s="1"/>
      <c r="K35475" s="1"/>
      <c r="AA35475" s="1"/>
      <c r="AB35475" s="1"/>
      <c r="AC35475" s="1"/>
      <c r="AJ35475" s="1"/>
      <c r="AK35475" s="1"/>
      <c r="AL35475" s="1"/>
    </row>
    <row r="35476">
      <c r="I35476" s="1"/>
      <c r="J35476" s="1"/>
      <c r="K35476" s="1"/>
      <c r="AA35476" s="1"/>
      <c r="AB35476" s="1"/>
      <c r="AC35476" s="1"/>
      <c r="AJ35476" s="1"/>
      <c r="AK35476" s="1"/>
      <c r="AL35476" s="1"/>
    </row>
    <row r="35477">
      <c r="I35477" s="1"/>
      <c r="J35477" s="1"/>
      <c r="K35477" s="1"/>
      <c r="AA35477" s="1"/>
      <c r="AB35477" s="1"/>
      <c r="AC35477" s="1"/>
      <c r="AJ35477" s="1"/>
      <c r="AK35477" s="1"/>
      <c r="AL35477" s="1"/>
    </row>
    <row r="35478">
      <c r="I35478" s="1"/>
      <c r="J35478" s="1"/>
      <c r="K35478" s="1"/>
      <c r="AA35478" s="1"/>
      <c r="AB35478" s="1"/>
      <c r="AC35478" s="1"/>
      <c r="AJ35478" s="1"/>
      <c r="AK35478" s="1"/>
      <c r="AL35478" s="1"/>
    </row>
    <row r="35479">
      <c r="I35479" s="1"/>
      <c r="J35479" s="1"/>
      <c r="K35479" s="1"/>
      <c r="AA35479" s="1"/>
      <c r="AB35479" s="1"/>
      <c r="AC35479" s="1"/>
      <c r="AJ35479" s="1"/>
      <c r="AK35479" s="1"/>
      <c r="AL35479" s="1"/>
    </row>
    <row r="35480">
      <c r="I35480" s="1"/>
      <c r="J35480" s="1"/>
      <c r="K35480" s="1"/>
      <c r="AA35480" s="1"/>
      <c r="AB35480" s="1"/>
      <c r="AC35480" s="1"/>
      <c r="AJ35480" s="1"/>
      <c r="AK35480" s="1"/>
      <c r="AL35480" s="1"/>
    </row>
    <row r="35481">
      <c r="I35481" s="1"/>
      <c r="J35481" s="1"/>
      <c r="K35481" s="1"/>
      <c r="AA35481" s="1"/>
      <c r="AB35481" s="1"/>
      <c r="AC35481" s="1"/>
      <c r="AJ35481" s="1"/>
      <c r="AK35481" s="1"/>
      <c r="AL35481" s="1"/>
    </row>
    <row r="35482">
      <c r="I35482" s="1"/>
      <c r="J35482" s="1"/>
      <c r="K35482" s="1"/>
      <c r="AA35482" s="1"/>
      <c r="AB35482" s="1"/>
      <c r="AC35482" s="1"/>
      <c r="AJ35482" s="1"/>
      <c r="AK35482" s="1"/>
      <c r="AL35482" s="1"/>
    </row>
    <row r="35483">
      <c r="I35483" s="1"/>
      <c r="J35483" s="1"/>
      <c r="K35483" s="1"/>
      <c r="AA35483" s="1"/>
      <c r="AB35483" s="1"/>
      <c r="AC35483" s="1"/>
      <c r="AJ35483" s="1"/>
      <c r="AK35483" s="1"/>
      <c r="AL35483" s="1"/>
    </row>
    <row r="35484">
      <c r="I35484" s="1"/>
      <c r="J35484" s="1"/>
      <c r="K35484" s="1"/>
      <c r="AA35484" s="1"/>
      <c r="AB35484" s="1"/>
      <c r="AC35484" s="1"/>
      <c r="AJ35484" s="1"/>
      <c r="AK35484" s="1"/>
      <c r="AL35484" s="1"/>
    </row>
    <row r="35485">
      <c r="I35485" s="1"/>
      <c r="J35485" s="1"/>
      <c r="K35485" s="1"/>
      <c r="AA35485" s="1"/>
      <c r="AB35485" s="1"/>
      <c r="AC35485" s="1"/>
      <c r="AJ35485" s="1"/>
      <c r="AK35485" s="1"/>
      <c r="AL35485" s="1"/>
    </row>
    <row r="35486">
      <c r="I35486" s="1"/>
      <c r="J35486" s="1"/>
      <c r="K35486" s="1"/>
      <c r="AA35486" s="1"/>
      <c r="AB35486" s="1"/>
      <c r="AC35486" s="1"/>
      <c r="AJ35486" s="1"/>
      <c r="AK35486" s="1"/>
      <c r="AL35486" s="1"/>
    </row>
    <row r="35487">
      <c r="I35487" s="1"/>
      <c r="J35487" s="1"/>
      <c r="K35487" s="1"/>
      <c r="AA35487" s="1"/>
      <c r="AB35487" s="1"/>
      <c r="AC35487" s="1"/>
      <c r="AJ35487" s="1"/>
      <c r="AK35487" s="1"/>
      <c r="AL35487" s="1"/>
    </row>
    <row r="35488">
      <c r="I35488" s="1"/>
      <c r="J35488" s="1"/>
      <c r="K35488" s="1"/>
      <c r="AA35488" s="1"/>
      <c r="AB35488" s="1"/>
      <c r="AC35488" s="1"/>
      <c r="AJ35488" s="1"/>
      <c r="AK35488" s="1"/>
      <c r="AL35488" s="1"/>
    </row>
    <row r="35489">
      <c r="I35489" s="1"/>
      <c r="J35489" s="1"/>
      <c r="K35489" s="1"/>
      <c r="AA35489" s="1"/>
      <c r="AB35489" s="1"/>
      <c r="AC35489" s="1"/>
      <c r="AJ35489" s="1"/>
      <c r="AK35489" s="1"/>
      <c r="AL35489" s="1"/>
    </row>
    <row r="35490">
      <c r="I35490" s="1"/>
      <c r="J35490" s="1"/>
      <c r="K35490" s="1"/>
      <c r="AA35490" s="1"/>
      <c r="AB35490" s="1"/>
      <c r="AC35490" s="1"/>
      <c r="AJ35490" s="1"/>
      <c r="AK35490" s="1"/>
      <c r="AL35490" s="1"/>
    </row>
    <row r="35491">
      <c r="I35491" s="1"/>
      <c r="J35491" s="1"/>
      <c r="K35491" s="1"/>
      <c r="AA35491" s="1"/>
      <c r="AB35491" s="1"/>
      <c r="AC35491" s="1"/>
      <c r="AJ35491" s="1"/>
      <c r="AK35491" s="1"/>
      <c r="AL35491" s="1"/>
    </row>
    <row r="35492">
      <c r="I35492" s="1"/>
      <c r="J35492" s="1"/>
      <c r="K35492" s="1"/>
      <c r="AA35492" s="1"/>
      <c r="AB35492" s="1"/>
      <c r="AC35492" s="1"/>
      <c r="AJ35492" s="1"/>
      <c r="AK35492" s="1"/>
      <c r="AL35492" s="1"/>
    </row>
    <row r="35493">
      <c r="I35493" s="1"/>
      <c r="J35493" s="1"/>
      <c r="K35493" s="1"/>
      <c r="AA35493" s="1"/>
      <c r="AB35493" s="1"/>
      <c r="AC35493" s="1"/>
      <c r="AJ35493" s="1"/>
      <c r="AK35493" s="1"/>
      <c r="AL35493" s="1"/>
    </row>
    <row r="35494">
      <c r="I35494" s="1"/>
      <c r="J35494" s="1"/>
      <c r="K35494" s="1"/>
      <c r="AA35494" s="1"/>
      <c r="AB35494" s="1"/>
      <c r="AC35494" s="1"/>
      <c r="AJ35494" s="1"/>
      <c r="AK35494" s="1"/>
      <c r="AL35494" s="1"/>
    </row>
    <row r="35495">
      <c r="I35495" s="1"/>
      <c r="J35495" s="1"/>
      <c r="K35495" s="1"/>
      <c r="AA35495" s="1"/>
      <c r="AB35495" s="1"/>
      <c r="AC35495" s="1"/>
      <c r="AJ35495" s="1"/>
      <c r="AK35495" s="1"/>
      <c r="AL35495" s="1"/>
    </row>
    <row r="35496">
      <c r="I35496" s="1"/>
      <c r="J35496" s="1"/>
      <c r="K35496" s="1"/>
      <c r="AA35496" s="1"/>
      <c r="AB35496" s="1"/>
      <c r="AC35496" s="1"/>
      <c r="AJ35496" s="1"/>
      <c r="AK35496" s="1"/>
      <c r="AL35496" s="1"/>
    </row>
    <row r="35497">
      <c r="I35497" s="1"/>
      <c r="J35497" s="1"/>
      <c r="K35497" s="1"/>
      <c r="AA35497" s="1"/>
      <c r="AB35497" s="1"/>
      <c r="AC35497" s="1"/>
      <c r="AJ35497" s="1"/>
      <c r="AK35497" s="1"/>
      <c r="AL35497" s="1"/>
    </row>
    <row r="35498">
      <c r="I35498" s="1"/>
      <c r="J35498" s="1"/>
      <c r="K35498" s="1"/>
      <c r="AA35498" s="1"/>
      <c r="AB35498" s="1"/>
      <c r="AC35498" s="1"/>
      <c r="AJ35498" s="1"/>
      <c r="AK35498" s="1"/>
      <c r="AL35498" s="1"/>
    </row>
    <row r="35499">
      <c r="I35499" s="1"/>
      <c r="J35499" s="1"/>
      <c r="K35499" s="1"/>
      <c r="AA35499" s="1"/>
      <c r="AB35499" s="1"/>
      <c r="AC35499" s="1"/>
      <c r="AJ35499" s="1"/>
      <c r="AK35499" s="1"/>
      <c r="AL35499" s="1"/>
    </row>
    <row r="35500">
      <c r="I35500" s="1"/>
      <c r="J35500" s="1"/>
      <c r="K35500" s="1"/>
      <c r="AA35500" s="1"/>
      <c r="AB35500" s="1"/>
      <c r="AC35500" s="1"/>
      <c r="AJ35500" s="1"/>
      <c r="AK35500" s="1"/>
      <c r="AL35500" s="1"/>
    </row>
    <row r="35501">
      <c r="I35501" s="1"/>
      <c r="J35501" s="1"/>
      <c r="K35501" s="1"/>
      <c r="AA35501" s="1"/>
      <c r="AB35501" s="1"/>
      <c r="AC35501" s="1"/>
      <c r="AJ35501" s="1"/>
      <c r="AK35501" s="1"/>
      <c r="AL35501" s="1"/>
    </row>
    <row r="35502">
      <c r="I35502" s="1"/>
      <c r="J35502" s="1"/>
      <c r="K35502" s="1"/>
      <c r="AA35502" s="1"/>
      <c r="AB35502" s="1"/>
      <c r="AC35502" s="1"/>
      <c r="AJ35502" s="1"/>
      <c r="AK35502" s="1"/>
      <c r="AL35502" s="1"/>
    </row>
    <row r="35503">
      <c r="I35503" s="1"/>
      <c r="J35503" s="1"/>
      <c r="K35503" s="1"/>
      <c r="AA35503" s="1"/>
      <c r="AB35503" s="1"/>
      <c r="AC35503" s="1"/>
      <c r="AJ35503" s="1"/>
      <c r="AK35503" s="1"/>
      <c r="AL35503" s="1"/>
    </row>
    <row r="35504">
      <c r="I35504" s="1"/>
      <c r="J35504" s="1"/>
      <c r="K35504" s="1"/>
      <c r="AA35504" s="1"/>
      <c r="AB35504" s="1"/>
      <c r="AC35504" s="1"/>
      <c r="AJ35504" s="1"/>
      <c r="AK35504" s="1"/>
      <c r="AL35504" s="1"/>
    </row>
    <row r="35505">
      <c r="I35505" s="1"/>
      <c r="J35505" s="1"/>
      <c r="K35505" s="1"/>
      <c r="AA35505" s="1"/>
      <c r="AB35505" s="1"/>
      <c r="AC35505" s="1"/>
      <c r="AJ35505" s="1"/>
      <c r="AK35505" s="1"/>
      <c r="AL35505" s="1"/>
    </row>
    <row r="35506">
      <c r="I35506" s="1"/>
      <c r="J35506" s="1"/>
      <c r="K35506" s="1"/>
      <c r="AA35506" s="1"/>
      <c r="AB35506" s="1"/>
      <c r="AC35506" s="1"/>
      <c r="AJ35506" s="1"/>
      <c r="AK35506" s="1"/>
      <c r="AL35506" s="1"/>
    </row>
    <row r="35507">
      <c r="I35507" s="1"/>
      <c r="J35507" s="1"/>
      <c r="K35507" s="1"/>
      <c r="AA35507" s="1"/>
      <c r="AB35507" s="1"/>
      <c r="AC35507" s="1"/>
      <c r="AJ35507" s="1"/>
      <c r="AK35507" s="1"/>
      <c r="AL35507" s="1"/>
    </row>
    <row r="35508">
      <c r="I35508" s="1"/>
      <c r="J35508" s="1"/>
      <c r="K35508" s="1"/>
      <c r="AA35508" s="1"/>
      <c r="AB35508" s="1"/>
      <c r="AC35508" s="1"/>
      <c r="AJ35508" s="1"/>
      <c r="AK35508" s="1"/>
      <c r="AL35508" s="1"/>
    </row>
    <row r="35509">
      <c r="I35509" s="1"/>
      <c r="J35509" s="1"/>
      <c r="K35509" s="1"/>
      <c r="AA35509" s="1"/>
      <c r="AB35509" s="1"/>
      <c r="AC35509" s="1"/>
      <c r="AJ35509" s="1"/>
      <c r="AK35509" s="1"/>
      <c r="AL35509" s="1"/>
    </row>
    <row r="35510">
      <c r="I35510" s="1"/>
      <c r="J35510" s="1"/>
      <c r="K35510" s="1"/>
      <c r="AA35510" s="1"/>
      <c r="AB35510" s="1"/>
      <c r="AC35510" s="1"/>
      <c r="AJ35510" s="1"/>
      <c r="AK35510" s="1"/>
      <c r="AL35510" s="1"/>
    </row>
    <row r="35511">
      <c r="I35511" s="1"/>
      <c r="J35511" s="1"/>
      <c r="K35511" s="1"/>
      <c r="AA35511" s="1"/>
      <c r="AB35511" s="1"/>
      <c r="AC35511" s="1"/>
      <c r="AJ35511" s="1"/>
      <c r="AK35511" s="1"/>
      <c r="AL35511" s="1"/>
    </row>
    <row r="35512">
      <c r="I35512" s="1"/>
      <c r="J35512" s="1"/>
      <c r="K35512" s="1"/>
      <c r="AA35512" s="1"/>
      <c r="AB35512" s="1"/>
      <c r="AC35512" s="1"/>
      <c r="AJ35512" s="1"/>
      <c r="AK35512" s="1"/>
      <c r="AL35512" s="1"/>
    </row>
    <row r="35513">
      <c r="I35513" s="1"/>
      <c r="J35513" s="1"/>
      <c r="K35513" s="1"/>
      <c r="AA35513" s="1"/>
      <c r="AB35513" s="1"/>
      <c r="AC35513" s="1"/>
      <c r="AJ35513" s="1"/>
      <c r="AK35513" s="1"/>
      <c r="AL35513" s="1"/>
    </row>
    <row r="35514">
      <c r="I35514" s="1"/>
      <c r="J35514" s="1"/>
      <c r="K35514" s="1"/>
      <c r="AA35514" s="1"/>
      <c r="AB35514" s="1"/>
      <c r="AC35514" s="1"/>
      <c r="AJ35514" s="1"/>
      <c r="AK35514" s="1"/>
      <c r="AL35514" s="1"/>
    </row>
    <row r="35515">
      <c r="I35515" s="1"/>
      <c r="J35515" s="1"/>
      <c r="K35515" s="1"/>
      <c r="AA35515" s="1"/>
      <c r="AB35515" s="1"/>
      <c r="AC35515" s="1"/>
      <c r="AJ35515" s="1"/>
      <c r="AK35515" s="1"/>
      <c r="AL35515" s="1"/>
    </row>
    <row r="35516">
      <c r="I35516" s="1"/>
      <c r="J35516" s="1"/>
      <c r="K35516" s="1"/>
      <c r="AA35516" s="1"/>
      <c r="AB35516" s="1"/>
      <c r="AC35516" s="1"/>
      <c r="AJ35516" s="1"/>
      <c r="AK35516" s="1"/>
      <c r="AL35516" s="1"/>
    </row>
    <row r="35517">
      <c r="I35517" s="1"/>
      <c r="J35517" s="1"/>
      <c r="K35517" s="1"/>
      <c r="AA35517" s="1"/>
      <c r="AB35517" s="1"/>
      <c r="AC35517" s="1"/>
      <c r="AJ35517" s="1"/>
      <c r="AK35517" s="1"/>
      <c r="AL35517" s="1"/>
    </row>
    <row r="35518">
      <c r="I35518" s="1"/>
      <c r="J35518" s="1"/>
      <c r="K35518" s="1"/>
      <c r="AA35518" s="1"/>
      <c r="AB35518" s="1"/>
      <c r="AC35518" s="1"/>
      <c r="AJ35518" s="1"/>
      <c r="AK35518" s="1"/>
      <c r="AL35518" s="1"/>
    </row>
    <row r="35519">
      <c r="I35519" s="1"/>
      <c r="J35519" s="1"/>
      <c r="K35519" s="1"/>
      <c r="AA35519" s="1"/>
      <c r="AB35519" s="1"/>
      <c r="AC35519" s="1"/>
      <c r="AJ35519" s="1"/>
      <c r="AK35519" s="1"/>
      <c r="AL35519" s="1"/>
    </row>
    <row r="35520">
      <c r="I35520" s="1"/>
      <c r="J35520" s="1"/>
      <c r="K35520" s="1"/>
      <c r="AA35520" s="1"/>
      <c r="AB35520" s="1"/>
      <c r="AC35520" s="1"/>
      <c r="AJ35520" s="1"/>
      <c r="AK35520" s="1"/>
      <c r="AL35520" s="1"/>
    </row>
    <row r="35521">
      <c r="I35521" s="1"/>
      <c r="J35521" s="1"/>
      <c r="K35521" s="1"/>
      <c r="AA35521" s="1"/>
      <c r="AB35521" s="1"/>
      <c r="AC35521" s="1"/>
      <c r="AJ35521" s="1"/>
      <c r="AK35521" s="1"/>
      <c r="AL35521" s="1"/>
    </row>
    <row r="35522">
      <c r="I35522" s="1"/>
      <c r="J35522" s="1"/>
      <c r="K35522" s="1"/>
      <c r="AA35522" s="1"/>
      <c r="AB35522" s="1"/>
      <c r="AC35522" s="1"/>
      <c r="AJ35522" s="1"/>
      <c r="AK35522" s="1"/>
      <c r="AL35522" s="1"/>
    </row>
    <row r="35523">
      <c r="I35523" s="1"/>
      <c r="J35523" s="1"/>
      <c r="K35523" s="1"/>
      <c r="AA35523" s="1"/>
      <c r="AB35523" s="1"/>
      <c r="AC35523" s="1"/>
      <c r="AJ35523" s="1"/>
      <c r="AK35523" s="1"/>
      <c r="AL35523" s="1"/>
    </row>
    <row r="35524">
      <c r="I35524" s="1"/>
      <c r="J35524" s="1"/>
      <c r="K35524" s="1"/>
      <c r="AA35524" s="1"/>
      <c r="AB35524" s="1"/>
      <c r="AC35524" s="1"/>
      <c r="AJ35524" s="1"/>
      <c r="AK35524" s="1"/>
      <c r="AL35524" s="1"/>
    </row>
    <row r="35525">
      <c r="I35525" s="1"/>
      <c r="J35525" s="1"/>
      <c r="K35525" s="1"/>
      <c r="AA35525" s="1"/>
      <c r="AB35525" s="1"/>
      <c r="AC35525" s="1"/>
      <c r="AJ35525" s="1"/>
      <c r="AK35525" s="1"/>
      <c r="AL35525" s="1"/>
    </row>
    <row r="35526">
      <c r="I35526" s="1"/>
      <c r="J35526" s="1"/>
      <c r="K35526" s="1"/>
      <c r="AA35526" s="1"/>
      <c r="AB35526" s="1"/>
      <c r="AC35526" s="1"/>
      <c r="AJ35526" s="1"/>
      <c r="AK35526" s="1"/>
      <c r="AL35526" s="1"/>
    </row>
    <row r="35527">
      <c r="I35527" s="1"/>
      <c r="J35527" s="1"/>
      <c r="K35527" s="1"/>
      <c r="AA35527" s="1"/>
      <c r="AB35527" s="1"/>
      <c r="AC35527" s="1"/>
      <c r="AJ35527" s="1"/>
      <c r="AK35527" s="1"/>
      <c r="AL35527" s="1"/>
    </row>
    <row r="35528">
      <c r="I35528" s="1"/>
      <c r="J35528" s="1"/>
      <c r="K35528" s="1"/>
      <c r="AA35528" s="1"/>
      <c r="AB35528" s="1"/>
      <c r="AC35528" s="1"/>
      <c r="AJ35528" s="1"/>
      <c r="AK35528" s="1"/>
      <c r="AL35528" s="1"/>
    </row>
    <row r="35529">
      <c r="I35529" s="1"/>
      <c r="J35529" s="1"/>
      <c r="K35529" s="1"/>
      <c r="AA35529" s="1"/>
      <c r="AB35529" s="1"/>
      <c r="AC35529" s="1"/>
      <c r="AJ35529" s="1"/>
      <c r="AK35529" s="1"/>
      <c r="AL35529" s="1"/>
    </row>
    <row r="35530">
      <c r="I35530" s="1"/>
      <c r="J35530" s="1"/>
      <c r="K35530" s="1"/>
      <c r="AA35530" s="1"/>
      <c r="AB35530" s="1"/>
      <c r="AC35530" s="1"/>
      <c r="AJ35530" s="1"/>
      <c r="AK35530" s="1"/>
      <c r="AL35530" s="1"/>
    </row>
    <row r="35531">
      <c r="I35531" s="1"/>
      <c r="J35531" s="1"/>
      <c r="K35531" s="1"/>
      <c r="AA35531" s="1"/>
      <c r="AB35531" s="1"/>
      <c r="AC35531" s="1"/>
      <c r="AJ35531" s="1"/>
      <c r="AK35531" s="1"/>
      <c r="AL35531" s="1"/>
    </row>
    <row r="35532">
      <c r="I35532" s="1"/>
      <c r="J35532" s="1"/>
      <c r="K35532" s="1"/>
      <c r="AA35532" s="1"/>
      <c r="AB35532" s="1"/>
      <c r="AC35532" s="1"/>
      <c r="AJ35532" s="1"/>
      <c r="AK35532" s="1"/>
      <c r="AL35532" s="1"/>
    </row>
    <row r="35533">
      <c r="I35533" s="1"/>
      <c r="J35533" s="1"/>
      <c r="K35533" s="1"/>
      <c r="AA35533" s="1"/>
      <c r="AB35533" s="1"/>
      <c r="AC35533" s="1"/>
      <c r="AJ35533" s="1"/>
      <c r="AK35533" s="1"/>
      <c r="AL35533" s="1"/>
    </row>
    <row r="35534">
      <c r="I35534" s="1"/>
      <c r="J35534" s="1"/>
      <c r="K35534" s="1"/>
      <c r="AA35534" s="1"/>
      <c r="AB35534" s="1"/>
      <c r="AC35534" s="1"/>
      <c r="AJ35534" s="1"/>
      <c r="AK35534" s="1"/>
      <c r="AL35534" s="1"/>
    </row>
    <row r="35535">
      <c r="I35535" s="1"/>
      <c r="J35535" s="1"/>
      <c r="K35535" s="1"/>
      <c r="AA35535" s="1"/>
      <c r="AB35535" s="1"/>
      <c r="AC35535" s="1"/>
      <c r="AJ35535" s="1"/>
      <c r="AK35535" s="1"/>
      <c r="AL35535" s="1"/>
    </row>
    <row r="35536">
      <c r="I35536" s="1"/>
      <c r="J35536" s="1"/>
      <c r="K35536" s="1"/>
      <c r="AA35536" s="1"/>
      <c r="AB35536" s="1"/>
      <c r="AC35536" s="1"/>
      <c r="AJ35536" s="1"/>
      <c r="AK35536" s="1"/>
      <c r="AL35536" s="1"/>
    </row>
    <row r="35537">
      <c r="I35537" s="1"/>
      <c r="J35537" s="1"/>
      <c r="K35537" s="1"/>
      <c r="AA35537" s="1"/>
      <c r="AB35537" s="1"/>
      <c r="AC35537" s="1"/>
      <c r="AJ35537" s="1"/>
      <c r="AK35537" s="1"/>
      <c r="AL35537" s="1"/>
    </row>
    <row r="35538">
      <c r="I35538" s="1"/>
      <c r="J35538" s="1"/>
      <c r="K35538" s="1"/>
      <c r="AA35538" s="1"/>
      <c r="AB35538" s="1"/>
      <c r="AC35538" s="1"/>
      <c r="AJ35538" s="1"/>
      <c r="AK35538" s="1"/>
      <c r="AL35538" s="1"/>
    </row>
    <row r="35539">
      <c r="I35539" s="1"/>
      <c r="J35539" s="1"/>
      <c r="K35539" s="1"/>
      <c r="AA35539" s="1"/>
      <c r="AB35539" s="1"/>
      <c r="AC35539" s="1"/>
      <c r="AJ35539" s="1"/>
      <c r="AK35539" s="1"/>
      <c r="AL35539" s="1"/>
    </row>
    <row r="35540">
      <c r="I35540" s="1"/>
      <c r="J35540" s="1"/>
      <c r="K35540" s="1"/>
      <c r="AA35540" s="1"/>
      <c r="AB35540" s="1"/>
      <c r="AC35540" s="1"/>
      <c r="AJ35540" s="1"/>
      <c r="AK35540" s="1"/>
      <c r="AL35540" s="1"/>
    </row>
    <row r="35541">
      <c r="I35541" s="1"/>
      <c r="J35541" s="1"/>
      <c r="K35541" s="1"/>
      <c r="AA35541" s="1"/>
      <c r="AB35541" s="1"/>
      <c r="AC35541" s="1"/>
      <c r="AJ35541" s="1"/>
      <c r="AK35541" s="1"/>
      <c r="AL35541" s="1"/>
    </row>
    <row r="35542">
      <c r="I35542" s="1"/>
      <c r="J35542" s="1"/>
      <c r="K35542" s="1"/>
      <c r="AA35542" s="1"/>
      <c r="AB35542" s="1"/>
      <c r="AC35542" s="1"/>
      <c r="AJ35542" s="1"/>
      <c r="AK35542" s="1"/>
      <c r="AL35542" s="1"/>
    </row>
    <row r="35543">
      <c r="I35543" s="1"/>
      <c r="J35543" s="1"/>
      <c r="K35543" s="1"/>
      <c r="AA35543" s="1"/>
      <c r="AB35543" s="1"/>
      <c r="AC35543" s="1"/>
      <c r="AJ35543" s="1"/>
      <c r="AK35543" s="1"/>
      <c r="AL35543" s="1"/>
    </row>
    <row r="35544">
      <c r="I35544" s="1"/>
      <c r="J35544" s="1"/>
      <c r="K35544" s="1"/>
      <c r="AA35544" s="1"/>
      <c r="AB35544" s="1"/>
      <c r="AC35544" s="1"/>
      <c r="AJ35544" s="1"/>
      <c r="AK35544" s="1"/>
      <c r="AL35544" s="1"/>
    </row>
    <row r="35545">
      <c r="I35545" s="1"/>
      <c r="J35545" s="1"/>
      <c r="K35545" s="1"/>
      <c r="AA35545" s="1"/>
      <c r="AB35545" s="1"/>
      <c r="AC35545" s="1"/>
      <c r="AJ35545" s="1"/>
      <c r="AK35545" s="1"/>
      <c r="AL35545" s="1"/>
    </row>
    <row r="35546">
      <c r="I35546" s="1"/>
      <c r="J35546" s="1"/>
      <c r="K35546" s="1"/>
      <c r="AA35546" s="1"/>
      <c r="AB35546" s="1"/>
      <c r="AC35546" s="1"/>
      <c r="AJ35546" s="1"/>
      <c r="AK35546" s="1"/>
      <c r="AL35546" s="1"/>
    </row>
    <row r="35547">
      <c r="I35547" s="1"/>
      <c r="J35547" s="1"/>
      <c r="K35547" s="1"/>
      <c r="AA35547" s="1"/>
      <c r="AB35547" s="1"/>
      <c r="AC35547" s="1"/>
      <c r="AJ35547" s="1"/>
      <c r="AK35547" s="1"/>
      <c r="AL35547" s="1"/>
    </row>
    <row r="35548">
      <c r="I35548" s="1"/>
      <c r="J35548" s="1"/>
      <c r="K35548" s="1"/>
      <c r="AA35548" s="1"/>
      <c r="AB35548" s="1"/>
      <c r="AC35548" s="1"/>
      <c r="AJ35548" s="1"/>
      <c r="AK35548" s="1"/>
      <c r="AL35548" s="1"/>
    </row>
    <row r="35549">
      <c r="I35549" s="1"/>
      <c r="J35549" s="1"/>
      <c r="K35549" s="1"/>
      <c r="AA35549" s="1"/>
      <c r="AB35549" s="1"/>
      <c r="AC35549" s="1"/>
      <c r="AJ35549" s="1"/>
      <c r="AK35549" s="1"/>
      <c r="AL35549" s="1"/>
    </row>
    <row r="35550">
      <c r="I35550" s="1"/>
      <c r="J35550" s="1"/>
      <c r="K35550" s="1"/>
      <c r="AA35550" s="1"/>
      <c r="AB35550" s="1"/>
      <c r="AC35550" s="1"/>
      <c r="AJ35550" s="1"/>
      <c r="AK35550" s="1"/>
      <c r="AL35550" s="1"/>
    </row>
    <row r="35551">
      <c r="I35551" s="1"/>
      <c r="J35551" s="1"/>
      <c r="K35551" s="1"/>
      <c r="AA35551" s="1"/>
      <c r="AB35551" s="1"/>
      <c r="AC35551" s="1"/>
      <c r="AJ35551" s="1"/>
      <c r="AK35551" s="1"/>
      <c r="AL35551" s="1"/>
    </row>
    <row r="35552">
      <c r="I35552" s="1"/>
      <c r="J35552" s="1"/>
      <c r="K35552" s="1"/>
      <c r="AA35552" s="1"/>
      <c r="AB35552" s="1"/>
      <c r="AC35552" s="1"/>
      <c r="AJ35552" s="1"/>
      <c r="AK35552" s="1"/>
      <c r="AL35552" s="1"/>
    </row>
    <row r="35553">
      <c r="I35553" s="1"/>
      <c r="J35553" s="1"/>
      <c r="K35553" s="1"/>
      <c r="AA35553" s="1"/>
      <c r="AB35553" s="1"/>
      <c r="AC35553" s="1"/>
      <c r="AJ35553" s="1"/>
      <c r="AK35553" s="1"/>
      <c r="AL35553" s="1"/>
    </row>
    <row r="35554">
      <c r="I35554" s="1"/>
      <c r="J35554" s="1"/>
      <c r="K35554" s="1"/>
      <c r="AA35554" s="1"/>
      <c r="AB35554" s="1"/>
      <c r="AC35554" s="1"/>
      <c r="AJ35554" s="1"/>
      <c r="AK35554" s="1"/>
      <c r="AL35554" s="1"/>
    </row>
    <row r="35555">
      <c r="I35555" s="1"/>
      <c r="J35555" s="1"/>
      <c r="K35555" s="1"/>
      <c r="AA35555" s="1"/>
      <c r="AB35555" s="1"/>
      <c r="AC35555" s="1"/>
      <c r="AJ35555" s="1"/>
      <c r="AK35555" s="1"/>
      <c r="AL35555" s="1"/>
    </row>
    <row r="35556">
      <c r="I35556" s="1"/>
      <c r="J35556" s="1"/>
      <c r="K35556" s="1"/>
      <c r="AA35556" s="1"/>
      <c r="AB35556" s="1"/>
      <c r="AC35556" s="1"/>
      <c r="AJ35556" s="1"/>
      <c r="AK35556" s="1"/>
      <c r="AL35556" s="1"/>
    </row>
    <row r="35557">
      <c r="I35557" s="1"/>
      <c r="J35557" s="1"/>
      <c r="K35557" s="1"/>
      <c r="AA35557" s="1"/>
      <c r="AB35557" s="1"/>
      <c r="AC35557" s="1"/>
      <c r="AJ35557" s="1"/>
      <c r="AK35557" s="1"/>
      <c r="AL35557" s="1"/>
    </row>
    <row r="35558">
      <c r="I35558" s="1"/>
      <c r="J35558" s="1"/>
      <c r="K35558" s="1"/>
      <c r="AA35558" s="1"/>
      <c r="AB35558" s="1"/>
      <c r="AC35558" s="1"/>
      <c r="AJ35558" s="1"/>
      <c r="AK35558" s="1"/>
      <c r="AL35558" s="1"/>
    </row>
    <row r="35559">
      <c r="I35559" s="1"/>
      <c r="J35559" s="1"/>
      <c r="K35559" s="1"/>
      <c r="AA35559" s="1"/>
      <c r="AB35559" s="1"/>
      <c r="AC35559" s="1"/>
      <c r="AJ35559" s="1"/>
      <c r="AK35559" s="1"/>
      <c r="AL35559" s="1"/>
    </row>
    <row r="35560">
      <c r="I35560" s="1"/>
      <c r="J35560" s="1"/>
      <c r="K35560" s="1"/>
      <c r="AA35560" s="1"/>
      <c r="AB35560" s="1"/>
      <c r="AC35560" s="1"/>
      <c r="AJ35560" s="1"/>
      <c r="AK35560" s="1"/>
      <c r="AL35560" s="1"/>
    </row>
    <row r="35561">
      <c r="I35561" s="1"/>
      <c r="J35561" s="1"/>
      <c r="K35561" s="1"/>
      <c r="AA35561" s="1"/>
      <c r="AB35561" s="1"/>
      <c r="AC35561" s="1"/>
      <c r="AJ35561" s="1"/>
      <c r="AK35561" s="1"/>
      <c r="AL35561" s="1"/>
    </row>
    <row r="35562">
      <c r="I35562" s="1"/>
      <c r="J35562" s="1"/>
      <c r="K35562" s="1"/>
      <c r="AA35562" s="1"/>
      <c r="AB35562" s="1"/>
      <c r="AC35562" s="1"/>
      <c r="AJ35562" s="1"/>
      <c r="AK35562" s="1"/>
      <c r="AL35562" s="1"/>
    </row>
    <row r="35563">
      <c r="I35563" s="1"/>
      <c r="J35563" s="1"/>
      <c r="K35563" s="1"/>
      <c r="AA35563" s="1"/>
      <c r="AB35563" s="1"/>
      <c r="AC35563" s="1"/>
      <c r="AJ35563" s="1"/>
      <c r="AK35563" s="1"/>
      <c r="AL35563" s="1"/>
    </row>
    <row r="35564">
      <c r="I35564" s="1"/>
      <c r="J35564" s="1"/>
      <c r="K35564" s="1"/>
      <c r="AA35564" s="1"/>
      <c r="AB35564" s="1"/>
      <c r="AC35564" s="1"/>
      <c r="AJ35564" s="1"/>
      <c r="AK35564" s="1"/>
      <c r="AL35564" s="1"/>
    </row>
    <row r="35565">
      <c r="I35565" s="1"/>
      <c r="J35565" s="1"/>
      <c r="K35565" s="1"/>
      <c r="AA35565" s="1"/>
      <c r="AB35565" s="1"/>
      <c r="AC35565" s="1"/>
      <c r="AJ35565" s="1"/>
      <c r="AK35565" s="1"/>
      <c r="AL35565" s="1"/>
    </row>
    <row r="35566">
      <c r="I35566" s="1"/>
      <c r="J35566" s="1"/>
      <c r="K35566" s="1"/>
      <c r="AA35566" s="1"/>
      <c r="AB35566" s="1"/>
      <c r="AC35566" s="1"/>
      <c r="AJ35566" s="1"/>
      <c r="AK35566" s="1"/>
      <c r="AL35566" s="1"/>
    </row>
    <row r="35567">
      <c r="I35567" s="1"/>
      <c r="J35567" s="1"/>
      <c r="K35567" s="1"/>
      <c r="AA35567" s="1"/>
      <c r="AB35567" s="1"/>
      <c r="AC35567" s="1"/>
      <c r="AJ35567" s="1"/>
      <c r="AK35567" s="1"/>
      <c r="AL35567" s="1"/>
    </row>
    <row r="35568">
      <c r="I35568" s="1"/>
      <c r="J35568" s="1"/>
      <c r="K35568" s="1"/>
      <c r="AA35568" s="1"/>
      <c r="AB35568" s="1"/>
      <c r="AC35568" s="1"/>
      <c r="AJ35568" s="1"/>
      <c r="AK35568" s="1"/>
      <c r="AL35568" s="1"/>
    </row>
    <row r="35569">
      <c r="I35569" s="1"/>
      <c r="J35569" s="1"/>
      <c r="K35569" s="1"/>
      <c r="AA35569" s="1"/>
      <c r="AB35569" s="1"/>
      <c r="AC35569" s="1"/>
      <c r="AJ35569" s="1"/>
      <c r="AK35569" s="1"/>
      <c r="AL35569" s="1"/>
    </row>
    <row r="35570">
      <c r="I35570" s="1"/>
      <c r="J35570" s="1"/>
      <c r="K35570" s="1"/>
      <c r="AA35570" s="1"/>
      <c r="AB35570" s="1"/>
      <c r="AC35570" s="1"/>
      <c r="AJ35570" s="1"/>
      <c r="AK35570" s="1"/>
      <c r="AL35570" s="1"/>
    </row>
    <row r="35571">
      <c r="I35571" s="1"/>
      <c r="J35571" s="1"/>
      <c r="K35571" s="1"/>
      <c r="AA35571" s="1"/>
      <c r="AB35571" s="1"/>
      <c r="AC35571" s="1"/>
      <c r="AJ35571" s="1"/>
      <c r="AK35571" s="1"/>
      <c r="AL35571" s="1"/>
    </row>
    <row r="35572">
      <c r="I35572" s="1"/>
      <c r="J35572" s="1"/>
      <c r="K35572" s="1"/>
      <c r="AA35572" s="1"/>
      <c r="AB35572" s="1"/>
      <c r="AC35572" s="1"/>
      <c r="AJ35572" s="1"/>
      <c r="AK35572" s="1"/>
      <c r="AL35572" s="1"/>
    </row>
    <row r="35573">
      <c r="I35573" s="1"/>
      <c r="J35573" s="1"/>
      <c r="K35573" s="1"/>
      <c r="AA35573" s="1"/>
      <c r="AB35573" s="1"/>
      <c r="AC35573" s="1"/>
      <c r="AJ35573" s="1"/>
      <c r="AK35573" s="1"/>
      <c r="AL35573" s="1"/>
    </row>
    <row r="35574">
      <c r="I35574" s="1"/>
      <c r="J35574" s="1"/>
      <c r="K35574" s="1"/>
      <c r="AA35574" s="1"/>
      <c r="AB35574" s="1"/>
      <c r="AC35574" s="1"/>
      <c r="AJ35574" s="1"/>
      <c r="AK35574" s="1"/>
      <c r="AL35574" s="1"/>
    </row>
    <row r="35575">
      <c r="I35575" s="1"/>
      <c r="J35575" s="1"/>
      <c r="K35575" s="1"/>
      <c r="AA35575" s="1"/>
      <c r="AB35575" s="1"/>
      <c r="AC35575" s="1"/>
      <c r="AJ35575" s="1"/>
      <c r="AK35575" s="1"/>
      <c r="AL35575" s="1"/>
    </row>
    <row r="35576">
      <c r="I35576" s="1"/>
      <c r="J35576" s="1"/>
      <c r="K35576" s="1"/>
      <c r="AA35576" s="1"/>
      <c r="AB35576" s="1"/>
      <c r="AC35576" s="1"/>
      <c r="AJ35576" s="1"/>
      <c r="AK35576" s="1"/>
      <c r="AL35576" s="1"/>
    </row>
    <row r="35577">
      <c r="I35577" s="1"/>
      <c r="J35577" s="1"/>
      <c r="K35577" s="1"/>
      <c r="AA35577" s="1"/>
      <c r="AB35577" s="1"/>
      <c r="AC35577" s="1"/>
      <c r="AJ35577" s="1"/>
      <c r="AK35577" s="1"/>
      <c r="AL35577" s="1"/>
    </row>
    <row r="35578">
      <c r="I35578" s="1"/>
      <c r="J35578" s="1"/>
      <c r="K35578" s="1"/>
      <c r="AA35578" s="1"/>
      <c r="AB35578" s="1"/>
      <c r="AC35578" s="1"/>
      <c r="AJ35578" s="1"/>
      <c r="AK35578" s="1"/>
      <c r="AL35578" s="1"/>
    </row>
    <row r="35579">
      <c r="I35579" s="1"/>
      <c r="J35579" s="1"/>
      <c r="K35579" s="1"/>
      <c r="AA35579" s="1"/>
      <c r="AB35579" s="1"/>
      <c r="AC35579" s="1"/>
      <c r="AJ35579" s="1"/>
      <c r="AK35579" s="1"/>
      <c r="AL35579" s="1"/>
    </row>
    <row r="35580">
      <c r="I35580" s="1"/>
      <c r="J35580" s="1"/>
      <c r="K35580" s="1"/>
      <c r="AA35580" s="1"/>
      <c r="AB35580" s="1"/>
      <c r="AC35580" s="1"/>
      <c r="AJ35580" s="1"/>
      <c r="AK35580" s="1"/>
      <c r="AL35580" s="1"/>
    </row>
    <row r="35581">
      <c r="I35581" s="1"/>
      <c r="J35581" s="1"/>
      <c r="K35581" s="1"/>
      <c r="AA35581" s="1"/>
      <c r="AB35581" s="1"/>
      <c r="AC35581" s="1"/>
      <c r="AJ35581" s="1"/>
      <c r="AK35581" s="1"/>
      <c r="AL35581" s="1"/>
    </row>
    <row r="35582">
      <c r="I35582" s="1"/>
      <c r="J35582" s="1"/>
      <c r="K35582" s="1"/>
      <c r="AA35582" s="1"/>
      <c r="AB35582" s="1"/>
      <c r="AC35582" s="1"/>
      <c r="AJ35582" s="1"/>
      <c r="AK35582" s="1"/>
      <c r="AL35582" s="1"/>
    </row>
    <row r="35583">
      <c r="I35583" s="1"/>
      <c r="J35583" s="1"/>
      <c r="K35583" s="1"/>
      <c r="AA35583" s="1"/>
      <c r="AB35583" s="1"/>
      <c r="AC35583" s="1"/>
      <c r="AJ35583" s="1"/>
      <c r="AK35583" s="1"/>
      <c r="AL35583" s="1"/>
    </row>
    <row r="35584">
      <c r="I35584" s="1"/>
      <c r="J35584" s="1"/>
      <c r="K35584" s="1"/>
      <c r="AA35584" s="1"/>
      <c r="AB35584" s="1"/>
      <c r="AC35584" s="1"/>
      <c r="AJ35584" s="1"/>
      <c r="AK35584" s="1"/>
      <c r="AL35584" s="1"/>
    </row>
    <row r="35585">
      <c r="I35585" s="1"/>
      <c r="J35585" s="1"/>
      <c r="K35585" s="1"/>
      <c r="AA35585" s="1"/>
      <c r="AB35585" s="1"/>
      <c r="AC35585" s="1"/>
      <c r="AJ35585" s="1"/>
      <c r="AK35585" s="1"/>
      <c r="AL35585" s="1"/>
    </row>
    <row r="35586">
      <c r="I35586" s="1"/>
      <c r="J35586" s="1"/>
      <c r="K35586" s="1"/>
      <c r="AA35586" s="1"/>
      <c r="AB35586" s="1"/>
      <c r="AC35586" s="1"/>
      <c r="AJ35586" s="1"/>
      <c r="AK35586" s="1"/>
      <c r="AL35586" s="1"/>
    </row>
    <row r="35587">
      <c r="I35587" s="1"/>
      <c r="J35587" s="1"/>
      <c r="K35587" s="1"/>
      <c r="AA35587" s="1"/>
      <c r="AB35587" s="1"/>
      <c r="AC35587" s="1"/>
      <c r="AJ35587" s="1"/>
      <c r="AK35587" s="1"/>
      <c r="AL35587" s="1"/>
    </row>
    <row r="35588">
      <c r="I35588" s="1"/>
      <c r="J35588" s="1"/>
      <c r="K35588" s="1"/>
      <c r="AA35588" s="1"/>
      <c r="AB35588" s="1"/>
      <c r="AC35588" s="1"/>
      <c r="AJ35588" s="1"/>
      <c r="AK35588" s="1"/>
      <c r="AL35588" s="1"/>
    </row>
    <row r="35589">
      <c r="I35589" s="1"/>
      <c r="J35589" s="1"/>
      <c r="K35589" s="1"/>
      <c r="AA35589" s="1"/>
      <c r="AB35589" s="1"/>
      <c r="AC35589" s="1"/>
      <c r="AJ35589" s="1"/>
      <c r="AK35589" s="1"/>
      <c r="AL35589" s="1"/>
    </row>
    <row r="35590">
      <c r="I35590" s="1"/>
      <c r="J35590" s="1"/>
      <c r="K35590" s="1"/>
      <c r="AA35590" s="1"/>
      <c r="AB35590" s="1"/>
      <c r="AC35590" s="1"/>
      <c r="AJ35590" s="1"/>
      <c r="AK35590" s="1"/>
      <c r="AL35590" s="1"/>
    </row>
    <row r="35591">
      <c r="I35591" s="1"/>
      <c r="J35591" s="1"/>
      <c r="K35591" s="1"/>
      <c r="AA35591" s="1"/>
      <c r="AB35591" s="1"/>
      <c r="AC35591" s="1"/>
      <c r="AJ35591" s="1"/>
      <c r="AK35591" s="1"/>
      <c r="AL35591" s="1"/>
    </row>
    <row r="35592">
      <c r="I35592" s="1"/>
      <c r="J35592" s="1"/>
      <c r="K35592" s="1"/>
      <c r="AA35592" s="1"/>
      <c r="AB35592" s="1"/>
      <c r="AC35592" s="1"/>
      <c r="AJ35592" s="1"/>
      <c r="AK35592" s="1"/>
      <c r="AL35592" s="1"/>
    </row>
    <row r="35593">
      <c r="I35593" s="1"/>
      <c r="J35593" s="1"/>
      <c r="K35593" s="1"/>
      <c r="AA35593" s="1"/>
      <c r="AB35593" s="1"/>
      <c r="AC35593" s="1"/>
      <c r="AJ35593" s="1"/>
      <c r="AK35593" s="1"/>
      <c r="AL35593" s="1"/>
    </row>
    <row r="35594">
      <c r="I35594" s="1"/>
      <c r="J35594" s="1"/>
      <c r="K35594" s="1"/>
      <c r="AA35594" s="1"/>
      <c r="AB35594" s="1"/>
      <c r="AC35594" s="1"/>
      <c r="AJ35594" s="1"/>
      <c r="AK35594" s="1"/>
      <c r="AL35594" s="1"/>
    </row>
    <row r="35595">
      <c r="I35595" s="1"/>
      <c r="J35595" s="1"/>
      <c r="K35595" s="1"/>
      <c r="AA35595" s="1"/>
      <c r="AB35595" s="1"/>
      <c r="AC35595" s="1"/>
      <c r="AJ35595" s="1"/>
      <c r="AK35595" s="1"/>
      <c r="AL35595" s="1"/>
    </row>
    <row r="35596">
      <c r="I35596" s="1"/>
      <c r="J35596" s="1"/>
      <c r="K35596" s="1"/>
      <c r="AA35596" s="1"/>
      <c r="AB35596" s="1"/>
      <c r="AC35596" s="1"/>
      <c r="AJ35596" s="1"/>
      <c r="AK35596" s="1"/>
      <c r="AL35596" s="1"/>
    </row>
    <row r="35597">
      <c r="I35597" s="1"/>
      <c r="J35597" s="1"/>
      <c r="K35597" s="1"/>
      <c r="AA35597" s="1"/>
      <c r="AB35597" s="1"/>
      <c r="AC35597" s="1"/>
      <c r="AJ35597" s="1"/>
      <c r="AK35597" s="1"/>
      <c r="AL35597" s="1"/>
    </row>
    <row r="35598">
      <c r="I35598" s="1"/>
      <c r="J35598" s="1"/>
      <c r="K35598" s="1"/>
      <c r="AA35598" s="1"/>
      <c r="AB35598" s="1"/>
      <c r="AC35598" s="1"/>
      <c r="AJ35598" s="1"/>
      <c r="AK35598" s="1"/>
      <c r="AL35598" s="1"/>
    </row>
    <row r="35599">
      <c r="I35599" s="1"/>
      <c r="J35599" s="1"/>
      <c r="K35599" s="1"/>
      <c r="AA35599" s="1"/>
      <c r="AB35599" s="1"/>
      <c r="AC35599" s="1"/>
      <c r="AJ35599" s="1"/>
      <c r="AK35599" s="1"/>
      <c r="AL35599" s="1"/>
    </row>
    <row r="35600">
      <c r="I35600" s="1"/>
      <c r="J35600" s="1"/>
      <c r="K35600" s="1"/>
      <c r="AA35600" s="1"/>
      <c r="AB35600" s="1"/>
      <c r="AC35600" s="1"/>
      <c r="AJ35600" s="1"/>
      <c r="AK35600" s="1"/>
      <c r="AL35600" s="1"/>
    </row>
    <row r="35601">
      <c r="I35601" s="1"/>
      <c r="J35601" s="1"/>
      <c r="K35601" s="1"/>
      <c r="AA35601" s="1"/>
      <c r="AB35601" s="1"/>
      <c r="AC35601" s="1"/>
      <c r="AJ35601" s="1"/>
      <c r="AK35601" s="1"/>
      <c r="AL35601" s="1"/>
    </row>
    <row r="35602">
      <c r="I35602" s="1"/>
      <c r="J35602" s="1"/>
      <c r="K35602" s="1"/>
      <c r="AA35602" s="1"/>
      <c r="AB35602" s="1"/>
      <c r="AC35602" s="1"/>
      <c r="AJ35602" s="1"/>
      <c r="AK35602" s="1"/>
      <c r="AL35602" s="1"/>
    </row>
    <row r="35603">
      <c r="I35603" s="1"/>
      <c r="J35603" s="1"/>
      <c r="K35603" s="1"/>
      <c r="AA35603" s="1"/>
      <c r="AB35603" s="1"/>
      <c r="AC35603" s="1"/>
      <c r="AJ35603" s="1"/>
      <c r="AK35603" s="1"/>
      <c r="AL35603" s="1"/>
    </row>
    <row r="35604">
      <c r="I35604" s="1"/>
      <c r="J35604" s="1"/>
      <c r="K35604" s="1"/>
      <c r="AA35604" s="1"/>
      <c r="AB35604" s="1"/>
      <c r="AC35604" s="1"/>
      <c r="AJ35604" s="1"/>
      <c r="AK35604" s="1"/>
      <c r="AL35604" s="1"/>
    </row>
    <row r="35605">
      <c r="I35605" s="1"/>
      <c r="J35605" s="1"/>
      <c r="K35605" s="1"/>
      <c r="AA35605" s="1"/>
      <c r="AB35605" s="1"/>
      <c r="AC35605" s="1"/>
      <c r="AJ35605" s="1"/>
      <c r="AK35605" s="1"/>
      <c r="AL35605" s="1"/>
    </row>
    <row r="35606">
      <c r="I35606" s="1"/>
      <c r="J35606" s="1"/>
      <c r="K35606" s="1"/>
      <c r="AA35606" s="1"/>
      <c r="AB35606" s="1"/>
      <c r="AC35606" s="1"/>
      <c r="AJ35606" s="1"/>
      <c r="AK35606" s="1"/>
      <c r="AL35606" s="1"/>
    </row>
    <row r="35607">
      <c r="I35607" s="1"/>
      <c r="J35607" s="1"/>
      <c r="K35607" s="1"/>
      <c r="AA35607" s="1"/>
      <c r="AB35607" s="1"/>
      <c r="AC35607" s="1"/>
      <c r="AJ35607" s="1"/>
      <c r="AK35607" s="1"/>
      <c r="AL35607" s="1"/>
    </row>
    <row r="35608">
      <c r="I35608" s="1"/>
      <c r="J35608" s="1"/>
      <c r="K35608" s="1"/>
      <c r="AA35608" s="1"/>
      <c r="AB35608" s="1"/>
      <c r="AC35608" s="1"/>
      <c r="AJ35608" s="1"/>
      <c r="AK35608" s="1"/>
      <c r="AL35608" s="1"/>
    </row>
    <row r="35609">
      <c r="I35609" s="1"/>
      <c r="J35609" s="1"/>
      <c r="K35609" s="1"/>
      <c r="AA35609" s="1"/>
      <c r="AB35609" s="1"/>
      <c r="AC35609" s="1"/>
      <c r="AJ35609" s="1"/>
      <c r="AK35609" s="1"/>
      <c r="AL35609" s="1"/>
    </row>
    <row r="35610">
      <c r="I35610" s="1"/>
      <c r="J35610" s="1"/>
      <c r="K35610" s="1"/>
      <c r="AA35610" s="1"/>
      <c r="AB35610" s="1"/>
      <c r="AC35610" s="1"/>
      <c r="AJ35610" s="1"/>
      <c r="AK35610" s="1"/>
      <c r="AL35610" s="1"/>
    </row>
    <row r="35611">
      <c r="I35611" s="1"/>
      <c r="J35611" s="1"/>
      <c r="K35611" s="1"/>
      <c r="AA35611" s="1"/>
      <c r="AB35611" s="1"/>
      <c r="AC35611" s="1"/>
      <c r="AJ35611" s="1"/>
      <c r="AK35611" s="1"/>
      <c r="AL35611" s="1"/>
    </row>
    <row r="35612">
      <c r="I35612" s="1"/>
      <c r="J35612" s="1"/>
      <c r="K35612" s="1"/>
      <c r="AA35612" s="1"/>
      <c r="AB35612" s="1"/>
      <c r="AC35612" s="1"/>
      <c r="AJ35612" s="1"/>
      <c r="AK35612" s="1"/>
      <c r="AL35612" s="1"/>
    </row>
    <row r="35613">
      <c r="I35613" s="1"/>
      <c r="J35613" s="1"/>
      <c r="K35613" s="1"/>
      <c r="AA35613" s="1"/>
      <c r="AB35613" s="1"/>
      <c r="AC35613" s="1"/>
      <c r="AJ35613" s="1"/>
      <c r="AK35613" s="1"/>
      <c r="AL35613" s="1"/>
    </row>
    <row r="35614">
      <c r="I35614" s="1"/>
      <c r="J35614" s="1"/>
      <c r="K35614" s="1"/>
      <c r="AA35614" s="1"/>
      <c r="AB35614" s="1"/>
      <c r="AC35614" s="1"/>
      <c r="AJ35614" s="1"/>
      <c r="AK35614" s="1"/>
      <c r="AL35614" s="1"/>
    </row>
    <row r="35615">
      <c r="I35615" s="1"/>
      <c r="J35615" s="1"/>
      <c r="K35615" s="1"/>
      <c r="AA35615" s="1"/>
      <c r="AB35615" s="1"/>
      <c r="AC35615" s="1"/>
      <c r="AJ35615" s="1"/>
      <c r="AK35615" s="1"/>
      <c r="AL35615" s="1"/>
    </row>
    <row r="35616">
      <c r="I35616" s="1"/>
      <c r="J35616" s="1"/>
      <c r="K35616" s="1"/>
      <c r="AA35616" s="1"/>
      <c r="AB35616" s="1"/>
      <c r="AC35616" s="1"/>
      <c r="AJ35616" s="1"/>
      <c r="AK35616" s="1"/>
      <c r="AL35616" s="1"/>
    </row>
    <row r="35617">
      <c r="I35617" s="1"/>
      <c r="J35617" s="1"/>
      <c r="K35617" s="1"/>
      <c r="AA35617" s="1"/>
      <c r="AB35617" s="1"/>
      <c r="AC35617" s="1"/>
      <c r="AJ35617" s="1"/>
      <c r="AK35617" s="1"/>
      <c r="AL35617" s="1"/>
    </row>
    <row r="35618">
      <c r="I35618" s="1"/>
      <c r="J35618" s="1"/>
      <c r="K35618" s="1"/>
      <c r="AA35618" s="1"/>
      <c r="AB35618" s="1"/>
      <c r="AC35618" s="1"/>
      <c r="AJ35618" s="1"/>
      <c r="AK35618" s="1"/>
      <c r="AL35618" s="1"/>
    </row>
    <row r="35619">
      <c r="I35619" s="1"/>
      <c r="J35619" s="1"/>
      <c r="K35619" s="1"/>
      <c r="AA35619" s="1"/>
      <c r="AB35619" s="1"/>
      <c r="AC35619" s="1"/>
      <c r="AJ35619" s="1"/>
      <c r="AK35619" s="1"/>
      <c r="AL35619" s="1"/>
    </row>
    <row r="35620">
      <c r="I35620" s="1"/>
      <c r="J35620" s="1"/>
      <c r="K35620" s="1"/>
      <c r="AA35620" s="1"/>
      <c r="AB35620" s="1"/>
      <c r="AC35620" s="1"/>
      <c r="AJ35620" s="1"/>
      <c r="AK35620" s="1"/>
      <c r="AL35620" s="1"/>
    </row>
    <row r="35621">
      <c r="I35621" s="1"/>
      <c r="J35621" s="1"/>
      <c r="K35621" s="1"/>
      <c r="AA35621" s="1"/>
      <c r="AB35621" s="1"/>
      <c r="AC35621" s="1"/>
      <c r="AJ35621" s="1"/>
      <c r="AK35621" s="1"/>
      <c r="AL35621" s="1"/>
    </row>
    <row r="35622">
      <c r="I35622" s="1"/>
      <c r="J35622" s="1"/>
      <c r="K35622" s="1"/>
      <c r="AA35622" s="1"/>
      <c r="AB35622" s="1"/>
      <c r="AC35622" s="1"/>
      <c r="AJ35622" s="1"/>
      <c r="AK35622" s="1"/>
      <c r="AL35622" s="1"/>
    </row>
    <row r="35623">
      <c r="I35623" s="1"/>
      <c r="J35623" s="1"/>
      <c r="K35623" s="1"/>
      <c r="AA35623" s="1"/>
      <c r="AB35623" s="1"/>
      <c r="AC35623" s="1"/>
      <c r="AJ35623" s="1"/>
      <c r="AK35623" s="1"/>
      <c r="AL35623" s="1"/>
    </row>
    <row r="35624">
      <c r="I35624" s="1"/>
      <c r="J35624" s="1"/>
      <c r="K35624" s="1"/>
      <c r="AA35624" s="1"/>
      <c r="AB35624" s="1"/>
      <c r="AC35624" s="1"/>
      <c r="AJ35624" s="1"/>
      <c r="AK35624" s="1"/>
      <c r="AL35624" s="1"/>
    </row>
    <row r="35625">
      <c r="I35625" s="1"/>
      <c r="J35625" s="1"/>
      <c r="K35625" s="1"/>
      <c r="AA35625" s="1"/>
      <c r="AB35625" s="1"/>
      <c r="AC35625" s="1"/>
      <c r="AJ35625" s="1"/>
      <c r="AK35625" s="1"/>
      <c r="AL35625" s="1"/>
    </row>
    <row r="35626">
      <c r="I35626" s="1"/>
      <c r="J35626" s="1"/>
      <c r="K35626" s="1"/>
      <c r="AA35626" s="1"/>
      <c r="AB35626" s="1"/>
      <c r="AC35626" s="1"/>
      <c r="AJ35626" s="1"/>
      <c r="AK35626" s="1"/>
      <c r="AL35626" s="1"/>
    </row>
    <row r="35627">
      <c r="I35627" s="1"/>
      <c r="J35627" s="1"/>
      <c r="K35627" s="1"/>
      <c r="AA35627" s="1"/>
      <c r="AB35627" s="1"/>
      <c r="AC35627" s="1"/>
      <c r="AJ35627" s="1"/>
      <c r="AK35627" s="1"/>
      <c r="AL35627" s="1"/>
    </row>
    <row r="35628">
      <c r="I35628" s="1"/>
      <c r="J35628" s="1"/>
      <c r="K35628" s="1"/>
      <c r="AA35628" s="1"/>
      <c r="AB35628" s="1"/>
      <c r="AC35628" s="1"/>
      <c r="AJ35628" s="1"/>
      <c r="AK35628" s="1"/>
      <c r="AL35628" s="1"/>
    </row>
    <row r="35629">
      <c r="I35629" s="1"/>
      <c r="J35629" s="1"/>
      <c r="K35629" s="1"/>
      <c r="AA35629" s="1"/>
      <c r="AB35629" s="1"/>
      <c r="AC35629" s="1"/>
      <c r="AJ35629" s="1"/>
      <c r="AK35629" s="1"/>
      <c r="AL35629" s="1"/>
    </row>
    <row r="35630">
      <c r="I35630" s="1"/>
      <c r="J35630" s="1"/>
      <c r="K35630" s="1"/>
      <c r="AA35630" s="1"/>
      <c r="AB35630" s="1"/>
      <c r="AC35630" s="1"/>
      <c r="AJ35630" s="1"/>
      <c r="AK35630" s="1"/>
      <c r="AL35630" s="1"/>
    </row>
    <row r="35631">
      <c r="I35631" s="1"/>
      <c r="J35631" s="1"/>
      <c r="K35631" s="1"/>
      <c r="AA35631" s="1"/>
      <c r="AB35631" s="1"/>
      <c r="AC35631" s="1"/>
      <c r="AJ35631" s="1"/>
      <c r="AK35631" s="1"/>
      <c r="AL35631" s="1"/>
    </row>
    <row r="35632">
      <c r="I35632" s="1"/>
      <c r="J35632" s="1"/>
      <c r="K35632" s="1"/>
      <c r="AA35632" s="1"/>
      <c r="AB35632" s="1"/>
      <c r="AC35632" s="1"/>
      <c r="AJ35632" s="1"/>
      <c r="AK35632" s="1"/>
      <c r="AL35632" s="1"/>
    </row>
    <row r="35633">
      <c r="I35633" s="1"/>
      <c r="J35633" s="1"/>
      <c r="K35633" s="1"/>
      <c r="AA35633" s="1"/>
      <c r="AB35633" s="1"/>
      <c r="AC35633" s="1"/>
      <c r="AJ35633" s="1"/>
      <c r="AK35633" s="1"/>
      <c r="AL35633" s="1"/>
    </row>
    <row r="35634">
      <c r="I35634" s="1"/>
      <c r="J35634" s="1"/>
      <c r="K35634" s="1"/>
      <c r="AA35634" s="1"/>
      <c r="AB35634" s="1"/>
      <c r="AC35634" s="1"/>
      <c r="AJ35634" s="1"/>
      <c r="AK35634" s="1"/>
      <c r="AL35634" s="1"/>
    </row>
    <row r="35635">
      <c r="I35635" s="1"/>
      <c r="J35635" s="1"/>
      <c r="K35635" s="1"/>
      <c r="AA35635" s="1"/>
      <c r="AB35635" s="1"/>
      <c r="AC35635" s="1"/>
      <c r="AJ35635" s="1"/>
      <c r="AK35635" s="1"/>
      <c r="AL35635" s="1"/>
    </row>
    <row r="35636">
      <c r="I35636" s="1"/>
      <c r="J35636" s="1"/>
      <c r="K35636" s="1"/>
      <c r="AA35636" s="1"/>
      <c r="AB35636" s="1"/>
      <c r="AC35636" s="1"/>
      <c r="AJ35636" s="1"/>
      <c r="AK35636" s="1"/>
      <c r="AL35636" s="1"/>
    </row>
    <row r="35637">
      <c r="I35637" s="1"/>
      <c r="J35637" s="1"/>
      <c r="K35637" s="1"/>
      <c r="AA35637" s="1"/>
      <c r="AB35637" s="1"/>
      <c r="AC35637" s="1"/>
      <c r="AJ35637" s="1"/>
      <c r="AK35637" s="1"/>
      <c r="AL35637" s="1"/>
    </row>
    <row r="35638">
      <c r="I35638" s="1"/>
      <c r="J35638" s="1"/>
      <c r="K35638" s="1"/>
      <c r="AA35638" s="1"/>
      <c r="AB35638" s="1"/>
      <c r="AC35638" s="1"/>
      <c r="AJ35638" s="1"/>
      <c r="AK35638" s="1"/>
      <c r="AL35638" s="1"/>
    </row>
    <row r="35639">
      <c r="I35639" s="1"/>
      <c r="J35639" s="1"/>
      <c r="K35639" s="1"/>
      <c r="AA35639" s="1"/>
      <c r="AB35639" s="1"/>
      <c r="AC35639" s="1"/>
      <c r="AJ35639" s="1"/>
      <c r="AK35639" s="1"/>
      <c r="AL35639" s="1"/>
    </row>
    <row r="35640">
      <c r="I35640" s="1"/>
      <c r="J35640" s="1"/>
      <c r="K35640" s="1"/>
      <c r="AA35640" s="1"/>
      <c r="AB35640" s="1"/>
      <c r="AC35640" s="1"/>
      <c r="AJ35640" s="1"/>
      <c r="AK35640" s="1"/>
      <c r="AL35640" s="1"/>
    </row>
    <row r="35641">
      <c r="I35641" s="1"/>
      <c r="J35641" s="1"/>
      <c r="K35641" s="1"/>
      <c r="AA35641" s="1"/>
      <c r="AB35641" s="1"/>
      <c r="AC35641" s="1"/>
      <c r="AJ35641" s="1"/>
      <c r="AK35641" s="1"/>
      <c r="AL35641" s="1"/>
    </row>
    <row r="35642">
      <c r="I35642" s="1"/>
      <c r="J35642" s="1"/>
      <c r="K35642" s="1"/>
      <c r="AA35642" s="1"/>
      <c r="AB35642" s="1"/>
      <c r="AC35642" s="1"/>
      <c r="AJ35642" s="1"/>
      <c r="AK35642" s="1"/>
      <c r="AL35642" s="1"/>
    </row>
    <row r="35643">
      <c r="I35643" s="1"/>
      <c r="J35643" s="1"/>
      <c r="K35643" s="1"/>
      <c r="AA35643" s="1"/>
      <c r="AB35643" s="1"/>
      <c r="AC35643" s="1"/>
      <c r="AJ35643" s="1"/>
      <c r="AK35643" s="1"/>
      <c r="AL35643" s="1"/>
    </row>
    <row r="35644">
      <c r="I35644" s="1"/>
      <c r="J35644" s="1"/>
      <c r="K35644" s="1"/>
      <c r="AA35644" s="1"/>
      <c r="AB35644" s="1"/>
      <c r="AC35644" s="1"/>
      <c r="AJ35644" s="1"/>
      <c r="AK35644" s="1"/>
      <c r="AL35644" s="1"/>
    </row>
    <row r="35645">
      <c r="I35645" s="1"/>
      <c r="J35645" s="1"/>
      <c r="K35645" s="1"/>
      <c r="AA35645" s="1"/>
      <c r="AB35645" s="1"/>
      <c r="AC35645" s="1"/>
      <c r="AJ35645" s="1"/>
      <c r="AK35645" s="1"/>
      <c r="AL35645" s="1"/>
    </row>
    <row r="35646">
      <c r="I35646" s="1"/>
      <c r="J35646" s="1"/>
      <c r="K35646" s="1"/>
      <c r="AA35646" s="1"/>
      <c r="AB35646" s="1"/>
      <c r="AC35646" s="1"/>
      <c r="AJ35646" s="1"/>
      <c r="AK35646" s="1"/>
      <c r="AL35646" s="1"/>
    </row>
    <row r="35647">
      <c r="I35647" s="1"/>
      <c r="J35647" s="1"/>
      <c r="K35647" s="1"/>
      <c r="AA35647" s="1"/>
      <c r="AB35647" s="1"/>
      <c r="AC35647" s="1"/>
      <c r="AJ35647" s="1"/>
      <c r="AK35647" s="1"/>
      <c r="AL35647" s="1"/>
    </row>
    <row r="35648">
      <c r="I35648" s="1"/>
      <c r="J35648" s="1"/>
      <c r="K35648" s="1"/>
      <c r="AA35648" s="1"/>
      <c r="AB35648" s="1"/>
      <c r="AC35648" s="1"/>
      <c r="AJ35648" s="1"/>
      <c r="AK35648" s="1"/>
      <c r="AL35648" s="1"/>
    </row>
    <row r="35649">
      <c r="I35649" s="1"/>
      <c r="J35649" s="1"/>
      <c r="K35649" s="1"/>
      <c r="AA35649" s="1"/>
      <c r="AB35649" s="1"/>
      <c r="AC35649" s="1"/>
      <c r="AJ35649" s="1"/>
      <c r="AK35649" s="1"/>
      <c r="AL35649" s="1"/>
    </row>
    <row r="35650">
      <c r="I35650" s="1"/>
      <c r="J35650" s="1"/>
      <c r="K35650" s="1"/>
      <c r="AA35650" s="1"/>
      <c r="AB35650" s="1"/>
      <c r="AC35650" s="1"/>
      <c r="AJ35650" s="1"/>
      <c r="AK35650" s="1"/>
      <c r="AL35650" s="1"/>
    </row>
    <row r="35651">
      <c r="I35651" s="1"/>
      <c r="J35651" s="1"/>
      <c r="K35651" s="1"/>
      <c r="AA35651" s="1"/>
      <c r="AB35651" s="1"/>
      <c r="AC35651" s="1"/>
      <c r="AJ35651" s="1"/>
      <c r="AK35651" s="1"/>
      <c r="AL35651" s="1"/>
    </row>
    <row r="35652">
      <c r="I35652" s="1"/>
      <c r="J35652" s="1"/>
      <c r="K35652" s="1"/>
      <c r="AA35652" s="1"/>
      <c r="AB35652" s="1"/>
      <c r="AC35652" s="1"/>
      <c r="AJ35652" s="1"/>
      <c r="AK35652" s="1"/>
      <c r="AL35652" s="1"/>
    </row>
    <row r="35653">
      <c r="I35653" s="1"/>
      <c r="J35653" s="1"/>
      <c r="K35653" s="1"/>
      <c r="AA35653" s="1"/>
      <c r="AB35653" s="1"/>
      <c r="AC35653" s="1"/>
      <c r="AJ35653" s="1"/>
      <c r="AK35653" s="1"/>
      <c r="AL35653" s="1"/>
    </row>
    <row r="35654">
      <c r="I35654" s="1"/>
      <c r="J35654" s="1"/>
      <c r="K35654" s="1"/>
      <c r="AA35654" s="1"/>
      <c r="AB35654" s="1"/>
      <c r="AC35654" s="1"/>
      <c r="AJ35654" s="1"/>
      <c r="AK35654" s="1"/>
      <c r="AL35654" s="1"/>
    </row>
    <row r="35655">
      <c r="I35655" s="1"/>
      <c r="J35655" s="1"/>
      <c r="K35655" s="1"/>
      <c r="AA35655" s="1"/>
      <c r="AB35655" s="1"/>
      <c r="AC35655" s="1"/>
      <c r="AJ35655" s="1"/>
      <c r="AK35655" s="1"/>
      <c r="AL35655" s="1"/>
    </row>
    <row r="35656">
      <c r="I35656" s="1"/>
      <c r="J35656" s="1"/>
      <c r="K35656" s="1"/>
      <c r="AA35656" s="1"/>
      <c r="AB35656" s="1"/>
      <c r="AC35656" s="1"/>
      <c r="AJ35656" s="1"/>
      <c r="AK35656" s="1"/>
      <c r="AL35656" s="1"/>
    </row>
    <row r="35657">
      <c r="I35657" s="1"/>
      <c r="J35657" s="1"/>
      <c r="K35657" s="1"/>
      <c r="AA35657" s="1"/>
      <c r="AB35657" s="1"/>
      <c r="AC35657" s="1"/>
      <c r="AJ35657" s="1"/>
      <c r="AK35657" s="1"/>
      <c r="AL35657" s="1"/>
    </row>
    <row r="35658">
      <c r="I35658" s="1"/>
      <c r="J35658" s="1"/>
      <c r="K35658" s="1"/>
      <c r="AA35658" s="1"/>
      <c r="AB35658" s="1"/>
      <c r="AC35658" s="1"/>
      <c r="AJ35658" s="1"/>
      <c r="AK35658" s="1"/>
      <c r="AL35658" s="1"/>
    </row>
    <row r="35659">
      <c r="I35659" s="1"/>
      <c r="J35659" s="1"/>
      <c r="K35659" s="1"/>
      <c r="AA35659" s="1"/>
      <c r="AB35659" s="1"/>
      <c r="AC35659" s="1"/>
      <c r="AJ35659" s="1"/>
      <c r="AK35659" s="1"/>
      <c r="AL35659" s="1"/>
    </row>
    <row r="35660">
      <c r="I35660" s="1"/>
      <c r="J35660" s="1"/>
      <c r="K35660" s="1"/>
      <c r="AA35660" s="1"/>
      <c r="AB35660" s="1"/>
      <c r="AC35660" s="1"/>
      <c r="AJ35660" s="1"/>
      <c r="AK35660" s="1"/>
      <c r="AL35660" s="1"/>
    </row>
    <row r="35661">
      <c r="I35661" s="1"/>
      <c r="J35661" s="1"/>
      <c r="K35661" s="1"/>
      <c r="AA35661" s="1"/>
      <c r="AB35661" s="1"/>
      <c r="AC35661" s="1"/>
      <c r="AJ35661" s="1"/>
      <c r="AK35661" s="1"/>
      <c r="AL35661" s="1"/>
    </row>
    <row r="35662">
      <c r="I35662" s="1"/>
      <c r="J35662" s="1"/>
      <c r="K35662" s="1"/>
      <c r="AA35662" s="1"/>
      <c r="AB35662" s="1"/>
      <c r="AC35662" s="1"/>
      <c r="AJ35662" s="1"/>
      <c r="AK35662" s="1"/>
      <c r="AL35662" s="1"/>
    </row>
    <row r="35663">
      <c r="I35663" s="1"/>
      <c r="J35663" s="1"/>
      <c r="K35663" s="1"/>
      <c r="AA35663" s="1"/>
      <c r="AB35663" s="1"/>
      <c r="AC35663" s="1"/>
      <c r="AJ35663" s="1"/>
      <c r="AK35663" s="1"/>
      <c r="AL35663" s="1"/>
    </row>
    <row r="35664">
      <c r="I35664" s="1"/>
      <c r="J35664" s="1"/>
      <c r="K35664" s="1"/>
      <c r="AA35664" s="1"/>
      <c r="AB35664" s="1"/>
      <c r="AC35664" s="1"/>
      <c r="AJ35664" s="1"/>
      <c r="AK35664" s="1"/>
      <c r="AL35664" s="1"/>
    </row>
    <row r="35665">
      <c r="I35665" s="1"/>
      <c r="J35665" s="1"/>
      <c r="K35665" s="1"/>
      <c r="AA35665" s="1"/>
      <c r="AB35665" s="1"/>
      <c r="AC35665" s="1"/>
      <c r="AJ35665" s="1"/>
      <c r="AK35665" s="1"/>
      <c r="AL35665" s="1"/>
    </row>
    <row r="35666">
      <c r="I35666" s="1"/>
      <c r="J35666" s="1"/>
      <c r="K35666" s="1"/>
      <c r="AA35666" s="1"/>
      <c r="AB35666" s="1"/>
      <c r="AC35666" s="1"/>
      <c r="AJ35666" s="1"/>
      <c r="AK35666" s="1"/>
      <c r="AL35666" s="1"/>
    </row>
    <row r="35667">
      <c r="I35667" s="1"/>
      <c r="J35667" s="1"/>
      <c r="K35667" s="1"/>
      <c r="AA35667" s="1"/>
      <c r="AB35667" s="1"/>
      <c r="AC35667" s="1"/>
      <c r="AJ35667" s="1"/>
      <c r="AK35667" s="1"/>
      <c r="AL35667" s="1"/>
    </row>
    <row r="35668">
      <c r="I35668" s="1"/>
      <c r="J35668" s="1"/>
      <c r="K35668" s="1"/>
      <c r="AA35668" s="1"/>
      <c r="AB35668" s="1"/>
      <c r="AC35668" s="1"/>
      <c r="AJ35668" s="1"/>
      <c r="AK35668" s="1"/>
      <c r="AL35668" s="1"/>
    </row>
    <row r="35669">
      <c r="I35669" s="1"/>
      <c r="J35669" s="1"/>
      <c r="K35669" s="1"/>
      <c r="AA35669" s="1"/>
      <c r="AB35669" s="1"/>
      <c r="AC35669" s="1"/>
      <c r="AJ35669" s="1"/>
      <c r="AK35669" s="1"/>
      <c r="AL35669" s="1"/>
    </row>
    <row r="35670">
      <c r="I35670" s="1"/>
      <c r="J35670" s="1"/>
      <c r="K35670" s="1"/>
      <c r="AA35670" s="1"/>
      <c r="AB35670" s="1"/>
      <c r="AC35670" s="1"/>
      <c r="AJ35670" s="1"/>
      <c r="AK35670" s="1"/>
      <c r="AL35670" s="1"/>
    </row>
    <row r="35671">
      <c r="I35671" s="1"/>
      <c r="J35671" s="1"/>
      <c r="K35671" s="1"/>
      <c r="AA35671" s="1"/>
      <c r="AB35671" s="1"/>
      <c r="AC35671" s="1"/>
      <c r="AJ35671" s="1"/>
      <c r="AK35671" s="1"/>
      <c r="AL35671" s="1"/>
    </row>
    <row r="35672">
      <c r="I35672" s="1"/>
      <c r="J35672" s="1"/>
      <c r="K35672" s="1"/>
      <c r="AA35672" s="1"/>
      <c r="AB35672" s="1"/>
      <c r="AC35672" s="1"/>
      <c r="AJ35672" s="1"/>
      <c r="AK35672" s="1"/>
      <c r="AL35672" s="1"/>
    </row>
    <row r="35673">
      <c r="I35673" s="1"/>
      <c r="J35673" s="1"/>
      <c r="K35673" s="1"/>
      <c r="AA35673" s="1"/>
      <c r="AB35673" s="1"/>
      <c r="AC35673" s="1"/>
      <c r="AJ35673" s="1"/>
      <c r="AK35673" s="1"/>
      <c r="AL35673" s="1"/>
    </row>
    <row r="35674">
      <c r="I35674" s="1"/>
      <c r="J35674" s="1"/>
      <c r="K35674" s="1"/>
      <c r="AA35674" s="1"/>
      <c r="AB35674" s="1"/>
      <c r="AC35674" s="1"/>
      <c r="AJ35674" s="1"/>
      <c r="AK35674" s="1"/>
      <c r="AL35674" s="1"/>
    </row>
    <row r="35675">
      <c r="I35675" s="1"/>
      <c r="J35675" s="1"/>
      <c r="K35675" s="1"/>
      <c r="AA35675" s="1"/>
      <c r="AB35675" s="1"/>
      <c r="AC35675" s="1"/>
      <c r="AJ35675" s="1"/>
      <c r="AK35675" s="1"/>
      <c r="AL35675" s="1"/>
    </row>
    <row r="35676">
      <c r="I35676" s="1"/>
      <c r="J35676" s="1"/>
      <c r="K35676" s="1"/>
      <c r="AA35676" s="1"/>
      <c r="AB35676" s="1"/>
      <c r="AC35676" s="1"/>
      <c r="AJ35676" s="1"/>
      <c r="AK35676" s="1"/>
      <c r="AL35676" s="1"/>
    </row>
    <row r="35677">
      <c r="I35677" s="1"/>
      <c r="J35677" s="1"/>
      <c r="K35677" s="1"/>
      <c r="AA35677" s="1"/>
      <c r="AB35677" s="1"/>
      <c r="AC35677" s="1"/>
      <c r="AJ35677" s="1"/>
      <c r="AK35677" s="1"/>
      <c r="AL35677" s="1"/>
    </row>
    <row r="35678">
      <c r="I35678" s="1"/>
      <c r="J35678" s="1"/>
      <c r="K35678" s="1"/>
      <c r="AA35678" s="1"/>
      <c r="AB35678" s="1"/>
      <c r="AC35678" s="1"/>
      <c r="AJ35678" s="1"/>
      <c r="AK35678" s="1"/>
      <c r="AL35678" s="1"/>
    </row>
    <row r="35679">
      <c r="I35679" s="1"/>
      <c r="J35679" s="1"/>
      <c r="K35679" s="1"/>
      <c r="AA35679" s="1"/>
      <c r="AB35679" s="1"/>
      <c r="AC35679" s="1"/>
      <c r="AJ35679" s="1"/>
      <c r="AK35679" s="1"/>
      <c r="AL35679" s="1"/>
    </row>
    <row r="35680">
      <c r="I35680" s="1"/>
      <c r="J35680" s="1"/>
      <c r="K35680" s="1"/>
      <c r="AA35680" s="1"/>
      <c r="AB35680" s="1"/>
      <c r="AC35680" s="1"/>
      <c r="AJ35680" s="1"/>
      <c r="AK35680" s="1"/>
      <c r="AL35680" s="1"/>
    </row>
    <row r="35681">
      <c r="I35681" s="1"/>
      <c r="J35681" s="1"/>
      <c r="K35681" s="1"/>
      <c r="AA35681" s="1"/>
      <c r="AB35681" s="1"/>
      <c r="AC35681" s="1"/>
      <c r="AJ35681" s="1"/>
      <c r="AK35681" s="1"/>
      <c r="AL35681" s="1"/>
    </row>
    <row r="35682">
      <c r="I35682" s="1"/>
      <c r="J35682" s="1"/>
      <c r="K35682" s="1"/>
      <c r="AA35682" s="1"/>
      <c r="AB35682" s="1"/>
      <c r="AC35682" s="1"/>
      <c r="AJ35682" s="1"/>
      <c r="AK35682" s="1"/>
      <c r="AL35682" s="1"/>
    </row>
    <row r="35683">
      <c r="I35683" s="1"/>
      <c r="J35683" s="1"/>
      <c r="K35683" s="1"/>
      <c r="AA35683" s="1"/>
      <c r="AB35683" s="1"/>
      <c r="AC35683" s="1"/>
      <c r="AJ35683" s="1"/>
      <c r="AK35683" s="1"/>
      <c r="AL35683" s="1"/>
    </row>
    <row r="35684">
      <c r="I35684" s="1"/>
      <c r="J35684" s="1"/>
      <c r="K35684" s="1"/>
      <c r="AA35684" s="1"/>
      <c r="AB35684" s="1"/>
      <c r="AC35684" s="1"/>
      <c r="AJ35684" s="1"/>
      <c r="AK35684" s="1"/>
      <c r="AL35684" s="1"/>
    </row>
    <row r="35685">
      <c r="I35685" s="1"/>
      <c r="J35685" s="1"/>
      <c r="K35685" s="1"/>
      <c r="AA35685" s="1"/>
      <c r="AB35685" s="1"/>
      <c r="AC35685" s="1"/>
      <c r="AJ35685" s="1"/>
      <c r="AK35685" s="1"/>
      <c r="AL35685" s="1"/>
    </row>
    <row r="35686">
      <c r="I35686" s="1"/>
      <c r="J35686" s="1"/>
      <c r="K35686" s="1"/>
      <c r="AA35686" s="1"/>
      <c r="AB35686" s="1"/>
      <c r="AC35686" s="1"/>
      <c r="AJ35686" s="1"/>
      <c r="AK35686" s="1"/>
      <c r="AL35686" s="1"/>
    </row>
    <row r="35687">
      <c r="I35687" s="1"/>
      <c r="J35687" s="1"/>
      <c r="K35687" s="1"/>
      <c r="AA35687" s="1"/>
      <c r="AB35687" s="1"/>
      <c r="AC35687" s="1"/>
      <c r="AJ35687" s="1"/>
      <c r="AK35687" s="1"/>
      <c r="AL35687" s="1"/>
    </row>
    <row r="35688">
      <c r="I35688" s="1"/>
      <c r="J35688" s="1"/>
      <c r="K35688" s="1"/>
      <c r="AA35688" s="1"/>
      <c r="AB35688" s="1"/>
      <c r="AC35688" s="1"/>
      <c r="AJ35688" s="1"/>
      <c r="AK35688" s="1"/>
      <c r="AL35688" s="1"/>
    </row>
    <row r="35689">
      <c r="I35689" s="1"/>
      <c r="J35689" s="1"/>
      <c r="K35689" s="1"/>
      <c r="AA35689" s="1"/>
      <c r="AB35689" s="1"/>
      <c r="AC35689" s="1"/>
      <c r="AJ35689" s="1"/>
      <c r="AK35689" s="1"/>
      <c r="AL35689" s="1"/>
    </row>
    <row r="35690">
      <c r="I35690" s="1"/>
      <c r="J35690" s="1"/>
      <c r="K35690" s="1"/>
      <c r="AA35690" s="1"/>
      <c r="AB35690" s="1"/>
      <c r="AC35690" s="1"/>
      <c r="AJ35690" s="1"/>
      <c r="AK35690" s="1"/>
      <c r="AL35690" s="1"/>
    </row>
    <row r="35691">
      <c r="I35691" s="1"/>
      <c r="J35691" s="1"/>
      <c r="K35691" s="1"/>
      <c r="AA35691" s="1"/>
      <c r="AB35691" s="1"/>
      <c r="AC35691" s="1"/>
      <c r="AJ35691" s="1"/>
      <c r="AK35691" s="1"/>
      <c r="AL35691" s="1"/>
    </row>
    <row r="35692">
      <c r="I35692" s="1"/>
      <c r="J35692" s="1"/>
      <c r="K35692" s="1"/>
      <c r="AA35692" s="1"/>
      <c r="AB35692" s="1"/>
      <c r="AC35692" s="1"/>
      <c r="AJ35692" s="1"/>
      <c r="AK35692" s="1"/>
      <c r="AL35692" s="1"/>
    </row>
    <row r="35693">
      <c r="I35693" s="1"/>
      <c r="J35693" s="1"/>
      <c r="K35693" s="1"/>
      <c r="AA35693" s="1"/>
      <c r="AB35693" s="1"/>
      <c r="AC35693" s="1"/>
      <c r="AJ35693" s="1"/>
      <c r="AK35693" s="1"/>
      <c r="AL35693" s="1"/>
    </row>
    <row r="35694">
      <c r="I35694" s="1"/>
      <c r="J35694" s="1"/>
      <c r="K35694" s="1"/>
      <c r="AA35694" s="1"/>
      <c r="AB35694" s="1"/>
      <c r="AC35694" s="1"/>
      <c r="AJ35694" s="1"/>
      <c r="AK35694" s="1"/>
      <c r="AL35694" s="1"/>
    </row>
    <row r="35695">
      <c r="I35695" s="1"/>
      <c r="J35695" s="1"/>
      <c r="K35695" s="1"/>
      <c r="AA35695" s="1"/>
      <c r="AB35695" s="1"/>
      <c r="AC35695" s="1"/>
      <c r="AJ35695" s="1"/>
      <c r="AK35695" s="1"/>
      <c r="AL35695" s="1"/>
    </row>
    <row r="35696">
      <c r="I35696" s="1"/>
      <c r="J35696" s="1"/>
      <c r="K35696" s="1"/>
      <c r="AA35696" s="1"/>
      <c r="AB35696" s="1"/>
      <c r="AC35696" s="1"/>
      <c r="AJ35696" s="1"/>
      <c r="AK35696" s="1"/>
      <c r="AL35696" s="1"/>
    </row>
    <row r="35697">
      <c r="I35697" s="1"/>
      <c r="J35697" s="1"/>
      <c r="K35697" s="1"/>
      <c r="AA35697" s="1"/>
      <c r="AB35697" s="1"/>
      <c r="AC35697" s="1"/>
      <c r="AJ35697" s="1"/>
      <c r="AK35697" s="1"/>
      <c r="AL35697" s="1"/>
    </row>
    <row r="35698">
      <c r="I35698" s="1"/>
      <c r="J35698" s="1"/>
      <c r="K35698" s="1"/>
      <c r="AA35698" s="1"/>
      <c r="AB35698" s="1"/>
      <c r="AC35698" s="1"/>
      <c r="AJ35698" s="1"/>
      <c r="AK35698" s="1"/>
      <c r="AL35698" s="1"/>
    </row>
    <row r="35699">
      <c r="I35699" s="1"/>
      <c r="J35699" s="1"/>
      <c r="K35699" s="1"/>
      <c r="AA35699" s="1"/>
      <c r="AB35699" s="1"/>
      <c r="AC35699" s="1"/>
      <c r="AJ35699" s="1"/>
      <c r="AK35699" s="1"/>
      <c r="AL35699" s="1"/>
    </row>
    <row r="35700">
      <c r="I35700" s="1"/>
      <c r="J35700" s="1"/>
      <c r="K35700" s="1"/>
      <c r="AA35700" s="1"/>
      <c r="AB35700" s="1"/>
      <c r="AC35700" s="1"/>
      <c r="AJ35700" s="1"/>
      <c r="AK35700" s="1"/>
      <c r="AL35700" s="1"/>
    </row>
    <row r="35701">
      <c r="I35701" s="1"/>
      <c r="J35701" s="1"/>
      <c r="K35701" s="1"/>
      <c r="AA35701" s="1"/>
      <c r="AB35701" s="1"/>
      <c r="AC35701" s="1"/>
      <c r="AJ35701" s="1"/>
      <c r="AK35701" s="1"/>
      <c r="AL35701" s="1"/>
    </row>
    <row r="35702">
      <c r="I35702" s="1"/>
      <c r="J35702" s="1"/>
      <c r="K35702" s="1"/>
      <c r="AA35702" s="1"/>
      <c r="AB35702" s="1"/>
      <c r="AC35702" s="1"/>
      <c r="AJ35702" s="1"/>
      <c r="AK35702" s="1"/>
      <c r="AL35702" s="1"/>
    </row>
    <row r="35703">
      <c r="I35703" s="1"/>
      <c r="J35703" s="1"/>
      <c r="K35703" s="1"/>
      <c r="AA35703" s="1"/>
      <c r="AB35703" s="1"/>
      <c r="AC35703" s="1"/>
      <c r="AJ35703" s="1"/>
      <c r="AK35703" s="1"/>
      <c r="AL35703" s="1"/>
    </row>
    <row r="35704">
      <c r="I35704" s="1"/>
      <c r="J35704" s="1"/>
      <c r="K35704" s="1"/>
      <c r="AA35704" s="1"/>
      <c r="AB35704" s="1"/>
      <c r="AC35704" s="1"/>
      <c r="AJ35704" s="1"/>
      <c r="AK35704" s="1"/>
      <c r="AL35704" s="1"/>
    </row>
    <row r="35705">
      <c r="I35705" s="1"/>
      <c r="J35705" s="1"/>
      <c r="K35705" s="1"/>
      <c r="AA35705" s="1"/>
      <c r="AB35705" s="1"/>
      <c r="AC35705" s="1"/>
      <c r="AJ35705" s="1"/>
      <c r="AK35705" s="1"/>
      <c r="AL35705" s="1"/>
    </row>
    <row r="35706">
      <c r="I35706" s="1"/>
      <c r="J35706" s="1"/>
      <c r="K35706" s="1"/>
      <c r="AA35706" s="1"/>
      <c r="AB35706" s="1"/>
      <c r="AC35706" s="1"/>
      <c r="AJ35706" s="1"/>
      <c r="AK35706" s="1"/>
      <c r="AL35706" s="1"/>
    </row>
    <row r="35707">
      <c r="I35707" s="1"/>
      <c r="J35707" s="1"/>
      <c r="K35707" s="1"/>
      <c r="AA35707" s="1"/>
      <c r="AB35707" s="1"/>
      <c r="AC35707" s="1"/>
      <c r="AJ35707" s="1"/>
      <c r="AK35707" s="1"/>
      <c r="AL35707" s="1"/>
    </row>
    <row r="35708">
      <c r="I35708" s="1"/>
      <c r="J35708" s="1"/>
      <c r="K35708" s="1"/>
      <c r="AA35708" s="1"/>
      <c r="AB35708" s="1"/>
      <c r="AC35708" s="1"/>
      <c r="AJ35708" s="1"/>
      <c r="AK35708" s="1"/>
      <c r="AL35708" s="1"/>
    </row>
    <row r="35709">
      <c r="I35709" s="1"/>
      <c r="J35709" s="1"/>
      <c r="K35709" s="1"/>
      <c r="AA35709" s="1"/>
      <c r="AB35709" s="1"/>
      <c r="AC35709" s="1"/>
      <c r="AJ35709" s="1"/>
      <c r="AK35709" s="1"/>
      <c r="AL35709" s="1"/>
    </row>
    <row r="35710">
      <c r="I35710" s="1"/>
      <c r="J35710" s="1"/>
      <c r="K35710" s="1"/>
      <c r="AA35710" s="1"/>
      <c r="AB35710" s="1"/>
      <c r="AC35710" s="1"/>
      <c r="AJ35710" s="1"/>
      <c r="AK35710" s="1"/>
      <c r="AL35710" s="1"/>
    </row>
    <row r="35711">
      <c r="I35711" s="1"/>
      <c r="J35711" s="1"/>
      <c r="K35711" s="1"/>
      <c r="AA35711" s="1"/>
      <c r="AB35711" s="1"/>
      <c r="AC35711" s="1"/>
      <c r="AJ35711" s="1"/>
      <c r="AK35711" s="1"/>
      <c r="AL35711" s="1"/>
    </row>
    <row r="35712">
      <c r="I35712" s="1"/>
      <c r="J35712" s="1"/>
      <c r="K35712" s="1"/>
      <c r="AA35712" s="1"/>
      <c r="AB35712" s="1"/>
      <c r="AC35712" s="1"/>
      <c r="AJ35712" s="1"/>
      <c r="AK35712" s="1"/>
      <c r="AL35712" s="1"/>
    </row>
    <row r="35713">
      <c r="I35713" s="1"/>
      <c r="J35713" s="1"/>
      <c r="K35713" s="1"/>
      <c r="AA35713" s="1"/>
      <c r="AB35713" s="1"/>
      <c r="AC35713" s="1"/>
      <c r="AJ35713" s="1"/>
      <c r="AK35713" s="1"/>
      <c r="AL35713" s="1"/>
    </row>
    <row r="35714">
      <c r="I35714" s="1"/>
      <c r="J35714" s="1"/>
      <c r="K35714" s="1"/>
      <c r="AA35714" s="1"/>
      <c r="AB35714" s="1"/>
      <c r="AC35714" s="1"/>
      <c r="AJ35714" s="1"/>
      <c r="AK35714" s="1"/>
      <c r="AL35714" s="1"/>
    </row>
    <row r="35715">
      <c r="I35715" s="1"/>
      <c r="J35715" s="1"/>
      <c r="K35715" s="1"/>
      <c r="AA35715" s="1"/>
      <c r="AB35715" s="1"/>
      <c r="AC35715" s="1"/>
      <c r="AJ35715" s="1"/>
      <c r="AK35715" s="1"/>
      <c r="AL35715" s="1"/>
    </row>
    <row r="35716">
      <c r="I35716" s="1"/>
      <c r="J35716" s="1"/>
      <c r="K35716" s="1"/>
      <c r="AA35716" s="1"/>
      <c r="AB35716" s="1"/>
      <c r="AC35716" s="1"/>
      <c r="AJ35716" s="1"/>
      <c r="AK35716" s="1"/>
      <c r="AL35716" s="1"/>
    </row>
    <row r="35717">
      <c r="I35717" s="1"/>
      <c r="J35717" s="1"/>
      <c r="K35717" s="1"/>
      <c r="AA35717" s="1"/>
      <c r="AB35717" s="1"/>
      <c r="AC35717" s="1"/>
      <c r="AJ35717" s="1"/>
      <c r="AK35717" s="1"/>
      <c r="AL35717" s="1"/>
    </row>
    <row r="35718">
      <c r="I35718" s="1"/>
      <c r="J35718" s="1"/>
      <c r="K35718" s="1"/>
      <c r="AA35718" s="1"/>
      <c r="AB35718" s="1"/>
      <c r="AC35718" s="1"/>
      <c r="AJ35718" s="1"/>
      <c r="AK35718" s="1"/>
      <c r="AL35718" s="1"/>
    </row>
    <row r="35719">
      <c r="I35719" s="1"/>
      <c r="J35719" s="1"/>
      <c r="K35719" s="1"/>
      <c r="AA35719" s="1"/>
      <c r="AB35719" s="1"/>
      <c r="AC35719" s="1"/>
      <c r="AJ35719" s="1"/>
      <c r="AK35719" s="1"/>
      <c r="AL35719" s="1"/>
    </row>
    <row r="35720">
      <c r="I35720" s="1"/>
      <c r="J35720" s="1"/>
      <c r="K35720" s="1"/>
      <c r="AA35720" s="1"/>
      <c r="AB35720" s="1"/>
      <c r="AC35720" s="1"/>
      <c r="AJ35720" s="1"/>
      <c r="AK35720" s="1"/>
      <c r="AL35720" s="1"/>
    </row>
    <row r="35721">
      <c r="I35721" s="1"/>
      <c r="J35721" s="1"/>
      <c r="K35721" s="1"/>
      <c r="AA35721" s="1"/>
      <c r="AB35721" s="1"/>
      <c r="AC35721" s="1"/>
      <c r="AJ35721" s="1"/>
      <c r="AK35721" s="1"/>
      <c r="AL35721" s="1"/>
    </row>
    <row r="35722">
      <c r="I35722" s="1"/>
      <c r="J35722" s="1"/>
      <c r="K35722" s="1"/>
      <c r="AA35722" s="1"/>
      <c r="AB35722" s="1"/>
      <c r="AC35722" s="1"/>
      <c r="AJ35722" s="1"/>
      <c r="AK35722" s="1"/>
      <c r="AL35722" s="1"/>
    </row>
    <row r="35723">
      <c r="I35723" s="1"/>
      <c r="J35723" s="1"/>
      <c r="K35723" s="1"/>
      <c r="AA35723" s="1"/>
      <c r="AB35723" s="1"/>
      <c r="AC35723" s="1"/>
      <c r="AJ35723" s="1"/>
      <c r="AK35723" s="1"/>
      <c r="AL35723" s="1"/>
    </row>
    <row r="35724">
      <c r="I35724" s="1"/>
      <c r="J35724" s="1"/>
      <c r="K35724" s="1"/>
      <c r="AA35724" s="1"/>
      <c r="AB35724" s="1"/>
      <c r="AC35724" s="1"/>
      <c r="AJ35724" s="1"/>
      <c r="AK35724" s="1"/>
      <c r="AL35724" s="1"/>
    </row>
    <row r="35725">
      <c r="I35725" s="1"/>
      <c r="J35725" s="1"/>
      <c r="K35725" s="1"/>
      <c r="AA35725" s="1"/>
      <c r="AB35725" s="1"/>
      <c r="AC35725" s="1"/>
      <c r="AJ35725" s="1"/>
      <c r="AK35725" s="1"/>
      <c r="AL35725" s="1"/>
    </row>
    <row r="35726">
      <c r="I35726" s="1"/>
      <c r="J35726" s="1"/>
      <c r="K35726" s="1"/>
      <c r="AA35726" s="1"/>
      <c r="AB35726" s="1"/>
      <c r="AC35726" s="1"/>
      <c r="AJ35726" s="1"/>
      <c r="AK35726" s="1"/>
      <c r="AL35726" s="1"/>
    </row>
    <row r="35727">
      <c r="I35727" s="1"/>
      <c r="J35727" s="1"/>
      <c r="K35727" s="1"/>
      <c r="AA35727" s="1"/>
      <c r="AB35727" s="1"/>
      <c r="AC35727" s="1"/>
      <c r="AJ35727" s="1"/>
      <c r="AK35727" s="1"/>
      <c r="AL35727" s="1"/>
    </row>
    <row r="35728">
      <c r="I35728" s="1"/>
      <c r="J35728" s="1"/>
      <c r="K35728" s="1"/>
      <c r="AA35728" s="1"/>
      <c r="AB35728" s="1"/>
      <c r="AC35728" s="1"/>
      <c r="AJ35728" s="1"/>
      <c r="AK35728" s="1"/>
      <c r="AL35728" s="1"/>
    </row>
    <row r="35729">
      <c r="I35729" s="1"/>
      <c r="J35729" s="1"/>
      <c r="K35729" s="1"/>
      <c r="AA35729" s="1"/>
      <c r="AB35729" s="1"/>
      <c r="AC35729" s="1"/>
      <c r="AJ35729" s="1"/>
      <c r="AK35729" s="1"/>
      <c r="AL35729" s="1"/>
    </row>
    <row r="35730">
      <c r="I35730" s="1"/>
      <c r="J35730" s="1"/>
      <c r="K35730" s="1"/>
      <c r="AA35730" s="1"/>
      <c r="AB35730" s="1"/>
      <c r="AC35730" s="1"/>
      <c r="AJ35730" s="1"/>
      <c r="AK35730" s="1"/>
      <c r="AL35730" s="1"/>
    </row>
    <row r="35731">
      <c r="I35731" s="1"/>
      <c r="J35731" s="1"/>
      <c r="K35731" s="1"/>
      <c r="AA35731" s="1"/>
      <c r="AB35731" s="1"/>
      <c r="AC35731" s="1"/>
      <c r="AJ35731" s="1"/>
      <c r="AK35731" s="1"/>
      <c r="AL35731" s="1"/>
    </row>
    <row r="35732">
      <c r="I35732" s="1"/>
      <c r="J35732" s="1"/>
      <c r="K35732" s="1"/>
      <c r="AA35732" s="1"/>
      <c r="AB35732" s="1"/>
      <c r="AC35732" s="1"/>
      <c r="AJ35732" s="1"/>
      <c r="AK35732" s="1"/>
      <c r="AL35732" s="1"/>
    </row>
    <row r="35733">
      <c r="I35733" s="1"/>
      <c r="J35733" s="1"/>
      <c r="K35733" s="1"/>
      <c r="AA35733" s="1"/>
      <c r="AB35733" s="1"/>
      <c r="AC35733" s="1"/>
      <c r="AJ35733" s="1"/>
      <c r="AK35733" s="1"/>
      <c r="AL35733" s="1"/>
    </row>
    <row r="35734">
      <c r="I35734" s="1"/>
      <c r="J35734" s="1"/>
      <c r="K35734" s="1"/>
      <c r="AA35734" s="1"/>
      <c r="AB35734" s="1"/>
      <c r="AC35734" s="1"/>
      <c r="AJ35734" s="1"/>
      <c r="AK35734" s="1"/>
      <c r="AL35734" s="1"/>
    </row>
    <row r="35735">
      <c r="I35735" s="1"/>
      <c r="J35735" s="1"/>
      <c r="K35735" s="1"/>
      <c r="AA35735" s="1"/>
      <c r="AB35735" s="1"/>
      <c r="AC35735" s="1"/>
      <c r="AJ35735" s="1"/>
      <c r="AK35735" s="1"/>
      <c r="AL35735" s="1"/>
    </row>
    <row r="35736">
      <c r="I35736" s="1"/>
      <c r="J35736" s="1"/>
      <c r="K35736" s="1"/>
      <c r="AA35736" s="1"/>
      <c r="AB35736" s="1"/>
      <c r="AC35736" s="1"/>
      <c r="AJ35736" s="1"/>
      <c r="AK35736" s="1"/>
      <c r="AL35736" s="1"/>
    </row>
    <row r="35737">
      <c r="I35737" s="1"/>
      <c r="J35737" s="1"/>
      <c r="K35737" s="1"/>
      <c r="AA35737" s="1"/>
      <c r="AB35737" s="1"/>
      <c r="AC35737" s="1"/>
      <c r="AJ35737" s="1"/>
      <c r="AK35737" s="1"/>
      <c r="AL35737" s="1"/>
    </row>
    <row r="35738">
      <c r="I35738" s="1"/>
      <c r="J35738" s="1"/>
      <c r="K35738" s="1"/>
      <c r="AA35738" s="1"/>
      <c r="AB35738" s="1"/>
      <c r="AC35738" s="1"/>
      <c r="AJ35738" s="1"/>
      <c r="AK35738" s="1"/>
      <c r="AL35738" s="1"/>
    </row>
    <row r="35739">
      <c r="I35739" s="1"/>
      <c r="J35739" s="1"/>
      <c r="K35739" s="1"/>
      <c r="AA35739" s="1"/>
      <c r="AB35739" s="1"/>
      <c r="AC35739" s="1"/>
      <c r="AJ35739" s="1"/>
      <c r="AK35739" s="1"/>
      <c r="AL35739" s="1"/>
    </row>
    <row r="35740">
      <c r="I35740" s="1"/>
      <c r="J35740" s="1"/>
      <c r="K35740" s="1"/>
      <c r="AA35740" s="1"/>
      <c r="AB35740" s="1"/>
      <c r="AC35740" s="1"/>
      <c r="AJ35740" s="1"/>
      <c r="AK35740" s="1"/>
      <c r="AL35740" s="1"/>
    </row>
    <row r="35741">
      <c r="I35741" s="1"/>
      <c r="J35741" s="1"/>
      <c r="K35741" s="1"/>
      <c r="AA35741" s="1"/>
      <c r="AB35741" s="1"/>
      <c r="AC35741" s="1"/>
      <c r="AJ35741" s="1"/>
      <c r="AK35741" s="1"/>
      <c r="AL35741" s="1"/>
    </row>
    <row r="35742">
      <c r="I35742" s="1"/>
      <c r="J35742" s="1"/>
      <c r="K35742" s="1"/>
      <c r="AA35742" s="1"/>
      <c r="AB35742" s="1"/>
      <c r="AC35742" s="1"/>
      <c r="AJ35742" s="1"/>
      <c r="AK35742" s="1"/>
      <c r="AL35742" s="1"/>
    </row>
    <row r="35743">
      <c r="I35743" s="1"/>
      <c r="J35743" s="1"/>
      <c r="K35743" s="1"/>
      <c r="AA35743" s="1"/>
      <c r="AB35743" s="1"/>
      <c r="AC35743" s="1"/>
      <c r="AJ35743" s="1"/>
      <c r="AK35743" s="1"/>
      <c r="AL35743" s="1"/>
    </row>
    <row r="35744">
      <c r="I35744" s="1"/>
      <c r="J35744" s="1"/>
      <c r="K35744" s="1"/>
      <c r="AA35744" s="1"/>
      <c r="AB35744" s="1"/>
      <c r="AC35744" s="1"/>
      <c r="AJ35744" s="1"/>
      <c r="AK35744" s="1"/>
      <c r="AL35744" s="1"/>
    </row>
    <row r="35745">
      <c r="I35745" s="1"/>
      <c r="J35745" s="1"/>
      <c r="K35745" s="1"/>
      <c r="AA35745" s="1"/>
      <c r="AB35745" s="1"/>
      <c r="AC35745" s="1"/>
      <c r="AJ35745" s="1"/>
      <c r="AK35745" s="1"/>
      <c r="AL35745" s="1"/>
    </row>
    <row r="35746">
      <c r="I35746" s="1"/>
      <c r="J35746" s="1"/>
      <c r="K35746" s="1"/>
      <c r="AA35746" s="1"/>
      <c r="AB35746" s="1"/>
      <c r="AC35746" s="1"/>
      <c r="AJ35746" s="1"/>
      <c r="AK35746" s="1"/>
      <c r="AL35746" s="1"/>
    </row>
    <row r="35747">
      <c r="I35747" s="1"/>
      <c r="J35747" s="1"/>
      <c r="K35747" s="1"/>
      <c r="AA35747" s="1"/>
      <c r="AB35747" s="1"/>
      <c r="AC35747" s="1"/>
      <c r="AJ35747" s="1"/>
      <c r="AK35747" s="1"/>
      <c r="AL35747" s="1"/>
    </row>
    <row r="35748">
      <c r="I35748" s="1"/>
      <c r="J35748" s="1"/>
      <c r="K35748" s="1"/>
      <c r="AA35748" s="1"/>
      <c r="AB35748" s="1"/>
      <c r="AC35748" s="1"/>
      <c r="AJ35748" s="1"/>
      <c r="AK35748" s="1"/>
      <c r="AL35748" s="1"/>
    </row>
    <row r="35749">
      <c r="I35749" s="1"/>
      <c r="J35749" s="1"/>
      <c r="K35749" s="1"/>
      <c r="AA35749" s="1"/>
      <c r="AB35749" s="1"/>
      <c r="AC35749" s="1"/>
      <c r="AJ35749" s="1"/>
      <c r="AK35749" s="1"/>
      <c r="AL35749" s="1"/>
    </row>
    <row r="35750">
      <c r="I35750" s="1"/>
      <c r="J35750" s="1"/>
      <c r="K35750" s="1"/>
      <c r="AA35750" s="1"/>
      <c r="AB35750" s="1"/>
      <c r="AC35750" s="1"/>
      <c r="AJ35750" s="1"/>
      <c r="AK35750" s="1"/>
      <c r="AL35750" s="1"/>
    </row>
    <row r="35751">
      <c r="I35751" s="1"/>
      <c r="J35751" s="1"/>
      <c r="K35751" s="1"/>
      <c r="AA35751" s="1"/>
      <c r="AB35751" s="1"/>
      <c r="AC35751" s="1"/>
      <c r="AJ35751" s="1"/>
      <c r="AK35751" s="1"/>
      <c r="AL35751" s="1"/>
    </row>
    <row r="35752">
      <c r="I35752" s="1"/>
      <c r="J35752" s="1"/>
      <c r="K35752" s="1"/>
      <c r="AA35752" s="1"/>
      <c r="AB35752" s="1"/>
      <c r="AC35752" s="1"/>
      <c r="AJ35752" s="1"/>
      <c r="AK35752" s="1"/>
      <c r="AL35752" s="1"/>
    </row>
    <row r="35753">
      <c r="I35753" s="1"/>
      <c r="J35753" s="1"/>
      <c r="K35753" s="1"/>
      <c r="AA35753" s="1"/>
      <c r="AB35753" s="1"/>
      <c r="AC35753" s="1"/>
      <c r="AJ35753" s="1"/>
      <c r="AK35753" s="1"/>
      <c r="AL35753" s="1"/>
    </row>
    <row r="35754">
      <c r="I35754" s="1"/>
      <c r="J35754" s="1"/>
      <c r="K35754" s="1"/>
      <c r="AA35754" s="1"/>
      <c r="AB35754" s="1"/>
      <c r="AC35754" s="1"/>
      <c r="AJ35754" s="1"/>
      <c r="AK35754" s="1"/>
      <c r="AL35754" s="1"/>
    </row>
    <row r="35755">
      <c r="I35755" s="1"/>
      <c r="J35755" s="1"/>
      <c r="K35755" s="1"/>
      <c r="AA35755" s="1"/>
      <c r="AB35755" s="1"/>
      <c r="AC35755" s="1"/>
      <c r="AJ35755" s="1"/>
      <c r="AK35755" s="1"/>
      <c r="AL35755" s="1"/>
    </row>
    <row r="35756">
      <c r="I35756" s="1"/>
      <c r="J35756" s="1"/>
      <c r="K35756" s="1"/>
      <c r="AA35756" s="1"/>
      <c r="AB35756" s="1"/>
      <c r="AC35756" s="1"/>
      <c r="AJ35756" s="1"/>
      <c r="AK35756" s="1"/>
      <c r="AL35756" s="1"/>
    </row>
    <row r="35757">
      <c r="I35757" s="1"/>
      <c r="J35757" s="1"/>
      <c r="K35757" s="1"/>
      <c r="AA35757" s="1"/>
      <c r="AB35757" s="1"/>
      <c r="AC35757" s="1"/>
      <c r="AJ35757" s="1"/>
      <c r="AK35757" s="1"/>
      <c r="AL35757" s="1"/>
    </row>
    <row r="35758">
      <c r="I35758" s="1"/>
      <c r="J35758" s="1"/>
      <c r="K35758" s="1"/>
      <c r="AA35758" s="1"/>
      <c r="AB35758" s="1"/>
      <c r="AC35758" s="1"/>
      <c r="AJ35758" s="1"/>
      <c r="AK35758" s="1"/>
      <c r="AL35758" s="1"/>
    </row>
    <row r="35759">
      <c r="I35759" s="1"/>
      <c r="J35759" s="1"/>
      <c r="K35759" s="1"/>
      <c r="AA35759" s="1"/>
      <c r="AB35759" s="1"/>
      <c r="AC35759" s="1"/>
      <c r="AJ35759" s="1"/>
      <c r="AK35759" s="1"/>
      <c r="AL35759" s="1"/>
    </row>
    <row r="35760">
      <c r="I35760" s="1"/>
      <c r="J35760" s="1"/>
      <c r="K35760" s="1"/>
      <c r="AA35760" s="1"/>
      <c r="AB35760" s="1"/>
      <c r="AC35760" s="1"/>
      <c r="AJ35760" s="1"/>
      <c r="AK35760" s="1"/>
      <c r="AL35760" s="1"/>
    </row>
    <row r="35761">
      <c r="I35761" s="1"/>
      <c r="J35761" s="1"/>
      <c r="K35761" s="1"/>
      <c r="AA35761" s="1"/>
      <c r="AB35761" s="1"/>
      <c r="AC35761" s="1"/>
      <c r="AJ35761" s="1"/>
      <c r="AK35761" s="1"/>
      <c r="AL35761" s="1"/>
    </row>
    <row r="35762">
      <c r="I35762" s="1"/>
      <c r="J35762" s="1"/>
      <c r="K35762" s="1"/>
      <c r="AA35762" s="1"/>
      <c r="AB35762" s="1"/>
      <c r="AC35762" s="1"/>
      <c r="AJ35762" s="1"/>
      <c r="AK35762" s="1"/>
      <c r="AL35762" s="1"/>
    </row>
    <row r="35763">
      <c r="I35763" s="1"/>
      <c r="J35763" s="1"/>
      <c r="K35763" s="1"/>
      <c r="AA35763" s="1"/>
      <c r="AB35763" s="1"/>
      <c r="AC35763" s="1"/>
      <c r="AJ35763" s="1"/>
      <c r="AK35763" s="1"/>
      <c r="AL35763" s="1"/>
    </row>
    <row r="35764">
      <c r="I35764" s="1"/>
      <c r="J35764" s="1"/>
      <c r="K35764" s="1"/>
      <c r="AA35764" s="1"/>
      <c r="AB35764" s="1"/>
      <c r="AC35764" s="1"/>
      <c r="AJ35764" s="1"/>
      <c r="AK35764" s="1"/>
      <c r="AL35764" s="1"/>
    </row>
    <row r="35765">
      <c r="I35765" s="1"/>
      <c r="J35765" s="1"/>
      <c r="K35765" s="1"/>
      <c r="AA35765" s="1"/>
      <c r="AB35765" s="1"/>
      <c r="AC35765" s="1"/>
      <c r="AJ35765" s="1"/>
      <c r="AK35765" s="1"/>
      <c r="AL35765" s="1"/>
    </row>
    <row r="35766">
      <c r="I35766" s="1"/>
      <c r="J35766" s="1"/>
      <c r="K35766" s="1"/>
      <c r="AA35766" s="1"/>
      <c r="AB35766" s="1"/>
      <c r="AC35766" s="1"/>
      <c r="AJ35766" s="1"/>
      <c r="AK35766" s="1"/>
      <c r="AL35766" s="1"/>
    </row>
    <row r="35767">
      <c r="I35767" s="1"/>
      <c r="J35767" s="1"/>
      <c r="K35767" s="1"/>
      <c r="AA35767" s="1"/>
      <c r="AB35767" s="1"/>
      <c r="AC35767" s="1"/>
      <c r="AJ35767" s="1"/>
      <c r="AK35767" s="1"/>
      <c r="AL35767" s="1"/>
    </row>
    <row r="35768">
      <c r="I35768" s="1"/>
      <c r="J35768" s="1"/>
      <c r="K35768" s="1"/>
      <c r="AA35768" s="1"/>
      <c r="AB35768" s="1"/>
      <c r="AC35768" s="1"/>
      <c r="AJ35768" s="1"/>
      <c r="AK35768" s="1"/>
      <c r="AL35768" s="1"/>
    </row>
    <row r="35769">
      <c r="I35769" s="1"/>
      <c r="J35769" s="1"/>
      <c r="K35769" s="1"/>
      <c r="AA35769" s="1"/>
      <c r="AB35769" s="1"/>
      <c r="AC35769" s="1"/>
      <c r="AJ35769" s="1"/>
      <c r="AK35769" s="1"/>
      <c r="AL35769" s="1"/>
    </row>
    <row r="35770">
      <c r="I35770" s="1"/>
      <c r="J35770" s="1"/>
      <c r="K35770" s="1"/>
      <c r="AA35770" s="1"/>
      <c r="AB35770" s="1"/>
      <c r="AC35770" s="1"/>
      <c r="AJ35770" s="1"/>
      <c r="AK35770" s="1"/>
      <c r="AL35770" s="1"/>
    </row>
    <row r="35771">
      <c r="I35771" s="1"/>
      <c r="J35771" s="1"/>
      <c r="K35771" s="1"/>
      <c r="AA35771" s="1"/>
      <c r="AB35771" s="1"/>
      <c r="AC35771" s="1"/>
      <c r="AJ35771" s="1"/>
      <c r="AK35771" s="1"/>
      <c r="AL35771" s="1"/>
    </row>
    <row r="35772">
      <c r="I35772" s="1"/>
      <c r="J35772" s="1"/>
      <c r="K35772" s="1"/>
      <c r="AA35772" s="1"/>
      <c r="AB35772" s="1"/>
      <c r="AC35772" s="1"/>
      <c r="AJ35772" s="1"/>
      <c r="AK35772" s="1"/>
      <c r="AL35772" s="1"/>
    </row>
    <row r="35773">
      <c r="I35773" s="1"/>
      <c r="J35773" s="1"/>
      <c r="K35773" s="1"/>
      <c r="AA35773" s="1"/>
      <c r="AB35773" s="1"/>
      <c r="AC35773" s="1"/>
      <c r="AJ35773" s="1"/>
      <c r="AK35773" s="1"/>
      <c r="AL35773" s="1"/>
    </row>
    <row r="35774">
      <c r="I35774" s="1"/>
      <c r="J35774" s="1"/>
      <c r="K35774" s="1"/>
      <c r="AA35774" s="1"/>
      <c r="AB35774" s="1"/>
      <c r="AC35774" s="1"/>
      <c r="AJ35774" s="1"/>
      <c r="AK35774" s="1"/>
      <c r="AL35774" s="1"/>
    </row>
    <row r="35775">
      <c r="I35775" s="1"/>
      <c r="J35775" s="1"/>
      <c r="K35775" s="1"/>
      <c r="AA35775" s="1"/>
      <c r="AB35775" s="1"/>
      <c r="AC35775" s="1"/>
      <c r="AJ35775" s="1"/>
      <c r="AK35775" s="1"/>
      <c r="AL35775" s="1"/>
    </row>
    <row r="35776">
      <c r="I35776" s="1"/>
      <c r="J35776" s="1"/>
      <c r="K35776" s="1"/>
      <c r="AA35776" s="1"/>
      <c r="AB35776" s="1"/>
      <c r="AC35776" s="1"/>
      <c r="AJ35776" s="1"/>
      <c r="AK35776" s="1"/>
      <c r="AL35776" s="1"/>
    </row>
    <row r="35777">
      <c r="I35777" s="1"/>
      <c r="J35777" s="1"/>
      <c r="K35777" s="1"/>
      <c r="AA35777" s="1"/>
      <c r="AB35777" s="1"/>
      <c r="AC35777" s="1"/>
      <c r="AJ35777" s="1"/>
      <c r="AK35777" s="1"/>
      <c r="AL35777" s="1"/>
    </row>
    <row r="35778">
      <c r="I35778" s="1"/>
      <c r="J35778" s="1"/>
      <c r="K35778" s="1"/>
      <c r="AA35778" s="1"/>
      <c r="AB35778" s="1"/>
      <c r="AC35778" s="1"/>
      <c r="AJ35778" s="1"/>
      <c r="AK35778" s="1"/>
      <c r="AL35778" s="1"/>
    </row>
    <row r="35779">
      <c r="I35779" s="1"/>
      <c r="J35779" s="1"/>
      <c r="K35779" s="1"/>
      <c r="AA35779" s="1"/>
      <c r="AB35779" s="1"/>
      <c r="AC35779" s="1"/>
      <c r="AJ35779" s="1"/>
      <c r="AK35779" s="1"/>
      <c r="AL35779" s="1"/>
    </row>
    <row r="35780">
      <c r="I35780" s="1"/>
      <c r="J35780" s="1"/>
      <c r="K35780" s="1"/>
      <c r="AA35780" s="1"/>
      <c r="AB35780" s="1"/>
      <c r="AC35780" s="1"/>
      <c r="AJ35780" s="1"/>
      <c r="AK35780" s="1"/>
      <c r="AL35780" s="1"/>
    </row>
    <row r="35781">
      <c r="I35781" s="1"/>
      <c r="J35781" s="1"/>
      <c r="K35781" s="1"/>
      <c r="AA35781" s="1"/>
      <c r="AB35781" s="1"/>
      <c r="AC35781" s="1"/>
      <c r="AJ35781" s="1"/>
      <c r="AK35781" s="1"/>
      <c r="AL35781" s="1"/>
    </row>
    <row r="35782">
      <c r="I35782" s="1"/>
      <c r="J35782" s="1"/>
      <c r="K35782" s="1"/>
      <c r="AA35782" s="1"/>
      <c r="AB35782" s="1"/>
      <c r="AC35782" s="1"/>
      <c r="AJ35782" s="1"/>
      <c r="AK35782" s="1"/>
      <c r="AL35782" s="1"/>
    </row>
    <row r="35783">
      <c r="I35783" s="1"/>
      <c r="J35783" s="1"/>
      <c r="K35783" s="1"/>
      <c r="AA35783" s="1"/>
      <c r="AB35783" s="1"/>
      <c r="AC35783" s="1"/>
      <c r="AJ35783" s="1"/>
      <c r="AK35783" s="1"/>
      <c r="AL35783" s="1"/>
    </row>
    <row r="35784">
      <c r="I35784" s="1"/>
      <c r="J35784" s="1"/>
      <c r="K35784" s="1"/>
      <c r="AA35784" s="1"/>
      <c r="AB35784" s="1"/>
      <c r="AC35784" s="1"/>
      <c r="AJ35784" s="1"/>
      <c r="AK35784" s="1"/>
      <c r="AL35784" s="1"/>
    </row>
    <row r="35785">
      <c r="I35785" s="1"/>
      <c r="J35785" s="1"/>
      <c r="K35785" s="1"/>
      <c r="AA35785" s="1"/>
      <c r="AB35785" s="1"/>
      <c r="AC35785" s="1"/>
      <c r="AJ35785" s="1"/>
      <c r="AK35785" s="1"/>
      <c r="AL35785" s="1"/>
    </row>
    <row r="35786">
      <c r="I35786" s="1"/>
      <c r="J35786" s="1"/>
      <c r="K35786" s="1"/>
      <c r="AA35786" s="1"/>
      <c r="AB35786" s="1"/>
      <c r="AC35786" s="1"/>
      <c r="AJ35786" s="1"/>
      <c r="AK35786" s="1"/>
      <c r="AL35786" s="1"/>
    </row>
    <row r="35787">
      <c r="I35787" s="1"/>
      <c r="J35787" s="1"/>
      <c r="K35787" s="1"/>
      <c r="AA35787" s="1"/>
      <c r="AB35787" s="1"/>
      <c r="AC35787" s="1"/>
      <c r="AJ35787" s="1"/>
      <c r="AK35787" s="1"/>
      <c r="AL35787" s="1"/>
    </row>
    <row r="35788">
      <c r="I35788" s="1"/>
      <c r="J35788" s="1"/>
      <c r="K35788" s="1"/>
      <c r="AA35788" s="1"/>
      <c r="AB35788" s="1"/>
      <c r="AC35788" s="1"/>
      <c r="AJ35788" s="1"/>
      <c r="AK35788" s="1"/>
      <c r="AL35788" s="1"/>
    </row>
    <row r="35789">
      <c r="I35789" s="1"/>
      <c r="J35789" s="1"/>
      <c r="K35789" s="1"/>
      <c r="AA35789" s="1"/>
      <c r="AB35789" s="1"/>
      <c r="AC35789" s="1"/>
      <c r="AJ35789" s="1"/>
      <c r="AK35789" s="1"/>
      <c r="AL35789" s="1"/>
    </row>
    <row r="35790">
      <c r="I35790" s="1"/>
      <c r="J35790" s="1"/>
      <c r="K35790" s="1"/>
      <c r="AA35790" s="1"/>
      <c r="AB35790" s="1"/>
      <c r="AC35790" s="1"/>
      <c r="AJ35790" s="1"/>
      <c r="AK35790" s="1"/>
      <c r="AL35790" s="1"/>
    </row>
    <row r="35791">
      <c r="I35791" s="1"/>
      <c r="J35791" s="1"/>
      <c r="K35791" s="1"/>
      <c r="AA35791" s="1"/>
      <c r="AB35791" s="1"/>
      <c r="AC35791" s="1"/>
      <c r="AJ35791" s="1"/>
      <c r="AK35791" s="1"/>
      <c r="AL35791" s="1"/>
    </row>
    <row r="35792">
      <c r="I35792" s="1"/>
      <c r="J35792" s="1"/>
      <c r="K35792" s="1"/>
      <c r="AA35792" s="1"/>
      <c r="AB35792" s="1"/>
      <c r="AC35792" s="1"/>
      <c r="AJ35792" s="1"/>
      <c r="AK35792" s="1"/>
      <c r="AL35792" s="1"/>
    </row>
    <row r="35793">
      <c r="I35793" s="1"/>
      <c r="J35793" s="1"/>
      <c r="K35793" s="1"/>
      <c r="AA35793" s="1"/>
      <c r="AB35793" s="1"/>
      <c r="AC35793" s="1"/>
      <c r="AJ35793" s="1"/>
      <c r="AK35793" s="1"/>
      <c r="AL35793" s="1"/>
    </row>
    <row r="35794">
      <c r="I35794" s="1"/>
      <c r="J35794" s="1"/>
      <c r="K35794" s="1"/>
      <c r="AA35794" s="1"/>
      <c r="AB35794" s="1"/>
      <c r="AC35794" s="1"/>
      <c r="AJ35794" s="1"/>
      <c r="AK35794" s="1"/>
      <c r="AL35794" s="1"/>
    </row>
    <row r="35795">
      <c r="I35795" s="1"/>
      <c r="J35795" s="1"/>
      <c r="K35795" s="1"/>
      <c r="AA35795" s="1"/>
      <c r="AB35795" s="1"/>
      <c r="AC35795" s="1"/>
      <c r="AJ35795" s="1"/>
      <c r="AK35795" s="1"/>
      <c r="AL35795" s="1"/>
    </row>
    <row r="35796">
      <c r="I35796" s="1"/>
      <c r="J35796" s="1"/>
      <c r="K35796" s="1"/>
      <c r="AA35796" s="1"/>
      <c r="AB35796" s="1"/>
      <c r="AC35796" s="1"/>
      <c r="AJ35796" s="1"/>
      <c r="AK35796" s="1"/>
      <c r="AL35796" s="1"/>
    </row>
    <row r="35797">
      <c r="I35797" s="1"/>
      <c r="J35797" s="1"/>
      <c r="K35797" s="1"/>
      <c r="AA35797" s="1"/>
      <c r="AB35797" s="1"/>
      <c r="AC35797" s="1"/>
      <c r="AJ35797" s="1"/>
      <c r="AK35797" s="1"/>
      <c r="AL35797" s="1"/>
    </row>
    <row r="35798">
      <c r="I35798" s="1"/>
      <c r="J35798" s="1"/>
      <c r="K35798" s="1"/>
      <c r="AA35798" s="1"/>
      <c r="AB35798" s="1"/>
      <c r="AC35798" s="1"/>
      <c r="AJ35798" s="1"/>
      <c r="AK35798" s="1"/>
      <c r="AL35798" s="1"/>
    </row>
    <row r="35799">
      <c r="I35799" s="1"/>
      <c r="J35799" s="1"/>
      <c r="K35799" s="1"/>
      <c r="AA35799" s="1"/>
      <c r="AB35799" s="1"/>
      <c r="AC35799" s="1"/>
      <c r="AJ35799" s="1"/>
      <c r="AK35799" s="1"/>
      <c r="AL35799" s="1"/>
    </row>
    <row r="35800">
      <c r="I35800" s="1"/>
      <c r="J35800" s="1"/>
      <c r="K35800" s="1"/>
      <c r="AA35800" s="1"/>
      <c r="AB35800" s="1"/>
      <c r="AC35800" s="1"/>
      <c r="AJ35800" s="1"/>
      <c r="AK35800" s="1"/>
      <c r="AL35800" s="1"/>
    </row>
    <row r="35801">
      <c r="I35801" s="1"/>
      <c r="J35801" s="1"/>
      <c r="K35801" s="1"/>
      <c r="AA35801" s="1"/>
      <c r="AB35801" s="1"/>
      <c r="AC35801" s="1"/>
      <c r="AJ35801" s="1"/>
      <c r="AK35801" s="1"/>
      <c r="AL35801" s="1"/>
    </row>
    <row r="35802">
      <c r="I35802" s="1"/>
      <c r="J35802" s="1"/>
      <c r="K35802" s="1"/>
      <c r="AA35802" s="1"/>
      <c r="AB35802" s="1"/>
      <c r="AC35802" s="1"/>
      <c r="AJ35802" s="1"/>
      <c r="AK35802" s="1"/>
      <c r="AL35802" s="1"/>
    </row>
    <row r="35803">
      <c r="I35803" s="1"/>
      <c r="J35803" s="1"/>
      <c r="K35803" s="1"/>
      <c r="AA35803" s="1"/>
      <c r="AB35803" s="1"/>
      <c r="AC35803" s="1"/>
      <c r="AJ35803" s="1"/>
      <c r="AK35803" s="1"/>
      <c r="AL35803" s="1"/>
    </row>
    <row r="35804">
      <c r="I35804" s="1"/>
      <c r="J35804" s="1"/>
      <c r="K35804" s="1"/>
      <c r="AA35804" s="1"/>
      <c r="AB35804" s="1"/>
      <c r="AC35804" s="1"/>
      <c r="AJ35804" s="1"/>
      <c r="AK35804" s="1"/>
      <c r="AL35804" s="1"/>
    </row>
    <row r="35805">
      <c r="I35805" s="1"/>
      <c r="J35805" s="1"/>
      <c r="K35805" s="1"/>
      <c r="AA35805" s="1"/>
      <c r="AB35805" s="1"/>
      <c r="AC35805" s="1"/>
      <c r="AJ35805" s="1"/>
      <c r="AK35805" s="1"/>
      <c r="AL35805" s="1"/>
    </row>
    <row r="35806">
      <c r="I35806" s="1"/>
      <c r="J35806" s="1"/>
      <c r="K35806" s="1"/>
      <c r="AA35806" s="1"/>
      <c r="AB35806" s="1"/>
      <c r="AC35806" s="1"/>
      <c r="AJ35806" s="1"/>
      <c r="AK35806" s="1"/>
      <c r="AL35806" s="1"/>
    </row>
    <row r="35807">
      <c r="I35807" s="1"/>
      <c r="J35807" s="1"/>
      <c r="K35807" s="1"/>
      <c r="AA35807" s="1"/>
      <c r="AB35807" s="1"/>
      <c r="AC35807" s="1"/>
      <c r="AJ35807" s="1"/>
      <c r="AK35807" s="1"/>
      <c r="AL35807" s="1"/>
    </row>
    <row r="35808">
      <c r="I35808" s="1"/>
      <c r="J35808" s="1"/>
      <c r="K35808" s="1"/>
      <c r="AA35808" s="1"/>
      <c r="AB35808" s="1"/>
      <c r="AC35808" s="1"/>
      <c r="AJ35808" s="1"/>
      <c r="AK35808" s="1"/>
      <c r="AL35808" s="1"/>
    </row>
    <row r="35809">
      <c r="I35809" s="1"/>
      <c r="J35809" s="1"/>
      <c r="K35809" s="1"/>
      <c r="AA35809" s="1"/>
      <c r="AB35809" s="1"/>
      <c r="AC35809" s="1"/>
      <c r="AJ35809" s="1"/>
      <c r="AK35809" s="1"/>
      <c r="AL35809" s="1"/>
    </row>
    <row r="35810">
      <c r="I35810" s="1"/>
      <c r="J35810" s="1"/>
      <c r="K35810" s="1"/>
      <c r="AA35810" s="1"/>
      <c r="AB35810" s="1"/>
      <c r="AC35810" s="1"/>
      <c r="AJ35810" s="1"/>
      <c r="AK35810" s="1"/>
      <c r="AL35810" s="1"/>
    </row>
    <row r="35811">
      <c r="I35811" s="1"/>
      <c r="J35811" s="1"/>
      <c r="K35811" s="1"/>
      <c r="AA35811" s="1"/>
      <c r="AB35811" s="1"/>
      <c r="AC35811" s="1"/>
      <c r="AJ35811" s="1"/>
      <c r="AK35811" s="1"/>
      <c r="AL35811" s="1"/>
    </row>
    <row r="35812">
      <c r="I35812" s="1"/>
      <c r="J35812" s="1"/>
      <c r="K35812" s="1"/>
      <c r="AA35812" s="1"/>
      <c r="AB35812" s="1"/>
      <c r="AC35812" s="1"/>
      <c r="AJ35812" s="1"/>
      <c r="AK35812" s="1"/>
      <c r="AL35812" s="1"/>
    </row>
    <row r="35813">
      <c r="I35813" s="1"/>
      <c r="J35813" s="1"/>
      <c r="K35813" s="1"/>
      <c r="AA35813" s="1"/>
      <c r="AB35813" s="1"/>
      <c r="AC35813" s="1"/>
      <c r="AJ35813" s="1"/>
      <c r="AK35813" s="1"/>
      <c r="AL35813" s="1"/>
    </row>
    <row r="35814">
      <c r="I35814" s="1"/>
      <c r="J35814" s="1"/>
      <c r="K35814" s="1"/>
      <c r="AA35814" s="1"/>
      <c r="AB35814" s="1"/>
      <c r="AC35814" s="1"/>
      <c r="AJ35814" s="1"/>
      <c r="AK35814" s="1"/>
      <c r="AL35814" s="1"/>
    </row>
    <row r="35815">
      <c r="I35815" s="1"/>
      <c r="J35815" s="1"/>
      <c r="K35815" s="1"/>
      <c r="AA35815" s="1"/>
      <c r="AB35815" s="1"/>
      <c r="AC35815" s="1"/>
      <c r="AJ35815" s="1"/>
      <c r="AK35815" s="1"/>
      <c r="AL35815" s="1"/>
    </row>
    <row r="35816">
      <c r="I35816" s="1"/>
      <c r="J35816" s="1"/>
      <c r="K35816" s="1"/>
      <c r="AA35816" s="1"/>
      <c r="AB35816" s="1"/>
      <c r="AC35816" s="1"/>
      <c r="AJ35816" s="1"/>
      <c r="AK35816" s="1"/>
      <c r="AL35816" s="1"/>
    </row>
    <row r="35817">
      <c r="I35817" s="1"/>
      <c r="J35817" s="1"/>
      <c r="K35817" s="1"/>
      <c r="AA35817" s="1"/>
      <c r="AB35817" s="1"/>
      <c r="AC35817" s="1"/>
      <c r="AJ35817" s="1"/>
      <c r="AK35817" s="1"/>
      <c r="AL35817" s="1"/>
    </row>
    <row r="35818">
      <c r="I35818" s="1"/>
      <c r="J35818" s="1"/>
      <c r="K35818" s="1"/>
      <c r="AA35818" s="1"/>
      <c r="AB35818" s="1"/>
      <c r="AC35818" s="1"/>
      <c r="AJ35818" s="1"/>
      <c r="AK35818" s="1"/>
      <c r="AL35818" s="1"/>
    </row>
    <row r="35819">
      <c r="I35819" s="1"/>
      <c r="J35819" s="1"/>
      <c r="K35819" s="1"/>
      <c r="AA35819" s="1"/>
      <c r="AB35819" s="1"/>
      <c r="AC35819" s="1"/>
      <c r="AJ35819" s="1"/>
      <c r="AK35819" s="1"/>
      <c r="AL35819" s="1"/>
    </row>
    <row r="35820">
      <c r="I35820" s="1"/>
      <c r="J35820" s="1"/>
      <c r="K35820" s="1"/>
      <c r="AA35820" s="1"/>
      <c r="AB35820" s="1"/>
      <c r="AC35820" s="1"/>
      <c r="AJ35820" s="1"/>
      <c r="AK35820" s="1"/>
      <c r="AL35820" s="1"/>
    </row>
    <row r="35821">
      <c r="I35821" s="1"/>
      <c r="J35821" s="1"/>
      <c r="K35821" s="1"/>
      <c r="AA35821" s="1"/>
      <c r="AB35821" s="1"/>
      <c r="AC35821" s="1"/>
      <c r="AJ35821" s="1"/>
      <c r="AK35821" s="1"/>
      <c r="AL35821" s="1"/>
    </row>
    <row r="35822">
      <c r="I35822" s="1"/>
      <c r="J35822" s="1"/>
      <c r="K35822" s="1"/>
      <c r="AA35822" s="1"/>
      <c r="AB35822" s="1"/>
      <c r="AC35822" s="1"/>
      <c r="AJ35822" s="1"/>
      <c r="AK35822" s="1"/>
      <c r="AL35822" s="1"/>
    </row>
    <row r="35823">
      <c r="I35823" s="1"/>
      <c r="J35823" s="1"/>
      <c r="K35823" s="1"/>
      <c r="AA35823" s="1"/>
      <c r="AB35823" s="1"/>
      <c r="AC35823" s="1"/>
      <c r="AJ35823" s="1"/>
      <c r="AK35823" s="1"/>
      <c r="AL35823" s="1"/>
    </row>
    <row r="35824">
      <c r="I35824" s="1"/>
      <c r="J35824" s="1"/>
      <c r="K35824" s="1"/>
      <c r="AA35824" s="1"/>
      <c r="AB35824" s="1"/>
      <c r="AC35824" s="1"/>
      <c r="AJ35824" s="1"/>
      <c r="AK35824" s="1"/>
      <c r="AL35824" s="1"/>
    </row>
    <row r="35825">
      <c r="I35825" s="1"/>
      <c r="J35825" s="1"/>
      <c r="K35825" s="1"/>
      <c r="AA35825" s="1"/>
      <c r="AB35825" s="1"/>
      <c r="AC35825" s="1"/>
      <c r="AJ35825" s="1"/>
      <c r="AK35825" s="1"/>
      <c r="AL35825" s="1"/>
    </row>
    <row r="35826">
      <c r="I35826" s="1"/>
      <c r="J35826" s="1"/>
      <c r="K35826" s="1"/>
      <c r="AA35826" s="1"/>
      <c r="AB35826" s="1"/>
      <c r="AC35826" s="1"/>
      <c r="AJ35826" s="1"/>
      <c r="AK35826" s="1"/>
      <c r="AL35826" s="1"/>
    </row>
    <row r="35827">
      <c r="I35827" s="1"/>
      <c r="J35827" s="1"/>
      <c r="K35827" s="1"/>
      <c r="AA35827" s="1"/>
      <c r="AB35827" s="1"/>
      <c r="AC35827" s="1"/>
      <c r="AJ35827" s="1"/>
      <c r="AK35827" s="1"/>
      <c r="AL35827" s="1"/>
    </row>
    <row r="35828">
      <c r="I35828" s="1"/>
      <c r="J35828" s="1"/>
      <c r="K35828" s="1"/>
      <c r="AA35828" s="1"/>
      <c r="AB35828" s="1"/>
      <c r="AC35828" s="1"/>
      <c r="AJ35828" s="1"/>
      <c r="AK35828" s="1"/>
      <c r="AL35828" s="1"/>
    </row>
    <row r="35829">
      <c r="I35829" s="1"/>
      <c r="J35829" s="1"/>
      <c r="K35829" s="1"/>
      <c r="AA35829" s="1"/>
      <c r="AB35829" s="1"/>
      <c r="AC35829" s="1"/>
      <c r="AJ35829" s="1"/>
      <c r="AK35829" s="1"/>
      <c r="AL35829" s="1"/>
    </row>
    <row r="35830">
      <c r="I35830" s="1"/>
      <c r="J35830" s="1"/>
      <c r="K35830" s="1"/>
      <c r="AA35830" s="1"/>
      <c r="AB35830" s="1"/>
      <c r="AC35830" s="1"/>
      <c r="AJ35830" s="1"/>
      <c r="AK35830" s="1"/>
      <c r="AL35830" s="1"/>
    </row>
    <row r="35831">
      <c r="I35831" s="1"/>
      <c r="J35831" s="1"/>
      <c r="K35831" s="1"/>
      <c r="AA35831" s="1"/>
      <c r="AB35831" s="1"/>
      <c r="AC35831" s="1"/>
      <c r="AJ35831" s="1"/>
      <c r="AK35831" s="1"/>
      <c r="AL35831" s="1"/>
    </row>
    <row r="35832">
      <c r="I35832" s="1"/>
      <c r="J35832" s="1"/>
      <c r="K35832" s="1"/>
      <c r="AA35832" s="1"/>
      <c r="AB35832" s="1"/>
      <c r="AC35832" s="1"/>
      <c r="AJ35832" s="1"/>
      <c r="AK35832" s="1"/>
      <c r="AL35832" s="1"/>
    </row>
    <row r="35833">
      <c r="I35833" s="1"/>
      <c r="J35833" s="1"/>
      <c r="K35833" s="1"/>
      <c r="AA35833" s="1"/>
      <c r="AB35833" s="1"/>
      <c r="AC35833" s="1"/>
      <c r="AJ35833" s="1"/>
      <c r="AK35833" s="1"/>
      <c r="AL35833" s="1"/>
    </row>
    <row r="35834">
      <c r="I35834" s="1"/>
      <c r="J35834" s="1"/>
      <c r="K35834" s="1"/>
      <c r="AA35834" s="1"/>
      <c r="AB35834" s="1"/>
      <c r="AC35834" s="1"/>
      <c r="AJ35834" s="1"/>
      <c r="AK35834" s="1"/>
      <c r="AL35834" s="1"/>
    </row>
    <row r="35835">
      <c r="I35835" s="1"/>
      <c r="J35835" s="1"/>
      <c r="K35835" s="1"/>
      <c r="AA35835" s="1"/>
      <c r="AB35835" s="1"/>
      <c r="AC35835" s="1"/>
      <c r="AJ35835" s="1"/>
      <c r="AK35835" s="1"/>
      <c r="AL35835" s="1"/>
    </row>
    <row r="35836">
      <c r="I35836" s="1"/>
      <c r="J35836" s="1"/>
      <c r="K35836" s="1"/>
      <c r="AA35836" s="1"/>
      <c r="AB35836" s="1"/>
      <c r="AC35836" s="1"/>
      <c r="AJ35836" s="1"/>
      <c r="AK35836" s="1"/>
      <c r="AL35836" s="1"/>
    </row>
    <row r="35837">
      <c r="I35837" s="1"/>
      <c r="J35837" s="1"/>
      <c r="K35837" s="1"/>
      <c r="AA35837" s="1"/>
      <c r="AB35837" s="1"/>
      <c r="AC35837" s="1"/>
      <c r="AJ35837" s="1"/>
      <c r="AK35837" s="1"/>
      <c r="AL35837" s="1"/>
    </row>
    <row r="35838">
      <c r="I35838" s="1"/>
      <c r="J35838" s="1"/>
      <c r="K35838" s="1"/>
      <c r="AA35838" s="1"/>
      <c r="AB35838" s="1"/>
      <c r="AC35838" s="1"/>
      <c r="AJ35838" s="1"/>
      <c r="AK35838" s="1"/>
      <c r="AL35838" s="1"/>
    </row>
    <row r="35839">
      <c r="I35839" s="1"/>
      <c r="J35839" s="1"/>
      <c r="K35839" s="1"/>
      <c r="AA35839" s="1"/>
      <c r="AB35839" s="1"/>
      <c r="AC35839" s="1"/>
      <c r="AJ35839" s="1"/>
      <c r="AK35839" s="1"/>
      <c r="AL35839" s="1"/>
    </row>
    <row r="35840">
      <c r="I35840" s="1"/>
      <c r="J35840" s="1"/>
      <c r="K35840" s="1"/>
      <c r="AA35840" s="1"/>
      <c r="AB35840" s="1"/>
      <c r="AC35840" s="1"/>
      <c r="AJ35840" s="1"/>
      <c r="AK35840" s="1"/>
      <c r="AL35840" s="1"/>
    </row>
    <row r="35841">
      <c r="I35841" s="1"/>
      <c r="J35841" s="1"/>
      <c r="K35841" s="1"/>
      <c r="AA35841" s="1"/>
      <c r="AB35841" s="1"/>
      <c r="AC35841" s="1"/>
      <c r="AJ35841" s="1"/>
      <c r="AK35841" s="1"/>
      <c r="AL35841" s="1"/>
    </row>
    <row r="35842">
      <c r="I35842" s="1"/>
      <c r="J35842" s="1"/>
      <c r="K35842" s="1"/>
      <c r="AA35842" s="1"/>
      <c r="AB35842" s="1"/>
      <c r="AC35842" s="1"/>
      <c r="AJ35842" s="1"/>
      <c r="AK35842" s="1"/>
      <c r="AL35842" s="1"/>
    </row>
    <row r="35843">
      <c r="I35843" s="1"/>
      <c r="J35843" s="1"/>
      <c r="K35843" s="1"/>
      <c r="AA35843" s="1"/>
      <c r="AB35843" s="1"/>
      <c r="AC35843" s="1"/>
      <c r="AJ35843" s="1"/>
      <c r="AK35843" s="1"/>
      <c r="AL35843" s="1"/>
    </row>
    <row r="35844">
      <c r="I35844" s="1"/>
      <c r="J35844" s="1"/>
      <c r="K35844" s="1"/>
      <c r="AA35844" s="1"/>
      <c r="AB35844" s="1"/>
      <c r="AC35844" s="1"/>
      <c r="AJ35844" s="1"/>
      <c r="AK35844" s="1"/>
      <c r="AL35844" s="1"/>
    </row>
    <row r="35845">
      <c r="I35845" s="1"/>
      <c r="J35845" s="1"/>
      <c r="K35845" s="1"/>
      <c r="AA35845" s="1"/>
      <c r="AB35845" s="1"/>
      <c r="AC35845" s="1"/>
      <c r="AJ35845" s="1"/>
      <c r="AK35845" s="1"/>
      <c r="AL35845" s="1"/>
    </row>
    <row r="35846">
      <c r="I35846" s="1"/>
      <c r="J35846" s="1"/>
      <c r="K35846" s="1"/>
      <c r="AA35846" s="1"/>
      <c r="AB35846" s="1"/>
      <c r="AC35846" s="1"/>
      <c r="AJ35846" s="1"/>
      <c r="AK35846" s="1"/>
      <c r="AL35846" s="1"/>
    </row>
    <row r="35847">
      <c r="I35847" s="1"/>
      <c r="J35847" s="1"/>
      <c r="K35847" s="1"/>
      <c r="AA35847" s="1"/>
      <c r="AB35847" s="1"/>
      <c r="AC35847" s="1"/>
      <c r="AJ35847" s="1"/>
      <c r="AK35847" s="1"/>
      <c r="AL35847" s="1"/>
    </row>
    <row r="35848">
      <c r="I35848" s="1"/>
      <c r="J35848" s="1"/>
      <c r="K35848" s="1"/>
      <c r="AA35848" s="1"/>
      <c r="AB35848" s="1"/>
      <c r="AC35848" s="1"/>
      <c r="AJ35848" s="1"/>
      <c r="AK35848" s="1"/>
      <c r="AL35848" s="1"/>
    </row>
    <row r="35849">
      <c r="I35849" s="1"/>
      <c r="J35849" s="1"/>
      <c r="K35849" s="1"/>
      <c r="AA35849" s="1"/>
      <c r="AB35849" s="1"/>
      <c r="AC35849" s="1"/>
      <c r="AJ35849" s="1"/>
      <c r="AK35849" s="1"/>
      <c r="AL35849" s="1"/>
    </row>
    <row r="35850">
      <c r="I35850" s="1"/>
      <c r="J35850" s="1"/>
      <c r="K35850" s="1"/>
      <c r="AA35850" s="1"/>
      <c r="AB35850" s="1"/>
      <c r="AC35850" s="1"/>
      <c r="AJ35850" s="1"/>
      <c r="AK35850" s="1"/>
      <c r="AL35850" s="1"/>
    </row>
    <row r="35851">
      <c r="I35851" s="1"/>
      <c r="J35851" s="1"/>
      <c r="K35851" s="1"/>
      <c r="AA35851" s="1"/>
      <c r="AB35851" s="1"/>
      <c r="AC35851" s="1"/>
      <c r="AJ35851" s="1"/>
      <c r="AK35851" s="1"/>
      <c r="AL35851" s="1"/>
    </row>
    <row r="35852">
      <c r="I35852" s="1"/>
      <c r="J35852" s="1"/>
      <c r="K35852" s="1"/>
      <c r="AA35852" s="1"/>
      <c r="AB35852" s="1"/>
      <c r="AC35852" s="1"/>
      <c r="AJ35852" s="1"/>
      <c r="AK35852" s="1"/>
      <c r="AL35852" s="1"/>
    </row>
    <row r="35853">
      <c r="I35853" s="1"/>
      <c r="J35853" s="1"/>
      <c r="K35853" s="1"/>
      <c r="AA35853" s="1"/>
      <c r="AB35853" s="1"/>
      <c r="AC35853" s="1"/>
      <c r="AJ35853" s="1"/>
      <c r="AK35853" s="1"/>
      <c r="AL35853" s="1"/>
    </row>
    <row r="35854">
      <c r="I35854" s="1"/>
      <c r="J35854" s="1"/>
      <c r="K35854" s="1"/>
      <c r="AA35854" s="1"/>
      <c r="AB35854" s="1"/>
      <c r="AC35854" s="1"/>
      <c r="AJ35854" s="1"/>
      <c r="AK35854" s="1"/>
      <c r="AL35854" s="1"/>
    </row>
    <row r="35855">
      <c r="I35855" s="1"/>
      <c r="J35855" s="1"/>
      <c r="K35855" s="1"/>
      <c r="AA35855" s="1"/>
      <c r="AB35855" s="1"/>
      <c r="AC35855" s="1"/>
      <c r="AJ35855" s="1"/>
      <c r="AK35855" s="1"/>
      <c r="AL35855" s="1"/>
    </row>
    <row r="35856">
      <c r="I35856" s="1"/>
      <c r="J35856" s="1"/>
      <c r="K35856" s="1"/>
      <c r="AA35856" s="1"/>
      <c r="AB35856" s="1"/>
      <c r="AC35856" s="1"/>
      <c r="AJ35856" s="1"/>
      <c r="AK35856" s="1"/>
      <c r="AL35856" s="1"/>
    </row>
    <row r="35857">
      <c r="I35857" s="1"/>
      <c r="J35857" s="1"/>
      <c r="K35857" s="1"/>
      <c r="AA35857" s="1"/>
      <c r="AB35857" s="1"/>
      <c r="AC35857" s="1"/>
      <c r="AJ35857" s="1"/>
      <c r="AK35857" s="1"/>
      <c r="AL35857" s="1"/>
    </row>
    <row r="35858">
      <c r="I35858" s="1"/>
      <c r="J35858" s="1"/>
      <c r="K35858" s="1"/>
      <c r="AA35858" s="1"/>
      <c r="AB35858" s="1"/>
      <c r="AC35858" s="1"/>
      <c r="AJ35858" s="1"/>
      <c r="AK35858" s="1"/>
      <c r="AL35858" s="1"/>
    </row>
    <row r="35859">
      <c r="I35859" s="1"/>
      <c r="J35859" s="1"/>
      <c r="K35859" s="1"/>
      <c r="AA35859" s="1"/>
      <c r="AB35859" s="1"/>
      <c r="AC35859" s="1"/>
      <c r="AJ35859" s="1"/>
      <c r="AK35859" s="1"/>
      <c r="AL35859" s="1"/>
    </row>
    <row r="35860">
      <c r="I35860" s="1"/>
      <c r="J35860" s="1"/>
      <c r="K35860" s="1"/>
      <c r="AA35860" s="1"/>
      <c r="AB35860" s="1"/>
      <c r="AC35860" s="1"/>
      <c r="AJ35860" s="1"/>
      <c r="AK35860" s="1"/>
      <c r="AL35860" s="1"/>
    </row>
    <row r="35861">
      <c r="I35861" s="1"/>
      <c r="J35861" s="1"/>
      <c r="K35861" s="1"/>
      <c r="AA35861" s="1"/>
      <c r="AB35861" s="1"/>
      <c r="AC35861" s="1"/>
      <c r="AJ35861" s="1"/>
      <c r="AK35861" s="1"/>
      <c r="AL35861" s="1"/>
    </row>
    <row r="35862">
      <c r="I35862" s="1"/>
      <c r="J35862" s="1"/>
      <c r="K35862" s="1"/>
      <c r="AA35862" s="1"/>
      <c r="AB35862" s="1"/>
      <c r="AC35862" s="1"/>
      <c r="AJ35862" s="1"/>
      <c r="AK35862" s="1"/>
      <c r="AL35862" s="1"/>
    </row>
    <row r="35863">
      <c r="I35863" s="1"/>
      <c r="J35863" s="1"/>
      <c r="K35863" s="1"/>
      <c r="AA35863" s="1"/>
      <c r="AB35863" s="1"/>
      <c r="AC35863" s="1"/>
      <c r="AJ35863" s="1"/>
      <c r="AK35863" s="1"/>
      <c r="AL35863" s="1"/>
    </row>
    <row r="35864">
      <c r="I35864" s="1"/>
      <c r="J35864" s="1"/>
      <c r="K35864" s="1"/>
      <c r="AA35864" s="1"/>
      <c r="AB35864" s="1"/>
      <c r="AC35864" s="1"/>
      <c r="AJ35864" s="1"/>
      <c r="AK35864" s="1"/>
      <c r="AL35864" s="1"/>
    </row>
    <row r="35865">
      <c r="I35865" s="1"/>
      <c r="J35865" s="1"/>
      <c r="K35865" s="1"/>
      <c r="AA35865" s="1"/>
      <c r="AB35865" s="1"/>
      <c r="AC35865" s="1"/>
      <c r="AJ35865" s="1"/>
      <c r="AK35865" s="1"/>
      <c r="AL35865" s="1"/>
    </row>
    <row r="35866">
      <c r="I35866" s="1"/>
      <c r="J35866" s="1"/>
      <c r="K35866" s="1"/>
      <c r="AA35866" s="1"/>
      <c r="AB35866" s="1"/>
      <c r="AC35866" s="1"/>
      <c r="AJ35866" s="1"/>
      <c r="AK35866" s="1"/>
      <c r="AL35866" s="1"/>
    </row>
    <row r="35867">
      <c r="I35867" s="1"/>
      <c r="J35867" s="1"/>
      <c r="K35867" s="1"/>
      <c r="AA35867" s="1"/>
      <c r="AB35867" s="1"/>
      <c r="AC35867" s="1"/>
      <c r="AJ35867" s="1"/>
      <c r="AK35867" s="1"/>
      <c r="AL35867" s="1"/>
    </row>
    <row r="35868">
      <c r="I35868" s="1"/>
      <c r="J35868" s="1"/>
      <c r="K35868" s="1"/>
      <c r="AA35868" s="1"/>
      <c r="AB35868" s="1"/>
      <c r="AC35868" s="1"/>
      <c r="AJ35868" s="1"/>
      <c r="AK35868" s="1"/>
      <c r="AL35868" s="1"/>
    </row>
    <row r="35869">
      <c r="I35869" s="1"/>
      <c r="J35869" s="1"/>
      <c r="K35869" s="1"/>
      <c r="AA35869" s="1"/>
      <c r="AB35869" s="1"/>
      <c r="AC35869" s="1"/>
      <c r="AJ35869" s="1"/>
      <c r="AK35869" s="1"/>
      <c r="AL35869" s="1"/>
    </row>
    <row r="35870">
      <c r="I35870" s="1"/>
      <c r="J35870" s="1"/>
      <c r="K35870" s="1"/>
      <c r="AA35870" s="1"/>
      <c r="AB35870" s="1"/>
      <c r="AC35870" s="1"/>
      <c r="AJ35870" s="1"/>
      <c r="AK35870" s="1"/>
      <c r="AL35870" s="1"/>
    </row>
    <row r="35871">
      <c r="I35871" s="1"/>
      <c r="J35871" s="1"/>
      <c r="K35871" s="1"/>
      <c r="AA35871" s="1"/>
      <c r="AB35871" s="1"/>
      <c r="AC35871" s="1"/>
      <c r="AJ35871" s="1"/>
      <c r="AK35871" s="1"/>
      <c r="AL35871" s="1"/>
    </row>
    <row r="35872">
      <c r="I35872" s="1"/>
      <c r="J35872" s="1"/>
      <c r="K35872" s="1"/>
      <c r="AA35872" s="1"/>
      <c r="AB35872" s="1"/>
      <c r="AC35872" s="1"/>
      <c r="AJ35872" s="1"/>
      <c r="AK35872" s="1"/>
      <c r="AL35872" s="1"/>
    </row>
    <row r="35873">
      <c r="I35873" s="1"/>
      <c r="J35873" s="1"/>
      <c r="K35873" s="1"/>
      <c r="AA35873" s="1"/>
      <c r="AB35873" s="1"/>
      <c r="AC35873" s="1"/>
      <c r="AJ35873" s="1"/>
      <c r="AK35873" s="1"/>
      <c r="AL35873" s="1"/>
    </row>
    <row r="35874">
      <c r="I35874" s="1"/>
      <c r="J35874" s="1"/>
      <c r="K35874" s="1"/>
      <c r="AA35874" s="1"/>
      <c r="AB35874" s="1"/>
      <c r="AC35874" s="1"/>
      <c r="AJ35874" s="1"/>
      <c r="AK35874" s="1"/>
      <c r="AL35874" s="1"/>
    </row>
    <row r="35875">
      <c r="I35875" s="1"/>
      <c r="J35875" s="1"/>
      <c r="K35875" s="1"/>
      <c r="AA35875" s="1"/>
      <c r="AB35875" s="1"/>
      <c r="AC35875" s="1"/>
      <c r="AJ35875" s="1"/>
      <c r="AK35875" s="1"/>
      <c r="AL35875" s="1"/>
    </row>
    <row r="35876">
      <c r="I35876" s="1"/>
      <c r="J35876" s="1"/>
      <c r="K35876" s="1"/>
      <c r="AA35876" s="1"/>
      <c r="AB35876" s="1"/>
      <c r="AC35876" s="1"/>
      <c r="AJ35876" s="1"/>
      <c r="AK35876" s="1"/>
      <c r="AL35876" s="1"/>
    </row>
    <row r="35877">
      <c r="I35877" s="1"/>
      <c r="J35877" s="1"/>
      <c r="K35877" s="1"/>
      <c r="AA35877" s="1"/>
      <c r="AB35877" s="1"/>
      <c r="AC35877" s="1"/>
      <c r="AJ35877" s="1"/>
      <c r="AK35877" s="1"/>
      <c r="AL35877" s="1"/>
    </row>
    <row r="35878">
      <c r="I35878" s="1"/>
      <c r="J35878" s="1"/>
      <c r="K35878" s="1"/>
      <c r="AA35878" s="1"/>
      <c r="AB35878" s="1"/>
      <c r="AC35878" s="1"/>
      <c r="AJ35878" s="1"/>
      <c r="AK35878" s="1"/>
      <c r="AL35878" s="1"/>
    </row>
    <row r="35879">
      <c r="I35879" s="1"/>
      <c r="J35879" s="1"/>
      <c r="K35879" s="1"/>
      <c r="AA35879" s="1"/>
      <c r="AB35879" s="1"/>
      <c r="AC35879" s="1"/>
      <c r="AJ35879" s="1"/>
      <c r="AK35879" s="1"/>
      <c r="AL35879" s="1"/>
    </row>
    <row r="35880">
      <c r="I35880" s="1"/>
      <c r="J35880" s="1"/>
      <c r="K35880" s="1"/>
      <c r="AA35880" s="1"/>
      <c r="AB35880" s="1"/>
      <c r="AC35880" s="1"/>
      <c r="AJ35880" s="1"/>
      <c r="AK35880" s="1"/>
      <c r="AL35880" s="1"/>
    </row>
    <row r="35881">
      <c r="I35881" s="1"/>
      <c r="J35881" s="1"/>
      <c r="K35881" s="1"/>
      <c r="AA35881" s="1"/>
      <c r="AB35881" s="1"/>
      <c r="AC35881" s="1"/>
      <c r="AJ35881" s="1"/>
      <c r="AK35881" s="1"/>
      <c r="AL35881" s="1"/>
    </row>
    <row r="35882">
      <c r="I35882" s="1"/>
      <c r="J35882" s="1"/>
      <c r="K35882" s="1"/>
      <c r="AA35882" s="1"/>
      <c r="AB35882" s="1"/>
      <c r="AC35882" s="1"/>
      <c r="AJ35882" s="1"/>
      <c r="AK35882" s="1"/>
      <c r="AL35882" s="1"/>
    </row>
    <row r="35883">
      <c r="I35883" s="1"/>
      <c r="J35883" s="1"/>
      <c r="K35883" s="1"/>
      <c r="AA35883" s="1"/>
      <c r="AB35883" s="1"/>
      <c r="AC35883" s="1"/>
      <c r="AJ35883" s="1"/>
      <c r="AK35883" s="1"/>
      <c r="AL35883" s="1"/>
    </row>
    <row r="35884">
      <c r="I35884" s="1"/>
      <c r="J35884" s="1"/>
      <c r="K35884" s="1"/>
      <c r="AA35884" s="1"/>
      <c r="AB35884" s="1"/>
      <c r="AC35884" s="1"/>
      <c r="AJ35884" s="1"/>
      <c r="AK35884" s="1"/>
      <c r="AL35884" s="1"/>
    </row>
    <row r="35885">
      <c r="I35885" s="1"/>
      <c r="J35885" s="1"/>
      <c r="K35885" s="1"/>
      <c r="AA35885" s="1"/>
      <c r="AB35885" s="1"/>
      <c r="AC35885" s="1"/>
      <c r="AJ35885" s="1"/>
      <c r="AK35885" s="1"/>
      <c r="AL35885" s="1"/>
    </row>
    <row r="35886">
      <c r="I35886" s="1"/>
      <c r="J35886" s="1"/>
      <c r="K35886" s="1"/>
      <c r="AA35886" s="1"/>
      <c r="AB35886" s="1"/>
      <c r="AC35886" s="1"/>
      <c r="AJ35886" s="1"/>
      <c r="AK35886" s="1"/>
      <c r="AL35886" s="1"/>
    </row>
    <row r="35887">
      <c r="I35887" s="1"/>
      <c r="J35887" s="1"/>
      <c r="K35887" s="1"/>
      <c r="AA35887" s="1"/>
      <c r="AB35887" s="1"/>
      <c r="AC35887" s="1"/>
      <c r="AJ35887" s="1"/>
      <c r="AK35887" s="1"/>
      <c r="AL35887" s="1"/>
    </row>
    <row r="35888">
      <c r="I35888" s="1"/>
      <c r="J35888" s="1"/>
      <c r="K35888" s="1"/>
      <c r="AA35888" s="1"/>
      <c r="AB35888" s="1"/>
      <c r="AC35888" s="1"/>
      <c r="AJ35888" s="1"/>
      <c r="AK35888" s="1"/>
      <c r="AL35888" s="1"/>
    </row>
    <row r="35889">
      <c r="I35889" s="1"/>
      <c r="J35889" s="1"/>
      <c r="K35889" s="1"/>
      <c r="AA35889" s="1"/>
      <c r="AB35889" s="1"/>
      <c r="AC35889" s="1"/>
      <c r="AJ35889" s="1"/>
      <c r="AK35889" s="1"/>
      <c r="AL35889" s="1"/>
    </row>
    <row r="35890">
      <c r="I35890" s="1"/>
      <c r="J35890" s="1"/>
      <c r="K35890" s="1"/>
      <c r="AA35890" s="1"/>
      <c r="AB35890" s="1"/>
      <c r="AC35890" s="1"/>
      <c r="AJ35890" s="1"/>
      <c r="AK35890" s="1"/>
      <c r="AL35890" s="1"/>
    </row>
    <row r="35891">
      <c r="I35891" s="1"/>
      <c r="J35891" s="1"/>
      <c r="K35891" s="1"/>
      <c r="AA35891" s="1"/>
      <c r="AB35891" s="1"/>
      <c r="AC35891" s="1"/>
      <c r="AJ35891" s="1"/>
      <c r="AK35891" s="1"/>
      <c r="AL35891" s="1"/>
    </row>
    <row r="35892">
      <c r="I35892" s="1"/>
      <c r="J35892" s="1"/>
      <c r="K35892" s="1"/>
      <c r="AA35892" s="1"/>
      <c r="AB35892" s="1"/>
      <c r="AC35892" s="1"/>
      <c r="AJ35892" s="1"/>
      <c r="AK35892" s="1"/>
      <c r="AL35892" s="1"/>
    </row>
    <row r="35893">
      <c r="I35893" s="1"/>
      <c r="J35893" s="1"/>
      <c r="K35893" s="1"/>
      <c r="AA35893" s="1"/>
      <c r="AB35893" s="1"/>
      <c r="AC35893" s="1"/>
      <c r="AJ35893" s="1"/>
      <c r="AK35893" s="1"/>
      <c r="AL35893" s="1"/>
    </row>
    <row r="35894">
      <c r="I35894" s="1"/>
      <c r="J35894" s="1"/>
      <c r="K35894" s="1"/>
      <c r="AA35894" s="1"/>
      <c r="AB35894" s="1"/>
      <c r="AC35894" s="1"/>
      <c r="AJ35894" s="1"/>
      <c r="AK35894" s="1"/>
      <c r="AL35894" s="1"/>
    </row>
    <row r="35895">
      <c r="I35895" s="1"/>
      <c r="J35895" s="1"/>
      <c r="K35895" s="1"/>
      <c r="AA35895" s="1"/>
      <c r="AB35895" s="1"/>
      <c r="AC35895" s="1"/>
      <c r="AJ35895" s="1"/>
      <c r="AK35895" s="1"/>
      <c r="AL35895" s="1"/>
    </row>
    <row r="35896">
      <c r="I35896" s="1"/>
      <c r="J35896" s="1"/>
      <c r="K35896" s="1"/>
      <c r="AA35896" s="1"/>
      <c r="AB35896" s="1"/>
      <c r="AC35896" s="1"/>
      <c r="AJ35896" s="1"/>
      <c r="AK35896" s="1"/>
      <c r="AL35896" s="1"/>
    </row>
    <row r="35897">
      <c r="I35897" s="1"/>
      <c r="J35897" s="1"/>
      <c r="K35897" s="1"/>
      <c r="AA35897" s="1"/>
      <c r="AB35897" s="1"/>
      <c r="AC35897" s="1"/>
      <c r="AJ35897" s="1"/>
      <c r="AK35897" s="1"/>
      <c r="AL35897" s="1"/>
    </row>
    <row r="35898">
      <c r="I35898" s="1"/>
      <c r="J35898" s="1"/>
      <c r="K35898" s="1"/>
      <c r="AA35898" s="1"/>
      <c r="AB35898" s="1"/>
      <c r="AC35898" s="1"/>
      <c r="AJ35898" s="1"/>
      <c r="AK35898" s="1"/>
      <c r="AL35898" s="1"/>
    </row>
    <row r="35899">
      <c r="I35899" s="1"/>
      <c r="J35899" s="1"/>
      <c r="K35899" s="1"/>
      <c r="AA35899" s="1"/>
      <c r="AB35899" s="1"/>
      <c r="AC35899" s="1"/>
      <c r="AJ35899" s="1"/>
      <c r="AK35899" s="1"/>
      <c r="AL35899" s="1"/>
    </row>
    <row r="35900">
      <c r="I35900" s="1"/>
      <c r="J35900" s="1"/>
      <c r="K35900" s="1"/>
      <c r="AA35900" s="1"/>
      <c r="AB35900" s="1"/>
      <c r="AC35900" s="1"/>
      <c r="AJ35900" s="1"/>
      <c r="AK35900" s="1"/>
      <c r="AL35900" s="1"/>
    </row>
    <row r="35901">
      <c r="I35901" s="1"/>
      <c r="J35901" s="1"/>
      <c r="K35901" s="1"/>
      <c r="AA35901" s="1"/>
      <c r="AB35901" s="1"/>
      <c r="AC35901" s="1"/>
      <c r="AJ35901" s="1"/>
      <c r="AK35901" s="1"/>
      <c r="AL35901" s="1"/>
    </row>
    <row r="35902">
      <c r="I35902" s="1"/>
      <c r="J35902" s="1"/>
      <c r="K35902" s="1"/>
      <c r="AA35902" s="1"/>
      <c r="AB35902" s="1"/>
      <c r="AC35902" s="1"/>
      <c r="AJ35902" s="1"/>
      <c r="AK35902" s="1"/>
      <c r="AL35902" s="1"/>
    </row>
    <row r="35903">
      <c r="I35903" s="1"/>
      <c r="J35903" s="1"/>
      <c r="K35903" s="1"/>
      <c r="AA35903" s="1"/>
      <c r="AB35903" s="1"/>
      <c r="AC35903" s="1"/>
      <c r="AJ35903" s="1"/>
      <c r="AK35903" s="1"/>
      <c r="AL35903" s="1"/>
    </row>
    <row r="35904">
      <c r="I35904" s="1"/>
      <c r="J35904" s="1"/>
      <c r="K35904" s="1"/>
      <c r="AA35904" s="1"/>
      <c r="AB35904" s="1"/>
      <c r="AC35904" s="1"/>
      <c r="AJ35904" s="1"/>
      <c r="AK35904" s="1"/>
      <c r="AL35904" s="1"/>
    </row>
    <row r="35905">
      <c r="I35905" s="1"/>
      <c r="J35905" s="1"/>
      <c r="K35905" s="1"/>
      <c r="AA35905" s="1"/>
      <c r="AB35905" s="1"/>
      <c r="AC35905" s="1"/>
      <c r="AJ35905" s="1"/>
      <c r="AK35905" s="1"/>
      <c r="AL35905" s="1"/>
    </row>
    <row r="35906">
      <c r="I35906" s="1"/>
      <c r="J35906" s="1"/>
      <c r="K35906" s="1"/>
      <c r="AA35906" s="1"/>
      <c r="AB35906" s="1"/>
      <c r="AC35906" s="1"/>
      <c r="AJ35906" s="1"/>
      <c r="AK35906" s="1"/>
      <c r="AL35906" s="1"/>
    </row>
    <row r="35907">
      <c r="I35907" s="1"/>
      <c r="J35907" s="1"/>
      <c r="K35907" s="1"/>
      <c r="AA35907" s="1"/>
      <c r="AB35907" s="1"/>
      <c r="AC35907" s="1"/>
      <c r="AJ35907" s="1"/>
      <c r="AK35907" s="1"/>
      <c r="AL35907" s="1"/>
    </row>
    <row r="35908">
      <c r="I35908" s="1"/>
      <c r="J35908" s="1"/>
      <c r="K35908" s="1"/>
      <c r="AA35908" s="1"/>
      <c r="AB35908" s="1"/>
      <c r="AC35908" s="1"/>
      <c r="AJ35908" s="1"/>
      <c r="AK35908" s="1"/>
      <c r="AL35908" s="1"/>
    </row>
    <row r="35909">
      <c r="I35909" s="1"/>
      <c r="J35909" s="1"/>
      <c r="K35909" s="1"/>
      <c r="AA35909" s="1"/>
      <c r="AB35909" s="1"/>
      <c r="AC35909" s="1"/>
      <c r="AJ35909" s="1"/>
      <c r="AK35909" s="1"/>
      <c r="AL35909" s="1"/>
    </row>
    <row r="35910">
      <c r="I35910" s="1"/>
      <c r="J35910" s="1"/>
      <c r="K35910" s="1"/>
      <c r="AA35910" s="1"/>
      <c r="AB35910" s="1"/>
      <c r="AC35910" s="1"/>
      <c r="AJ35910" s="1"/>
      <c r="AK35910" s="1"/>
      <c r="AL35910" s="1"/>
    </row>
    <row r="35911">
      <c r="I35911" s="1"/>
      <c r="J35911" s="1"/>
      <c r="K35911" s="1"/>
      <c r="AA35911" s="1"/>
      <c r="AB35911" s="1"/>
      <c r="AC35911" s="1"/>
      <c r="AJ35911" s="1"/>
      <c r="AK35911" s="1"/>
      <c r="AL35911" s="1"/>
    </row>
    <row r="35912">
      <c r="I35912" s="1"/>
      <c r="J35912" s="1"/>
      <c r="K35912" s="1"/>
      <c r="AA35912" s="1"/>
      <c r="AB35912" s="1"/>
      <c r="AC35912" s="1"/>
      <c r="AJ35912" s="1"/>
      <c r="AK35912" s="1"/>
      <c r="AL35912" s="1"/>
    </row>
    <row r="35913">
      <c r="I35913" s="1"/>
      <c r="J35913" s="1"/>
      <c r="K35913" s="1"/>
      <c r="AA35913" s="1"/>
      <c r="AB35913" s="1"/>
      <c r="AC35913" s="1"/>
      <c r="AJ35913" s="1"/>
      <c r="AK35913" s="1"/>
      <c r="AL35913" s="1"/>
    </row>
    <row r="35914">
      <c r="I35914" s="1"/>
      <c r="J35914" s="1"/>
      <c r="K35914" s="1"/>
      <c r="AA35914" s="1"/>
      <c r="AB35914" s="1"/>
      <c r="AC35914" s="1"/>
      <c r="AJ35914" s="1"/>
      <c r="AK35914" s="1"/>
      <c r="AL35914" s="1"/>
    </row>
    <row r="35915">
      <c r="I35915" s="1"/>
      <c r="J35915" s="1"/>
      <c r="K35915" s="1"/>
      <c r="AA35915" s="1"/>
      <c r="AB35915" s="1"/>
      <c r="AC35915" s="1"/>
      <c r="AJ35915" s="1"/>
      <c r="AK35915" s="1"/>
      <c r="AL35915" s="1"/>
    </row>
    <row r="35916">
      <c r="I35916" s="1"/>
      <c r="J35916" s="1"/>
      <c r="K35916" s="1"/>
      <c r="AA35916" s="1"/>
      <c r="AB35916" s="1"/>
      <c r="AC35916" s="1"/>
      <c r="AJ35916" s="1"/>
      <c r="AK35916" s="1"/>
      <c r="AL35916" s="1"/>
    </row>
    <row r="35917">
      <c r="I35917" s="1"/>
      <c r="J35917" s="1"/>
      <c r="K35917" s="1"/>
      <c r="AA35917" s="1"/>
      <c r="AB35917" s="1"/>
      <c r="AC35917" s="1"/>
      <c r="AJ35917" s="1"/>
      <c r="AK35917" s="1"/>
      <c r="AL35917" s="1"/>
    </row>
    <row r="35918">
      <c r="I35918" s="1"/>
      <c r="J35918" s="1"/>
      <c r="K35918" s="1"/>
      <c r="AA35918" s="1"/>
      <c r="AB35918" s="1"/>
      <c r="AC35918" s="1"/>
      <c r="AJ35918" s="1"/>
      <c r="AK35918" s="1"/>
      <c r="AL35918" s="1"/>
    </row>
    <row r="35919">
      <c r="I35919" s="1"/>
      <c r="J35919" s="1"/>
      <c r="K35919" s="1"/>
      <c r="AA35919" s="1"/>
      <c r="AB35919" s="1"/>
      <c r="AC35919" s="1"/>
      <c r="AJ35919" s="1"/>
      <c r="AK35919" s="1"/>
      <c r="AL35919" s="1"/>
    </row>
    <row r="35920">
      <c r="I35920" s="1"/>
      <c r="J35920" s="1"/>
      <c r="K35920" s="1"/>
      <c r="AA35920" s="1"/>
      <c r="AB35920" s="1"/>
      <c r="AC35920" s="1"/>
      <c r="AJ35920" s="1"/>
      <c r="AK35920" s="1"/>
      <c r="AL35920" s="1"/>
    </row>
    <row r="35921">
      <c r="I35921" s="1"/>
      <c r="J35921" s="1"/>
      <c r="K35921" s="1"/>
      <c r="AA35921" s="1"/>
      <c r="AB35921" s="1"/>
      <c r="AC35921" s="1"/>
      <c r="AJ35921" s="1"/>
      <c r="AK35921" s="1"/>
      <c r="AL35921" s="1"/>
    </row>
    <row r="35922">
      <c r="I35922" s="1"/>
      <c r="J35922" s="1"/>
      <c r="K35922" s="1"/>
      <c r="AA35922" s="1"/>
      <c r="AB35922" s="1"/>
      <c r="AC35922" s="1"/>
      <c r="AJ35922" s="1"/>
      <c r="AK35922" s="1"/>
      <c r="AL35922" s="1"/>
    </row>
    <row r="35923">
      <c r="I35923" s="1"/>
      <c r="J35923" s="1"/>
      <c r="K35923" s="1"/>
      <c r="AA35923" s="1"/>
      <c r="AB35923" s="1"/>
      <c r="AC35923" s="1"/>
      <c r="AJ35923" s="1"/>
      <c r="AK35923" s="1"/>
      <c r="AL35923" s="1"/>
    </row>
    <row r="35924">
      <c r="I35924" s="1"/>
      <c r="J35924" s="1"/>
      <c r="K35924" s="1"/>
      <c r="AA35924" s="1"/>
      <c r="AB35924" s="1"/>
      <c r="AC35924" s="1"/>
      <c r="AJ35924" s="1"/>
      <c r="AK35924" s="1"/>
      <c r="AL35924" s="1"/>
    </row>
    <row r="35925">
      <c r="I35925" s="1"/>
      <c r="J35925" s="1"/>
      <c r="K35925" s="1"/>
      <c r="AA35925" s="1"/>
      <c r="AB35925" s="1"/>
      <c r="AC35925" s="1"/>
      <c r="AJ35925" s="1"/>
      <c r="AK35925" s="1"/>
      <c r="AL35925" s="1"/>
    </row>
    <row r="35926">
      <c r="I35926" s="1"/>
      <c r="J35926" s="1"/>
      <c r="K35926" s="1"/>
      <c r="AA35926" s="1"/>
      <c r="AB35926" s="1"/>
      <c r="AC35926" s="1"/>
      <c r="AJ35926" s="1"/>
      <c r="AK35926" s="1"/>
      <c r="AL35926" s="1"/>
    </row>
    <row r="35927">
      <c r="I35927" s="1"/>
      <c r="J35927" s="1"/>
      <c r="K35927" s="1"/>
      <c r="AA35927" s="1"/>
      <c r="AB35927" s="1"/>
      <c r="AC35927" s="1"/>
      <c r="AJ35927" s="1"/>
      <c r="AK35927" s="1"/>
      <c r="AL35927" s="1"/>
    </row>
    <row r="35928">
      <c r="I35928" s="1"/>
      <c r="J35928" s="1"/>
      <c r="K35928" s="1"/>
      <c r="AA35928" s="1"/>
      <c r="AB35928" s="1"/>
      <c r="AC35928" s="1"/>
      <c r="AJ35928" s="1"/>
      <c r="AK35928" s="1"/>
      <c r="AL35928" s="1"/>
    </row>
    <row r="35929">
      <c r="I35929" s="1"/>
      <c r="J35929" s="1"/>
      <c r="K35929" s="1"/>
      <c r="AA35929" s="1"/>
      <c r="AB35929" s="1"/>
      <c r="AC35929" s="1"/>
      <c r="AJ35929" s="1"/>
      <c r="AK35929" s="1"/>
      <c r="AL35929" s="1"/>
    </row>
    <row r="35930">
      <c r="I35930" s="1"/>
      <c r="J35930" s="1"/>
      <c r="K35930" s="1"/>
      <c r="AA35930" s="1"/>
      <c r="AB35930" s="1"/>
      <c r="AC35930" s="1"/>
      <c r="AJ35930" s="1"/>
      <c r="AK35930" s="1"/>
      <c r="AL35930" s="1"/>
    </row>
    <row r="35931">
      <c r="I35931" s="1"/>
      <c r="J35931" s="1"/>
      <c r="K35931" s="1"/>
      <c r="AA35931" s="1"/>
      <c r="AB35931" s="1"/>
      <c r="AC35931" s="1"/>
      <c r="AJ35931" s="1"/>
      <c r="AK35931" s="1"/>
      <c r="AL35931" s="1"/>
    </row>
    <row r="35932">
      <c r="I35932" s="1"/>
      <c r="J35932" s="1"/>
      <c r="K35932" s="1"/>
      <c r="AA35932" s="1"/>
      <c r="AB35932" s="1"/>
      <c r="AC35932" s="1"/>
      <c r="AJ35932" s="1"/>
      <c r="AK35932" s="1"/>
      <c r="AL35932" s="1"/>
    </row>
    <row r="35933">
      <c r="I35933" s="1"/>
      <c r="J35933" s="1"/>
      <c r="K35933" s="1"/>
      <c r="AA35933" s="1"/>
      <c r="AB35933" s="1"/>
      <c r="AC35933" s="1"/>
      <c r="AJ35933" s="1"/>
      <c r="AK35933" s="1"/>
      <c r="AL35933" s="1"/>
    </row>
    <row r="35934">
      <c r="I35934" s="1"/>
      <c r="J35934" s="1"/>
      <c r="K35934" s="1"/>
      <c r="AA35934" s="1"/>
      <c r="AB35934" s="1"/>
      <c r="AC35934" s="1"/>
      <c r="AJ35934" s="1"/>
      <c r="AK35934" s="1"/>
      <c r="AL35934" s="1"/>
    </row>
    <row r="35935">
      <c r="I35935" s="1"/>
      <c r="J35935" s="1"/>
      <c r="K35935" s="1"/>
      <c r="AA35935" s="1"/>
      <c r="AB35935" s="1"/>
      <c r="AC35935" s="1"/>
      <c r="AJ35935" s="1"/>
      <c r="AK35935" s="1"/>
      <c r="AL35935" s="1"/>
    </row>
    <row r="35936">
      <c r="I35936" s="1"/>
      <c r="J35936" s="1"/>
      <c r="K35936" s="1"/>
      <c r="AA35936" s="1"/>
      <c r="AB35936" s="1"/>
      <c r="AC35936" s="1"/>
      <c r="AJ35936" s="1"/>
      <c r="AK35936" s="1"/>
      <c r="AL35936" s="1"/>
    </row>
    <row r="35937">
      <c r="I35937" s="1"/>
      <c r="J35937" s="1"/>
      <c r="K35937" s="1"/>
      <c r="AA35937" s="1"/>
      <c r="AB35937" s="1"/>
      <c r="AC35937" s="1"/>
      <c r="AJ35937" s="1"/>
      <c r="AK35937" s="1"/>
      <c r="AL35937" s="1"/>
    </row>
    <row r="35938">
      <c r="I35938" s="1"/>
      <c r="J35938" s="1"/>
      <c r="K35938" s="1"/>
      <c r="AA35938" s="1"/>
      <c r="AB35938" s="1"/>
      <c r="AC35938" s="1"/>
      <c r="AJ35938" s="1"/>
      <c r="AK35938" s="1"/>
      <c r="AL35938" s="1"/>
    </row>
    <row r="35939">
      <c r="I35939" s="1"/>
      <c r="J35939" s="1"/>
      <c r="K35939" s="1"/>
      <c r="AA35939" s="1"/>
      <c r="AB35939" s="1"/>
      <c r="AC35939" s="1"/>
      <c r="AJ35939" s="1"/>
      <c r="AK35939" s="1"/>
      <c r="AL35939" s="1"/>
    </row>
    <row r="35940">
      <c r="I35940" s="1"/>
      <c r="J35940" s="1"/>
      <c r="K35940" s="1"/>
      <c r="AA35940" s="1"/>
      <c r="AB35940" s="1"/>
      <c r="AC35940" s="1"/>
      <c r="AJ35940" s="1"/>
      <c r="AK35940" s="1"/>
      <c r="AL35940" s="1"/>
    </row>
    <row r="35941">
      <c r="I35941" s="1"/>
      <c r="J35941" s="1"/>
      <c r="K35941" s="1"/>
      <c r="AA35941" s="1"/>
      <c r="AB35941" s="1"/>
      <c r="AC35941" s="1"/>
      <c r="AJ35941" s="1"/>
      <c r="AK35941" s="1"/>
      <c r="AL35941" s="1"/>
    </row>
    <row r="35942">
      <c r="I35942" s="1"/>
      <c r="J35942" s="1"/>
      <c r="K35942" s="1"/>
      <c r="AA35942" s="1"/>
      <c r="AB35942" s="1"/>
      <c r="AC35942" s="1"/>
      <c r="AJ35942" s="1"/>
      <c r="AK35942" s="1"/>
      <c r="AL35942" s="1"/>
    </row>
    <row r="35943">
      <c r="I35943" s="1"/>
      <c r="J35943" s="1"/>
      <c r="K35943" s="1"/>
      <c r="AA35943" s="1"/>
      <c r="AB35943" s="1"/>
      <c r="AC35943" s="1"/>
      <c r="AJ35943" s="1"/>
      <c r="AK35943" s="1"/>
      <c r="AL35943" s="1"/>
    </row>
    <row r="35944">
      <c r="I35944" s="1"/>
      <c r="J35944" s="1"/>
      <c r="K35944" s="1"/>
      <c r="AA35944" s="1"/>
      <c r="AB35944" s="1"/>
      <c r="AC35944" s="1"/>
      <c r="AJ35944" s="1"/>
      <c r="AK35944" s="1"/>
      <c r="AL35944" s="1"/>
    </row>
    <row r="35945">
      <c r="I35945" s="1"/>
      <c r="J35945" s="1"/>
      <c r="K35945" s="1"/>
      <c r="AA35945" s="1"/>
      <c r="AB35945" s="1"/>
      <c r="AC35945" s="1"/>
      <c r="AJ35945" s="1"/>
      <c r="AK35945" s="1"/>
      <c r="AL35945" s="1"/>
    </row>
    <row r="35946">
      <c r="I35946" s="1"/>
      <c r="J35946" s="1"/>
      <c r="K35946" s="1"/>
      <c r="AA35946" s="1"/>
      <c r="AB35946" s="1"/>
      <c r="AC35946" s="1"/>
      <c r="AJ35946" s="1"/>
      <c r="AK35946" s="1"/>
      <c r="AL35946" s="1"/>
    </row>
    <row r="35947">
      <c r="I35947" s="1"/>
      <c r="J35947" s="1"/>
      <c r="K35947" s="1"/>
      <c r="AA35947" s="1"/>
      <c r="AB35947" s="1"/>
      <c r="AC35947" s="1"/>
      <c r="AJ35947" s="1"/>
      <c r="AK35947" s="1"/>
      <c r="AL35947" s="1"/>
    </row>
    <row r="35948">
      <c r="I35948" s="1"/>
      <c r="J35948" s="1"/>
      <c r="K35948" s="1"/>
      <c r="AA35948" s="1"/>
      <c r="AB35948" s="1"/>
      <c r="AC35948" s="1"/>
      <c r="AJ35948" s="1"/>
      <c r="AK35948" s="1"/>
      <c r="AL35948" s="1"/>
    </row>
    <row r="35949">
      <c r="I35949" s="1"/>
      <c r="J35949" s="1"/>
      <c r="K35949" s="1"/>
      <c r="AA35949" s="1"/>
      <c r="AB35949" s="1"/>
      <c r="AC35949" s="1"/>
      <c r="AJ35949" s="1"/>
      <c r="AK35949" s="1"/>
      <c r="AL35949" s="1"/>
    </row>
    <row r="35950">
      <c r="I35950" s="1"/>
      <c r="J35950" s="1"/>
      <c r="K35950" s="1"/>
      <c r="AA35950" s="1"/>
      <c r="AB35950" s="1"/>
      <c r="AC35950" s="1"/>
      <c r="AJ35950" s="1"/>
      <c r="AK35950" s="1"/>
      <c r="AL35950" s="1"/>
    </row>
    <row r="35951">
      <c r="I35951" s="1"/>
      <c r="J35951" s="1"/>
      <c r="K35951" s="1"/>
      <c r="AA35951" s="1"/>
      <c r="AB35951" s="1"/>
      <c r="AC35951" s="1"/>
      <c r="AJ35951" s="1"/>
      <c r="AK35951" s="1"/>
      <c r="AL35951" s="1"/>
    </row>
    <row r="35952">
      <c r="I35952" s="1"/>
      <c r="J35952" s="1"/>
      <c r="K35952" s="1"/>
      <c r="AA35952" s="1"/>
      <c r="AB35952" s="1"/>
      <c r="AC35952" s="1"/>
      <c r="AJ35952" s="1"/>
      <c r="AK35952" s="1"/>
      <c r="AL35952" s="1"/>
    </row>
    <row r="35953">
      <c r="I35953" s="1"/>
      <c r="J35953" s="1"/>
      <c r="K35953" s="1"/>
      <c r="AA35953" s="1"/>
      <c r="AB35953" s="1"/>
      <c r="AC35953" s="1"/>
      <c r="AJ35953" s="1"/>
      <c r="AK35953" s="1"/>
      <c r="AL35953" s="1"/>
    </row>
    <row r="35954">
      <c r="I35954" s="1"/>
      <c r="J35954" s="1"/>
      <c r="K35954" s="1"/>
      <c r="AA35954" s="1"/>
      <c r="AB35954" s="1"/>
      <c r="AC35954" s="1"/>
      <c r="AJ35954" s="1"/>
      <c r="AK35954" s="1"/>
      <c r="AL35954" s="1"/>
    </row>
    <row r="35955">
      <c r="I35955" s="1"/>
      <c r="J35955" s="1"/>
      <c r="K35955" s="1"/>
      <c r="AA35955" s="1"/>
      <c r="AB35955" s="1"/>
      <c r="AC35955" s="1"/>
      <c r="AJ35955" s="1"/>
      <c r="AK35955" s="1"/>
      <c r="AL35955" s="1"/>
    </row>
    <row r="35956">
      <c r="I35956" s="1"/>
      <c r="J35956" s="1"/>
      <c r="K35956" s="1"/>
      <c r="AA35956" s="1"/>
      <c r="AB35956" s="1"/>
      <c r="AC35956" s="1"/>
      <c r="AJ35956" s="1"/>
      <c r="AK35956" s="1"/>
      <c r="AL35956" s="1"/>
    </row>
    <row r="35957">
      <c r="I35957" s="1"/>
      <c r="J35957" s="1"/>
      <c r="K35957" s="1"/>
      <c r="AA35957" s="1"/>
      <c r="AB35957" s="1"/>
      <c r="AC35957" s="1"/>
      <c r="AJ35957" s="1"/>
      <c r="AK35957" s="1"/>
      <c r="AL35957" s="1"/>
    </row>
    <row r="35958">
      <c r="I35958" s="1"/>
      <c r="J35958" s="1"/>
      <c r="K35958" s="1"/>
      <c r="AA35958" s="1"/>
      <c r="AB35958" s="1"/>
      <c r="AC35958" s="1"/>
      <c r="AJ35958" s="1"/>
      <c r="AK35958" s="1"/>
      <c r="AL35958" s="1"/>
    </row>
    <row r="35959">
      <c r="I35959" s="1"/>
      <c r="J35959" s="1"/>
      <c r="K35959" s="1"/>
      <c r="AA35959" s="1"/>
      <c r="AB35959" s="1"/>
      <c r="AC35959" s="1"/>
      <c r="AJ35959" s="1"/>
      <c r="AK35959" s="1"/>
      <c r="AL35959" s="1"/>
    </row>
    <row r="35960">
      <c r="I35960" s="1"/>
      <c r="J35960" s="1"/>
      <c r="K35960" s="1"/>
      <c r="AA35960" s="1"/>
      <c r="AB35960" s="1"/>
      <c r="AC35960" s="1"/>
      <c r="AJ35960" s="1"/>
      <c r="AK35960" s="1"/>
      <c r="AL35960" s="1"/>
    </row>
    <row r="35961">
      <c r="I35961" s="1"/>
      <c r="J35961" s="1"/>
      <c r="K35961" s="1"/>
      <c r="AA35961" s="1"/>
      <c r="AB35961" s="1"/>
      <c r="AC35961" s="1"/>
      <c r="AJ35961" s="1"/>
      <c r="AK35961" s="1"/>
      <c r="AL35961" s="1"/>
    </row>
    <row r="35962">
      <c r="I35962" s="1"/>
      <c r="J35962" s="1"/>
      <c r="K35962" s="1"/>
      <c r="AA35962" s="1"/>
      <c r="AB35962" s="1"/>
      <c r="AC35962" s="1"/>
      <c r="AJ35962" s="1"/>
      <c r="AK35962" s="1"/>
      <c r="AL35962" s="1"/>
    </row>
    <row r="35963">
      <c r="I35963" s="1"/>
      <c r="J35963" s="1"/>
      <c r="K35963" s="1"/>
      <c r="AA35963" s="1"/>
      <c r="AB35963" s="1"/>
      <c r="AC35963" s="1"/>
      <c r="AJ35963" s="1"/>
      <c r="AK35963" s="1"/>
      <c r="AL35963" s="1"/>
    </row>
    <row r="35964">
      <c r="I35964" s="1"/>
      <c r="J35964" s="1"/>
      <c r="K35964" s="1"/>
      <c r="AA35964" s="1"/>
      <c r="AB35964" s="1"/>
      <c r="AC35964" s="1"/>
      <c r="AJ35964" s="1"/>
      <c r="AK35964" s="1"/>
      <c r="AL35964" s="1"/>
    </row>
    <row r="35965">
      <c r="I35965" s="1"/>
      <c r="J35965" s="1"/>
      <c r="K35965" s="1"/>
      <c r="AA35965" s="1"/>
      <c r="AB35965" s="1"/>
      <c r="AC35965" s="1"/>
      <c r="AJ35965" s="1"/>
      <c r="AK35965" s="1"/>
      <c r="AL35965" s="1"/>
    </row>
    <row r="35966">
      <c r="I35966" s="1"/>
      <c r="J35966" s="1"/>
      <c r="K35966" s="1"/>
      <c r="AA35966" s="1"/>
      <c r="AB35966" s="1"/>
      <c r="AC35966" s="1"/>
      <c r="AJ35966" s="1"/>
      <c r="AK35966" s="1"/>
      <c r="AL35966" s="1"/>
    </row>
    <row r="35967">
      <c r="I35967" s="1"/>
      <c r="J35967" s="1"/>
      <c r="K35967" s="1"/>
      <c r="AA35967" s="1"/>
      <c r="AB35967" s="1"/>
      <c r="AC35967" s="1"/>
      <c r="AJ35967" s="1"/>
      <c r="AK35967" s="1"/>
      <c r="AL35967" s="1"/>
    </row>
    <row r="35968">
      <c r="I35968" s="1"/>
      <c r="J35968" s="1"/>
      <c r="K35968" s="1"/>
      <c r="AA35968" s="1"/>
      <c r="AB35968" s="1"/>
      <c r="AC35968" s="1"/>
      <c r="AJ35968" s="1"/>
      <c r="AK35968" s="1"/>
      <c r="AL35968" s="1"/>
    </row>
    <row r="35969">
      <c r="I35969" s="1"/>
      <c r="J35969" s="1"/>
      <c r="K35969" s="1"/>
      <c r="AA35969" s="1"/>
      <c r="AB35969" s="1"/>
      <c r="AC35969" s="1"/>
      <c r="AJ35969" s="1"/>
      <c r="AK35969" s="1"/>
      <c r="AL35969" s="1"/>
    </row>
    <row r="35970">
      <c r="I35970" s="1"/>
      <c r="J35970" s="1"/>
      <c r="K35970" s="1"/>
      <c r="AA35970" s="1"/>
      <c r="AB35970" s="1"/>
      <c r="AC35970" s="1"/>
      <c r="AJ35970" s="1"/>
      <c r="AK35970" s="1"/>
      <c r="AL35970" s="1"/>
    </row>
    <row r="35971">
      <c r="I35971" s="1"/>
      <c r="J35971" s="1"/>
      <c r="K35971" s="1"/>
      <c r="AA35971" s="1"/>
      <c r="AB35971" s="1"/>
      <c r="AC35971" s="1"/>
      <c r="AJ35971" s="1"/>
      <c r="AK35971" s="1"/>
      <c r="AL35971" s="1"/>
    </row>
    <row r="35972">
      <c r="I35972" s="1"/>
      <c r="J35972" s="1"/>
      <c r="K35972" s="1"/>
      <c r="AA35972" s="1"/>
      <c r="AB35972" s="1"/>
      <c r="AC35972" s="1"/>
      <c r="AJ35972" s="1"/>
      <c r="AK35972" s="1"/>
      <c r="AL35972" s="1"/>
    </row>
    <row r="35973">
      <c r="I35973" s="1"/>
      <c r="J35973" s="1"/>
      <c r="K35973" s="1"/>
      <c r="AA35973" s="1"/>
      <c r="AB35973" s="1"/>
      <c r="AC35973" s="1"/>
      <c r="AJ35973" s="1"/>
      <c r="AK35973" s="1"/>
      <c r="AL35973" s="1"/>
    </row>
    <row r="35974">
      <c r="I35974" s="1"/>
      <c r="J35974" s="1"/>
      <c r="K35974" s="1"/>
      <c r="AA35974" s="1"/>
      <c r="AB35974" s="1"/>
      <c r="AC35974" s="1"/>
      <c r="AJ35974" s="1"/>
      <c r="AK35974" s="1"/>
      <c r="AL35974" s="1"/>
    </row>
    <row r="35975">
      <c r="I35975" s="1"/>
      <c r="J35975" s="1"/>
      <c r="K35975" s="1"/>
      <c r="AA35975" s="1"/>
      <c r="AB35975" s="1"/>
      <c r="AC35975" s="1"/>
      <c r="AJ35975" s="1"/>
      <c r="AK35975" s="1"/>
      <c r="AL35975" s="1"/>
    </row>
    <row r="35976">
      <c r="I35976" s="1"/>
      <c r="J35976" s="1"/>
      <c r="K35976" s="1"/>
      <c r="AA35976" s="1"/>
      <c r="AB35976" s="1"/>
      <c r="AC35976" s="1"/>
      <c r="AJ35976" s="1"/>
      <c r="AK35976" s="1"/>
      <c r="AL35976" s="1"/>
    </row>
    <row r="35977">
      <c r="I35977" s="1"/>
      <c r="J35977" s="1"/>
      <c r="K35977" s="1"/>
      <c r="AA35977" s="1"/>
      <c r="AB35977" s="1"/>
      <c r="AC35977" s="1"/>
      <c r="AJ35977" s="1"/>
      <c r="AK35977" s="1"/>
      <c r="AL35977" s="1"/>
    </row>
    <row r="35978">
      <c r="I35978" s="1"/>
      <c r="J35978" s="1"/>
      <c r="K35978" s="1"/>
      <c r="AA35978" s="1"/>
      <c r="AB35978" s="1"/>
      <c r="AC35978" s="1"/>
      <c r="AJ35978" s="1"/>
      <c r="AK35978" s="1"/>
      <c r="AL35978" s="1"/>
    </row>
    <row r="35979">
      <c r="I35979" s="1"/>
      <c r="J35979" s="1"/>
      <c r="K35979" s="1"/>
      <c r="AA35979" s="1"/>
      <c r="AB35979" s="1"/>
      <c r="AC35979" s="1"/>
      <c r="AJ35979" s="1"/>
      <c r="AK35979" s="1"/>
      <c r="AL35979" s="1"/>
    </row>
    <row r="35980">
      <c r="I35980" s="1"/>
      <c r="J35980" s="1"/>
      <c r="K35980" s="1"/>
      <c r="AA35980" s="1"/>
      <c r="AB35980" s="1"/>
      <c r="AC35980" s="1"/>
      <c r="AJ35980" s="1"/>
      <c r="AK35980" s="1"/>
      <c r="AL35980" s="1"/>
    </row>
    <row r="35981">
      <c r="I35981" s="1"/>
      <c r="J35981" s="1"/>
      <c r="K35981" s="1"/>
      <c r="AA35981" s="1"/>
      <c r="AB35981" s="1"/>
      <c r="AC35981" s="1"/>
      <c r="AJ35981" s="1"/>
      <c r="AK35981" s="1"/>
      <c r="AL35981" s="1"/>
    </row>
    <row r="35982">
      <c r="I35982" s="1"/>
      <c r="J35982" s="1"/>
      <c r="K35982" s="1"/>
      <c r="AA35982" s="1"/>
      <c r="AB35982" s="1"/>
      <c r="AC35982" s="1"/>
      <c r="AJ35982" s="1"/>
      <c r="AK35982" s="1"/>
      <c r="AL35982" s="1"/>
    </row>
    <row r="35983">
      <c r="I35983" s="1"/>
      <c r="J35983" s="1"/>
      <c r="K35983" s="1"/>
      <c r="AA35983" s="1"/>
      <c r="AB35983" s="1"/>
      <c r="AC35983" s="1"/>
      <c r="AJ35983" s="1"/>
      <c r="AK35983" s="1"/>
      <c r="AL35983" s="1"/>
    </row>
    <row r="35984">
      <c r="I35984" s="1"/>
      <c r="J35984" s="1"/>
      <c r="K35984" s="1"/>
      <c r="AA35984" s="1"/>
      <c r="AB35984" s="1"/>
      <c r="AC35984" s="1"/>
      <c r="AJ35984" s="1"/>
      <c r="AK35984" s="1"/>
      <c r="AL35984" s="1"/>
    </row>
    <row r="35985">
      <c r="I35985" s="1"/>
      <c r="J35985" s="1"/>
      <c r="K35985" s="1"/>
      <c r="AA35985" s="1"/>
      <c r="AB35985" s="1"/>
      <c r="AC35985" s="1"/>
      <c r="AJ35985" s="1"/>
      <c r="AK35985" s="1"/>
      <c r="AL35985" s="1"/>
    </row>
    <row r="35986">
      <c r="I35986" s="1"/>
      <c r="J35986" s="1"/>
      <c r="K35986" s="1"/>
      <c r="AA35986" s="1"/>
      <c r="AB35986" s="1"/>
      <c r="AC35986" s="1"/>
      <c r="AJ35986" s="1"/>
      <c r="AK35986" s="1"/>
      <c r="AL35986" s="1"/>
    </row>
    <row r="35987">
      <c r="I35987" s="1"/>
      <c r="J35987" s="1"/>
      <c r="K35987" s="1"/>
      <c r="AA35987" s="1"/>
      <c r="AB35987" s="1"/>
      <c r="AC35987" s="1"/>
      <c r="AJ35987" s="1"/>
      <c r="AK35987" s="1"/>
      <c r="AL35987" s="1"/>
    </row>
    <row r="35988">
      <c r="I35988" s="1"/>
      <c r="J35988" s="1"/>
      <c r="K35988" s="1"/>
      <c r="AA35988" s="1"/>
      <c r="AB35988" s="1"/>
      <c r="AC35988" s="1"/>
      <c r="AJ35988" s="1"/>
      <c r="AK35988" s="1"/>
      <c r="AL35988" s="1"/>
    </row>
    <row r="35989">
      <c r="I35989" s="1"/>
      <c r="J35989" s="1"/>
      <c r="K35989" s="1"/>
      <c r="AA35989" s="1"/>
      <c r="AB35989" s="1"/>
      <c r="AC35989" s="1"/>
      <c r="AJ35989" s="1"/>
      <c r="AK35989" s="1"/>
      <c r="AL35989" s="1"/>
    </row>
    <row r="35990">
      <c r="I35990" s="1"/>
      <c r="J35990" s="1"/>
      <c r="K35990" s="1"/>
      <c r="AA35990" s="1"/>
      <c r="AB35990" s="1"/>
      <c r="AC35990" s="1"/>
      <c r="AJ35990" s="1"/>
      <c r="AK35990" s="1"/>
      <c r="AL35990" s="1"/>
    </row>
    <row r="35991">
      <c r="I35991" s="1"/>
      <c r="J35991" s="1"/>
      <c r="K35991" s="1"/>
      <c r="AA35991" s="1"/>
      <c r="AB35991" s="1"/>
      <c r="AC35991" s="1"/>
      <c r="AJ35991" s="1"/>
      <c r="AK35991" s="1"/>
      <c r="AL35991" s="1"/>
    </row>
    <row r="35992">
      <c r="I35992" s="1"/>
      <c r="J35992" s="1"/>
      <c r="K35992" s="1"/>
      <c r="AA35992" s="1"/>
      <c r="AB35992" s="1"/>
      <c r="AC35992" s="1"/>
      <c r="AJ35992" s="1"/>
      <c r="AK35992" s="1"/>
      <c r="AL35992" s="1"/>
    </row>
    <row r="35993">
      <c r="I35993" s="1"/>
      <c r="J35993" s="1"/>
      <c r="K35993" s="1"/>
      <c r="AA35993" s="1"/>
      <c r="AB35993" s="1"/>
      <c r="AC35993" s="1"/>
      <c r="AJ35993" s="1"/>
      <c r="AK35993" s="1"/>
      <c r="AL35993" s="1"/>
    </row>
    <row r="35994">
      <c r="I35994" s="1"/>
      <c r="J35994" s="1"/>
      <c r="K35994" s="1"/>
      <c r="AA35994" s="1"/>
      <c r="AB35994" s="1"/>
      <c r="AC35994" s="1"/>
      <c r="AJ35994" s="1"/>
      <c r="AK35994" s="1"/>
      <c r="AL35994" s="1"/>
    </row>
    <row r="35995">
      <c r="I35995" s="1"/>
      <c r="J35995" s="1"/>
      <c r="K35995" s="1"/>
      <c r="AA35995" s="1"/>
      <c r="AB35995" s="1"/>
      <c r="AC35995" s="1"/>
      <c r="AJ35995" s="1"/>
      <c r="AK35995" s="1"/>
      <c r="AL35995" s="1"/>
    </row>
    <row r="35996">
      <c r="I35996" s="1"/>
      <c r="J35996" s="1"/>
      <c r="K35996" s="1"/>
      <c r="AA35996" s="1"/>
      <c r="AB35996" s="1"/>
      <c r="AC35996" s="1"/>
      <c r="AJ35996" s="1"/>
      <c r="AK35996" s="1"/>
      <c r="AL35996" s="1"/>
    </row>
    <row r="35997">
      <c r="I35997" s="1"/>
      <c r="J35997" s="1"/>
      <c r="K35997" s="1"/>
      <c r="AA35997" s="1"/>
      <c r="AB35997" s="1"/>
      <c r="AC35997" s="1"/>
      <c r="AJ35997" s="1"/>
      <c r="AK35997" s="1"/>
      <c r="AL35997" s="1"/>
    </row>
    <row r="35998">
      <c r="I35998" s="1"/>
      <c r="J35998" s="1"/>
      <c r="K35998" s="1"/>
      <c r="AA35998" s="1"/>
      <c r="AB35998" s="1"/>
      <c r="AC35998" s="1"/>
      <c r="AJ35998" s="1"/>
      <c r="AK35998" s="1"/>
      <c r="AL35998" s="1"/>
    </row>
    <row r="35999">
      <c r="I35999" s="1"/>
      <c r="J35999" s="1"/>
      <c r="K35999" s="1"/>
      <c r="AA35999" s="1"/>
      <c r="AB35999" s="1"/>
      <c r="AC35999" s="1"/>
      <c r="AJ35999" s="1"/>
      <c r="AK35999" s="1"/>
      <c r="AL35999" s="1"/>
    </row>
    <row r="36000">
      <c r="I36000" s="1"/>
      <c r="J36000" s="1"/>
      <c r="K36000" s="1"/>
      <c r="AA36000" s="1"/>
      <c r="AB36000" s="1"/>
      <c r="AC36000" s="1"/>
      <c r="AJ36000" s="1"/>
      <c r="AK36000" s="1"/>
      <c r="AL36000" s="1"/>
    </row>
    <row r="36001">
      <c r="I36001" s="1"/>
      <c r="J36001" s="1"/>
      <c r="K36001" s="1"/>
      <c r="AA36001" s="1"/>
      <c r="AB36001" s="1"/>
      <c r="AC36001" s="1"/>
      <c r="AJ36001" s="1"/>
      <c r="AK36001" s="1"/>
      <c r="AL36001" s="1"/>
    </row>
    <row r="36002">
      <c r="I36002" s="1"/>
      <c r="J36002" s="1"/>
      <c r="K36002" s="1"/>
      <c r="AA36002" s="1"/>
      <c r="AB36002" s="1"/>
      <c r="AC36002" s="1"/>
      <c r="AJ36002" s="1"/>
      <c r="AK36002" s="1"/>
      <c r="AL36002" s="1"/>
    </row>
    <row r="36003">
      <c r="I36003" s="1"/>
      <c r="J36003" s="1"/>
      <c r="K36003" s="1"/>
      <c r="AA36003" s="1"/>
      <c r="AB36003" s="1"/>
      <c r="AC36003" s="1"/>
      <c r="AJ36003" s="1"/>
      <c r="AK36003" s="1"/>
      <c r="AL36003" s="1"/>
    </row>
    <row r="36004">
      <c r="I36004" s="1"/>
      <c r="J36004" s="1"/>
      <c r="K36004" s="1"/>
      <c r="AA36004" s="1"/>
      <c r="AB36004" s="1"/>
      <c r="AC36004" s="1"/>
      <c r="AJ36004" s="1"/>
      <c r="AK36004" s="1"/>
      <c r="AL36004" s="1"/>
    </row>
    <row r="36005">
      <c r="I36005" s="1"/>
      <c r="J36005" s="1"/>
      <c r="K36005" s="1"/>
      <c r="AA36005" s="1"/>
      <c r="AB36005" s="1"/>
      <c r="AC36005" s="1"/>
      <c r="AJ36005" s="1"/>
      <c r="AK36005" s="1"/>
      <c r="AL36005" s="1"/>
    </row>
    <row r="36006">
      <c r="I36006" s="1"/>
      <c r="J36006" s="1"/>
      <c r="K36006" s="1"/>
      <c r="AA36006" s="1"/>
      <c r="AB36006" s="1"/>
      <c r="AC36006" s="1"/>
      <c r="AJ36006" s="1"/>
      <c r="AK36006" s="1"/>
      <c r="AL36006" s="1"/>
    </row>
    <row r="36007">
      <c r="I36007" s="1"/>
      <c r="J36007" s="1"/>
      <c r="K36007" s="1"/>
      <c r="AA36007" s="1"/>
      <c r="AB36007" s="1"/>
      <c r="AC36007" s="1"/>
      <c r="AJ36007" s="1"/>
      <c r="AK36007" s="1"/>
      <c r="AL36007" s="1"/>
    </row>
    <row r="36008">
      <c r="I36008" s="1"/>
      <c r="J36008" s="1"/>
      <c r="K36008" s="1"/>
      <c r="AA36008" s="1"/>
      <c r="AB36008" s="1"/>
      <c r="AC36008" s="1"/>
      <c r="AJ36008" s="1"/>
      <c r="AK36008" s="1"/>
      <c r="AL36008" s="1"/>
    </row>
    <row r="36009">
      <c r="I36009" s="1"/>
      <c r="J36009" s="1"/>
      <c r="K36009" s="1"/>
      <c r="AA36009" s="1"/>
      <c r="AB36009" s="1"/>
      <c r="AC36009" s="1"/>
      <c r="AJ36009" s="1"/>
      <c r="AK36009" s="1"/>
      <c r="AL36009" s="1"/>
    </row>
    <row r="36010">
      <c r="I36010" s="1"/>
      <c r="J36010" s="1"/>
      <c r="K36010" s="1"/>
      <c r="AA36010" s="1"/>
      <c r="AB36010" s="1"/>
      <c r="AC36010" s="1"/>
      <c r="AJ36010" s="1"/>
      <c r="AK36010" s="1"/>
      <c r="AL36010" s="1"/>
    </row>
    <row r="36011">
      <c r="I36011" s="1"/>
      <c r="J36011" s="1"/>
      <c r="K36011" s="1"/>
      <c r="AA36011" s="1"/>
      <c r="AB36011" s="1"/>
      <c r="AC36011" s="1"/>
      <c r="AJ36011" s="1"/>
      <c r="AK36011" s="1"/>
      <c r="AL36011" s="1"/>
    </row>
    <row r="36012">
      <c r="I36012" s="1"/>
      <c r="J36012" s="1"/>
      <c r="K36012" s="1"/>
      <c r="AA36012" s="1"/>
      <c r="AB36012" s="1"/>
      <c r="AC36012" s="1"/>
      <c r="AJ36012" s="1"/>
      <c r="AK36012" s="1"/>
      <c r="AL36012" s="1"/>
    </row>
    <row r="36013">
      <c r="I36013" s="1"/>
      <c r="J36013" s="1"/>
      <c r="K36013" s="1"/>
      <c r="AA36013" s="1"/>
      <c r="AB36013" s="1"/>
      <c r="AC36013" s="1"/>
      <c r="AJ36013" s="1"/>
      <c r="AK36013" s="1"/>
      <c r="AL36013" s="1"/>
    </row>
    <row r="36014">
      <c r="I36014" s="1"/>
      <c r="J36014" s="1"/>
      <c r="K36014" s="1"/>
      <c r="AA36014" s="1"/>
      <c r="AB36014" s="1"/>
      <c r="AC36014" s="1"/>
      <c r="AJ36014" s="1"/>
      <c r="AK36014" s="1"/>
      <c r="AL36014" s="1"/>
    </row>
    <row r="36015">
      <c r="I36015" s="1"/>
      <c r="J36015" s="1"/>
      <c r="K36015" s="1"/>
      <c r="AA36015" s="1"/>
      <c r="AB36015" s="1"/>
      <c r="AC36015" s="1"/>
      <c r="AJ36015" s="1"/>
      <c r="AK36015" s="1"/>
      <c r="AL36015" s="1"/>
    </row>
    <row r="36016">
      <c r="I36016" s="1"/>
      <c r="J36016" s="1"/>
      <c r="K36016" s="1"/>
      <c r="AA36016" s="1"/>
      <c r="AB36016" s="1"/>
      <c r="AC36016" s="1"/>
      <c r="AJ36016" s="1"/>
      <c r="AK36016" s="1"/>
      <c r="AL36016" s="1"/>
    </row>
    <row r="36017">
      <c r="I36017" s="1"/>
      <c r="J36017" s="1"/>
      <c r="K36017" s="1"/>
      <c r="AA36017" s="1"/>
      <c r="AB36017" s="1"/>
      <c r="AC36017" s="1"/>
      <c r="AJ36017" s="1"/>
      <c r="AK36017" s="1"/>
      <c r="AL36017" s="1"/>
    </row>
    <row r="36018">
      <c r="I36018" s="1"/>
      <c r="J36018" s="1"/>
      <c r="K36018" s="1"/>
      <c r="AA36018" s="1"/>
      <c r="AB36018" s="1"/>
      <c r="AC36018" s="1"/>
      <c r="AJ36018" s="1"/>
      <c r="AK36018" s="1"/>
      <c r="AL36018" s="1"/>
    </row>
    <row r="36019">
      <c r="I36019" s="1"/>
      <c r="J36019" s="1"/>
      <c r="K36019" s="1"/>
      <c r="AA36019" s="1"/>
      <c r="AB36019" s="1"/>
      <c r="AC36019" s="1"/>
      <c r="AJ36019" s="1"/>
      <c r="AK36019" s="1"/>
      <c r="AL36019" s="1"/>
    </row>
    <row r="36020">
      <c r="I36020" s="1"/>
      <c r="J36020" s="1"/>
      <c r="K36020" s="1"/>
      <c r="AA36020" s="1"/>
      <c r="AB36020" s="1"/>
      <c r="AC36020" s="1"/>
      <c r="AJ36020" s="1"/>
      <c r="AK36020" s="1"/>
      <c r="AL36020" s="1"/>
    </row>
    <row r="36021">
      <c r="I36021" s="1"/>
      <c r="J36021" s="1"/>
      <c r="K36021" s="1"/>
      <c r="AA36021" s="1"/>
      <c r="AB36021" s="1"/>
      <c r="AC36021" s="1"/>
      <c r="AJ36021" s="1"/>
      <c r="AK36021" s="1"/>
      <c r="AL36021" s="1"/>
    </row>
    <row r="36022">
      <c r="I36022" s="1"/>
      <c r="J36022" s="1"/>
      <c r="K36022" s="1"/>
      <c r="AA36022" s="1"/>
      <c r="AB36022" s="1"/>
      <c r="AC36022" s="1"/>
      <c r="AJ36022" s="1"/>
      <c r="AK36022" s="1"/>
      <c r="AL36022" s="1"/>
    </row>
    <row r="36023">
      <c r="I36023" s="1"/>
      <c r="J36023" s="1"/>
      <c r="K36023" s="1"/>
      <c r="AA36023" s="1"/>
      <c r="AB36023" s="1"/>
      <c r="AC36023" s="1"/>
      <c r="AJ36023" s="1"/>
      <c r="AK36023" s="1"/>
      <c r="AL36023" s="1"/>
    </row>
    <row r="36024">
      <c r="I36024" s="1"/>
      <c r="J36024" s="1"/>
      <c r="K36024" s="1"/>
      <c r="AA36024" s="1"/>
      <c r="AB36024" s="1"/>
      <c r="AC36024" s="1"/>
      <c r="AJ36024" s="1"/>
      <c r="AK36024" s="1"/>
      <c r="AL36024" s="1"/>
    </row>
    <row r="36025">
      <c r="I36025" s="1"/>
      <c r="J36025" s="1"/>
      <c r="K36025" s="1"/>
      <c r="AA36025" s="1"/>
      <c r="AB36025" s="1"/>
      <c r="AC36025" s="1"/>
      <c r="AJ36025" s="1"/>
      <c r="AK36025" s="1"/>
      <c r="AL36025" s="1"/>
    </row>
    <row r="36026">
      <c r="I36026" s="1"/>
      <c r="J36026" s="1"/>
      <c r="K36026" s="1"/>
      <c r="AA36026" s="1"/>
      <c r="AB36026" s="1"/>
      <c r="AC36026" s="1"/>
      <c r="AJ36026" s="1"/>
      <c r="AK36026" s="1"/>
      <c r="AL36026" s="1"/>
    </row>
    <row r="36027">
      <c r="I36027" s="1"/>
      <c r="J36027" s="1"/>
      <c r="K36027" s="1"/>
      <c r="AA36027" s="1"/>
      <c r="AB36027" s="1"/>
      <c r="AC36027" s="1"/>
      <c r="AJ36027" s="1"/>
      <c r="AK36027" s="1"/>
      <c r="AL36027" s="1"/>
    </row>
    <row r="36028">
      <c r="I36028" s="1"/>
      <c r="J36028" s="1"/>
      <c r="K36028" s="1"/>
      <c r="AA36028" s="1"/>
      <c r="AB36028" s="1"/>
      <c r="AC36028" s="1"/>
      <c r="AJ36028" s="1"/>
      <c r="AK36028" s="1"/>
      <c r="AL36028" s="1"/>
    </row>
    <row r="36029">
      <c r="I36029" s="1"/>
      <c r="J36029" s="1"/>
      <c r="K36029" s="1"/>
      <c r="AA36029" s="1"/>
      <c r="AB36029" s="1"/>
      <c r="AC36029" s="1"/>
      <c r="AJ36029" s="1"/>
      <c r="AK36029" s="1"/>
      <c r="AL36029" s="1"/>
    </row>
    <row r="36030">
      <c r="I36030" s="1"/>
      <c r="J36030" s="1"/>
      <c r="K36030" s="1"/>
      <c r="AA36030" s="1"/>
      <c r="AB36030" s="1"/>
      <c r="AC36030" s="1"/>
      <c r="AJ36030" s="1"/>
      <c r="AK36030" s="1"/>
      <c r="AL36030" s="1"/>
    </row>
    <row r="36031">
      <c r="I36031" s="1"/>
      <c r="J36031" s="1"/>
      <c r="K36031" s="1"/>
      <c r="AA36031" s="1"/>
      <c r="AB36031" s="1"/>
      <c r="AC36031" s="1"/>
      <c r="AJ36031" s="1"/>
      <c r="AK36031" s="1"/>
      <c r="AL36031" s="1"/>
    </row>
    <row r="36032">
      <c r="I36032" s="1"/>
      <c r="J36032" s="1"/>
      <c r="K36032" s="1"/>
      <c r="AA36032" s="1"/>
      <c r="AB36032" s="1"/>
      <c r="AC36032" s="1"/>
      <c r="AJ36032" s="1"/>
      <c r="AK36032" s="1"/>
      <c r="AL36032" s="1"/>
    </row>
    <row r="36033">
      <c r="I36033" s="1"/>
      <c r="J36033" s="1"/>
      <c r="K36033" s="1"/>
      <c r="AA36033" s="1"/>
      <c r="AB36033" s="1"/>
      <c r="AC36033" s="1"/>
      <c r="AJ36033" s="1"/>
      <c r="AK36033" s="1"/>
      <c r="AL36033" s="1"/>
    </row>
    <row r="36034">
      <c r="I36034" s="1"/>
      <c r="J36034" s="1"/>
      <c r="K36034" s="1"/>
      <c r="AA36034" s="1"/>
      <c r="AB36034" s="1"/>
      <c r="AC36034" s="1"/>
      <c r="AJ36034" s="1"/>
      <c r="AK36034" s="1"/>
      <c r="AL36034" s="1"/>
    </row>
    <row r="36035">
      <c r="I36035" s="1"/>
      <c r="J36035" s="1"/>
      <c r="K36035" s="1"/>
      <c r="AA36035" s="1"/>
      <c r="AB36035" s="1"/>
      <c r="AC36035" s="1"/>
      <c r="AJ36035" s="1"/>
      <c r="AK36035" s="1"/>
      <c r="AL36035" s="1"/>
    </row>
    <row r="36036">
      <c r="I36036" s="1"/>
      <c r="J36036" s="1"/>
      <c r="K36036" s="1"/>
      <c r="AA36036" s="1"/>
      <c r="AB36036" s="1"/>
      <c r="AC36036" s="1"/>
      <c r="AJ36036" s="1"/>
      <c r="AK36036" s="1"/>
      <c r="AL36036" s="1"/>
    </row>
    <row r="36037">
      <c r="I36037" s="1"/>
      <c r="J36037" s="1"/>
      <c r="K36037" s="1"/>
      <c r="AA36037" s="1"/>
      <c r="AB36037" s="1"/>
      <c r="AC36037" s="1"/>
      <c r="AJ36037" s="1"/>
      <c r="AK36037" s="1"/>
      <c r="AL36037" s="1"/>
    </row>
    <row r="36038">
      <c r="I36038" s="1"/>
      <c r="J36038" s="1"/>
      <c r="K36038" s="1"/>
      <c r="AA36038" s="1"/>
      <c r="AB36038" s="1"/>
      <c r="AC36038" s="1"/>
      <c r="AJ36038" s="1"/>
      <c r="AK36038" s="1"/>
      <c r="AL36038" s="1"/>
    </row>
    <row r="36039">
      <c r="I36039" s="1"/>
      <c r="J36039" s="1"/>
      <c r="K36039" s="1"/>
      <c r="AA36039" s="1"/>
      <c r="AB36039" s="1"/>
      <c r="AC36039" s="1"/>
      <c r="AJ36039" s="1"/>
      <c r="AK36039" s="1"/>
      <c r="AL36039" s="1"/>
    </row>
    <row r="36040">
      <c r="I36040" s="1"/>
      <c r="J36040" s="1"/>
      <c r="K36040" s="1"/>
      <c r="AA36040" s="1"/>
      <c r="AB36040" s="1"/>
      <c r="AC36040" s="1"/>
      <c r="AJ36040" s="1"/>
      <c r="AK36040" s="1"/>
      <c r="AL36040" s="1"/>
    </row>
    <row r="36041">
      <c r="I36041" s="1"/>
      <c r="J36041" s="1"/>
      <c r="K36041" s="1"/>
      <c r="AA36041" s="1"/>
      <c r="AB36041" s="1"/>
      <c r="AC36041" s="1"/>
      <c r="AJ36041" s="1"/>
      <c r="AK36041" s="1"/>
      <c r="AL36041" s="1"/>
    </row>
    <row r="36042">
      <c r="I36042" s="1"/>
      <c r="J36042" s="1"/>
      <c r="K36042" s="1"/>
      <c r="AA36042" s="1"/>
      <c r="AB36042" s="1"/>
      <c r="AC36042" s="1"/>
      <c r="AJ36042" s="1"/>
      <c r="AK36042" s="1"/>
      <c r="AL36042" s="1"/>
    </row>
    <row r="36043">
      <c r="I36043" s="1"/>
      <c r="J36043" s="1"/>
      <c r="K36043" s="1"/>
      <c r="AA36043" s="1"/>
      <c r="AB36043" s="1"/>
      <c r="AC36043" s="1"/>
      <c r="AJ36043" s="1"/>
      <c r="AK36043" s="1"/>
      <c r="AL36043" s="1"/>
    </row>
    <row r="36044">
      <c r="I36044" s="1"/>
      <c r="J36044" s="1"/>
      <c r="K36044" s="1"/>
      <c r="AA36044" s="1"/>
      <c r="AB36044" s="1"/>
      <c r="AC36044" s="1"/>
      <c r="AJ36044" s="1"/>
      <c r="AK36044" s="1"/>
      <c r="AL36044" s="1"/>
    </row>
    <row r="36045">
      <c r="I36045" s="1"/>
      <c r="J36045" s="1"/>
      <c r="K36045" s="1"/>
      <c r="AA36045" s="1"/>
      <c r="AB36045" s="1"/>
      <c r="AC36045" s="1"/>
      <c r="AJ36045" s="1"/>
      <c r="AK36045" s="1"/>
      <c r="AL36045" s="1"/>
    </row>
    <row r="36046">
      <c r="I36046" s="1"/>
      <c r="J36046" s="1"/>
      <c r="K36046" s="1"/>
      <c r="AA36046" s="1"/>
      <c r="AB36046" s="1"/>
      <c r="AC36046" s="1"/>
      <c r="AJ36046" s="1"/>
      <c r="AK36046" s="1"/>
      <c r="AL36046" s="1"/>
    </row>
    <row r="36047">
      <c r="I36047" s="1"/>
      <c r="J36047" s="1"/>
      <c r="K36047" s="1"/>
      <c r="AA36047" s="1"/>
      <c r="AB36047" s="1"/>
      <c r="AC36047" s="1"/>
      <c r="AJ36047" s="1"/>
      <c r="AK36047" s="1"/>
      <c r="AL36047" s="1"/>
    </row>
    <row r="36048">
      <c r="I36048" s="1"/>
      <c r="J36048" s="1"/>
      <c r="K36048" s="1"/>
      <c r="AA36048" s="1"/>
      <c r="AB36048" s="1"/>
      <c r="AC36048" s="1"/>
      <c r="AJ36048" s="1"/>
      <c r="AK36048" s="1"/>
      <c r="AL36048" s="1"/>
    </row>
    <row r="36049">
      <c r="I36049" s="1"/>
      <c r="J36049" s="1"/>
      <c r="K36049" s="1"/>
      <c r="AA36049" s="1"/>
      <c r="AB36049" s="1"/>
      <c r="AC36049" s="1"/>
      <c r="AJ36049" s="1"/>
      <c r="AK36049" s="1"/>
      <c r="AL36049" s="1"/>
    </row>
    <row r="36050">
      <c r="I36050" s="1"/>
      <c r="J36050" s="1"/>
      <c r="K36050" s="1"/>
      <c r="AA36050" s="1"/>
      <c r="AB36050" s="1"/>
      <c r="AC36050" s="1"/>
      <c r="AJ36050" s="1"/>
      <c r="AK36050" s="1"/>
      <c r="AL36050" s="1"/>
    </row>
    <row r="36051">
      <c r="I36051" s="1"/>
      <c r="J36051" s="1"/>
      <c r="K36051" s="1"/>
      <c r="AA36051" s="1"/>
      <c r="AB36051" s="1"/>
      <c r="AC36051" s="1"/>
      <c r="AJ36051" s="1"/>
      <c r="AK36051" s="1"/>
      <c r="AL36051" s="1"/>
    </row>
    <row r="36052">
      <c r="I36052" s="1"/>
      <c r="J36052" s="1"/>
      <c r="K36052" s="1"/>
      <c r="AA36052" s="1"/>
      <c r="AB36052" s="1"/>
      <c r="AC36052" s="1"/>
      <c r="AJ36052" s="1"/>
      <c r="AK36052" s="1"/>
      <c r="AL36052" s="1"/>
    </row>
    <row r="36053">
      <c r="I36053" s="1"/>
      <c r="J36053" s="1"/>
      <c r="K36053" s="1"/>
      <c r="AA36053" s="1"/>
      <c r="AB36053" s="1"/>
      <c r="AC36053" s="1"/>
      <c r="AJ36053" s="1"/>
      <c r="AK36053" s="1"/>
      <c r="AL36053" s="1"/>
    </row>
    <row r="36054">
      <c r="I36054" s="1"/>
      <c r="J36054" s="1"/>
      <c r="K36054" s="1"/>
      <c r="AA36054" s="1"/>
      <c r="AB36054" s="1"/>
      <c r="AC36054" s="1"/>
      <c r="AJ36054" s="1"/>
      <c r="AK36054" s="1"/>
      <c r="AL36054" s="1"/>
    </row>
    <row r="36055">
      <c r="I36055" s="1"/>
      <c r="J36055" s="1"/>
      <c r="K36055" s="1"/>
      <c r="AA36055" s="1"/>
      <c r="AB36055" s="1"/>
      <c r="AC36055" s="1"/>
      <c r="AJ36055" s="1"/>
      <c r="AK36055" s="1"/>
      <c r="AL36055" s="1"/>
    </row>
    <row r="36056">
      <c r="I36056" s="1"/>
      <c r="J36056" s="1"/>
      <c r="K36056" s="1"/>
      <c r="AA36056" s="1"/>
      <c r="AB36056" s="1"/>
      <c r="AC36056" s="1"/>
      <c r="AJ36056" s="1"/>
      <c r="AK36056" s="1"/>
      <c r="AL36056" s="1"/>
    </row>
    <row r="36057">
      <c r="I36057" s="1"/>
      <c r="J36057" s="1"/>
      <c r="K36057" s="1"/>
      <c r="AA36057" s="1"/>
      <c r="AB36057" s="1"/>
      <c r="AC36057" s="1"/>
      <c r="AJ36057" s="1"/>
      <c r="AK36057" s="1"/>
      <c r="AL36057" s="1"/>
    </row>
    <row r="36058">
      <c r="I36058" s="1"/>
      <c r="J36058" s="1"/>
      <c r="K36058" s="1"/>
      <c r="AA36058" s="1"/>
      <c r="AB36058" s="1"/>
      <c r="AC36058" s="1"/>
      <c r="AJ36058" s="1"/>
      <c r="AK36058" s="1"/>
      <c r="AL36058" s="1"/>
    </row>
    <row r="36059">
      <c r="I36059" s="1"/>
      <c r="J36059" s="1"/>
      <c r="K36059" s="1"/>
      <c r="AA36059" s="1"/>
      <c r="AB36059" s="1"/>
      <c r="AC36059" s="1"/>
      <c r="AJ36059" s="1"/>
      <c r="AK36059" s="1"/>
      <c r="AL36059" s="1"/>
    </row>
    <row r="36060">
      <c r="I36060" s="1"/>
      <c r="J36060" s="1"/>
      <c r="K36060" s="1"/>
      <c r="AA36060" s="1"/>
      <c r="AB36060" s="1"/>
      <c r="AC36060" s="1"/>
      <c r="AJ36060" s="1"/>
      <c r="AK36060" s="1"/>
      <c r="AL36060" s="1"/>
    </row>
    <row r="36061">
      <c r="I36061" s="1"/>
      <c r="J36061" s="1"/>
      <c r="K36061" s="1"/>
      <c r="AA36061" s="1"/>
      <c r="AB36061" s="1"/>
      <c r="AC36061" s="1"/>
      <c r="AJ36061" s="1"/>
      <c r="AK36061" s="1"/>
      <c r="AL36061" s="1"/>
    </row>
    <row r="36062">
      <c r="I36062" s="1"/>
      <c r="J36062" s="1"/>
      <c r="K36062" s="1"/>
      <c r="AA36062" s="1"/>
      <c r="AB36062" s="1"/>
      <c r="AC36062" s="1"/>
      <c r="AJ36062" s="1"/>
      <c r="AK36062" s="1"/>
      <c r="AL36062" s="1"/>
    </row>
    <row r="36063">
      <c r="I36063" s="1"/>
      <c r="J36063" s="1"/>
      <c r="K36063" s="1"/>
      <c r="AA36063" s="1"/>
      <c r="AB36063" s="1"/>
      <c r="AC36063" s="1"/>
      <c r="AJ36063" s="1"/>
      <c r="AK36063" s="1"/>
      <c r="AL36063" s="1"/>
    </row>
    <row r="36064">
      <c r="I36064" s="1"/>
      <c r="J36064" s="1"/>
      <c r="K36064" s="1"/>
      <c r="AA36064" s="1"/>
      <c r="AB36064" s="1"/>
      <c r="AC36064" s="1"/>
      <c r="AJ36064" s="1"/>
      <c r="AK36064" s="1"/>
      <c r="AL36064" s="1"/>
    </row>
    <row r="36065">
      <c r="I36065" s="1"/>
      <c r="J36065" s="1"/>
      <c r="K36065" s="1"/>
      <c r="AA36065" s="1"/>
      <c r="AB36065" s="1"/>
      <c r="AC36065" s="1"/>
      <c r="AJ36065" s="1"/>
      <c r="AK36065" s="1"/>
      <c r="AL36065" s="1"/>
    </row>
    <row r="36066">
      <c r="I36066" s="1"/>
      <c r="J36066" s="1"/>
      <c r="K36066" s="1"/>
      <c r="AA36066" s="1"/>
      <c r="AB36066" s="1"/>
      <c r="AC36066" s="1"/>
      <c r="AJ36066" s="1"/>
      <c r="AK36066" s="1"/>
      <c r="AL36066" s="1"/>
    </row>
    <row r="36067">
      <c r="I36067" s="1"/>
      <c r="J36067" s="1"/>
      <c r="K36067" s="1"/>
      <c r="AA36067" s="1"/>
      <c r="AB36067" s="1"/>
      <c r="AC36067" s="1"/>
      <c r="AJ36067" s="1"/>
      <c r="AK36067" s="1"/>
      <c r="AL36067" s="1"/>
    </row>
    <row r="36068">
      <c r="I36068" s="1"/>
      <c r="J36068" s="1"/>
      <c r="K36068" s="1"/>
      <c r="AA36068" s="1"/>
      <c r="AB36068" s="1"/>
      <c r="AC36068" s="1"/>
      <c r="AJ36068" s="1"/>
      <c r="AK36068" s="1"/>
      <c r="AL36068" s="1"/>
    </row>
    <row r="36069">
      <c r="I36069" s="1"/>
      <c r="J36069" s="1"/>
      <c r="K36069" s="1"/>
      <c r="AA36069" s="1"/>
      <c r="AB36069" s="1"/>
      <c r="AC36069" s="1"/>
      <c r="AJ36069" s="1"/>
      <c r="AK36069" s="1"/>
      <c r="AL36069" s="1"/>
    </row>
    <row r="36070">
      <c r="I36070" s="1"/>
      <c r="J36070" s="1"/>
      <c r="K36070" s="1"/>
      <c r="AA36070" s="1"/>
      <c r="AB36070" s="1"/>
      <c r="AC36070" s="1"/>
      <c r="AJ36070" s="1"/>
      <c r="AK36070" s="1"/>
      <c r="AL36070" s="1"/>
    </row>
    <row r="36071">
      <c r="I36071" s="1"/>
      <c r="J36071" s="1"/>
      <c r="K36071" s="1"/>
      <c r="AA36071" s="1"/>
      <c r="AB36071" s="1"/>
      <c r="AC36071" s="1"/>
      <c r="AJ36071" s="1"/>
      <c r="AK36071" s="1"/>
      <c r="AL36071" s="1"/>
    </row>
    <row r="36072">
      <c r="I36072" s="1"/>
      <c r="J36072" s="1"/>
      <c r="K36072" s="1"/>
      <c r="AA36072" s="1"/>
      <c r="AB36072" s="1"/>
      <c r="AC36072" s="1"/>
      <c r="AJ36072" s="1"/>
      <c r="AK36072" s="1"/>
      <c r="AL36072" s="1"/>
    </row>
    <row r="36073">
      <c r="I36073" s="1"/>
      <c r="J36073" s="1"/>
      <c r="K36073" s="1"/>
      <c r="AA36073" s="1"/>
      <c r="AB36073" s="1"/>
      <c r="AC36073" s="1"/>
      <c r="AJ36073" s="1"/>
      <c r="AK36073" s="1"/>
      <c r="AL36073" s="1"/>
    </row>
    <row r="36074">
      <c r="I36074" s="1"/>
      <c r="J36074" s="1"/>
      <c r="K36074" s="1"/>
      <c r="AA36074" s="1"/>
      <c r="AB36074" s="1"/>
      <c r="AC36074" s="1"/>
      <c r="AJ36074" s="1"/>
      <c r="AK36074" s="1"/>
      <c r="AL36074" s="1"/>
    </row>
    <row r="36075">
      <c r="I36075" s="1"/>
      <c r="J36075" s="1"/>
      <c r="K36075" s="1"/>
      <c r="AA36075" s="1"/>
      <c r="AB36075" s="1"/>
      <c r="AC36075" s="1"/>
      <c r="AJ36075" s="1"/>
      <c r="AK36075" s="1"/>
      <c r="AL36075" s="1"/>
    </row>
    <row r="36076">
      <c r="I36076" s="1"/>
      <c r="J36076" s="1"/>
      <c r="K36076" s="1"/>
      <c r="AA36076" s="1"/>
      <c r="AB36076" s="1"/>
      <c r="AC36076" s="1"/>
      <c r="AJ36076" s="1"/>
      <c r="AK36076" s="1"/>
      <c r="AL36076" s="1"/>
    </row>
    <row r="36077">
      <c r="I36077" s="1"/>
      <c r="J36077" s="1"/>
      <c r="K36077" s="1"/>
      <c r="AA36077" s="1"/>
      <c r="AB36077" s="1"/>
      <c r="AC36077" s="1"/>
      <c r="AJ36077" s="1"/>
      <c r="AK36077" s="1"/>
      <c r="AL36077" s="1"/>
    </row>
    <row r="36078">
      <c r="I36078" s="1"/>
      <c r="J36078" s="1"/>
      <c r="K36078" s="1"/>
      <c r="AA36078" s="1"/>
      <c r="AB36078" s="1"/>
      <c r="AC36078" s="1"/>
      <c r="AJ36078" s="1"/>
      <c r="AK36078" s="1"/>
      <c r="AL36078" s="1"/>
    </row>
    <row r="36079">
      <c r="I36079" s="1"/>
      <c r="J36079" s="1"/>
      <c r="K36079" s="1"/>
      <c r="AA36079" s="1"/>
      <c r="AB36079" s="1"/>
      <c r="AC36079" s="1"/>
      <c r="AJ36079" s="1"/>
      <c r="AK36079" s="1"/>
      <c r="AL36079" s="1"/>
    </row>
    <row r="36080">
      <c r="I36080" s="1"/>
      <c r="J36080" s="1"/>
      <c r="K36080" s="1"/>
      <c r="AA36080" s="1"/>
      <c r="AB36080" s="1"/>
      <c r="AC36080" s="1"/>
      <c r="AJ36080" s="1"/>
      <c r="AK36080" s="1"/>
      <c r="AL36080" s="1"/>
    </row>
    <row r="36081">
      <c r="I36081" s="1"/>
      <c r="J36081" s="1"/>
      <c r="K36081" s="1"/>
      <c r="AA36081" s="1"/>
      <c r="AB36081" s="1"/>
      <c r="AC36081" s="1"/>
      <c r="AJ36081" s="1"/>
      <c r="AK36081" s="1"/>
      <c r="AL36081" s="1"/>
    </row>
    <row r="36082">
      <c r="I36082" s="1"/>
      <c r="J36082" s="1"/>
      <c r="K36082" s="1"/>
      <c r="AA36082" s="1"/>
      <c r="AB36082" s="1"/>
      <c r="AC36082" s="1"/>
      <c r="AJ36082" s="1"/>
      <c r="AK36082" s="1"/>
      <c r="AL36082" s="1"/>
    </row>
    <row r="36083">
      <c r="I36083" s="1"/>
      <c r="J36083" s="1"/>
      <c r="K36083" s="1"/>
      <c r="AA36083" s="1"/>
      <c r="AB36083" s="1"/>
      <c r="AC36083" s="1"/>
      <c r="AJ36083" s="1"/>
      <c r="AK36083" s="1"/>
      <c r="AL36083" s="1"/>
    </row>
    <row r="36084">
      <c r="I36084" s="1"/>
      <c r="J36084" s="1"/>
      <c r="K36084" s="1"/>
      <c r="AA36084" s="1"/>
      <c r="AB36084" s="1"/>
      <c r="AC36084" s="1"/>
      <c r="AJ36084" s="1"/>
      <c r="AK36084" s="1"/>
      <c r="AL36084" s="1"/>
    </row>
    <row r="36085">
      <c r="I36085" s="1"/>
      <c r="J36085" s="1"/>
      <c r="K36085" s="1"/>
      <c r="AA36085" s="1"/>
      <c r="AB36085" s="1"/>
      <c r="AC36085" s="1"/>
      <c r="AJ36085" s="1"/>
      <c r="AK36085" s="1"/>
      <c r="AL36085" s="1"/>
    </row>
    <row r="36086">
      <c r="I36086" s="1"/>
      <c r="J36086" s="1"/>
      <c r="K36086" s="1"/>
      <c r="AA36086" s="1"/>
      <c r="AB36086" s="1"/>
      <c r="AC36086" s="1"/>
      <c r="AJ36086" s="1"/>
      <c r="AK36086" s="1"/>
      <c r="AL36086" s="1"/>
    </row>
    <row r="36087">
      <c r="I36087" s="1"/>
      <c r="J36087" s="1"/>
      <c r="K36087" s="1"/>
      <c r="AA36087" s="1"/>
      <c r="AB36087" s="1"/>
      <c r="AC36087" s="1"/>
      <c r="AJ36087" s="1"/>
      <c r="AK36087" s="1"/>
      <c r="AL36087" s="1"/>
    </row>
    <row r="36088">
      <c r="I36088" s="1"/>
      <c r="J36088" s="1"/>
      <c r="K36088" s="1"/>
      <c r="AA36088" s="1"/>
      <c r="AB36088" s="1"/>
      <c r="AC36088" s="1"/>
      <c r="AJ36088" s="1"/>
      <c r="AK36088" s="1"/>
      <c r="AL36088" s="1"/>
    </row>
    <row r="36089">
      <c r="I36089" s="1"/>
      <c r="J36089" s="1"/>
      <c r="K36089" s="1"/>
      <c r="AA36089" s="1"/>
      <c r="AB36089" s="1"/>
      <c r="AC36089" s="1"/>
      <c r="AJ36089" s="1"/>
      <c r="AK36089" s="1"/>
      <c r="AL36089" s="1"/>
    </row>
    <row r="36090">
      <c r="I36090" s="1"/>
      <c r="J36090" s="1"/>
      <c r="K36090" s="1"/>
      <c r="AA36090" s="1"/>
      <c r="AB36090" s="1"/>
      <c r="AC36090" s="1"/>
      <c r="AJ36090" s="1"/>
      <c r="AK36090" s="1"/>
      <c r="AL36090" s="1"/>
    </row>
    <row r="36091">
      <c r="I36091" s="1"/>
      <c r="J36091" s="1"/>
      <c r="K36091" s="1"/>
      <c r="AA36091" s="1"/>
      <c r="AB36091" s="1"/>
      <c r="AC36091" s="1"/>
      <c r="AJ36091" s="1"/>
      <c r="AK36091" s="1"/>
      <c r="AL36091" s="1"/>
    </row>
    <row r="36092">
      <c r="I36092" s="1"/>
      <c r="J36092" s="1"/>
      <c r="K36092" s="1"/>
      <c r="AA36092" s="1"/>
      <c r="AB36092" s="1"/>
      <c r="AC36092" s="1"/>
      <c r="AJ36092" s="1"/>
      <c r="AK36092" s="1"/>
      <c r="AL36092" s="1"/>
    </row>
    <row r="36093">
      <c r="I36093" s="1"/>
      <c r="J36093" s="1"/>
      <c r="K36093" s="1"/>
      <c r="AA36093" s="1"/>
      <c r="AB36093" s="1"/>
      <c r="AC36093" s="1"/>
      <c r="AJ36093" s="1"/>
      <c r="AK36093" s="1"/>
      <c r="AL36093" s="1"/>
    </row>
    <row r="36094">
      <c r="I36094" s="1"/>
      <c r="J36094" s="1"/>
      <c r="K36094" s="1"/>
      <c r="AA36094" s="1"/>
      <c r="AB36094" s="1"/>
      <c r="AC36094" s="1"/>
      <c r="AJ36094" s="1"/>
      <c r="AK36094" s="1"/>
      <c r="AL36094" s="1"/>
    </row>
    <row r="36095">
      <c r="I36095" s="1"/>
      <c r="J36095" s="1"/>
      <c r="K36095" s="1"/>
      <c r="AA36095" s="1"/>
      <c r="AB36095" s="1"/>
      <c r="AC36095" s="1"/>
      <c r="AJ36095" s="1"/>
      <c r="AK36095" s="1"/>
      <c r="AL36095" s="1"/>
    </row>
    <row r="36096">
      <c r="I36096" s="1"/>
      <c r="J36096" s="1"/>
      <c r="K36096" s="1"/>
      <c r="AA36096" s="1"/>
      <c r="AB36096" s="1"/>
      <c r="AC36096" s="1"/>
      <c r="AJ36096" s="1"/>
      <c r="AK36096" s="1"/>
      <c r="AL36096" s="1"/>
    </row>
    <row r="36097">
      <c r="I36097" s="1"/>
      <c r="J36097" s="1"/>
      <c r="K36097" s="1"/>
      <c r="AA36097" s="1"/>
      <c r="AB36097" s="1"/>
      <c r="AC36097" s="1"/>
      <c r="AJ36097" s="1"/>
      <c r="AK36097" s="1"/>
      <c r="AL36097" s="1"/>
    </row>
    <row r="36098">
      <c r="I36098" s="1"/>
      <c r="J36098" s="1"/>
      <c r="K36098" s="1"/>
      <c r="AA36098" s="1"/>
      <c r="AB36098" s="1"/>
      <c r="AC36098" s="1"/>
      <c r="AJ36098" s="1"/>
      <c r="AK36098" s="1"/>
      <c r="AL36098" s="1"/>
    </row>
    <row r="36099">
      <c r="I36099" s="1"/>
      <c r="J36099" s="1"/>
      <c r="K36099" s="1"/>
      <c r="AA36099" s="1"/>
      <c r="AB36099" s="1"/>
      <c r="AC36099" s="1"/>
      <c r="AJ36099" s="1"/>
      <c r="AK36099" s="1"/>
      <c r="AL36099" s="1"/>
    </row>
    <row r="36100">
      <c r="I36100" s="1"/>
      <c r="J36100" s="1"/>
      <c r="K36100" s="1"/>
      <c r="AA36100" s="1"/>
      <c r="AB36100" s="1"/>
      <c r="AC36100" s="1"/>
      <c r="AJ36100" s="1"/>
      <c r="AK36100" s="1"/>
      <c r="AL36100" s="1"/>
    </row>
    <row r="36101">
      <c r="I36101" s="1"/>
      <c r="J36101" s="1"/>
      <c r="K36101" s="1"/>
      <c r="AA36101" s="1"/>
      <c r="AB36101" s="1"/>
      <c r="AC36101" s="1"/>
      <c r="AJ36101" s="1"/>
      <c r="AK36101" s="1"/>
      <c r="AL36101" s="1"/>
    </row>
    <row r="36102">
      <c r="I36102" s="1"/>
      <c r="J36102" s="1"/>
      <c r="K36102" s="1"/>
      <c r="AA36102" s="1"/>
      <c r="AB36102" s="1"/>
      <c r="AC36102" s="1"/>
      <c r="AJ36102" s="1"/>
      <c r="AK36102" s="1"/>
      <c r="AL36102" s="1"/>
    </row>
    <row r="36103">
      <c r="I36103" s="1"/>
      <c r="J36103" s="1"/>
      <c r="K36103" s="1"/>
      <c r="AA36103" s="1"/>
      <c r="AB36103" s="1"/>
      <c r="AC36103" s="1"/>
      <c r="AJ36103" s="1"/>
      <c r="AK36103" s="1"/>
      <c r="AL36103" s="1"/>
    </row>
    <row r="36104">
      <c r="I36104" s="1"/>
      <c r="J36104" s="1"/>
      <c r="K36104" s="1"/>
      <c r="AA36104" s="1"/>
      <c r="AB36104" s="1"/>
      <c r="AC36104" s="1"/>
      <c r="AJ36104" s="1"/>
      <c r="AK36104" s="1"/>
      <c r="AL36104" s="1"/>
    </row>
    <row r="36105">
      <c r="I36105" s="1"/>
      <c r="J36105" s="1"/>
      <c r="K36105" s="1"/>
      <c r="AA36105" s="1"/>
      <c r="AB36105" s="1"/>
      <c r="AC36105" s="1"/>
      <c r="AJ36105" s="1"/>
      <c r="AK36105" s="1"/>
      <c r="AL36105" s="1"/>
    </row>
    <row r="36106">
      <c r="I36106" s="1"/>
      <c r="J36106" s="1"/>
      <c r="K36106" s="1"/>
      <c r="AA36106" s="1"/>
      <c r="AB36106" s="1"/>
      <c r="AC36106" s="1"/>
      <c r="AJ36106" s="1"/>
      <c r="AK36106" s="1"/>
      <c r="AL36106" s="1"/>
    </row>
    <row r="36107">
      <c r="I36107" s="1"/>
      <c r="J36107" s="1"/>
      <c r="K36107" s="1"/>
      <c r="AA36107" s="1"/>
      <c r="AB36107" s="1"/>
      <c r="AC36107" s="1"/>
      <c r="AJ36107" s="1"/>
      <c r="AK36107" s="1"/>
      <c r="AL36107" s="1"/>
    </row>
    <row r="36108">
      <c r="I36108" s="1"/>
      <c r="J36108" s="1"/>
      <c r="K36108" s="1"/>
      <c r="AA36108" s="1"/>
      <c r="AB36108" s="1"/>
      <c r="AC36108" s="1"/>
      <c r="AJ36108" s="1"/>
      <c r="AK36108" s="1"/>
      <c r="AL36108" s="1"/>
    </row>
    <row r="36109">
      <c r="I36109" s="1"/>
      <c r="J36109" s="1"/>
      <c r="K36109" s="1"/>
      <c r="AA36109" s="1"/>
      <c r="AB36109" s="1"/>
      <c r="AC36109" s="1"/>
      <c r="AJ36109" s="1"/>
      <c r="AK36109" s="1"/>
      <c r="AL36109" s="1"/>
    </row>
    <row r="36110">
      <c r="I36110" s="1"/>
      <c r="J36110" s="1"/>
      <c r="K36110" s="1"/>
      <c r="AA36110" s="1"/>
      <c r="AB36110" s="1"/>
      <c r="AC36110" s="1"/>
      <c r="AJ36110" s="1"/>
      <c r="AK36110" s="1"/>
      <c r="AL36110" s="1"/>
    </row>
    <row r="36111">
      <c r="I36111" s="1"/>
      <c r="J36111" s="1"/>
      <c r="K36111" s="1"/>
      <c r="AA36111" s="1"/>
      <c r="AB36111" s="1"/>
      <c r="AC36111" s="1"/>
      <c r="AJ36111" s="1"/>
      <c r="AK36111" s="1"/>
      <c r="AL36111" s="1"/>
    </row>
    <row r="36112">
      <c r="I36112" s="1"/>
      <c r="J36112" s="1"/>
      <c r="K36112" s="1"/>
      <c r="AA36112" s="1"/>
      <c r="AB36112" s="1"/>
      <c r="AC36112" s="1"/>
      <c r="AJ36112" s="1"/>
      <c r="AK36112" s="1"/>
      <c r="AL36112" s="1"/>
    </row>
    <row r="36113">
      <c r="I36113" s="1"/>
      <c r="J36113" s="1"/>
      <c r="K36113" s="1"/>
      <c r="AA36113" s="1"/>
      <c r="AB36113" s="1"/>
      <c r="AC36113" s="1"/>
      <c r="AJ36113" s="1"/>
      <c r="AK36113" s="1"/>
      <c r="AL36113" s="1"/>
    </row>
    <row r="36114">
      <c r="I36114" s="1"/>
      <c r="J36114" s="1"/>
      <c r="K36114" s="1"/>
      <c r="AA36114" s="1"/>
      <c r="AB36114" s="1"/>
      <c r="AC36114" s="1"/>
      <c r="AJ36114" s="1"/>
      <c r="AK36114" s="1"/>
      <c r="AL36114" s="1"/>
    </row>
    <row r="36115">
      <c r="I36115" s="1"/>
      <c r="J36115" s="1"/>
      <c r="K36115" s="1"/>
      <c r="AA36115" s="1"/>
      <c r="AB36115" s="1"/>
      <c r="AC36115" s="1"/>
      <c r="AJ36115" s="1"/>
      <c r="AK36115" s="1"/>
      <c r="AL36115" s="1"/>
    </row>
    <row r="36116">
      <c r="I36116" s="1"/>
      <c r="J36116" s="1"/>
      <c r="K36116" s="1"/>
      <c r="AA36116" s="1"/>
      <c r="AB36116" s="1"/>
      <c r="AC36116" s="1"/>
      <c r="AJ36116" s="1"/>
      <c r="AK36116" s="1"/>
      <c r="AL36116" s="1"/>
    </row>
    <row r="36117">
      <c r="I36117" s="1"/>
      <c r="J36117" s="1"/>
      <c r="K36117" s="1"/>
      <c r="AA36117" s="1"/>
      <c r="AB36117" s="1"/>
      <c r="AC36117" s="1"/>
      <c r="AJ36117" s="1"/>
      <c r="AK36117" s="1"/>
      <c r="AL36117" s="1"/>
    </row>
    <row r="36118">
      <c r="I36118" s="1"/>
      <c r="J36118" s="1"/>
      <c r="K36118" s="1"/>
      <c r="AA36118" s="1"/>
      <c r="AB36118" s="1"/>
      <c r="AC36118" s="1"/>
      <c r="AJ36118" s="1"/>
      <c r="AK36118" s="1"/>
      <c r="AL36118" s="1"/>
    </row>
    <row r="36119">
      <c r="I36119" s="1"/>
      <c r="J36119" s="1"/>
      <c r="K36119" s="1"/>
      <c r="AA36119" s="1"/>
      <c r="AB36119" s="1"/>
      <c r="AC36119" s="1"/>
      <c r="AJ36119" s="1"/>
      <c r="AK36119" s="1"/>
      <c r="AL36119" s="1"/>
    </row>
    <row r="36120">
      <c r="I36120" s="1"/>
      <c r="J36120" s="1"/>
      <c r="K36120" s="1"/>
      <c r="AA36120" s="1"/>
      <c r="AB36120" s="1"/>
      <c r="AC36120" s="1"/>
      <c r="AJ36120" s="1"/>
      <c r="AK36120" s="1"/>
      <c r="AL36120" s="1"/>
    </row>
    <row r="36121">
      <c r="I36121" s="1"/>
      <c r="J36121" s="1"/>
      <c r="K36121" s="1"/>
      <c r="AA36121" s="1"/>
      <c r="AB36121" s="1"/>
      <c r="AC36121" s="1"/>
      <c r="AJ36121" s="1"/>
      <c r="AK36121" s="1"/>
      <c r="AL36121" s="1"/>
    </row>
    <row r="36122">
      <c r="I36122" s="1"/>
      <c r="J36122" s="1"/>
      <c r="K36122" s="1"/>
      <c r="AA36122" s="1"/>
      <c r="AB36122" s="1"/>
      <c r="AC36122" s="1"/>
      <c r="AJ36122" s="1"/>
      <c r="AK36122" s="1"/>
      <c r="AL36122" s="1"/>
    </row>
    <row r="36123">
      <c r="I36123" s="1"/>
      <c r="J36123" s="1"/>
      <c r="K36123" s="1"/>
      <c r="AA36123" s="1"/>
      <c r="AB36123" s="1"/>
      <c r="AC36123" s="1"/>
      <c r="AJ36123" s="1"/>
      <c r="AK36123" s="1"/>
      <c r="AL36123" s="1"/>
    </row>
    <row r="36124">
      <c r="I36124" s="1"/>
      <c r="J36124" s="1"/>
      <c r="K36124" s="1"/>
      <c r="AA36124" s="1"/>
      <c r="AB36124" s="1"/>
      <c r="AC36124" s="1"/>
      <c r="AJ36124" s="1"/>
      <c r="AK36124" s="1"/>
      <c r="AL36124" s="1"/>
    </row>
    <row r="36125">
      <c r="I36125" s="1"/>
      <c r="J36125" s="1"/>
      <c r="K36125" s="1"/>
      <c r="AA36125" s="1"/>
      <c r="AB36125" s="1"/>
      <c r="AC36125" s="1"/>
      <c r="AJ36125" s="1"/>
      <c r="AK36125" s="1"/>
      <c r="AL36125" s="1"/>
    </row>
    <row r="36126">
      <c r="I36126" s="1"/>
      <c r="J36126" s="1"/>
      <c r="K36126" s="1"/>
      <c r="AA36126" s="1"/>
      <c r="AB36126" s="1"/>
      <c r="AC36126" s="1"/>
      <c r="AJ36126" s="1"/>
      <c r="AK36126" s="1"/>
      <c r="AL36126" s="1"/>
    </row>
    <row r="36127">
      <c r="I36127" s="1"/>
      <c r="J36127" s="1"/>
      <c r="K36127" s="1"/>
      <c r="AA36127" s="1"/>
      <c r="AB36127" s="1"/>
      <c r="AC36127" s="1"/>
      <c r="AJ36127" s="1"/>
      <c r="AK36127" s="1"/>
      <c r="AL36127" s="1"/>
    </row>
    <row r="36128">
      <c r="I36128" s="1"/>
      <c r="J36128" s="1"/>
      <c r="K36128" s="1"/>
      <c r="AA36128" s="1"/>
      <c r="AB36128" s="1"/>
      <c r="AC36128" s="1"/>
      <c r="AJ36128" s="1"/>
      <c r="AK36128" s="1"/>
      <c r="AL36128" s="1"/>
    </row>
    <row r="36129">
      <c r="I36129" s="1"/>
      <c r="J36129" s="1"/>
      <c r="K36129" s="1"/>
      <c r="AA36129" s="1"/>
      <c r="AB36129" s="1"/>
      <c r="AC36129" s="1"/>
      <c r="AJ36129" s="1"/>
      <c r="AK36129" s="1"/>
      <c r="AL36129" s="1"/>
    </row>
    <row r="36130">
      <c r="I36130" s="1"/>
      <c r="J36130" s="1"/>
      <c r="K36130" s="1"/>
      <c r="AA36130" s="1"/>
      <c r="AB36130" s="1"/>
      <c r="AC36130" s="1"/>
      <c r="AJ36130" s="1"/>
      <c r="AK36130" s="1"/>
      <c r="AL36130" s="1"/>
    </row>
    <row r="36131">
      <c r="I36131" s="1"/>
      <c r="J36131" s="1"/>
      <c r="K36131" s="1"/>
      <c r="AA36131" s="1"/>
      <c r="AB36131" s="1"/>
      <c r="AC36131" s="1"/>
      <c r="AJ36131" s="1"/>
      <c r="AK36131" s="1"/>
      <c r="AL36131" s="1"/>
    </row>
    <row r="36132">
      <c r="I36132" s="1"/>
      <c r="J36132" s="1"/>
      <c r="K36132" s="1"/>
      <c r="AA36132" s="1"/>
      <c r="AB36132" s="1"/>
      <c r="AC36132" s="1"/>
      <c r="AJ36132" s="1"/>
      <c r="AK36132" s="1"/>
      <c r="AL36132" s="1"/>
    </row>
    <row r="36133">
      <c r="I36133" s="1"/>
      <c r="J36133" s="1"/>
      <c r="K36133" s="1"/>
      <c r="AA36133" s="1"/>
      <c r="AB36133" s="1"/>
      <c r="AC36133" s="1"/>
      <c r="AJ36133" s="1"/>
      <c r="AK36133" s="1"/>
      <c r="AL36133" s="1"/>
    </row>
    <row r="36134">
      <c r="I36134" s="1"/>
      <c r="J36134" s="1"/>
      <c r="K36134" s="1"/>
      <c r="AA36134" s="1"/>
      <c r="AB36134" s="1"/>
      <c r="AC36134" s="1"/>
      <c r="AJ36134" s="1"/>
      <c r="AK36134" s="1"/>
      <c r="AL36134" s="1"/>
    </row>
    <row r="36135">
      <c r="I36135" s="1"/>
      <c r="J36135" s="1"/>
      <c r="K36135" s="1"/>
      <c r="AA36135" s="1"/>
      <c r="AB36135" s="1"/>
      <c r="AC36135" s="1"/>
      <c r="AJ36135" s="1"/>
      <c r="AK36135" s="1"/>
      <c r="AL36135" s="1"/>
    </row>
    <row r="36136">
      <c r="I36136" s="1"/>
      <c r="J36136" s="1"/>
      <c r="K36136" s="1"/>
      <c r="AA36136" s="1"/>
      <c r="AB36136" s="1"/>
      <c r="AC36136" s="1"/>
      <c r="AJ36136" s="1"/>
      <c r="AK36136" s="1"/>
      <c r="AL36136" s="1"/>
    </row>
    <row r="36137">
      <c r="I36137" s="1"/>
      <c r="J36137" s="1"/>
      <c r="K36137" s="1"/>
      <c r="AA36137" s="1"/>
      <c r="AB36137" s="1"/>
      <c r="AC36137" s="1"/>
      <c r="AJ36137" s="1"/>
      <c r="AK36137" s="1"/>
      <c r="AL36137" s="1"/>
    </row>
    <row r="36138">
      <c r="I36138" s="1"/>
      <c r="J36138" s="1"/>
      <c r="K36138" s="1"/>
      <c r="AA36138" s="1"/>
      <c r="AB36138" s="1"/>
      <c r="AC36138" s="1"/>
      <c r="AJ36138" s="1"/>
      <c r="AK36138" s="1"/>
      <c r="AL36138" s="1"/>
    </row>
    <row r="36139">
      <c r="I36139" s="1"/>
      <c r="J36139" s="1"/>
      <c r="K36139" s="1"/>
      <c r="AA36139" s="1"/>
      <c r="AB36139" s="1"/>
      <c r="AC36139" s="1"/>
      <c r="AJ36139" s="1"/>
      <c r="AK36139" s="1"/>
      <c r="AL36139" s="1"/>
    </row>
    <row r="36140">
      <c r="I36140" s="1"/>
      <c r="J36140" s="1"/>
      <c r="K36140" s="1"/>
      <c r="AA36140" s="1"/>
      <c r="AB36140" s="1"/>
      <c r="AC36140" s="1"/>
      <c r="AJ36140" s="1"/>
      <c r="AK36140" s="1"/>
      <c r="AL36140" s="1"/>
    </row>
    <row r="36141">
      <c r="I36141" s="1"/>
      <c r="J36141" s="1"/>
      <c r="K36141" s="1"/>
      <c r="AA36141" s="1"/>
      <c r="AB36141" s="1"/>
      <c r="AC36141" s="1"/>
      <c r="AJ36141" s="1"/>
      <c r="AK36141" s="1"/>
      <c r="AL36141" s="1"/>
    </row>
    <row r="36142">
      <c r="I36142" s="1"/>
      <c r="J36142" s="1"/>
      <c r="K36142" s="1"/>
      <c r="AA36142" s="1"/>
      <c r="AB36142" s="1"/>
      <c r="AC36142" s="1"/>
      <c r="AJ36142" s="1"/>
      <c r="AK36142" s="1"/>
      <c r="AL36142" s="1"/>
    </row>
    <row r="36143">
      <c r="I36143" s="1"/>
      <c r="J36143" s="1"/>
      <c r="K36143" s="1"/>
      <c r="AA36143" s="1"/>
      <c r="AB36143" s="1"/>
      <c r="AC36143" s="1"/>
      <c r="AJ36143" s="1"/>
      <c r="AK36143" s="1"/>
      <c r="AL36143" s="1"/>
    </row>
    <row r="36144">
      <c r="I36144" s="1"/>
      <c r="J36144" s="1"/>
      <c r="K36144" s="1"/>
      <c r="AA36144" s="1"/>
      <c r="AB36144" s="1"/>
      <c r="AC36144" s="1"/>
      <c r="AJ36144" s="1"/>
      <c r="AK36144" s="1"/>
      <c r="AL36144" s="1"/>
    </row>
    <row r="36145">
      <c r="I36145" s="1"/>
      <c r="J36145" s="1"/>
      <c r="K36145" s="1"/>
      <c r="AA36145" s="1"/>
      <c r="AB36145" s="1"/>
      <c r="AC36145" s="1"/>
      <c r="AJ36145" s="1"/>
      <c r="AK36145" s="1"/>
      <c r="AL36145" s="1"/>
    </row>
    <row r="36146">
      <c r="I36146" s="1"/>
      <c r="J36146" s="1"/>
      <c r="K36146" s="1"/>
      <c r="AA36146" s="1"/>
      <c r="AB36146" s="1"/>
      <c r="AC36146" s="1"/>
      <c r="AJ36146" s="1"/>
      <c r="AK36146" s="1"/>
      <c r="AL36146" s="1"/>
    </row>
    <row r="36147">
      <c r="I36147" s="1"/>
      <c r="J36147" s="1"/>
      <c r="K36147" s="1"/>
      <c r="AA36147" s="1"/>
      <c r="AB36147" s="1"/>
      <c r="AC36147" s="1"/>
      <c r="AJ36147" s="1"/>
      <c r="AK36147" s="1"/>
      <c r="AL36147" s="1"/>
    </row>
    <row r="36148">
      <c r="I36148" s="1"/>
      <c r="J36148" s="1"/>
      <c r="K36148" s="1"/>
      <c r="AA36148" s="1"/>
      <c r="AB36148" s="1"/>
      <c r="AC36148" s="1"/>
      <c r="AJ36148" s="1"/>
      <c r="AK36148" s="1"/>
      <c r="AL36148" s="1"/>
    </row>
    <row r="36149">
      <c r="I36149" s="1"/>
      <c r="J36149" s="1"/>
      <c r="K36149" s="1"/>
      <c r="AA36149" s="1"/>
      <c r="AB36149" s="1"/>
      <c r="AC36149" s="1"/>
      <c r="AJ36149" s="1"/>
      <c r="AK36149" s="1"/>
      <c r="AL36149" s="1"/>
    </row>
    <row r="36150">
      <c r="I36150" s="1"/>
      <c r="J36150" s="1"/>
      <c r="K36150" s="1"/>
      <c r="AA36150" s="1"/>
      <c r="AB36150" s="1"/>
      <c r="AC36150" s="1"/>
      <c r="AJ36150" s="1"/>
      <c r="AK36150" s="1"/>
      <c r="AL36150" s="1"/>
    </row>
    <row r="36151">
      <c r="I36151" s="1"/>
      <c r="J36151" s="1"/>
      <c r="K36151" s="1"/>
      <c r="AA36151" s="1"/>
      <c r="AB36151" s="1"/>
      <c r="AC36151" s="1"/>
      <c r="AJ36151" s="1"/>
      <c r="AK36151" s="1"/>
      <c r="AL36151" s="1"/>
    </row>
    <row r="36152">
      <c r="I36152" s="1"/>
      <c r="J36152" s="1"/>
      <c r="K36152" s="1"/>
      <c r="AA36152" s="1"/>
      <c r="AB36152" s="1"/>
      <c r="AC36152" s="1"/>
      <c r="AJ36152" s="1"/>
      <c r="AK36152" s="1"/>
      <c r="AL36152" s="1"/>
    </row>
    <row r="36153">
      <c r="I36153" s="1"/>
      <c r="J36153" s="1"/>
      <c r="K36153" s="1"/>
      <c r="AA36153" s="1"/>
      <c r="AB36153" s="1"/>
      <c r="AC36153" s="1"/>
      <c r="AJ36153" s="1"/>
      <c r="AK36153" s="1"/>
      <c r="AL36153" s="1"/>
    </row>
    <row r="36154">
      <c r="I36154" s="1"/>
      <c r="J36154" s="1"/>
      <c r="K36154" s="1"/>
      <c r="AA36154" s="1"/>
      <c r="AB36154" s="1"/>
      <c r="AC36154" s="1"/>
      <c r="AJ36154" s="1"/>
      <c r="AK36154" s="1"/>
      <c r="AL36154" s="1"/>
    </row>
    <row r="36155">
      <c r="I36155" s="1"/>
      <c r="J36155" s="1"/>
      <c r="K36155" s="1"/>
      <c r="AA36155" s="1"/>
      <c r="AB36155" s="1"/>
      <c r="AC36155" s="1"/>
      <c r="AJ36155" s="1"/>
      <c r="AK36155" s="1"/>
      <c r="AL36155" s="1"/>
    </row>
    <row r="36156">
      <c r="I36156" s="1"/>
      <c r="J36156" s="1"/>
      <c r="K36156" s="1"/>
      <c r="AA36156" s="1"/>
      <c r="AB36156" s="1"/>
      <c r="AC36156" s="1"/>
      <c r="AJ36156" s="1"/>
      <c r="AK36156" s="1"/>
      <c r="AL36156" s="1"/>
    </row>
    <row r="36157">
      <c r="I36157" s="1"/>
      <c r="J36157" s="1"/>
      <c r="K36157" s="1"/>
      <c r="AA36157" s="1"/>
      <c r="AB36157" s="1"/>
      <c r="AC36157" s="1"/>
      <c r="AJ36157" s="1"/>
      <c r="AK36157" s="1"/>
      <c r="AL36157" s="1"/>
    </row>
    <row r="36158">
      <c r="I36158" s="1"/>
      <c r="J36158" s="1"/>
      <c r="K36158" s="1"/>
      <c r="AA36158" s="1"/>
      <c r="AB36158" s="1"/>
      <c r="AC36158" s="1"/>
      <c r="AJ36158" s="1"/>
      <c r="AK36158" s="1"/>
      <c r="AL36158" s="1"/>
    </row>
    <row r="36159">
      <c r="I36159" s="1"/>
      <c r="J36159" s="1"/>
      <c r="K36159" s="1"/>
      <c r="AA36159" s="1"/>
      <c r="AB36159" s="1"/>
      <c r="AC36159" s="1"/>
      <c r="AJ36159" s="1"/>
      <c r="AK36159" s="1"/>
      <c r="AL36159" s="1"/>
    </row>
    <row r="36160">
      <c r="I36160" s="1"/>
      <c r="J36160" s="1"/>
      <c r="K36160" s="1"/>
      <c r="AA36160" s="1"/>
      <c r="AB36160" s="1"/>
      <c r="AC36160" s="1"/>
      <c r="AJ36160" s="1"/>
      <c r="AK36160" s="1"/>
      <c r="AL36160" s="1"/>
    </row>
    <row r="36161">
      <c r="I36161" s="1"/>
      <c r="J36161" s="1"/>
      <c r="K36161" s="1"/>
      <c r="AA36161" s="1"/>
      <c r="AB36161" s="1"/>
      <c r="AC36161" s="1"/>
      <c r="AJ36161" s="1"/>
      <c r="AK36161" s="1"/>
      <c r="AL36161" s="1"/>
    </row>
    <row r="36162">
      <c r="I36162" s="1"/>
      <c r="J36162" s="1"/>
      <c r="K36162" s="1"/>
      <c r="AA36162" s="1"/>
      <c r="AB36162" s="1"/>
      <c r="AC36162" s="1"/>
      <c r="AJ36162" s="1"/>
      <c r="AK36162" s="1"/>
      <c r="AL36162" s="1"/>
    </row>
    <row r="36163">
      <c r="I36163" s="1"/>
      <c r="J36163" s="1"/>
      <c r="K36163" s="1"/>
      <c r="AA36163" s="1"/>
      <c r="AB36163" s="1"/>
      <c r="AC36163" s="1"/>
      <c r="AJ36163" s="1"/>
      <c r="AK36163" s="1"/>
      <c r="AL36163" s="1"/>
    </row>
    <row r="36164">
      <c r="I36164" s="1"/>
      <c r="J36164" s="1"/>
      <c r="K36164" s="1"/>
      <c r="AA36164" s="1"/>
      <c r="AB36164" s="1"/>
      <c r="AC36164" s="1"/>
      <c r="AJ36164" s="1"/>
      <c r="AK36164" s="1"/>
      <c r="AL36164" s="1"/>
    </row>
    <row r="36165">
      <c r="I36165" s="1"/>
      <c r="J36165" s="1"/>
      <c r="K36165" s="1"/>
      <c r="AA36165" s="1"/>
      <c r="AB36165" s="1"/>
      <c r="AC36165" s="1"/>
      <c r="AJ36165" s="1"/>
      <c r="AK36165" s="1"/>
      <c r="AL36165" s="1"/>
    </row>
    <row r="36166">
      <c r="I36166" s="1"/>
      <c r="J36166" s="1"/>
      <c r="K36166" s="1"/>
      <c r="AA36166" s="1"/>
      <c r="AB36166" s="1"/>
      <c r="AC36166" s="1"/>
      <c r="AJ36166" s="1"/>
      <c r="AK36166" s="1"/>
      <c r="AL36166" s="1"/>
    </row>
    <row r="36167">
      <c r="I36167" s="1"/>
      <c r="J36167" s="1"/>
      <c r="K36167" s="1"/>
      <c r="AA36167" s="1"/>
      <c r="AB36167" s="1"/>
      <c r="AC36167" s="1"/>
      <c r="AJ36167" s="1"/>
      <c r="AK36167" s="1"/>
      <c r="AL36167" s="1"/>
    </row>
    <row r="36168">
      <c r="I36168" s="1"/>
      <c r="J36168" s="1"/>
      <c r="K36168" s="1"/>
      <c r="AA36168" s="1"/>
      <c r="AB36168" s="1"/>
      <c r="AC36168" s="1"/>
      <c r="AJ36168" s="1"/>
      <c r="AK36168" s="1"/>
      <c r="AL36168" s="1"/>
    </row>
    <row r="36169">
      <c r="I36169" s="1"/>
      <c r="J36169" s="1"/>
      <c r="K36169" s="1"/>
      <c r="AA36169" s="1"/>
      <c r="AB36169" s="1"/>
      <c r="AC36169" s="1"/>
      <c r="AJ36169" s="1"/>
      <c r="AK36169" s="1"/>
      <c r="AL36169" s="1"/>
    </row>
    <row r="36170">
      <c r="I36170" s="1"/>
      <c r="J36170" s="1"/>
      <c r="K36170" s="1"/>
      <c r="AA36170" s="1"/>
      <c r="AB36170" s="1"/>
      <c r="AC36170" s="1"/>
      <c r="AJ36170" s="1"/>
      <c r="AK36170" s="1"/>
      <c r="AL36170" s="1"/>
    </row>
    <row r="36171">
      <c r="I36171" s="1"/>
      <c r="J36171" s="1"/>
      <c r="K36171" s="1"/>
      <c r="AA36171" s="1"/>
      <c r="AB36171" s="1"/>
      <c r="AC36171" s="1"/>
      <c r="AJ36171" s="1"/>
      <c r="AK36171" s="1"/>
      <c r="AL36171" s="1"/>
    </row>
    <row r="36172">
      <c r="I36172" s="1"/>
      <c r="J36172" s="1"/>
      <c r="K36172" s="1"/>
      <c r="AA36172" s="1"/>
      <c r="AB36172" s="1"/>
      <c r="AC36172" s="1"/>
      <c r="AJ36172" s="1"/>
      <c r="AK36172" s="1"/>
      <c r="AL36172" s="1"/>
    </row>
    <row r="36173">
      <c r="I36173" s="1"/>
      <c r="J36173" s="1"/>
      <c r="K36173" s="1"/>
      <c r="AA36173" s="1"/>
      <c r="AB36173" s="1"/>
      <c r="AC36173" s="1"/>
      <c r="AJ36173" s="1"/>
      <c r="AK36173" s="1"/>
      <c r="AL36173" s="1"/>
    </row>
    <row r="36174">
      <c r="I36174" s="1"/>
      <c r="J36174" s="1"/>
      <c r="K36174" s="1"/>
      <c r="AA36174" s="1"/>
      <c r="AB36174" s="1"/>
      <c r="AC36174" s="1"/>
      <c r="AJ36174" s="1"/>
      <c r="AK36174" s="1"/>
      <c r="AL36174" s="1"/>
    </row>
    <row r="36175">
      <c r="I36175" s="1"/>
      <c r="J36175" s="1"/>
      <c r="K36175" s="1"/>
      <c r="AA36175" s="1"/>
      <c r="AB36175" s="1"/>
      <c r="AC36175" s="1"/>
      <c r="AJ36175" s="1"/>
      <c r="AK36175" s="1"/>
      <c r="AL36175" s="1"/>
    </row>
    <row r="36176">
      <c r="I36176" s="1"/>
      <c r="J36176" s="1"/>
      <c r="K36176" s="1"/>
      <c r="AA36176" s="1"/>
      <c r="AB36176" s="1"/>
      <c r="AC36176" s="1"/>
      <c r="AJ36176" s="1"/>
      <c r="AK36176" s="1"/>
      <c r="AL36176" s="1"/>
    </row>
    <row r="36177">
      <c r="I36177" s="1"/>
      <c r="J36177" s="1"/>
      <c r="K36177" s="1"/>
      <c r="AA36177" s="1"/>
      <c r="AB36177" s="1"/>
      <c r="AC36177" s="1"/>
      <c r="AJ36177" s="1"/>
      <c r="AK36177" s="1"/>
      <c r="AL36177" s="1"/>
    </row>
    <row r="36178">
      <c r="I36178" s="1"/>
      <c r="J36178" s="1"/>
      <c r="K36178" s="1"/>
      <c r="AA36178" s="1"/>
      <c r="AB36178" s="1"/>
      <c r="AC36178" s="1"/>
      <c r="AJ36178" s="1"/>
      <c r="AK36178" s="1"/>
      <c r="AL36178" s="1"/>
    </row>
    <row r="36179">
      <c r="I36179" s="1"/>
      <c r="J36179" s="1"/>
      <c r="K36179" s="1"/>
      <c r="AA36179" s="1"/>
      <c r="AB36179" s="1"/>
      <c r="AC36179" s="1"/>
      <c r="AJ36179" s="1"/>
      <c r="AK36179" s="1"/>
      <c r="AL36179" s="1"/>
    </row>
    <row r="36180">
      <c r="I36180" s="1"/>
      <c r="J36180" s="1"/>
      <c r="K36180" s="1"/>
      <c r="AA36180" s="1"/>
      <c r="AB36180" s="1"/>
      <c r="AC36180" s="1"/>
      <c r="AJ36180" s="1"/>
      <c r="AK36180" s="1"/>
      <c r="AL36180" s="1"/>
    </row>
    <row r="36181">
      <c r="I36181" s="1"/>
      <c r="J36181" s="1"/>
      <c r="K36181" s="1"/>
      <c r="AA36181" s="1"/>
      <c r="AB36181" s="1"/>
      <c r="AC36181" s="1"/>
      <c r="AJ36181" s="1"/>
      <c r="AK36181" s="1"/>
      <c r="AL36181" s="1"/>
    </row>
    <row r="36182">
      <c r="I36182" s="1"/>
      <c r="J36182" s="1"/>
      <c r="K36182" s="1"/>
      <c r="AA36182" s="1"/>
      <c r="AB36182" s="1"/>
      <c r="AC36182" s="1"/>
      <c r="AJ36182" s="1"/>
      <c r="AK36182" s="1"/>
      <c r="AL36182" s="1"/>
    </row>
    <row r="36183">
      <c r="I36183" s="1"/>
      <c r="J36183" s="1"/>
      <c r="K36183" s="1"/>
      <c r="AA36183" s="1"/>
      <c r="AB36183" s="1"/>
      <c r="AC36183" s="1"/>
      <c r="AJ36183" s="1"/>
      <c r="AK36183" s="1"/>
      <c r="AL36183" s="1"/>
    </row>
    <row r="36184">
      <c r="I36184" s="1"/>
      <c r="J36184" s="1"/>
      <c r="K36184" s="1"/>
      <c r="AA36184" s="1"/>
      <c r="AB36184" s="1"/>
      <c r="AC36184" s="1"/>
      <c r="AJ36184" s="1"/>
      <c r="AK36184" s="1"/>
      <c r="AL36184" s="1"/>
    </row>
    <row r="36185">
      <c r="I36185" s="1"/>
      <c r="J36185" s="1"/>
      <c r="K36185" s="1"/>
      <c r="AA36185" s="1"/>
      <c r="AB36185" s="1"/>
      <c r="AC36185" s="1"/>
      <c r="AJ36185" s="1"/>
      <c r="AK36185" s="1"/>
      <c r="AL36185" s="1"/>
    </row>
    <row r="36186">
      <c r="I36186" s="1"/>
      <c r="J36186" s="1"/>
      <c r="K36186" s="1"/>
      <c r="AA36186" s="1"/>
      <c r="AB36186" s="1"/>
      <c r="AC36186" s="1"/>
      <c r="AJ36186" s="1"/>
      <c r="AK36186" s="1"/>
      <c r="AL36186" s="1"/>
    </row>
    <row r="36187">
      <c r="I36187" s="1"/>
      <c r="J36187" s="1"/>
      <c r="K36187" s="1"/>
      <c r="AA36187" s="1"/>
      <c r="AB36187" s="1"/>
      <c r="AC36187" s="1"/>
      <c r="AJ36187" s="1"/>
      <c r="AK36187" s="1"/>
      <c r="AL36187" s="1"/>
    </row>
    <row r="36188">
      <c r="I36188" s="1"/>
      <c r="J36188" s="1"/>
      <c r="K36188" s="1"/>
      <c r="AA36188" s="1"/>
      <c r="AB36188" s="1"/>
      <c r="AC36188" s="1"/>
      <c r="AJ36188" s="1"/>
      <c r="AK36188" s="1"/>
      <c r="AL36188" s="1"/>
    </row>
    <row r="36189">
      <c r="I36189" s="1"/>
      <c r="J36189" s="1"/>
      <c r="K36189" s="1"/>
      <c r="AA36189" s="1"/>
      <c r="AB36189" s="1"/>
      <c r="AC36189" s="1"/>
      <c r="AJ36189" s="1"/>
      <c r="AK36189" s="1"/>
      <c r="AL36189" s="1"/>
    </row>
    <row r="36190">
      <c r="I36190" s="1"/>
      <c r="J36190" s="1"/>
      <c r="K36190" s="1"/>
      <c r="AA36190" s="1"/>
      <c r="AB36190" s="1"/>
      <c r="AC36190" s="1"/>
      <c r="AJ36190" s="1"/>
      <c r="AK36190" s="1"/>
      <c r="AL36190" s="1"/>
    </row>
    <row r="36191">
      <c r="I36191" s="1"/>
      <c r="J36191" s="1"/>
      <c r="K36191" s="1"/>
      <c r="AA36191" s="1"/>
      <c r="AB36191" s="1"/>
      <c r="AC36191" s="1"/>
      <c r="AJ36191" s="1"/>
      <c r="AK36191" s="1"/>
      <c r="AL36191" s="1"/>
    </row>
    <row r="36192">
      <c r="I36192" s="1"/>
      <c r="J36192" s="1"/>
      <c r="K36192" s="1"/>
      <c r="AA36192" s="1"/>
      <c r="AB36192" s="1"/>
      <c r="AC36192" s="1"/>
      <c r="AJ36192" s="1"/>
      <c r="AK36192" s="1"/>
      <c r="AL36192" s="1"/>
    </row>
    <row r="36193">
      <c r="I36193" s="1"/>
      <c r="J36193" s="1"/>
      <c r="K36193" s="1"/>
      <c r="AA36193" s="1"/>
      <c r="AB36193" s="1"/>
      <c r="AC36193" s="1"/>
      <c r="AJ36193" s="1"/>
      <c r="AK36193" s="1"/>
      <c r="AL36193" s="1"/>
    </row>
    <row r="36194">
      <c r="I36194" s="1"/>
      <c r="J36194" s="1"/>
      <c r="K36194" s="1"/>
      <c r="AA36194" s="1"/>
      <c r="AB36194" s="1"/>
      <c r="AC36194" s="1"/>
      <c r="AJ36194" s="1"/>
      <c r="AK36194" s="1"/>
      <c r="AL36194" s="1"/>
    </row>
    <row r="36195">
      <c r="I36195" s="1"/>
      <c r="J36195" s="1"/>
      <c r="K36195" s="1"/>
      <c r="AA36195" s="1"/>
      <c r="AB36195" s="1"/>
      <c r="AC36195" s="1"/>
      <c r="AJ36195" s="1"/>
      <c r="AK36195" s="1"/>
      <c r="AL36195" s="1"/>
    </row>
    <row r="36196">
      <c r="I36196" s="1"/>
      <c r="J36196" s="1"/>
      <c r="K36196" s="1"/>
      <c r="AA36196" s="1"/>
      <c r="AB36196" s="1"/>
      <c r="AC36196" s="1"/>
      <c r="AJ36196" s="1"/>
      <c r="AK36196" s="1"/>
      <c r="AL36196" s="1"/>
    </row>
    <row r="36197">
      <c r="I36197" s="1"/>
      <c r="J36197" s="1"/>
      <c r="K36197" s="1"/>
      <c r="AA36197" s="1"/>
      <c r="AB36197" s="1"/>
      <c r="AC36197" s="1"/>
      <c r="AJ36197" s="1"/>
      <c r="AK36197" s="1"/>
      <c r="AL36197" s="1"/>
    </row>
    <row r="36198">
      <c r="I36198" s="1"/>
      <c r="J36198" s="1"/>
      <c r="K36198" s="1"/>
      <c r="AA36198" s="1"/>
      <c r="AB36198" s="1"/>
      <c r="AC36198" s="1"/>
      <c r="AJ36198" s="1"/>
      <c r="AK36198" s="1"/>
      <c r="AL36198" s="1"/>
    </row>
    <row r="36199">
      <c r="I36199" s="1"/>
      <c r="J36199" s="1"/>
      <c r="K36199" s="1"/>
      <c r="AA36199" s="1"/>
      <c r="AB36199" s="1"/>
      <c r="AC36199" s="1"/>
      <c r="AJ36199" s="1"/>
      <c r="AK36199" s="1"/>
      <c r="AL36199" s="1"/>
    </row>
    <row r="36200">
      <c r="I36200" s="1"/>
      <c r="J36200" s="1"/>
      <c r="K36200" s="1"/>
      <c r="AA36200" s="1"/>
      <c r="AB36200" s="1"/>
      <c r="AC36200" s="1"/>
      <c r="AJ36200" s="1"/>
      <c r="AK36200" s="1"/>
      <c r="AL36200" s="1"/>
    </row>
    <row r="36201">
      <c r="I36201" s="1"/>
      <c r="J36201" s="1"/>
      <c r="K36201" s="1"/>
      <c r="AA36201" s="1"/>
      <c r="AB36201" s="1"/>
      <c r="AC36201" s="1"/>
      <c r="AJ36201" s="1"/>
      <c r="AK36201" s="1"/>
      <c r="AL36201" s="1"/>
    </row>
    <row r="36202">
      <c r="I36202" s="1"/>
      <c r="J36202" s="1"/>
      <c r="K36202" s="1"/>
      <c r="AA36202" s="1"/>
      <c r="AB36202" s="1"/>
      <c r="AC36202" s="1"/>
      <c r="AJ36202" s="1"/>
      <c r="AK36202" s="1"/>
      <c r="AL36202" s="1"/>
    </row>
    <row r="36203">
      <c r="I36203" s="1"/>
      <c r="J36203" s="1"/>
      <c r="K36203" s="1"/>
      <c r="AA36203" s="1"/>
      <c r="AB36203" s="1"/>
      <c r="AC36203" s="1"/>
      <c r="AJ36203" s="1"/>
      <c r="AK36203" s="1"/>
      <c r="AL36203" s="1"/>
    </row>
    <row r="36204">
      <c r="I36204" s="1"/>
      <c r="J36204" s="1"/>
      <c r="K36204" s="1"/>
      <c r="AA36204" s="1"/>
      <c r="AB36204" s="1"/>
      <c r="AC36204" s="1"/>
      <c r="AJ36204" s="1"/>
      <c r="AK36204" s="1"/>
      <c r="AL36204" s="1"/>
    </row>
    <row r="36205">
      <c r="I36205" s="1"/>
      <c r="J36205" s="1"/>
      <c r="K36205" s="1"/>
      <c r="AA36205" s="1"/>
      <c r="AB36205" s="1"/>
      <c r="AC36205" s="1"/>
      <c r="AJ36205" s="1"/>
      <c r="AK36205" s="1"/>
      <c r="AL36205" s="1"/>
    </row>
    <row r="36206">
      <c r="I36206" s="1"/>
      <c r="J36206" s="1"/>
      <c r="K36206" s="1"/>
      <c r="AA36206" s="1"/>
      <c r="AB36206" s="1"/>
      <c r="AC36206" s="1"/>
      <c r="AJ36206" s="1"/>
      <c r="AK36206" s="1"/>
      <c r="AL36206" s="1"/>
    </row>
    <row r="36207">
      <c r="I36207" s="1"/>
      <c r="J36207" s="1"/>
      <c r="K36207" s="1"/>
      <c r="AA36207" s="1"/>
      <c r="AB36207" s="1"/>
      <c r="AC36207" s="1"/>
      <c r="AJ36207" s="1"/>
      <c r="AK36207" s="1"/>
      <c r="AL36207" s="1"/>
    </row>
    <row r="36208">
      <c r="I36208" s="1"/>
      <c r="J36208" s="1"/>
      <c r="K36208" s="1"/>
      <c r="AA36208" s="1"/>
      <c r="AB36208" s="1"/>
      <c r="AC36208" s="1"/>
      <c r="AJ36208" s="1"/>
      <c r="AK36208" s="1"/>
      <c r="AL36208" s="1"/>
    </row>
    <row r="36209">
      <c r="I36209" s="1"/>
      <c r="J36209" s="1"/>
      <c r="K36209" s="1"/>
      <c r="AA36209" s="1"/>
      <c r="AB36209" s="1"/>
      <c r="AC36209" s="1"/>
      <c r="AJ36209" s="1"/>
      <c r="AK36209" s="1"/>
      <c r="AL36209" s="1"/>
    </row>
    <row r="36210">
      <c r="I36210" s="1"/>
      <c r="J36210" s="1"/>
      <c r="K36210" s="1"/>
      <c r="AA36210" s="1"/>
      <c r="AB36210" s="1"/>
      <c r="AC36210" s="1"/>
      <c r="AJ36210" s="1"/>
      <c r="AK36210" s="1"/>
      <c r="AL36210" s="1"/>
    </row>
    <row r="36211">
      <c r="I36211" s="1"/>
      <c r="J36211" s="1"/>
      <c r="K36211" s="1"/>
      <c r="AA36211" s="1"/>
      <c r="AB36211" s="1"/>
      <c r="AC36211" s="1"/>
      <c r="AJ36211" s="1"/>
      <c r="AK36211" s="1"/>
      <c r="AL36211" s="1"/>
    </row>
    <row r="36212">
      <c r="I36212" s="1"/>
      <c r="J36212" s="1"/>
      <c r="K36212" s="1"/>
      <c r="AA36212" s="1"/>
      <c r="AB36212" s="1"/>
      <c r="AC36212" s="1"/>
      <c r="AJ36212" s="1"/>
      <c r="AK36212" s="1"/>
      <c r="AL36212" s="1"/>
    </row>
    <row r="36213">
      <c r="I36213" s="1"/>
      <c r="J36213" s="1"/>
      <c r="K36213" s="1"/>
      <c r="AA36213" s="1"/>
      <c r="AB36213" s="1"/>
      <c r="AC36213" s="1"/>
      <c r="AJ36213" s="1"/>
      <c r="AK36213" s="1"/>
      <c r="AL36213" s="1"/>
    </row>
    <row r="36214">
      <c r="I36214" s="1"/>
      <c r="J36214" s="1"/>
      <c r="K36214" s="1"/>
      <c r="AA36214" s="1"/>
      <c r="AB36214" s="1"/>
      <c r="AC36214" s="1"/>
      <c r="AJ36214" s="1"/>
      <c r="AK36214" s="1"/>
      <c r="AL36214" s="1"/>
    </row>
    <row r="36215">
      <c r="I36215" s="1"/>
      <c r="J36215" s="1"/>
      <c r="K36215" s="1"/>
      <c r="AA36215" s="1"/>
      <c r="AB36215" s="1"/>
      <c r="AC36215" s="1"/>
      <c r="AJ36215" s="1"/>
      <c r="AK36215" s="1"/>
      <c r="AL36215" s="1"/>
    </row>
    <row r="36216">
      <c r="I36216" s="1"/>
      <c r="J36216" s="1"/>
      <c r="K36216" s="1"/>
      <c r="AA36216" s="1"/>
      <c r="AB36216" s="1"/>
      <c r="AC36216" s="1"/>
      <c r="AJ36216" s="1"/>
      <c r="AK36216" s="1"/>
      <c r="AL36216" s="1"/>
    </row>
    <row r="36217">
      <c r="I36217" s="1"/>
      <c r="J36217" s="1"/>
      <c r="K36217" s="1"/>
      <c r="AA36217" s="1"/>
      <c r="AB36217" s="1"/>
      <c r="AC36217" s="1"/>
      <c r="AJ36217" s="1"/>
      <c r="AK36217" s="1"/>
      <c r="AL36217" s="1"/>
    </row>
    <row r="36218">
      <c r="I36218" s="1"/>
      <c r="J36218" s="1"/>
      <c r="K36218" s="1"/>
      <c r="AA36218" s="1"/>
      <c r="AB36218" s="1"/>
      <c r="AC36218" s="1"/>
      <c r="AJ36218" s="1"/>
      <c r="AK36218" s="1"/>
      <c r="AL36218" s="1"/>
    </row>
    <row r="36219">
      <c r="I36219" s="1"/>
      <c r="J36219" s="1"/>
      <c r="K36219" s="1"/>
      <c r="AA36219" s="1"/>
      <c r="AB36219" s="1"/>
      <c r="AC36219" s="1"/>
      <c r="AJ36219" s="1"/>
      <c r="AK36219" s="1"/>
      <c r="AL36219" s="1"/>
    </row>
    <row r="36220">
      <c r="I36220" s="1"/>
      <c r="J36220" s="1"/>
      <c r="K36220" s="1"/>
      <c r="AA36220" s="1"/>
      <c r="AB36220" s="1"/>
      <c r="AC36220" s="1"/>
      <c r="AJ36220" s="1"/>
      <c r="AK36220" s="1"/>
      <c r="AL36220" s="1"/>
    </row>
    <row r="36221">
      <c r="I36221" s="1"/>
      <c r="J36221" s="1"/>
      <c r="K36221" s="1"/>
      <c r="AA36221" s="1"/>
      <c r="AB36221" s="1"/>
      <c r="AC36221" s="1"/>
      <c r="AJ36221" s="1"/>
      <c r="AK36221" s="1"/>
      <c r="AL36221" s="1"/>
    </row>
    <row r="36222">
      <c r="I36222" s="1"/>
      <c r="J36222" s="1"/>
      <c r="K36222" s="1"/>
      <c r="AA36222" s="1"/>
      <c r="AB36222" s="1"/>
      <c r="AC36222" s="1"/>
      <c r="AJ36222" s="1"/>
      <c r="AK36222" s="1"/>
      <c r="AL36222" s="1"/>
    </row>
    <row r="36223">
      <c r="I36223" s="1"/>
      <c r="J36223" s="1"/>
      <c r="K36223" s="1"/>
      <c r="AA36223" s="1"/>
      <c r="AB36223" s="1"/>
      <c r="AC36223" s="1"/>
      <c r="AJ36223" s="1"/>
      <c r="AK36223" s="1"/>
      <c r="AL36223" s="1"/>
    </row>
    <row r="36224">
      <c r="I36224" s="1"/>
      <c r="J36224" s="1"/>
      <c r="K36224" s="1"/>
      <c r="AA36224" s="1"/>
      <c r="AB36224" s="1"/>
      <c r="AC36224" s="1"/>
      <c r="AJ36224" s="1"/>
      <c r="AK36224" s="1"/>
      <c r="AL36224" s="1"/>
    </row>
    <row r="36225">
      <c r="I36225" s="1"/>
      <c r="J36225" s="1"/>
      <c r="K36225" s="1"/>
      <c r="AA36225" s="1"/>
      <c r="AB36225" s="1"/>
      <c r="AC36225" s="1"/>
      <c r="AJ36225" s="1"/>
      <c r="AK36225" s="1"/>
      <c r="AL36225" s="1"/>
    </row>
    <row r="36226">
      <c r="I36226" s="1"/>
      <c r="J36226" s="1"/>
      <c r="K36226" s="1"/>
      <c r="AA36226" s="1"/>
      <c r="AB36226" s="1"/>
      <c r="AC36226" s="1"/>
      <c r="AJ36226" s="1"/>
      <c r="AK36226" s="1"/>
      <c r="AL36226" s="1"/>
    </row>
    <row r="36227">
      <c r="I36227" s="1"/>
      <c r="J36227" s="1"/>
      <c r="K36227" s="1"/>
      <c r="AA36227" s="1"/>
      <c r="AB36227" s="1"/>
      <c r="AC36227" s="1"/>
      <c r="AJ36227" s="1"/>
      <c r="AK36227" s="1"/>
      <c r="AL36227" s="1"/>
    </row>
    <row r="36228">
      <c r="I36228" s="1"/>
      <c r="J36228" s="1"/>
      <c r="K36228" s="1"/>
      <c r="AA36228" s="1"/>
      <c r="AB36228" s="1"/>
      <c r="AC36228" s="1"/>
      <c r="AJ36228" s="1"/>
      <c r="AK36228" s="1"/>
      <c r="AL36228" s="1"/>
    </row>
    <row r="36229">
      <c r="I36229" s="1"/>
      <c r="J36229" s="1"/>
      <c r="K36229" s="1"/>
      <c r="AA36229" s="1"/>
      <c r="AB36229" s="1"/>
      <c r="AC36229" s="1"/>
      <c r="AJ36229" s="1"/>
      <c r="AK36229" s="1"/>
      <c r="AL36229" s="1"/>
    </row>
    <row r="36230">
      <c r="I36230" s="1"/>
      <c r="J36230" s="1"/>
      <c r="K36230" s="1"/>
      <c r="AA36230" s="1"/>
      <c r="AB36230" s="1"/>
      <c r="AC36230" s="1"/>
      <c r="AJ36230" s="1"/>
      <c r="AK36230" s="1"/>
      <c r="AL36230" s="1"/>
    </row>
    <row r="36231">
      <c r="I36231" s="1"/>
      <c r="J36231" s="1"/>
      <c r="K36231" s="1"/>
      <c r="AA36231" s="1"/>
      <c r="AB36231" s="1"/>
      <c r="AC36231" s="1"/>
      <c r="AJ36231" s="1"/>
      <c r="AK36231" s="1"/>
      <c r="AL36231" s="1"/>
    </row>
    <row r="36232">
      <c r="I36232" s="1"/>
      <c r="J36232" s="1"/>
      <c r="K36232" s="1"/>
      <c r="AA36232" s="1"/>
      <c r="AB36232" s="1"/>
      <c r="AC36232" s="1"/>
      <c r="AJ36232" s="1"/>
      <c r="AK36232" s="1"/>
      <c r="AL36232" s="1"/>
    </row>
    <row r="36233">
      <c r="I36233" s="1"/>
      <c r="J36233" s="1"/>
      <c r="K36233" s="1"/>
      <c r="AA36233" s="1"/>
      <c r="AB36233" s="1"/>
      <c r="AC36233" s="1"/>
      <c r="AJ36233" s="1"/>
      <c r="AK36233" s="1"/>
      <c r="AL36233" s="1"/>
    </row>
    <row r="36234">
      <c r="I36234" s="1"/>
      <c r="J36234" s="1"/>
      <c r="K36234" s="1"/>
      <c r="AA36234" s="1"/>
      <c r="AB36234" s="1"/>
      <c r="AC36234" s="1"/>
      <c r="AJ36234" s="1"/>
      <c r="AK36234" s="1"/>
      <c r="AL36234" s="1"/>
    </row>
    <row r="36235">
      <c r="I36235" s="1"/>
      <c r="J36235" s="1"/>
      <c r="K36235" s="1"/>
      <c r="AA36235" s="1"/>
      <c r="AB36235" s="1"/>
      <c r="AC36235" s="1"/>
      <c r="AJ36235" s="1"/>
      <c r="AK36235" s="1"/>
      <c r="AL36235" s="1"/>
    </row>
    <row r="36236">
      <c r="I36236" s="1"/>
      <c r="J36236" s="1"/>
      <c r="K36236" s="1"/>
      <c r="AA36236" s="1"/>
      <c r="AB36236" s="1"/>
      <c r="AC36236" s="1"/>
      <c r="AJ36236" s="1"/>
      <c r="AK36236" s="1"/>
      <c r="AL36236" s="1"/>
    </row>
    <row r="36237">
      <c r="I36237" s="1"/>
      <c r="J36237" s="1"/>
      <c r="K36237" s="1"/>
      <c r="AA36237" s="1"/>
      <c r="AB36237" s="1"/>
      <c r="AC36237" s="1"/>
      <c r="AJ36237" s="1"/>
      <c r="AK36237" s="1"/>
      <c r="AL36237" s="1"/>
    </row>
    <row r="36238">
      <c r="I36238" s="1"/>
      <c r="J36238" s="1"/>
      <c r="K36238" s="1"/>
      <c r="AA36238" s="1"/>
      <c r="AB36238" s="1"/>
      <c r="AC36238" s="1"/>
      <c r="AJ36238" s="1"/>
      <c r="AK36238" s="1"/>
      <c r="AL36238" s="1"/>
    </row>
    <row r="36239">
      <c r="I36239" s="1"/>
      <c r="J36239" s="1"/>
      <c r="K36239" s="1"/>
      <c r="AA36239" s="1"/>
      <c r="AB36239" s="1"/>
      <c r="AC36239" s="1"/>
      <c r="AJ36239" s="1"/>
      <c r="AK36239" s="1"/>
      <c r="AL36239" s="1"/>
    </row>
    <row r="36240">
      <c r="I36240" s="1"/>
      <c r="J36240" s="1"/>
      <c r="K36240" s="1"/>
      <c r="AA36240" s="1"/>
      <c r="AB36240" s="1"/>
      <c r="AC36240" s="1"/>
      <c r="AJ36240" s="1"/>
      <c r="AK36240" s="1"/>
      <c r="AL36240" s="1"/>
    </row>
    <row r="36241">
      <c r="I36241" s="1"/>
      <c r="J36241" s="1"/>
      <c r="K36241" s="1"/>
      <c r="AA36241" s="1"/>
      <c r="AB36241" s="1"/>
      <c r="AC36241" s="1"/>
      <c r="AJ36241" s="1"/>
      <c r="AK36241" s="1"/>
      <c r="AL36241" s="1"/>
    </row>
    <row r="36242">
      <c r="I36242" s="1"/>
      <c r="J36242" s="1"/>
      <c r="K36242" s="1"/>
      <c r="AA36242" s="1"/>
      <c r="AB36242" s="1"/>
      <c r="AC36242" s="1"/>
      <c r="AJ36242" s="1"/>
      <c r="AK36242" s="1"/>
      <c r="AL36242" s="1"/>
    </row>
    <row r="36243">
      <c r="I36243" s="1"/>
      <c r="J36243" s="1"/>
      <c r="K36243" s="1"/>
      <c r="AA36243" s="1"/>
      <c r="AB36243" s="1"/>
      <c r="AC36243" s="1"/>
      <c r="AJ36243" s="1"/>
      <c r="AK36243" s="1"/>
      <c r="AL36243" s="1"/>
    </row>
    <row r="36244">
      <c r="I36244" s="1"/>
      <c r="J36244" s="1"/>
      <c r="K36244" s="1"/>
      <c r="AA36244" s="1"/>
      <c r="AB36244" s="1"/>
      <c r="AC36244" s="1"/>
      <c r="AJ36244" s="1"/>
      <c r="AK36244" s="1"/>
      <c r="AL36244" s="1"/>
    </row>
    <row r="36245">
      <c r="I36245" s="1"/>
      <c r="J36245" s="1"/>
      <c r="K36245" s="1"/>
      <c r="AA36245" s="1"/>
      <c r="AB36245" s="1"/>
      <c r="AC36245" s="1"/>
      <c r="AJ36245" s="1"/>
      <c r="AK36245" s="1"/>
      <c r="AL36245" s="1"/>
    </row>
    <row r="36246">
      <c r="I36246" s="1"/>
      <c r="J36246" s="1"/>
      <c r="K36246" s="1"/>
      <c r="AA36246" s="1"/>
      <c r="AB36246" s="1"/>
      <c r="AC36246" s="1"/>
      <c r="AJ36246" s="1"/>
      <c r="AK36246" s="1"/>
      <c r="AL36246" s="1"/>
    </row>
    <row r="36247">
      <c r="I36247" s="1"/>
      <c r="J36247" s="1"/>
      <c r="K36247" s="1"/>
      <c r="AA36247" s="1"/>
      <c r="AB36247" s="1"/>
      <c r="AC36247" s="1"/>
      <c r="AJ36247" s="1"/>
      <c r="AK36247" s="1"/>
      <c r="AL36247" s="1"/>
    </row>
    <row r="36248">
      <c r="I36248" s="1"/>
      <c r="J36248" s="1"/>
      <c r="K36248" s="1"/>
      <c r="AA36248" s="1"/>
      <c r="AB36248" s="1"/>
      <c r="AC36248" s="1"/>
      <c r="AJ36248" s="1"/>
      <c r="AK36248" s="1"/>
      <c r="AL36248" s="1"/>
    </row>
    <row r="36249">
      <c r="I36249" s="1"/>
      <c r="J36249" s="1"/>
      <c r="K36249" s="1"/>
      <c r="AA36249" s="1"/>
      <c r="AB36249" s="1"/>
      <c r="AC36249" s="1"/>
      <c r="AJ36249" s="1"/>
      <c r="AK36249" s="1"/>
      <c r="AL36249" s="1"/>
    </row>
    <row r="36250">
      <c r="I36250" s="1"/>
      <c r="J36250" s="1"/>
      <c r="K36250" s="1"/>
      <c r="AA36250" s="1"/>
      <c r="AB36250" s="1"/>
      <c r="AC36250" s="1"/>
      <c r="AJ36250" s="1"/>
      <c r="AK36250" s="1"/>
      <c r="AL36250" s="1"/>
    </row>
    <row r="36251">
      <c r="I36251" s="1"/>
      <c r="J36251" s="1"/>
      <c r="K36251" s="1"/>
      <c r="AA36251" s="1"/>
      <c r="AB36251" s="1"/>
      <c r="AC36251" s="1"/>
      <c r="AJ36251" s="1"/>
      <c r="AK36251" s="1"/>
      <c r="AL36251" s="1"/>
    </row>
    <row r="36252">
      <c r="I36252" s="1"/>
      <c r="J36252" s="1"/>
      <c r="K36252" s="1"/>
      <c r="AA36252" s="1"/>
      <c r="AB36252" s="1"/>
      <c r="AC36252" s="1"/>
      <c r="AJ36252" s="1"/>
      <c r="AK36252" s="1"/>
      <c r="AL36252" s="1"/>
    </row>
    <row r="36253">
      <c r="I36253" s="1"/>
      <c r="J36253" s="1"/>
      <c r="K36253" s="1"/>
      <c r="AA36253" s="1"/>
      <c r="AB36253" s="1"/>
      <c r="AC36253" s="1"/>
      <c r="AJ36253" s="1"/>
      <c r="AK36253" s="1"/>
      <c r="AL36253" s="1"/>
    </row>
    <row r="36254">
      <c r="I36254" s="1"/>
      <c r="J36254" s="1"/>
      <c r="K36254" s="1"/>
      <c r="AA36254" s="1"/>
      <c r="AB36254" s="1"/>
      <c r="AC36254" s="1"/>
      <c r="AJ36254" s="1"/>
      <c r="AK36254" s="1"/>
      <c r="AL36254" s="1"/>
    </row>
    <row r="36255">
      <c r="I36255" s="1"/>
      <c r="J36255" s="1"/>
      <c r="K36255" s="1"/>
      <c r="AA36255" s="1"/>
      <c r="AB36255" s="1"/>
      <c r="AC36255" s="1"/>
      <c r="AJ36255" s="1"/>
      <c r="AK36255" s="1"/>
      <c r="AL36255" s="1"/>
    </row>
    <row r="36256">
      <c r="I36256" s="1"/>
      <c r="J36256" s="1"/>
      <c r="K36256" s="1"/>
      <c r="AA36256" s="1"/>
      <c r="AB36256" s="1"/>
      <c r="AC36256" s="1"/>
      <c r="AJ36256" s="1"/>
      <c r="AK36256" s="1"/>
      <c r="AL36256" s="1"/>
    </row>
    <row r="36257">
      <c r="I36257" s="1"/>
      <c r="J36257" s="1"/>
      <c r="K36257" s="1"/>
      <c r="AA36257" s="1"/>
      <c r="AB36257" s="1"/>
      <c r="AC36257" s="1"/>
      <c r="AJ36257" s="1"/>
      <c r="AK36257" s="1"/>
      <c r="AL36257" s="1"/>
    </row>
    <row r="36258">
      <c r="I36258" s="1"/>
      <c r="J36258" s="1"/>
      <c r="K36258" s="1"/>
      <c r="AA36258" s="1"/>
      <c r="AB36258" s="1"/>
      <c r="AC36258" s="1"/>
      <c r="AJ36258" s="1"/>
      <c r="AK36258" s="1"/>
      <c r="AL36258" s="1"/>
    </row>
    <row r="36259">
      <c r="I36259" s="1"/>
      <c r="J36259" s="1"/>
      <c r="K36259" s="1"/>
      <c r="AA36259" s="1"/>
      <c r="AB36259" s="1"/>
      <c r="AC36259" s="1"/>
      <c r="AJ36259" s="1"/>
      <c r="AK36259" s="1"/>
      <c r="AL36259" s="1"/>
    </row>
    <row r="36260">
      <c r="I36260" s="1"/>
      <c r="J36260" s="1"/>
      <c r="K36260" s="1"/>
      <c r="AA36260" s="1"/>
      <c r="AB36260" s="1"/>
      <c r="AC36260" s="1"/>
      <c r="AJ36260" s="1"/>
      <c r="AK36260" s="1"/>
      <c r="AL36260" s="1"/>
    </row>
    <row r="36261">
      <c r="I36261" s="1"/>
      <c r="J36261" s="1"/>
      <c r="K36261" s="1"/>
      <c r="AA36261" s="1"/>
      <c r="AB36261" s="1"/>
      <c r="AC36261" s="1"/>
      <c r="AJ36261" s="1"/>
      <c r="AK36261" s="1"/>
      <c r="AL36261" s="1"/>
    </row>
    <row r="36262">
      <c r="I36262" s="1"/>
      <c r="J36262" s="1"/>
      <c r="K36262" s="1"/>
      <c r="AA36262" s="1"/>
      <c r="AB36262" s="1"/>
      <c r="AC36262" s="1"/>
      <c r="AJ36262" s="1"/>
      <c r="AK36262" s="1"/>
      <c r="AL36262" s="1"/>
    </row>
    <row r="36263">
      <c r="I36263" s="1"/>
      <c r="J36263" s="1"/>
      <c r="K36263" s="1"/>
      <c r="AA36263" s="1"/>
      <c r="AB36263" s="1"/>
      <c r="AC36263" s="1"/>
      <c r="AJ36263" s="1"/>
      <c r="AK36263" s="1"/>
      <c r="AL36263" s="1"/>
    </row>
    <row r="36264">
      <c r="I36264" s="1"/>
      <c r="J36264" s="1"/>
      <c r="K36264" s="1"/>
      <c r="AA36264" s="1"/>
      <c r="AB36264" s="1"/>
      <c r="AC36264" s="1"/>
      <c r="AJ36264" s="1"/>
      <c r="AK36264" s="1"/>
      <c r="AL36264" s="1"/>
    </row>
    <row r="36265">
      <c r="I36265" s="1"/>
      <c r="J36265" s="1"/>
      <c r="K36265" s="1"/>
      <c r="AA36265" s="1"/>
      <c r="AB36265" s="1"/>
      <c r="AC36265" s="1"/>
      <c r="AJ36265" s="1"/>
      <c r="AK36265" s="1"/>
      <c r="AL36265" s="1"/>
    </row>
    <row r="36266">
      <c r="I36266" s="1"/>
      <c r="J36266" s="1"/>
      <c r="K36266" s="1"/>
      <c r="AA36266" s="1"/>
      <c r="AB36266" s="1"/>
      <c r="AC36266" s="1"/>
      <c r="AJ36266" s="1"/>
      <c r="AK36266" s="1"/>
      <c r="AL36266" s="1"/>
    </row>
    <row r="36267">
      <c r="I36267" s="1"/>
      <c r="J36267" s="1"/>
      <c r="K36267" s="1"/>
      <c r="AA36267" s="1"/>
      <c r="AB36267" s="1"/>
      <c r="AC36267" s="1"/>
      <c r="AJ36267" s="1"/>
      <c r="AK36267" s="1"/>
      <c r="AL36267" s="1"/>
    </row>
    <row r="36268">
      <c r="I36268" s="1"/>
      <c r="J36268" s="1"/>
      <c r="K36268" s="1"/>
      <c r="AA36268" s="1"/>
      <c r="AB36268" s="1"/>
      <c r="AC36268" s="1"/>
      <c r="AJ36268" s="1"/>
      <c r="AK36268" s="1"/>
      <c r="AL36268" s="1"/>
    </row>
    <row r="36269">
      <c r="I36269" s="1"/>
      <c r="J36269" s="1"/>
      <c r="K36269" s="1"/>
      <c r="AA36269" s="1"/>
      <c r="AB36269" s="1"/>
      <c r="AC36269" s="1"/>
      <c r="AJ36269" s="1"/>
      <c r="AK36269" s="1"/>
      <c r="AL36269" s="1"/>
    </row>
    <row r="36270">
      <c r="I36270" s="1"/>
      <c r="J36270" s="1"/>
      <c r="K36270" s="1"/>
      <c r="AA36270" s="1"/>
      <c r="AB36270" s="1"/>
      <c r="AC36270" s="1"/>
      <c r="AJ36270" s="1"/>
      <c r="AK36270" s="1"/>
      <c r="AL36270" s="1"/>
    </row>
    <row r="36271">
      <c r="I36271" s="1"/>
      <c r="J36271" s="1"/>
      <c r="K36271" s="1"/>
      <c r="AA36271" s="1"/>
      <c r="AB36271" s="1"/>
      <c r="AC36271" s="1"/>
      <c r="AJ36271" s="1"/>
      <c r="AK36271" s="1"/>
      <c r="AL36271" s="1"/>
    </row>
    <row r="36272">
      <c r="I36272" s="1"/>
      <c r="J36272" s="1"/>
      <c r="K36272" s="1"/>
      <c r="AA36272" s="1"/>
      <c r="AB36272" s="1"/>
      <c r="AC36272" s="1"/>
      <c r="AJ36272" s="1"/>
      <c r="AK36272" s="1"/>
      <c r="AL36272" s="1"/>
    </row>
    <row r="36273">
      <c r="I36273" s="1"/>
      <c r="J36273" s="1"/>
      <c r="K36273" s="1"/>
      <c r="AA36273" s="1"/>
      <c r="AB36273" s="1"/>
      <c r="AC36273" s="1"/>
      <c r="AJ36273" s="1"/>
      <c r="AK36273" s="1"/>
      <c r="AL36273" s="1"/>
    </row>
    <row r="36274">
      <c r="I36274" s="1"/>
      <c r="J36274" s="1"/>
      <c r="K36274" s="1"/>
      <c r="AA36274" s="1"/>
      <c r="AB36274" s="1"/>
      <c r="AC36274" s="1"/>
      <c r="AJ36274" s="1"/>
      <c r="AK36274" s="1"/>
      <c r="AL36274" s="1"/>
    </row>
    <row r="36275">
      <c r="I36275" s="1"/>
      <c r="J36275" s="1"/>
      <c r="K36275" s="1"/>
      <c r="AA36275" s="1"/>
      <c r="AB36275" s="1"/>
      <c r="AC36275" s="1"/>
      <c r="AJ36275" s="1"/>
      <c r="AK36275" s="1"/>
      <c r="AL36275" s="1"/>
    </row>
    <row r="36276">
      <c r="I36276" s="1"/>
      <c r="J36276" s="1"/>
      <c r="K36276" s="1"/>
      <c r="AA36276" s="1"/>
      <c r="AB36276" s="1"/>
      <c r="AC36276" s="1"/>
      <c r="AJ36276" s="1"/>
      <c r="AK36276" s="1"/>
      <c r="AL36276" s="1"/>
    </row>
    <row r="36277">
      <c r="I36277" s="1"/>
      <c r="J36277" s="1"/>
      <c r="K36277" s="1"/>
      <c r="AA36277" s="1"/>
      <c r="AB36277" s="1"/>
      <c r="AC36277" s="1"/>
      <c r="AJ36277" s="1"/>
      <c r="AK36277" s="1"/>
      <c r="AL36277" s="1"/>
    </row>
    <row r="36278">
      <c r="I36278" s="1"/>
      <c r="J36278" s="1"/>
      <c r="K36278" s="1"/>
      <c r="AA36278" s="1"/>
      <c r="AB36278" s="1"/>
      <c r="AC36278" s="1"/>
      <c r="AJ36278" s="1"/>
      <c r="AK36278" s="1"/>
      <c r="AL36278" s="1"/>
    </row>
    <row r="36279">
      <c r="I36279" s="1"/>
      <c r="J36279" s="1"/>
      <c r="K36279" s="1"/>
      <c r="AA36279" s="1"/>
      <c r="AB36279" s="1"/>
      <c r="AC36279" s="1"/>
      <c r="AJ36279" s="1"/>
      <c r="AK36279" s="1"/>
      <c r="AL36279" s="1"/>
    </row>
    <row r="36280">
      <c r="I36280" s="1"/>
      <c r="J36280" s="1"/>
      <c r="K36280" s="1"/>
      <c r="AA36280" s="1"/>
      <c r="AB36280" s="1"/>
      <c r="AC36280" s="1"/>
      <c r="AJ36280" s="1"/>
      <c r="AK36280" s="1"/>
      <c r="AL36280" s="1"/>
    </row>
    <row r="36281">
      <c r="I36281" s="1"/>
      <c r="J36281" s="1"/>
      <c r="K36281" s="1"/>
      <c r="AA36281" s="1"/>
      <c r="AB36281" s="1"/>
      <c r="AC36281" s="1"/>
      <c r="AJ36281" s="1"/>
      <c r="AK36281" s="1"/>
      <c r="AL36281" s="1"/>
    </row>
    <row r="36282">
      <c r="I36282" s="1"/>
      <c r="J36282" s="1"/>
      <c r="K36282" s="1"/>
      <c r="AA36282" s="1"/>
      <c r="AB36282" s="1"/>
      <c r="AC36282" s="1"/>
      <c r="AJ36282" s="1"/>
      <c r="AK36282" s="1"/>
      <c r="AL36282" s="1"/>
    </row>
    <row r="36283">
      <c r="I36283" s="1"/>
      <c r="J36283" s="1"/>
      <c r="K36283" s="1"/>
      <c r="AA36283" s="1"/>
      <c r="AB36283" s="1"/>
      <c r="AC36283" s="1"/>
      <c r="AJ36283" s="1"/>
      <c r="AK36283" s="1"/>
      <c r="AL36283" s="1"/>
    </row>
    <row r="36284">
      <c r="I36284" s="1"/>
      <c r="J36284" s="1"/>
      <c r="K36284" s="1"/>
      <c r="AA36284" s="1"/>
      <c r="AB36284" s="1"/>
      <c r="AC36284" s="1"/>
      <c r="AJ36284" s="1"/>
      <c r="AK36284" s="1"/>
      <c r="AL36284" s="1"/>
    </row>
    <row r="36285">
      <c r="I36285" s="1"/>
      <c r="J36285" s="1"/>
      <c r="K36285" s="1"/>
      <c r="AA36285" s="1"/>
      <c r="AB36285" s="1"/>
      <c r="AC36285" s="1"/>
      <c r="AJ36285" s="1"/>
      <c r="AK36285" s="1"/>
      <c r="AL36285" s="1"/>
    </row>
    <row r="36286">
      <c r="I36286" s="1"/>
      <c r="J36286" s="1"/>
      <c r="K36286" s="1"/>
      <c r="AA36286" s="1"/>
      <c r="AB36286" s="1"/>
      <c r="AC36286" s="1"/>
      <c r="AJ36286" s="1"/>
      <c r="AK36286" s="1"/>
      <c r="AL36286" s="1"/>
    </row>
    <row r="36287">
      <c r="I36287" s="1"/>
      <c r="J36287" s="1"/>
      <c r="K36287" s="1"/>
      <c r="AA36287" s="1"/>
      <c r="AB36287" s="1"/>
      <c r="AC36287" s="1"/>
      <c r="AJ36287" s="1"/>
      <c r="AK36287" s="1"/>
      <c r="AL36287" s="1"/>
    </row>
    <row r="36288">
      <c r="I36288" s="1"/>
      <c r="J36288" s="1"/>
      <c r="K36288" s="1"/>
      <c r="AA36288" s="1"/>
      <c r="AB36288" s="1"/>
      <c r="AC36288" s="1"/>
      <c r="AJ36288" s="1"/>
      <c r="AK36288" s="1"/>
      <c r="AL36288" s="1"/>
    </row>
    <row r="36289">
      <c r="I36289" s="1"/>
      <c r="J36289" s="1"/>
      <c r="K36289" s="1"/>
      <c r="AA36289" s="1"/>
      <c r="AB36289" s="1"/>
      <c r="AC36289" s="1"/>
      <c r="AJ36289" s="1"/>
      <c r="AK36289" s="1"/>
      <c r="AL36289" s="1"/>
    </row>
    <row r="36290">
      <c r="I36290" s="1"/>
      <c r="J36290" s="1"/>
      <c r="K36290" s="1"/>
      <c r="AA36290" s="1"/>
      <c r="AB36290" s="1"/>
      <c r="AC36290" s="1"/>
      <c r="AJ36290" s="1"/>
      <c r="AK36290" s="1"/>
      <c r="AL36290" s="1"/>
    </row>
    <row r="36291">
      <c r="I36291" s="1"/>
      <c r="J36291" s="1"/>
      <c r="K36291" s="1"/>
      <c r="AA36291" s="1"/>
      <c r="AB36291" s="1"/>
      <c r="AC36291" s="1"/>
      <c r="AJ36291" s="1"/>
      <c r="AK36291" s="1"/>
      <c r="AL36291" s="1"/>
    </row>
    <row r="36292">
      <c r="I36292" s="1"/>
      <c r="J36292" s="1"/>
      <c r="K36292" s="1"/>
      <c r="AA36292" s="1"/>
      <c r="AB36292" s="1"/>
      <c r="AC36292" s="1"/>
      <c r="AJ36292" s="1"/>
      <c r="AK36292" s="1"/>
      <c r="AL36292" s="1"/>
    </row>
    <row r="36293">
      <c r="I36293" s="1"/>
      <c r="J36293" s="1"/>
      <c r="K36293" s="1"/>
      <c r="AA36293" s="1"/>
      <c r="AB36293" s="1"/>
      <c r="AC36293" s="1"/>
      <c r="AJ36293" s="1"/>
      <c r="AK36293" s="1"/>
      <c r="AL36293" s="1"/>
    </row>
    <row r="36294">
      <c r="I36294" s="1"/>
      <c r="J36294" s="1"/>
      <c r="K36294" s="1"/>
      <c r="AA36294" s="1"/>
      <c r="AB36294" s="1"/>
      <c r="AC36294" s="1"/>
      <c r="AJ36294" s="1"/>
      <c r="AK36294" s="1"/>
      <c r="AL36294" s="1"/>
    </row>
    <row r="36295">
      <c r="I36295" s="1"/>
      <c r="J36295" s="1"/>
      <c r="K36295" s="1"/>
      <c r="AA36295" s="1"/>
      <c r="AB36295" s="1"/>
      <c r="AC36295" s="1"/>
      <c r="AJ36295" s="1"/>
      <c r="AK36295" s="1"/>
      <c r="AL36295" s="1"/>
    </row>
    <row r="36296">
      <c r="I36296" s="1"/>
      <c r="J36296" s="1"/>
      <c r="K36296" s="1"/>
      <c r="AA36296" s="1"/>
      <c r="AB36296" s="1"/>
      <c r="AC36296" s="1"/>
      <c r="AJ36296" s="1"/>
      <c r="AK36296" s="1"/>
      <c r="AL36296" s="1"/>
    </row>
    <row r="36297">
      <c r="I36297" s="1"/>
      <c r="J36297" s="1"/>
      <c r="K36297" s="1"/>
      <c r="AA36297" s="1"/>
      <c r="AB36297" s="1"/>
      <c r="AC36297" s="1"/>
      <c r="AJ36297" s="1"/>
      <c r="AK36297" s="1"/>
      <c r="AL36297" s="1"/>
    </row>
    <row r="36298">
      <c r="I36298" s="1"/>
      <c r="J36298" s="1"/>
      <c r="K36298" s="1"/>
      <c r="AA36298" s="1"/>
      <c r="AB36298" s="1"/>
      <c r="AC36298" s="1"/>
      <c r="AJ36298" s="1"/>
      <c r="AK36298" s="1"/>
      <c r="AL36298" s="1"/>
    </row>
    <row r="36299">
      <c r="I36299" s="1"/>
      <c r="J36299" s="1"/>
      <c r="K36299" s="1"/>
      <c r="AA36299" s="1"/>
      <c r="AB36299" s="1"/>
      <c r="AC36299" s="1"/>
      <c r="AJ36299" s="1"/>
      <c r="AK36299" s="1"/>
      <c r="AL36299" s="1"/>
    </row>
    <row r="36300">
      <c r="I36300" s="1"/>
      <c r="J36300" s="1"/>
      <c r="K36300" s="1"/>
      <c r="AA36300" s="1"/>
      <c r="AB36300" s="1"/>
      <c r="AC36300" s="1"/>
      <c r="AJ36300" s="1"/>
      <c r="AK36300" s="1"/>
      <c r="AL36300" s="1"/>
    </row>
    <row r="36301">
      <c r="I36301" s="1"/>
      <c r="J36301" s="1"/>
      <c r="K36301" s="1"/>
      <c r="AA36301" s="1"/>
      <c r="AB36301" s="1"/>
      <c r="AC36301" s="1"/>
      <c r="AJ36301" s="1"/>
      <c r="AK36301" s="1"/>
      <c r="AL36301" s="1"/>
    </row>
    <row r="36302">
      <c r="I36302" s="1"/>
      <c r="J36302" s="1"/>
      <c r="K36302" s="1"/>
      <c r="AA36302" s="1"/>
      <c r="AB36302" s="1"/>
      <c r="AC36302" s="1"/>
      <c r="AJ36302" s="1"/>
      <c r="AK36302" s="1"/>
      <c r="AL36302" s="1"/>
    </row>
    <row r="36303">
      <c r="I36303" s="1"/>
      <c r="J36303" s="1"/>
      <c r="K36303" s="1"/>
      <c r="AA36303" s="1"/>
      <c r="AB36303" s="1"/>
      <c r="AC36303" s="1"/>
      <c r="AJ36303" s="1"/>
      <c r="AK36303" s="1"/>
      <c r="AL36303" s="1"/>
    </row>
    <row r="36304">
      <c r="I36304" s="1"/>
      <c r="J36304" s="1"/>
      <c r="K36304" s="1"/>
      <c r="AA36304" s="1"/>
      <c r="AB36304" s="1"/>
      <c r="AC36304" s="1"/>
      <c r="AJ36304" s="1"/>
      <c r="AK36304" s="1"/>
      <c r="AL36304" s="1"/>
    </row>
    <row r="36305">
      <c r="I36305" s="1"/>
      <c r="J36305" s="1"/>
      <c r="K36305" s="1"/>
      <c r="AA36305" s="1"/>
      <c r="AB36305" s="1"/>
      <c r="AC36305" s="1"/>
      <c r="AJ36305" s="1"/>
      <c r="AK36305" s="1"/>
      <c r="AL36305" s="1"/>
    </row>
    <row r="36306">
      <c r="I36306" s="1"/>
      <c r="J36306" s="1"/>
      <c r="K36306" s="1"/>
      <c r="AA36306" s="1"/>
      <c r="AB36306" s="1"/>
      <c r="AC36306" s="1"/>
      <c r="AJ36306" s="1"/>
      <c r="AK36306" s="1"/>
      <c r="AL36306" s="1"/>
    </row>
    <row r="36307">
      <c r="I36307" s="1"/>
      <c r="J36307" s="1"/>
      <c r="K36307" s="1"/>
      <c r="AA36307" s="1"/>
      <c r="AB36307" s="1"/>
      <c r="AC36307" s="1"/>
      <c r="AJ36307" s="1"/>
      <c r="AK36307" s="1"/>
      <c r="AL36307" s="1"/>
    </row>
    <row r="36308">
      <c r="I36308" s="1"/>
      <c r="J36308" s="1"/>
      <c r="K36308" s="1"/>
      <c r="AA36308" s="1"/>
      <c r="AB36308" s="1"/>
      <c r="AC36308" s="1"/>
      <c r="AJ36308" s="1"/>
      <c r="AK36308" s="1"/>
      <c r="AL36308" s="1"/>
    </row>
    <row r="36309">
      <c r="I36309" s="1"/>
      <c r="J36309" s="1"/>
      <c r="K36309" s="1"/>
      <c r="AA36309" s="1"/>
      <c r="AB36309" s="1"/>
      <c r="AC36309" s="1"/>
      <c r="AJ36309" s="1"/>
      <c r="AK36309" s="1"/>
      <c r="AL36309" s="1"/>
    </row>
    <row r="36310">
      <c r="I36310" s="1"/>
      <c r="J36310" s="1"/>
      <c r="K36310" s="1"/>
      <c r="AA36310" s="1"/>
      <c r="AB36310" s="1"/>
      <c r="AC36310" s="1"/>
      <c r="AJ36310" s="1"/>
      <c r="AK36310" s="1"/>
      <c r="AL36310" s="1"/>
    </row>
    <row r="36311">
      <c r="I36311" s="1"/>
      <c r="J36311" s="1"/>
      <c r="K36311" s="1"/>
      <c r="AA36311" s="1"/>
      <c r="AB36311" s="1"/>
      <c r="AC36311" s="1"/>
      <c r="AJ36311" s="1"/>
      <c r="AK36311" s="1"/>
      <c r="AL36311" s="1"/>
    </row>
    <row r="36312">
      <c r="I36312" s="1"/>
      <c r="J36312" s="1"/>
      <c r="K36312" s="1"/>
      <c r="AA36312" s="1"/>
      <c r="AB36312" s="1"/>
      <c r="AC36312" s="1"/>
      <c r="AJ36312" s="1"/>
      <c r="AK36312" s="1"/>
      <c r="AL36312" s="1"/>
    </row>
    <row r="36313">
      <c r="I36313" s="1"/>
      <c r="J36313" s="1"/>
      <c r="K36313" s="1"/>
      <c r="AA36313" s="1"/>
      <c r="AB36313" s="1"/>
      <c r="AC36313" s="1"/>
      <c r="AJ36313" s="1"/>
      <c r="AK36313" s="1"/>
      <c r="AL36313" s="1"/>
    </row>
    <row r="36314">
      <c r="I36314" s="1"/>
      <c r="J36314" s="1"/>
      <c r="K36314" s="1"/>
      <c r="AA36314" s="1"/>
      <c r="AB36314" s="1"/>
      <c r="AC36314" s="1"/>
      <c r="AJ36314" s="1"/>
      <c r="AK36314" s="1"/>
      <c r="AL36314" s="1"/>
    </row>
    <row r="36315">
      <c r="I36315" s="1"/>
      <c r="J36315" s="1"/>
      <c r="K36315" s="1"/>
      <c r="AA36315" s="1"/>
      <c r="AB36315" s="1"/>
      <c r="AC36315" s="1"/>
      <c r="AJ36315" s="1"/>
      <c r="AK36315" s="1"/>
      <c r="AL36315" s="1"/>
    </row>
    <row r="36316">
      <c r="I36316" s="1"/>
      <c r="J36316" s="1"/>
      <c r="K36316" s="1"/>
      <c r="AA36316" s="1"/>
      <c r="AB36316" s="1"/>
      <c r="AC36316" s="1"/>
      <c r="AJ36316" s="1"/>
      <c r="AK36316" s="1"/>
      <c r="AL36316" s="1"/>
    </row>
    <row r="36317">
      <c r="I36317" s="1"/>
      <c r="J36317" s="1"/>
      <c r="K36317" s="1"/>
      <c r="AA36317" s="1"/>
      <c r="AB36317" s="1"/>
      <c r="AC36317" s="1"/>
      <c r="AJ36317" s="1"/>
      <c r="AK36317" s="1"/>
      <c r="AL36317" s="1"/>
    </row>
    <row r="36318">
      <c r="I36318" s="1"/>
      <c r="J36318" s="1"/>
      <c r="K36318" s="1"/>
      <c r="AA36318" s="1"/>
      <c r="AB36318" s="1"/>
      <c r="AC36318" s="1"/>
      <c r="AJ36318" s="1"/>
      <c r="AK36318" s="1"/>
      <c r="AL36318" s="1"/>
    </row>
    <row r="36319">
      <c r="I36319" s="1"/>
      <c r="J36319" s="1"/>
      <c r="K36319" s="1"/>
      <c r="AA36319" s="1"/>
      <c r="AB36319" s="1"/>
      <c r="AC36319" s="1"/>
      <c r="AJ36319" s="1"/>
      <c r="AK36319" s="1"/>
      <c r="AL36319" s="1"/>
    </row>
    <row r="36320">
      <c r="I36320" s="1"/>
      <c r="J36320" s="1"/>
      <c r="K36320" s="1"/>
      <c r="AA36320" s="1"/>
      <c r="AB36320" s="1"/>
      <c r="AC36320" s="1"/>
      <c r="AJ36320" s="1"/>
      <c r="AK36320" s="1"/>
      <c r="AL36320" s="1"/>
    </row>
    <row r="36321">
      <c r="I36321" s="1"/>
      <c r="J36321" s="1"/>
      <c r="K36321" s="1"/>
      <c r="AA36321" s="1"/>
      <c r="AB36321" s="1"/>
      <c r="AC36321" s="1"/>
      <c r="AJ36321" s="1"/>
      <c r="AK36321" s="1"/>
      <c r="AL36321" s="1"/>
    </row>
    <row r="36322">
      <c r="I36322" s="1"/>
      <c r="J36322" s="1"/>
      <c r="K36322" s="1"/>
      <c r="AA36322" s="1"/>
      <c r="AB36322" s="1"/>
      <c r="AC36322" s="1"/>
      <c r="AJ36322" s="1"/>
      <c r="AK36322" s="1"/>
      <c r="AL36322" s="1"/>
    </row>
    <row r="36323">
      <c r="I36323" s="1"/>
      <c r="J36323" s="1"/>
      <c r="K36323" s="1"/>
      <c r="AA36323" s="1"/>
      <c r="AB36323" s="1"/>
      <c r="AC36323" s="1"/>
      <c r="AJ36323" s="1"/>
      <c r="AK36323" s="1"/>
      <c r="AL36323" s="1"/>
    </row>
    <row r="36324">
      <c r="I36324" s="1"/>
      <c r="J36324" s="1"/>
      <c r="K36324" s="1"/>
      <c r="AA36324" s="1"/>
      <c r="AB36324" s="1"/>
      <c r="AC36324" s="1"/>
      <c r="AJ36324" s="1"/>
      <c r="AK36324" s="1"/>
      <c r="AL36324" s="1"/>
    </row>
    <row r="36325">
      <c r="I36325" s="1"/>
      <c r="J36325" s="1"/>
      <c r="K36325" s="1"/>
      <c r="AA36325" s="1"/>
      <c r="AB36325" s="1"/>
      <c r="AC36325" s="1"/>
      <c r="AJ36325" s="1"/>
      <c r="AK36325" s="1"/>
      <c r="AL36325" s="1"/>
    </row>
    <row r="36326">
      <c r="I36326" s="1"/>
      <c r="J36326" s="1"/>
      <c r="K36326" s="1"/>
      <c r="AA36326" s="1"/>
      <c r="AB36326" s="1"/>
      <c r="AC36326" s="1"/>
      <c r="AJ36326" s="1"/>
      <c r="AK36326" s="1"/>
      <c r="AL36326" s="1"/>
    </row>
    <row r="36327">
      <c r="I36327" s="1"/>
      <c r="J36327" s="1"/>
      <c r="K36327" s="1"/>
      <c r="AA36327" s="1"/>
      <c r="AB36327" s="1"/>
      <c r="AC36327" s="1"/>
      <c r="AJ36327" s="1"/>
      <c r="AK36327" s="1"/>
      <c r="AL36327" s="1"/>
    </row>
    <row r="36328">
      <c r="I36328" s="1"/>
      <c r="J36328" s="1"/>
      <c r="K36328" s="1"/>
      <c r="AA36328" s="1"/>
      <c r="AB36328" s="1"/>
      <c r="AC36328" s="1"/>
      <c r="AJ36328" s="1"/>
      <c r="AK36328" s="1"/>
      <c r="AL36328" s="1"/>
    </row>
    <row r="36329">
      <c r="I36329" s="1"/>
      <c r="J36329" s="1"/>
      <c r="K36329" s="1"/>
      <c r="AA36329" s="1"/>
      <c r="AB36329" s="1"/>
      <c r="AC36329" s="1"/>
      <c r="AJ36329" s="1"/>
      <c r="AK36329" s="1"/>
      <c r="AL36329" s="1"/>
    </row>
    <row r="36330">
      <c r="I36330" s="1"/>
      <c r="J36330" s="1"/>
      <c r="K36330" s="1"/>
      <c r="AA36330" s="1"/>
      <c r="AB36330" s="1"/>
      <c r="AC36330" s="1"/>
      <c r="AJ36330" s="1"/>
      <c r="AK36330" s="1"/>
      <c r="AL36330" s="1"/>
    </row>
    <row r="36331">
      <c r="I36331" s="1"/>
      <c r="J36331" s="1"/>
      <c r="K36331" s="1"/>
      <c r="AA36331" s="1"/>
      <c r="AB36331" s="1"/>
      <c r="AC36331" s="1"/>
      <c r="AJ36331" s="1"/>
      <c r="AK36331" s="1"/>
      <c r="AL36331" s="1"/>
    </row>
    <row r="36332">
      <c r="I36332" s="1"/>
      <c r="J36332" s="1"/>
      <c r="K36332" s="1"/>
      <c r="AA36332" s="1"/>
      <c r="AB36332" s="1"/>
      <c r="AC36332" s="1"/>
      <c r="AJ36332" s="1"/>
      <c r="AK36332" s="1"/>
      <c r="AL36332" s="1"/>
    </row>
    <row r="36333">
      <c r="I36333" s="1"/>
      <c r="J36333" s="1"/>
      <c r="K36333" s="1"/>
      <c r="AA36333" s="1"/>
      <c r="AB36333" s="1"/>
      <c r="AC36333" s="1"/>
      <c r="AJ36333" s="1"/>
      <c r="AK36333" s="1"/>
      <c r="AL36333" s="1"/>
    </row>
    <row r="36334">
      <c r="I36334" s="1"/>
      <c r="J36334" s="1"/>
      <c r="K36334" s="1"/>
      <c r="AA36334" s="1"/>
      <c r="AB36334" s="1"/>
      <c r="AC36334" s="1"/>
      <c r="AJ36334" s="1"/>
      <c r="AK36334" s="1"/>
      <c r="AL36334" s="1"/>
    </row>
    <row r="36335">
      <c r="I36335" s="1"/>
      <c r="J36335" s="1"/>
      <c r="K36335" s="1"/>
      <c r="AA36335" s="1"/>
      <c r="AB36335" s="1"/>
      <c r="AC36335" s="1"/>
      <c r="AJ36335" s="1"/>
      <c r="AK36335" s="1"/>
      <c r="AL36335" s="1"/>
    </row>
    <row r="36336">
      <c r="I36336" s="1"/>
      <c r="J36336" s="1"/>
      <c r="K36336" s="1"/>
      <c r="AA36336" s="1"/>
      <c r="AB36336" s="1"/>
      <c r="AC36336" s="1"/>
      <c r="AJ36336" s="1"/>
      <c r="AK36336" s="1"/>
      <c r="AL36336" s="1"/>
    </row>
    <row r="36337">
      <c r="I36337" s="1"/>
      <c r="J36337" s="1"/>
      <c r="K36337" s="1"/>
      <c r="AA36337" s="1"/>
      <c r="AB36337" s="1"/>
      <c r="AC36337" s="1"/>
      <c r="AJ36337" s="1"/>
      <c r="AK36337" s="1"/>
      <c r="AL36337" s="1"/>
    </row>
    <row r="36338">
      <c r="I36338" s="1"/>
      <c r="J36338" s="1"/>
      <c r="K36338" s="1"/>
      <c r="AA36338" s="1"/>
      <c r="AB36338" s="1"/>
      <c r="AC36338" s="1"/>
      <c r="AJ36338" s="1"/>
      <c r="AK36338" s="1"/>
      <c r="AL36338" s="1"/>
    </row>
    <row r="36339">
      <c r="I36339" s="1"/>
      <c r="J36339" s="1"/>
      <c r="K36339" s="1"/>
      <c r="AA36339" s="1"/>
      <c r="AB36339" s="1"/>
      <c r="AC36339" s="1"/>
      <c r="AJ36339" s="1"/>
      <c r="AK36339" s="1"/>
      <c r="AL36339" s="1"/>
    </row>
    <row r="36340">
      <c r="I36340" s="1"/>
      <c r="J36340" s="1"/>
      <c r="K36340" s="1"/>
      <c r="AA36340" s="1"/>
      <c r="AB36340" s="1"/>
      <c r="AC36340" s="1"/>
      <c r="AJ36340" s="1"/>
      <c r="AK36340" s="1"/>
      <c r="AL36340" s="1"/>
    </row>
    <row r="36341">
      <c r="I36341" s="1"/>
      <c r="J36341" s="1"/>
      <c r="K36341" s="1"/>
      <c r="AA36341" s="1"/>
      <c r="AB36341" s="1"/>
      <c r="AC36341" s="1"/>
      <c r="AJ36341" s="1"/>
      <c r="AK36341" s="1"/>
      <c r="AL36341" s="1"/>
    </row>
    <row r="36342">
      <c r="I36342" s="1"/>
      <c r="J36342" s="1"/>
      <c r="K36342" s="1"/>
      <c r="AA36342" s="1"/>
      <c r="AB36342" s="1"/>
      <c r="AC36342" s="1"/>
      <c r="AJ36342" s="1"/>
      <c r="AK36342" s="1"/>
      <c r="AL36342" s="1"/>
    </row>
    <row r="36343">
      <c r="I36343" s="1"/>
      <c r="J36343" s="1"/>
      <c r="K36343" s="1"/>
      <c r="AA36343" s="1"/>
      <c r="AB36343" s="1"/>
      <c r="AC36343" s="1"/>
      <c r="AJ36343" s="1"/>
      <c r="AK36343" s="1"/>
      <c r="AL36343" s="1"/>
    </row>
    <row r="36344">
      <c r="I36344" s="1"/>
      <c r="J36344" s="1"/>
      <c r="K36344" s="1"/>
      <c r="AA36344" s="1"/>
      <c r="AB36344" s="1"/>
      <c r="AC36344" s="1"/>
      <c r="AJ36344" s="1"/>
      <c r="AK36344" s="1"/>
      <c r="AL36344" s="1"/>
    </row>
    <row r="36345">
      <c r="I36345" s="1"/>
      <c r="J36345" s="1"/>
      <c r="K36345" s="1"/>
      <c r="AA36345" s="1"/>
      <c r="AB36345" s="1"/>
      <c r="AC36345" s="1"/>
      <c r="AJ36345" s="1"/>
      <c r="AK36345" s="1"/>
      <c r="AL36345" s="1"/>
    </row>
    <row r="36346">
      <c r="I36346" s="1"/>
      <c r="J36346" s="1"/>
      <c r="K36346" s="1"/>
      <c r="AA36346" s="1"/>
      <c r="AB36346" s="1"/>
      <c r="AC36346" s="1"/>
      <c r="AJ36346" s="1"/>
      <c r="AK36346" s="1"/>
      <c r="AL36346" s="1"/>
    </row>
    <row r="36347">
      <c r="I36347" s="1"/>
      <c r="J36347" s="1"/>
      <c r="K36347" s="1"/>
      <c r="AA36347" s="1"/>
      <c r="AB36347" s="1"/>
      <c r="AC36347" s="1"/>
      <c r="AJ36347" s="1"/>
      <c r="AK36347" s="1"/>
      <c r="AL36347" s="1"/>
    </row>
    <row r="36348">
      <c r="I36348" s="1"/>
      <c r="J36348" s="1"/>
      <c r="K36348" s="1"/>
      <c r="AA36348" s="1"/>
      <c r="AB36348" s="1"/>
      <c r="AC36348" s="1"/>
      <c r="AJ36348" s="1"/>
      <c r="AK36348" s="1"/>
      <c r="AL36348" s="1"/>
    </row>
    <row r="36349">
      <c r="I36349" s="1"/>
      <c r="J36349" s="1"/>
      <c r="K36349" s="1"/>
      <c r="AA36349" s="1"/>
      <c r="AB36349" s="1"/>
      <c r="AC36349" s="1"/>
      <c r="AJ36349" s="1"/>
      <c r="AK36349" s="1"/>
      <c r="AL36349" s="1"/>
    </row>
    <row r="36350">
      <c r="I36350" s="1"/>
      <c r="J36350" s="1"/>
      <c r="K36350" s="1"/>
      <c r="AA36350" s="1"/>
      <c r="AB36350" s="1"/>
      <c r="AC36350" s="1"/>
      <c r="AJ36350" s="1"/>
      <c r="AK36350" s="1"/>
      <c r="AL36350" s="1"/>
    </row>
    <row r="36351">
      <c r="I36351" s="1"/>
      <c r="J36351" s="1"/>
      <c r="K36351" s="1"/>
      <c r="AA36351" s="1"/>
      <c r="AB36351" s="1"/>
      <c r="AC36351" s="1"/>
      <c r="AJ36351" s="1"/>
      <c r="AK36351" s="1"/>
      <c r="AL36351" s="1"/>
    </row>
    <row r="36352">
      <c r="I36352" s="1"/>
      <c r="J36352" s="1"/>
      <c r="K36352" s="1"/>
      <c r="AA36352" s="1"/>
      <c r="AB36352" s="1"/>
      <c r="AC36352" s="1"/>
      <c r="AJ36352" s="1"/>
      <c r="AK36352" s="1"/>
      <c r="AL36352" s="1"/>
    </row>
    <row r="36353">
      <c r="I36353" s="1"/>
      <c r="J36353" s="1"/>
      <c r="K36353" s="1"/>
      <c r="AA36353" s="1"/>
      <c r="AB36353" s="1"/>
      <c r="AC36353" s="1"/>
      <c r="AJ36353" s="1"/>
      <c r="AK36353" s="1"/>
      <c r="AL36353" s="1"/>
    </row>
    <row r="36354">
      <c r="I36354" s="1"/>
      <c r="J36354" s="1"/>
      <c r="K36354" s="1"/>
      <c r="AA36354" s="1"/>
      <c r="AB36354" s="1"/>
      <c r="AC36354" s="1"/>
      <c r="AJ36354" s="1"/>
      <c r="AK36354" s="1"/>
      <c r="AL36354" s="1"/>
    </row>
    <row r="36355">
      <c r="I36355" s="1"/>
      <c r="J36355" s="1"/>
      <c r="K36355" s="1"/>
      <c r="AA36355" s="1"/>
      <c r="AB36355" s="1"/>
      <c r="AC36355" s="1"/>
      <c r="AJ36355" s="1"/>
      <c r="AK36355" s="1"/>
      <c r="AL36355" s="1"/>
    </row>
    <row r="36356">
      <c r="I36356" s="1"/>
      <c r="J36356" s="1"/>
      <c r="K36356" s="1"/>
      <c r="AA36356" s="1"/>
      <c r="AB36356" s="1"/>
      <c r="AC36356" s="1"/>
      <c r="AJ36356" s="1"/>
      <c r="AK36356" s="1"/>
      <c r="AL36356" s="1"/>
    </row>
    <row r="36357">
      <c r="I36357" s="1"/>
      <c r="J36357" s="1"/>
      <c r="K36357" s="1"/>
      <c r="AA36357" s="1"/>
      <c r="AB36357" s="1"/>
      <c r="AC36357" s="1"/>
      <c r="AJ36357" s="1"/>
      <c r="AK36357" s="1"/>
      <c r="AL36357" s="1"/>
    </row>
    <row r="36358">
      <c r="I36358" s="1"/>
      <c r="J36358" s="1"/>
      <c r="K36358" s="1"/>
      <c r="AA36358" s="1"/>
      <c r="AB36358" s="1"/>
      <c r="AC36358" s="1"/>
      <c r="AJ36358" s="1"/>
      <c r="AK36358" s="1"/>
      <c r="AL36358" s="1"/>
    </row>
    <row r="36359">
      <c r="I36359" s="1"/>
      <c r="J36359" s="1"/>
      <c r="K36359" s="1"/>
      <c r="AA36359" s="1"/>
      <c r="AB36359" s="1"/>
      <c r="AC36359" s="1"/>
      <c r="AJ36359" s="1"/>
      <c r="AK36359" s="1"/>
      <c r="AL36359" s="1"/>
    </row>
    <row r="36360">
      <c r="I36360" s="1"/>
      <c r="J36360" s="1"/>
      <c r="K36360" s="1"/>
      <c r="AA36360" s="1"/>
      <c r="AB36360" s="1"/>
      <c r="AC36360" s="1"/>
      <c r="AJ36360" s="1"/>
      <c r="AK36360" s="1"/>
      <c r="AL36360" s="1"/>
    </row>
    <row r="36361">
      <c r="I36361" s="1"/>
      <c r="J36361" s="1"/>
      <c r="K36361" s="1"/>
      <c r="AA36361" s="1"/>
      <c r="AB36361" s="1"/>
      <c r="AC36361" s="1"/>
      <c r="AJ36361" s="1"/>
      <c r="AK36361" s="1"/>
      <c r="AL36361" s="1"/>
    </row>
    <row r="36362">
      <c r="I36362" s="1"/>
      <c r="J36362" s="1"/>
      <c r="K36362" s="1"/>
      <c r="AA36362" s="1"/>
      <c r="AB36362" s="1"/>
      <c r="AC36362" s="1"/>
      <c r="AJ36362" s="1"/>
      <c r="AK36362" s="1"/>
      <c r="AL36362" s="1"/>
    </row>
    <row r="36363">
      <c r="I36363" s="1"/>
      <c r="J36363" s="1"/>
      <c r="K36363" s="1"/>
      <c r="AA36363" s="1"/>
      <c r="AB36363" s="1"/>
      <c r="AC36363" s="1"/>
      <c r="AJ36363" s="1"/>
      <c r="AK36363" s="1"/>
      <c r="AL36363" s="1"/>
    </row>
    <row r="36364">
      <c r="I36364" s="1"/>
      <c r="J36364" s="1"/>
      <c r="K36364" s="1"/>
      <c r="AA36364" s="1"/>
      <c r="AB36364" s="1"/>
      <c r="AC36364" s="1"/>
      <c r="AJ36364" s="1"/>
      <c r="AK36364" s="1"/>
      <c r="AL36364" s="1"/>
    </row>
    <row r="36365">
      <c r="I36365" s="1"/>
      <c r="J36365" s="1"/>
      <c r="K36365" s="1"/>
      <c r="AA36365" s="1"/>
      <c r="AB36365" s="1"/>
      <c r="AC36365" s="1"/>
      <c r="AJ36365" s="1"/>
      <c r="AK36365" s="1"/>
      <c r="AL36365" s="1"/>
    </row>
    <row r="36366">
      <c r="I36366" s="1"/>
      <c r="J36366" s="1"/>
      <c r="K36366" s="1"/>
      <c r="AA36366" s="1"/>
      <c r="AB36366" s="1"/>
      <c r="AC36366" s="1"/>
      <c r="AJ36366" s="1"/>
      <c r="AK36366" s="1"/>
      <c r="AL36366" s="1"/>
    </row>
    <row r="36367">
      <c r="I36367" s="1"/>
      <c r="J36367" s="1"/>
      <c r="K36367" s="1"/>
      <c r="AA36367" s="1"/>
      <c r="AB36367" s="1"/>
      <c r="AC36367" s="1"/>
      <c r="AJ36367" s="1"/>
      <c r="AK36367" s="1"/>
      <c r="AL36367" s="1"/>
    </row>
    <row r="36368">
      <c r="I36368" s="1"/>
      <c r="J36368" s="1"/>
      <c r="K36368" s="1"/>
      <c r="AA36368" s="1"/>
      <c r="AB36368" s="1"/>
      <c r="AC36368" s="1"/>
      <c r="AJ36368" s="1"/>
      <c r="AK36368" s="1"/>
      <c r="AL36368" s="1"/>
    </row>
    <row r="36369">
      <c r="I36369" s="1"/>
      <c r="J36369" s="1"/>
      <c r="K36369" s="1"/>
      <c r="AA36369" s="1"/>
      <c r="AB36369" s="1"/>
      <c r="AC36369" s="1"/>
      <c r="AJ36369" s="1"/>
      <c r="AK36369" s="1"/>
      <c r="AL36369" s="1"/>
    </row>
    <row r="36370">
      <c r="I36370" s="1"/>
      <c r="J36370" s="1"/>
      <c r="K36370" s="1"/>
      <c r="AA36370" s="1"/>
      <c r="AB36370" s="1"/>
      <c r="AC36370" s="1"/>
      <c r="AJ36370" s="1"/>
      <c r="AK36370" s="1"/>
      <c r="AL36370" s="1"/>
    </row>
    <row r="36371">
      <c r="I36371" s="1"/>
      <c r="J36371" s="1"/>
      <c r="K36371" s="1"/>
      <c r="AA36371" s="1"/>
      <c r="AB36371" s="1"/>
      <c r="AC36371" s="1"/>
      <c r="AJ36371" s="1"/>
      <c r="AK36371" s="1"/>
      <c r="AL36371" s="1"/>
    </row>
    <row r="36372">
      <c r="I36372" s="1"/>
      <c r="J36372" s="1"/>
      <c r="K36372" s="1"/>
      <c r="AA36372" s="1"/>
      <c r="AB36372" s="1"/>
      <c r="AC36372" s="1"/>
      <c r="AJ36372" s="1"/>
      <c r="AK36372" s="1"/>
      <c r="AL36372" s="1"/>
    </row>
    <row r="36373">
      <c r="I36373" s="1"/>
      <c r="J36373" s="1"/>
      <c r="K36373" s="1"/>
      <c r="AA36373" s="1"/>
      <c r="AB36373" s="1"/>
      <c r="AC36373" s="1"/>
      <c r="AJ36373" s="1"/>
      <c r="AK36373" s="1"/>
      <c r="AL36373" s="1"/>
    </row>
    <row r="36374">
      <c r="I36374" s="1"/>
      <c r="J36374" s="1"/>
      <c r="K36374" s="1"/>
      <c r="AA36374" s="1"/>
      <c r="AB36374" s="1"/>
      <c r="AC36374" s="1"/>
      <c r="AJ36374" s="1"/>
      <c r="AK36374" s="1"/>
      <c r="AL36374" s="1"/>
    </row>
    <row r="36375">
      <c r="I36375" s="1"/>
      <c r="J36375" s="1"/>
      <c r="K36375" s="1"/>
      <c r="AA36375" s="1"/>
      <c r="AB36375" s="1"/>
      <c r="AC36375" s="1"/>
      <c r="AJ36375" s="1"/>
      <c r="AK36375" s="1"/>
      <c r="AL36375" s="1"/>
    </row>
    <row r="36376">
      <c r="I36376" s="1"/>
      <c r="J36376" s="1"/>
      <c r="K36376" s="1"/>
      <c r="AA36376" s="1"/>
      <c r="AB36376" s="1"/>
      <c r="AC36376" s="1"/>
      <c r="AJ36376" s="1"/>
      <c r="AK36376" s="1"/>
      <c r="AL36376" s="1"/>
    </row>
    <row r="36377">
      <c r="I36377" s="1"/>
      <c r="J36377" s="1"/>
      <c r="K36377" s="1"/>
      <c r="AA36377" s="1"/>
      <c r="AB36377" s="1"/>
      <c r="AC36377" s="1"/>
      <c r="AJ36377" s="1"/>
      <c r="AK36377" s="1"/>
      <c r="AL36377" s="1"/>
    </row>
    <row r="36378">
      <c r="I36378" s="1"/>
      <c r="J36378" s="1"/>
      <c r="K36378" s="1"/>
      <c r="AA36378" s="1"/>
      <c r="AB36378" s="1"/>
      <c r="AC36378" s="1"/>
      <c r="AJ36378" s="1"/>
      <c r="AK36378" s="1"/>
      <c r="AL36378" s="1"/>
    </row>
    <row r="36379">
      <c r="I36379" s="1"/>
      <c r="J36379" s="1"/>
      <c r="K36379" s="1"/>
      <c r="AA36379" s="1"/>
      <c r="AB36379" s="1"/>
      <c r="AC36379" s="1"/>
      <c r="AJ36379" s="1"/>
      <c r="AK36379" s="1"/>
      <c r="AL36379" s="1"/>
    </row>
    <row r="36380">
      <c r="I36380" s="1"/>
      <c r="J36380" s="1"/>
      <c r="K36380" s="1"/>
      <c r="AA36380" s="1"/>
      <c r="AB36380" s="1"/>
      <c r="AC36380" s="1"/>
      <c r="AJ36380" s="1"/>
      <c r="AK36380" s="1"/>
      <c r="AL36380" s="1"/>
    </row>
    <row r="36381">
      <c r="I36381" s="1"/>
      <c r="J36381" s="1"/>
      <c r="K36381" s="1"/>
      <c r="AA36381" s="1"/>
      <c r="AB36381" s="1"/>
      <c r="AC36381" s="1"/>
      <c r="AJ36381" s="1"/>
      <c r="AK36381" s="1"/>
      <c r="AL36381" s="1"/>
    </row>
    <row r="36382">
      <c r="I36382" s="1"/>
      <c r="J36382" s="1"/>
      <c r="K36382" s="1"/>
      <c r="AA36382" s="1"/>
      <c r="AB36382" s="1"/>
      <c r="AC36382" s="1"/>
      <c r="AJ36382" s="1"/>
      <c r="AK36382" s="1"/>
      <c r="AL36382" s="1"/>
    </row>
    <row r="36383">
      <c r="I36383" s="1"/>
      <c r="J36383" s="1"/>
      <c r="K36383" s="1"/>
      <c r="AA36383" s="1"/>
      <c r="AB36383" s="1"/>
      <c r="AC36383" s="1"/>
      <c r="AJ36383" s="1"/>
      <c r="AK36383" s="1"/>
      <c r="AL36383" s="1"/>
    </row>
    <row r="36384">
      <c r="I36384" s="1"/>
      <c r="J36384" s="1"/>
      <c r="K36384" s="1"/>
      <c r="AA36384" s="1"/>
      <c r="AB36384" s="1"/>
      <c r="AC36384" s="1"/>
      <c r="AJ36384" s="1"/>
      <c r="AK36384" s="1"/>
      <c r="AL36384" s="1"/>
    </row>
    <row r="36385">
      <c r="I36385" s="1"/>
      <c r="J36385" s="1"/>
      <c r="K36385" s="1"/>
      <c r="AA36385" s="1"/>
      <c r="AB36385" s="1"/>
      <c r="AC36385" s="1"/>
      <c r="AJ36385" s="1"/>
      <c r="AK36385" s="1"/>
      <c r="AL36385" s="1"/>
    </row>
    <row r="36386">
      <c r="I36386" s="1"/>
      <c r="J36386" s="1"/>
      <c r="K36386" s="1"/>
      <c r="AA36386" s="1"/>
      <c r="AB36386" s="1"/>
      <c r="AC36386" s="1"/>
      <c r="AJ36386" s="1"/>
      <c r="AK36386" s="1"/>
      <c r="AL36386" s="1"/>
    </row>
    <row r="36387">
      <c r="I36387" s="1"/>
      <c r="J36387" s="1"/>
      <c r="K36387" s="1"/>
      <c r="AA36387" s="1"/>
      <c r="AB36387" s="1"/>
      <c r="AC36387" s="1"/>
      <c r="AJ36387" s="1"/>
      <c r="AK36387" s="1"/>
      <c r="AL36387" s="1"/>
    </row>
    <row r="36388">
      <c r="I36388" s="1"/>
      <c r="J36388" s="1"/>
      <c r="K36388" s="1"/>
      <c r="AA36388" s="1"/>
      <c r="AB36388" s="1"/>
      <c r="AC36388" s="1"/>
      <c r="AJ36388" s="1"/>
      <c r="AK36388" s="1"/>
      <c r="AL36388" s="1"/>
    </row>
    <row r="36389">
      <c r="I36389" s="1"/>
      <c r="J36389" s="1"/>
      <c r="K36389" s="1"/>
      <c r="AA36389" s="1"/>
      <c r="AB36389" s="1"/>
      <c r="AC36389" s="1"/>
      <c r="AJ36389" s="1"/>
      <c r="AK36389" s="1"/>
      <c r="AL36389" s="1"/>
    </row>
    <row r="36390">
      <c r="I36390" s="1"/>
      <c r="J36390" s="1"/>
      <c r="K36390" s="1"/>
      <c r="AA36390" s="1"/>
      <c r="AB36390" s="1"/>
      <c r="AC36390" s="1"/>
      <c r="AJ36390" s="1"/>
      <c r="AK36390" s="1"/>
      <c r="AL36390" s="1"/>
    </row>
    <row r="36391">
      <c r="I36391" s="1"/>
      <c r="J36391" s="1"/>
      <c r="K36391" s="1"/>
      <c r="AA36391" s="1"/>
      <c r="AB36391" s="1"/>
      <c r="AC36391" s="1"/>
      <c r="AJ36391" s="1"/>
      <c r="AK36391" s="1"/>
      <c r="AL36391" s="1"/>
    </row>
    <row r="36392">
      <c r="I36392" s="1"/>
      <c r="J36392" s="1"/>
      <c r="K36392" s="1"/>
      <c r="AA36392" s="1"/>
      <c r="AB36392" s="1"/>
      <c r="AC36392" s="1"/>
      <c r="AJ36392" s="1"/>
      <c r="AK36392" s="1"/>
      <c r="AL36392" s="1"/>
    </row>
    <row r="36393">
      <c r="I36393" s="1"/>
      <c r="J36393" s="1"/>
      <c r="K36393" s="1"/>
      <c r="AA36393" s="1"/>
      <c r="AB36393" s="1"/>
      <c r="AC36393" s="1"/>
      <c r="AJ36393" s="1"/>
      <c r="AK36393" s="1"/>
      <c r="AL36393" s="1"/>
    </row>
    <row r="36394">
      <c r="I36394" s="1"/>
      <c r="J36394" s="1"/>
      <c r="K36394" s="1"/>
      <c r="AA36394" s="1"/>
      <c r="AB36394" s="1"/>
      <c r="AC36394" s="1"/>
      <c r="AJ36394" s="1"/>
      <c r="AK36394" s="1"/>
      <c r="AL36394" s="1"/>
    </row>
    <row r="36395">
      <c r="I36395" s="1"/>
      <c r="J36395" s="1"/>
      <c r="K36395" s="1"/>
      <c r="AA36395" s="1"/>
      <c r="AB36395" s="1"/>
      <c r="AC36395" s="1"/>
      <c r="AJ36395" s="1"/>
      <c r="AK36395" s="1"/>
      <c r="AL36395" s="1"/>
    </row>
    <row r="36396">
      <c r="I36396" s="1"/>
      <c r="J36396" s="1"/>
      <c r="K36396" s="1"/>
      <c r="AA36396" s="1"/>
      <c r="AB36396" s="1"/>
      <c r="AC36396" s="1"/>
      <c r="AJ36396" s="1"/>
      <c r="AK36396" s="1"/>
      <c r="AL36396" s="1"/>
    </row>
    <row r="36397">
      <c r="I36397" s="1"/>
      <c r="J36397" s="1"/>
      <c r="K36397" s="1"/>
      <c r="AA36397" s="1"/>
      <c r="AB36397" s="1"/>
      <c r="AC36397" s="1"/>
      <c r="AJ36397" s="1"/>
      <c r="AK36397" s="1"/>
      <c r="AL36397" s="1"/>
    </row>
    <row r="36398">
      <c r="I36398" s="1"/>
      <c r="J36398" s="1"/>
      <c r="K36398" s="1"/>
      <c r="AA36398" s="1"/>
      <c r="AB36398" s="1"/>
      <c r="AC36398" s="1"/>
      <c r="AJ36398" s="1"/>
      <c r="AK36398" s="1"/>
      <c r="AL36398" s="1"/>
    </row>
    <row r="36399">
      <c r="I36399" s="1"/>
      <c r="J36399" s="1"/>
      <c r="K36399" s="1"/>
      <c r="AA36399" s="1"/>
      <c r="AB36399" s="1"/>
      <c r="AC36399" s="1"/>
      <c r="AJ36399" s="1"/>
      <c r="AK36399" s="1"/>
      <c r="AL36399" s="1"/>
    </row>
    <row r="36400">
      <c r="I36400" s="1"/>
      <c r="J36400" s="1"/>
      <c r="K36400" s="1"/>
      <c r="AA36400" s="1"/>
      <c r="AB36400" s="1"/>
      <c r="AC36400" s="1"/>
      <c r="AJ36400" s="1"/>
      <c r="AK36400" s="1"/>
      <c r="AL36400" s="1"/>
    </row>
    <row r="36401">
      <c r="I36401" s="1"/>
      <c r="J36401" s="1"/>
      <c r="K36401" s="1"/>
      <c r="AA36401" s="1"/>
      <c r="AB36401" s="1"/>
      <c r="AC36401" s="1"/>
      <c r="AJ36401" s="1"/>
      <c r="AK36401" s="1"/>
      <c r="AL36401" s="1"/>
    </row>
    <row r="36402">
      <c r="I36402" s="1"/>
      <c r="J36402" s="1"/>
      <c r="K36402" s="1"/>
      <c r="AA36402" s="1"/>
      <c r="AB36402" s="1"/>
      <c r="AC36402" s="1"/>
      <c r="AJ36402" s="1"/>
      <c r="AK36402" s="1"/>
      <c r="AL36402" s="1"/>
    </row>
    <row r="36403">
      <c r="I36403" s="1"/>
      <c r="J36403" s="1"/>
      <c r="K36403" s="1"/>
      <c r="AA36403" s="1"/>
      <c r="AB36403" s="1"/>
      <c r="AC36403" s="1"/>
      <c r="AJ36403" s="1"/>
      <c r="AK36403" s="1"/>
      <c r="AL36403" s="1"/>
    </row>
    <row r="36404">
      <c r="I36404" s="1"/>
      <c r="J36404" s="1"/>
      <c r="K36404" s="1"/>
      <c r="AA36404" s="1"/>
      <c r="AB36404" s="1"/>
      <c r="AC36404" s="1"/>
      <c r="AJ36404" s="1"/>
      <c r="AK36404" s="1"/>
      <c r="AL36404" s="1"/>
    </row>
    <row r="36405">
      <c r="I36405" s="1"/>
      <c r="J36405" s="1"/>
      <c r="K36405" s="1"/>
      <c r="AA36405" s="1"/>
      <c r="AB36405" s="1"/>
      <c r="AC36405" s="1"/>
      <c r="AJ36405" s="1"/>
      <c r="AK36405" s="1"/>
      <c r="AL36405" s="1"/>
    </row>
    <row r="36406">
      <c r="I36406" s="1"/>
      <c r="J36406" s="1"/>
      <c r="K36406" s="1"/>
      <c r="AA36406" s="1"/>
      <c r="AB36406" s="1"/>
      <c r="AC36406" s="1"/>
      <c r="AJ36406" s="1"/>
      <c r="AK36406" s="1"/>
      <c r="AL36406" s="1"/>
    </row>
    <row r="36407">
      <c r="I36407" s="1"/>
      <c r="J36407" s="1"/>
      <c r="K36407" s="1"/>
      <c r="AA36407" s="1"/>
      <c r="AB36407" s="1"/>
      <c r="AC36407" s="1"/>
      <c r="AJ36407" s="1"/>
      <c r="AK36407" s="1"/>
      <c r="AL36407" s="1"/>
    </row>
    <row r="36408">
      <c r="I36408" s="1"/>
      <c r="J36408" s="1"/>
      <c r="K36408" s="1"/>
      <c r="AA36408" s="1"/>
      <c r="AB36408" s="1"/>
      <c r="AC36408" s="1"/>
      <c r="AJ36408" s="1"/>
      <c r="AK36408" s="1"/>
      <c r="AL36408" s="1"/>
    </row>
    <row r="36409">
      <c r="I36409" s="1"/>
      <c r="J36409" s="1"/>
      <c r="K36409" s="1"/>
      <c r="AA36409" s="1"/>
      <c r="AB36409" s="1"/>
      <c r="AC36409" s="1"/>
      <c r="AJ36409" s="1"/>
      <c r="AK36409" s="1"/>
      <c r="AL36409" s="1"/>
    </row>
    <row r="36410">
      <c r="I36410" s="1"/>
      <c r="J36410" s="1"/>
      <c r="K36410" s="1"/>
      <c r="AA36410" s="1"/>
      <c r="AB36410" s="1"/>
      <c r="AC36410" s="1"/>
      <c r="AJ36410" s="1"/>
      <c r="AK36410" s="1"/>
      <c r="AL36410" s="1"/>
    </row>
    <row r="36411">
      <c r="I36411" s="1"/>
      <c r="J36411" s="1"/>
      <c r="K36411" s="1"/>
      <c r="AA36411" s="1"/>
      <c r="AB36411" s="1"/>
      <c r="AC36411" s="1"/>
      <c r="AJ36411" s="1"/>
      <c r="AK36411" s="1"/>
      <c r="AL36411" s="1"/>
    </row>
    <row r="36412">
      <c r="I36412" s="1"/>
      <c r="J36412" s="1"/>
      <c r="K36412" s="1"/>
      <c r="AA36412" s="1"/>
      <c r="AB36412" s="1"/>
      <c r="AC36412" s="1"/>
      <c r="AJ36412" s="1"/>
      <c r="AK36412" s="1"/>
      <c r="AL36412" s="1"/>
    </row>
    <row r="36413">
      <c r="I36413" s="1"/>
      <c r="J36413" s="1"/>
      <c r="K36413" s="1"/>
      <c r="AA36413" s="1"/>
      <c r="AB36413" s="1"/>
      <c r="AC36413" s="1"/>
      <c r="AJ36413" s="1"/>
      <c r="AK36413" s="1"/>
      <c r="AL36413" s="1"/>
    </row>
    <row r="36414">
      <c r="I36414" s="1"/>
      <c r="J36414" s="1"/>
      <c r="K36414" s="1"/>
      <c r="AA36414" s="1"/>
      <c r="AB36414" s="1"/>
      <c r="AC36414" s="1"/>
      <c r="AJ36414" s="1"/>
      <c r="AK36414" s="1"/>
      <c r="AL36414" s="1"/>
    </row>
    <row r="36415">
      <c r="I36415" s="1"/>
      <c r="J36415" s="1"/>
      <c r="K36415" s="1"/>
      <c r="AA36415" s="1"/>
      <c r="AB36415" s="1"/>
      <c r="AC36415" s="1"/>
      <c r="AJ36415" s="1"/>
      <c r="AK36415" s="1"/>
      <c r="AL36415" s="1"/>
    </row>
    <row r="36416">
      <c r="I36416" s="1"/>
      <c r="J36416" s="1"/>
      <c r="K36416" s="1"/>
      <c r="AA36416" s="1"/>
      <c r="AB36416" s="1"/>
      <c r="AC36416" s="1"/>
      <c r="AJ36416" s="1"/>
      <c r="AK36416" s="1"/>
      <c r="AL36416" s="1"/>
    </row>
    <row r="36417">
      <c r="I36417" s="1"/>
      <c r="J36417" s="1"/>
      <c r="K36417" s="1"/>
      <c r="AA36417" s="1"/>
      <c r="AB36417" s="1"/>
      <c r="AC36417" s="1"/>
      <c r="AJ36417" s="1"/>
      <c r="AK36417" s="1"/>
      <c r="AL36417" s="1"/>
    </row>
    <row r="36418">
      <c r="I36418" s="1"/>
      <c r="J36418" s="1"/>
      <c r="K36418" s="1"/>
      <c r="AA36418" s="1"/>
      <c r="AB36418" s="1"/>
      <c r="AC36418" s="1"/>
      <c r="AJ36418" s="1"/>
      <c r="AK36418" s="1"/>
      <c r="AL36418" s="1"/>
    </row>
    <row r="36419">
      <c r="I36419" s="1"/>
      <c r="J36419" s="1"/>
      <c r="K36419" s="1"/>
      <c r="AA36419" s="1"/>
      <c r="AB36419" s="1"/>
      <c r="AC36419" s="1"/>
      <c r="AJ36419" s="1"/>
      <c r="AK36419" s="1"/>
      <c r="AL36419" s="1"/>
    </row>
    <row r="36420">
      <c r="I36420" s="1"/>
      <c r="J36420" s="1"/>
      <c r="K36420" s="1"/>
      <c r="AA36420" s="1"/>
      <c r="AB36420" s="1"/>
      <c r="AC36420" s="1"/>
      <c r="AJ36420" s="1"/>
      <c r="AK36420" s="1"/>
      <c r="AL36420" s="1"/>
    </row>
    <row r="36421">
      <c r="I36421" s="1"/>
      <c r="J36421" s="1"/>
      <c r="K36421" s="1"/>
      <c r="AA36421" s="1"/>
      <c r="AB36421" s="1"/>
      <c r="AC36421" s="1"/>
      <c r="AJ36421" s="1"/>
      <c r="AK36421" s="1"/>
      <c r="AL36421" s="1"/>
    </row>
    <row r="36422">
      <c r="I36422" s="1"/>
      <c r="J36422" s="1"/>
      <c r="K36422" s="1"/>
      <c r="AA36422" s="1"/>
      <c r="AB36422" s="1"/>
      <c r="AC36422" s="1"/>
      <c r="AJ36422" s="1"/>
      <c r="AK36422" s="1"/>
      <c r="AL36422" s="1"/>
    </row>
    <row r="36423">
      <c r="I36423" s="1"/>
      <c r="J36423" s="1"/>
      <c r="K36423" s="1"/>
      <c r="AA36423" s="1"/>
      <c r="AB36423" s="1"/>
      <c r="AC36423" s="1"/>
      <c r="AJ36423" s="1"/>
      <c r="AK36423" s="1"/>
      <c r="AL36423" s="1"/>
    </row>
    <row r="36424">
      <c r="I36424" s="1"/>
      <c r="J36424" s="1"/>
      <c r="K36424" s="1"/>
      <c r="AA36424" s="1"/>
      <c r="AB36424" s="1"/>
      <c r="AC36424" s="1"/>
      <c r="AJ36424" s="1"/>
      <c r="AK36424" s="1"/>
      <c r="AL36424" s="1"/>
    </row>
    <row r="36425">
      <c r="I36425" s="1"/>
      <c r="J36425" s="1"/>
      <c r="K36425" s="1"/>
      <c r="AA36425" s="1"/>
      <c r="AB36425" s="1"/>
      <c r="AC36425" s="1"/>
      <c r="AJ36425" s="1"/>
      <c r="AK36425" s="1"/>
      <c r="AL36425" s="1"/>
    </row>
    <row r="36426">
      <c r="I36426" s="1"/>
      <c r="J36426" s="1"/>
      <c r="K36426" s="1"/>
      <c r="AA36426" s="1"/>
      <c r="AB36426" s="1"/>
      <c r="AC36426" s="1"/>
      <c r="AJ36426" s="1"/>
      <c r="AK36426" s="1"/>
      <c r="AL36426" s="1"/>
    </row>
    <row r="36427">
      <c r="I36427" s="1"/>
      <c r="J36427" s="1"/>
      <c r="K36427" s="1"/>
      <c r="AA36427" s="1"/>
      <c r="AB36427" s="1"/>
      <c r="AC36427" s="1"/>
      <c r="AJ36427" s="1"/>
      <c r="AK36427" s="1"/>
      <c r="AL36427" s="1"/>
    </row>
    <row r="36428">
      <c r="I36428" s="1"/>
      <c r="J36428" s="1"/>
      <c r="K36428" s="1"/>
      <c r="AA36428" s="1"/>
      <c r="AB36428" s="1"/>
      <c r="AC36428" s="1"/>
      <c r="AJ36428" s="1"/>
      <c r="AK36428" s="1"/>
      <c r="AL36428" s="1"/>
    </row>
    <row r="36429">
      <c r="I36429" s="1"/>
      <c r="J36429" s="1"/>
      <c r="K36429" s="1"/>
      <c r="AA36429" s="1"/>
      <c r="AB36429" s="1"/>
      <c r="AC36429" s="1"/>
      <c r="AJ36429" s="1"/>
      <c r="AK36429" s="1"/>
      <c r="AL36429" s="1"/>
    </row>
    <row r="36430">
      <c r="I36430" s="1"/>
      <c r="J36430" s="1"/>
      <c r="K36430" s="1"/>
      <c r="AA36430" s="1"/>
      <c r="AB36430" s="1"/>
      <c r="AC36430" s="1"/>
      <c r="AJ36430" s="1"/>
      <c r="AK36430" s="1"/>
      <c r="AL36430" s="1"/>
    </row>
    <row r="36431">
      <c r="I36431" s="1"/>
      <c r="J36431" s="1"/>
      <c r="K36431" s="1"/>
      <c r="AA36431" s="1"/>
      <c r="AB36431" s="1"/>
      <c r="AC36431" s="1"/>
      <c r="AJ36431" s="1"/>
      <c r="AK36431" s="1"/>
      <c r="AL36431" s="1"/>
    </row>
    <row r="36432">
      <c r="I36432" s="1"/>
      <c r="J36432" s="1"/>
      <c r="K36432" s="1"/>
      <c r="AA36432" s="1"/>
      <c r="AB36432" s="1"/>
      <c r="AC36432" s="1"/>
      <c r="AJ36432" s="1"/>
      <c r="AK36432" s="1"/>
      <c r="AL36432" s="1"/>
    </row>
    <row r="36433">
      <c r="I36433" s="1"/>
      <c r="J36433" s="1"/>
      <c r="K36433" s="1"/>
      <c r="AA36433" s="1"/>
      <c r="AB36433" s="1"/>
      <c r="AC36433" s="1"/>
      <c r="AJ36433" s="1"/>
      <c r="AK36433" s="1"/>
      <c r="AL36433" s="1"/>
    </row>
    <row r="36434">
      <c r="I36434" s="1"/>
      <c r="J36434" s="1"/>
      <c r="K36434" s="1"/>
      <c r="AA36434" s="1"/>
      <c r="AB36434" s="1"/>
      <c r="AC36434" s="1"/>
      <c r="AJ36434" s="1"/>
      <c r="AK36434" s="1"/>
      <c r="AL36434" s="1"/>
    </row>
    <row r="36435">
      <c r="I36435" s="1"/>
      <c r="J36435" s="1"/>
      <c r="K36435" s="1"/>
      <c r="AA36435" s="1"/>
      <c r="AB36435" s="1"/>
      <c r="AC36435" s="1"/>
      <c r="AJ36435" s="1"/>
      <c r="AK36435" s="1"/>
      <c r="AL36435" s="1"/>
    </row>
    <row r="36436">
      <c r="I36436" s="1"/>
      <c r="J36436" s="1"/>
      <c r="K36436" s="1"/>
      <c r="AA36436" s="1"/>
      <c r="AB36436" s="1"/>
      <c r="AC36436" s="1"/>
      <c r="AJ36436" s="1"/>
      <c r="AK36436" s="1"/>
      <c r="AL36436" s="1"/>
    </row>
    <row r="36437">
      <c r="I36437" s="1"/>
      <c r="J36437" s="1"/>
      <c r="K36437" s="1"/>
      <c r="AA36437" s="1"/>
      <c r="AB36437" s="1"/>
      <c r="AC36437" s="1"/>
      <c r="AJ36437" s="1"/>
      <c r="AK36437" s="1"/>
      <c r="AL36437" s="1"/>
    </row>
    <row r="36438">
      <c r="I36438" s="1"/>
      <c r="J36438" s="1"/>
      <c r="K36438" s="1"/>
      <c r="AA36438" s="1"/>
      <c r="AB36438" s="1"/>
      <c r="AC36438" s="1"/>
      <c r="AJ36438" s="1"/>
      <c r="AK36438" s="1"/>
      <c r="AL36438" s="1"/>
    </row>
    <row r="36439">
      <c r="I36439" s="1"/>
      <c r="J36439" s="1"/>
      <c r="K36439" s="1"/>
      <c r="AA36439" s="1"/>
      <c r="AB36439" s="1"/>
      <c r="AC36439" s="1"/>
      <c r="AJ36439" s="1"/>
      <c r="AK36439" s="1"/>
      <c r="AL36439" s="1"/>
    </row>
    <row r="36440">
      <c r="I36440" s="1"/>
      <c r="J36440" s="1"/>
      <c r="K36440" s="1"/>
      <c r="AA36440" s="1"/>
      <c r="AB36440" s="1"/>
      <c r="AC36440" s="1"/>
      <c r="AJ36440" s="1"/>
      <c r="AK36440" s="1"/>
      <c r="AL36440" s="1"/>
    </row>
    <row r="36441">
      <c r="I36441" s="1"/>
      <c r="J36441" s="1"/>
      <c r="K36441" s="1"/>
      <c r="AA36441" s="1"/>
      <c r="AB36441" s="1"/>
      <c r="AC36441" s="1"/>
      <c r="AJ36441" s="1"/>
      <c r="AK36441" s="1"/>
      <c r="AL36441" s="1"/>
    </row>
    <row r="36442">
      <c r="I36442" s="1"/>
      <c r="J36442" s="1"/>
      <c r="K36442" s="1"/>
      <c r="AA36442" s="1"/>
      <c r="AB36442" s="1"/>
      <c r="AC36442" s="1"/>
      <c r="AJ36442" s="1"/>
      <c r="AK36442" s="1"/>
      <c r="AL36442" s="1"/>
    </row>
    <row r="36443">
      <c r="I36443" s="1"/>
      <c r="J36443" s="1"/>
      <c r="K36443" s="1"/>
      <c r="AA36443" s="1"/>
      <c r="AB36443" s="1"/>
      <c r="AC36443" s="1"/>
      <c r="AJ36443" s="1"/>
      <c r="AK36443" s="1"/>
      <c r="AL36443" s="1"/>
    </row>
    <row r="36444">
      <c r="I36444" s="1"/>
      <c r="J36444" s="1"/>
      <c r="K36444" s="1"/>
      <c r="AA36444" s="1"/>
      <c r="AB36444" s="1"/>
      <c r="AC36444" s="1"/>
      <c r="AJ36444" s="1"/>
      <c r="AK36444" s="1"/>
      <c r="AL36444" s="1"/>
    </row>
    <row r="36445">
      <c r="I36445" s="1"/>
      <c r="J36445" s="1"/>
      <c r="K36445" s="1"/>
      <c r="AA36445" s="1"/>
      <c r="AB36445" s="1"/>
      <c r="AC36445" s="1"/>
      <c r="AJ36445" s="1"/>
      <c r="AK36445" s="1"/>
      <c r="AL36445" s="1"/>
    </row>
    <row r="36446">
      <c r="I36446" s="1"/>
      <c r="J36446" s="1"/>
      <c r="K36446" s="1"/>
      <c r="AA36446" s="1"/>
      <c r="AB36446" s="1"/>
      <c r="AC36446" s="1"/>
      <c r="AJ36446" s="1"/>
      <c r="AK36446" s="1"/>
      <c r="AL36446" s="1"/>
    </row>
    <row r="36447">
      <c r="I36447" s="1"/>
      <c r="J36447" s="1"/>
      <c r="K36447" s="1"/>
      <c r="AA36447" s="1"/>
      <c r="AB36447" s="1"/>
      <c r="AC36447" s="1"/>
      <c r="AJ36447" s="1"/>
      <c r="AK36447" s="1"/>
      <c r="AL36447" s="1"/>
    </row>
    <row r="36448">
      <c r="I36448" s="1"/>
      <c r="J36448" s="1"/>
      <c r="K36448" s="1"/>
      <c r="AA36448" s="1"/>
      <c r="AB36448" s="1"/>
      <c r="AC36448" s="1"/>
      <c r="AJ36448" s="1"/>
      <c r="AK36448" s="1"/>
      <c r="AL36448" s="1"/>
    </row>
    <row r="36449">
      <c r="I36449" s="1"/>
      <c r="J36449" s="1"/>
      <c r="K36449" s="1"/>
      <c r="AA36449" s="1"/>
      <c r="AB36449" s="1"/>
      <c r="AC36449" s="1"/>
      <c r="AJ36449" s="1"/>
      <c r="AK36449" s="1"/>
      <c r="AL36449" s="1"/>
    </row>
    <row r="36450">
      <c r="I36450" s="1"/>
      <c r="J36450" s="1"/>
      <c r="K36450" s="1"/>
      <c r="AA36450" s="1"/>
      <c r="AB36450" s="1"/>
      <c r="AC36450" s="1"/>
      <c r="AJ36450" s="1"/>
      <c r="AK36450" s="1"/>
      <c r="AL36450" s="1"/>
    </row>
    <row r="36451">
      <c r="I36451" s="1"/>
      <c r="J36451" s="1"/>
      <c r="K36451" s="1"/>
      <c r="AA36451" s="1"/>
      <c r="AB36451" s="1"/>
      <c r="AC36451" s="1"/>
      <c r="AJ36451" s="1"/>
      <c r="AK36451" s="1"/>
      <c r="AL36451" s="1"/>
    </row>
    <row r="36452">
      <c r="I36452" s="1"/>
      <c r="J36452" s="1"/>
      <c r="K36452" s="1"/>
      <c r="AA36452" s="1"/>
      <c r="AB36452" s="1"/>
      <c r="AC36452" s="1"/>
      <c r="AJ36452" s="1"/>
      <c r="AK36452" s="1"/>
      <c r="AL36452" s="1"/>
    </row>
    <row r="36453">
      <c r="I36453" s="1"/>
      <c r="J36453" s="1"/>
      <c r="K36453" s="1"/>
      <c r="AA36453" s="1"/>
      <c r="AB36453" s="1"/>
      <c r="AC36453" s="1"/>
      <c r="AJ36453" s="1"/>
      <c r="AK36453" s="1"/>
      <c r="AL36453" s="1"/>
    </row>
    <row r="36454">
      <c r="I36454" s="1"/>
      <c r="J36454" s="1"/>
      <c r="K36454" s="1"/>
      <c r="AA36454" s="1"/>
      <c r="AB36454" s="1"/>
      <c r="AC36454" s="1"/>
      <c r="AJ36454" s="1"/>
      <c r="AK36454" s="1"/>
      <c r="AL36454" s="1"/>
    </row>
    <row r="36455">
      <c r="I36455" s="1"/>
      <c r="J36455" s="1"/>
      <c r="K36455" s="1"/>
      <c r="AA36455" s="1"/>
      <c r="AB36455" s="1"/>
      <c r="AC36455" s="1"/>
      <c r="AJ36455" s="1"/>
      <c r="AK36455" s="1"/>
      <c r="AL36455" s="1"/>
    </row>
    <row r="36456">
      <c r="I36456" s="1"/>
      <c r="J36456" s="1"/>
      <c r="K36456" s="1"/>
      <c r="AA36456" s="1"/>
      <c r="AB36456" s="1"/>
      <c r="AC36456" s="1"/>
      <c r="AJ36456" s="1"/>
      <c r="AK36456" s="1"/>
      <c r="AL36456" s="1"/>
    </row>
    <row r="36457">
      <c r="I36457" s="1"/>
      <c r="J36457" s="1"/>
      <c r="K36457" s="1"/>
      <c r="AA36457" s="1"/>
      <c r="AB36457" s="1"/>
      <c r="AC36457" s="1"/>
      <c r="AJ36457" s="1"/>
      <c r="AK36457" s="1"/>
      <c r="AL36457" s="1"/>
    </row>
    <row r="36458">
      <c r="I36458" s="1"/>
      <c r="J36458" s="1"/>
      <c r="K36458" s="1"/>
      <c r="AA36458" s="1"/>
      <c r="AB36458" s="1"/>
      <c r="AC36458" s="1"/>
      <c r="AJ36458" s="1"/>
      <c r="AK36458" s="1"/>
      <c r="AL36458" s="1"/>
    </row>
    <row r="36459">
      <c r="I36459" s="1"/>
      <c r="J36459" s="1"/>
      <c r="K36459" s="1"/>
      <c r="AA36459" s="1"/>
      <c r="AB36459" s="1"/>
      <c r="AC36459" s="1"/>
      <c r="AJ36459" s="1"/>
      <c r="AK36459" s="1"/>
      <c r="AL36459" s="1"/>
    </row>
    <row r="36460">
      <c r="I36460" s="1"/>
      <c r="J36460" s="1"/>
      <c r="K36460" s="1"/>
      <c r="AA36460" s="1"/>
      <c r="AB36460" s="1"/>
      <c r="AC36460" s="1"/>
      <c r="AJ36460" s="1"/>
      <c r="AK36460" s="1"/>
      <c r="AL36460" s="1"/>
    </row>
    <row r="36461">
      <c r="I36461" s="1"/>
      <c r="J36461" s="1"/>
      <c r="K36461" s="1"/>
      <c r="AA36461" s="1"/>
      <c r="AB36461" s="1"/>
      <c r="AC36461" s="1"/>
      <c r="AJ36461" s="1"/>
      <c r="AK36461" s="1"/>
      <c r="AL36461" s="1"/>
    </row>
    <row r="36462">
      <c r="I36462" s="1"/>
      <c r="J36462" s="1"/>
      <c r="K36462" s="1"/>
      <c r="AA36462" s="1"/>
      <c r="AB36462" s="1"/>
      <c r="AC36462" s="1"/>
      <c r="AJ36462" s="1"/>
      <c r="AK36462" s="1"/>
      <c r="AL36462" s="1"/>
    </row>
    <row r="36463">
      <c r="I36463" s="1"/>
      <c r="J36463" s="1"/>
      <c r="K36463" s="1"/>
      <c r="AA36463" s="1"/>
      <c r="AB36463" s="1"/>
      <c r="AC36463" s="1"/>
      <c r="AJ36463" s="1"/>
      <c r="AK36463" s="1"/>
      <c r="AL36463" s="1"/>
    </row>
    <row r="36464">
      <c r="I36464" s="1"/>
      <c r="J36464" s="1"/>
      <c r="K36464" s="1"/>
      <c r="AA36464" s="1"/>
      <c r="AB36464" s="1"/>
      <c r="AC36464" s="1"/>
      <c r="AJ36464" s="1"/>
      <c r="AK36464" s="1"/>
      <c r="AL36464" s="1"/>
    </row>
    <row r="36465">
      <c r="I36465" s="1"/>
      <c r="J36465" s="1"/>
      <c r="K36465" s="1"/>
      <c r="AA36465" s="1"/>
      <c r="AB36465" s="1"/>
      <c r="AC36465" s="1"/>
      <c r="AJ36465" s="1"/>
      <c r="AK36465" s="1"/>
      <c r="AL36465" s="1"/>
    </row>
    <row r="36466">
      <c r="I36466" s="1"/>
      <c r="J36466" s="1"/>
      <c r="K36466" s="1"/>
      <c r="AA36466" s="1"/>
      <c r="AB36466" s="1"/>
      <c r="AC36466" s="1"/>
      <c r="AJ36466" s="1"/>
      <c r="AK36466" s="1"/>
      <c r="AL36466" s="1"/>
    </row>
    <row r="36467">
      <c r="I36467" s="1"/>
      <c r="J36467" s="1"/>
      <c r="K36467" s="1"/>
      <c r="AA36467" s="1"/>
      <c r="AB36467" s="1"/>
      <c r="AC36467" s="1"/>
      <c r="AJ36467" s="1"/>
      <c r="AK36467" s="1"/>
      <c r="AL36467" s="1"/>
    </row>
    <row r="36468">
      <c r="I36468" s="1"/>
      <c r="J36468" s="1"/>
      <c r="K36468" s="1"/>
      <c r="AA36468" s="1"/>
      <c r="AB36468" s="1"/>
      <c r="AC36468" s="1"/>
      <c r="AJ36468" s="1"/>
      <c r="AK36468" s="1"/>
      <c r="AL36468" s="1"/>
    </row>
    <row r="36469">
      <c r="I36469" s="1"/>
      <c r="J36469" s="1"/>
      <c r="K36469" s="1"/>
      <c r="AA36469" s="1"/>
      <c r="AB36469" s="1"/>
      <c r="AC36469" s="1"/>
      <c r="AJ36469" s="1"/>
      <c r="AK36469" s="1"/>
      <c r="AL36469" s="1"/>
    </row>
    <row r="36470">
      <c r="I36470" s="1"/>
      <c r="J36470" s="1"/>
      <c r="K36470" s="1"/>
      <c r="AA36470" s="1"/>
      <c r="AB36470" s="1"/>
      <c r="AC36470" s="1"/>
      <c r="AJ36470" s="1"/>
      <c r="AK36470" s="1"/>
      <c r="AL36470" s="1"/>
    </row>
    <row r="36471">
      <c r="I36471" s="1"/>
      <c r="J36471" s="1"/>
      <c r="K36471" s="1"/>
      <c r="AA36471" s="1"/>
      <c r="AB36471" s="1"/>
      <c r="AC36471" s="1"/>
      <c r="AJ36471" s="1"/>
      <c r="AK36471" s="1"/>
      <c r="AL36471" s="1"/>
    </row>
    <row r="36472">
      <c r="I36472" s="1"/>
      <c r="J36472" s="1"/>
      <c r="K36472" s="1"/>
      <c r="AA36472" s="1"/>
      <c r="AB36472" s="1"/>
      <c r="AC36472" s="1"/>
      <c r="AJ36472" s="1"/>
      <c r="AK36472" s="1"/>
      <c r="AL36472" s="1"/>
    </row>
    <row r="36473">
      <c r="I36473" s="1"/>
      <c r="J36473" s="1"/>
      <c r="K36473" s="1"/>
      <c r="AA36473" s="1"/>
      <c r="AB36473" s="1"/>
      <c r="AC36473" s="1"/>
      <c r="AJ36473" s="1"/>
      <c r="AK36473" s="1"/>
      <c r="AL36473" s="1"/>
    </row>
    <row r="36474">
      <c r="I36474" s="1"/>
      <c r="J36474" s="1"/>
      <c r="K36474" s="1"/>
      <c r="AA36474" s="1"/>
      <c r="AB36474" s="1"/>
      <c r="AC36474" s="1"/>
      <c r="AJ36474" s="1"/>
      <c r="AK36474" s="1"/>
      <c r="AL36474" s="1"/>
    </row>
    <row r="36475">
      <c r="I36475" s="1"/>
      <c r="J36475" s="1"/>
      <c r="K36475" s="1"/>
      <c r="AA36475" s="1"/>
      <c r="AB36475" s="1"/>
      <c r="AC36475" s="1"/>
      <c r="AJ36475" s="1"/>
      <c r="AK36475" s="1"/>
      <c r="AL36475" s="1"/>
    </row>
    <row r="36476">
      <c r="I36476" s="1"/>
      <c r="J36476" s="1"/>
      <c r="K36476" s="1"/>
      <c r="AA36476" s="1"/>
      <c r="AB36476" s="1"/>
      <c r="AC36476" s="1"/>
      <c r="AJ36476" s="1"/>
      <c r="AK36476" s="1"/>
      <c r="AL36476" s="1"/>
    </row>
    <row r="36477">
      <c r="I36477" s="1"/>
      <c r="J36477" s="1"/>
      <c r="K36477" s="1"/>
      <c r="AA36477" s="1"/>
      <c r="AB36477" s="1"/>
      <c r="AC36477" s="1"/>
      <c r="AJ36477" s="1"/>
      <c r="AK36477" s="1"/>
      <c r="AL36477" s="1"/>
    </row>
    <row r="36478">
      <c r="I36478" s="1"/>
      <c r="J36478" s="1"/>
      <c r="K36478" s="1"/>
      <c r="AA36478" s="1"/>
      <c r="AB36478" s="1"/>
      <c r="AC36478" s="1"/>
      <c r="AJ36478" s="1"/>
      <c r="AK36478" s="1"/>
      <c r="AL36478" s="1"/>
    </row>
    <row r="36479">
      <c r="I36479" s="1"/>
      <c r="J36479" s="1"/>
      <c r="K36479" s="1"/>
      <c r="AA36479" s="1"/>
      <c r="AB36479" s="1"/>
      <c r="AC36479" s="1"/>
      <c r="AJ36479" s="1"/>
      <c r="AK36479" s="1"/>
      <c r="AL36479" s="1"/>
    </row>
    <row r="36480">
      <c r="I36480" s="1"/>
      <c r="J36480" s="1"/>
      <c r="K36480" s="1"/>
      <c r="AA36480" s="1"/>
      <c r="AB36480" s="1"/>
      <c r="AC36480" s="1"/>
      <c r="AJ36480" s="1"/>
      <c r="AK36480" s="1"/>
      <c r="AL36480" s="1"/>
    </row>
    <row r="36481">
      <c r="I36481" s="1"/>
      <c r="J36481" s="1"/>
      <c r="K36481" s="1"/>
      <c r="AA36481" s="1"/>
      <c r="AB36481" s="1"/>
      <c r="AC36481" s="1"/>
      <c r="AJ36481" s="1"/>
      <c r="AK36481" s="1"/>
      <c r="AL36481" s="1"/>
    </row>
    <row r="36482">
      <c r="I36482" s="1"/>
      <c r="J36482" s="1"/>
      <c r="K36482" s="1"/>
      <c r="AA36482" s="1"/>
      <c r="AB36482" s="1"/>
      <c r="AC36482" s="1"/>
      <c r="AJ36482" s="1"/>
      <c r="AK36482" s="1"/>
      <c r="AL36482" s="1"/>
    </row>
    <row r="36483">
      <c r="I36483" s="1"/>
      <c r="J36483" s="1"/>
      <c r="K36483" s="1"/>
      <c r="AA36483" s="1"/>
      <c r="AB36483" s="1"/>
      <c r="AC36483" s="1"/>
      <c r="AJ36483" s="1"/>
      <c r="AK36483" s="1"/>
      <c r="AL36483" s="1"/>
    </row>
    <row r="36484">
      <c r="I36484" s="1"/>
      <c r="J36484" s="1"/>
      <c r="K36484" s="1"/>
      <c r="AA36484" s="1"/>
      <c r="AB36484" s="1"/>
      <c r="AC36484" s="1"/>
      <c r="AJ36484" s="1"/>
      <c r="AK36484" s="1"/>
      <c r="AL36484" s="1"/>
    </row>
    <row r="36485">
      <c r="I36485" s="1"/>
      <c r="J36485" s="1"/>
      <c r="K36485" s="1"/>
      <c r="AA36485" s="1"/>
      <c r="AB36485" s="1"/>
      <c r="AC36485" s="1"/>
      <c r="AJ36485" s="1"/>
      <c r="AK36485" s="1"/>
      <c r="AL36485" s="1"/>
    </row>
    <row r="36486">
      <c r="I36486" s="1"/>
      <c r="J36486" s="1"/>
      <c r="K36486" s="1"/>
      <c r="AA36486" s="1"/>
      <c r="AB36486" s="1"/>
      <c r="AC36486" s="1"/>
      <c r="AJ36486" s="1"/>
      <c r="AK36486" s="1"/>
      <c r="AL36486" s="1"/>
    </row>
    <row r="36487">
      <c r="I36487" s="1"/>
      <c r="J36487" s="1"/>
      <c r="K36487" s="1"/>
      <c r="AA36487" s="1"/>
      <c r="AB36487" s="1"/>
      <c r="AC36487" s="1"/>
      <c r="AJ36487" s="1"/>
      <c r="AK36487" s="1"/>
      <c r="AL36487" s="1"/>
    </row>
    <row r="36488">
      <c r="I36488" s="1"/>
      <c r="J36488" s="1"/>
      <c r="K36488" s="1"/>
      <c r="AA36488" s="1"/>
      <c r="AB36488" s="1"/>
      <c r="AC36488" s="1"/>
      <c r="AJ36488" s="1"/>
      <c r="AK36488" s="1"/>
      <c r="AL36488" s="1"/>
    </row>
    <row r="36489">
      <c r="I36489" s="1"/>
      <c r="J36489" s="1"/>
      <c r="K36489" s="1"/>
      <c r="AA36489" s="1"/>
      <c r="AB36489" s="1"/>
      <c r="AC36489" s="1"/>
      <c r="AJ36489" s="1"/>
      <c r="AK36489" s="1"/>
      <c r="AL36489" s="1"/>
    </row>
    <row r="36490">
      <c r="I36490" s="1"/>
      <c r="J36490" s="1"/>
      <c r="K36490" s="1"/>
      <c r="AA36490" s="1"/>
      <c r="AB36490" s="1"/>
      <c r="AC36490" s="1"/>
      <c r="AJ36490" s="1"/>
      <c r="AK36490" s="1"/>
      <c r="AL36490" s="1"/>
    </row>
    <row r="36491">
      <c r="I36491" s="1"/>
      <c r="J36491" s="1"/>
      <c r="K36491" s="1"/>
      <c r="AA36491" s="1"/>
      <c r="AB36491" s="1"/>
      <c r="AC36491" s="1"/>
      <c r="AJ36491" s="1"/>
      <c r="AK36491" s="1"/>
      <c r="AL36491" s="1"/>
    </row>
    <row r="36492">
      <c r="I36492" s="1"/>
      <c r="J36492" s="1"/>
      <c r="K36492" s="1"/>
      <c r="AA36492" s="1"/>
      <c r="AB36492" s="1"/>
      <c r="AC36492" s="1"/>
      <c r="AJ36492" s="1"/>
      <c r="AK36492" s="1"/>
      <c r="AL36492" s="1"/>
    </row>
    <row r="36493">
      <c r="I36493" s="1"/>
      <c r="J36493" s="1"/>
      <c r="K36493" s="1"/>
      <c r="AA36493" s="1"/>
      <c r="AB36493" s="1"/>
      <c r="AC36493" s="1"/>
      <c r="AJ36493" s="1"/>
      <c r="AK36493" s="1"/>
      <c r="AL36493" s="1"/>
    </row>
    <row r="36494">
      <c r="I36494" s="1"/>
      <c r="J36494" s="1"/>
      <c r="K36494" s="1"/>
      <c r="AA36494" s="1"/>
      <c r="AB36494" s="1"/>
      <c r="AC36494" s="1"/>
      <c r="AJ36494" s="1"/>
      <c r="AK36494" s="1"/>
      <c r="AL36494" s="1"/>
    </row>
    <row r="36495">
      <c r="I36495" s="1"/>
      <c r="J36495" s="1"/>
      <c r="K36495" s="1"/>
      <c r="AA36495" s="1"/>
      <c r="AB36495" s="1"/>
      <c r="AC36495" s="1"/>
      <c r="AJ36495" s="1"/>
      <c r="AK36495" s="1"/>
      <c r="AL36495" s="1"/>
    </row>
    <row r="36496">
      <c r="I36496" s="1"/>
      <c r="J36496" s="1"/>
      <c r="K36496" s="1"/>
      <c r="AA36496" s="1"/>
      <c r="AB36496" s="1"/>
      <c r="AC36496" s="1"/>
      <c r="AJ36496" s="1"/>
      <c r="AK36496" s="1"/>
      <c r="AL36496" s="1"/>
    </row>
    <row r="36497">
      <c r="I36497" s="1"/>
      <c r="J36497" s="1"/>
      <c r="K36497" s="1"/>
      <c r="AA36497" s="1"/>
      <c r="AB36497" s="1"/>
      <c r="AC36497" s="1"/>
      <c r="AJ36497" s="1"/>
      <c r="AK36497" s="1"/>
      <c r="AL36497" s="1"/>
    </row>
    <row r="36498">
      <c r="I36498" s="1"/>
      <c r="J36498" s="1"/>
      <c r="K36498" s="1"/>
      <c r="AA36498" s="1"/>
      <c r="AB36498" s="1"/>
      <c r="AC36498" s="1"/>
      <c r="AJ36498" s="1"/>
      <c r="AK36498" s="1"/>
      <c r="AL36498" s="1"/>
    </row>
    <row r="36499">
      <c r="I36499" s="1"/>
      <c r="J36499" s="1"/>
      <c r="K36499" s="1"/>
      <c r="AA36499" s="1"/>
      <c r="AB36499" s="1"/>
      <c r="AC36499" s="1"/>
      <c r="AJ36499" s="1"/>
      <c r="AK36499" s="1"/>
      <c r="AL36499" s="1"/>
    </row>
    <row r="36500">
      <c r="I36500" s="1"/>
      <c r="J36500" s="1"/>
      <c r="K36500" s="1"/>
      <c r="AA36500" s="1"/>
      <c r="AB36500" s="1"/>
      <c r="AC36500" s="1"/>
      <c r="AJ36500" s="1"/>
      <c r="AK36500" s="1"/>
      <c r="AL36500" s="1"/>
    </row>
    <row r="36501">
      <c r="I36501" s="1"/>
      <c r="J36501" s="1"/>
      <c r="K36501" s="1"/>
      <c r="AA36501" s="1"/>
      <c r="AB36501" s="1"/>
      <c r="AC36501" s="1"/>
      <c r="AJ36501" s="1"/>
      <c r="AK36501" s="1"/>
      <c r="AL36501" s="1"/>
    </row>
    <row r="36502">
      <c r="I36502" s="1"/>
      <c r="J36502" s="1"/>
      <c r="K36502" s="1"/>
      <c r="AA36502" s="1"/>
      <c r="AB36502" s="1"/>
      <c r="AC36502" s="1"/>
      <c r="AJ36502" s="1"/>
      <c r="AK36502" s="1"/>
      <c r="AL36502" s="1"/>
    </row>
    <row r="36503">
      <c r="I36503" s="1"/>
      <c r="J36503" s="1"/>
      <c r="K36503" s="1"/>
      <c r="AA36503" s="1"/>
      <c r="AB36503" s="1"/>
      <c r="AC36503" s="1"/>
      <c r="AJ36503" s="1"/>
      <c r="AK36503" s="1"/>
      <c r="AL36503" s="1"/>
    </row>
    <row r="36504">
      <c r="I36504" s="1"/>
      <c r="J36504" s="1"/>
      <c r="K36504" s="1"/>
      <c r="AA36504" s="1"/>
      <c r="AB36504" s="1"/>
      <c r="AC36504" s="1"/>
      <c r="AJ36504" s="1"/>
      <c r="AK36504" s="1"/>
      <c r="AL36504" s="1"/>
    </row>
    <row r="36505">
      <c r="I36505" s="1"/>
      <c r="J36505" s="1"/>
      <c r="K36505" s="1"/>
      <c r="AA36505" s="1"/>
      <c r="AB36505" s="1"/>
      <c r="AC36505" s="1"/>
      <c r="AJ36505" s="1"/>
      <c r="AK36505" s="1"/>
      <c r="AL36505" s="1"/>
    </row>
    <row r="36506">
      <c r="I36506" s="1"/>
      <c r="J36506" s="1"/>
      <c r="K36506" s="1"/>
      <c r="AA36506" s="1"/>
      <c r="AB36506" s="1"/>
      <c r="AC36506" s="1"/>
      <c r="AJ36506" s="1"/>
      <c r="AK36506" s="1"/>
      <c r="AL36506" s="1"/>
    </row>
    <row r="36507">
      <c r="I36507" s="1"/>
      <c r="J36507" s="1"/>
      <c r="K36507" s="1"/>
      <c r="AA36507" s="1"/>
      <c r="AB36507" s="1"/>
      <c r="AC36507" s="1"/>
      <c r="AJ36507" s="1"/>
      <c r="AK36507" s="1"/>
      <c r="AL36507" s="1"/>
    </row>
    <row r="36508">
      <c r="I36508" s="1"/>
      <c r="J36508" s="1"/>
      <c r="K36508" s="1"/>
      <c r="AA36508" s="1"/>
      <c r="AB36508" s="1"/>
      <c r="AC36508" s="1"/>
      <c r="AJ36508" s="1"/>
      <c r="AK36508" s="1"/>
      <c r="AL36508" s="1"/>
    </row>
    <row r="36509">
      <c r="I36509" s="1"/>
      <c r="J36509" s="1"/>
      <c r="K36509" s="1"/>
      <c r="AA36509" s="1"/>
      <c r="AB36509" s="1"/>
      <c r="AC36509" s="1"/>
      <c r="AJ36509" s="1"/>
      <c r="AK36509" s="1"/>
      <c r="AL36509" s="1"/>
    </row>
    <row r="36510">
      <c r="I36510" s="1"/>
      <c r="J36510" s="1"/>
      <c r="K36510" s="1"/>
      <c r="AA36510" s="1"/>
      <c r="AB36510" s="1"/>
      <c r="AC36510" s="1"/>
      <c r="AJ36510" s="1"/>
      <c r="AK36510" s="1"/>
      <c r="AL36510" s="1"/>
    </row>
    <row r="36511">
      <c r="I36511" s="1"/>
      <c r="J36511" s="1"/>
      <c r="K36511" s="1"/>
      <c r="AA36511" s="1"/>
      <c r="AB36511" s="1"/>
      <c r="AC36511" s="1"/>
      <c r="AJ36511" s="1"/>
      <c r="AK36511" s="1"/>
      <c r="AL36511" s="1"/>
    </row>
    <row r="36512">
      <c r="I36512" s="1"/>
      <c r="J36512" s="1"/>
      <c r="K36512" s="1"/>
      <c r="AA36512" s="1"/>
      <c r="AB36512" s="1"/>
      <c r="AC36512" s="1"/>
      <c r="AJ36512" s="1"/>
      <c r="AK36512" s="1"/>
      <c r="AL36512" s="1"/>
    </row>
    <row r="36513">
      <c r="I36513" s="1"/>
      <c r="J36513" s="1"/>
      <c r="K36513" s="1"/>
      <c r="AA36513" s="1"/>
      <c r="AB36513" s="1"/>
      <c r="AC36513" s="1"/>
      <c r="AJ36513" s="1"/>
      <c r="AK36513" s="1"/>
      <c r="AL36513" s="1"/>
    </row>
    <row r="36514">
      <c r="I36514" s="1"/>
      <c r="J36514" s="1"/>
      <c r="K36514" s="1"/>
      <c r="AA36514" s="1"/>
      <c r="AB36514" s="1"/>
      <c r="AC36514" s="1"/>
      <c r="AJ36514" s="1"/>
      <c r="AK36514" s="1"/>
      <c r="AL36514" s="1"/>
    </row>
    <row r="36515">
      <c r="I36515" s="1"/>
      <c r="J36515" s="1"/>
      <c r="K36515" s="1"/>
      <c r="AA36515" s="1"/>
      <c r="AB36515" s="1"/>
      <c r="AC36515" s="1"/>
      <c r="AJ36515" s="1"/>
      <c r="AK36515" s="1"/>
      <c r="AL36515" s="1"/>
    </row>
    <row r="36516">
      <c r="I36516" s="1"/>
      <c r="J36516" s="1"/>
      <c r="K36516" s="1"/>
      <c r="AA36516" s="1"/>
      <c r="AB36516" s="1"/>
      <c r="AC36516" s="1"/>
      <c r="AJ36516" s="1"/>
      <c r="AK36516" s="1"/>
      <c r="AL36516" s="1"/>
    </row>
    <row r="36517">
      <c r="I36517" s="1"/>
      <c r="J36517" s="1"/>
      <c r="K36517" s="1"/>
      <c r="AA36517" s="1"/>
      <c r="AB36517" s="1"/>
      <c r="AC36517" s="1"/>
      <c r="AJ36517" s="1"/>
      <c r="AK36517" s="1"/>
      <c r="AL36517" s="1"/>
    </row>
    <row r="36518">
      <c r="I36518" s="1"/>
      <c r="J36518" s="1"/>
      <c r="K36518" s="1"/>
      <c r="AA36518" s="1"/>
      <c r="AB36518" s="1"/>
      <c r="AC36518" s="1"/>
      <c r="AJ36518" s="1"/>
      <c r="AK36518" s="1"/>
      <c r="AL36518" s="1"/>
    </row>
    <row r="36519">
      <c r="I36519" s="1"/>
      <c r="J36519" s="1"/>
      <c r="K36519" s="1"/>
      <c r="AA36519" s="1"/>
      <c r="AB36519" s="1"/>
      <c r="AC36519" s="1"/>
      <c r="AJ36519" s="1"/>
      <c r="AK36519" s="1"/>
      <c r="AL36519" s="1"/>
    </row>
    <row r="36520">
      <c r="I36520" s="1"/>
      <c r="J36520" s="1"/>
      <c r="K36520" s="1"/>
      <c r="AA36520" s="1"/>
      <c r="AB36520" s="1"/>
      <c r="AC36520" s="1"/>
      <c r="AJ36520" s="1"/>
      <c r="AK36520" s="1"/>
      <c r="AL36520" s="1"/>
    </row>
    <row r="36521">
      <c r="I36521" s="1"/>
      <c r="J36521" s="1"/>
      <c r="K36521" s="1"/>
      <c r="AA36521" s="1"/>
      <c r="AB36521" s="1"/>
      <c r="AC36521" s="1"/>
      <c r="AJ36521" s="1"/>
      <c r="AK36521" s="1"/>
      <c r="AL36521" s="1"/>
    </row>
    <row r="36522">
      <c r="I36522" s="1"/>
      <c r="J36522" s="1"/>
      <c r="K36522" s="1"/>
      <c r="AA36522" s="1"/>
      <c r="AB36522" s="1"/>
      <c r="AC36522" s="1"/>
      <c r="AJ36522" s="1"/>
      <c r="AK36522" s="1"/>
      <c r="AL36522" s="1"/>
    </row>
    <row r="36523">
      <c r="I36523" s="1"/>
      <c r="J36523" s="1"/>
      <c r="K36523" s="1"/>
      <c r="AA36523" s="1"/>
      <c r="AB36523" s="1"/>
      <c r="AC36523" s="1"/>
      <c r="AJ36523" s="1"/>
      <c r="AK36523" s="1"/>
      <c r="AL36523" s="1"/>
    </row>
    <row r="36524">
      <c r="I36524" s="1"/>
      <c r="J36524" s="1"/>
      <c r="K36524" s="1"/>
      <c r="AA36524" s="1"/>
      <c r="AB36524" s="1"/>
      <c r="AC36524" s="1"/>
      <c r="AJ36524" s="1"/>
      <c r="AK36524" s="1"/>
      <c r="AL36524" s="1"/>
    </row>
    <row r="36525">
      <c r="I36525" s="1"/>
      <c r="J36525" s="1"/>
      <c r="K36525" s="1"/>
      <c r="AA36525" s="1"/>
      <c r="AB36525" s="1"/>
      <c r="AC36525" s="1"/>
      <c r="AJ36525" s="1"/>
      <c r="AK36525" s="1"/>
      <c r="AL36525" s="1"/>
    </row>
    <row r="36526">
      <c r="I36526" s="1"/>
      <c r="J36526" s="1"/>
      <c r="K36526" s="1"/>
      <c r="AA36526" s="1"/>
      <c r="AB36526" s="1"/>
      <c r="AC36526" s="1"/>
      <c r="AJ36526" s="1"/>
      <c r="AK36526" s="1"/>
      <c r="AL36526" s="1"/>
    </row>
    <row r="36527">
      <c r="I36527" s="1"/>
      <c r="J36527" s="1"/>
      <c r="K36527" s="1"/>
      <c r="AA36527" s="1"/>
      <c r="AB36527" s="1"/>
      <c r="AC36527" s="1"/>
      <c r="AJ36527" s="1"/>
      <c r="AK36527" s="1"/>
      <c r="AL36527" s="1"/>
    </row>
    <row r="36528">
      <c r="I36528" s="1"/>
      <c r="J36528" s="1"/>
      <c r="K36528" s="1"/>
      <c r="AA36528" s="1"/>
      <c r="AB36528" s="1"/>
      <c r="AC36528" s="1"/>
      <c r="AJ36528" s="1"/>
      <c r="AK36528" s="1"/>
      <c r="AL36528" s="1"/>
    </row>
    <row r="36529">
      <c r="I36529" s="1"/>
      <c r="J36529" s="1"/>
      <c r="K36529" s="1"/>
      <c r="AA36529" s="1"/>
      <c r="AB36529" s="1"/>
      <c r="AC36529" s="1"/>
      <c r="AJ36529" s="1"/>
      <c r="AK36529" s="1"/>
      <c r="AL36529" s="1"/>
    </row>
    <row r="36530">
      <c r="I36530" s="1"/>
      <c r="J36530" s="1"/>
      <c r="K36530" s="1"/>
      <c r="AA36530" s="1"/>
      <c r="AB36530" s="1"/>
      <c r="AC36530" s="1"/>
      <c r="AJ36530" s="1"/>
      <c r="AK36530" s="1"/>
      <c r="AL36530" s="1"/>
    </row>
    <row r="36531">
      <c r="I36531" s="1"/>
      <c r="J36531" s="1"/>
      <c r="K36531" s="1"/>
      <c r="AA36531" s="1"/>
      <c r="AB36531" s="1"/>
      <c r="AC36531" s="1"/>
      <c r="AJ36531" s="1"/>
      <c r="AK36531" s="1"/>
      <c r="AL36531" s="1"/>
    </row>
    <row r="36532">
      <c r="I36532" s="1"/>
      <c r="J36532" s="1"/>
      <c r="K36532" s="1"/>
      <c r="AA36532" s="1"/>
      <c r="AB36532" s="1"/>
      <c r="AC36532" s="1"/>
      <c r="AJ36532" s="1"/>
      <c r="AK36532" s="1"/>
      <c r="AL36532" s="1"/>
    </row>
    <row r="36533">
      <c r="I36533" s="1"/>
      <c r="J36533" s="1"/>
      <c r="K36533" s="1"/>
      <c r="AA36533" s="1"/>
      <c r="AB36533" s="1"/>
      <c r="AC36533" s="1"/>
      <c r="AJ36533" s="1"/>
      <c r="AK36533" s="1"/>
      <c r="AL36533" s="1"/>
    </row>
    <row r="36534">
      <c r="I36534" s="1"/>
      <c r="J36534" s="1"/>
      <c r="K36534" s="1"/>
      <c r="AA36534" s="1"/>
      <c r="AB36534" s="1"/>
      <c r="AC36534" s="1"/>
      <c r="AJ36534" s="1"/>
      <c r="AK36534" s="1"/>
      <c r="AL36534" s="1"/>
    </row>
    <row r="36535">
      <c r="I36535" s="1"/>
      <c r="J36535" s="1"/>
      <c r="K36535" s="1"/>
      <c r="AA36535" s="1"/>
      <c r="AB36535" s="1"/>
      <c r="AC36535" s="1"/>
      <c r="AJ36535" s="1"/>
      <c r="AK36535" s="1"/>
      <c r="AL36535" s="1"/>
    </row>
    <row r="36536">
      <c r="I36536" s="1"/>
      <c r="J36536" s="1"/>
      <c r="K36536" s="1"/>
      <c r="AA36536" s="1"/>
      <c r="AB36536" s="1"/>
      <c r="AC36536" s="1"/>
      <c r="AJ36536" s="1"/>
      <c r="AK36536" s="1"/>
      <c r="AL36536" s="1"/>
    </row>
    <row r="36537">
      <c r="I36537" s="1"/>
      <c r="J36537" s="1"/>
      <c r="K36537" s="1"/>
      <c r="AA36537" s="1"/>
      <c r="AB36537" s="1"/>
      <c r="AC36537" s="1"/>
      <c r="AJ36537" s="1"/>
      <c r="AK36537" s="1"/>
      <c r="AL36537" s="1"/>
    </row>
    <row r="36538">
      <c r="I36538" s="1"/>
      <c r="J36538" s="1"/>
      <c r="K36538" s="1"/>
      <c r="AA36538" s="1"/>
      <c r="AB36538" s="1"/>
      <c r="AC36538" s="1"/>
      <c r="AJ36538" s="1"/>
      <c r="AK36538" s="1"/>
      <c r="AL36538" s="1"/>
    </row>
    <row r="36539">
      <c r="I36539" s="1"/>
      <c r="J36539" s="1"/>
      <c r="K36539" s="1"/>
      <c r="AA36539" s="1"/>
      <c r="AB36539" s="1"/>
      <c r="AC36539" s="1"/>
      <c r="AJ36539" s="1"/>
      <c r="AK36539" s="1"/>
      <c r="AL36539" s="1"/>
    </row>
    <row r="36540">
      <c r="I36540" s="1"/>
      <c r="J36540" s="1"/>
      <c r="K36540" s="1"/>
      <c r="AA36540" s="1"/>
      <c r="AB36540" s="1"/>
      <c r="AC36540" s="1"/>
      <c r="AJ36540" s="1"/>
      <c r="AK36540" s="1"/>
      <c r="AL36540" s="1"/>
    </row>
    <row r="36541">
      <c r="I36541" s="1"/>
      <c r="J36541" s="1"/>
      <c r="K36541" s="1"/>
      <c r="AA36541" s="1"/>
      <c r="AB36541" s="1"/>
      <c r="AC36541" s="1"/>
      <c r="AJ36541" s="1"/>
      <c r="AK36541" s="1"/>
      <c r="AL36541" s="1"/>
    </row>
    <row r="36542">
      <c r="I36542" s="1"/>
      <c r="J36542" s="1"/>
      <c r="K36542" s="1"/>
      <c r="AA36542" s="1"/>
      <c r="AB36542" s="1"/>
      <c r="AC36542" s="1"/>
      <c r="AJ36542" s="1"/>
      <c r="AK36542" s="1"/>
      <c r="AL36542" s="1"/>
    </row>
    <row r="36543">
      <c r="I36543" s="1"/>
      <c r="J36543" s="1"/>
      <c r="K36543" s="1"/>
      <c r="AA36543" s="1"/>
      <c r="AB36543" s="1"/>
      <c r="AC36543" s="1"/>
      <c r="AJ36543" s="1"/>
      <c r="AK36543" s="1"/>
      <c r="AL36543" s="1"/>
    </row>
    <row r="36544">
      <c r="I36544" s="1"/>
      <c r="J36544" s="1"/>
      <c r="K36544" s="1"/>
      <c r="AA36544" s="1"/>
      <c r="AB36544" s="1"/>
      <c r="AC36544" s="1"/>
      <c r="AJ36544" s="1"/>
      <c r="AK36544" s="1"/>
      <c r="AL36544" s="1"/>
    </row>
    <row r="36545">
      <c r="I36545" s="1"/>
      <c r="J36545" s="1"/>
      <c r="K36545" s="1"/>
      <c r="AA36545" s="1"/>
      <c r="AB36545" s="1"/>
      <c r="AC36545" s="1"/>
      <c r="AJ36545" s="1"/>
      <c r="AK36545" s="1"/>
      <c r="AL36545" s="1"/>
    </row>
    <row r="36546">
      <c r="I36546" s="1"/>
      <c r="J36546" s="1"/>
      <c r="K36546" s="1"/>
      <c r="AA36546" s="1"/>
      <c r="AB36546" s="1"/>
      <c r="AC36546" s="1"/>
      <c r="AJ36546" s="1"/>
      <c r="AK36546" s="1"/>
      <c r="AL36546" s="1"/>
    </row>
    <row r="36547">
      <c r="I36547" s="1"/>
      <c r="J36547" s="1"/>
      <c r="K36547" s="1"/>
      <c r="AA36547" s="1"/>
      <c r="AB36547" s="1"/>
      <c r="AC36547" s="1"/>
      <c r="AJ36547" s="1"/>
      <c r="AK36547" s="1"/>
      <c r="AL36547" s="1"/>
    </row>
    <row r="36548">
      <c r="I36548" s="1"/>
      <c r="J36548" s="1"/>
      <c r="K36548" s="1"/>
      <c r="AA36548" s="1"/>
      <c r="AB36548" s="1"/>
      <c r="AC36548" s="1"/>
      <c r="AJ36548" s="1"/>
      <c r="AK36548" s="1"/>
      <c r="AL36548" s="1"/>
    </row>
    <row r="36549">
      <c r="I36549" s="1"/>
      <c r="J36549" s="1"/>
      <c r="K36549" s="1"/>
      <c r="AA36549" s="1"/>
      <c r="AB36549" s="1"/>
      <c r="AC36549" s="1"/>
      <c r="AJ36549" s="1"/>
      <c r="AK36549" s="1"/>
      <c r="AL36549" s="1"/>
    </row>
    <row r="36550">
      <c r="I36550" s="1"/>
      <c r="J36550" s="1"/>
      <c r="K36550" s="1"/>
      <c r="AA36550" s="1"/>
      <c r="AB36550" s="1"/>
      <c r="AC36550" s="1"/>
      <c r="AJ36550" s="1"/>
      <c r="AK36550" s="1"/>
      <c r="AL36550" s="1"/>
    </row>
    <row r="36551">
      <c r="I36551" s="1"/>
      <c r="J36551" s="1"/>
      <c r="K36551" s="1"/>
      <c r="AA36551" s="1"/>
      <c r="AB36551" s="1"/>
      <c r="AC36551" s="1"/>
      <c r="AJ36551" s="1"/>
      <c r="AK36551" s="1"/>
      <c r="AL36551" s="1"/>
    </row>
    <row r="36552">
      <c r="I36552" s="1"/>
      <c r="J36552" s="1"/>
      <c r="K36552" s="1"/>
      <c r="AA36552" s="1"/>
      <c r="AB36552" s="1"/>
      <c r="AC36552" s="1"/>
      <c r="AJ36552" s="1"/>
      <c r="AK36552" s="1"/>
      <c r="AL36552" s="1"/>
    </row>
    <row r="36553">
      <c r="I36553" s="1"/>
      <c r="J36553" s="1"/>
      <c r="K36553" s="1"/>
      <c r="AA36553" s="1"/>
      <c r="AB36553" s="1"/>
      <c r="AC36553" s="1"/>
      <c r="AJ36553" s="1"/>
      <c r="AK36553" s="1"/>
      <c r="AL36553" s="1"/>
    </row>
    <row r="36554">
      <c r="I36554" s="1"/>
      <c r="J36554" s="1"/>
      <c r="K36554" s="1"/>
      <c r="AA36554" s="1"/>
      <c r="AB36554" s="1"/>
      <c r="AC36554" s="1"/>
      <c r="AJ36554" s="1"/>
      <c r="AK36554" s="1"/>
      <c r="AL36554" s="1"/>
    </row>
    <row r="36555">
      <c r="I36555" s="1"/>
      <c r="J36555" s="1"/>
      <c r="K36555" s="1"/>
      <c r="AA36555" s="1"/>
      <c r="AB36555" s="1"/>
      <c r="AC36555" s="1"/>
      <c r="AJ36555" s="1"/>
      <c r="AK36555" s="1"/>
      <c r="AL36555" s="1"/>
    </row>
    <row r="36556">
      <c r="I36556" s="1"/>
      <c r="J36556" s="1"/>
      <c r="K36556" s="1"/>
      <c r="AA36556" s="1"/>
      <c r="AB36556" s="1"/>
      <c r="AC36556" s="1"/>
      <c r="AJ36556" s="1"/>
      <c r="AK36556" s="1"/>
      <c r="AL36556" s="1"/>
    </row>
    <row r="36557">
      <c r="I36557" s="1"/>
      <c r="J36557" s="1"/>
      <c r="K36557" s="1"/>
      <c r="AA36557" s="1"/>
      <c r="AB36557" s="1"/>
      <c r="AC36557" s="1"/>
      <c r="AJ36557" s="1"/>
      <c r="AK36557" s="1"/>
      <c r="AL36557" s="1"/>
    </row>
    <row r="36558">
      <c r="I36558" s="1"/>
      <c r="J36558" s="1"/>
      <c r="K36558" s="1"/>
      <c r="AA36558" s="1"/>
      <c r="AB36558" s="1"/>
      <c r="AC36558" s="1"/>
      <c r="AJ36558" s="1"/>
      <c r="AK36558" s="1"/>
      <c r="AL36558" s="1"/>
    </row>
    <row r="36559">
      <c r="I36559" s="1"/>
      <c r="J36559" s="1"/>
      <c r="K36559" s="1"/>
      <c r="AA36559" s="1"/>
      <c r="AB36559" s="1"/>
      <c r="AC36559" s="1"/>
      <c r="AJ36559" s="1"/>
      <c r="AK36559" s="1"/>
      <c r="AL36559" s="1"/>
    </row>
    <row r="36560">
      <c r="I36560" s="1"/>
      <c r="J36560" s="1"/>
      <c r="K36560" s="1"/>
      <c r="AA36560" s="1"/>
      <c r="AB36560" s="1"/>
      <c r="AC36560" s="1"/>
      <c r="AJ36560" s="1"/>
      <c r="AK36560" s="1"/>
      <c r="AL36560" s="1"/>
    </row>
    <row r="36561">
      <c r="I36561" s="1"/>
      <c r="J36561" s="1"/>
      <c r="K36561" s="1"/>
      <c r="AA36561" s="1"/>
      <c r="AB36561" s="1"/>
      <c r="AC36561" s="1"/>
      <c r="AJ36561" s="1"/>
      <c r="AK36561" s="1"/>
      <c r="AL36561" s="1"/>
    </row>
    <row r="36562">
      <c r="I36562" s="1"/>
      <c r="J36562" s="1"/>
      <c r="K36562" s="1"/>
      <c r="AA36562" s="1"/>
      <c r="AB36562" s="1"/>
      <c r="AC36562" s="1"/>
      <c r="AJ36562" s="1"/>
      <c r="AK36562" s="1"/>
      <c r="AL36562" s="1"/>
    </row>
    <row r="36563">
      <c r="I36563" s="1"/>
      <c r="J36563" s="1"/>
      <c r="K36563" s="1"/>
      <c r="AA36563" s="1"/>
      <c r="AB36563" s="1"/>
      <c r="AC36563" s="1"/>
      <c r="AJ36563" s="1"/>
      <c r="AK36563" s="1"/>
      <c r="AL36563" s="1"/>
    </row>
    <row r="36564">
      <c r="I36564" s="1"/>
      <c r="J36564" s="1"/>
      <c r="K36564" s="1"/>
      <c r="AA36564" s="1"/>
      <c r="AB36564" s="1"/>
      <c r="AC36564" s="1"/>
      <c r="AJ36564" s="1"/>
      <c r="AK36564" s="1"/>
      <c r="AL36564" s="1"/>
    </row>
    <row r="36565">
      <c r="I36565" s="1"/>
      <c r="J36565" s="1"/>
      <c r="K36565" s="1"/>
      <c r="AA36565" s="1"/>
      <c r="AB36565" s="1"/>
      <c r="AC36565" s="1"/>
      <c r="AJ36565" s="1"/>
      <c r="AK36565" s="1"/>
      <c r="AL36565" s="1"/>
    </row>
    <row r="36566">
      <c r="I36566" s="1"/>
      <c r="J36566" s="1"/>
      <c r="K36566" s="1"/>
      <c r="AA36566" s="1"/>
      <c r="AB36566" s="1"/>
      <c r="AC36566" s="1"/>
      <c r="AJ36566" s="1"/>
      <c r="AK36566" s="1"/>
      <c r="AL36566" s="1"/>
    </row>
    <row r="36567">
      <c r="I36567" s="1"/>
      <c r="J36567" s="1"/>
      <c r="K36567" s="1"/>
      <c r="AA36567" s="1"/>
      <c r="AB36567" s="1"/>
      <c r="AC36567" s="1"/>
      <c r="AJ36567" s="1"/>
      <c r="AK36567" s="1"/>
      <c r="AL36567" s="1"/>
    </row>
    <row r="36568">
      <c r="I36568" s="1"/>
      <c r="J36568" s="1"/>
      <c r="K36568" s="1"/>
      <c r="AA36568" s="1"/>
      <c r="AB36568" s="1"/>
      <c r="AC36568" s="1"/>
      <c r="AJ36568" s="1"/>
      <c r="AK36568" s="1"/>
      <c r="AL36568" s="1"/>
    </row>
    <row r="36569">
      <c r="I36569" s="1"/>
      <c r="J36569" s="1"/>
      <c r="K36569" s="1"/>
      <c r="AA36569" s="1"/>
      <c r="AB36569" s="1"/>
      <c r="AC36569" s="1"/>
      <c r="AJ36569" s="1"/>
      <c r="AK36569" s="1"/>
      <c r="AL36569" s="1"/>
    </row>
    <row r="36570">
      <c r="I36570" s="1"/>
      <c r="J36570" s="1"/>
      <c r="K36570" s="1"/>
      <c r="AA36570" s="1"/>
      <c r="AB36570" s="1"/>
      <c r="AC36570" s="1"/>
      <c r="AJ36570" s="1"/>
      <c r="AK36570" s="1"/>
      <c r="AL36570" s="1"/>
    </row>
    <row r="36571">
      <c r="I36571" s="1"/>
      <c r="J36571" s="1"/>
      <c r="K36571" s="1"/>
      <c r="AA36571" s="1"/>
      <c r="AB36571" s="1"/>
      <c r="AC36571" s="1"/>
      <c r="AJ36571" s="1"/>
      <c r="AK36571" s="1"/>
      <c r="AL36571" s="1"/>
    </row>
    <row r="36572">
      <c r="I36572" s="1"/>
      <c r="J36572" s="1"/>
      <c r="K36572" s="1"/>
      <c r="AA36572" s="1"/>
      <c r="AB36572" s="1"/>
      <c r="AC36572" s="1"/>
      <c r="AJ36572" s="1"/>
      <c r="AK36572" s="1"/>
      <c r="AL36572" s="1"/>
    </row>
    <row r="36573">
      <c r="I36573" s="1"/>
      <c r="J36573" s="1"/>
      <c r="K36573" s="1"/>
      <c r="AA36573" s="1"/>
      <c r="AB36573" s="1"/>
      <c r="AC36573" s="1"/>
      <c r="AJ36573" s="1"/>
      <c r="AK36573" s="1"/>
      <c r="AL36573" s="1"/>
    </row>
    <row r="36574">
      <c r="I36574" s="1"/>
      <c r="J36574" s="1"/>
      <c r="K36574" s="1"/>
      <c r="AA36574" s="1"/>
      <c r="AB36574" s="1"/>
      <c r="AC36574" s="1"/>
      <c r="AJ36574" s="1"/>
      <c r="AK36574" s="1"/>
      <c r="AL36574" s="1"/>
    </row>
    <row r="36575">
      <c r="I36575" s="1"/>
      <c r="J36575" s="1"/>
      <c r="K36575" s="1"/>
      <c r="AA36575" s="1"/>
      <c r="AB36575" s="1"/>
      <c r="AC36575" s="1"/>
      <c r="AJ36575" s="1"/>
      <c r="AK36575" s="1"/>
      <c r="AL36575" s="1"/>
    </row>
    <row r="36576">
      <c r="I36576" s="1"/>
      <c r="J36576" s="1"/>
      <c r="K36576" s="1"/>
      <c r="AA36576" s="1"/>
      <c r="AB36576" s="1"/>
      <c r="AC36576" s="1"/>
      <c r="AJ36576" s="1"/>
      <c r="AK36576" s="1"/>
      <c r="AL36576" s="1"/>
    </row>
    <row r="36577">
      <c r="I36577" s="1"/>
      <c r="J36577" s="1"/>
      <c r="K36577" s="1"/>
      <c r="AA36577" s="1"/>
      <c r="AB36577" s="1"/>
      <c r="AC36577" s="1"/>
      <c r="AJ36577" s="1"/>
      <c r="AK36577" s="1"/>
      <c r="AL36577" s="1"/>
    </row>
    <row r="36578">
      <c r="I36578" s="1"/>
      <c r="J36578" s="1"/>
      <c r="K36578" s="1"/>
      <c r="AA36578" s="1"/>
      <c r="AB36578" s="1"/>
      <c r="AC36578" s="1"/>
      <c r="AJ36578" s="1"/>
      <c r="AK36578" s="1"/>
      <c r="AL36578" s="1"/>
    </row>
    <row r="36579">
      <c r="I36579" s="1"/>
      <c r="J36579" s="1"/>
      <c r="K36579" s="1"/>
      <c r="AA36579" s="1"/>
      <c r="AB36579" s="1"/>
      <c r="AC36579" s="1"/>
      <c r="AJ36579" s="1"/>
      <c r="AK36579" s="1"/>
      <c r="AL36579" s="1"/>
    </row>
    <row r="36580">
      <c r="I36580" s="1"/>
      <c r="J36580" s="1"/>
      <c r="K36580" s="1"/>
      <c r="AA36580" s="1"/>
      <c r="AB36580" s="1"/>
      <c r="AC36580" s="1"/>
      <c r="AJ36580" s="1"/>
      <c r="AK36580" s="1"/>
      <c r="AL36580" s="1"/>
    </row>
    <row r="36581">
      <c r="I36581" s="1"/>
      <c r="J36581" s="1"/>
      <c r="K36581" s="1"/>
      <c r="AA36581" s="1"/>
      <c r="AB36581" s="1"/>
      <c r="AC36581" s="1"/>
      <c r="AJ36581" s="1"/>
      <c r="AK36581" s="1"/>
      <c r="AL36581" s="1"/>
    </row>
    <row r="36582">
      <c r="I36582" s="1"/>
      <c r="J36582" s="1"/>
      <c r="K36582" s="1"/>
      <c r="AA36582" s="1"/>
      <c r="AB36582" s="1"/>
      <c r="AC36582" s="1"/>
      <c r="AJ36582" s="1"/>
      <c r="AK36582" s="1"/>
      <c r="AL36582" s="1"/>
    </row>
    <row r="36583">
      <c r="I36583" s="1"/>
      <c r="J36583" s="1"/>
      <c r="K36583" s="1"/>
      <c r="AA36583" s="1"/>
      <c r="AB36583" s="1"/>
      <c r="AC36583" s="1"/>
      <c r="AJ36583" s="1"/>
      <c r="AK36583" s="1"/>
      <c r="AL36583" s="1"/>
    </row>
    <row r="36584">
      <c r="I36584" s="1"/>
      <c r="J36584" s="1"/>
      <c r="K36584" s="1"/>
      <c r="AA36584" s="1"/>
      <c r="AB36584" s="1"/>
      <c r="AC36584" s="1"/>
      <c r="AJ36584" s="1"/>
      <c r="AK36584" s="1"/>
      <c r="AL36584" s="1"/>
    </row>
    <row r="36585">
      <c r="I36585" s="1"/>
      <c r="J36585" s="1"/>
      <c r="K36585" s="1"/>
      <c r="AA36585" s="1"/>
      <c r="AB36585" s="1"/>
      <c r="AC36585" s="1"/>
      <c r="AJ36585" s="1"/>
      <c r="AK36585" s="1"/>
      <c r="AL36585" s="1"/>
    </row>
    <row r="36586">
      <c r="I36586" s="1"/>
      <c r="J36586" s="1"/>
      <c r="K36586" s="1"/>
      <c r="AA36586" s="1"/>
      <c r="AB36586" s="1"/>
      <c r="AC36586" s="1"/>
      <c r="AJ36586" s="1"/>
      <c r="AK36586" s="1"/>
      <c r="AL36586" s="1"/>
    </row>
    <row r="36587">
      <c r="I36587" s="1"/>
      <c r="J36587" s="1"/>
      <c r="K36587" s="1"/>
      <c r="AA36587" s="1"/>
      <c r="AB36587" s="1"/>
      <c r="AC36587" s="1"/>
      <c r="AJ36587" s="1"/>
      <c r="AK36587" s="1"/>
      <c r="AL36587" s="1"/>
    </row>
    <row r="36588">
      <c r="I36588" s="1"/>
      <c r="J36588" s="1"/>
      <c r="K36588" s="1"/>
      <c r="AA36588" s="1"/>
      <c r="AB36588" s="1"/>
      <c r="AC36588" s="1"/>
      <c r="AJ36588" s="1"/>
      <c r="AK36588" s="1"/>
      <c r="AL36588" s="1"/>
    </row>
    <row r="36589">
      <c r="I36589" s="1"/>
      <c r="J36589" s="1"/>
      <c r="K36589" s="1"/>
      <c r="AA36589" s="1"/>
      <c r="AB36589" s="1"/>
      <c r="AC36589" s="1"/>
      <c r="AJ36589" s="1"/>
      <c r="AK36589" s="1"/>
      <c r="AL36589" s="1"/>
    </row>
    <row r="36590">
      <c r="I36590" s="1"/>
      <c r="J36590" s="1"/>
      <c r="K36590" s="1"/>
      <c r="AA36590" s="1"/>
      <c r="AB36590" s="1"/>
      <c r="AC36590" s="1"/>
      <c r="AJ36590" s="1"/>
      <c r="AK36590" s="1"/>
      <c r="AL36590" s="1"/>
    </row>
    <row r="36591">
      <c r="I36591" s="1"/>
      <c r="J36591" s="1"/>
      <c r="K36591" s="1"/>
      <c r="AA36591" s="1"/>
      <c r="AB36591" s="1"/>
      <c r="AC36591" s="1"/>
      <c r="AJ36591" s="1"/>
      <c r="AK36591" s="1"/>
      <c r="AL36591" s="1"/>
    </row>
    <row r="36592">
      <c r="I36592" s="1"/>
      <c r="J36592" s="1"/>
      <c r="K36592" s="1"/>
      <c r="AA36592" s="1"/>
      <c r="AB36592" s="1"/>
      <c r="AC36592" s="1"/>
      <c r="AJ36592" s="1"/>
      <c r="AK36592" s="1"/>
      <c r="AL36592" s="1"/>
    </row>
    <row r="36593">
      <c r="I36593" s="1"/>
      <c r="J36593" s="1"/>
      <c r="K36593" s="1"/>
      <c r="AA36593" s="1"/>
      <c r="AB36593" s="1"/>
      <c r="AC36593" s="1"/>
      <c r="AJ36593" s="1"/>
      <c r="AK36593" s="1"/>
      <c r="AL36593" s="1"/>
    </row>
    <row r="36594">
      <c r="I36594" s="1"/>
      <c r="J36594" s="1"/>
      <c r="K36594" s="1"/>
      <c r="AA36594" s="1"/>
      <c r="AB36594" s="1"/>
      <c r="AC36594" s="1"/>
      <c r="AJ36594" s="1"/>
      <c r="AK36594" s="1"/>
      <c r="AL36594" s="1"/>
    </row>
    <row r="36595">
      <c r="I36595" s="1"/>
      <c r="J36595" s="1"/>
      <c r="K36595" s="1"/>
      <c r="AA36595" s="1"/>
      <c r="AB36595" s="1"/>
      <c r="AC36595" s="1"/>
      <c r="AJ36595" s="1"/>
      <c r="AK36595" s="1"/>
      <c r="AL36595" s="1"/>
    </row>
    <row r="36596">
      <c r="I36596" s="1"/>
      <c r="J36596" s="1"/>
      <c r="K36596" s="1"/>
      <c r="AA36596" s="1"/>
      <c r="AB36596" s="1"/>
      <c r="AC36596" s="1"/>
      <c r="AJ36596" s="1"/>
      <c r="AK36596" s="1"/>
      <c r="AL36596" s="1"/>
    </row>
    <row r="36597">
      <c r="I36597" s="1"/>
      <c r="J36597" s="1"/>
      <c r="K36597" s="1"/>
      <c r="AA36597" s="1"/>
      <c r="AB36597" s="1"/>
      <c r="AC36597" s="1"/>
      <c r="AJ36597" s="1"/>
      <c r="AK36597" s="1"/>
      <c r="AL36597" s="1"/>
    </row>
    <row r="36598">
      <c r="I36598" s="1"/>
      <c r="J36598" s="1"/>
      <c r="K36598" s="1"/>
      <c r="AA36598" s="1"/>
      <c r="AB36598" s="1"/>
      <c r="AC36598" s="1"/>
      <c r="AJ36598" s="1"/>
      <c r="AK36598" s="1"/>
      <c r="AL36598" s="1"/>
    </row>
    <row r="36599">
      <c r="I36599" s="1"/>
      <c r="J36599" s="1"/>
      <c r="K36599" s="1"/>
      <c r="AA36599" s="1"/>
      <c r="AB36599" s="1"/>
      <c r="AC36599" s="1"/>
      <c r="AJ36599" s="1"/>
      <c r="AK36599" s="1"/>
      <c r="AL36599" s="1"/>
    </row>
    <row r="36600">
      <c r="I36600" s="1"/>
      <c r="J36600" s="1"/>
      <c r="K36600" s="1"/>
      <c r="AA36600" s="1"/>
      <c r="AB36600" s="1"/>
      <c r="AC36600" s="1"/>
      <c r="AJ36600" s="1"/>
      <c r="AK36600" s="1"/>
      <c r="AL36600" s="1"/>
    </row>
    <row r="36601">
      <c r="I36601" s="1"/>
      <c r="J36601" s="1"/>
      <c r="K36601" s="1"/>
      <c r="AA36601" s="1"/>
      <c r="AB36601" s="1"/>
      <c r="AC36601" s="1"/>
      <c r="AJ36601" s="1"/>
      <c r="AK36601" s="1"/>
      <c r="AL36601" s="1"/>
    </row>
    <row r="36602">
      <c r="I36602" s="1"/>
      <c r="J36602" s="1"/>
      <c r="K36602" s="1"/>
      <c r="AA36602" s="1"/>
      <c r="AB36602" s="1"/>
      <c r="AC36602" s="1"/>
      <c r="AJ36602" s="1"/>
      <c r="AK36602" s="1"/>
      <c r="AL36602" s="1"/>
    </row>
    <row r="36603">
      <c r="I36603" s="1"/>
      <c r="J36603" s="1"/>
      <c r="K36603" s="1"/>
      <c r="AA36603" s="1"/>
      <c r="AB36603" s="1"/>
      <c r="AC36603" s="1"/>
      <c r="AJ36603" s="1"/>
      <c r="AK36603" s="1"/>
      <c r="AL36603" s="1"/>
    </row>
    <row r="36604">
      <c r="I36604" s="1"/>
      <c r="J36604" s="1"/>
      <c r="K36604" s="1"/>
      <c r="AA36604" s="1"/>
      <c r="AB36604" s="1"/>
      <c r="AC36604" s="1"/>
      <c r="AJ36604" s="1"/>
      <c r="AK36604" s="1"/>
      <c r="AL36604" s="1"/>
    </row>
    <row r="36605">
      <c r="I36605" s="1"/>
      <c r="J36605" s="1"/>
      <c r="K36605" s="1"/>
      <c r="AA36605" s="1"/>
      <c r="AB36605" s="1"/>
      <c r="AC36605" s="1"/>
      <c r="AJ36605" s="1"/>
      <c r="AK36605" s="1"/>
      <c r="AL36605" s="1"/>
    </row>
    <row r="36606">
      <c r="I36606" s="1"/>
      <c r="J36606" s="1"/>
      <c r="K36606" s="1"/>
      <c r="AA36606" s="1"/>
      <c r="AB36606" s="1"/>
      <c r="AC36606" s="1"/>
      <c r="AJ36606" s="1"/>
      <c r="AK36606" s="1"/>
      <c r="AL36606" s="1"/>
    </row>
    <row r="36607">
      <c r="I36607" s="1"/>
      <c r="J36607" s="1"/>
      <c r="K36607" s="1"/>
      <c r="AA36607" s="1"/>
      <c r="AB36607" s="1"/>
      <c r="AC36607" s="1"/>
      <c r="AJ36607" s="1"/>
      <c r="AK36607" s="1"/>
      <c r="AL36607" s="1"/>
    </row>
    <row r="36608">
      <c r="I36608" s="1"/>
      <c r="J36608" s="1"/>
      <c r="K36608" s="1"/>
      <c r="AA36608" s="1"/>
      <c r="AB36608" s="1"/>
      <c r="AC36608" s="1"/>
      <c r="AJ36608" s="1"/>
      <c r="AK36608" s="1"/>
      <c r="AL36608" s="1"/>
    </row>
    <row r="36609">
      <c r="I36609" s="1"/>
      <c r="J36609" s="1"/>
      <c r="K36609" s="1"/>
      <c r="AA36609" s="1"/>
      <c r="AB36609" s="1"/>
      <c r="AC36609" s="1"/>
      <c r="AJ36609" s="1"/>
      <c r="AK36609" s="1"/>
      <c r="AL36609" s="1"/>
    </row>
    <row r="36610">
      <c r="I36610" s="1"/>
      <c r="J36610" s="1"/>
      <c r="K36610" s="1"/>
      <c r="AA36610" s="1"/>
      <c r="AB36610" s="1"/>
      <c r="AC36610" s="1"/>
      <c r="AJ36610" s="1"/>
      <c r="AK36610" s="1"/>
      <c r="AL36610" s="1"/>
    </row>
    <row r="36611">
      <c r="I36611" s="1"/>
      <c r="J36611" s="1"/>
      <c r="K36611" s="1"/>
      <c r="AA36611" s="1"/>
      <c r="AB36611" s="1"/>
      <c r="AC36611" s="1"/>
      <c r="AJ36611" s="1"/>
      <c r="AK36611" s="1"/>
      <c r="AL36611" s="1"/>
    </row>
    <row r="36612">
      <c r="I36612" s="1"/>
      <c r="J36612" s="1"/>
      <c r="K36612" s="1"/>
      <c r="AA36612" s="1"/>
      <c r="AB36612" s="1"/>
      <c r="AC36612" s="1"/>
      <c r="AJ36612" s="1"/>
      <c r="AK36612" s="1"/>
      <c r="AL36612" s="1"/>
    </row>
    <row r="36613">
      <c r="I36613" s="1"/>
      <c r="J36613" s="1"/>
      <c r="K36613" s="1"/>
      <c r="AA36613" s="1"/>
      <c r="AB36613" s="1"/>
      <c r="AC36613" s="1"/>
      <c r="AJ36613" s="1"/>
      <c r="AK36613" s="1"/>
      <c r="AL36613" s="1"/>
    </row>
    <row r="36614">
      <c r="I36614" s="1"/>
      <c r="J36614" s="1"/>
      <c r="K36614" s="1"/>
      <c r="AA36614" s="1"/>
      <c r="AB36614" s="1"/>
      <c r="AC36614" s="1"/>
      <c r="AJ36614" s="1"/>
      <c r="AK36614" s="1"/>
      <c r="AL36614" s="1"/>
    </row>
    <row r="36615">
      <c r="I36615" s="1"/>
      <c r="J36615" s="1"/>
      <c r="K36615" s="1"/>
      <c r="AA36615" s="1"/>
      <c r="AB36615" s="1"/>
      <c r="AC36615" s="1"/>
      <c r="AJ36615" s="1"/>
      <c r="AK36615" s="1"/>
      <c r="AL36615" s="1"/>
    </row>
    <row r="36616">
      <c r="I36616" s="1"/>
      <c r="J36616" s="1"/>
      <c r="K36616" s="1"/>
      <c r="AA36616" s="1"/>
      <c r="AB36616" s="1"/>
      <c r="AC36616" s="1"/>
      <c r="AJ36616" s="1"/>
      <c r="AK36616" s="1"/>
      <c r="AL36616" s="1"/>
    </row>
    <row r="36617">
      <c r="I36617" s="1"/>
      <c r="J36617" s="1"/>
      <c r="K36617" s="1"/>
      <c r="AA36617" s="1"/>
      <c r="AB36617" s="1"/>
      <c r="AC36617" s="1"/>
      <c r="AJ36617" s="1"/>
      <c r="AK36617" s="1"/>
      <c r="AL36617" s="1"/>
    </row>
    <row r="36618">
      <c r="I36618" s="1"/>
      <c r="J36618" s="1"/>
      <c r="K36618" s="1"/>
      <c r="AA36618" s="1"/>
      <c r="AB36618" s="1"/>
      <c r="AC36618" s="1"/>
      <c r="AJ36618" s="1"/>
      <c r="AK36618" s="1"/>
      <c r="AL36618" s="1"/>
    </row>
    <row r="36619">
      <c r="I36619" s="1"/>
      <c r="J36619" s="1"/>
      <c r="K36619" s="1"/>
      <c r="AA36619" s="1"/>
      <c r="AB36619" s="1"/>
      <c r="AC36619" s="1"/>
      <c r="AJ36619" s="1"/>
      <c r="AK36619" s="1"/>
      <c r="AL36619" s="1"/>
    </row>
    <row r="36620">
      <c r="I36620" s="1"/>
      <c r="J36620" s="1"/>
      <c r="K36620" s="1"/>
      <c r="AA36620" s="1"/>
      <c r="AB36620" s="1"/>
      <c r="AC36620" s="1"/>
      <c r="AJ36620" s="1"/>
      <c r="AK36620" s="1"/>
      <c r="AL36620" s="1"/>
    </row>
    <row r="36621">
      <c r="I36621" s="1"/>
      <c r="J36621" s="1"/>
      <c r="K36621" s="1"/>
      <c r="AA36621" s="1"/>
      <c r="AB36621" s="1"/>
      <c r="AC36621" s="1"/>
      <c r="AJ36621" s="1"/>
      <c r="AK36621" s="1"/>
      <c r="AL36621" s="1"/>
    </row>
    <row r="36622">
      <c r="I36622" s="1"/>
      <c r="J36622" s="1"/>
      <c r="K36622" s="1"/>
      <c r="AA36622" s="1"/>
      <c r="AB36622" s="1"/>
      <c r="AC36622" s="1"/>
      <c r="AJ36622" s="1"/>
      <c r="AK36622" s="1"/>
      <c r="AL36622" s="1"/>
    </row>
    <row r="36623">
      <c r="I36623" s="1"/>
      <c r="J36623" s="1"/>
      <c r="K36623" s="1"/>
      <c r="AA36623" s="1"/>
      <c r="AB36623" s="1"/>
      <c r="AC36623" s="1"/>
      <c r="AJ36623" s="1"/>
      <c r="AK36623" s="1"/>
      <c r="AL36623" s="1"/>
    </row>
    <row r="36624">
      <c r="I36624" s="1"/>
      <c r="J36624" s="1"/>
      <c r="K36624" s="1"/>
      <c r="AA36624" s="1"/>
      <c r="AB36624" s="1"/>
      <c r="AC36624" s="1"/>
      <c r="AJ36624" s="1"/>
      <c r="AK36624" s="1"/>
      <c r="AL36624" s="1"/>
    </row>
    <row r="36625">
      <c r="I36625" s="1"/>
      <c r="J36625" s="1"/>
      <c r="K36625" s="1"/>
      <c r="AA36625" s="1"/>
      <c r="AB36625" s="1"/>
      <c r="AC36625" s="1"/>
      <c r="AJ36625" s="1"/>
      <c r="AK36625" s="1"/>
      <c r="AL36625" s="1"/>
    </row>
    <row r="36626">
      <c r="I36626" s="1"/>
      <c r="J36626" s="1"/>
      <c r="K36626" s="1"/>
      <c r="AA36626" s="1"/>
      <c r="AB36626" s="1"/>
      <c r="AC36626" s="1"/>
      <c r="AJ36626" s="1"/>
      <c r="AK36626" s="1"/>
      <c r="AL36626" s="1"/>
    </row>
    <row r="36627">
      <c r="I36627" s="1"/>
      <c r="J36627" s="1"/>
      <c r="K36627" s="1"/>
      <c r="AA36627" s="1"/>
      <c r="AB36627" s="1"/>
      <c r="AC36627" s="1"/>
      <c r="AJ36627" s="1"/>
      <c r="AK36627" s="1"/>
      <c r="AL36627" s="1"/>
    </row>
    <row r="36628">
      <c r="I36628" s="1"/>
      <c r="J36628" s="1"/>
      <c r="K36628" s="1"/>
      <c r="AA36628" s="1"/>
      <c r="AB36628" s="1"/>
      <c r="AC36628" s="1"/>
      <c r="AJ36628" s="1"/>
      <c r="AK36628" s="1"/>
      <c r="AL36628" s="1"/>
    </row>
    <row r="36629">
      <c r="I36629" s="1"/>
      <c r="J36629" s="1"/>
      <c r="K36629" s="1"/>
      <c r="AA36629" s="1"/>
      <c r="AB36629" s="1"/>
      <c r="AC36629" s="1"/>
      <c r="AJ36629" s="1"/>
      <c r="AK36629" s="1"/>
      <c r="AL36629" s="1"/>
    </row>
    <row r="36630">
      <c r="I36630" s="1"/>
      <c r="J36630" s="1"/>
      <c r="K36630" s="1"/>
      <c r="AA36630" s="1"/>
      <c r="AB36630" s="1"/>
      <c r="AC36630" s="1"/>
      <c r="AJ36630" s="1"/>
      <c r="AK36630" s="1"/>
      <c r="AL36630" s="1"/>
    </row>
    <row r="36631">
      <c r="I36631" s="1"/>
      <c r="J36631" s="1"/>
      <c r="K36631" s="1"/>
      <c r="AA36631" s="1"/>
      <c r="AB36631" s="1"/>
      <c r="AC36631" s="1"/>
      <c r="AJ36631" s="1"/>
      <c r="AK36631" s="1"/>
      <c r="AL36631" s="1"/>
    </row>
    <row r="36632">
      <c r="I36632" s="1"/>
      <c r="J36632" s="1"/>
      <c r="K36632" s="1"/>
      <c r="AA36632" s="1"/>
      <c r="AB36632" s="1"/>
      <c r="AC36632" s="1"/>
      <c r="AJ36632" s="1"/>
      <c r="AK36632" s="1"/>
      <c r="AL36632" s="1"/>
    </row>
    <row r="36633">
      <c r="I36633" s="1"/>
      <c r="J36633" s="1"/>
      <c r="K36633" s="1"/>
      <c r="AA36633" s="1"/>
      <c r="AB36633" s="1"/>
      <c r="AC36633" s="1"/>
      <c r="AJ36633" s="1"/>
      <c r="AK36633" s="1"/>
      <c r="AL36633" s="1"/>
    </row>
    <row r="36634">
      <c r="I36634" s="1"/>
      <c r="J36634" s="1"/>
      <c r="K36634" s="1"/>
      <c r="AA36634" s="1"/>
      <c r="AB36634" s="1"/>
      <c r="AC36634" s="1"/>
      <c r="AJ36634" s="1"/>
      <c r="AK36634" s="1"/>
      <c r="AL36634" s="1"/>
    </row>
    <row r="36635">
      <c r="I36635" s="1"/>
      <c r="J36635" s="1"/>
      <c r="K36635" s="1"/>
      <c r="AA36635" s="1"/>
      <c r="AB36635" s="1"/>
      <c r="AC36635" s="1"/>
      <c r="AJ36635" s="1"/>
      <c r="AK36635" s="1"/>
      <c r="AL36635" s="1"/>
    </row>
    <row r="36636">
      <c r="I36636" s="1"/>
      <c r="J36636" s="1"/>
      <c r="K36636" s="1"/>
      <c r="AA36636" s="1"/>
      <c r="AB36636" s="1"/>
      <c r="AC36636" s="1"/>
      <c r="AJ36636" s="1"/>
      <c r="AK36636" s="1"/>
      <c r="AL36636" s="1"/>
    </row>
    <row r="36637">
      <c r="I36637" s="1"/>
      <c r="J36637" s="1"/>
      <c r="K36637" s="1"/>
      <c r="AA36637" s="1"/>
      <c r="AB36637" s="1"/>
      <c r="AC36637" s="1"/>
      <c r="AJ36637" s="1"/>
      <c r="AK36637" s="1"/>
      <c r="AL36637" s="1"/>
    </row>
    <row r="36638">
      <c r="I36638" s="1"/>
      <c r="J36638" s="1"/>
      <c r="K36638" s="1"/>
      <c r="AA36638" s="1"/>
      <c r="AB36638" s="1"/>
      <c r="AC36638" s="1"/>
      <c r="AJ36638" s="1"/>
      <c r="AK36638" s="1"/>
      <c r="AL36638" s="1"/>
    </row>
    <row r="36639">
      <c r="I36639" s="1"/>
      <c r="J36639" s="1"/>
      <c r="K36639" s="1"/>
      <c r="AA36639" s="1"/>
      <c r="AB36639" s="1"/>
      <c r="AC36639" s="1"/>
      <c r="AJ36639" s="1"/>
      <c r="AK36639" s="1"/>
      <c r="AL36639" s="1"/>
    </row>
    <row r="36640">
      <c r="I36640" s="1"/>
      <c r="J36640" s="1"/>
      <c r="K36640" s="1"/>
      <c r="AA36640" s="1"/>
      <c r="AB36640" s="1"/>
      <c r="AC36640" s="1"/>
      <c r="AJ36640" s="1"/>
      <c r="AK36640" s="1"/>
      <c r="AL36640" s="1"/>
    </row>
    <row r="36641">
      <c r="I36641" s="1"/>
      <c r="J36641" s="1"/>
      <c r="K36641" s="1"/>
      <c r="AA36641" s="1"/>
      <c r="AB36641" s="1"/>
      <c r="AC36641" s="1"/>
      <c r="AJ36641" s="1"/>
      <c r="AK36641" s="1"/>
      <c r="AL36641" s="1"/>
    </row>
    <row r="36642">
      <c r="I36642" s="1"/>
      <c r="J36642" s="1"/>
      <c r="K36642" s="1"/>
      <c r="AA36642" s="1"/>
      <c r="AB36642" s="1"/>
      <c r="AC36642" s="1"/>
      <c r="AJ36642" s="1"/>
      <c r="AK36642" s="1"/>
      <c r="AL36642" s="1"/>
    </row>
    <row r="36643">
      <c r="I36643" s="1"/>
      <c r="J36643" s="1"/>
      <c r="K36643" s="1"/>
      <c r="AA36643" s="1"/>
      <c r="AB36643" s="1"/>
      <c r="AC36643" s="1"/>
      <c r="AJ36643" s="1"/>
      <c r="AK36643" s="1"/>
      <c r="AL36643" s="1"/>
    </row>
    <row r="36644">
      <c r="I36644" s="1"/>
      <c r="J36644" s="1"/>
      <c r="K36644" s="1"/>
      <c r="AA36644" s="1"/>
      <c r="AB36644" s="1"/>
      <c r="AC36644" s="1"/>
      <c r="AJ36644" s="1"/>
      <c r="AK36644" s="1"/>
      <c r="AL36644" s="1"/>
    </row>
    <row r="36645">
      <c r="I36645" s="1"/>
      <c r="J36645" s="1"/>
      <c r="K36645" s="1"/>
      <c r="AA36645" s="1"/>
      <c r="AB36645" s="1"/>
      <c r="AC36645" s="1"/>
      <c r="AJ36645" s="1"/>
      <c r="AK36645" s="1"/>
      <c r="AL36645" s="1"/>
    </row>
    <row r="36646">
      <c r="I36646" s="1"/>
      <c r="J36646" s="1"/>
      <c r="K36646" s="1"/>
      <c r="AA36646" s="1"/>
      <c r="AB36646" s="1"/>
      <c r="AC36646" s="1"/>
      <c r="AJ36646" s="1"/>
      <c r="AK36646" s="1"/>
      <c r="AL36646" s="1"/>
    </row>
    <row r="36647">
      <c r="I36647" s="1"/>
      <c r="J36647" s="1"/>
      <c r="K36647" s="1"/>
      <c r="AA36647" s="1"/>
      <c r="AB36647" s="1"/>
      <c r="AC36647" s="1"/>
      <c r="AJ36647" s="1"/>
      <c r="AK36647" s="1"/>
      <c r="AL36647" s="1"/>
    </row>
    <row r="36648">
      <c r="I36648" s="1"/>
      <c r="J36648" s="1"/>
      <c r="K36648" s="1"/>
      <c r="AA36648" s="1"/>
      <c r="AB36648" s="1"/>
      <c r="AC36648" s="1"/>
      <c r="AJ36648" s="1"/>
      <c r="AK36648" s="1"/>
      <c r="AL36648" s="1"/>
    </row>
    <row r="36649">
      <c r="I36649" s="1"/>
      <c r="J36649" s="1"/>
      <c r="K36649" s="1"/>
      <c r="AA36649" s="1"/>
      <c r="AB36649" s="1"/>
      <c r="AC36649" s="1"/>
      <c r="AJ36649" s="1"/>
      <c r="AK36649" s="1"/>
      <c r="AL36649" s="1"/>
    </row>
    <row r="36650">
      <c r="I36650" s="1"/>
      <c r="J36650" s="1"/>
      <c r="K36650" s="1"/>
      <c r="AA36650" s="1"/>
      <c r="AB36650" s="1"/>
      <c r="AC36650" s="1"/>
      <c r="AJ36650" s="1"/>
      <c r="AK36650" s="1"/>
      <c r="AL36650" s="1"/>
    </row>
    <row r="36651">
      <c r="I36651" s="1"/>
      <c r="J36651" s="1"/>
      <c r="K36651" s="1"/>
      <c r="AA36651" s="1"/>
      <c r="AB36651" s="1"/>
      <c r="AC36651" s="1"/>
      <c r="AJ36651" s="1"/>
      <c r="AK36651" s="1"/>
      <c r="AL36651" s="1"/>
    </row>
    <row r="36652">
      <c r="I36652" s="1"/>
      <c r="J36652" s="1"/>
      <c r="K36652" s="1"/>
      <c r="AA36652" s="1"/>
      <c r="AB36652" s="1"/>
      <c r="AC36652" s="1"/>
      <c r="AJ36652" s="1"/>
      <c r="AK36652" s="1"/>
      <c r="AL36652" s="1"/>
    </row>
    <row r="36653">
      <c r="I36653" s="1"/>
      <c r="J36653" s="1"/>
      <c r="K36653" s="1"/>
      <c r="AA36653" s="1"/>
      <c r="AB36653" s="1"/>
      <c r="AC36653" s="1"/>
      <c r="AJ36653" s="1"/>
      <c r="AK36653" s="1"/>
      <c r="AL36653" s="1"/>
    </row>
    <row r="36654">
      <c r="I36654" s="1"/>
      <c r="J36654" s="1"/>
      <c r="K36654" s="1"/>
      <c r="AA36654" s="1"/>
      <c r="AB36654" s="1"/>
      <c r="AC36654" s="1"/>
      <c r="AJ36654" s="1"/>
      <c r="AK36654" s="1"/>
      <c r="AL36654" s="1"/>
    </row>
    <row r="36655">
      <c r="I36655" s="1"/>
      <c r="J36655" s="1"/>
      <c r="K36655" s="1"/>
      <c r="AA36655" s="1"/>
      <c r="AB36655" s="1"/>
      <c r="AC36655" s="1"/>
      <c r="AJ36655" s="1"/>
      <c r="AK36655" s="1"/>
      <c r="AL36655" s="1"/>
    </row>
    <row r="36656">
      <c r="I36656" s="1"/>
      <c r="J36656" s="1"/>
      <c r="K36656" s="1"/>
      <c r="AA36656" s="1"/>
      <c r="AB36656" s="1"/>
      <c r="AC36656" s="1"/>
      <c r="AJ36656" s="1"/>
      <c r="AK36656" s="1"/>
      <c r="AL36656" s="1"/>
    </row>
    <row r="36657">
      <c r="I36657" s="1"/>
      <c r="J36657" s="1"/>
      <c r="K36657" s="1"/>
      <c r="AA36657" s="1"/>
      <c r="AB36657" s="1"/>
      <c r="AC36657" s="1"/>
      <c r="AJ36657" s="1"/>
      <c r="AK36657" s="1"/>
      <c r="AL36657" s="1"/>
    </row>
    <row r="36658">
      <c r="I36658" s="1"/>
      <c r="J36658" s="1"/>
      <c r="K36658" s="1"/>
      <c r="AA36658" s="1"/>
      <c r="AB36658" s="1"/>
      <c r="AC36658" s="1"/>
      <c r="AJ36658" s="1"/>
      <c r="AK36658" s="1"/>
      <c r="AL36658" s="1"/>
    </row>
    <row r="36659">
      <c r="I36659" s="1"/>
      <c r="J36659" s="1"/>
      <c r="K36659" s="1"/>
      <c r="AA36659" s="1"/>
      <c r="AB36659" s="1"/>
      <c r="AC36659" s="1"/>
      <c r="AJ36659" s="1"/>
      <c r="AK36659" s="1"/>
      <c r="AL36659" s="1"/>
    </row>
    <row r="36660">
      <c r="I36660" s="1"/>
      <c r="J36660" s="1"/>
      <c r="K36660" s="1"/>
      <c r="AA36660" s="1"/>
      <c r="AB36660" s="1"/>
      <c r="AC36660" s="1"/>
      <c r="AJ36660" s="1"/>
      <c r="AK36660" s="1"/>
      <c r="AL36660" s="1"/>
    </row>
    <row r="36661">
      <c r="I36661" s="1"/>
      <c r="J36661" s="1"/>
      <c r="K36661" s="1"/>
      <c r="AA36661" s="1"/>
      <c r="AB36661" s="1"/>
      <c r="AC36661" s="1"/>
      <c r="AJ36661" s="1"/>
      <c r="AK36661" s="1"/>
      <c r="AL36661" s="1"/>
    </row>
    <row r="36662">
      <c r="I36662" s="1"/>
      <c r="J36662" s="1"/>
      <c r="K36662" s="1"/>
      <c r="AA36662" s="1"/>
      <c r="AB36662" s="1"/>
      <c r="AC36662" s="1"/>
      <c r="AJ36662" s="1"/>
      <c r="AK36662" s="1"/>
      <c r="AL36662" s="1"/>
    </row>
    <row r="36663">
      <c r="I36663" s="1"/>
      <c r="J36663" s="1"/>
      <c r="K36663" s="1"/>
      <c r="AA36663" s="1"/>
      <c r="AB36663" s="1"/>
      <c r="AC36663" s="1"/>
      <c r="AJ36663" s="1"/>
      <c r="AK36663" s="1"/>
      <c r="AL36663" s="1"/>
    </row>
    <row r="36664">
      <c r="I36664" s="1"/>
      <c r="J36664" s="1"/>
      <c r="K36664" s="1"/>
      <c r="AA36664" s="1"/>
      <c r="AB36664" s="1"/>
      <c r="AC36664" s="1"/>
      <c r="AJ36664" s="1"/>
      <c r="AK36664" s="1"/>
      <c r="AL36664" s="1"/>
    </row>
    <row r="36665">
      <c r="I36665" s="1"/>
      <c r="J36665" s="1"/>
      <c r="K36665" s="1"/>
      <c r="AA36665" s="1"/>
      <c r="AB36665" s="1"/>
      <c r="AC36665" s="1"/>
      <c r="AJ36665" s="1"/>
      <c r="AK36665" s="1"/>
      <c r="AL36665" s="1"/>
    </row>
    <row r="36666">
      <c r="I36666" s="1"/>
      <c r="J36666" s="1"/>
      <c r="K36666" s="1"/>
      <c r="AA36666" s="1"/>
      <c r="AB36666" s="1"/>
      <c r="AC36666" s="1"/>
      <c r="AJ36666" s="1"/>
      <c r="AK36666" s="1"/>
      <c r="AL36666" s="1"/>
    </row>
    <row r="36667">
      <c r="I36667" s="1"/>
      <c r="J36667" s="1"/>
      <c r="K36667" s="1"/>
      <c r="AA36667" s="1"/>
      <c r="AB36667" s="1"/>
      <c r="AC36667" s="1"/>
      <c r="AJ36667" s="1"/>
      <c r="AK36667" s="1"/>
      <c r="AL36667" s="1"/>
    </row>
    <row r="36668">
      <c r="I36668" s="1"/>
      <c r="J36668" s="1"/>
      <c r="K36668" s="1"/>
      <c r="AA36668" s="1"/>
      <c r="AB36668" s="1"/>
      <c r="AC36668" s="1"/>
      <c r="AJ36668" s="1"/>
      <c r="AK36668" s="1"/>
      <c r="AL36668" s="1"/>
    </row>
    <row r="36669">
      <c r="I36669" s="1"/>
      <c r="J36669" s="1"/>
      <c r="K36669" s="1"/>
      <c r="AA36669" s="1"/>
      <c r="AB36669" s="1"/>
      <c r="AC36669" s="1"/>
      <c r="AJ36669" s="1"/>
      <c r="AK36669" s="1"/>
      <c r="AL36669" s="1"/>
    </row>
    <row r="36670">
      <c r="I36670" s="1"/>
      <c r="J36670" s="1"/>
      <c r="K36670" s="1"/>
      <c r="AA36670" s="1"/>
      <c r="AB36670" s="1"/>
      <c r="AC36670" s="1"/>
      <c r="AJ36670" s="1"/>
      <c r="AK36670" s="1"/>
      <c r="AL36670" s="1"/>
    </row>
    <row r="36671">
      <c r="I36671" s="1"/>
      <c r="J36671" s="1"/>
      <c r="K36671" s="1"/>
      <c r="AA36671" s="1"/>
      <c r="AB36671" s="1"/>
      <c r="AC36671" s="1"/>
      <c r="AJ36671" s="1"/>
      <c r="AK36671" s="1"/>
      <c r="AL36671" s="1"/>
    </row>
    <row r="36672">
      <c r="I36672" s="1"/>
      <c r="J36672" s="1"/>
      <c r="K36672" s="1"/>
      <c r="AA36672" s="1"/>
      <c r="AB36672" s="1"/>
      <c r="AC36672" s="1"/>
      <c r="AJ36672" s="1"/>
      <c r="AK36672" s="1"/>
      <c r="AL36672" s="1"/>
    </row>
    <row r="36673">
      <c r="I36673" s="1"/>
      <c r="J36673" s="1"/>
      <c r="K36673" s="1"/>
      <c r="AA36673" s="1"/>
      <c r="AB36673" s="1"/>
      <c r="AC36673" s="1"/>
      <c r="AJ36673" s="1"/>
      <c r="AK36673" s="1"/>
      <c r="AL36673" s="1"/>
    </row>
    <row r="36674">
      <c r="I36674" s="1"/>
      <c r="J36674" s="1"/>
      <c r="K36674" s="1"/>
      <c r="AA36674" s="1"/>
      <c r="AB36674" s="1"/>
      <c r="AC36674" s="1"/>
      <c r="AJ36674" s="1"/>
      <c r="AK36674" s="1"/>
      <c r="AL36674" s="1"/>
    </row>
    <row r="36675">
      <c r="I36675" s="1"/>
      <c r="J36675" s="1"/>
      <c r="K36675" s="1"/>
      <c r="AA36675" s="1"/>
      <c r="AB36675" s="1"/>
      <c r="AC36675" s="1"/>
      <c r="AJ36675" s="1"/>
      <c r="AK36675" s="1"/>
      <c r="AL36675" s="1"/>
    </row>
    <row r="36676">
      <c r="I36676" s="1"/>
      <c r="J36676" s="1"/>
      <c r="K36676" s="1"/>
      <c r="AA36676" s="1"/>
      <c r="AB36676" s="1"/>
      <c r="AC36676" s="1"/>
      <c r="AJ36676" s="1"/>
      <c r="AK36676" s="1"/>
      <c r="AL36676" s="1"/>
    </row>
    <row r="36677">
      <c r="I36677" s="1"/>
      <c r="J36677" s="1"/>
      <c r="K36677" s="1"/>
      <c r="AA36677" s="1"/>
      <c r="AB36677" s="1"/>
      <c r="AC36677" s="1"/>
      <c r="AJ36677" s="1"/>
      <c r="AK36677" s="1"/>
      <c r="AL36677" s="1"/>
    </row>
    <row r="36678">
      <c r="I36678" s="1"/>
      <c r="J36678" s="1"/>
      <c r="K36678" s="1"/>
      <c r="AA36678" s="1"/>
      <c r="AB36678" s="1"/>
      <c r="AC36678" s="1"/>
      <c r="AJ36678" s="1"/>
      <c r="AK36678" s="1"/>
      <c r="AL36678" s="1"/>
    </row>
    <row r="36679">
      <c r="I36679" s="1"/>
      <c r="J36679" s="1"/>
      <c r="K36679" s="1"/>
      <c r="AA36679" s="1"/>
      <c r="AB36679" s="1"/>
      <c r="AC36679" s="1"/>
      <c r="AJ36679" s="1"/>
      <c r="AK36679" s="1"/>
      <c r="AL36679" s="1"/>
    </row>
    <row r="36680">
      <c r="I36680" s="1"/>
      <c r="J36680" s="1"/>
      <c r="K36680" s="1"/>
      <c r="AA36680" s="1"/>
      <c r="AB36680" s="1"/>
      <c r="AC36680" s="1"/>
      <c r="AJ36680" s="1"/>
      <c r="AK36680" s="1"/>
      <c r="AL36680" s="1"/>
    </row>
    <row r="36681">
      <c r="I36681" s="1"/>
      <c r="J36681" s="1"/>
      <c r="K36681" s="1"/>
      <c r="AA36681" s="1"/>
      <c r="AB36681" s="1"/>
      <c r="AC36681" s="1"/>
      <c r="AJ36681" s="1"/>
      <c r="AK36681" s="1"/>
      <c r="AL36681" s="1"/>
    </row>
    <row r="36682">
      <c r="I36682" s="1"/>
      <c r="J36682" s="1"/>
      <c r="K36682" s="1"/>
      <c r="AA36682" s="1"/>
      <c r="AB36682" s="1"/>
      <c r="AC36682" s="1"/>
      <c r="AJ36682" s="1"/>
      <c r="AK36682" s="1"/>
      <c r="AL36682" s="1"/>
    </row>
    <row r="36683">
      <c r="I36683" s="1"/>
      <c r="J36683" s="1"/>
      <c r="K36683" s="1"/>
      <c r="AA36683" s="1"/>
      <c r="AB36683" s="1"/>
      <c r="AC36683" s="1"/>
      <c r="AJ36683" s="1"/>
      <c r="AK36683" s="1"/>
      <c r="AL36683" s="1"/>
    </row>
    <row r="36684">
      <c r="I36684" s="1"/>
      <c r="J36684" s="1"/>
      <c r="K36684" s="1"/>
      <c r="AA36684" s="1"/>
      <c r="AB36684" s="1"/>
      <c r="AC36684" s="1"/>
      <c r="AJ36684" s="1"/>
      <c r="AK36684" s="1"/>
      <c r="AL36684" s="1"/>
    </row>
    <row r="36685">
      <c r="I36685" s="1"/>
      <c r="J36685" s="1"/>
      <c r="K36685" s="1"/>
      <c r="AA36685" s="1"/>
      <c r="AB36685" s="1"/>
      <c r="AC36685" s="1"/>
      <c r="AJ36685" s="1"/>
      <c r="AK36685" s="1"/>
      <c r="AL36685" s="1"/>
    </row>
    <row r="36686">
      <c r="I36686" s="1"/>
      <c r="J36686" s="1"/>
      <c r="K36686" s="1"/>
      <c r="AA36686" s="1"/>
      <c r="AB36686" s="1"/>
      <c r="AC36686" s="1"/>
      <c r="AJ36686" s="1"/>
      <c r="AK36686" s="1"/>
      <c r="AL36686" s="1"/>
    </row>
    <row r="36687">
      <c r="I36687" s="1"/>
      <c r="J36687" s="1"/>
      <c r="K36687" s="1"/>
      <c r="AA36687" s="1"/>
      <c r="AB36687" s="1"/>
      <c r="AC36687" s="1"/>
      <c r="AJ36687" s="1"/>
      <c r="AK36687" s="1"/>
      <c r="AL36687" s="1"/>
    </row>
    <row r="36688">
      <c r="I36688" s="1"/>
      <c r="J36688" s="1"/>
      <c r="K36688" s="1"/>
      <c r="AA36688" s="1"/>
      <c r="AB36688" s="1"/>
      <c r="AC36688" s="1"/>
      <c r="AJ36688" s="1"/>
      <c r="AK36688" s="1"/>
      <c r="AL36688" s="1"/>
    </row>
    <row r="36689">
      <c r="I36689" s="1"/>
      <c r="J36689" s="1"/>
      <c r="K36689" s="1"/>
      <c r="AA36689" s="1"/>
      <c r="AB36689" s="1"/>
      <c r="AC36689" s="1"/>
      <c r="AJ36689" s="1"/>
      <c r="AK36689" s="1"/>
      <c r="AL36689" s="1"/>
    </row>
    <row r="36690">
      <c r="I36690" s="1"/>
      <c r="J36690" s="1"/>
      <c r="K36690" s="1"/>
      <c r="AA36690" s="1"/>
      <c r="AB36690" s="1"/>
      <c r="AC36690" s="1"/>
      <c r="AJ36690" s="1"/>
      <c r="AK36690" s="1"/>
      <c r="AL36690" s="1"/>
    </row>
    <row r="36691">
      <c r="I36691" s="1"/>
      <c r="J36691" s="1"/>
      <c r="K36691" s="1"/>
      <c r="AA36691" s="1"/>
      <c r="AB36691" s="1"/>
      <c r="AC36691" s="1"/>
      <c r="AJ36691" s="1"/>
      <c r="AK36691" s="1"/>
      <c r="AL36691" s="1"/>
    </row>
    <row r="36692">
      <c r="I36692" s="1"/>
      <c r="J36692" s="1"/>
      <c r="K36692" s="1"/>
      <c r="AA36692" s="1"/>
      <c r="AB36692" s="1"/>
      <c r="AC36692" s="1"/>
      <c r="AJ36692" s="1"/>
      <c r="AK36692" s="1"/>
      <c r="AL36692" s="1"/>
    </row>
    <row r="36693">
      <c r="I36693" s="1"/>
      <c r="J36693" s="1"/>
      <c r="K36693" s="1"/>
      <c r="AA36693" s="1"/>
      <c r="AB36693" s="1"/>
      <c r="AC36693" s="1"/>
      <c r="AJ36693" s="1"/>
      <c r="AK36693" s="1"/>
      <c r="AL36693" s="1"/>
    </row>
    <row r="36694">
      <c r="I36694" s="1"/>
      <c r="J36694" s="1"/>
      <c r="K36694" s="1"/>
      <c r="AA36694" s="1"/>
      <c r="AB36694" s="1"/>
      <c r="AC36694" s="1"/>
      <c r="AJ36694" s="1"/>
      <c r="AK36694" s="1"/>
      <c r="AL36694" s="1"/>
    </row>
    <row r="36695">
      <c r="I36695" s="1"/>
      <c r="J36695" s="1"/>
      <c r="K36695" s="1"/>
      <c r="AA36695" s="1"/>
      <c r="AB36695" s="1"/>
      <c r="AC36695" s="1"/>
      <c r="AJ36695" s="1"/>
      <c r="AK36695" s="1"/>
      <c r="AL36695" s="1"/>
    </row>
    <row r="36696">
      <c r="I36696" s="1"/>
      <c r="J36696" s="1"/>
      <c r="K36696" s="1"/>
      <c r="AA36696" s="1"/>
      <c r="AB36696" s="1"/>
      <c r="AC36696" s="1"/>
      <c r="AJ36696" s="1"/>
      <c r="AK36696" s="1"/>
      <c r="AL36696" s="1"/>
    </row>
    <row r="36697">
      <c r="I36697" s="1"/>
      <c r="J36697" s="1"/>
      <c r="K36697" s="1"/>
      <c r="AA36697" s="1"/>
      <c r="AB36697" s="1"/>
      <c r="AC36697" s="1"/>
      <c r="AJ36697" s="1"/>
      <c r="AK36697" s="1"/>
      <c r="AL36697" s="1"/>
    </row>
    <row r="36698">
      <c r="I36698" s="1"/>
      <c r="J36698" s="1"/>
      <c r="K36698" s="1"/>
      <c r="AA36698" s="1"/>
      <c r="AB36698" s="1"/>
      <c r="AC36698" s="1"/>
      <c r="AJ36698" s="1"/>
      <c r="AK36698" s="1"/>
      <c r="AL36698" s="1"/>
    </row>
    <row r="36699">
      <c r="I36699" s="1"/>
      <c r="J36699" s="1"/>
      <c r="K36699" s="1"/>
      <c r="AA36699" s="1"/>
      <c r="AB36699" s="1"/>
      <c r="AC36699" s="1"/>
      <c r="AJ36699" s="1"/>
      <c r="AK36699" s="1"/>
      <c r="AL36699" s="1"/>
    </row>
    <row r="36700">
      <c r="I36700" s="1"/>
      <c r="J36700" s="1"/>
      <c r="K36700" s="1"/>
      <c r="AA36700" s="1"/>
      <c r="AB36700" s="1"/>
      <c r="AC36700" s="1"/>
      <c r="AJ36700" s="1"/>
      <c r="AK36700" s="1"/>
      <c r="AL36700" s="1"/>
    </row>
    <row r="36701">
      <c r="I36701" s="1"/>
      <c r="J36701" s="1"/>
      <c r="K36701" s="1"/>
      <c r="AA36701" s="1"/>
      <c r="AB36701" s="1"/>
      <c r="AC36701" s="1"/>
      <c r="AJ36701" s="1"/>
      <c r="AK36701" s="1"/>
      <c r="AL36701" s="1"/>
    </row>
    <row r="36702">
      <c r="I36702" s="1"/>
      <c r="J36702" s="1"/>
      <c r="K36702" s="1"/>
      <c r="AA36702" s="1"/>
      <c r="AB36702" s="1"/>
      <c r="AC36702" s="1"/>
      <c r="AJ36702" s="1"/>
      <c r="AK36702" s="1"/>
      <c r="AL36702" s="1"/>
    </row>
    <row r="36703">
      <c r="I36703" s="1"/>
      <c r="J36703" s="1"/>
      <c r="K36703" s="1"/>
      <c r="AA36703" s="1"/>
      <c r="AB36703" s="1"/>
      <c r="AC36703" s="1"/>
      <c r="AJ36703" s="1"/>
      <c r="AK36703" s="1"/>
      <c r="AL36703" s="1"/>
    </row>
    <row r="36704">
      <c r="I36704" s="1"/>
      <c r="J36704" s="1"/>
      <c r="K36704" s="1"/>
      <c r="AA36704" s="1"/>
      <c r="AB36704" s="1"/>
      <c r="AC36704" s="1"/>
      <c r="AJ36704" s="1"/>
      <c r="AK36704" s="1"/>
      <c r="AL36704" s="1"/>
    </row>
    <row r="36705">
      <c r="I36705" s="1"/>
      <c r="J36705" s="1"/>
      <c r="K36705" s="1"/>
      <c r="AA36705" s="1"/>
      <c r="AB36705" s="1"/>
      <c r="AC36705" s="1"/>
      <c r="AJ36705" s="1"/>
      <c r="AK36705" s="1"/>
      <c r="AL36705" s="1"/>
    </row>
    <row r="36706">
      <c r="I36706" s="1"/>
      <c r="J36706" s="1"/>
      <c r="K36706" s="1"/>
      <c r="AA36706" s="1"/>
      <c r="AB36706" s="1"/>
      <c r="AC36706" s="1"/>
      <c r="AJ36706" s="1"/>
      <c r="AK36706" s="1"/>
      <c r="AL36706" s="1"/>
    </row>
    <row r="36707">
      <c r="I36707" s="1"/>
      <c r="J36707" s="1"/>
      <c r="K36707" s="1"/>
      <c r="AA36707" s="1"/>
      <c r="AB36707" s="1"/>
      <c r="AC36707" s="1"/>
      <c r="AJ36707" s="1"/>
      <c r="AK36707" s="1"/>
      <c r="AL36707" s="1"/>
    </row>
    <row r="36708">
      <c r="I36708" s="1"/>
      <c r="J36708" s="1"/>
      <c r="K36708" s="1"/>
      <c r="AA36708" s="1"/>
      <c r="AB36708" s="1"/>
      <c r="AC36708" s="1"/>
      <c r="AJ36708" s="1"/>
      <c r="AK36708" s="1"/>
      <c r="AL36708" s="1"/>
    </row>
    <row r="36709">
      <c r="I36709" s="1"/>
      <c r="J36709" s="1"/>
      <c r="K36709" s="1"/>
      <c r="AA36709" s="1"/>
      <c r="AB36709" s="1"/>
      <c r="AC36709" s="1"/>
      <c r="AJ36709" s="1"/>
      <c r="AK36709" s="1"/>
      <c r="AL36709" s="1"/>
    </row>
    <row r="36710">
      <c r="I36710" s="1"/>
      <c r="J36710" s="1"/>
      <c r="K36710" s="1"/>
      <c r="AA36710" s="1"/>
      <c r="AB36710" s="1"/>
      <c r="AC36710" s="1"/>
      <c r="AJ36710" s="1"/>
      <c r="AK36710" s="1"/>
      <c r="AL36710" s="1"/>
    </row>
    <row r="36711">
      <c r="I36711" s="1"/>
      <c r="J36711" s="1"/>
      <c r="K36711" s="1"/>
      <c r="AA36711" s="1"/>
      <c r="AB36711" s="1"/>
      <c r="AC36711" s="1"/>
      <c r="AJ36711" s="1"/>
      <c r="AK36711" s="1"/>
      <c r="AL36711" s="1"/>
    </row>
    <row r="36712">
      <c r="I36712" s="1"/>
      <c r="J36712" s="1"/>
      <c r="K36712" s="1"/>
      <c r="AA36712" s="1"/>
      <c r="AB36712" s="1"/>
      <c r="AC36712" s="1"/>
      <c r="AJ36712" s="1"/>
      <c r="AK36712" s="1"/>
      <c r="AL36712" s="1"/>
    </row>
    <row r="36713">
      <c r="I36713" s="1"/>
      <c r="J36713" s="1"/>
      <c r="K36713" s="1"/>
      <c r="AA36713" s="1"/>
      <c r="AB36713" s="1"/>
      <c r="AC36713" s="1"/>
      <c r="AJ36713" s="1"/>
      <c r="AK36713" s="1"/>
      <c r="AL36713" s="1"/>
    </row>
    <row r="36714">
      <c r="I36714" s="1"/>
      <c r="J36714" s="1"/>
      <c r="K36714" s="1"/>
      <c r="AA36714" s="1"/>
      <c r="AB36714" s="1"/>
      <c r="AC36714" s="1"/>
      <c r="AJ36714" s="1"/>
      <c r="AK36714" s="1"/>
      <c r="AL36714" s="1"/>
    </row>
    <row r="36715">
      <c r="I36715" s="1"/>
      <c r="J36715" s="1"/>
      <c r="K36715" s="1"/>
      <c r="AA36715" s="1"/>
      <c r="AB36715" s="1"/>
      <c r="AC36715" s="1"/>
      <c r="AJ36715" s="1"/>
      <c r="AK36715" s="1"/>
      <c r="AL36715" s="1"/>
    </row>
    <row r="36716">
      <c r="I36716" s="1"/>
      <c r="J36716" s="1"/>
      <c r="K36716" s="1"/>
      <c r="AA36716" s="1"/>
      <c r="AB36716" s="1"/>
      <c r="AC36716" s="1"/>
      <c r="AJ36716" s="1"/>
      <c r="AK36716" s="1"/>
      <c r="AL36716" s="1"/>
    </row>
    <row r="36717">
      <c r="I36717" s="1"/>
      <c r="J36717" s="1"/>
      <c r="K36717" s="1"/>
      <c r="AA36717" s="1"/>
      <c r="AB36717" s="1"/>
      <c r="AC36717" s="1"/>
      <c r="AJ36717" s="1"/>
      <c r="AK36717" s="1"/>
      <c r="AL36717" s="1"/>
    </row>
    <row r="36718">
      <c r="I36718" s="1"/>
      <c r="J36718" s="1"/>
      <c r="K36718" s="1"/>
      <c r="AA36718" s="1"/>
      <c r="AB36718" s="1"/>
      <c r="AC36718" s="1"/>
      <c r="AJ36718" s="1"/>
      <c r="AK36718" s="1"/>
      <c r="AL36718" s="1"/>
    </row>
    <row r="36719">
      <c r="I36719" s="1"/>
      <c r="J36719" s="1"/>
      <c r="K36719" s="1"/>
      <c r="AA36719" s="1"/>
      <c r="AB36719" s="1"/>
      <c r="AC36719" s="1"/>
      <c r="AJ36719" s="1"/>
      <c r="AK36719" s="1"/>
      <c r="AL36719" s="1"/>
    </row>
    <row r="36720">
      <c r="I36720" s="1"/>
      <c r="J36720" s="1"/>
      <c r="K36720" s="1"/>
      <c r="AA36720" s="1"/>
      <c r="AB36720" s="1"/>
      <c r="AC36720" s="1"/>
      <c r="AJ36720" s="1"/>
      <c r="AK36720" s="1"/>
      <c r="AL36720" s="1"/>
    </row>
    <row r="36721">
      <c r="I36721" s="1"/>
      <c r="J36721" s="1"/>
      <c r="K36721" s="1"/>
      <c r="AA36721" s="1"/>
      <c r="AB36721" s="1"/>
      <c r="AC36721" s="1"/>
      <c r="AJ36721" s="1"/>
      <c r="AK36721" s="1"/>
      <c r="AL36721" s="1"/>
    </row>
    <row r="36722">
      <c r="I36722" s="1"/>
      <c r="J36722" s="1"/>
      <c r="K36722" s="1"/>
      <c r="AA36722" s="1"/>
      <c r="AB36722" s="1"/>
      <c r="AC36722" s="1"/>
      <c r="AJ36722" s="1"/>
      <c r="AK36722" s="1"/>
      <c r="AL36722" s="1"/>
    </row>
    <row r="36723">
      <c r="I36723" s="1"/>
      <c r="J36723" s="1"/>
      <c r="K36723" s="1"/>
      <c r="AA36723" s="1"/>
      <c r="AB36723" s="1"/>
      <c r="AC36723" s="1"/>
      <c r="AJ36723" s="1"/>
      <c r="AK36723" s="1"/>
      <c r="AL36723" s="1"/>
    </row>
    <row r="36724">
      <c r="I36724" s="1"/>
      <c r="J36724" s="1"/>
      <c r="K36724" s="1"/>
      <c r="AA36724" s="1"/>
      <c r="AB36724" s="1"/>
      <c r="AC36724" s="1"/>
      <c r="AJ36724" s="1"/>
      <c r="AK36724" s="1"/>
      <c r="AL36724" s="1"/>
    </row>
    <row r="36725">
      <c r="I36725" s="1"/>
      <c r="J36725" s="1"/>
      <c r="K36725" s="1"/>
      <c r="AA36725" s="1"/>
      <c r="AB36725" s="1"/>
      <c r="AC36725" s="1"/>
      <c r="AJ36725" s="1"/>
      <c r="AK36725" s="1"/>
      <c r="AL36725" s="1"/>
    </row>
    <row r="36726">
      <c r="I36726" s="1"/>
      <c r="J36726" s="1"/>
      <c r="K36726" s="1"/>
      <c r="AA36726" s="1"/>
      <c r="AB36726" s="1"/>
      <c r="AC36726" s="1"/>
      <c r="AJ36726" s="1"/>
      <c r="AK36726" s="1"/>
      <c r="AL36726" s="1"/>
    </row>
    <row r="36727">
      <c r="I36727" s="1"/>
      <c r="J36727" s="1"/>
      <c r="K36727" s="1"/>
      <c r="AA36727" s="1"/>
      <c r="AB36727" s="1"/>
      <c r="AC36727" s="1"/>
      <c r="AJ36727" s="1"/>
      <c r="AK36727" s="1"/>
      <c r="AL36727" s="1"/>
    </row>
    <row r="36728">
      <c r="I36728" s="1"/>
      <c r="J36728" s="1"/>
      <c r="K36728" s="1"/>
      <c r="AA36728" s="1"/>
      <c r="AB36728" s="1"/>
      <c r="AC36728" s="1"/>
      <c r="AJ36728" s="1"/>
      <c r="AK36728" s="1"/>
      <c r="AL36728" s="1"/>
    </row>
    <row r="36729">
      <c r="I36729" s="1"/>
      <c r="J36729" s="1"/>
      <c r="K36729" s="1"/>
      <c r="AA36729" s="1"/>
      <c r="AB36729" s="1"/>
      <c r="AC36729" s="1"/>
      <c r="AJ36729" s="1"/>
      <c r="AK36729" s="1"/>
      <c r="AL36729" s="1"/>
    </row>
    <row r="36730">
      <c r="I36730" s="1"/>
      <c r="J36730" s="1"/>
      <c r="K36730" s="1"/>
      <c r="AA36730" s="1"/>
      <c r="AB36730" s="1"/>
      <c r="AC36730" s="1"/>
      <c r="AJ36730" s="1"/>
      <c r="AK36730" s="1"/>
      <c r="AL36730" s="1"/>
    </row>
    <row r="36731">
      <c r="I36731" s="1"/>
      <c r="J36731" s="1"/>
      <c r="K36731" s="1"/>
      <c r="AA36731" s="1"/>
      <c r="AB36731" s="1"/>
      <c r="AC36731" s="1"/>
      <c r="AJ36731" s="1"/>
      <c r="AK36731" s="1"/>
      <c r="AL36731" s="1"/>
    </row>
    <row r="36732">
      <c r="I36732" s="1"/>
      <c r="J36732" s="1"/>
      <c r="K36732" s="1"/>
      <c r="AA36732" s="1"/>
      <c r="AB36732" s="1"/>
      <c r="AC36732" s="1"/>
      <c r="AJ36732" s="1"/>
      <c r="AK36732" s="1"/>
      <c r="AL36732" s="1"/>
    </row>
    <row r="36733">
      <c r="I36733" s="1"/>
      <c r="J36733" s="1"/>
      <c r="K36733" s="1"/>
      <c r="AA36733" s="1"/>
      <c r="AB36733" s="1"/>
      <c r="AC36733" s="1"/>
      <c r="AJ36733" s="1"/>
      <c r="AK36733" s="1"/>
      <c r="AL36733" s="1"/>
    </row>
    <row r="36734">
      <c r="I36734" s="1"/>
      <c r="J36734" s="1"/>
      <c r="K36734" s="1"/>
      <c r="AA36734" s="1"/>
      <c r="AB36734" s="1"/>
      <c r="AC36734" s="1"/>
      <c r="AJ36734" s="1"/>
      <c r="AK36734" s="1"/>
      <c r="AL36734" s="1"/>
    </row>
    <row r="36735">
      <c r="I36735" s="1"/>
      <c r="J36735" s="1"/>
      <c r="K36735" s="1"/>
      <c r="AA36735" s="1"/>
      <c r="AB36735" s="1"/>
      <c r="AC36735" s="1"/>
      <c r="AJ36735" s="1"/>
      <c r="AK36735" s="1"/>
      <c r="AL36735" s="1"/>
    </row>
    <row r="36736">
      <c r="I36736" s="1"/>
      <c r="J36736" s="1"/>
      <c r="K36736" s="1"/>
      <c r="AA36736" s="1"/>
      <c r="AB36736" s="1"/>
      <c r="AC36736" s="1"/>
      <c r="AJ36736" s="1"/>
      <c r="AK36736" s="1"/>
      <c r="AL36736" s="1"/>
    </row>
    <row r="36737">
      <c r="I36737" s="1"/>
      <c r="J36737" s="1"/>
      <c r="K36737" s="1"/>
      <c r="AA36737" s="1"/>
      <c r="AB36737" s="1"/>
      <c r="AC36737" s="1"/>
      <c r="AJ36737" s="1"/>
      <c r="AK36737" s="1"/>
      <c r="AL36737" s="1"/>
    </row>
    <row r="36738">
      <c r="I36738" s="1"/>
      <c r="J36738" s="1"/>
      <c r="K36738" s="1"/>
      <c r="AA36738" s="1"/>
      <c r="AB36738" s="1"/>
      <c r="AC36738" s="1"/>
      <c r="AJ36738" s="1"/>
      <c r="AK36738" s="1"/>
      <c r="AL36738" s="1"/>
    </row>
    <row r="36739">
      <c r="I36739" s="1"/>
      <c r="J36739" s="1"/>
      <c r="K36739" s="1"/>
      <c r="AA36739" s="1"/>
      <c r="AB36739" s="1"/>
      <c r="AC36739" s="1"/>
      <c r="AJ36739" s="1"/>
      <c r="AK36739" s="1"/>
      <c r="AL36739" s="1"/>
    </row>
    <row r="36740">
      <c r="I36740" s="1"/>
      <c r="J36740" s="1"/>
      <c r="K36740" s="1"/>
      <c r="AA36740" s="1"/>
      <c r="AB36740" s="1"/>
      <c r="AC36740" s="1"/>
      <c r="AJ36740" s="1"/>
      <c r="AK36740" s="1"/>
      <c r="AL36740" s="1"/>
    </row>
    <row r="36741">
      <c r="I36741" s="1"/>
      <c r="J36741" s="1"/>
      <c r="K36741" s="1"/>
      <c r="AA36741" s="1"/>
      <c r="AB36741" s="1"/>
      <c r="AC36741" s="1"/>
      <c r="AJ36741" s="1"/>
      <c r="AK36741" s="1"/>
      <c r="AL36741" s="1"/>
    </row>
    <row r="36742">
      <c r="I36742" s="1"/>
      <c r="J36742" s="1"/>
      <c r="K36742" s="1"/>
      <c r="AA36742" s="1"/>
      <c r="AB36742" s="1"/>
      <c r="AC36742" s="1"/>
      <c r="AJ36742" s="1"/>
      <c r="AK36742" s="1"/>
      <c r="AL36742" s="1"/>
    </row>
    <row r="36743">
      <c r="I36743" s="1"/>
      <c r="J36743" s="1"/>
      <c r="K36743" s="1"/>
      <c r="AA36743" s="1"/>
      <c r="AB36743" s="1"/>
      <c r="AC36743" s="1"/>
      <c r="AJ36743" s="1"/>
      <c r="AK36743" s="1"/>
      <c r="AL36743" s="1"/>
    </row>
    <row r="36744">
      <c r="I36744" s="1"/>
      <c r="J36744" s="1"/>
      <c r="K36744" s="1"/>
      <c r="AA36744" s="1"/>
      <c r="AB36744" s="1"/>
      <c r="AC36744" s="1"/>
      <c r="AJ36744" s="1"/>
      <c r="AK36744" s="1"/>
      <c r="AL36744" s="1"/>
    </row>
    <row r="36745">
      <c r="I36745" s="1"/>
      <c r="J36745" s="1"/>
      <c r="K36745" s="1"/>
      <c r="AA36745" s="1"/>
      <c r="AB36745" s="1"/>
      <c r="AC36745" s="1"/>
      <c r="AJ36745" s="1"/>
      <c r="AK36745" s="1"/>
      <c r="AL36745" s="1"/>
    </row>
    <row r="36746">
      <c r="I36746" s="1"/>
      <c r="J36746" s="1"/>
      <c r="K36746" s="1"/>
      <c r="AA36746" s="1"/>
      <c r="AB36746" s="1"/>
      <c r="AC36746" s="1"/>
      <c r="AJ36746" s="1"/>
      <c r="AK36746" s="1"/>
      <c r="AL36746" s="1"/>
    </row>
    <row r="36747">
      <c r="I36747" s="1"/>
      <c r="J36747" s="1"/>
      <c r="K36747" s="1"/>
      <c r="AA36747" s="1"/>
      <c r="AB36747" s="1"/>
      <c r="AC36747" s="1"/>
      <c r="AJ36747" s="1"/>
      <c r="AK36747" s="1"/>
      <c r="AL36747" s="1"/>
    </row>
    <row r="36748">
      <c r="I36748" s="1"/>
      <c r="J36748" s="1"/>
      <c r="K36748" s="1"/>
      <c r="AA36748" s="1"/>
      <c r="AB36748" s="1"/>
      <c r="AC36748" s="1"/>
      <c r="AJ36748" s="1"/>
      <c r="AK36748" s="1"/>
      <c r="AL36748" s="1"/>
    </row>
    <row r="36749">
      <c r="I36749" s="1"/>
      <c r="J36749" s="1"/>
      <c r="K36749" s="1"/>
      <c r="AA36749" s="1"/>
      <c r="AB36749" s="1"/>
      <c r="AC36749" s="1"/>
      <c r="AJ36749" s="1"/>
      <c r="AK36749" s="1"/>
      <c r="AL36749" s="1"/>
    </row>
    <row r="36750">
      <c r="I36750" s="1"/>
      <c r="J36750" s="1"/>
      <c r="K36750" s="1"/>
      <c r="AA36750" s="1"/>
      <c r="AB36750" s="1"/>
      <c r="AC36750" s="1"/>
      <c r="AJ36750" s="1"/>
      <c r="AK36750" s="1"/>
      <c r="AL36750" s="1"/>
    </row>
    <row r="36751">
      <c r="I36751" s="1"/>
      <c r="J36751" s="1"/>
      <c r="K36751" s="1"/>
      <c r="AA36751" s="1"/>
      <c r="AB36751" s="1"/>
      <c r="AC36751" s="1"/>
      <c r="AJ36751" s="1"/>
      <c r="AK36751" s="1"/>
      <c r="AL36751" s="1"/>
    </row>
    <row r="36752">
      <c r="I36752" s="1"/>
      <c r="J36752" s="1"/>
      <c r="K36752" s="1"/>
      <c r="AA36752" s="1"/>
      <c r="AB36752" s="1"/>
      <c r="AC36752" s="1"/>
      <c r="AJ36752" s="1"/>
      <c r="AK36752" s="1"/>
      <c r="AL36752" s="1"/>
    </row>
    <row r="36753">
      <c r="I36753" s="1"/>
      <c r="J36753" s="1"/>
      <c r="K36753" s="1"/>
      <c r="AA36753" s="1"/>
      <c r="AB36753" s="1"/>
      <c r="AC36753" s="1"/>
      <c r="AJ36753" s="1"/>
      <c r="AK36753" s="1"/>
      <c r="AL36753" s="1"/>
    </row>
    <row r="36754">
      <c r="I36754" s="1"/>
      <c r="J36754" s="1"/>
      <c r="K36754" s="1"/>
      <c r="AA36754" s="1"/>
      <c r="AB36754" s="1"/>
      <c r="AC36754" s="1"/>
      <c r="AJ36754" s="1"/>
      <c r="AK36754" s="1"/>
      <c r="AL36754" s="1"/>
    </row>
    <row r="36755">
      <c r="I36755" s="1"/>
      <c r="J36755" s="1"/>
      <c r="K36755" s="1"/>
      <c r="AA36755" s="1"/>
      <c r="AB36755" s="1"/>
      <c r="AC36755" s="1"/>
      <c r="AJ36755" s="1"/>
      <c r="AK36755" s="1"/>
      <c r="AL36755" s="1"/>
    </row>
    <row r="36756">
      <c r="I36756" s="1"/>
      <c r="J36756" s="1"/>
      <c r="K36756" s="1"/>
      <c r="AA36756" s="1"/>
      <c r="AB36756" s="1"/>
      <c r="AC36756" s="1"/>
      <c r="AJ36756" s="1"/>
      <c r="AK36756" s="1"/>
      <c r="AL36756" s="1"/>
    </row>
    <row r="36757">
      <c r="I36757" s="1"/>
      <c r="J36757" s="1"/>
      <c r="K36757" s="1"/>
      <c r="AA36757" s="1"/>
      <c r="AB36757" s="1"/>
      <c r="AC36757" s="1"/>
      <c r="AJ36757" s="1"/>
      <c r="AK36757" s="1"/>
      <c r="AL36757" s="1"/>
    </row>
    <row r="36758">
      <c r="I36758" s="1"/>
      <c r="J36758" s="1"/>
      <c r="K36758" s="1"/>
      <c r="AA36758" s="1"/>
      <c r="AB36758" s="1"/>
      <c r="AC36758" s="1"/>
      <c r="AJ36758" s="1"/>
      <c r="AK36758" s="1"/>
      <c r="AL36758" s="1"/>
    </row>
    <row r="36759">
      <c r="I36759" s="1"/>
      <c r="J36759" s="1"/>
      <c r="K36759" s="1"/>
      <c r="AA36759" s="1"/>
      <c r="AB36759" s="1"/>
      <c r="AC36759" s="1"/>
      <c r="AJ36759" s="1"/>
      <c r="AK36759" s="1"/>
      <c r="AL36759" s="1"/>
    </row>
    <row r="36760">
      <c r="I36760" s="1"/>
      <c r="J36760" s="1"/>
      <c r="K36760" s="1"/>
      <c r="AA36760" s="1"/>
      <c r="AB36760" s="1"/>
      <c r="AC36760" s="1"/>
      <c r="AJ36760" s="1"/>
      <c r="AK36760" s="1"/>
      <c r="AL36760" s="1"/>
    </row>
    <row r="36761">
      <c r="I36761" s="1"/>
      <c r="J36761" s="1"/>
      <c r="K36761" s="1"/>
      <c r="AA36761" s="1"/>
      <c r="AB36761" s="1"/>
      <c r="AC36761" s="1"/>
      <c r="AJ36761" s="1"/>
      <c r="AK36761" s="1"/>
      <c r="AL36761" s="1"/>
    </row>
    <row r="36762">
      <c r="I36762" s="1"/>
      <c r="J36762" s="1"/>
      <c r="K36762" s="1"/>
      <c r="AA36762" s="1"/>
      <c r="AB36762" s="1"/>
      <c r="AC36762" s="1"/>
      <c r="AJ36762" s="1"/>
      <c r="AK36762" s="1"/>
      <c r="AL36762" s="1"/>
    </row>
    <row r="36763">
      <c r="I36763" s="1"/>
      <c r="J36763" s="1"/>
      <c r="K36763" s="1"/>
      <c r="AA36763" s="1"/>
      <c r="AB36763" s="1"/>
      <c r="AC36763" s="1"/>
      <c r="AJ36763" s="1"/>
      <c r="AK36763" s="1"/>
      <c r="AL36763" s="1"/>
    </row>
    <row r="36764">
      <c r="I36764" s="1"/>
      <c r="J36764" s="1"/>
      <c r="K36764" s="1"/>
      <c r="AA36764" s="1"/>
      <c r="AB36764" s="1"/>
      <c r="AC36764" s="1"/>
      <c r="AJ36764" s="1"/>
      <c r="AK36764" s="1"/>
      <c r="AL36764" s="1"/>
    </row>
    <row r="36765">
      <c r="I36765" s="1"/>
      <c r="J36765" s="1"/>
      <c r="K36765" s="1"/>
      <c r="AA36765" s="1"/>
      <c r="AB36765" s="1"/>
      <c r="AC36765" s="1"/>
      <c r="AJ36765" s="1"/>
      <c r="AK36765" s="1"/>
      <c r="AL36765" s="1"/>
    </row>
    <row r="36766">
      <c r="I36766" s="1"/>
      <c r="J36766" s="1"/>
      <c r="K36766" s="1"/>
      <c r="AA36766" s="1"/>
      <c r="AB36766" s="1"/>
      <c r="AC36766" s="1"/>
      <c r="AJ36766" s="1"/>
      <c r="AK36766" s="1"/>
      <c r="AL36766" s="1"/>
    </row>
    <row r="36767">
      <c r="I36767" s="1"/>
      <c r="J36767" s="1"/>
      <c r="K36767" s="1"/>
      <c r="AA36767" s="1"/>
      <c r="AB36767" s="1"/>
      <c r="AC36767" s="1"/>
      <c r="AJ36767" s="1"/>
      <c r="AK36767" s="1"/>
      <c r="AL36767" s="1"/>
    </row>
    <row r="36768">
      <c r="I36768" s="1"/>
      <c r="J36768" s="1"/>
      <c r="K36768" s="1"/>
      <c r="AA36768" s="1"/>
      <c r="AB36768" s="1"/>
      <c r="AC36768" s="1"/>
      <c r="AJ36768" s="1"/>
      <c r="AK36768" s="1"/>
      <c r="AL36768" s="1"/>
    </row>
    <row r="36769">
      <c r="I36769" s="1"/>
      <c r="J36769" s="1"/>
      <c r="K36769" s="1"/>
      <c r="AA36769" s="1"/>
      <c r="AB36769" s="1"/>
      <c r="AC36769" s="1"/>
      <c r="AJ36769" s="1"/>
      <c r="AK36769" s="1"/>
      <c r="AL36769" s="1"/>
    </row>
    <row r="36770">
      <c r="I36770" s="1"/>
      <c r="J36770" s="1"/>
      <c r="K36770" s="1"/>
      <c r="AA36770" s="1"/>
      <c r="AB36770" s="1"/>
      <c r="AC36770" s="1"/>
      <c r="AJ36770" s="1"/>
      <c r="AK36770" s="1"/>
      <c r="AL36770" s="1"/>
    </row>
    <row r="36771">
      <c r="I36771" s="1"/>
      <c r="J36771" s="1"/>
      <c r="K36771" s="1"/>
      <c r="AA36771" s="1"/>
      <c r="AB36771" s="1"/>
      <c r="AC36771" s="1"/>
      <c r="AJ36771" s="1"/>
      <c r="AK36771" s="1"/>
      <c r="AL36771" s="1"/>
    </row>
    <row r="36772">
      <c r="I36772" s="1"/>
      <c r="J36772" s="1"/>
      <c r="K36772" s="1"/>
      <c r="AA36772" s="1"/>
      <c r="AB36772" s="1"/>
      <c r="AC36772" s="1"/>
      <c r="AJ36772" s="1"/>
      <c r="AK36772" s="1"/>
      <c r="AL36772" s="1"/>
    </row>
    <row r="36773">
      <c r="I36773" s="1"/>
      <c r="J36773" s="1"/>
      <c r="K36773" s="1"/>
      <c r="AA36773" s="1"/>
      <c r="AB36773" s="1"/>
      <c r="AC36773" s="1"/>
      <c r="AJ36773" s="1"/>
      <c r="AK36773" s="1"/>
      <c r="AL36773" s="1"/>
    </row>
    <row r="36774">
      <c r="I36774" s="1"/>
      <c r="J36774" s="1"/>
      <c r="K36774" s="1"/>
      <c r="AA36774" s="1"/>
      <c r="AB36774" s="1"/>
      <c r="AC36774" s="1"/>
      <c r="AJ36774" s="1"/>
      <c r="AK36774" s="1"/>
      <c r="AL36774" s="1"/>
    </row>
    <row r="36775">
      <c r="I36775" s="1"/>
      <c r="J36775" s="1"/>
      <c r="K36775" s="1"/>
      <c r="AA36775" s="1"/>
      <c r="AB36775" s="1"/>
      <c r="AC36775" s="1"/>
      <c r="AJ36775" s="1"/>
      <c r="AK36775" s="1"/>
      <c r="AL36775" s="1"/>
    </row>
    <row r="36776">
      <c r="I36776" s="1"/>
      <c r="J36776" s="1"/>
      <c r="K36776" s="1"/>
      <c r="AA36776" s="1"/>
      <c r="AB36776" s="1"/>
      <c r="AC36776" s="1"/>
      <c r="AJ36776" s="1"/>
      <c r="AK36776" s="1"/>
      <c r="AL36776" s="1"/>
    </row>
    <row r="36777">
      <c r="I36777" s="1"/>
      <c r="J36777" s="1"/>
      <c r="K36777" s="1"/>
      <c r="AA36777" s="1"/>
      <c r="AB36777" s="1"/>
      <c r="AC36777" s="1"/>
      <c r="AJ36777" s="1"/>
      <c r="AK36777" s="1"/>
      <c r="AL36777" s="1"/>
    </row>
    <row r="36778">
      <c r="I36778" s="1"/>
      <c r="J36778" s="1"/>
      <c r="K36778" s="1"/>
      <c r="AA36778" s="1"/>
      <c r="AB36778" s="1"/>
      <c r="AC36778" s="1"/>
      <c r="AJ36778" s="1"/>
      <c r="AK36778" s="1"/>
      <c r="AL36778" s="1"/>
    </row>
    <row r="36779">
      <c r="I36779" s="1"/>
      <c r="J36779" s="1"/>
      <c r="K36779" s="1"/>
      <c r="AA36779" s="1"/>
      <c r="AB36779" s="1"/>
      <c r="AC36779" s="1"/>
      <c r="AJ36779" s="1"/>
      <c r="AK36779" s="1"/>
      <c r="AL36779" s="1"/>
    </row>
    <row r="36780">
      <c r="I36780" s="1"/>
      <c r="J36780" s="1"/>
      <c r="K36780" s="1"/>
      <c r="AA36780" s="1"/>
      <c r="AB36780" s="1"/>
      <c r="AC36780" s="1"/>
      <c r="AJ36780" s="1"/>
      <c r="AK36780" s="1"/>
      <c r="AL36780" s="1"/>
    </row>
    <row r="36781">
      <c r="I36781" s="1"/>
      <c r="J36781" s="1"/>
      <c r="K36781" s="1"/>
      <c r="AA36781" s="1"/>
      <c r="AB36781" s="1"/>
      <c r="AC36781" s="1"/>
      <c r="AJ36781" s="1"/>
      <c r="AK36781" s="1"/>
      <c r="AL36781" s="1"/>
    </row>
    <row r="36782">
      <c r="I36782" s="1"/>
      <c r="J36782" s="1"/>
      <c r="K36782" s="1"/>
      <c r="AA36782" s="1"/>
      <c r="AB36782" s="1"/>
      <c r="AC36782" s="1"/>
      <c r="AJ36782" s="1"/>
      <c r="AK36782" s="1"/>
      <c r="AL36782" s="1"/>
    </row>
    <row r="36783">
      <c r="I36783" s="1"/>
      <c r="J36783" s="1"/>
      <c r="K36783" s="1"/>
      <c r="AA36783" s="1"/>
      <c r="AB36783" s="1"/>
      <c r="AC36783" s="1"/>
      <c r="AJ36783" s="1"/>
      <c r="AK36783" s="1"/>
      <c r="AL36783" s="1"/>
    </row>
    <row r="36784">
      <c r="I36784" s="1"/>
      <c r="J36784" s="1"/>
      <c r="K36784" s="1"/>
      <c r="AA36784" s="1"/>
      <c r="AB36784" s="1"/>
      <c r="AC36784" s="1"/>
      <c r="AJ36784" s="1"/>
      <c r="AK36784" s="1"/>
      <c r="AL36784" s="1"/>
    </row>
    <row r="36785">
      <c r="I36785" s="1"/>
      <c r="J36785" s="1"/>
      <c r="K36785" s="1"/>
      <c r="AA36785" s="1"/>
      <c r="AB36785" s="1"/>
      <c r="AC36785" s="1"/>
      <c r="AJ36785" s="1"/>
      <c r="AK36785" s="1"/>
      <c r="AL36785" s="1"/>
    </row>
    <row r="36786">
      <c r="I36786" s="1"/>
      <c r="J36786" s="1"/>
      <c r="K36786" s="1"/>
      <c r="AA36786" s="1"/>
      <c r="AB36786" s="1"/>
      <c r="AC36786" s="1"/>
      <c r="AJ36786" s="1"/>
      <c r="AK36786" s="1"/>
      <c r="AL36786" s="1"/>
    </row>
    <row r="36787">
      <c r="I36787" s="1"/>
      <c r="J36787" s="1"/>
      <c r="K36787" s="1"/>
      <c r="AA36787" s="1"/>
      <c r="AB36787" s="1"/>
      <c r="AC36787" s="1"/>
      <c r="AJ36787" s="1"/>
      <c r="AK36787" s="1"/>
      <c r="AL36787" s="1"/>
    </row>
    <row r="36788">
      <c r="I36788" s="1"/>
      <c r="J36788" s="1"/>
      <c r="K36788" s="1"/>
      <c r="AA36788" s="1"/>
      <c r="AB36788" s="1"/>
      <c r="AC36788" s="1"/>
      <c r="AJ36788" s="1"/>
      <c r="AK36788" s="1"/>
      <c r="AL36788" s="1"/>
    </row>
    <row r="36789">
      <c r="I36789" s="1"/>
      <c r="J36789" s="1"/>
      <c r="K36789" s="1"/>
      <c r="AA36789" s="1"/>
      <c r="AB36789" s="1"/>
      <c r="AC36789" s="1"/>
      <c r="AJ36789" s="1"/>
      <c r="AK36789" s="1"/>
      <c r="AL36789" s="1"/>
    </row>
    <row r="36790">
      <c r="I36790" s="1"/>
      <c r="J36790" s="1"/>
      <c r="K36790" s="1"/>
      <c r="AA36790" s="1"/>
      <c r="AB36790" s="1"/>
      <c r="AC36790" s="1"/>
      <c r="AJ36790" s="1"/>
      <c r="AK36790" s="1"/>
      <c r="AL36790" s="1"/>
    </row>
    <row r="36791">
      <c r="I36791" s="1"/>
      <c r="J36791" s="1"/>
      <c r="K36791" s="1"/>
      <c r="AA36791" s="1"/>
      <c r="AB36791" s="1"/>
      <c r="AC36791" s="1"/>
      <c r="AJ36791" s="1"/>
      <c r="AK36791" s="1"/>
      <c r="AL36791" s="1"/>
    </row>
    <row r="36792">
      <c r="I36792" s="1"/>
      <c r="J36792" s="1"/>
      <c r="K36792" s="1"/>
      <c r="AA36792" s="1"/>
      <c r="AB36792" s="1"/>
      <c r="AC36792" s="1"/>
      <c r="AJ36792" s="1"/>
      <c r="AK36792" s="1"/>
      <c r="AL36792" s="1"/>
    </row>
    <row r="36793">
      <c r="I36793" s="1"/>
      <c r="J36793" s="1"/>
      <c r="K36793" s="1"/>
      <c r="AA36793" s="1"/>
      <c r="AB36793" s="1"/>
      <c r="AC36793" s="1"/>
      <c r="AJ36793" s="1"/>
      <c r="AK36793" s="1"/>
      <c r="AL36793" s="1"/>
    </row>
    <row r="36794">
      <c r="I36794" s="1"/>
      <c r="J36794" s="1"/>
      <c r="K36794" s="1"/>
      <c r="AA36794" s="1"/>
      <c r="AB36794" s="1"/>
      <c r="AC36794" s="1"/>
      <c r="AJ36794" s="1"/>
      <c r="AK36794" s="1"/>
      <c r="AL36794" s="1"/>
    </row>
    <row r="36795">
      <c r="I36795" s="1"/>
      <c r="J36795" s="1"/>
      <c r="K36795" s="1"/>
      <c r="AA36795" s="1"/>
      <c r="AB36795" s="1"/>
      <c r="AC36795" s="1"/>
      <c r="AJ36795" s="1"/>
      <c r="AK36795" s="1"/>
      <c r="AL36795" s="1"/>
    </row>
    <row r="36796">
      <c r="I36796" s="1"/>
      <c r="J36796" s="1"/>
      <c r="K36796" s="1"/>
      <c r="AA36796" s="1"/>
      <c r="AB36796" s="1"/>
      <c r="AC36796" s="1"/>
      <c r="AJ36796" s="1"/>
      <c r="AK36796" s="1"/>
      <c r="AL36796" s="1"/>
    </row>
    <row r="36797">
      <c r="I36797" s="1"/>
      <c r="J36797" s="1"/>
      <c r="K36797" s="1"/>
      <c r="AA36797" s="1"/>
      <c r="AB36797" s="1"/>
      <c r="AC36797" s="1"/>
      <c r="AJ36797" s="1"/>
      <c r="AK36797" s="1"/>
      <c r="AL36797" s="1"/>
    </row>
    <row r="36798">
      <c r="I36798" s="1"/>
      <c r="J36798" s="1"/>
      <c r="K36798" s="1"/>
      <c r="AA36798" s="1"/>
      <c r="AB36798" s="1"/>
      <c r="AC36798" s="1"/>
      <c r="AJ36798" s="1"/>
      <c r="AK36798" s="1"/>
      <c r="AL36798" s="1"/>
    </row>
    <row r="36799">
      <c r="I36799" s="1"/>
      <c r="J36799" s="1"/>
      <c r="K36799" s="1"/>
      <c r="AA36799" s="1"/>
      <c r="AB36799" s="1"/>
      <c r="AC36799" s="1"/>
      <c r="AJ36799" s="1"/>
      <c r="AK36799" s="1"/>
      <c r="AL36799" s="1"/>
    </row>
    <row r="36800">
      <c r="I36800" s="1"/>
      <c r="J36800" s="1"/>
      <c r="K36800" s="1"/>
      <c r="AA36800" s="1"/>
      <c r="AB36800" s="1"/>
      <c r="AC36800" s="1"/>
      <c r="AJ36800" s="1"/>
      <c r="AK36800" s="1"/>
      <c r="AL36800" s="1"/>
    </row>
    <row r="36801">
      <c r="I36801" s="1"/>
      <c r="J36801" s="1"/>
      <c r="K36801" s="1"/>
      <c r="AA36801" s="1"/>
      <c r="AB36801" s="1"/>
      <c r="AC36801" s="1"/>
      <c r="AJ36801" s="1"/>
      <c r="AK36801" s="1"/>
      <c r="AL36801" s="1"/>
    </row>
    <row r="36802">
      <c r="I36802" s="1"/>
      <c r="J36802" s="1"/>
      <c r="K36802" s="1"/>
      <c r="AA36802" s="1"/>
      <c r="AB36802" s="1"/>
      <c r="AC36802" s="1"/>
      <c r="AJ36802" s="1"/>
      <c r="AK36802" s="1"/>
      <c r="AL36802" s="1"/>
    </row>
    <row r="36803">
      <c r="I36803" s="1"/>
      <c r="J36803" s="1"/>
      <c r="K36803" s="1"/>
      <c r="AA36803" s="1"/>
      <c r="AB36803" s="1"/>
      <c r="AC36803" s="1"/>
      <c r="AJ36803" s="1"/>
      <c r="AK36803" s="1"/>
      <c r="AL36803" s="1"/>
    </row>
    <row r="36804">
      <c r="I36804" s="1"/>
      <c r="J36804" s="1"/>
      <c r="K36804" s="1"/>
      <c r="AA36804" s="1"/>
      <c r="AB36804" s="1"/>
      <c r="AC36804" s="1"/>
      <c r="AJ36804" s="1"/>
      <c r="AK36804" s="1"/>
      <c r="AL36804" s="1"/>
    </row>
    <row r="36805">
      <c r="I36805" s="1"/>
      <c r="J36805" s="1"/>
      <c r="K36805" s="1"/>
      <c r="AA36805" s="1"/>
      <c r="AB36805" s="1"/>
      <c r="AC36805" s="1"/>
      <c r="AJ36805" s="1"/>
      <c r="AK36805" s="1"/>
      <c r="AL36805" s="1"/>
    </row>
    <row r="36806">
      <c r="I36806" s="1"/>
      <c r="J36806" s="1"/>
      <c r="K36806" s="1"/>
      <c r="AA36806" s="1"/>
      <c r="AB36806" s="1"/>
      <c r="AC36806" s="1"/>
      <c r="AJ36806" s="1"/>
      <c r="AK36806" s="1"/>
      <c r="AL36806" s="1"/>
    </row>
    <row r="36807">
      <c r="I36807" s="1"/>
      <c r="J36807" s="1"/>
      <c r="K36807" s="1"/>
      <c r="AA36807" s="1"/>
      <c r="AB36807" s="1"/>
      <c r="AC36807" s="1"/>
      <c r="AJ36807" s="1"/>
      <c r="AK36807" s="1"/>
      <c r="AL36807" s="1"/>
    </row>
    <row r="36808">
      <c r="I36808" s="1"/>
      <c r="J36808" s="1"/>
      <c r="K36808" s="1"/>
      <c r="AA36808" s="1"/>
      <c r="AB36808" s="1"/>
      <c r="AC36808" s="1"/>
      <c r="AJ36808" s="1"/>
      <c r="AK36808" s="1"/>
      <c r="AL36808" s="1"/>
    </row>
    <row r="36809">
      <c r="I36809" s="1"/>
      <c r="J36809" s="1"/>
      <c r="K36809" s="1"/>
      <c r="AA36809" s="1"/>
      <c r="AB36809" s="1"/>
      <c r="AC36809" s="1"/>
      <c r="AJ36809" s="1"/>
      <c r="AK36809" s="1"/>
      <c r="AL36809" s="1"/>
    </row>
    <row r="36810">
      <c r="I36810" s="1"/>
      <c r="J36810" s="1"/>
      <c r="K36810" s="1"/>
      <c r="AA36810" s="1"/>
      <c r="AB36810" s="1"/>
      <c r="AC36810" s="1"/>
      <c r="AJ36810" s="1"/>
      <c r="AK36810" s="1"/>
      <c r="AL36810" s="1"/>
    </row>
    <row r="36811">
      <c r="I36811" s="1"/>
      <c r="J36811" s="1"/>
      <c r="K36811" s="1"/>
      <c r="AA36811" s="1"/>
      <c r="AB36811" s="1"/>
      <c r="AC36811" s="1"/>
      <c r="AJ36811" s="1"/>
      <c r="AK36811" s="1"/>
      <c r="AL36811" s="1"/>
    </row>
    <row r="36812">
      <c r="I36812" s="1"/>
      <c r="J36812" s="1"/>
      <c r="K36812" s="1"/>
      <c r="AA36812" s="1"/>
      <c r="AB36812" s="1"/>
      <c r="AC36812" s="1"/>
      <c r="AJ36812" s="1"/>
      <c r="AK36812" s="1"/>
      <c r="AL36812" s="1"/>
    </row>
    <row r="36813">
      <c r="I36813" s="1"/>
      <c r="J36813" s="1"/>
      <c r="K36813" s="1"/>
      <c r="AA36813" s="1"/>
      <c r="AB36813" s="1"/>
      <c r="AC36813" s="1"/>
      <c r="AJ36813" s="1"/>
      <c r="AK36813" s="1"/>
      <c r="AL36813" s="1"/>
    </row>
    <row r="36814">
      <c r="I36814" s="1"/>
      <c r="J36814" s="1"/>
      <c r="K36814" s="1"/>
      <c r="AA36814" s="1"/>
      <c r="AB36814" s="1"/>
      <c r="AC36814" s="1"/>
      <c r="AJ36814" s="1"/>
      <c r="AK36814" s="1"/>
      <c r="AL36814" s="1"/>
    </row>
    <row r="36815">
      <c r="I36815" s="1"/>
      <c r="J36815" s="1"/>
      <c r="K36815" s="1"/>
      <c r="AA36815" s="1"/>
      <c r="AB36815" s="1"/>
      <c r="AC36815" s="1"/>
      <c r="AJ36815" s="1"/>
      <c r="AK36815" s="1"/>
      <c r="AL36815" s="1"/>
    </row>
    <row r="36816">
      <c r="I36816" s="1"/>
      <c r="J36816" s="1"/>
      <c r="K36816" s="1"/>
      <c r="AA36816" s="1"/>
      <c r="AB36816" s="1"/>
      <c r="AC36816" s="1"/>
      <c r="AJ36816" s="1"/>
      <c r="AK36816" s="1"/>
      <c r="AL36816" s="1"/>
    </row>
    <row r="36817">
      <c r="I36817" s="1"/>
      <c r="J36817" s="1"/>
      <c r="K36817" s="1"/>
      <c r="AA36817" s="1"/>
      <c r="AB36817" s="1"/>
      <c r="AC36817" s="1"/>
      <c r="AJ36817" s="1"/>
      <c r="AK36817" s="1"/>
      <c r="AL36817" s="1"/>
    </row>
    <row r="36818">
      <c r="I36818" s="1"/>
      <c r="J36818" s="1"/>
      <c r="K36818" s="1"/>
      <c r="AA36818" s="1"/>
      <c r="AB36818" s="1"/>
      <c r="AC36818" s="1"/>
      <c r="AJ36818" s="1"/>
      <c r="AK36818" s="1"/>
      <c r="AL36818" s="1"/>
    </row>
    <row r="36819">
      <c r="I36819" s="1"/>
      <c r="J36819" s="1"/>
      <c r="K36819" s="1"/>
      <c r="AA36819" s="1"/>
      <c r="AB36819" s="1"/>
      <c r="AC36819" s="1"/>
      <c r="AJ36819" s="1"/>
      <c r="AK36819" s="1"/>
      <c r="AL36819" s="1"/>
    </row>
    <row r="36820">
      <c r="I36820" s="1"/>
      <c r="J36820" s="1"/>
      <c r="K36820" s="1"/>
      <c r="AA36820" s="1"/>
      <c r="AB36820" s="1"/>
      <c r="AC36820" s="1"/>
      <c r="AJ36820" s="1"/>
      <c r="AK36820" s="1"/>
      <c r="AL36820" s="1"/>
    </row>
    <row r="36821">
      <c r="I36821" s="1"/>
      <c r="J36821" s="1"/>
      <c r="K36821" s="1"/>
      <c r="AA36821" s="1"/>
      <c r="AB36821" s="1"/>
      <c r="AC36821" s="1"/>
      <c r="AJ36821" s="1"/>
      <c r="AK36821" s="1"/>
      <c r="AL36821" s="1"/>
    </row>
    <row r="36822">
      <c r="I36822" s="1"/>
      <c r="J36822" s="1"/>
      <c r="K36822" s="1"/>
      <c r="AA36822" s="1"/>
      <c r="AB36822" s="1"/>
      <c r="AC36822" s="1"/>
      <c r="AJ36822" s="1"/>
      <c r="AK36822" s="1"/>
      <c r="AL36822" s="1"/>
    </row>
    <row r="36823">
      <c r="I36823" s="1"/>
      <c r="J36823" s="1"/>
      <c r="K36823" s="1"/>
      <c r="AA36823" s="1"/>
      <c r="AB36823" s="1"/>
      <c r="AC36823" s="1"/>
      <c r="AJ36823" s="1"/>
      <c r="AK36823" s="1"/>
      <c r="AL36823" s="1"/>
    </row>
    <row r="36824">
      <c r="I36824" s="1"/>
      <c r="J36824" s="1"/>
      <c r="K36824" s="1"/>
      <c r="AA36824" s="1"/>
      <c r="AB36824" s="1"/>
      <c r="AC36824" s="1"/>
      <c r="AJ36824" s="1"/>
      <c r="AK36824" s="1"/>
      <c r="AL36824" s="1"/>
    </row>
    <row r="36825">
      <c r="I36825" s="1"/>
      <c r="J36825" s="1"/>
      <c r="K36825" s="1"/>
      <c r="AA36825" s="1"/>
      <c r="AB36825" s="1"/>
      <c r="AC36825" s="1"/>
      <c r="AJ36825" s="1"/>
      <c r="AK36825" s="1"/>
      <c r="AL36825" s="1"/>
    </row>
    <row r="36826">
      <c r="I36826" s="1"/>
      <c r="J36826" s="1"/>
      <c r="K36826" s="1"/>
      <c r="AA36826" s="1"/>
      <c r="AB36826" s="1"/>
      <c r="AC36826" s="1"/>
      <c r="AJ36826" s="1"/>
      <c r="AK36826" s="1"/>
      <c r="AL36826" s="1"/>
    </row>
    <row r="36827">
      <c r="I36827" s="1"/>
      <c r="J36827" s="1"/>
      <c r="K36827" s="1"/>
      <c r="AA36827" s="1"/>
      <c r="AB36827" s="1"/>
      <c r="AC36827" s="1"/>
      <c r="AJ36827" s="1"/>
      <c r="AK36827" s="1"/>
      <c r="AL36827" s="1"/>
    </row>
    <row r="36828">
      <c r="I36828" s="1"/>
      <c r="J36828" s="1"/>
      <c r="K36828" s="1"/>
      <c r="AA36828" s="1"/>
      <c r="AB36828" s="1"/>
      <c r="AC36828" s="1"/>
      <c r="AJ36828" s="1"/>
      <c r="AK36828" s="1"/>
      <c r="AL36828" s="1"/>
    </row>
    <row r="36829">
      <c r="I36829" s="1"/>
      <c r="J36829" s="1"/>
      <c r="K36829" s="1"/>
      <c r="AA36829" s="1"/>
      <c r="AB36829" s="1"/>
      <c r="AC36829" s="1"/>
      <c r="AJ36829" s="1"/>
      <c r="AK36829" s="1"/>
      <c r="AL36829" s="1"/>
    </row>
    <row r="36830">
      <c r="I36830" s="1"/>
      <c r="J36830" s="1"/>
      <c r="K36830" s="1"/>
      <c r="AA36830" s="1"/>
      <c r="AB36830" s="1"/>
      <c r="AC36830" s="1"/>
      <c r="AJ36830" s="1"/>
      <c r="AK36830" s="1"/>
      <c r="AL36830" s="1"/>
    </row>
    <row r="36831">
      <c r="I36831" s="1"/>
      <c r="J36831" s="1"/>
      <c r="K36831" s="1"/>
      <c r="AA36831" s="1"/>
      <c r="AB36831" s="1"/>
      <c r="AC36831" s="1"/>
      <c r="AJ36831" s="1"/>
      <c r="AK36831" s="1"/>
      <c r="AL36831" s="1"/>
    </row>
    <row r="36832">
      <c r="I36832" s="1"/>
      <c r="J36832" s="1"/>
      <c r="K36832" s="1"/>
      <c r="AA36832" s="1"/>
      <c r="AB36832" s="1"/>
      <c r="AC36832" s="1"/>
      <c r="AJ36832" s="1"/>
      <c r="AK36832" s="1"/>
      <c r="AL36832" s="1"/>
    </row>
    <row r="36833">
      <c r="I36833" s="1"/>
      <c r="J36833" s="1"/>
      <c r="K36833" s="1"/>
      <c r="AA36833" s="1"/>
      <c r="AB36833" s="1"/>
      <c r="AC36833" s="1"/>
      <c r="AJ36833" s="1"/>
      <c r="AK36833" s="1"/>
      <c r="AL36833" s="1"/>
    </row>
    <row r="36834">
      <c r="I36834" s="1"/>
      <c r="J36834" s="1"/>
      <c r="K36834" s="1"/>
      <c r="AA36834" s="1"/>
      <c r="AB36834" s="1"/>
      <c r="AC36834" s="1"/>
      <c r="AJ36834" s="1"/>
      <c r="AK36834" s="1"/>
      <c r="AL36834" s="1"/>
    </row>
    <row r="36835">
      <c r="I36835" s="1"/>
      <c r="J36835" s="1"/>
      <c r="K36835" s="1"/>
      <c r="AA36835" s="1"/>
      <c r="AB36835" s="1"/>
      <c r="AC36835" s="1"/>
      <c r="AJ36835" s="1"/>
      <c r="AK36835" s="1"/>
      <c r="AL36835" s="1"/>
    </row>
    <row r="36836">
      <c r="I36836" s="1"/>
      <c r="J36836" s="1"/>
      <c r="K36836" s="1"/>
      <c r="AA36836" s="1"/>
      <c r="AB36836" s="1"/>
      <c r="AC36836" s="1"/>
      <c r="AJ36836" s="1"/>
      <c r="AK36836" s="1"/>
      <c r="AL36836" s="1"/>
    </row>
    <row r="36837">
      <c r="I36837" s="1"/>
      <c r="J36837" s="1"/>
      <c r="K36837" s="1"/>
      <c r="AA36837" s="1"/>
      <c r="AB36837" s="1"/>
      <c r="AC36837" s="1"/>
      <c r="AJ36837" s="1"/>
      <c r="AK36837" s="1"/>
      <c r="AL36837" s="1"/>
    </row>
    <row r="36838">
      <c r="I36838" s="1"/>
      <c r="J36838" s="1"/>
      <c r="K36838" s="1"/>
      <c r="AA36838" s="1"/>
      <c r="AB36838" s="1"/>
      <c r="AC36838" s="1"/>
      <c r="AJ36838" s="1"/>
      <c r="AK36838" s="1"/>
      <c r="AL36838" s="1"/>
    </row>
    <row r="36839">
      <c r="I36839" s="1"/>
      <c r="J36839" s="1"/>
      <c r="K36839" s="1"/>
      <c r="AA36839" s="1"/>
      <c r="AB36839" s="1"/>
      <c r="AC36839" s="1"/>
      <c r="AJ36839" s="1"/>
      <c r="AK36839" s="1"/>
      <c r="AL36839" s="1"/>
    </row>
    <row r="36840">
      <c r="I36840" s="1"/>
      <c r="J36840" s="1"/>
      <c r="K36840" s="1"/>
      <c r="AA36840" s="1"/>
      <c r="AB36840" s="1"/>
      <c r="AC36840" s="1"/>
      <c r="AJ36840" s="1"/>
      <c r="AK36840" s="1"/>
      <c r="AL36840" s="1"/>
    </row>
    <row r="36841">
      <c r="I36841" s="1"/>
      <c r="J36841" s="1"/>
      <c r="K36841" s="1"/>
      <c r="AA36841" s="1"/>
      <c r="AB36841" s="1"/>
      <c r="AC36841" s="1"/>
      <c r="AJ36841" s="1"/>
      <c r="AK36841" s="1"/>
      <c r="AL36841" s="1"/>
    </row>
    <row r="36842">
      <c r="I36842" s="1"/>
      <c r="J36842" s="1"/>
      <c r="K36842" s="1"/>
      <c r="AA36842" s="1"/>
      <c r="AB36842" s="1"/>
      <c r="AC36842" s="1"/>
      <c r="AJ36842" s="1"/>
      <c r="AK36842" s="1"/>
      <c r="AL36842" s="1"/>
    </row>
    <row r="36843">
      <c r="I36843" s="1"/>
      <c r="J36843" s="1"/>
      <c r="K36843" s="1"/>
      <c r="AA36843" s="1"/>
      <c r="AB36843" s="1"/>
      <c r="AC36843" s="1"/>
      <c r="AJ36843" s="1"/>
      <c r="AK36843" s="1"/>
      <c r="AL36843" s="1"/>
    </row>
    <row r="36844">
      <c r="I36844" s="1"/>
      <c r="J36844" s="1"/>
      <c r="K36844" s="1"/>
      <c r="AA36844" s="1"/>
      <c r="AB36844" s="1"/>
      <c r="AC36844" s="1"/>
      <c r="AJ36844" s="1"/>
      <c r="AK36844" s="1"/>
      <c r="AL36844" s="1"/>
    </row>
    <row r="36845">
      <c r="I36845" s="1"/>
      <c r="J36845" s="1"/>
      <c r="K36845" s="1"/>
      <c r="AA36845" s="1"/>
      <c r="AB36845" s="1"/>
      <c r="AC36845" s="1"/>
      <c r="AJ36845" s="1"/>
      <c r="AK36845" s="1"/>
      <c r="AL36845" s="1"/>
    </row>
    <row r="36846">
      <c r="I36846" s="1"/>
      <c r="J36846" s="1"/>
      <c r="K36846" s="1"/>
      <c r="AA36846" s="1"/>
      <c r="AB36846" s="1"/>
      <c r="AC36846" s="1"/>
      <c r="AJ36846" s="1"/>
      <c r="AK36846" s="1"/>
      <c r="AL36846" s="1"/>
    </row>
    <row r="36847">
      <c r="I36847" s="1"/>
      <c r="J36847" s="1"/>
      <c r="K36847" s="1"/>
      <c r="AA36847" s="1"/>
      <c r="AB36847" s="1"/>
      <c r="AC36847" s="1"/>
      <c r="AJ36847" s="1"/>
      <c r="AK36847" s="1"/>
      <c r="AL36847" s="1"/>
    </row>
    <row r="36848">
      <c r="I36848" s="1"/>
      <c r="J36848" s="1"/>
      <c r="K36848" s="1"/>
      <c r="AA36848" s="1"/>
      <c r="AB36848" s="1"/>
      <c r="AC36848" s="1"/>
      <c r="AJ36848" s="1"/>
      <c r="AK36848" s="1"/>
      <c r="AL36848" s="1"/>
    </row>
    <row r="36849">
      <c r="I36849" s="1"/>
      <c r="J36849" s="1"/>
      <c r="K36849" s="1"/>
      <c r="AA36849" s="1"/>
      <c r="AB36849" s="1"/>
      <c r="AC36849" s="1"/>
      <c r="AJ36849" s="1"/>
      <c r="AK36849" s="1"/>
      <c r="AL36849" s="1"/>
    </row>
    <row r="36850">
      <c r="I36850" s="1"/>
      <c r="J36850" s="1"/>
      <c r="K36850" s="1"/>
      <c r="AA36850" s="1"/>
      <c r="AB36850" s="1"/>
      <c r="AC36850" s="1"/>
      <c r="AJ36850" s="1"/>
      <c r="AK36850" s="1"/>
      <c r="AL36850" s="1"/>
    </row>
    <row r="36851">
      <c r="I36851" s="1"/>
      <c r="J36851" s="1"/>
      <c r="K36851" s="1"/>
      <c r="AA36851" s="1"/>
      <c r="AB36851" s="1"/>
      <c r="AC36851" s="1"/>
      <c r="AJ36851" s="1"/>
      <c r="AK36851" s="1"/>
      <c r="AL36851" s="1"/>
    </row>
    <row r="36852">
      <c r="I36852" s="1"/>
      <c r="J36852" s="1"/>
      <c r="K36852" s="1"/>
      <c r="AA36852" s="1"/>
      <c r="AB36852" s="1"/>
      <c r="AC36852" s="1"/>
      <c r="AJ36852" s="1"/>
      <c r="AK36852" s="1"/>
      <c r="AL36852" s="1"/>
    </row>
    <row r="36853">
      <c r="I36853" s="1"/>
      <c r="J36853" s="1"/>
      <c r="K36853" s="1"/>
      <c r="AA36853" s="1"/>
      <c r="AB36853" s="1"/>
      <c r="AC36853" s="1"/>
      <c r="AJ36853" s="1"/>
      <c r="AK36853" s="1"/>
      <c r="AL36853" s="1"/>
    </row>
    <row r="36854">
      <c r="I36854" s="1"/>
      <c r="J36854" s="1"/>
      <c r="K36854" s="1"/>
      <c r="AA36854" s="1"/>
      <c r="AB36854" s="1"/>
      <c r="AC36854" s="1"/>
      <c r="AJ36854" s="1"/>
      <c r="AK36854" s="1"/>
      <c r="AL36854" s="1"/>
    </row>
    <row r="36855">
      <c r="I36855" s="1"/>
      <c r="J36855" s="1"/>
      <c r="K36855" s="1"/>
      <c r="AA36855" s="1"/>
      <c r="AB36855" s="1"/>
      <c r="AC36855" s="1"/>
      <c r="AJ36855" s="1"/>
      <c r="AK36855" s="1"/>
      <c r="AL36855" s="1"/>
    </row>
    <row r="36856">
      <c r="I36856" s="1"/>
      <c r="J36856" s="1"/>
      <c r="K36856" s="1"/>
      <c r="AA36856" s="1"/>
      <c r="AB36856" s="1"/>
      <c r="AC36856" s="1"/>
      <c r="AJ36856" s="1"/>
      <c r="AK36856" s="1"/>
      <c r="AL36856" s="1"/>
    </row>
    <row r="36857">
      <c r="I36857" s="1"/>
      <c r="J36857" s="1"/>
      <c r="K36857" s="1"/>
      <c r="AA36857" s="1"/>
      <c r="AB36857" s="1"/>
      <c r="AC36857" s="1"/>
      <c r="AJ36857" s="1"/>
      <c r="AK36857" s="1"/>
      <c r="AL36857" s="1"/>
    </row>
    <row r="36858">
      <c r="I36858" s="1"/>
      <c r="J36858" s="1"/>
      <c r="K36858" s="1"/>
      <c r="AA36858" s="1"/>
      <c r="AB36858" s="1"/>
      <c r="AC36858" s="1"/>
      <c r="AJ36858" s="1"/>
      <c r="AK36858" s="1"/>
      <c r="AL36858" s="1"/>
    </row>
    <row r="36859">
      <c r="I36859" s="1"/>
      <c r="J36859" s="1"/>
      <c r="K36859" s="1"/>
      <c r="AA36859" s="1"/>
      <c r="AB36859" s="1"/>
      <c r="AC36859" s="1"/>
      <c r="AJ36859" s="1"/>
      <c r="AK36859" s="1"/>
      <c r="AL36859" s="1"/>
    </row>
    <row r="36860">
      <c r="I36860" s="1"/>
      <c r="J36860" s="1"/>
      <c r="K36860" s="1"/>
      <c r="AA36860" s="1"/>
      <c r="AB36860" s="1"/>
      <c r="AC36860" s="1"/>
      <c r="AJ36860" s="1"/>
      <c r="AK36860" s="1"/>
      <c r="AL36860" s="1"/>
    </row>
    <row r="36861">
      <c r="I36861" s="1"/>
      <c r="J36861" s="1"/>
      <c r="K36861" s="1"/>
      <c r="AA36861" s="1"/>
      <c r="AB36861" s="1"/>
      <c r="AC36861" s="1"/>
      <c r="AJ36861" s="1"/>
      <c r="AK36861" s="1"/>
      <c r="AL36861" s="1"/>
    </row>
    <row r="36862">
      <c r="I36862" s="1"/>
      <c r="J36862" s="1"/>
      <c r="K36862" s="1"/>
      <c r="AA36862" s="1"/>
      <c r="AB36862" s="1"/>
      <c r="AC36862" s="1"/>
      <c r="AJ36862" s="1"/>
      <c r="AK36862" s="1"/>
      <c r="AL36862" s="1"/>
    </row>
    <row r="36863">
      <c r="I36863" s="1"/>
      <c r="J36863" s="1"/>
      <c r="K36863" s="1"/>
      <c r="AA36863" s="1"/>
      <c r="AB36863" s="1"/>
      <c r="AC36863" s="1"/>
      <c r="AJ36863" s="1"/>
      <c r="AK36863" s="1"/>
      <c r="AL36863" s="1"/>
    </row>
    <row r="36864">
      <c r="I36864" s="1"/>
      <c r="J36864" s="1"/>
      <c r="K36864" s="1"/>
      <c r="AA36864" s="1"/>
      <c r="AB36864" s="1"/>
      <c r="AC36864" s="1"/>
      <c r="AJ36864" s="1"/>
      <c r="AK36864" s="1"/>
      <c r="AL36864" s="1"/>
    </row>
    <row r="36865">
      <c r="I36865" s="1"/>
      <c r="J36865" s="1"/>
      <c r="K36865" s="1"/>
      <c r="AA36865" s="1"/>
      <c r="AB36865" s="1"/>
      <c r="AC36865" s="1"/>
      <c r="AJ36865" s="1"/>
      <c r="AK36865" s="1"/>
      <c r="AL36865" s="1"/>
    </row>
    <row r="36866">
      <c r="I36866" s="1"/>
      <c r="J36866" s="1"/>
      <c r="K36866" s="1"/>
      <c r="AA36866" s="1"/>
      <c r="AB36866" s="1"/>
      <c r="AC36866" s="1"/>
      <c r="AJ36866" s="1"/>
      <c r="AK36866" s="1"/>
      <c r="AL36866" s="1"/>
    </row>
    <row r="36867">
      <c r="I36867" s="1"/>
      <c r="J36867" s="1"/>
      <c r="K36867" s="1"/>
      <c r="AA36867" s="1"/>
      <c r="AB36867" s="1"/>
      <c r="AC36867" s="1"/>
      <c r="AJ36867" s="1"/>
      <c r="AK36867" s="1"/>
      <c r="AL36867" s="1"/>
    </row>
    <row r="36868">
      <c r="I36868" s="1"/>
      <c r="J36868" s="1"/>
      <c r="K36868" s="1"/>
      <c r="AA36868" s="1"/>
      <c r="AB36868" s="1"/>
      <c r="AC36868" s="1"/>
      <c r="AJ36868" s="1"/>
      <c r="AK36868" s="1"/>
      <c r="AL36868" s="1"/>
    </row>
    <row r="36869">
      <c r="I36869" s="1"/>
      <c r="J36869" s="1"/>
      <c r="K36869" s="1"/>
      <c r="AA36869" s="1"/>
      <c r="AB36869" s="1"/>
      <c r="AC36869" s="1"/>
      <c r="AJ36869" s="1"/>
      <c r="AK36869" s="1"/>
      <c r="AL36869" s="1"/>
    </row>
    <row r="36870">
      <c r="I36870" s="1"/>
      <c r="J36870" s="1"/>
      <c r="K36870" s="1"/>
      <c r="AA36870" s="1"/>
      <c r="AB36870" s="1"/>
      <c r="AC36870" s="1"/>
      <c r="AJ36870" s="1"/>
      <c r="AK36870" s="1"/>
      <c r="AL36870" s="1"/>
    </row>
    <row r="36871">
      <c r="I36871" s="1"/>
      <c r="J36871" s="1"/>
      <c r="K36871" s="1"/>
      <c r="AA36871" s="1"/>
      <c r="AB36871" s="1"/>
      <c r="AC36871" s="1"/>
      <c r="AJ36871" s="1"/>
      <c r="AK36871" s="1"/>
      <c r="AL36871" s="1"/>
    </row>
    <row r="36872">
      <c r="I36872" s="1"/>
      <c r="J36872" s="1"/>
      <c r="K36872" s="1"/>
      <c r="AA36872" s="1"/>
      <c r="AB36872" s="1"/>
      <c r="AC36872" s="1"/>
      <c r="AJ36872" s="1"/>
      <c r="AK36872" s="1"/>
      <c r="AL36872" s="1"/>
    </row>
    <row r="36873">
      <c r="I36873" s="1"/>
      <c r="J36873" s="1"/>
      <c r="K36873" s="1"/>
      <c r="AA36873" s="1"/>
      <c r="AB36873" s="1"/>
      <c r="AC36873" s="1"/>
      <c r="AJ36873" s="1"/>
      <c r="AK36873" s="1"/>
      <c r="AL36873" s="1"/>
    </row>
    <row r="36874">
      <c r="I36874" s="1"/>
      <c r="J36874" s="1"/>
      <c r="K36874" s="1"/>
      <c r="AA36874" s="1"/>
      <c r="AB36874" s="1"/>
      <c r="AC36874" s="1"/>
      <c r="AJ36874" s="1"/>
      <c r="AK36874" s="1"/>
      <c r="AL36874" s="1"/>
    </row>
    <row r="36875">
      <c r="I36875" s="1"/>
      <c r="J36875" s="1"/>
      <c r="K36875" s="1"/>
      <c r="AA36875" s="1"/>
      <c r="AB36875" s="1"/>
      <c r="AC36875" s="1"/>
      <c r="AJ36875" s="1"/>
      <c r="AK36875" s="1"/>
      <c r="AL36875" s="1"/>
    </row>
    <row r="36876">
      <c r="I36876" s="1"/>
      <c r="J36876" s="1"/>
      <c r="K36876" s="1"/>
      <c r="AA36876" s="1"/>
      <c r="AB36876" s="1"/>
      <c r="AC36876" s="1"/>
      <c r="AJ36876" s="1"/>
      <c r="AK36876" s="1"/>
      <c r="AL36876" s="1"/>
    </row>
    <row r="36877">
      <c r="I36877" s="1"/>
      <c r="J36877" s="1"/>
      <c r="K36877" s="1"/>
      <c r="AA36877" s="1"/>
      <c r="AB36877" s="1"/>
      <c r="AC36877" s="1"/>
      <c r="AJ36877" s="1"/>
      <c r="AK36877" s="1"/>
      <c r="AL36877" s="1"/>
    </row>
    <row r="36878">
      <c r="I36878" s="1"/>
      <c r="J36878" s="1"/>
      <c r="K36878" s="1"/>
      <c r="AA36878" s="1"/>
      <c r="AB36878" s="1"/>
      <c r="AC36878" s="1"/>
      <c r="AJ36878" s="1"/>
      <c r="AK36878" s="1"/>
      <c r="AL36878" s="1"/>
    </row>
    <row r="36879">
      <c r="I36879" s="1"/>
      <c r="J36879" s="1"/>
      <c r="K36879" s="1"/>
      <c r="AA36879" s="1"/>
      <c r="AB36879" s="1"/>
      <c r="AC36879" s="1"/>
      <c r="AJ36879" s="1"/>
      <c r="AK36879" s="1"/>
      <c r="AL36879" s="1"/>
    </row>
    <row r="36880">
      <c r="I36880" s="1"/>
      <c r="J36880" s="1"/>
      <c r="K36880" s="1"/>
      <c r="AA36880" s="1"/>
      <c r="AB36880" s="1"/>
      <c r="AC36880" s="1"/>
      <c r="AJ36880" s="1"/>
      <c r="AK36880" s="1"/>
      <c r="AL36880" s="1"/>
    </row>
    <row r="36881">
      <c r="I36881" s="1"/>
      <c r="J36881" s="1"/>
      <c r="K36881" s="1"/>
      <c r="AA36881" s="1"/>
      <c r="AB36881" s="1"/>
      <c r="AC36881" s="1"/>
      <c r="AJ36881" s="1"/>
      <c r="AK36881" s="1"/>
      <c r="AL36881" s="1"/>
    </row>
    <row r="36882">
      <c r="I36882" s="1"/>
      <c r="J36882" s="1"/>
      <c r="K36882" s="1"/>
      <c r="AA36882" s="1"/>
      <c r="AB36882" s="1"/>
      <c r="AC36882" s="1"/>
      <c r="AJ36882" s="1"/>
      <c r="AK36882" s="1"/>
      <c r="AL36882" s="1"/>
    </row>
    <row r="36883">
      <c r="I36883" s="1"/>
      <c r="J36883" s="1"/>
      <c r="K36883" s="1"/>
      <c r="AA36883" s="1"/>
      <c r="AB36883" s="1"/>
      <c r="AC36883" s="1"/>
      <c r="AJ36883" s="1"/>
      <c r="AK36883" s="1"/>
      <c r="AL36883" s="1"/>
    </row>
    <row r="36884">
      <c r="I36884" s="1"/>
      <c r="J36884" s="1"/>
      <c r="K36884" s="1"/>
      <c r="AA36884" s="1"/>
      <c r="AB36884" s="1"/>
      <c r="AC36884" s="1"/>
      <c r="AJ36884" s="1"/>
      <c r="AK36884" s="1"/>
      <c r="AL36884" s="1"/>
    </row>
    <row r="36885">
      <c r="I36885" s="1"/>
      <c r="J36885" s="1"/>
      <c r="K36885" s="1"/>
      <c r="AA36885" s="1"/>
      <c r="AB36885" s="1"/>
      <c r="AC36885" s="1"/>
      <c r="AJ36885" s="1"/>
      <c r="AK36885" s="1"/>
      <c r="AL36885" s="1"/>
    </row>
    <row r="36886">
      <c r="I36886" s="1"/>
      <c r="J36886" s="1"/>
      <c r="K36886" s="1"/>
      <c r="AA36886" s="1"/>
      <c r="AB36886" s="1"/>
      <c r="AC36886" s="1"/>
      <c r="AJ36886" s="1"/>
      <c r="AK36886" s="1"/>
      <c r="AL36886" s="1"/>
    </row>
    <row r="36887">
      <c r="I36887" s="1"/>
      <c r="J36887" s="1"/>
      <c r="K36887" s="1"/>
      <c r="AA36887" s="1"/>
      <c r="AB36887" s="1"/>
      <c r="AC36887" s="1"/>
      <c r="AJ36887" s="1"/>
      <c r="AK36887" s="1"/>
      <c r="AL36887" s="1"/>
    </row>
    <row r="36888">
      <c r="I36888" s="1"/>
      <c r="J36888" s="1"/>
      <c r="K36888" s="1"/>
      <c r="AA36888" s="1"/>
      <c r="AB36888" s="1"/>
      <c r="AC36888" s="1"/>
      <c r="AJ36888" s="1"/>
      <c r="AK36888" s="1"/>
      <c r="AL36888" s="1"/>
    </row>
    <row r="36889">
      <c r="I36889" s="1"/>
      <c r="J36889" s="1"/>
      <c r="K36889" s="1"/>
      <c r="AA36889" s="1"/>
      <c r="AB36889" s="1"/>
      <c r="AC36889" s="1"/>
      <c r="AJ36889" s="1"/>
      <c r="AK36889" s="1"/>
      <c r="AL36889" s="1"/>
    </row>
    <row r="36890">
      <c r="I36890" s="1"/>
      <c r="J36890" s="1"/>
      <c r="K36890" s="1"/>
      <c r="AA36890" s="1"/>
      <c r="AB36890" s="1"/>
      <c r="AC36890" s="1"/>
      <c r="AJ36890" s="1"/>
      <c r="AK36890" s="1"/>
      <c r="AL36890" s="1"/>
    </row>
    <row r="36891">
      <c r="I36891" s="1"/>
      <c r="J36891" s="1"/>
      <c r="K36891" s="1"/>
      <c r="AA36891" s="1"/>
      <c r="AB36891" s="1"/>
      <c r="AC36891" s="1"/>
      <c r="AJ36891" s="1"/>
      <c r="AK36891" s="1"/>
      <c r="AL36891" s="1"/>
    </row>
    <row r="36892">
      <c r="I36892" s="1"/>
      <c r="J36892" s="1"/>
      <c r="K36892" s="1"/>
      <c r="AA36892" s="1"/>
      <c r="AB36892" s="1"/>
      <c r="AC36892" s="1"/>
      <c r="AJ36892" s="1"/>
      <c r="AK36892" s="1"/>
      <c r="AL36892" s="1"/>
    </row>
    <row r="36893">
      <c r="I36893" s="1"/>
      <c r="J36893" s="1"/>
      <c r="K36893" s="1"/>
      <c r="AA36893" s="1"/>
      <c r="AB36893" s="1"/>
      <c r="AC36893" s="1"/>
      <c r="AJ36893" s="1"/>
      <c r="AK36893" s="1"/>
      <c r="AL36893" s="1"/>
    </row>
    <row r="36894">
      <c r="I36894" s="1"/>
      <c r="J36894" s="1"/>
      <c r="K36894" s="1"/>
      <c r="AA36894" s="1"/>
      <c r="AB36894" s="1"/>
      <c r="AC36894" s="1"/>
      <c r="AJ36894" s="1"/>
      <c r="AK36894" s="1"/>
      <c r="AL36894" s="1"/>
    </row>
    <row r="36895">
      <c r="I36895" s="1"/>
      <c r="J36895" s="1"/>
      <c r="K36895" s="1"/>
      <c r="AA36895" s="1"/>
      <c r="AB36895" s="1"/>
      <c r="AC36895" s="1"/>
      <c r="AJ36895" s="1"/>
      <c r="AK36895" s="1"/>
      <c r="AL36895" s="1"/>
    </row>
    <row r="36896">
      <c r="I36896" s="1"/>
      <c r="J36896" s="1"/>
      <c r="K36896" s="1"/>
      <c r="AA36896" s="1"/>
      <c r="AB36896" s="1"/>
      <c r="AC36896" s="1"/>
      <c r="AJ36896" s="1"/>
      <c r="AK36896" s="1"/>
      <c r="AL36896" s="1"/>
    </row>
    <row r="36897">
      <c r="I36897" s="1"/>
      <c r="J36897" s="1"/>
      <c r="K36897" s="1"/>
      <c r="AA36897" s="1"/>
      <c r="AB36897" s="1"/>
      <c r="AC36897" s="1"/>
      <c r="AJ36897" s="1"/>
      <c r="AK36897" s="1"/>
      <c r="AL36897" s="1"/>
    </row>
    <row r="36898">
      <c r="I36898" s="1"/>
      <c r="J36898" s="1"/>
      <c r="K36898" s="1"/>
      <c r="AA36898" s="1"/>
      <c r="AB36898" s="1"/>
      <c r="AC36898" s="1"/>
      <c r="AJ36898" s="1"/>
      <c r="AK36898" s="1"/>
      <c r="AL36898" s="1"/>
    </row>
    <row r="36899">
      <c r="I36899" s="1"/>
      <c r="J36899" s="1"/>
      <c r="K36899" s="1"/>
      <c r="AA36899" s="1"/>
      <c r="AB36899" s="1"/>
      <c r="AC36899" s="1"/>
      <c r="AJ36899" s="1"/>
      <c r="AK36899" s="1"/>
      <c r="AL36899" s="1"/>
    </row>
    <row r="36900">
      <c r="I36900" s="1"/>
      <c r="J36900" s="1"/>
      <c r="K36900" s="1"/>
      <c r="AA36900" s="1"/>
      <c r="AB36900" s="1"/>
      <c r="AC36900" s="1"/>
      <c r="AJ36900" s="1"/>
      <c r="AK36900" s="1"/>
      <c r="AL36900" s="1"/>
    </row>
    <row r="36901">
      <c r="I36901" s="1"/>
      <c r="J36901" s="1"/>
      <c r="K36901" s="1"/>
      <c r="AA36901" s="1"/>
      <c r="AB36901" s="1"/>
      <c r="AC36901" s="1"/>
      <c r="AJ36901" s="1"/>
      <c r="AK36901" s="1"/>
      <c r="AL36901" s="1"/>
    </row>
    <row r="36902">
      <c r="I36902" s="1"/>
      <c r="J36902" s="1"/>
      <c r="K36902" s="1"/>
      <c r="AA36902" s="1"/>
      <c r="AB36902" s="1"/>
      <c r="AC36902" s="1"/>
      <c r="AJ36902" s="1"/>
      <c r="AK36902" s="1"/>
      <c r="AL36902" s="1"/>
    </row>
    <row r="36903">
      <c r="I36903" s="1"/>
      <c r="J36903" s="1"/>
      <c r="K36903" s="1"/>
      <c r="AA36903" s="1"/>
      <c r="AB36903" s="1"/>
      <c r="AC36903" s="1"/>
      <c r="AJ36903" s="1"/>
      <c r="AK36903" s="1"/>
      <c r="AL36903" s="1"/>
    </row>
    <row r="36904">
      <c r="I36904" s="1"/>
      <c r="J36904" s="1"/>
      <c r="K36904" s="1"/>
      <c r="AA36904" s="1"/>
      <c r="AB36904" s="1"/>
      <c r="AC36904" s="1"/>
      <c r="AJ36904" s="1"/>
      <c r="AK36904" s="1"/>
      <c r="AL36904" s="1"/>
    </row>
    <row r="36905">
      <c r="I36905" s="1"/>
      <c r="J36905" s="1"/>
      <c r="K36905" s="1"/>
      <c r="AA36905" s="1"/>
      <c r="AB36905" s="1"/>
      <c r="AC36905" s="1"/>
      <c r="AJ36905" s="1"/>
      <c r="AK36905" s="1"/>
      <c r="AL36905" s="1"/>
    </row>
    <row r="36906">
      <c r="I36906" s="1"/>
      <c r="J36906" s="1"/>
      <c r="K36906" s="1"/>
      <c r="AA36906" s="1"/>
      <c r="AB36906" s="1"/>
      <c r="AC36906" s="1"/>
      <c r="AJ36906" s="1"/>
      <c r="AK36906" s="1"/>
      <c r="AL36906" s="1"/>
    </row>
    <row r="36907">
      <c r="I36907" s="1"/>
      <c r="J36907" s="1"/>
      <c r="K36907" s="1"/>
      <c r="AA36907" s="1"/>
      <c r="AB36907" s="1"/>
      <c r="AC36907" s="1"/>
      <c r="AJ36907" s="1"/>
      <c r="AK36907" s="1"/>
      <c r="AL36907" s="1"/>
    </row>
    <row r="36908">
      <c r="I36908" s="1"/>
      <c r="J36908" s="1"/>
      <c r="K36908" s="1"/>
      <c r="AA36908" s="1"/>
      <c r="AB36908" s="1"/>
      <c r="AC36908" s="1"/>
      <c r="AJ36908" s="1"/>
      <c r="AK36908" s="1"/>
      <c r="AL36908" s="1"/>
    </row>
    <row r="36909">
      <c r="I36909" s="1"/>
      <c r="J36909" s="1"/>
      <c r="K36909" s="1"/>
      <c r="AA36909" s="1"/>
      <c r="AB36909" s="1"/>
      <c r="AC36909" s="1"/>
      <c r="AJ36909" s="1"/>
      <c r="AK36909" s="1"/>
      <c r="AL36909" s="1"/>
    </row>
    <row r="36910">
      <c r="I36910" s="1"/>
      <c r="J36910" s="1"/>
      <c r="K36910" s="1"/>
      <c r="AA36910" s="1"/>
      <c r="AB36910" s="1"/>
      <c r="AC36910" s="1"/>
      <c r="AJ36910" s="1"/>
      <c r="AK36910" s="1"/>
      <c r="AL36910" s="1"/>
    </row>
    <row r="36911">
      <c r="I36911" s="1"/>
      <c r="J36911" s="1"/>
      <c r="K36911" s="1"/>
      <c r="AA36911" s="1"/>
      <c r="AB36911" s="1"/>
      <c r="AC36911" s="1"/>
      <c r="AJ36911" s="1"/>
      <c r="AK36911" s="1"/>
      <c r="AL36911" s="1"/>
    </row>
    <row r="36912">
      <c r="I36912" s="1"/>
      <c r="J36912" s="1"/>
      <c r="K36912" s="1"/>
      <c r="AA36912" s="1"/>
      <c r="AB36912" s="1"/>
      <c r="AC36912" s="1"/>
      <c r="AJ36912" s="1"/>
      <c r="AK36912" s="1"/>
      <c r="AL36912" s="1"/>
    </row>
    <row r="36913">
      <c r="I36913" s="1"/>
      <c r="J36913" s="1"/>
      <c r="K36913" s="1"/>
      <c r="AA36913" s="1"/>
      <c r="AB36913" s="1"/>
      <c r="AC36913" s="1"/>
      <c r="AJ36913" s="1"/>
      <c r="AK36913" s="1"/>
      <c r="AL36913" s="1"/>
    </row>
    <row r="36914">
      <c r="I36914" s="1"/>
      <c r="J36914" s="1"/>
      <c r="K36914" s="1"/>
      <c r="AA36914" s="1"/>
      <c r="AB36914" s="1"/>
      <c r="AC36914" s="1"/>
      <c r="AJ36914" s="1"/>
      <c r="AK36914" s="1"/>
      <c r="AL36914" s="1"/>
    </row>
    <row r="36915">
      <c r="I36915" s="1"/>
      <c r="J36915" s="1"/>
      <c r="K36915" s="1"/>
      <c r="AA36915" s="1"/>
      <c r="AB36915" s="1"/>
      <c r="AC36915" s="1"/>
      <c r="AJ36915" s="1"/>
      <c r="AK36915" s="1"/>
      <c r="AL36915" s="1"/>
    </row>
    <row r="36916">
      <c r="I36916" s="1"/>
      <c r="J36916" s="1"/>
      <c r="K36916" s="1"/>
      <c r="AA36916" s="1"/>
      <c r="AB36916" s="1"/>
      <c r="AC36916" s="1"/>
      <c r="AJ36916" s="1"/>
      <c r="AK36916" s="1"/>
      <c r="AL36916" s="1"/>
    </row>
    <row r="36917">
      <c r="I36917" s="1"/>
      <c r="J36917" s="1"/>
      <c r="K36917" s="1"/>
      <c r="AA36917" s="1"/>
      <c r="AB36917" s="1"/>
      <c r="AC36917" s="1"/>
      <c r="AJ36917" s="1"/>
      <c r="AK36917" s="1"/>
      <c r="AL36917" s="1"/>
    </row>
    <row r="36918">
      <c r="I36918" s="1"/>
      <c r="J36918" s="1"/>
      <c r="K36918" s="1"/>
      <c r="AA36918" s="1"/>
      <c r="AB36918" s="1"/>
      <c r="AC36918" s="1"/>
      <c r="AJ36918" s="1"/>
      <c r="AK36918" s="1"/>
      <c r="AL36918" s="1"/>
    </row>
    <row r="36919">
      <c r="I36919" s="1"/>
      <c r="J36919" s="1"/>
      <c r="K36919" s="1"/>
      <c r="AA36919" s="1"/>
      <c r="AB36919" s="1"/>
      <c r="AC36919" s="1"/>
      <c r="AJ36919" s="1"/>
      <c r="AK36919" s="1"/>
      <c r="AL36919" s="1"/>
    </row>
    <row r="36920">
      <c r="I36920" s="1"/>
      <c r="J36920" s="1"/>
      <c r="K36920" s="1"/>
      <c r="AA36920" s="1"/>
      <c r="AB36920" s="1"/>
      <c r="AC36920" s="1"/>
      <c r="AJ36920" s="1"/>
      <c r="AK36920" s="1"/>
      <c r="AL36920" s="1"/>
    </row>
    <row r="36921">
      <c r="I36921" s="1"/>
      <c r="J36921" s="1"/>
      <c r="K36921" s="1"/>
      <c r="AA36921" s="1"/>
      <c r="AB36921" s="1"/>
      <c r="AC36921" s="1"/>
      <c r="AJ36921" s="1"/>
      <c r="AK36921" s="1"/>
      <c r="AL36921" s="1"/>
    </row>
    <row r="36922">
      <c r="I36922" s="1"/>
      <c r="J36922" s="1"/>
      <c r="K36922" s="1"/>
      <c r="AA36922" s="1"/>
      <c r="AB36922" s="1"/>
      <c r="AC36922" s="1"/>
      <c r="AJ36922" s="1"/>
      <c r="AK36922" s="1"/>
      <c r="AL36922" s="1"/>
    </row>
    <row r="36923">
      <c r="I36923" s="1"/>
      <c r="J36923" s="1"/>
      <c r="K36923" s="1"/>
      <c r="AA36923" s="1"/>
      <c r="AB36923" s="1"/>
      <c r="AC36923" s="1"/>
      <c r="AJ36923" s="1"/>
      <c r="AK36923" s="1"/>
      <c r="AL36923" s="1"/>
    </row>
    <row r="36924">
      <c r="I36924" s="1"/>
      <c r="J36924" s="1"/>
      <c r="K36924" s="1"/>
      <c r="AA36924" s="1"/>
      <c r="AB36924" s="1"/>
      <c r="AC36924" s="1"/>
      <c r="AJ36924" s="1"/>
      <c r="AK36924" s="1"/>
      <c r="AL36924" s="1"/>
    </row>
    <row r="36925">
      <c r="I36925" s="1"/>
      <c r="J36925" s="1"/>
      <c r="K36925" s="1"/>
      <c r="AA36925" s="1"/>
      <c r="AB36925" s="1"/>
      <c r="AC36925" s="1"/>
      <c r="AJ36925" s="1"/>
      <c r="AK36925" s="1"/>
      <c r="AL36925" s="1"/>
    </row>
    <row r="36926">
      <c r="I36926" s="1"/>
      <c r="J36926" s="1"/>
      <c r="K36926" s="1"/>
      <c r="AA36926" s="1"/>
      <c r="AB36926" s="1"/>
      <c r="AC36926" s="1"/>
      <c r="AJ36926" s="1"/>
      <c r="AK36926" s="1"/>
      <c r="AL36926" s="1"/>
    </row>
    <row r="36927">
      <c r="I36927" s="1"/>
      <c r="J36927" s="1"/>
      <c r="K36927" s="1"/>
      <c r="AA36927" s="1"/>
      <c r="AB36927" s="1"/>
      <c r="AC36927" s="1"/>
      <c r="AJ36927" s="1"/>
      <c r="AK36927" s="1"/>
      <c r="AL36927" s="1"/>
    </row>
    <row r="36928">
      <c r="I36928" s="1"/>
      <c r="J36928" s="1"/>
      <c r="K36928" s="1"/>
      <c r="AA36928" s="1"/>
      <c r="AB36928" s="1"/>
      <c r="AC36928" s="1"/>
      <c r="AJ36928" s="1"/>
      <c r="AK36928" s="1"/>
      <c r="AL36928" s="1"/>
    </row>
    <row r="36929">
      <c r="I36929" s="1"/>
      <c r="J36929" s="1"/>
      <c r="K36929" s="1"/>
      <c r="AA36929" s="1"/>
      <c r="AB36929" s="1"/>
      <c r="AC36929" s="1"/>
      <c r="AJ36929" s="1"/>
      <c r="AK36929" s="1"/>
      <c r="AL36929" s="1"/>
    </row>
    <row r="36930">
      <c r="I36930" s="1"/>
      <c r="J36930" s="1"/>
      <c r="K36930" s="1"/>
      <c r="AA36930" s="1"/>
      <c r="AB36930" s="1"/>
      <c r="AC36930" s="1"/>
      <c r="AJ36930" s="1"/>
      <c r="AK36930" s="1"/>
      <c r="AL36930" s="1"/>
    </row>
    <row r="36931">
      <c r="I36931" s="1"/>
      <c r="J36931" s="1"/>
      <c r="K36931" s="1"/>
      <c r="AA36931" s="1"/>
      <c r="AB36931" s="1"/>
      <c r="AC36931" s="1"/>
      <c r="AJ36931" s="1"/>
      <c r="AK36931" s="1"/>
      <c r="AL36931" s="1"/>
    </row>
    <row r="36932">
      <c r="I36932" s="1"/>
      <c r="J36932" s="1"/>
      <c r="K36932" s="1"/>
      <c r="AA36932" s="1"/>
      <c r="AB36932" s="1"/>
      <c r="AC36932" s="1"/>
      <c r="AJ36932" s="1"/>
      <c r="AK36932" s="1"/>
      <c r="AL36932" s="1"/>
    </row>
    <row r="36933">
      <c r="I36933" s="1"/>
      <c r="J36933" s="1"/>
      <c r="K36933" s="1"/>
      <c r="AA36933" s="1"/>
      <c r="AB36933" s="1"/>
      <c r="AC36933" s="1"/>
      <c r="AJ36933" s="1"/>
      <c r="AK36933" s="1"/>
      <c r="AL36933" s="1"/>
    </row>
    <row r="36934">
      <c r="I36934" s="1"/>
      <c r="J36934" s="1"/>
      <c r="K36934" s="1"/>
      <c r="AA36934" s="1"/>
      <c r="AB36934" s="1"/>
      <c r="AC36934" s="1"/>
      <c r="AJ36934" s="1"/>
      <c r="AK36934" s="1"/>
      <c r="AL36934" s="1"/>
    </row>
    <row r="36935">
      <c r="I36935" s="1"/>
      <c r="J36935" s="1"/>
      <c r="K36935" s="1"/>
      <c r="AA36935" s="1"/>
      <c r="AB36935" s="1"/>
      <c r="AC36935" s="1"/>
      <c r="AJ36935" s="1"/>
      <c r="AK36935" s="1"/>
      <c r="AL36935" s="1"/>
    </row>
    <row r="36936">
      <c r="I36936" s="1"/>
      <c r="J36936" s="1"/>
      <c r="K36936" s="1"/>
      <c r="AA36936" s="1"/>
      <c r="AB36936" s="1"/>
      <c r="AC36936" s="1"/>
      <c r="AJ36936" s="1"/>
      <c r="AK36936" s="1"/>
      <c r="AL36936" s="1"/>
    </row>
    <row r="36937">
      <c r="I36937" s="1"/>
      <c r="J36937" s="1"/>
      <c r="K36937" s="1"/>
      <c r="AA36937" s="1"/>
      <c r="AB36937" s="1"/>
      <c r="AC36937" s="1"/>
      <c r="AJ36937" s="1"/>
      <c r="AK36937" s="1"/>
      <c r="AL36937" s="1"/>
    </row>
    <row r="36938">
      <c r="I36938" s="1"/>
      <c r="J36938" s="1"/>
      <c r="K36938" s="1"/>
      <c r="AA36938" s="1"/>
      <c r="AB36938" s="1"/>
      <c r="AC36938" s="1"/>
      <c r="AJ36938" s="1"/>
      <c r="AK36938" s="1"/>
      <c r="AL36938" s="1"/>
    </row>
    <row r="36939">
      <c r="I36939" s="1"/>
      <c r="J36939" s="1"/>
      <c r="K36939" s="1"/>
      <c r="AA36939" s="1"/>
      <c r="AB36939" s="1"/>
      <c r="AC36939" s="1"/>
      <c r="AJ36939" s="1"/>
      <c r="AK36939" s="1"/>
      <c r="AL36939" s="1"/>
    </row>
    <row r="36940">
      <c r="I36940" s="1"/>
      <c r="J36940" s="1"/>
      <c r="K36940" s="1"/>
      <c r="AA36940" s="1"/>
      <c r="AB36940" s="1"/>
      <c r="AC36940" s="1"/>
      <c r="AJ36940" s="1"/>
      <c r="AK36940" s="1"/>
      <c r="AL36940" s="1"/>
    </row>
    <row r="36941">
      <c r="I36941" s="1"/>
      <c r="J36941" s="1"/>
      <c r="K36941" s="1"/>
      <c r="AA36941" s="1"/>
      <c r="AB36941" s="1"/>
      <c r="AC36941" s="1"/>
      <c r="AJ36941" s="1"/>
      <c r="AK36941" s="1"/>
      <c r="AL36941" s="1"/>
    </row>
    <row r="36942">
      <c r="I36942" s="1"/>
      <c r="J36942" s="1"/>
      <c r="K36942" s="1"/>
      <c r="AA36942" s="1"/>
      <c r="AB36942" s="1"/>
      <c r="AC36942" s="1"/>
      <c r="AJ36942" s="1"/>
      <c r="AK36942" s="1"/>
      <c r="AL36942" s="1"/>
    </row>
    <row r="36943">
      <c r="I36943" s="1"/>
      <c r="J36943" s="1"/>
      <c r="K36943" s="1"/>
      <c r="AA36943" s="1"/>
      <c r="AB36943" s="1"/>
      <c r="AC36943" s="1"/>
      <c r="AJ36943" s="1"/>
      <c r="AK36943" s="1"/>
      <c r="AL36943" s="1"/>
    </row>
    <row r="36944">
      <c r="I36944" s="1"/>
      <c r="J36944" s="1"/>
      <c r="K36944" s="1"/>
      <c r="AA36944" s="1"/>
      <c r="AB36944" s="1"/>
      <c r="AC36944" s="1"/>
      <c r="AJ36944" s="1"/>
      <c r="AK36944" s="1"/>
      <c r="AL36944" s="1"/>
    </row>
    <row r="36945">
      <c r="I36945" s="1"/>
      <c r="J36945" s="1"/>
      <c r="K36945" s="1"/>
      <c r="AA36945" s="1"/>
      <c r="AB36945" s="1"/>
      <c r="AC36945" s="1"/>
      <c r="AJ36945" s="1"/>
      <c r="AK36945" s="1"/>
      <c r="AL36945" s="1"/>
    </row>
    <row r="36946">
      <c r="I36946" s="1"/>
      <c r="J36946" s="1"/>
      <c r="K36946" s="1"/>
      <c r="AA36946" s="1"/>
      <c r="AB36946" s="1"/>
      <c r="AC36946" s="1"/>
      <c r="AJ36946" s="1"/>
      <c r="AK36946" s="1"/>
      <c r="AL36946" s="1"/>
    </row>
    <row r="36947">
      <c r="I36947" s="1"/>
      <c r="J36947" s="1"/>
      <c r="K36947" s="1"/>
      <c r="AA36947" s="1"/>
      <c r="AB36947" s="1"/>
      <c r="AC36947" s="1"/>
      <c r="AJ36947" s="1"/>
      <c r="AK36947" s="1"/>
      <c r="AL36947" s="1"/>
    </row>
    <row r="36948">
      <c r="I36948" s="1"/>
      <c r="J36948" s="1"/>
      <c r="K36948" s="1"/>
      <c r="AA36948" s="1"/>
      <c r="AB36948" s="1"/>
      <c r="AC36948" s="1"/>
      <c r="AJ36948" s="1"/>
      <c r="AK36948" s="1"/>
      <c r="AL36948" s="1"/>
    </row>
    <row r="36949">
      <c r="I36949" s="1"/>
      <c r="J36949" s="1"/>
      <c r="K36949" s="1"/>
      <c r="AA36949" s="1"/>
      <c r="AB36949" s="1"/>
      <c r="AC36949" s="1"/>
      <c r="AJ36949" s="1"/>
      <c r="AK36949" s="1"/>
      <c r="AL36949" s="1"/>
    </row>
    <row r="36950">
      <c r="I36950" s="1"/>
      <c r="J36950" s="1"/>
      <c r="K36950" s="1"/>
      <c r="AA36950" s="1"/>
      <c r="AB36950" s="1"/>
      <c r="AC36950" s="1"/>
      <c r="AJ36950" s="1"/>
      <c r="AK36950" s="1"/>
      <c r="AL36950" s="1"/>
    </row>
    <row r="36951">
      <c r="I36951" s="1"/>
      <c r="J36951" s="1"/>
      <c r="K36951" s="1"/>
      <c r="AA36951" s="1"/>
      <c r="AB36951" s="1"/>
      <c r="AC36951" s="1"/>
      <c r="AJ36951" s="1"/>
      <c r="AK36951" s="1"/>
      <c r="AL36951" s="1"/>
    </row>
    <row r="36952">
      <c r="I36952" s="1"/>
      <c r="J36952" s="1"/>
      <c r="K36952" s="1"/>
      <c r="AA36952" s="1"/>
      <c r="AB36952" s="1"/>
      <c r="AC36952" s="1"/>
      <c r="AJ36952" s="1"/>
      <c r="AK36952" s="1"/>
      <c r="AL36952" s="1"/>
    </row>
    <row r="36953">
      <c r="I36953" s="1"/>
      <c r="J36953" s="1"/>
      <c r="K36953" s="1"/>
      <c r="AA36953" s="1"/>
      <c r="AB36953" s="1"/>
      <c r="AC36953" s="1"/>
      <c r="AJ36953" s="1"/>
      <c r="AK36953" s="1"/>
      <c r="AL36953" s="1"/>
    </row>
    <row r="36954">
      <c r="I36954" s="1"/>
      <c r="J36954" s="1"/>
      <c r="K36954" s="1"/>
      <c r="AA36954" s="1"/>
      <c r="AB36954" s="1"/>
      <c r="AC36954" s="1"/>
      <c r="AJ36954" s="1"/>
      <c r="AK36954" s="1"/>
      <c r="AL36954" s="1"/>
    </row>
    <row r="36955">
      <c r="I36955" s="1"/>
      <c r="J36955" s="1"/>
      <c r="K36955" s="1"/>
      <c r="AA36955" s="1"/>
      <c r="AB36955" s="1"/>
      <c r="AC36955" s="1"/>
      <c r="AJ36955" s="1"/>
      <c r="AK36955" s="1"/>
      <c r="AL36955" s="1"/>
    </row>
    <row r="36956">
      <c r="I36956" s="1"/>
      <c r="J36956" s="1"/>
      <c r="K36956" s="1"/>
      <c r="AA36956" s="1"/>
      <c r="AB36956" s="1"/>
      <c r="AC36956" s="1"/>
      <c r="AJ36956" s="1"/>
      <c r="AK36956" s="1"/>
      <c r="AL36956" s="1"/>
    </row>
    <row r="36957">
      <c r="I36957" s="1"/>
      <c r="J36957" s="1"/>
      <c r="K36957" s="1"/>
      <c r="AA36957" s="1"/>
      <c r="AB36957" s="1"/>
      <c r="AC36957" s="1"/>
      <c r="AJ36957" s="1"/>
      <c r="AK36957" s="1"/>
      <c r="AL36957" s="1"/>
    </row>
    <row r="36958">
      <c r="I36958" s="1"/>
      <c r="J36958" s="1"/>
      <c r="K36958" s="1"/>
      <c r="AA36958" s="1"/>
      <c r="AB36958" s="1"/>
      <c r="AC36958" s="1"/>
      <c r="AJ36958" s="1"/>
      <c r="AK36958" s="1"/>
      <c r="AL36958" s="1"/>
    </row>
    <row r="36959">
      <c r="I36959" s="1"/>
      <c r="J36959" s="1"/>
      <c r="K36959" s="1"/>
      <c r="AA36959" s="1"/>
      <c r="AB36959" s="1"/>
      <c r="AC36959" s="1"/>
      <c r="AJ36959" s="1"/>
      <c r="AK36959" s="1"/>
      <c r="AL36959" s="1"/>
    </row>
    <row r="36960">
      <c r="I36960" s="1"/>
      <c r="J36960" s="1"/>
      <c r="K36960" s="1"/>
      <c r="AA36960" s="1"/>
      <c r="AB36960" s="1"/>
      <c r="AC36960" s="1"/>
      <c r="AJ36960" s="1"/>
      <c r="AK36960" s="1"/>
      <c r="AL36960" s="1"/>
    </row>
    <row r="36961">
      <c r="I36961" s="1"/>
      <c r="J36961" s="1"/>
      <c r="K36961" s="1"/>
      <c r="AA36961" s="1"/>
      <c r="AB36961" s="1"/>
      <c r="AC36961" s="1"/>
      <c r="AJ36961" s="1"/>
      <c r="AK36961" s="1"/>
      <c r="AL36961" s="1"/>
    </row>
    <row r="36962">
      <c r="I36962" s="1"/>
      <c r="J36962" s="1"/>
      <c r="K36962" s="1"/>
      <c r="AA36962" s="1"/>
      <c r="AB36962" s="1"/>
      <c r="AC36962" s="1"/>
      <c r="AJ36962" s="1"/>
      <c r="AK36962" s="1"/>
      <c r="AL36962" s="1"/>
    </row>
    <row r="36963">
      <c r="I36963" s="1"/>
      <c r="J36963" s="1"/>
      <c r="K36963" s="1"/>
      <c r="AA36963" s="1"/>
      <c r="AB36963" s="1"/>
      <c r="AC36963" s="1"/>
      <c r="AJ36963" s="1"/>
      <c r="AK36963" s="1"/>
      <c r="AL36963" s="1"/>
    </row>
    <row r="36964">
      <c r="I36964" s="1"/>
      <c r="J36964" s="1"/>
      <c r="K36964" s="1"/>
      <c r="AA36964" s="1"/>
      <c r="AB36964" s="1"/>
      <c r="AC36964" s="1"/>
      <c r="AJ36964" s="1"/>
      <c r="AK36964" s="1"/>
      <c r="AL36964" s="1"/>
    </row>
    <row r="36965">
      <c r="I36965" s="1"/>
      <c r="J36965" s="1"/>
      <c r="K36965" s="1"/>
      <c r="AA36965" s="1"/>
      <c r="AB36965" s="1"/>
      <c r="AC36965" s="1"/>
      <c r="AJ36965" s="1"/>
      <c r="AK36965" s="1"/>
      <c r="AL36965" s="1"/>
    </row>
    <row r="36966">
      <c r="I36966" s="1"/>
      <c r="J36966" s="1"/>
      <c r="K36966" s="1"/>
      <c r="AA36966" s="1"/>
      <c r="AB36966" s="1"/>
      <c r="AC36966" s="1"/>
      <c r="AJ36966" s="1"/>
      <c r="AK36966" s="1"/>
      <c r="AL36966" s="1"/>
    </row>
    <row r="36967">
      <c r="I36967" s="1"/>
      <c r="J36967" s="1"/>
      <c r="K36967" s="1"/>
      <c r="AA36967" s="1"/>
      <c r="AB36967" s="1"/>
      <c r="AC36967" s="1"/>
      <c r="AJ36967" s="1"/>
      <c r="AK36967" s="1"/>
      <c r="AL36967" s="1"/>
    </row>
    <row r="36968">
      <c r="I36968" s="1"/>
      <c r="J36968" s="1"/>
      <c r="K36968" s="1"/>
      <c r="AA36968" s="1"/>
      <c r="AB36968" s="1"/>
      <c r="AC36968" s="1"/>
      <c r="AJ36968" s="1"/>
      <c r="AK36968" s="1"/>
      <c r="AL36968" s="1"/>
    </row>
    <row r="36969">
      <c r="I36969" s="1"/>
      <c r="J36969" s="1"/>
      <c r="K36969" s="1"/>
      <c r="AA36969" s="1"/>
      <c r="AB36969" s="1"/>
      <c r="AC36969" s="1"/>
      <c r="AJ36969" s="1"/>
      <c r="AK36969" s="1"/>
      <c r="AL36969" s="1"/>
    </row>
    <row r="36970">
      <c r="I36970" s="1"/>
      <c r="J36970" s="1"/>
      <c r="K36970" s="1"/>
      <c r="AA36970" s="1"/>
      <c r="AB36970" s="1"/>
      <c r="AC36970" s="1"/>
      <c r="AJ36970" s="1"/>
      <c r="AK36970" s="1"/>
      <c r="AL36970" s="1"/>
    </row>
    <row r="36971">
      <c r="I36971" s="1"/>
      <c r="J36971" s="1"/>
      <c r="K36971" s="1"/>
      <c r="AA36971" s="1"/>
      <c r="AB36971" s="1"/>
      <c r="AC36971" s="1"/>
      <c r="AJ36971" s="1"/>
      <c r="AK36971" s="1"/>
      <c r="AL36971" s="1"/>
    </row>
    <row r="36972">
      <c r="I36972" s="1"/>
      <c r="J36972" s="1"/>
      <c r="K36972" s="1"/>
      <c r="AA36972" s="1"/>
      <c r="AB36972" s="1"/>
      <c r="AC36972" s="1"/>
      <c r="AJ36972" s="1"/>
      <c r="AK36972" s="1"/>
      <c r="AL36972" s="1"/>
    </row>
    <row r="36973">
      <c r="I36973" s="1"/>
      <c r="J36973" s="1"/>
      <c r="K36973" s="1"/>
      <c r="AA36973" s="1"/>
      <c r="AB36973" s="1"/>
      <c r="AC36973" s="1"/>
      <c r="AJ36973" s="1"/>
      <c r="AK36973" s="1"/>
      <c r="AL36973" s="1"/>
    </row>
    <row r="36974">
      <c r="I36974" s="1"/>
      <c r="J36974" s="1"/>
      <c r="K36974" s="1"/>
      <c r="AA36974" s="1"/>
      <c r="AB36974" s="1"/>
      <c r="AC36974" s="1"/>
      <c r="AJ36974" s="1"/>
      <c r="AK36974" s="1"/>
      <c r="AL36974" s="1"/>
    </row>
    <row r="36975">
      <c r="I36975" s="1"/>
      <c r="J36975" s="1"/>
      <c r="K36975" s="1"/>
      <c r="AA36975" s="1"/>
      <c r="AB36975" s="1"/>
      <c r="AC36975" s="1"/>
      <c r="AJ36975" s="1"/>
      <c r="AK36975" s="1"/>
      <c r="AL36975" s="1"/>
    </row>
    <row r="36976">
      <c r="I36976" s="1"/>
      <c r="J36976" s="1"/>
      <c r="K36976" s="1"/>
      <c r="AA36976" s="1"/>
      <c r="AB36976" s="1"/>
      <c r="AC36976" s="1"/>
      <c r="AJ36976" s="1"/>
      <c r="AK36976" s="1"/>
      <c r="AL36976" s="1"/>
    </row>
    <row r="36977">
      <c r="I36977" s="1"/>
      <c r="J36977" s="1"/>
      <c r="K36977" s="1"/>
      <c r="AA36977" s="1"/>
      <c r="AB36977" s="1"/>
      <c r="AC36977" s="1"/>
      <c r="AJ36977" s="1"/>
      <c r="AK36977" s="1"/>
      <c r="AL36977" s="1"/>
    </row>
    <row r="36978">
      <c r="I36978" s="1"/>
      <c r="J36978" s="1"/>
      <c r="K36978" s="1"/>
      <c r="AA36978" s="1"/>
      <c r="AB36978" s="1"/>
      <c r="AC36978" s="1"/>
      <c r="AJ36978" s="1"/>
      <c r="AK36978" s="1"/>
      <c r="AL36978" s="1"/>
    </row>
    <row r="36979">
      <c r="I36979" s="1"/>
      <c r="J36979" s="1"/>
      <c r="K36979" s="1"/>
      <c r="AA36979" s="1"/>
      <c r="AB36979" s="1"/>
      <c r="AC36979" s="1"/>
      <c r="AJ36979" s="1"/>
      <c r="AK36979" s="1"/>
      <c r="AL36979" s="1"/>
    </row>
    <row r="36980">
      <c r="I36980" s="1"/>
      <c r="J36980" s="1"/>
      <c r="K36980" s="1"/>
      <c r="AA36980" s="1"/>
      <c r="AB36980" s="1"/>
      <c r="AC36980" s="1"/>
      <c r="AJ36980" s="1"/>
      <c r="AK36980" s="1"/>
      <c r="AL36980" s="1"/>
    </row>
    <row r="36981">
      <c r="I36981" s="1"/>
      <c r="J36981" s="1"/>
      <c r="K36981" s="1"/>
      <c r="AA36981" s="1"/>
      <c r="AB36981" s="1"/>
      <c r="AC36981" s="1"/>
      <c r="AJ36981" s="1"/>
      <c r="AK36981" s="1"/>
      <c r="AL36981" s="1"/>
    </row>
    <row r="36982">
      <c r="I36982" s="1"/>
      <c r="J36982" s="1"/>
      <c r="K36982" s="1"/>
      <c r="AA36982" s="1"/>
      <c r="AB36982" s="1"/>
      <c r="AC36982" s="1"/>
      <c r="AJ36982" s="1"/>
      <c r="AK36982" s="1"/>
      <c r="AL36982" s="1"/>
    </row>
    <row r="36983">
      <c r="I36983" s="1"/>
      <c r="J36983" s="1"/>
      <c r="K36983" s="1"/>
      <c r="AA36983" s="1"/>
      <c r="AB36983" s="1"/>
      <c r="AC36983" s="1"/>
      <c r="AJ36983" s="1"/>
      <c r="AK36983" s="1"/>
      <c r="AL36983" s="1"/>
    </row>
    <row r="36984">
      <c r="I36984" s="1"/>
      <c r="J36984" s="1"/>
      <c r="K36984" s="1"/>
      <c r="AA36984" s="1"/>
      <c r="AB36984" s="1"/>
      <c r="AC36984" s="1"/>
      <c r="AJ36984" s="1"/>
      <c r="AK36984" s="1"/>
      <c r="AL36984" s="1"/>
    </row>
    <row r="36985">
      <c r="I36985" s="1"/>
      <c r="J36985" s="1"/>
      <c r="K36985" s="1"/>
      <c r="AA36985" s="1"/>
      <c r="AB36985" s="1"/>
      <c r="AC36985" s="1"/>
      <c r="AJ36985" s="1"/>
      <c r="AK36985" s="1"/>
      <c r="AL36985" s="1"/>
    </row>
    <row r="36986">
      <c r="I36986" s="1"/>
      <c r="J36986" s="1"/>
      <c r="K36986" s="1"/>
      <c r="AA36986" s="1"/>
      <c r="AB36986" s="1"/>
      <c r="AC36986" s="1"/>
      <c r="AJ36986" s="1"/>
      <c r="AK36986" s="1"/>
      <c r="AL36986" s="1"/>
    </row>
    <row r="36987">
      <c r="I36987" s="1"/>
      <c r="J36987" s="1"/>
      <c r="K36987" s="1"/>
      <c r="AA36987" s="1"/>
      <c r="AB36987" s="1"/>
      <c r="AC36987" s="1"/>
      <c r="AJ36987" s="1"/>
      <c r="AK36987" s="1"/>
      <c r="AL36987" s="1"/>
    </row>
    <row r="36988">
      <c r="I36988" s="1"/>
      <c r="J36988" s="1"/>
      <c r="K36988" s="1"/>
      <c r="AA36988" s="1"/>
      <c r="AB36988" s="1"/>
      <c r="AC36988" s="1"/>
      <c r="AJ36988" s="1"/>
      <c r="AK36988" s="1"/>
      <c r="AL36988" s="1"/>
    </row>
    <row r="36989">
      <c r="I36989" s="1"/>
      <c r="J36989" s="1"/>
      <c r="K36989" s="1"/>
      <c r="AA36989" s="1"/>
      <c r="AB36989" s="1"/>
      <c r="AC36989" s="1"/>
      <c r="AJ36989" s="1"/>
      <c r="AK36989" s="1"/>
      <c r="AL36989" s="1"/>
    </row>
    <row r="36990">
      <c r="I36990" s="1"/>
      <c r="J36990" s="1"/>
      <c r="K36990" s="1"/>
      <c r="AA36990" s="1"/>
      <c r="AB36990" s="1"/>
      <c r="AC36990" s="1"/>
      <c r="AJ36990" s="1"/>
      <c r="AK36990" s="1"/>
      <c r="AL36990" s="1"/>
    </row>
    <row r="36991">
      <c r="I36991" s="1"/>
      <c r="J36991" s="1"/>
      <c r="K36991" s="1"/>
      <c r="AA36991" s="1"/>
      <c r="AB36991" s="1"/>
      <c r="AC36991" s="1"/>
      <c r="AJ36991" s="1"/>
      <c r="AK36991" s="1"/>
      <c r="AL36991" s="1"/>
    </row>
    <row r="36992">
      <c r="I36992" s="1"/>
      <c r="J36992" s="1"/>
      <c r="K36992" s="1"/>
      <c r="AA36992" s="1"/>
      <c r="AB36992" s="1"/>
      <c r="AC36992" s="1"/>
      <c r="AJ36992" s="1"/>
      <c r="AK36992" s="1"/>
      <c r="AL36992" s="1"/>
    </row>
    <row r="36993">
      <c r="I36993" s="1"/>
      <c r="J36993" s="1"/>
      <c r="K36993" s="1"/>
      <c r="AA36993" s="1"/>
      <c r="AB36993" s="1"/>
      <c r="AC36993" s="1"/>
      <c r="AJ36993" s="1"/>
      <c r="AK36993" s="1"/>
      <c r="AL36993" s="1"/>
    </row>
    <row r="36994">
      <c r="I36994" s="1"/>
      <c r="J36994" s="1"/>
      <c r="K36994" s="1"/>
      <c r="AA36994" s="1"/>
      <c r="AB36994" s="1"/>
      <c r="AC36994" s="1"/>
      <c r="AJ36994" s="1"/>
      <c r="AK36994" s="1"/>
      <c r="AL36994" s="1"/>
    </row>
    <row r="36995">
      <c r="I36995" s="1"/>
      <c r="J36995" s="1"/>
      <c r="K36995" s="1"/>
      <c r="AA36995" s="1"/>
      <c r="AB36995" s="1"/>
      <c r="AC36995" s="1"/>
      <c r="AJ36995" s="1"/>
      <c r="AK36995" s="1"/>
      <c r="AL36995" s="1"/>
    </row>
    <row r="36996">
      <c r="I36996" s="1"/>
      <c r="J36996" s="1"/>
      <c r="K36996" s="1"/>
      <c r="AA36996" s="1"/>
      <c r="AB36996" s="1"/>
      <c r="AC36996" s="1"/>
      <c r="AJ36996" s="1"/>
      <c r="AK36996" s="1"/>
      <c r="AL36996" s="1"/>
    </row>
    <row r="36997">
      <c r="I36997" s="1"/>
      <c r="J36997" s="1"/>
      <c r="K36997" s="1"/>
      <c r="AA36997" s="1"/>
      <c r="AB36997" s="1"/>
      <c r="AC36997" s="1"/>
      <c r="AJ36997" s="1"/>
      <c r="AK36997" s="1"/>
      <c r="AL36997" s="1"/>
    </row>
    <row r="36998">
      <c r="I36998" s="1"/>
      <c r="J36998" s="1"/>
      <c r="K36998" s="1"/>
      <c r="AA36998" s="1"/>
      <c r="AB36998" s="1"/>
      <c r="AC36998" s="1"/>
      <c r="AJ36998" s="1"/>
      <c r="AK36998" s="1"/>
      <c r="AL36998" s="1"/>
    </row>
    <row r="36999">
      <c r="I36999" s="1"/>
      <c r="J36999" s="1"/>
      <c r="K36999" s="1"/>
      <c r="AA36999" s="1"/>
      <c r="AB36999" s="1"/>
      <c r="AC36999" s="1"/>
      <c r="AJ36999" s="1"/>
      <c r="AK36999" s="1"/>
      <c r="AL36999" s="1"/>
    </row>
    <row r="37000">
      <c r="I37000" s="1"/>
      <c r="J37000" s="1"/>
      <c r="K37000" s="1"/>
      <c r="AA37000" s="1"/>
      <c r="AB37000" s="1"/>
      <c r="AC37000" s="1"/>
      <c r="AJ37000" s="1"/>
      <c r="AK37000" s="1"/>
      <c r="AL37000" s="1"/>
    </row>
    <row r="37001">
      <c r="I37001" s="1"/>
      <c r="J37001" s="1"/>
      <c r="K37001" s="1"/>
      <c r="AA37001" s="1"/>
      <c r="AB37001" s="1"/>
      <c r="AC37001" s="1"/>
      <c r="AJ37001" s="1"/>
      <c r="AK37001" s="1"/>
      <c r="AL37001" s="1"/>
    </row>
    <row r="37002">
      <c r="I37002" s="1"/>
      <c r="J37002" s="1"/>
      <c r="K37002" s="1"/>
      <c r="AA37002" s="1"/>
      <c r="AB37002" s="1"/>
      <c r="AC37002" s="1"/>
      <c r="AJ37002" s="1"/>
      <c r="AK37002" s="1"/>
      <c r="AL37002" s="1"/>
    </row>
    <row r="37003">
      <c r="I37003" s="1"/>
      <c r="J37003" s="1"/>
      <c r="K37003" s="1"/>
      <c r="AA37003" s="1"/>
      <c r="AB37003" s="1"/>
      <c r="AC37003" s="1"/>
      <c r="AJ37003" s="1"/>
      <c r="AK37003" s="1"/>
      <c r="AL37003" s="1"/>
    </row>
    <row r="37004">
      <c r="I37004" s="1"/>
      <c r="J37004" s="1"/>
      <c r="K37004" s="1"/>
      <c r="AA37004" s="1"/>
      <c r="AB37004" s="1"/>
      <c r="AC37004" s="1"/>
      <c r="AJ37004" s="1"/>
      <c r="AK37004" s="1"/>
      <c r="AL37004" s="1"/>
    </row>
    <row r="37005">
      <c r="I37005" s="1"/>
      <c r="J37005" s="1"/>
      <c r="K37005" s="1"/>
      <c r="AA37005" s="1"/>
      <c r="AB37005" s="1"/>
      <c r="AC37005" s="1"/>
      <c r="AJ37005" s="1"/>
      <c r="AK37005" s="1"/>
      <c r="AL37005" s="1"/>
    </row>
    <row r="37006">
      <c r="I37006" s="1"/>
      <c r="J37006" s="1"/>
      <c r="K37006" s="1"/>
      <c r="AA37006" s="1"/>
      <c r="AB37006" s="1"/>
      <c r="AC37006" s="1"/>
      <c r="AJ37006" s="1"/>
      <c r="AK37006" s="1"/>
      <c r="AL37006" s="1"/>
    </row>
    <row r="37007">
      <c r="I37007" s="1"/>
      <c r="J37007" s="1"/>
      <c r="K37007" s="1"/>
      <c r="AA37007" s="1"/>
      <c r="AB37007" s="1"/>
      <c r="AC37007" s="1"/>
      <c r="AJ37007" s="1"/>
      <c r="AK37007" s="1"/>
      <c r="AL37007" s="1"/>
    </row>
    <row r="37008">
      <c r="I37008" s="1"/>
      <c r="J37008" s="1"/>
      <c r="K37008" s="1"/>
      <c r="AA37008" s="1"/>
      <c r="AB37008" s="1"/>
      <c r="AC37008" s="1"/>
      <c r="AJ37008" s="1"/>
      <c r="AK37008" s="1"/>
      <c r="AL37008" s="1"/>
    </row>
    <row r="37009">
      <c r="I37009" s="1"/>
      <c r="J37009" s="1"/>
      <c r="K37009" s="1"/>
      <c r="AA37009" s="1"/>
      <c r="AB37009" s="1"/>
      <c r="AC37009" s="1"/>
      <c r="AJ37009" s="1"/>
      <c r="AK37009" s="1"/>
      <c r="AL37009" s="1"/>
    </row>
    <row r="37010">
      <c r="I37010" s="1"/>
      <c r="J37010" s="1"/>
      <c r="K37010" s="1"/>
      <c r="AA37010" s="1"/>
      <c r="AB37010" s="1"/>
      <c r="AC37010" s="1"/>
      <c r="AJ37010" s="1"/>
      <c r="AK37010" s="1"/>
      <c r="AL37010" s="1"/>
    </row>
    <row r="37011">
      <c r="I37011" s="1"/>
      <c r="J37011" s="1"/>
      <c r="K37011" s="1"/>
      <c r="AA37011" s="1"/>
      <c r="AB37011" s="1"/>
      <c r="AC37011" s="1"/>
      <c r="AJ37011" s="1"/>
      <c r="AK37011" s="1"/>
      <c r="AL37011" s="1"/>
    </row>
    <row r="37012">
      <c r="I37012" s="1"/>
      <c r="J37012" s="1"/>
      <c r="K37012" s="1"/>
      <c r="AA37012" s="1"/>
      <c r="AB37012" s="1"/>
      <c r="AC37012" s="1"/>
      <c r="AJ37012" s="1"/>
      <c r="AK37012" s="1"/>
      <c r="AL37012" s="1"/>
    </row>
    <row r="37013">
      <c r="I37013" s="1"/>
      <c r="J37013" s="1"/>
      <c r="K37013" s="1"/>
      <c r="AA37013" s="1"/>
      <c r="AB37013" s="1"/>
      <c r="AC37013" s="1"/>
      <c r="AJ37013" s="1"/>
      <c r="AK37013" s="1"/>
      <c r="AL37013" s="1"/>
    </row>
    <row r="37014">
      <c r="I37014" s="1"/>
      <c r="J37014" s="1"/>
      <c r="K37014" s="1"/>
      <c r="AA37014" s="1"/>
      <c r="AB37014" s="1"/>
      <c r="AC37014" s="1"/>
      <c r="AJ37014" s="1"/>
      <c r="AK37014" s="1"/>
      <c r="AL37014" s="1"/>
    </row>
    <row r="37015">
      <c r="I37015" s="1"/>
      <c r="J37015" s="1"/>
      <c r="K37015" s="1"/>
      <c r="AA37015" s="1"/>
      <c r="AB37015" s="1"/>
      <c r="AC37015" s="1"/>
      <c r="AJ37015" s="1"/>
      <c r="AK37015" s="1"/>
      <c r="AL37015" s="1"/>
    </row>
    <row r="37016">
      <c r="I37016" s="1"/>
      <c r="J37016" s="1"/>
      <c r="K37016" s="1"/>
      <c r="AA37016" s="1"/>
      <c r="AB37016" s="1"/>
      <c r="AC37016" s="1"/>
      <c r="AJ37016" s="1"/>
      <c r="AK37016" s="1"/>
      <c r="AL37016" s="1"/>
    </row>
    <row r="37017">
      <c r="I37017" s="1"/>
      <c r="J37017" s="1"/>
      <c r="K37017" s="1"/>
      <c r="AA37017" s="1"/>
      <c r="AB37017" s="1"/>
      <c r="AC37017" s="1"/>
      <c r="AJ37017" s="1"/>
      <c r="AK37017" s="1"/>
      <c r="AL37017" s="1"/>
    </row>
    <row r="37018">
      <c r="I37018" s="1"/>
      <c r="J37018" s="1"/>
      <c r="K37018" s="1"/>
      <c r="AA37018" s="1"/>
      <c r="AB37018" s="1"/>
      <c r="AC37018" s="1"/>
      <c r="AJ37018" s="1"/>
      <c r="AK37018" s="1"/>
      <c r="AL37018" s="1"/>
    </row>
    <row r="37019">
      <c r="I37019" s="1"/>
      <c r="J37019" s="1"/>
      <c r="K37019" s="1"/>
      <c r="AA37019" s="1"/>
      <c r="AB37019" s="1"/>
      <c r="AC37019" s="1"/>
      <c r="AJ37019" s="1"/>
      <c r="AK37019" s="1"/>
      <c r="AL37019" s="1"/>
    </row>
    <row r="37020">
      <c r="I37020" s="1"/>
      <c r="J37020" s="1"/>
      <c r="K37020" s="1"/>
      <c r="AA37020" s="1"/>
      <c r="AB37020" s="1"/>
      <c r="AC37020" s="1"/>
      <c r="AJ37020" s="1"/>
      <c r="AK37020" s="1"/>
      <c r="AL37020" s="1"/>
    </row>
    <row r="37021">
      <c r="I37021" s="1"/>
      <c r="J37021" s="1"/>
      <c r="K37021" s="1"/>
      <c r="AA37021" s="1"/>
      <c r="AB37021" s="1"/>
      <c r="AC37021" s="1"/>
      <c r="AJ37021" s="1"/>
      <c r="AK37021" s="1"/>
      <c r="AL37021" s="1"/>
    </row>
    <row r="37022">
      <c r="I37022" s="1"/>
      <c r="J37022" s="1"/>
      <c r="K37022" s="1"/>
      <c r="AA37022" s="1"/>
      <c r="AB37022" s="1"/>
      <c r="AC37022" s="1"/>
      <c r="AJ37022" s="1"/>
      <c r="AK37022" s="1"/>
      <c r="AL37022" s="1"/>
    </row>
    <row r="37023">
      <c r="I37023" s="1"/>
      <c r="J37023" s="1"/>
      <c r="K37023" s="1"/>
      <c r="AA37023" s="1"/>
      <c r="AB37023" s="1"/>
      <c r="AC37023" s="1"/>
      <c r="AJ37023" s="1"/>
      <c r="AK37023" s="1"/>
      <c r="AL37023" s="1"/>
    </row>
    <row r="37024">
      <c r="I37024" s="1"/>
      <c r="J37024" s="1"/>
      <c r="K37024" s="1"/>
      <c r="AA37024" s="1"/>
      <c r="AB37024" s="1"/>
      <c r="AC37024" s="1"/>
      <c r="AJ37024" s="1"/>
      <c r="AK37024" s="1"/>
      <c r="AL37024" s="1"/>
    </row>
    <row r="37025">
      <c r="I37025" s="1"/>
      <c r="J37025" s="1"/>
      <c r="K37025" s="1"/>
      <c r="AA37025" s="1"/>
      <c r="AB37025" s="1"/>
      <c r="AC37025" s="1"/>
      <c r="AJ37025" s="1"/>
      <c r="AK37025" s="1"/>
      <c r="AL37025" s="1"/>
    </row>
    <row r="37026">
      <c r="I37026" s="1"/>
      <c r="J37026" s="1"/>
      <c r="K37026" s="1"/>
      <c r="AA37026" s="1"/>
      <c r="AB37026" s="1"/>
      <c r="AC37026" s="1"/>
      <c r="AJ37026" s="1"/>
      <c r="AK37026" s="1"/>
      <c r="AL37026" s="1"/>
    </row>
    <row r="37027">
      <c r="I37027" s="1"/>
      <c r="J37027" s="1"/>
      <c r="K37027" s="1"/>
      <c r="AA37027" s="1"/>
      <c r="AB37027" s="1"/>
      <c r="AC37027" s="1"/>
      <c r="AJ37027" s="1"/>
      <c r="AK37027" s="1"/>
      <c r="AL37027" s="1"/>
    </row>
    <row r="37028">
      <c r="I37028" s="1"/>
      <c r="J37028" s="1"/>
      <c r="K37028" s="1"/>
      <c r="AA37028" s="1"/>
      <c r="AB37028" s="1"/>
      <c r="AC37028" s="1"/>
      <c r="AJ37028" s="1"/>
      <c r="AK37028" s="1"/>
      <c r="AL37028" s="1"/>
    </row>
    <row r="37029">
      <c r="I37029" s="1"/>
      <c r="J37029" s="1"/>
      <c r="K37029" s="1"/>
      <c r="AA37029" s="1"/>
      <c r="AB37029" s="1"/>
      <c r="AC37029" s="1"/>
      <c r="AJ37029" s="1"/>
      <c r="AK37029" s="1"/>
      <c r="AL37029" s="1"/>
    </row>
    <row r="37030">
      <c r="I37030" s="1"/>
      <c r="J37030" s="1"/>
      <c r="K37030" s="1"/>
      <c r="AA37030" s="1"/>
      <c r="AB37030" s="1"/>
      <c r="AC37030" s="1"/>
      <c r="AJ37030" s="1"/>
      <c r="AK37030" s="1"/>
      <c r="AL37030" s="1"/>
    </row>
    <row r="37031">
      <c r="I37031" s="1"/>
      <c r="J37031" s="1"/>
      <c r="K37031" s="1"/>
      <c r="AA37031" s="1"/>
      <c r="AB37031" s="1"/>
      <c r="AC37031" s="1"/>
      <c r="AJ37031" s="1"/>
      <c r="AK37031" s="1"/>
      <c r="AL37031" s="1"/>
    </row>
    <row r="37032">
      <c r="I37032" s="1"/>
      <c r="J37032" s="1"/>
      <c r="K37032" s="1"/>
      <c r="AA37032" s="1"/>
      <c r="AB37032" s="1"/>
      <c r="AC37032" s="1"/>
      <c r="AJ37032" s="1"/>
      <c r="AK37032" s="1"/>
      <c r="AL37032" s="1"/>
    </row>
    <row r="37033">
      <c r="I37033" s="1"/>
      <c r="J37033" s="1"/>
      <c r="K37033" s="1"/>
      <c r="AA37033" s="1"/>
      <c r="AB37033" s="1"/>
      <c r="AC37033" s="1"/>
      <c r="AJ37033" s="1"/>
      <c r="AK37033" s="1"/>
      <c r="AL37033" s="1"/>
    </row>
    <row r="37034">
      <c r="I37034" s="1"/>
      <c r="J37034" s="1"/>
      <c r="K37034" s="1"/>
      <c r="AA37034" s="1"/>
      <c r="AB37034" s="1"/>
      <c r="AC37034" s="1"/>
      <c r="AJ37034" s="1"/>
      <c r="AK37034" s="1"/>
      <c r="AL37034" s="1"/>
    </row>
    <row r="37035">
      <c r="I37035" s="1"/>
      <c r="J37035" s="1"/>
      <c r="K37035" s="1"/>
      <c r="AA37035" s="1"/>
      <c r="AB37035" s="1"/>
      <c r="AC37035" s="1"/>
      <c r="AJ37035" s="1"/>
      <c r="AK37035" s="1"/>
      <c r="AL37035" s="1"/>
    </row>
    <row r="37036">
      <c r="I37036" s="1"/>
      <c r="J37036" s="1"/>
      <c r="K37036" s="1"/>
      <c r="AA37036" s="1"/>
      <c r="AB37036" s="1"/>
      <c r="AC37036" s="1"/>
      <c r="AJ37036" s="1"/>
      <c r="AK37036" s="1"/>
      <c r="AL37036" s="1"/>
    </row>
    <row r="37037">
      <c r="I37037" s="1"/>
      <c r="J37037" s="1"/>
      <c r="K37037" s="1"/>
      <c r="AA37037" s="1"/>
      <c r="AB37037" s="1"/>
      <c r="AC37037" s="1"/>
      <c r="AJ37037" s="1"/>
      <c r="AK37037" s="1"/>
      <c r="AL37037" s="1"/>
    </row>
    <row r="37038">
      <c r="I37038" s="1"/>
      <c r="J37038" s="1"/>
      <c r="K37038" s="1"/>
      <c r="AA37038" s="1"/>
      <c r="AB37038" s="1"/>
      <c r="AC37038" s="1"/>
      <c r="AJ37038" s="1"/>
      <c r="AK37038" s="1"/>
      <c r="AL37038" s="1"/>
    </row>
    <row r="37039">
      <c r="I37039" s="1"/>
      <c r="J37039" s="1"/>
      <c r="K37039" s="1"/>
      <c r="AA37039" s="1"/>
      <c r="AB37039" s="1"/>
      <c r="AC37039" s="1"/>
      <c r="AJ37039" s="1"/>
      <c r="AK37039" s="1"/>
      <c r="AL37039" s="1"/>
    </row>
    <row r="37040">
      <c r="I37040" s="1"/>
      <c r="J37040" s="1"/>
      <c r="K37040" s="1"/>
      <c r="AA37040" s="1"/>
      <c r="AB37040" s="1"/>
      <c r="AC37040" s="1"/>
      <c r="AJ37040" s="1"/>
      <c r="AK37040" s="1"/>
      <c r="AL37040" s="1"/>
    </row>
    <row r="37041">
      <c r="I37041" s="1"/>
      <c r="J37041" s="1"/>
      <c r="K37041" s="1"/>
      <c r="AA37041" s="1"/>
      <c r="AB37041" s="1"/>
      <c r="AC37041" s="1"/>
      <c r="AJ37041" s="1"/>
      <c r="AK37041" s="1"/>
      <c r="AL37041" s="1"/>
    </row>
    <row r="37042">
      <c r="I37042" s="1"/>
      <c r="J37042" s="1"/>
      <c r="K37042" s="1"/>
      <c r="AA37042" s="1"/>
      <c r="AB37042" s="1"/>
      <c r="AC37042" s="1"/>
      <c r="AJ37042" s="1"/>
      <c r="AK37042" s="1"/>
      <c r="AL37042" s="1"/>
    </row>
    <row r="37043">
      <c r="I37043" s="1"/>
      <c r="J37043" s="1"/>
      <c r="K37043" s="1"/>
      <c r="AA37043" s="1"/>
      <c r="AB37043" s="1"/>
      <c r="AC37043" s="1"/>
      <c r="AJ37043" s="1"/>
      <c r="AK37043" s="1"/>
      <c r="AL37043" s="1"/>
    </row>
    <row r="37044">
      <c r="I37044" s="1"/>
      <c r="J37044" s="1"/>
      <c r="K37044" s="1"/>
      <c r="AA37044" s="1"/>
      <c r="AB37044" s="1"/>
      <c r="AC37044" s="1"/>
      <c r="AJ37044" s="1"/>
      <c r="AK37044" s="1"/>
      <c r="AL37044" s="1"/>
    </row>
    <row r="37045">
      <c r="I37045" s="1"/>
      <c r="J37045" s="1"/>
      <c r="K37045" s="1"/>
      <c r="AA37045" s="1"/>
      <c r="AB37045" s="1"/>
      <c r="AC37045" s="1"/>
      <c r="AJ37045" s="1"/>
      <c r="AK37045" s="1"/>
      <c r="AL37045" s="1"/>
    </row>
    <row r="37046">
      <c r="I37046" s="1"/>
      <c r="J37046" s="1"/>
      <c r="K37046" s="1"/>
      <c r="AA37046" s="1"/>
      <c r="AB37046" s="1"/>
      <c r="AC37046" s="1"/>
      <c r="AJ37046" s="1"/>
      <c r="AK37046" s="1"/>
      <c r="AL37046" s="1"/>
    </row>
    <row r="37047">
      <c r="I37047" s="1"/>
      <c r="J37047" s="1"/>
      <c r="K37047" s="1"/>
      <c r="AA37047" s="1"/>
      <c r="AB37047" s="1"/>
      <c r="AC37047" s="1"/>
      <c r="AJ37047" s="1"/>
      <c r="AK37047" s="1"/>
      <c r="AL37047" s="1"/>
    </row>
    <row r="37048">
      <c r="I37048" s="1"/>
      <c r="J37048" s="1"/>
      <c r="K37048" s="1"/>
      <c r="AA37048" s="1"/>
      <c r="AB37048" s="1"/>
      <c r="AC37048" s="1"/>
      <c r="AJ37048" s="1"/>
      <c r="AK37048" s="1"/>
      <c r="AL37048" s="1"/>
    </row>
    <row r="37049">
      <c r="I37049" s="1"/>
      <c r="J37049" s="1"/>
      <c r="K37049" s="1"/>
      <c r="AA37049" s="1"/>
      <c r="AB37049" s="1"/>
      <c r="AC37049" s="1"/>
      <c r="AJ37049" s="1"/>
      <c r="AK37049" s="1"/>
      <c r="AL37049" s="1"/>
    </row>
    <row r="37050">
      <c r="I37050" s="1"/>
      <c r="J37050" s="1"/>
      <c r="K37050" s="1"/>
      <c r="AA37050" s="1"/>
      <c r="AB37050" s="1"/>
      <c r="AC37050" s="1"/>
      <c r="AJ37050" s="1"/>
      <c r="AK37050" s="1"/>
      <c r="AL37050" s="1"/>
    </row>
    <row r="37051">
      <c r="I37051" s="1"/>
      <c r="J37051" s="1"/>
      <c r="K37051" s="1"/>
      <c r="AA37051" s="1"/>
      <c r="AB37051" s="1"/>
      <c r="AC37051" s="1"/>
      <c r="AJ37051" s="1"/>
      <c r="AK37051" s="1"/>
      <c r="AL37051" s="1"/>
    </row>
    <row r="37052">
      <c r="I37052" s="1"/>
      <c r="J37052" s="1"/>
      <c r="K37052" s="1"/>
      <c r="AA37052" s="1"/>
      <c r="AB37052" s="1"/>
      <c r="AC37052" s="1"/>
      <c r="AJ37052" s="1"/>
      <c r="AK37052" s="1"/>
      <c r="AL37052" s="1"/>
    </row>
    <row r="37053">
      <c r="I37053" s="1"/>
      <c r="J37053" s="1"/>
      <c r="K37053" s="1"/>
      <c r="AA37053" s="1"/>
      <c r="AB37053" s="1"/>
      <c r="AC37053" s="1"/>
      <c r="AJ37053" s="1"/>
      <c r="AK37053" s="1"/>
      <c r="AL37053" s="1"/>
    </row>
    <row r="37054">
      <c r="I37054" s="1"/>
      <c r="J37054" s="1"/>
      <c r="K37054" s="1"/>
      <c r="AA37054" s="1"/>
      <c r="AB37054" s="1"/>
      <c r="AC37054" s="1"/>
      <c r="AJ37054" s="1"/>
      <c r="AK37054" s="1"/>
      <c r="AL37054" s="1"/>
    </row>
    <row r="37055">
      <c r="I37055" s="1"/>
      <c r="J37055" s="1"/>
      <c r="K37055" s="1"/>
      <c r="AA37055" s="1"/>
      <c r="AB37055" s="1"/>
      <c r="AC37055" s="1"/>
      <c r="AJ37055" s="1"/>
      <c r="AK37055" s="1"/>
      <c r="AL37055" s="1"/>
    </row>
    <row r="37056">
      <c r="I37056" s="1"/>
      <c r="J37056" s="1"/>
      <c r="K37056" s="1"/>
      <c r="AA37056" s="1"/>
      <c r="AB37056" s="1"/>
      <c r="AC37056" s="1"/>
      <c r="AJ37056" s="1"/>
      <c r="AK37056" s="1"/>
      <c r="AL37056" s="1"/>
    </row>
    <row r="37057">
      <c r="I37057" s="1"/>
      <c r="J37057" s="1"/>
      <c r="K37057" s="1"/>
      <c r="AA37057" s="1"/>
      <c r="AB37057" s="1"/>
      <c r="AC37057" s="1"/>
      <c r="AJ37057" s="1"/>
      <c r="AK37057" s="1"/>
      <c r="AL37057" s="1"/>
    </row>
    <row r="37058">
      <c r="I37058" s="1"/>
      <c r="J37058" s="1"/>
      <c r="K37058" s="1"/>
      <c r="AA37058" s="1"/>
      <c r="AB37058" s="1"/>
      <c r="AC37058" s="1"/>
      <c r="AJ37058" s="1"/>
      <c r="AK37058" s="1"/>
      <c r="AL37058" s="1"/>
    </row>
    <row r="37059">
      <c r="I37059" s="1"/>
      <c r="J37059" s="1"/>
      <c r="K37059" s="1"/>
      <c r="AA37059" s="1"/>
      <c r="AB37059" s="1"/>
      <c r="AC37059" s="1"/>
      <c r="AJ37059" s="1"/>
      <c r="AK37059" s="1"/>
      <c r="AL37059" s="1"/>
    </row>
    <row r="37060">
      <c r="I37060" s="1"/>
      <c r="J37060" s="1"/>
      <c r="K37060" s="1"/>
      <c r="AA37060" s="1"/>
      <c r="AB37060" s="1"/>
      <c r="AC37060" s="1"/>
      <c r="AJ37060" s="1"/>
      <c r="AK37060" s="1"/>
      <c r="AL37060" s="1"/>
    </row>
    <row r="37061">
      <c r="I37061" s="1"/>
      <c r="J37061" s="1"/>
      <c r="K37061" s="1"/>
      <c r="AA37061" s="1"/>
      <c r="AB37061" s="1"/>
      <c r="AC37061" s="1"/>
      <c r="AJ37061" s="1"/>
      <c r="AK37061" s="1"/>
      <c r="AL37061" s="1"/>
    </row>
    <row r="37062">
      <c r="I37062" s="1"/>
      <c r="J37062" s="1"/>
      <c r="K37062" s="1"/>
      <c r="AA37062" s="1"/>
      <c r="AB37062" s="1"/>
      <c r="AC37062" s="1"/>
      <c r="AJ37062" s="1"/>
      <c r="AK37062" s="1"/>
      <c r="AL37062" s="1"/>
    </row>
    <row r="37063">
      <c r="I37063" s="1"/>
      <c r="J37063" s="1"/>
      <c r="K37063" s="1"/>
      <c r="AA37063" s="1"/>
      <c r="AB37063" s="1"/>
      <c r="AC37063" s="1"/>
      <c r="AJ37063" s="1"/>
      <c r="AK37063" s="1"/>
      <c r="AL37063" s="1"/>
    </row>
    <row r="37064">
      <c r="I37064" s="1"/>
      <c r="J37064" s="1"/>
      <c r="K37064" s="1"/>
      <c r="AA37064" s="1"/>
      <c r="AB37064" s="1"/>
      <c r="AC37064" s="1"/>
      <c r="AJ37064" s="1"/>
      <c r="AK37064" s="1"/>
      <c r="AL37064" s="1"/>
    </row>
    <row r="37065">
      <c r="I37065" s="1"/>
      <c r="J37065" s="1"/>
      <c r="K37065" s="1"/>
      <c r="AA37065" s="1"/>
      <c r="AB37065" s="1"/>
      <c r="AC37065" s="1"/>
      <c r="AJ37065" s="1"/>
      <c r="AK37065" s="1"/>
      <c r="AL37065" s="1"/>
    </row>
    <row r="37066">
      <c r="I37066" s="1"/>
      <c r="J37066" s="1"/>
      <c r="K37066" s="1"/>
      <c r="AA37066" s="1"/>
      <c r="AB37066" s="1"/>
      <c r="AC37066" s="1"/>
      <c r="AJ37066" s="1"/>
      <c r="AK37066" s="1"/>
      <c r="AL37066" s="1"/>
    </row>
    <row r="37067">
      <c r="I37067" s="1"/>
      <c r="J37067" s="1"/>
      <c r="K37067" s="1"/>
      <c r="AA37067" s="1"/>
      <c r="AB37067" s="1"/>
      <c r="AC37067" s="1"/>
      <c r="AJ37067" s="1"/>
      <c r="AK37067" s="1"/>
      <c r="AL37067" s="1"/>
    </row>
    <row r="37068">
      <c r="I37068" s="1"/>
      <c r="J37068" s="1"/>
      <c r="K37068" s="1"/>
      <c r="AA37068" s="1"/>
      <c r="AB37068" s="1"/>
      <c r="AC37068" s="1"/>
      <c r="AJ37068" s="1"/>
      <c r="AK37068" s="1"/>
      <c r="AL37068" s="1"/>
    </row>
    <row r="37069">
      <c r="I37069" s="1"/>
      <c r="J37069" s="1"/>
      <c r="K37069" s="1"/>
      <c r="AA37069" s="1"/>
      <c r="AB37069" s="1"/>
      <c r="AC37069" s="1"/>
      <c r="AJ37069" s="1"/>
      <c r="AK37069" s="1"/>
      <c r="AL37069" s="1"/>
    </row>
    <row r="37070">
      <c r="I37070" s="1"/>
      <c r="J37070" s="1"/>
      <c r="K37070" s="1"/>
      <c r="AA37070" s="1"/>
      <c r="AB37070" s="1"/>
      <c r="AC37070" s="1"/>
      <c r="AJ37070" s="1"/>
      <c r="AK37070" s="1"/>
      <c r="AL37070" s="1"/>
    </row>
    <row r="37071">
      <c r="I37071" s="1"/>
      <c r="J37071" s="1"/>
      <c r="K37071" s="1"/>
      <c r="AA37071" s="1"/>
      <c r="AB37071" s="1"/>
      <c r="AC37071" s="1"/>
      <c r="AJ37071" s="1"/>
      <c r="AK37071" s="1"/>
      <c r="AL37071" s="1"/>
    </row>
    <row r="37072">
      <c r="I37072" s="1"/>
      <c r="J37072" s="1"/>
      <c r="K37072" s="1"/>
      <c r="AA37072" s="1"/>
      <c r="AB37072" s="1"/>
      <c r="AC37072" s="1"/>
      <c r="AJ37072" s="1"/>
      <c r="AK37072" s="1"/>
      <c r="AL37072" s="1"/>
    </row>
    <row r="37073">
      <c r="I37073" s="1"/>
      <c r="J37073" s="1"/>
      <c r="K37073" s="1"/>
      <c r="AA37073" s="1"/>
      <c r="AB37073" s="1"/>
      <c r="AC37073" s="1"/>
      <c r="AJ37073" s="1"/>
      <c r="AK37073" s="1"/>
      <c r="AL37073" s="1"/>
    </row>
    <row r="37074">
      <c r="I37074" s="1"/>
      <c r="J37074" s="1"/>
      <c r="K37074" s="1"/>
      <c r="AA37074" s="1"/>
      <c r="AB37074" s="1"/>
      <c r="AC37074" s="1"/>
      <c r="AJ37074" s="1"/>
      <c r="AK37074" s="1"/>
      <c r="AL37074" s="1"/>
    </row>
    <row r="37075">
      <c r="I37075" s="1"/>
      <c r="J37075" s="1"/>
      <c r="K37075" s="1"/>
      <c r="AA37075" s="1"/>
      <c r="AB37075" s="1"/>
      <c r="AC37075" s="1"/>
      <c r="AJ37075" s="1"/>
      <c r="AK37075" s="1"/>
      <c r="AL37075" s="1"/>
    </row>
    <row r="37076">
      <c r="I37076" s="1"/>
      <c r="J37076" s="1"/>
      <c r="K37076" s="1"/>
      <c r="AA37076" s="1"/>
      <c r="AB37076" s="1"/>
      <c r="AC37076" s="1"/>
      <c r="AJ37076" s="1"/>
      <c r="AK37076" s="1"/>
      <c r="AL37076" s="1"/>
    </row>
    <row r="37077">
      <c r="I37077" s="1"/>
      <c r="J37077" s="1"/>
      <c r="K37077" s="1"/>
      <c r="AA37077" s="1"/>
      <c r="AB37077" s="1"/>
      <c r="AC37077" s="1"/>
      <c r="AJ37077" s="1"/>
      <c r="AK37077" s="1"/>
      <c r="AL37077" s="1"/>
    </row>
    <row r="37078">
      <c r="I37078" s="1"/>
      <c r="J37078" s="1"/>
      <c r="K37078" s="1"/>
      <c r="AA37078" s="1"/>
      <c r="AB37078" s="1"/>
      <c r="AC37078" s="1"/>
      <c r="AJ37078" s="1"/>
      <c r="AK37078" s="1"/>
      <c r="AL37078" s="1"/>
    </row>
    <row r="37079">
      <c r="I37079" s="1"/>
      <c r="J37079" s="1"/>
      <c r="K37079" s="1"/>
      <c r="AA37079" s="1"/>
      <c r="AB37079" s="1"/>
      <c r="AC37079" s="1"/>
      <c r="AJ37079" s="1"/>
      <c r="AK37079" s="1"/>
      <c r="AL37079" s="1"/>
    </row>
    <row r="37080">
      <c r="I37080" s="1"/>
      <c r="J37080" s="1"/>
      <c r="K37080" s="1"/>
      <c r="AA37080" s="1"/>
      <c r="AB37080" s="1"/>
      <c r="AC37080" s="1"/>
      <c r="AJ37080" s="1"/>
      <c r="AK37080" s="1"/>
      <c r="AL37080" s="1"/>
    </row>
    <row r="37081">
      <c r="I37081" s="1"/>
      <c r="J37081" s="1"/>
      <c r="K37081" s="1"/>
      <c r="AA37081" s="1"/>
      <c r="AB37081" s="1"/>
      <c r="AC37081" s="1"/>
      <c r="AJ37081" s="1"/>
      <c r="AK37081" s="1"/>
      <c r="AL37081" s="1"/>
    </row>
    <row r="37082">
      <c r="I37082" s="1"/>
      <c r="J37082" s="1"/>
      <c r="K37082" s="1"/>
      <c r="AA37082" s="1"/>
      <c r="AB37082" s="1"/>
      <c r="AC37082" s="1"/>
      <c r="AJ37082" s="1"/>
      <c r="AK37082" s="1"/>
      <c r="AL37082" s="1"/>
    </row>
    <row r="37083">
      <c r="I37083" s="1"/>
      <c r="J37083" s="1"/>
      <c r="K37083" s="1"/>
      <c r="AA37083" s="1"/>
      <c r="AB37083" s="1"/>
      <c r="AC37083" s="1"/>
      <c r="AJ37083" s="1"/>
      <c r="AK37083" s="1"/>
      <c r="AL37083" s="1"/>
    </row>
    <row r="37084">
      <c r="I37084" s="1"/>
      <c r="J37084" s="1"/>
      <c r="K37084" s="1"/>
      <c r="AA37084" s="1"/>
      <c r="AB37084" s="1"/>
      <c r="AC37084" s="1"/>
      <c r="AJ37084" s="1"/>
      <c r="AK37084" s="1"/>
      <c r="AL37084" s="1"/>
    </row>
    <row r="37085">
      <c r="I37085" s="1"/>
      <c r="J37085" s="1"/>
      <c r="K37085" s="1"/>
      <c r="AA37085" s="1"/>
      <c r="AB37085" s="1"/>
      <c r="AC37085" s="1"/>
      <c r="AJ37085" s="1"/>
      <c r="AK37085" s="1"/>
      <c r="AL37085" s="1"/>
    </row>
    <row r="37086">
      <c r="I37086" s="1"/>
      <c r="J37086" s="1"/>
      <c r="K37086" s="1"/>
      <c r="AA37086" s="1"/>
      <c r="AB37086" s="1"/>
      <c r="AC37086" s="1"/>
      <c r="AJ37086" s="1"/>
      <c r="AK37086" s="1"/>
      <c r="AL37086" s="1"/>
    </row>
    <row r="37087">
      <c r="I37087" s="1"/>
      <c r="J37087" s="1"/>
      <c r="K37087" s="1"/>
      <c r="AA37087" s="1"/>
      <c r="AB37087" s="1"/>
      <c r="AC37087" s="1"/>
      <c r="AJ37087" s="1"/>
      <c r="AK37087" s="1"/>
      <c r="AL37087" s="1"/>
    </row>
    <row r="37088">
      <c r="I37088" s="1"/>
      <c r="J37088" s="1"/>
      <c r="K37088" s="1"/>
      <c r="AA37088" s="1"/>
      <c r="AB37088" s="1"/>
      <c r="AC37088" s="1"/>
      <c r="AJ37088" s="1"/>
      <c r="AK37088" s="1"/>
      <c r="AL37088" s="1"/>
    </row>
    <row r="37089">
      <c r="I37089" s="1"/>
      <c r="J37089" s="1"/>
      <c r="K37089" s="1"/>
      <c r="AA37089" s="1"/>
      <c r="AB37089" s="1"/>
      <c r="AC37089" s="1"/>
      <c r="AJ37089" s="1"/>
      <c r="AK37089" s="1"/>
      <c r="AL37089" s="1"/>
    </row>
    <row r="37090">
      <c r="I37090" s="1"/>
      <c r="J37090" s="1"/>
      <c r="K37090" s="1"/>
      <c r="AA37090" s="1"/>
      <c r="AB37090" s="1"/>
      <c r="AC37090" s="1"/>
      <c r="AJ37090" s="1"/>
      <c r="AK37090" s="1"/>
      <c r="AL37090" s="1"/>
    </row>
    <row r="37091">
      <c r="I37091" s="1"/>
      <c r="J37091" s="1"/>
      <c r="K37091" s="1"/>
      <c r="AA37091" s="1"/>
      <c r="AB37091" s="1"/>
      <c r="AC37091" s="1"/>
      <c r="AJ37091" s="1"/>
      <c r="AK37091" s="1"/>
      <c r="AL37091" s="1"/>
    </row>
    <row r="37092">
      <c r="I37092" s="1"/>
      <c r="J37092" s="1"/>
      <c r="K37092" s="1"/>
      <c r="AA37092" s="1"/>
      <c r="AB37092" s="1"/>
      <c r="AC37092" s="1"/>
      <c r="AJ37092" s="1"/>
      <c r="AK37092" s="1"/>
      <c r="AL37092" s="1"/>
    </row>
    <row r="37093">
      <c r="I37093" s="1"/>
      <c r="J37093" s="1"/>
      <c r="K37093" s="1"/>
      <c r="AA37093" s="1"/>
      <c r="AB37093" s="1"/>
      <c r="AC37093" s="1"/>
      <c r="AJ37093" s="1"/>
      <c r="AK37093" s="1"/>
      <c r="AL37093" s="1"/>
    </row>
    <row r="37094">
      <c r="I37094" s="1"/>
      <c r="J37094" s="1"/>
      <c r="K37094" s="1"/>
      <c r="AA37094" s="1"/>
      <c r="AB37094" s="1"/>
      <c r="AC37094" s="1"/>
      <c r="AJ37094" s="1"/>
      <c r="AK37094" s="1"/>
      <c r="AL37094" s="1"/>
    </row>
    <row r="37095">
      <c r="I37095" s="1"/>
      <c r="J37095" s="1"/>
      <c r="K37095" s="1"/>
      <c r="AA37095" s="1"/>
      <c r="AB37095" s="1"/>
      <c r="AC37095" s="1"/>
      <c r="AJ37095" s="1"/>
      <c r="AK37095" s="1"/>
      <c r="AL37095" s="1"/>
    </row>
    <row r="37096">
      <c r="I37096" s="1"/>
      <c r="J37096" s="1"/>
      <c r="K37096" s="1"/>
      <c r="AA37096" s="1"/>
      <c r="AB37096" s="1"/>
      <c r="AC37096" s="1"/>
      <c r="AJ37096" s="1"/>
      <c r="AK37096" s="1"/>
      <c r="AL37096" s="1"/>
    </row>
    <row r="37097">
      <c r="I37097" s="1"/>
      <c r="J37097" s="1"/>
      <c r="K37097" s="1"/>
      <c r="AA37097" s="1"/>
      <c r="AB37097" s="1"/>
      <c r="AC37097" s="1"/>
      <c r="AJ37097" s="1"/>
      <c r="AK37097" s="1"/>
      <c r="AL37097" s="1"/>
    </row>
    <row r="37098">
      <c r="I37098" s="1"/>
      <c r="J37098" s="1"/>
      <c r="K37098" s="1"/>
      <c r="AA37098" s="1"/>
      <c r="AB37098" s="1"/>
      <c r="AC37098" s="1"/>
      <c r="AJ37098" s="1"/>
      <c r="AK37098" s="1"/>
      <c r="AL37098" s="1"/>
    </row>
    <row r="37099">
      <c r="I37099" s="1"/>
      <c r="J37099" s="1"/>
      <c r="K37099" s="1"/>
      <c r="AA37099" s="1"/>
      <c r="AB37099" s="1"/>
      <c r="AC37099" s="1"/>
      <c r="AJ37099" s="1"/>
      <c r="AK37099" s="1"/>
      <c r="AL37099" s="1"/>
    </row>
    <row r="37100">
      <c r="I37100" s="1"/>
      <c r="J37100" s="1"/>
      <c r="K37100" s="1"/>
      <c r="AA37100" s="1"/>
      <c r="AB37100" s="1"/>
      <c r="AC37100" s="1"/>
      <c r="AJ37100" s="1"/>
      <c r="AK37100" s="1"/>
      <c r="AL37100" s="1"/>
    </row>
    <row r="37101">
      <c r="I37101" s="1"/>
      <c r="J37101" s="1"/>
      <c r="K37101" s="1"/>
      <c r="AA37101" s="1"/>
      <c r="AB37101" s="1"/>
      <c r="AC37101" s="1"/>
      <c r="AJ37101" s="1"/>
      <c r="AK37101" s="1"/>
      <c r="AL37101" s="1"/>
    </row>
    <row r="37102">
      <c r="I37102" s="1"/>
      <c r="J37102" s="1"/>
      <c r="K37102" s="1"/>
      <c r="AA37102" s="1"/>
      <c r="AB37102" s="1"/>
      <c r="AC37102" s="1"/>
      <c r="AJ37102" s="1"/>
      <c r="AK37102" s="1"/>
      <c r="AL37102" s="1"/>
    </row>
    <row r="37103">
      <c r="I37103" s="1"/>
      <c r="J37103" s="1"/>
      <c r="K37103" s="1"/>
      <c r="AA37103" s="1"/>
      <c r="AB37103" s="1"/>
      <c r="AC37103" s="1"/>
      <c r="AJ37103" s="1"/>
      <c r="AK37103" s="1"/>
      <c r="AL37103" s="1"/>
    </row>
    <row r="37104">
      <c r="I37104" s="1"/>
      <c r="J37104" s="1"/>
      <c r="K37104" s="1"/>
      <c r="AA37104" s="1"/>
      <c r="AB37104" s="1"/>
      <c r="AC37104" s="1"/>
      <c r="AJ37104" s="1"/>
      <c r="AK37104" s="1"/>
      <c r="AL37104" s="1"/>
    </row>
    <row r="37105">
      <c r="I37105" s="1"/>
      <c r="J37105" s="1"/>
      <c r="K37105" s="1"/>
      <c r="AA37105" s="1"/>
      <c r="AB37105" s="1"/>
      <c r="AC37105" s="1"/>
      <c r="AJ37105" s="1"/>
      <c r="AK37105" s="1"/>
      <c r="AL37105" s="1"/>
    </row>
    <row r="37106">
      <c r="I37106" s="1"/>
      <c r="J37106" s="1"/>
      <c r="K37106" s="1"/>
      <c r="AA37106" s="1"/>
      <c r="AB37106" s="1"/>
      <c r="AC37106" s="1"/>
      <c r="AJ37106" s="1"/>
      <c r="AK37106" s="1"/>
      <c r="AL37106" s="1"/>
    </row>
    <row r="37107">
      <c r="I37107" s="1"/>
      <c r="J37107" s="1"/>
      <c r="K37107" s="1"/>
      <c r="AA37107" s="1"/>
      <c r="AB37107" s="1"/>
      <c r="AC37107" s="1"/>
      <c r="AJ37107" s="1"/>
      <c r="AK37107" s="1"/>
      <c r="AL37107" s="1"/>
    </row>
    <row r="37108">
      <c r="I37108" s="1"/>
      <c r="J37108" s="1"/>
      <c r="K37108" s="1"/>
      <c r="AA37108" s="1"/>
      <c r="AB37108" s="1"/>
      <c r="AC37108" s="1"/>
      <c r="AJ37108" s="1"/>
      <c r="AK37108" s="1"/>
      <c r="AL37108" s="1"/>
    </row>
    <row r="37109">
      <c r="I37109" s="1"/>
      <c r="J37109" s="1"/>
      <c r="K37109" s="1"/>
      <c r="AA37109" s="1"/>
      <c r="AB37109" s="1"/>
      <c r="AC37109" s="1"/>
      <c r="AJ37109" s="1"/>
      <c r="AK37109" s="1"/>
      <c r="AL37109" s="1"/>
    </row>
    <row r="37110">
      <c r="I37110" s="1"/>
      <c r="J37110" s="1"/>
      <c r="K37110" s="1"/>
      <c r="AA37110" s="1"/>
      <c r="AB37110" s="1"/>
      <c r="AC37110" s="1"/>
      <c r="AJ37110" s="1"/>
      <c r="AK37110" s="1"/>
      <c r="AL37110" s="1"/>
    </row>
    <row r="37111">
      <c r="I37111" s="1"/>
      <c r="J37111" s="1"/>
      <c r="K37111" s="1"/>
      <c r="AA37111" s="1"/>
      <c r="AB37111" s="1"/>
      <c r="AC37111" s="1"/>
      <c r="AJ37111" s="1"/>
      <c r="AK37111" s="1"/>
      <c r="AL37111" s="1"/>
    </row>
    <row r="37112">
      <c r="I37112" s="1"/>
      <c r="J37112" s="1"/>
      <c r="K37112" s="1"/>
      <c r="AA37112" s="1"/>
      <c r="AB37112" s="1"/>
      <c r="AC37112" s="1"/>
      <c r="AJ37112" s="1"/>
      <c r="AK37112" s="1"/>
      <c r="AL37112" s="1"/>
    </row>
    <row r="37113">
      <c r="I37113" s="1"/>
      <c r="J37113" s="1"/>
      <c r="K37113" s="1"/>
      <c r="AA37113" s="1"/>
      <c r="AB37113" s="1"/>
      <c r="AC37113" s="1"/>
      <c r="AJ37113" s="1"/>
      <c r="AK37113" s="1"/>
      <c r="AL37113" s="1"/>
    </row>
    <row r="37114">
      <c r="I37114" s="1"/>
      <c r="J37114" s="1"/>
      <c r="K37114" s="1"/>
      <c r="AA37114" s="1"/>
      <c r="AB37114" s="1"/>
      <c r="AC37114" s="1"/>
      <c r="AJ37114" s="1"/>
      <c r="AK37114" s="1"/>
      <c r="AL37114" s="1"/>
    </row>
    <row r="37115">
      <c r="I37115" s="1"/>
      <c r="J37115" s="1"/>
      <c r="K37115" s="1"/>
      <c r="AA37115" s="1"/>
      <c r="AB37115" s="1"/>
      <c r="AC37115" s="1"/>
      <c r="AJ37115" s="1"/>
      <c r="AK37115" s="1"/>
      <c r="AL37115" s="1"/>
    </row>
    <row r="37116">
      <c r="I37116" s="1"/>
      <c r="J37116" s="1"/>
      <c r="K37116" s="1"/>
      <c r="AA37116" s="1"/>
      <c r="AB37116" s="1"/>
      <c r="AC37116" s="1"/>
      <c r="AJ37116" s="1"/>
      <c r="AK37116" s="1"/>
      <c r="AL37116" s="1"/>
    </row>
    <row r="37117">
      <c r="I37117" s="1"/>
      <c r="J37117" s="1"/>
      <c r="K37117" s="1"/>
      <c r="AA37117" s="1"/>
      <c r="AB37117" s="1"/>
      <c r="AC37117" s="1"/>
      <c r="AJ37117" s="1"/>
      <c r="AK37117" s="1"/>
      <c r="AL37117" s="1"/>
    </row>
    <row r="37118">
      <c r="I37118" s="1"/>
      <c r="J37118" s="1"/>
      <c r="K37118" s="1"/>
      <c r="AA37118" s="1"/>
      <c r="AB37118" s="1"/>
      <c r="AC37118" s="1"/>
      <c r="AJ37118" s="1"/>
      <c r="AK37118" s="1"/>
      <c r="AL37118" s="1"/>
    </row>
    <row r="37119">
      <c r="I37119" s="1"/>
      <c r="J37119" s="1"/>
      <c r="K37119" s="1"/>
      <c r="AA37119" s="1"/>
      <c r="AB37119" s="1"/>
      <c r="AC37119" s="1"/>
      <c r="AJ37119" s="1"/>
      <c r="AK37119" s="1"/>
      <c r="AL37119" s="1"/>
    </row>
    <row r="37120">
      <c r="I37120" s="1"/>
      <c r="J37120" s="1"/>
      <c r="K37120" s="1"/>
      <c r="AA37120" s="1"/>
      <c r="AB37120" s="1"/>
      <c r="AC37120" s="1"/>
      <c r="AJ37120" s="1"/>
      <c r="AK37120" s="1"/>
      <c r="AL37120" s="1"/>
    </row>
    <row r="37121">
      <c r="I37121" s="1"/>
      <c r="J37121" s="1"/>
      <c r="K37121" s="1"/>
      <c r="AA37121" s="1"/>
      <c r="AB37121" s="1"/>
      <c r="AC37121" s="1"/>
      <c r="AJ37121" s="1"/>
      <c r="AK37121" s="1"/>
      <c r="AL37121" s="1"/>
    </row>
    <row r="37122">
      <c r="I37122" s="1"/>
      <c r="J37122" s="1"/>
      <c r="K37122" s="1"/>
      <c r="AA37122" s="1"/>
      <c r="AB37122" s="1"/>
      <c r="AC37122" s="1"/>
      <c r="AJ37122" s="1"/>
      <c r="AK37122" s="1"/>
      <c r="AL37122" s="1"/>
    </row>
    <row r="37123">
      <c r="I37123" s="1"/>
      <c r="J37123" s="1"/>
      <c r="K37123" s="1"/>
      <c r="AA37123" s="1"/>
      <c r="AB37123" s="1"/>
      <c r="AC37123" s="1"/>
      <c r="AJ37123" s="1"/>
      <c r="AK37123" s="1"/>
      <c r="AL37123" s="1"/>
    </row>
    <row r="37124">
      <c r="I37124" s="1"/>
      <c r="J37124" s="1"/>
      <c r="K37124" s="1"/>
      <c r="AA37124" s="1"/>
      <c r="AB37124" s="1"/>
      <c r="AC37124" s="1"/>
      <c r="AJ37124" s="1"/>
      <c r="AK37124" s="1"/>
      <c r="AL37124" s="1"/>
    </row>
    <row r="37125">
      <c r="I37125" s="1"/>
      <c r="J37125" s="1"/>
      <c r="K37125" s="1"/>
      <c r="AA37125" s="1"/>
      <c r="AB37125" s="1"/>
      <c r="AC37125" s="1"/>
      <c r="AJ37125" s="1"/>
      <c r="AK37125" s="1"/>
      <c r="AL37125" s="1"/>
    </row>
    <row r="37126">
      <c r="I37126" s="1"/>
      <c r="J37126" s="1"/>
      <c r="K37126" s="1"/>
      <c r="AA37126" s="1"/>
      <c r="AB37126" s="1"/>
      <c r="AC37126" s="1"/>
      <c r="AJ37126" s="1"/>
      <c r="AK37126" s="1"/>
      <c r="AL37126" s="1"/>
    </row>
    <row r="37127">
      <c r="I37127" s="1"/>
      <c r="J37127" s="1"/>
      <c r="K37127" s="1"/>
      <c r="AA37127" s="1"/>
      <c r="AB37127" s="1"/>
      <c r="AC37127" s="1"/>
      <c r="AJ37127" s="1"/>
      <c r="AK37127" s="1"/>
      <c r="AL37127" s="1"/>
    </row>
    <row r="37128">
      <c r="I37128" s="1"/>
      <c r="J37128" s="1"/>
      <c r="K37128" s="1"/>
      <c r="AA37128" s="1"/>
      <c r="AB37128" s="1"/>
      <c r="AC37128" s="1"/>
      <c r="AJ37128" s="1"/>
      <c r="AK37128" s="1"/>
      <c r="AL37128" s="1"/>
    </row>
    <row r="37129">
      <c r="I37129" s="1"/>
      <c r="J37129" s="1"/>
      <c r="K37129" s="1"/>
      <c r="AA37129" s="1"/>
      <c r="AB37129" s="1"/>
      <c r="AC37129" s="1"/>
      <c r="AJ37129" s="1"/>
      <c r="AK37129" s="1"/>
      <c r="AL37129" s="1"/>
    </row>
    <row r="37130">
      <c r="I37130" s="1"/>
      <c r="J37130" s="1"/>
      <c r="K37130" s="1"/>
      <c r="AA37130" s="1"/>
      <c r="AB37130" s="1"/>
      <c r="AC37130" s="1"/>
      <c r="AJ37130" s="1"/>
      <c r="AK37130" s="1"/>
      <c r="AL37130" s="1"/>
    </row>
    <row r="37131">
      <c r="I37131" s="1"/>
      <c r="J37131" s="1"/>
      <c r="K37131" s="1"/>
      <c r="AA37131" s="1"/>
      <c r="AB37131" s="1"/>
      <c r="AC37131" s="1"/>
      <c r="AJ37131" s="1"/>
      <c r="AK37131" s="1"/>
      <c r="AL37131" s="1"/>
    </row>
    <row r="37132">
      <c r="I37132" s="1"/>
      <c r="J37132" s="1"/>
      <c r="K37132" s="1"/>
      <c r="AA37132" s="1"/>
      <c r="AB37132" s="1"/>
      <c r="AC37132" s="1"/>
      <c r="AJ37132" s="1"/>
      <c r="AK37132" s="1"/>
      <c r="AL37132" s="1"/>
    </row>
    <row r="37133">
      <c r="I37133" s="1"/>
      <c r="J37133" s="1"/>
      <c r="K37133" s="1"/>
      <c r="AA37133" s="1"/>
      <c r="AB37133" s="1"/>
      <c r="AC37133" s="1"/>
      <c r="AJ37133" s="1"/>
      <c r="AK37133" s="1"/>
      <c r="AL37133" s="1"/>
    </row>
    <row r="37134">
      <c r="I37134" s="1"/>
      <c r="J37134" s="1"/>
      <c r="K37134" s="1"/>
      <c r="AA37134" s="1"/>
      <c r="AB37134" s="1"/>
      <c r="AC37134" s="1"/>
      <c r="AJ37134" s="1"/>
      <c r="AK37134" s="1"/>
      <c r="AL37134" s="1"/>
    </row>
    <row r="37135">
      <c r="I37135" s="1"/>
      <c r="J37135" s="1"/>
      <c r="K37135" s="1"/>
      <c r="AA37135" s="1"/>
      <c r="AB37135" s="1"/>
      <c r="AC37135" s="1"/>
      <c r="AJ37135" s="1"/>
      <c r="AK37135" s="1"/>
      <c r="AL37135" s="1"/>
    </row>
    <row r="37136">
      <c r="I37136" s="1"/>
      <c r="J37136" s="1"/>
      <c r="K37136" s="1"/>
      <c r="AA37136" s="1"/>
      <c r="AB37136" s="1"/>
      <c r="AC37136" s="1"/>
      <c r="AJ37136" s="1"/>
      <c r="AK37136" s="1"/>
      <c r="AL37136" s="1"/>
    </row>
    <row r="37137">
      <c r="I37137" s="1"/>
      <c r="J37137" s="1"/>
      <c r="K37137" s="1"/>
      <c r="AA37137" s="1"/>
      <c r="AB37137" s="1"/>
      <c r="AC37137" s="1"/>
      <c r="AJ37137" s="1"/>
      <c r="AK37137" s="1"/>
      <c r="AL37137" s="1"/>
    </row>
    <row r="37138">
      <c r="I37138" s="1"/>
      <c r="J37138" s="1"/>
      <c r="K37138" s="1"/>
      <c r="AA37138" s="1"/>
      <c r="AB37138" s="1"/>
      <c r="AC37138" s="1"/>
      <c r="AJ37138" s="1"/>
      <c r="AK37138" s="1"/>
      <c r="AL37138" s="1"/>
    </row>
    <row r="37139">
      <c r="I37139" s="1"/>
      <c r="J37139" s="1"/>
      <c r="K37139" s="1"/>
      <c r="AA37139" s="1"/>
      <c r="AB37139" s="1"/>
      <c r="AC37139" s="1"/>
      <c r="AJ37139" s="1"/>
      <c r="AK37139" s="1"/>
      <c r="AL37139" s="1"/>
    </row>
    <row r="37140">
      <c r="I37140" s="1"/>
      <c r="J37140" s="1"/>
      <c r="K37140" s="1"/>
      <c r="AA37140" s="1"/>
      <c r="AB37140" s="1"/>
      <c r="AC37140" s="1"/>
      <c r="AJ37140" s="1"/>
      <c r="AK37140" s="1"/>
      <c r="AL37140" s="1"/>
    </row>
    <row r="37141">
      <c r="I37141" s="1"/>
      <c r="J37141" s="1"/>
      <c r="K37141" s="1"/>
      <c r="AA37141" s="1"/>
      <c r="AB37141" s="1"/>
      <c r="AC37141" s="1"/>
      <c r="AJ37141" s="1"/>
      <c r="AK37141" s="1"/>
      <c r="AL37141" s="1"/>
    </row>
    <row r="37142">
      <c r="I37142" s="1"/>
      <c r="J37142" s="1"/>
      <c r="K37142" s="1"/>
      <c r="AA37142" s="1"/>
      <c r="AB37142" s="1"/>
      <c r="AC37142" s="1"/>
      <c r="AJ37142" s="1"/>
      <c r="AK37142" s="1"/>
      <c r="AL37142" s="1"/>
    </row>
    <row r="37143">
      <c r="I37143" s="1"/>
      <c r="J37143" s="1"/>
      <c r="K37143" s="1"/>
      <c r="AA37143" s="1"/>
      <c r="AB37143" s="1"/>
      <c r="AC37143" s="1"/>
      <c r="AJ37143" s="1"/>
      <c r="AK37143" s="1"/>
      <c r="AL37143" s="1"/>
    </row>
    <row r="37144">
      <c r="I37144" s="1"/>
      <c r="J37144" s="1"/>
      <c r="K37144" s="1"/>
      <c r="AA37144" s="1"/>
      <c r="AB37144" s="1"/>
      <c r="AC37144" s="1"/>
      <c r="AJ37144" s="1"/>
      <c r="AK37144" s="1"/>
      <c r="AL37144" s="1"/>
    </row>
    <row r="37145">
      <c r="I37145" s="1"/>
      <c r="J37145" s="1"/>
      <c r="K37145" s="1"/>
      <c r="AA37145" s="1"/>
      <c r="AB37145" s="1"/>
      <c r="AC37145" s="1"/>
      <c r="AJ37145" s="1"/>
      <c r="AK37145" s="1"/>
      <c r="AL37145" s="1"/>
    </row>
    <row r="37146">
      <c r="I37146" s="1"/>
      <c r="J37146" s="1"/>
      <c r="K37146" s="1"/>
      <c r="AA37146" s="1"/>
      <c r="AB37146" s="1"/>
      <c r="AC37146" s="1"/>
      <c r="AJ37146" s="1"/>
      <c r="AK37146" s="1"/>
      <c r="AL37146" s="1"/>
    </row>
    <row r="37147">
      <c r="I37147" s="1"/>
      <c r="J37147" s="1"/>
      <c r="K37147" s="1"/>
      <c r="AA37147" s="1"/>
      <c r="AB37147" s="1"/>
      <c r="AC37147" s="1"/>
      <c r="AJ37147" s="1"/>
      <c r="AK37147" s="1"/>
      <c r="AL37147" s="1"/>
    </row>
    <row r="37148">
      <c r="I37148" s="1"/>
      <c r="J37148" s="1"/>
      <c r="K37148" s="1"/>
      <c r="AA37148" s="1"/>
      <c r="AB37148" s="1"/>
      <c r="AC37148" s="1"/>
      <c r="AJ37148" s="1"/>
      <c r="AK37148" s="1"/>
      <c r="AL37148" s="1"/>
    </row>
    <row r="37149">
      <c r="I37149" s="1"/>
      <c r="J37149" s="1"/>
      <c r="K37149" s="1"/>
      <c r="AA37149" s="1"/>
      <c r="AB37149" s="1"/>
      <c r="AC37149" s="1"/>
      <c r="AJ37149" s="1"/>
      <c r="AK37149" s="1"/>
      <c r="AL37149" s="1"/>
    </row>
    <row r="37150">
      <c r="I37150" s="1"/>
      <c r="J37150" s="1"/>
      <c r="K37150" s="1"/>
      <c r="AA37150" s="1"/>
      <c r="AB37150" s="1"/>
      <c r="AC37150" s="1"/>
      <c r="AJ37150" s="1"/>
      <c r="AK37150" s="1"/>
      <c r="AL37150" s="1"/>
    </row>
    <row r="37151">
      <c r="I37151" s="1"/>
      <c r="J37151" s="1"/>
      <c r="K37151" s="1"/>
      <c r="AA37151" s="1"/>
      <c r="AB37151" s="1"/>
      <c r="AC37151" s="1"/>
      <c r="AJ37151" s="1"/>
      <c r="AK37151" s="1"/>
      <c r="AL37151" s="1"/>
    </row>
    <row r="37152">
      <c r="I37152" s="1"/>
      <c r="J37152" s="1"/>
      <c r="K37152" s="1"/>
      <c r="AA37152" s="1"/>
      <c r="AB37152" s="1"/>
      <c r="AC37152" s="1"/>
      <c r="AJ37152" s="1"/>
      <c r="AK37152" s="1"/>
      <c r="AL37152" s="1"/>
    </row>
    <row r="37153">
      <c r="I37153" s="1"/>
      <c r="J37153" s="1"/>
      <c r="K37153" s="1"/>
      <c r="AA37153" s="1"/>
      <c r="AB37153" s="1"/>
      <c r="AC37153" s="1"/>
      <c r="AJ37153" s="1"/>
      <c r="AK37153" s="1"/>
      <c r="AL37153" s="1"/>
    </row>
    <row r="37154">
      <c r="I37154" s="1"/>
      <c r="J37154" s="1"/>
      <c r="K37154" s="1"/>
      <c r="AA37154" s="1"/>
      <c r="AB37154" s="1"/>
      <c r="AC37154" s="1"/>
      <c r="AJ37154" s="1"/>
      <c r="AK37154" s="1"/>
      <c r="AL37154" s="1"/>
    </row>
    <row r="37155">
      <c r="I37155" s="1"/>
      <c r="J37155" s="1"/>
      <c r="K37155" s="1"/>
      <c r="AA37155" s="1"/>
      <c r="AB37155" s="1"/>
      <c r="AC37155" s="1"/>
      <c r="AJ37155" s="1"/>
      <c r="AK37155" s="1"/>
      <c r="AL37155" s="1"/>
    </row>
    <row r="37156">
      <c r="I37156" s="1"/>
      <c r="J37156" s="1"/>
      <c r="K37156" s="1"/>
      <c r="AA37156" s="1"/>
      <c r="AB37156" s="1"/>
      <c r="AC37156" s="1"/>
      <c r="AJ37156" s="1"/>
      <c r="AK37156" s="1"/>
      <c r="AL37156" s="1"/>
    </row>
    <row r="37157">
      <c r="I37157" s="1"/>
      <c r="J37157" s="1"/>
      <c r="K37157" s="1"/>
      <c r="AA37157" s="1"/>
      <c r="AB37157" s="1"/>
      <c r="AC37157" s="1"/>
      <c r="AJ37157" s="1"/>
      <c r="AK37157" s="1"/>
      <c r="AL37157" s="1"/>
    </row>
    <row r="37158">
      <c r="I37158" s="1"/>
      <c r="J37158" s="1"/>
      <c r="K37158" s="1"/>
      <c r="AA37158" s="1"/>
      <c r="AB37158" s="1"/>
      <c r="AC37158" s="1"/>
      <c r="AJ37158" s="1"/>
      <c r="AK37158" s="1"/>
      <c r="AL37158" s="1"/>
    </row>
    <row r="37159">
      <c r="I37159" s="1"/>
      <c r="J37159" s="1"/>
      <c r="K37159" s="1"/>
      <c r="AA37159" s="1"/>
      <c r="AB37159" s="1"/>
      <c r="AC37159" s="1"/>
      <c r="AJ37159" s="1"/>
      <c r="AK37159" s="1"/>
      <c r="AL37159" s="1"/>
    </row>
    <row r="37160">
      <c r="I37160" s="1"/>
      <c r="J37160" s="1"/>
      <c r="K37160" s="1"/>
      <c r="AA37160" s="1"/>
      <c r="AB37160" s="1"/>
      <c r="AC37160" s="1"/>
      <c r="AJ37160" s="1"/>
      <c r="AK37160" s="1"/>
      <c r="AL37160" s="1"/>
    </row>
    <row r="37161">
      <c r="I37161" s="1"/>
      <c r="J37161" s="1"/>
      <c r="K37161" s="1"/>
      <c r="AA37161" s="1"/>
      <c r="AB37161" s="1"/>
      <c r="AC37161" s="1"/>
      <c r="AJ37161" s="1"/>
      <c r="AK37161" s="1"/>
      <c r="AL37161" s="1"/>
    </row>
    <row r="37162">
      <c r="I37162" s="1"/>
      <c r="J37162" s="1"/>
      <c r="K37162" s="1"/>
      <c r="AA37162" s="1"/>
      <c r="AB37162" s="1"/>
      <c r="AC37162" s="1"/>
      <c r="AJ37162" s="1"/>
      <c r="AK37162" s="1"/>
      <c r="AL37162" s="1"/>
    </row>
    <row r="37163">
      <c r="I37163" s="1"/>
      <c r="J37163" s="1"/>
      <c r="K37163" s="1"/>
      <c r="AA37163" s="1"/>
      <c r="AB37163" s="1"/>
      <c r="AC37163" s="1"/>
      <c r="AJ37163" s="1"/>
      <c r="AK37163" s="1"/>
      <c r="AL37163" s="1"/>
    </row>
    <row r="37164">
      <c r="I37164" s="1"/>
      <c r="J37164" s="1"/>
      <c r="K37164" s="1"/>
      <c r="AA37164" s="1"/>
      <c r="AB37164" s="1"/>
      <c r="AC37164" s="1"/>
      <c r="AJ37164" s="1"/>
      <c r="AK37164" s="1"/>
      <c r="AL37164" s="1"/>
    </row>
    <row r="37165">
      <c r="I37165" s="1"/>
      <c r="J37165" s="1"/>
      <c r="K37165" s="1"/>
      <c r="AA37165" s="1"/>
      <c r="AB37165" s="1"/>
      <c r="AC37165" s="1"/>
      <c r="AJ37165" s="1"/>
      <c r="AK37165" s="1"/>
      <c r="AL37165" s="1"/>
    </row>
    <row r="37166">
      <c r="I37166" s="1"/>
      <c r="J37166" s="1"/>
      <c r="K37166" s="1"/>
      <c r="AA37166" s="1"/>
      <c r="AB37166" s="1"/>
      <c r="AC37166" s="1"/>
      <c r="AJ37166" s="1"/>
      <c r="AK37166" s="1"/>
      <c r="AL37166" s="1"/>
    </row>
    <row r="37167">
      <c r="I37167" s="1"/>
      <c r="J37167" s="1"/>
      <c r="K37167" s="1"/>
      <c r="AA37167" s="1"/>
      <c r="AB37167" s="1"/>
      <c r="AC37167" s="1"/>
      <c r="AJ37167" s="1"/>
      <c r="AK37167" s="1"/>
      <c r="AL37167" s="1"/>
    </row>
    <row r="37168">
      <c r="I37168" s="1"/>
      <c r="J37168" s="1"/>
      <c r="K37168" s="1"/>
      <c r="AA37168" s="1"/>
      <c r="AB37168" s="1"/>
      <c r="AC37168" s="1"/>
      <c r="AJ37168" s="1"/>
      <c r="AK37168" s="1"/>
      <c r="AL37168" s="1"/>
    </row>
    <row r="37169">
      <c r="I37169" s="1"/>
      <c r="J37169" s="1"/>
      <c r="K37169" s="1"/>
      <c r="AA37169" s="1"/>
      <c r="AB37169" s="1"/>
      <c r="AC37169" s="1"/>
      <c r="AJ37169" s="1"/>
      <c r="AK37169" s="1"/>
      <c r="AL37169" s="1"/>
    </row>
    <row r="37170">
      <c r="I37170" s="1"/>
      <c r="J37170" s="1"/>
      <c r="K37170" s="1"/>
      <c r="AA37170" s="1"/>
      <c r="AB37170" s="1"/>
      <c r="AC37170" s="1"/>
      <c r="AJ37170" s="1"/>
      <c r="AK37170" s="1"/>
      <c r="AL37170" s="1"/>
    </row>
    <row r="37171">
      <c r="I37171" s="1"/>
      <c r="J37171" s="1"/>
      <c r="K37171" s="1"/>
      <c r="AA37171" s="1"/>
      <c r="AB37171" s="1"/>
      <c r="AC37171" s="1"/>
      <c r="AJ37171" s="1"/>
      <c r="AK37171" s="1"/>
      <c r="AL37171" s="1"/>
    </row>
    <row r="37172">
      <c r="I37172" s="1"/>
      <c r="J37172" s="1"/>
      <c r="K37172" s="1"/>
      <c r="AA37172" s="1"/>
      <c r="AB37172" s="1"/>
      <c r="AC37172" s="1"/>
      <c r="AJ37172" s="1"/>
      <c r="AK37172" s="1"/>
      <c r="AL37172" s="1"/>
    </row>
    <row r="37173">
      <c r="I37173" s="1"/>
      <c r="J37173" s="1"/>
      <c r="K37173" s="1"/>
      <c r="AA37173" s="1"/>
      <c r="AB37173" s="1"/>
      <c r="AC37173" s="1"/>
      <c r="AJ37173" s="1"/>
      <c r="AK37173" s="1"/>
      <c r="AL37173" s="1"/>
    </row>
    <row r="37174">
      <c r="I37174" s="1"/>
      <c r="J37174" s="1"/>
      <c r="K37174" s="1"/>
      <c r="AA37174" s="1"/>
      <c r="AB37174" s="1"/>
      <c r="AC37174" s="1"/>
      <c r="AJ37174" s="1"/>
      <c r="AK37174" s="1"/>
      <c r="AL37174" s="1"/>
    </row>
    <row r="37175">
      <c r="I37175" s="1"/>
      <c r="J37175" s="1"/>
      <c r="K37175" s="1"/>
      <c r="AA37175" s="1"/>
      <c r="AB37175" s="1"/>
      <c r="AC37175" s="1"/>
      <c r="AJ37175" s="1"/>
      <c r="AK37175" s="1"/>
      <c r="AL37175" s="1"/>
    </row>
    <row r="37176">
      <c r="I37176" s="1"/>
      <c r="J37176" s="1"/>
      <c r="K37176" s="1"/>
      <c r="AA37176" s="1"/>
      <c r="AB37176" s="1"/>
      <c r="AC37176" s="1"/>
      <c r="AJ37176" s="1"/>
      <c r="AK37176" s="1"/>
      <c r="AL37176" s="1"/>
    </row>
    <row r="37177">
      <c r="I37177" s="1"/>
      <c r="J37177" s="1"/>
      <c r="K37177" s="1"/>
      <c r="AA37177" s="1"/>
      <c r="AB37177" s="1"/>
      <c r="AC37177" s="1"/>
      <c r="AJ37177" s="1"/>
      <c r="AK37177" s="1"/>
      <c r="AL37177" s="1"/>
    </row>
    <row r="37178">
      <c r="I37178" s="1"/>
      <c r="J37178" s="1"/>
      <c r="K37178" s="1"/>
      <c r="AA37178" s="1"/>
      <c r="AB37178" s="1"/>
      <c r="AC37178" s="1"/>
      <c r="AJ37178" s="1"/>
      <c r="AK37178" s="1"/>
      <c r="AL37178" s="1"/>
    </row>
    <row r="37179">
      <c r="I37179" s="1"/>
      <c r="J37179" s="1"/>
      <c r="K37179" s="1"/>
      <c r="AA37179" s="1"/>
      <c r="AB37179" s="1"/>
      <c r="AC37179" s="1"/>
      <c r="AJ37179" s="1"/>
      <c r="AK37179" s="1"/>
      <c r="AL37179" s="1"/>
    </row>
    <row r="37180">
      <c r="I37180" s="1"/>
      <c r="J37180" s="1"/>
      <c r="K37180" s="1"/>
      <c r="AA37180" s="1"/>
      <c r="AB37180" s="1"/>
      <c r="AC37180" s="1"/>
      <c r="AJ37180" s="1"/>
      <c r="AK37180" s="1"/>
      <c r="AL37180" s="1"/>
    </row>
    <row r="37181">
      <c r="I37181" s="1"/>
      <c r="J37181" s="1"/>
      <c r="K37181" s="1"/>
      <c r="AA37181" s="1"/>
      <c r="AB37181" s="1"/>
      <c r="AC37181" s="1"/>
      <c r="AJ37181" s="1"/>
      <c r="AK37181" s="1"/>
      <c r="AL37181" s="1"/>
    </row>
    <row r="37182">
      <c r="I37182" s="1"/>
      <c r="J37182" s="1"/>
      <c r="K37182" s="1"/>
      <c r="AA37182" s="1"/>
      <c r="AB37182" s="1"/>
      <c r="AC37182" s="1"/>
      <c r="AJ37182" s="1"/>
      <c r="AK37182" s="1"/>
      <c r="AL37182" s="1"/>
    </row>
    <row r="37183">
      <c r="I37183" s="1"/>
      <c r="J37183" s="1"/>
      <c r="K37183" s="1"/>
      <c r="AA37183" s="1"/>
      <c r="AB37183" s="1"/>
      <c r="AC37183" s="1"/>
      <c r="AJ37183" s="1"/>
      <c r="AK37183" s="1"/>
      <c r="AL37183" s="1"/>
    </row>
    <row r="37184">
      <c r="I37184" s="1"/>
      <c r="J37184" s="1"/>
      <c r="K37184" s="1"/>
      <c r="AA37184" s="1"/>
      <c r="AB37184" s="1"/>
      <c r="AC37184" s="1"/>
      <c r="AJ37184" s="1"/>
      <c r="AK37184" s="1"/>
      <c r="AL37184" s="1"/>
    </row>
    <row r="37185">
      <c r="I37185" s="1"/>
      <c r="J37185" s="1"/>
      <c r="K37185" s="1"/>
      <c r="AA37185" s="1"/>
      <c r="AB37185" s="1"/>
      <c r="AC37185" s="1"/>
      <c r="AJ37185" s="1"/>
      <c r="AK37185" s="1"/>
      <c r="AL37185" s="1"/>
    </row>
    <row r="37186">
      <c r="I37186" s="1"/>
      <c r="J37186" s="1"/>
      <c r="K37186" s="1"/>
      <c r="AA37186" s="1"/>
      <c r="AB37186" s="1"/>
      <c r="AC37186" s="1"/>
      <c r="AJ37186" s="1"/>
      <c r="AK37186" s="1"/>
      <c r="AL37186" s="1"/>
    </row>
    <row r="37187">
      <c r="I37187" s="1"/>
      <c r="J37187" s="1"/>
      <c r="K37187" s="1"/>
      <c r="AA37187" s="1"/>
      <c r="AB37187" s="1"/>
      <c r="AC37187" s="1"/>
      <c r="AJ37187" s="1"/>
      <c r="AK37187" s="1"/>
      <c r="AL37187" s="1"/>
    </row>
    <row r="37188">
      <c r="I37188" s="1"/>
      <c r="J37188" s="1"/>
      <c r="K37188" s="1"/>
      <c r="AA37188" s="1"/>
      <c r="AB37188" s="1"/>
      <c r="AC37188" s="1"/>
      <c r="AJ37188" s="1"/>
      <c r="AK37188" s="1"/>
      <c r="AL37188" s="1"/>
    </row>
    <row r="37189">
      <c r="I37189" s="1"/>
      <c r="J37189" s="1"/>
      <c r="K37189" s="1"/>
      <c r="AA37189" s="1"/>
      <c r="AB37189" s="1"/>
      <c r="AC37189" s="1"/>
      <c r="AJ37189" s="1"/>
      <c r="AK37189" s="1"/>
      <c r="AL37189" s="1"/>
    </row>
    <row r="37190">
      <c r="I37190" s="1"/>
      <c r="J37190" s="1"/>
      <c r="K37190" s="1"/>
      <c r="AA37190" s="1"/>
      <c r="AB37190" s="1"/>
      <c r="AC37190" s="1"/>
      <c r="AJ37190" s="1"/>
      <c r="AK37190" s="1"/>
      <c r="AL37190" s="1"/>
    </row>
    <row r="37191">
      <c r="I37191" s="1"/>
      <c r="J37191" s="1"/>
      <c r="K37191" s="1"/>
      <c r="AA37191" s="1"/>
      <c r="AB37191" s="1"/>
      <c r="AC37191" s="1"/>
      <c r="AJ37191" s="1"/>
      <c r="AK37191" s="1"/>
      <c r="AL37191" s="1"/>
    </row>
    <row r="37192">
      <c r="I37192" s="1"/>
      <c r="J37192" s="1"/>
      <c r="K37192" s="1"/>
      <c r="AA37192" s="1"/>
      <c r="AB37192" s="1"/>
      <c r="AC37192" s="1"/>
      <c r="AJ37192" s="1"/>
      <c r="AK37192" s="1"/>
      <c r="AL37192" s="1"/>
    </row>
    <row r="37193">
      <c r="I37193" s="1"/>
      <c r="J37193" s="1"/>
      <c r="K37193" s="1"/>
      <c r="AA37193" s="1"/>
      <c r="AB37193" s="1"/>
      <c r="AC37193" s="1"/>
      <c r="AJ37193" s="1"/>
      <c r="AK37193" s="1"/>
      <c r="AL37193" s="1"/>
    </row>
    <row r="37194">
      <c r="I37194" s="1"/>
      <c r="J37194" s="1"/>
      <c r="K37194" s="1"/>
      <c r="AA37194" s="1"/>
      <c r="AB37194" s="1"/>
      <c r="AC37194" s="1"/>
      <c r="AJ37194" s="1"/>
      <c r="AK37194" s="1"/>
      <c r="AL37194" s="1"/>
    </row>
    <row r="37195">
      <c r="I37195" s="1"/>
      <c r="J37195" s="1"/>
      <c r="K37195" s="1"/>
      <c r="AA37195" s="1"/>
      <c r="AB37195" s="1"/>
      <c r="AC37195" s="1"/>
      <c r="AJ37195" s="1"/>
      <c r="AK37195" s="1"/>
      <c r="AL37195" s="1"/>
    </row>
    <row r="37196">
      <c r="I37196" s="1"/>
      <c r="J37196" s="1"/>
      <c r="K37196" s="1"/>
      <c r="AA37196" s="1"/>
      <c r="AB37196" s="1"/>
      <c r="AC37196" s="1"/>
      <c r="AJ37196" s="1"/>
      <c r="AK37196" s="1"/>
      <c r="AL37196" s="1"/>
    </row>
    <row r="37197">
      <c r="I37197" s="1"/>
      <c r="J37197" s="1"/>
      <c r="K37197" s="1"/>
      <c r="AA37197" s="1"/>
      <c r="AB37197" s="1"/>
      <c r="AC37197" s="1"/>
      <c r="AJ37197" s="1"/>
      <c r="AK37197" s="1"/>
      <c r="AL37197" s="1"/>
    </row>
    <row r="37198">
      <c r="I37198" s="1"/>
      <c r="J37198" s="1"/>
      <c r="K37198" s="1"/>
      <c r="AA37198" s="1"/>
      <c r="AB37198" s="1"/>
      <c r="AC37198" s="1"/>
      <c r="AJ37198" s="1"/>
      <c r="AK37198" s="1"/>
      <c r="AL37198" s="1"/>
    </row>
    <row r="37199">
      <c r="I37199" s="1"/>
      <c r="J37199" s="1"/>
      <c r="K37199" s="1"/>
      <c r="AA37199" s="1"/>
      <c r="AB37199" s="1"/>
      <c r="AC37199" s="1"/>
      <c r="AJ37199" s="1"/>
      <c r="AK37199" s="1"/>
      <c r="AL37199" s="1"/>
    </row>
    <row r="37200">
      <c r="I37200" s="1"/>
      <c r="J37200" s="1"/>
      <c r="K37200" s="1"/>
      <c r="AA37200" s="1"/>
      <c r="AB37200" s="1"/>
      <c r="AC37200" s="1"/>
      <c r="AJ37200" s="1"/>
      <c r="AK37200" s="1"/>
      <c r="AL37200" s="1"/>
    </row>
    <row r="37201">
      <c r="I37201" s="1"/>
      <c r="J37201" s="1"/>
      <c r="K37201" s="1"/>
      <c r="AA37201" s="1"/>
      <c r="AB37201" s="1"/>
      <c r="AC37201" s="1"/>
      <c r="AJ37201" s="1"/>
      <c r="AK37201" s="1"/>
      <c r="AL37201" s="1"/>
    </row>
    <row r="37202">
      <c r="I37202" s="1"/>
      <c r="J37202" s="1"/>
      <c r="K37202" s="1"/>
      <c r="AA37202" s="1"/>
      <c r="AB37202" s="1"/>
      <c r="AC37202" s="1"/>
      <c r="AJ37202" s="1"/>
      <c r="AK37202" s="1"/>
      <c r="AL37202" s="1"/>
    </row>
    <row r="37203">
      <c r="I37203" s="1"/>
      <c r="J37203" s="1"/>
      <c r="K37203" s="1"/>
      <c r="AA37203" s="1"/>
      <c r="AB37203" s="1"/>
      <c r="AC37203" s="1"/>
      <c r="AJ37203" s="1"/>
      <c r="AK37203" s="1"/>
      <c r="AL37203" s="1"/>
    </row>
    <row r="37204">
      <c r="I37204" s="1"/>
      <c r="J37204" s="1"/>
      <c r="K37204" s="1"/>
      <c r="AA37204" s="1"/>
      <c r="AB37204" s="1"/>
      <c r="AC37204" s="1"/>
      <c r="AJ37204" s="1"/>
      <c r="AK37204" s="1"/>
      <c r="AL37204" s="1"/>
    </row>
    <row r="37205">
      <c r="I37205" s="1"/>
      <c r="J37205" s="1"/>
      <c r="K37205" s="1"/>
      <c r="AA37205" s="1"/>
      <c r="AB37205" s="1"/>
      <c r="AC37205" s="1"/>
      <c r="AJ37205" s="1"/>
      <c r="AK37205" s="1"/>
      <c r="AL37205" s="1"/>
    </row>
    <row r="37206">
      <c r="I37206" s="1"/>
      <c r="J37206" s="1"/>
      <c r="K37206" s="1"/>
      <c r="AA37206" s="1"/>
      <c r="AB37206" s="1"/>
      <c r="AC37206" s="1"/>
      <c r="AJ37206" s="1"/>
      <c r="AK37206" s="1"/>
      <c r="AL37206" s="1"/>
    </row>
    <row r="37207">
      <c r="I37207" s="1"/>
      <c r="J37207" s="1"/>
      <c r="K37207" s="1"/>
      <c r="AA37207" s="1"/>
      <c r="AB37207" s="1"/>
      <c r="AC37207" s="1"/>
      <c r="AJ37207" s="1"/>
      <c r="AK37207" s="1"/>
      <c r="AL37207" s="1"/>
    </row>
    <row r="37208">
      <c r="I37208" s="1"/>
      <c r="J37208" s="1"/>
      <c r="K37208" s="1"/>
      <c r="AA37208" s="1"/>
      <c r="AB37208" s="1"/>
      <c r="AC37208" s="1"/>
      <c r="AJ37208" s="1"/>
      <c r="AK37208" s="1"/>
      <c r="AL37208" s="1"/>
    </row>
    <row r="37209">
      <c r="I37209" s="1"/>
      <c r="J37209" s="1"/>
      <c r="K37209" s="1"/>
      <c r="AA37209" s="1"/>
      <c r="AB37209" s="1"/>
      <c r="AC37209" s="1"/>
      <c r="AJ37209" s="1"/>
      <c r="AK37209" s="1"/>
      <c r="AL37209" s="1"/>
    </row>
    <row r="37210">
      <c r="I37210" s="1"/>
      <c r="J37210" s="1"/>
      <c r="K37210" s="1"/>
      <c r="AA37210" s="1"/>
      <c r="AB37210" s="1"/>
      <c r="AC37210" s="1"/>
      <c r="AJ37210" s="1"/>
      <c r="AK37210" s="1"/>
      <c r="AL37210" s="1"/>
    </row>
    <row r="37211">
      <c r="I37211" s="1"/>
      <c r="J37211" s="1"/>
      <c r="K37211" s="1"/>
      <c r="AA37211" s="1"/>
      <c r="AB37211" s="1"/>
      <c r="AC37211" s="1"/>
      <c r="AJ37211" s="1"/>
      <c r="AK37211" s="1"/>
      <c r="AL37211" s="1"/>
    </row>
    <row r="37212">
      <c r="I37212" s="1"/>
      <c r="J37212" s="1"/>
      <c r="K37212" s="1"/>
      <c r="AA37212" s="1"/>
      <c r="AB37212" s="1"/>
      <c r="AC37212" s="1"/>
      <c r="AJ37212" s="1"/>
      <c r="AK37212" s="1"/>
      <c r="AL37212" s="1"/>
    </row>
    <row r="37213">
      <c r="I37213" s="1"/>
      <c r="J37213" s="1"/>
      <c r="K37213" s="1"/>
      <c r="AA37213" s="1"/>
      <c r="AB37213" s="1"/>
      <c r="AC37213" s="1"/>
      <c r="AJ37213" s="1"/>
      <c r="AK37213" s="1"/>
      <c r="AL37213" s="1"/>
    </row>
    <row r="37214">
      <c r="I37214" s="1"/>
      <c r="J37214" s="1"/>
      <c r="K37214" s="1"/>
      <c r="AA37214" s="1"/>
      <c r="AB37214" s="1"/>
      <c r="AC37214" s="1"/>
      <c r="AJ37214" s="1"/>
      <c r="AK37214" s="1"/>
      <c r="AL37214" s="1"/>
    </row>
    <row r="37215">
      <c r="I37215" s="1"/>
      <c r="J37215" s="1"/>
      <c r="K37215" s="1"/>
      <c r="AA37215" s="1"/>
      <c r="AB37215" s="1"/>
      <c r="AC37215" s="1"/>
      <c r="AJ37215" s="1"/>
      <c r="AK37215" s="1"/>
      <c r="AL37215" s="1"/>
    </row>
    <row r="37216">
      <c r="I37216" s="1"/>
      <c r="J37216" s="1"/>
      <c r="K37216" s="1"/>
      <c r="AA37216" s="1"/>
      <c r="AB37216" s="1"/>
      <c r="AC37216" s="1"/>
      <c r="AJ37216" s="1"/>
      <c r="AK37216" s="1"/>
      <c r="AL37216" s="1"/>
    </row>
    <row r="37217">
      <c r="I37217" s="1"/>
      <c r="J37217" s="1"/>
      <c r="K37217" s="1"/>
      <c r="AA37217" s="1"/>
      <c r="AB37217" s="1"/>
      <c r="AC37217" s="1"/>
      <c r="AJ37217" s="1"/>
      <c r="AK37217" s="1"/>
      <c r="AL37217" s="1"/>
    </row>
    <row r="37218">
      <c r="I37218" s="1"/>
      <c r="J37218" s="1"/>
      <c r="K37218" s="1"/>
      <c r="AA37218" s="1"/>
      <c r="AB37218" s="1"/>
      <c r="AC37218" s="1"/>
      <c r="AJ37218" s="1"/>
      <c r="AK37218" s="1"/>
      <c r="AL37218" s="1"/>
    </row>
    <row r="37219">
      <c r="I37219" s="1"/>
      <c r="J37219" s="1"/>
      <c r="K37219" s="1"/>
      <c r="AA37219" s="1"/>
      <c r="AB37219" s="1"/>
      <c r="AC37219" s="1"/>
      <c r="AJ37219" s="1"/>
      <c r="AK37219" s="1"/>
      <c r="AL37219" s="1"/>
    </row>
    <row r="37220">
      <c r="I37220" s="1"/>
      <c r="J37220" s="1"/>
      <c r="K37220" s="1"/>
      <c r="AA37220" s="1"/>
      <c r="AB37220" s="1"/>
      <c r="AC37220" s="1"/>
      <c r="AJ37220" s="1"/>
      <c r="AK37220" s="1"/>
      <c r="AL37220" s="1"/>
    </row>
    <row r="37221">
      <c r="I37221" s="1"/>
      <c r="J37221" s="1"/>
      <c r="K37221" s="1"/>
      <c r="AA37221" s="1"/>
      <c r="AB37221" s="1"/>
      <c r="AC37221" s="1"/>
      <c r="AJ37221" s="1"/>
      <c r="AK37221" s="1"/>
      <c r="AL37221" s="1"/>
    </row>
    <row r="37222">
      <c r="I37222" s="1"/>
      <c r="J37222" s="1"/>
      <c r="K37222" s="1"/>
      <c r="AA37222" s="1"/>
      <c r="AB37222" s="1"/>
      <c r="AC37222" s="1"/>
      <c r="AJ37222" s="1"/>
      <c r="AK37222" s="1"/>
      <c r="AL37222" s="1"/>
    </row>
    <row r="37223">
      <c r="I37223" s="1"/>
      <c r="J37223" s="1"/>
      <c r="K37223" s="1"/>
      <c r="AA37223" s="1"/>
      <c r="AB37223" s="1"/>
      <c r="AC37223" s="1"/>
      <c r="AJ37223" s="1"/>
      <c r="AK37223" s="1"/>
      <c r="AL37223" s="1"/>
    </row>
    <row r="37224">
      <c r="I37224" s="1"/>
      <c r="J37224" s="1"/>
      <c r="K37224" s="1"/>
      <c r="AA37224" s="1"/>
      <c r="AB37224" s="1"/>
      <c r="AC37224" s="1"/>
      <c r="AJ37224" s="1"/>
      <c r="AK37224" s="1"/>
      <c r="AL37224" s="1"/>
    </row>
    <row r="37225">
      <c r="I37225" s="1"/>
      <c r="J37225" s="1"/>
      <c r="K37225" s="1"/>
      <c r="AA37225" s="1"/>
      <c r="AB37225" s="1"/>
      <c r="AC37225" s="1"/>
      <c r="AJ37225" s="1"/>
      <c r="AK37225" s="1"/>
      <c r="AL37225" s="1"/>
    </row>
    <row r="37226">
      <c r="I37226" s="1"/>
      <c r="J37226" s="1"/>
      <c r="K37226" s="1"/>
      <c r="AA37226" s="1"/>
      <c r="AB37226" s="1"/>
      <c r="AC37226" s="1"/>
      <c r="AJ37226" s="1"/>
      <c r="AK37226" s="1"/>
      <c r="AL37226" s="1"/>
    </row>
    <row r="37227">
      <c r="I37227" s="1"/>
      <c r="J37227" s="1"/>
      <c r="K37227" s="1"/>
      <c r="AA37227" s="1"/>
      <c r="AB37227" s="1"/>
      <c r="AC37227" s="1"/>
      <c r="AJ37227" s="1"/>
      <c r="AK37227" s="1"/>
      <c r="AL37227" s="1"/>
    </row>
    <row r="37228">
      <c r="I37228" s="1"/>
      <c r="J37228" s="1"/>
      <c r="K37228" s="1"/>
      <c r="AA37228" s="1"/>
      <c r="AB37228" s="1"/>
      <c r="AC37228" s="1"/>
      <c r="AJ37228" s="1"/>
      <c r="AK37228" s="1"/>
      <c r="AL37228" s="1"/>
    </row>
    <row r="37229">
      <c r="I37229" s="1"/>
      <c r="J37229" s="1"/>
      <c r="K37229" s="1"/>
      <c r="AA37229" s="1"/>
      <c r="AB37229" s="1"/>
      <c r="AC37229" s="1"/>
      <c r="AJ37229" s="1"/>
      <c r="AK37229" s="1"/>
      <c r="AL37229" s="1"/>
    </row>
    <row r="37230">
      <c r="I37230" s="1"/>
      <c r="J37230" s="1"/>
      <c r="K37230" s="1"/>
      <c r="AA37230" s="1"/>
      <c r="AB37230" s="1"/>
      <c r="AC37230" s="1"/>
      <c r="AJ37230" s="1"/>
      <c r="AK37230" s="1"/>
      <c r="AL37230" s="1"/>
    </row>
    <row r="37231">
      <c r="I37231" s="1"/>
      <c r="J37231" s="1"/>
      <c r="K37231" s="1"/>
      <c r="AA37231" s="1"/>
      <c r="AB37231" s="1"/>
      <c r="AC37231" s="1"/>
      <c r="AJ37231" s="1"/>
      <c r="AK37231" s="1"/>
      <c r="AL37231" s="1"/>
    </row>
    <row r="37232">
      <c r="I37232" s="1"/>
      <c r="J37232" s="1"/>
      <c r="K37232" s="1"/>
      <c r="AA37232" s="1"/>
      <c r="AB37232" s="1"/>
      <c r="AC37232" s="1"/>
      <c r="AJ37232" s="1"/>
      <c r="AK37232" s="1"/>
      <c r="AL37232" s="1"/>
    </row>
    <row r="37233">
      <c r="I37233" s="1"/>
      <c r="J37233" s="1"/>
      <c r="K37233" s="1"/>
      <c r="AA37233" s="1"/>
      <c r="AB37233" s="1"/>
      <c r="AC37233" s="1"/>
      <c r="AJ37233" s="1"/>
      <c r="AK37233" s="1"/>
      <c r="AL37233" s="1"/>
    </row>
    <row r="37234">
      <c r="I37234" s="1"/>
      <c r="J37234" s="1"/>
      <c r="K37234" s="1"/>
      <c r="AA37234" s="1"/>
      <c r="AB37234" s="1"/>
      <c r="AC37234" s="1"/>
      <c r="AJ37234" s="1"/>
      <c r="AK37234" s="1"/>
      <c r="AL37234" s="1"/>
    </row>
    <row r="37235">
      <c r="I37235" s="1"/>
      <c r="J37235" s="1"/>
      <c r="K37235" s="1"/>
      <c r="AA37235" s="1"/>
      <c r="AB37235" s="1"/>
      <c r="AC37235" s="1"/>
      <c r="AJ37235" s="1"/>
      <c r="AK37235" s="1"/>
      <c r="AL37235" s="1"/>
    </row>
    <row r="37236">
      <c r="I37236" s="1"/>
      <c r="J37236" s="1"/>
      <c r="K37236" s="1"/>
      <c r="AA37236" s="1"/>
      <c r="AB37236" s="1"/>
      <c r="AC37236" s="1"/>
      <c r="AJ37236" s="1"/>
      <c r="AK37236" s="1"/>
      <c r="AL37236" s="1"/>
    </row>
    <row r="37237">
      <c r="I37237" s="1"/>
      <c r="J37237" s="1"/>
      <c r="K37237" s="1"/>
      <c r="AA37237" s="1"/>
      <c r="AB37237" s="1"/>
      <c r="AC37237" s="1"/>
      <c r="AJ37237" s="1"/>
      <c r="AK37237" s="1"/>
      <c r="AL37237" s="1"/>
    </row>
    <row r="37238">
      <c r="I37238" s="1"/>
      <c r="J37238" s="1"/>
      <c r="K37238" s="1"/>
      <c r="AA37238" s="1"/>
      <c r="AB37238" s="1"/>
      <c r="AC37238" s="1"/>
      <c r="AJ37238" s="1"/>
      <c r="AK37238" s="1"/>
      <c r="AL37238" s="1"/>
    </row>
    <row r="37239">
      <c r="I37239" s="1"/>
      <c r="J37239" s="1"/>
      <c r="K37239" s="1"/>
      <c r="AA37239" s="1"/>
      <c r="AB37239" s="1"/>
      <c r="AC37239" s="1"/>
      <c r="AJ37239" s="1"/>
      <c r="AK37239" s="1"/>
      <c r="AL37239" s="1"/>
    </row>
    <row r="37240">
      <c r="I37240" s="1"/>
      <c r="J37240" s="1"/>
      <c r="K37240" s="1"/>
      <c r="AA37240" s="1"/>
      <c r="AB37240" s="1"/>
      <c r="AC37240" s="1"/>
      <c r="AJ37240" s="1"/>
      <c r="AK37240" s="1"/>
      <c r="AL37240" s="1"/>
    </row>
    <row r="37241">
      <c r="I37241" s="1"/>
      <c r="J37241" s="1"/>
      <c r="K37241" s="1"/>
      <c r="AA37241" s="1"/>
      <c r="AB37241" s="1"/>
      <c r="AC37241" s="1"/>
      <c r="AJ37241" s="1"/>
      <c r="AK37241" s="1"/>
      <c r="AL37241" s="1"/>
    </row>
    <row r="37242">
      <c r="I37242" s="1"/>
      <c r="J37242" s="1"/>
      <c r="K37242" s="1"/>
      <c r="AA37242" s="1"/>
      <c r="AB37242" s="1"/>
      <c r="AC37242" s="1"/>
      <c r="AJ37242" s="1"/>
      <c r="AK37242" s="1"/>
      <c r="AL37242" s="1"/>
    </row>
    <row r="37243">
      <c r="I37243" s="1"/>
      <c r="J37243" s="1"/>
      <c r="K37243" s="1"/>
      <c r="AA37243" s="1"/>
      <c r="AB37243" s="1"/>
      <c r="AC37243" s="1"/>
      <c r="AJ37243" s="1"/>
      <c r="AK37243" s="1"/>
      <c r="AL37243" s="1"/>
    </row>
    <row r="37244">
      <c r="I37244" s="1"/>
      <c r="J37244" s="1"/>
      <c r="K37244" s="1"/>
      <c r="AA37244" s="1"/>
      <c r="AB37244" s="1"/>
      <c r="AC37244" s="1"/>
      <c r="AJ37244" s="1"/>
      <c r="AK37244" s="1"/>
      <c r="AL37244" s="1"/>
    </row>
    <row r="37245">
      <c r="I37245" s="1"/>
      <c r="J37245" s="1"/>
      <c r="K37245" s="1"/>
      <c r="AA37245" s="1"/>
      <c r="AB37245" s="1"/>
      <c r="AC37245" s="1"/>
      <c r="AJ37245" s="1"/>
      <c r="AK37245" s="1"/>
      <c r="AL37245" s="1"/>
    </row>
    <row r="37246">
      <c r="I37246" s="1"/>
      <c r="J37246" s="1"/>
      <c r="K37246" s="1"/>
      <c r="AA37246" s="1"/>
      <c r="AB37246" s="1"/>
      <c r="AC37246" s="1"/>
      <c r="AJ37246" s="1"/>
      <c r="AK37246" s="1"/>
      <c r="AL37246" s="1"/>
    </row>
    <row r="37247">
      <c r="I37247" s="1"/>
      <c r="J37247" s="1"/>
      <c r="K37247" s="1"/>
      <c r="AA37247" s="1"/>
      <c r="AB37247" s="1"/>
      <c r="AC37247" s="1"/>
      <c r="AJ37247" s="1"/>
      <c r="AK37247" s="1"/>
      <c r="AL37247" s="1"/>
    </row>
    <row r="37248">
      <c r="I37248" s="1"/>
      <c r="J37248" s="1"/>
      <c r="K37248" s="1"/>
      <c r="AA37248" s="1"/>
      <c r="AB37248" s="1"/>
      <c r="AC37248" s="1"/>
      <c r="AJ37248" s="1"/>
      <c r="AK37248" s="1"/>
      <c r="AL37248" s="1"/>
    </row>
    <row r="37249">
      <c r="I37249" s="1"/>
      <c r="J37249" s="1"/>
      <c r="K37249" s="1"/>
      <c r="AA37249" s="1"/>
      <c r="AB37249" s="1"/>
      <c r="AC37249" s="1"/>
      <c r="AJ37249" s="1"/>
      <c r="AK37249" s="1"/>
      <c r="AL37249" s="1"/>
    </row>
    <row r="37250">
      <c r="I37250" s="1"/>
      <c r="J37250" s="1"/>
      <c r="K37250" s="1"/>
      <c r="AA37250" s="1"/>
      <c r="AB37250" s="1"/>
      <c r="AC37250" s="1"/>
      <c r="AJ37250" s="1"/>
      <c r="AK37250" s="1"/>
      <c r="AL37250" s="1"/>
    </row>
    <row r="37251">
      <c r="I37251" s="1"/>
      <c r="J37251" s="1"/>
      <c r="K37251" s="1"/>
      <c r="AA37251" s="1"/>
      <c r="AB37251" s="1"/>
      <c r="AC37251" s="1"/>
      <c r="AJ37251" s="1"/>
      <c r="AK37251" s="1"/>
      <c r="AL37251" s="1"/>
    </row>
    <row r="37252">
      <c r="I37252" s="1"/>
      <c r="J37252" s="1"/>
      <c r="K37252" s="1"/>
      <c r="AA37252" s="1"/>
      <c r="AB37252" s="1"/>
      <c r="AC37252" s="1"/>
      <c r="AJ37252" s="1"/>
      <c r="AK37252" s="1"/>
      <c r="AL37252" s="1"/>
    </row>
    <row r="37253">
      <c r="I37253" s="1"/>
      <c r="J37253" s="1"/>
      <c r="K37253" s="1"/>
      <c r="AA37253" s="1"/>
      <c r="AB37253" s="1"/>
      <c r="AC37253" s="1"/>
      <c r="AJ37253" s="1"/>
      <c r="AK37253" s="1"/>
      <c r="AL37253" s="1"/>
    </row>
    <row r="37254">
      <c r="I37254" s="1"/>
      <c r="J37254" s="1"/>
      <c r="K37254" s="1"/>
      <c r="AA37254" s="1"/>
      <c r="AB37254" s="1"/>
      <c r="AC37254" s="1"/>
      <c r="AJ37254" s="1"/>
      <c r="AK37254" s="1"/>
      <c r="AL37254" s="1"/>
    </row>
    <row r="37255">
      <c r="I37255" s="1"/>
      <c r="J37255" s="1"/>
      <c r="K37255" s="1"/>
      <c r="AA37255" s="1"/>
      <c r="AB37255" s="1"/>
      <c r="AC37255" s="1"/>
      <c r="AJ37255" s="1"/>
      <c r="AK37255" s="1"/>
      <c r="AL37255" s="1"/>
    </row>
    <row r="37256">
      <c r="I37256" s="1"/>
      <c r="J37256" s="1"/>
      <c r="K37256" s="1"/>
      <c r="AA37256" s="1"/>
      <c r="AB37256" s="1"/>
      <c r="AC37256" s="1"/>
      <c r="AJ37256" s="1"/>
      <c r="AK37256" s="1"/>
      <c r="AL37256" s="1"/>
    </row>
    <row r="37257">
      <c r="I37257" s="1"/>
      <c r="J37257" s="1"/>
      <c r="K37257" s="1"/>
      <c r="AA37257" s="1"/>
      <c r="AB37257" s="1"/>
      <c r="AC37257" s="1"/>
      <c r="AJ37257" s="1"/>
      <c r="AK37257" s="1"/>
      <c r="AL37257" s="1"/>
    </row>
    <row r="37258">
      <c r="I37258" s="1"/>
      <c r="J37258" s="1"/>
      <c r="K37258" s="1"/>
      <c r="AA37258" s="1"/>
      <c r="AB37258" s="1"/>
      <c r="AC37258" s="1"/>
      <c r="AJ37258" s="1"/>
      <c r="AK37258" s="1"/>
      <c r="AL37258" s="1"/>
    </row>
    <row r="37259">
      <c r="I37259" s="1"/>
      <c r="J37259" s="1"/>
      <c r="K37259" s="1"/>
      <c r="AA37259" s="1"/>
      <c r="AB37259" s="1"/>
      <c r="AC37259" s="1"/>
      <c r="AJ37259" s="1"/>
      <c r="AK37259" s="1"/>
      <c r="AL37259" s="1"/>
    </row>
    <row r="37260">
      <c r="I37260" s="1"/>
      <c r="J37260" s="1"/>
      <c r="K37260" s="1"/>
      <c r="AA37260" s="1"/>
      <c r="AB37260" s="1"/>
      <c r="AC37260" s="1"/>
      <c r="AJ37260" s="1"/>
      <c r="AK37260" s="1"/>
      <c r="AL37260" s="1"/>
    </row>
    <row r="37261">
      <c r="I37261" s="1"/>
      <c r="J37261" s="1"/>
      <c r="K37261" s="1"/>
      <c r="AA37261" s="1"/>
      <c r="AB37261" s="1"/>
      <c r="AC37261" s="1"/>
      <c r="AJ37261" s="1"/>
      <c r="AK37261" s="1"/>
      <c r="AL37261" s="1"/>
    </row>
    <row r="37262">
      <c r="I37262" s="1"/>
      <c r="J37262" s="1"/>
      <c r="K37262" s="1"/>
      <c r="AA37262" s="1"/>
      <c r="AB37262" s="1"/>
      <c r="AC37262" s="1"/>
      <c r="AJ37262" s="1"/>
      <c r="AK37262" s="1"/>
      <c r="AL37262" s="1"/>
    </row>
    <row r="37263">
      <c r="I37263" s="1"/>
      <c r="J37263" s="1"/>
      <c r="K37263" s="1"/>
      <c r="AA37263" s="1"/>
      <c r="AB37263" s="1"/>
      <c r="AC37263" s="1"/>
      <c r="AJ37263" s="1"/>
      <c r="AK37263" s="1"/>
      <c r="AL37263" s="1"/>
    </row>
    <row r="37264">
      <c r="I37264" s="1"/>
      <c r="J37264" s="1"/>
      <c r="K37264" s="1"/>
      <c r="AA37264" s="1"/>
      <c r="AB37264" s="1"/>
      <c r="AC37264" s="1"/>
      <c r="AJ37264" s="1"/>
      <c r="AK37264" s="1"/>
      <c r="AL37264" s="1"/>
    </row>
    <row r="37265">
      <c r="I37265" s="1"/>
      <c r="J37265" s="1"/>
      <c r="K37265" s="1"/>
      <c r="AA37265" s="1"/>
      <c r="AB37265" s="1"/>
      <c r="AC37265" s="1"/>
      <c r="AJ37265" s="1"/>
      <c r="AK37265" s="1"/>
      <c r="AL37265" s="1"/>
    </row>
    <row r="37266">
      <c r="I37266" s="1"/>
      <c r="J37266" s="1"/>
      <c r="K37266" s="1"/>
      <c r="AA37266" s="1"/>
      <c r="AB37266" s="1"/>
      <c r="AC37266" s="1"/>
      <c r="AJ37266" s="1"/>
      <c r="AK37266" s="1"/>
      <c r="AL37266" s="1"/>
    </row>
    <row r="37267">
      <c r="I37267" s="1"/>
      <c r="J37267" s="1"/>
      <c r="K37267" s="1"/>
      <c r="AA37267" s="1"/>
      <c r="AB37267" s="1"/>
      <c r="AC37267" s="1"/>
      <c r="AJ37267" s="1"/>
      <c r="AK37267" s="1"/>
      <c r="AL37267" s="1"/>
    </row>
    <row r="37268">
      <c r="I37268" s="1"/>
      <c r="J37268" s="1"/>
      <c r="K37268" s="1"/>
      <c r="AA37268" s="1"/>
      <c r="AB37268" s="1"/>
      <c r="AC37268" s="1"/>
      <c r="AJ37268" s="1"/>
      <c r="AK37268" s="1"/>
      <c r="AL37268" s="1"/>
    </row>
    <row r="37269">
      <c r="I37269" s="1"/>
      <c r="J37269" s="1"/>
      <c r="K37269" s="1"/>
      <c r="AA37269" s="1"/>
      <c r="AB37269" s="1"/>
      <c r="AC37269" s="1"/>
      <c r="AJ37269" s="1"/>
      <c r="AK37269" s="1"/>
      <c r="AL37269" s="1"/>
    </row>
    <row r="37270">
      <c r="I37270" s="1"/>
      <c r="J37270" s="1"/>
      <c r="K37270" s="1"/>
      <c r="AA37270" s="1"/>
      <c r="AB37270" s="1"/>
      <c r="AC37270" s="1"/>
      <c r="AJ37270" s="1"/>
      <c r="AK37270" s="1"/>
      <c r="AL37270" s="1"/>
    </row>
    <row r="37271">
      <c r="I37271" s="1"/>
      <c r="J37271" s="1"/>
      <c r="K37271" s="1"/>
      <c r="AA37271" s="1"/>
      <c r="AB37271" s="1"/>
      <c r="AC37271" s="1"/>
      <c r="AJ37271" s="1"/>
      <c r="AK37271" s="1"/>
      <c r="AL37271" s="1"/>
    </row>
    <row r="37272">
      <c r="I37272" s="1"/>
      <c r="J37272" s="1"/>
      <c r="K37272" s="1"/>
      <c r="AA37272" s="1"/>
      <c r="AB37272" s="1"/>
      <c r="AC37272" s="1"/>
      <c r="AJ37272" s="1"/>
      <c r="AK37272" s="1"/>
      <c r="AL37272" s="1"/>
    </row>
    <row r="37273">
      <c r="I37273" s="1"/>
      <c r="J37273" s="1"/>
      <c r="K37273" s="1"/>
      <c r="AA37273" s="1"/>
      <c r="AB37273" s="1"/>
      <c r="AC37273" s="1"/>
      <c r="AJ37273" s="1"/>
      <c r="AK37273" s="1"/>
      <c r="AL37273" s="1"/>
    </row>
    <row r="37274">
      <c r="I37274" s="1"/>
      <c r="J37274" s="1"/>
      <c r="K37274" s="1"/>
      <c r="AA37274" s="1"/>
      <c r="AB37274" s="1"/>
      <c r="AC37274" s="1"/>
      <c r="AJ37274" s="1"/>
      <c r="AK37274" s="1"/>
      <c r="AL37274" s="1"/>
    </row>
    <row r="37275">
      <c r="I37275" s="1"/>
      <c r="J37275" s="1"/>
      <c r="K37275" s="1"/>
      <c r="AA37275" s="1"/>
      <c r="AB37275" s="1"/>
      <c r="AC37275" s="1"/>
      <c r="AJ37275" s="1"/>
      <c r="AK37275" s="1"/>
      <c r="AL37275" s="1"/>
    </row>
    <row r="37276">
      <c r="I37276" s="1"/>
      <c r="J37276" s="1"/>
      <c r="K37276" s="1"/>
      <c r="AA37276" s="1"/>
      <c r="AB37276" s="1"/>
      <c r="AC37276" s="1"/>
      <c r="AJ37276" s="1"/>
      <c r="AK37276" s="1"/>
      <c r="AL37276" s="1"/>
    </row>
    <row r="37277">
      <c r="I37277" s="1"/>
      <c r="J37277" s="1"/>
      <c r="K37277" s="1"/>
      <c r="AA37277" s="1"/>
      <c r="AB37277" s="1"/>
      <c r="AC37277" s="1"/>
      <c r="AJ37277" s="1"/>
      <c r="AK37277" s="1"/>
      <c r="AL37277" s="1"/>
    </row>
    <row r="37278">
      <c r="I37278" s="1"/>
      <c r="J37278" s="1"/>
      <c r="K37278" s="1"/>
      <c r="AA37278" s="1"/>
      <c r="AB37278" s="1"/>
      <c r="AC37278" s="1"/>
      <c r="AJ37278" s="1"/>
      <c r="AK37278" s="1"/>
      <c r="AL37278" s="1"/>
    </row>
    <row r="37279">
      <c r="I37279" s="1"/>
      <c r="J37279" s="1"/>
      <c r="K37279" s="1"/>
      <c r="AA37279" s="1"/>
      <c r="AB37279" s="1"/>
      <c r="AC37279" s="1"/>
      <c r="AJ37279" s="1"/>
      <c r="AK37279" s="1"/>
      <c r="AL37279" s="1"/>
    </row>
    <row r="37280">
      <c r="I37280" s="1"/>
      <c r="J37280" s="1"/>
      <c r="K37280" s="1"/>
      <c r="AA37280" s="1"/>
      <c r="AB37280" s="1"/>
      <c r="AC37280" s="1"/>
      <c r="AJ37280" s="1"/>
      <c r="AK37280" s="1"/>
      <c r="AL37280" s="1"/>
    </row>
    <row r="37281">
      <c r="I37281" s="1"/>
      <c r="J37281" s="1"/>
      <c r="K37281" s="1"/>
      <c r="AA37281" s="1"/>
      <c r="AB37281" s="1"/>
      <c r="AC37281" s="1"/>
      <c r="AJ37281" s="1"/>
      <c r="AK37281" s="1"/>
      <c r="AL37281" s="1"/>
    </row>
    <row r="37282">
      <c r="I37282" s="1"/>
      <c r="J37282" s="1"/>
      <c r="K37282" s="1"/>
      <c r="AA37282" s="1"/>
      <c r="AB37282" s="1"/>
      <c r="AC37282" s="1"/>
      <c r="AJ37282" s="1"/>
      <c r="AK37282" s="1"/>
      <c r="AL37282" s="1"/>
    </row>
    <row r="37283">
      <c r="I37283" s="1"/>
      <c r="J37283" s="1"/>
      <c r="K37283" s="1"/>
      <c r="AA37283" s="1"/>
      <c r="AB37283" s="1"/>
      <c r="AC37283" s="1"/>
      <c r="AJ37283" s="1"/>
      <c r="AK37283" s="1"/>
      <c r="AL37283" s="1"/>
    </row>
    <row r="37284">
      <c r="I37284" s="1"/>
      <c r="J37284" s="1"/>
      <c r="K37284" s="1"/>
      <c r="AA37284" s="1"/>
      <c r="AB37284" s="1"/>
      <c r="AC37284" s="1"/>
      <c r="AJ37284" s="1"/>
      <c r="AK37284" s="1"/>
      <c r="AL37284" s="1"/>
    </row>
    <row r="37285">
      <c r="I37285" s="1"/>
      <c r="J37285" s="1"/>
      <c r="K37285" s="1"/>
      <c r="AA37285" s="1"/>
      <c r="AB37285" s="1"/>
      <c r="AC37285" s="1"/>
      <c r="AJ37285" s="1"/>
      <c r="AK37285" s="1"/>
      <c r="AL37285" s="1"/>
    </row>
    <row r="37286">
      <c r="I37286" s="1"/>
      <c r="J37286" s="1"/>
      <c r="K37286" s="1"/>
      <c r="AA37286" s="1"/>
      <c r="AB37286" s="1"/>
      <c r="AC37286" s="1"/>
      <c r="AJ37286" s="1"/>
      <c r="AK37286" s="1"/>
      <c r="AL37286" s="1"/>
    </row>
    <row r="37287">
      <c r="I37287" s="1"/>
      <c r="J37287" s="1"/>
      <c r="K37287" s="1"/>
      <c r="AA37287" s="1"/>
      <c r="AB37287" s="1"/>
      <c r="AC37287" s="1"/>
      <c r="AJ37287" s="1"/>
      <c r="AK37287" s="1"/>
      <c r="AL37287" s="1"/>
    </row>
    <row r="37288">
      <c r="I37288" s="1"/>
      <c r="J37288" s="1"/>
      <c r="K37288" s="1"/>
      <c r="AA37288" s="1"/>
      <c r="AB37288" s="1"/>
      <c r="AC37288" s="1"/>
      <c r="AJ37288" s="1"/>
      <c r="AK37288" s="1"/>
      <c r="AL37288" s="1"/>
    </row>
    <row r="37289">
      <c r="I37289" s="1"/>
      <c r="J37289" s="1"/>
      <c r="K37289" s="1"/>
      <c r="AA37289" s="1"/>
      <c r="AB37289" s="1"/>
      <c r="AC37289" s="1"/>
      <c r="AJ37289" s="1"/>
      <c r="AK37289" s="1"/>
      <c r="AL37289" s="1"/>
    </row>
    <row r="37290">
      <c r="I37290" s="1"/>
      <c r="J37290" s="1"/>
      <c r="K37290" s="1"/>
      <c r="AA37290" s="1"/>
      <c r="AB37290" s="1"/>
      <c r="AC37290" s="1"/>
      <c r="AJ37290" s="1"/>
      <c r="AK37290" s="1"/>
      <c r="AL37290" s="1"/>
    </row>
    <row r="37291">
      <c r="I37291" s="1"/>
      <c r="J37291" s="1"/>
      <c r="K37291" s="1"/>
      <c r="AA37291" s="1"/>
      <c r="AB37291" s="1"/>
      <c r="AC37291" s="1"/>
      <c r="AJ37291" s="1"/>
      <c r="AK37291" s="1"/>
      <c r="AL37291" s="1"/>
    </row>
    <row r="37292">
      <c r="I37292" s="1"/>
      <c r="J37292" s="1"/>
      <c r="K37292" s="1"/>
      <c r="AA37292" s="1"/>
      <c r="AB37292" s="1"/>
      <c r="AC37292" s="1"/>
      <c r="AJ37292" s="1"/>
      <c r="AK37292" s="1"/>
      <c r="AL37292" s="1"/>
    </row>
    <row r="37293">
      <c r="I37293" s="1"/>
      <c r="J37293" s="1"/>
      <c r="K37293" s="1"/>
      <c r="AA37293" s="1"/>
      <c r="AB37293" s="1"/>
      <c r="AC37293" s="1"/>
      <c r="AJ37293" s="1"/>
      <c r="AK37293" s="1"/>
      <c r="AL37293" s="1"/>
    </row>
    <row r="37294">
      <c r="I37294" s="1"/>
      <c r="J37294" s="1"/>
      <c r="K37294" s="1"/>
      <c r="AA37294" s="1"/>
      <c r="AB37294" s="1"/>
      <c r="AC37294" s="1"/>
      <c r="AJ37294" s="1"/>
      <c r="AK37294" s="1"/>
      <c r="AL37294" s="1"/>
    </row>
    <row r="37295">
      <c r="I37295" s="1"/>
      <c r="J37295" s="1"/>
      <c r="K37295" s="1"/>
      <c r="AA37295" s="1"/>
      <c r="AB37295" s="1"/>
      <c r="AC37295" s="1"/>
      <c r="AJ37295" s="1"/>
      <c r="AK37295" s="1"/>
      <c r="AL37295" s="1"/>
    </row>
    <row r="37296">
      <c r="I37296" s="1"/>
      <c r="J37296" s="1"/>
      <c r="K37296" s="1"/>
      <c r="AA37296" s="1"/>
      <c r="AB37296" s="1"/>
      <c r="AC37296" s="1"/>
      <c r="AJ37296" s="1"/>
      <c r="AK37296" s="1"/>
      <c r="AL37296" s="1"/>
    </row>
    <row r="37297">
      <c r="I37297" s="1"/>
      <c r="J37297" s="1"/>
      <c r="K37297" s="1"/>
      <c r="AA37297" s="1"/>
      <c r="AB37297" s="1"/>
      <c r="AC37297" s="1"/>
      <c r="AJ37297" s="1"/>
      <c r="AK37297" s="1"/>
      <c r="AL37297" s="1"/>
    </row>
    <row r="37298">
      <c r="I37298" s="1"/>
      <c r="J37298" s="1"/>
      <c r="K37298" s="1"/>
      <c r="AA37298" s="1"/>
      <c r="AB37298" s="1"/>
      <c r="AC37298" s="1"/>
      <c r="AJ37298" s="1"/>
      <c r="AK37298" s="1"/>
      <c r="AL37298" s="1"/>
    </row>
    <row r="37299">
      <c r="I37299" s="1"/>
      <c r="J37299" s="1"/>
      <c r="K37299" s="1"/>
      <c r="AA37299" s="1"/>
      <c r="AB37299" s="1"/>
      <c r="AC37299" s="1"/>
      <c r="AJ37299" s="1"/>
      <c r="AK37299" s="1"/>
      <c r="AL37299" s="1"/>
    </row>
    <row r="37300">
      <c r="I37300" s="1"/>
      <c r="J37300" s="1"/>
      <c r="K37300" s="1"/>
      <c r="AA37300" s="1"/>
      <c r="AB37300" s="1"/>
      <c r="AC37300" s="1"/>
      <c r="AJ37300" s="1"/>
      <c r="AK37300" s="1"/>
      <c r="AL37300" s="1"/>
    </row>
    <row r="37301">
      <c r="I37301" s="1"/>
      <c r="J37301" s="1"/>
      <c r="K37301" s="1"/>
      <c r="AA37301" s="1"/>
      <c r="AB37301" s="1"/>
      <c r="AC37301" s="1"/>
      <c r="AJ37301" s="1"/>
      <c r="AK37301" s="1"/>
      <c r="AL37301" s="1"/>
    </row>
    <row r="37302">
      <c r="I37302" s="1"/>
      <c r="J37302" s="1"/>
      <c r="K37302" s="1"/>
      <c r="AA37302" s="1"/>
      <c r="AB37302" s="1"/>
      <c r="AC37302" s="1"/>
      <c r="AJ37302" s="1"/>
      <c r="AK37302" s="1"/>
      <c r="AL37302" s="1"/>
    </row>
    <row r="37303">
      <c r="I37303" s="1"/>
      <c r="J37303" s="1"/>
      <c r="K37303" s="1"/>
      <c r="AA37303" s="1"/>
      <c r="AB37303" s="1"/>
      <c r="AC37303" s="1"/>
      <c r="AJ37303" s="1"/>
      <c r="AK37303" s="1"/>
      <c r="AL37303" s="1"/>
    </row>
    <row r="37304">
      <c r="I37304" s="1"/>
      <c r="J37304" s="1"/>
      <c r="K37304" s="1"/>
      <c r="AA37304" s="1"/>
      <c r="AB37304" s="1"/>
      <c r="AC37304" s="1"/>
      <c r="AJ37304" s="1"/>
      <c r="AK37304" s="1"/>
      <c r="AL37304" s="1"/>
    </row>
    <row r="37305">
      <c r="I37305" s="1"/>
      <c r="J37305" s="1"/>
      <c r="K37305" s="1"/>
      <c r="AA37305" s="1"/>
      <c r="AB37305" s="1"/>
      <c r="AC37305" s="1"/>
      <c r="AJ37305" s="1"/>
      <c r="AK37305" s="1"/>
      <c r="AL37305" s="1"/>
    </row>
    <row r="37306">
      <c r="I37306" s="1"/>
      <c r="J37306" s="1"/>
      <c r="K37306" s="1"/>
      <c r="AA37306" s="1"/>
      <c r="AB37306" s="1"/>
      <c r="AC37306" s="1"/>
      <c r="AJ37306" s="1"/>
      <c r="AK37306" s="1"/>
      <c r="AL37306" s="1"/>
    </row>
    <row r="37307">
      <c r="I37307" s="1"/>
      <c r="J37307" s="1"/>
      <c r="K37307" s="1"/>
      <c r="AA37307" s="1"/>
      <c r="AB37307" s="1"/>
      <c r="AC37307" s="1"/>
      <c r="AJ37307" s="1"/>
      <c r="AK37307" s="1"/>
      <c r="AL37307" s="1"/>
    </row>
    <row r="37308">
      <c r="I37308" s="1"/>
      <c r="J37308" s="1"/>
      <c r="K37308" s="1"/>
      <c r="AA37308" s="1"/>
      <c r="AB37308" s="1"/>
      <c r="AC37308" s="1"/>
      <c r="AJ37308" s="1"/>
      <c r="AK37308" s="1"/>
      <c r="AL37308" s="1"/>
    </row>
    <row r="37309">
      <c r="I37309" s="1"/>
      <c r="J37309" s="1"/>
      <c r="K37309" s="1"/>
      <c r="AA37309" s="1"/>
      <c r="AB37309" s="1"/>
      <c r="AC37309" s="1"/>
      <c r="AJ37309" s="1"/>
      <c r="AK37309" s="1"/>
      <c r="AL37309" s="1"/>
    </row>
    <row r="37310">
      <c r="I37310" s="1"/>
      <c r="J37310" s="1"/>
      <c r="K37310" s="1"/>
      <c r="AA37310" s="1"/>
      <c r="AB37310" s="1"/>
      <c r="AC37310" s="1"/>
      <c r="AJ37310" s="1"/>
      <c r="AK37310" s="1"/>
      <c r="AL37310" s="1"/>
    </row>
    <row r="37311">
      <c r="I37311" s="1"/>
      <c r="J37311" s="1"/>
      <c r="K37311" s="1"/>
      <c r="AA37311" s="1"/>
      <c r="AB37311" s="1"/>
      <c r="AC37311" s="1"/>
      <c r="AJ37311" s="1"/>
      <c r="AK37311" s="1"/>
      <c r="AL37311" s="1"/>
    </row>
    <row r="37312">
      <c r="I37312" s="1"/>
      <c r="J37312" s="1"/>
      <c r="K37312" s="1"/>
      <c r="AA37312" s="1"/>
      <c r="AB37312" s="1"/>
      <c r="AC37312" s="1"/>
      <c r="AJ37312" s="1"/>
      <c r="AK37312" s="1"/>
      <c r="AL37312" s="1"/>
    </row>
    <row r="37313">
      <c r="I37313" s="1"/>
      <c r="J37313" s="1"/>
      <c r="K37313" s="1"/>
      <c r="AA37313" s="1"/>
      <c r="AB37313" s="1"/>
      <c r="AC37313" s="1"/>
      <c r="AJ37313" s="1"/>
      <c r="AK37313" s="1"/>
      <c r="AL37313" s="1"/>
    </row>
    <row r="37314">
      <c r="I37314" s="1"/>
      <c r="J37314" s="1"/>
      <c r="K37314" s="1"/>
      <c r="AA37314" s="1"/>
      <c r="AB37314" s="1"/>
      <c r="AC37314" s="1"/>
      <c r="AJ37314" s="1"/>
      <c r="AK37314" s="1"/>
      <c r="AL37314" s="1"/>
    </row>
    <row r="37315">
      <c r="I37315" s="1"/>
      <c r="J37315" s="1"/>
      <c r="K37315" s="1"/>
      <c r="AA37315" s="1"/>
      <c r="AB37315" s="1"/>
      <c r="AC37315" s="1"/>
      <c r="AJ37315" s="1"/>
      <c r="AK37315" s="1"/>
      <c r="AL37315" s="1"/>
    </row>
    <row r="37316">
      <c r="I37316" s="1"/>
      <c r="J37316" s="1"/>
      <c r="K37316" s="1"/>
      <c r="AA37316" s="1"/>
      <c r="AB37316" s="1"/>
      <c r="AC37316" s="1"/>
      <c r="AJ37316" s="1"/>
      <c r="AK37316" s="1"/>
      <c r="AL37316" s="1"/>
    </row>
    <row r="37317">
      <c r="I37317" s="1"/>
      <c r="J37317" s="1"/>
      <c r="K37317" s="1"/>
      <c r="AA37317" s="1"/>
      <c r="AB37317" s="1"/>
      <c r="AC37317" s="1"/>
      <c r="AJ37317" s="1"/>
      <c r="AK37317" s="1"/>
      <c r="AL37317" s="1"/>
    </row>
    <row r="37318">
      <c r="I37318" s="1"/>
      <c r="J37318" s="1"/>
      <c r="K37318" s="1"/>
      <c r="AA37318" s="1"/>
      <c r="AB37318" s="1"/>
      <c r="AC37318" s="1"/>
      <c r="AJ37318" s="1"/>
      <c r="AK37318" s="1"/>
      <c r="AL37318" s="1"/>
    </row>
    <row r="37319">
      <c r="I37319" s="1"/>
      <c r="J37319" s="1"/>
      <c r="K37319" s="1"/>
      <c r="AA37319" s="1"/>
      <c r="AB37319" s="1"/>
      <c r="AC37319" s="1"/>
      <c r="AJ37319" s="1"/>
      <c r="AK37319" s="1"/>
      <c r="AL37319" s="1"/>
    </row>
    <row r="37320">
      <c r="I37320" s="1"/>
      <c r="J37320" s="1"/>
      <c r="K37320" s="1"/>
      <c r="AA37320" s="1"/>
      <c r="AB37320" s="1"/>
      <c r="AC37320" s="1"/>
      <c r="AJ37320" s="1"/>
      <c r="AK37320" s="1"/>
      <c r="AL37320" s="1"/>
    </row>
    <row r="37321">
      <c r="I37321" s="1"/>
      <c r="J37321" s="1"/>
      <c r="K37321" s="1"/>
      <c r="AA37321" s="1"/>
      <c r="AB37321" s="1"/>
      <c r="AC37321" s="1"/>
      <c r="AJ37321" s="1"/>
      <c r="AK37321" s="1"/>
      <c r="AL37321" s="1"/>
    </row>
    <row r="37322">
      <c r="I37322" s="1"/>
      <c r="J37322" s="1"/>
      <c r="K37322" s="1"/>
      <c r="AA37322" s="1"/>
      <c r="AB37322" s="1"/>
      <c r="AC37322" s="1"/>
      <c r="AJ37322" s="1"/>
      <c r="AK37322" s="1"/>
      <c r="AL37322" s="1"/>
    </row>
    <row r="37323">
      <c r="I37323" s="1"/>
      <c r="J37323" s="1"/>
      <c r="K37323" s="1"/>
      <c r="AA37323" s="1"/>
      <c r="AB37323" s="1"/>
      <c r="AC37323" s="1"/>
      <c r="AJ37323" s="1"/>
      <c r="AK37323" s="1"/>
      <c r="AL37323" s="1"/>
    </row>
    <row r="37324">
      <c r="I37324" s="1"/>
      <c r="J37324" s="1"/>
      <c r="K37324" s="1"/>
      <c r="AA37324" s="1"/>
      <c r="AB37324" s="1"/>
      <c r="AC37324" s="1"/>
      <c r="AJ37324" s="1"/>
      <c r="AK37324" s="1"/>
      <c r="AL37324" s="1"/>
    </row>
    <row r="37325">
      <c r="I37325" s="1"/>
      <c r="J37325" s="1"/>
      <c r="K37325" s="1"/>
      <c r="AA37325" s="1"/>
      <c r="AB37325" s="1"/>
      <c r="AC37325" s="1"/>
      <c r="AJ37325" s="1"/>
      <c r="AK37325" s="1"/>
      <c r="AL37325" s="1"/>
    </row>
    <row r="37326">
      <c r="I37326" s="1"/>
      <c r="J37326" s="1"/>
      <c r="K37326" s="1"/>
      <c r="AA37326" s="1"/>
      <c r="AB37326" s="1"/>
      <c r="AC37326" s="1"/>
      <c r="AJ37326" s="1"/>
      <c r="AK37326" s="1"/>
      <c r="AL37326" s="1"/>
    </row>
    <row r="37327">
      <c r="I37327" s="1"/>
      <c r="J37327" s="1"/>
      <c r="K37327" s="1"/>
      <c r="AA37327" s="1"/>
      <c r="AB37327" s="1"/>
      <c r="AC37327" s="1"/>
      <c r="AJ37327" s="1"/>
      <c r="AK37327" s="1"/>
      <c r="AL37327" s="1"/>
    </row>
    <row r="37328">
      <c r="I37328" s="1"/>
      <c r="J37328" s="1"/>
      <c r="K37328" s="1"/>
      <c r="AA37328" s="1"/>
      <c r="AB37328" s="1"/>
      <c r="AC37328" s="1"/>
      <c r="AJ37328" s="1"/>
      <c r="AK37328" s="1"/>
      <c r="AL37328" s="1"/>
    </row>
    <row r="37329">
      <c r="I37329" s="1"/>
      <c r="J37329" s="1"/>
      <c r="K37329" s="1"/>
      <c r="AA37329" s="1"/>
      <c r="AB37329" s="1"/>
      <c r="AC37329" s="1"/>
      <c r="AJ37329" s="1"/>
      <c r="AK37329" s="1"/>
      <c r="AL37329" s="1"/>
    </row>
    <row r="37330">
      <c r="I37330" s="1"/>
      <c r="J37330" s="1"/>
      <c r="K37330" s="1"/>
      <c r="AA37330" s="1"/>
      <c r="AB37330" s="1"/>
      <c r="AC37330" s="1"/>
      <c r="AJ37330" s="1"/>
      <c r="AK37330" s="1"/>
      <c r="AL37330" s="1"/>
    </row>
    <row r="37331">
      <c r="I37331" s="1"/>
      <c r="J37331" s="1"/>
      <c r="K37331" s="1"/>
      <c r="AA37331" s="1"/>
      <c r="AB37331" s="1"/>
      <c r="AC37331" s="1"/>
      <c r="AJ37331" s="1"/>
      <c r="AK37331" s="1"/>
      <c r="AL37331" s="1"/>
    </row>
    <row r="37332">
      <c r="I37332" s="1"/>
      <c r="J37332" s="1"/>
      <c r="K37332" s="1"/>
      <c r="AA37332" s="1"/>
      <c r="AB37332" s="1"/>
      <c r="AC37332" s="1"/>
      <c r="AJ37332" s="1"/>
      <c r="AK37332" s="1"/>
      <c r="AL37332" s="1"/>
    </row>
    <row r="37333">
      <c r="I37333" s="1"/>
      <c r="J37333" s="1"/>
      <c r="K37333" s="1"/>
      <c r="AA37333" s="1"/>
      <c r="AB37333" s="1"/>
      <c r="AC37333" s="1"/>
      <c r="AJ37333" s="1"/>
      <c r="AK37333" s="1"/>
      <c r="AL37333" s="1"/>
    </row>
    <row r="37334">
      <c r="I37334" s="1"/>
      <c r="J37334" s="1"/>
      <c r="K37334" s="1"/>
      <c r="AA37334" s="1"/>
      <c r="AB37334" s="1"/>
      <c r="AC37334" s="1"/>
      <c r="AJ37334" s="1"/>
      <c r="AK37334" s="1"/>
      <c r="AL37334" s="1"/>
    </row>
    <row r="37335">
      <c r="I37335" s="1"/>
      <c r="J37335" s="1"/>
      <c r="K37335" s="1"/>
      <c r="AA37335" s="1"/>
      <c r="AB37335" s="1"/>
      <c r="AC37335" s="1"/>
      <c r="AJ37335" s="1"/>
      <c r="AK37335" s="1"/>
      <c r="AL37335" s="1"/>
    </row>
    <row r="37336">
      <c r="I37336" s="1"/>
      <c r="J37336" s="1"/>
      <c r="K37336" s="1"/>
      <c r="AA37336" s="1"/>
      <c r="AB37336" s="1"/>
      <c r="AC37336" s="1"/>
      <c r="AJ37336" s="1"/>
      <c r="AK37336" s="1"/>
      <c r="AL37336" s="1"/>
    </row>
    <row r="37337">
      <c r="I37337" s="1"/>
      <c r="J37337" s="1"/>
      <c r="K37337" s="1"/>
      <c r="AA37337" s="1"/>
      <c r="AB37337" s="1"/>
      <c r="AC37337" s="1"/>
      <c r="AJ37337" s="1"/>
      <c r="AK37337" s="1"/>
      <c r="AL37337" s="1"/>
    </row>
    <row r="37338">
      <c r="I37338" s="1"/>
      <c r="J37338" s="1"/>
      <c r="K37338" s="1"/>
      <c r="AA37338" s="1"/>
      <c r="AB37338" s="1"/>
      <c r="AC37338" s="1"/>
      <c r="AJ37338" s="1"/>
      <c r="AK37338" s="1"/>
      <c r="AL37338" s="1"/>
    </row>
    <row r="37339">
      <c r="I37339" s="1"/>
      <c r="J37339" s="1"/>
      <c r="K37339" s="1"/>
      <c r="AA37339" s="1"/>
      <c r="AB37339" s="1"/>
      <c r="AC37339" s="1"/>
      <c r="AJ37339" s="1"/>
      <c r="AK37339" s="1"/>
      <c r="AL37339" s="1"/>
    </row>
    <row r="37340">
      <c r="I37340" s="1"/>
      <c r="J37340" s="1"/>
      <c r="K37340" s="1"/>
      <c r="AA37340" s="1"/>
      <c r="AB37340" s="1"/>
      <c r="AC37340" s="1"/>
      <c r="AJ37340" s="1"/>
      <c r="AK37340" s="1"/>
      <c r="AL37340" s="1"/>
    </row>
    <row r="37341">
      <c r="I37341" s="1"/>
      <c r="J37341" s="1"/>
      <c r="K37341" s="1"/>
      <c r="AA37341" s="1"/>
      <c r="AB37341" s="1"/>
      <c r="AC37341" s="1"/>
      <c r="AJ37341" s="1"/>
      <c r="AK37341" s="1"/>
      <c r="AL37341" s="1"/>
    </row>
    <row r="37342">
      <c r="I37342" s="1"/>
      <c r="J37342" s="1"/>
      <c r="K37342" s="1"/>
      <c r="AA37342" s="1"/>
      <c r="AB37342" s="1"/>
      <c r="AC37342" s="1"/>
      <c r="AJ37342" s="1"/>
      <c r="AK37342" s="1"/>
      <c r="AL37342" s="1"/>
    </row>
    <row r="37343">
      <c r="I37343" s="1"/>
      <c r="J37343" s="1"/>
      <c r="K37343" s="1"/>
      <c r="AA37343" s="1"/>
      <c r="AB37343" s="1"/>
      <c r="AC37343" s="1"/>
      <c r="AJ37343" s="1"/>
      <c r="AK37343" s="1"/>
      <c r="AL37343" s="1"/>
    </row>
    <row r="37344">
      <c r="I37344" s="1"/>
      <c r="J37344" s="1"/>
      <c r="K37344" s="1"/>
      <c r="AA37344" s="1"/>
      <c r="AB37344" s="1"/>
      <c r="AC37344" s="1"/>
      <c r="AJ37344" s="1"/>
      <c r="AK37344" s="1"/>
      <c r="AL37344" s="1"/>
    </row>
    <row r="37345">
      <c r="I37345" s="1"/>
      <c r="J37345" s="1"/>
      <c r="K37345" s="1"/>
      <c r="AA37345" s="1"/>
      <c r="AB37345" s="1"/>
      <c r="AC37345" s="1"/>
      <c r="AJ37345" s="1"/>
      <c r="AK37345" s="1"/>
      <c r="AL37345" s="1"/>
    </row>
    <row r="37346">
      <c r="I37346" s="1"/>
      <c r="J37346" s="1"/>
      <c r="K37346" s="1"/>
      <c r="AA37346" s="1"/>
      <c r="AB37346" s="1"/>
      <c r="AC37346" s="1"/>
      <c r="AJ37346" s="1"/>
      <c r="AK37346" s="1"/>
      <c r="AL37346" s="1"/>
    </row>
    <row r="37347">
      <c r="I37347" s="1"/>
      <c r="J37347" s="1"/>
      <c r="K37347" s="1"/>
      <c r="AA37347" s="1"/>
      <c r="AB37347" s="1"/>
      <c r="AC37347" s="1"/>
      <c r="AJ37347" s="1"/>
      <c r="AK37347" s="1"/>
      <c r="AL37347" s="1"/>
    </row>
    <row r="37348">
      <c r="I37348" s="1"/>
      <c r="J37348" s="1"/>
      <c r="K37348" s="1"/>
      <c r="AA37348" s="1"/>
      <c r="AB37348" s="1"/>
      <c r="AC37348" s="1"/>
      <c r="AJ37348" s="1"/>
      <c r="AK37348" s="1"/>
      <c r="AL37348" s="1"/>
    </row>
    <row r="37349">
      <c r="I37349" s="1"/>
      <c r="J37349" s="1"/>
      <c r="K37349" s="1"/>
      <c r="AA37349" s="1"/>
      <c r="AB37349" s="1"/>
      <c r="AC37349" s="1"/>
      <c r="AJ37349" s="1"/>
      <c r="AK37349" s="1"/>
      <c r="AL37349" s="1"/>
    </row>
    <row r="37350">
      <c r="I37350" s="1"/>
      <c r="J37350" s="1"/>
      <c r="K37350" s="1"/>
      <c r="AA37350" s="1"/>
      <c r="AB37350" s="1"/>
      <c r="AC37350" s="1"/>
      <c r="AJ37350" s="1"/>
      <c r="AK37350" s="1"/>
      <c r="AL37350" s="1"/>
    </row>
    <row r="37351">
      <c r="I37351" s="1"/>
      <c r="J37351" s="1"/>
      <c r="K37351" s="1"/>
      <c r="AA37351" s="1"/>
      <c r="AB37351" s="1"/>
      <c r="AC37351" s="1"/>
      <c r="AJ37351" s="1"/>
      <c r="AK37351" s="1"/>
      <c r="AL37351" s="1"/>
    </row>
    <row r="37352">
      <c r="I37352" s="1"/>
      <c r="J37352" s="1"/>
      <c r="K37352" s="1"/>
      <c r="AA37352" s="1"/>
      <c r="AB37352" s="1"/>
      <c r="AC37352" s="1"/>
      <c r="AJ37352" s="1"/>
      <c r="AK37352" s="1"/>
      <c r="AL37352" s="1"/>
    </row>
    <row r="37353">
      <c r="I37353" s="1"/>
      <c r="J37353" s="1"/>
      <c r="K37353" s="1"/>
      <c r="AA37353" s="1"/>
      <c r="AB37353" s="1"/>
      <c r="AC37353" s="1"/>
      <c r="AJ37353" s="1"/>
      <c r="AK37353" s="1"/>
      <c r="AL37353" s="1"/>
    </row>
    <row r="37354">
      <c r="I37354" s="1"/>
      <c r="J37354" s="1"/>
      <c r="K37354" s="1"/>
      <c r="AA37354" s="1"/>
      <c r="AB37354" s="1"/>
      <c r="AC37354" s="1"/>
      <c r="AJ37354" s="1"/>
      <c r="AK37354" s="1"/>
      <c r="AL37354" s="1"/>
    </row>
    <row r="37355">
      <c r="I37355" s="1"/>
      <c r="J37355" s="1"/>
      <c r="K37355" s="1"/>
      <c r="AA37355" s="1"/>
      <c r="AB37355" s="1"/>
      <c r="AC37355" s="1"/>
      <c r="AJ37355" s="1"/>
      <c r="AK37355" s="1"/>
      <c r="AL37355" s="1"/>
    </row>
    <row r="37356">
      <c r="I37356" s="1"/>
      <c r="J37356" s="1"/>
      <c r="K37356" s="1"/>
      <c r="AA37356" s="1"/>
      <c r="AB37356" s="1"/>
      <c r="AC37356" s="1"/>
      <c r="AJ37356" s="1"/>
      <c r="AK37356" s="1"/>
      <c r="AL37356" s="1"/>
    </row>
    <row r="37357">
      <c r="I37357" s="1"/>
      <c r="J37357" s="1"/>
      <c r="K37357" s="1"/>
      <c r="AA37357" s="1"/>
      <c r="AB37357" s="1"/>
      <c r="AC37357" s="1"/>
      <c r="AJ37357" s="1"/>
      <c r="AK37357" s="1"/>
      <c r="AL37357" s="1"/>
    </row>
    <row r="37358">
      <c r="I37358" s="1"/>
      <c r="J37358" s="1"/>
      <c r="K37358" s="1"/>
      <c r="AA37358" s="1"/>
      <c r="AB37358" s="1"/>
      <c r="AC37358" s="1"/>
      <c r="AJ37358" s="1"/>
      <c r="AK37358" s="1"/>
      <c r="AL37358" s="1"/>
    </row>
    <row r="37359">
      <c r="I37359" s="1"/>
      <c r="J37359" s="1"/>
      <c r="K37359" s="1"/>
      <c r="AA37359" s="1"/>
      <c r="AB37359" s="1"/>
      <c r="AC37359" s="1"/>
      <c r="AJ37359" s="1"/>
      <c r="AK37359" s="1"/>
      <c r="AL37359" s="1"/>
    </row>
    <row r="37360">
      <c r="I37360" s="1"/>
      <c r="J37360" s="1"/>
      <c r="K37360" s="1"/>
      <c r="AA37360" s="1"/>
      <c r="AB37360" s="1"/>
      <c r="AC37360" s="1"/>
      <c r="AJ37360" s="1"/>
      <c r="AK37360" s="1"/>
      <c r="AL37360" s="1"/>
    </row>
    <row r="37361">
      <c r="I37361" s="1"/>
      <c r="J37361" s="1"/>
      <c r="K37361" s="1"/>
      <c r="AA37361" s="1"/>
      <c r="AB37361" s="1"/>
      <c r="AC37361" s="1"/>
      <c r="AJ37361" s="1"/>
      <c r="AK37361" s="1"/>
      <c r="AL37361" s="1"/>
    </row>
    <row r="37362">
      <c r="I37362" s="1"/>
      <c r="J37362" s="1"/>
      <c r="K37362" s="1"/>
      <c r="AA37362" s="1"/>
      <c r="AB37362" s="1"/>
      <c r="AC37362" s="1"/>
      <c r="AJ37362" s="1"/>
      <c r="AK37362" s="1"/>
      <c r="AL37362" s="1"/>
    </row>
    <row r="37363">
      <c r="I37363" s="1"/>
      <c r="J37363" s="1"/>
      <c r="K37363" s="1"/>
      <c r="AA37363" s="1"/>
      <c r="AB37363" s="1"/>
      <c r="AC37363" s="1"/>
      <c r="AJ37363" s="1"/>
      <c r="AK37363" s="1"/>
      <c r="AL37363" s="1"/>
    </row>
    <row r="37364">
      <c r="I37364" s="1"/>
      <c r="J37364" s="1"/>
      <c r="K37364" s="1"/>
      <c r="AA37364" s="1"/>
      <c r="AB37364" s="1"/>
      <c r="AC37364" s="1"/>
      <c r="AJ37364" s="1"/>
      <c r="AK37364" s="1"/>
      <c r="AL37364" s="1"/>
    </row>
    <row r="37365">
      <c r="I37365" s="1"/>
      <c r="J37365" s="1"/>
      <c r="K37365" s="1"/>
      <c r="AA37365" s="1"/>
      <c r="AB37365" s="1"/>
      <c r="AC37365" s="1"/>
      <c r="AJ37365" s="1"/>
      <c r="AK37365" s="1"/>
      <c r="AL37365" s="1"/>
    </row>
    <row r="37366">
      <c r="I37366" s="1"/>
      <c r="J37366" s="1"/>
      <c r="K37366" s="1"/>
      <c r="AA37366" s="1"/>
      <c r="AB37366" s="1"/>
      <c r="AC37366" s="1"/>
      <c r="AJ37366" s="1"/>
      <c r="AK37366" s="1"/>
      <c r="AL37366" s="1"/>
    </row>
    <row r="37367">
      <c r="I37367" s="1"/>
      <c r="J37367" s="1"/>
      <c r="K37367" s="1"/>
      <c r="AA37367" s="1"/>
      <c r="AB37367" s="1"/>
      <c r="AC37367" s="1"/>
      <c r="AJ37367" s="1"/>
      <c r="AK37367" s="1"/>
      <c r="AL37367" s="1"/>
    </row>
    <row r="37368">
      <c r="I37368" s="1"/>
      <c r="J37368" s="1"/>
      <c r="K37368" s="1"/>
      <c r="AA37368" s="1"/>
      <c r="AB37368" s="1"/>
      <c r="AC37368" s="1"/>
      <c r="AJ37368" s="1"/>
      <c r="AK37368" s="1"/>
      <c r="AL37368" s="1"/>
    </row>
    <row r="37369">
      <c r="I37369" s="1"/>
      <c r="J37369" s="1"/>
      <c r="K37369" s="1"/>
      <c r="AA37369" s="1"/>
      <c r="AB37369" s="1"/>
      <c r="AC37369" s="1"/>
      <c r="AJ37369" s="1"/>
      <c r="AK37369" s="1"/>
      <c r="AL37369" s="1"/>
    </row>
    <row r="37370">
      <c r="I37370" s="1"/>
      <c r="J37370" s="1"/>
      <c r="K37370" s="1"/>
      <c r="AA37370" s="1"/>
      <c r="AB37370" s="1"/>
      <c r="AC37370" s="1"/>
      <c r="AJ37370" s="1"/>
      <c r="AK37370" s="1"/>
      <c r="AL37370" s="1"/>
    </row>
    <row r="37371">
      <c r="I37371" s="1"/>
      <c r="J37371" s="1"/>
      <c r="K37371" s="1"/>
      <c r="AA37371" s="1"/>
      <c r="AB37371" s="1"/>
      <c r="AC37371" s="1"/>
      <c r="AJ37371" s="1"/>
      <c r="AK37371" s="1"/>
      <c r="AL37371" s="1"/>
    </row>
    <row r="37372">
      <c r="I37372" s="1"/>
      <c r="J37372" s="1"/>
      <c r="K37372" s="1"/>
      <c r="AA37372" s="1"/>
      <c r="AB37372" s="1"/>
      <c r="AC37372" s="1"/>
      <c r="AJ37372" s="1"/>
      <c r="AK37372" s="1"/>
      <c r="AL37372" s="1"/>
    </row>
    <row r="37373">
      <c r="I37373" s="1"/>
      <c r="J37373" s="1"/>
      <c r="K37373" s="1"/>
      <c r="AA37373" s="1"/>
      <c r="AB37373" s="1"/>
      <c r="AC37373" s="1"/>
      <c r="AJ37373" s="1"/>
      <c r="AK37373" s="1"/>
      <c r="AL37373" s="1"/>
    </row>
    <row r="37374">
      <c r="I37374" s="1"/>
      <c r="J37374" s="1"/>
      <c r="K37374" s="1"/>
      <c r="AA37374" s="1"/>
      <c r="AB37374" s="1"/>
      <c r="AC37374" s="1"/>
      <c r="AJ37374" s="1"/>
      <c r="AK37374" s="1"/>
      <c r="AL37374" s="1"/>
    </row>
    <row r="37375">
      <c r="I37375" s="1"/>
      <c r="J37375" s="1"/>
      <c r="K37375" s="1"/>
      <c r="AA37375" s="1"/>
      <c r="AB37375" s="1"/>
      <c r="AC37375" s="1"/>
      <c r="AJ37375" s="1"/>
      <c r="AK37375" s="1"/>
      <c r="AL37375" s="1"/>
    </row>
    <row r="37376">
      <c r="I37376" s="1"/>
      <c r="J37376" s="1"/>
      <c r="K37376" s="1"/>
      <c r="AA37376" s="1"/>
      <c r="AB37376" s="1"/>
      <c r="AC37376" s="1"/>
      <c r="AJ37376" s="1"/>
      <c r="AK37376" s="1"/>
      <c r="AL37376" s="1"/>
    </row>
    <row r="37377">
      <c r="I37377" s="1"/>
      <c r="J37377" s="1"/>
      <c r="K37377" s="1"/>
      <c r="AA37377" s="1"/>
      <c r="AB37377" s="1"/>
      <c r="AC37377" s="1"/>
      <c r="AJ37377" s="1"/>
      <c r="AK37377" s="1"/>
      <c r="AL37377" s="1"/>
    </row>
    <row r="37378">
      <c r="I37378" s="1"/>
      <c r="J37378" s="1"/>
      <c r="K37378" s="1"/>
      <c r="AA37378" s="1"/>
      <c r="AB37378" s="1"/>
      <c r="AC37378" s="1"/>
      <c r="AJ37378" s="1"/>
      <c r="AK37378" s="1"/>
      <c r="AL37378" s="1"/>
    </row>
    <row r="37379">
      <c r="I37379" s="1"/>
      <c r="J37379" s="1"/>
      <c r="K37379" s="1"/>
      <c r="AA37379" s="1"/>
      <c r="AB37379" s="1"/>
      <c r="AC37379" s="1"/>
      <c r="AJ37379" s="1"/>
      <c r="AK37379" s="1"/>
      <c r="AL37379" s="1"/>
    </row>
    <row r="37380">
      <c r="I37380" s="1"/>
      <c r="J37380" s="1"/>
      <c r="K37380" s="1"/>
      <c r="AA37380" s="1"/>
      <c r="AB37380" s="1"/>
      <c r="AC37380" s="1"/>
      <c r="AJ37380" s="1"/>
      <c r="AK37380" s="1"/>
      <c r="AL37380" s="1"/>
    </row>
    <row r="37381">
      <c r="I37381" s="1"/>
      <c r="J37381" s="1"/>
      <c r="K37381" s="1"/>
      <c r="AA37381" s="1"/>
      <c r="AB37381" s="1"/>
      <c r="AC37381" s="1"/>
      <c r="AJ37381" s="1"/>
      <c r="AK37381" s="1"/>
      <c r="AL37381" s="1"/>
    </row>
    <row r="37382">
      <c r="I37382" s="1"/>
      <c r="J37382" s="1"/>
      <c r="K37382" s="1"/>
      <c r="AA37382" s="1"/>
      <c r="AB37382" s="1"/>
      <c r="AC37382" s="1"/>
      <c r="AJ37382" s="1"/>
      <c r="AK37382" s="1"/>
      <c r="AL37382" s="1"/>
    </row>
    <row r="37383">
      <c r="I37383" s="1"/>
      <c r="J37383" s="1"/>
      <c r="K37383" s="1"/>
      <c r="AA37383" s="1"/>
      <c r="AB37383" s="1"/>
      <c r="AC37383" s="1"/>
      <c r="AJ37383" s="1"/>
      <c r="AK37383" s="1"/>
      <c r="AL37383" s="1"/>
    </row>
    <row r="37384">
      <c r="I37384" s="1"/>
      <c r="J37384" s="1"/>
      <c r="K37384" s="1"/>
      <c r="AA37384" s="1"/>
      <c r="AB37384" s="1"/>
      <c r="AC37384" s="1"/>
      <c r="AJ37384" s="1"/>
      <c r="AK37384" s="1"/>
      <c r="AL37384" s="1"/>
    </row>
    <row r="37385">
      <c r="I37385" s="1"/>
      <c r="J37385" s="1"/>
      <c r="K37385" s="1"/>
      <c r="AA37385" s="1"/>
      <c r="AB37385" s="1"/>
      <c r="AC37385" s="1"/>
      <c r="AJ37385" s="1"/>
      <c r="AK37385" s="1"/>
      <c r="AL37385" s="1"/>
    </row>
    <row r="37386">
      <c r="I37386" s="1"/>
      <c r="J37386" s="1"/>
      <c r="K37386" s="1"/>
      <c r="AA37386" s="1"/>
      <c r="AB37386" s="1"/>
      <c r="AC37386" s="1"/>
      <c r="AJ37386" s="1"/>
      <c r="AK37386" s="1"/>
      <c r="AL37386" s="1"/>
    </row>
    <row r="37387">
      <c r="I37387" s="1"/>
      <c r="J37387" s="1"/>
      <c r="K37387" s="1"/>
      <c r="AA37387" s="1"/>
      <c r="AB37387" s="1"/>
      <c r="AC37387" s="1"/>
      <c r="AJ37387" s="1"/>
      <c r="AK37387" s="1"/>
      <c r="AL37387" s="1"/>
    </row>
    <row r="37388">
      <c r="I37388" s="1"/>
      <c r="J37388" s="1"/>
      <c r="K37388" s="1"/>
      <c r="AA37388" s="1"/>
      <c r="AB37388" s="1"/>
      <c r="AC37388" s="1"/>
      <c r="AJ37388" s="1"/>
      <c r="AK37388" s="1"/>
      <c r="AL37388" s="1"/>
    </row>
    <row r="37389">
      <c r="I37389" s="1"/>
      <c r="J37389" s="1"/>
      <c r="K37389" s="1"/>
      <c r="AA37389" s="1"/>
      <c r="AB37389" s="1"/>
      <c r="AC37389" s="1"/>
      <c r="AJ37389" s="1"/>
      <c r="AK37389" s="1"/>
      <c r="AL37389" s="1"/>
    </row>
    <row r="37390">
      <c r="I37390" s="1"/>
      <c r="J37390" s="1"/>
      <c r="K37390" s="1"/>
      <c r="AA37390" s="1"/>
      <c r="AB37390" s="1"/>
      <c r="AC37390" s="1"/>
      <c r="AJ37390" s="1"/>
      <c r="AK37390" s="1"/>
      <c r="AL37390" s="1"/>
    </row>
    <row r="37391">
      <c r="I37391" s="1"/>
      <c r="J37391" s="1"/>
      <c r="K37391" s="1"/>
      <c r="AA37391" s="1"/>
      <c r="AB37391" s="1"/>
      <c r="AC37391" s="1"/>
      <c r="AJ37391" s="1"/>
      <c r="AK37391" s="1"/>
      <c r="AL37391" s="1"/>
    </row>
    <row r="37392">
      <c r="I37392" s="1"/>
      <c r="J37392" s="1"/>
      <c r="K37392" s="1"/>
      <c r="AA37392" s="1"/>
      <c r="AB37392" s="1"/>
      <c r="AC37392" s="1"/>
      <c r="AJ37392" s="1"/>
      <c r="AK37392" s="1"/>
      <c r="AL37392" s="1"/>
    </row>
    <row r="37393">
      <c r="I37393" s="1"/>
      <c r="J37393" s="1"/>
      <c r="K37393" s="1"/>
      <c r="AA37393" s="1"/>
      <c r="AB37393" s="1"/>
      <c r="AC37393" s="1"/>
      <c r="AJ37393" s="1"/>
      <c r="AK37393" s="1"/>
      <c r="AL37393" s="1"/>
    </row>
    <row r="37394">
      <c r="I37394" s="1"/>
      <c r="J37394" s="1"/>
      <c r="K37394" s="1"/>
      <c r="AA37394" s="1"/>
      <c r="AB37394" s="1"/>
      <c r="AC37394" s="1"/>
      <c r="AJ37394" s="1"/>
      <c r="AK37394" s="1"/>
      <c r="AL37394" s="1"/>
    </row>
    <row r="37395">
      <c r="I37395" s="1"/>
      <c r="J37395" s="1"/>
      <c r="K37395" s="1"/>
      <c r="AA37395" s="1"/>
      <c r="AB37395" s="1"/>
      <c r="AC37395" s="1"/>
      <c r="AJ37395" s="1"/>
      <c r="AK37395" s="1"/>
      <c r="AL37395" s="1"/>
    </row>
    <row r="37396">
      <c r="I37396" s="1"/>
      <c r="J37396" s="1"/>
      <c r="K37396" s="1"/>
      <c r="AA37396" s="1"/>
      <c r="AB37396" s="1"/>
      <c r="AC37396" s="1"/>
      <c r="AJ37396" s="1"/>
      <c r="AK37396" s="1"/>
      <c r="AL37396" s="1"/>
    </row>
    <row r="37397">
      <c r="I37397" s="1"/>
      <c r="J37397" s="1"/>
      <c r="K37397" s="1"/>
      <c r="AA37397" s="1"/>
      <c r="AB37397" s="1"/>
      <c r="AC37397" s="1"/>
      <c r="AJ37397" s="1"/>
      <c r="AK37397" s="1"/>
      <c r="AL37397" s="1"/>
    </row>
    <row r="37398">
      <c r="I37398" s="1"/>
      <c r="J37398" s="1"/>
      <c r="K37398" s="1"/>
      <c r="AA37398" s="1"/>
      <c r="AB37398" s="1"/>
      <c r="AC37398" s="1"/>
      <c r="AJ37398" s="1"/>
      <c r="AK37398" s="1"/>
      <c r="AL37398" s="1"/>
    </row>
    <row r="37399">
      <c r="I37399" s="1"/>
      <c r="J37399" s="1"/>
      <c r="K37399" s="1"/>
      <c r="AA37399" s="1"/>
      <c r="AB37399" s="1"/>
      <c r="AC37399" s="1"/>
      <c r="AJ37399" s="1"/>
      <c r="AK37399" s="1"/>
      <c r="AL37399" s="1"/>
    </row>
    <row r="37400">
      <c r="I37400" s="1"/>
      <c r="J37400" s="1"/>
      <c r="K37400" s="1"/>
      <c r="AA37400" s="1"/>
      <c r="AB37400" s="1"/>
      <c r="AC37400" s="1"/>
      <c r="AJ37400" s="1"/>
      <c r="AK37400" s="1"/>
      <c r="AL37400" s="1"/>
    </row>
    <row r="37401">
      <c r="I37401" s="1"/>
      <c r="J37401" s="1"/>
      <c r="K37401" s="1"/>
      <c r="AA37401" s="1"/>
      <c r="AB37401" s="1"/>
      <c r="AC37401" s="1"/>
      <c r="AJ37401" s="1"/>
      <c r="AK37401" s="1"/>
      <c r="AL37401" s="1"/>
    </row>
    <row r="37402">
      <c r="I37402" s="1"/>
      <c r="J37402" s="1"/>
      <c r="K37402" s="1"/>
      <c r="AA37402" s="1"/>
      <c r="AB37402" s="1"/>
      <c r="AC37402" s="1"/>
      <c r="AJ37402" s="1"/>
      <c r="AK37402" s="1"/>
      <c r="AL37402" s="1"/>
    </row>
    <row r="37403">
      <c r="I37403" s="1"/>
      <c r="J37403" s="1"/>
      <c r="K37403" s="1"/>
      <c r="AA37403" s="1"/>
      <c r="AB37403" s="1"/>
      <c r="AC37403" s="1"/>
      <c r="AJ37403" s="1"/>
      <c r="AK37403" s="1"/>
      <c r="AL37403" s="1"/>
    </row>
    <row r="37404">
      <c r="I37404" s="1"/>
      <c r="J37404" s="1"/>
      <c r="K37404" s="1"/>
      <c r="AA37404" s="1"/>
      <c r="AB37404" s="1"/>
      <c r="AC37404" s="1"/>
      <c r="AJ37404" s="1"/>
      <c r="AK37404" s="1"/>
      <c r="AL37404" s="1"/>
    </row>
    <row r="37405">
      <c r="I37405" s="1"/>
      <c r="J37405" s="1"/>
      <c r="K37405" s="1"/>
      <c r="AA37405" s="1"/>
      <c r="AB37405" s="1"/>
      <c r="AC37405" s="1"/>
      <c r="AJ37405" s="1"/>
      <c r="AK37405" s="1"/>
      <c r="AL37405" s="1"/>
    </row>
    <row r="37406">
      <c r="I37406" s="1"/>
      <c r="J37406" s="1"/>
      <c r="K37406" s="1"/>
      <c r="AA37406" s="1"/>
      <c r="AB37406" s="1"/>
      <c r="AC37406" s="1"/>
      <c r="AJ37406" s="1"/>
      <c r="AK37406" s="1"/>
      <c r="AL37406" s="1"/>
    </row>
    <row r="37407">
      <c r="I37407" s="1"/>
      <c r="J37407" s="1"/>
      <c r="K37407" s="1"/>
      <c r="AA37407" s="1"/>
      <c r="AB37407" s="1"/>
      <c r="AC37407" s="1"/>
      <c r="AJ37407" s="1"/>
      <c r="AK37407" s="1"/>
      <c r="AL37407" s="1"/>
    </row>
    <row r="37408">
      <c r="I37408" s="1"/>
      <c r="J37408" s="1"/>
      <c r="K37408" s="1"/>
      <c r="AA37408" s="1"/>
      <c r="AB37408" s="1"/>
      <c r="AC37408" s="1"/>
      <c r="AJ37408" s="1"/>
      <c r="AK37408" s="1"/>
      <c r="AL37408" s="1"/>
    </row>
    <row r="37409">
      <c r="I37409" s="1"/>
      <c r="J37409" s="1"/>
      <c r="K37409" s="1"/>
      <c r="AA37409" s="1"/>
      <c r="AB37409" s="1"/>
      <c r="AC37409" s="1"/>
      <c r="AJ37409" s="1"/>
      <c r="AK37409" s="1"/>
      <c r="AL37409" s="1"/>
    </row>
    <row r="37410">
      <c r="I37410" s="1"/>
      <c r="J37410" s="1"/>
      <c r="K37410" s="1"/>
      <c r="AA37410" s="1"/>
      <c r="AB37410" s="1"/>
      <c r="AC37410" s="1"/>
      <c r="AJ37410" s="1"/>
      <c r="AK37410" s="1"/>
      <c r="AL37410" s="1"/>
    </row>
    <row r="37411">
      <c r="I37411" s="1"/>
      <c r="J37411" s="1"/>
      <c r="K37411" s="1"/>
      <c r="AA37411" s="1"/>
      <c r="AB37411" s="1"/>
      <c r="AC37411" s="1"/>
      <c r="AJ37411" s="1"/>
      <c r="AK37411" s="1"/>
      <c r="AL37411" s="1"/>
    </row>
    <row r="37412">
      <c r="I37412" s="1"/>
      <c r="J37412" s="1"/>
      <c r="K37412" s="1"/>
      <c r="AA37412" s="1"/>
      <c r="AB37412" s="1"/>
      <c r="AC37412" s="1"/>
      <c r="AJ37412" s="1"/>
      <c r="AK37412" s="1"/>
      <c r="AL37412" s="1"/>
    </row>
    <row r="37413">
      <c r="I37413" s="1"/>
      <c r="J37413" s="1"/>
      <c r="K37413" s="1"/>
      <c r="AA37413" s="1"/>
      <c r="AB37413" s="1"/>
      <c r="AC37413" s="1"/>
      <c r="AJ37413" s="1"/>
      <c r="AK37413" s="1"/>
      <c r="AL37413" s="1"/>
    </row>
    <row r="37414">
      <c r="I37414" s="1"/>
      <c r="J37414" s="1"/>
      <c r="K37414" s="1"/>
      <c r="AA37414" s="1"/>
      <c r="AB37414" s="1"/>
      <c r="AC37414" s="1"/>
      <c r="AJ37414" s="1"/>
      <c r="AK37414" s="1"/>
      <c r="AL37414" s="1"/>
    </row>
    <row r="37415">
      <c r="I37415" s="1"/>
      <c r="J37415" s="1"/>
      <c r="K37415" s="1"/>
      <c r="AA37415" s="1"/>
      <c r="AB37415" s="1"/>
      <c r="AC37415" s="1"/>
      <c r="AJ37415" s="1"/>
      <c r="AK37415" s="1"/>
      <c r="AL37415" s="1"/>
    </row>
    <row r="37416">
      <c r="I37416" s="1"/>
      <c r="J37416" s="1"/>
      <c r="K37416" s="1"/>
      <c r="AA37416" s="1"/>
      <c r="AB37416" s="1"/>
      <c r="AC37416" s="1"/>
      <c r="AJ37416" s="1"/>
      <c r="AK37416" s="1"/>
      <c r="AL37416" s="1"/>
    </row>
    <row r="37417">
      <c r="I37417" s="1"/>
      <c r="J37417" s="1"/>
      <c r="K37417" s="1"/>
      <c r="AA37417" s="1"/>
      <c r="AB37417" s="1"/>
      <c r="AC37417" s="1"/>
      <c r="AJ37417" s="1"/>
      <c r="AK37417" s="1"/>
      <c r="AL37417" s="1"/>
    </row>
    <row r="37418">
      <c r="I37418" s="1"/>
      <c r="J37418" s="1"/>
      <c r="K37418" s="1"/>
      <c r="AA37418" s="1"/>
      <c r="AB37418" s="1"/>
      <c r="AC37418" s="1"/>
      <c r="AJ37418" s="1"/>
      <c r="AK37418" s="1"/>
      <c r="AL37418" s="1"/>
    </row>
    <row r="37419">
      <c r="I37419" s="1"/>
      <c r="J37419" s="1"/>
      <c r="K37419" s="1"/>
      <c r="AA37419" s="1"/>
      <c r="AB37419" s="1"/>
      <c r="AC37419" s="1"/>
      <c r="AJ37419" s="1"/>
      <c r="AK37419" s="1"/>
      <c r="AL37419" s="1"/>
    </row>
    <row r="37420">
      <c r="I37420" s="1"/>
      <c r="J37420" s="1"/>
      <c r="K37420" s="1"/>
      <c r="AA37420" s="1"/>
      <c r="AB37420" s="1"/>
      <c r="AC37420" s="1"/>
      <c r="AJ37420" s="1"/>
      <c r="AK37420" s="1"/>
      <c r="AL37420" s="1"/>
    </row>
    <row r="37421">
      <c r="I37421" s="1"/>
      <c r="J37421" s="1"/>
      <c r="K37421" s="1"/>
      <c r="AA37421" s="1"/>
      <c r="AB37421" s="1"/>
      <c r="AC37421" s="1"/>
      <c r="AJ37421" s="1"/>
      <c r="AK37421" s="1"/>
      <c r="AL37421" s="1"/>
    </row>
    <row r="37422">
      <c r="I37422" s="1"/>
      <c r="J37422" s="1"/>
      <c r="K37422" s="1"/>
      <c r="AA37422" s="1"/>
      <c r="AB37422" s="1"/>
      <c r="AC37422" s="1"/>
      <c r="AJ37422" s="1"/>
      <c r="AK37422" s="1"/>
      <c r="AL37422" s="1"/>
    </row>
    <row r="37423">
      <c r="I37423" s="1"/>
      <c r="J37423" s="1"/>
      <c r="K37423" s="1"/>
      <c r="AA37423" s="1"/>
      <c r="AB37423" s="1"/>
      <c r="AC37423" s="1"/>
      <c r="AJ37423" s="1"/>
      <c r="AK37423" s="1"/>
      <c r="AL37423" s="1"/>
    </row>
    <row r="37424">
      <c r="I37424" s="1"/>
      <c r="J37424" s="1"/>
      <c r="K37424" s="1"/>
      <c r="AA37424" s="1"/>
      <c r="AB37424" s="1"/>
      <c r="AC37424" s="1"/>
      <c r="AJ37424" s="1"/>
      <c r="AK37424" s="1"/>
      <c r="AL37424" s="1"/>
    </row>
    <row r="37425">
      <c r="I37425" s="1"/>
      <c r="J37425" s="1"/>
      <c r="K37425" s="1"/>
      <c r="AA37425" s="1"/>
      <c r="AB37425" s="1"/>
      <c r="AC37425" s="1"/>
      <c r="AJ37425" s="1"/>
      <c r="AK37425" s="1"/>
      <c r="AL37425" s="1"/>
    </row>
    <row r="37426">
      <c r="I37426" s="1"/>
      <c r="J37426" s="1"/>
      <c r="K37426" s="1"/>
      <c r="AA37426" s="1"/>
      <c r="AB37426" s="1"/>
      <c r="AC37426" s="1"/>
      <c r="AJ37426" s="1"/>
      <c r="AK37426" s="1"/>
      <c r="AL37426" s="1"/>
    </row>
    <row r="37427">
      <c r="I37427" s="1"/>
      <c r="J37427" s="1"/>
      <c r="K37427" s="1"/>
      <c r="AA37427" s="1"/>
      <c r="AB37427" s="1"/>
      <c r="AC37427" s="1"/>
      <c r="AJ37427" s="1"/>
      <c r="AK37427" s="1"/>
      <c r="AL37427" s="1"/>
    </row>
    <row r="37428">
      <c r="I37428" s="1"/>
      <c r="J37428" s="1"/>
      <c r="K37428" s="1"/>
      <c r="AA37428" s="1"/>
      <c r="AB37428" s="1"/>
      <c r="AC37428" s="1"/>
      <c r="AJ37428" s="1"/>
      <c r="AK37428" s="1"/>
      <c r="AL37428" s="1"/>
    </row>
    <row r="37429">
      <c r="I37429" s="1"/>
      <c r="J37429" s="1"/>
      <c r="K37429" s="1"/>
      <c r="AA37429" s="1"/>
      <c r="AB37429" s="1"/>
      <c r="AC37429" s="1"/>
      <c r="AJ37429" s="1"/>
      <c r="AK37429" s="1"/>
      <c r="AL37429" s="1"/>
    </row>
    <row r="37430">
      <c r="I37430" s="1"/>
      <c r="J37430" s="1"/>
      <c r="K37430" s="1"/>
      <c r="AA37430" s="1"/>
      <c r="AB37430" s="1"/>
      <c r="AC37430" s="1"/>
      <c r="AJ37430" s="1"/>
      <c r="AK37430" s="1"/>
      <c r="AL37430" s="1"/>
    </row>
    <row r="37431">
      <c r="I37431" s="1"/>
      <c r="J37431" s="1"/>
      <c r="K37431" s="1"/>
      <c r="AA37431" s="1"/>
      <c r="AB37431" s="1"/>
      <c r="AC37431" s="1"/>
      <c r="AJ37431" s="1"/>
      <c r="AK37431" s="1"/>
      <c r="AL37431" s="1"/>
    </row>
    <row r="37432">
      <c r="I37432" s="1"/>
      <c r="J37432" s="1"/>
      <c r="K37432" s="1"/>
      <c r="AA37432" s="1"/>
      <c r="AB37432" s="1"/>
      <c r="AC37432" s="1"/>
      <c r="AJ37432" s="1"/>
      <c r="AK37432" s="1"/>
      <c r="AL37432" s="1"/>
    </row>
    <row r="37433">
      <c r="I37433" s="1"/>
      <c r="J37433" s="1"/>
      <c r="K37433" s="1"/>
      <c r="AA37433" s="1"/>
      <c r="AB37433" s="1"/>
      <c r="AC37433" s="1"/>
      <c r="AJ37433" s="1"/>
      <c r="AK37433" s="1"/>
      <c r="AL37433" s="1"/>
    </row>
    <row r="37434">
      <c r="I37434" s="1"/>
      <c r="J37434" s="1"/>
      <c r="K37434" s="1"/>
      <c r="AA37434" s="1"/>
      <c r="AB37434" s="1"/>
      <c r="AC37434" s="1"/>
      <c r="AJ37434" s="1"/>
      <c r="AK37434" s="1"/>
      <c r="AL37434" s="1"/>
    </row>
    <row r="37435">
      <c r="I37435" s="1"/>
      <c r="J37435" s="1"/>
      <c r="K37435" s="1"/>
      <c r="AA37435" s="1"/>
      <c r="AB37435" s="1"/>
      <c r="AC37435" s="1"/>
      <c r="AJ37435" s="1"/>
      <c r="AK37435" s="1"/>
      <c r="AL37435" s="1"/>
    </row>
    <row r="37436">
      <c r="I37436" s="1"/>
      <c r="J37436" s="1"/>
      <c r="K37436" s="1"/>
      <c r="AA37436" s="1"/>
      <c r="AB37436" s="1"/>
      <c r="AC37436" s="1"/>
      <c r="AJ37436" s="1"/>
      <c r="AK37436" s="1"/>
      <c r="AL37436" s="1"/>
    </row>
    <row r="37437">
      <c r="I37437" s="1"/>
      <c r="J37437" s="1"/>
      <c r="K37437" s="1"/>
      <c r="AA37437" s="1"/>
      <c r="AB37437" s="1"/>
      <c r="AC37437" s="1"/>
      <c r="AJ37437" s="1"/>
      <c r="AK37437" s="1"/>
      <c r="AL37437" s="1"/>
    </row>
    <row r="37438">
      <c r="I37438" s="1"/>
      <c r="J37438" s="1"/>
      <c r="K37438" s="1"/>
      <c r="AA37438" s="1"/>
      <c r="AB37438" s="1"/>
      <c r="AC37438" s="1"/>
      <c r="AJ37438" s="1"/>
      <c r="AK37438" s="1"/>
      <c r="AL37438" s="1"/>
    </row>
    <row r="37439">
      <c r="I37439" s="1"/>
      <c r="J37439" s="1"/>
      <c r="K37439" s="1"/>
      <c r="AA37439" s="1"/>
      <c r="AB37439" s="1"/>
      <c r="AC37439" s="1"/>
      <c r="AJ37439" s="1"/>
      <c r="AK37439" s="1"/>
      <c r="AL37439" s="1"/>
    </row>
    <row r="37440">
      <c r="I37440" s="1"/>
      <c r="J37440" s="1"/>
      <c r="K37440" s="1"/>
      <c r="AA37440" s="1"/>
      <c r="AB37440" s="1"/>
      <c r="AC37440" s="1"/>
      <c r="AJ37440" s="1"/>
      <c r="AK37440" s="1"/>
      <c r="AL37440" s="1"/>
    </row>
    <row r="37441">
      <c r="I37441" s="1"/>
      <c r="J37441" s="1"/>
      <c r="K37441" s="1"/>
      <c r="AA37441" s="1"/>
      <c r="AB37441" s="1"/>
      <c r="AC37441" s="1"/>
      <c r="AJ37441" s="1"/>
      <c r="AK37441" s="1"/>
      <c r="AL37441" s="1"/>
    </row>
    <row r="37442">
      <c r="I37442" s="1"/>
      <c r="J37442" s="1"/>
      <c r="K37442" s="1"/>
      <c r="AA37442" s="1"/>
      <c r="AB37442" s="1"/>
      <c r="AC37442" s="1"/>
      <c r="AJ37442" s="1"/>
      <c r="AK37442" s="1"/>
      <c r="AL37442" s="1"/>
    </row>
    <row r="37443">
      <c r="I37443" s="1"/>
      <c r="J37443" s="1"/>
      <c r="K37443" s="1"/>
      <c r="AA37443" s="1"/>
      <c r="AB37443" s="1"/>
      <c r="AC37443" s="1"/>
      <c r="AJ37443" s="1"/>
      <c r="AK37443" s="1"/>
      <c r="AL37443" s="1"/>
    </row>
    <row r="37444">
      <c r="I37444" s="1"/>
      <c r="J37444" s="1"/>
      <c r="K37444" s="1"/>
      <c r="AA37444" s="1"/>
      <c r="AB37444" s="1"/>
      <c r="AC37444" s="1"/>
      <c r="AJ37444" s="1"/>
      <c r="AK37444" s="1"/>
      <c r="AL37444" s="1"/>
    </row>
    <row r="37445">
      <c r="I37445" s="1"/>
      <c r="J37445" s="1"/>
      <c r="K37445" s="1"/>
      <c r="AA37445" s="1"/>
      <c r="AB37445" s="1"/>
      <c r="AC37445" s="1"/>
      <c r="AJ37445" s="1"/>
      <c r="AK37445" s="1"/>
      <c r="AL37445" s="1"/>
    </row>
    <row r="37446">
      <c r="I37446" s="1"/>
      <c r="J37446" s="1"/>
      <c r="K37446" s="1"/>
      <c r="AA37446" s="1"/>
      <c r="AB37446" s="1"/>
      <c r="AC37446" s="1"/>
      <c r="AJ37446" s="1"/>
      <c r="AK37446" s="1"/>
      <c r="AL37446" s="1"/>
    </row>
    <row r="37447">
      <c r="I37447" s="1"/>
      <c r="J37447" s="1"/>
      <c r="K37447" s="1"/>
      <c r="AA37447" s="1"/>
      <c r="AB37447" s="1"/>
      <c r="AC37447" s="1"/>
      <c r="AJ37447" s="1"/>
      <c r="AK37447" s="1"/>
      <c r="AL37447" s="1"/>
    </row>
    <row r="37448">
      <c r="I37448" s="1"/>
      <c r="J37448" s="1"/>
      <c r="K37448" s="1"/>
      <c r="AA37448" s="1"/>
      <c r="AB37448" s="1"/>
      <c r="AC37448" s="1"/>
      <c r="AJ37448" s="1"/>
      <c r="AK37448" s="1"/>
      <c r="AL37448" s="1"/>
    </row>
    <row r="37449">
      <c r="I37449" s="1"/>
      <c r="J37449" s="1"/>
      <c r="K37449" s="1"/>
      <c r="AA37449" s="1"/>
      <c r="AB37449" s="1"/>
      <c r="AC37449" s="1"/>
      <c r="AJ37449" s="1"/>
      <c r="AK37449" s="1"/>
      <c r="AL37449" s="1"/>
    </row>
    <row r="37450">
      <c r="I37450" s="1"/>
      <c r="J37450" s="1"/>
      <c r="K37450" s="1"/>
      <c r="AA37450" s="1"/>
      <c r="AB37450" s="1"/>
      <c r="AC37450" s="1"/>
      <c r="AJ37450" s="1"/>
      <c r="AK37450" s="1"/>
      <c r="AL37450" s="1"/>
    </row>
    <row r="37451">
      <c r="I37451" s="1"/>
      <c r="J37451" s="1"/>
      <c r="K37451" s="1"/>
      <c r="AA37451" s="1"/>
      <c r="AB37451" s="1"/>
      <c r="AC37451" s="1"/>
      <c r="AJ37451" s="1"/>
      <c r="AK37451" s="1"/>
      <c r="AL37451" s="1"/>
    </row>
    <row r="37452">
      <c r="I37452" s="1"/>
      <c r="J37452" s="1"/>
      <c r="K37452" s="1"/>
      <c r="AA37452" s="1"/>
      <c r="AB37452" s="1"/>
      <c r="AC37452" s="1"/>
      <c r="AJ37452" s="1"/>
      <c r="AK37452" s="1"/>
      <c r="AL37452" s="1"/>
    </row>
    <row r="37453">
      <c r="I37453" s="1"/>
      <c r="J37453" s="1"/>
      <c r="K37453" s="1"/>
      <c r="AA37453" s="1"/>
      <c r="AB37453" s="1"/>
      <c r="AC37453" s="1"/>
      <c r="AJ37453" s="1"/>
      <c r="AK37453" s="1"/>
      <c r="AL37453" s="1"/>
    </row>
    <row r="37454">
      <c r="I37454" s="1"/>
      <c r="J37454" s="1"/>
      <c r="K37454" s="1"/>
      <c r="AA37454" s="1"/>
      <c r="AB37454" s="1"/>
      <c r="AC37454" s="1"/>
      <c r="AJ37454" s="1"/>
      <c r="AK37454" s="1"/>
      <c r="AL37454" s="1"/>
    </row>
    <row r="37455">
      <c r="I37455" s="1"/>
      <c r="J37455" s="1"/>
      <c r="K37455" s="1"/>
      <c r="AA37455" s="1"/>
      <c r="AB37455" s="1"/>
      <c r="AC37455" s="1"/>
      <c r="AJ37455" s="1"/>
      <c r="AK37455" s="1"/>
      <c r="AL37455" s="1"/>
    </row>
    <row r="37456">
      <c r="I37456" s="1"/>
      <c r="J37456" s="1"/>
      <c r="K37456" s="1"/>
      <c r="AA37456" s="1"/>
      <c r="AB37456" s="1"/>
      <c r="AC37456" s="1"/>
      <c r="AJ37456" s="1"/>
      <c r="AK37456" s="1"/>
      <c r="AL37456" s="1"/>
    </row>
    <row r="37457">
      <c r="I37457" s="1"/>
      <c r="J37457" s="1"/>
      <c r="K37457" s="1"/>
      <c r="AA37457" s="1"/>
      <c r="AB37457" s="1"/>
      <c r="AC37457" s="1"/>
      <c r="AJ37457" s="1"/>
      <c r="AK37457" s="1"/>
      <c r="AL37457" s="1"/>
    </row>
    <row r="37458">
      <c r="I37458" s="1"/>
      <c r="J37458" s="1"/>
      <c r="K37458" s="1"/>
      <c r="AA37458" s="1"/>
      <c r="AB37458" s="1"/>
      <c r="AC37458" s="1"/>
      <c r="AJ37458" s="1"/>
      <c r="AK37458" s="1"/>
      <c r="AL37458" s="1"/>
    </row>
    <row r="37459">
      <c r="I37459" s="1"/>
      <c r="J37459" s="1"/>
      <c r="K37459" s="1"/>
      <c r="AA37459" s="1"/>
      <c r="AB37459" s="1"/>
      <c r="AC37459" s="1"/>
      <c r="AJ37459" s="1"/>
      <c r="AK37459" s="1"/>
      <c r="AL37459" s="1"/>
    </row>
    <row r="37460">
      <c r="I37460" s="1"/>
      <c r="J37460" s="1"/>
      <c r="K37460" s="1"/>
      <c r="AA37460" s="1"/>
      <c r="AB37460" s="1"/>
      <c r="AC37460" s="1"/>
      <c r="AJ37460" s="1"/>
      <c r="AK37460" s="1"/>
      <c r="AL37460" s="1"/>
    </row>
    <row r="37461">
      <c r="I37461" s="1"/>
      <c r="J37461" s="1"/>
      <c r="K37461" s="1"/>
      <c r="AA37461" s="1"/>
      <c r="AB37461" s="1"/>
      <c r="AC37461" s="1"/>
      <c r="AJ37461" s="1"/>
      <c r="AK37461" s="1"/>
      <c r="AL37461" s="1"/>
    </row>
    <row r="37462">
      <c r="I37462" s="1"/>
      <c r="J37462" s="1"/>
      <c r="K37462" s="1"/>
      <c r="AA37462" s="1"/>
      <c r="AB37462" s="1"/>
      <c r="AC37462" s="1"/>
      <c r="AJ37462" s="1"/>
      <c r="AK37462" s="1"/>
      <c r="AL37462" s="1"/>
    </row>
    <row r="37463">
      <c r="I37463" s="1"/>
      <c r="J37463" s="1"/>
      <c r="K37463" s="1"/>
      <c r="AA37463" s="1"/>
      <c r="AB37463" s="1"/>
      <c r="AC37463" s="1"/>
      <c r="AJ37463" s="1"/>
      <c r="AK37463" s="1"/>
      <c r="AL37463" s="1"/>
    </row>
    <row r="37464">
      <c r="I37464" s="1"/>
      <c r="J37464" s="1"/>
      <c r="K37464" s="1"/>
      <c r="AA37464" s="1"/>
      <c r="AB37464" s="1"/>
      <c r="AC37464" s="1"/>
      <c r="AJ37464" s="1"/>
      <c r="AK37464" s="1"/>
      <c r="AL37464" s="1"/>
    </row>
    <row r="37465">
      <c r="I37465" s="1"/>
      <c r="J37465" s="1"/>
      <c r="K37465" s="1"/>
      <c r="AA37465" s="1"/>
      <c r="AB37465" s="1"/>
      <c r="AC37465" s="1"/>
      <c r="AJ37465" s="1"/>
      <c r="AK37465" s="1"/>
      <c r="AL37465" s="1"/>
    </row>
    <row r="37466">
      <c r="I37466" s="1"/>
      <c r="J37466" s="1"/>
      <c r="K37466" s="1"/>
      <c r="AA37466" s="1"/>
      <c r="AB37466" s="1"/>
      <c r="AC37466" s="1"/>
      <c r="AJ37466" s="1"/>
      <c r="AK37466" s="1"/>
      <c r="AL37466" s="1"/>
    </row>
    <row r="37467">
      <c r="I37467" s="1"/>
      <c r="J37467" s="1"/>
      <c r="K37467" s="1"/>
      <c r="AA37467" s="1"/>
      <c r="AB37467" s="1"/>
      <c r="AC37467" s="1"/>
      <c r="AJ37467" s="1"/>
      <c r="AK37467" s="1"/>
      <c r="AL37467" s="1"/>
    </row>
    <row r="37468">
      <c r="I37468" s="1"/>
      <c r="J37468" s="1"/>
      <c r="K37468" s="1"/>
      <c r="AA37468" s="1"/>
      <c r="AB37468" s="1"/>
      <c r="AC37468" s="1"/>
      <c r="AJ37468" s="1"/>
      <c r="AK37468" s="1"/>
      <c r="AL37468" s="1"/>
    </row>
    <row r="37469">
      <c r="I37469" s="1"/>
      <c r="J37469" s="1"/>
      <c r="K37469" s="1"/>
      <c r="AA37469" s="1"/>
      <c r="AB37469" s="1"/>
      <c r="AC37469" s="1"/>
      <c r="AJ37469" s="1"/>
      <c r="AK37469" s="1"/>
      <c r="AL37469" s="1"/>
    </row>
    <row r="37470">
      <c r="I37470" s="1"/>
      <c r="J37470" s="1"/>
      <c r="K37470" s="1"/>
      <c r="AA37470" s="1"/>
      <c r="AB37470" s="1"/>
      <c r="AC37470" s="1"/>
      <c r="AJ37470" s="1"/>
      <c r="AK37470" s="1"/>
      <c r="AL37470" s="1"/>
    </row>
    <row r="37471">
      <c r="I37471" s="1"/>
      <c r="J37471" s="1"/>
      <c r="K37471" s="1"/>
      <c r="AA37471" s="1"/>
      <c r="AB37471" s="1"/>
      <c r="AC37471" s="1"/>
      <c r="AJ37471" s="1"/>
      <c r="AK37471" s="1"/>
      <c r="AL37471" s="1"/>
    </row>
    <row r="37472">
      <c r="I37472" s="1"/>
      <c r="J37472" s="1"/>
      <c r="K37472" s="1"/>
      <c r="AA37472" s="1"/>
      <c r="AB37472" s="1"/>
      <c r="AC37472" s="1"/>
      <c r="AJ37472" s="1"/>
      <c r="AK37472" s="1"/>
      <c r="AL37472" s="1"/>
    </row>
    <row r="37473">
      <c r="I37473" s="1"/>
      <c r="J37473" s="1"/>
      <c r="K37473" s="1"/>
      <c r="AA37473" s="1"/>
      <c r="AB37473" s="1"/>
      <c r="AC37473" s="1"/>
      <c r="AJ37473" s="1"/>
      <c r="AK37473" s="1"/>
      <c r="AL37473" s="1"/>
    </row>
    <row r="37474">
      <c r="I37474" s="1"/>
      <c r="J37474" s="1"/>
      <c r="K37474" s="1"/>
      <c r="AA37474" s="1"/>
      <c r="AB37474" s="1"/>
      <c r="AC37474" s="1"/>
      <c r="AJ37474" s="1"/>
      <c r="AK37474" s="1"/>
      <c r="AL37474" s="1"/>
    </row>
    <row r="37475">
      <c r="I37475" s="1"/>
      <c r="J37475" s="1"/>
      <c r="K37475" s="1"/>
      <c r="AA37475" s="1"/>
      <c r="AB37475" s="1"/>
      <c r="AC37475" s="1"/>
      <c r="AJ37475" s="1"/>
      <c r="AK37475" s="1"/>
      <c r="AL37475" s="1"/>
    </row>
    <row r="37476">
      <c r="I37476" s="1"/>
      <c r="J37476" s="1"/>
      <c r="K37476" s="1"/>
      <c r="AA37476" s="1"/>
      <c r="AB37476" s="1"/>
      <c r="AC37476" s="1"/>
      <c r="AJ37476" s="1"/>
      <c r="AK37476" s="1"/>
      <c r="AL37476" s="1"/>
    </row>
    <row r="37477">
      <c r="I37477" s="1"/>
      <c r="J37477" s="1"/>
      <c r="K37477" s="1"/>
      <c r="AA37477" s="1"/>
      <c r="AB37477" s="1"/>
      <c r="AC37477" s="1"/>
      <c r="AJ37477" s="1"/>
      <c r="AK37477" s="1"/>
      <c r="AL37477" s="1"/>
    </row>
    <row r="37478">
      <c r="I37478" s="1"/>
      <c r="J37478" s="1"/>
      <c r="K37478" s="1"/>
      <c r="AA37478" s="1"/>
      <c r="AB37478" s="1"/>
      <c r="AC37478" s="1"/>
      <c r="AJ37478" s="1"/>
      <c r="AK37478" s="1"/>
      <c r="AL37478" s="1"/>
    </row>
    <row r="37479">
      <c r="I37479" s="1"/>
      <c r="J37479" s="1"/>
      <c r="K37479" s="1"/>
      <c r="AA37479" s="1"/>
      <c r="AB37479" s="1"/>
      <c r="AC37479" s="1"/>
      <c r="AJ37479" s="1"/>
      <c r="AK37479" s="1"/>
      <c r="AL37479" s="1"/>
    </row>
    <row r="37480">
      <c r="I37480" s="1"/>
      <c r="J37480" s="1"/>
      <c r="K37480" s="1"/>
      <c r="AA37480" s="1"/>
      <c r="AB37480" s="1"/>
      <c r="AC37480" s="1"/>
      <c r="AJ37480" s="1"/>
      <c r="AK37480" s="1"/>
      <c r="AL37480" s="1"/>
    </row>
    <row r="37481">
      <c r="I37481" s="1"/>
      <c r="J37481" s="1"/>
      <c r="K37481" s="1"/>
      <c r="AA37481" s="1"/>
      <c r="AB37481" s="1"/>
      <c r="AC37481" s="1"/>
      <c r="AJ37481" s="1"/>
      <c r="AK37481" s="1"/>
      <c r="AL37481" s="1"/>
    </row>
    <row r="37482">
      <c r="I37482" s="1"/>
      <c r="J37482" s="1"/>
      <c r="K37482" s="1"/>
      <c r="AA37482" s="1"/>
      <c r="AB37482" s="1"/>
      <c r="AC37482" s="1"/>
      <c r="AJ37482" s="1"/>
      <c r="AK37482" s="1"/>
      <c r="AL37482" s="1"/>
    </row>
    <row r="37483">
      <c r="I37483" s="1"/>
      <c r="J37483" s="1"/>
      <c r="K37483" s="1"/>
      <c r="AA37483" s="1"/>
      <c r="AB37483" s="1"/>
      <c r="AC37483" s="1"/>
      <c r="AJ37483" s="1"/>
      <c r="AK37483" s="1"/>
      <c r="AL37483" s="1"/>
    </row>
    <row r="37484">
      <c r="I37484" s="1"/>
      <c r="J37484" s="1"/>
      <c r="K37484" s="1"/>
      <c r="AA37484" s="1"/>
      <c r="AB37484" s="1"/>
      <c r="AC37484" s="1"/>
      <c r="AJ37484" s="1"/>
      <c r="AK37484" s="1"/>
      <c r="AL37484" s="1"/>
    </row>
    <row r="37485">
      <c r="I37485" s="1"/>
      <c r="J37485" s="1"/>
      <c r="K37485" s="1"/>
      <c r="AA37485" s="1"/>
      <c r="AB37485" s="1"/>
      <c r="AC37485" s="1"/>
      <c r="AJ37485" s="1"/>
      <c r="AK37485" s="1"/>
      <c r="AL37485" s="1"/>
    </row>
    <row r="37486">
      <c r="I37486" s="1"/>
      <c r="J37486" s="1"/>
      <c r="K37486" s="1"/>
      <c r="AA37486" s="1"/>
      <c r="AB37486" s="1"/>
      <c r="AC37486" s="1"/>
      <c r="AJ37486" s="1"/>
      <c r="AK37486" s="1"/>
      <c r="AL37486" s="1"/>
    </row>
    <row r="37487">
      <c r="I37487" s="1"/>
      <c r="J37487" s="1"/>
      <c r="K37487" s="1"/>
      <c r="AA37487" s="1"/>
      <c r="AB37487" s="1"/>
      <c r="AC37487" s="1"/>
      <c r="AJ37487" s="1"/>
      <c r="AK37487" s="1"/>
      <c r="AL37487" s="1"/>
    </row>
    <row r="37488">
      <c r="I37488" s="1"/>
      <c r="J37488" s="1"/>
      <c r="K37488" s="1"/>
      <c r="AA37488" s="1"/>
      <c r="AB37488" s="1"/>
      <c r="AC37488" s="1"/>
      <c r="AJ37488" s="1"/>
      <c r="AK37488" s="1"/>
      <c r="AL37488" s="1"/>
    </row>
    <row r="37489">
      <c r="I37489" s="1"/>
      <c r="J37489" s="1"/>
      <c r="K37489" s="1"/>
      <c r="AA37489" s="1"/>
      <c r="AB37489" s="1"/>
      <c r="AC37489" s="1"/>
      <c r="AJ37489" s="1"/>
      <c r="AK37489" s="1"/>
      <c r="AL37489" s="1"/>
    </row>
    <row r="37490">
      <c r="I37490" s="1"/>
      <c r="J37490" s="1"/>
      <c r="K37490" s="1"/>
      <c r="AA37490" s="1"/>
      <c r="AB37490" s="1"/>
      <c r="AC37490" s="1"/>
      <c r="AJ37490" s="1"/>
      <c r="AK37490" s="1"/>
      <c r="AL37490" s="1"/>
    </row>
    <row r="37491">
      <c r="I37491" s="1"/>
      <c r="J37491" s="1"/>
      <c r="K37491" s="1"/>
      <c r="AA37491" s="1"/>
      <c r="AB37491" s="1"/>
      <c r="AC37491" s="1"/>
      <c r="AJ37491" s="1"/>
      <c r="AK37491" s="1"/>
      <c r="AL37491" s="1"/>
    </row>
    <row r="37492">
      <c r="I37492" s="1"/>
      <c r="J37492" s="1"/>
      <c r="K37492" s="1"/>
      <c r="AA37492" s="1"/>
      <c r="AB37492" s="1"/>
      <c r="AC37492" s="1"/>
      <c r="AJ37492" s="1"/>
      <c r="AK37492" s="1"/>
      <c r="AL37492" s="1"/>
    </row>
    <row r="37493">
      <c r="I37493" s="1"/>
      <c r="J37493" s="1"/>
      <c r="K37493" s="1"/>
      <c r="AA37493" s="1"/>
      <c r="AB37493" s="1"/>
      <c r="AC37493" s="1"/>
      <c r="AJ37493" s="1"/>
      <c r="AK37493" s="1"/>
      <c r="AL37493" s="1"/>
    </row>
    <row r="37494">
      <c r="I37494" s="1"/>
      <c r="J37494" s="1"/>
      <c r="K37494" s="1"/>
      <c r="AA37494" s="1"/>
      <c r="AB37494" s="1"/>
      <c r="AC37494" s="1"/>
      <c r="AJ37494" s="1"/>
      <c r="AK37494" s="1"/>
      <c r="AL37494" s="1"/>
    </row>
    <row r="37495">
      <c r="I37495" s="1"/>
      <c r="J37495" s="1"/>
      <c r="K37495" s="1"/>
      <c r="AA37495" s="1"/>
      <c r="AB37495" s="1"/>
      <c r="AC37495" s="1"/>
      <c r="AJ37495" s="1"/>
      <c r="AK37495" s="1"/>
      <c r="AL37495" s="1"/>
    </row>
    <row r="37496">
      <c r="I37496" s="1"/>
      <c r="J37496" s="1"/>
      <c r="K37496" s="1"/>
      <c r="AA37496" s="1"/>
      <c r="AB37496" s="1"/>
      <c r="AC37496" s="1"/>
      <c r="AJ37496" s="1"/>
      <c r="AK37496" s="1"/>
      <c r="AL37496" s="1"/>
    </row>
    <row r="37497">
      <c r="I37497" s="1"/>
      <c r="J37497" s="1"/>
      <c r="K37497" s="1"/>
      <c r="AA37497" s="1"/>
      <c r="AB37497" s="1"/>
      <c r="AC37497" s="1"/>
      <c r="AJ37497" s="1"/>
      <c r="AK37497" s="1"/>
      <c r="AL37497" s="1"/>
    </row>
    <row r="37498">
      <c r="I37498" s="1"/>
      <c r="J37498" s="1"/>
      <c r="K37498" s="1"/>
      <c r="AA37498" s="1"/>
      <c r="AB37498" s="1"/>
      <c r="AC37498" s="1"/>
      <c r="AJ37498" s="1"/>
      <c r="AK37498" s="1"/>
      <c r="AL37498" s="1"/>
    </row>
    <row r="37499">
      <c r="I37499" s="1"/>
      <c r="J37499" s="1"/>
      <c r="K37499" s="1"/>
      <c r="AA37499" s="1"/>
      <c r="AB37499" s="1"/>
      <c r="AC37499" s="1"/>
      <c r="AJ37499" s="1"/>
      <c r="AK37499" s="1"/>
      <c r="AL37499" s="1"/>
    </row>
    <row r="37500">
      <c r="I37500" s="1"/>
      <c r="J37500" s="1"/>
      <c r="K37500" s="1"/>
      <c r="AA37500" s="1"/>
      <c r="AB37500" s="1"/>
      <c r="AC37500" s="1"/>
      <c r="AJ37500" s="1"/>
      <c r="AK37500" s="1"/>
      <c r="AL37500" s="1"/>
    </row>
    <row r="37501">
      <c r="I37501" s="1"/>
      <c r="J37501" s="1"/>
      <c r="K37501" s="1"/>
      <c r="AA37501" s="1"/>
      <c r="AB37501" s="1"/>
      <c r="AC37501" s="1"/>
      <c r="AJ37501" s="1"/>
      <c r="AK37501" s="1"/>
      <c r="AL37501" s="1"/>
    </row>
    <row r="37502">
      <c r="I37502" s="1"/>
      <c r="J37502" s="1"/>
      <c r="K37502" s="1"/>
      <c r="AA37502" s="1"/>
      <c r="AB37502" s="1"/>
      <c r="AC37502" s="1"/>
      <c r="AJ37502" s="1"/>
      <c r="AK37502" s="1"/>
      <c r="AL37502" s="1"/>
    </row>
    <row r="37503">
      <c r="I37503" s="1"/>
      <c r="J37503" s="1"/>
      <c r="K37503" s="1"/>
      <c r="AA37503" s="1"/>
      <c r="AB37503" s="1"/>
      <c r="AC37503" s="1"/>
      <c r="AJ37503" s="1"/>
      <c r="AK37503" s="1"/>
      <c r="AL37503" s="1"/>
    </row>
    <row r="37504">
      <c r="I37504" s="1"/>
      <c r="J37504" s="1"/>
      <c r="K37504" s="1"/>
      <c r="AA37504" s="1"/>
      <c r="AB37504" s="1"/>
      <c r="AC37504" s="1"/>
      <c r="AJ37504" s="1"/>
      <c r="AK37504" s="1"/>
      <c r="AL37504" s="1"/>
    </row>
    <row r="37505">
      <c r="I37505" s="1"/>
      <c r="J37505" s="1"/>
      <c r="K37505" s="1"/>
      <c r="AA37505" s="1"/>
      <c r="AB37505" s="1"/>
      <c r="AC37505" s="1"/>
      <c r="AJ37505" s="1"/>
      <c r="AK37505" s="1"/>
      <c r="AL37505" s="1"/>
    </row>
    <row r="37506">
      <c r="I37506" s="1"/>
      <c r="J37506" s="1"/>
      <c r="K37506" s="1"/>
      <c r="AA37506" s="1"/>
      <c r="AB37506" s="1"/>
      <c r="AC37506" s="1"/>
      <c r="AJ37506" s="1"/>
      <c r="AK37506" s="1"/>
      <c r="AL37506" s="1"/>
    </row>
    <row r="37507">
      <c r="I37507" s="1"/>
      <c r="J37507" s="1"/>
      <c r="K37507" s="1"/>
      <c r="AA37507" s="1"/>
      <c r="AB37507" s="1"/>
      <c r="AC37507" s="1"/>
      <c r="AJ37507" s="1"/>
      <c r="AK37507" s="1"/>
      <c r="AL37507" s="1"/>
    </row>
    <row r="37508">
      <c r="I37508" s="1"/>
      <c r="J37508" s="1"/>
      <c r="K37508" s="1"/>
      <c r="AA37508" s="1"/>
      <c r="AB37508" s="1"/>
      <c r="AC37508" s="1"/>
      <c r="AJ37508" s="1"/>
      <c r="AK37508" s="1"/>
      <c r="AL37508" s="1"/>
    </row>
    <row r="37509">
      <c r="I37509" s="1"/>
      <c r="J37509" s="1"/>
      <c r="K37509" s="1"/>
      <c r="AA37509" s="1"/>
      <c r="AB37509" s="1"/>
      <c r="AC37509" s="1"/>
      <c r="AJ37509" s="1"/>
      <c r="AK37509" s="1"/>
      <c r="AL37509" s="1"/>
    </row>
    <row r="37510">
      <c r="I37510" s="1"/>
      <c r="J37510" s="1"/>
      <c r="K37510" s="1"/>
      <c r="AA37510" s="1"/>
      <c r="AB37510" s="1"/>
      <c r="AC37510" s="1"/>
      <c r="AJ37510" s="1"/>
      <c r="AK37510" s="1"/>
      <c r="AL37510" s="1"/>
    </row>
    <row r="37511">
      <c r="I37511" s="1"/>
      <c r="J37511" s="1"/>
      <c r="K37511" s="1"/>
      <c r="AA37511" s="1"/>
      <c r="AB37511" s="1"/>
      <c r="AC37511" s="1"/>
      <c r="AJ37511" s="1"/>
      <c r="AK37511" s="1"/>
      <c r="AL37511" s="1"/>
    </row>
    <row r="37512">
      <c r="I37512" s="1"/>
      <c r="J37512" s="1"/>
      <c r="K37512" s="1"/>
      <c r="AA37512" s="1"/>
      <c r="AB37512" s="1"/>
      <c r="AC37512" s="1"/>
      <c r="AJ37512" s="1"/>
      <c r="AK37512" s="1"/>
      <c r="AL37512" s="1"/>
    </row>
    <row r="37513">
      <c r="I37513" s="1"/>
      <c r="J37513" s="1"/>
      <c r="K37513" s="1"/>
      <c r="AA37513" s="1"/>
      <c r="AB37513" s="1"/>
      <c r="AC37513" s="1"/>
      <c r="AJ37513" s="1"/>
      <c r="AK37513" s="1"/>
      <c r="AL37513" s="1"/>
    </row>
    <row r="37514">
      <c r="I37514" s="1"/>
      <c r="J37514" s="1"/>
      <c r="K37514" s="1"/>
      <c r="AA37514" s="1"/>
      <c r="AB37514" s="1"/>
      <c r="AC37514" s="1"/>
      <c r="AJ37514" s="1"/>
      <c r="AK37514" s="1"/>
      <c r="AL37514" s="1"/>
    </row>
    <row r="37515">
      <c r="I37515" s="1"/>
      <c r="J37515" s="1"/>
      <c r="K37515" s="1"/>
      <c r="AA37515" s="1"/>
      <c r="AB37515" s="1"/>
      <c r="AC37515" s="1"/>
      <c r="AJ37515" s="1"/>
      <c r="AK37515" s="1"/>
      <c r="AL37515" s="1"/>
    </row>
    <row r="37516">
      <c r="I37516" s="1"/>
      <c r="J37516" s="1"/>
      <c r="K37516" s="1"/>
      <c r="AA37516" s="1"/>
      <c r="AB37516" s="1"/>
      <c r="AC37516" s="1"/>
      <c r="AJ37516" s="1"/>
      <c r="AK37516" s="1"/>
      <c r="AL37516" s="1"/>
    </row>
    <row r="37517">
      <c r="I37517" s="1"/>
      <c r="J37517" s="1"/>
      <c r="K37517" s="1"/>
      <c r="AA37517" s="1"/>
      <c r="AB37517" s="1"/>
      <c r="AC37517" s="1"/>
      <c r="AJ37517" s="1"/>
      <c r="AK37517" s="1"/>
      <c r="AL37517" s="1"/>
    </row>
    <row r="37518">
      <c r="I37518" s="1"/>
      <c r="J37518" s="1"/>
      <c r="K37518" s="1"/>
      <c r="AA37518" s="1"/>
      <c r="AB37518" s="1"/>
      <c r="AC37518" s="1"/>
      <c r="AJ37518" s="1"/>
      <c r="AK37518" s="1"/>
      <c r="AL37518" s="1"/>
    </row>
    <row r="37519">
      <c r="I37519" s="1"/>
      <c r="J37519" s="1"/>
      <c r="K37519" s="1"/>
      <c r="AA37519" s="1"/>
      <c r="AB37519" s="1"/>
      <c r="AC37519" s="1"/>
      <c r="AJ37519" s="1"/>
      <c r="AK37519" s="1"/>
      <c r="AL37519" s="1"/>
    </row>
    <row r="37520">
      <c r="I37520" s="1"/>
      <c r="J37520" s="1"/>
      <c r="K37520" s="1"/>
      <c r="AA37520" s="1"/>
      <c r="AB37520" s="1"/>
      <c r="AC37520" s="1"/>
      <c r="AJ37520" s="1"/>
      <c r="AK37520" s="1"/>
      <c r="AL37520" s="1"/>
    </row>
    <row r="37521">
      <c r="I37521" s="1"/>
      <c r="J37521" s="1"/>
      <c r="K37521" s="1"/>
      <c r="AA37521" s="1"/>
      <c r="AB37521" s="1"/>
      <c r="AC37521" s="1"/>
      <c r="AJ37521" s="1"/>
      <c r="AK37521" s="1"/>
      <c r="AL37521" s="1"/>
    </row>
    <row r="37522">
      <c r="I37522" s="1"/>
      <c r="J37522" s="1"/>
      <c r="K37522" s="1"/>
      <c r="AA37522" s="1"/>
      <c r="AB37522" s="1"/>
      <c r="AC37522" s="1"/>
      <c r="AJ37522" s="1"/>
      <c r="AK37522" s="1"/>
      <c r="AL37522" s="1"/>
    </row>
    <row r="37523">
      <c r="I37523" s="1"/>
      <c r="J37523" s="1"/>
      <c r="K37523" s="1"/>
      <c r="AA37523" s="1"/>
      <c r="AB37523" s="1"/>
      <c r="AC37523" s="1"/>
      <c r="AJ37523" s="1"/>
      <c r="AK37523" s="1"/>
      <c r="AL37523" s="1"/>
    </row>
    <row r="37524">
      <c r="I37524" s="1"/>
      <c r="J37524" s="1"/>
      <c r="K37524" s="1"/>
      <c r="AA37524" s="1"/>
      <c r="AB37524" s="1"/>
      <c r="AC37524" s="1"/>
      <c r="AJ37524" s="1"/>
      <c r="AK37524" s="1"/>
      <c r="AL37524" s="1"/>
    </row>
    <row r="37525">
      <c r="I37525" s="1"/>
      <c r="J37525" s="1"/>
      <c r="K37525" s="1"/>
      <c r="AA37525" s="1"/>
      <c r="AB37525" s="1"/>
      <c r="AC37525" s="1"/>
      <c r="AJ37525" s="1"/>
      <c r="AK37525" s="1"/>
      <c r="AL37525" s="1"/>
    </row>
    <row r="37526">
      <c r="I37526" s="1"/>
      <c r="J37526" s="1"/>
      <c r="K37526" s="1"/>
      <c r="AA37526" s="1"/>
      <c r="AB37526" s="1"/>
      <c r="AC37526" s="1"/>
      <c r="AJ37526" s="1"/>
      <c r="AK37526" s="1"/>
      <c r="AL37526" s="1"/>
    </row>
    <row r="37527">
      <c r="I37527" s="1"/>
      <c r="J37527" s="1"/>
      <c r="K37527" s="1"/>
      <c r="AA37527" s="1"/>
      <c r="AB37527" s="1"/>
      <c r="AC37527" s="1"/>
      <c r="AJ37527" s="1"/>
      <c r="AK37527" s="1"/>
      <c r="AL37527" s="1"/>
    </row>
    <row r="37528">
      <c r="I37528" s="1"/>
      <c r="J37528" s="1"/>
      <c r="K37528" s="1"/>
      <c r="AA37528" s="1"/>
      <c r="AB37528" s="1"/>
      <c r="AC37528" s="1"/>
      <c r="AJ37528" s="1"/>
      <c r="AK37528" s="1"/>
      <c r="AL37528" s="1"/>
    </row>
    <row r="37529">
      <c r="I37529" s="1"/>
      <c r="J37529" s="1"/>
      <c r="K37529" s="1"/>
      <c r="AA37529" s="1"/>
      <c r="AB37529" s="1"/>
      <c r="AC37529" s="1"/>
      <c r="AJ37529" s="1"/>
      <c r="AK37529" s="1"/>
      <c r="AL37529" s="1"/>
    </row>
    <row r="37530">
      <c r="I37530" s="1"/>
      <c r="J37530" s="1"/>
      <c r="K37530" s="1"/>
      <c r="AA37530" s="1"/>
      <c r="AB37530" s="1"/>
      <c r="AC37530" s="1"/>
      <c r="AJ37530" s="1"/>
      <c r="AK37530" s="1"/>
      <c r="AL37530" s="1"/>
    </row>
    <row r="37531">
      <c r="I37531" s="1"/>
      <c r="J37531" s="1"/>
      <c r="K37531" s="1"/>
      <c r="AA37531" s="1"/>
      <c r="AB37531" s="1"/>
      <c r="AC37531" s="1"/>
      <c r="AJ37531" s="1"/>
      <c r="AK37531" s="1"/>
      <c r="AL37531" s="1"/>
    </row>
    <row r="37532">
      <c r="I37532" s="1"/>
      <c r="J37532" s="1"/>
      <c r="K37532" s="1"/>
      <c r="AA37532" s="1"/>
      <c r="AB37532" s="1"/>
      <c r="AC37532" s="1"/>
      <c r="AJ37532" s="1"/>
      <c r="AK37532" s="1"/>
      <c r="AL37532" s="1"/>
    </row>
    <row r="37533">
      <c r="I37533" s="1"/>
      <c r="J37533" s="1"/>
      <c r="K37533" s="1"/>
      <c r="AA37533" s="1"/>
      <c r="AB37533" s="1"/>
      <c r="AC37533" s="1"/>
      <c r="AJ37533" s="1"/>
      <c r="AK37533" s="1"/>
      <c r="AL37533" s="1"/>
    </row>
    <row r="37534">
      <c r="I37534" s="1"/>
      <c r="J37534" s="1"/>
      <c r="K37534" s="1"/>
      <c r="AA37534" s="1"/>
      <c r="AB37534" s="1"/>
      <c r="AC37534" s="1"/>
      <c r="AJ37534" s="1"/>
      <c r="AK37534" s="1"/>
      <c r="AL37534" s="1"/>
    </row>
    <row r="37535">
      <c r="I37535" s="1"/>
      <c r="J37535" s="1"/>
      <c r="K37535" s="1"/>
      <c r="AA37535" s="1"/>
      <c r="AB37535" s="1"/>
      <c r="AC37535" s="1"/>
      <c r="AJ37535" s="1"/>
      <c r="AK37535" s="1"/>
      <c r="AL37535" s="1"/>
    </row>
    <row r="37536">
      <c r="I37536" s="1"/>
      <c r="J37536" s="1"/>
      <c r="K37536" s="1"/>
      <c r="AA37536" s="1"/>
      <c r="AB37536" s="1"/>
      <c r="AC37536" s="1"/>
      <c r="AJ37536" s="1"/>
      <c r="AK37536" s="1"/>
      <c r="AL37536" s="1"/>
    </row>
    <row r="37537">
      <c r="I37537" s="1"/>
      <c r="J37537" s="1"/>
      <c r="K37537" s="1"/>
      <c r="AA37537" s="1"/>
      <c r="AB37537" s="1"/>
      <c r="AC37537" s="1"/>
      <c r="AJ37537" s="1"/>
      <c r="AK37537" s="1"/>
      <c r="AL37537" s="1"/>
    </row>
    <row r="37538">
      <c r="I37538" s="1"/>
      <c r="J37538" s="1"/>
      <c r="K37538" s="1"/>
      <c r="AA37538" s="1"/>
      <c r="AB37538" s="1"/>
      <c r="AC37538" s="1"/>
      <c r="AJ37538" s="1"/>
      <c r="AK37538" s="1"/>
      <c r="AL37538" s="1"/>
    </row>
    <row r="37539">
      <c r="I37539" s="1"/>
      <c r="J37539" s="1"/>
      <c r="K37539" s="1"/>
      <c r="AA37539" s="1"/>
      <c r="AB37539" s="1"/>
      <c r="AC37539" s="1"/>
      <c r="AJ37539" s="1"/>
      <c r="AK37539" s="1"/>
      <c r="AL37539" s="1"/>
    </row>
    <row r="37540">
      <c r="I37540" s="1"/>
      <c r="J37540" s="1"/>
      <c r="K37540" s="1"/>
      <c r="AA37540" s="1"/>
      <c r="AB37540" s="1"/>
      <c r="AC37540" s="1"/>
      <c r="AJ37540" s="1"/>
      <c r="AK37540" s="1"/>
      <c r="AL37540" s="1"/>
    </row>
    <row r="37541">
      <c r="I37541" s="1"/>
      <c r="J37541" s="1"/>
      <c r="K37541" s="1"/>
      <c r="AA37541" s="1"/>
      <c r="AB37541" s="1"/>
      <c r="AC37541" s="1"/>
      <c r="AJ37541" s="1"/>
      <c r="AK37541" s="1"/>
      <c r="AL37541" s="1"/>
    </row>
    <row r="37542">
      <c r="I37542" s="1"/>
      <c r="J37542" s="1"/>
      <c r="K37542" s="1"/>
      <c r="AA37542" s="1"/>
      <c r="AB37542" s="1"/>
      <c r="AC37542" s="1"/>
      <c r="AJ37542" s="1"/>
      <c r="AK37542" s="1"/>
      <c r="AL37542" s="1"/>
    </row>
    <row r="37543">
      <c r="I37543" s="1"/>
      <c r="J37543" s="1"/>
      <c r="K37543" s="1"/>
      <c r="AA37543" s="1"/>
      <c r="AB37543" s="1"/>
      <c r="AC37543" s="1"/>
      <c r="AJ37543" s="1"/>
      <c r="AK37543" s="1"/>
      <c r="AL37543" s="1"/>
    </row>
    <row r="37544">
      <c r="I37544" s="1"/>
      <c r="J37544" s="1"/>
      <c r="K37544" s="1"/>
      <c r="AA37544" s="1"/>
      <c r="AB37544" s="1"/>
      <c r="AC37544" s="1"/>
      <c r="AJ37544" s="1"/>
      <c r="AK37544" s="1"/>
      <c r="AL37544" s="1"/>
    </row>
    <row r="37545">
      <c r="I37545" s="1"/>
      <c r="J37545" s="1"/>
      <c r="K37545" s="1"/>
      <c r="AA37545" s="1"/>
      <c r="AB37545" s="1"/>
      <c r="AC37545" s="1"/>
      <c r="AJ37545" s="1"/>
      <c r="AK37545" s="1"/>
      <c r="AL37545" s="1"/>
    </row>
    <row r="37546">
      <c r="I37546" s="1"/>
      <c r="J37546" s="1"/>
      <c r="K37546" s="1"/>
      <c r="AA37546" s="1"/>
      <c r="AB37546" s="1"/>
      <c r="AC37546" s="1"/>
      <c r="AJ37546" s="1"/>
      <c r="AK37546" s="1"/>
      <c r="AL37546" s="1"/>
    </row>
    <row r="37547">
      <c r="I37547" s="1"/>
      <c r="J37547" s="1"/>
      <c r="K37547" s="1"/>
      <c r="AA37547" s="1"/>
      <c r="AB37547" s="1"/>
      <c r="AC37547" s="1"/>
      <c r="AJ37547" s="1"/>
      <c r="AK37547" s="1"/>
      <c r="AL37547" s="1"/>
    </row>
    <row r="37548">
      <c r="I37548" s="1"/>
      <c r="J37548" s="1"/>
      <c r="K37548" s="1"/>
      <c r="AA37548" s="1"/>
      <c r="AB37548" s="1"/>
      <c r="AC37548" s="1"/>
      <c r="AJ37548" s="1"/>
      <c r="AK37548" s="1"/>
      <c r="AL37548" s="1"/>
    </row>
    <row r="37549">
      <c r="I37549" s="1"/>
      <c r="J37549" s="1"/>
      <c r="K37549" s="1"/>
      <c r="AA37549" s="1"/>
      <c r="AB37549" s="1"/>
      <c r="AC37549" s="1"/>
      <c r="AJ37549" s="1"/>
      <c r="AK37549" s="1"/>
      <c r="AL37549" s="1"/>
    </row>
    <row r="37550">
      <c r="I37550" s="1"/>
      <c r="J37550" s="1"/>
      <c r="K37550" s="1"/>
      <c r="AA37550" s="1"/>
      <c r="AB37550" s="1"/>
      <c r="AC37550" s="1"/>
      <c r="AJ37550" s="1"/>
      <c r="AK37550" s="1"/>
      <c r="AL37550" s="1"/>
    </row>
    <row r="37551">
      <c r="I37551" s="1"/>
      <c r="J37551" s="1"/>
      <c r="K37551" s="1"/>
      <c r="AA37551" s="1"/>
      <c r="AB37551" s="1"/>
      <c r="AC37551" s="1"/>
      <c r="AJ37551" s="1"/>
      <c r="AK37551" s="1"/>
      <c r="AL37551" s="1"/>
    </row>
    <row r="37552">
      <c r="I37552" s="1"/>
      <c r="J37552" s="1"/>
      <c r="K37552" s="1"/>
      <c r="AA37552" s="1"/>
      <c r="AB37552" s="1"/>
      <c r="AC37552" s="1"/>
      <c r="AJ37552" s="1"/>
      <c r="AK37552" s="1"/>
      <c r="AL37552" s="1"/>
    </row>
    <row r="37553">
      <c r="I37553" s="1"/>
      <c r="J37553" s="1"/>
      <c r="K37553" s="1"/>
      <c r="AA37553" s="1"/>
      <c r="AB37553" s="1"/>
      <c r="AC37553" s="1"/>
      <c r="AJ37553" s="1"/>
      <c r="AK37553" s="1"/>
      <c r="AL37553" s="1"/>
    </row>
    <row r="37554">
      <c r="I37554" s="1"/>
      <c r="J37554" s="1"/>
      <c r="K37554" s="1"/>
      <c r="AA37554" s="1"/>
      <c r="AB37554" s="1"/>
      <c r="AC37554" s="1"/>
      <c r="AJ37554" s="1"/>
      <c r="AK37554" s="1"/>
      <c r="AL37554" s="1"/>
    </row>
    <row r="37555">
      <c r="I37555" s="1"/>
      <c r="J37555" s="1"/>
      <c r="K37555" s="1"/>
      <c r="AA37555" s="1"/>
      <c r="AB37555" s="1"/>
      <c r="AC37555" s="1"/>
      <c r="AJ37555" s="1"/>
      <c r="AK37555" s="1"/>
      <c r="AL37555" s="1"/>
    </row>
    <row r="37556">
      <c r="I37556" s="1"/>
      <c r="J37556" s="1"/>
      <c r="K37556" s="1"/>
      <c r="AA37556" s="1"/>
      <c r="AB37556" s="1"/>
      <c r="AC37556" s="1"/>
      <c r="AJ37556" s="1"/>
      <c r="AK37556" s="1"/>
      <c r="AL37556" s="1"/>
    </row>
    <row r="37557">
      <c r="I37557" s="1"/>
      <c r="J37557" s="1"/>
      <c r="K37557" s="1"/>
      <c r="AA37557" s="1"/>
      <c r="AB37557" s="1"/>
      <c r="AC37557" s="1"/>
      <c r="AJ37557" s="1"/>
      <c r="AK37557" s="1"/>
      <c r="AL37557" s="1"/>
    </row>
    <row r="37558">
      <c r="I37558" s="1"/>
      <c r="J37558" s="1"/>
      <c r="K37558" s="1"/>
      <c r="AA37558" s="1"/>
      <c r="AB37558" s="1"/>
      <c r="AC37558" s="1"/>
      <c r="AJ37558" s="1"/>
      <c r="AK37558" s="1"/>
      <c r="AL37558" s="1"/>
    </row>
    <row r="37559">
      <c r="I37559" s="1"/>
      <c r="J37559" s="1"/>
      <c r="K37559" s="1"/>
      <c r="AA37559" s="1"/>
      <c r="AB37559" s="1"/>
      <c r="AC37559" s="1"/>
      <c r="AJ37559" s="1"/>
      <c r="AK37559" s="1"/>
      <c r="AL37559" s="1"/>
    </row>
    <row r="37560">
      <c r="I37560" s="1"/>
      <c r="J37560" s="1"/>
      <c r="K37560" s="1"/>
      <c r="AA37560" s="1"/>
      <c r="AB37560" s="1"/>
      <c r="AC37560" s="1"/>
      <c r="AJ37560" s="1"/>
      <c r="AK37560" s="1"/>
      <c r="AL37560" s="1"/>
    </row>
    <row r="37561">
      <c r="I37561" s="1"/>
      <c r="J37561" s="1"/>
      <c r="K37561" s="1"/>
      <c r="AA37561" s="1"/>
      <c r="AB37561" s="1"/>
      <c r="AC37561" s="1"/>
      <c r="AJ37561" s="1"/>
      <c r="AK37561" s="1"/>
      <c r="AL37561" s="1"/>
    </row>
    <row r="37562">
      <c r="I37562" s="1"/>
      <c r="J37562" s="1"/>
      <c r="K37562" s="1"/>
      <c r="AA37562" s="1"/>
      <c r="AB37562" s="1"/>
      <c r="AC37562" s="1"/>
      <c r="AJ37562" s="1"/>
      <c r="AK37562" s="1"/>
      <c r="AL37562" s="1"/>
    </row>
    <row r="37563">
      <c r="I37563" s="1"/>
      <c r="J37563" s="1"/>
      <c r="K37563" s="1"/>
      <c r="AA37563" s="1"/>
      <c r="AB37563" s="1"/>
      <c r="AC37563" s="1"/>
      <c r="AJ37563" s="1"/>
      <c r="AK37563" s="1"/>
      <c r="AL37563" s="1"/>
    </row>
    <row r="37564">
      <c r="I37564" s="1"/>
      <c r="J37564" s="1"/>
      <c r="K37564" s="1"/>
      <c r="AA37564" s="1"/>
      <c r="AB37564" s="1"/>
      <c r="AC37564" s="1"/>
      <c r="AJ37564" s="1"/>
      <c r="AK37564" s="1"/>
      <c r="AL37564" s="1"/>
    </row>
    <row r="37565">
      <c r="I37565" s="1"/>
      <c r="J37565" s="1"/>
      <c r="K37565" s="1"/>
      <c r="AA37565" s="1"/>
      <c r="AB37565" s="1"/>
      <c r="AC37565" s="1"/>
      <c r="AJ37565" s="1"/>
      <c r="AK37565" s="1"/>
      <c r="AL37565" s="1"/>
    </row>
    <row r="37566">
      <c r="I37566" s="1"/>
      <c r="J37566" s="1"/>
      <c r="K37566" s="1"/>
      <c r="AA37566" s="1"/>
      <c r="AB37566" s="1"/>
      <c r="AC37566" s="1"/>
      <c r="AJ37566" s="1"/>
      <c r="AK37566" s="1"/>
      <c r="AL37566" s="1"/>
    </row>
    <row r="37567">
      <c r="I37567" s="1"/>
      <c r="J37567" s="1"/>
      <c r="K37567" s="1"/>
      <c r="AA37567" s="1"/>
      <c r="AB37567" s="1"/>
      <c r="AC37567" s="1"/>
      <c r="AJ37567" s="1"/>
      <c r="AK37567" s="1"/>
      <c r="AL37567" s="1"/>
    </row>
    <row r="37568">
      <c r="I37568" s="1"/>
      <c r="J37568" s="1"/>
      <c r="K37568" s="1"/>
      <c r="AA37568" s="1"/>
      <c r="AB37568" s="1"/>
      <c r="AC37568" s="1"/>
      <c r="AJ37568" s="1"/>
      <c r="AK37568" s="1"/>
      <c r="AL37568" s="1"/>
    </row>
    <row r="37569">
      <c r="I37569" s="1"/>
      <c r="J37569" s="1"/>
      <c r="K37569" s="1"/>
      <c r="AA37569" s="1"/>
      <c r="AB37569" s="1"/>
      <c r="AC37569" s="1"/>
      <c r="AJ37569" s="1"/>
      <c r="AK37569" s="1"/>
      <c r="AL37569" s="1"/>
    </row>
    <row r="37570">
      <c r="I37570" s="1"/>
      <c r="J37570" s="1"/>
      <c r="K37570" s="1"/>
      <c r="AA37570" s="1"/>
      <c r="AB37570" s="1"/>
      <c r="AC37570" s="1"/>
      <c r="AJ37570" s="1"/>
      <c r="AK37570" s="1"/>
      <c r="AL37570" s="1"/>
    </row>
    <row r="37571">
      <c r="I37571" s="1"/>
      <c r="J37571" s="1"/>
      <c r="K37571" s="1"/>
      <c r="AA37571" s="1"/>
      <c r="AB37571" s="1"/>
      <c r="AC37571" s="1"/>
      <c r="AJ37571" s="1"/>
      <c r="AK37571" s="1"/>
      <c r="AL37571" s="1"/>
    </row>
    <row r="37572">
      <c r="I37572" s="1"/>
      <c r="J37572" s="1"/>
      <c r="K37572" s="1"/>
      <c r="AA37572" s="1"/>
      <c r="AB37572" s="1"/>
      <c r="AC37572" s="1"/>
      <c r="AJ37572" s="1"/>
      <c r="AK37572" s="1"/>
      <c r="AL37572" s="1"/>
    </row>
    <row r="37573">
      <c r="I37573" s="1"/>
      <c r="J37573" s="1"/>
      <c r="K37573" s="1"/>
      <c r="AA37573" s="1"/>
      <c r="AB37573" s="1"/>
      <c r="AC37573" s="1"/>
      <c r="AJ37573" s="1"/>
      <c r="AK37573" s="1"/>
      <c r="AL37573" s="1"/>
    </row>
    <row r="37574">
      <c r="I37574" s="1"/>
      <c r="J37574" s="1"/>
      <c r="K37574" s="1"/>
      <c r="AA37574" s="1"/>
      <c r="AB37574" s="1"/>
      <c r="AC37574" s="1"/>
      <c r="AJ37574" s="1"/>
      <c r="AK37574" s="1"/>
      <c r="AL37574" s="1"/>
    </row>
    <row r="37575">
      <c r="I37575" s="1"/>
      <c r="J37575" s="1"/>
      <c r="K37575" s="1"/>
      <c r="AA37575" s="1"/>
      <c r="AB37575" s="1"/>
      <c r="AC37575" s="1"/>
      <c r="AJ37575" s="1"/>
      <c r="AK37575" s="1"/>
      <c r="AL37575" s="1"/>
    </row>
    <row r="37576">
      <c r="I37576" s="1"/>
      <c r="J37576" s="1"/>
      <c r="K37576" s="1"/>
      <c r="AA37576" s="1"/>
      <c r="AB37576" s="1"/>
      <c r="AC37576" s="1"/>
      <c r="AJ37576" s="1"/>
      <c r="AK37576" s="1"/>
      <c r="AL37576" s="1"/>
    </row>
    <row r="37577">
      <c r="I37577" s="1"/>
      <c r="J37577" s="1"/>
      <c r="K37577" s="1"/>
      <c r="AA37577" s="1"/>
      <c r="AB37577" s="1"/>
      <c r="AC37577" s="1"/>
      <c r="AJ37577" s="1"/>
      <c r="AK37577" s="1"/>
      <c r="AL37577" s="1"/>
    </row>
    <row r="37578">
      <c r="I37578" s="1"/>
      <c r="J37578" s="1"/>
      <c r="K37578" s="1"/>
      <c r="AA37578" s="1"/>
      <c r="AB37578" s="1"/>
      <c r="AC37578" s="1"/>
      <c r="AJ37578" s="1"/>
      <c r="AK37578" s="1"/>
      <c r="AL37578" s="1"/>
    </row>
    <row r="37579">
      <c r="I37579" s="1"/>
      <c r="J37579" s="1"/>
      <c r="K37579" s="1"/>
      <c r="AA37579" s="1"/>
      <c r="AB37579" s="1"/>
      <c r="AC37579" s="1"/>
      <c r="AJ37579" s="1"/>
      <c r="AK37579" s="1"/>
      <c r="AL37579" s="1"/>
    </row>
    <row r="37580">
      <c r="I37580" s="1"/>
      <c r="J37580" s="1"/>
      <c r="K37580" s="1"/>
      <c r="AA37580" s="1"/>
      <c r="AB37580" s="1"/>
      <c r="AC37580" s="1"/>
      <c r="AJ37580" s="1"/>
      <c r="AK37580" s="1"/>
      <c r="AL37580" s="1"/>
    </row>
    <row r="37581">
      <c r="I37581" s="1"/>
      <c r="J37581" s="1"/>
      <c r="K37581" s="1"/>
      <c r="AA37581" s="1"/>
      <c r="AB37581" s="1"/>
      <c r="AC37581" s="1"/>
      <c r="AJ37581" s="1"/>
      <c r="AK37581" s="1"/>
      <c r="AL37581" s="1"/>
    </row>
    <row r="37582">
      <c r="I37582" s="1"/>
      <c r="J37582" s="1"/>
      <c r="K37582" s="1"/>
      <c r="AA37582" s="1"/>
      <c r="AB37582" s="1"/>
      <c r="AC37582" s="1"/>
      <c r="AJ37582" s="1"/>
      <c r="AK37582" s="1"/>
      <c r="AL37582" s="1"/>
    </row>
    <row r="37583">
      <c r="I37583" s="1"/>
      <c r="J37583" s="1"/>
      <c r="K37583" s="1"/>
      <c r="AA37583" s="1"/>
      <c r="AB37583" s="1"/>
      <c r="AC37583" s="1"/>
      <c r="AJ37583" s="1"/>
      <c r="AK37583" s="1"/>
      <c r="AL37583" s="1"/>
    </row>
    <row r="37584">
      <c r="I37584" s="1"/>
      <c r="J37584" s="1"/>
      <c r="K37584" s="1"/>
      <c r="AA37584" s="1"/>
      <c r="AB37584" s="1"/>
      <c r="AC37584" s="1"/>
      <c r="AJ37584" s="1"/>
      <c r="AK37584" s="1"/>
      <c r="AL37584" s="1"/>
    </row>
    <row r="37585">
      <c r="I37585" s="1"/>
      <c r="J37585" s="1"/>
      <c r="K37585" s="1"/>
      <c r="AA37585" s="1"/>
      <c r="AB37585" s="1"/>
      <c r="AC37585" s="1"/>
      <c r="AJ37585" s="1"/>
      <c r="AK37585" s="1"/>
      <c r="AL37585" s="1"/>
    </row>
    <row r="37586">
      <c r="I37586" s="1"/>
      <c r="J37586" s="1"/>
      <c r="K37586" s="1"/>
      <c r="AA37586" s="1"/>
      <c r="AB37586" s="1"/>
      <c r="AC37586" s="1"/>
      <c r="AJ37586" s="1"/>
      <c r="AK37586" s="1"/>
      <c r="AL37586" s="1"/>
    </row>
    <row r="37587">
      <c r="I37587" s="1"/>
      <c r="J37587" s="1"/>
      <c r="K37587" s="1"/>
      <c r="AA37587" s="1"/>
      <c r="AB37587" s="1"/>
      <c r="AC37587" s="1"/>
      <c r="AJ37587" s="1"/>
      <c r="AK37587" s="1"/>
      <c r="AL37587" s="1"/>
    </row>
    <row r="37588">
      <c r="I37588" s="1"/>
      <c r="J37588" s="1"/>
      <c r="K37588" s="1"/>
      <c r="AA37588" s="1"/>
      <c r="AB37588" s="1"/>
      <c r="AC37588" s="1"/>
      <c r="AJ37588" s="1"/>
      <c r="AK37588" s="1"/>
      <c r="AL37588" s="1"/>
    </row>
    <row r="37589">
      <c r="I37589" s="1"/>
      <c r="J37589" s="1"/>
      <c r="K37589" s="1"/>
      <c r="AA37589" s="1"/>
      <c r="AB37589" s="1"/>
      <c r="AC37589" s="1"/>
      <c r="AJ37589" s="1"/>
      <c r="AK37589" s="1"/>
      <c r="AL37589" s="1"/>
    </row>
    <row r="37590">
      <c r="I37590" s="1"/>
      <c r="J37590" s="1"/>
      <c r="K37590" s="1"/>
      <c r="AA37590" s="1"/>
      <c r="AB37590" s="1"/>
      <c r="AC37590" s="1"/>
      <c r="AJ37590" s="1"/>
      <c r="AK37590" s="1"/>
      <c r="AL37590" s="1"/>
    </row>
    <row r="37591">
      <c r="I37591" s="1"/>
      <c r="J37591" s="1"/>
      <c r="K37591" s="1"/>
      <c r="AA37591" s="1"/>
      <c r="AB37591" s="1"/>
      <c r="AC37591" s="1"/>
      <c r="AJ37591" s="1"/>
      <c r="AK37591" s="1"/>
      <c r="AL37591" s="1"/>
    </row>
    <row r="37592">
      <c r="I37592" s="1"/>
      <c r="J37592" s="1"/>
      <c r="K37592" s="1"/>
      <c r="AA37592" s="1"/>
      <c r="AB37592" s="1"/>
      <c r="AC37592" s="1"/>
      <c r="AJ37592" s="1"/>
      <c r="AK37592" s="1"/>
      <c r="AL37592" s="1"/>
    </row>
    <row r="37593">
      <c r="I37593" s="1"/>
      <c r="J37593" s="1"/>
      <c r="K37593" s="1"/>
      <c r="AA37593" s="1"/>
      <c r="AB37593" s="1"/>
      <c r="AC37593" s="1"/>
      <c r="AJ37593" s="1"/>
      <c r="AK37593" s="1"/>
      <c r="AL37593" s="1"/>
    </row>
    <row r="37594">
      <c r="I37594" s="1"/>
      <c r="J37594" s="1"/>
      <c r="K37594" s="1"/>
      <c r="AA37594" s="1"/>
      <c r="AB37594" s="1"/>
      <c r="AC37594" s="1"/>
      <c r="AJ37594" s="1"/>
      <c r="AK37594" s="1"/>
      <c r="AL37594" s="1"/>
    </row>
    <row r="37595">
      <c r="I37595" s="1"/>
      <c r="J37595" s="1"/>
      <c r="K37595" s="1"/>
      <c r="AA37595" s="1"/>
      <c r="AB37595" s="1"/>
      <c r="AC37595" s="1"/>
      <c r="AJ37595" s="1"/>
      <c r="AK37595" s="1"/>
      <c r="AL37595" s="1"/>
    </row>
    <row r="37596">
      <c r="I37596" s="1"/>
      <c r="J37596" s="1"/>
      <c r="K37596" s="1"/>
      <c r="AA37596" s="1"/>
      <c r="AB37596" s="1"/>
      <c r="AC37596" s="1"/>
      <c r="AJ37596" s="1"/>
      <c r="AK37596" s="1"/>
      <c r="AL37596" s="1"/>
    </row>
    <row r="37597">
      <c r="I37597" s="1"/>
      <c r="J37597" s="1"/>
      <c r="K37597" s="1"/>
      <c r="AA37597" s="1"/>
      <c r="AB37597" s="1"/>
      <c r="AC37597" s="1"/>
      <c r="AJ37597" s="1"/>
      <c r="AK37597" s="1"/>
      <c r="AL37597" s="1"/>
    </row>
    <row r="37598">
      <c r="I37598" s="1"/>
      <c r="J37598" s="1"/>
      <c r="K37598" s="1"/>
      <c r="AA37598" s="1"/>
      <c r="AB37598" s="1"/>
      <c r="AC37598" s="1"/>
      <c r="AJ37598" s="1"/>
      <c r="AK37598" s="1"/>
      <c r="AL37598" s="1"/>
    </row>
    <row r="37599">
      <c r="I37599" s="1"/>
      <c r="J37599" s="1"/>
      <c r="K37599" s="1"/>
      <c r="AA37599" s="1"/>
      <c r="AB37599" s="1"/>
      <c r="AC37599" s="1"/>
      <c r="AJ37599" s="1"/>
      <c r="AK37599" s="1"/>
      <c r="AL37599" s="1"/>
    </row>
    <row r="37600">
      <c r="I37600" s="1"/>
      <c r="J37600" s="1"/>
      <c r="K37600" s="1"/>
      <c r="AA37600" s="1"/>
      <c r="AB37600" s="1"/>
      <c r="AC37600" s="1"/>
      <c r="AJ37600" s="1"/>
      <c r="AK37600" s="1"/>
      <c r="AL37600" s="1"/>
    </row>
    <row r="37601">
      <c r="I37601" s="1"/>
      <c r="J37601" s="1"/>
      <c r="K37601" s="1"/>
      <c r="AA37601" s="1"/>
      <c r="AB37601" s="1"/>
      <c r="AC37601" s="1"/>
      <c r="AJ37601" s="1"/>
      <c r="AK37601" s="1"/>
      <c r="AL37601" s="1"/>
    </row>
    <row r="37602">
      <c r="I37602" s="1"/>
      <c r="J37602" s="1"/>
      <c r="K37602" s="1"/>
      <c r="AA37602" s="1"/>
      <c r="AB37602" s="1"/>
      <c r="AC37602" s="1"/>
      <c r="AJ37602" s="1"/>
      <c r="AK37602" s="1"/>
      <c r="AL37602" s="1"/>
    </row>
    <row r="37603">
      <c r="I37603" s="1"/>
      <c r="J37603" s="1"/>
      <c r="K37603" s="1"/>
      <c r="AA37603" s="1"/>
      <c r="AB37603" s="1"/>
      <c r="AC37603" s="1"/>
      <c r="AJ37603" s="1"/>
      <c r="AK37603" s="1"/>
      <c r="AL37603" s="1"/>
    </row>
    <row r="37604">
      <c r="I37604" s="1"/>
      <c r="J37604" s="1"/>
      <c r="K37604" s="1"/>
      <c r="AA37604" s="1"/>
      <c r="AB37604" s="1"/>
      <c r="AC37604" s="1"/>
      <c r="AJ37604" s="1"/>
      <c r="AK37604" s="1"/>
      <c r="AL37604" s="1"/>
    </row>
    <row r="37605">
      <c r="I37605" s="1"/>
      <c r="J37605" s="1"/>
      <c r="K37605" s="1"/>
      <c r="AA37605" s="1"/>
      <c r="AB37605" s="1"/>
      <c r="AC37605" s="1"/>
      <c r="AJ37605" s="1"/>
      <c r="AK37605" s="1"/>
      <c r="AL37605" s="1"/>
    </row>
    <row r="37606">
      <c r="I37606" s="1"/>
      <c r="J37606" s="1"/>
      <c r="K37606" s="1"/>
      <c r="AA37606" s="1"/>
      <c r="AB37606" s="1"/>
      <c r="AC37606" s="1"/>
      <c r="AJ37606" s="1"/>
      <c r="AK37606" s="1"/>
      <c r="AL37606" s="1"/>
    </row>
    <row r="37607">
      <c r="I37607" s="1"/>
      <c r="J37607" s="1"/>
      <c r="K37607" s="1"/>
      <c r="AA37607" s="1"/>
      <c r="AB37607" s="1"/>
      <c r="AC37607" s="1"/>
      <c r="AJ37607" s="1"/>
      <c r="AK37607" s="1"/>
      <c r="AL37607" s="1"/>
    </row>
    <row r="37608">
      <c r="I37608" s="1"/>
      <c r="J37608" s="1"/>
      <c r="K37608" s="1"/>
      <c r="AA37608" s="1"/>
      <c r="AB37608" s="1"/>
      <c r="AC37608" s="1"/>
      <c r="AJ37608" s="1"/>
      <c r="AK37608" s="1"/>
      <c r="AL37608" s="1"/>
    </row>
    <row r="37609">
      <c r="I37609" s="1"/>
      <c r="J37609" s="1"/>
      <c r="K37609" s="1"/>
      <c r="AA37609" s="1"/>
      <c r="AB37609" s="1"/>
      <c r="AC37609" s="1"/>
      <c r="AJ37609" s="1"/>
      <c r="AK37609" s="1"/>
      <c r="AL37609" s="1"/>
    </row>
    <row r="37610">
      <c r="I37610" s="1"/>
      <c r="J37610" s="1"/>
      <c r="K37610" s="1"/>
      <c r="AA37610" s="1"/>
      <c r="AB37610" s="1"/>
      <c r="AC37610" s="1"/>
      <c r="AJ37610" s="1"/>
      <c r="AK37610" s="1"/>
      <c r="AL37610" s="1"/>
    </row>
    <row r="37611">
      <c r="I37611" s="1"/>
      <c r="J37611" s="1"/>
      <c r="K37611" s="1"/>
      <c r="AA37611" s="1"/>
      <c r="AB37611" s="1"/>
      <c r="AC37611" s="1"/>
      <c r="AJ37611" s="1"/>
      <c r="AK37611" s="1"/>
      <c r="AL37611" s="1"/>
    </row>
    <row r="37612">
      <c r="I37612" s="1"/>
      <c r="J37612" s="1"/>
      <c r="K37612" s="1"/>
      <c r="AA37612" s="1"/>
      <c r="AB37612" s="1"/>
      <c r="AC37612" s="1"/>
      <c r="AJ37612" s="1"/>
      <c r="AK37612" s="1"/>
      <c r="AL37612" s="1"/>
    </row>
    <row r="37613">
      <c r="I37613" s="1"/>
      <c r="J37613" s="1"/>
      <c r="K37613" s="1"/>
      <c r="AA37613" s="1"/>
      <c r="AB37613" s="1"/>
      <c r="AC37613" s="1"/>
      <c r="AJ37613" s="1"/>
      <c r="AK37613" s="1"/>
      <c r="AL37613" s="1"/>
    </row>
    <row r="37614">
      <c r="I37614" s="1"/>
      <c r="J37614" s="1"/>
      <c r="K37614" s="1"/>
      <c r="AA37614" s="1"/>
      <c r="AB37614" s="1"/>
      <c r="AC37614" s="1"/>
      <c r="AJ37614" s="1"/>
      <c r="AK37614" s="1"/>
      <c r="AL37614" s="1"/>
    </row>
    <row r="37615">
      <c r="I37615" s="1"/>
      <c r="J37615" s="1"/>
      <c r="K37615" s="1"/>
      <c r="AA37615" s="1"/>
      <c r="AB37615" s="1"/>
      <c r="AC37615" s="1"/>
      <c r="AJ37615" s="1"/>
      <c r="AK37615" s="1"/>
      <c r="AL37615" s="1"/>
    </row>
    <row r="37616">
      <c r="I37616" s="1"/>
      <c r="J37616" s="1"/>
      <c r="K37616" s="1"/>
      <c r="AA37616" s="1"/>
      <c r="AB37616" s="1"/>
      <c r="AC37616" s="1"/>
      <c r="AJ37616" s="1"/>
      <c r="AK37616" s="1"/>
      <c r="AL37616" s="1"/>
    </row>
    <row r="37617">
      <c r="I37617" s="1"/>
      <c r="J37617" s="1"/>
      <c r="K37617" s="1"/>
      <c r="AA37617" s="1"/>
      <c r="AB37617" s="1"/>
      <c r="AC37617" s="1"/>
      <c r="AJ37617" s="1"/>
      <c r="AK37617" s="1"/>
      <c r="AL37617" s="1"/>
    </row>
    <row r="37618">
      <c r="I37618" s="1"/>
      <c r="J37618" s="1"/>
      <c r="K37618" s="1"/>
      <c r="AA37618" s="1"/>
      <c r="AB37618" s="1"/>
      <c r="AC37618" s="1"/>
      <c r="AJ37618" s="1"/>
      <c r="AK37618" s="1"/>
      <c r="AL37618" s="1"/>
    </row>
    <row r="37619">
      <c r="I37619" s="1"/>
      <c r="J37619" s="1"/>
      <c r="K37619" s="1"/>
      <c r="AA37619" s="1"/>
      <c r="AB37619" s="1"/>
      <c r="AC37619" s="1"/>
      <c r="AJ37619" s="1"/>
      <c r="AK37619" s="1"/>
      <c r="AL37619" s="1"/>
    </row>
    <row r="37620">
      <c r="I37620" s="1"/>
      <c r="J37620" s="1"/>
      <c r="K37620" s="1"/>
      <c r="AA37620" s="1"/>
      <c r="AB37620" s="1"/>
      <c r="AC37620" s="1"/>
      <c r="AJ37620" s="1"/>
      <c r="AK37620" s="1"/>
      <c r="AL37620" s="1"/>
    </row>
    <row r="37621">
      <c r="I37621" s="1"/>
      <c r="J37621" s="1"/>
      <c r="K37621" s="1"/>
      <c r="AA37621" s="1"/>
      <c r="AB37621" s="1"/>
      <c r="AC37621" s="1"/>
      <c r="AJ37621" s="1"/>
      <c r="AK37621" s="1"/>
      <c r="AL37621" s="1"/>
    </row>
    <row r="37622">
      <c r="I37622" s="1"/>
      <c r="J37622" s="1"/>
      <c r="K37622" s="1"/>
      <c r="AA37622" s="1"/>
      <c r="AB37622" s="1"/>
      <c r="AC37622" s="1"/>
      <c r="AJ37622" s="1"/>
      <c r="AK37622" s="1"/>
      <c r="AL37622" s="1"/>
    </row>
    <row r="37623">
      <c r="I37623" s="1"/>
      <c r="J37623" s="1"/>
      <c r="K37623" s="1"/>
      <c r="AA37623" s="1"/>
      <c r="AB37623" s="1"/>
      <c r="AC37623" s="1"/>
      <c r="AJ37623" s="1"/>
      <c r="AK37623" s="1"/>
      <c r="AL37623" s="1"/>
    </row>
    <row r="37624">
      <c r="I37624" s="1"/>
      <c r="J37624" s="1"/>
      <c r="K37624" s="1"/>
      <c r="AA37624" s="1"/>
      <c r="AB37624" s="1"/>
      <c r="AC37624" s="1"/>
      <c r="AJ37624" s="1"/>
      <c r="AK37624" s="1"/>
      <c r="AL37624" s="1"/>
    </row>
    <row r="37625">
      <c r="I37625" s="1"/>
      <c r="J37625" s="1"/>
      <c r="K37625" s="1"/>
      <c r="AA37625" s="1"/>
      <c r="AB37625" s="1"/>
      <c r="AC37625" s="1"/>
      <c r="AJ37625" s="1"/>
      <c r="AK37625" s="1"/>
      <c r="AL37625" s="1"/>
    </row>
    <row r="37626">
      <c r="I37626" s="1"/>
      <c r="J37626" s="1"/>
      <c r="K37626" s="1"/>
      <c r="AA37626" s="1"/>
      <c r="AB37626" s="1"/>
      <c r="AC37626" s="1"/>
      <c r="AJ37626" s="1"/>
      <c r="AK37626" s="1"/>
      <c r="AL37626" s="1"/>
    </row>
    <row r="37627">
      <c r="I37627" s="1"/>
      <c r="J37627" s="1"/>
      <c r="K37627" s="1"/>
      <c r="AA37627" s="1"/>
      <c r="AB37627" s="1"/>
      <c r="AC37627" s="1"/>
      <c r="AJ37627" s="1"/>
      <c r="AK37627" s="1"/>
      <c r="AL37627" s="1"/>
    </row>
    <row r="37628">
      <c r="I37628" s="1"/>
      <c r="J37628" s="1"/>
      <c r="K37628" s="1"/>
      <c r="AA37628" s="1"/>
      <c r="AB37628" s="1"/>
      <c r="AC37628" s="1"/>
      <c r="AJ37628" s="1"/>
      <c r="AK37628" s="1"/>
      <c r="AL37628" s="1"/>
    </row>
    <row r="37629">
      <c r="I37629" s="1"/>
      <c r="J37629" s="1"/>
      <c r="K37629" s="1"/>
      <c r="AA37629" s="1"/>
      <c r="AB37629" s="1"/>
      <c r="AC37629" s="1"/>
      <c r="AJ37629" s="1"/>
      <c r="AK37629" s="1"/>
      <c r="AL37629" s="1"/>
    </row>
    <row r="37630">
      <c r="I37630" s="1"/>
      <c r="J37630" s="1"/>
      <c r="K37630" s="1"/>
      <c r="AA37630" s="1"/>
      <c r="AB37630" s="1"/>
      <c r="AC37630" s="1"/>
      <c r="AJ37630" s="1"/>
      <c r="AK37630" s="1"/>
      <c r="AL37630" s="1"/>
    </row>
    <row r="37631">
      <c r="I37631" s="1"/>
      <c r="J37631" s="1"/>
      <c r="K37631" s="1"/>
      <c r="AA37631" s="1"/>
      <c r="AB37631" s="1"/>
      <c r="AC37631" s="1"/>
      <c r="AJ37631" s="1"/>
      <c r="AK37631" s="1"/>
      <c r="AL37631" s="1"/>
    </row>
    <row r="37632">
      <c r="I37632" s="1"/>
      <c r="J37632" s="1"/>
      <c r="K37632" s="1"/>
      <c r="AA37632" s="1"/>
      <c r="AB37632" s="1"/>
      <c r="AC37632" s="1"/>
      <c r="AJ37632" s="1"/>
      <c r="AK37632" s="1"/>
      <c r="AL37632" s="1"/>
    </row>
    <row r="37633">
      <c r="I37633" s="1"/>
      <c r="J37633" s="1"/>
      <c r="K37633" s="1"/>
      <c r="AA37633" s="1"/>
      <c r="AB37633" s="1"/>
      <c r="AC37633" s="1"/>
      <c r="AJ37633" s="1"/>
      <c r="AK37633" s="1"/>
      <c r="AL37633" s="1"/>
    </row>
    <row r="37634">
      <c r="I37634" s="1"/>
      <c r="J37634" s="1"/>
      <c r="K37634" s="1"/>
      <c r="AA37634" s="1"/>
      <c r="AB37634" s="1"/>
      <c r="AC37634" s="1"/>
      <c r="AJ37634" s="1"/>
      <c r="AK37634" s="1"/>
      <c r="AL37634" s="1"/>
    </row>
    <row r="37635">
      <c r="I37635" s="1"/>
      <c r="J37635" s="1"/>
      <c r="K37635" s="1"/>
      <c r="AA37635" s="1"/>
      <c r="AB37635" s="1"/>
      <c r="AC37635" s="1"/>
      <c r="AJ37635" s="1"/>
      <c r="AK37635" s="1"/>
      <c r="AL37635" s="1"/>
    </row>
    <row r="37636">
      <c r="I37636" s="1"/>
      <c r="J37636" s="1"/>
      <c r="K37636" s="1"/>
      <c r="AA37636" s="1"/>
      <c r="AB37636" s="1"/>
      <c r="AC37636" s="1"/>
      <c r="AJ37636" s="1"/>
      <c r="AK37636" s="1"/>
      <c r="AL37636" s="1"/>
    </row>
    <row r="37637">
      <c r="I37637" s="1"/>
      <c r="J37637" s="1"/>
      <c r="K37637" s="1"/>
      <c r="AA37637" s="1"/>
      <c r="AB37637" s="1"/>
      <c r="AC37637" s="1"/>
      <c r="AJ37637" s="1"/>
      <c r="AK37637" s="1"/>
      <c r="AL37637" s="1"/>
    </row>
    <row r="37638">
      <c r="I37638" s="1"/>
      <c r="J37638" s="1"/>
      <c r="K37638" s="1"/>
      <c r="AA37638" s="1"/>
      <c r="AB37638" s="1"/>
      <c r="AC37638" s="1"/>
      <c r="AJ37638" s="1"/>
      <c r="AK37638" s="1"/>
      <c r="AL37638" s="1"/>
    </row>
    <row r="37639">
      <c r="I37639" s="1"/>
      <c r="J37639" s="1"/>
      <c r="K37639" s="1"/>
      <c r="AA37639" s="1"/>
      <c r="AB37639" s="1"/>
      <c r="AC37639" s="1"/>
      <c r="AJ37639" s="1"/>
      <c r="AK37639" s="1"/>
      <c r="AL37639" s="1"/>
    </row>
    <row r="37640">
      <c r="I37640" s="1"/>
      <c r="J37640" s="1"/>
      <c r="K37640" s="1"/>
      <c r="AA37640" s="1"/>
      <c r="AB37640" s="1"/>
      <c r="AC37640" s="1"/>
      <c r="AJ37640" s="1"/>
      <c r="AK37640" s="1"/>
      <c r="AL37640" s="1"/>
    </row>
    <row r="37641">
      <c r="I37641" s="1"/>
      <c r="J37641" s="1"/>
      <c r="K37641" s="1"/>
      <c r="AA37641" s="1"/>
      <c r="AB37641" s="1"/>
      <c r="AC37641" s="1"/>
      <c r="AJ37641" s="1"/>
      <c r="AK37641" s="1"/>
      <c r="AL37641" s="1"/>
    </row>
    <row r="37642">
      <c r="I37642" s="1"/>
      <c r="J37642" s="1"/>
      <c r="K37642" s="1"/>
      <c r="AA37642" s="1"/>
      <c r="AB37642" s="1"/>
      <c r="AC37642" s="1"/>
      <c r="AJ37642" s="1"/>
      <c r="AK37642" s="1"/>
      <c r="AL37642" s="1"/>
    </row>
    <row r="37643">
      <c r="I37643" s="1"/>
      <c r="J37643" s="1"/>
      <c r="K37643" s="1"/>
      <c r="AA37643" s="1"/>
      <c r="AB37643" s="1"/>
      <c r="AC37643" s="1"/>
      <c r="AJ37643" s="1"/>
      <c r="AK37643" s="1"/>
      <c r="AL37643" s="1"/>
    </row>
    <row r="37644">
      <c r="I37644" s="1"/>
      <c r="J37644" s="1"/>
      <c r="K37644" s="1"/>
      <c r="AA37644" s="1"/>
      <c r="AB37644" s="1"/>
      <c r="AC37644" s="1"/>
      <c r="AJ37644" s="1"/>
      <c r="AK37644" s="1"/>
      <c r="AL37644" s="1"/>
    </row>
    <row r="37645">
      <c r="I37645" s="1"/>
      <c r="J37645" s="1"/>
      <c r="K37645" s="1"/>
      <c r="AA37645" s="1"/>
      <c r="AB37645" s="1"/>
      <c r="AC37645" s="1"/>
      <c r="AJ37645" s="1"/>
      <c r="AK37645" s="1"/>
      <c r="AL37645" s="1"/>
    </row>
    <row r="37646">
      <c r="I37646" s="1"/>
      <c r="J37646" s="1"/>
      <c r="K37646" s="1"/>
      <c r="AA37646" s="1"/>
      <c r="AB37646" s="1"/>
      <c r="AC37646" s="1"/>
      <c r="AJ37646" s="1"/>
      <c r="AK37646" s="1"/>
      <c r="AL37646" s="1"/>
    </row>
    <row r="37647">
      <c r="I37647" s="1"/>
      <c r="J37647" s="1"/>
      <c r="K37647" s="1"/>
      <c r="AA37647" s="1"/>
      <c r="AB37647" s="1"/>
      <c r="AC37647" s="1"/>
      <c r="AJ37647" s="1"/>
      <c r="AK37647" s="1"/>
      <c r="AL37647" s="1"/>
    </row>
    <row r="37648">
      <c r="I37648" s="1"/>
      <c r="J37648" s="1"/>
      <c r="K37648" s="1"/>
      <c r="AA37648" s="1"/>
      <c r="AB37648" s="1"/>
      <c r="AC37648" s="1"/>
      <c r="AJ37648" s="1"/>
      <c r="AK37648" s="1"/>
      <c r="AL37648" s="1"/>
    </row>
    <row r="37649">
      <c r="I37649" s="1"/>
      <c r="J37649" s="1"/>
      <c r="K37649" s="1"/>
      <c r="AA37649" s="1"/>
      <c r="AB37649" s="1"/>
      <c r="AC37649" s="1"/>
      <c r="AJ37649" s="1"/>
      <c r="AK37649" s="1"/>
      <c r="AL37649" s="1"/>
    </row>
    <row r="37650">
      <c r="I37650" s="1"/>
      <c r="J37650" s="1"/>
      <c r="K37650" s="1"/>
      <c r="AA37650" s="1"/>
      <c r="AB37650" s="1"/>
      <c r="AC37650" s="1"/>
      <c r="AJ37650" s="1"/>
      <c r="AK37650" s="1"/>
      <c r="AL37650" s="1"/>
    </row>
    <row r="37651">
      <c r="I37651" s="1"/>
      <c r="J37651" s="1"/>
      <c r="K37651" s="1"/>
      <c r="AA37651" s="1"/>
      <c r="AB37651" s="1"/>
      <c r="AC37651" s="1"/>
      <c r="AJ37651" s="1"/>
      <c r="AK37651" s="1"/>
      <c r="AL37651" s="1"/>
    </row>
    <row r="37652">
      <c r="I37652" s="1"/>
      <c r="J37652" s="1"/>
      <c r="K37652" s="1"/>
      <c r="AA37652" s="1"/>
      <c r="AB37652" s="1"/>
      <c r="AC37652" s="1"/>
      <c r="AJ37652" s="1"/>
      <c r="AK37652" s="1"/>
      <c r="AL37652" s="1"/>
    </row>
    <row r="37653">
      <c r="I37653" s="1"/>
      <c r="J37653" s="1"/>
      <c r="K37653" s="1"/>
      <c r="AA37653" s="1"/>
      <c r="AB37653" s="1"/>
      <c r="AC37653" s="1"/>
      <c r="AJ37653" s="1"/>
      <c r="AK37653" s="1"/>
      <c r="AL37653" s="1"/>
    </row>
    <row r="37654">
      <c r="I37654" s="1"/>
      <c r="J37654" s="1"/>
      <c r="K37654" s="1"/>
      <c r="AA37654" s="1"/>
      <c r="AB37654" s="1"/>
      <c r="AC37654" s="1"/>
      <c r="AJ37654" s="1"/>
      <c r="AK37654" s="1"/>
      <c r="AL37654" s="1"/>
    </row>
    <row r="37655">
      <c r="I37655" s="1"/>
      <c r="J37655" s="1"/>
      <c r="K37655" s="1"/>
      <c r="AA37655" s="1"/>
      <c r="AB37655" s="1"/>
      <c r="AC37655" s="1"/>
      <c r="AJ37655" s="1"/>
      <c r="AK37655" s="1"/>
      <c r="AL37655" s="1"/>
    </row>
    <row r="37656">
      <c r="I37656" s="1"/>
      <c r="J37656" s="1"/>
      <c r="K37656" s="1"/>
      <c r="AA37656" s="1"/>
      <c r="AB37656" s="1"/>
      <c r="AC37656" s="1"/>
      <c r="AJ37656" s="1"/>
      <c r="AK37656" s="1"/>
      <c r="AL37656" s="1"/>
    </row>
    <row r="37657">
      <c r="I37657" s="1"/>
      <c r="J37657" s="1"/>
      <c r="K37657" s="1"/>
      <c r="AA37657" s="1"/>
      <c r="AB37657" s="1"/>
      <c r="AC37657" s="1"/>
      <c r="AJ37657" s="1"/>
      <c r="AK37657" s="1"/>
      <c r="AL37657" s="1"/>
    </row>
    <row r="37658">
      <c r="I37658" s="1"/>
      <c r="J37658" s="1"/>
      <c r="K37658" s="1"/>
      <c r="AA37658" s="1"/>
      <c r="AB37658" s="1"/>
      <c r="AC37658" s="1"/>
      <c r="AJ37658" s="1"/>
      <c r="AK37658" s="1"/>
      <c r="AL37658" s="1"/>
    </row>
    <row r="37659">
      <c r="I37659" s="1"/>
      <c r="J37659" s="1"/>
      <c r="K37659" s="1"/>
      <c r="AA37659" s="1"/>
      <c r="AB37659" s="1"/>
      <c r="AC37659" s="1"/>
      <c r="AJ37659" s="1"/>
      <c r="AK37659" s="1"/>
      <c r="AL37659" s="1"/>
    </row>
    <row r="37660">
      <c r="I37660" s="1"/>
      <c r="J37660" s="1"/>
      <c r="K37660" s="1"/>
      <c r="AA37660" s="1"/>
      <c r="AB37660" s="1"/>
      <c r="AC37660" s="1"/>
      <c r="AJ37660" s="1"/>
      <c r="AK37660" s="1"/>
      <c r="AL37660" s="1"/>
    </row>
    <row r="37661">
      <c r="I37661" s="1"/>
      <c r="J37661" s="1"/>
      <c r="K37661" s="1"/>
      <c r="AA37661" s="1"/>
      <c r="AB37661" s="1"/>
      <c r="AC37661" s="1"/>
      <c r="AJ37661" s="1"/>
      <c r="AK37661" s="1"/>
      <c r="AL37661" s="1"/>
    </row>
    <row r="37662">
      <c r="I37662" s="1"/>
      <c r="J37662" s="1"/>
      <c r="K37662" s="1"/>
      <c r="AA37662" s="1"/>
      <c r="AB37662" s="1"/>
      <c r="AC37662" s="1"/>
      <c r="AJ37662" s="1"/>
      <c r="AK37662" s="1"/>
      <c r="AL37662" s="1"/>
    </row>
    <row r="37663">
      <c r="I37663" s="1"/>
      <c r="J37663" s="1"/>
      <c r="K37663" s="1"/>
      <c r="AA37663" s="1"/>
      <c r="AB37663" s="1"/>
      <c r="AC37663" s="1"/>
      <c r="AJ37663" s="1"/>
      <c r="AK37663" s="1"/>
      <c r="AL37663" s="1"/>
    </row>
    <row r="37664">
      <c r="I37664" s="1"/>
      <c r="J37664" s="1"/>
      <c r="K37664" s="1"/>
      <c r="AA37664" s="1"/>
      <c r="AB37664" s="1"/>
      <c r="AC37664" s="1"/>
      <c r="AJ37664" s="1"/>
      <c r="AK37664" s="1"/>
      <c r="AL37664" s="1"/>
    </row>
    <row r="37665">
      <c r="I37665" s="1"/>
      <c r="J37665" s="1"/>
      <c r="K37665" s="1"/>
      <c r="AA37665" s="1"/>
      <c r="AB37665" s="1"/>
      <c r="AC37665" s="1"/>
      <c r="AJ37665" s="1"/>
      <c r="AK37665" s="1"/>
      <c r="AL37665" s="1"/>
    </row>
    <row r="37666">
      <c r="I37666" s="1"/>
      <c r="J37666" s="1"/>
      <c r="K37666" s="1"/>
      <c r="AA37666" s="1"/>
      <c r="AB37666" s="1"/>
      <c r="AC37666" s="1"/>
      <c r="AJ37666" s="1"/>
      <c r="AK37666" s="1"/>
      <c r="AL37666" s="1"/>
    </row>
    <row r="37667">
      <c r="I37667" s="1"/>
      <c r="J37667" s="1"/>
      <c r="K37667" s="1"/>
      <c r="AA37667" s="1"/>
      <c r="AB37667" s="1"/>
      <c r="AC37667" s="1"/>
      <c r="AJ37667" s="1"/>
      <c r="AK37667" s="1"/>
      <c r="AL37667" s="1"/>
    </row>
    <row r="37668">
      <c r="I37668" s="1"/>
      <c r="J37668" s="1"/>
      <c r="K37668" s="1"/>
      <c r="AA37668" s="1"/>
      <c r="AB37668" s="1"/>
      <c r="AC37668" s="1"/>
      <c r="AJ37668" s="1"/>
      <c r="AK37668" s="1"/>
      <c r="AL37668" s="1"/>
    </row>
    <row r="37669">
      <c r="I37669" s="1"/>
      <c r="J37669" s="1"/>
      <c r="K37669" s="1"/>
      <c r="AA37669" s="1"/>
      <c r="AB37669" s="1"/>
      <c r="AC37669" s="1"/>
      <c r="AJ37669" s="1"/>
      <c r="AK37669" s="1"/>
      <c r="AL37669" s="1"/>
    </row>
    <row r="37670">
      <c r="I37670" s="1"/>
      <c r="J37670" s="1"/>
      <c r="K37670" s="1"/>
      <c r="AA37670" s="1"/>
      <c r="AB37670" s="1"/>
      <c r="AC37670" s="1"/>
      <c r="AJ37670" s="1"/>
      <c r="AK37670" s="1"/>
      <c r="AL37670" s="1"/>
    </row>
    <row r="37671">
      <c r="I37671" s="1"/>
      <c r="J37671" s="1"/>
      <c r="K37671" s="1"/>
      <c r="AA37671" s="1"/>
      <c r="AB37671" s="1"/>
      <c r="AC37671" s="1"/>
      <c r="AJ37671" s="1"/>
      <c r="AK37671" s="1"/>
      <c r="AL37671" s="1"/>
    </row>
    <row r="37672">
      <c r="I37672" s="1"/>
      <c r="J37672" s="1"/>
      <c r="K37672" s="1"/>
      <c r="AA37672" s="1"/>
      <c r="AB37672" s="1"/>
      <c r="AC37672" s="1"/>
      <c r="AJ37672" s="1"/>
      <c r="AK37672" s="1"/>
      <c r="AL37672" s="1"/>
    </row>
    <row r="37673">
      <c r="I37673" s="1"/>
      <c r="J37673" s="1"/>
      <c r="K37673" s="1"/>
      <c r="AA37673" s="1"/>
      <c r="AB37673" s="1"/>
      <c r="AC37673" s="1"/>
      <c r="AJ37673" s="1"/>
      <c r="AK37673" s="1"/>
      <c r="AL37673" s="1"/>
    </row>
    <row r="37674">
      <c r="I37674" s="1"/>
      <c r="J37674" s="1"/>
      <c r="K37674" s="1"/>
      <c r="AA37674" s="1"/>
      <c r="AB37674" s="1"/>
      <c r="AC37674" s="1"/>
      <c r="AJ37674" s="1"/>
      <c r="AK37674" s="1"/>
      <c r="AL37674" s="1"/>
    </row>
    <row r="37675">
      <c r="I37675" s="1"/>
      <c r="J37675" s="1"/>
      <c r="K37675" s="1"/>
      <c r="AA37675" s="1"/>
      <c r="AB37675" s="1"/>
      <c r="AC37675" s="1"/>
      <c r="AJ37675" s="1"/>
      <c r="AK37675" s="1"/>
      <c r="AL37675" s="1"/>
    </row>
    <row r="37676">
      <c r="I37676" s="1"/>
      <c r="J37676" s="1"/>
      <c r="K37676" s="1"/>
      <c r="AA37676" s="1"/>
      <c r="AB37676" s="1"/>
      <c r="AC37676" s="1"/>
      <c r="AJ37676" s="1"/>
      <c r="AK37676" s="1"/>
      <c r="AL37676" s="1"/>
    </row>
    <row r="37677">
      <c r="I37677" s="1"/>
      <c r="J37677" s="1"/>
      <c r="K37677" s="1"/>
      <c r="AA37677" s="1"/>
      <c r="AB37677" s="1"/>
      <c r="AC37677" s="1"/>
      <c r="AJ37677" s="1"/>
      <c r="AK37677" s="1"/>
      <c r="AL37677" s="1"/>
    </row>
    <row r="37678">
      <c r="I37678" s="1"/>
      <c r="J37678" s="1"/>
      <c r="K37678" s="1"/>
      <c r="AA37678" s="1"/>
      <c r="AB37678" s="1"/>
      <c r="AC37678" s="1"/>
      <c r="AJ37678" s="1"/>
      <c r="AK37678" s="1"/>
      <c r="AL37678" s="1"/>
    </row>
    <row r="37679">
      <c r="I37679" s="1"/>
      <c r="J37679" s="1"/>
      <c r="K37679" s="1"/>
      <c r="AA37679" s="1"/>
      <c r="AB37679" s="1"/>
      <c r="AC37679" s="1"/>
      <c r="AJ37679" s="1"/>
      <c r="AK37679" s="1"/>
      <c r="AL37679" s="1"/>
    </row>
    <row r="37680">
      <c r="I37680" s="1"/>
      <c r="J37680" s="1"/>
      <c r="K37680" s="1"/>
      <c r="AA37680" s="1"/>
      <c r="AB37680" s="1"/>
      <c r="AC37680" s="1"/>
      <c r="AJ37680" s="1"/>
      <c r="AK37680" s="1"/>
      <c r="AL37680" s="1"/>
    </row>
    <row r="37681">
      <c r="I37681" s="1"/>
      <c r="J37681" s="1"/>
      <c r="K37681" s="1"/>
      <c r="AA37681" s="1"/>
      <c r="AB37681" s="1"/>
      <c r="AC37681" s="1"/>
      <c r="AJ37681" s="1"/>
      <c r="AK37681" s="1"/>
      <c r="AL37681" s="1"/>
    </row>
    <row r="37682">
      <c r="I37682" s="1"/>
      <c r="J37682" s="1"/>
      <c r="K37682" s="1"/>
      <c r="AA37682" s="1"/>
      <c r="AB37682" s="1"/>
      <c r="AC37682" s="1"/>
      <c r="AJ37682" s="1"/>
      <c r="AK37682" s="1"/>
      <c r="AL37682" s="1"/>
    </row>
    <row r="37683">
      <c r="I37683" s="1"/>
      <c r="J37683" s="1"/>
      <c r="K37683" s="1"/>
      <c r="AA37683" s="1"/>
      <c r="AB37683" s="1"/>
      <c r="AC37683" s="1"/>
      <c r="AJ37683" s="1"/>
      <c r="AK37683" s="1"/>
      <c r="AL37683" s="1"/>
    </row>
    <row r="37684">
      <c r="I37684" s="1"/>
      <c r="J37684" s="1"/>
      <c r="K37684" s="1"/>
      <c r="AA37684" s="1"/>
      <c r="AB37684" s="1"/>
      <c r="AC37684" s="1"/>
      <c r="AJ37684" s="1"/>
      <c r="AK37684" s="1"/>
      <c r="AL37684" s="1"/>
    </row>
    <row r="37685">
      <c r="I37685" s="1"/>
      <c r="J37685" s="1"/>
      <c r="K37685" s="1"/>
      <c r="AA37685" s="1"/>
      <c r="AB37685" s="1"/>
      <c r="AC37685" s="1"/>
      <c r="AJ37685" s="1"/>
      <c r="AK37685" s="1"/>
      <c r="AL37685" s="1"/>
    </row>
    <row r="37686">
      <c r="I37686" s="1"/>
      <c r="J37686" s="1"/>
      <c r="K37686" s="1"/>
      <c r="AA37686" s="1"/>
      <c r="AB37686" s="1"/>
      <c r="AC37686" s="1"/>
      <c r="AJ37686" s="1"/>
      <c r="AK37686" s="1"/>
      <c r="AL37686" s="1"/>
    </row>
    <row r="37687">
      <c r="I37687" s="1"/>
      <c r="J37687" s="1"/>
      <c r="K37687" s="1"/>
      <c r="AA37687" s="1"/>
      <c r="AB37687" s="1"/>
      <c r="AC37687" s="1"/>
      <c r="AJ37687" s="1"/>
      <c r="AK37687" s="1"/>
      <c r="AL37687" s="1"/>
    </row>
    <row r="37688">
      <c r="I37688" s="1"/>
      <c r="J37688" s="1"/>
      <c r="K37688" s="1"/>
      <c r="AA37688" s="1"/>
      <c r="AB37688" s="1"/>
      <c r="AC37688" s="1"/>
      <c r="AJ37688" s="1"/>
      <c r="AK37688" s="1"/>
      <c r="AL37688" s="1"/>
    </row>
    <row r="37689">
      <c r="I37689" s="1"/>
      <c r="J37689" s="1"/>
      <c r="K37689" s="1"/>
      <c r="AA37689" s="1"/>
      <c r="AB37689" s="1"/>
      <c r="AC37689" s="1"/>
      <c r="AJ37689" s="1"/>
      <c r="AK37689" s="1"/>
      <c r="AL37689" s="1"/>
    </row>
    <row r="37690">
      <c r="I37690" s="1"/>
      <c r="J37690" s="1"/>
      <c r="K37690" s="1"/>
      <c r="AA37690" s="1"/>
      <c r="AB37690" s="1"/>
      <c r="AC37690" s="1"/>
      <c r="AJ37690" s="1"/>
      <c r="AK37690" s="1"/>
      <c r="AL37690" s="1"/>
    </row>
    <row r="37691">
      <c r="I37691" s="1"/>
      <c r="J37691" s="1"/>
      <c r="K37691" s="1"/>
      <c r="AA37691" s="1"/>
      <c r="AB37691" s="1"/>
      <c r="AC37691" s="1"/>
      <c r="AJ37691" s="1"/>
      <c r="AK37691" s="1"/>
      <c r="AL37691" s="1"/>
    </row>
    <row r="37692">
      <c r="I37692" s="1"/>
      <c r="J37692" s="1"/>
      <c r="K37692" s="1"/>
      <c r="AA37692" s="1"/>
      <c r="AB37692" s="1"/>
      <c r="AC37692" s="1"/>
      <c r="AJ37692" s="1"/>
      <c r="AK37692" s="1"/>
      <c r="AL37692" s="1"/>
    </row>
    <row r="37693">
      <c r="I37693" s="1"/>
      <c r="J37693" s="1"/>
      <c r="K37693" s="1"/>
      <c r="AA37693" s="1"/>
      <c r="AB37693" s="1"/>
      <c r="AC37693" s="1"/>
      <c r="AJ37693" s="1"/>
      <c r="AK37693" s="1"/>
      <c r="AL37693" s="1"/>
    </row>
    <row r="37694">
      <c r="I37694" s="1"/>
      <c r="J37694" s="1"/>
      <c r="K37694" s="1"/>
      <c r="AA37694" s="1"/>
      <c r="AB37694" s="1"/>
      <c r="AC37694" s="1"/>
      <c r="AJ37694" s="1"/>
      <c r="AK37694" s="1"/>
      <c r="AL37694" s="1"/>
    </row>
    <row r="37695">
      <c r="I37695" s="1"/>
      <c r="J37695" s="1"/>
      <c r="K37695" s="1"/>
      <c r="AA37695" s="1"/>
      <c r="AB37695" s="1"/>
      <c r="AC37695" s="1"/>
      <c r="AJ37695" s="1"/>
      <c r="AK37695" s="1"/>
      <c r="AL37695" s="1"/>
    </row>
    <row r="37696">
      <c r="I37696" s="1"/>
      <c r="J37696" s="1"/>
      <c r="K37696" s="1"/>
      <c r="AA37696" s="1"/>
      <c r="AB37696" s="1"/>
      <c r="AC37696" s="1"/>
      <c r="AJ37696" s="1"/>
      <c r="AK37696" s="1"/>
      <c r="AL37696" s="1"/>
    </row>
    <row r="37697">
      <c r="I37697" s="1"/>
      <c r="J37697" s="1"/>
      <c r="K37697" s="1"/>
      <c r="AA37697" s="1"/>
      <c r="AB37697" s="1"/>
      <c r="AC37697" s="1"/>
      <c r="AJ37697" s="1"/>
      <c r="AK37697" s="1"/>
      <c r="AL37697" s="1"/>
    </row>
    <row r="37698">
      <c r="I37698" s="1"/>
      <c r="J37698" s="1"/>
      <c r="K37698" s="1"/>
      <c r="AA37698" s="1"/>
      <c r="AB37698" s="1"/>
      <c r="AC37698" s="1"/>
      <c r="AJ37698" s="1"/>
      <c r="AK37698" s="1"/>
      <c r="AL37698" s="1"/>
    </row>
    <row r="37699">
      <c r="I37699" s="1"/>
      <c r="J37699" s="1"/>
      <c r="K37699" s="1"/>
      <c r="AA37699" s="1"/>
      <c r="AB37699" s="1"/>
      <c r="AC37699" s="1"/>
      <c r="AJ37699" s="1"/>
      <c r="AK37699" s="1"/>
      <c r="AL37699" s="1"/>
    </row>
    <row r="37700">
      <c r="I37700" s="1"/>
      <c r="J37700" s="1"/>
      <c r="K37700" s="1"/>
      <c r="AA37700" s="1"/>
      <c r="AB37700" s="1"/>
      <c r="AC37700" s="1"/>
      <c r="AJ37700" s="1"/>
      <c r="AK37700" s="1"/>
      <c r="AL37700" s="1"/>
    </row>
    <row r="37701">
      <c r="I37701" s="1"/>
      <c r="J37701" s="1"/>
      <c r="K37701" s="1"/>
      <c r="AA37701" s="1"/>
      <c r="AB37701" s="1"/>
      <c r="AC37701" s="1"/>
      <c r="AJ37701" s="1"/>
      <c r="AK37701" s="1"/>
      <c r="AL37701" s="1"/>
    </row>
    <row r="37702">
      <c r="I37702" s="1"/>
      <c r="J37702" s="1"/>
      <c r="K37702" s="1"/>
      <c r="AA37702" s="1"/>
      <c r="AB37702" s="1"/>
      <c r="AC37702" s="1"/>
      <c r="AJ37702" s="1"/>
      <c r="AK37702" s="1"/>
      <c r="AL37702" s="1"/>
    </row>
    <row r="37703">
      <c r="I37703" s="1"/>
      <c r="J37703" s="1"/>
      <c r="K37703" s="1"/>
      <c r="AA37703" s="1"/>
      <c r="AB37703" s="1"/>
      <c r="AC37703" s="1"/>
      <c r="AJ37703" s="1"/>
      <c r="AK37703" s="1"/>
      <c r="AL37703" s="1"/>
    </row>
    <row r="37704">
      <c r="I37704" s="1"/>
      <c r="J37704" s="1"/>
      <c r="K37704" s="1"/>
      <c r="AA37704" s="1"/>
      <c r="AB37704" s="1"/>
      <c r="AC37704" s="1"/>
      <c r="AJ37704" s="1"/>
      <c r="AK37704" s="1"/>
      <c r="AL37704" s="1"/>
    </row>
    <row r="37705">
      <c r="I37705" s="1"/>
      <c r="J37705" s="1"/>
      <c r="K37705" s="1"/>
      <c r="AA37705" s="1"/>
      <c r="AB37705" s="1"/>
      <c r="AC37705" s="1"/>
      <c r="AJ37705" s="1"/>
      <c r="AK37705" s="1"/>
      <c r="AL37705" s="1"/>
    </row>
    <row r="37706">
      <c r="I37706" s="1"/>
      <c r="J37706" s="1"/>
      <c r="K37706" s="1"/>
      <c r="AA37706" s="1"/>
      <c r="AB37706" s="1"/>
      <c r="AC37706" s="1"/>
      <c r="AJ37706" s="1"/>
      <c r="AK37706" s="1"/>
      <c r="AL37706" s="1"/>
    </row>
    <row r="37707">
      <c r="I37707" s="1"/>
      <c r="J37707" s="1"/>
      <c r="K37707" s="1"/>
      <c r="AA37707" s="1"/>
      <c r="AB37707" s="1"/>
      <c r="AC37707" s="1"/>
      <c r="AJ37707" s="1"/>
      <c r="AK37707" s="1"/>
      <c r="AL37707" s="1"/>
    </row>
    <row r="37708">
      <c r="I37708" s="1"/>
      <c r="J37708" s="1"/>
      <c r="K37708" s="1"/>
      <c r="AA37708" s="1"/>
      <c r="AB37708" s="1"/>
      <c r="AC37708" s="1"/>
      <c r="AJ37708" s="1"/>
      <c r="AK37708" s="1"/>
      <c r="AL37708" s="1"/>
    </row>
    <row r="37709">
      <c r="I37709" s="1"/>
      <c r="J37709" s="1"/>
      <c r="K37709" s="1"/>
      <c r="AA37709" s="1"/>
      <c r="AB37709" s="1"/>
      <c r="AC37709" s="1"/>
      <c r="AJ37709" s="1"/>
      <c r="AK37709" s="1"/>
      <c r="AL37709" s="1"/>
    </row>
    <row r="37710">
      <c r="I37710" s="1"/>
      <c r="J37710" s="1"/>
      <c r="K37710" s="1"/>
      <c r="AA37710" s="1"/>
      <c r="AB37710" s="1"/>
      <c r="AC37710" s="1"/>
      <c r="AJ37710" s="1"/>
      <c r="AK37710" s="1"/>
      <c r="AL37710" s="1"/>
    </row>
    <row r="37711">
      <c r="I37711" s="1"/>
      <c r="J37711" s="1"/>
      <c r="K37711" s="1"/>
      <c r="AA37711" s="1"/>
      <c r="AB37711" s="1"/>
      <c r="AC37711" s="1"/>
      <c r="AJ37711" s="1"/>
      <c r="AK37711" s="1"/>
      <c r="AL37711" s="1"/>
    </row>
    <row r="37712">
      <c r="I37712" s="1"/>
      <c r="J37712" s="1"/>
      <c r="K37712" s="1"/>
      <c r="AA37712" s="1"/>
      <c r="AB37712" s="1"/>
      <c r="AC37712" s="1"/>
      <c r="AJ37712" s="1"/>
      <c r="AK37712" s="1"/>
      <c r="AL37712" s="1"/>
    </row>
    <row r="37713">
      <c r="I37713" s="1"/>
      <c r="J37713" s="1"/>
      <c r="K37713" s="1"/>
      <c r="AA37713" s="1"/>
      <c r="AB37713" s="1"/>
      <c r="AC37713" s="1"/>
      <c r="AJ37713" s="1"/>
      <c r="AK37713" s="1"/>
      <c r="AL37713" s="1"/>
    </row>
    <row r="37714">
      <c r="I37714" s="1"/>
      <c r="J37714" s="1"/>
      <c r="K37714" s="1"/>
      <c r="AA37714" s="1"/>
      <c r="AB37714" s="1"/>
      <c r="AC37714" s="1"/>
      <c r="AJ37714" s="1"/>
      <c r="AK37714" s="1"/>
      <c r="AL37714" s="1"/>
    </row>
    <row r="37715">
      <c r="I37715" s="1"/>
      <c r="J37715" s="1"/>
      <c r="K37715" s="1"/>
      <c r="AA37715" s="1"/>
      <c r="AB37715" s="1"/>
      <c r="AC37715" s="1"/>
      <c r="AJ37715" s="1"/>
      <c r="AK37715" s="1"/>
      <c r="AL37715" s="1"/>
    </row>
    <row r="37716">
      <c r="I37716" s="1"/>
      <c r="J37716" s="1"/>
      <c r="K37716" s="1"/>
      <c r="AA37716" s="1"/>
      <c r="AB37716" s="1"/>
      <c r="AC37716" s="1"/>
      <c r="AJ37716" s="1"/>
      <c r="AK37716" s="1"/>
      <c r="AL37716" s="1"/>
    </row>
    <row r="37717">
      <c r="I37717" s="1"/>
      <c r="J37717" s="1"/>
      <c r="K37717" s="1"/>
      <c r="AA37717" s="1"/>
      <c r="AB37717" s="1"/>
      <c r="AC37717" s="1"/>
      <c r="AJ37717" s="1"/>
      <c r="AK37717" s="1"/>
      <c r="AL37717" s="1"/>
    </row>
    <row r="37718">
      <c r="I37718" s="1"/>
      <c r="J37718" s="1"/>
      <c r="K37718" s="1"/>
      <c r="AA37718" s="1"/>
      <c r="AB37718" s="1"/>
      <c r="AC37718" s="1"/>
      <c r="AJ37718" s="1"/>
      <c r="AK37718" s="1"/>
      <c r="AL37718" s="1"/>
    </row>
    <row r="37719">
      <c r="I37719" s="1"/>
      <c r="J37719" s="1"/>
      <c r="K37719" s="1"/>
      <c r="AA37719" s="1"/>
      <c r="AB37719" s="1"/>
      <c r="AC37719" s="1"/>
      <c r="AJ37719" s="1"/>
      <c r="AK37719" s="1"/>
      <c r="AL37719" s="1"/>
    </row>
    <row r="37720">
      <c r="I37720" s="1"/>
      <c r="J37720" s="1"/>
      <c r="K37720" s="1"/>
      <c r="AA37720" s="1"/>
      <c r="AB37720" s="1"/>
      <c r="AC37720" s="1"/>
      <c r="AJ37720" s="1"/>
      <c r="AK37720" s="1"/>
      <c r="AL37720" s="1"/>
    </row>
    <row r="37721">
      <c r="I37721" s="1"/>
      <c r="J37721" s="1"/>
      <c r="K37721" s="1"/>
      <c r="AA37721" s="1"/>
      <c r="AB37721" s="1"/>
      <c r="AC37721" s="1"/>
      <c r="AJ37721" s="1"/>
      <c r="AK37721" s="1"/>
      <c r="AL37721" s="1"/>
    </row>
    <row r="37722">
      <c r="I37722" s="1"/>
      <c r="J37722" s="1"/>
      <c r="K37722" s="1"/>
      <c r="AA37722" s="1"/>
      <c r="AB37722" s="1"/>
      <c r="AC37722" s="1"/>
      <c r="AJ37722" s="1"/>
      <c r="AK37722" s="1"/>
      <c r="AL37722" s="1"/>
    </row>
    <row r="37723">
      <c r="I37723" s="1"/>
      <c r="J37723" s="1"/>
      <c r="K37723" s="1"/>
      <c r="AA37723" s="1"/>
      <c r="AB37723" s="1"/>
      <c r="AC37723" s="1"/>
      <c r="AJ37723" s="1"/>
      <c r="AK37723" s="1"/>
      <c r="AL37723" s="1"/>
    </row>
    <row r="37724">
      <c r="I37724" s="1"/>
      <c r="J37724" s="1"/>
      <c r="K37724" s="1"/>
      <c r="AA37724" s="1"/>
      <c r="AB37724" s="1"/>
      <c r="AC37724" s="1"/>
      <c r="AJ37724" s="1"/>
      <c r="AK37724" s="1"/>
      <c r="AL37724" s="1"/>
    </row>
    <row r="37725">
      <c r="I37725" s="1"/>
      <c r="J37725" s="1"/>
      <c r="K37725" s="1"/>
      <c r="AA37725" s="1"/>
      <c r="AB37725" s="1"/>
      <c r="AC37725" s="1"/>
      <c r="AJ37725" s="1"/>
      <c r="AK37725" s="1"/>
      <c r="AL37725" s="1"/>
    </row>
    <row r="37726">
      <c r="I37726" s="1"/>
      <c r="J37726" s="1"/>
      <c r="K37726" s="1"/>
      <c r="AA37726" s="1"/>
      <c r="AB37726" s="1"/>
      <c r="AC37726" s="1"/>
      <c r="AJ37726" s="1"/>
      <c r="AK37726" s="1"/>
      <c r="AL37726" s="1"/>
    </row>
    <row r="37727">
      <c r="I37727" s="1"/>
      <c r="J37727" s="1"/>
      <c r="K37727" s="1"/>
      <c r="AA37727" s="1"/>
      <c r="AB37727" s="1"/>
      <c r="AC37727" s="1"/>
      <c r="AJ37727" s="1"/>
      <c r="AK37727" s="1"/>
      <c r="AL37727" s="1"/>
    </row>
    <row r="37728">
      <c r="I37728" s="1"/>
      <c r="J37728" s="1"/>
      <c r="K37728" s="1"/>
      <c r="AA37728" s="1"/>
      <c r="AB37728" s="1"/>
      <c r="AC37728" s="1"/>
      <c r="AJ37728" s="1"/>
      <c r="AK37728" s="1"/>
      <c r="AL37728" s="1"/>
    </row>
    <row r="37729">
      <c r="I37729" s="1"/>
      <c r="J37729" s="1"/>
      <c r="K37729" s="1"/>
      <c r="AA37729" s="1"/>
      <c r="AB37729" s="1"/>
      <c r="AC37729" s="1"/>
      <c r="AJ37729" s="1"/>
      <c r="AK37729" s="1"/>
      <c r="AL37729" s="1"/>
    </row>
    <row r="37730">
      <c r="I37730" s="1"/>
      <c r="J37730" s="1"/>
      <c r="K37730" s="1"/>
      <c r="AA37730" s="1"/>
      <c r="AB37730" s="1"/>
      <c r="AC37730" s="1"/>
      <c r="AJ37730" s="1"/>
      <c r="AK37730" s="1"/>
      <c r="AL37730" s="1"/>
    </row>
    <row r="37731">
      <c r="I37731" s="1"/>
      <c r="J37731" s="1"/>
      <c r="K37731" s="1"/>
      <c r="AA37731" s="1"/>
      <c r="AB37731" s="1"/>
      <c r="AC37731" s="1"/>
      <c r="AJ37731" s="1"/>
      <c r="AK37731" s="1"/>
      <c r="AL37731" s="1"/>
    </row>
    <row r="37732">
      <c r="I37732" s="1"/>
      <c r="J37732" s="1"/>
      <c r="K37732" s="1"/>
      <c r="AA37732" s="1"/>
      <c r="AB37732" s="1"/>
      <c r="AC37732" s="1"/>
      <c r="AJ37732" s="1"/>
      <c r="AK37732" s="1"/>
      <c r="AL37732" s="1"/>
    </row>
    <row r="37733">
      <c r="I37733" s="1"/>
      <c r="J37733" s="1"/>
      <c r="K37733" s="1"/>
      <c r="AA37733" s="1"/>
      <c r="AB37733" s="1"/>
      <c r="AC37733" s="1"/>
      <c r="AJ37733" s="1"/>
      <c r="AK37733" s="1"/>
      <c r="AL37733" s="1"/>
    </row>
    <row r="37734">
      <c r="I37734" s="1"/>
      <c r="J37734" s="1"/>
      <c r="K37734" s="1"/>
      <c r="AA37734" s="1"/>
      <c r="AB37734" s="1"/>
      <c r="AC37734" s="1"/>
      <c r="AJ37734" s="1"/>
      <c r="AK37734" s="1"/>
      <c r="AL37734" s="1"/>
    </row>
    <row r="37735">
      <c r="I37735" s="1"/>
      <c r="J37735" s="1"/>
      <c r="K37735" s="1"/>
      <c r="AA37735" s="1"/>
      <c r="AB37735" s="1"/>
      <c r="AC37735" s="1"/>
      <c r="AJ37735" s="1"/>
      <c r="AK37735" s="1"/>
      <c r="AL37735" s="1"/>
    </row>
    <row r="37736">
      <c r="I37736" s="1"/>
      <c r="J37736" s="1"/>
      <c r="K37736" s="1"/>
      <c r="AA37736" s="1"/>
      <c r="AB37736" s="1"/>
      <c r="AC37736" s="1"/>
      <c r="AJ37736" s="1"/>
      <c r="AK37736" s="1"/>
      <c r="AL37736" s="1"/>
    </row>
    <row r="37737">
      <c r="I37737" s="1"/>
      <c r="J37737" s="1"/>
      <c r="K37737" s="1"/>
      <c r="AA37737" s="1"/>
      <c r="AB37737" s="1"/>
      <c r="AC37737" s="1"/>
      <c r="AJ37737" s="1"/>
      <c r="AK37737" s="1"/>
      <c r="AL37737" s="1"/>
    </row>
    <row r="37738">
      <c r="I37738" s="1"/>
      <c r="J37738" s="1"/>
      <c r="K37738" s="1"/>
      <c r="AA37738" s="1"/>
      <c r="AB37738" s="1"/>
      <c r="AC37738" s="1"/>
      <c r="AJ37738" s="1"/>
      <c r="AK37738" s="1"/>
      <c r="AL37738" s="1"/>
    </row>
    <row r="37739">
      <c r="I37739" s="1"/>
      <c r="J37739" s="1"/>
      <c r="K37739" s="1"/>
      <c r="AA37739" s="1"/>
      <c r="AB37739" s="1"/>
      <c r="AC37739" s="1"/>
      <c r="AJ37739" s="1"/>
      <c r="AK37739" s="1"/>
      <c r="AL37739" s="1"/>
    </row>
    <row r="37740">
      <c r="I37740" s="1"/>
      <c r="J37740" s="1"/>
      <c r="K37740" s="1"/>
      <c r="AA37740" s="1"/>
      <c r="AB37740" s="1"/>
      <c r="AC37740" s="1"/>
      <c r="AJ37740" s="1"/>
      <c r="AK37740" s="1"/>
      <c r="AL37740" s="1"/>
    </row>
    <row r="37741">
      <c r="I37741" s="1"/>
      <c r="J37741" s="1"/>
      <c r="K37741" s="1"/>
      <c r="AA37741" s="1"/>
      <c r="AB37741" s="1"/>
      <c r="AC37741" s="1"/>
      <c r="AJ37741" s="1"/>
      <c r="AK37741" s="1"/>
      <c r="AL37741" s="1"/>
    </row>
    <row r="37742">
      <c r="I37742" s="1"/>
      <c r="J37742" s="1"/>
      <c r="K37742" s="1"/>
      <c r="AA37742" s="1"/>
      <c r="AB37742" s="1"/>
      <c r="AC37742" s="1"/>
      <c r="AJ37742" s="1"/>
      <c r="AK37742" s="1"/>
      <c r="AL37742" s="1"/>
    </row>
    <row r="37743">
      <c r="I37743" s="1"/>
      <c r="J37743" s="1"/>
      <c r="K37743" s="1"/>
      <c r="AA37743" s="1"/>
      <c r="AB37743" s="1"/>
      <c r="AC37743" s="1"/>
      <c r="AJ37743" s="1"/>
      <c r="AK37743" s="1"/>
      <c r="AL37743" s="1"/>
    </row>
    <row r="37744">
      <c r="I37744" s="1"/>
      <c r="J37744" s="1"/>
      <c r="K37744" s="1"/>
      <c r="AA37744" s="1"/>
      <c r="AB37744" s="1"/>
      <c r="AC37744" s="1"/>
      <c r="AJ37744" s="1"/>
      <c r="AK37744" s="1"/>
      <c r="AL37744" s="1"/>
    </row>
    <row r="37745">
      <c r="I37745" s="1"/>
      <c r="J37745" s="1"/>
      <c r="K37745" s="1"/>
      <c r="AA37745" s="1"/>
      <c r="AB37745" s="1"/>
      <c r="AC37745" s="1"/>
      <c r="AJ37745" s="1"/>
      <c r="AK37745" s="1"/>
      <c r="AL37745" s="1"/>
    </row>
    <row r="37746">
      <c r="I37746" s="1"/>
      <c r="J37746" s="1"/>
      <c r="K37746" s="1"/>
      <c r="AA37746" s="1"/>
      <c r="AB37746" s="1"/>
      <c r="AC37746" s="1"/>
      <c r="AJ37746" s="1"/>
      <c r="AK37746" s="1"/>
      <c r="AL37746" s="1"/>
    </row>
    <row r="37747">
      <c r="I37747" s="1"/>
      <c r="J37747" s="1"/>
      <c r="K37747" s="1"/>
      <c r="AA37747" s="1"/>
      <c r="AB37747" s="1"/>
      <c r="AC37747" s="1"/>
      <c r="AJ37747" s="1"/>
      <c r="AK37747" s="1"/>
      <c r="AL37747" s="1"/>
    </row>
    <row r="37748">
      <c r="I37748" s="1"/>
      <c r="J37748" s="1"/>
      <c r="K37748" s="1"/>
      <c r="AA37748" s="1"/>
      <c r="AB37748" s="1"/>
      <c r="AC37748" s="1"/>
      <c r="AJ37748" s="1"/>
      <c r="AK37748" s="1"/>
      <c r="AL37748" s="1"/>
    </row>
    <row r="37749">
      <c r="I37749" s="1"/>
      <c r="J37749" s="1"/>
      <c r="K37749" s="1"/>
      <c r="AA37749" s="1"/>
      <c r="AB37749" s="1"/>
      <c r="AC37749" s="1"/>
      <c r="AJ37749" s="1"/>
      <c r="AK37749" s="1"/>
      <c r="AL37749" s="1"/>
    </row>
    <row r="37750">
      <c r="I37750" s="1"/>
      <c r="J37750" s="1"/>
      <c r="K37750" s="1"/>
      <c r="AA37750" s="1"/>
      <c r="AB37750" s="1"/>
      <c r="AC37750" s="1"/>
      <c r="AJ37750" s="1"/>
      <c r="AK37750" s="1"/>
      <c r="AL37750" s="1"/>
    </row>
    <row r="37751">
      <c r="I37751" s="1"/>
      <c r="J37751" s="1"/>
      <c r="K37751" s="1"/>
      <c r="AA37751" s="1"/>
      <c r="AB37751" s="1"/>
      <c r="AC37751" s="1"/>
      <c r="AJ37751" s="1"/>
      <c r="AK37751" s="1"/>
      <c r="AL37751" s="1"/>
    </row>
    <row r="37752">
      <c r="I37752" s="1"/>
      <c r="J37752" s="1"/>
      <c r="K37752" s="1"/>
      <c r="AA37752" s="1"/>
      <c r="AB37752" s="1"/>
      <c r="AC37752" s="1"/>
      <c r="AJ37752" s="1"/>
      <c r="AK37752" s="1"/>
      <c r="AL37752" s="1"/>
    </row>
    <row r="37753">
      <c r="I37753" s="1"/>
      <c r="J37753" s="1"/>
      <c r="K37753" s="1"/>
      <c r="AA37753" s="1"/>
      <c r="AB37753" s="1"/>
      <c r="AC37753" s="1"/>
      <c r="AJ37753" s="1"/>
      <c r="AK37753" s="1"/>
      <c r="AL37753" s="1"/>
    </row>
    <row r="37754">
      <c r="I37754" s="1"/>
      <c r="J37754" s="1"/>
      <c r="K37754" s="1"/>
      <c r="AA37754" s="1"/>
      <c r="AB37754" s="1"/>
      <c r="AC37754" s="1"/>
      <c r="AJ37754" s="1"/>
      <c r="AK37754" s="1"/>
      <c r="AL37754" s="1"/>
    </row>
    <row r="37755">
      <c r="I37755" s="1"/>
      <c r="J37755" s="1"/>
      <c r="K37755" s="1"/>
      <c r="AA37755" s="1"/>
      <c r="AB37755" s="1"/>
      <c r="AC37755" s="1"/>
      <c r="AJ37755" s="1"/>
      <c r="AK37755" s="1"/>
      <c r="AL37755" s="1"/>
    </row>
    <row r="37756">
      <c r="I37756" s="1"/>
      <c r="J37756" s="1"/>
      <c r="K37756" s="1"/>
      <c r="AA37756" s="1"/>
      <c r="AB37756" s="1"/>
      <c r="AC37756" s="1"/>
      <c r="AJ37756" s="1"/>
      <c r="AK37756" s="1"/>
      <c r="AL37756" s="1"/>
    </row>
    <row r="37757">
      <c r="I37757" s="1"/>
      <c r="J37757" s="1"/>
      <c r="K37757" s="1"/>
      <c r="AA37757" s="1"/>
      <c r="AB37757" s="1"/>
      <c r="AC37757" s="1"/>
      <c r="AJ37757" s="1"/>
      <c r="AK37757" s="1"/>
      <c r="AL37757" s="1"/>
    </row>
    <row r="37758">
      <c r="I37758" s="1"/>
      <c r="J37758" s="1"/>
      <c r="K37758" s="1"/>
      <c r="AA37758" s="1"/>
      <c r="AB37758" s="1"/>
      <c r="AC37758" s="1"/>
      <c r="AJ37758" s="1"/>
      <c r="AK37758" s="1"/>
      <c r="AL37758" s="1"/>
    </row>
    <row r="37759">
      <c r="I37759" s="1"/>
      <c r="J37759" s="1"/>
      <c r="K37759" s="1"/>
      <c r="AA37759" s="1"/>
      <c r="AB37759" s="1"/>
      <c r="AC37759" s="1"/>
      <c r="AJ37759" s="1"/>
      <c r="AK37759" s="1"/>
      <c r="AL37759" s="1"/>
    </row>
    <row r="37760">
      <c r="I37760" s="1"/>
      <c r="J37760" s="1"/>
      <c r="K37760" s="1"/>
      <c r="AA37760" s="1"/>
      <c r="AB37760" s="1"/>
      <c r="AC37760" s="1"/>
      <c r="AJ37760" s="1"/>
      <c r="AK37760" s="1"/>
      <c r="AL37760" s="1"/>
    </row>
    <row r="37761">
      <c r="I37761" s="1"/>
      <c r="J37761" s="1"/>
      <c r="K37761" s="1"/>
      <c r="AA37761" s="1"/>
      <c r="AB37761" s="1"/>
      <c r="AC37761" s="1"/>
      <c r="AJ37761" s="1"/>
      <c r="AK37761" s="1"/>
      <c r="AL37761" s="1"/>
    </row>
    <row r="37762">
      <c r="I37762" s="1"/>
      <c r="J37762" s="1"/>
      <c r="K37762" s="1"/>
      <c r="AA37762" s="1"/>
      <c r="AB37762" s="1"/>
      <c r="AC37762" s="1"/>
      <c r="AJ37762" s="1"/>
      <c r="AK37762" s="1"/>
      <c r="AL37762" s="1"/>
    </row>
    <row r="37763">
      <c r="I37763" s="1"/>
      <c r="J37763" s="1"/>
      <c r="K37763" s="1"/>
      <c r="AA37763" s="1"/>
      <c r="AB37763" s="1"/>
      <c r="AC37763" s="1"/>
      <c r="AJ37763" s="1"/>
      <c r="AK37763" s="1"/>
      <c r="AL37763" s="1"/>
    </row>
    <row r="37764">
      <c r="I37764" s="1"/>
      <c r="J37764" s="1"/>
      <c r="K37764" s="1"/>
      <c r="AA37764" s="1"/>
      <c r="AB37764" s="1"/>
      <c r="AC37764" s="1"/>
      <c r="AJ37764" s="1"/>
      <c r="AK37764" s="1"/>
      <c r="AL37764" s="1"/>
    </row>
    <row r="37765">
      <c r="I37765" s="1"/>
      <c r="J37765" s="1"/>
      <c r="K37765" s="1"/>
      <c r="AA37765" s="1"/>
      <c r="AB37765" s="1"/>
      <c r="AC37765" s="1"/>
      <c r="AJ37765" s="1"/>
      <c r="AK37765" s="1"/>
      <c r="AL37765" s="1"/>
    </row>
    <row r="37766">
      <c r="I37766" s="1"/>
      <c r="J37766" s="1"/>
      <c r="K37766" s="1"/>
      <c r="AA37766" s="1"/>
      <c r="AB37766" s="1"/>
      <c r="AC37766" s="1"/>
      <c r="AJ37766" s="1"/>
      <c r="AK37766" s="1"/>
      <c r="AL37766" s="1"/>
    </row>
    <row r="37767">
      <c r="I37767" s="1"/>
      <c r="J37767" s="1"/>
      <c r="K37767" s="1"/>
      <c r="AA37767" s="1"/>
      <c r="AB37767" s="1"/>
      <c r="AC37767" s="1"/>
      <c r="AJ37767" s="1"/>
      <c r="AK37767" s="1"/>
      <c r="AL37767" s="1"/>
    </row>
    <row r="37768">
      <c r="I37768" s="1"/>
      <c r="J37768" s="1"/>
      <c r="K37768" s="1"/>
      <c r="AA37768" s="1"/>
      <c r="AB37768" s="1"/>
      <c r="AC37768" s="1"/>
      <c r="AJ37768" s="1"/>
      <c r="AK37768" s="1"/>
      <c r="AL37768" s="1"/>
    </row>
    <row r="37769">
      <c r="I37769" s="1"/>
      <c r="J37769" s="1"/>
      <c r="K37769" s="1"/>
      <c r="AA37769" s="1"/>
      <c r="AB37769" s="1"/>
      <c r="AC37769" s="1"/>
      <c r="AJ37769" s="1"/>
      <c r="AK37769" s="1"/>
      <c r="AL37769" s="1"/>
    </row>
    <row r="37770">
      <c r="I37770" s="1"/>
      <c r="J37770" s="1"/>
      <c r="K37770" s="1"/>
      <c r="AA37770" s="1"/>
      <c r="AB37770" s="1"/>
      <c r="AC37770" s="1"/>
      <c r="AJ37770" s="1"/>
      <c r="AK37770" s="1"/>
      <c r="AL37770" s="1"/>
    </row>
    <row r="37771">
      <c r="I37771" s="1"/>
      <c r="J37771" s="1"/>
      <c r="K37771" s="1"/>
      <c r="AA37771" s="1"/>
      <c r="AB37771" s="1"/>
      <c r="AC37771" s="1"/>
      <c r="AJ37771" s="1"/>
      <c r="AK37771" s="1"/>
      <c r="AL37771" s="1"/>
    </row>
    <row r="37772">
      <c r="I37772" s="1"/>
      <c r="J37772" s="1"/>
      <c r="K37772" s="1"/>
      <c r="AA37772" s="1"/>
      <c r="AB37772" s="1"/>
      <c r="AC37772" s="1"/>
      <c r="AJ37772" s="1"/>
      <c r="AK37772" s="1"/>
      <c r="AL37772" s="1"/>
    </row>
    <row r="37773">
      <c r="I37773" s="1"/>
      <c r="J37773" s="1"/>
      <c r="K37773" s="1"/>
      <c r="AA37773" s="1"/>
      <c r="AB37773" s="1"/>
      <c r="AC37773" s="1"/>
      <c r="AJ37773" s="1"/>
      <c r="AK37773" s="1"/>
      <c r="AL37773" s="1"/>
    </row>
    <row r="37774">
      <c r="I37774" s="1"/>
      <c r="J37774" s="1"/>
      <c r="K37774" s="1"/>
      <c r="AA37774" s="1"/>
      <c r="AB37774" s="1"/>
      <c r="AC37774" s="1"/>
      <c r="AJ37774" s="1"/>
      <c r="AK37774" s="1"/>
      <c r="AL37774" s="1"/>
    </row>
    <row r="37775">
      <c r="I37775" s="1"/>
      <c r="J37775" s="1"/>
      <c r="K37775" s="1"/>
      <c r="AA37775" s="1"/>
      <c r="AB37775" s="1"/>
      <c r="AC37775" s="1"/>
      <c r="AJ37775" s="1"/>
      <c r="AK37775" s="1"/>
      <c r="AL37775" s="1"/>
    </row>
    <row r="37776">
      <c r="I37776" s="1"/>
      <c r="J37776" s="1"/>
      <c r="K37776" s="1"/>
      <c r="AA37776" s="1"/>
      <c r="AB37776" s="1"/>
      <c r="AC37776" s="1"/>
      <c r="AJ37776" s="1"/>
      <c r="AK37776" s="1"/>
      <c r="AL37776" s="1"/>
    </row>
    <row r="37777">
      <c r="I37777" s="1"/>
      <c r="J37777" s="1"/>
      <c r="K37777" s="1"/>
      <c r="AA37777" s="1"/>
      <c r="AB37777" s="1"/>
      <c r="AC37777" s="1"/>
      <c r="AJ37777" s="1"/>
      <c r="AK37777" s="1"/>
      <c r="AL37777" s="1"/>
    </row>
    <row r="37778">
      <c r="I37778" s="1"/>
      <c r="J37778" s="1"/>
      <c r="K37778" s="1"/>
      <c r="AA37778" s="1"/>
      <c r="AB37778" s="1"/>
      <c r="AC37778" s="1"/>
      <c r="AJ37778" s="1"/>
      <c r="AK37778" s="1"/>
      <c r="AL37778" s="1"/>
    </row>
    <row r="37779">
      <c r="I37779" s="1"/>
      <c r="J37779" s="1"/>
      <c r="K37779" s="1"/>
      <c r="AA37779" s="1"/>
      <c r="AB37779" s="1"/>
      <c r="AC37779" s="1"/>
      <c r="AJ37779" s="1"/>
      <c r="AK37779" s="1"/>
      <c r="AL37779" s="1"/>
    </row>
    <row r="37780">
      <c r="I37780" s="1"/>
      <c r="J37780" s="1"/>
      <c r="K37780" s="1"/>
      <c r="AA37780" s="1"/>
      <c r="AB37780" s="1"/>
      <c r="AC37780" s="1"/>
      <c r="AJ37780" s="1"/>
      <c r="AK37780" s="1"/>
      <c r="AL37780" s="1"/>
    </row>
    <row r="37781">
      <c r="I37781" s="1"/>
      <c r="J37781" s="1"/>
      <c r="K37781" s="1"/>
      <c r="AA37781" s="1"/>
      <c r="AB37781" s="1"/>
      <c r="AC37781" s="1"/>
      <c r="AJ37781" s="1"/>
      <c r="AK37781" s="1"/>
      <c r="AL37781" s="1"/>
    </row>
    <row r="37782">
      <c r="I37782" s="1"/>
      <c r="J37782" s="1"/>
      <c r="K37782" s="1"/>
      <c r="AA37782" s="1"/>
      <c r="AB37782" s="1"/>
      <c r="AC37782" s="1"/>
      <c r="AJ37782" s="1"/>
      <c r="AK37782" s="1"/>
      <c r="AL37782" s="1"/>
    </row>
    <row r="37783">
      <c r="I37783" s="1"/>
      <c r="J37783" s="1"/>
      <c r="K37783" s="1"/>
      <c r="AA37783" s="1"/>
      <c r="AB37783" s="1"/>
      <c r="AC37783" s="1"/>
      <c r="AJ37783" s="1"/>
      <c r="AK37783" s="1"/>
      <c r="AL37783" s="1"/>
    </row>
    <row r="37784">
      <c r="I37784" s="1"/>
      <c r="J37784" s="1"/>
      <c r="K37784" s="1"/>
      <c r="AA37784" s="1"/>
      <c r="AB37784" s="1"/>
      <c r="AC37784" s="1"/>
      <c r="AJ37784" s="1"/>
      <c r="AK37784" s="1"/>
      <c r="AL37784" s="1"/>
    </row>
    <row r="37785">
      <c r="I37785" s="1"/>
      <c r="J37785" s="1"/>
      <c r="K37785" s="1"/>
      <c r="AA37785" s="1"/>
      <c r="AB37785" s="1"/>
      <c r="AC37785" s="1"/>
      <c r="AJ37785" s="1"/>
      <c r="AK37785" s="1"/>
      <c r="AL37785" s="1"/>
    </row>
    <row r="37786">
      <c r="I37786" s="1"/>
      <c r="J37786" s="1"/>
      <c r="K37786" s="1"/>
      <c r="AA37786" s="1"/>
      <c r="AB37786" s="1"/>
      <c r="AC37786" s="1"/>
      <c r="AJ37786" s="1"/>
      <c r="AK37786" s="1"/>
      <c r="AL37786" s="1"/>
    </row>
    <row r="37787">
      <c r="I37787" s="1"/>
      <c r="J37787" s="1"/>
      <c r="K37787" s="1"/>
      <c r="AA37787" s="1"/>
      <c r="AB37787" s="1"/>
      <c r="AC37787" s="1"/>
      <c r="AJ37787" s="1"/>
      <c r="AK37787" s="1"/>
      <c r="AL37787" s="1"/>
    </row>
    <row r="37788">
      <c r="I37788" s="1"/>
      <c r="J37788" s="1"/>
      <c r="K37788" s="1"/>
      <c r="AA37788" s="1"/>
      <c r="AB37788" s="1"/>
      <c r="AC37788" s="1"/>
      <c r="AJ37788" s="1"/>
      <c r="AK37788" s="1"/>
      <c r="AL37788" s="1"/>
    </row>
    <row r="37789">
      <c r="I37789" s="1"/>
      <c r="J37789" s="1"/>
      <c r="K37789" s="1"/>
      <c r="AA37789" s="1"/>
      <c r="AB37789" s="1"/>
      <c r="AC37789" s="1"/>
      <c r="AJ37789" s="1"/>
      <c r="AK37789" s="1"/>
      <c r="AL37789" s="1"/>
    </row>
    <row r="37790">
      <c r="I37790" s="1"/>
      <c r="J37790" s="1"/>
      <c r="K37790" s="1"/>
      <c r="AA37790" s="1"/>
      <c r="AB37790" s="1"/>
      <c r="AC37790" s="1"/>
      <c r="AJ37790" s="1"/>
      <c r="AK37790" s="1"/>
      <c r="AL37790" s="1"/>
    </row>
    <row r="37791">
      <c r="I37791" s="1"/>
      <c r="J37791" s="1"/>
      <c r="K37791" s="1"/>
      <c r="AA37791" s="1"/>
      <c r="AB37791" s="1"/>
      <c r="AC37791" s="1"/>
      <c r="AJ37791" s="1"/>
      <c r="AK37791" s="1"/>
      <c r="AL37791" s="1"/>
    </row>
    <row r="37792">
      <c r="I37792" s="1"/>
      <c r="J37792" s="1"/>
      <c r="K37792" s="1"/>
      <c r="AA37792" s="1"/>
      <c r="AB37792" s="1"/>
      <c r="AC37792" s="1"/>
      <c r="AJ37792" s="1"/>
      <c r="AK37792" s="1"/>
      <c r="AL37792" s="1"/>
    </row>
    <row r="37793">
      <c r="I37793" s="1"/>
      <c r="J37793" s="1"/>
      <c r="K37793" s="1"/>
      <c r="AA37793" s="1"/>
      <c r="AB37793" s="1"/>
      <c r="AC37793" s="1"/>
      <c r="AJ37793" s="1"/>
      <c r="AK37793" s="1"/>
      <c r="AL37793" s="1"/>
    </row>
    <row r="37794">
      <c r="I37794" s="1"/>
      <c r="J37794" s="1"/>
      <c r="K37794" s="1"/>
      <c r="AA37794" s="1"/>
      <c r="AB37794" s="1"/>
      <c r="AC37794" s="1"/>
      <c r="AJ37794" s="1"/>
      <c r="AK37794" s="1"/>
      <c r="AL37794" s="1"/>
    </row>
    <row r="37795">
      <c r="I37795" s="1"/>
      <c r="J37795" s="1"/>
      <c r="K37795" s="1"/>
      <c r="AA37795" s="1"/>
      <c r="AB37795" s="1"/>
      <c r="AC37795" s="1"/>
      <c r="AJ37795" s="1"/>
      <c r="AK37795" s="1"/>
      <c r="AL37795" s="1"/>
    </row>
    <row r="37796">
      <c r="I37796" s="1"/>
      <c r="J37796" s="1"/>
      <c r="K37796" s="1"/>
      <c r="AA37796" s="1"/>
      <c r="AB37796" s="1"/>
      <c r="AC37796" s="1"/>
      <c r="AJ37796" s="1"/>
      <c r="AK37796" s="1"/>
      <c r="AL37796" s="1"/>
    </row>
    <row r="37797">
      <c r="I37797" s="1"/>
      <c r="J37797" s="1"/>
      <c r="K37797" s="1"/>
      <c r="AA37797" s="1"/>
      <c r="AB37797" s="1"/>
      <c r="AC37797" s="1"/>
      <c r="AJ37797" s="1"/>
      <c r="AK37797" s="1"/>
      <c r="AL37797" s="1"/>
    </row>
    <row r="37798">
      <c r="I37798" s="1"/>
      <c r="J37798" s="1"/>
      <c r="K37798" s="1"/>
      <c r="AA37798" s="1"/>
      <c r="AB37798" s="1"/>
      <c r="AC37798" s="1"/>
      <c r="AJ37798" s="1"/>
      <c r="AK37798" s="1"/>
      <c r="AL37798" s="1"/>
    </row>
    <row r="37799">
      <c r="I37799" s="1"/>
      <c r="J37799" s="1"/>
      <c r="K37799" s="1"/>
      <c r="AA37799" s="1"/>
      <c r="AB37799" s="1"/>
      <c r="AC37799" s="1"/>
      <c r="AJ37799" s="1"/>
      <c r="AK37799" s="1"/>
      <c r="AL37799" s="1"/>
    </row>
    <row r="37800">
      <c r="I37800" s="1"/>
      <c r="J37800" s="1"/>
      <c r="K37800" s="1"/>
      <c r="AA37800" s="1"/>
      <c r="AB37800" s="1"/>
      <c r="AC37800" s="1"/>
      <c r="AJ37800" s="1"/>
      <c r="AK37800" s="1"/>
      <c r="AL37800" s="1"/>
    </row>
    <row r="37801">
      <c r="I37801" s="1"/>
      <c r="J37801" s="1"/>
      <c r="K37801" s="1"/>
      <c r="AA37801" s="1"/>
      <c r="AB37801" s="1"/>
      <c r="AC37801" s="1"/>
      <c r="AJ37801" s="1"/>
      <c r="AK37801" s="1"/>
      <c r="AL37801" s="1"/>
    </row>
    <row r="37802">
      <c r="I37802" s="1"/>
      <c r="J37802" s="1"/>
      <c r="K37802" s="1"/>
      <c r="AA37802" s="1"/>
      <c r="AB37802" s="1"/>
      <c r="AC37802" s="1"/>
      <c r="AJ37802" s="1"/>
      <c r="AK37802" s="1"/>
      <c r="AL37802" s="1"/>
    </row>
    <row r="37803">
      <c r="I37803" s="1"/>
      <c r="J37803" s="1"/>
      <c r="K37803" s="1"/>
      <c r="AA37803" s="1"/>
      <c r="AB37803" s="1"/>
      <c r="AC37803" s="1"/>
      <c r="AJ37803" s="1"/>
      <c r="AK37803" s="1"/>
      <c r="AL37803" s="1"/>
    </row>
    <row r="37804">
      <c r="I37804" s="1"/>
      <c r="J37804" s="1"/>
      <c r="K37804" s="1"/>
      <c r="AA37804" s="1"/>
      <c r="AB37804" s="1"/>
      <c r="AC37804" s="1"/>
      <c r="AJ37804" s="1"/>
      <c r="AK37804" s="1"/>
      <c r="AL37804" s="1"/>
    </row>
    <row r="37805">
      <c r="I37805" s="1"/>
      <c r="J37805" s="1"/>
      <c r="K37805" s="1"/>
      <c r="AA37805" s="1"/>
      <c r="AB37805" s="1"/>
      <c r="AC37805" s="1"/>
      <c r="AJ37805" s="1"/>
      <c r="AK37805" s="1"/>
      <c r="AL37805" s="1"/>
    </row>
    <row r="37806">
      <c r="I37806" s="1"/>
      <c r="J37806" s="1"/>
      <c r="K37806" s="1"/>
      <c r="AA37806" s="1"/>
      <c r="AB37806" s="1"/>
      <c r="AC37806" s="1"/>
      <c r="AJ37806" s="1"/>
      <c r="AK37806" s="1"/>
      <c r="AL37806" s="1"/>
    </row>
    <row r="37807">
      <c r="I37807" s="1"/>
      <c r="J37807" s="1"/>
      <c r="K37807" s="1"/>
      <c r="AA37807" s="1"/>
      <c r="AB37807" s="1"/>
      <c r="AC37807" s="1"/>
      <c r="AJ37807" s="1"/>
      <c r="AK37807" s="1"/>
      <c r="AL37807" s="1"/>
    </row>
    <row r="37808">
      <c r="I37808" s="1"/>
      <c r="J37808" s="1"/>
      <c r="K37808" s="1"/>
      <c r="AA37808" s="1"/>
      <c r="AB37808" s="1"/>
      <c r="AC37808" s="1"/>
      <c r="AJ37808" s="1"/>
      <c r="AK37808" s="1"/>
      <c r="AL37808" s="1"/>
    </row>
    <row r="37809">
      <c r="I37809" s="1"/>
      <c r="J37809" s="1"/>
      <c r="K37809" s="1"/>
      <c r="AA37809" s="1"/>
      <c r="AB37809" s="1"/>
      <c r="AC37809" s="1"/>
      <c r="AJ37809" s="1"/>
      <c r="AK37809" s="1"/>
      <c r="AL37809" s="1"/>
    </row>
    <row r="37810">
      <c r="I37810" s="1"/>
      <c r="J37810" s="1"/>
      <c r="K37810" s="1"/>
      <c r="AA37810" s="1"/>
      <c r="AB37810" s="1"/>
      <c r="AC37810" s="1"/>
      <c r="AJ37810" s="1"/>
      <c r="AK37810" s="1"/>
      <c r="AL37810" s="1"/>
    </row>
    <row r="37811">
      <c r="I37811" s="1"/>
      <c r="J37811" s="1"/>
      <c r="K37811" s="1"/>
      <c r="AA37811" s="1"/>
      <c r="AB37811" s="1"/>
      <c r="AC37811" s="1"/>
      <c r="AJ37811" s="1"/>
      <c r="AK37811" s="1"/>
      <c r="AL37811" s="1"/>
    </row>
    <row r="37812">
      <c r="I37812" s="1"/>
      <c r="J37812" s="1"/>
      <c r="K37812" s="1"/>
      <c r="AA37812" s="1"/>
      <c r="AB37812" s="1"/>
      <c r="AC37812" s="1"/>
      <c r="AJ37812" s="1"/>
      <c r="AK37812" s="1"/>
      <c r="AL37812" s="1"/>
    </row>
    <row r="37813">
      <c r="I37813" s="1"/>
      <c r="J37813" s="1"/>
      <c r="K37813" s="1"/>
      <c r="AA37813" s="1"/>
      <c r="AB37813" s="1"/>
      <c r="AC37813" s="1"/>
      <c r="AJ37813" s="1"/>
      <c r="AK37813" s="1"/>
      <c r="AL37813" s="1"/>
    </row>
    <row r="37814">
      <c r="I37814" s="1"/>
      <c r="J37814" s="1"/>
      <c r="K37814" s="1"/>
      <c r="AA37814" s="1"/>
      <c r="AB37814" s="1"/>
      <c r="AC37814" s="1"/>
      <c r="AJ37814" s="1"/>
      <c r="AK37814" s="1"/>
      <c r="AL37814" s="1"/>
    </row>
    <row r="37815">
      <c r="I37815" s="1"/>
      <c r="J37815" s="1"/>
      <c r="K37815" s="1"/>
      <c r="AA37815" s="1"/>
      <c r="AB37815" s="1"/>
      <c r="AC37815" s="1"/>
      <c r="AJ37815" s="1"/>
      <c r="AK37815" s="1"/>
      <c r="AL37815" s="1"/>
    </row>
    <row r="37816">
      <c r="I37816" s="1"/>
      <c r="J37816" s="1"/>
      <c r="K37816" s="1"/>
      <c r="AA37816" s="1"/>
      <c r="AB37816" s="1"/>
      <c r="AC37816" s="1"/>
      <c r="AJ37816" s="1"/>
      <c r="AK37816" s="1"/>
      <c r="AL37816" s="1"/>
    </row>
    <row r="37817">
      <c r="I37817" s="1"/>
      <c r="J37817" s="1"/>
      <c r="K37817" s="1"/>
      <c r="AA37817" s="1"/>
      <c r="AB37817" s="1"/>
      <c r="AC37817" s="1"/>
      <c r="AJ37817" s="1"/>
      <c r="AK37817" s="1"/>
      <c r="AL37817" s="1"/>
    </row>
    <row r="37818">
      <c r="I37818" s="1"/>
      <c r="J37818" s="1"/>
      <c r="K37818" s="1"/>
      <c r="AA37818" s="1"/>
      <c r="AB37818" s="1"/>
      <c r="AC37818" s="1"/>
      <c r="AJ37818" s="1"/>
      <c r="AK37818" s="1"/>
      <c r="AL37818" s="1"/>
    </row>
    <row r="37819">
      <c r="I37819" s="1"/>
      <c r="J37819" s="1"/>
      <c r="K37819" s="1"/>
      <c r="AA37819" s="1"/>
      <c r="AB37819" s="1"/>
      <c r="AC37819" s="1"/>
      <c r="AJ37819" s="1"/>
      <c r="AK37819" s="1"/>
      <c r="AL37819" s="1"/>
    </row>
    <row r="37820">
      <c r="I37820" s="1"/>
      <c r="J37820" s="1"/>
      <c r="K37820" s="1"/>
      <c r="AA37820" s="1"/>
      <c r="AB37820" s="1"/>
      <c r="AC37820" s="1"/>
      <c r="AJ37820" s="1"/>
      <c r="AK37820" s="1"/>
      <c r="AL37820" s="1"/>
    </row>
    <row r="37821">
      <c r="I37821" s="1"/>
      <c r="J37821" s="1"/>
      <c r="K37821" s="1"/>
      <c r="AA37821" s="1"/>
      <c r="AB37821" s="1"/>
      <c r="AC37821" s="1"/>
      <c r="AJ37821" s="1"/>
      <c r="AK37821" s="1"/>
      <c r="AL37821" s="1"/>
    </row>
    <row r="37822">
      <c r="I37822" s="1"/>
      <c r="J37822" s="1"/>
      <c r="K37822" s="1"/>
      <c r="AA37822" s="1"/>
      <c r="AB37822" s="1"/>
      <c r="AC37822" s="1"/>
      <c r="AJ37822" s="1"/>
      <c r="AK37822" s="1"/>
      <c r="AL37822" s="1"/>
    </row>
    <row r="37823">
      <c r="I37823" s="1"/>
      <c r="J37823" s="1"/>
      <c r="K37823" s="1"/>
      <c r="AA37823" s="1"/>
      <c r="AB37823" s="1"/>
      <c r="AC37823" s="1"/>
      <c r="AJ37823" s="1"/>
      <c r="AK37823" s="1"/>
      <c r="AL37823" s="1"/>
    </row>
    <row r="37824">
      <c r="I37824" s="1"/>
      <c r="J37824" s="1"/>
      <c r="K37824" s="1"/>
      <c r="AA37824" s="1"/>
      <c r="AB37824" s="1"/>
      <c r="AC37824" s="1"/>
      <c r="AJ37824" s="1"/>
      <c r="AK37824" s="1"/>
      <c r="AL37824" s="1"/>
    </row>
    <row r="37825">
      <c r="I37825" s="1"/>
      <c r="J37825" s="1"/>
      <c r="K37825" s="1"/>
      <c r="AA37825" s="1"/>
      <c r="AB37825" s="1"/>
      <c r="AC37825" s="1"/>
      <c r="AJ37825" s="1"/>
      <c r="AK37825" s="1"/>
      <c r="AL37825" s="1"/>
    </row>
    <row r="37826">
      <c r="I37826" s="1"/>
      <c r="J37826" s="1"/>
      <c r="K37826" s="1"/>
      <c r="AA37826" s="1"/>
      <c r="AB37826" s="1"/>
      <c r="AC37826" s="1"/>
      <c r="AJ37826" s="1"/>
      <c r="AK37826" s="1"/>
      <c r="AL37826" s="1"/>
    </row>
    <row r="37827">
      <c r="I37827" s="1"/>
      <c r="J37827" s="1"/>
      <c r="K37827" s="1"/>
      <c r="AA37827" s="1"/>
      <c r="AB37827" s="1"/>
      <c r="AC37827" s="1"/>
      <c r="AJ37827" s="1"/>
      <c r="AK37827" s="1"/>
      <c r="AL37827" s="1"/>
    </row>
    <row r="37828">
      <c r="I37828" s="1"/>
      <c r="J37828" s="1"/>
      <c r="K37828" s="1"/>
      <c r="AA37828" s="1"/>
      <c r="AB37828" s="1"/>
      <c r="AC37828" s="1"/>
      <c r="AJ37828" s="1"/>
      <c r="AK37828" s="1"/>
      <c r="AL37828" s="1"/>
    </row>
    <row r="37829">
      <c r="I37829" s="1"/>
      <c r="J37829" s="1"/>
      <c r="K37829" s="1"/>
      <c r="AA37829" s="1"/>
      <c r="AB37829" s="1"/>
      <c r="AC37829" s="1"/>
      <c r="AJ37829" s="1"/>
      <c r="AK37829" s="1"/>
      <c r="AL37829" s="1"/>
    </row>
    <row r="37830">
      <c r="I37830" s="1"/>
      <c r="J37830" s="1"/>
      <c r="K37830" s="1"/>
      <c r="AA37830" s="1"/>
      <c r="AB37830" s="1"/>
      <c r="AC37830" s="1"/>
      <c r="AJ37830" s="1"/>
      <c r="AK37830" s="1"/>
      <c r="AL37830" s="1"/>
    </row>
    <row r="37831">
      <c r="I37831" s="1"/>
      <c r="J37831" s="1"/>
      <c r="K37831" s="1"/>
      <c r="AA37831" s="1"/>
      <c r="AB37831" s="1"/>
      <c r="AC37831" s="1"/>
      <c r="AJ37831" s="1"/>
      <c r="AK37831" s="1"/>
      <c r="AL37831" s="1"/>
    </row>
    <row r="37832">
      <c r="I37832" s="1"/>
      <c r="J37832" s="1"/>
      <c r="K37832" s="1"/>
      <c r="AA37832" s="1"/>
      <c r="AB37832" s="1"/>
      <c r="AC37832" s="1"/>
      <c r="AJ37832" s="1"/>
      <c r="AK37832" s="1"/>
      <c r="AL37832" s="1"/>
    </row>
    <row r="37833">
      <c r="I37833" s="1"/>
      <c r="J37833" s="1"/>
      <c r="K37833" s="1"/>
      <c r="AA37833" s="1"/>
      <c r="AB37833" s="1"/>
      <c r="AC37833" s="1"/>
      <c r="AJ37833" s="1"/>
      <c r="AK37833" s="1"/>
      <c r="AL37833" s="1"/>
    </row>
    <row r="37834">
      <c r="I37834" s="1"/>
      <c r="J37834" s="1"/>
      <c r="K37834" s="1"/>
      <c r="AA37834" s="1"/>
      <c r="AB37834" s="1"/>
      <c r="AC37834" s="1"/>
      <c r="AJ37834" s="1"/>
      <c r="AK37834" s="1"/>
      <c r="AL37834" s="1"/>
    </row>
    <row r="37835">
      <c r="I37835" s="1"/>
      <c r="J37835" s="1"/>
      <c r="K37835" s="1"/>
      <c r="AA37835" s="1"/>
      <c r="AB37835" s="1"/>
      <c r="AC37835" s="1"/>
      <c r="AJ37835" s="1"/>
      <c r="AK37835" s="1"/>
      <c r="AL37835" s="1"/>
    </row>
    <row r="37836">
      <c r="I37836" s="1"/>
      <c r="J37836" s="1"/>
      <c r="K37836" s="1"/>
      <c r="AA37836" s="1"/>
      <c r="AB37836" s="1"/>
      <c r="AC37836" s="1"/>
      <c r="AJ37836" s="1"/>
      <c r="AK37836" s="1"/>
      <c r="AL37836" s="1"/>
    </row>
    <row r="37837">
      <c r="I37837" s="1"/>
      <c r="J37837" s="1"/>
      <c r="K37837" s="1"/>
      <c r="AA37837" s="1"/>
      <c r="AB37837" s="1"/>
      <c r="AC37837" s="1"/>
      <c r="AJ37837" s="1"/>
      <c r="AK37837" s="1"/>
      <c r="AL37837" s="1"/>
    </row>
    <row r="37838">
      <c r="I37838" s="1"/>
      <c r="J37838" s="1"/>
      <c r="K37838" s="1"/>
      <c r="AA37838" s="1"/>
      <c r="AB37838" s="1"/>
      <c r="AC37838" s="1"/>
      <c r="AJ37838" s="1"/>
      <c r="AK37838" s="1"/>
      <c r="AL37838" s="1"/>
    </row>
    <row r="37839">
      <c r="I37839" s="1"/>
      <c r="J37839" s="1"/>
      <c r="K37839" s="1"/>
      <c r="AA37839" s="1"/>
      <c r="AB37839" s="1"/>
      <c r="AC37839" s="1"/>
      <c r="AJ37839" s="1"/>
      <c r="AK37839" s="1"/>
      <c r="AL37839" s="1"/>
    </row>
    <row r="37840">
      <c r="I37840" s="1"/>
      <c r="J37840" s="1"/>
      <c r="K37840" s="1"/>
      <c r="AA37840" s="1"/>
      <c r="AB37840" s="1"/>
      <c r="AC37840" s="1"/>
      <c r="AJ37840" s="1"/>
      <c r="AK37840" s="1"/>
      <c r="AL37840" s="1"/>
    </row>
    <row r="37841">
      <c r="I37841" s="1"/>
      <c r="J37841" s="1"/>
      <c r="K37841" s="1"/>
      <c r="AA37841" s="1"/>
      <c r="AB37841" s="1"/>
      <c r="AC37841" s="1"/>
      <c r="AJ37841" s="1"/>
      <c r="AK37841" s="1"/>
      <c r="AL37841" s="1"/>
    </row>
    <row r="37842">
      <c r="I37842" s="1"/>
      <c r="J37842" s="1"/>
      <c r="K37842" s="1"/>
      <c r="AA37842" s="1"/>
      <c r="AB37842" s="1"/>
      <c r="AC37842" s="1"/>
      <c r="AJ37842" s="1"/>
      <c r="AK37842" s="1"/>
      <c r="AL37842" s="1"/>
    </row>
    <row r="37843">
      <c r="I37843" s="1"/>
      <c r="J37843" s="1"/>
      <c r="K37843" s="1"/>
      <c r="AA37843" s="1"/>
      <c r="AB37843" s="1"/>
      <c r="AC37843" s="1"/>
      <c r="AJ37843" s="1"/>
      <c r="AK37843" s="1"/>
      <c r="AL37843" s="1"/>
    </row>
    <row r="37844">
      <c r="I37844" s="1"/>
      <c r="J37844" s="1"/>
      <c r="K37844" s="1"/>
      <c r="AA37844" s="1"/>
      <c r="AB37844" s="1"/>
      <c r="AC37844" s="1"/>
      <c r="AJ37844" s="1"/>
      <c r="AK37844" s="1"/>
      <c r="AL37844" s="1"/>
    </row>
    <row r="37845">
      <c r="I37845" s="1"/>
      <c r="J37845" s="1"/>
      <c r="K37845" s="1"/>
      <c r="AA37845" s="1"/>
      <c r="AB37845" s="1"/>
      <c r="AC37845" s="1"/>
      <c r="AJ37845" s="1"/>
      <c r="AK37845" s="1"/>
      <c r="AL37845" s="1"/>
    </row>
    <row r="37846">
      <c r="I37846" s="1"/>
      <c r="J37846" s="1"/>
      <c r="K37846" s="1"/>
      <c r="AA37846" s="1"/>
      <c r="AB37846" s="1"/>
      <c r="AC37846" s="1"/>
      <c r="AJ37846" s="1"/>
      <c r="AK37846" s="1"/>
      <c r="AL37846" s="1"/>
    </row>
    <row r="37847">
      <c r="I37847" s="1"/>
      <c r="J37847" s="1"/>
      <c r="K37847" s="1"/>
      <c r="AA37847" s="1"/>
      <c r="AB37847" s="1"/>
      <c r="AC37847" s="1"/>
      <c r="AJ37847" s="1"/>
      <c r="AK37847" s="1"/>
      <c r="AL37847" s="1"/>
    </row>
    <row r="37848">
      <c r="I37848" s="1"/>
      <c r="J37848" s="1"/>
      <c r="K37848" s="1"/>
      <c r="AA37848" s="1"/>
      <c r="AB37848" s="1"/>
      <c r="AC37848" s="1"/>
      <c r="AJ37848" s="1"/>
      <c r="AK37848" s="1"/>
      <c r="AL37848" s="1"/>
    </row>
    <row r="37849">
      <c r="I37849" s="1"/>
      <c r="J37849" s="1"/>
      <c r="K37849" s="1"/>
      <c r="AA37849" s="1"/>
      <c r="AB37849" s="1"/>
      <c r="AC37849" s="1"/>
      <c r="AJ37849" s="1"/>
      <c r="AK37849" s="1"/>
      <c r="AL37849" s="1"/>
    </row>
    <row r="37850">
      <c r="I37850" s="1"/>
      <c r="J37850" s="1"/>
      <c r="K37850" s="1"/>
      <c r="AA37850" s="1"/>
      <c r="AB37850" s="1"/>
      <c r="AC37850" s="1"/>
      <c r="AJ37850" s="1"/>
      <c r="AK37850" s="1"/>
      <c r="AL37850" s="1"/>
    </row>
    <row r="37851">
      <c r="I37851" s="1"/>
      <c r="J37851" s="1"/>
      <c r="K37851" s="1"/>
      <c r="AA37851" s="1"/>
      <c r="AB37851" s="1"/>
      <c r="AC37851" s="1"/>
      <c r="AJ37851" s="1"/>
      <c r="AK37851" s="1"/>
      <c r="AL37851" s="1"/>
    </row>
    <row r="37852">
      <c r="I37852" s="1"/>
      <c r="J37852" s="1"/>
      <c r="K37852" s="1"/>
      <c r="AA37852" s="1"/>
      <c r="AB37852" s="1"/>
      <c r="AC37852" s="1"/>
      <c r="AJ37852" s="1"/>
      <c r="AK37852" s="1"/>
      <c r="AL37852" s="1"/>
    </row>
    <row r="37853">
      <c r="I37853" s="1"/>
      <c r="J37853" s="1"/>
      <c r="K37853" s="1"/>
      <c r="AA37853" s="1"/>
      <c r="AB37853" s="1"/>
      <c r="AC37853" s="1"/>
      <c r="AJ37853" s="1"/>
      <c r="AK37853" s="1"/>
      <c r="AL37853" s="1"/>
    </row>
    <row r="37854">
      <c r="I37854" s="1"/>
      <c r="J37854" s="1"/>
      <c r="K37854" s="1"/>
      <c r="AA37854" s="1"/>
      <c r="AB37854" s="1"/>
      <c r="AC37854" s="1"/>
      <c r="AJ37854" s="1"/>
      <c r="AK37854" s="1"/>
      <c r="AL37854" s="1"/>
    </row>
    <row r="37855">
      <c r="I37855" s="1"/>
      <c r="J37855" s="1"/>
      <c r="K37855" s="1"/>
      <c r="AA37855" s="1"/>
      <c r="AB37855" s="1"/>
      <c r="AC37855" s="1"/>
      <c r="AJ37855" s="1"/>
      <c r="AK37855" s="1"/>
      <c r="AL37855" s="1"/>
    </row>
    <row r="37856">
      <c r="I37856" s="1"/>
      <c r="J37856" s="1"/>
      <c r="K37856" s="1"/>
      <c r="AA37856" s="1"/>
      <c r="AB37856" s="1"/>
      <c r="AC37856" s="1"/>
      <c r="AJ37856" s="1"/>
      <c r="AK37856" s="1"/>
      <c r="AL37856" s="1"/>
    </row>
    <row r="37857">
      <c r="I37857" s="1"/>
      <c r="J37857" s="1"/>
      <c r="K37857" s="1"/>
      <c r="AA37857" s="1"/>
      <c r="AB37857" s="1"/>
      <c r="AC37857" s="1"/>
      <c r="AJ37857" s="1"/>
      <c r="AK37857" s="1"/>
      <c r="AL37857" s="1"/>
    </row>
    <row r="37858">
      <c r="I37858" s="1"/>
      <c r="J37858" s="1"/>
      <c r="K37858" s="1"/>
      <c r="AA37858" s="1"/>
      <c r="AB37858" s="1"/>
      <c r="AC37858" s="1"/>
      <c r="AJ37858" s="1"/>
      <c r="AK37858" s="1"/>
      <c r="AL37858" s="1"/>
    </row>
    <row r="37859">
      <c r="I37859" s="1"/>
      <c r="J37859" s="1"/>
      <c r="K37859" s="1"/>
      <c r="AA37859" s="1"/>
      <c r="AB37859" s="1"/>
      <c r="AC37859" s="1"/>
      <c r="AJ37859" s="1"/>
      <c r="AK37859" s="1"/>
      <c r="AL37859" s="1"/>
    </row>
    <row r="37860">
      <c r="I37860" s="1"/>
      <c r="J37860" s="1"/>
      <c r="K37860" s="1"/>
      <c r="AA37860" s="1"/>
      <c r="AB37860" s="1"/>
      <c r="AC37860" s="1"/>
      <c r="AJ37860" s="1"/>
      <c r="AK37860" s="1"/>
      <c r="AL37860" s="1"/>
    </row>
    <row r="37861">
      <c r="I37861" s="1"/>
      <c r="J37861" s="1"/>
      <c r="K37861" s="1"/>
      <c r="AA37861" s="1"/>
      <c r="AB37861" s="1"/>
      <c r="AC37861" s="1"/>
      <c r="AJ37861" s="1"/>
      <c r="AK37861" s="1"/>
      <c r="AL37861" s="1"/>
    </row>
    <row r="37862">
      <c r="I37862" s="1"/>
      <c r="J37862" s="1"/>
      <c r="K37862" s="1"/>
      <c r="AA37862" s="1"/>
      <c r="AB37862" s="1"/>
      <c r="AC37862" s="1"/>
      <c r="AJ37862" s="1"/>
      <c r="AK37862" s="1"/>
      <c r="AL37862" s="1"/>
    </row>
    <row r="37863">
      <c r="I37863" s="1"/>
      <c r="J37863" s="1"/>
      <c r="K37863" s="1"/>
      <c r="AA37863" s="1"/>
      <c r="AB37863" s="1"/>
      <c r="AC37863" s="1"/>
      <c r="AJ37863" s="1"/>
      <c r="AK37863" s="1"/>
      <c r="AL37863" s="1"/>
    </row>
    <row r="37864">
      <c r="I37864" s="1"/>
      <c r="J37864" s="1"/>
      <c r="K37864" s="1"/>
      <c r="AA37864" s="1"/>
      <c r="AB37864" s="1"/>
      <c r="AC37864" s="1"/>
      <c r="AJ37864" s="1"/>
      <c r="AK37864" s="1"/>
      <c r="AL37864" s="1"/>
    </row>
    <row r="37865">
      <c r="I37865" s="1"/>
      <c r="J37865" s="1"/>
      <c r="K37865" s="1"/>
      <c r="AA37865" s="1"/>
      <c r="AB37865" s="1"/>
      <c r="AC37865" s="1"/>
      <c r="AJ37865" s="1"/>
      <c r="AK37865" s="1"/>
      <c r="AL37865" s="1"/>
    </row>
    <row r="37866">
      <c r="I37866" s="1"/>
      <c r="J37866" s="1"/>
      <c r="K37866" s="1"/>
      <c r="AA37866" s="1"/>
      <c r="AB37866" s="1"/>
      <c r="AC37866" s="1"/>
      <c r="AJ37866" s="1"/>
      <c r="AK37866" s="1"/>
      <c r="AL37866" s="1"/>
    </row>
    <row r="37867">
      <c r="I37867" s="1"/>
      <c r="J37867" s="1"/>
      <c r="K37867" s="1"/>
      <c r="AA37867" s="1"/>
      <c r="AB37867" s="1"/>
      <c r="AC37867" s="1"/>
      <c r="AJ37867" s="1"/>
      <c r="AK37867" s="1"/>
      <c r="AL37867" s="1"/>
    </row>
    <row r="37868">
      <c r="I37868" s="1"/>
      <c r="J37868" s="1"/>
      <c r="K37868" s="1"/>
      <c r="AA37868" s="1"/>
      <c r="AB37868" s="1"/>
      <c r="AC37868" s="1"/>
      <c r="AJ37868" s="1"/>
      <c r="AK37868" s="1"/>
      <c r="AL37868" s="1"/>
    </row>
    <row r="37869">
      <c r="I37869" s="1"/>
      <c r="J37869" s="1"/>
      <c r="K37869" s="1"/>
      <c r="AA37869" s="1"/>
      <c r="AB37869" s="1"/>
      <c r="AC37869" s="1"/>
      <c r="AJ37869" s="1"/>
      <c r="AK37869" s="1"/>
      <c r="AL37869" s="1"/>
    </row>
    <row r="37870">
      <c r="I37870" s="1"/>
      <c r="J37870" s="1"/>
      <c r="K37870" s="1"/>
      <c r="AA37870" s="1"/>
      <c r="AB37870" s="1"/>
      <c r="AC37870" s="1"/>
      <c r="AJ37870" s="1"/>
      <c r="AK37870" s="1"/>
      <c r="AL37870" s="1"/>
    </row>
    <row r="37871">
      <c r="I37871" s="1"/>
      <c r="J37871" s="1"/>
      <c r="K37871" s="1"/>
      <c r="AA37871" s="1"/>
      <c r="AB37871" s="1"/>
      <c r="AC37871" s="1"/>
      <c r="AJ37871" s="1"/>
      <c r="AK37871" s="1"/>
      <c r="AL37871" s="1"/>
    </row>
    <row r="37872">
      <c r="I37872" s="1"/>
      <c r="J37872" s="1"/>
      <c r="K37872" s="1"/>
      <c r="AA37872" s="1"/>
      <c r="AB37872" s="1"/>
      <c r="AC37872" s="1"/>
      <c r="AJ37872" s="1"/>
      <c r="AK37872" s="1"/>
      <c r="AL37872" s="1"/>
    </row>
    <row r="37873">
      <c r="I37873" s="1"/>
      <c r="J37873" s="1"/>
      <c r="K37873" s="1"/>
      <c r="AA37873" s="1"/>
      <c r="AB37873" s="1"/>
      <c r="AC37873" s="1"/>
      <c r="AJ37873" s="1"/>
      <c r="AK37873" s="1"/>
      <c r="AL37873" s="1"/>
    </row>
    <row r="37874">
      <c r="I37874" s="1"/>
      <c r="J37874" s="1"/>
      <c r="K37874" s="1"/>
      <c r="AA37874" s="1"/>
      <c r="AB37874" s="1"/>
      <c r="AC37874" s="1"/>
      <c r="AJ37874" s="1"/>
      <c r="AK37874" s="1"/>
      <c r="AL37874" s="1"/>
    </row>
    <row r="37875">
      <c r="I37875" s="1"/>
      <c r="J37875" s="1"/>
      <c r="K37875" s="1"/>
      <c r="AA37875" s="1"/>
      <c r="AB37875" s="1"/>
      <c r="AC37875" s="1"/>
      <c r="AJ37875" s="1"/>
      <c r="AK37875" s="1"/>
      <c r="AL37875" s="1"/>
    </row>
    <row r="37876">
      <c r="I37876" s="1"/>
      <c r="J37876" s="1"/>
      <c r="K37876" s="1"/>
      <c r="AA37876" s="1"/>
      <c r="AB37876" s="1"/>
      <c r="AC37876" s="1"/>
      <c r="AJ37876" s="1"/>
      <c r="AK37876" s="1"/>
      <c r="AL37876" s="1"/>
    </row>
    <row r="37877">
      <c r="I37877" s="1"/>
      <c r="J37877" s="1"/>
      <c r="K37877" s="1"/>
      <c r="AA37877" s="1"/>
      <c r="AB37877" s="1"/>
      <c r="AC37877" s="1"/>
      <c r="AJ37877" s="1"/>
      <c r="AK37877" s="1"/>
      <c r="AL37877" s="1"/>
    </row>
    <row r="37878">
      <c r="I37878" s="1"/>
      <c r="J37878" s="1"/>
      <c r="K37878" s="1"/>
      <c r="AA37878" s="1"/>
      <c r="AB37878" s="1"/>
      <c r="AC37878" s="1"/>
      <c r="AJ37878" s="1"/>
      <c r="AK37878" s="1"/>
      <c r="AL37878" s="1"/>
    </row>
    <row r="37879">
      <c r="I37879" s="1"/>
      <c r="J37879" s="1"/>
      <c r="K37879" s="1"/>
      <c r="AA37879" s="1"/>
      <c r="AB37879" s="1"/>
      <c r="AC37879" s="1"/>
      <c r="AJ37879" s="1"/>
      <c r="AK37879" s="1"/>
      <c r="AL37879" s="1"/>
    </row>
    <row r="37880">
      <c r="I37880" s="1"/>
      <c r="J37880" s="1"/>
      <c r="K37880" s="1"/>
      <c r="AA37880" s="1"/>
      <c r="AB37880" s="1"/>
      <c r="AC37880" s="1"/>
      <c r="AJ37880" s="1"/>
      <c r="AK37880" s="1"/>
      <c r="AL37880" s="1"/>
    </row>
    <row r="37881">
      <c r="I37881" s="1"/>
      <c r="J37881" s="1"/>
      <c r="K37881" s="1"/>
      <c r="AA37881" s="1"/>
      <c r="AB37881" s="1"/>
      <c r="AC37881" s="1"/>
      <c r="AJ37881" s="1"/>
      <c r="AK37881" s="1"/>
      <c r="AL37881" s="1"/>
    </row>
    <row r="37882">
      <c r="I37882" s="1"/>
      <c r="J37882" s="1"/>
      <c r="K37882" s="1"/>
      <c r="AA37882" s="1"/>
      <c r="AB37882" s="1"/>
      <c r="AC37882" s="1"/>
      <c r="AJ37882" s="1"/>
      <c r="AK37882" s="1"/>
      <c r="AL37882" s="1"/>
    </row>
    <row r="37883">
      <c r="I37883" s="1"/>
      <c r="J37883" s="1"/>
      <c r="K37883" s="1"/>
      <c r="AA37883" s="1"/>
      <c r="AB37883" s="1"/>
      <c r="AC37883" s="1"/>
      <c r="AJ37883" s="1"/>
      <c r="AK37883" s="1"/>
      <c r="AL37883" s="1"/>
    </row>
    <row r="37884">
      <c r="I37884" s="1"/>
      <c r="J37884" s="1"/>
      <c r="K37884" s="1"/>
      <c r="AA37884" s="1"/>
      <c r="AB37884" s="1"/>
      <c r="AC37884" s="1"/>
      <c r="AJ37884" s="1"/>
      <c r="AK37884" s="1"/>
      <c r="AL37884" s="1"/>
    </row>
    <row r="37885">
      <c r="I37885" s="1"/>
      <c r="J37885" s="1"/>
      <c r="K37885" s="1"/>
      <c r="AA37885" s="1"/>
      <c r="AB37885" s="1"/>
      <c r="AC37885" s="1"/>
      <c r="AJ37885" s="1"/>
      <c r="AK37885" s="1"/>
      <c r="AL37885" s="1"/>
    </row>
    <row r="37886">
      <c r="I37886" s="1"/>
      <c r="J37886" s="1"/>
      <c r="K37886" s="1"/>
      <c r="AA37886" s="1"/>
      <c r="AB37886" s="1"/>
      <c r="AC37886" s="1"/>
      <c r="AJ37886" s="1"/>
      <c r="AK37886" s="1"/>
      <c r="AL37886" s="1"/>
    </row>
    <row r="37887">
      <c r="I37887" s="1"/>
      <c r="J37887" s="1"/>
      <c r="K37887" s="1"/>
      <c r="AA37887" s="1"/>
      <c r="AB37887" s="1"/>
      <c r="AC37887" s="1"/>
      <c r="AJ37887" s="1"/>
      <c r="AK37887" s="1"/>
      <c r="AL37887" s="1"/>
    </row>
    <row r="37888">
      <c r="I37888" s="1"/>
      <c r="J37888" s="1"/>
      <c r="K37888" s="1"/>
      <c r="AA37888" s="1"/>
      <c r="AB37888" s="1"/>
      <c r="AC37888" s="1"/>
      <c r="AJ37888" s="1"/>
      <c r="AK37888" s="1"/>
      <c r="AL37888" s="1"/>
    </row>
    <row r="37889">
      <c r="I37889" s="1"/>
      <c r="J37889" s="1"/>
      <c r="K37889" s="1"/>
      <c r="AA37889" s="1"/>
      <c r="AB37889" s="1"/>
      <c r="AC37889" s="1"/>
      <c r="AJ37889" s="1"/>
      <c r="AK37889" s="1"/>
      <c r="AL37889" s="1"/>
    </row>
    <row r="37890">
      <c r="I37890" s="1"/>
      <c r="J37890" s="1"/>
      <c r="K37890" s="1"/>
      <c r="AA37890" s="1"/>
      <c r="AB37890" s="1"/>
      <c r="AC37890" s="1"/>
      <c r="AJ37890" s="1"/>
      <c r="AK37890" s="1"/>
      <c r="AL37890" s="1"/>
    </row>
    <row r="37891">
      <c r="I37891" s="1"/>
      <c r="J37891" s="1"/>
      <c r="K37891" s="1"/>
      <c r="AA37891" s="1"/>
      <c r="AB37891" s="1"/>
      <c r="AC37891" s="1"/>
      <c r="AJ37891" s="1"/>
      <c r="AK37891" s="1"/>
      <c r="AL37891" s="1"/>
    </row>
    <row r="37892">
      <c r="I37892" s="1"/>
      <c r="J37892" s="1"/>
      <c r="K37892" s="1"/>
      <c r="AA37892" s="1"/>
      <c r="AB37892" s="1"/>
      <c r="AC37892" s="1"/>
      <c r="AJ37892" s="1"/>
      <c r="AK37892" s="1"/>
      <c r="AL37892" s="1"/>
    </row>
    <row r="37893">
      <c r="I37893" s="1"/>
      <c r="J37893" s="1"/>
      <c r="K37893" s="1"/>
      <c r="AA37893" s="1"/>
      <c r="AB37893" s="1"/>
      <c r="AC37893" s="1"/>
      <c r="AJ37893" s="1"/>
      <c r="AK37893" s="1"/>
      <c r="AL37893" s="1"/>
    </row>
    <row r="37894">
      <c r="I37894" s="1"/>
      <c r="J37894" s="1"/>
      <c r="K37894" s="1"/>
      <c r="AA37894" s="1"/>
      <c r="AB37894" s="1"/>
      <c r="AC37894" s="1"/>
      <c r="AJ37894" s="1"/>
      <c r="AK37894" s="1"/>
      <c r="AL37894" s="1"/>
    </row>
    <row r="37895">
      <c r="I37895" s="1"/>
      <c r="J37895" s="1"/>
      <c r="K37895" s="1"/>
      <c r="AA37895" s="1"/>
      <c r="AB37895" s="1"/>
      <c r="AC37895" s="1"/>
      <c r="AJ37895" s="1"/>
      <c r="AK37895" s="1"/>
      <c r="AL37895" s="1"/>
    </row>
    <row r="37896">
      <c r="I37896" s="1"/>
      <c r="J37896" s="1"/>
      <c r="K37896" s="1"/>
      <c r="AA37896" s="1"/>
      <c r="AB37896" s="1"/>
      <c r="AC37896" s="1"/>
      <c r="AJ37896" s="1"/>
      <c r="AK37896" s="1"/>
      <c r="AL37896" s="1"/>
    </row>
    <row r="37897">
      <c r="I37897" s="1"/>
      <c r="J37897" s="1"/>
      <c r="K37897" s="1"/>
      <c r="AA37897" s="1"/>
      <c r="AB37897" s="1"/>
      <c r="AC37897" s="1"/>
      <c r="AJ37897" s="1"/>
      <c r="AK37897" s="1"/>
      <c r="AL37897" s="1"/>
    </row>
    <row r="37898">
      <c r="I37898" s="1"/>
      <c r="J37898" s="1"/>
      <c r="K37898" s="1"/>
      <c r="AA37898" s="1"/>
      <c r="AB37898" s="1"/>
      <c r="AC37898" s="1"/>
      <c r="AJ37898" s="1"/>
      <c r="AK37898" s="1"/>
      <c r="AL37898" s="1"/>
    </row>
    <row r="37899">
      <c r="I37899" s="1"/>
      <c r="J37899" s="1"/>
      <c r="K37899" s="1"/>
      <c r="AA37899" s="1"/>
      <c r="AB37899" s="1"/>
      <c r="AC37899" s="1"/>
      <c r="AJ37899" s="1"/>
      <c r="AK37899" s="1"/>
      <c r="AL37899" s="1"/>
    </row>
    <row r="37900">
      <c r="I37900" s="1"/>
      <c r="J37900" s="1"/>
      <c r="K37900" s="1"/>
      <c r="AA37900" s="1"/>
      <c r="AB37900" s="1"/>
      <c r="AC37900" s="1"/>
      <c r="AJ37900" s="1"/>
      <c r="AK37900" s="1"/>
      <c r="AL37900" s="1"/>
    </row>
    <row r="37901">
      <c r="I37901" s="1"/>
      <c r="J37901" s="1"/>
      <c r="K37901" s="1"/>
      <c r="AA37901" s="1"/>
      <c r="AB37901" s="1"/>
      <c r="AC37901" s="1"/>
      <c r="AJ37901" s="1"/>
      <c r="AK37901" s="1"/>
      <c r="AL37901" s="1"/>
    </row>
    <row r="37902">
      <c r="I37902" s="1"/>
      <c r="J37902" s="1"/>
      <c r="K37902" s="1"/>
      <c r="AA37902" s="1"/>
      <c r="AB37902" s="1"/>
      <c r="AC37902" s="1"/>
      <c r="AJ37902" s="1"/>
      <c r="AK37902" s="1"/>
      <c r="AL37902" s="1"/>
    </row>
    <row r="37903">
      <c r="I37903" s="1"/>
      <c r="J37903" s="1"/>
      <c r="K37903" s="1"/>
      <c r="AA37903" s="1"/>
      <c r="AB37903" s="1"/>
      <c r="AC37903" s="1"/>
      <c r="AJ37903" s="1"/>
      <c r="AK37903" s="1"/>
      <c r="AL37903" s="1"/>
    </row>
    <row r="37904">
      <c r="I37904" s="1"/>
      <c r="J37904" s="1"/>
      <c r="K37904" s="1"/>
      <c r="AA37904" s="1"/>
      <c r="AB37904" s="1"/>
      <c r="AC37904" s="1"/>
      <c r="AJ37904" s="1"/>
      <c r="AK37904" s="1"/>
      <c r="AL37904" s="1"/>
    </row>
    <row r="37905">
      <c r="I37905" s="1"/>
      <c r="J37905" s="1"/>
      <c r="K37905" s="1"/>
      <c r="AA37905" s="1"/>
      <c r="AB37905" s="1"/>
      <c r="AC37905" s="1"/>
      <c r="AJ37905" s="1"/>
      <c r="AK37905" s="1"/>
      <c r="AL37905" s="1"/>
    </row>
    <row r="37906">
      <c r="I37906" s="1"/>
      <c r="J37906" s="1"/>
      <c r="K37906" s="1"/>
      <c r="AA37906" s="1"/>
      <c r="AB37906" s="1"/>
      <c r="AC37906" s="1"/>
      <c r="AJ37906" s="1"/>
      <c r="AK37906" s="1"/>
      <c r="AL37906" s="1"/>
    </row>
    <row r="37907">
      <c r="I37907" s="1"/>
      <c r="J37907" s="1"/>
      <c r="K37907" s="1"/>
      <c r="AA37907" s="1"/>
      <c r="AB37907" s="1"/>
      <c r="AC37907" s="1"/>
      <c r="AJ37907" s="1"/>
      <c r="AK37907" s="1"/>
      <c r="AL37907" s="1"/>
    </row>
    <row r="37908">
      <c r="I37908" s="1"/>
      <c r="J37908" s="1"/>
      <c r="K37908" s="1"/>
      <c r="AA37908" s="1"/>
      <c r="AB37908" s="1"/>
      <c r="AC37908" s="1"/>
      <c r="AJ37908" s="1"/>
      <c r="AK37908" s="1"/>
      <c r="AL37908" s="1"/>
    </row>
    <row r="37909">
      <c r="I37909" s="1"/>
      <c r="J37909" s="1"/>
      <c r="K37909" s="1"/>
      <c r="AA37909" s="1"/>
      <c r="AB37909" s="1"/>
      <c r="AC37909" s="1"/>
      <c r="AJ37909" s="1"/>
      <c r="AK37909" s="1"/>
      <c r="AL37909" s="1"/>
    </row>
    <row r="37910">
      <c r="I37910" s="1"/>
      <c r="J37910" s="1"/>
      <c r="K37910" s="1"/>
      <c r="AA37910" s="1"/>
      <c r="AB37910" s="1"/>
      <c r="AC37910" s="1"/>
      <c r="AJ37910" s="1"/>
      <c r="AK37910" s="1"/>
      <c r="AL37910" s="1"/>
    </row>
    <row r="37911">
      <c r="I37911" s="1"/>
      <c r="J37911" s="1"/>
      <c r="K37911" s="1"/>
      <c r="AA37911" s="1"/>
      <c r="AB37911" s="1"/>
      <c r="AC37911" s="1"/>
      <c r="AJ37911" s="1"/>
      <c r="AK37911" s="1"/>
      <c r="AL37911" s="1"/>
    </row>
    <row r="37912">
      <c r="I37912" s="1"/>
      <c r="J37912" s="1"/>
      <c r="K37912" s="1"/>
      <c r="AA37912" s="1"/>
      <c r="AB37912" s="1"/>
      <c r="AC37912" s="1"/>
      <c r="AJ37912" s="1"/>
      <c r="AK37912" s="1"/>
      <c r="AL37912" s="1"/>
    </row>
    <row r="37913">
      <c r="I37913" s="1"/>
      <c r="J37913" s="1"/>
      <c r="K37913" s="1"/>
      <c r="AA37913" s="1"/>
      <c r="AB37913" s="1"/>
      <c r="AC37913" s="1"/>
      <c r="AJ37913" s="1"/>
      <c r="AK37913" s="1"/>
      <c r="AL37913" s="1"/>
    </row>
    <row r="37914">
      <c r="I37914" s="1"/>
      <c r="J37914" s="1"/>
      <c r="K37914" s="1"/>
      <c r="AA37914" s="1"/>
      <c r="AB37914" s="1"/>
      <c r="AC37914" s="1"/>
      <c r="AJ37914" s="1"/>
      <c r="AK37914" s="1"/>
      <c r="AL37914" s="1"/>
    </row>
    <row r="37915">
      <c r="I37915" s="1"/>
      <c r="J37915" s="1"/>
      <c r="K37915" s="1"/>
      <c r="AA37915" s="1"/>
      <c r="AB37915" s="1"/>
      <c r="AC37915" s="1"/>
      <c r="AJ37915" s="1"/>
      <c r="AK37915" s="1"/>
      <c r="AL37915" s="1"/>
    </row>
    <row r="37916">
      <c r="I37916" s="1"/>
      <c r="J37916" s="1"/>
      <c r="K37916" s="1"/>
      <c r="AA37916" s="1"/>
      <c r="AB37916" s="1"/>
      <c r="AC37916" s="1"/>
      <c r="AJ37916" s="1"/>
      <c r="AK37916" s="1"/>
      <c r="AL37916" s="1"/>
    </row>
    <row r="37917">
      <c r="I37917" s="1"/>
      <c r="J37917" s="1"/>
      <c r="K37917" s="1"/>
      <c r="AA37917" s="1"/>
      <c r="AB37917" s="1"/>
      <c r="AC37917" s="1"/>
      <c r="AJ37917" s="1"/>
      <c r="AK37917" s="1"/>
      <c r="AL37917" s="1"/>
    </row>
    <row r="37918">
      <c r="I37918" s="1"/>
      <c r="J37918" s="1"/>
      <c r="K37918" s="1"/>
      <c r="AA37918" s="1"/>
      <c r="AB37918" s="1"/>
      <c r="AC37918" s="1"/>
      <c r="AJ37918" s="1"/>
      <c r="AK37918" s="1"/>
      <c r="AL37918" s="1"/>
    </row>
    <row r="37919">
      <c r="I37919" s="1"/>
      <c r="J37919" s="1"/>
      <c r="K37919" s="1"/>
      <c r="AA37919" s="1"/>
      <c r="AB37919" s="1"/>
      <c r="AC37919" s="1"/>
      <c r="AJ37919" s="1"/>
      <c r="AK37919" s="1"/>
      <c r="AL37919" s="1"/>
    </row>
    <row r="37920">
      <c r="I37920" s="1"/>
      <c r="J37920" s="1"/>
      <c r="K37920" s="1"/>
      <c r="AA37920" s="1"/>
      <c r="AB37920" s="1"/>
      <c r="AC37920" s="1"/>
      <c r="AJ37920" s="1"/>
      <c r="AK37920" s="1"/>
      <c r="AL37920" s="1"/>
    </row>
    <row r="37921">
      <c r="I37921" s="1"/>
      <c r="J37921" s="1"/>
      <c r="K37921" s="1"/>
      <c r="AA37921" s="1"/>
      <c r="AB37921" s="1"/>
      <c r="AC37921" s="1"/>
      <c r="AJ37921" s="1"/>
      <c r="AK37921" s="1"/>
      <c r="AL37921" s="1"/>
    </row>
    <row r="37922">
      <c r="I37922" s="1"/>
      <c r="J37922" s="1"/>
      <c r="K37922" s="1"/>
      <c r="AA37922" s="1"/>
      <c r="AB37922" s="1"/>
      <c r="AC37922" s="1"/>
      <c r="AJ37922" s="1"/>
      <c r="AK37922" s="1"/>
      <c r="AL37922" s="1"/>
    </row>
    <row r="37923">
      <c r="I37923" s="1"/>
      <c r="J37923" s="1"/>
      <c r="K37923" s="1"/>
      <c r="AA37923" s="1"/>
      <c r="AB37923" s="1"/>
      <c r="AC37923" s="1"/>
      <c r="AJ37923" s="1"/>
      <c r="AK37923" s="1"/>
      <c r="AL37923" s="1"/>
    </row>
    <row r="37924">
      <c r="I37924" s="1"/>
      <c r="J37924" s="1"/>
      <c r="K37924" s="1"/>
      <c r="AA37924" s="1"/>
      <c r="AB37924" s="1"/>
      <c r="AC37924" s="1"/>
      <c r="AJ37924" s="1"/>
      <c r="AK37924" s="1"/>
      <c r="AL37924" s="1"/>
    </row>
    <row r="37925">
      <c r="I37925" s="1"/>
      <c r="J37925" s="1"/>
      <c r="K37925" s="1"/>
      <c r="AA37925" s="1"/>
      <c r="AB37925" s="1"/>
      <c r="AC37925" s="1"/>
      <c r="AJ37925" s="1"/>
      <c r="AK37925" s="1"/>
      <c r="AL37925" s="1"/>
    </row>
    <row r="37926">
      <c r="I37926" s="1"/>
      <c r="J37926" s="1"/>
      <c r="K37926" s="1"/>
      <c r="AA37926" s="1"/>
      <c r="AB37926" s="1"/>
      <c r="AC37926" s="1"/>
      <c r="AJ37926" s="1"/>
      <c r="AK37926" s="1"/>
      <c r="AL37926" s="1"/>
    </row>
    <row r="37927">
      <c r="I37927" s="1"/>
      <c r="J37927" s="1"/>
      <c r="K37927" s="1"/>
      <c r="AA37927" s="1"/>
      <c r="AB37927" s="1"/>
      <c r="AC37927" s="1"/>
      <c r="AJ37927" s="1"/>
      <c r="AK37927" s="1"/>
      <c r="AL37927" s="1"/>
    </row>
    <row r="37928">
      <c r="I37928" s="1"/>
      <c r="J37928" s="1"/>
      <c r="K37928" s="1"/>
      <c r="AA37928" s="1"/>
      <c r="AB37928" s="1"/>
      <c r="AC37928" s="1"/>
      <c r="AJ37928" s="1"/>
      <c r="AK37928" s="1"/>
      <c r="AL37928" s="1"/>
    </row>
    <row r="37929">
      <c r="I37929" s="1"/>
      <c r="J37929" s="1"/>
      <c r="K37929" s="1"/>
      <c r="AA37929" s="1"/>
      <c r="AB37929" s="1"/>
      <c r="AC37929" s="1"/>
      <c r="AJ37929" s="1"/>
      <c r="AK37929" s="1"/>
      <c r="AL37929" s="1"/>
    </row>
    <row r="37930">
      <c r="I37930" s="1"/>
      <c r="J37930" s="1"/>
      <c r="K37930" s="1"/>
      <c r="AA37930" s="1"/>
      <c r="AB37930" s="1"/>
      <c r="AC37930" s="1"/>
      <c r="AJ37930" s="1"/>
      <c r="AK37930" s="1"/>
      <c r="AL37930" s="1"/>
    </row>
    <row r="37931">
      <c r="I37931" s="1"/>
      <c r="J37931" s="1"/>
      <c r="K37931" s="1"/>
      <c r="AA37931" s="1"/>
      <c r="AB37931" s="1"/>
      <c r="AC37931" s="1"/>
      <c r="AJ37931" s="1"/>
      <c r="AK37931" s="1"/>
      <c r="AL37931" s="1"/>
    </row>
    <row r="37932">
      <c r="I37932" s="1"/>
      <c r="J37932" s="1"/>
      <c r="K37932" s="1"/>
      <c r="AA37932" s="1"/>
      <c r="AB37932" s="1"/>
      <c r="AC37932" s="1"/>
      <c r="AJ37932" s="1"/>
      <c r="AK37932" s="1"/>
      <c r="AL37932" s="1"/>
    </row>
    <row r="37933">
      <c r="I37933" s="1"/>
      <c r="J37933" s="1"/>
      <c r="K37933" s="1"/>
      <c r="AA37933" s="1"/>
      <c r="AB37933" s="1"/>
      <c r="AC37933" s="1"/>
      <c r="AJ37933" s="1"/>
      <c r="AK37933" s="1"/>
      <c r="AL37933" s="1"/>
    </row>
    <row r="37934">
      <c r="I37934" s="1"/>
      <c r="J37934" s="1"/>
      <c r="K37934" s="1"/>
      <c r="AA37934" s="1"/>
      <c r="AB37934" s="1"/>
      <c r="AC37934" s="1"/>
      <c r="AJ37934" s="1"/>
      <c r="AK37934" s="1"/>
      <c r="AL37934" s="1"/>
    </row>
    <row r="37935">
      <c r="I37935" s="1"/>
      <c r="J37935" s="1"/>
      <c r="K37935" s="1"/>
      <c r="AA37935" s="1"/>
      <c r="AB37935" s="1"/>
      <c r="AC37935" s="1"/>
      <c r="AJ37935" s="1"/>
      <c r="AK37935" s="1"/>
      <c r="AL37935" s="1"/>
    </row>
    <row r="37936">
      <c r="I37936" s="1"/>
      <c r="J37936" s="1"/>
      <c r="K37936" s="1"/>
      <c r="AA37936" s="1"/>
      <c r="AB37936" s="1"/>
      <c r="AC37936" s="1"/>
      <c r="AJ37936" s="1"/>
      <c r="AK37936" s="1"/>
      <c r="AL37936" s="1"/>
    </row>
    <row r="37937">
      <c r="I37937" s="1"/>
      <c r="J37937" s="1"/>
      <c r="K37937" s="1"/>
      <c r="AA37937" s="1"/>
      <c r="AB37937" s="1"/>
      <c r="AC37937" s="1"/>
      <c r="AJ37937" s="1"/>
      <c r="AK37937" s="1"/>
      <c r="AL37937" s="1"/>
    </row>
    <row r="37938">
      <c r="I37938" s="1"/>
      <c r="J37938" s="1"/>
      <c r="K37938" s="1"/>
      <c r="AA37938" s="1"/>
      <c r="AB37938" s="1"/>
      <c r="AC37938" s="1"/>
      <c r="AJ37938" s="1"/>
      <c r="AK37938" s="1"/>
      <c r="AL37938" s="1"/>
    </row>
    <row r="37939">
      <c r="I37939" s="1"/>
      <c r="J37939" s="1"/>
      <c r="K37939" s="1"/>
      <c r="AA37939" s="1"/>
      <c r="AB37939" s="1"/>
      <c r="AC37939" s="1"/>
      <c r="AJ37939" s="1"/>
      <c r="AK37939" s="1"/>
      <c r="AL37939" s="1"/>
    </row>
    <row r="37940">
      <c r="I37940" s="1"/>
      <c r="J37940" s="1"/>
      <c r="K37940" s="1"/>
      <c r="AA37940" s="1"/>
      <c r="AB37940" s="1"/>
      <c r="AC37940" s="1"/>
      <c r="AJ37940" s="1"/>
      <c r="AK37940" s="1"/>
      <c r="AL37940" s="1"/>
    </row>
    <row r="37941">
      <c r="I37941" s="1"/>
      <c r="J37941" s="1"/>
      <c r="K37941" s="1"/>
      <c r="AA37941" s="1"/>
      <c r="AB37941" s="1"/>
      <c r="AC37941" s="1"/>
      <c r="AJ37941" s="1"/>
      <c r="AK37941" s="1"/>
      <c r="AL37941" s="1"/>
    </row>
    <row r="37942">
      <c r="I37942" s="1"/>
      <c r="J37942" s="1"/>
      <c r="K37942" s="1"/>
      <c r="AA37942" s="1"/>
      <c r="AB37942" s="1"/>
      <c r="AC37942" s="1"/>
      <c r="AJ37942" s="1"/>
      <c r="AK37942" s="1"/>
      <c r="AL37942" s="1"/>
    </row>
    <row r="37943">
      <c r="I37943" s="1"/>
      <c r="J37943" s="1"/>
      <c r="K37943" s="1"/>
      <c r="AA37943" s="1"/>
      <c r="AB37943" s="1"/>
      <c r="AC37943" s="1"/>
      <c r="AJ37943" s="1"/>
      <c r="AK37943" s="1"/>
      <c r="AL37943" s="1"/>
    </row>
    <row r="37944">
      <c r="I37944" s="1"/>
      <c r="J37944" s="1"/>
      <c r="K37944" s="1"/>
      <c r="AA37944" s="1"/>
      <c r="AB37944" s="1"/>
      <c r="AC37944" s="1"/>
      <c r="AJ37944" s="1"/>
      <c r="AK37944" s="1"/>
      <c r="AL37944" s="1"/>
    </row>
    <row r="37945">
      <c r="I37945" s="1"/>
      <c r="J37945" s="1"/>
      <c r="K37945" s="1"/>
      <c r="AA37945" s="1"/>
      <c r="AB37945" s="1"/>
      <c r="AC37945" s="1"/>
      <c r="AJ37945" s="1"/>
      <c r="AK37945" s="1"/>
      <c r="AL37945" s="1"/>
    </row>
    <row r="37946">
      <c r="I37946" s="1"/>
      <c r="J37946" s="1"/>
      <c r="K37946" s="1"/>
      <c r="AA37946" s="1"/>
      <c r="AB37946" s="1"/>
      <c r="AC37946" s="1"/>
      <c r="AJ37946" s="1"/>
      <c r="AK37946" s="1"/>
      <c r="AL37946" s="1"/>
    </row>
    <row r="37947">
      <c r="I37947" s="1"/>
      <c r="J37947" s="1"/>
      <c r="K37947" s="1"/>
      <c r="AA37947" s="1"/>
      <c r="AB37947" s="1"/>
      <c r="AC37947" s="1"/>
      <c r="AJ37947" s="1"/>
      <c r="AK37947" s="1"/>
      <c r="AL37947" s="1"/>
    </row>
    <row r="37948">
      <c r="I37948" s="1"/>
      <c r="J37948" s="1"/>
      <c r="K37948" s="1"/>
      <c r="AA37948" s="1"/>
      <c r="AB37948" s="1"/>
      <c r="AC37948" s="1"/>
      <c r="AJ37948" s="1"/>
      <c r="AK37948" s="1"/>
      <c r="AL37948" s="1"/>
    </row>
    <row r="37949">
      <c r="I37949" s="1"/>
      <c r="J37949" s="1"/>
      <c r="K37949" s="1"/>
      <c r="AA37949" s="1"/>
      <c r="AB37949" s="1"/>
      <c r="AC37949" s="1"/>
      <c r="AJ37949" s="1"/>
      <c r="AK37949" s="1"/>
      <c r="AL37949" s="1"/>
    </row>
    <row r="37950">
      <c r="I37950" s="1"/>
      <c r="J37950" s="1"/>
      <c r="K37950" s="1"/>
      <c r="AA37950" s="1"/>
      <c r="AB37950" s="1"/>
      <c r="AC37950" s="1"/>
      <c r="AJ37950" s="1"/>
      <c r="AK37950" s="1"/>
      <c r="AL37950" s="1"/>
    </row>
    <row r="37951">
      <c r="I37951" s="1"/>
      <c r="J37951" s="1"/>
      <c r="K37951" s="1"/>
      <c r="AA37951" s="1"/>
      <c r="AB37951" s="1"/>
      <c r="AC37951" s="1"/>
      <c r="AJ37951" s="1"/>
      <c r="AK37951" s="1"/>
      <c r="AL37951" s="1"/>
    </row>
    <row r="37952">
      <c r="I37952" s="1"/>
      <c r="J37952" s="1"/>
      <c r="K37952" s="1"/>
      <c r="AA37952" s="1"/>
      <c r="AB37952" s="1"/>
      <c r="AC37952" s="1"/>
      <c r="AJ37952" s="1"/>
      <c r="AK37952" s="1"/>
      <c r="AL37952" s="1"/>
    </row>
    <row r="37953">
      <c r="I37953" s="1"/>
      <c r="J37953" s="1"/>
      <c r="K37953" s="1"/>
      <c r="AA37953" s="1"/>
      <c r="AB37953" s="1"/>
      <c r="AC37953" s="1"/>
      <c r="AJ37953" s="1"/>
      <c r="AK37953" s="1"/>
      <c r="AL37953" s="1"/>
    </row>
    <row r="37954">
      <c r="I37954" s="1"/>
      <c r="J37954" s="1"/>
      <c r="K37954" s="1"/>
      <c r="AA37954" s="1"/>
      <c r="AB37954" s="1"/>
      <c r="AC37954" s="1"/>
      <c r="AJ37954" s="1"/>
      <c r="AK37954" s="1"/>
      <c r="AL37954" s="1"/>
    </row>
    <row r="37955">
      <c r="I37955" s="1"/>
      <c r="J37955" s="1"/>
      <c r="K37955" s="1"/>
      <c r="AA37955" s="1"/>
      <c r="AB37955" s="1"/>
      <c r="AC37955" s="1"/>
      <c r="AJ37955" s="1"/>
      <c r="AK37955" s="1"/>
      <c r="AL37955" s="1"/>
    </row>
    <row r="37956">
      <c r="I37956" s="1"/>
      <c r="J37956" s="1"/>
      <c r="K37956" s="1"/>
      <c r="AA37956" s="1"/>
      <c r="AB37956" s="1"/>
      <c r="AC37956" s="1"/>
      <c r="AJ37956" s="1"/>
      <c r="AK37956" s="1"/>
      <c r="AL37956" s="1"/>
    </row>
    <row r="37957">
      <c r="I37957" s="1"/>
      <c r="J37957" s="1"/>
      <c r="K37957" s="1"/>
      <c r="AA37957" s="1"/>
      <c r="AB37957" s="1"/>
      <c r="AC37957" s="1"/>
      <c r="AJ37957" s="1"/>
      <c r="AK37957" s="1"/>
      <c r="AL37957" s="1"/>
    </row>
    <row r="37958">
      <c r="I37958" s="1"/>
      <c r="J37958" s="1"/>
      <c r="K37958" s="1"/>
      <c r="AA37958" s="1"/>
      <c r="AB37958" s="1"/>
      <c r="AC37958" s="1"/>
      <c r="AJ37958" s="1"/>
      <c r="AK37958" s="1"/>
      <c r="AL37958" s="1"/>
    </row>
    <row r="37959">
      <c r="I37959" s="1"/>
      <c r="J37959" s="1"/>
      <c r="K37959" s="1"/>
      <c r="AA37959" s="1"/>
      <c r="AB37959" s="1"/>
      <c r="AC37959" s="1"/>
      <c r="AJ37959" s="1"/>
      <c r="AK37959" s="1"/>
      <c r="AL37959" s="1"/>
    </row>
    <row r="37960">
      <c r="I37960" s="1"/>
      <c r="J37960" s="1"/>
      <c r="K37960" s="1"/>
      <c r="AA37960" s="1"/>
      <c r="AB37960" s="1"/>
      <c r="AC37960" s="1"/>
      <c r="AJ37960" s="1"/>
      <c r="AK37960" s="1"/>
      <c r="AL37960" s="1"/>
    </row>
    <row r="37961">
      <c r="I37961" s="1"/>
      <c r="J37961" s="1"/>
      <c r="K37961" s="1"/>
      <c r="AA37961" s="1"/>
      <c r="AB37961" s="1"/>
      <c r="AC37961" s="1"/>
      <c r="AJ37961" s="1"/>
      <c r="AK37961" s="1"/>
      <c r="AL37961" s="1"/>
    </row>
    <row r="37962">
      <c r="I37962" s="1"/>
      <c r="J37962" s="1"/>
      <c r="K37962" s="1"/>
      <c r="AA37962" s="1"/>
      <c r="AB37962" s="1"/>
      <c r="AC37962" s="1"/>
      <c r="AJ37962" s="1"/>
      <c r="AK37962" s="1"/>
      <c r="AL37962" s="1"/>
    </row>
    <row r="37963">
      <c r="I37963" s="1"/>
      <c r="J37963" s="1"/>
      <c r="K37963" s="1"/>
      <c r="AA37963" s="1"/>
      <c r="AB37963" s="1"/>
      <c r="AC37963" s="1"/>
      <c r="AJ37963" s="1"/>
      <c r="AK37963" s="1"/>
      <c r="AL37963" s="1"/>
    </row>
    <row r="37964">
      <c r="I37964" s="1"/>
      <c r="J37964" s="1"/>
      <c r="K37964" s="1"/>
      <c r="AA37964" s="1"/>
      <c r="AB37964" s="1"/>
      <c r="AC37964" s="1"/>
      <c r="AJ37964" s="1"/>
      <c r="AK37964" s="1"/>
      <c r="AL37964" s="1"/>
    </row>
    <row r="37965">
      <c r="I37965" s="1"/>
      <c r="J37965" s="1"/>
      <c r="K37965" s="1"/>
      <c r="AA37965" s="1"/>
      <c r="AB37965" s="1"/>
      <c r="AC37965" s="1"/>
      <c r="AJ37965" s="1"/>
      <c r="AK37965" s="1"/>
      <c r="AL37965" s="1"/>
    </row>
    <row r="37966">
      <c r="I37966" s="1"/>
      <c r="J37966" s="1"/>
      <c r="K37966" s="1"/>
      <c r="AA37966" s="1"/>
      <c r="AB37966" s="1"/>
      <c r="AC37966" s="1"/>
      <c r="AJ37966" s="1"/>
      <c r="AK37966" s="1"/>
      <c r="AL37966" s="1"/>
    </row>
    <row r="37967">
      <c r="I37967" s="1"/>
      <c r="J37967" s="1"/>
      <c r="K37967" s="1"/>
      <c r="AA37967" s="1"/>
      <c r="AB37967" s="1"/>
      <c r="AC37967" s="1"/>
      <c r="AJ37967" s="1"/>
      <c r="AK37967" s="1"/>
      <c r="AL37967" s="1"/>
    </row>
    <row r="37968">
      <c r="I37968" s="1"/>
      <c r="J37968" s="1"/>
      <c r="K37968" s="1"/>
      <c r="AA37968" s="1"/>
      <c r="AB37968" s="1"/>
      <c r="AC37968" s="1"/>
      <c r="AJ37968" s="1"/>
      <c r="AK37968" s="1"/>
      <c r="AL37968" s="1"/>
    </row>
    <row r="37969">
      <c r="I37969" s="1"/>
      <c r="J37969" s="1"/>
      <c r="K37969" s="1"/>
      <c r="AA37969" s="1"/>
      <c r="AB37969" s="1"/>
      <c r="AC37969" s="1"/>
      <c r="AJ37969" s="1"/>
      <c r="AK37969" s="1"/>
      <c r="AL37969" s="1"/>
    </row>
    <row r="37970">
      <c r="I37970" s="1"/>
      <c r="J37970" s="1"/>
      <c r="K37970" s="1"/>
      <c r="AA37970" s="1"/>
      <c r="AB37970" s="1"/>
      <c r="AC37970" s="1"/>
      <c r="AJ37970" s="1"/>
      <c r="AK37970" s="1"/>
      <c r="AL37970" s="1"/>
    </row>
    <row r="37971">
      <c r="I37971" s="1"/>
      <c r="J37971" s="1"/>
      <c r="K37971" s="1"/>
      <c r="AA37971" s="1"/>
      <c r="AB37971" s="1"/>
      <c r="AC37971" s="1"/>
      <c r="AJ37971" s="1"/>
      <c r="AK37971" s="1"/>
      <c r="AL37971" s="1"/>
    </row>
    <row r="37972">
      <c r="I37972" s="1"/>
      <c r="J37972" s="1"/>
      <c r="K37972" s="1"/>
      <c r="AA37972" s="1"/>
      <c r="AB37972" s="1"/>
      <c r="AC37972" s="1"/>
      <c r="AJ37972" s="1"/>
      <c r="AK37972" s="1"/>
      <c r="AL37972" s="1"/>
    </row>
    <row r="37973">
      <c r="I37973" s="1"/>
      <c r="J37973" s="1"/>
      <c r="K37973" s="1"/>
      <c r="AA37973" s="1"/>
      <c r="AB37973" s="1"/>
      <c r="AC37973" s="1"/>
      <c r="AJ37973" s="1"/>
      <c r="AK37973" s="1"/>
      <c r="AL37973" s="1"/>
    </row>
    <row r="37974">
      <c r="I37974" s="1"/>
      <c r="J37974" s="1"/>
      <c r="K37974" s="1"/>
      <c r="AA37974" s="1"/>
      <c r="AB37974" s="1"/>
      <c r="AC37974" s="1"/>
      <c r="AJ37974" s="1"/>
      <c r="AK37974" s="1"/>
      <c r="AL37974" s="1"/>
    </row>
    <row r="37975">
      <c r="I37975" s="1"/>
      <c r="J37975" s="1"/>
      <c r="K37975" s="1"/>
      <c r="AA37975" s="1"/>
      <c r="AB37975" s="1"/>
      <c r="AC37975" s="1"/>
      <c r="AJ37975" s="1"/>
      <c r="AK37975" s="1"/>
      <c r="AL37975" s="1"/>
    </row>
    <row r="37976">
      <c r="I37976" s="1"/>
      <c r="J37976" s="1"/>
      <c r="K37976" s="1"/>
      <c r="AA37976" s="1"/>
      <c r="AB37976" s="1"/>
      <c r="AC37976" s="1"/>
      <c r="AJ37976" s="1"/>
      <c r="AK37976" s="1"/>
      <c r="AL37976" s="1"/>
    </row>
    <row r="37977">
      <c r="I37977" s="1"/>
      <c r="J37977" s="1"/>
      <c r="K37977" s="1"/>
      <c r="AA37977" s="1"/>
      <c r="AB37977" s="1"/>
      <c r="AC37977" s="1"/>
      <c r="AJ37977" s="1"/>
      <c r="AK37977" s="1"/>
      <c r="AL37977" s="1"/>
    </row>
    <row r="37978">
      <c r="I37978" s="1"/>
      <c r="J37978" s="1"/>
      <c r="K37978" s="1"/>
      <c r="AA37978" s="1"/>
      <c r="AB37978" s="1"/>
      <c r="AC37978" s="1"/>
      <c r="AJ37978" s="1"/>
      <c r="AK37978" s="1"/>
      <c r="AL37978" s="1"/>
    </row>
    <row r="37979">
      <c r="I37979" s="1"/>
      <c r="J37979" s="1"/>
      <c r="K37979" s="1"/>
      <c r="AA37979" s="1"/>
      <c r="AB37979" s="1"/>
      <c r="AC37979" s="1"/>
      <c r="AJ37979" s="1"/>
      <c r="AK37979" s="1"/>
      <c r="AL37979" s="1"/>
    </row>
    <row r="37980">
      <c r="I37980" s="1"/>
      <c r="J37980" s="1"/>
      <c r="K37980" s="1"/>
      <c r="AA37980" s="1"/>
      <c r="AB37980" s="1"/>
      <c r="AC37980" s="1"/>
      <c r="AJ37980" s="1"/>
      <c r="AK37980" s="1"/>
      <c r="AL37980" s="1"/>
    </row>
    <row r="37981">
      <c r="I37981" s="1"/>
      <c r="J37981" s="1"/>
      <c r="K37981" s="1"/>
      <c r="AA37981" s="1"/>
      <c r="AB37981" s="1"/>
      <c r="AC37981" s="1"/>
      <c r="AJ37981" s="1"/>
      <c r="AK37981" s="1"/>
      <c r="AL37981" s="1"/>
    </row>
    <row r="37982">
      <c r="I37982" s="1"/>
      <c r="J37982" s="1"/>
      <c r="K37982" s="1"/>
      <c r="AA37982" s="1"/>
      <c r="AB37982" s="1"/>
      <c r="AC37982" s="1"/>
      <c r="AJ37982" s="1"/>
      <c r="AK37982" s="1"/>
      <c r="AL37982" s="1"/>
    </row>
    <row r="37983">
      <c r="I37983" s="1"/>
      <c r="J37983" s="1"/>
      <c r="K37983" s="1"/>
      <c r="AA37983" s="1"/>
      <c r="AB37983" s="1"/>
      <c r="AC37983" s="1"/>
      <c r="AJ37983" s="1"/>
      <c r="AK37983" s="1"/>
      <c r="AL37983" s="1"/>
    </row>
    <row r="37984">
      <c r="I37984" s="1"/>
      <c r="J37984" s="1"/>
      <c r="K37984" s="1"/>
      <c r="AA37984" s="1"/>
      <c r="AB37984" s="1"/>
      <c r="AC37984" s="1"/>
      <c r="AJ37984" s="1"/>
      <c r="AK37984" s="1"/>
      <c r="AL37984" s="1"/>
    </row>
    <row r="37985">
      <c r="I37985" s="1"/>
      <c r="J37985" s="1"/>
      <c r="K37985" s="1"/>
      <c r="AA37985" s="1"/>
      <c r="AB37985" s="1"/>
      <c r="AC37985" s="1"/>
      <c r="AJ37985" s="1"/>
      <c r="AK37985" s="1"/>
      <c r="AL37985" s="1"/>
    </row>
    <row r="37986">
      <c r="I37986" s="1"/>
      <c r="J37986" s="1"/>
      <c r="K37986" s="1"/>
      <c r="AA37986" s="1"/>
      <c r="AB37986" s="1"/>
      <c r="AC37986" s="1"/>
      <c r="AJ37986" s="1"/>
      <c r="AK37986" s="1"/>
      <c r="AL37986" s="1"/>
    </row>
    <row r="37987">
      <c r="I37987" s="1"/>
      <c r="J37987" s="1"/>
      <c r="K37987" s="1"/>
      <c r="AA37987" s="1"/>
      <c r="AB37987" s="1"/>
      <c r="AC37987" s="1"/>
      <c r="AJ37987" s="1"/>
      <c r="AK37987" s="1"/>
      <c r="AL37987" s="1"/>
    </row>
    <row r="37988">
      <c r="I37988" s="1"/>
      <c r="J37988" s="1"/>
      <c r="K37988" s="1"/>
      <c r="AA37988" s="1"/>
      <c r="AB37988" s="1"/>
      <c r="AC37988" s="1"/>
      <c r="AJ37988" s="1"/>
      <c r="AK37988" s="1"/>
      <c r="AL37988" s="1"/>
    </row>
    <row r="37989">
      <c r="I37989" s="1"/>
      <c r="J37989" s="1"/>
      <c r="K37989" s="1"/>
      <c r="AA37989" s="1"/>
      <c r="AB37989" s="1"/>
      <c r="AC37989" s="1"/>
      <c r="AJ37989" s="1"/>
      <c r="AK37989" s="1"/>
      <c r="AL37989" s="1"/>
    </row>
    <row r="37990">
      <c r="I37990" s="1"/>
      <c r="J37990" s="1"/>
      <c r="K37990" s="1"/>
      <c r="AA37990" s="1"/>
      <c r="AB37990" s="1"/>
      <c r="AC37990" s="1"/>
      <c r="AJ37990" s="1"/>
      <c r="AK37990" s="1"/>
      <c r="AL37990" s="1"/>
    </row>
    <row r="37991">
      <c r="I37991" s="1"/>
      <c r="J37991" s="1"/>
      <c r="K37991" s="1"/>
      <c r="AA37991" s="1"/>
      <c r="AB37991" s="1"/>
      <c r="AC37991" s="1"/>
      <c r="AJ37991" s="1"/>
      <c r="AK37991" s="1"/>
      <c r="AL37991" s="1"/>
    </row>
    <row r="37992">
      <c r="I37992" s="1"/>
      <c r="J37992" s="1"/>
      <c r="K37992" s="1"/>
      <c r="AA37992" s="1"/>
      <c r="AB37992" s="1"/>
      <c r="AC37992" s="1"/>
      <c r="AJ37992" s="1"/>
      <c r="AK37992" s="1"/>
      <c r="AL37992" s="1"/>
    </row>
    <row r="37993">
      <c r="I37993" s="1"/>
      <c r="J37993" s="1"/>
      <c r="K37993" s="1"/>
      <c r="AA37993" s="1"/>
      <c r="AB37993" s="1"/>
      <c r="AC37993" s="1"/>
      <c r="AJ37993" s="1"/>
      <c r="AK37993" s="1"/>
      <c r="AL37993" s="1"/>
    </row>
    <row r="37994">
      <c r="I37994" s="1"/>
      <c r="J37994" s="1"/>
      <c r="K37994" s="1"/>
      <c r="AA37994" s="1"/>
      <c r="AB37994" s="1"/>
      <c r="AC37994" s="1"/>
      <c r="AJ37994" s="1"/>
      <c r="AK37994" s="1"/>
      <c r="AL37994" s="1"/>
    </row>
    <row r="37995">
      <c r="I37995" s="1"/>
      <c r="J37995" s="1"/>
      <c r="K37995" s="1"/>
      <c r="AA37995" s="1"/>
      <c r="AB37995" s="1"/>
      <c r="AC37995" s="1"/>
      <c r="AJ37995" s="1"/>
      <c r="AK37995" s="1"/>
      <c r="AL37995" s="1"/>
    </row>
    <row r="37996">
      <c r="I37996" s="1"/>
      <c r="J37996" s="1"/>
      <c r="K37996" s="1"/>
      <c r="AA37996" s="1"/>
      <c r="AB37996" s="1"/>
      <c r="AC37996" s="1"/>
      <c r="AJ37996" s="1"/>
      <c r="AK37996" s="1"/>
      <c r="AL37996" s="1"/>
    </row>
    <row r="37997">
      <c r="I37997" s="1"/>
      <c r="J37997" s="1"/>
      <c r="K37997" s="1"/>
      <c r="AA37997" s="1"/>
      <c r="AB37997" s="1"/>
      <c r="AC37997" s="1"/>
      <c r="AJ37997" s="1"/>
      <c r="AK37997" s="1"/>
      <c r="AL37997" s="1"/>
    </row>
    <row r="37998">
      <c r="I37998" s="1"/>
      <c r="J37998" s="1"/>
      <c r="K37998" s="1"/>
      <c r="AA37998" s="1"/>
      <c r="AB37998" s="1"/>
      <c r="AC37998" s="1"/>
      <c r="AJ37998" s="1"/>
      <c r="AK37998" s="1"/>
      <c r="AL37998" s="1"/>
    </row>
    <row r="37999">
      <c r="I37999" s="1"/>
      <c r="J37999" s="1"/>
      <c r="K37999" s="1"/>
      <c r="AA37999" s="1"/>
      <c r="AB37999" s="1"/>
      <c r="AC37999" s="1"/>
      <c r="AJ37999" s="1"/>
      <c r="AK37999" s="1"/>
      <c r="AL37999" s="1"/>
    </row>
    <row r="38000">
      <c r="I38000" s="1"/>
      <c r="J38000" s="1"/>
      <c r="K38000" s="1"/>
      <c r="AA38000" s="1"/>
      <c r="AB38000" s="1"/>
      <c r="AC38000" s="1"/>
      <c r="AJ38000" s="1"/>
      <c r="AK38000" s="1"/>
      <c r="AL38000" s="1"/>
    </row>
    <row r="38001">
      <c r="I38001" s="1"/>
      <c r="J38001" s="1"/>
      <c r="K38001" s="1"/>
      <c r="AA38001" s="1"/>
      <c r="AB38001" s="1"/>
      <c r="AC38001" s="1"/>
      <c r="AJ38001" s="1"/>
      <c r="AK38001" s="1"/>
      <c r="AL38001" s="1"/>
    </row>
    <row r="38002">
      <c r="I38002" s="1"/>
      <c r="J38002" s="1"/>
      <c r="K38002" s="1"/>
      <c r="AA38002" s="1"/>
      <c r="AB38002" s="1"/>
      <c r="AC38002" s="1"/>
      <c r="AJ38002" s="1"/>
      <c r="AK38002" s="1"/>
      <c r="AL38002" s="1"/>
    </row>
    <row r="38003">
      <c r="I38003" s="1"/>
      <c r="J38003" s="1"/>
      <c r="K38003" s="1"/>
      <c r="AA38003" s="1"/>
      <c r="AB38003" s="1"/>
      <c r="AC38003" s="1"/>
      <c r="AJ38003" s="1"/>
      <c r="AK38003" s="1"/>
      <c r="AL38003" s="1"/>
    </row>
    <row r="38004">
      <c r="I38004" s="1"/>
      <c r="J38004" s="1"/>
      <c r="K38004" s="1"/>
      <c r="AA38004" s="1"/>
      <c r="AB38004" s="1"/>
      <c r="AC38004" s="1"/>
      <c r="AJ38004" s="1"/>
      <c r="AK38004" s="1"/>
      <c r="AL38004" s="1"/>
    </row>
    <row r="38005">
      <c r="I38005" s="1"/>
      <c r="J38005" s="1"/>
      <c r="K38005" s="1"/>
      <c r="AA38005" s="1"/>
      <c r="AB38005" s="1"/>
      <c r="AC38005" s="1"/>
      <c r="AJ38005" s="1"/>
      <c r="AK38005" s="1"/>
      <c r="AL38005" s="1"/>
    </row>
    <row r="38006">
      <c r="I38006" s="1"/>
      <c r="J38006" s="1"/>
      <c r="K38006" s="1"/>
      <c r="AA38006" s="1"/>
      <c r="AB38006" s="1"/>
      <c r="AC38006" s="1"/>
      <c r="AJ38006" s="1"/>
      <c r="AK38006" s="1"/>
      <c r="AL38006" s="1"/>
    </row>
    <row r="38007">
      <c r="I38007" s="1"/>
      <c r="J38007" s="1"/>
      <c r="K38007" s="1"/>
      <c r="AA38007" s="1"/>
      <c r="AB38007" s="1"/>
      <c r="AC38007" s="1"/>
      <c r="AJ38007" s="1"/>
      <c r="AK38007" s="1"/>
      <c r="AL38007" s="1"/>
    </row>
    <row r="38008">
      <c r="I38008" s="1"/>
      <c r="J38008" s="1"/>
      <c r="K38008" s="1"/>
      <c r="AA38008" s="1"/>
      <c r="AB38008" s="1"/>
      <c r="AC38008" s="1"/>
      <c r="AJ38008" s="1"/>
      <c r="AK38008" s="1"/>
      <c r="AL38008" s="1"/>
    </row>
    <row r="38009">
      <c r="I38009" s="1"/>
      <c r="J38009" s="1"/>
      <c r="K38009" s="1"/>
      <c r="AA38009" s="1"/>
      <c r="AB38009" s="1"/>
      <c r="AC38009" s="1"/>
      <c r="AJ38009" s="1"/>
      <c r="AK38009" s="1"/>
      <c r="AL38009" s="1"/>
    </row>
    <row r="38010">
      <c r="I38010" s="1"/>
      <c r="J38010" s="1"/>
      <c r="K38010" s="1"/>
      <c r="AA38010" s="1"/>
      <c r="AB38010" s="1"/>
      <c r="AC38010" s="1"/>
      <c r="AJ38010" s="1"/>
      <c r="AK38010" s="1"/>
      <c r="AL38010" s="1"/>
    </row>
    <row r="38011">
      <c r="I38011" s="1"/>
      <c r="J38011" s="1"/>
      <c r="K38011" s="1"/>
      <c r="AA38011" s="1"/>
      <c r="AB38011" s="1"/>
      <c r="AC38011" s="1"/>
      <c r="AJ38011" s="1"/>
      <c r="AK38011" s="1"/>
      <c r="AL38011" s="1"/>
    </row>
    <row r="38012">
      <c r="I38012" s="1"/>
      <c r="J38012" s="1"/>
      <c r="K38012" s="1"/>
      <c r="AA38012" s="1"/>
      <c r="AB38012" s="1"/>
      <c r="AC38012" s="1"/>
      <c r="AJ38012" s="1"/>
      <c r="AK38012" s="1"/>
      <c r="AL38012" s="1"/>
    </row>
    <row r="38013">
      <c r="I38013" s="1"/>
      <c r="J38013" s="1"/>
      <c r="K38013" s="1"/>
      <c r="AA38013" s="1"/>
      <c r="AB38013" s="1"/>
      <c r="AC38013" s="1"/>
      <c r="AJ38013" s="1"/>
      <c r="AK38013" s="1"/>
      <c r="AL38013" s="1"/>
    </row>
    <row r="38014">
      <c r="I38014" s="1"/>
      <c r="J38014" s="1"/>
      <c r="K38014" s="1"/>
      <c r="AA38014" s="1"/>
      <c r="AB38014" s="1"/>
      <c r="AC38014" s="1"/>
      <c r="AJ38014" s="1"/>
      <c r="AK38014" s="1"/>
      <c r="AL38014" s="1"/>
    </row>
    <row r="38015">
      <c r="I38015" s="1"/>
      <c r="J38015" s="1"/>
      <c r="K38015" s="1"/>
      <c r="AA38015" s="1"/>
      <c r="AB38015" s="1"/>
      <c r="AC38015" s="1"/>
      <c r="AJ38015" s="1"/>
      <c r="AK38015" s="1"/>
      <c r="AL38015" s="1"/>
    </row>
    <row r="38016">
      <c r="I38016" s="1"/>
      <c r="J38016" s="1"/>
      <c r="K38016" s="1"/>
      <c r="AA38016" s="1"/>
      <c r="AB38016" s="1"/>
      <c r="AC38016" s="1"/>
      <c r="AJ38016" s="1"/>
      <c r="AK38016" s="1"/>
      <c r="AL38016" s="1"/>
    </row>
    <row r="38017">
      <c r="I38017" s="1"/>
      <c r="J38017" s="1"/>
      <c r="K38017" s="1"/>
      <c r="AA38017" s="1"/>
      <c r="AB38017" s="1"/>
      <c r="AC38017" s="1"/>
      <c r="AJ38017" s="1"/>
      <c r="AK38017" s="1"/>
      <c r="AL38017" s="1"/>
    </row>
    <row r="38018">
      <c r="I38018" s="1"/>
      <c r="J38018" s="1"/>
      <c r="K38018" s="1"/>
      <c r="AA38018" s="1"/>
      <c r="AB38018" s="1"/>
      <c r="AC38018" s="1"/>
      <c r="AJ38018" s="1"/>
      <c r="AK38018" s="1"/>
      <c r="AL38018" s="1"/>
    </row>
    <row r="38019">
      <c r="I38019" s="1"/>
      <c r="J38019" s="1"/>
      <c r="K38019" s="1"/>
      <c r="AA38019" s="1"/>
      <c r="AB38019" s="1"/>
      <c r="AC38019" s="1"/>
      <c r="AJ38019" s="1"/>
      <c r="AK38019" s="1"/>
      <c r="AL38019" s="1"/>
    </row>
    <row r="38020">
      <c r="I38020" s="1"/>
      <c r="J38020" s="1"/>
      <c r="K38020" s="1"/>
      <c r="AA38020" s="1"/>
      <c r="AB38020" s="1"/>
      <c r="AC38020" s="1"/>
      <c r="AJ38020" s="1"/>
      <c r="AK38020" s="1"/>
      <c r="AL38020" s="1"/>
    </row>
    <row r="38021">
      <c r="I38021" s="1"/>
      <c r="J38021" s="1"/>
      <c r="K38021" s="1"/>
      <c r="AA38021" s="1"/>
      <c r="AB38021" s="1"/>
      <c r="AC38021" s="1"/>
      <c r="AJ38021" s="1"/>
      <c r="AK38021" s="1"/>
      <c r="AL38021" s="1"/>
    </row>
    <row r="38022">
      <c r="I38022" s="1"/>
      <c r="J38022" s="1"/>
      <c r="K38022" s="1"/>
      <c r="AA38022" s="1"/>
      <c r="AB38022" s="1"/>
      <c r="AC38022" s="1"/>
      <c r="AJ38022" s="1"/>
      <c r="AK38022" s="1"/>
      <c r="AL38022" s="1"/>
    </row>
    <row r="38023">
      <c r="I38023" s="1"/>
      <c r="J38023" s="1"/>
      <c r="K38023" s="1"/>
      <c r="AA38023" s="1"/>
      <c r="AB38023" s="1"/>
      <c r="AC38023" s="1"/>
      <c r="AJ38023" s="1"/>
      <c r="AK38023" s="1"/>
      <c r="AL38023" s="1"/>
    </row>
    <row r="38024">
      <c r="I38024" s="1"/>
      <c r="J38024" s="1"/>
      <c r="K38024" s="1"/>
      <c r="AA38024" s="1"/>
      <c r="AB38024" s="1"/>
      <c r="AC38024" s="1"/>
      <c r="AJ38024" s="1"/>
      <c r="AK38024" s="1"/>
      <c r="AL38024" s="1"/>
    </row>
    <row r="38025">
      <c r="I38025" s="1"/>
      <c r="J38025" s="1"/>
      <c r="K38025" s="1"/>
      <c r="AA38025" s="1"/>
      <c r="AB38025" s="1"/>
      <c r="AC38025" s="1"/>
      <c r="AJ38025" s="1"/>
      <c r="AK38025" s="1"/>
      <c r="AL38025" s="1"/>
    </row>
    <row r="38026">
      <c r="I38026" s="1"/>
      <c r="J38026" s="1"/>
      <c r="K38026" s="1"/>
      <c r="AA38026" s="1"/>
      <c r="AB38026" s="1"/>
      <c r="AC38026" s="1"/>
      <c r="AJ38026" s="1"/>
      <c r="AK38026" s="1"/>
      <c r="AL38026" s="1"/>
    </row>
    <row r="38027">
      <c r="I38027" s="1"/>
      <c r="J38027" s="1"/>
      <c r="K38027" s="1"/>
      <c r="AA38027" s="1"/>
      <c r="AB38027" s="1"/>
      <c r="AC38027" s="1"/>
      <c r="AJ38027" s="1"/>
      <c r="AK38027" s="1"/>
      <c r="AL38027" s="1"/>
    </row>
    <row r="38028">
      <c r="I38028" s="1"/>
      <c r="J38028" s="1"/>
      <c r="K38028" s="1"/>
      <c r="AA38028" s="1"/>
      <c r="AB38028" s="1"/>
      <c r="AC38028" s="1"/>
      <c r="AJ38028" s="1"/>
      <c r="AK38028" s="1"/>
      <c r="AL38028" s="1"/>
    </row>
    <row r="38029">
      <c r="I38029" s="1"/>
      <c r="J38029" s="1"/>
      <c r="K38029" s="1"/>
      <c r="AA38029" s="1"/>
      <c r="AB38029" s="1"/>
      <c r="AC38029" s="1"/>
      <c r="AJ38029" s="1"/>
      <c r="AK38029" s="1"/>
      <c r="AL38029" s="1"/>
    </row>
    <row r="38030">
      <c r="I38030" s="1"/>
      <c r="J38030" s="1"/>
      <c r="K38030" s="1"/>
      <c r="AA38030" s="1"/>
      <c r="AB38030" s="1"/>
      <c r="AC38030" s="1"/>
      <c r="AJ38030" s="1"/>
      <c r="AK38030" s="1"/>
      <c r="AL38030" s="1"/>
    </row>
    <row r="38031">
      <c r="I38031" s="1"/>
      <c r="J38031" s="1"/>
      <c r="K38031" s="1"/>
      <c r="AA38031" s="1"/>
      <c r="AB38031" s="1"/>
      <c r="AC38031" s="1"/>
      <c r="AJ38031" s="1"/>
      <c r="AK38031" s="1"/>
      <c r="AL38031" s="1"/>
    </row>
    <row r="38032">
      <c r="I38032" s="1"/>
      <c r="J38032" s="1"/>
      <c r="K38032" s="1"/>
      <c r="AA38032" s="1"/>
      <c r="AB38032" s="1"/>
      <c r="AC38032" s="1"/>
      <c r="AJ38032" s="1"/>
      <c r="AK38032" s="1"/>
      <c r="AL38032" s="1"/>
    </row>
    <row r="38033">
      <c r="I38033" s="1"/>
      <c r="J38033" s="1"/>
      <c r="K38033" s="1"/>
      <c r="AA38033" s="1"/>
      <c r="AB38033" s="1"/>
      <c r="AC38033" s="1"/>
      <c r="AJ38033" s="1"/>
      <c r="AK38033" s="1"/>
      <c r="AL38033" s="1"/>
    </row>
    <row r="38034">
      <c r="I38034" s="1"/>
      <c r="J38034" s="1"/>
      <c r="K38034" s="1"/>
      <c r="AA38034" s="1"/>
      <c r="AB38034" s="1"/>
      <c r="AC38034" s="1"/>
      <c r="AJ38034" s="1"/>
      <c r="AK38034" s="1"/>
      <c r="AL38034" s="1"/>
    </row>
    <row r="38035">
      <c r="I38035" s="1"/>
      <c r="J38035" s="1"/>
      <c r="K38035" s="1"/>
      <c r="AA38035" s="1"/>
      <c r="AB38035" s="1"/>
      <c r="AC38035" s="1"/>
      <c r="AJ38035" s="1"/>
      <c r="AK38035" s="1"/>
      <c r="AL38035" s="1"/>
    </row>
    <row r="38036">
      <c r="I38036" s="1"/>
      <c r="J38036" s="1"/>
      <c r="K38036" s="1"/>
      <c r="AA38036" s="1"/>
      <c r="AB38036" s="1"/>
      <c r="AC38036" s="1"/>
      <c r="AJ38036" s="1"/>
      <c r="AK38036" s="1"/>
      <c r="AL38036" s="1"/>
    </row>
    <row r="38037">
      <c r="I38037" s="1"/>
      <c r="J38037" s="1"/>
      <c r="K38037" s="1"/>
      <c r="AA38037" s="1"/>
      <c r="AB38037" s="1"/>
      <c r="AC38037" s="1"/>
      <c r="AJ38037" s="1"/>
      <c r="AK38037" s="1"/>
      <c r="AL38037" s="1"/>
    </row>
    <row r="38038">
      <c r="I38038" s="1"/>
      <c r="J38038" s="1"/>
      <c r="K38038" s="1"/>
      <c r="AA38038" s="1"/>
      <c r="AB38038" s="1"/>
      <c r="AC38038" s="1"/>
      <c r="AJ38038" s="1"/>
      <c r="AK38038" s="1"/>
      <c r="AL38038" s="1"/>
    </row>
    <row r="38039">
      <c r="I38039" s="1"/>
      <c r="J38039" s="1"/>
      <c r="K38039" s="1"/>
      <c r="AA38039" s="1"/>
      <c r="AB38039" s="1"/>
      <c r="AC38039" s="1"/>
      <c r="AJ38039" s="1"/>
      <c r="AK38039" s="1"/>
      <c r="AL38039" s="1"/>
    </row>
    <row r="38040">
      <c r="I38040" s="1"/>
      <c r="J38040" s="1"/>
      <c r="K38040" s="1"/>
      <c r="AA38040" s="1"/>
      <c r="AB38040" s="1"/>
      <c r="AC38040" s="1"/>
      <c r="AJ38040" s="1"/>
      <c r="AK38040" s="1"/>
      <c r="AL38040" s="1"/>
    </row>
    <row r="38041">
      <c r="I38041" s="1"/>
      <c r="J38041" s="1"/>
      <c r="K38041" s="1"/>
      <c r="AA38041" s="1"/>
      <c r="AB38041" s="1"/>
      <c r="AC38041" s="1"/>
      <c r="AJ38041" s="1"/>
      <c r="AK38041" s="1"/>
      <c r="AL38041" s="1"/>
    </row>
    <row r="38042">
      <c r="I38042" s="1"/>
      <c r="J38042" s="1"/>
      <c r="K38042" s="1"/>
      <c r="AA38042" s="1"/>
      <c r="AB38042" s="1"/>
      <c r="AC38042" s="1"/>
      <c r="AJ38042" s="1"/>
      <c r="AK38042" s="1"/>
      <c r="AL38042" s="1"/>
    </row>
    <row r="38043">
      <c r="I38043" s="1"/>
      <c r="J38043" s="1"/>
      <c r="K38043" s="1"/>
      <c r="AA38043" s="1"/>
      <c r="AB38043" s="1"/>
      <c r="AC38043" s="1"/>
      <c r="AJ38043" s="1"/>
      <c r="AK38043" s="1"/>
      <c r="AL38043" s="1"/>
    </row>
    <row r="38044">
      <c r="I38044" s="1"/>
      <c r="J38044" s="1"/>
      <c r="K38044" s="1"/>
      <c r="AA38044" s="1"/>
      <c r="AB38044" s="1"/>
      <c r="AC38044" s="1"/>
      <c r="AJ38044" s="1"/>
      <c r="AK38044" s="1"/>
      <c r="AL38044" s="1"/>
    </row>
    <row r="38045">
      <c r="I38045" s="1"/>
      <c r="J38045" s="1"/>
      <c r="K38045" s="1"/>
      <c r="AA38045" s="1"/>
      <c r="AB38045" s="1"/>
      <c r="AC38045" s="1"/>
      <c r="AJ38045" s="1"/>
      <c r="AK38045" s="1"/>
      <c r="AL38045" s="1"/>
    </row>
    <row r="38046">
      <c r="I38046" s="1"/>
      <c r="J38046" s="1"/>
      <c r="K38046" s="1"/>
      <c r="AA38046" s="1"/>
      <c r="AB38046" s="1"/>
      <c r="AC38046" s="1"/>
      <c r="AJ38046" s="1"/>
      <c r="AK38046" s="1"/>
      <c r="AL38046" s="1"/>
    </row>
    <row r="38047">
      <c r="I38047" s="1"/>
      <c r="J38047" s="1"/>
      <c r="K38047" s="1"/>
      <c r="AA38047" s="1"/>
      <c r="AB38047" s="1"/>
      <c r="AC38047" s="1"/>
      <c r="AJ38047" s="1"/>
      <c r="AK38047" s="1"/>
      <c r="AL38047" s="1"/>
    </row>
    <row r="38048">
      <c r="I38048" s="1"/>
      <c r="J38048" s="1"/>
      <c r="K38048" s="1"/>
      <c r="AA38048" s="1"/>
      <c r="AB38048" s="1"/>
      <c r="AC38048" s="1"/>
      <c r="AJ38048" s="1"/>
      <c r="AK38048" s="1"/>
      <c r="AL38048" s="1"/>
    </row>
    <row r="38049">
      <c r="I38049" s="1"/>
      <c r="J38049" s="1"/>
      <c r="K38049" s="1"/>
      <c r="AA38049" s="1"/>
      <c r="AB38049" s="1"/>
      <c r="AC38049" s="1"/>
      <c r="AJ38049" s="1"/>
      <c r="AK38049" s="1"/>
      <c r="AL38049" s="1"/>
    </row>
    <row r="38050">
      <c r="I38050" s="1"/>
      <c r="J38050" s="1"/>
      <c r="K38050" s="1"/>
      <c r="AA38050" s="1"/>
      <c r="AB38050" s="1"/>
      <c r="AC38050" s="1"/>
      <c r="AJ38050" s="1"/>
      <c r="AK38050" s="1"/>
      <c r="AL38050" s="1"/>
    </row>
    <row r="38051">
      <c r="I38051" s="1"/>
      <c r="J38051" s="1"/>
      <c r="K38051" s="1"/>
      <c r="AA38051" s="1"/>
      <c r="AB38051" s="1"/>
      <c r="AC38051" s="1"/>
      <c r="AJ38051" s="1"/>
      <c r="AK38051" s="1"/>
      <c r="AL38051" s="1"/>
    </row>
    <row r="38052">
      <c r="I38052" s="1"/>
      <c r="J38052" s="1"/>
      <c r="K38052" s="1"/>
      <c r="AA38052" s="1"/>
      <c r="AB38052" s="1"/>
      <c r="AC38052" s="1"/>
      <c r="AJ38052" s="1"/>
      <c r="AK38052" s="1"/>
      <c r="AL38052" s="1"/>
    </row>
    <row r="38053">
      <c r="I38053" s="1"/>
      <c r="J38053" s="1"/>
      <c r="K38053" s="1"/>
      <c r="AA38053" s="1"/>
      <c r="AB38053" s="1"/>
      <c r="AC38053" s="1"/>
      <c r="AJ38053" s="1"/>
      <c r="AK38053" s="1"/>
      <c r="AL38053" s="1"/>
    </row>
    <row r="38054">
      <c r="I38054" s="1"/>
      <c r="J38054" s="1"/>
      <c r="K38054" s="1"/>
      <c r="AA38054" s="1"/>
      <c r="AB38054" s="1"/>
      <c r="AC38054" s="1"/>
      <c r="AJ38054" s="1"/>
      <c r="AK38054" s="1"/>
      <c r="AL38054" s="1"/>
    </row>
    <row r="38055">
      <c r="I38055" s="1"/>
      <c r="J38055" s="1"/>
      <c r="K38055" s="1"/>
      <c r="AA38055" s="1"/>
      <c r="AB38055" s="1"/>
      <c r="AC38055" s="1"/>
      <c r="AJ38055" s="1"/>
      <c r="AK38055" s="1"/>
      <c r="AL38055" s="1"/>
    </row>
    <row r="38056">
      <c r="I38056" s="1"/>
      <c r="J38056" s="1"/>
      <c r="K38056" s="1"/>
      <c r="AA38056" s="1"/>
      <c r="AB38056" s="1"/>
      <c r="AC38056" s="1"/>
      <c r="AJ38056" s="1"/>
      <c r="AK38056" s="1"/>
      <c r="AL38056" s="1"/>
    </row>
    <row r="38057">
      <c r="I38057" s="1"/>
      <c r="J38057" s="1"/>
      <c r="K38057" s="1"/>
      <c r="AA38057" s="1"/>
      <c r="AB38057" s="1"/>
      <c r="AC38057" s="1"/>
      <c r="AJ38057" s="1"/>
      <c r="AK38057" s="1"/>
      <c r="AL38057" s="1"/>
    </row>
    <row r="38058">
      <c r="I38058" s="1"/>
      <c r="J38058" s="1"/>
      <c r="K38058" s="1"/>
      <c r="AA38058" s="1"/>
      <c r="AB38058" s="1"/>
      <c r="AC38058" s="1"/>
      <c r="AJ38058" s="1"/>
      <c r="AK38058" s="1"/>
      <c r="AL38058" s="1"/>
    </row>
    <row r="38059">
      <c r="I38059" s="1"/>
      <c r="J38059" s="1"/>
      <c r="K38059" s="1"/>
      <c r="AA38059" s="1"/>
      <c r="AB38059" s="1"/>
      <c r="AC38059" s="1"/>
      <c r="AJ38059" s="1"/>
      <c r="AK38059" s="1"/>
      <c r="AL38059" s="1"/>
    </row>
    <row r="38060">
      <c r="I38060" s="1"/>
      <c r="J38060" s="1"/>
      <c r="K38060" s="1"/>
      <c r="AA38060" s="1"/>
      <c r="AB38060" s="1"/>
      <c r="AC38060" s="1"/>
      <c r="AJ38060" s="1"/>
      <c r="AK38060" s="1"/>
      <c r="AL38060" s="1"/>
    </row>
    <row r="38061">
      <c r="I38061" s="1"/>
      <c r="J38061" s="1"/>
      <c r="K38061" s="1"/>
      <c r="AA38061" s="1"/>
      <c r="AB38061" s="1"/>
      <c r="AC38061" s="1"/>
      <c r="AJ38061" s="1"/>
      <c r="AK38061" s="1"/>
      <c r="AL38061" s="1"/>
    </row>
    <row r="38062">
      <c r="I38062" s="1"/>
      <c r="J38062" s="1"/>
      <c r="K38062" s="1"/>
      <c r="AA38062" s="1"/>
      <c r="AB38062" s="1"/>
      <c r="AC38062" s="1"/>
      <c r="AJ38062" s="1"/>
      <c r="AK38062" s="1"/>
      <c r="AL38062" s="1"/>
    </row>
    <row r="38063">
      <c r="I38063" s="1"/>
      <c r="J38063" s="1"/>
      <c r="K38063" s="1"/>
      <c r="AA38063" s="1"/>
      <c r="AB38063" s="1"/>
      <c r="AC38063" s="1"/>
      <c r="AJ38063" s="1"/>
      <c r="AK38063" s="1"/>
      <c r="AL38063" s="1"/>
    </row>
    <row r="38064">
      <c r="I38064" s="1"/>
      <c r="J38064" s="1"/>
      <c r="K38064" s="1"/>
      <c r="AA38064" s="1"/>
      <c r="AB38064" s="1"/>
      <c r="AC38064" s="1"/>
      <c r="AJ38064" s="1"/>
      <c r="AK38064" s="1"/>
      <c r="AL38064" s="1"/>
    </row>
    <row r="38065">
      <c r="I38065" s="1"/>
      <c r="J38065" s="1"/>
      <c r="K38065" s="1"/>
      <c r="AA38065" s="1"/>
      <c r="AB38065" s="1"/>
      <c r="AC38065" s="1"/>
      <c r="AJ38065" s="1"/>
      <c r="AK38065" s="1"/>
      <c r="AL38065" s="1"/>
    </row>
    <row r="38066">
      <c r="I38066" s="1"/>
      <c r="J38066" s="1"/>
      <c r="K38066" s="1"/>
      <c r="AA38066" s="1"/>
      <c r="AB38066" s="1"/>
      <c r="AC38066" s="1"/>
      <c r="AJ38066" s="1"/>
      <c r="AK38066" s="1"/>
      <c r="AL38066" s="1"/>
    </row>
    <row r="38067">
      <c r="I38067" s="1"/>
      <c r="J38067" s="1"/>
      <c r="K38067" s="1"/>
      <c r="AA38067" s="1"/>
      <c r="AB38067" s="1"/>
      <c r="AC38067" s="1"/>
      <c r="AJ38067" s="1"/>
      <c r="AK38067" s="1"/>
      <c r="AL38067" s="1"/>
    </row>
    <row r="38068">
      <c r="I38068" s="1"/>
      <c r="J38068" s="1"/>
      <c r="K38068" s="1"/>
      <c r="AA38068" s="1"/>
      <c r="AB38068" s="1"/>
      <c r="AC38068" s="1"/>
      <c r="AJ38068" s="1"/>
      <c r="AK38068" s="1"/>
      <c r="AL38068" s="1"/>
    </row>
    <row r="38069">
      <c r="I38069" s="1"/>
      <c r="J38069" s="1"/>
      <c r="K38069" s="1"/>
      <c r="AA38069" s="1"/>
      <c r="AB38069" s="1"/>
      <c r="AC38069" s="1"/>
      <c r="AJ38069" s="1"/>
      <c r="AK38069" s="1"/>
      <c r="AL38069" s="1"/>
    </row>
    <row r="38070">
      <c r="I38070" s="1"/>
      <c r="J38070" s="1"/>
      <c r="K38070" s="1"/>
      <c r="AA38070" s="1"/>
      <c r="AB38070" s="1"/>
      <c r="AC38070" s="1"/>
      <c r="AJ38070" s="1"/>
      <c r="AK38070" s="1"/>
      <c r="AL38070" s="1"/>
    </row>
    <row r="38071">
      <c r="I38071" s="1"/>
      <c r="J38071" s="1"/>
      <c r="K38071" s="1"/>
      <c r="AA38071" s="1"/>
      <c r="AB38071" s="1"/>
      <c r="AC38071" s="1"/>
      <c r="AJ38071" s="1"/>
      <c r="AK38071" s="1"/>
      <c r="AL38071" s="1"/>
    </row>
    <row r="38072">
      <c r="I38072" s="1"/>
      <c r="J38072" s="1"/>
      <c r="K38072" s="1"/>
      <c r="AA38072" s="1"/>
      <c r="AB38072" s="1"/>
      <c r="AC38072" s="1"/>
      <c r="AJ38072" s="1"/>
      <c r="AK38072" s="1"/>
      <c r="AL38072" s="1"/>
    </row>
    <row r="38073">
      <c r="I38073" s="1"/>
      <c r="J38073" s="1"/>
      <c r="K38073" s="1"/>
      <c r="AA38073" s="1"/>
      <c r="AB38073" s="1"/>
      <c r="AC38073" s="1"/>
      <c r="AJ38073" s="1"/>
      <c r="AK38073" s="1"/>
      <c r="AL38073" s="1"/>
    </row>
    <row r="38074">
      <c r="I38074" s="1"/>
      <c r="J38074" s="1"/>
      <c r="K38074" s="1"/>
      <c r="AA38074" s="1"/>
      <c r="AB38074" s="1"/>
      <c r="AC38074" s="1"/>
      <c r="AJ38074" s="1"/>
      <c r="AK38074" s="1"/>
      <c r="AL38074" s="1"/>
    </row>
    <row r="38075">
      <c r="I38075" s="1"/>
      <c r="J38075" s="1"/>
      <c r="K38075" s="1"/>
      <c r="AA38075" s="1"/>
      <c r="AB38075" s="1"/>
      <c r="AC38075" s="1"/>
      <c r="AJ38075" s="1"/>
      <c r="AK38075" s="1"/>
      <c r="AL38075" s="1"/>
    </row>
    <row r="38076">
      <c r="I38076" s="1"/>
      <c r="J38076" s="1"/>
      <c r="K38076" s="1"/>
      <c r="AA38076" s="1"/>
      <c r="AB38076" s="1"/>
      <c r="AC38076" s="1"/>
      <c r="AJ38076" s="1"/>
      <c r="AK38076" s="1"/>
      <c r="AL38076" s="1"/>
    </row>
    <row r="38077">
      <c r="I38077" s="1"/>
      <c r="J38077" s="1"/>
      <c r="K38077" s="1"/>
      <c r="AA38077" s="1"/>
      <c r="AB38077" s="1"/>
      <c r="AC38077" s="1"/>
      <c r="AJ38077" s="1"/>
      <c r="AK38077" s="1"/>
      <c r="AL38077" s="1"/>
    </row>
    <row r="38078">
      <c r="I38078" s="1"/>
      <c r="J38078" s="1"/>
      <c r="K38078" s="1"/>
      <c r="AA38078" s="1"/>
      <c r="AB38078" s="1"/>
      <c r="AC38078" s="1"/>
      <c r="AJ38078" s="1"/>
      <c r="AK38078" s="1"/>
      <c r="AL38078" s="1"/>
    </row>
    <row r="38079">
      <c r="I38079" s="1"/>
      <c r="J38079" s="1"/>
      <c r="K38079" s="1"/>
      <c r="AA38079" s="1"/>
      <c r="AB38079" s="1"/>
      <c r="AC38079" s="1"/>
      <c r="AJ38079" s="1"/>
      <c r="AK38079" s="1"/>
      <c r="AL38079" s="1"/>
    </row>
    <row r="38080">
      <c r="I38080" s="1"/>
      <c r="J38080" s="1"/>
      <c r="K38080" s="1"/>
      <c r="AA38080" s="1"/>
      <c r="AB38080" s="1"/>
      <c r="AC38080" s="1"/>
      <c r="AJ38080" s="1"/>
      <c r="AK38080" s="1"/>
      <c r="AL38080" s="1"/>
    </row>
    <row r="38081">
      <c r="I38081" s="1"/>
      <c r="J38081" s="1"/>
      <c r="K38081" s="1"/>
      <c r="AA38081" s="1"/>
      <c r="AB38081" s="1"/>
      <c r="AC38081" s="1"/>
      <c r="AJ38081" s="1"/>
      <c r="AK38081" s="1"/>
      <c r="AL38081" s="1"/>
    </row>
    <row r="38082">
      <c r="I38082" s="1"/>
      <c r="J38082" s="1"/>
      <c r="K38082" s="1"/>
      <c r="AA38082" s="1"/>
      <c r="AB38082" s="1"/>
      <c r="AC38082" s="1"/>
      <c r="AJ38082" s="1"/>
      <c r="AK38082" s="1"/>
      <c r="AL38082" s="1"/>
    </row>
    <row r="38083">
      <c r="I38083" s="1"/>
      <c r="J38083" s="1"/>
      <c r="K38083" s="1"/>
      <c r="AA38083" s="1"/>
      <c r="AB38083" s="1"/>
      <c r="AC38083" s="1"/>
      <c r="AJ38083" s="1"/>
      <c r="AK38083" s="1"/>
      <c r="AL38083" s="1"/>
    </row>
    <row r="38084">
      <c r="I38084" s="1"/>
      <c r="J38084" s="1"/>
      <c r="K38084" s="1"/>
      <c r="AA38084" s="1"/>
      <c r="AB38084" s="1"/>
      <c r="AC38084" s="1"/>
      <c r="AJ38084" s="1"/>
      <c r="AK38084" s="1"/>
      <c r="AL38084" s="1"/>
    </row>
    <row r="38085">
      <c r="I38085" s="1"/>
      <c r="J38085" s="1"/>
      <c r="K38085" s="1"/>
      <c r="AA38085" s="1"/>
      <c r="AB38085" s="1"/>
      <c r="AC38085" s="1"/>
      <c r="AJ38085" s="1"/>
      <c r="AK38085" s="1"/>
      <c r="AL38085" s="1"/>
    </row>
    <row r="38086">
      <c r="I38086" s="1"/>
      <c r="J38086" s="1"/>
      <c r="K38086" s="1"/>
      <c r="AA38086" s="1"/>
      <c r="AB38086" s="1"/>
      <c r="AC38086" s="1"/>
      <c r="AJ38086" s="1"/>
      <c r="AK38086" s="1"/>
      <c r="AL38086" s="1"/>
    </row>
    <row r="38087">
      <c r="I38087" s="1"/>
      <c r="J38087" s="1"/>
      <c r="K38087" s="1"/>
      <c r="AA38087" s="1"/>
      <c r="AB38087" s="1"/>
      <c r="AC38087" s="1"/>
      <c r="AJ38087" s="1"/>
      <c r="AK38087" s="1"/>
      <c r="AL38087" s="1"/>
    </row>
    <row r="38088">
      <c r="I38088" s="1"/>
      <c r="J38088" s="1"/>
      <c r="K38088" s="1"/>
      <c r="AA38088" s="1"/>
      <c r="AB38088" s="1"/>
      <c r="AC38088" s="1"/>
      <c r="AJ38088" s="1"/>
      <c r="AK38088" s="1"/>
      <c r="AL38088" s="1"/>
    </row>
    <row r="38089">
      <c r="I38089" s="1"/>
      <c r="J38089" s="1"/>
      <c r="K38089" s="1"/>
      <c r="AA38089" s="1"/>
      <c r="AB38089" s="1"/>
      <c r="AC38089" s="1"/>
      <c r="AJ38089" s="1"/>
      <c r="AK38089" s="1"/>
      <c r="AL38089" s="1"/>
    </row>
    <row r="38090">
      <c r="I38090" s="1"/>
      <c r="J38090" s="1"/>
      <c r="K38090" s="1"/>
      <c r="AA38090" s="1"/>
      <c r="AB38090" s="1"/>
      <c r="AC38090" s="1"/>
      <c r="AJ38090" s="1"/>
      <c r="AK38090" s="1"/>
      <c r="AL38090" s="1"/>
    </row>
    <row r="38091">
      <c r="I38091" s="1"/>
      <c r="J38091" s="1"/>
      <c r="K38091" s="1"/>
      <c r="AA38091" s="1"/>
      <c r="AB38091" s="1"/>
      <c r="AC38091" s="1"/>
      <c r="AJ38091" s="1"/>
      <c r="AK38091" s="1"/>
      <c r="AL38091" s="1"/>
    </row>
    <row r="38092">
      <c r="I38092" s="1"/>
      <c r="J38092" s="1"/>
      <c r="K38092" s="1"/>
      <c r="AA38092" s="1"/>
      <c r="AB38092" s="1"/>
      <c r="AC38092" s="1"/>
      <c r="AJ38092" s="1"/>
      <c r="AK38092" s="1"/>
      <c r="AL38092" s="1"/>
    </row>
    <row r="38093">
      <c r="I38093" s="1"/>
      <c r="J38093" s="1"/>
      <c r="K38093" s="1"/>
      <c r="AA38093" s="1"/>
      <c r="AB38093" s="1"/>
      <c r="AC38093" s="1"/>
      <c r="AJ38093" s="1"/>
      <c r="AK38093" s="1"/>
      <c r="AL38093" s="1"/>
    </row>
    <row r="38094">
      <c r="I38094" s="1"/>
      <c r="J38094" s="1"/>
      <c r="K38094" s="1"/>
      <c r="AA38094" s="1"/>
      <c r="AB38094" s="1"/>
      <c r="AC38094" s="1"/>
      <c r="AJ38094" s="1"/>
      <c r="AK38094" s="1"/>
      <c r="AL38094" s="1"/>
    </row>
    <row r="38095">
      <c r="I38095" s="1"/>
      <c r="J38095" s="1"/>
      <c r="K38095" s="1"/>
      <c r="AA38095" s="1"/>
      <c r="AB38095" s="1"/>
      <c r="AC38095" s="1"/>
      <c r="AJ38095" s="1"/>
      <c r="AK38095" s="1"/>
      <c r="AL38095" s="1"/>
    </row>
    <row r="38096">
      <c r="I38096" s="1"/>
      <c r="J38096" s="1"/>
      <c r="K38096" s="1"/>
      <c r="AA38096" s="1"/>
      <c r="AB38096" s="1"/>
      <c r="AC38096" s="1"/>
      <c r="AJ38096" s="1"/>
      <c r="AK38096" s="1"/>
      <c r="AL38096" s="1"/>
    </row>
    <row r="38097">
      <c r="I38097" s="1"/>
      <c r="J38097" s="1"/>
      <c r="K38097" s="1"/>
      <c r="AA38097" s="1"/>
      <c r="AB38097" s="1"/>
      <c r="AC38097" s="1"/>
      <c r="AJ38097" s="1"/>
      <c r="AK38097" s="1"/>
      <c r="AL38097" s="1"/>
    </row>
    <row r="38098">
      <c r="I38098" s="1"/>
      <c r="J38098" s="1"/>
      <c r="K38098" s="1"/>
      <c r="AA38098" s="1"/>
      <c r="AB38098" s="1"/>
      <c r="AC38098" s="1"/>
      <c r="AJ38098" s="1"/>
      <c r="AK38098" s="1"/>
      <c r="AL38098" s="1"/>
    </row>
    <row r="38099">
      <c r="I38099" s="1"/>
      <c r="J38099" s="1"/>
      <c r="K38099" s="1"/>
      <c r="AA38099" s="1"/>
      <c r="AB38099" s="1"/>
      <c r="AC38099" s="1"/>
      <c r="AJ38099" s="1"/>
      <c r="AK38099" s="1"/>
      <c r="AL38099" s="1"/>
    </row>
    <row r="38100">
      <c r="I38100" s="1"/>
      <c r="J38100" s="1"/>
      <c r="K38100" s="1"/>
      <c r="AA38100" s="1"/>
      <c r="AB38100" s="1"/>
      <c r="AC38100" s="1"/>
      <c r="AJ38100" s="1"/>
      <c r="AK38100" s="1"/>
      <c r="AL38100" s="1"/>
    </row>
    <row r="38101">
      <c r="I38101" s="1"/>
      <c r="J38101" s="1"/>
      <c r="K38101" s="1"/>
      <c r="AA38101" s="1"/>
      <c r="AB38101" s="1"/>
      <c r="AC38101" s="1"/>
      <c r="AJ38101" s="1"/>
      <c r="AK38101" s="1"/>
      <c r="AL38101" s="1"/>
    </row>
    <row r="38102">
      <c r="I38102" s="1"/>
      <c r="J38102" s="1"/>
      <c r="K38102" s="1"/>
      <c r="AA38102" s="1"/>
      <c r="AB38102" s="1"/>
      <c r="AC38102" s="1"/>
      <c r="AJ38102" s="1"/>
      <c r="AK38102" s="1"/>
      <c r="AL38102" s="1"/>
    </row>
    <row r="38103">
      <c r="I38103" s="1"/>
      <c r="J38103" s="1"/>
      <c r="K38103" s="1"/>
      <c r="AA38103" s="1"/>
      <c r="AB38103" s="1"/>
      <c r="AC38103" s="1"/>
      <c r="AJ38103" s="1"/>
      <c r="AK38103" s="1"/>
      <c r="AL38103" s="1"/>
    </row>
    <row r="38104">
      <c r="I38104" s="1"/>
      <c r="J38104" s="1"/>
      <c r="K38104" s="1"/>
      <c r="AA38104" s="1"/>
      <c r="AB38104" s="1"/>
      <c r="AC38104" s="1"/>
      <c r="AJ38104" s="1"/>
      <c r="AK38104" s="1"/>
      <c r="AL38104" s="1"/>
    </row>
    <row r="38105">
      <c r="I38105" s="1"/>
      <c r="J38105" s="1"/>
      <c r="K38105" s="1"/>
      <c r="AA38105" s="1"/>
      <c r="AB38105" s="1"/>
      <c r="AC38105" s="1"/>
      <c r="AJ38105" s="1"/>
      <c r="AK38105" s="1"/>
      <c r="AL38105" s="1"/>
    </row>
    <row r="38106">
      <c r="I38106" s="1"/>
      <c r="J38106" s="1"/>
      <c r="K38106" s="1"/>
      <c r="AA38106" s="1"/>
      <c r="AB38106" s="1"/>
      <c r="AC38106" s="1"/>
      <c r="AJ38106" s="1"/>
      <c r="AK38106" s="1"/>
      <c r="AL38106" s="1"/>
    </row>
    <row r="38107">
      <c r="I38107" s="1"/>
      <c r="J38107" s="1"/>
      <c r="K38107" s="1"/>
      <c r="AA38107" s="1"/>
      <c r="AB38107" s="1"/>
      <c r="AC38107" s="1"/>
      <c r="AJ38107" s="1"/>
      <c r="AK38107" s="1"/>
      <c r="AL38107" s="1"/>
    </row>
    <row r="38108">
      <c r="I38108" s="1"/>
      <c r="J38108" s="1"/>
      <c r="K38108" s="1"/>
      <c r="AA38108" s="1"/>
      <c r="AB38108" s="1"/>
      <c r="AC38108" s="1"/>
      <c r="AJ38108" s="1"/>
      <c r="AK38108" s="1"/>
      <c r="AL38108" s="1"/>
    </row>
    <row r="38109">
      <c r="I38109" s="1"/>
      <c r="J38109" s="1"/>
      <c r="K38109" s="1"/>
      <c r="AA38109" s="1"/>
      <c r="AB38109" s="1"/>
      <c r="AC38109" s="1"/>
      <c r="AJ38109" s="1"/>
      <c r="AK38109" s="1"/>
      <c r="AL38109" s="1"/>
    </row>
    <row r="38110">
      <c r="I38110" s="1"/>
      <c r="J38110" s="1"/>
      <c r="K38110" s="1"/>
      <c r="AA38110" s="1"/>
      <c r="AB38110" s="1"/>
      <c r="AC38110" s="1"/>
      <c r="AJ38110" s="1"/>
      <c r="AK38110" s="1"/>
      <c r="AL38110" s="1"/>
    </row>
    <row r="38111">
      <c r="I38111" s="1"/>
      <c r="J38111" s="1"/>
      <c r="K38111" s="1"/>
      <c r="AA38111" s="1"/>
      <c r="AB38111" s="1"/>
      <c r="AC38111" s="1"/>
      <c r="AJ38111" s="1"/>
      <c r="AK38111" s="1"/>
      <c r="AL38111" s="1"/>
    </row>
    <row r="38112">
      <c r="I38112" s="1"/>
      <c r="J38112" s="1"/>
      <c r="K38112" s="1"/>
      <c r="AA38112" s="1"/>
      <c r="AB38112" s="1"/>
      <c r="AC38112" s="1"/>
      <c r="AJ38112" s="1"/>
      <c r="AK38112" s="1"/>
      <c r="AL38112" s="1"/>
    </row>
    <row r="38113">
      <c r="I38113" s="1"/>
      <c r="J38113" s="1"/>
      <c r="K38113" s="1"/>
      <c r="AA38113" s="1"/>
      <c r="AB38113" s="1"/>
      <c r="AC38113" s="1"/>
      <c r="AJ38113" s="1"/>
      <c r="AK38113" s="1"/>
      <c r="AL38113" s="1"/>
    </row>
    <row r="38114">
      <c r="I38114" s="1"/>
      <c r="J38114" s="1"/>
      <c r="K38114" s="1"/>
      <c r="AA38114" s="1"/>
      <c r="AB38114" s="1"/>
      <c r="AC38114" s="1"/>
      <c r="AJ38114" s="1"/>
      <c r="AK38114" s="1"/>
      <c r="AL38114" s="1"/>
    </row>
    <row r="38115">
      <c r="I38115" s="1"/>
      <c r="J38115" s="1"/>
      <c r="K38115" s="1"/>
      <c r="AA38115" s="1"/>
      <c r="AB38115" s="1"/>
      <c r="AC38115" s="1"/>
      <c r="AJ38115" s="1"/>
      <c r="AK38115" s="1"/>
      <c r="AL38115" s="1"/>
    </row>
    <row r="38116">
      <c r="I38116" s="1"/>
      <c r="J38116" s="1"/>
      <c r="K38116" s="1"/>
      <c r="AA38116" s="1"/>
      <c r="AB38116" s="1"/>
      <c r="AC38116" s="1"/>
      <c r="AJ38116" s="1"/>
      <c r="AK38116" s="1"/>
      <c r="AL38116" s="1"/>
    </row>
    <row r="38117">
      <c r="I38117" s="1"/>
      <c r="J38117" s="1"/>
      <c r="K38117" s="1"/>
      <c r="AA38117" s="1"/>
      <c r="AB38117" s="1"/>
      <c r="AC38117" s="1"/>
      <c r="AJ38117" s="1"/>
      <c r="AK38117" s="1"/>
      <c r="AL38117" s="1"/>
    </row>
    <row r="38118">
      <c r="I38118" s="1"/>
      <c r="J38118" s="1"/>
      <c r="K38118" s="1"/>
      <c r="AA38118" s="1"/>
      <c r="AB38118" s="1"/>
      <c r="AC38118" s="1"/>
      <c r="AJ38118" s="1"/>
      <c r="AK38118" s="1"/>
      <c r="AL38118" s="1"/>
    </row>
    <row r="38119">
      <c r="I38119" s="1"/>
      <c r="J38119" s="1"/>
      <c r="K38119" s="1"/>
      <c r="AA38119" s="1"/>
      <c r="AB38119" s="1"/>
      <c r="AC38119" s="1"/>
      <c r="AJ38119" s="1"/>
      <c r="AK38119" s="1"/>
      <c r="AL38119" s="1"/>
    </row>
    <row r="38120">
      <c r="I38120" s="1"/>
      <c r="J38120" s="1"/>
      <c r="K38120" s="1"/>
      <c r="AA38120" s="1"/>
      <c r="AB38120" s="1"/>
      <c r="AC38120" s="1"/>
      <c r="AJ38120" s="1"/>
      <c r="AK38120" s="1"/>
      <c r="AL38120" s="1"/>
    </row>
    <row r="38121">
      <c r="I38121" s="1"/>
      <c r="J38121" s="1"/>
      <c r="K38121" s="1"/>
      <c r="AA38121" s="1"/>
      <c r="AB38121" s="1"/>
      <c r="AC38121" s="1"/>
      <c r="AJ38121" s="1"/>
      <c r="AK38121" s="1"/>
      <c r="AL38121" s="1"/>
    </row>
    <row r="38122">
      <c r="I38122" s="1"/>
      <c r="J38122" s="1"/>
      <c r="K38122" s="1"/>
      <c r="AA38122" s="1"/>
      <c r="AB38122" s="1"/>
      <c r="AC38122" s="1"/>
      <c r="AJ38122" s="1"/>
      <c r="AK38122" s="1"/>
      <c r="AL38122" s="1"/>
    </row>
    <row r="38123">
      <c r="I38123" s="1"/>
      <c r="J38123" s="1"/>
      <c r="K38123" s="1"/>
      <c r="AA38123" s="1"/>
      <c r="AB38123" s="1"/>
      <c r="AC38123" s="1"/>
      <c r="AJ38123" s="1"/>
      <c r="AK38123" s="1"/>
      <c r="AL38123" s="1"/>
    </row>
    <row r="38124">
      <c r="I38124" s="1"/>
      <c r="J38124" s="1"/>
      <c r="K38124" s="1"/>
      <c r="AA38124" s="1"/>
      <c r="AB38124" s="1"/>
      <c r="AC38124" s="1"/>
      <c r="AJ38124" s="1"/>
      <c r="AK38124" s="1"/>
      <c r="AL38124" s="1"/>
    </row>
    <row r="38125">
      <c r="I38125" s="1"/>
      <c r="J38125" s="1"/>
      <c r="K38125" s="1"/>
      <c r="AA38125" s="1"/>
      <c r="AB38125" s="1"/>
      <c r="AC38125" s="1"/>
      <c r="AJ38125" s="1"/>
      <c r="AK38125" s="1"/>
      <c r="AL38125" s="1"/>
    </row>
    <row r="38126">
      <c r="I38126" s="1"/>
      <c r="J38126" s="1"/>
      <c r="K38126" s="1"/>
      <c r="AA38126" s="1"/>
      <c r="AB38126" s="1"/>
      <c r="AC38126" s="1"/>
      <c r="AJ38126" s="1"/>
      <c r="AK38126" s="1"/>
      <c r="AL38126" s="1"/>
    </row>
    <row r="38127">
      <c r="I38127" s="1"/>
      <c r="J38127" s="1"/>
      <c r="K38127" s="1"/>
      <c r="AA38127" s="1"/>
      <c r="AB38127" s="1"/>
      <c r="AC38127" s="1"/>
      <c r="AJ38127" s="1"/>
      <c r="AK38127" s="1"/>
      <c r="AL38127" s="1"/>
    </row>
    <row r="38128">
      <c r="I38128" s="1"/>
      <c r="J38128" s="1"/>
      <c r="K38128" s="1"/>
      <c r="AA38128" s="1"/>
      <c r="AB38128" s="1"/>
      <c r="AC38128" s="1"/>
      <c r="AJ38128" s="1"/>
      <c r="AK38128" s="1"/>
      <c r="AL38128" s="1"/>
    </row>
    <row r="38129">
      <c r="I38129" s="1"/>
      <c r="J38129" s="1"/>
      <c r="K38129" s="1"/>
      <c r="AA38129" s="1"/>
      <c r="AB38129" s="1"/>
      <c r="AC38129" s="1"/>
      <c r="AJ38129" s="1"/>
      <c r="AK38129" s="1"/>
      <c r="AL38129" s="1"/>
    </row>
    <row r="38130">
      <c r="I38130" s="1"/>
      <c r="J38130" s="1"/>
      <c r="K38130" s="1"/>
      <c r="AA38130" s="1"/>
      <c r="AB38130" s="1"/>
      <c r="AC38130" s="1"/>
      <c r="AJ38130" s="1"/>
      <c r="AK38130" s="1"/>
      <c r="AL38130" s="1"/>
    </row>
    <row r="38131">
      <c r="I38131" s="1"/>
      <c r="J38131" s="1"/>
      <c r="K38131" s="1"/>
      <c r="AA38131" s="1"/>
      <c r="AB38131" s="1"/>
      <c r="AC38131" s="1"/>
      <c r="AJ38131" s="1"/>
      <c r="AK38131" s="1"/>
      <c r="AL38131" s="1"/>
    </row>
    <row r="38132">
      <c r="I38132" s="1"/>
      <c r="J38132" s="1"/>
      <c r="K38132" s="1"/>
      <c r="AA38132" s="1"/>
      <c r="AB38132" s="1"/>
      <c r="AC38132" s="1"/>
      <c r="AJ38132" s="1"/>
      <c r="AK38132" s="1"/>
      <c r="AL38132" s="1"/>
    </row>
    <row r="38133">
      <c r="I38133" s="1"/>
      <c r="J38133" s="1"/>
      <c r="K38133" s="1"/>
      <c r="AA38133" s="1"/>
      <c r="AB38133" s="1"/>
      <c r="AC38133" s="1"/>
      <c r="AJ38133" s="1"/>
      <c r="AK38133" s="1"/>
      <c r="AL38133" s="1"/>
    </row>
    <row r="38134">
      <c r="I38134" s="1"/>
      <c r="J38134" s="1"/>
      <c r="K38134" s="1"/>
      <c r="AA38134" s="1"/>
      <c r="AB38134" s="1"/>
      <c r="AC38134" s="1"/>
      <c r="AJ38134" s="1"/>
      <c r="AK38134" s="1"/>
      <c r="AL38134" s="1"/>
    </row>
    <row r="38135">
      <c r="I38135" s="1"/>
      <c r="J38135" s="1"/>
      <c r="K38135" s="1"/>
      <c r="AA38135" s="1"/>
      <c r="AB38135" s="1"/>
      <c r="AC38135" s="1"/>
      <c r="AJ38135" s="1"/>
      <c r="AK38135" s="1"/>
      <c r="AL38135" s="1"/>
    </row>
    <row r="38136">
      <c r="I38136" s="1"/>
      <c r="J38136" s="1"/>
      <c r="K38136" s="1"/>
      <c r="AA38136" s="1"/>
      <c r="AB38136" s="1"/>
      <c r="AC38136" s="1"/>
      <c r="AJ38136" s="1"/>
      <c r="AK38136" s="1"/>
      <c r="AL38136" s="1"/>
    </row>
    <row r="38137">
      <c r="I38137" s="1"/>
      <c r="J38137" s="1"/>
      <c r="K38137" s="1"/>
      <c r="AA38137" s="1"/>
      <c r="AB38137" s="1"/>
      <c r="AC38137" s="1"/>
      <c r="AJ38137" s="1"/>
      <c r="AK38137" s="1"/>
      <c r="AL38137" s="1"/>
    </row>
    <row r="38138">
      <c r="I38138" s="1"/>
      <c r="J38138" s="1"/>
      <c r="K38138" s="1"/>
      <c r="AA38138" s="1"/>
      <c r="AB38138" s="1"/>
      <c r="AC38138" s="1"/>
      <c r="AJ38138" s="1"/>
      <c r="AK38138" s="1"/>
      <c r="AL38138" s="1"/>
    </row>
    <row r="38139">
      <c r="I38139" s="1"/>
      <c r="J38139" s="1"/>
      <c r="K38139" s="1"/>
      <c r="AA38139" s="1"/>
      <c r="AB38139" s="1"/>
      <c r="AC38139" s="1"/>
      <c r="AJ38139" s="1"/>
      <c r="AK38139" s="1"/>
      <c r="AL38139" s="1"/>
    </row>
    <row r="38140">
      <c r="I38140" s="1"/>
      <c r="J38140" s="1"/>
      <c r="K38140" s="1"/>
      <c r="AA38140" s="1"/>
      <c r="AB38140" s="1"/>
      <c r="AC38140" s="1"/>
      <c r="AJ38140" s="1"/>
      <c r="AK38140" s="1"/>
      <c r="AL38140" s="1"/>
    </row>
    <row r="38141">
      <c r="I38141" s="1"/>
      <c r="J38141" s="1"/>
      <c r="K38141" s="1"/>
      <c r="AA38141" s="1"/>
      <c r="AB38141" s="1"/>
      <c r="AC38141" s="1"/>
      <c r="AJ38141" s="1"/>
      <c r="AK38141" s="1"/>
      <c r="AL38141" s="1"/>
    </row>
    <row r="38142">
      <c r="I38142" s="1"/>
      <c r="J38142" s="1"/>
      <c r="K38142" s="1"/>
      <c r="AA38142" s="1"/>
      <c r="AB38142" s="1"/>
      <c r="AC38142" s="1"/>
      <c r="AJ38142" s="1"/>
      <c r="AK38142" s="1"/>
      <c r="AL38142" s="1"/>
    </row>
    <row r="38143">
      <c r="I38143" s="1"/>
      <c r="J38143" s="1"/>
      <c r="K38143" s="1"/>
      <c r="AA38143" s="1"/>
      <c r="AB38143" s="1"/>
      <c r="AC38143" s="1"/>
      <c r="AJ38143" s="1"/>
      <c r="AK38143" s="1"/>
      <c r="AL38143" s="1"/>
    </row>
    <row r="38144">
      <c r="I38144" s="1"/>
      <c r="J38144" s="1"/>
      <c r="K38144" s="1"/>
      <c r="AA38144" s="1"/>
      <c r="AB38144" s="1"/>
      <c r="AC38144" s="1"/>
      <c r="AJ38144" s="1"/>
      <c r="AK38144" s="1"/>
      <c r="AL38144" s="1"/>
    </row>
    <row r="38145">
      <c r="I38145" s="1"/>
      <c r="J38145" s="1"/>
      <c r="K38145" s="1"/>
      <c r="AA38145" s="1"/>
      <c r="AB38145" s="1"/>
      <c r="AC38145" s="1"/>
      <c r="AJ38145" s="1"/>
      <c r="AK38145" s="1"/>
      <c r="AL38145" s="1"/>
    </row>
    <row r="38146">
      <c r="I38146" s="1"/>
      <c r="J38146" s="1"/>
      <c r="K38146" s="1"/>
      <c r="AA38146" s="1"/>
      <c r="AB38146" s="1"/>
      <c r="AC38146" s="1"/>
      <c r="AJ38146" s="1"/>
      <c r="AK38146" s="1"/>
      <c r="AL38146" s="1"/>
    </row>
    <row r="38147">
      <c r="I38147" s="1"/>
      <c r="J38147" s="1"/>
      <c r="K38147" s="1"/>
      <c r="AA38147" s="1"/>
      <c r="AB38147" s="1"/>
      <c r="AC38147" s="1"/>
      <c r="AJ38147" s="1"/>
      <c r="AK38147" s="1"/>
      <c r="AL38147" s="1"/>
    </row>
    <row r="38148">
      <c r="I38148" s="1"/>
      <c r="J38148" s="1"/>
      <c r="K38148" s="1"/>
      <c r="AA38148" s="1"/>
      <c r="AB38148" s="1"/>
      <c r="AC38148" s="1"/>
      <c r="AJ38148" s="1"/>
      <c r="AK38148" s="1"/>
      <c r="AL38148" s="1"/>
    </row>
    <row r="38149">
      <c r="I38149" s="1"/>
      <c r="J38149" s="1"/>
      <c r="K38149" s="1"/>
      <c r="AA38149" s="1"/>
      <c r="AB38149" s="1"/>
      <c r="AC38149" s="1"/>
      <c r="AJ38149" s="1"/>
      <c r="AK38149" s="1"/>
      <c r="AL38149" s="1"/>
    </row>
    <row r="38150">
      <c r="I38150" s="1"/>
      <c r="J38150" s="1"/>
      <c r="K38150" s="1"/>
      <c r="AA38150" s="1"/>
      <c r="AB38150" s="1"/>
      <c r="AC38150" s="1"/>
      <c r="AJ38150" s="1"/>
      <c r="AK38150" s="1"/>
      <c r="AL38150" s="1"/>
    </row>
    <row r="38151">
      <c r="I38151" s="1"/>
      <c r="J38151" s="1"/>
      <c r="K38151" s="1"/>
      <c r="AA38151" s="1"/>
      <c r="AB38151" s="1"/>
      <c r="AC38151" s="1"/>
      <c r="AJ38151" s="1"/>
      <c r="AK38151" s="1"/>
      <c r="AL38151" s="1"/>
    </row>
    <row r="38152">
      <c r="I38152" s="1"/>
      <c r="J38152" s="1"/>
      <c r="K38152" s="1"/>
      <c r="AA38152" s="1"/>
      <c r="AB38152" s="1"/>
      <c r="AC38152" s="1"/>
      <c r="AJ38152" s="1"/>
      <c r="AK38152" s="1"/>
      <c r="AL38152" s="1"/>
    </row>
    <row r="38153">
      <c r="I38153" s="1"/>
      <c r="J38153" s="1"/>
      <c r="K38153" s="1"/>
      <c r="AA38153" s="1"/>
      <c r="AB38153" s="1"/>
      <c r="AC38153" s="1"/>
      <c r="AJ38153" s="1"/>
      <c r="AK38153" s="1"/>
      <c r="AL38153" s="1"/>
    </row>
    <row r="38154">
      <c r="I38154" s="1"/>
      <c r="J38154" s="1"/>
      <c r="K38154" s="1"/>
      <c r="AA38154" s="1"/>
      <c r="AB38154" s="1"/>
      <c r="AC38154" s="1"/>
      <c r="AJ38154" s="1"/>
      <c r="AK38154" s="1"/>
      <c r="AL38154" s="1"/>
    </row>
    <row r="38155">
      <c r="I38155" s="1"/>
      <c r="J38155" s="1"/>
      <c r="K38155" s="1"/>
      <c r="AA38155" s="1"/>
      <c r="AB38155" s="1"/>
      <c r="AC38155" s="1"/>
      <c r="AJ38155" s="1"/>
      <c r="AK38155" s="1"/>
      <c r="AL38155" s="1"/>
    </row>
    <row r="38156">
      <c r="I38156" s="1"/>
      <c r="J38156" s="1"/>
      <c r="K38156" s="1"/>
      <c r="AA38156" s="1"/>
      <c r="AB38156" s="1"/>
      <c r="AC38156" s="1"/>
      <c r="AJ38156" s="1"/>
      <c r="AK38156" s="1"/>
      <c r="AL38156" s="1"/>
    </row>
    <row r="38157">
      <c r="I38157" s="1"/>
      <c r="J38157" s="1"/>
      <c r="K38157" s="1"/>
      <c r="AA38157" s="1"/>
      <c r="AB38157" s="1"/>
      <c r="AC38157" s="1"/>
      <c r="AJ38157" s="1"/>
      <c r="AK38157" s="1"/>
      <c r="AL38157" s="1"/>
    </row>
    <row r="38158">
      <c r="I38158" s="1"/>
      <c r="J38158" s="1"/>
      <c r="K38158" s="1"/>
      <c r="AA38158" s="1"/>
      <c r="AB38158" s="1"/>
      <c r="AC38158" s="1"/>
      <c r="AJ38158" s="1"/>
      <c r="AK38158" s="1"/>
      <c r="AL38158" s="1"/>
    </row>
    <row r="38159">
      <c r="I38159" s="1"/>
      <c r="J38159" s="1"/>
      <c r="K38159" s="1"/>
      <c r="AA38159" s="1"/>
      <c r="AB38159" s="1"/>
      <c r="AC38159" s="1"/>
      <c r="AJ38159" s="1"/>
      <c r="AK38159" s="1"/>
      <c r="AL38159" s="1"/>
    </row>
    <row r="38160">
      <c r="I38160" s="1"/>
      <c r="J38160" s="1"/>
      <c r="K38160" s="1"/>
      <c r="AA38160" s="1"/>
      <c r="AB38160" s="1"/>
      <c r="AC38160" s="1"/>
      <c r="AJ38160" s="1"/>
      <c r="AK38160" s="1"/>
      <c r="AL38160" s="1"/>
    </row>
    <row r="38161">
      <c r="I38161" s="1"/>
      <c r="J38161" s="1"/>
      <c r="K38161" s="1"/>
      <c r="AA38161" s="1"/>
      <c r="AB38161" s="1"/>
      <c r="AC38161" s="1"/>
      <c r="AJ38161" s="1"/>
      <c r="AK38161" s="1"/>
      <c r="AL38161" s="1"/>
    </row>
    <row r="38162">
      <c r="I38162" s="1"/>
      <c r="J38162" s="1"/>
      <c r="K38162" s="1"/>
      <c r="AA38162" s="1"/>
      <c r="AB38162" s="1"/>
      <c r="AC38162" s="1"/>
      <c r="AJ38162" s="1"/>
      <c r="AK38162" s="1"/>
      <c r="AL38162" s="1"/>
    </row>
    <row r="38163">
      <c r="I38163" s="1"/>
      <c r="J38163" s="1"/>
      <c r="K38163" s="1"/>
      <c r="AA38163" s="1"/>
      <c r="AB38163" s="1"/>
      <c r="AC38163" s="1"/>
      <c r="AJ38163" s="1"/>
      <c r="AK38163" s="1"/>
      <c r="AL38163" s="1"/>
    </row>
    <row r="38164">
      <c r="I38164" s="1"/>
      <c r="J38164" s="1"/>
      <c r="K38164" s="1"/>
      <c r="AA38164" s="1"/>
      <c r="AB38164" s="1"/>
      <c r="AC38164" s="1"/>
      <c r="AJ38164" s="1"/>
      <c r="AK38164" s="1"/>
      <c r="AL38164" s="1"/>
    </row>
    <row r="38165">
      <c r="I38165" s="1"/>
      <c r="J38165" s="1"/>
      <c r="K38165" s="1"/>
      <c r="AA38165" s="1"/>
      <c r="AB38165" s="1"/>
      <c r="AC38165" s="1"/>
      <c r="AJ38165" s="1"/>
      <c r="AK38165" s="1"/>
      <c r="AL38165" s="1"/>
    </row>
    <row r="38166">
      <c r="I38166" s="1"/>
      <c r="J38166" s="1"/>
      <c r="K38166" s="1"/>
      <c r="AA38166" s="1"/>
      <c r="AB38166" s="1"/>
      <c r="AC38166" s="1"/>
      <c r="AJ38166" s="1"/>
      <c r="AK38166" s="1"/>
      <c r="AL38166" s="1"/>
    </row>
    <row r="38167">
      <c r="I38167" s="1"/>
      <c r="J38167" s="1"/>
      <c r="K38167" s="1"/>
      <c r="AA38167" s="1"/>
      <c r="AB38167" s="1"/>
      <c r="AC38167" s="1"/>
      <c r="AJ38167" s="1"/>
      <c r="AK38167" s="1"/>
      <c r="AL38167" s="1"/>
    </row>
    <row r="38168">
      <c r="I38168" s="1"/>
      <c r="J38168" s="1"/>
      <c r="K38168" s="1"/>
      <c r="AA38168" s="1"/>
      <c r="AB38168" s="1"/>
      <c r="AC38168" s="1"/>
      <c r="AJ38168" s="1"/>
      <c r="AK38168" s="1"/>
      <c r="AL38168" s="1"/>
    </row>
    <row r="38169">
      <c r="I38169" s="1"/>
      <c r="J38169" s="1"/>
      <c r="K38169" s="1"/>
      <c r="AA38169" s="1"/>
      <c r="AB38169" s="1"/>
      <c r="AC38169" s="1"/>
      <c r="AJ38169" s="1"/>
      <c r="AK38169" s="1"/>
      <c r="AL38169" s="1"/>
    </row>
    <row r="38170">
      <c r="I38170" s="1"/>
      <c r="J38170" s="1"/>
      <c r="K38170" s="1"/>
      <c r="AA38170" s="1"/>
      <c r="AB38170" s="1"/>
      <c r="AC38170" s="1"/>
      <c r="AJ38170" s="1"/>
      <c r="AK38170" s="1"/>
      <c r="AL38170" s="1"/>
    </row>
    <row r="38171">
      <c r="I38171" s="1"/>
      <c r="J38171" s="1"/>
      <c r="K38171" s="1"/>
      <c r="AA38171" s="1"/>
      <c r="AB38171" s="1"/>
      <c r="AC38171" s="1"/>
      <c r="AJ38171" s="1"/>
      <c r="AK38171" s="1"/>
      <c r="AL38171" s="1"/>
    </row>
    <row r="38172">
      <c r="I38172" s="1"/>
      <c r="J38172" s="1"/>
      <c r="K38172" s="1"/>
      <c r="AA38172" s="1"/>
      <c r="AB38172" s="1"/>
      <c r="AC38172" s="1"/>
      <c r="AJ38172" s="1"/>
      <c r="AK38172" s="1"/>
      <c r="AL38172" s="1"/>
    </row>
    <row r="38173">
      <c r="I38173" s="1"/>
      <c r="J38173" s="1"/>
      <c r="K38173" s="1"/>
      <c r="AA38173" s="1"/>
      <c r="AB38173" s="1"/>
      <c r="AC38173" s="1"/>
      <c r="AJ38173" s="1"/>
      <c r="AK38173" s="1"/>
      <c r="AL38173" s="1"/>
    </row>
    <row r="38174">
      <c r="I38174" s="1"/>
      <c r="J38174" s="1"/>
      <c r="K38174" s="1"/>
      <c r="AA38174" s="1"/>
      <c r="AB38174" s="1"/>
      <c r="AC38174" s="1"/>
      <c r="AJ38174" s="1"/>
      <c r="AK38174" s="1"/>
      <c r="AL38174" s="1"/>
    </row>
    <row r="38175">
      <c r="I38175" s="1"/>
      <c r="J38175" s="1"/>
      <c r="K38175" s="1"/>
      <c r="AA38175" s="1"/>
      <c r="AB38175" s="1"/>
      <c r="AC38175" s="1"/>
      <c r="AJ38175" s="1"/>
      <c r="AK38175" s="1"/>
      <c r="AL38175" s="1"/>
    </row>
    <row r="38176">
      <c r="I38176" s="1"/>
      <c r="J38176" s="1"/>
      <c r="K38176" s="1"/>
      <c r="AA38176" s="1"/>
      <c r="AB38176" s="1"/>
      <c r="AC38176" s="1"/>
      <c r="AJ38176" s="1"/>
      <c r="AK38176" s="1"/>
      <c r="AL38176" s="1"/>
    </row>
    <row r="38177">
      <c r="I38177" s="1"/>
      <c r="J38177" s="1"/>
      <c r="K38177" s="1"/>
      <c r="AA38177" s="1"/>
      <c r="AB38177" s="1"/>
      <c r="AC38177" s="1"/>
      <c r="AJ38177" s="1"/>
      <c r="AK38177" s="1"/>
      <c r="AL38177" s="1"/>
    </row>
    <row r="38178">
      <c r="I38178" s="1"/>
      <c r="J38178" s="1"/>
      <c r="K38178" s="1"/>
      <c r="AA38178" s="1"/>
      <c r="AB38178" s="1"/>
      <c r="AC38178" s="1"/>
      <c r="AJ38178" s="1"/>
      <c r="AK38178" s="1"/>
      <c r="AL38178" s="1"/>
    </row>
    <row r="38179">
      <c r="I38179" s="1"/>
      <c r="J38179" s="1"/>
      <c r="K38179" s="1"/>
      <c r="AA38179" s="1"/>
      <c r="AB38179" s="1"/>
      <c r="AC38179" s="1"/>
      <c r="AJ38179" s="1"/>
      <c r="AK38179" s="1"/>
      <c r="AL38179" s="1"/>
    </row>
    <row r="38180">
      <c r="I38180" s="1"/>
      <c r="J38180" s="1"/>
      <c r="K38180" s="1"/>
      <c r="AA38180" s="1"/>
      <c r="AB38180" s="1"/>
      <c r="AC38180" s="1"/>
      <c r="AJ38180" s="1"/>
      <c r="AK38180" s="1"/>
      <c r="AL38180" s="1"/>
    </row>
    <row r="38181">
      <c r="I38181" s="1"/>
      <c r="J38181" s="1"/>
      <c r="K38181" s="1"/>
      <c r="AA38181" s="1"/>
      <c r="AB38181" s="1"/>
      <c r="AC38181" s="1"/>
      <c r="AJ38181" s="1"/>
      <c r="AK38181" s="1"/>
      <c r="AL38181" s="1"/>
    </row>
    <row r="38182">
      <c r="I38182" s="1"/>
      <c r="J38182" s="1"/>
      <c r="K38182" s="1"/>
      <c r="AA38182" s="1"/>
      <c r="AB38182" s="1"/>
      <c r="AC38182" s="1"/>
      <c r="AJ38182" s="1"/>
      <c r="AK38182" s="1"/>
      <c r="AL38182" s="1"/>
    </row>
    <row r="38183">
      <c r="I38183" s="1"/>
      <c r="J38183" s="1"/>
      <c r="K38183" s="1"/>
      <c r="AA38183" s="1"/>
      <c r="AB38183" s="1"/>
      <c r="AC38183" s="1"/>
      <c r="AJ38183" s="1"/>
      <c r="AK38183" s="1"/>
      <c r="AL38183" s="1"/>
    </row>
    <row r="38184">
      <c r="I38184" s="1"/>
      <c r="J38184" s="1"/>
      <c r="K38184" s="1"/>
      <c r="AA38184" s="1"/>
      <c r="AB38184" s="1"/>
      <c r="AC38184" s="1"/>
      <c r="AJ38184" s="1"/>
      <c r="AK38184" s="1"/>
      <c r="AL38184" s="1"/>
    </row>
    <row r="38185">
      <c r="I38185" s="1"/>
      <c r="J38185" s="1"/>
      <c r="K38185" s="1"/>
      <c r="AA38185" s="1"/>
      <c r="AB38185" s="1"/>
      <c r="AC38185" s="1"/>
      <c r="AJ38185" s="1"/>
      <c r="AK38185" s="1"/>
      <c r="AL38185" s="1"/>
    </row>
    <row r="38186">
      <c r="I38186" s="1"/>
      <c r="J38186" s="1"/>
      <c r="K38186" s="1"/>
      <c r="AA38186" s="1"/>
      <c r="AB38186" s="1"/>
      <c r="AC38186" s="1"/>
      <c r="AJ38186" s="1"/>
      <c r="AK38186" s="1"/>
      <c r="AL38186" s="1"/>
    </row>
    <row r="38187">
      <c r="I38187" s="1"/>
      <c r="J38187" s="1"/>
      <c r="K38187" s="1"/>
      <c r="AA38187" s="1"/>
      <c r="AB38187" s="1"/>
      <c r="AC38187" s="1"/>
      <c r="AJ38187" s="1"/>
      <c r="AK38187" s="1"/>
      <c r="AL38187" s="1"/>
    </row>
    <row r="38188">
      <c r="I38188" s="1"/>
      <c r="J38188" s="1"/>
      <c r="K38188" s="1"/>
      <c r="AA38188" s="1"/>
      <c r="AB38188" s="1"/>
      <c r="AC38188" s="1"/>
      <c r="AJ38188" s="1"/>
      <c r="AK38188" s="1"/>
      <c r="AL38188" s="1"/>
    </row>
    <row r="38189">
      <c r="I38189" s="1"/>
      <c r="J38189" s="1"/>
      <c r="K38189" s="1"/>
      <c r="AA38189" s="1"/>
      <c r="AB38189" s="1"/>
      <c r="AC38189" s="1"/>
      <c r="AJ38189" s="1"/>
      <c r="AK38189" s="1"/>
      <c r="AL38189" s="1"/>
    </row>
    <row r="38190">
      <c r="I38190" s="1"/>
      <c r="J38190" s="1"/>
      <c r="K38190" s="1"/>
      <c r="AA38190" s="1"/>
      <c r="AB38190" s="1"/>
      <c r="AC38190" s="1"/>
      <c r="AJ38190" s="1"/>
      <c r="AK38190" s="1"/>
      <c r="AL38190" s="1"/>
    </row>
    <row r="38191">
      <c r="I38191" s="1"/>
      <c r="J38191" s="1"/>
      <c r="K38191" s="1"/>
      <c r="AA38191" s="1"/>
      <c r="AB38191" s="1"/>
      <c r="AC38191" s="1"/>
      <c r="AJ38191" s="1"/>
      <c r="AK38191" s="1"/>
      <c r="AL38191" s="1"/>
    </row>
    <row r="38192">
      <c r="I38192" s="1"/>
      <c r="J38192" s="1"/>
      <c r="K38192" s="1"/>
      <c r="AA38192" s="1"/>
      <c r="AB38192" s="1"/>
      <c r="AC38192" s="1"/>
      <c r="AJ38192" s="1"/>
      <c r="AK38192" s="1"/>
      <c r="AL38192" s="1"/>
    </row>
    <row r="38193">
      <c r="I38193" s="1"/>
      <c r="J38193" s="1"/>
      <c r="K38193" s="1"/>
      <c r="AA38193" s="1"/>
      <c r="AB38193" s="1"/>
      <c r="AC38193" s="1"/>
      <c r="AJ38193" s="1"/>
      <c r="AK38193" s="1"/>
      <c r="AL38193" s="1"/>
    </row>
    <row r="38194">
      <c r="I38194" s="1"/>
      <c r="J38194" s="1"/>
      <c r="K38194" s="1"/>
      <c r="AA38194" s="1"/>
      <c r="AB38194" s="1"/>
      <c r="AC38194" s="1"/>
      <c r="AJ38194" s="1"/>
      <c r="AK38194" s="1"/>
      <c r="AL38194" s="1"/>
    </row>
    <row r="38195">
      <c r="I38195" s="1"/>
      <c r="J38195" s="1"/>
      <c r="K38195" s="1"/>
      <c r="AA38195" s="1"/>
      <c r="AB38195" s="1"/>
      <c r="AC38195" s="1"/>
      <c r="AJ38195" s="1"/>
      <c r="AK38195" s="1"/>
      <c r="AL38195" s="1"/>
    </row>
    <row r="38196">
      <c r="I38196" s="1"/>
      <c r="J38196" s="1"/>
      <c r="K38196" s="1"/>
      <c r="AA38196" s="1"/>
      <c r="AB38196" s="1"/>
      <c r="AC38196" s="1"/>
      <c r="AJ38196" s="1"/>
      <c r="AK38196" s="1"/>
      <c r="AL38196" s="1"/>
    </row>
    <row r="38197">
      <c r="I38197" s="1"/>
      <c r="J38197" s="1"/>
      <c r="K38197" s="1"/>
      <c r="AA38197" s="1"/>
      <c r="AB38197" s="1"/>
      <c r="AC38197" s="1"/>
      <c r="AJ38197" s="1"/>
      <c r="AK38197" s="1"/>
      <c r="AL38197" s="1"/>
    </row>
    <row r="38198">
      <c r="I38198" s="1"/>
      <c r="J38198" s="1"/>
      <c r="K38198" s="1"/>
      <c r="AA38198" s="1"/>
      <c r="AB38198" s="1"/>
      <c r="AC38198" s="1"/>
      <c r="AJ38198" s="1"/>
      <c r="AK38198" s="1"/>
      <c r="AL38198" s="1"/>
    </row>
    <row r="38199">
      <c r="I38199" s="1"/>
      <c r="J38199" s="1"/>
      <c r="K38199" s="1"/>
      <c r="AA38199" s="1"/>
      <c r="AB38199" s="1"/>
      <c r="AC38199" s="1"/>
      <c r="AJ38199" s="1"/>
      <c r="AK38199" s="1"/>
      <c r="AL38199" s="1"/>
    </row>
    <row r="38200">
      <c r="I38200" s="1"/>
      <c r="J38200" s="1"/>
      <c r="K38200" s="1"/>
      <c r="AA38200" s="1"/>
      <c r="AB38200" s="1"/>
      <c r="AC38200" s="1"/>
      <c r="AJ38200" s="1"/>
      <c r="AK38200" s="1"/>
      <c r="AL38200" s="1"/>
    </row>
    <row r="38201">
      <c r="I38201" s="1"/>
      <c r="J38201" s="1"/>
      <c r="K38201" s="1"/>
      <c r="AA38201" s="1"/>
      <c r="AB38201" s="1"/>
      <c r="AC38201" s="1"/>
      <c r="AJ38201" s="1"/>
      <c r="AK38201" s="1"/>
      <c r="AL38201" s="1"/>
    </row>
    <row r="38202">
      <c r="I38202" s="1"/>
      <c r="J38202" s="1"/>
      <c r="K38202" s="1"/>
      <c r="AA38202" s="1"/>
      <c r="AB38202" s="1"/>
      <c r="AC38202" s="1"/>
      <c r="AJ38202" s="1"/>
      <c r="AK38202" s="1"/>
      <c r="AL38202" s="1"/>
    </row>
    <row r="38203">
      <c r="I38203" s="1"/>
      <c r="J38203" s="1"/>
      <c r="K38203" s="1"/>
      <c r="AA38203" s="1"/>
      <c r="AB38203" s="1"/>
      <c r="AC38203" s="1"/>
      <c r="AJ38203" s="1"/>
      <c r="AK38203" s="1"/>
      <c r="AL38203" s="1"/>
    </row>
    <row r="38204">
      <c r="I38204" s="1"/>
      <c r="J38204" s="1"/>
      <c r="K38204" s="1"/>
      <c r="AA38204" s="1"/>
      <c r="AB38204" s="1"/>
      <c r="AC38204" s="1"/>
      <c r="AJ38204" s="1"/>
      <c r="AK38204" s="1"/>
      <c r="AL38204" s="1"/>
    </row>
    <row r="38205">
      <c r="I38205" s="1"/>
      <c r="J38205" s="1"/>
      <c r="K38205" s="1"/>
      <c r="AA38205" s="1"/>
      <c r="AB38205" s="1"/>
      <c r="AC38205" s="1"/>
      <c r="AJ38205" s="1"/>
      <c r="AK38205" s="1"/>
      <c r="AL38205" s="1"/>
    </row>
    <row r="38206">
      <c r="I38206" s="1"/>
      <c r="J38206" s="1"/>
      <c r="K38206" s="1"/>
      <c r="AA38206" s="1"/>
      <c r="AB38206" s="1"/>
      <c r="AC38206" s="1"/>
      <c r="AJ38206" s="1"/>
      <c r="AK38206" s="1"/>
      <c r="AL38206" s="1"/>
    </row>
    <row r="38207">
      <c r="I38207" s="1"/>
      <c r="J38207" s="1"/>
      <c r="K38207" s="1"/>
      <c r="AA38207" s="1"/>
      <c r="AB38207" s="1"/>
      <c r="AC38207" s="1"/>
      <c r="AJ38207" s="1"/>
      <c r="AK38207" s="1"/>
      <c r="AL38207" s="1"/>
    </row>
    <row r="38208">
      <c r="I38208" s="1"/>
      <c r="J38208" s="1"/>
      <c r="K38208" s="1"/>
      <c r="AA38208" s="1"/>
      <c r="AB38208" s="1"/>
      <c r="AC38208" s="1"/>
      <c r="AJ38208" s="1"/>
      <c r="AK38208" s="1"/>
      <c r="AL38208" s="1"/>
    </row>
    <row r="38209">
      <c r="I38209" s="1"/>
      <c r="J38209" s="1"/>
      <c r="K38209" s="1"/>
      <c r="AA38209" s="1"/>
      <c r="AB38209" s="1"/>
      <c r="AC38209" s="1"/>
      <c r="AJ38209" s="1"/>
      <c r="AK38209" s="1"/>
      <c r="AL38209" s="1"/>
    </row>
    <row r="38210">
      <c r="I38210" s="1"/>
      <c r="J38210" s="1"/>
      <c r="K38210" s="1"/>
      <c r="AA38210" s="1"/>
      <c r="AB38210" s="1"/>
      <c r="AC38210" s="1"/>
      <c r="AJ38210" s="1"/>
      <c r="AK38210" s="1"/>
      <c r="AL38210" s="1"/>
    </row>
    <row r="38211">
      <c r="I38211" s="1"/>
      <c r="J38211" s="1"/>
      <c r="K38211" s="1"/>
      <c r="AA38211" s="1"/>
      <c r="AB38211" s="1"/>
      <c r="AC38211" s="1"/>
      <c r="AJ38211" s="1"/>
      <c r="AK38211" s="1"/>
      <c r="AL38211" s="1"/>
    </row>
    <row r="38212">
      <c r="I38212" s="1"/>
      <c r="J38212" s="1"/>
      <c r="K38212" s="1"/>
      <c r="AA38212" s="1"/>
      <c r="AB38212" s="1"/>
      <c r="AC38212" s="1"/>
      <c r="AJ38212" s="1"/>
      <c r="AK38212" s="1"/>
      <c r="AL38212" s="1"/>
    </row>
    <row r="38213">
      <c r="I38213" s="1"/>
      <c r="J38213" s="1"/>
      <c r="K38213" s="1"/>
      <c r="AA38213" s="1"/>
      <c r="AB38213" s="1"/>
      <c r="AC38213" s="1"/>
      <c r="AJ38213" s="1"/>
      <c r="AK38213" s="1"/>
      <c r="AL38213" s="1"/>
    </row>
    <row r="38214">
      <c r="I38214" s="1"/>
      <c r="J38214" s="1"/>
      <c r="K38214" s="1"/>
      <c r="AA38214" s="1"/>
      <c r="AB38214" s="1"/>
      <c r="AC38214" s="1"/>
      <c r="AJ38214" s="1"/>
      <c r="AK38214" s="1"/>
      <c r="AL38214" s="1"/>
    </row>
    <row r="38215">
      <c r="I38215" s="1"/>
      <c r="J38215" s="1"/>
      <c r="K38215" s="1"/>
      <c r="AA38215" s="1"/>
      <c r="AB38215" s="1"/>
      <c r="AC38215" s="1"/>
      <c r="AJ38215" s="1"/>
      <c r="AK38215" s="1"/>
      <c r="AL38215" s="1"/>
    </row>
    <row r="38216">
      <c r="I38216" s="1"/>
      <c r="J38216" s="1"/>
      <c r="K38216" s="1"/>
      <c r="AA38216" s="1"/>
      <c r="AB38216" s="1"/>
      <c r="AC38216" s="1"/>
      <c r="AJ38216" s="1"/>
      <c r="AK38216" s="1"/>
      <c r="AL38216" s="1"/>
    </row>
    <row r="38217">
      <c r="I38217" s="1"/>
      <c r="J38217" s="1"/>
      <c r="K38217" s="1"/>
      <c r="AA38217" s="1"/>
      <c r="AB38217" s="1"/>
      <c r="AC38217" s="1"/>
      <c r="AJ38217" s="1"/>
      <c r="AK38217" s="1"/>
      <c r="AL38217" s="1"/>
    </row>
    <row r="38218">
      <c r="I38218" s="1"/>
      <c r="J38218" s="1"/>
      <c r="K38218" s="1"/>
      <c r="AA38218" s="1"/>
      <c r="AB38218" s="1"/>
      <c r="AC38218" s="1"/>
      <c r="AJ38218" s="1"/>
      <c r="AK38218" s="1"/>
      <c r="AL38218" s="1"/>
    </row>
    <row r="38219">
      <c r="I38219" s="1"/>
      <c r="J38219" s="1"/>
      <c r="K38219" s="1"/>
      <c r="AA38219" s="1"/>
      <c r="AB38219" s="1"/>
      <c r="AC38219" s="1"/>
      <c r="AJ38219" s="1"/>
      <c r="AK38219" s="1"/>
      <c r="AL38219" s="1"/>
    </row>
    <row r="38220">
      <c r="I38220" s="1"/>
      <c r="J38220" s="1"/>
      <c r="K38220" s="1"/>
      <c r="AA38220" s="1"/>
      <c r="AB38220" s="1"/>
      <c r="AC38220" s="1"/>
      <c r="AJ38220" s="1"/>
      <c r="AK38220" s="1"/>
      <c r="AL38220" s="1"/>
    </row>
    <row r="38221">
      <c r="I38221" s="1"/>
      <c r="J38221" s="1"/>
      <c r="K38221" s="1"/>
      <c r="AA38221" s="1"/>
      <c r="AB38221" s="1"/>
      <c r="AC38221" s="1"/>
      <c r="AJ38221" s="1"/>
      <c r="AK38221" s="1"/>
      <c r="AL38221" s="1"/>
    </row>
    <row r="38222">
      <c r="I38222" s="1"/>
      <c r="J38222" s="1"/>
      <c r="K38222" s="1"/>
      <c r="AA38222" s="1"/>
      <c r="AB38222" s="1"/>
      <c r="AC38222" s="1"/>
      <c r="AJ38222" s="1"/>
      <c r="AK38222" s="1"/>
      <c r="AL38222" s="1"/>
    </row>
    <row r="38223">
      <c r="I38223" s="1"/>
      <c r="J38223" s="1"/>
      <c r="K38223" s="1"/>
      <c r="AA38223" s="1"/>
      <c r="AB38223" s="1"/>
      <c r="AC38223" s="1"/>
      <c r="AJ38223" s="1"/>
      <c r="AK38223" s="1"/>
      <c r="AL38223" s="1"/>
    </row>
    <row r="38224">
      <c r="I38224" s="1"/>
      <c r="J38224" s="1"/>
      <c r="K38224" s="1"/>
      <c r="AA38224" s="1"/>
      <c r="AB38224" s="1"/>
      <c r="AC38224" s="1"/>
      <c r="AJ38224" s="1"/>
      <c r="AK38224" s="1"/>
      <c r="AL38224" s="1"/>
    </row>
    <row r="38225">
      <c r="I38225" s="1"/>
      <c r="J38225" s="1"/>
      <c r="K38225" s="1"/>
      <c r="AA38225" s="1"/>
      <c r="AB38225" s="1"/>
      <c r="AC38225" s="1"/>
      <c r="AJ38225" s="1"/>
      <c r="AK38225" s="1"/>
      <c r="AL38225" s="1"/>
    </row>
    <row r="38226">
      <c r="I38226" s="1"/>
      <c r="J38226" s="1"/>
      <c r="K38226" s="1"/>
      <c r="AA38226" s="1"/>
      <c r="AB38226" s="1"/>
      <c r="AC38226" s="1"/>
      <c r="AJ38226" s="1"/>
      <c r="AK38226" s="1"/>
      <c r="AL38226" s="1"/>
    </row>
    <row r="38227">
      <c r="I38227" s="1"/>
      <c r="J38227" s="1"/>
      <c r="K38227" s="1"/>
      <c r="AA38227" s="1"/>
      <c r="AB38227" s="1"/>
      <c r="AC38227" s="1"/>
      <c r="AJ38227" s="1"/>
      <c r="AK38227" s="1"/>
      <c r="AL38227" s="1"/>
    </row>
    <row r="38228">
      <c r="I38228" s="1"/>
      <c r="J38228" s="1"/>
      <c r="K38228" s="1"/>
      <c r="AA38228" s="1"/>
      <c r="AB38228" s="1"/>
      <c r="AC38228" s="1"/>
      <c r="AJ38228" s="1"/>
      <c r="AK38228" s="1"/>
      <c r="AL38228" s="1"/>
    </row>
    <row r="38229">
      <c r="I38229" s="1"/>
      <c r="J38229" s="1"/>
      <c r="K38229" s="1"/>
      <c r="AA38229" s="1"/>
      <c r="AB38229" s="1"/>
      <c r="AC38229" s="1"/>
      <c r="AJ38229" s="1"/>
      <c r="AK38229" s="1"/>
      <c r="AL38229" s="1"/>
    </row>
    <row r="38230">
      <c r="I38230" s="1"/>
      <c r="J38230" s="1"/>
      <c r="K38230" s="1"/>
      <c r="AA38230" s="1"/>
      <c r="AB38230" s="1"/>
      <c r="AC38230" s="1"/>
      <c r="AJ38230" s="1"/>
      <c r="AK38230" s="1"/>
      <c r="AL38230" s="1"/>
    </row>
    <row r="38231">
      <c r="I38231" s="1"/>
      <c r="J38231" s="1"/>
      <c r="K38231" s="1"/>
      <c r="AA38231" s="1"/>
      <c r="AB38231" s="1"/>
      <c r="AC38231" s="1"/>
      <c r="AJ38231" s="1"/>
      <c r="AK38231" s="1"/>
      <c r="AL38231" s="1"/>
    </row>
    <row r="38232">
      <c r="I38232" s="1"/>
      <c r="J38232" s="1"/>
      <c r="K38232" s="1"/>
      <c r="AA38232" s="1"/>
      <c r="AB38232" s="1"/>
      <c r="AC38232" s="1"/>
      <c r="AJ38232" s="1"/>
      <c r="AK38232" s="1"/>
      <c r="AL38232" s="1"/>
    </row>
    <row r="38233">
      <c r="I38233" s="1"/>
      <c r="J38233" s="1"/>
      <c r="K38233" s="1"/>
      <c r="AA38233" s="1"/>
      <c r="AB38233" s="1"/>
      <c r="AC38233" s="1"/>
      <c r="AJ38233" s="1"/>
      <c r="AK38233" s="1"/>
      <c r="AL38233" s="1"/>
    </row>
    <row r="38234">
      <c r="I38234" s="1"/>
      <c r="J38234" s="1"/>
      <c r="K38234" s="1"/>
      <c r="AA38234" s="1"/>
      <c r="AB38234" s="1"/>
      <c r="AC38234" s="1"/>
      <c r="AJ38234" s="1"/>
      <c r="AK38234" s="1"/>
      <c r="AL38234" s="1"/>
    </row>
    <row r="38235">
      <c r="I38235" s="1"/>
      <c r="J38235" s="1"/>
      <c r="K38235" s="1"/>
      <c r="AA38235" s="1"/>
      <c r="AB38235" s="1"/>
      <c r="AC38235" s="1"/>
      <c r="AJ38235" s="1"/>
      <c r="AK38235" s="1"/>
      <c r="AL38235" s="1"/>
    </row>
    <row r="38236">
      <c r="I38236" s="1"/>
      <c r="J38236" s="1"/>
      <c r="K38236" s="1"/>
      <c r="AA38236" s="1"/>
      <c r="AB38236" s="1"/>
      <c r="AC38236" s="1"/>
      <c r="AJ38236" s="1"/>
      <c r="AK38236" s="1"/>
      <c r="AL38236" s="1"/>
    </row>
    <row r="38237">
      <c r="I38237" s="1"/>
      <c r="J38237" s="1"/>
      <c r="K38237" s="1"/>
      <c r="AA38237" s="1"/>
      <c r="AB38237" s="1"/>
      <c r="AC38237" s="1"/>
      <c r="AJ38237" s="1"/>
      <c r="AK38237" s="1"/>
      <c r="AL38237" s="1"/>
    </row>
    <row r="38238">
      <c r="I38238" s="1"/>
      <c r="J38238" s="1"/>
      <c r="K38238" s="1"/>
      <c r="AA38238" s="1"/>
      <c r="AB38238" s="1"/>
      <c r="AC38238" s="1"/>
      <c r="AJ38238" s="1"/>
      <c r="AK38238" s="1"/>
      <c r="AL38238" s="1"/>
    </row>
    <row r="38239">
      <c r="I38239" s="1"/>
      <c r="J38239" s="1"/>
      <c r="K38239" s="1"/>
      <c r="AA38239" s="1"/>
      <c r="AB38239" s="1"/>
      <c r="AC38239" s="1"/>
      <c r="AJ38239" s="1"/>
      <c r="AK38239" s="1"/>
      <c r="AL38239" s="1"/>
    </row>
    <row r="38240">
      <c r="I38240" s="1"/>
      <c r="J38240" s="1"/>
      <c r="K38240" s="1"/>
      <c r="AA38240" s="1"/>
      <c r="AB38240" s="1"/>
      <c r="AC38240" s="1"/>
      <c r="AJ38240" s="1"/>
      <c r="AK38240" s="1"/>
      <c r="AL38240" s="1"/>
    </row>
    <row r="38241">
      <c r="I38241" s="1"/>
      <c r="J38241" s="1"/>
      <c r="K38241" s="1"/>
      <c r="AA38241" s="1"/>
      <c r="AB38241" s="1"/>
      <c r="AC38241" s="1"/>
      <c r="AJ38241" s="1"/>
      <c r="AK38241" s="1"/>
      <c r="AL38241" s="1"/>
    </row>
    <row r="38242">
      <c r="I38242" s="1"/>
      <c r="J38242" s="1"/>
      <c r="K38242" s="1"/>
      <c r="AA38242" s="1"/>
      <c r="AB38242" s="1"/>
      <c r="AC38242" s="1"/>
      <c r="AJ38242" s="1"/>
      <c r="AK38242" s="1"/>
      <c r="AL38242" s="1"/>
    </row>
    <row r="38243">
      <c r="I38243" s="1"/>
      <c r="J38243" s="1"/>
      <c r="K38243" s="1"/>
      <c r="AA38243" s="1"/>
      <c r="AB38243" s="1"/>
      <c r="AC38243" s="1"/>
      <c r="AJ38243" s="1"/>
      <c r="AK38243" s="1"/>
      <c r="AL38243" s="1"/>
    </row>
    <row r="38244">
      <c r="I38244" s="1"/>
      <c r="J38244" s="1"/>
      <c r="K38244" s="1"/>
      <c r="AA38244" s="1"/>
      <c r="AB38244" s="1"/>
      <c r="AC38244" s="1"/>
      <c r="AJ38244" s="1"/>
      <c r="AK38244" s="1"/>
      <c r="AL38244" s="1"/>
    </row>
    <row r="38245">
      <c r="I38245" s="1"/>
      <c r="J38245" s="1"/>
      <c r="K38245" s="1"/>
      <c r="AA38245" s="1"/>
      <c r="AB38245" s="1"/>
      <c r="AC38245" s="1"/>
      <c r="AJ38245" s="1"/>
      <c r="AK38245" s="1"/>
      <c r="AL38245" s="1"/>
    </row>
    <row r="38246">
      <c r="I38246" s="1"/>
      <c r="J38246" s="1"/>
      <c r="K38246" s="1"/>
      <c r="AA38246" s="1"/>
      <c r="AB38246" s="1"/>
      <c r="AC38246" s="1"/>
      <c r="AJ38246" s="1"/>
      <c r="AK38246" s="1"/>
      <c r="AL38246" s="1"/>
    </row>
    <row r="38247">
      <c r="I38247" s="1"/>
      <c r="J38247" s="1"/>
      <c r="K38247" s="1"/>
      <c r="AA38247" s="1"/>
      <c r="AB38247" s="1"/>
      <c r="AC38247" s="1"/>
      <c r="AJ38247" s="1"/>
      <c r="AK38247" s="1"/>
      <c r="AL38247" s="1"/>
    </row>
    <row r="38248">
      <c r="I38248" s="1"/>
      <c r="J38248" s="1"/>
      <c r="K38248" s="1"/>
      <c r="AA38248" s="1"/>
      <c r="AB38248" s="1"/>
      <c r="AC38248" s="1"/>
      <c r="AJ38248" s="1"/>
      <c r="AK38248" s="1"/>
      <c r="AL38248" s="1"/>
    </row>
    <row r="38249">
      <c r="I38249" s="1"/>
      <c r="J38249" s="1"/>
      <c r="K38249" s="1"/>
      <c r="AA38249" s="1"/>
      <c r="AB38249" s="1"/>
      <c r="AC38249" s="1"/>
      <c r="AJ38249" s="1"/>
      <c r="AK38249" s="1"/>
      <c r="AL38249" s="1"/>
    </row>
    <row r="38250">
      <c r="I38250" s="1"/>
      <c r="J38250" s="1"/>
      <c r="K38250" s="1"/>
      <c r="AA38250" s="1"/>
      <c r="AB38250" s="1"/>
      <c r="AC38250" s="1"/>
      <c r="AJ38250" s="1"/>
      <c r="AK38250" s="1"/>
      <c r="AL38250" s="1"/>
    </row>
    <row r="38251">
      <c r="I38251" s="1"/>
      <c r="J38251" s="1"/>
      <c r="K38251" s="1"/>
      <c r="AA38251" s="1"/>
      <c r="AB38251" s="1"/>
      <c r="AC38251" s="1"/>
      <c r="AJ38251" s="1"/>
      <c r="AK38251" s="1"/>
      <c r="AL38251" s="1"/>
    </row>
    <row r="38252">
      <c r="I38252" s="1"/>
      <c r="J38252" s="1"/>
      <c r="K38252" s="1"/>
      <c r="AA38252" s="1"/>
      <c r="AB38252" s="1"/>
      <c r="AC38252" s="1"/>
      <c r="AJ38252" s="1"/>
      <c r="AK38252" s="1"/>
      <c r="AL38252" s="1"/>
    </row>
    <row r="38253">
      <c r="I38253" s="1"/>
      <c r="J38253" s="1"/>
      <c r="K38253" s="1"/>
      <c r="AA38253" s="1"/>
      <c r="AB38253" s="1"/>
      <c r="AC38253" s="1"/>
      <c r="AJ38253" s="1"/>
      <c r="AK38253" s="1"/>
      <c r="AL38253" s="1"/>
    </row>
    <row r="38254">
      <c r="I38254" s="1"/>
      <c r="J38254" s="1"/>
      <c r="K38254" s="1"/>
      <c r="AA38254" s="1"/>
      <c r="AB38254" s="1"/>
      <c r="AC38254" s="1"/>
      <c r="AJ38254" s="1"/>
      <c r="AK38254" s="1"/>
      <c r="AL38254" s="1"/>
    </row>
    <row r="38255">
      <c r="I38255" s="1"/>
      <c r="J38255" s="1"/>
      <c r="K38255" s="1"/>
      <c r="AA38255" s="1"/>
      <c r="AB38255" s="1"/>
      <c r="AC38255" s="1"/>
      <c r="AJ38255" s="1"/>
      <c r="AK38255" s="1"/>
      <c r="AL38255" s="1"/>
    </row>
    <row r="38256">
      <c r="I38256" s="1"/>
      <c r="J38256" s="1"/>
      <c r="K38256" s="1"/>
      <c r="AA38256" s="1"/>
      <c r="AB38256" s="1"/>
      <c r="AC38256" s="1"/>
      <c r="AJ38256" s="1"/>
      <c r="AK38256" s="1"/>
      <c r="AL38256" s="1"/>
    </row>
    <row r="38257">
      <c r="I38257" s="1"/>
      <c r="J38257" s="1"/>
      <c r="K38257" s="1"/>
      <c r="AA38257" s="1"/>
      <c r="AB38257" s="1"/>
      <c r="AC38257" s="1"/>
      <c r="AJ38257" s="1"/>
      <c r="AK38257" s="1"/>
      <c r="AL38257" s="1"/>
    </row>
    <row r="38258">
      <c r="I38258" s="1"/>
      <c r="J38258" s="1"/>
      <c r="K38258" s="1"/>
      <c r="AA38258" s="1"/>
      <c r="AB38258" s="1"/>
      <c r="AC38258" s="1"/>
      <c r="AJ38258" s="1"/>
      <c r="AK38258" s="1"/>
      <c r="AL38258" s="1"/>
    </row>
    <row r="38259">
      <c r="I38259" s="1"/>
      <c r="J38259" s="1"/>
      <c r="K38259" s="1"/>
      <c r="AA38259" s="1"/>
      <c r="AB38259" s="1"/>
      <c r="AC38259" s="1"/>
      <c r="AJ38259" s="1"/>
      <c r="AK38259" s="1"/>
      <c r="AL38259" s="1"/>
    </row>
    <row r="38260">
      <c r="I38260" s="1"/>
      <c r="J38260" s="1"/>
      <c r="K38260" s="1"/>
      <c r="AA38260" s="1"/>
      <c r="AB38260" s="1"/>
      <c r="AC38260" s="1"/>
      <c r="AJ38260" s="1"/>
      <c r="AK38260" s="1"/>
      <c r="AL38260" s="1"/>
    </row>
    <row r="38261">
      <c r="I38261" s="1"/>
      <c r="J38261" s="1"/>
      <c r="K38261" s="1"/>
      <c r="AA38261" s="1"/>
      <c r="AB38261" s="1"/>
      <c r="AC38261" s="1"/>
      <c r="AJ38261" s="1"/>
      <c r="AK38261" s="1"/>
      <c r="AL38261" s="1"/>
    </row>
    <row r="38262">
      <c r="I38262" s="1"/>
      <c r="J38262" s="1"/>
      <c r="K38262" s="1"/>
      <c r="AA38262" s="1"/>
      <c r="AB38262" s="1"/>
      <c r="AC38262" s="1"/>
      <c r="AJ38262" s="1"/>
      <c r="AK38262" s="1"/>
      <c r="AL38262" s="1"/>
    </row>
    <row r="38263">
      <c r="I38263" s="1"/>
      <c r="J38263" s="1"/>
      <c r="K38263" s="1"/>
      <c r="AA38263" s="1"/>
      <c r="AB38263" s="1"/>
      <c r="AC38263" s="1"/>
      <c r="AJ38263" s="1"/>
      <c r="AK38263" s="1"/>
      <c r="AL38263" s="1"/>
    </row>
    <row r="38264">
      <c r="I38264" s="1"/>
      <c r="J38264" s="1"/>
      <c r="K38264" s="1"/>
      <c r="AA38264" s="1"/>
      <c r="AB38264" s="1"/>
      <c r="AC38264" s="1"/>
      <c r="AJ38264" s="1"/>
      <c r="AK38264" s="1"/>
      <c r="AL38264" s="1"/>
    </row>
    <row r="38265">
      <c r="I38265" s="1"/>
      <c r="J38265" s="1"/>
      <c r="K38265" s="1"/>
      <c r="AA38265" s="1"/>
      <c r="AB38265" s="1"/>
      <c r="AC38265" s="1"/>
      <c r="AJ38265" s="1"/>
      <c r="AK38265" s="1"/>
      <c r="AL38265" s="1"/>
    </row>
    <row r="38266">
      <c r="I38266" s="1"/>
      <c r="J38266" s="1"/>
      <c r="K38266" s="1"/>
      <c r="AA38266" s="1"/>
      <c r="AB38266" s="1"/>
      <c r="AC38266" s="1"/>
      <c r="AJ38266" s="1"/>
      <c r="AK38266" s="1"/>
      <c r="AL38266" s="1"/>
    </row>
    <row r="38267">
      <c r="I38267" s="1"/>
      <c r="J38267" s="1"/>
      <c r="K38267" s="1"/>
      <c r="AA38267" s="1"/>
      <c r="AB38267" s="1"/>
      <c r="AC38267" s="1"/>
      <c r="AJ38267" s="1"/>
      <c r="AK38267" s="1"/>
      <c r="AL38267" s="1"/>
    </row>
    <row r="38268">
      <c r="I38268" s="1"/>
      <c r="J38268" s="1"/>
      <c r="K38268" s="1"/>
      <c r="AA38268" s="1"/>
      <c r="AB38268" s="1"/>
      <c r="AC38268" s="1"/>
      <c r="AJ38268" s="1"/>
      <c r="AK38268" s="1"/>
      <c r="AL38268" s="1"/>
    </row>
    <row r="38269">
      <c r="I38269" s="1"/>
      <c r="J38269" s="1"/>
      <c r="K38269" s="1"/>
      <c r="AA38269" s="1"/>
      <c r="AB38269" s="1"/>
      <c r="AC38269" s="1"/>
      <c r="AJ38269" s="1"/>
      <c r="AK38269" s="1"/>
      <c r="AL38269" s="1"/>
    </row>
    <row r="38270">
      <c r="I38270" s="1"/>
      <c r="J38270" s="1"/>
      <c r="K38270" s="1"/>
      <c r="AA38270" s="1"/>
      <c r="AB38270" s="1"/>
      <c r="AC38270" s="1"/>
      <c r="AJ38270" s="1"/>
      <c r="AK38270" s="1"/>
      <c r="AL38270" s="1"/>
    </row>
    <row r="38271">
      <c r="I38271" s="1"/>
      <c r="J38271" s="1"/>
      <c r="K38271" s="1"/>
      <c r="AA38271" s="1"/>
      <c r="AB38271" s="1"/>
      <c r="AC38271" s="1"/>
      <c r="AJ38271" s="1"/>
      <c r="AK38271" s="1"/>
      <c r="AL38271" s="1"/>
    </row>
    <row r="38272">
      <c r="I38272" s="1"/>
      <c r="J38272" s="1"/>
      <c r="K38272" s="1"/>
      <c r="AA38272" s="1"/>
      <c r="AB38272" s="1"/>
      <c r="AC38272" s="1"/>
      <c r="AJ38272" s="1"/>
      <c r="AK38272" s="1"/>
      <c r="AL38272" s="1"/>
    </row>
    <row r="38273">
      <c r="I38273" s="1"/>
      <c r="J38273" s="1"/>
      <c r="K38273" s="1"/>
      <c r="AA38273" s="1"/>
      <c r="AB38273" s="1"/>
      <c r="AC38273" s="1"/>
      <c r="AJ38273" s="1"/>
      <c r="AK38273" s="1"/>
      <c r="AL38273" s="1"/>
    </row>
    <row r="38274">
      <c r="I38274" s="1"/>
      <c r="J38274" s="1"/>
      <c r="K38274" s="1"/>
      <c r="AA38274" s="1"/>
      <c r="AB38274" s="1"/>
      <c r="AC38274" s="1"/>
      <c r="AJ38274" s="1"/>
      <c r="AK38274" s="1"/>
      <c r="AL38274" s="1"/>
    </row>
    <row r="38275">
      <c r="I38275" s="1"/>
      <c r="J38275" s="1"/>
      <c r="K38275" s="1"/>
      <c r="AA38275" s="1"/>
      <c r="AB38275" s="1"/>
      <c r="AC38275" s="1"/>
      <c r="AJ38275" s="1"/>
      <c r="AK38275" s="1"/>
      <c r="AL38275" s="1"/>
    </row>
    <row r="38276">
      <c r="I38276" s="1"/>
      <c r="J38276" s="1"/>
      <c r="K38276" s="1"/>
      <c r="AA38276" s="1"/>
      <c r="AB38276" s="1"/>
      <c r="AC38276" s="1"/>
      <c r="AJ38276" s="1"/>
      <c r="AK38276" s="1"/>
      <c r="AL38276" s="1"/>
    </row>
    <row r="38277">
      <c r="I38277" s="1"/>
      <c r="J38277" s="1"/>
      <c r="K38277" s="1"/>
      <c r="AA38277" s="1"/>
      <c r="AB38277" s="1"/>
      <c r="AC38277" s="1"/>
      <c r="AJ38277" s="1"/>
      <c r="AK38277" s="1"/>
      <c r="AL38277" s="1"/>
    </row>
    <row r="38278">
      <c r="I38278" s="1"/>
      <c r="J38278" s="1"/>
      <c r="K38278" s="1"/>
      <c r="AA38278" s="1"/>
      <c r="AB38278" s="1"/>
      <c r="AC38278" s="1"/>
      <c r="AJ38278" s="1"/>
      <c r="AK38278" s="1"/>
      <c r="AL38278" s="1"/>
    </row>
    <row r="38279">
      <c r="I38279" s="1"/>
      <c r="J38279" s="1"/>
      <c r="K38279" s="1"/>
      <c r="AA38279" s="1"/>
      <c r="AB38279" s="1"/>
      <c r="AC38279" s="1"/>
      <c r="AJ38279" s="1"/>
      <c r="AK38279" s="1"/>
      <c r="AL38279" s="1"/>
    </row>
    <row r="38280">
      <c r="I38280" s="1"/>
      <c r="J38280" s="1"/>
      <c r="K38280" s="1"/>
      <c r="AA38280" s="1"/>
      <c r="AB38280" s="1"/>
      <c r="AC38280" s="1"/>
      <c r="AJ38280" s="1"/>
      <c r="AK38280" s="1"/>
      <c r="AL38280" s="1"/>
    </row>
    <row r="38281">
      <c r="I38281" s="1"/>
      <c r="J38281" s="1"/>
      <c r="K38281" s="1"/>
      <c r="AA38281" s="1"/>
      <c r="AB38281" s="1"/>
      <c r="AC38281" s="1"/>
      <c r="AJ38281" s="1"/>
      <c r="AK38281" s="1"/>
      <c r="AL38281" s="1"/>
    </row>
    <row r="38282">
      <c r="I38282" s="1"/>
      <c r="J38282" s="1"/>
      <c r="K38282" s="1"/>
      <c r="AA38282" s="1"/>
      <c r="AB38282" s="1"/>
      <c r="AC38282" s="1"/>
      <c r="AJ38282" s="1"/>
      <c r="AK38282" s="1"/>
      <c r="AL38282" s="1"/>
    </row>
    <row r="38283">
      <c r="I38283" s="1"/>
      <c r="J38283" s="1"/>
      <c r="K38283" s="1"/>
      <c r="AA38283" s="1"/>
      <c r="AB38283" s="1"/>
      <c r="AC38283" s="1"/>
      <c r="AJ38283" s="1"/>
      <c r="AK38283" s="1"/>
      <c r="AL38283" s="1"/>
    </row>
    <row r="38284">
      <c r="I38284" s="1"/>
      <c r="J38284" s="1"/>
      <c r="K38284" s="1"/>
      <c r="AA38284" s="1"/>
      <c r="AB38284" s="1"/>
      <c r="AC38284" s="1"/>
      <c r="AJ38284" s="1"/>
      <c r="AK38284" s="1"/>
      <c r="AL38284" s="1"/>
    </row>
    <row r="38285">
      <c r="I38285" s="1"/>
      <c r="J38285" s="1"/>
      <c r="K38285" s="1"/>
      <c r="AA38285" s="1"/>
      <c r="AB38285" s="1"/>
      <c r="AC38285" s="1"/>
      <c r="AJ38285" s="1"/>
      <c r="AK38285" s="1"/>
      <c r="AL38285" s="1"/>
    </row>
    <row r="38286">
      <c r="I38286" s="1"/>
      <c r="J38286" s="1"/>
      <c r="K38286" s="1"/>
      <c r="AA38286" s="1"/>
      <c r="AB38286" s="1"/>
      <c r="AC38286" s="1"/>
      <c r="AJ38286" s="1"/>
      <c r="AK38286" s="1"/>
      <c r="AL38286" s="1"/>
    </row>
    <row r="38287">
      <c r="I38287" s="1"/>
      <c r="J38287" s="1"/>
      <c r="K38287" s="1"/>
      <c r="AA38287" s="1"/>
      <c r="AB38287" s="1"/>
      <c r="AC38287" s="1"/>
      <c r="AJ38287" s="1"/>
      <c r="AK38287" s="1"/>
      <c r="AL38287" s="1"/>
    </row>
    <row r="38288">
      <c r="I38288" s="1"/>
      <c r="J38288" s="1"/>
      <c r="K38288" s="1"/>
      <c r="AA38288" s="1"/>
      <c r="AB38288" s="1"/>
      <c r="AC38288" s="1"/>
      <c r="AJ38288" s="1"/>
      <c r="AK38288" s="1"/>
      <c r="AL38288" s="1"/>
    </row>
    <row r="38289">
      <c r="I38289" s="1"/>
      <c r="J38289" s="1"/>
      <c r="K38289" s="1"/>
      <c r="AA38289" s="1"/>
      <c r="AB38289" s="1"/>
      <c r="AC38289" s="1"/>
      <c r="AJ38289" s="1"/>
      <c r="AK38289" s="1"/>
      <c r="AL38289" s="1"/>
    </row>
    <row r="38290">
      <c r="I38290" s="1"/>
      <c r="J38290" s="1"/>
      <c r="K38290" s="1"/>
      <c r="AA38290" s="1"/>
      <c r="AB38290" s="1"/>
      <c r="AC38290" s="1"/>
      <c r="AJ38290" s="1"/>
      <c r="AK38290" s="1"/>
      <c r="AL38290" s="1"/>
    </row>
    <row r="38291">
      <c r="I38291" s="1"/>
      <c r="J38291" s="1"/>
      <c r="K38291" s="1"/>
      <c r="AA38291" s="1"/>
      <c r="AB38291" s="1"/>
      <c r="AC38291" s="1"/>
      <c r="AJ38291" s="1"/>
      <c r="AK38291" s="1"/>
      <c r="AL38291" s="1"/>
    </row>
    <row r="38292">
      <c r="I38292" s="1"/>
      <c r="J38292" s="1"/>
      <c r="K38292" s="1"/>
      <c r="AA38292" s="1"/>
      <c r="AB38292" s="1"/>
      <c r="AC38292" s="1"/>
      <c r="AJ38292" s="1"/>
      <c r="AK38292" s="1"/>
      <c r="AL38292" s="1"/>
    </row>
    <row r="38293">
      <c r="I38293" s="1"/>
      <c r="J38293" s="1"/>
      <c r="K38293" s="1"/>
      <c r="AA38293" s="1"/>
      <c r="AB38293" s="1"/>
      <c r="AC38293" s="1"/>
      <c r="AJ38293" s="1"/>
      <c r="AK38293" s="1"/>
      <c r="AL38293" s="1"/>
    </row>
    <row r="38294">
      <c r="I38294" s="1"/>
      <c r="J38294" s="1"/>
      <c r="K38294" s="1"/>
      <c r="AA38294" s="1"/>
      <c r="AB38294" s="1"/>
      <c r="AC38294" s="1"/>
      <c r="AJ38294" s="1"/>
      <c r="AK38294" s="1"/>
      <c r="AL38294" s="1"/>
    </row>
    <row r="38295">
      <c r="I38295" s="1"/>
      <c r="J38295" s="1"/>
      <c r="K38295" s="1"/>
      <c r="AA38295" s="1"/>
      <c r="AB38295" s="1"/>
      <c r="AC38295" s="1"/>
      <c r="AJ38295" s="1"/>
      <c r="AK38295" s="1"/>
      <c r="AL38295" s="1"/>
    </row>
    <row r="38296">
      <c r="I38296" s="1"/>
      <c r="J38296" s="1"/>
      <c r="K38296" s="1"/>
      <c r="AA38296" s="1"/>
      <c r="AB38296" s="1"/>
      <c r="AC38296" s="1"/>
      <c r="AJ38296" s="1"/>
      <c r="AK38296" s="1"/>
      <c r="AL38296" s="1"/>
    </row>
    <row r="38297">
      <c r="I38297" s="1"/>
      <c r="J38297" s="1"/>
      <c r="K38297" s="1"/>
      <c r="AA38297" s="1"/>
      <c r="AB38297" s="1"/>
      <c r="AC38297" s="1"/>
      <c r="AJ38297" s="1"/>
      <c r="AK38297" s="1"/>
      <c r="AL38297" s="1"/>
    </row>
    <row r="38298">
      <c r="I38298" s="1"/>
      <c r="J38298" s="1"/>
      <c r="K38298" s="1"/>
      <c r="AA38298" s="1"/>
      <c r="AB38298" s="1"/>
      <c r="AC38298" s="1"/>
      <c r="AJ38298" s="1"/>
      <c r="AK38298" s="1"/>
      <c r="AL38298" s="1"/>
    </row>
    <row r="38299">
      <c r="I38299" s="1"/>
      <c r="J38299" s="1"/>
      <c r="K38299" s="1"/>
      <c r="AA38299" s="1"/>
      <c r="AB38299" s="1"/>
      <c r="AC38299" s="1"/>
      <c r="AJ38299" s="1"/>
      <c r="AK38299" s="1"/>
      <c r="AL38299" s="1"/>
    </row>
    <row r="38300">
      <c r="I38300" s="1"/>
      <c r="J38300" s="1"/>
      <c r="K38300" s="1"/>
      <c r="AA38300" s="1"/>
      <c r="AB38300" s="1"/>
      <c r="AC38300" s="1"/>
      <c r="AJ38300" s="1"/>
      <c r="AK38300" s="1"/>
      <c r="AL38300" s="1"/>
    </row>
    <row r="38301">
      <c r="I38301" s="1"/>
      <c r="J38301" s="1"/>
      <c r="K38301" s="1"/>
      <c r="AA38301" s="1"/>
      <c r="AB38301" s="1"/>
      <c r="AC38301" s="1"/>
      <c r="AJ38301" s="1"/>
      <c r="AK38301" s="1"/>
      <c r="AL38301" s="1"/>
    </row>
    <row r="38302">
      <c r="I38302" s="1"/>
      <c r="J38302" s="1"/>
      <c r="K38302" s="1"/>
      <c r="AA38302" s="1"/>
      <c r="AB38302" s="1"/>
      <c r="AC38302" s="1"/>
      <c r="AJ38302" s="1"/>
      <c r="AK38302" s="1"/>
      <c r="AL38302" s="1"/>
    </row>
    <row r="38303">
      <c r="I38303" s="1"/>
      <c r="J38303" s="1"/>
      <c r="K38303" s="1"/>
      <c r="AA38303" s="1"/>
      <c r="AB38303" s="1"/>
      <c r="AC38303" s="1"/>
      <c r="AJ38303" s="1"/>
      <c r="AK38303" s="1"/>
      <c r="AL38303" s="1"/>
    </row>
    <row r="38304">
      <c r="I38304" s="1"/>
      <c r="J38304" s="1"/>
      <c r="K38304" s="1"/>
      <c r="AA38304" s="1"/>
      <c r="AB38304" s="1"/>
      <c r="AC38304" s="1"/>
      <c r="AJ38304" s="1"/>
      <c r="AK38304" s="1"/>
      <c r="AL38304" s="1"/>
    </row>
    <row r="38305">
      <c r="I38305" s="1"/>
      <c r="J38305" s="1"/>
      <c r="K38305" s="1"/>
      <c r="AA38305" s="1"/>
      <c r="AB38305" s="1"/>
      <c r="AC38305" s="1"/>
      <c r="AJ38305" s="1"/>
      <c r="AK38305" s="1"/>
      <c r="AL38305" s="1"/>
    </row>
    <row r="38306">
      <c r="I38306" s="1"/>
      <c r="J38306" s="1"/>
      <c r="K38306" s="1"/>
      <c r="AA38306" s="1"/>
      <c r="AB38306" s="1"/>
      <c r="AC38306" s="1"/>
      <c r="AJ38306" s="1"/>
      <c r="AK38306" s="1"/>
      <c r="AL38306" s="1"/>
    </row>
    <row r="38307">
      <c r="I38307" s="1"/>
      <c r="J38307" s="1"/>
      <c r="K38307" s="1"/>
      <c r="AA38307" s="1"/>
      <c r="AB38307" s="1"/>
      <c r="AC38307" s="1"/>
      <c r="AJ38307" s="1"/>
      <c r="AK38307" s="1"/>
      <c r="AL38307" s="1"/>
    </row>
    <row r="38308">
      <c r="I38308" s="1"/>
      <c r="J38308" s="1"/>
      <c r="K38308" s="1"/>
      <c r="AA38308" s="1"/>
      <c r="AB38308" s="1"/>
      <c r="AC38308" s="1"/>
      <c r="AJ38308" s="1"/>
      <c r="AK38308" s="1"/>
      <c r="AL38308" s="1"/>
    </row>
    <row r="38309">
      <c r="I38309" s="1"/>
      <c r="J38309" s="1"/>
      <c r="K38309" s="1"/>
      <c r="AA38309" s="1"/>
      <c r="AB38309" s="1"/>
      <c r="AC38309" s="1"/>
      <c r="AJ38309" s="1"/>
      <c r="AK38309" s="1"/>
      <c r="AL38309" s="1"/>
    </row>
    <row r="38310">
      <c r="I38310" s="1"/>
      <c r="J38310" s="1"/>
      <c r="K38310" s="1"/>
      <c r="AA38310" s="1"/>
      <c r="AB38310" s="1"/>
      <c r="AC38310" s="1"/>
      <c r="AJ38310" s="1"/>
      <c r="AK38310" s="1"/>
      <c r="AL38310" s="1"/>
    </row>
    <row r="38311">
      <c r="I38311" s="1"/>
      <c r="J38311" s="1"/>
      <c r="K38311" s="1"/>
      <c r="AA38311" s="1"/>
      <c r="AB38311" s="1"/>
      <c r="AC38311" s="1"/>
      <c r="AJ38311" s="1"/>
      <c r="AK38311" s="1"/>
      <c r="AL38311" s="1"/>
    </row>
    <row r="38312">
      <c r="I38312" s="1"/>
      <c r="J38312" s="1"/>
      <c r="K38312" s="1"/>
      <c r="AA38312" s="1"/>
      <c r="AB38312" s="1"/>
      <c r="AC38312" s="1"/>
      <c r="AJ38312" s="1"/>
      <c r="AK38312" s="1"/>
      <c r="AL38312" s="1"/>
    </row>
    <row r="38313">
      <c r="I38313" s="1"/>
      <c r="J38313" s="1"/>
      <c r="K38313" s="1"/>
      <c r="AA38313" s="1"/>
      <c r="AB38313" s="1"/>
      <c r="AC38313" s="1"/>
      <c r="AJ38313" s="1"/>
      <c r="AK38313" s="1"/>
      <c r="AL38313" s="1"/>
    </row>
    <row r="38314">
      <c r="I38314" s="1"/>
      <c r="J38314" s="1"/>
      <c r="K38314" s="1"/>
      <c r="AA38314" s="1"/>
      <c r="AB38314" s="1"/>
      <c r="AC38314" s="1"/>
      <c r="AJ38314" s="1"/>
      <c r="AK38314" s="1"/>
      <c r="AL38314" s="1"/>
    </row>
    <row r="38315">
      <c r="I38315" s="1"/>
      <c r="J38315" s="1"/>
      <c r="K38315" s="1"/>
      <c r="AA38315" s="1"/>
      <c r="AB38315" s="1"/>
      <c r="AC38315" s="1"/>
      <c r="AJ38315" s="1"/>
      <c r="AK38315" s="1"/>
      <c r="AL38315" s="1"/>
    </row>
    <row r="38316">
      <c r="I38316" s="1"/>
      <c r="J38316" s="1"/>
      <c r="K38316" s="1"/>
      <c r="AA38316" s="1"/>
      <c r="AB38316" s="1"/>
      <c r="AC38316" s="1"/>
      <c r="AJ38316" s="1"/>
      <c r="AK38316" s="1"/>
      <c r="AL38316" s="1"/>
    </row>
    <row r="38317">
      <c r="I38317" s="1"/>
      <c r="J38317" s="1"/>
      <c r="K38317" s="1"/>
      <c r="AA38317" s="1"/>
      <c r="AB38317" s="1"/>
      <c r="AC38317" s="1"/>
      <c r="AJ38317" s="1"/>
      <c r="AK38317" s="1"/>
      <c r="AL38317" s="1"/>
    </row>
    <row r="38318">
      <c r="I38318" s="1"/>
      <c r="J38318" s="1"/>
      <c r="K38318" s="1"/>
      <c r="AA38318" s="1"/>
      <c r="AB38318" s="1"/>
      <c r="AC38318" s="1"/>
      <c r="AJ38318" s="1"/>
      <c r="AK38318" s="1"/>
      <c r="AL38318" s="1"/>
    </row>
    <row r="38319">
      <c r="I38319" s="1"/>
      <c r="J38319" s="1"/>
      <c r="K38319" s="1"/>
      <c r="AA38319" s="1"/>
      <c r="AB38319" s="1"/>
      <c r="AC38319" s="1"/>
      <c r="AJ38319" s="1"/>
      <c r="AK38319" s="1"/>
      <c r="AL38319" s="1"/>
    </row>
    <row r="38320">
      <c r="I38320" s="1"/>
      <c r="J38320" s="1"/>
      <c r="K38320" s="1"/>
      <c r="AA38320" s="1"/>
      <c r="AB38320" s="1"/>
      <c r="AC38320" s="1"/>
      <c r="AJ38320" s="1"/>
      <c r="AK38320" s="1"/>
      <c r="AL38320" s="1"/>
    </row>
    <row r="38321">
      <c r="I38321" s="1"/>
      <c r="J38321" s="1"/>
      <c r="K38321" s="1"/>
      <c r="AA38321" s="1"/>
      <c r="AB38321" s="1"/>
      <c r="AC38321" s="1"/>
      <c r="AJ38321" s="1"/>
      <c r="AK38321" s="1"/>
      <c r="AL38321" s="1"/>
    </row>
    <row r="38322">
      <c r="I38322" s="1"/>
      <c r="J38322" s="1"/>
      <c r="K38322" s="1"/>
      <c r="AA38322" s="1"/>
      <c r="AB38322" s="1"/>
      <c r="AC38322" s="1"/>
      <c r="AJ38322" s="1"/>
      <c r="AK38322" s="1"/>
      <c r="AL38322" s="1"/>
    </row>
    <row r="38323">
      <c r="I38323" s="1"/>
      <c r="J38323" s="1"/>
      <c r="K38323" s="1"/>
      <c r="AA38323" s="1"/>
      <c r="AB38323" s="1"/>
      <c r="AC38323" s="1"/>
      <c r="AJ38323" s="1"/>
      <c r="AK38323" s="1"/>
      <c r="AL38323" s="1"/>
    </row>
    <row r="38324">
      <c r="I38324" s="1"/>
      <c r="J38324" s="1"/>
      <c r="K38324" s="1"/>
      <c r="AA38324" s="1"/>
      <c r="AB38324" s="1"/>
      <c r="AC38324" s="1"/>
      <c r="AJ38324" s="1"/>
      <c r="AK38324" s="1"/>
      <c r="AL38324" s="1"/>
    </row>
    <row r="38325">
      <c r="I38325" s="1"/>
      <c r="J38325" s="1"/>
      <c r="K38325" s="1"/>
      <c r="AA38325" s="1"/>
      <c r="AB38325" s="1"/>
      <c r="AC38325" s="1"/>
      <c r="AJ38325" s="1"/>
      <c r="AK38325" s="1"/>
      <c r="AL38325" s="1"/>
    </row>
    <row r="38326">
      <c r="I38326" s="1"/>
      <c r="J38326" s="1"/>
      <c r="K38326" s="1"/>
      <c r="AA38326" s="1"/>
      <c r="AB38326" s="1"/>
      <c r="AC38326" s="1"/>
      <c r="AJ38326" s="1"/>
      <c r="AK38326" s="1"/>
      <c r="AL38326" s="1"/>
    </row>
    <row r="38327">
      <c r="I38327" s="1"/>
      <c r="J38327" s="1"/>
      <c r="K38327" s="1"/>
      <c r="AA38327" s="1"/>
      <c r="AB38327" s="1"/>
      <c r="AC38327" s="1"/>
      <c r="AJ38327" s="1"/>
      <c r="AK38327" s="1"/>
      <c r="AL38327" s="1"/>
    </row>
    <row r="38328">
      <c r="I38328" s="1"/>
      <c r="J38328" s="1"/>
      <c r="K38328" s="1"/>
      <c r="AA38328" s="1"/>
      <c r="AB38328" s="1"/>
      <c r="AC38328" s="1"/>
      <c r="AJ38328" s="1"/>
      <c r="AK38328" s="1"/>
      <c r="AL38328" s="1"/>
    </row>
    <row r="38329">
      <c r="I38329" s="1"/>
      <c r="J38329" s="1"/>
      <c r="K38329" s="1"/>
      <c r="AA38329" s="1"/>
      <c r="AB38329" s="1"/>
      <c r="AC38329" s="1"/>
      <c r="AJ38329" s="1"/>
      <c r="AK38329" s="1"/>
      <c r="AL38329" s="1"/>
    </row>
    <row r="38330">
      <c r="I38330" s="1"/>
      <c r="J38330" s="1"/>
      <c r="K38330" s="1"/>
      <c r="AA38330" s="1"/>
      <c r="AB38330" s="1"/>
      <c r="AC38330" s="1"/>
      <c r="AJ38330" s="1"/>
      <c r="AK38330" s="1"/>
      <c r="AL38330" s="1"/>
    </row>
    <row r="38331">
      <c r="I38331" s="1"/>
      <c r="J38331" s="1"/>
      <c r="K38331" s="1"/>
      <c r="AA38331" s="1"/>
      <c r="AB38331" s="1"/>
      <c r="AC38331" s="1"/>
      <c r="AJ38331" s="1"/>
      <c r="AK38331" s="1"/>
      <c r="AL38331" s="1"/>
    </row>
    <row r="38332">
      <c r="I38332" s="1"/>
      <c r="J38332" s="1"/>
      <c r="K38332" s="1"/>
      <c r="AA38332" s="1"/>
      <c r="AB38332" s="1"/>
      <c r="AC38332" s="1"/>
      <c r="AJ38332" s="1"/>
      <c r="AK38332" s="1"/>
      <c r="AL38332" s="1"/>
    </row>
    <row r="38333">
      <c r="I38333" s="1"/>
      <c r="J38333" s="1"/>
      <c r="K38333" s="1"/>
      <c r="AA38333" s="1"/>
      <c r="AB38333" s="1"/>
      <c r="AC38333" s="1"/>
      <c r="AJ38333" s="1"/>
      <c r="AK38333" s="1"/>
      <c r="AL38333" s="1"/>
    </row>
    <row r="38334">
      <c r="I38334" s="1"/>
      <c r="J38334" s="1"/>
      <c r="K38334" s="1"/>
      <c r="AA38334" s="1"/>
      <c r="AB38334" s="1"/>
      <c r="AC38334" s="1"/>
      <c r="AJ38334" s="1"/>
      <c r="AK38334" s="1"/>
      <c r="AL38334" s="1"/>
    </row>
    <row r="38335">
      <c r="I38335" s="1"/>
      <c r="J38335" s="1"/>
      <c r="K38335" s="1"/>
      <c r="AA38335" s="1"/>
      <c r="AB38335" s="1"/>
      <c r="AC38335" s="1"/>
      <c r="AJ38335" s="1"/>
      <c r="AK38335" s="1"/>
      <c r="AL38335" s="1"/>
    </row>
    <row r="38336">
      <c r="I38336" s="1"/>
      <c r="J38336" s="1"/>
      <c r="K38336" s="1"/>
      <c r="AA38336" s="1"/>
      <c r="AB38336" s="1"/>
      <c r="AC38336" s="1"/>
      <c r="AJ38336" s="1"/>
      <c r="AK38336" s="1"/>
      <c r="AL38336" s="1"/>
    </row>
    <row r="38337">
      <c r="I38337" s="1"/>
      <c r="J38337" s="1"/>
      <c r="K38337" s="1"/>
      <c r="AA38337" s="1"/>
      <c r="AB38337" s="1"/>
      <c r="AC38337" s="1"/>
      <c r="AJ38337" s="1"/>
      <c r="AK38337" s="1"/>
      <c r="AL38337" s="1"/>
    </row>
    <row r="38338">
      <c r="I38338" s="1"/>
      <c r="J38338" s="1"/>
      <c r="K38338" s="1"/>
      <c r="AA38338" s="1"/>
      <c r="AB38338" s="1"/>
      <c r="AC38338" s="1"/>
      <c r="AJ38338" s="1"/>
      <c r="AK38338" s="1"/>
      <c r="AL38338" s="1"/>
    </row>
    <row r="38339">
      <c r="I38339" s="1"/>
      <c r="J38339" s="1"/>
      <c r="K38339" s="1"/>
      <c r="AA38339" s="1"/>
      <c r="AB38339" s="1"/>
      <c r="AC38339" s="1"/>
      <c r="AJ38339" s="1"/>
      <c r="AK38339" s="1"/>
      <c r="AL38339" s="1"/>
    </row>
    <row r="38340">
      <c r="I38340" s="1"/>
      <c r="J38340" s="1"/>
      <c r="K38340" s="1"/>
      <c r="AA38340" s="1"/>
      <c r="AB38340" s="1"/>
      <c r="AC38340" s="1"/>
      <c r="AJ38340" s="1"/>
      <c r="AK38340" s="1"/>
      <c r="AL38340" s="1"/>
    </row>
    <row r="38341">
      <c r="I38341" s="1"/>
      <c r="J38341" s="1"/>
      <c r="K38341" s="1"/>
      <c r="AA38341" s="1"/>
      <c r="AB38341" s="1"/>
      <c r="AC38341" s="1"/>
      <c r="AJ38341" s="1"/>
      <c r="AK38341" s="1"/>
      <c r="AL38341" s="1"/>
    </row>
    <row r="38342">
      <c r="I38342" s="1"/>
      <c r="J38342" s="1"/>
      <c r="K38342" s="1"/>
      <c r="AA38342" s="1"/>
      <c r="AB38342" s="1"/>
      <c r="AC38342" s="1"/>
      <c r="AJ38342" s="1"/>
      <c r="AK38342" s="1"/>
      <c r="AL38342" s="1"/>
    </row>
    <row r="38343">
      <c r="I38343" s="1"/>
      <c r="J38343" s="1"/>
      <c r="K38343" s="1"/>
      <c r="AA38343" s="1"/>
      <c r="AB38343" s="1"/>
      <c r="AC38343" s="1"/>
      <c r="AJ38343" s="1"/>
      <c r="AK38343" s="1"/>
      <c r="AL38343" s="1"/>
    </row>
    <row r="38344">
      <c r="I38344" s="1"/>
      <c r="J38344" s="1"/>
      <c r="K38344" s="1"/>
      <c r="AA38344" s="1"/>
      <c r="AB38344" s="1"/>
      <c r="AC38344" s="1"/>
      <c r="AJ38344" s="1"/>
      <c r="AK38344" s="1"/>
      <c r="AL38344" s="1"/>
    </row>
    <row r="38345">
      <c r="I38345" s="1"/>
      <c r="J38345" s="1"/>
      <c r="K38345" s="1"/>
      <c r="AA38345" s="1"/>
      <c r="AB38345" s="1"/>
      <c r="AC38345" s="1"/>
      <c r="AJ38345" s="1"/>
      <c r="AK38345" s="1"/>
      <c r="AL38345" s="1"/>
    </row>
    <row r="38346">
      <c r="I38346" s="1"/>
      <c r="J38346" s="1"/>
      <c r="K38346" s="1"/>
      <c r="AA38346" s="1"/>
      <c r="AB38346" s="1"/>
      <c r="AC38346" s="1"/>
      <c r="AJ38346" s="1"/>
      <c r="AK38346" s="1"/>
      <c r="AL38346" s="1"/>
    </row>
    <row r="38347">
      <c r="I38347" s="1"/>
      <c r="J38347" s="1"/>
      <c r="K38347" s="1"/>
      <c r="AA38347" s="1"/>
      <c r="AB38347" s="1"/>
      <c r="AC38347" s="1"/>
      <c r="AJ38347" s="1"/>
      <c r="AK38347" s="1"/>
      <c r="AL38347" s="1"/>
    </row>
    <row r="38348">
      <c r="I38348" s="1"/>
      <c r="J38348" s="1"/>
      <c r="K38348" s="1"/>
      <c r="AA38348" s="1"/>
      <c r="AB38348" s="1"/>
      <c r="AC38348" s="1"/>
      <c r="AJ38348" s="1"/>
      <c r="AK38348" s="1"/>
      <c r="AL38348" s="1"/>
    </row>
    <row r="38349">
      <c r="I38349" s="1"/>
      <c r="J38349" s="1"/>
      <c r="K38349" s="1"/>
      <c r="AA38349" s="1"/>
      <c r="AB38349" s="1"/>
      <c r="AC38349" s="1"/>
      <c r="AJ38349" s="1"/>
      <c r="AK38349" s="1"/>
      <c r="AL38349" s="1"/>
    </row>
    <row r="38350">
      <c r="I38350" s="1"/>
      <c r="J38350" s="1"/>
      <c r="K38350" s="1"/>
      <c r="AA38350" s="1"/>
      <c r="AB38350" s="1"/>
      <c r="AC38350" s="1"/>
      <c r="AJ38350" s="1"/>
      <c r="AK38350" s="1"/>
      <c r="AL38350" s="1"/>
    </row>
    <row r="38351">
      <c r="I38351" s="1"/>
      <c r="J38351" s="1"/>
      <c r="K38351" s="1"/>
      <c r="AA38351" s="1"/>
      <c r="AB38351" s="1"/>
      <c r="AC38351" s="1"/>
      <c r="AJ38351" s="1"/>
      <c r="AK38351" s="1"/>
      <c r="AL38351" s="1"/>
    </row>
    <row r="38352">
      <c r="I38352" s="1"/>
      <c r="J38352" s="1"/>
      <c r="K38352" s="1"/>
      <c r="AA38352" s="1"/>
      <c r="AB38352" s="1"/>
      <c r="AC38352" s="1"/>
      <c r="AJ38352" s="1"/>
      <c r="AK38352" s="1"/>
      <c r="AL38352" s="1"/>
    </row>
    <row r="38353">
      <c r="I38353" s="1"/>
      <c r="J38353" s="1"/>
      <c r="K38353" s="1"/>
      <c r="AA38353" s="1"/>
      <c r="AB38353" s="1"/>
      <c r="AC38353" s="1"/>
      <c r="AJ38353" s="1"/>
      <c r="AK38353" s="1"/>
      <c r="AL38353" s="1"/>
    </row>
    <row r="38354">
      <c r="I38354" s="1"/>
      <c r="J38354" s="1"/>
      <c r="K38354" s="1"/>
      <c r="AA38354" s="1"/>
      <c r="AB38354" s="1"/>
      <c r="AC38354" s="1"/>
      <c r="AJ38354" s="1"/>
      <c r="AK38354" s="1"/>
      <c r="AL38354" s="1"/>
    </row>
    <row r="38355">
      <c r="I38355" s="1"/>
      <c r="J38355" s="1"/>
      <c r="K38355" s="1"/>
      <c r="AA38355" s="1"/>
      <c r="AB38355" s="1"/>
      <c r="AC38355" s="1"/>
      <c r="AJ38355" s="1"/>
      <c r="AK38355" s="1"/>
      <c r="AL38355" s="1"/>
    </row>
    <row r="38356">
      <c r="I38356" s="1"/>
      <c r="J38356" s="1"/>
      <c r="K38356" s="1"/>
      <c r="AA38356" s="1"/>
      <c r="AB38356" s="1"/>
      <c r="AC38356" s="1"/>
      <c r="AJ38356" s="1"/>
      <c r="AK38356" s="1"/>
      <c r="AL38356" s="1"/>
    </row>
    <row r="38357">
      <c r="I38357" s="1"/>
      <c r="J38357" s="1"/>
      <c r="K38357" s="1"/>
      <c r="AA38357" s="1"/>
      <c r="AB38357" s="1"/>
      <c r="AC38357" s="1"/>
      <c r="AJ38357" s="1"/>
      <c r="AK38357" s="1"/>
      <c r="AL38357" s="1"/>
    </row>
    <row r="38358">
      <c r="I38358" s="1"/>
      <c r="J38358" s="1"/>
      <c r="K38358" s="1"/>
      <c r="AA38358" s="1"/>
      <c r="AB38358" s="1"/>
      <c r="AC38358" s="1"/>
      <c r="AJ38358" s="1"/>
      <c r="AK38358" s="1"/>
      <c r="AL38358" s="1"/>
    </row>
    <row r="38359">
      <c r="I38359" s="1"/>
      <c r="J38359" s="1"/>
      <c r="K38359" s="1"/>
      <c r="AA38359" s="1"/>
      <c r="AB38359" s="1"/>
      <c r="AC38359" s="1"/>
      <c r="AJ38359" s="1"/>
      <c r="AK38359" s="1"/>
      <c r="AL38359" s="1"/>
    </row>
    <row r="38360">
      <c r="I38360" s="1"/>
      <c r="J38360" s="1"/>
      <c r="K38360" s="1"/>
      <c r="AA38360" s="1"/>
      <c r="AB38360" s="1"/>
      <c r="AC38360" s="1"/>
      <c r="AJ38360" s="1"/>
      <c r="AK38360" s="1"/>
      <c r="AL38360" s="1"/>
    </row>
    <row r="38361">
      <c r="I38361" s="1"/>
      <c r="J38361" s="1"/>
      <c r="K38361" s="1"/>
      <c r="AA38361" s="1"/>
      <c r="AB38361" s="1"/>
      <c r="AC38361" s="1"/>
      <c r="AJ38361" s="1"/>
      <c r="AK38361" s="1"/>
      <c r="AL38361" s="1"/>
    </row>
    <row r="38362">
      <c r="I38362" s="1"/>
      <c r="J38362" s="1"/>
      <c r="K38362" s="1"/>
      <c r="AA38362" s="1"/>
      <c r="AB38362" s="1"/>
      <c r="AC38362" s="1"/>
      <c r="AJ38362" s="1"/>
      <c r="AK38362" s="1"/>
      <c r="AL38362" s="1"/>
    </row>
    <row r="38363">
      <c r="I38363" s="1"/>
      <c r="J38363" s="1"/>
      <c r="K38363" s="1"/>
      <c r="AA38363" s="1"/>
      <c r="AB38363" s="1"/>
      <c r="AC38363" s="1"/>
      <c r="AJ38363" s="1"/>
      <c r="AK38363" s="1"/>
      <c r="AL38363" s="1"/>
    </row>
    <row r="38364">
      <c r="I38364" s="1"/>
      <c r="J38364" s="1"/>
      <c r="K38364" s="1"/>
      <c r="AA38364" s="1"/>
      <c r="AB38364" s="1"/>
      <c r="AC38364" s="1"/>
      <c r="AJ38364" s="1"/>
      <c r="AK38364" s="1"/>
      <c r="AL38364" s="1"/>
    </row>
    <row r="38365">
      <c r="I38365" s="1"/>
      <c r="J38365" s="1"/>
      <c r="K38365" s="1"/>
      <c r="AA38365" s="1"/>
      <c r="AB38365" s="1"/>
      <c r="AC38365" s="1"/>
      <c r="AJ38365" s="1"/>
      <c r="AK38365" s="1"/>
      <c r="AL38365" s="1"/>
    </row>
    <row r="38366">
      <c r="I38366" s="1"/>
      <c r="J38366" s="1"/>
      <c r="K38366" s="1"/>
      <c r="AA38366" s="1"/>
      <c r="AB38366" s="1"/>
      <c r="AC38366" s="1"/>
      <c r="AJ38366" s="1"/>
      <c r="AK38366" s="1"/>
      <c r="AL38366" s="1"/>
    </row>
    <row r="38367">
      <c r="I38367" s="1"/>
      <c r="J38367" s="1"/>
      <c r="K38367" s="1"/>
      <c r="AA38367" s="1"/>
      <c r="AB38367" s="1"/>
      <c r="AC38367" s="1"/>
      <c r="AJ38367" s="1"/>
      <c r="AK38367" s="1"/>
      <c r="AL38367" s="1"/>
    </row>
    <row r="38368">
      <c r="I38368" s="1"/>
      <c r="J38368" s="1"/>
      <c r="K38368" s="1"/>
      <c r="AA38368" s="1"/>
      <c r="AB38368" s="1"/>
      <c r="AC38368" s="1"/>
      <c r="AJ38368" s="1"/>
      <c r="AK38368" s="1"/>
      <c r="AL38368" s="1"/>
    </row>
    <row r="38369">
      <c r="I38369" s="1"/>
      <c r="J38369" s="1"/>
      <c r="K38369" s="1"/>
      <c r="AA38369" s="1"/>
      <c r="AB38369" s="1"/>
      <c r="AC38369" s="1"/>
      <c r="AJ38369" s="1"/>
      <c r="AK38369" s="1"/>
      <c r="AL38369" s="1"/>
    </row>
    <row r="38370">
      <c r="I38370" s="1"/>
      <c r="J38370" s="1"/>
      <c r="K38370" s="1"/>
      <c r="AA38370" s="1"/>
      <c r="AB38370" s="1"/>
      <c r="AC38370" s="1"/>
      <c r="AJ38370" s="1"/>
      <c r="AK38370" s="1"/>
      <c r="AL38370" s="1"/>
    </row>
    <row r="38371">
      <c r="I38371" s="1"/>
      <c r="J38371" s="1"/>
      <c r="K38371" s="1"/>
      <c r="AA38371" s="1"/>
      <c r="AB38371" s="1"/>
      <c r="AC38371" s="1"/>
      <c r="AJ38371" s="1"/>
      <c r="AK38371" s="1"/>
      <c r="AL38371" s="1"/>
    </row>
    <row r="38372">
      <c r="I38372" s="1"/>
      <c r="J38372" s="1"/>
      <c r="K38372" s="1"/>
      <c r="AA38372" s="1"/>
      <c r="AB38372" s="1"/>
      <c r="AC38372" s="1"/>
      <c r="AJ38372" s="1"/>
      <c r="AK38372" s="1"/>
      <c r="AL38372" s="1"/>
    </row>
    <row r="38373">
      <c r="I38373" s="1"/>
      <c r="J38373" s="1"/>
      <c r="K38373" s="1"/>
      <c r="AA38373" s="1"/>
      <c r="AB38373" s="1"/>
      <c r="AC38373" s="1"/>
      <c r="AJ38373" s="1"/>
      <c r="AK38373" s="1"/>
      <c r="AL38373" s="1"/>
    </row>
    <row r="38374">
      <c r="I38374" s="1"/>
      <c r="J38374" s="1"/>
      <c r="K38374" s="1"/>
      <c r="AA38374" s="1"/>
      <c r="AB38374" s="1"/>
      <c r="AC38374" s="1"/>
      <c r="AJ38374" s="1"/>
      <c r="AK38374" s="1"/>
      <c r="AL38374" s="1"/>
    </row>
    <row r="38375">
      <c r="I38375" s="1"/>
      <c r="J38375" s="1"/>
      <c r="K38375" s="1"/>
      <c r="AA38375" s="1"/>
      <c r="AB38375" s="1"/>
      <c r="AC38375" s="1"/>
      <c r="AJ38375" s="1"/>
      <c r="AK38375" s="1"/>
      <c r="AL38375" s="1"/>
    </row>
    <row r="38376">
      <c r="I38376" s="1"/>
      <c r="J38376" s="1"/>
      <c r="K38376" s="1"/>
      <c r="AA38376" s="1"/>
      <c r="AB38376" s="1"/>
      <c r="AC38376" s="1"/>
      <c r="AJ38376" s="1"/>
      <c r="AK38376" s="1"/>
      <c r="AL38376" s="1"/>
    </row>
    <row r="38377">
      <c r="I38377" s="1"/>
      <c r="J38377" s="1"/>
      <c r="K38377" s="1"/>
      <c r="AA38377" s="1"/>
      <c r="AB38377" s="1"/>
      <c r="AC38377" s="1"/>
      <c r="AJ38377" s="1"/>
      <c r="AK38377" s="1"/>
      <c r="AL38377" s="1"/>
    </row>
    <row r="38378">
      <c r="I38378" s="1"/>
      <c r="J38378" s="1"/>
      <c r="K38378" s="1"/>
      <c r="AA38378" s="1"/>
      <c r="AB38378" s="1"/>
      <c r="AC38378" s="1"/>
      <c r="AJ38378" s="1"/>
      <c r="AK38378" s="1"/>
      <c r="AL38378" s="1"/>
    </row>
    <row r="38379">
      <c r="I38379" s="1"/>
      <c r="J38379" s="1"/>
      <c r="K38379" s="1"/>
      <c r="AA38379" s="1"/>
      <c r="AB38379" s="1"/>
      <c r="AC38379" s="1"/>
      <c r="AJ38379" s="1"/>
      <c r="AK38379" s="1"/>
      <c r="AL38379" s="1"/>
    </row>
    <row r="38380">
      <c r="I38380" s="1"/>
      <c r="J38380" s="1"/>
      <c r="K38380" s="1"/>
      <c r="AA38380" s="1"/>
      <c r="AB38380" s="1"/>
      <c r="AC38380" s="1"/>
      <c r="AJ38380" s="1"/>
      <c r="AK38380" s="1"/>
      <c r="AL38380" s="1"/>
    </row>
    <row r="38381">
      <c r="I38381" s="1"/>
      <c r="J38381" s="1"/>
      <c r="K38381" s="1"/>
      <c r="AA38381" s="1"/>
      <c r="AB38381" s="1"/>
      <c r="AC38381" s="1"/>
      <c r="AJ38381" s="1"/>
      <c r="AK38381" s="1"/>
      <c r="AL38381" s="1"/>
    </row>
    <row r="38382">
      <c r="I38382" s="1"/>
      <c r="J38382" s="1"/>
      <c r="K38382" s="1"/>
      <c r="AA38382" s="1"/>
      <c r="AB38382" s="1"/>
      <c r="AC38382" s="1"/>
      <c r="AJ38382" s="1"/>
      <c r="AK38382" s="1"/>
      <c r="AL38382" s="1"/>
    </row>
    <row r="38383">
      <c r="I38383" s="1"/>
      <c r="J38383" s="1"/>
      <c r="K38383" s="1"/>
      <c r="AA38383" s="1"/>
      <c r="AB38383" s="1"/>
      <c r="AC38383" s="1"/>
      <c r="AJ38383" s="1"/>
      <c r="AK38383" s="1"/>
      <c r="AL38383" s="1"/>
    </row>
    <row r="38384">
      <c r="I38384" s="1"/>
      <c r="J38384" s="1"/>
      <c r="K38384" s="1"/>
      <c r="AA38384" s="1"/>
      <c r="AB38384" s="1"/>
      <c r="AC38384" s="1"/>
      <c r="AJ38384" s="1"/>
      <c r="AK38384" s="1"/>
      <c r="AL38384" s="1"/>
    </row>
    <row r="38385">
      <c r="I38385" s="1"/>
      <c r="J38385" s="1"/>
      <c r="K38385" s="1"/>
      <c r="AA38385" s="1"/>
      <c r="AB38385" s="1"/>
      <c r="AC38385" s="1"/>
      <c r="AJ38385" s="1"/>
      <c r="AK38385" s="1"/>
      <c r="AL38385" s="1"/>
    </row>
    <row r="38386">
      <c r="I38386" s="1"/>
      <c r="J38386" s="1"/>
      <c r="K38386" s="1"/>
      <c r="AA38386" s="1"/>
      <c r="AB38386" s="1"/>
      <c r="AC38386" s="1"/>
      <c r="AJ38386" s="1"/>
      <c r="AK38386" s="1"/>
      <c r="AL38386" s="1"/>
    </row>
    <row r="38387">
      <c r="I38387" s="1"/>
      <c r="J38387" s="1"/>
      <c r="K38387" s="1"/>
      <c r="AA38387" s="1"/>
      <c r="AB38387" s="1"/>
      <c r="AC38387" s="1"/>
      <c r="AJ38387" s="1"/>
      <c r="AK38387" s="1"/>
      <c r="AL38387" s="1"/>
    </row>
    <row r="38388">
      <c r="I38388" s="1"/>
      <c r="J38388" s="1"/>
      <c r="K38388" s="1"/>
      <c r="AA38388" s="1"/>
      <c r="AB38388" s="1"/>
      <c r="AC38388" s="1"/>
      <c r="AJ38388" s="1"/>
      <c r="AK38388" s="1"/>
      <c r="AL38388" s="1"/>
    </row>
    <row r="38389">
      <c r="I38389" s="1"/>
      <c r="J38389" s="1"/>
      <c r="K38389" s="1"/>
      <c r="AA38389" s="1"/>
      <c r="AB38389" s="1"/>
      <c r="AC38389" s="1"/>
      <c r="AJ38389" s="1"/>
      <c r="AK38389" s="1"/>
      <c r="AL38389" s="1"/>
    </row>
    <row r="38390">
      <c r="I38390" s="1"/>
      <c r="J38390" s="1"/>
      <c r="K38390" s="1"/>
      <c r="AA38390" s="1"/>
      <c r="AB38390" s="1"/>
      <c r="AC38390" s="1"/>
      <c r="AJ38390" s="1"/>
      <c r="AK38390" s="1"/>
      <c r="AL38390" s="1"/>
    </row>
    <row r="38391">
      <c r="I38391" s="1"/>
      <c r="J38391" s="1"/>
      <c r="K38391" s="1"/>
      <c r="AA38391" s="1"/>
      <c r="AB38391" s="1"/>
      <c r="AC38391" s="1"/>
      <c r="AJ38391" s="1"/>
      <c r="AK38391" s="1"/>
      <c r="AL38391" s="1"/>
    </row>
    <row r="38392">
      <c r="I38392" s="1"/>
      <c r="J38392" s="1"/>
      <c r="K38392" s="1"/>
      <c r="AA38392" s="1"/>
      <c r="AB38392" s="1"/>
      <c r="AC38392" s="1"/>
      <c r="AJ38392" s="1"/>
      <c r="AK38392" s="1"/>
      <c r="AL38392" s="1"/>
    </row>
    <row r="38393">
      <c r="I38393" s="1"/>
      <c r="J38393" s="1"/>
      <c r="K38393" s="1"/>
      <c r="AA38393" s="1"/>
      <c r="AB38393" s="1"/>
      <c r="AC38393" s="1"/>
      <c r="AJ38393" s="1"/>
      <c r="AK38393" s="1"/>
      <c r="AL38393" s="1"/>
    </row>
    <row r="38394">
      <c r="I38394" s="1"/>
      <c r="J38394" s="1"/>
      <c r="K38394" s="1"/>
      <c r="AA38394" s="1"/>
      <c r="AB38394" s="1"/>
      <c r="AC38394" s="1"/>
      <c r="AJ38394" s="1"/>
      <c r="AK38394" s="1"/>
      <c r="AL38394" s="1"/>
    </row>
    <row r="38395">
      <c r="I38395" s="1"/>
      <c r="J38395" s="1"/>
      <c r="K38395" s="1"/>
      <c r="AA38395" s="1"/>
      <c r="AB38395" s="1"/>
      <c r="AC38395" s="1"/>
      <c r="AJ38395" s="1"/>
      <c r="AK38395" s="1"/>
      <c r="AL38395" s="1"/>
    </row>
    <row r="38396">
      <c r="I38396" s="1"/>
      <c r="J38396" s="1"/>
      <c r="K38396" s="1"/>
      <c r="AA38396" s="1"/>
      <c r="AB38396" s="1"/>
      <c r="AC38396" s="1"/>
      <c r="AJ38396" s="1"/>
      <c r="AK38396" s="1"/>
      <c r="AL38396" s="1"/>
    </row>
    <row r="38397">
      <c r="I38397" s="1"/>
      <c r="J38397" s="1"/>
      <c r="K38397" s="1"/>
      <c r="AA38397" s="1"/>
      <c r="AB38397" s="1"/>
      <c r="AC38397" s="1"/>
      <c r="AJ38397" s="1"/>
      <c r="AK38397" s="1"/>
      <c r="AL38397" s="1"/>
    </row>
    <row r="38398">
      <c r="I38398" s="1"/>
      <c r="J38398" s="1"/>
      <c r="K38398" s="1"/>
      <c r="AA38398" s="1"/>
      <c r="AB38398" s="1"/>
      <c r="AC38398" s="1"/>
      <c r="AJ38398" s="1"/>
      <c r="AK38398" s="1"/>
      <c r="AL38398" s="1"/>
    </row>
    <row r="38399">
      <c r="I38399" s="1"/>
      <c r="J38399" s="1"/>
      <c r="K38399" s="1"/>
      <c r="AA38399" s="1"/>
      <c r="AB38399" s="1"/>
      <c r="AC38399" s="1"/>
      <c r="AJ38399" s="1"/>
      <c r="AK38399" s="1"/>
      <c r="AL38399" s="1"/>
    </row>
    <row r="38400">
      <c r="I38400" s="1"/>
      <c r="J38400" s="1"/>
      <c r="K38400" s="1"/>
      <c r="AA38400" s="1"/>
      <c r="AB38400" s="1"/>
      <c r="AC38400" s="1"/>
      <c r="AJ38400" s="1"/>
      <c r="AK38400" s="1"/>
      <c r="AL38400" s="1"/>
    </row>
    <row r="38401">
      <c r="I38401" s="1"/>
      <c r="J38401" s="1"/>
      <c r="K38401" s="1"/>
      <c r="AA38401" s="1"/>
      <c r="AB38401" s="1"/>
      <c r="AC38401" s="1"/>
      <c r="AJ38401" s="1"/>
      <c r="AK38401" s="1"/>
      <c r="AL38401" s="1"/>
    </row>
    <row r="38402">
      <c r="I38402" s="1"/>
      <c r="J38402" s="1"/>
      <c r="K38402" s="1"/>
      <c r="AA38402" s="1"/>
      <c r="AB38402" s="1"/>
      <c r="AC38402" s="1"/>
      <c r="AJ38402" s="1"/>
      <c r="AK38402" s="1"/>
      <c r="AL38402" s="1"/>
    </row>
    <row r="38403">
      <c r="I38403" s="1"/>
      <c r="J38403" s="1"/>
      <c r="K38403" s="1"/>
      <c r="AA38403" s="1"/>
      <c r="AB38403" s="1"/>
      <c r="AC38403" s="1"/>
      <c r="AJ38403" s="1"/>
      <c r="AK38403" s="1"/>
      <c r="AL38403" s="1"/>
    </row>
    <row r="38404">
      <c r="I38404" s="1"/>
      <c r="J38404" s="1"/>
      <c r="K38404" s="1"/>
      <c r="AA38404" s="1"/>
      <c r="AB38404" s="1"/>
      <c r="AC38404" s="1"/>
      <c r="AJ38404" s="1"/>
      <c r="AK38404" s="1"/>
      <c r="AL38404" s="1"/>
    </row>
    <row r="38405">
      <c r="I38405" s="1"/>
      <c r="J38405" s="1"/>
      <c r="K38405" s="1"/>
      <c r="AA38405" s="1"/>
      <c r="AB38405" s="1"/>
      <c r="AC38405" s="1"/>
      <c r="AJ38405" s="1"/>
      <c r="AK38405" s="1"/>
      <c r="AL38405" s="1"/>
    </row>
    <row r="38406">
      <c r="I38406" s="1"/>
      <c r="J38406" s="1"/>
      <c r="K38406" s="1"/>
      <c r="AA38406" s="1"/>
      <c r="AB38406" s="1"/>
      <c r="AC38406" s="1"/>
      <c r="AJ38406" s="1"/>
      <c r="AK38406" s="1"/>
      <c r="AL38406" s="1"/>
    </row>
    <row r="38407">
      <c r="I38407" s="1"/>
      <c r="J38407" s="1"/>
      <c r="K38407" s="1"/>
      <c r="AA38407" s="1"/>
      <c r="AB38407" s="1"/>
      <c r="AC38407" s="1"/>
      <c r="AJ38407" s="1"/>
      <c r="AK38407" s="1"/>
      <c r="AL38407" s="1"/>
    </row>
    <row r="38408">
      <c r="I38408" s="1"/>
      <c r="J38408" s="1"/>
      <c r="K38408" s="1"/>
      <c r="AA38408" s="1"/>
      <c r="AB38408" s="1"/>
      <c r="AC38408" s="1"/>
      <c r="AJ38408" s="1"/>
      <c r="AK38408" s="1"/>
      <c r="AL38408" s="1"/>
    </row>
    <row r="38409">
      <c r="I38409" s="1"/>
      <c r="J38409" s="1"/>
      <c r="K38409" s="1"/>
      <c r="AA38409" s="1"/>
      <c r="AB38409" s="1"/>
      <c r="AC38409" s="1"/>
      <c r="AJ38409" s="1"/>
      <c r="AK38409" s="1"/>
      <c r="AL38409" s="1"/>
    </row>
    <row r="38410">
      <c r="I38410" s="1"/>
      <c r="J38410" s="1"/>
      <c r="K38410" s="1"/>
      <c r="AA38410" s="1"/>
      <c r="AB38410" s="1"/>
      <c r="AC38410" s="1"/>
      <c r="AJ38410" s="1"/>
      <c r="AK38410" s="1"/>
      <c r="AL38410" s="1"/>
    </row>
    <row r="38411">
      <c r="I38411" s="1"/>
      <c r="J38411" s="1"/>
      <c r="K38411" s="1"/>
      <c r="AA38411" s="1"/>
      <c r="AB38411" s="1"/>
      <c r="AC38411" s="1"/>
      <c r="AJ38411" s="1"/>
      <c r="AK38411" s="1"/>
      <c r="AL38411" s="1"/>
    </row>
    <row r="38412">
      <c r="I38412" s="1"/>
      <c r="J38412" s="1"/>
      <c r="K38412" s="1"/>
      <c r="AA38412" s="1"/>
      <c r="AB38412" s="1"/>
      <c r="AC38412" s="1"/>
      <c r="AJ38412" s="1"/>
      <c r="AK38412" s="1"/>
      <c r="AL38412" s="1"/>
    </row>
    <row r="38413">
      <c r="I38413" s="1"/>
      <c r="J38413" s="1"/>
      <c r="K38413" s="1"/>
      <c r="AA38413" s="1"/>
      <c r="AB38413" s="1"/>
      <c r="AC38413" s="1"/>
      <c r="AJ38413" s="1"/>
      <c r="AK38413" s="1"/>
      <c r="AL38413" s="1"/>
    </row>
    <row r="38414">
      <c r="I38414" s="1"/>
      <c r="J38414" s="1"/>
      <c r="K38414" s="1"/>
      <c r="AA38414" s="1"/>
      <c r="AB38414" s="1"/>
      <c r="AC38414" s="1"/>
      <c r="AJ38414" s="1"/>
      <c r="AK38414" s="1"/>
      <c r="AL38414" s="1"/>
    </row>
    <row r="38415">
      <c r="I38415" s="1"/>
      <c r="J38415" s="1"/>
      <c r="K38415" s="1"/>
      <c r="AA38415" s="1"/>
      <c r="AB38415" s="1"/>
      <c r="AC38415" s="1"/>
      <c r="AJ38415" s="1"/>
      <c r="AK38415" s="1"/>
      <c r="AL38415" s="1"/>
    </row>
    <row r="38416">
      <c r="I38416" s="1"/>
      <c r="J38416" s="1"/>
      <c r="K38416" s="1"/>
      <c r="AA38416" s="1"/>
      <c r="AB38416" s="1"/>
      <c r="AC38416" s="1"/>
      <c r="AJ38416" s="1"/>
      <c r="AK38416" s="1"/>
      <c r="AL38416" s="1"/>
    </row>
    <row r="38417">
      <c r="I38417" s="1"/>
      <c r="J38417" s="1"/>
      <c r="K38417" s="1"/>
      <c r="AA38417" s="1"/>
      <c r="AB38417" s="1"/>
      <c r="AC38417" s="1"/>
      <c r="AJ38417" s="1"/>
      <c r="AK38417" s="1"/>
      <c r="AL38417" s="1"/>
    </row>
    <row r="38418">
      <c r="I38418" s="1"/>
      <c r="J38418" s="1"/>
      <c r="K38418" s="1"/>
      <c r="AA38418" s="1"/>
      <c r="AB38418" s="1"/>
      <c r="AC38418" s="1"/>
      <c r="AJ38418" s="1"/>
      <c r="AK38418" s="1"/>
      <c r="AL38418" s="1"/>
    </row>
    <row r="38419">
      <c r="I38419" s="1"/>
      <c r="J38419" s="1"/>
      <c r="K38419" s="1"/>
      <c r="AA38419" s="1"/>
      <c r="AB38419" s="1"/>
      <c r="AC38419" s="1"/>
      <c r="AJ38419" s="1"/>
      <c r="AK38419" s="1"/>
      <c r="AL38419" s="1"/>
    </row>
    <row r="38420">
      <c r="I38420" s="1"/>
      <c r="J38420" s="1"/>
      <c r="K38420" s="1"/>
      <c r="AA38420" s="1"/>
      <c r="AB38420" s="1"/>
      <c r="AC38420" s="1"/>
      <c r="AJ38420" s="1"/>
      <c r="AK38420" s="1"/>
      <c r="AL38420" s="1"/>
    </row>
    <row r="38421">
      <c r="I38421" s="1"/>
      <c r="J38421" s="1"/>
      <c r="K38421" s="1"/>
      <c r="AA38421" s="1"/>
      <c r="AB38421" s="1"/>
      <c r="AC38421" s="1"/>
      <c r="AJ38421" s="1"/>
      <c r="AK38421" s="1"/>
      <c r="AL38421" s="1"/>
    </row>
    <row r="38422">
      <c r="I38422" s="1"/>
      <c r="J38422" s="1"/>
      <c r="K38422" s="1"/>
      <c r="AA38422" s="1"/>
      <c r="AB38422" s="1"/>
      <c r="AC38422" s="1"/>
      <c r="AJ38422" s="1"/>
      <c r="AK38422" s="1"/>
      <c r="AL38422" s="1"/>
    </row>
    <row r="38423">
      <c r="I38423" s="1"/>
      <c r="J38423" s="1"/>
      <c r="K38423" s="1"/>
      <c r="AA38423" s="1"/>
      <c r="AB38423" s="1"/>
      <c r="AC38423" s="1"/>
      <c r="AJ38423" s="1"/>
      <c r="AK38423" s="1"/>
      <c r="AL38423" s="1"/>
    </row>
    <row r="38424">
      <c r="I38424" s="1"/>
      <c r="J38424" s="1"/>
      <c r="K38424" s="1"/>
      <c r="AA38424" s="1"/>
      <c r="AB38424" s="1"/>
      <c r="AC38424" s="1"/>
      <c r="AJ38424" s="1"/>
      <c r="AK38424" s="1"/>
      <c r="AL38424" s="1"/>
    </row>
    <row r="38425">
      <c r="I38425" s="1"/>
      <c r="J38425" s="1"/>
      <c r="K38425" s="1"/>
      <c r="AA38425" s="1"/>
      <c r="AB38425" s="1"/>
      <c r="AC38425" s="1"/>
      <c r="AJ38425" s="1"/>
      <c r="AK38425" s="1"/>
      <c r="AL38425" s="1"/>
    </row>
    <row r="38426">
      <c r="I38426" s="1"/>
      <c r="J38426" s="1"/>
      <c r="K38426" s="1"/>
      <c r="AA38426" s="1"/>
      <c r="AB38426" s="1"/>
      <c r="AC38426" s="1"/>
      <c r="AJ38426" s="1"/>
      <c r="AK38426" s="1"/>
      <c r="AL38426" s="1"/>
    </row>
    <row r="38427">
      <c r="I38427" s="1"/>
      <c r="J38427" s="1"/>
      <c r="K38427" s="1"/>
      <c r="AA38427" s="1"/>
      <c r="AB38427" s="1"/>
      <c r="AC38427" s="1"/>
      <c r="AJ38427" s="1"/>
      <c r="AK38427" s="1"/>
      <c r="AL38427" s="1"/>
    </row>
    <row r="38428">
      <c r="I38428" s="1"/>
      <c r="J38428" s="1"/>
      <c r="K38428" s="1"/>
      <c r="AA38428" s="1"/>
      <c r="AB38428" s="1"/>
      <c r="AC38428" s="1"/>
      <c r="AJ38428" s="1"/>
      <c r="AK38428" s="1"/>
      <c r="AL38428" s="1"/>
    </row>
    <row r="38429">
      <c r="I38429" s="1"/>
      <c r="J38429" s="1"/>
      <c r="K38429" s="1"/>
      <c r="AA38429" s="1"/>
      <c r="AB38429" s="1"/>
      <c r="AC38429" s="1"/>
      <c r="AJ38429" s="1"/>
      <c r="AK38429" s="1"/>
      <c r="AL38429" s="1"/>
    </row>
    <row r="38430">
      <c r="I38430" s="1"/>
      <c r="J38430" s="1"/>
      <c r="K38430" s="1"/>
      <c r="AA38430" s="1"/>
      <c r="AB38430" s="1"/>
      <c r="AC38430" s="1"/>
      <c r="AJ38430" s="1"/>
      <c r="AK38430" s="1"/>
      <c r="AL38430" s="1"/>
    </row>
    <row r="38431">
      <c r="I38431" s="1"/>
      <c r="J38431" s="1"/>
      <c r="K38431" s="1"/>
      <c r="AA38431" s="1"/>
      <c r="AB38431" s="1"/>
      <c r="AC38431" s="1"/>
      <c r="AJ38431" s="1"/>
      <c r="AK38431" s="1"/>
      <c r="AL38431" s="1"/>
    </row>
    <row r="38432">
      <c r="I38432" s="1"/>
      <c r="J38432" s="1"/>
      <c r="K38432" s="1"/>
      <c r="AA38432" s="1"/>
      <c r="AB38432" s="1"/>
      <c r="AC38432" s="1"/>
      <c r="AJ38432" s="1"/>
      <c r="AK38432" s="1"/>
      <c r="AL38432" s="1"/>
    </row>
    <row r="38433">
      <c r="I38433" s="1"/>
      <c r="J38433" s="1"/>
      <c r="K38433" s="1"/>
      <c r="AA38433" s="1"/>
      <c r="AB38433" s="1"/>
      <c r="AC38433" s="1"/>
      <c r="AJ38433" s="1"/>
      <c r="AK38433" s="1"/>
      <c r="AL38433" s="1"/>
    </row>
    <row r="38434">
      <c r="I38434" s="1"/>
      <c r="J38434" s="1"/>
      <c r="K38434" s="1"/>
      <c r="AA38434" s="1"/>
      <c r="AB38434" s="1"/>
      <c r="AC38434" s="1"/>
      <c r="AJ38434" s="1"/>
      <c r="AK38434" s="1"/>
      <c r="AL38434" s="1"/>
    </row>
    <row r="38435">
      <c r="I38435" s="1"/>
      <c r="J38435" s="1"/>
      <c r="K38435" s="1"/>
      <c r="AA38435" s="1"/>
      <c r="AB38435" s="1"/>
      <c r="AC38435" s="1"/>
      <c r="AJ38435" s="1"/>
      <c r="AK38435" s="1"/>
      <c r="AL38435" s="1"/>
    </row>
    <row r="38436">
      <c r="I38436" s="1"/>
      <c r="J38436" s="1"/>
      <c r="K38436" s="1"/>
      <c r="AA38436" s="1"/>
      <c r="AB38436" s="1"/>
      <c r="AC38436" s="1"/>
      <c r="AJ38436" s="1"/>
      <c r="AK38436" s="1"/>
      <c r="AL38436" s="1"/>
    </row>
    <row r="38437">
      <c r="I38437" s="1"/>
      <c r="J38437" s="1"/>
      <c r="K38437" s="1"/>
      <c r="AA38437" s="1"/>
      <c r="AB38437" s="1"/>
      <c r="AC38437" s="1"/>
      <c r="AJ38437" s="1"/>
      <c r="AK38437" s="1"/>
      <c r="AL38437" s="1"/>
    </row>
    <row r="38438">
      <c r="I38438" s="1"/>
      <c r="J38438" s="1"/>
      <c r="K38438" s="1"/>
      <c r="AA38438" s="1"/>
      <c r="AB38438" s="1"/>
      <c r="AC38438" s="1"/>
      <c r="AJ38438" s="1"/>
      <c r="AK38438" s="1"/>
      <c r="AL38438" s="1"/>
    </row>
    <row r="38439">
      <c r="I38439" s="1"/>
      <c r="J38439" s="1"/>
      <c r="K38439" s="1"/>
      <c r="AA38439" s="1"/>
      <c r="AB38439" s="1"/>
      <c r="AC38439" s="1"/>
      <c r="AJ38439" s="1"/>
      <c r="AK38439" s="1"/>
      <c r="AL38439" s="1"/>
    </row>
    <row r="38440">
      <c r="I38440" s="1"/>
      <c r="J38440" s="1"/>
      <c r="K38440" s="1"/>
      <c r="AA38440" s="1"/>
      <c r="AB38440" s="1"/>
      <c r="AC38440" s="1"/>
      <c r="AJ38440" s="1"/>
      <c r="AK38440" s="1"/>
      <c r="AL38440" s="1"/>
    </row>
    <row r="38441">
      <c r="I38441" s="1"/>
      <c r="J38441" s="1"/>
      <c r="K38441" s="1"/>
      <c r="AA38441" s="1"/>
      <c r="AB38441" s="1"/>
      <c r="AC38441" s="1"/>
      <c r="AJ38441" s="1"/>
      <c r="AK38441" s="1"/>
      <c r="AL38441" s="1"/>
    </row>
    <row r="38442">
      <c r="I38442" s="1"/>
      <c r="J38442" s="1"/>
      <c r="K38442" s="1"/>
      <c r="AA38442" s="1"/>
      <c r="AB38442" s="1"/>
      <c r="AC38442" s="1"/>
      <c r="AJ38442" s="1"/>
      <c r="AK38442" s="1"/>
      <c r="AL38442" s="1"/>
    </row>
    <row r="38443">
      <c r="I38443" s="1"/>
      <c r="J38443" s="1"/>
      <c r="K38443" s="1"/>
      <c r="AA38443" s="1"/>
      <c r="AB38443" s="1"/>
      <c r="AC38443" s="1"/>
      <c r="AJ38443" s="1"/>
      <c r="AK38443" s="1"/>
      <c r="AL38443" s="1"/>
    </row>
    <row r="38444">
      <c r="I38444" s="1"/>
      <c r="J38444" s="1"/>
      <c r="K38444" s="1"/>
      <c r="AA38444" s="1"/>
      <c r="AB38444" s="1"/>
      <c r="AC38444" s="1"/>
      <c r="AJ38444" s="1"/>
      <c r="AK38444" s="1"/>
      <c r="AL38444" s="1"/>
    </row>
    <row r="38445">
      <c r="I38445" s="1"/>
      <c r="J38445" s="1"/>
      <c r="K38445" s="1"/>
      <c r="AA38445" s="1"/>
      <c r="AB38445" s="1"/>
      <c r="AC38445" s="1"/>
      <c r="AJ38445" s="1"/>
      <c r="AK38445" s="1"/>
      <c r="AL38445" s="1"/>
    </row>
    <row r="38446">
      <c r="I38446" s="1"/>
      <c r="J38446" s="1"/>
      <c r="K38446" s="1"/>
      <c r="AA38446" s="1"/>
      <c r="AB38446" s="1"/>
      <c r="AC38446" s="1"/>
      <c r="AJ38446" s="1"/>
      <c r="AK38446" s="1"/>
      <c r="AL38446" s="1"/>
    </row>
    <row r="38447">
      <c r="I38447" s="1"/>
      <c r="J38447" s="1"/>
      <c r="K38447" s="1"/>
      <c r="AA38447" s="1"/>
      <c r="AB38447" s="1"/>
      <c r="AC38447" s="1"/>
      <c r="AJ38447" s="1"/>
      <c r="AK38447" s="1"/>
      <c r="AL38447" s="1"/>
    </row>
    <row r="38448">
      <c r="I38448" s="1"/>
      <c r="J38448" s="1"/>
      <c r="K38448" s="1"/>
      <c r="AA38448" s="1"/>
      <c r="AB38448" s="1"/>
      <c r="AC38448" s="1"/>
      <c r="AJ38448" s="1"/>
      <c r="AK38448" s="1"/>
      <c r="AL38448" s="1"/>
    </row>
    <row r="38449">
      <c r="I38449" s="1"/>
      <c r="J38449" s="1"/>
      <c r="K38449" s="1"/>
      <c r="AA38449" s="1"/>
      <c r="AB38449" s="1"/>
      <c r="AC38449" s="1"/>
      <c r="AJ38449" s="1"/>
      <c r="AK38449" s="1"/>
      <c r="AL38449" s="1"/>
    </row>
    <row r="38450">
      <c r="I38450" s="1"/>
      <c r="J38450" s="1"/>
      <c r="K38450" s="1"/>
      <c r="AA38450" s="1"/>
      <c r="AB38450" s="1"/>
      <c r="AC38450" s="1"/>
      <c r="AJ38450" s="1"/>
      <c r="AK38450" s="1"/>
      <c r="AL38450" s="1"/>
    </row>
    <row r="38451">
      <c r="I38451" s="1"/>
      <c r="J38451" s="1"/>
      <c r="K38451" s="1"/>
      <c r="AA38451" s="1"/>
      <c r="AB38451" s="1"/>
      <c r="AC38451" s="1"/>
      <c r="AJ38451" s="1"/>
      <c r="AK38451" s="1"/>
      <c r="AL38451" s="1"/>
    </row>
    <row r="38452">
      <c r="I38452" s="1"/>
      <c r="J38452" s="1"/>
      <c r="K38452" s="1"/>
      <c r="AA38452" s="1"/>
      <c r="AB38452" s="1"/>
      <c r="AC38452" s="1"/>
      <c r="AJ38452" s="1"/>
      <c r="AK38452" s="1"/>
      <c r="AL38452" s="1"/>
    </row>
    <row r="38453">
      <c r="I38453" s="1"/>
      <c r="J38453" s="1"/>
      <c r="K38453" s="1"/>
      <c r="AA38453" s="1"/>
      <c r="AB38453" s="1"/>
      <c r="AC38453" s="1"/>
      <c r="AJ38453" s="1"/>
      <c r="AK38453" s="1"/>
      <c r="AL38453" s="1"/>
    </row>
    <row r="38454">
      <c r="I38454" s="1"/>
      <c r="J38454" s="1"/>
      <c r="K38454" s="1"/>
      <c r="AA38454" s="1"/>
      <c r="AB38454" s="1"/>
      <c r="AC38454" s="1"/>
      <c r="AJ38454" s="1"/>
      <c r="AK38454" s="1"/>
      <c r="AL38454" s="1"/>
    </row>
    <row r="38455">
      <c r="I38455" s="1"/>
      <c r="J38455" s="1"/>
      <c r="K38455" s="1"/>
      <c r="AA38455" s="1"/>
      <c r="AB38455" s="1"/>
      <c r="AC38455" s="1"/>
      <c r="AJ38455" s="1"/>
      <c r="AK38455" s="1"/>
      <c r="AL38455" s="1"/>
    </row>
    <row r="38456">
      <c r="I38456" s="1"/>
      <c r="J38456" s="1"/>
      <c r="K38456" s="1"/>
      <c r="AA38456" s="1"/>
      <c r="AB38456" s="1"/>
      <c r="AC38456" s="1"/>
      <c r="AJ38456" s="1"/>
      <c r="AK38456" s="1"/>
      <c r="AL38456" s="1"/>
    </row>
    <row r="38457">
      <c r="I38457" s="1"/>
      <c r="J38457" s="1"/>
      <c r="K38457" s="1"/>
      <c r="AA38457" s="1"/>
      <c r="AB38457" s="1"/>
      <c r="AC38457" s="1"/>
      <c r="AJ38457" s="1"/>
      <c r="AK38457" s="1"/>
      <c r="AL38457" s="1"/>
    </row>
    <row r="38458">
      <c r="I38458" s="1"/>
      <c r="J38458" s="1"/>
      <c r="K38458" s="1"/>
      <c r="AA38458" s="1"/>
      <c r="AB38458" s="1"/>
      <c r="AC38458" s="1"/>
      <c r="AJ38458" s="1"/>
      <c r="AK38458" s="1"/>
      <c r="AL38458" s="1"/>
    </row>
    <row r="38459">
      <c r="I38459" s="1"/>
      <c r="J38459" s="1"/>
      <c r="K38459" s="1"/>
      <c r="AA38459" s="1"/>
      <c r="AB38459" s="1"/>
      <c r="AC38459" s="1"/>
      <c r="AJ38459" s="1"/>
      <c r="AK38459" s="1"/>
      <c r="AL38459" s="1"/>
    </row>
    <row r="38460">
      <c r="I38460" s="1"/>
      <c r="J38460" s="1"/>
      <c r="K38460" s="1"/>
      <c r="AA38460" s="1"/>
      <c r="AB38460" s="1"/>
      <c r="AC38460" s="1"/>
      <c r="AJ38460" s="1"/>
      <c r="AK38460" s="1"/>
      <c r="AL38460" s="1"/>
    </row>
    <row r="38461">
      <c r="I38461" s="1"/>
      <c r="J38461" s="1"/>
      <c r="K38461" s="1"/>
      <c r="AA38461" s="1"/>
      <c r="AB38461" s="1"/>
      <c r="AC38461" s="1"/>
      <c r="AJ38461" s="1"/>
      <c r="AK38461" s="1"/>
      <c r="AL38461" s="1"/>
    </row>
    <row r="38462">
      <c r="I38462" s="1"/>
      <c r="J38462" s="1"/>
      <c r="K38462" s="1"/>
      <c r="AA38462" s="1"/>
      <c r="AB38462" s="1"/>
      <c r="AC38462" s="1"/>
      <c r="AJ38462" s="1"/>
      <c r="AK38462" s="1"/>
      <c r="AL38462" s="1"/>
    </row>
    <row r="38463">
      <c r="I38463" s="1"/>
      <c r="J38463" s="1"/>
      <c r="K38463" s="1"/>
      <c r="AA38463" s="1"/>
      <c r="AB38463" s="1"/>
      <c r="AC38463" s="1"/>
      <c r="AJ38463" s="1"/>
      <c r="AK38463" s="1"/>
      <c r="AL38463" s="1"/>
    </row>
    <row r="38464">
      <c r="I38464" s="1"/>
      <c r="J38464" s="1"/>
      <c r="K38464" s="1"/>
      <c r="AA38464" s="1"/>
      <c r="AB38464" s="1"/>
      <c r="AC38464" s="1"/>
      <c r="AJ38464" s="1"/>
      <c r="AK38464" s="1"/>
      <c r="AL38464" s="1"/>
    </row>
    <row r="38465">
      <c r="I38465" s="1"/>
      <c r="J38465" s="1"/>
      <c r="K38465" s="1"/>
      <c r="AA38465" s="1"/>
      <c r="AB38465" s="1"/>
      <c r="AC38465" s="1"/>
      <c r="AJ38465" s="1"/>
      <c r="AK38465" s="1"/>
      <c r="AL38465" s="1"/>
    </row>
    <row r="38466">
      <c r="I38466" s="1"/>
      <c r="J38466" s="1"/>
      <c r="K38466" s="1"/>
      <c r="AA38466" s="1"/>
      <c r="AB38466" s="1"/>
      <c r="AC38466" s="1"/>
      <c r="AJ38466" s="1"/>
      <c r="AK38466" s="1"/>
      <c r="AL38466" s="1"/>
    </row>
    <row r="38467">
      <c r="I38467" s="1"/>
      <c r="J38467" s="1"/>
      <c r="K38467" s="1"/>
      <c r="AA38467" s="1"/>
      <c r="AB38467" s="1"/>
      <c r="AC38467" s="1"/>
      <c r="AJ38467" s="1"/>
      <c r="AK38467" s="1"/>
      <c r="AL38467" s="1"/>
    </row>
    <row r="38468">
      <c r="I38468" s="1"/>
      <c r="J38468" s="1"/>
      <c r="K38468" s="1"/>
      <c r="AA38468" s="1"/>
      <c r="AB38468" s="1"/>
      <c r="AC38468" s="1"/>
      <c r="AJ38468" s="1"/>
      <c r="AK38468" s="1"/>
      <c r="AL38468" s="1"/>
    </row>
    <row r="38469">
      <c r="I38469" s="1"/>
      <c r="J38469" s="1"/>
      <c r="K38469" s="1"/>
      <c r="AA38469" s="1"/>
      <c r="AB38469" s="1"/>
      <c r="AC38469" s="1"/>
      <c r="AJ38469" s="1"/>
      <c r="AK38469" s="1"/>
      <c r="AL38469" s="1"/>
    </row>
    <row r="38470">
      <c r="I38470" s="1"/>
      <c r="J38470" s="1"/>
      <c r="K38470" s="1"/>
      <c r="AA38470" s="1"/>
      <c r="AB38470" s="1"/>
      <c r="AC38470" s="1"/>
      <c r="AJ38470" s="1"/>
      <c r="AK38470" s="1"/>
      <c r="AL38470" s="1"/>
    </row>
    <row r="38471">
      <c r="I38471" s="1"/>
      <c r="J38471" s="1"/>
      <c r="K38471" s="1"/>
      <c r="AA38471" s="1"/>
      <c r="AB38471" s="1"/>
      <c r="AC38471" s="1"/>
      <c r="AJ38471" s="1"/>
      <c r="AK38471" s="1"/>
      <c r="AL38471" s="1"/>
    </row>
    <row r="38472">
      <c r="I38472" s="1"/>
      <c r="J38472" s="1"/>
      <c r="K38472" s="1"/>
      <c r="AA38472" s="1"/>
      <c r="AB38472" s="1"/>
      <c r="AC38472" s="1"/>
      <c r="AJ38472" s="1"/>
      <c r="AK38472" s="1"/>
      <c r="AL38472" s="1"/>
    </row>
    <row r="38473">
      <c r="I38473" s="1"/>
      <c r="J38473" s="1"/>
      <c r="K38473" s="1"/>
      <c r="AA38473" s="1"/>
      <c r="AB38473" s="1"/>
      <c r="AC38473" s="1"/>
      <c r="AJ38473" s="1"/>
      <c r="AK38473" s="1"/>
      <c r="AL38473" s="1"/>
    </row>
    <row r="38474">
      <c r="I38474" s="1"/>
      <c r="J38474" s="1"/>
      <c r="K38474" s="1"/>
      <c r="AA38474" s="1"/>
      <c r="AB38474" s="1"/>
      <c r="AC38474" s="1"/>
      <c r="AJ38474" s="1"/>
      <c r="AK38474" s="1"/>
      <c r="AL38474" s="1"/>
    </row>
    <row r="38475">
      <c r="I38475" s="1"/>
      <c r="J38475" s="1"/>
      <c r="K38475" s="1"/>
      <c r="AA38475" s="1"/>
      <c r="AB38475" s="1"/>
      <c r="AC38475" s="1"/>
      <c r="AJ38475" s="1"/>
      <c r="AK38475" s="1"/>
      <c r="AL38475" s="1"/>
    </row>
    <row r="38476">
      <c r="I38476" s="1"/>
      <c r="J38476" s="1"/>
      <c r="K38476" s="1"/>
      <c r="AA38476" s="1"/>
      <c r="AB38476" s="1"/>
      <c r="AC38476" s="1"/>
      <c r="AJ38476" s="1"/>
      <c r="AK38476" s="1"/>
      <c r="AL38476" s="1"/>
    </row>
    <row r="38477">
      <c r="I38477" s="1"/>
      <c r="J38477" s="1"/>
      <c r="K38477" s="1"/>
      <c r="AA38477" s="1"/>
      <c r="AB38477" s="1"/>
      <c r="AC38477" s="1"/>
      <c r="AJ38477" s="1"/>
      <c r="AK38477" s="1"/>
      <c r="AL38477" s="1"/>
    </row>
    <row r="38478">
      <c r="I38478" s="1"/>
      <c r="J38478" s="1"/>
      <c r="K38478" s="1"/>
      <c r="AA38478" s="1"/>
      <c r="AB38478" s="1"/>
      <c r="AC38478" s="1"/>
      <c r="AJ38478" s="1"/>
      <c r="AK38478" s="1"/>
      <c r="AL38478" s="1"/>
    </row>
    <row r="38479">
      <c r="I38479" s="1"/>
      <c r="J38479" s="1"/>
      <c r="K38479" s="1"/>
      <c r="AA38479" s="1"/>
      <c r="AB38479" s="1"/>
      <c r="AC38479" s="1"/>
      <c r="AJ38479" s="1"/>
      <c r="AK38479" s="1"/>
      <c r="AL38479" s="1"/>
    </row>
    <row r="38480">
      <c r="I38480" s="1"/>
      <c r="J38480" s="1"/>
      <c r="K38480" s="1"/>
      <c r="AA38480" s="1"/>
      <c r="AB38480" s="1"/>
      <c r="AC38480" s="1"/>
      <c r="AJ38480" s="1"/>
      <c r="AK38480" s="1"/>
      <c r="AL38480" s="1"/>
    </row>
    <row r="38481">
      <c r="I38481" s="1"/>
      <c r="J38481" s="1"/>
      <c r="K38481" s="1"/>
      <c r="AA38481" s="1"/>
      <c r="AB38481" s="1"/>
      <c r="AC38481" s="1"/>
      <c r="AJ38481" s="1"/>
      <c r="AK38481" s="1"/>
      <c r="AL38481" s="1"/>
    </row>
    <row r="38482">
      <c r="I38482" s="1"/>
      <c r="J38482" s="1"/>
      <c r="K38482" s="1"/>
      <c r="AA38482" s="1"/>
      <c r="AB38482" s="1"/>
      <c r="AC38482" s="1"/>
      <c r="AJ38482" s="1"/>
      <c r="AK38482" s="1"/>
      <c r="AL38482" s="1"/>
    </row>
    <row r="38483">
      <c r="I38483" s="1"/>
      <c r="J38483" s="1"/>
      <c r="K38483" s="1"/>
      <c r="AA38483" s="1"/>
      <c r="AB38483" s="1"/>
      <c r="AC38483" s="1"/>
      <c r="AJ38483" s="1"/>
      <c r="AK38483" s="1"/>
      <c r="AL38483" s="1"/>
    </row>
    <row r="38484">
      <c r="I38484" s="1"/>
      <c r="J38484" s="1"/>
      <c r="K38484" s="1"/>
      <c r="AA38484" s="1"/>
      <c r="AB38484" s="1"/>
      <c r="AC38484" s="1"/>
      <c r="AJ38484" s="1"/>
      <c r="AK38484" s="1"/>
      <c r="AL38484" s="1"/>
    </row>
    <row r="38485">
      <c r="I38485" s="1"/>
      <c r="J38485" s="1"/>
      <c r="K38485" s="1"/>
      <c r="AA38485" s="1"/>
      <c r="AB38485" s="1"/>
      <c r="AC38485" s="1"/>
      <c r="AJ38485" s="1"/>
      <c r="AK38485" s="1"/>
      <c r="AL38485" s="1"/>
    </row>
    <row r="38486">
      <c r="I38486" s="1"/>
      <c r="J38486" s="1"/>
      <c r="K38486" s="1"/>
      <c r="AA38486" s="1"/>
      <c r="AB38486" s="1"/>
      <c r="AC38486" s="1"/>
      <c r="AJ38486" s="1"/>
      <c r="AK38486" s="1"/>
      <c r="AL38486" s="1"/>
    </row>
    <row r="38487">
      <c r="I38487" s="1"/>
      <c r="J38487" s="1"/>
      <c r="K38487" s="1"/>
      <c r="AA38487" s="1"/>
      <c r="AB38487" s="1"/>
      <c r="AC38487" s="1"/>
      <c r="AJ38487" s="1"/>
      <c r="AK38487" s="1"/>
      <c r="AL38487" s="1"/>
    </row>
    <row r="38488">
      <c r="I38488" s="1"/>
      <c r="J38488" s="1"/>
      <c r="K38488" s="1"/>
      <c r="AA38488" s="1"/>
      <c r="AB38488" s="1"/>
      <c r="AC38488" s="1"/>
      <c r="AJ38488" s="1"/>
      <c r="AK38488" s="1"/>
      <c r="AL38488" s="1"/>
    </row>
    <row r="38489">
      <c r="I38489" s="1"/>
      <c r="J38489" s="1"/>
      <c r="K38489" s="1"/>
      <c r="AA38489" s="1"/>
      <c r="AB38489" s="1"/>
      <c r="AC38489" s="1"/>
      <c r="AJ38489" s="1"/>
      <c r="AK38489" s="1"/>
      <c r="AL38489" s="1"/>
    </row>
    <row r="38490">
      <c r="I38490" s="1"/>
      <c r="J38490" s="1"/>
      <c r="K38490" s="1"/>
      <c r="AA38490" s="1"/>
      <c r="AB38490" s="1"/>
      <c r="AC38490" s="1"/>
      <c r="AJ38490" s="1"/>
      <c r="AK38490" s="1"/>
      <c r="AL38490" s="1"/>
    </row>
    <row r="38491">
      <c r="I38491" s="1"/>
      <c r="J38491" s="1"/>
      <c r="K38491" s="1"/>
      <c r="AA38491" s="1"/>
      <c r="AB38491" s="1"/>
      <c r="AC38491" s="1"/>
      <c r="AJ38491" s="1"/>
      <c r="AK38491" s="1"/>
      <c r="AL38491" s="1"/>
    </row>
    <row r="38492">
      <c r="I38492" s="1"/>
      <c r="J38492" s="1"/>
      <c r="K38492" s="1"/>
      <c r="AA38492" s="1"/>
      <c r="AB38492" s="1"/>
      <c r="AC38492" s="1"/>
      <c r="AJ38492" s="1"/>
      <c r="AK38492" s="1"/>
      <c r="AL38492" s="1"/>
    </row>
    <row r="38493">
      <c r="I38493" s="1"/>
      <c r="J38493" s="1"/>
      <c r="K38493" s="1"/>
      <c r="AA38493" s="1"/>
      <c r="AB38493" s="1"/>
      <c r="AC38493" s="1"/>
      <c r="AJ38493" s="1"/>
      <c r="AK38493" s="1"/>
      <c r="AL38493" s="1"/>
    </row>
    <row r="38494">
      <c r="I38494" s="1"/>
      <c r="J38494" s="1"/>
      <c r="K38494" s="1"/>
      <c r="AA38494" s="1"/>
      <c r="AB38494" s="1"/>
      <c r="AC38494" s="1"/>
      <c r="AJ38494" s="1"/>
      <c r="AK38494" s="1"/>
      <c r="AL38494" s="1"/>
    </row>
    <row r="38495">
      <c r="I38495" s="1"/>
      <c r="J38495" s="1"/>
      <c r="K38495" s="1"/>
      <c r="AA38495" s="1"/>
      <c r="AB38495" s="1"/>
      <c r="AC38495" s="1"/>
      <c r="AJ38495" s="1"/>
      <c r="AK38495" s="1"/>
      <c r="AL38495" s="1"/>
    </row>
    <row r="38496">
      <c r="I38496" s="1"/>
      <c r="J38496" s="1"/>
      <c r="K38496" s="1"/>
      <c r="AA38496" s="1"/>
      <c r="AB38496" s="1"/>
      <c r="AC38496" s="1"/>
      <c r="AJ38496" s="1"/>
      <c r="AK38496" s="1"/>
      <c r="AL38496" s="1"/>
    </row>
    <row r="38497">
      <c r="I38497" s="1"/>
      <c r="J38497" s="1"/>
      <c r="K38497" s="1"/>
      <c r="AA38497" s="1"/>
      <c r="AB38497" s="1"/>
      <c r="AC38497" s="1"/>
      <c r="AJ38497" s="1"/>
      <c r="AK38497" s="1"/>
      <c r="AL38497" s="1"/>
    </row>
    <row r="38498">
      <c r="I38498" s="1"/>
      <c r="J38498" s="1"/>
      <c r="K38498" s="1"/>
      <c r="AA38498" s="1"/>
      <c r="AB38498" s="1"/>
      <c r="AC38498" s="1"/>
      <c r="AJ38498" s="1"/>
      <c r="AK38498" s="1"/>
      <c r="AL38498" s="1"/>
    </row>
    <row r="38499">
      <c r="I38499" s="1"/>
      <c r="J38499" s="1"/>
      <c r="K38499" s="1"/>
      <c r="AA38499" s="1"/>
      <c r="AB38499" s="1"/>
      <c r="AC38499" s="1"/>
      <c r="AJ38499" s="1"/>
      <c r="AK38499" s="1"/>
      <c r="AL38499" s="1"/>
    </row>
    <row r="38500">
      <c r="I38500" s="1"/>
      <c r="J38500" s="1"/>
      <c r="K38500" s="1"/>
      <c r="AA38500" s="1"/>
      <c r="AB38500" s="1"/>
      <c r="AC38500" s="1"/>
      <c r="AJ38500" s="1"/>
      <c r="AK38500" s="1"/>
      <c r="AL38500" s="1"/>
    </row>
    <row r="38501">
      <c r="I38501" s="1"/>
      <c r="J38501" s="1"/>
      <c r="K38501" s="1"/>
      <c r="AA38501" s="1"/>
      <c r="AB38501" s="1"/>
      <c r="AC38501" s="1"/>
      <c r="AJ38501" s="1"/>
      <c r="AK38501" s="1"/>
      <c r="AL38501" s="1"/>
    </row>
    <row r="38502">
      <c r="I38502" s="1"/>
      <c r="J38502" s="1"/>
      <c r="K38502" s="1"/>
      <c r="AA38502" s="1"/>
      <c r="AB38502" s="1"/>
      <c r="AC38502" s="1"/>
      <c r="AJ38502" s="1"/>
      <c r="AK38502" s="1"/>
      <c r="AL38502" s="1"/>
    </row>
    <row r="38503">
      <c r="I38503" s="1"/>
      <c r="J38503" s="1"/>
      <c r="K38503" s="1"/>
      <c r="AA38503" s="1"/>
      <c r="AB38503" s="1"/>
      <c r="AC38503" s="1"/>
      <c r="AJ38503" s="1"/>
      <c r="AK38503" s="1"/>
      <c r="AL38503" s="1"/>
    </row>
    <row r="38504">
      <c r="I38504" s="1"/>
      <c r="J38504" s="1"/>
      <c r="K38504" s="1"/>
      <c r="AA38504" s="1"/>
      <c r="AB38504" s="1"/>
      <c r="AC38504" s="1"/>
      <c r="AJ38504" s="1"/>
      <c r="AK38504" s="1"/>
      <c r="AL38504" s="1"/>
    </row>
    <row r="38505">
      <c r="I38505" s="1"/>
      <c r="J38505" s="1"/>
      <c r="K38505" s="1"/>
      <c r="AA38505" s="1"/>
      <c r="AB38505" s="1"/>
      <c r="AC38505" s="1"/>
      <c r="AJ38505" s="1"/>
      <c r="AK38505" s="1"/>
      <c r="AL38505" s="1"/>
    </row>
    <row r="38506">
      <c r="I38506" s="1"/>
      <c r="J38506" s="1"/>
      <c r="K38506" s="1"/>
      <c r="AA38506" s="1"/>
      <c r="AB38506" s="1"/>
      <c r="AC38506" s="1"/>
      <c r="AJ38506" s="1"/>
      <c r="AK38506" s="1"/>
      <c r="AL38506" s="1"/>
    </row>
    <row r="38507">
      <c r="I38507" s="1"/>
      <c r="J38507" s="1"/>
      <c r="K38507" s="1"/>
      <c r="AA38507" s="1"/>
      <c r="AB38507" s="1"/>
      <c r="AC38507" s="1"/>
      <c r="AJ38507" s="1"/>
      <c r="AK38507" s="1"/>
      <c r="AL38507" s="1"/>
    </row>
    <row r="38508">
      <c r="I38508" s="1"/>
      <c r="J38508" s="1"/>
      <c r="K38508" s="1"/>
      <c r="AA38508" s="1"/>
      <c r="AB38508" s="1"/>
      <c r="AC38508" s="1"/>
      <c r="AJ38508" s="1"/>
      <c r="AK38508" s="1"/>
      <c r="AL38508" s="1"/>
    </row>
    <row r="38509">
      <c r="I38509" s="1"/>
      <c r="J38509" s="1"/>
      <c r="K38509" s="1"/>
      <c r="AA38509" s="1"/>
      <c r="AB38509" s="1"/>
      <c r="AC38509" s="1"/>
      <c r="AJ38509" s="1"/>
      <c r="AK38509" s="1"/>
      <c r="AL38509" s="1"/>
    </row>
    <row r="38510">
      <c r="I38510" s="1"/>
      <c r="J38510" s="1"/>
      <c r="K38510" s="1"/>
      <c r="AA38510" s="1"/>
      <c r="AB38510" s="1"/>
      <c r="AC38510" s="1"/>
      <c r="AJ38510" s="1"/>
      <c r="AK38510" s="1"/>
      <c r="AL38510" s="1"/>
    </row>
    <row r="38511">
      <c r="I38511" s="1"/>
      <c r="J38511" s="1"/>
      <c r="K38511" s="1"/>
      <c r="AA38511" s="1"/>
      <c r="AB38511" s="1"/>
      <c r="AC38511" s="1"/>
      <c r="AJ38511" s="1"/>
      <c r="AK38511" s="1"/>
      <c r="AL38511" s="1"/>
    </row>
    <row r="38512">
      <c r="I38512" s="1"/>
      <c r="J38512" s="1"/>
      <c r="K38512" s="1"/>
      <c r="AA38512" s="1"/>
      <c r="AB38512" s="1"/>
      <c r="AC38512" s="1"/>
      <c r="AJ38512" s="1"/>
      <c r="AK38512" s="1"/>
      <c r="AL38512" s="1"/>
    </row>
    <row r="38513">
      <c r="I38513" s="1"/>
      <c r="J38513" s="1"/>
      <c r="K38513" s="1"/>
      <c r="AA38513" s="1"/>
      <c r="AB38513" s="1"/>
      <c r="AC38513" s="1"/>
      <c r="AJ38513" s="1"/>
      <c r="AK38513" s="1"/>
      <c r="AL38513" s="1"/>
    </row>
    <row r="38514">
      <c r="I38514" s="1"/>
      <c r="J38514" s="1"/>
      <c r="K38514" s="1"/>
      <c r="AA38514" s="1"/>
      <c r="AB38514" s="1"/>
      <c r="AC38514" s="1"/>
      <c r="AJ38514" s="1"/>
      <c r="AK38514" s="1"/>
      <c r="AL38514" s="1"/>
    </row>
    <row r="38515">
      <c r="I38515" s="1"/>
      <c r="J38515" s="1"/>
      <c r="K38515" s="1"/>
      <c r="AA38515" s="1"/>
      <c r="AB38515" s="1"/>
      <c r="AC38515" s="1"/>
      <c r="AJ38515" s="1"/>
      <c r="AK38515" s="1"/>
      <c r="AL38515" s="1"/>
    </row>
    <row r="38516">
      <c r="I38516" s="1"/>
      <c r="J38516" s="1"/>
      <c r="K38516" s="1"/>
      <c r="AA38516" s="1"/>
      <c r="AB38516" s="1"/>
      <c r="AC38516" s="1"/>
      <c r="AJ38516" s="1"/>
      <c r="AK38516" s="1"/>
      <c r="AL38516" s="1"/>
    </row>
    <row r="38517">
      <c r="I38517" s="1"/>
      <c r="J38517" s="1"/>
      <c r="K38517" s="1"/>
      <c r="AA38517" s="1"/>
      <c r="AB38517" s="1"/>
      <c r="AC38517" s="1"/>
      <c r="AJ38517" s="1"/>
      <c r="AK38517" s="1"/>
      <c r="AL38517" s="1"/>
    </row>
    <row r="38518">
      <c r="I38518" s="1"/>
      <c r="J38518" s="1"/>
      <c r="K38518" s="1"/>
      <c r="AA38518" s="1"/>
      <c r="AB38518" s="1"/>
      <c r="AC38518" s="1"/>
      <c r="AJ38518" s="1"/>
      <c r="AK38518" s="1"/>
      <c r="AL38518" s="1"/>
    </row>
    <row r="38519">
      <c r="I38519" s="1"/>
      <c r="J38519" s="1"/>
      <c r="K38519" s="1"/>
      <c r="AA38519" s="1"/>
      <c r="AB38519" s="1"/>
      <c r="AC38519" s="1"/>
      <c r="AJ38519" s="1"/>
      <c r="AK38519" s="1"/>
      <c r="AL38519" s="1"/>
    </row>
    <row r="38520">
      <c r="I38520" s="1"/>
      <c r="J38520" s="1"/>
      <c r="K38520" s="1"/>
      <c r="AA38520" s="1"/>
      <c r="AB38520" s="1"/>
      <c r="AC38520" s="1"/>
      <c r="AJ38520" s="1"/>
      <c r="AK38520" s="1"/>
      <c r="AL38520" s="1"/>
    </row>
    <row r="38521">
      <c r="I38521" s="1"/>
      <c r="J38521" s="1"/>
      <c r="K38521" s="1"/>
      <c r="AA38521" s="1"/>
      <c r="AB38521" s="1"/>
      <c r="AC38521" s="1"/>
      <c r="AJ38521" s="1"/>
      <c r="AK38521" s="1"/>
      <c r="AL38521" s="1"/>
    </row>
    <row r="38522">
      <c r="I38522" s="1"/>
      <c r="J38522" s="1"/>
      <c r="K38522" s="1"/>
      <c r="AA38522" s="1"/>
      <c r="AB38522" s="1"/>
      <c r="AC38522" s="1"/>
      <c r="AJ38522" s="1"/>
      <c r="AK38522" s="1"/>
      <c r="AL38522" s="1"/>
    </row>
    <row r="38523">
      <c r="I38523" s="1"/>
      <c r="J38523" s="1"/>
      <c r="K38523" s="1"/>
      <c r="AA38523" s="1"/>
      <c r="AB38523" s="1"/>
      <c r="AC38523" s="1"/>
      <c r="AJ38523" s="1"/>
      <c r="AK38523" s="1"/>
      <c r="AL38523" s="1"/>
    </row>
    <row r="38524">
      <c r="I38524" s="1"/>
      <c r="J38524" s="1"/>
      <c r="K38524" s="1"/>
      <c r="AA38524" s="1"/>
      <c r="AB38524" s="1"/>
      <c r="AC38524" s="1"/>
      <c r="AJ38524" s="1"/>
      <c r="AK38524" s="1"/>
      <c r="AL38524" s="1"/>
    </row>
    <row r="38525">
      <c r="I38525" s="1"/>
      <c r="J38525" s="1"/>
      <c r="K38525" s="1"/>
      <c r="AA38525" s="1"/>
      <c r="AB38525" s="1"/>
      <c r="AC38525" s="1"/>
      <c r="AJ38525" s="1"/>
      <c r="AK38525" s="1"/>
      <c r="AL38525" s="1"/>
    </row>
    <row r="38526">
      <c r="I38526" s="1"/>
      <c r="J38526" s="1"/>
      <c r="K38526" s="1"/>
      <c r="AA38526" s="1"/>
      <c r="AB38526" s="1"/>
      <c r="AC38526" s="1"/>
      <c r="AJ38526" s="1"/>
      <c r="AK38526" s="1"/>
      <c r="AL38526" s="1"/>
    </row>
    <row r="38527">
      <c r="I38527" s="1"/>
      <c r="J38527" s="1"/>
      <c r="K38527" s="1"/>
      <c r="AA38527" s="1"/>
      <c r="AB38527" s="1"/>
      <c r="AC38527" s="1"/>
      <c r="AJ38527" s="1"/>
      <c r="AK38527" s="1"/>
      <c r="AL38527" s="1"/>
    </row>
    <row r="38528">
      <c r="I38528" s="1"/>
      <c r="J38528" s="1"/>
      <c r="K38528" s="1"/>
      <c r="AA38528" s="1"/>
      <c r="AB38528" s="1"/>
      <c r="AC38528" s="1"/>
      <c r="AJ38528" s="1"/>
      <c r="AK38528" s="1"/>
      <c r="AL38528" s="1"/>
    </row>
    <row r="38529">
      <c r="I38529" s="1"/>
      <c r="J38529" s="1"/>
      <c r="K38529" s="1"/>
      <c r="AA38529" s="1"/>
      <c r="AB38529" s="1"/>
      <c r="AC38529" s="1"/>
      <c r="AJ38529" s="1"/>
      <c r="AK38529" s="1"/>
      <c r="AL38529" s="1"/>
    </row>
    <row r="38530">
      <c r="I38530" s="1"/>
      <c r="J38530" s="1"/>
      <c r="K38530" s="1"/>
      <c r="AA38530" s="1"/>
      <c r="AB38530" s="1"/>
      <c r="AC38530" s="1"/>
      <c r="AJ38530" s="1"/>
      <c r="AK38530" s="1"/>
      <c r="AL38530" s="1"/>
    </row>
    <row r="38531">
      <c r="I38531" s="1"/>
      <c r="J38531" s="1"/>
      <c r="K38531" s="1"/>
      <c r="AA38531" s="1"/>
      <c r="AB38531" s="1"/>
      <c r="AC38531" s="1"/>
      <c r="AJ38531" s="1"/>
      <c r="AK38531" s="1"/>
      <c r="AL38531" s="1"/>
    </row>
    <row r="38532">
      <c r="I38532" s="1"/>
      <c r="J38532" s="1"/>
      <c r="K38532" s="1"/>
      <c r="AA38532" s="1"/>
      <c r="AB38532" s="1"/>
      <c r="AC38532" s="1"/>
      <c r="AJ38532" s="1"/>
      <c r="AK38532" s="1"/>
      <c r="AL38532" s="1"/>
    </row>
    <row r="38533">
      <c r="I38533" s="1"/>
      <c r="J38533" s="1"/>
      <c r="K38533" s="1"/>
      <c r="AA38533" s="1"/>
      <c r="AB38533" s="1"/>
      <c r="AC38533" s="1"/>
      <c r="AJ38533" s="1"/>
      <c r="AK38533" s="1"/>
      <c r="AL38533" s="1"/>
    </row>
    <row r="38534">
      <c r="I38534" s="1"/>
      <c r="J38534" s="1"/>
      <c r="K38534" s="1"/>
      <c r="AA38534" s="1"/>
      <c r="AB38534" s="1"/>
      <c r="AC38534" s="1"/>
      <c r="AJ38534" s="1"/>
      <c r="AK38534" s="1"/>
      <c r="AL38534" s="1"/>
    </row>
    <row r="38535">
      <c r="I38535" s="1"/>
      <c r="J38535" s="1"/>
      <c r="K38535" s="1"/>
      <c r="AA38535" s="1"/>
      <c r="AB38535" s="1"/>
      <c r="AC38535" s="1"/>
      <c r="AJ38535" s="1"/>
      <c r="AK38535" s="1"/>
      <c r="AL38535" s="1"/>
    </row>
    <row r="38536">
      <c r="I38536" s="1"/>
      <c r="J38536" s="1"/>
      <c r="K38536" s="1"/>
      <c r="AA38536" s="1"/>
      <c r="AB38536" s="1"/>
      <c r="AC38536" s="1"/>
      <c r="AJ38536" s="1"/>
      <c r="AK38536" s="1"/>
      <c r="AL38536" s="1"/>
    </row>
    <row r="38537">
      <c r="I38537" s="1"/>
      <c r="J38537" s="1"/>
      <c r="K38537" s="1"/>
      <c r="AA38537" s="1"/>
      <c r="AB38537" s="1"/>
      <c r="AC38537" s="1"/>
      <c r="AJ38537" s="1"/>
      <c r="AK38537" s="1"/>
      <c r="AL38537" s="1"/>
    </row>
    <row r="38538">
      <c r="I38538" s="1"/>
      <c r="J38538" s="1"/>
      <c r="K38538" s="1"/>
      <c r="AA38538" s="1"/>
      <c r="AB38538" s="1"/>
      <c r="AC38538" s="1"/>
      <c r="AJ38538" s="1"/>
      <c r="AK38538" s="1"/>
      <c r="AL38538" s="1"/>
    </row>
    <row r="38539">
      <c r="I38539" s="1"/>
      <c r="J38539" s="1"/>
      <c r="K38539" s="1"/>
      <c r="AA38539" s="1"/>
      <c r="AB38539" s="1"/>
      <c r="AC38539" s="1"/>
      <c r="AJ38539" s="1"/>
      <c r="AK38539" s="1"/>
      <c r="AL38539" s="1"/>
    </row>
    <row r="38540">
      <c r="I38540" s="1"/>
      <c r="J38540" s="1"/>
      <c r="K38540" s="1"/>
      <c r="AA38540" s="1"/>
      <c r="AB38540" s="1"/>
      <c r="AC38540" s="1"/>
      <c r="AJ38540" s="1"/>
      <c r="AK38540" s="1"/>
      <c r="AL38540" s="1"/>
    </row>
    <row r="38541">
      <c r="I38541" s="1"/>
      <c r="J38541" s="1"/>
      <c r="K38541" s="1"/>
      <c r="AA38541" s="1"/>
      <c r="AB38541" s="1"/>
      <c r="AC38541" s="1"/>
      <c r="AJ38541" s="1"/>
      <c r="AK38541" s="1"/>
      <c r="AL38541" s="1"/>
    </row>
    <row r="38542">
      <c r="I38542" s="1"/>
      <c r="J38542" s="1"/>
      <c r="K38542" s="1"/>
      <c r="AA38542" s="1"/>
      <c r="AB38542" s="1"/>
      <c r="AC38542" s="1"/>
      <c r="AJ38542" s="1"/>
      <c r="AK38542" s="1"/>
      <c r="AL38542" s="1"/>
    </row>
    <row r="38543">
      <c r="I38543" s="1"/>
      <c r="J38543" s="1"/>
      <c r="K38543" s="1"/>
      <c r="AA38543" s="1"/>
      <c r="AB38543" s="1"/>
      <c r="AC38543" s="1"/>
      <c r="AJ38543" s="1"/>
      <c r="AK38543" s="1"/>
      <c r="AL38543" s="1"/>
    </row>
    <row r="38544">
      <c r="I38544" s="1"/>
      <c r="J38544" s="1"/>
      <c r="K38544" s="1"/>
      <c r="AA38544" s="1"/>
      <c r="AB38544" s="1"/>
      <c r="AC38544" s="1"/>
      <c r="AJ38544" s="1"/>
      <c r="AK38544" s="1"/>
      <c r="AL38544" s="1"/>
    </row>
    <row r="38545">
      <c r="I38545" s="1"/>
      <c r="J38545" s="1"/>
      <c r="K38545" s="1"/>
      <c r="AA38545" s="1"/>
      <c r="AB38545" s="1"/>
      <c r="AC38545" s="1"/>
      <c r="AJ38545" s="1"/>
      <c r="AK38545" s="1"/>
      <c r="AL38545" s="1"/>
    </row>
    <row r="38546">
      <c r="I38546" s="1"/>
      <c r="J38546" s="1"/>
      <c r="K38546" s="1"/>
      <c r="AA38546" s="1"/>
      <c r="AB38546" s="1"/>
      <c r="AC38546" s="1"/>
      <c r="AJ38546" s="1"/>
      <c r="AK38546" s="1"/>
      <c r="AL38546" s="1"/>
    </row>
    <row r="38547">
      <c r="I38547" s="1"/>
      <c r="J38547" s="1"/>
      <c r="K38547" s="1"/>
      <c r="AA38547" s="1"/>
      <c r="AB38547" s="1"/>
      <c r="AC38547" s="1"/>
      <c r="AJ38547" s="1"/>
      <c r="AK38547" s="1"/>
      <c r="AL38547" s="1"/>
    </row>
    <row r="38548">
      <c r="I38548" s="1"/>
      <c r="J38548" s="1"/>
      <c r="K38548" s="1"/>
      <c r="AA38548" s="1"/>
      <c r="AB38548" s="1"/>
      <c r="AC38548" s="1"/>
      <c r="AJ38548" s="1"/>
      <c r="AK38548" s="1"/>
      <c r="AL38548" s="1"/>
    </row>
    <row r="38549">
      <c r="I38549" s="1"/>
      <c r="J38549" s="1"/>
      <c r="K38549" s="1"/>
      <c r="AA38549" s="1"/>
      <c r="AB38549" s="1"/>
      <c r="AC38549" s="1"/>
      <c r="AJ38549" s="1"/>
      <c r="AK38549" s="1"/>
      <c r="AL38549" s="1"/>
    </row>
    <row r="38550">
      <c r="I38550" s="1"/>
      <c r="J38550" s="1"/>
      <c r="K38550" s="1"/>
      <c r="AA38550" s="1"/>
      <c r="AB38550" s="1"/>
      <c r="AC38550" s="1"/>
      <c r="AJ38550" s="1"/>
      <c r="AK38550" s="1"/>
      <c r="AL38550" s="1"/>
    </row>
    <row r="38551">
      <c r="I38551" s="1"/>
      <c r="J38551" s="1"/>
      <c r="K38551" s="1"/>
      <c r="AA38551" s="1"/>
      <c r="AB38551" s="1"/>
      <c r="AC38551" s="1"/>
      <c r="AJ38551" s="1"/>
      <c r="AK38551" s="1"/>
      <c r="AL38551" s="1"/>
    </row>
    <row r="38552">
      <c r="I38552" s="1"/>
      <c r="J38552" s="1"/>
      <c r="K38552" s="1"/>
      <c r="AA38552" s="1"/>
      <c r="AB38552" s="1"/>
      <c r="AC38552" s="1"/>
      <c r="AJ38552" s="1"/>
      <c r="AK38552" s="1"/>
      <c r="AL38552" s="1"/>
    </row>
    <row r="38553">
      <c r="I38553" s="1"/>
      <c r="J38553" s="1"/>
      <c r="K38553" s="1"/>
      <c r="AA38553" s="1"/>
      <c r="AB38553" s="1"/>
      <c r="AC38553" s="1"/>
      <c r="AJ38553" s="1"/>
      <c r="AK38553" s="1"/>
      <c r="AL38553" s="1"/>
    </row>
    <row r="38554">
      <c r="I38554" s="1"/>
      <c r="J38554" s="1"/>
      <c r="K38554" s="1"/>
      <c r="AA38554" s="1"/>
      <c r="AB38554" s="1"/>
      <c r="AC38554" s="1"/>
      <c r="AJ38554" s="1"/>
      <c r="AK38554" s="1"/>
      <c r="AL38554" s="1"/>
    </row>
    <row r="38555">
      <c r="I38555" s="1"/>
      <c r="J38555" s="1"/>
      <c r="K38555" s="1"/>
      <c r="AA38555" s="1"/>
      <c r="AB38555" s="1"/>
      <c r="AC38555" s="1"/>
      <c r="AJ38555" s="1"/>
      <c r="AK38555" s="1"/>
      <c r="AL38555" s="1"/>
    </row>
    <row r="38556">
      <c r="I38556" s="1"/>
      <c r="J38556" s="1"/>
      <c r="K38556" s="1"/>
      <c r="AA38556" s="1"/>
      <c r="AB38556" s="1"/>
      <c r="AC38556" s="1"/>
      <c r="AJ38556" s="1"/>
      <c r="AK38556" s="1"/>
      <c r="AL38556" s="1"/>
    </row>
    <row r="38557">
      <c r="I38557" s="1"/>
      <c r="J38557" s="1"/>
      <c r="K38557" s="1"/>
      <c r="AA38557" s="1"/>
      <c r="AB38557" s="1"/>
      <c r="AC38557" s="1"/>
      <c r="AJ38557" s="1"/>
      <c r="AK38557" s="1"/>
      <c r="AL38557" s="1"/>
    </row>
    <row r="38558">
      <c r="I38558" s="1"/>
      <c r="J38558" s="1"/>
      <c r="K38558" s="1"/>
      <c r="AA38558" s="1"/>
      <c r="AB38558" s="1"/>
      <c r="AC38558" s="1"/>
      <c r="AJ38558" s="1"/>
      <c r="AK38558" s="1"/>
      <c r="AL38558" s="1"/>
    </row>
    <row r="38559">
      <c r="I38559" s="1"/>
      <c r="J38559" s="1"/>
      <c r="K38559" s="1"/>
      <c r="AA38559" s="1"/>
      <c r="AB38559" s="1"/>
      <c r="AC38559" s="1"/>
      <c r="AJ38559" s="1"/>
      <c r="AK38559" s="1"/>
      <c r="AL38559" s="1"/>
    </row>
    <row r="38560">
      <c r="I38560" s="1"/>
      <c r="J38560" s="1"/>
      <c r="K38560" s="1"/>
      <c r="AA38560" s="1"/>
      <c r="AB38560" s="1"/>
      <c r="AC38560" s="1"/>
      <c r="AJ38560" s="1"/>
      <c r="AK38560" s="1"/>
      <c r="AL38560" s="1"/>
    </row>
    <row r="38561">
      <c r="I38561" s="1"/>
      <c r="J38561" s="1"/>
      <c r="K38561" s="1"/>
      <c r="AA38561" s="1"/>
      <c r="AB38561" s="1"/>
      <c r="AC38561" s="1"/>
      <c r="AJ38561" s="1"/>
      <c r="AK38561" s="1"/>
      <c r="AL38561" s="1"/>
    </row>
    <row r="38562">
      <c r="I38562" s="1"/>
      <c r="J38562" s="1"/>
      <c r="K38562" s="1"/>
      <c r="AA38562" s="1"/>
      <c r="AB38562" s="1"/>
      <c r="AC38562" s="1"/>
      <c r="AJ38562" s="1"/>
      <c r="AK38562" s="1"/>
      <c r="AL38562" s="1"/>
    </row>
    <row r="38563">
      <c r="I38563" s="1"/>
      <c r="J38563" s="1"/>
      <c r="K38563" s="1"/>
      <c r="AA38563" s="1"/>
      <c r="AB38563" s="1"/>
      <c r="AC38563" s="1"/>
      <c r="AJ38563" s="1"/>
      <c r="AK38563" s="1"/>
      <c r="AL38563" s="1"/>
    </row>
    <row r="38564">
      <c r="I38564" s="1"/>
      <c r="J38564" s="1"/>
      <c r="K38564" s="1"/>
      <c r="AA38564" s="1"/>
      <c r="AB38564" s="1"/>
      <c r="AC38564" s="1"/>
      <c r="AJ38564" s="1"/>
      <c r="AK38564" s="1"/>
      <c r="AL38564" s="1"/>
    </row>
    <row r="38565">
      <c r="I38565" s="1"/>
      <c r="J38565" s="1"/>
      <c r="K38565" s="1"/>
      <c r="AA38565" s="1"/>
      <c r="AB38565" s="1"/>
      <c r="AC38565" s="1"/>
      <c r="AJ38565" s="1"/>
      <c r="AK38565" s="1"/>
      <c r="AL38565" s="1"/>
    </row>
    <row r="38566">
      <c r="I38566" s="1"/>
      <c r="J38566" s="1"/>
      <c r="K38566" s="1"/>
      <c r="AA38566" s="1"/>
      <c r="AB38566" s="1"/>
      <c r="AC38566" s="1"/>
      <c r="AJ38566" s="1"/>
      <c r="AK38566" s="1"/>
      <c r="AL38566" s="1"/>
    </row>
    <row r="38567">
      <c r="I38567" s="1"/>
      <c r="J38567" s="1"/>
      <c r="K38567" s="1"/>
      <c r="AA38567" s="1"/>
      <c r="AB38567" s="1"/>
      <c r="AC38567" s="1"/>
      <c r="AJ38567" s="1"/>
      <c r="AK38567" s="1"/>
      <c r="AL38567" s="1"/>
    </row>
    <row r="38568">
      <c r="I38568" s="1"/>
      <c r="J38568" s="1"/>
      <c r="K38568" s="1"/>
      <c r="AA38568" s="1"/>
      <c r="AB38568" s="1"/>
      <c r="AC38568" s="1"/>
      <c r="AJ38568" s="1"/>
      <c r="AK38568" s="1"/>
      <c r="AL38568" s="1"/>
    </row>
    <row r="38569">
      <c r="I38569" s="1"/>
      <c r="J38569" s="1"/>
      <c r="K38569" s="1"/>
      <c r="AA38569" s="1"/>
      <c r="AB38569" s="1"/>
      <c r="AC38569" s="1"/>
      <c r="AJ38569" s="1"/>
      <c r="AK38569" s="1"/>
      <c r="AL38569" s="1"/>
    </row>
    <row r="38570">
      <c r="I38570" s="1"/>
      <c r="J38570" s="1"/>
      <c r="K38570" s="1"/>
      <c r="AA38570" s="1"/>
      <c r="AB38570" s="1"/>
      <c r="AC38570" s="1"/>
      <c r="AJ38570" s="1"/>
      <c r="AK38570" s="1"/>
      <c r="AL38570" s="1"/>
    </row>
    <row r="38571">
      <c r="I38571" s="1"/>
      <c r="J38571" s="1"/>
      <c r="K38571" s="1"/>
      <c r="AA38571" s="1"/>
      <c r="AB38571" s="1"/>
      <c r="AC38571" s="1"/>
      <c r="AJ38571" s="1"/>
      <c r="AK38571" s="1"/>
      <c r="AL38571" s="1"/>
    </row>
    <row r="38572">
      <c r="I38572" s="1"/>
      <c r="J38572" s="1"/>
      <c r="K38572" s="1"/>
      <c r="AA38572" s="1"/>
      <c r="AB38572" s="1"/>
      <c r="AC38572" s="1"/>
      <c r="AJ38572" s="1"/>
      <c r="AK38572" s="1"/>
      <c r="AL38572" s="1"/>
    </row>
    <row r="38573">
      <c r="I38573" s="1"/>
      <c r="J38573" s="1"/>
      <c r="K38573" s="1"/>
      <c r="AA38573" s="1"/>
      <c r="AB38573" s="1"/>
      <c r="AC38573" s="1"/>
      <c r="AJ38573" s="1"/>
      <c r="AK38573" s="1"/>
      <c r="AL38573" s="1"/>
    </row>
    <row r="38574">
      <c r="I38574" s="1"/>
      <c r="J38574" s="1"/>
      <c r="K38574" s="1"/>
      <c r="AA38574" s="1"/>
      <c r="AB38574" s="1"/>
      <c r="AC38574" s="1"/>
      <c r="AJ38574" s="1"/>
      <c r="AK38574" s="1"/>
      <c r="AL38574" s="1"/>
    </row>
    <row r="38575">
      <c r="I38575" s="1"/>
      <c r="J38575" s="1"/>
      <c r="K38575" s="1"/>
      <c r="AA38575" s="1"/>
      <c r="AB38575" s="1"/>
      <c r="AC38575" s="1"/>
      <c r="AJ38575" s="1"/>
      <c r="AK38575" s="1"/>
      <c r="AL38575" s="1"/>
    </row>
    <row r="38576">
      <c r="I38576" s="1"/>
      <c r="J38576" s="1"/>
      <c r="K38576" s="1"/>
      <c r="AA38576" s="1"/>
      <c r="AB38576" s="1"/>
      <c r="AC38576" s="1"/>
      <c r="AJ38576" s="1"/>
      <c r="AK38576" s="1"/>
      <c r="AL38576" s="1"/>
    </row>
    <row r="38577">
      <c r="I38577" s="1"/>
      <c r="J38577" s="1"/>
      <c r="K38577" s="1"/>
      <c r="AA38577" s="1"/>
      <c r="AB38577" s="1"/>
      <c r="AC38577" s="1"/>
      <c r="AJ38577" s="1"/>
      <c r="AK38577" s="1"/>
      <c r="AL38577" s="1"/>
    </row>
    <row r="38578">
      <c r="I38578" s="1"/>
      <c r="J38578" s="1"/>
      <c r="K38578" s="1"/>
      <c r="AA38578" s="1"/>
      <c r="AB38578" s="1"/>
      <c r="AC38578" s="1"/>
      <c r="AJ38578" s="1"/>
      <c r="AK38578" s="1"/>
      <c r="AL38578" s="1"/>
    </row>
    <row r="38579">
      <c r="I38579" s="1"/>
      <c r="J38579" s="1"/>
      <c r="K38579" s="1"/>
      <c r="AA38579" s="1"/>
      <c r="AB38579" s="1"/>
      <c r="AC38579" s="1"/>
      <c r="AJ38579" s="1"/>
      <c r="AK38579" s="1"/>
      <c r="AL38579" s="1"/>
    </row>
    <row r="38580">
      <c r="I38580" s="1"/>
      <c r="J38580" s="1"/>
      <c r="K38580" s="1"/>
      <c r="AA38580" s="1"/>
      <c r="AB38580" s="1"/>
      <c r="AC38580" s="1"/>
      <c r="AJ38580" s="1"/>
      <c r="AK38580" s="1"/>
      <c r="AL38580" s="1"/>
    </row>
    <row r="38581">
      <c r="I38581" s="1"/>
      <c r="J38581" s="1"/>
      <c r="K38581" s="1"/>
      <c r="AA38581" s="1"/>
      <c r="AB38581" s="1"/>
      <c r="AC38581" s="1"/>
      <c r="AJ38581" s="1"/>
      <c r="AK38581" s="1"/>
      <c r="AL38581" s="1"/>
    </row>
    <row r="38582">
      <c r="I38582" s="1"/>
      <c r="J38582" s="1"/>
      <c r="K38582" s="1"/>
      <c r="AA38582" s="1"/>
      <c r="AB38582" s="1"/>
      <c r="AC38582" s="1"/>
      <c r="AJ38582" s="1"/>
      <c r="AK38582" s="1"/>
      <c r="AL38582" s="1"/>
    </row>
    <row r="38583">
      <c r="I38583" s="1"/>
      <c r="J38583" s="1"/>
      <c r="K38583" s="1"/>
      <c r="AA38583" s="1"/>
      <c r="AB38583" s="1"/>
      <c r="AC38583" s="1"/>
      <c r="AJ38583" s="1"/>
      <c r="AK38583" s="1"/>
      <c r="AL38583" s="1"/>
    </row>
    <row r="38584">
      <c r="I38584" s="1"/>
      <c r="J38584" s="1"/>
      <c r="K38584" s="1"/>
      <c r="AA38584" s="1"/>
      <c r="AB38584" s="1"/>
      <c r="AC38584" s="1"/>
      <c r="AJ38584" s="1"/>
      <c r="AK38584" s="1"/>
      <c r="AL38584" s="1"/>
    </row>
    <row r="38585">
      <c r="I38585" s="1"/>
      <c r="J38585" s="1"/>
      <c r="K38585" s="1"/>
      <c r="AA38585" s="1"/>
      <c r="AB38585" s="1"/>
      <c r="AC38585" s="1"/>
      <c r="AJ38585" s="1"/>
      <c r="AK38585" s="1"/>
      <c r="AL38585" s="1"/>
    </row>
    <row r="38586">
      <c r="I38586" s="1"/>
      <c r="J38586" s="1"/>
      <c r="K38586" s="1"/>
      <c r="AA38586" s="1"/>
      <c r="AB38586" s="1"/>
      <c r="AC38586" s="1"/>
      <c r="AJ38586" s="1"/>
      <c r="AK38586" s="1"/>
      <c r="AL38586" s="1"/>
    </row>
    <row r="38587">
      <c r="I38587" s="1"/>
      <c r="J38587" s="1"/>
      <c r="K38587" s="1"/>
      <c r="AA38587" s="1"/>
      <c r="AB38587" s="1"/>
      <c r="AC38587" s="1"/>
      <c r="AJ38587" s="1"/>
      <c r="AK38587" s="1"/>
      <c r="AL38587" s="1"/>
    </row>
    <row r="38588">
      <c r="I38588" s="1"/>
      <c r="J38588" s="1"/>
      <c r="K38588" s="1"/>
      <c r="AA38588" s="1"/>
      <c r="AB38588" s="1"/>
      <c r="AC38588" s="1"/>
      <c r="AJ38588" s="1"/>
      <c r="AK38588" s="1"/>
      <c r="AL38588" s="1"/>
    </row>
    <row r="38589">
      <c r="I38589" s="1"/>
      <c r="J38589" s="1"/>
      <c r="K38589" s="1"/>
      <c r="AA38589" s="1"/>
      <c r="AB38589" s="1"/>
      <c r="AC38589" s="1"/>
      <c r="AJ38589" s="1"/>
      <c r="AK38589" s="1"/>
      <c r="AL38589" s="1"/>
    </row>
    <row r="38590">
      <c r="I38590" s="1"/>
      <c r="J38590" s="1"/>
      <c r="K38590" s="1"/>
      <c r="AA38590" s="1"/>
      <c r="AB38590" s="1"/>
      <c r="AC38590" s="1"/>
      <c r="AJ38590" s="1"/>
      <c r="AK38590" s="1"/>
      <c r="AL38590" s="1"/>
    </row>
    <row r="38591">
      <c r="I38591" s="1"/>
      <c r="J38591" s="1"/>
      <c r="K38591" s="1"/>
      <c r="AA38591" s="1"/>
      <c r="AB38591" s="1"/>
      <c r="AC38591" s="1"/>
      <c r="AJ38591" s="1"/>
      <c r="AK38591" s="1"/>
      <c r="AL38591" s="1"/>
    </row>
    <row r="38592">
      <c r="I38592" s="1"/>
      <c r="J38592" s="1"/>
      <c r="K38592" s="1"/>
      <c r="AA38592" s="1"/>
      <c r="AB38592" s="1"/>
      <c r="AC38592" s="1"/>
      <c r="AJ38592" s="1"/>
      <c r="AK38592" s="1"/>
      <c r="AL38592" s="1"/>
    </row>
    <row r="38593">
      <c r="I38593" s="1"/>
      <c r="J38593" s="1"/>
      <c r="K38593" s="1"/>
      <c r="AA38593" s="1"/>
      <c r="AB38593" s="1"/>
      <c r="AC38593" s="1"/>
      <c r="AJ38593" s="1"/>
      <c r="AK38593" s="1"/>
      <c r="AL38593" s="1"/>
    </row>
    <row r="38594">
      <c r="I38594" s="1"/>
      <c r="J38594" s="1"/>
      <c r="K38594" s="1"/>
      <c r="AA38594" s="1"/>
      <c r="AB38594" s="1"/>
      <c r="AC38594" s="1"/>
      <c r="AJ38594" s="1"/>
      <c r="AK38594" s="1"/>
      <c r="AL38594" s="1"/>
    </row>
    <row r="38595">
      <c r="I38595" s="1"/>
      <c r="J38595" s="1"/>
      <c r="K38595" s="1"/>
      <c r="AA38595" s="1"/>
      <c r="AB38595" s="1"/>
      <c r="AC38595" s="1"/>
      <c r="AJ38595" s="1"/>
      <c r="AK38595" s="1"/>
      <c r="AL38595" s="1"/>
    </row>
    <row r="38596">
      <c r="I38596" s="1"/>
      <c r="J38596" s="1"/>
      <c r="K38596" s="1"/>
      <c r="AA38596" s="1"/>
      <c r="AB38596" s="1"/>
      <c r="AC38596" s="1"/>
      <c r="AJ38596" s="1"/>
      <c r="AK38596" s="1"/>
      <c r="AL38596" s="1"/>
    </row>
    <row r="38597">
      <c r="I38597" s="1"/>
      <c r="J38597" s="1"/>
      <c r="K38597" s="1"/>
      <c r="AA38597" s="1"/>
      <c r="AB38597" s="1"/>
      <c r="AC38597" s="1"/>
      <c r="AJ38597" s="1"/>
      <c r="AK38597" s="1"/>
      <c r="AL38597" s="1"/>
    </row>
    <row r="38598">
      <c r="I38598" s="1"/>
      <c r="J38598" s="1"/>
      <c r="K38598" s="1"/>
      <c r="AA38598" s="1"/>
      <c r="AB38598" s="1"/>
      <c r="AC38598" s="1"/>
      <c r="AJ38598" s="1"/>
      <c r="AK38598" s="1"/>
      <c r="AL38598" s="1"/>
    </row>
    <row r="38599">
      <c r="I38599" s="1"/>
      <c r="J38599" s="1"/>
      <c r="K38599" s="1"/>
      <c r="AA38599" s="1"/>
      <c r="AB38599" s="1"/>
      <c r="AC38599" s="1"/>
      <c r="AJ38599" s="1"/>
      <c r="AK38599" s="1"/>
      <c r="AL38599" s="1"/>
    </row>
    <row r="38600">
      <c r="I38600" s="1"/>
      <c r="J38600" s="1"/>
      <c r="K38600" s="1"/>
      <c r="AA38600" s="1"/>
      <c r="AB38600" s="1"/>
      <c r="AC38600" s="1"/>
      <c r="AJ38600" s="1"/>
      <c r="AK38600" s="1"/>
      <c r="AL38600" s="1"/>
    </row>
    <row r="38601">
      <c r="I38601" s="1"/>
      <c r="J38601" s="1"/>
      <c r="K38601" s="1"/>
      <c r="AA38601" s="1"/>
      <c r="AB38601" s="1"/>
      <c r="AC38601" s="1"/>
      <c r="AJ38601" s="1"/>
      <c r="AK38601" s="1"/>
      <c r="AL38601" s="1"/>
    </row>
    <row r="38602">
      <c r="I38602" s="1"/>
      <c r="J38602" s="1"/>
      <c r="K38602" s="1"/>
      <c r="AA38602" s="1"/>
      <c r="AB38602" s="1"/>
      <c r="AC38602" s="1"/>
      <c r="AJ38602" s="1"/>
      <c r="AK38602" s="1"/>
      <c r="AL38602" s="1"/>
    </row>
    <row r="38603">
      <c r="I38603" s="1"/>
      <c r="J38603" s="1"/>
      <c r="K38603" s="1"/>
      <c r="AA38603" s="1"/>
      <c r="AB38603" s="1"/>
      <c r="AC38603" s="1"/>
      <c r="AJ38603" s="1"/>
      <c r="AK38603" s="1"/>
      <c r="AL38603" s="1"/>
    </row>
    <row r="38604">
      <c r="I38604" s="1"/>
      <c r="J38604" s="1"/>
      <c r="K38604" s="1"/>
      <c r="AA38604" s="1"/>
      <c r="AB38604" s="1"/>
      <c r="AC38604" s="1"/>
      <c r="AJ38604" s="1"/>
      <c r="AK38604" s="1"/>
      <c r="AL38604" s="1"/>
    </row>
    <row r="38605">
      <c r="I38605" s="1"/>
      <c r="J38605" s="1"/>
      <c r="K38605" s="1"/>
      <c r="AA38605" s="1"/>
      <c r="AB38605" s="1"/>
      <c r="AC38605" s="1"/>
      <c r="AJ38605" s="1"/>
      <c r="AK38605" s="1"/>
      <c r="AL38605" s="1"/>
    </row>
    <row r="38606">
      <c r="I38606" s="1"/>
      <c r="J38606" s="1"/>
      <c r="K38606" s="1"/>
      <c r="AA38606" s="1"/>
      <c r="AB38606" s="1"/>
      <c r="AC38606" s="1"/>
      <c r="AJ38606" s="1"/>
      <c r="AK38606" s="1"/>
      <c r="AL38606" s="1"/>
    </row>
    <row r="38607">
      <c r="I38607" s="1"/>
      <c r="J38607" s="1"/>
      <c r="K38607" s="1"/>
      <c r="AA38607" s="1"/>
      <c r="AB38607" s="1"/>
      <c r="AC38607" s="1"/>
      <c r="AJ38607" s="1"/>
      <c r="AK38607" s="1"/>
      <c r="AL38607" s="1"/>
    </row>
    <row r="38608">
      <c r="I38608" s="1"/>
      <c r="J38608" s="1"/>
      <c r="K38608" s="1"/>
      <c r="AA38608" s="1"/>
      <c r="AB38608" s="1"/>
      <c r="AC38608" s="1"/>
      <c r="AJ38608" s="1"/>
      <c r="AK38608" s="1"/>
      <c r="AL38608" s="1"/>
    </row>
    <row r="38609">
      <c r="I38609" s="1"/>
      <c r="J38609" s="1"/>
      <c r="K38609" s="1"/>
      <c r="AA38609" s="1"/>
      <c r="AB38609" s="1"/>
      <c r="AC38609" s="1"/>
      <c r="AJ38609" s="1"/>
      <c r="AK38609" s="1"/>
      <c r="AL38609" s="1"/>
    </row>
    <row r="38610">
      <c r="I38610" s="1"/>
      <c r="J38610" s="1"/>
      <c r="K38610" s="1"/>
      <c r="AA38610" s="1"/>
      <c r="AB38610" s="1"/>
      <c r="AC38610" s="1"/>
      <c r="AJ38610" s="1"/>
      <c r="AK38610" s="1"/>
      <c r="AL38610" s="1"/>
    </row>
    <row r="38611">
      <c r="I38611" s="1"/>
      <c r="J38611" s="1"/>
      <c r="K38611" s="1"/>
      <c r="AA38611" s="1"/>
      <c r="AB38611" s="1"/>
      <c r="AC38611" s="1"/>
      <c r="AJ38611" s="1"/>
      <c r="AK38611" s="1"/>
      <c r="AL38611" s="1"/>
    </row>
    <row r="38612">
      <c r="I38612" s="1"/>
      <c r="J38612" s="1"/>
      <c r="K38612" s="1"/>
      <c r="AA38612" s="1"/>
      <c r="AB38612" s="1"/>
      <c r="AC38612" s="1"/>
      <c r="AJ38612" s="1"/>
      <c r="AK38612" s="1"/>
      <c r="AL38612" s="1"/>
    </row>
    <row r="38613">
      <c r="I38613" s="1"/>
      <c r="J38613" s="1"/>
      <c r="K38613" s="1"/>
      <c r="AA38613" s="1"/>
      <c r="AB38613" s="1"/>
      <c r="AC38613" s="1"/>
      <c r="AJ38613" s="1"/>
      <c r="AK38613" s="1"/>
      <c r="AL38613" s="1"/>
    </row>
    <row r="38614">
      <c r="I38614" s="1"/>
      <c r="J38614" s="1"/>
      <c r="K38614" s="1"/>
      <c r="AA38614" s="1"/>
      <c r="AB38614" s="1"/>
      <c r="AC38614" s="1"/>
      <c r="AJ38614" s="1"/>
      <c r="AK38614" s="1"/>
      <c r="AL38614" s="1"/>
    </row>
    <row r="38615">
      <c r="I38615" s="1"/>
      <c r="J38615" s="1"/>
      <c r="K38615" s="1"/>
      <c r="AA38615" s="1"/>
      <c r="AB38615" s="1"/>
      <c r="AC38615" s="1"/>
      <c r="AJ38615" s="1"/>
      <c r="AK38615" s="1"/>
      <c r="AL38615" s="1"/>
    </row>
    <row r="38616">
      <c r="I38616" s="1"/>
      <c r="J38616" s="1"/>
      <c r="K38616" s="1"/>
      <c r="AA38616" s="1"/>
      <c r="AB38616" s="1"/>
      <c r="AC38616" s="1"/>
      <c r="AJ38616" s="1"/>
      <c r="AK38616" s="1"/>
      <c r="AL38616" s="1"/>
    </row>
    <row r="38617">
      <c r="I38617" s="1"/>
      <c r="J38617" s="1"/>
      <c r="K38617" s="1"/>
      <c r="AA38617" s="1"/>
      <c r="AB38617" s="1"/>
      <c r="AC38617" s="1"/>
      <c r="AJ38617" s="1"/>
      <c r="AK38617" s="1"/>
      <c r="AL38617" s="1"/>
    </row>
    <row r="38618">
      <c r="I38618" s="1"/>
      <c r="J38618" s="1"/>
      <c r="K38618" s="1"/>
      <c r="AA38618" s="1"/>
      <c r="AB38618" s="1"/>
      <c r="AC38618" s="1"/>
      <c r="AJ38618" s="1"/>
      <c r="AK38618" s="1"/>
      <c r="AL38618" s="1"/>
    </row>
    <row r="38619">
      <c r="I38619" s="1"/>
      <c r="J38619" s="1"/>
      <c r="K38619" s="1"/>
      <c r="AA38619" s="1"/>
      <c r="AB38619" s="1"/>
      <c r="AC38619" s="1"/>
      <c r="AJ38619" s="1"/>
      <c r="AK38619" s="1"/>
      <c r="AL38619" s="1"/>
    </row>
    <row r="38620">
      <c r="I38620" s="1"/>
      <c r="J38620" s="1"/>
      <c r="K38620" s="1"/>
      <c r="AA38620" s="1"/>
      <c r="AB38620" s="1"/>
      <c r="AC38620" s="1"/>
      <c r="AJ38620" s="1"/>
      <c r="AK38620" s="1"/>
      <c r="AL38620" s="1"/>
    </row>
    <row r="38621">
      <c r="I38621" s="1"/>
      <c r="J38621" s="1"/>
      <c r="K38621" s="1"/>
      <c r="AA38621" s="1"/>
      <c r="AB38621" s="1"/>
      <c r="AC38621" s="1"/>
      <c r="AJ38621" s="1"/>
      <c r="AK38621" s="1"/>
      <c r="AL38621" s="1"/>
    </row>
    <row r="38622">
      <c r="I38622" s="1"/>
      <c r="J38622" s="1"/>
      <c r="K38622" s="1"/>
      <c r="AA38622" s="1"/>
      <c r="AB38622" s="1"/>
      <c r="AC38622" s="1"/>
      <c r="AJ38622" s="1"/>
      <c r="AK38622" s="1"/>
      <c r="AL38622" s="1"/>
    </row>
    <row r="38623">
      <c r="I38623" s="1"/>
      <c r="J38623" s="1"/>
      <c r="K38623" s="1"/>
      <c r="AA38623" s="1"/>
      <c r="AB38623" s="1"/>
      <c r="AC38623" s="1"/>
      <c r="AJ38623" s="1"/>
      <c r="AK38623" s="1"/>
      <c r="AL38623" s="1"/>
    </row>
    <row r="38624">
      <c r="I38624" s="1"/>
      <c r="J38624" s="1"/>
      <c r="K38624" s="1"/>
      <c r="AA38624" s="1"/>
      <c r="AB38624" s="1"/>
      <c r="AC38624" s="1"/>
      <c r="AJ38624" s="1"/>
      <c r="AK38624" s="1"/>
      <c r="AL38624" s="1"/>
    </row>
    <row r="38625">
      <c r="I38625" s="1"/>
      <c r="J38625" s="1"/>
      <c r="K38625" s="1"/>
      <c r="AA38625" s="1"/>
      <c r="AB38625" s="1"/>
      <c r="AC38625" s="1"/>
      <c r="AJ38625" s="1"/>
      <c r="AK38625" s="1"/>
      <c r="AL38625" s="1"/>
    </row>
    <row r="38626">
      <c r="I38626" s="1"/>
      <c r="J38626" s="1"/>
      <c r="K38626" s="1"/>
      <c r="AA38626" s="1"/>
      <c r="AB38626" s="1"/>
      <c r="AC38626" s="1"/>
      <c r="AJ38626" s="1"/>
      <c r="AK38626" s="1"/>
      <c r="AL38626" s="1"/>
    </row>
    <row r="38627">
      <c r="I38627" s="1"/>
      <c r="J38627" s="1"/>
      <c r="K38627" s="1"/>
      <c r="AA38627" s="1"/>
      <c r="AB38627" s="1"/>
      <c r="AC38627" s="1"/>
      <c r="AJ38627" s="1"/>
      <c r="AK38627" s="1"/>
      <c r="AL38627" s="1"/>
    </row>
    <row r="38628">
      <c r="I38628" s="1"/>
      <c r="J38628" s="1"/>
      <c r="K38628" s="1"/>
      <c r="AA38628" s="1"/>
      <c r="AB38628" s="1"/>
      <c r="AC38628" s="1"/>
      <c r="AJ38628" s="1"/>
      <c r="AK38628" s="1"/>
      <c r="AL38628" s="1"/>
    </row>
    <row r="38629">
      <c r="I38629" s="1"/>
      <c r="J38629" s="1"/>
      <c r="K38629" s="1"/>
      <c r="AA38629" s="1"/>
      <c r="AB38629" s="1"/>
      <c r="AC38629" s="1"/>
      <c r="AJ38629" s="1"/>
      <c r="AK38629" s="1"/>
      <c r="AL38629" s="1"/>
    </row>
    <row r="38630">
      <c r="I38630" s="1"/>
      <c r="J38630" s="1"/>
      <c r="K38630" s="1"/>
      <c r="AA38630" s="1"/>
      <c r="AB38630" s="1"/>
      <c r="AC38630" s="1"/>
      <c r="AJ38630" s="1"/>
      <c r="AK38630" s="1"/>
      <c r="AL38630" s="1"/>
    </row>
    <row r="38631">
      <c r="I38631" s="1"/>
      <c r="J38631" s="1"/>
      <c r="K38631" s="1"/>
      <c r="AA38631" s="1"/>
      <c r="AB38631" s="1"/>
      <c r="AC38631" s="1"/>
      <c r="AJ38631" s="1"/>
      <c r="AK38631" s="1"/>
      <c r="AL38631" s="1"/>
    </row>
    <row r="38632">
      <c r="I38632" s="1"/>
      <c r="J38632" s="1"/>
      <c r="K38632" s="1"/>
      <c r="AA38632" s="1"/>
      <c r="AB38632" s="1"/>
      <c r="AC38632" s="1"/>
      <c r="AJ38632" s="1"/>
      <c r="AK38632" s="1"/>
      <c r="AL38632" s="1"/>
    </row>
    <row r="38633">
      <c r="I38633" s="1"/>
      <c r="J38633" s="1"/>
      <c r="K38633" s="1"/>
      <c r="AA38633" s="1"/>
      <c r="AB38633" s="1"/>
      <c r="AC38633" s="1"/>
      <c r="AJ38633" s="1"/>
      <c r="AK38633" s="1"/>
      <c r="AL38633" s="1"/>
    </row>
    <row r="38634">
      <c r="I38634" s="1"/>
      <c r="J38634" s="1"/>
      <c r="K38634" s="1"/>
      <c r="AA38634" s="1"/>
      <c r="AB38634" s="1"/>
      <c r="AC38634" s="1"/>
      <c r="AJ38634" s="1"/>
      <c r="AK38634" s="1"/>
      <c r="AL38634" s="1"/>
    </row>
    <row r="38635">
      <c r="I38635" s="1"/>
      <c r="J38635" s="1"/>
      <c r="K38635" s="1"/>
      <c r="AA38635" s="1"/>
      <c r="AB38635" s="1"/>
      <c r="AC38635" s="1"/>
      <c r="AJ38635" s="1"/>
      <c r="AK38635" s="1"/>
      <c r="AL38635" s="1"/>
    </row>
    <row r="38636">
      <c r="I38636" s="1"/>
      <c r="J38636" s="1"/>
      <c r="K38636" s="1"/>
      <c r="AA38636" s="1"/>
      <c r="AB38636" s="1"/>
      <c r="AC38636" s="1"/>
      <c r="AJ38636" s="1"/>
      <c r="AK38636" s="1"/>
      <c r="AL38636" s="1"/>
    </row>
    <row r="38637">
      <c r="I38637" s="1"/>
      <c r="J38637" s="1"/>
      <c r="K38637" s="1"/>
      <c r="AA38637" s="1"/>
      <c r="AB38637" s="1"/>
      <c r="AC38637" s="1"/>
      <c r="AJ38637" s="1"/>
      <c r="AK38637" s="1"/>
      <c r="AL38637" s="1"/>
    </row>
    <row r="38638">
      <c r="I38638" s="1"/>
      <c r="J38638" s="1"/>
      <c r="K38638" s="1"/>
      <c r="AA38638" s="1"/>
      <c r="AB38638" s="1"/>
      <c r="AC38638" s="1"/>
      <c r="AJ38638" s="1"/>
      <c r="AK38638" s="1"/>
      <c r="AL38638" s="1"/>
    </row>
    <row r="38639">
      <c r="I38639" s="1"/>
      <c r="J38639" s="1"/>
      <c r="K38639" s="1"/>
      <c r="AA38639" s="1"/>
      <c r="AB38639" s="1"/>
      <c r="AC38639" s="1"/>
      <c r="AJ38639" s="1"/>
      <c r="AK38639" s="1"/>
      <c r="AL38639" s="1"/>
    </row>
    <row r="38640">
      <c r="I38640" s="1"/>
      <c r="J38640" s="1"/>
      <c r="K38640" s="1"/>
      <c r="AA38640" s="1"/>
      <c r="AB38640" s="1"/>
      <c r="AC38640" s="1"/>
      <c r="AJ38640" s="1"/>
      <c r="AK38640" s="1"/>
      <c r="AL38640" s="1"/>
    </row>
    <row r="38641">
      <c r="I38641" s="1"/>
      <c r="J38641" s="1"/>
      <c r="K38641" s="1"/>
      <c r="AA38641" s="1"/>
      <c r="AB38641" s="1"/>
      <c r="AC38641" s="1"/>
      <c r="AJ38641" s="1"/>
      <c r="AK38641" s="1"/>
      <c r="AL38641" s="1"/>
    </row>
    <row r="38642">
      <c r="I38642" s="1"/>
      <c r="J38642" s="1"/>
      <c r="K38642" s="1"/>
      <c r="AA38642" s="1"/>
      <c r="AB38642" s="1"/>
      <c r="AC38642" s="1"/>
      <c r="AJ38642" s="1"/>
      <c r="AK38642" s="1"/>
      <c r="AL38642" s="1"/>
    </row>
    <row r="38643">
      <c r="I38643" s="1"/>
      <c r="J38643" s="1"/>
      <c r="K38643" s="1"/>
      <c r="AA38643" s="1"/>
      <c r="AB38643" s="1"/>
      <c r="AC38643" s="1"/>
      <c r="AJ38643" s="1"/>
      <c r="AK38643" s="1"/>
      <c r="AL38643" s="1"/>
    </row>
    <row r="38644">
      <c r="I38644" s="1"/>
      <c r="J38644" s="1"/>
      <c r="K38644" s="1"/>
      <c r="AA38644" s="1"/>
      <c r="AB38644" s="1"/>
      <c r="AC38644" s="1"/>
      <c r="AJ38644" s="1"/>
      <c r="AK38644" s="1"/>
      <c r="AL38644" s="1"/>
    </row>
    <row r="38645">
      <c r="I38645" s="1"/>
      <c r="J38645" s="1"/>
      <c r="K38645" s="1"/>
      <c r="AA38645" s="1"/>
      <c r="AB38645" s="1"/>
      <c r="AC38645" s="1"/>
      <c r="AJ38645" s="1"/>
      <c r="AK38645" s="1"/>
      <c r="AL38645" s="1"/>
    </row>
    <row r="38646">
      <c r="I38646" s="1"/>
      <c r="J38646" s="1"/>
      <c r="K38646" s="1"/>
      <c r="AA38646" s="1"/>
      <c r="AB38646" s="1"/>
      <c r="AC38646" s="1"/>
      <c r="AJ38646" s="1"/>
      <c r="AK38646" s="1"/>
      <c r="AL38646" s="1"/>
    </row>
    <row r="38647">
      <c r="I38647" s="1"/>
      <c r="J38647" s="1"/>
      <c r="K38647" s="1"/>
      <c r="AA38647" s="1"/>
      <c r="AB38647" s="1"/>
      <c r="AC38647" s="1"/>
      <c r="AJ38647" s="1"/>
      <c r="AK38647" s="1"/>
      <c r="AL38647" s="1"/>
    </row>
    <row r="38648">
      <c r="I38648" s="1"/>
      <c r="J38648" s="1"/>
      <c r="K38648" s="1"/>
      <c r="AA38648" s="1"/>
      <c r="AB38648" s="1"/>
      <c r="AC38648" s="1"/>
      <c r="AJ38648" s="1"/>
      <c r="AK38648" s="1"/>
      <c r="AL38648" s="1"/>
    </row>
    <row r="38649">
      <c r="I38649" s="1"/>
      <c r="J38649" s="1"/>
      <c r="K38649" s="1"/>
      <c r="AA38649" s="1"/>
      <c r="AB38649" s="1"/>
      <c r="AC38649" s="1"/>
      <c r="AJ38649" s="1"/>
      <c r="AK38649" s="1"/>
      <c r="AL38649" s="1"/>
    </row>
    <row r="38650">
      <c r="I38650" s="1"/>
      <c r="J38650" s="1"/>
      <c r="K38650" s="1"/>
      <c r="AA38650" s="1"/>
      <c r="AB38650" s="1"/>
      <c r="AC38650" s="1"/>
      <c r="AJ38650" s="1"/>
      <c r="AK38650" s="1"/>
      <c r="AL38650" s="1"/>
    </row>
    <row r="38651">
      <c r="I38651" s="1"/>
      <c r="J38651" s="1"/>
      <c r="K38651" s="1"/>
      <c r="AA38651" s="1"/>
      <c r="AB38651" s="1"/>
      <c r="AC38651" s="1"/>
      <c r="AJ38651" s="1"/>
      <c r="AK38651" s="1"/>
      <c r="AL38651" s="1"/>
    </row>
    <row r="38652">
      <c r="I38652" s="1"/>
      <c r="J38652" s="1"/>
      <c r="K38652" s="1"/>
      <c r="AA38652" s="1"/>
      <c r="AB38652" s="1"/>
      <c r="AC38652" s="1"/>
      <c r="AJ38652" s="1"/>
      <c r="AK38652" s="1"/>
      <c r="AL38652" s="1"/>
    </row>
    <row r="38653">
      <c r="I38653" s="1"/>
      <c r="J38653" s="1"/>
      <c r="K38653" s="1"/>
      <c r="AA38653" s="1"/>
      <c r="AB38653" s="1"/>
      <c r="AC38653" s="1"/>
      <c r="AJ38653" s="1"/>
      <c r="AK38653" s="1"/>
      <c r="AL38653" s="1"/>
    </row>
    <row r="38654">
      <c r="I38654" s="1"/>
      <c r="J38654" s="1"/>
      <c r="K38654" s="1"/>
      <c r="AA38654" s="1"/>
      <c r="AB38654" s="1"/>
      <c r="AC38654" s="1"/>
      <c r="AJ38654" s="1"/>
      <c r="AK38654" s="1"/>
      <c r="AL38654" s="1"/>
    </row>
    <row r="38655">
      <c r="I38655" s="1"/>
      <c r="J38655" s="1"/>
      <c r="K38655" s="1"/>
      <c r="AA38655" s="1"/>
      <c r="AB38655" s="1"/>
      <c r="AC38655" s="1"/>
      <c r="AJ38655" s="1"/>
      <c r="AK38655" s="1"/>
      <c r="AL38655" s="1"/>
    </row>
    <row r="38656">
      <c r="I38656" s="1"/>
      <c r="J38656" s="1"/>
      <c r="K38656" s="1"/>
      <c r="AA38656" s="1"/>
      <c r="AB38656" s="1"/>
      <c r="AC38656" s="1"/>
      <c r="AJ38656" s="1"/>
      <c r="AK38656" s="1"/>
      <c r="AL38656" s="1"/>
    </row>
    <row r="38657">
      <c r="I38657" s="1"/>
      <c r="J38657" s="1"/>
      <c r="K38657" s="1"/>
      <c r="AA38657" s="1"/>
      <c r="AB38657" s="1"/>
      <c r="AC38657" s="1"/>
      <c r="AJ38657" s="1"/>
      <c r="AK38657" s="1"/>
      <c r="AL38657" s="1"/>
    </row>
    <row r="38658">
      <c r="I38658" s="1"/>
      <c r="J38658" s="1"/>
      <c r="K38658" s="1"/>
      <c r="AA38658" s="1"/>
      <c r="AB38658" s="1"/>
      <c r="AC38658" s="1"/>
      <c r="AJ38658" s="1"/>
      <c r="AK38658" s="1"/>
      <c r="AL38658" s="1"/>
    </row>
    <row r="38659">
      <c r="I38659" s="1"/>
      <c r="J38659" s="1"/>
      <c r="K38659" s="1"/>
      <c r="AA38659" s="1"/>
      <c r="AB38659" s="1"/>
      <c r="AC38659" s="1"/>
      <c r="AJ38659" s="1"/>
      <c r="AK38659" s="1"/>
      <c r="AL38659" s="1"/>
    </row>
    <row r="38660">
      <c r="I38660" s="1"/>
      <c r="J38660" s="1"/>
      <c r="K38660" s="1"/>
      <c r="AA38660" s="1"/>
      <c r="AB38660" s="1"/>
      <c r="AC38660" s="1"/>
      <c r="AJ38660" s="1"/>
      <c r="AK38660" s="1"/>
      <c r="AL38660" s="1"/>
    </row>
    <row r="38661">
      <c r="I38661" s="1"/>
      <c r="J38661" s="1"/>
      <c r="K38661" s="1"/>
      <c r="AA38661" s="1"/>
      <c r="AB38661" s="1"/>
      <c r="AC38661" s="1"/>
      <c r="AJ38661" s="1"/>
      <c r="AK38661" s="1"/>
      <c r="AL38661" s="1"/>
    </row>
    <row r="38662">
      <c r="I38662" s="1"/>
      <c r="J38662" s="1"/>
      <c r="K38662" s="1"/>
      <c r="AA38662" s="1"/>
      <c r="AB38662" s="1"/>
      <c r="AC38662" s="1"/>
      <c r="AJ38662" s="1"/>
      <c r="AK38662" s="1"/>
      <c r="AL38662" s="1"/>
    </row>
    <row r="38663">
      <c r="I38663" s="1"/>
      <c r="J38663" s="1"/>
      <c r="K38663" s="1"/>
      <c r="AA38663" s="1"/>
      <c r="AB38663" s="1"/>
      <c r="AC38663" s="1"/>
      <c r="AJ38663" s="1"/>
      <c r="AK38663" s="1"/>
      <c r="AL38663" s="1"/>
    </row>
    <row r="38664">
      <c r="I38664" s="1"/>
      <c r="J38664" s="1"/>
      <c r="K38664" s="1"/>
      <c r="AA38664" s="1"/>
      <c r="AB38664" s="1"/>
      <c r="AC38664" s="1"/>
      <c r="AJ38664" s="1"/>
      <c r="AK38664" s="1"/>
      <c r="AL38664" s="1"/>
    </row>
    <row r="38665">
      <c r="I38665" s="1"/>
      <c r="J38665" s="1"/>
      <c r="K38665" s="1"/>
      <c r="AA38665" s="1"/>
      <c r="AB38665" s="1"/>
      <c r="AC38665" s="1"/>
      <c r="AJ38665" s="1"/>
      <c r="AK38665" s="1"/>
      <c r="AL38665" s="1"/>
    </row>
    <row r="38666">
      <c r="I38666" s="1"/>
      <c r="J38666" s="1"/>
      <c r="K38666" s="1"/>
      <c r="AA38666" s="1"/>
      <c r="AB38666" s="1"/>
      <c r="AC38666" s="1"/>
      <c r="AJ38666" s="1"/>
      <c r="AK38666" s="1"/>
      <c r="AL38666" s="1"/>
    </row>
    <row r="38667">
      <c r="I38667" s="1"/>
      <c r="J38667" s="1"/>
      <c r="K38667" s="1"/>
      <c r="AA38667" s="1"/>
      <c r="AB38667" s="1"/>
      <c r="AC38667" s="1"/>
      <c r="AJ38667" s="1"/>
      <c r="AK38667" s="1"/>
      <c r="AL38667" s="1"/>
    </row>
    <row r="38668">
      <c r="I38668" s="1"/>
      <c r="J38668" s="1"/>
      <c r="K38668" s="1"/>
      <c r="AA38668" s="1"/>
      <c r="AB38668" s="1"/>
      <c r="AC38668" s="1"/>
      <c r="AJ38668" s="1"/>
      <c r="AK38668" s="1"/>
      <c r="AL38668" s="1"/>
    </row>
    <row r="38669">
      <c r="I38669" s="1"/>
      <c r="J38669" s="1"/>
      <c r="K38669" s="1"/>
      <c r="AA38669" s="1"/>
      <c r="AB38669" s="1"/>
      <c r="AC38669" s="1"/>
      <c r="AJ38669" s="1"/>
      <c r="AK38669" s="1"/>
      <c r="AL38669" s="1"/>
    </row>
    <row r="38670">
      <c r="I38670" s="1"/>
      <c r="J38670" s="1"/>
      <c r="K38670" s="1"/>
      <c r="AA38670" s="1"/>
      <c r="AB38670" s="1"/>
      <c r="AC38670" s="1"/>
      <c r="AJ38670" s="1"/>
      <c r="AK38670" s="1"/>
      <c r="AL38670" s="1"/>
    </row>
    <row r="38671">
      <c r="I38671" s="1"/>
      <c r="J38671" s="1"/>
      <c r="K38671" s="1"/>
      <c r="AA38671" s="1"/>
      <c r="AB38671" s="1"/>
      <c r="AC38671" s="1"/>
      <c r="AJ38671" s="1"/>
      <c r="AK38671" s="1"/>
      <c r="AL38671" s="1"/>
    </row>
    <row r="38672">
      <c r="I38672" s="1"/>
      <c r="J38672" s="1"/>
      <c r="K38672" s="1"/>
      <c r="AA38672" s="1"/>
      <c r="AB38672" s="1"/>
      <c r="AC38672" s="1"/>
      <c r="AJ38672" s="1"/>
      <c r="AK38672" s="1"/>
      <c r="AL38672" s="1"/>
    </row>
    <row r="38673">
      <c r="I38673" s="1"/>
      <c r="J38673" s="1"/>
      <c r="K38673" s="1"/>
      <c r="AA38673" s="1"/>
      <c r="AB38673" s="1"/>
      <c r="AC38673" s="1"/>
      <c r="AJ38673" s="1"/>
      <c r="AK38673" s="1"/>
      <c r="AL38673" s="1"/>
    </row>
    <row r="38674">
      <c r="I38674" s="1"/>
      <c r="J38674" s="1"/>
      <c r="K38674" s="1"/>
      <c r="AA38674" s="1"/>
      <c r="AB38674" s="1"/>
      <c r="AC38674" s="1"/>
      <c r="AJ38674" s="1"/>
      <c r="AK38674" s="1"/>
      <c r="AL38674" s="1"/>
    </row>
    <row r="38675">
      <c r="I38675" s="1"/>
      <c r="J38675" s="1"/>
      <c r="K38675" s="1"/>
      <c r="AA38675" s="1"/>
      <c r="AB38675" s="1"/>
      <c r="AC38675" s="1"/>
      <c r="AJ38675" s="1"/>
      <c r="AK38675" s="1"/>
      <c r="AL38675" s="1"/>
    </row>
    <row r="38676">
      <c r="I38676" s="1"/>
      <c r="J38676" s="1"/>
      <c r="K38676" s="1"/>
      <c r="AA38676" s="1"/>
      <c r="AB38676" s="1"/>
      <c r="AC38676" s="1"/>
      <c r="AJ38676" s="1"/>
      <c r="AK38676" s="1"/>
      <c r="AL38676" s="1"/>
    </row>
    <row r="38677">
      <c r="I38677" s="1"/>
      <c r="J38677" s="1"/>
      <c r="K38677" s="1"/>
      <c r="AA38677" s="1"/>
      <c r="AB38677" s="1"/>
      <c r="AC38677" s="1"/>
      <c r="AJ38677" s="1"/>
      <c r="AK38677" s="1"/>
      <c r="AL38677" s="1"/>
    </row>
    <row r="38678">
      <c r="I38678" s="1"/>
      <c r="J38678" s="1"/>
      <c r="K38678" s="1"/>
      <c r="AA38678" s="1"/>
      <c r="AB38678" s="1"/>
      <c r="AC38678" s="1"/>
      <c r="AJ38678" s="1"/>
      <c r="AK38678" s="1"/>
      <c r="AL38678" s="1"/>
    </row>
    <row r="38679">
      <c r="I38679" s="1"/>
      <c r="J38679" s="1"/>
      <c r="K38679" s="1"/>
      <c r="AA38679" s="1"/>
      <c r="AB38679" s="1"/>
      <c r="AC38679" s="1"/>
      <c r="AJ38679" s="1"/>
      <c r="AK38679" s="1"/>
      <c r="AL38679" s="1"/>
    </row>
    <row r="38680">
      <c r="I38680" s="1"/>
      <c r="J38680" s="1"/>
      <c r="K38680" s="1"/>
      <c r="AA38680" s="1"/>
      <c r="AB38680" s="1"/>
      <c r="AC38680" s="1"/>
      <c r="AJ38680" s="1"/>
      <c r="AK38680" s="1"/>
      <c r="AL38680" s="1"/>
    </row>
    <row r="38681">
      <c r="I38681" s="1"/>
      <c r="J38681" s="1"/>
      <c r="K38681" s="1"/>
      <c r="AA38681" s="1"/>
      <c r="AB38681" s="1"/>
      <c r="AC38681" s="1"/>
      <c r="AJ38681" s="1"/>
      <c r="AK38681" s="1"/>
      <c r="AL38681" s="1"/>
    </row>
    <row r="38682">
      <c r="I38682" s="1"/>
      <c r="J38682" s="1"/>
      <c r="K38682" s="1"/>
      <c r="AA38682" s="1"/>
      <c r="AB38682" s="1"/>
      <c r="AC38682" s="1"/>
      <c r="AJ38682" s="1"/>
      <c r="AK38682" s="1"/>
      <c r="AL38682" s="1"/>
    </row>
    <row r="38683">
      <c r="I38683" s="1"/>
      <c r="J38683" s="1"/>
      <c r="K38683" s="1"/>
      <c r="AA38683" s="1"/>
      <c r="AB38683" s="1"/>
      <c r="AC38683" s="1"/>
      <c r="AJ38683" s="1"/>
      <c r="AK38683" s="1"/>
      <c r="AL38683" s="1"/>
    </row>
    <row r="38684">
      <c r="I38684" s="1"/>
      <c r="J38684" s="1"/>
      <c r="K38684" s="1"/>
      <c r="AA38684" s="1"/>
      <c r="AB38684" s="1"/>
      <c r="AC38684" s="1"/>
      <c r="AJ38684" s="1"/>
      <c r="AK38684" s="1"/>
      <c r="AL38684" s="1"/>
    </row>
    <row r="38685">
      <c r="I38685" s="1"/>
      <c r="J38685" s="1"/>
      <c r="K38685" s="1"/>
      <c r="AA38685" s="1"/>
      <c r="AB38685" s="1"/>
      <c r="AC38685" s="1"/>
      <c r="AJ38685" s="1"/>
      <c r="AK38685" s="1"/>
      <c r="AL38685" s="1"/>
    </row>
    <row r="38686">
      <c r="I38686" s="1"/>
      <c r="J38686" s="1"/>
      <c r="K38686" s="1"/>
      <c r="AA38686" s="1"/>
      <c r="AB38686" s="1"/>
      <c r="AC38686" s="1"/>
      <c r="AJ38686" s="1"/>
      <c r="AK38686" s="1"/>
      <c r="AL38686" s="1"/>
    </row>
    <row r="38687">
      <c r="I38687" s="1"/>
      <c r="J38687" s="1"/>
      <c r="K38687" s="1"/>
      <c r="AA38687" s="1"/>
      <c r="AB38687" s="1"/>
      <c r="AC38687" s="1"/>
      <c r="AJ38687" s="1"/>
      <c r="AK38687" s="1"/>
      <c r="AL38687" s="1"/>
    </row>
    <row r="38688">
      <c r="I38688" s="1"/>
      <c r="J38688" s="1"/>
      <c r="K38688" s="1"/>
      <c r="AA38688" s="1"/>
      <c r="AB38688" s="1"/>
      <c r="AC38688" s="1"/>
      <c r="AJ38688" s="1"/>
      <c r="AK38688" s="1"/>
      <c r="AL38688" s="1"/>
    </row>
    <row r="38689">
      <c r="I38689" s="1"/>
      <c r="J38689" s="1"/>
      <c r="K38689" s="1"/>
      <c r="AA38689" s="1"/>
      <c r="AB38689" s="1"/>
      <c r="AC38689" s="1"/>
      <c r="AJ38689" s="1"/>
      <c r="AK38689" s="1"/>
      <c r="AL38689" s="1"/>
    </row>
    <row r="38690">
      <c r="I38690" s="1"/>
      <c r="J38690" s="1"/>
      <c r="K38690" s="1"/>
      <c r="AA38690" s="1"/>
      <c r="AB38690" s="1"/>
      <c r="AC38690" s="1"/>
      <c r="AJ38690" s="1"/>
      <c r="AK38690" s="1"/>
      <c r="AL38690" s="1"/>
    </row>
    <row r="38691">
      <c r="I38691" s="1"/>
      <c r="J38691" s="1"/>
      <c r="K38691" s="1"/>
      <c r="AA38691" s="1"/>
      <c r="AB38691" s="1"/>
      <c r="AC38691" s="1"/>
      <c r="AJ38691" s="1"/>
      <c r="AK38691" s="1"/>
      <c r="AL38691" s="1"/>
    </row>
    <row r="38692">
      <c r="I38692" s="1"/>
      <c r="J38692" s="1"/>
      <c r="K38692" s="1"/>
      <c r="AA38692" s="1"/>
      <c r="AB38692" s="1"/>
      <c r="AC38692" s="1"/>
      <c r="AJ38692" s="1"/>
      <c r="AK38692" s="1"/>
      <c r="AL38692" s="1"/>
    </row>
    <row r="38693">
      <c r="I38693" s="1"/>
      <c r="J38693" s="1"/>
      <c r="K38693" s="1"/>
      <c r="AA38693" s="1"/>
      <c r="AB38693" s="1"/>
      <c r="AC38693" s="1"/>
      <c r="AJ38693" s="1"/>
      <c r="AK38693" s="1"/>
      <c r="AL38693" s="1"/>
    </row>
    <row r="38694">
      <c r="I38694" s="1"/>
      <c r="J38694" s="1"/>
      <c r="K38694" s="1"/>
      <c r="AA38694" s="1"/>
      <c r="AB38694" s="1"/>
      <c r="AC38694" s="1"/>
      <c r="AJ38694" s="1"/>
      <c r="AK38694" s="1"/>
      <c r="AL38694" s="1"/>
    </row>
    <row r="38695">
      <c r="I38695" s="1"/>
      <c r="J38695" s="1"/>
      <c r="K38695" s="1"/>
      <c r="AA38695" s="1"/>
      <c r="AB38695" s="1"/>
      <c r="AC38695" s="1"/>
      <c r="AJ38695" s="1"/>
      <c r="AK38695" s="1"/>
      <c r="AL38695" s="1"/>
    </row>
    <row r="38696">
      <c r="I38696" s="1"/>
      <c r="J38696" s="1"/>
      <c r="K38696" s="1"/>
      <c r="AA38696" s="1"/>
      <c r="AB38696" s="1"/>
      <c r="AC38696" s="1"/>
      <c r="AJ38696" s="1"/>
      <c r="AK38696" s="1"/>
      <c r="AL38696" s="1"/>
    </row>
    <row r="38697">
      <c r="I38697" s="1"/>
      <c r="J38697" s="1"/>
      <c r="K38697" s="1"/>
      <c r="AA38697" s="1"/>
      <c r="AB38697" s="1"/>
      <c r="AC38697" s="1"/>
      <c r="AJ38697" s="1"/>
      <c r="AK38697" s="1"/>
      <c r="AL38697" s="1"/>
    </row>
    <row r="38698">
      <c r="I38698" s="1"/>
      <c r="J38698" s="1"/>
      <c r="K38698" s="1"/>
      <c r="AA38698" s="1"/>
      <c r="AB38698" s="1"/>
      <c r="AC38698" s="1"/>
      <c r="AJ38698" s="1"/>
      <c r="AK38698" s="1"/>
      <c r="AL38698" s="1"/>
    </row>
    <row r="38699">
      <c r="I38699" s="1"/>
      <c r="J38699" s="1"/>
      <c r="K38699" s="1"/>
      <c r="AA38699" s="1"/>
      <c r="AB38699" s="1"/>
      <c r="AC38699" s="1"/>
      <c r="AJ38699" s="1"/>
      <c r="AK38699" s="1"/>
      <c r="AL38699" s="1"/>
    </row>
    <row r="38700">
      <c r="I38700" s="1"/>
      <c r="J38700" s="1"/>
      <c r="K38700" s="1"/>
      <c r="AA38700" s="1"/>
      <c r="AB38700" s="1"/>
      <c r="AC38700" s="1"/>
      <c r="AJ38700" s="1"/>
      <c r="AK38700" s="1"/>
      <c r="AL38700" s="1"/>
    </row>
    <row r="38701">
      <c r="I38701" s="1"/>
      <c r="J38701" s="1"/>
      <c r="K38701" s="1"/>
      <c r="AA38701" s="1"/>
      <c r="AB38701" s="1"/>
      <c r="AC38701" s="1"/>
      <c r="AJ38701" s="1"/>
      <c r="AK38701" s="1"/>
      <c r="AL38701" s="1"/>
    </row>
    <row r="38702">
      <c r="I38702" s="1"/>
      <c r="J38702" s="1"/>
      <c r="K38702" s="1"/>
      <c r="AA38702" s="1"/>
      <c r="AB38702" s="1"/>
      <c r="AC38702" s="1"/>
      <c r="AJ38702" s="1"/>
      <c r="AK38702" s="1"/>
      <c r="AL38702" s="1"/>
    </row>
    <row r="38703">
      <c r="I38703" s="1"/>
      <c r="J38703" s="1"/>
      <c r="K38703" s="1"/>
      <c r="AA38703" s="1"/>
      <c r="AB38703" s="1"/>
      <c r="AC38703" s="1"/>
      <c r="AJ38703" s="1"/>
      <c r="AK38703" s="1"/>
      <c r="AL38703" s="1"/>
    </row>
    <row r="38704">
      <c r="I38704" s="1"/>
      <c r="J38704" s="1"/>
      <c r="K38704" s="1"/>
      <c r="AA38704" s="1"/>
      <c r="AB38704" s="1"/>
      <c r="AC38704" s="1"/>
      <c r="AJ38704" s="1"/>
      <c r="AK38704" s="1"/>
      <c r="AL38704" s="1"/>
    </row>
    <row r="38705">
      <c r="I38705" s="1"/>
      <c r="J38705" s="1"/>
      <c r="K38705" s="1"/>
      <c r="AA38705" s="1"/>
      <c r="AB38705" s="1"/>
      <c r="AC38705" s="1"/>
      <c r="AJ38705" s="1"/>
      <c r="AK38705" s="1"/>
      <c r="AL38705" s="1"/>
    </row>
    <row r="38706">
      <c r="I38706" s="1"/>
      <c r="J38706" s="1"/>
      <c r="K38706" s="1"/>
      <c r="AA38706" s="1"/>
      <c r="AB38706" s="1"/>
      <c r="AC38706" s="1"/>
      <c r="AJ38706" s="1"/>
      <c r="AK38706" s="1"/>
      <c r="AL38706" s="1"/>
    </row>
    <row r="38707">
      <c r="I38707" s="1"/>
      <c r="J38707" s="1"/>
      <c r="K38707" s="1"/>
      <c r="AA38707" s="1"/>
      <c r="AB38707" s="1"/>
      <c r="AC38707" s="1"/>
      <c r="AJ38707" s="1"/>
      <c r="AK38707" s="1"/>
      <c r="AL38707" s="1"/>
    </row>
    <row r="38708">
      <c r="I38708" s="1"/>
      <c r="J38708" s="1"/>
      <c r="K38708" s="1"/>
      <c r="AA38708" s="1"/>
      <c r="AB38708" s="1"/>
      <c r="AC38708" s="1"/>
      <c r="AJ38708" s="1"/>
      <c r="AK38708" s="1"/>
      <c r="AL38708" s="1"/>
    </row>
    <row r="38709">
      <c r="I38709" s="1"/>
      <c r="J38709" s="1"/>
      <c r="K38709" s="1"/>
      <c r="AA38709" s="1"/>
      <c r="AB38709" s="1"/>
      <c r="AC38709" s="1"/>
      <c r="AJ38709" s="1"/>
      <c r="AK38709" s="1"/>
      <c r="AL38709" s="1"/>
    </row>
    <row r="38710">
      <c r="I38710" s="1"/>
      <c r="J38710" s="1"/>
      <c r="K38710" s="1"/>
      <c r="AA38710" s="1"/>
      <c r="AB38710" s="1"/>
      <c r="AC38710" s="1"/>
      <c r="AJ38710" s="1"/>
      <c r="AK38710" s="1"/>
      <c r="AL38710" s="1"/>
    </row>
    <row r="38711">
      <c r="I38711" s="1"/>
      <c r="J38711" s="1"/>
      <c r="K38711" s="1"/>
      <c r="AA38711" s="1"/>
      <c r="AB38711" s="1"/>
      <c r="AC38711" s="1"/>
      <c r="AJ38711" s="1"/>
      <c r="AK38711" s="1"/>
      <c r="AL38711" s="1"/>
    </row>
    <row r="38712">
      <c r="I38712" s="1"/>
      <c r="J38712" s="1"/>
      <c r="K38712" s="1"/>
      <c r="AA38712" s="1"/>
      <c r="AB38712" s="1"/>
      <c r="AC38712" s="1"/>
      <c r="AJ38712" s="1"/>
      <c r="AK38712" s="1"/>
      <c r="AL38712" s="1"/>
    </row>
    <row r="38713">
      <c r="I38713" s="1"/>
      <c r="J38713" s="1"/>
      <c r="K38713" s="1"/>
      <c r="AA38713" s="1"/>
      <c r="AB38713" s="1"/>
      <c r="AC38713" s="1"/>
      <c r="AJ38713" s="1"/>
      <c r="AK38713" s="1"/>
      <c r="AL38713" s="1"/>
    </row>
    <row r="38714">
      <c r="I38714" s="1"/>
      <c r="J38714" s="1"/>
      <c r="K38714" s="1"/>
      <c r="AA38714" s="1"/>
      <c r="AB38714" s="1"/>
      <c r="AC38714" s="1"/>
      <c r="AJ38714" s="1"/>
      <c r="AK38714" s="1"/>
      <c r="AL38714" s="1"/>
    </row>
    <row r="38715">
      <c r="I38715" s="1"/>
      <c r="J38715" s="1"/>
      <c r="K38715" s="1"/>
      <c r="AA38715" s="1"/>
      <c r="AB38715" s="1"/>
      <c r="AC38715" s="1"/>
      <c r="AJ38715" s="1"/>
      <c r="AK38715" s="1"/>
      <c r="AL38715" s="1"/>
    </row>
    <row r="38716">
      <c r="I38716" s="1"/>
      <c r="J38716" s="1"/>
      <c r="K38716" s="1"/>
      <c r="AA38716" s="1"/>
      <c r="AB38716" s="1"/>
      <c r="AC38716" s="1"/>
      <c r="AJ38716" s="1"/>
      <c r="AK38716" s="1"/>
      <c r="AL38716" s="1"/>
    </row>
    <row r="38717">
      <c r="I38717" s="1"/>
      <c r="J38717" s="1"/>
      <c r="K38717" s="1"/>
      <c r="AA38717" s="1"/>
      <c r="AB38717" s="1"/>
      <c r="AC38717" s="1"/>
      <c r="AJ38717" s="1"/>
      <c r="AK38717" s="1"/>
      <c r="AL38717" s="1"/>
    </row>
    <row r="38718">
      <c r="I38718" s="1"/>
      <c r="J38718" s="1"/>
      <c r="K38718" s="1"/>
      <c r="AA38718" s="1"/>
      <c r="AB38718" s="1"/>
      <c r="AC38718" s="1"/>
      <c r="AJ38718" s="1"/>
      <c r="AK38718" s="1"/>
      <c r="AL38718" s="1"/>
    </row>
    <row r="38719">
      <c r="I38719" s="1"/>
      <c r="J38719" s="1"/>
      <c r="K38719" s="1"/>
      <c r="AA38719" s="1"/>
      <c r="AB38719" s="1"/>
      <c r="AC38719" s="1"/>
      <c r="AJ38719" s="1"/>
      <c r="AK38719" s="1"/>
      <c r="AL38719" s="1"/>
    </row>
    <row r="38720">
      <c r="I38720" s="1"/>
      <c r="J38720" s="1"/>
      <c r="K38720" s="1"/>
      <c r="AA38720" s="1"/>
      <c r="AB38720" s="1"/>
      <c r="AC38720" s="1"/>
      <c r="AJ38720" s="1"/>
      <c r="AK38720" s="1"/>
      <c r="AL38720" s="1"/>
    </row>
    <row r="38721">
      <c r="I38721" s="1"/>
      <c r="J38721" s="1"/>
      <c r="K38721" s="1"/>
      <c r="AA38721" s="1"/>
      <c r="AB38721" s="1"/>
      <c r="AC38721" s="1"/>
      <c r="AJ38721" s="1"/>
      <c r="AK38721" s="1"/>
      <c r="AL38721" s="1"/>
    </row>
    <row r="38722">
      <c r="I38722" s="1"/>
      <c r="J38722" s="1"/>
      <c r="K38722" s="1"/>
      <c r="AA38722" s="1"/>
      <c r="AB38722" s="1"/>
      <c r="AC38722" s="1"/>
      <c r="AJ38722" s="1"/>
      <c r="AK38722" s="1"/>
      <c r="AL38722" s="1"/>
    </row>
    <row r="38723">
      <c r="I38723" s="1"/>
      <c r="J38723" s="1"/>
      <c r="K38723" s="1"/>
      <c r="AA38723" s="1"/>
      <c r="AB38723" s="1"/>
      <c r="AC38723" s="1"/>
      <c r="AJ38723" s="1"/>
      <c r="AK38723" s="1"/>
      <c r="AL38723" s="1"/>
    </row>
    <row r="38724">
      <c r="I38724" s="1"/>
      <c r="J38724" s="1"/>
      <c r="K38724" s="1"/>
      <c r="AA38724" s="1"/>
      <c r="AB38724" s="1"/>
      <c r="AC38724" s="1"/>
      <c r="AJ38724" s="1"/>
      <c r="AK38724" s="1"/>
      <c r="AL38724" s="1"/>
    </row>
    <row r="38725">
      <c r="I38725" s="1"/>
      <c r="J38725" s="1"/>
      <c r="K38725" s="1"/>
      <c r="AA38725" s="1"/>
      <c r="AB38725" s="1"/>
      <c r="AC38725" s="1"/>
      <c r="AJ38725" s="1"/>
      <c r="AK38725" s="1"/>
      <c r="AL38725" s="1"/>
    </row>
    <row r="38726">
      <c r="I38726" s="1"/>
      <c r="J38726" s="1"/>
      <c r="K38726" s="1"/>
      <c r="AA38726" s="1"/>
      <c r="AB38726" s="1"/>
      <c r="AC38726" s="1"/>
      <c r="AJ38726" s="1"/>
      <c r="AK38726" s="1"/>
      <c r="AL38726" s="1"/>
    </row>
    <row r="38727">
      <c r="I38727" s="1"/>
      <c r="J38727" s="1"/>
      <c r="K38727" s="1"/>
      <c r="AA38727" s="1"/>
      <c r="AB38727" s="1"/>
      <c r="AC38727" s="1"/>
      <c r="AJ38727" s="1"/>
      <c r="AK38727" s="1"/>
      <c r="AL38727" s="1"/>
    </row>
    <row r="38728">
      <c r="I38728" s="1"/>
      <c r="J38728" s="1"/>
      <c r="K38728" s="1"/>
      <c r="AA38728" s="1"/>
      <c r="AB38728" s="1"/>
      <c r="AC38728" s="1"/>
      <c r="AJ38728" s="1"/>
      <c r="AK38728" s="1"/>
      <c r="AL38728" s="1"/>
    </row>
    <row r="38729">
      <c r="I38729" s="1"/>
      <c r="J38729" s="1"/>
      <c r="K38729" s="1"/>
      <c r="AA38729" s="1"/>
      <c r="AB38729" s="1"/>
      <c r="AC38729" s="1"/>
      <c r="AJ38729" s="1"/>
      <c r="AK38729" s="1"/>
      <c r="AL38729" s="1"/>
    </row>
    <row r="38730">
      <c r="I38730" s="1"/>
      <c r="J38730" s="1"/>
      <c r="K38730" s="1"/>
      <c r="AA38730" s="1"/>
      <c r="AB38730" s="1"/>
      <c r="AC38730" s="1"/>
      <c r="AJ38730" s="1"/>
      <c r="AK38730" s="1"/>
      <c r="AL38730" s="1"/>
    </row>
    <row r="38731">
      <c r="I38731" s="1"/>
      <c r="J38731" s="1"/>
      <c r="K38731" s="1"/>
      <c r="AA38731" s="1"/>
      <c r="AB38731" s="1"/>
      <c r="AC38731" s="1"/>
      <c r="AJ38731" s="1"/>
      <c r="AK38731" s="1"/>
      <c r="AL38731" s="1"/>
    </row>
    <row r="38732">
      <c r="I38732" s="1"/>
      <c r="J38732" s="1"/>
      <c r="K38732" s="1"/>
      <c r="AA38732" s="1"/>
      <c r="AB38732" s="1"/>
      <c r="AC38732" s="1"/>
      <c r="AJ38732" s="1"/>
      <c r="AK38732" s="1"/>
      <c r="AL38732" s="1"/>
    </row>
    <row r="38733">
      <c r="I38733" s="1"/>
      <c r="J38733" s="1"/>
      <c r="K38733" s="1"/>
      <c r="AA38733" s="1"/>
      <c r="AB38733" s="1"/>
      <c r="AC38733" s="1"/>
      <c r="AJ38733" s="1"/>
      <c r="AK38733" s="1"/>
      <c r="AL38733" s="1"/>
    </row>
    <row r="38734">
      <c r="I38734" s="1"/>
      <c r="J38734" s="1"/>
      <c r="K38734" s="1"/>
      <c r="AA38734" s="1"/>
      <c r="AB38734" s="1"/>
      <c r="AC38734" s="1"/>
      <c r="AJ38734" s="1"/>
      <c r="AK38734" s="1"/>
      <c r="AL38734" s="1"/>
    </row>
    <row r="38735">
      <c r="I38735" s="1"/>
      <c r="J38735" s="1"/>
      <c r="K38735" s="1"/>
      <c r="AA38735" s="1"/>
      <c r="AB38735" s="1"/>
      <c r="AC38735" s="1"/>
      <c r="AJ38735" s="1"/>
      <c r="AK38735" s="1"/>
      <c r="AL38735" s="1"/>
    </row>
    <row r="38736">
      <c r="I38736" s="1"/>
      <c r="J38736" s="1"/>
      <c r="K38736" s="1"/>
      <c r="AA38736" s="1"/>
      <c r="AB38736" s="1"/>
      <c r="AC38736" s="1"/>
      <c r="AJ38736" s="1"/>
      <c r="AK38736" s="1"/>
      <c r="AL38736" s="1"/>
    </row>
    <row r="38737">
      <c r="I38737" s="1"/>
      <c r="J38737" s="1"/>
      <c r="K38737" s="1"/>
      <c r="AA38737" s="1"/>
      <c r="AB38737" s="1"/>
      <c r="AC38737" s="1"/>
      <c r="AJ38737" s="1"/>
      <c r="AK38737" s="1"/>
      <c r="AL38737" s="1"/>
    </row>
    <row r="38738">
      <c r="I38738" s="1"/>
      <c r="J38738" s="1"/>
      <c r="K38738" s="1"/>
      <c r="AA38738" s="1"/>
      <c r="AB38738" s="1"/>
      <c r="AC38738" s="1"/>
      <c r="AJ38738" s="1"/>
      <c r="AK38738" s="1"/>
      <c r="AL38738" s="1"/>
    </row>
    <row r="38739">
      <c r="I38739" s="1"/>
      <c r="J38739" s="1"/>
      <c r="K38739" s="1"/>
      <c r="AA38739" s="1"/>
      <c r="AB38739" s="1"/>
      <c r="AC38739" s="1"/>
      <c r="AJ38739" s="1"/>
      <c r="AK38739" s="1"/>
      <c r="AL38739" s="1"/>
    </row>
    <row r="38740">
      <c r="I38740" s="1"/>
      <c r="J38740" s="1"/>
      <c r="K38740" s="1"/>
      <c r="AA38740" s="1"/>
      <c r="AB38740" s="1"/>
      <c r="AC38740" s="1"/>
      <c r="AJ38740" s="1"/>
      <c r="AK38740" s="1"/>
      <c r="AL38740" s="1"/>
    </row>
    <row r="38741">
      <c r="I38741" s="1"/>
      <c r="J38741" s="1"/>
      <c r="K38741" s="1"/>
      <c r="AA38741" s="1"/>
      <c r="AB38741" s="1"/>
      <c r="AC38741" s="1"/>
      <c r="AJ38741" s="1"/>
      <c r="AK38741" s="1"/>
      <c r="AL38741" s="1"/>
    </row>
    <row r="38742">
      <c r="I38742" s="1"/>
      <c r="J38742" s="1"/>
      <c r="K38742" s="1"/>
      <c r="AA38742" s="1"/>
      <c r="AB38742" s="1"/>
      <c r="AC38742" s="1"/>
      <c r="AJ38742" s="1"/>
      <c r="AK38742" s="1"/>
      <c r="AL38742" s="1"/>
    </row>
    <row r="38743">
      <c r="I38743" s="1"/>
      <c r="J38743" s="1"/>
      <c r="K38743" s="1"/>
      <c r="AA38743" s="1"/>
      <c r="AB38743" s="1"/>
      <c r="AC38743" s="1"/>
      <c r="AJ38743" s="1"/>
      <c r="AK38743" s="1"/>
      <c r="AL38743" s="1"/>
    </row>
    <row r="38744">
      <c r="I38744" s="1"/>
      <c r="J38744" s="1"/>
      <c r="K38744" s="1"/>
      <c r="AA38744" s="1"/>
      <c r="AB38744" s="1"/>
      <c r="AC38744" s="1"/>
      <c r="AJ38744" s="1"/>
      <c r="AK38744" s="1"/>
      <c r="AL38744" s="1"/>
    </row>
    <row r="38745">
      <c r="I38745" s="1"/>
      <c r="J38745" s="1"/>
      <c r="K38745" s="1"/>
      <c r="AA38745" s="1"/>
      <c r="AB38745" s="1"/>
      <c r="AC38745" s="1"/>
      <c r="AJ38745" s="1"/>
      <c r="AK38745" s="1"/>
      <c r="AL38745" s="1"/>
    </row>
    <row r="38746">
      <c r="I38746" s="1"/>
      <c r="J38746" s="1"/>
      <c r="K38746" s="1"/>
      <c r="AA38746" s="1"/>
      <c r="AB38746" s="1"/>
      <c r="AC38746" s="1"/>
      <c r="AJ38746" s="1"/>
      <c r="AK38746" s="1"/>
      <c r="AL38746" s="1"/>
    </row>
    <row r="38747">
      <c r="I38747" s="1"/>
      <c r="J38747" s="1"/>
      <c r="K38747" s="1"/>
      <c r="AA38747" s="1"/>
      <c r="AB38747" s="1"/>
      <c r="AC38747" s="1"/>
      <c r="AJ38747" s="1"/>
      <c r="AK38747" s="1"/>
      <c r="AL38747" s="1"/>
    </row>
    <row r="38748">
      <c r="I38748" s="1"/>
      <c r="J38748" s="1"/>
      <c r="K38748" s="1"/>
      <c r="AA38748" s="1"/>
      <c r="AB38748" s="1"/>
      <c r="AC38748" s="1"/>
      <c r="AJ38748" s="1"/>
      <c r="AK38748" s="1"/>
      <c r="AL38748" s="1"/>
    </row>
    <row r="38749">
      <c r="I38749" s="1"/>
      <c r="J38749" s="1"/>
      <c r="K38749" s="1"/>
      <c r="AA38749" s="1"/>
      <c r="AB38749" s="1"/>
      <c r="AC38749" s="1"/>
      <c r="AJ38749" s="1"/>
      <c r="AK38749" s="1"/>
      <c r="AL38749" s="1"/>
    </row>
    <row r="38750">
      <c r="I38750" s="1"/>
      <c r="J38750" s="1"/>
      <c r="K38750" s="1"/>
      <c r="AA38750" s="1"/>
      <c r="AB38750" s="1"/>
      <c r="AC38750" s="1"/>
      <c r="AJ38750" s="1"/>
      <c r="AK38750" s="1"/>
      <c r="AL38750" s="1"/>
    </row>
    <row r="38751">
      <c r="I38751" s="1"/>
      <c r="J38751" s="1"/>
      <c r="K38751" s="1"/>
      <c r="AA38751" s="1"/>
      <c r="AB38751" s="1"/>
      <c r="AC38751" s="1"/>
      <c r="AJ38751" s="1"/>
      <c r="AK38751" s="1"/>
      <c r="AL38751" s="1"/>
    </row>
    <row r="38752">
      <c r="I38752" s="1"/>
      <c r="J38752" s="1"/>
      <c r="K38752" s="1"/>
      <c r="AA38752" s="1"/>
      <c r="AB38752" s="1"/>
      <c r="AC38752" s="1"/>
      <c r="AJ38752" s="1"/>
      <c r="AK38752" s="1"/>
      <c r="AL38752" s="1"/>
    </row>
    <row r="38753">
      <c r="I38753" s="1"/>
      <c r="J38753" s="1"/>
      <c r="K38753" s="1"/>
      <c r="AA38753" s="1"/>
      <c r="AB38753" s="1"/>
      <c r="AC38753" s="1"/>
      <c r="AJ38753" s="1"/>
      <c r="AK38753" s="1"/>
      <c r="AL38753" s="1"/>
    </row>
    <row r="38754">
      <c r="I38754" s="1"/>
      <c r="J38754" s="1"/>
      <c r="K38754" s="1"/>
      <c r="AA38754" s="1"/>
      <c r="AB38754" s="1"/>
      <c r="AC38754" s="1"/>
      <c r="AJ38754" s="1"/>
      <c r="AK38754" s="1"/>
      <c r="AL38754" s="1"/>
    </row>
    <row r="38755">
      <c r="I38755" s="1"/>
      <c r="J38755" s="1"/>
      <c r="K38755" s="1"/>
      <c r="AA38755" s="1"/>
      <c r="AB38755" s="1"/>
      <c r="AC38755" s="1"/>
      <c r="AJ38755" s="1"/>
      <c r="AK38755" s="1"/>
      <c r="AL38755" s="1"/>
    </row>
    <row r="38756">
      <c r="I38756" s="1"/>
      <c r="J38756" s="1"/>
      <c r="K38756" s="1"/>
      <c r="AA38756" s="1"/>
      <c r="AB38756" s="1"/>
      <c r="AC38756" s="1"/>
      <c r="AJ38756" s="1"/>
      <c r="AK38756" s="1"/>
      <c r="AL38756" s="1"/>
    </row>
    <row r="38757">
      <c r="I38757" s="1"/>
      <c r="J38757" s="1"/>
      <c r="K38757" s="1"/>
      <c r="AA38757" s="1"/>
      <c r="AB38757" s="1"/>
      <c r="AC38757" s="1"/>
      <c r="AJ38757" s="1"/>
      <c r="AK38757" s="1"/>
      <c r="AL38757" s="1"/>
    </row>
    <row r="38758">
      <c r="I38758" s="1"/>
      <c r="J38758" s="1"/>
      <c r="K38758" s="1"/>
      <c r="AA38758" s="1"/>
      <c r="AB38758" s="1"/>
      <c r="AC38758" s="1"/>
      <c r="AJ38758" s="1"/>
      <c r="AK38758" s="1"/>
      <c r="AL38758" s="1"/>
    </row>
    <row r="38759">
      <c r="I38759" s="1"/>
      <c r="J38759" s="1"/>
      <c r="K38759" s="1"/>
      <c r="AA38759" s="1"/>
      <c r="AB38759" s="1"/>
      <c r="AC38759" s="1"/>
      <c r="AJ38759" s="1"/>
      <c r="AK38759" s="1"/>
      <c r="AL38759" s="1"/>
    </row>
    <row r="38760">
      <c r="I38760" s="1"/>
      <c r="J38760" s="1"/>
      <c r="K38760" s="1"/>
      <c r="AA38760" s="1"/>
      <c r="AB38760" s="1"/>
      <c r="AC38760" s="1"/>
      <c r="AJ38760" s="1"/>
      <c r="AK38760" s="1"/>
      <c r="AL38760" s="1"/>
    </row>
    <row r="38761">
      <c r="I38761" s="1"/>
      <c r="J38761" s="1"/>
      <c r="K38761" s="1"/>
      <c r="AA38761" s="1"/>
      <c r="AB38761" s="1"/>
      <c r="AC38761" s="1"/>
      <c r="AJ38761" s="1"/>
      <c r="AK38761" s="1"/>
      <c r="AL38761" s="1"/>
    </row>
    <row r="38762">
      <c r="I38762" s="1"/>
      <c r="J38762" s="1"/>
      <c r="K38762" s="1"/>
      <c r="AA38762" s="1"/>
      <c r="AB38762" s="1"/>
      <c r="AC38762" s="1"/>
      <c r="AJ38762" s="1"/>
      <c r="AK38762" s="1"/>
      <c r="AL38762" s="1"/>
    </row>
    <row r="38763">
      <c r="I38763" s="1"/>
      <c r="J38763" s="1"/>
      <c r="K38763" s="1"/>
      <c r="AA38763" s="1"/>
      <c r="AB38763" s="1"/>
      <c r="AC38763" s="1"/>
      <c r="AJ38763" s="1"/>
      <c r="AK38763" s="1"/>
      <c r="AL38763" s="1"/>
    </row>
    <row r="38764">
      <c r="I38764" s="1"/>
      <c r="J38764" s="1"/>
      <c r="K38764" s="1"/>
      <c r="AA38764" s="1"/>
      <c r="AB38764" s="1"/>
      <c r="AC38764" s="1"/>
      <c r="AJ38764" s="1"/>
      <c r="AK38764" s="1"/>
      <c r="AL38764" s="1"/>
    </row>
    <row r="38765">
      <c r="I38765" s="1"/>
      <c r="J38765" s="1"/>
      <c r="K38765" s="1"/>
      <c r="AA38765" s="1"/>
      <c r="AB38765" s="1"/>
      <c r="AC38765" s="1"/>
      <c r="AJ38765" s="1"/>
      <c r="AK38765" s="1"/>
      <c r="AL38765" s="1"/>
    </row>
    <row r="38766">
      <c r="I38766" s="1"/>
      <c r="J38766" s="1"/>
      <c r="K38766" s="1"/>
      <c r="AA38766" s="1"/>
      <c r="AB38766" s="1"/>
      <c r="AC38766" s="1"/>
      <c r="AJ38766" s="1"/>
      <c r="AK38766" s="1"/>
      <c r="AL38766" s="1"/>
    </row>
    <row r="38767">
      <c r="I38767" s="1"/>
      <c r="J38767" s="1"/>
      <c r="K38767" s="1"/>
      <c r="AA38767" s="1"/>
      <c r="AB38767" s="1"/>
      <c r="AC38767" s="1"/>
      <c r="AJ38767" s="1"/>
      <c r="AK38767" s="1"/>
      <c r="AL38767" s="1"/>
    </row>
    <row r="38768">
      <c r="I38768" s="1"/>
      <c r="J38768" s="1"/>
      <c r="K38768" s="1"/>
      <c r="AA38768" s="1"/>
      <c r="AB38768" s="1"/>
      <c r="AC38768" s="1"/>
      <c r="AJ38768" s="1"/>
      <c r="AK38768" s="1"/>
      <c r="AL38768" s="1"/>
    </row>
    <row r="38769">
      <c r="I38769" s="1"/>
      <c r="J38769" s="1"/>
      <c r="K38769" s="1"/>
      <c r="AA38769" s="1"/>
      <c r="AB38769" s="1"/>
      <c r="AC38769" s="1"/>
      <c r="AJ38769" s="1"/>
      <c r="AK38769" s="1"/>
      <c r="AL38769" s="1"/>
    </row>
    <row r="38770">
      <c r="I38770" s="1"/>
      <c r="J38770" s="1"/>
      <c r="K38770" s="1"/>
      <c r="AA38770" s="1"/>
      <c r="AB38770" s="1"/>
      <c r="AC38770" s="1"/>
      <c r="AJ38770" s="1"/>
      <c r="AK38770" s="1"/>
      <c r="AL38770" s="1"/>
    </row>
    <row r="38771">
      <c r="I38771" s="1"/>
      <c r="J38771" s="1"/>
      <c r="K38771" s="1"/>
      <c r="AA38771" s="1"/>
      <c r="AB38771" s="1"/>
      <c r="AC38771" s="1"/>
      <c r="AJ38771" s="1"/>
      <c r="AK38771" s="1"/>
      <c r="AL38771" s="1"/>
    </row>
    <row r="38772">
      <c r="I38772" s="1"/>
      <c r="J38772" s="1"/>
      <c r="K38772" s="1"/>
      <c r="AA38772" s="1"/>
      <c r="AB38772" s="1"/>
      <c r="AC38772" s="1"/>
      <c r="AJ38772" s="1"/>
      <c r="AK38772" s="1"/>
      <c r="AL38772" s="1"/>
    </row>
    <row r="38773">
      <c r="I38773" s="1"/>
      <c r="J38773" s="1"/>
      <c r="K38773" s="1"/>
      <c r="AA38773" s="1"/>
      <c r="AB38773" s="1"/>
      <c r="AC38773" s="1"/>
      <c r="AJ38773" s="1"/>
      <c r="AK38773" s="1"/>
      <c r="AL38773" s="1"/>
    </row>
    <row r="38774">
      <c r="I38774" s="1"/>
      <c r="J38774" s="1"/>
      <c r="K38774" s="1"/>
      <c r="AA38774" s="1"/>
      <c r="AB38774" s="1"/>
      <c r="AC38774" s="1"/>
      <c r="AJ38774" s="1"/>
      <c r="AK38774" s="1"/>
      <c r="AL38774" s="1"/>
    </row>
    <row r="38775">
      <c r="I38775" s="1"/>
      <c r="J38775" s="1"/>
      <c r="K38775" s="1"/>
      <c r="AA38775" s="1"/>
      <c r="AB38775" s="1"/>
      <c r="AC38775" s="1"/>
      <c r="AJ38775" s="1"/>
      <c r="AK38775" s="1"/>
      <c r="AL38775" s="1"/>
    </row>
    <row r="38776">
      <c r="I38776" s="1"/>
      <c r="J38776" s="1"/>
      <c r="K38776" s="1"/>
      <c r="AA38776" s="1"/>
      <c r="AB38776" s="1"/>
      <c r="AC38776" s="1"/>
      <c r="AJ38776" s="1"/>
      <c r="AK38776" s="1"/>
      <c r="AL38776" s="1"/>
    </row>
    <row r="38777">
      <c r="I38777" s="1"/>
      <c r="J38777" s="1"/>
      <c r="K38777" s="1"/>
      <c r="AA38777" s="1"/>
      <c r="AB38777" s="1"/>
      <c r="AC38777" s="1"/>
      <c r="AJ38777" s="1"/>
      <c r="AK38777" s="1"/>
      <c r="AL38777" s="1"/>
    </row>
    <row r="38778">
      <c r="I38778" s="1"/>
      <c r="J38778" s="1"/>
      <c r="K38778" s="1"/>
      <c r="AA38778" s="1"/>
      <c r="AB38778" s="1"/>
      <c r="AC38778" s="1"/>
      <c r="AJ38778" s="1"/>
      <c r="AK38778" s="1"/>
      <c r="AL38778" s="1"/>
    </row>
    <row r="38779">
      <c r="I38779" s="1"/>
      <c r="J38779" s="1"/>
      <c r="K38779" s="1"/>
      <c r="AA38779" s="1"/>
      <c r="AB38779" s="1"/>
      <c r="AC38779" s="1"/>
      <c r="AJ38779" s="1"/>
      <c r="AK38779" s="1"/>
      <c r="AL38779" s="1"/>
    </row>
    <row r="38780">
      <c r="I38780" s="1"/>
      <c r="J38780" s="1"/>
      <c r="K38780" s="1"/>
      <c r="AA38780" s="1"/>
      <c r="AB38780" s="1"/>
      <c r="AC38780" s="1"/>
      <c r="AJ38780" s="1"/>
      <c r="AK38780" s="1"/>
      <c r="AL38780" s="1"/>
    </row>
    <row r="38781">
      <c r="I38781" s="1"/>
      <c r="J38781" s="1"/>
      <c r="K38781" s="1"/>
      <c r="AA38781" s="1"/>
      <c r="AB38781" s="1"/>
      <c r="AC38781" s="1"/>
      <c r="AJ38781" s="1"/>
      <c r="AK38781" s="1"/>
      <c r="AL38781" s="1"/>
    </row>
    <row r="38782">
      <c r="I38782" s="1"/>
      <c r="J38782" s="1"/>
      <c r="K38782" s="1"/>
      <c r="AA38782" s="1"/>
      <c r="AB38782" s="1"/>
      <c r="AC38782" s="1"/>
      <c r="AJ38782" s="1"/>
      <c r="AK38782" s="1"/>
      <c r="AL38782" s="1"/>
    </row>
    <row r="38783">
      <c r="I38783" s="1"/>
      <c r="J38783" s="1"/>
      <c r="K38783" s="1"/>
      <c r="AA38783" s="1"/>
      <c r="AB38783" s="1"/>
      <c r="AC38783" s="1"/>
      <c r="AJ38783" s="1"/>
      <c r="AK38783" s="1"/>
      <c r="AL38783" s="1"/>
    </row>
    <row r="38784">
      <c r="I38784" s="1"/>
      <c r="J38784" s="1"/>
      <c r="K38784" s="1"/>
      <c r="AA38784" s="1"/>
      <c r="AB38784" s="1"/>
      <c r="AC38784" s="1"/>
      <c r="AJ38784" s="1"/>
      <c r="AK38784" s="1"/>
      <c r="AL38784" s="1"/>
    </row>
    <row r="38785">
      <c r="I38785" s="1"/>
      <c r="J38785" s="1"/>
      <c r="K38785" s="1"/>
      <c r="AA38785" s="1"/>
      <c r="AB38785" s="1"/>
      <c r="AC38785" s="1"/>
      <c r="AJ38785" s="1"/>
      <c r="AK38785" s="1"/>
      <c r="AL38785" s="1"/>
    </row>
    <row r="38786">
      <c r="I38786" s="1"/>
      <c r="J38786" s="1"/>
      <c r="K38786" s="1"/>
      <c r="AA38786" s="1"/>
      <c r="AB38786" s="1"/>
      <c r="AC38786" s="1"/>
      <c r="AJ38786" s="1"/>
      <c r="AK38786" s="1"/>
      <c r="AL38786" s="1"/>
    </row>
    <row r="38787">
      <c r="I38787" s="1"/>
      <c r="J38787" s="1"/>
      <c r="K38787" s="1"/>
      <c r="AA38787" s="1"/>
      <c r="AB38787" s="1"/>
      <c r="AC38787" s="1"/>
      <c r="AJ38787" s="1"/>
      <c r="AK38787" s="1"/>
      <c r="AL38787" s="1"/>
    </row>
    <row r="38788">
      <c r="I38788" s="1"/>
      <c r="J38788" s="1"/>
      <c r="K38788" s="1"/>
      <c r="AA38788" s="1"/>
      <c r="AB38788" s="1"/>
      <c r="AC38788" s="1"/>
      <c r="AJ38788" s="1"/>
      <c r="AK38788" s="1"/>
      <c r="AL38788" s="1"/>
    </row>
    <row r="38789">
      <c r="I38789" s="1"/>
      <c r="J38789" s="1"/>
      <c r="K38789" s="1"/>
      <c r="AA38789" s="1"/>
      <c r="AB38789" s="1"/>
      <c r="AC38789" s="1"/>
      <c r="AJ38789" s="1"/>
      <c r="AK38789" s="1"/>
      <c r="AL38789" s="1"/>
    </row>
    <row r="38790">
      <c r="I38790" s="1"/>
      <c r="J38790" s="1"/>
      <c r="K38790" s="1"/>
      <c r="AA38790" s="1"/>
      <c r="AB38790" s="1"/>
      <c r="AC38790" s="1"/>
      <c r="AJ38790" s="1"/>
      <c r="AK38790" s="1"/>
      <c r="AL38790" s="1"/>
    </row>
    <row r="38791">
      <c r="I38791" s="1"/>
      <c r="J38791" s="1"/>
      <c r="K38791" s="1"/>
      <c r="AA38791" s="1"/>
      <c r="AB38791" s="1"/>
      <c r="AC38791" s="1"/>
      <c r="AJ38791" s="1"/>
      <c r="AK38791" s="1"/>
      <c r="AL38791" s="1"/>
    </row>
    <row r="38792">
      <c r="I38792" s="1"/>
      <c r="J38792" s="1"/>
      <c r="K38792" s="1"/>
      <c r="AA38792" s="1"/>
      <c r="AB38792" s="1"/>
      <c r="AC38792" s="1"/>
      <c r="AJ38792" s="1"/>
      <c r="AK38792" s="1"/>
      <c r="AL38792" s="1"/>
    </row>
    <row r="38793">
      <c r="I38793" s="1"/>
      <c r="J38793" s="1"/>
      <c r="K38793" s="1"/>
      <c r="AA38793" s="1"/>
      <c r="AB38793" s="1"/>
      <c r="AC38793" s="1"/>
      <c r="AJ38793" s="1"/>
      <c r="AK38793" s="1"/>
      <c r="AL38793" s="1"/>
    </row>
    <row r="38794">
      <c r="I38794" s="1"/>
      <c r="J38794" s="1"/>
      <c r="K38794" s="1"/>
      <c r="AA38794" s="1"/>
      <c r="AB38794" s="1"/>
      <c r="AC38794" s="1"/>
      <c r="AJ38794" s="1"/>
      <c r="AK38794" s="1"/>
      <c r="AL38794" s="1"/>
    </row>
    <row r="38795">
      <c r="I38795" s="1"/>
      <c r="J38795" s="1"/>
      <c r="K38795" s="1"/>
      <c r="AA38795" s="1"/>
      <c r="AB38795" s="1"/>
      <c r="AC38795" s="1"/>
      <c r="AJ38795" s="1"/>
      <c r="AK38795" s="1"/>
      <c r="AL38795" s="1"/>
    </row>
    <row r="38796">
      <c r="I38796" s="1"/>
      <c r="J38796" s="1"/>
      <c r="K38796" s="1"/>
      <c r="AA38796" s="1"/>
      <c r="AB38796" s="1"/>
      <c r="AC38796" s="1"/>
      <c r="AJ38796" s="1"/>
      <c r="AK38796" s="1"/>
      <c r="AL38796" s="1"/>
    </row>
    <row r="38797">
      <c r="I38797" s="1"/>
      <c r="J38797" s="1"/>
      <c r="K38797" s="1"/>
      <c r="AA38797" s="1"/>
      <c r="AB38797" s="1"/>
      <c r="AC38797" s="1"/>
      <c r="AJ38797" s="1"/>
      <c r="AK38797" s="1"/>
      <c r="AL38797" s="1"/>
    </row>
    <row r="38798">
      <c r="I38798" s="1"/>
      <c r="J38798" s="1"/>
      <c r="K38798" s="1"/>
      <c r="AA38798" s="1"/>
      <c r="AB38798" s="1"/>
      <c r="AC38798" s="1"/>
      <c r="AJ38798" s="1"/>
      <c r="AK38798" s="1"/>
      <c r="AL38798" s="1"/>
    </row>
    <row r="38799">
      <c r="I38799" s="1"/>
      <c r="J38799" s="1"/>
      <c r="K38799" s="1"/>
      <c r="AA38799" s="1"/>
      <c r="AB38799" s="1"/>
      <c r="AC38799" s="1"/>
      <c r="AJ38799" s="1"/>
      <c r="AK38799" s="1"/>
      <c r="AL38799" s="1"/>
    </row>
    <row r="38800">
      <c r="I38800" s="1"/>
      <c r="J38800" s="1"/>
      <c r="K38800" s="1"/>
      <c r="AA38800" s="1"/>
      <c r="AB38800" s="1"/>
      <c r="AC38800" s="1"/>
      <c r="AJ38800" s="1"/>
      <c r="AK38800" s="1"/>
      <c r="AL38800" s="1"/>
    </row>
    <row r="38801">
      <c r="I38801" s="1"/>
      <c r="J38801" s="1"/>
      <c r="K38801" s="1"/>
      <c r="AA38801" s="1"/>
      <c r="AB38801" s="1"/>
      <c r="AC38801" s="1"/>
      <c r="AJ38801" s="1"/>
      <c r="AK38801" s="1"/>
      <c r="AL38801" s="1"/>
    </row>
    <row r="38802">
      <c r="I38802" s="1"/>
      <c r="J38802" s="1"/>
      <c r="K38802" s="1"/>
      <c r="AA38802" s="1"/>
      <c r="AB38802" s="1"/>
      <c r="AC38802" s="1"/>
      <c r="AJ38802" s="1"/>
      <c r="AK38802" s="1"/>
      <c r="AL38802" s="1"/>
    </row>
    <row r="38803">
      <c r="I38803" s="1"/>
      <c r="J38803" s="1"/>
      <c r="K38803" s="1"/>
      <c r="AA38803" s="1"/>
      <c r="AB38803" s="1"/>
      <c r="AC38803" s="1"/>
      <c r="AJ38803" s="1"/>
      <c r="AK38803" s="1"/>
      <c r="AL38803" s="1"/>
    </row>
    <row r="38804">
      <c r="I38804" s="1"/>
      <c r="J38804" s="1"/>
      <c r="K38804" s="1"/>
      <c r="AA38804" s="1"/>
      <c r="AB38804" s="1"/>
      <c r="AC38804" s="1"/>
      <c r="AJ38804" s="1"/>
      <c r="AK38804" s="1"/>
      <c r="AL38804" s="1"/>
    </row>
    <row r="38805">
      <c r="I38805" s="1"/>
      <c r="J38805" s="1"/>
      <c r="K38805" s="1"/>
      <c r="AA38805" s="1"/>
      <c r="AB38805" s="1"/>
      <c r="AC38805" s="1"/>
      <c r="AJ38805" s="1"/>
      <c r="AK38805" s="1"/>
      <c r="AL38805" s="1"/>
    </row>
    <row r="38806">
      <c r="I38806" s="1"/>
      <c r="J38806" s="1"/>
      <c r="K38806" s="1"/>
      <c r="AA38806" s="1"/>
      <c r="AB38806" s="1"/>
      <c r="AC38806" s="1"/>
      <c r="AJ38806" s="1"/>
      <c r="AK38806" s="1"/>
      <c r="AL38806" s="1"/>
    </row>
    <row r="38807">
      <c r="I38807" s="1"/>
      <c r="J38807" s="1"/>
      <c r="K38807" s="1"/>
      <c r="AA38807" s="1"/>
      <c r="AB38807" s="1"/>
      <c r="AC38807" s="1"/>
      <c r="AJ38807" s="1"/>
      <c r="AK38807" s="1"/>
      <c r="AL38807" s="1"/>
    </row>
    <row r="38808">
      <c r="I38808" s="1"/>
      <c r="J38808" s="1"/>
      <c r="K38808" s="1"/>
      <c r="AA38808" s="1"/>
      <c r="AB38808" s="1"/>
      <c r="AC38808" s="1"/>
      <c r="AJ38808" s="1"/>
      <c r="AK38808" s="1"/>
      <c r="AL38808" s="1"/>
    </row>
    <row r="38809">
      <c r="I38809" s="1"/>
      <c r="J38809" s="1"/>
      <c r="K38809" s="1"/>
      <c r="AA38809" s="1"/>
      <c r="AB38809" s="1"/>
      <c r="AC38809" s="1"/>
      <c r="AJ38809" s="1"/>
      <c r="AK38809" s="1"/>
      <c r="AL38809" s="1"/>
    </row>
    <row r="38810">
      <c r="I38810" s="1"/>
      <c r="J38810" s="1"/>
      <c r="K38810" s="1"/>
      <c r="AA38810" s="1"/>
      <c r="AB38810" s="1"/>
      <c r="AC38810" s="1"/>
      <c r="AJ38810" s="1"/>
      <c r="AK38810" s="1"/>
      <c r="AL38810" s="1"/>
    </row>
    <row r="38811">
      <c r="I38811" s="1"/>
      <c r="J38811" s="1"/>
      <c r="K38811" s="1"/>
      <c r="AA38811" s="1"/>
      <c r="AB38811" s="1"/>
      <c r="AC38811" s="1"/>
      <c r="AJ38811" s="1"/>
      <c r="AK38811" s="1"/>
      <c r="AL38811" s="1"/>
    </row>
    <row r="38812">
      <c r="I38812" s="1"/>
      <c r="J38812" s="1"/>
      <c r="K38812" s="1"/>
      <c r="AA38812" s="1"/>
      <c r="AB38812" s="1"/>
      <c r="AC38812" s="1"/>
      <c r="AJ38812" s="1"/>
      <c r="AK38812" s="1"/>
      <c r="AL38812" s="1"/>
    </row>
    <row r="38813">
      <c r="I38813" s="1"/>
      <c r="J38813" s="1"/>
      <c r="K38813" s="1"/>
      <c r="AA38813" s="1"/>
      <c r="AB38813" s="1"/>
      <c r="AC38813" s="1"/>
      <c r="AJ38813" s="1"/>
      <c r="AK38813" s="1"/>
      <c r="AL38813" s="1"/>
    </row>
    <row r="38814">
      <c r="I38814" s="1"/>
      <c r="J38814" s="1"/>
      <c r="K38814" s="1"/>
      <c r="AA38814" s="1"/>
      <c r="AB38814" s="1"/>
      <c r="AC38814" s="1"/>
      <c r="AJ38814" s="1"/>
      <c r="AK38814" s="1"/>
      <c r="AL38814" s="1"/>
    </row>
    <row r="38815">
      <c r="I38815" s="1"/>
      <c r="J38815" s="1"/>
      <c r="K38815" s="1"/>
      <c r="AA38815" s="1"/>
      <c r="AB38815" s="1"/>
      <c r="AC38815" s="1"/>
      <c r="AJ38815" s="1"/>
      <c r="AK38815" s="1"/>
      <c r="AL38815" s="1"/>
    </row>
    <row r="38816">
      <c r="I38816" s="1"/>
      <c r="J38816" s="1"/>
      <c r="K38816" s="1"/>
      <c r="AA38816" s="1"/>
      <c r="AB38816" s="1"/>
      <c r="AC38816" s="1"/>
      <c r="AJ38816" s="1"/>
      <c r="AK38816" s="1"/>
      <c r="AL38816" s="1"/>
    </row>
    <row r="38817">
      <c r="I38817" s="1"/>
      <c r="J38817" s="1"/>
      <c r="K38817" s="1"/>
      <c r="AA38817" s="1"/>
      <c r="AB38817" s="1"/>
      <c r="AC38817" s="1"/>
      <c r="AJ38817" s="1"/>
      <c r="AK38817" s="1"/>
      <c r="AL38817" s="1"/>
    </row>
    <row r="38818">
      <c r="I38818" s="1"/>
      <c r="J38818" s="1"/>
      <c r="K38818" s="1"/>
      <c r="AA38818" s="1"/>
      <c r="AB38818" s="1"/>
      <c r="AC38818" s="1"/>
      <c r="AJ38818" s="1"/>
      <c r="AK38818" s="1"/>
      <c r="AL38818" s="1"/>
    </row>
    <row r="38819">
      <c r="I38819" s="1"/>
      <c r="J38819" s="1"/>
      <c r="K38819" s="1"/>
      <c r="AA38819" s="1"/>
      <c r="AB38819" s="1"/>
      <c r="AC38819" s="1"/>
      <c r="AJ38819" s="1"/>
      <c r="AK38819" s="1"/>
      <c r="AL38819" s="1"/>
    </row>
    <row r="38820">
      <c r="I38820" s="1"/>
      <c r="J38820" s="1"/>
      <c r="K38820" s="1"/>
      <c r="AA38820" s="1"/>
      <c r="AB38820" s="1"/>
      <c r="AC38820" s="1"/>
      <c r="AJ38820" s="1"/>
      <c r="AK38820" s="1"/>
      <c r="AL38820" s="1"/>
    </row>
    <row r="38821">
      <c r="I38821" s="1"/>
      <c r="J38821" s="1"/>
      <c r="K38821" s="1"/>
      <c r="AA38821" s="1"/>
      <c r="AB38821" s="1"/>
      <c r="AC38821" s="1"/>
      <c r="AJ38821" s="1"/>
      <c r="AK38821" s="1"/>
      <c r="AL38821" s="1"/>
    </row>
    <row r="38822">
      <c r="I38822" s="1"/>
      <c r="J38822" s="1"/>
      <c r="K38822" s="1"/>
      <c r="AA38822" s="1"/>
      <c r="AB38822" s="1"/>
      <c r="AC38822" s="1"/>
      <c r="AJ38822" s="1"/>
      <c r="AK38822" s="1"/>
      <c r="AL38822" s="1"/>
    </row>
    <row r="38823">
      <c r="I38823" s="1"/>
      <c r="J38823" s="1"/>
      <c r="K38823" s="1"/>
      <c r="AA38823" s="1"/>
      <c r="AB38823" s="1"/>
      <c r="AC38823" s="1"/>
      <c r="AJ38823" s="1"/>
      <c r="AK38823" s="1"/>
      <c r="AL38823" s="1"/>
    </row>
    <row r="38824">
      <c r="I38824" s="1"/>
      <c r="J38824" s="1"/>
      <c r="K38824" s="1"/>
      <c r="AA38824" s="1"/>
      <c r="AB38824" s="1"/>
      <c r="AC38824" s="1"/>
      <c r="AJ38824" s="1"/>
      <c r="AK38824" s="1"/>
      <c r="AL38824" s="1"/>
    </row>
    <row r="38825">
      <c r="I38825" s="1"/>
      <c r="J38825" s="1"/>
      <c r="K38825" s="1"/>
      <c r="AA38825" s="1"/>
      <c r="AB38825" s="1"/>
      <c r="AC38825" s="1"/>
      <c r="AJ38825" s="1"/>
      <c r="AK38825" s="1"/>
      <c r="AL38825" s="1"/>
    </row>
    <row r="38826">
      <c r="I38826" s="1"/>
      <c r="J38826" s="1"/>
      <c r="K38826" s="1"/>
      <c r="AA38826" s="1"/>
      <c r="AB38826" s="1"/>
      <c r="AC38826" s="1"/>
      <c r="AJ38826" s="1"/>
      <c r="AK38826" s="1"/>
      <c r="AL38826" s="1"/>
    </row>
    <row r="38827">
      <c r="I38827" s="1"/>
      <c r="J38827" s="1"/>
      <c r="K38827" s="1"/>
      <c r="AA38827" s="1"/>
      <c r="AB38827" s="1"/>
      <c r="AC38827" s="1"/>
      <c r="AJ38827" s="1"/>
      <c r="AK38827" s="1"/>
      <c r="AL38827" s="1"/>
    </row>
    <row r="38828">
      <c r="I38828" s="1"/>
      <c r="J38828" s="1"/>
      <c r="K38828" s="1"/>
      <c r="AA38828" s="1"/>
      <c r="AB38828" s="1"/>
      <c r="AC38828" s="1"/>
      <c r="AJ38828" s="1"/>
      <c r="AK38828" s="1"/>
      <c r="AL38828" s="1"/>
    </row>
    <row r="38829">
      <c r="I38829" s="1"/>
      <c r="J38829" s="1"/>
      <c r="K38829" s="1"/>
      <c r="AA38829" s="1"/>
      <c r="AB38829" s="1"/>
      <c r="AC38829" s="1"/>
      <c r="AJ38829" s="1"/>
      <c r="AK38829" s="1"/>
      <c r="AL38829" s="1"/>
    </row>
    <row r="38830">
      <c r="I38830" s="1"/>
      <c r="J38830" s="1"/>
      <c r="K38830" s="1"/>
      <c r="AA38830" s="1"/>
      <c r="AB38830" s="1"/>
      <c r="AC38830" s="1"/>
      <c r="AJ38830" s="1"/>
      <c r="AK38830" s="1"/>
      <c r="AL38830" s="1"/>
    </row>
    <row r="38831">
      <c r="I38831" s="1"/>
      <c r="J38831" s="1"/>
      <c r="K38831" s="1"/>
      <c r="AA38831" s="1"/>
      <c r="AB38831" s="1"/>
      <c r="AC38831" s="1"/>
      <c r="AJ38831" s="1"/>
      <c r="AK38831" s="1"/>
      <c r="AL38831" s="1"/>
    </row>
    <row r="38832">
      <c r="I38832" s="1"/>
      <c r="J38832" s="1"/>
      <c r="K38832" s="1"/>
      <c r="AA38832" s="1"/>
      <c r="AB38832" s="1"/>
      <c r="AC38832" s="1"/>
      <c r="AJ38832" s="1"/>
      <c r="AK38832" s="1"/>
      <c r="AL38832" s="1"/>
    </row>
    <row r="38833">
      <c r="I38833" s="1"/>
      <c r="J38833" s="1"/>
      <c r="K38833" s="1"/>
      <c r="AA38833" s="1"/>
      <c r="AB38833" s="1"/>
      <c r="AC38833" s="1"/>
      <c r="AJ38833" s="1"/>
      <c r="AK38833" s="1"/>
      <c r="AL38833" s="1"/>
    </row>
    <row r="38834">
      <c r="I38834" s="1"/>
      <c r="J38834" s="1"/>
      <c r="K38834" s="1"/>
      <c r="AA38834" s="1"/>
      <c r="AB38834" s="1"/>
      <c r="AC38834" s="1"/>
      <c r="AJ38834" s="1"/>
      <c r="AK38834" s="1"/>
      <c r="AL38834" s="1"/>
    </row>
    <row r="38835">
      <c r="I38835" s="1"/>
      <c r="J38835" s="1"/>
      <c r="K38835" s="1"/>
      <c r="AA38835" s="1"/>
      <c r="AB38835" s="1"/>
      <c r="AC38835" s="1"/>
      <c r="AJ38835" s="1"/>
      <c r="AK38835" s="1"/>
      <c r="AL38835" s="1"/>
    </row>
    <row r="38836">
      <c r="I38836" s="1"/>
      <c r="J38836" s="1"/>
      <c r="K38836" s="1"/>
      <c r="AA38836" s="1"/>
      <c r="AB38836" s="1"/>
      <c r="AC38836" s="1"/>
      <c r="AJ38836" s="1"/>
      <c r="AK38836" s="1"/>
      <c r="AL38836" s="1"/>
    </row>
    <row r="38837">
      <c r="I38837" s="1"/>
      <c r="J38837" s="1"/>
      <c r="K38837" s="1"/>
      <c r="AA38837" s="1"/>
      <c r="AB38837" s="1"/>
      <c r="AC38837" s="1"/>
      <c r="AJ38837" s="1"/>
      <c r="AK38837" s="1"/>
      <c r="AL38837" s="1"/>
    </row>
    <row r="38838">
      <c r="I38838" s="1"/>
      <c r="J38838" s="1"/>
      <c r="K38838" s="1"/>
      <c r="AA38838" s="1"/>
      <c r="AB38838" s="1"/>
      <c r="AC38838" s="1"/>
      <c r="AJ38838" s="1"/>
      <c r="AK38838" s="1"/>
      <c r="AL38838" s="1"/>
    </row>
    <row r="38839">
      <c r="I38839" s="1"/>
      <c r="J38839" s="1"/>
      <c r="K38839" s="1"/>
      <c r="AA38839" s="1"/>
      <c r="AB38839" s="1"/>
      <c r="AC38839" s="1"/>
      <c r="AJ38839" s="1"/>
      <c r="AK38839" s="1"/>
      <c r="AL38839" s="1"/>
    </row>
    <row r="38840">
      <c r="I38840" s="1"/>
      <c r="J38840" s="1"/>
      <c r="K38840" s="1"/>
      <c r="AA38840" s="1"/>
      <c r="AB38840" s="1"/>
      <c r="AC38840" s="1"/>
      <c r="AJ38840" s="1"/>
      <c r="AK38840" s="1"/>
      <c r="AL38840" s="1"/>
    </row>
    <row r="38841">
      <c r="I38841" s="1"/>
      <c r="J38841" s="1"/>
      <c r="K38841" s="1"/>
      <c r="AA38841" s="1"/>
      <c r="AB38841" s="1"/>
      <c r="AC38841" s="1"/>
      <c r="AJ38841" s="1"/>
      <c r="AK38841" s="1"/>
      <c r="AL38841" s="1"/>
    </row>
    <row r="38842">
      <c r="I38842" s="1"/>
      <c r="J38842" s="1"/>
      <c r="K38842" s="1"/>
      <c r="AA38842" s="1"/>
      <c r="AB38842" s="1"/>
      <c r="AC38842" s="1"/>
      <c r="AJ38842" s="1"/>
      <c r="AK38842" s="1"/>
      <c r="AL38842" s="1"/>
    </row>
    <row r="38843">
      <c r="I38843" s="1"/>
      <c r="J38843" s="1"/>
      <c r="K38843" s="1"/>
      <c r="AA38843" s="1"/>
      <c r="AB38843" s="1"/>
      <c r="AC38843" s="1"/>
      <c r="AJ38843" s="1"/>
      <c r="AK38843" s="1"/>
      <c r="AL38843" s="1"/>
    </row>
    <row r="38844">
      <c r="I38844" s="1"/>
      <c r="J38844" s="1"/>
      <c r="K38844" s="1"/>
      <c r="AA38844" s="1"/>
      <c r="AB38844" s="1"/>
      <c r="AC38844" s="1"/>
      <c r="AJ38844" s="1"/>
      <c r="AK38844" s="1"/>
      <c r="AL38844" s="1"/>
    </row>
    <row r="38845">
      <c r="I38845" s="1"/>
      <c r="J38845" s="1"/>
      <c r="K38845" s="1"/>
      <c r="AA38845" s="1"/>
      <c r="AB38845" s="1"/>
      <c r="AC38845" s="1"/>
      <c r="AJ38845" s="1"/>
      <c r="AK38845" s="1"/>
      <c r="AL38845" s="1"/>
    </row>
    <row r="38846">
      <c r="I38846" s="1"/>
      <c r="J38846" s="1"/>
      <c r="K38846" s="1"/>
      <c r="AA38846" s="1"/>
      <c r="AB38846" s="1"/>
      <c r="AC38846" s="1"/>
      <c r="AJ38846" s="1"/>
      <c r="AK38846" s="1"/>
      <c r="AL38846" s="1"/>
    </row>
    <row r="38847">
      <c r="I38847" s="1"/>
      <c r="J38847" s="1"/>
      <c r="K38847" s="1"/>
      <c r="AA38847" s="1"/>
      <c r="AB38847" s="1"/>
      <c r="AC38847" s="1"/>
      <c r="AJ38847" s="1"/>
      <c r="AK38847" s="1"/>
      <c r="AL38847" s="1"/>
    </row>
    <row r="38848">
      <c r="I38848" s="1"/>
      <c r="J38848" s="1"/>
      <c r="K38848" s="1"/>
      <c r="AA38848" s="1"/>
      <c r="AB38848" s="1"/>
      <c r="AC38848" s="1"/>
      <c r="AJ38848" s="1"/>
      <c r="AK38848" s="1"/>
      <c r="AL38848" s="1"/>
    </row>
    <row r="38849">
      <c r="I38849" s="1"/>
      <c r="J38849" s="1"/>
      <c r="K38849" s="1"/>
      <c r="AA38849" s="1"/>
      <c r="AB38849" s="1"/>
      <c r="AC38849" s="1"/>
      <c r="AJ38849" s="1"/>
      <c r="AK38849" s="1"/>
      <c r="AL38849" s="1"/>
    </row>
    <row r="38850">
      <c r="I38850" s="1"/>
      <c r="J38850" s="1"/>
      <c r="K38850" s="1"/>
      <c r="AA38850" s="1"/>
      <c r="AB38850" s="1"/>
      <c r="AC38850" s="1"/>
      <c r="AJ38850" s="1"/>
      <c r="AK38850" s="1"/>
      <c r="AL38850" s="1"/>
    </row>
    <row r="38851">
      <c r="I38851" s="1"/>
      <c r="J38851" s="1"/>
      <c r="K38851" s="1"/>
      <c r="AA38851" s="1"/>
      <c r="AB38851" s="1"/>
      <c r="AC38851" s="1"/>
      <c r="AJ38851" s="1"/>
      <c r="AK38851" s="1"/>
      <c r="AL38851" s="1"/>
    </row>
    <row r="38852">
      <c r="I38852" s="1"/>
      <c r="J38852" s="1"/>
      <c r="K38852" s="1"/>
      <c r="AA38852" s="1"/>
      <c r="AB38852" s="1"/>
      <c r="AC38852" s="1"/>
      <c r="AJ38852" s="1"/>
      <c r="AK38852" s="1"/>
      <c r="AL38852" s="1"/>
    </row>
    <row r="38853">
      <c r="I38853" s="1"/>
      <c r="J38853" s="1"/>
      <c r="K38853" s="1"/>
      <c r="AA38853" s="1"/>
      <c r="AB38853" s="1"/>
      <c r="AC38853" s="1"/>
      <c r="AJ38853" s="1"/>
      <c r="AK38853" s="1"/>
      <c r="AL38853" s="1"/>
    </row>
    <row r="38854">
      <c r="I38854" s="1"/>
      <c r="J38854" s="1"/>
      <c r="K38854" s="1"/>
      <c r="AA38854" s="1"/>
      <c r="AB38854" s="1"/>
      <c r="AC38854" s="1"/>
      <c r="AJ38854" s="1"/>
      <c r="AK38854" s="1"/>
      <c r="AL38854" s="1"/>
    </row>
    <row r="38855">
      <c r="I38855" s="1"/>
      <c r="J38855" s="1"/>
      <c r="K38855" s="1"/>
      <c r="AA38855" s="1"/>
      <c r="AB38855" s="1"/>
      <c r="AC38855" s="1"/>
      <c r="AJ38855" s="1"/>
      <c r="AK38855" s="1"/>
      <c r="AL38855" s="1"/>
    </row>
    <row r="38856">
      <c r="I38856" s="1"/>
      <c r="J38856" s="1"/>
      <c r="K38856" s="1"/>
      <c r="AA38856" s="1"/>
      <c r="AB38856" s="1"/>
      <c r="AC38856" s="1"/>
      <c r="AJ38856" s="1"/>
      <c r="AK38856" s="1"/>
      <c r="AL38856" s="1"/>
    </row>
    <row r="38857">
      <c r="I38857" s="1"/>
      <c r="J38857" s="1"/>
      <c r="K38857" s="1"/>
      <c r="AA38857" s="1"/>
      <c r="AB38857" s="1"/>
      <c r="AC38857" s="1"/>
      <c r="AJ38857" s="1"/>
      <c r="AK38857" s="1"/>
      <c r="AL38857" s="1"/>
    </row>
    <row r="38858">
      <c r="I38858" s="1"/>
      <c r="J38858" s="1"/>
      <c r="K38858" s="1"/>
      <c r="AA38858" s="1"/>
      <c r="AB38858" s="1"/>
      <c r="AC38858" s="1"/>
      <c r="AJ38858" s="1"/>
      <c r="AK38858" s="1"/>
      <c r="AL38858" s="1"/>
    </row>
    <row r="38859">
      <c r="I38859" s="1"/>
      <c r="J38859" s="1"/>
      <c r="K38859" s="1"/>
      <c r="AA38859" s="1"/>
      <c r="AB38859" s="1"/>
      <c r="AC38859" s="1"/>
      <c r="AJ38859" s="1"/>
      <c r="AK38859" s="1"/>
      <c r="AL38859" s="1"/>
    </row>
    <row r="38860">
      <c r="I38860" s="1"/>
      <c r="J38860" s="1"/>
      <c r="K38860" s="1"/>
      <c r="AA38860" s="1"/>
      <c r="AB38860" s="1"/>
      <c r="AC38860" s="1"/>
      <c r="AJ38860" s="1"/>
      <c r="AK38860" s="1"/>
      <c r="AL38860" s="1"/>
    </row>
    <row r="38861">
      <c r="I38861" s="1"/>
      <c r="J38861" s="1"/>
      <c r="K38861" s="1"/>
      <c r="AA38861" s="1"/>
      <c r="AB38861" s="1"/>
      <c r="AC38861" s="1"/>
      <c r="AJ38861" s="1"/>
      <c r="AK38861" s="1"/>
      <c r="AL38861" s="1"/>
    </row>
    <row r="38862">
      <c r="I38862" s="1"/>
      <c r="J38862" s="1"/>
      <c r="K38862" s="1"/>
      <c r="AA38862" s="1"/>
      <c r="AB38862" s="1"/>
      <c r="AC38862" s="1"/>
      <c r="AJ38862" s="1"/>
      <c r="AK38862" s="1"/>
      <c r="AL38862" s="1"/>
    </row>
    <row r="38863">
      <c r="I38863" s="1"/>
      <c r="J38863" s="1"/>
      <c r="K38863" s="1"/>
      <c r="AA38863" s="1"/>
      <c r="AB38863" s="1"/>
      <c r="AC38863" s="1"/>
      <c r="AJ38863" s="1"/>
      <c r="AK38863" s="1"/>
      <c r="AL38863" s="1"/>
    </row>
    <row r="38864">
      <c r="I38864" s="1"/>
      <c r="J38864" s="1"/>
      <c r="K38864" s="1"/>
      <c r="AA38864" s="1"/>
      <c r="AB38864" s="1"/>
      <c r="AC38864" s="1"/>
      <c r="AJ38864" s="1"/>
      <c r="AK38864" s="1"/>
      <c r="AL38864" s="1"/>
    </row>
    <row r="38865">
      <c r="I38865" s="1"/>
      <c r="J38865" s="1"/>
      <c r="K38865" s="1"/>
      <c r="AA38865" s="1"/>
      <c r="AB38865" s="1"/>
      <c r="AC38865" s="1"/>
      <c r="AJ38865" s="1"/>
      <c r="AK38865" s="1"/>
      <c r="AL38865" s="1"/>
    </row>
    <row r="38866">
      <c r="I38866" s="1"/>
      <c r="J38866" s="1"/>
      <c r="K38866" s="1"/>
      <c r="AA38866" s="1"/>
      <c r="AB38866" s="1"/>
      <c r="AC38866" s="1"/>
      <c r="AJ38866" s="1"/>
      <c r="AK38866" s="1"/>
      <c r="AL38866" s="1"/>
    </row>
    <row r="38867">
      <c r="I38867" s="1"/>
      <c r="J38867" s="1"/>
      <c r="K38867" s="1"/>
      <c r="AA38867" s="1"/>
      <c r="AB38867" s="1"/>
      <c r="AC38867" s="1"/>
      <c r="AJ38867" s="1"/>
      <c r="AK38867" s="1"/>
      <c r="AL38867" s="1"/>
    </row>
    <row r="38868">
      <c r="I38868" s="1"/>
      <c r="J38868" s="1"/>
      <c r="K38868" s="1"/>
      <c r="AA38868" s="1"/>
      <c r="AB38868" s="1"/>
      <c r="AC38868" s="1"/>
      <c r="AJ38868" s="1"/>
      <c r="AK38868" s="1"/>
      <c r="AL38868" s="1"/>
    </row>
    <row r="38869">
      <c r="I38869" s="1"/>
      <c r="J38869" s="1"/>
      <c r="K38869" s="1"/>
      <c r="AA38869" s="1"/>
      <c r="AB38869" s="1"/>
      <c r="AC38869" s="1"/>
      <c r="AJ38869" s="1"/>
      <c r="AK38869" s="1"/>
      <c r="AL38869" s="1"/>
    </row>
    <row r="38870">
      <c r="I38870" s="1"/>
      <c r="J38870" s="1"/>
      <c r="K38870" s="1"/>
      <c r="AA38870" s="1"/>
      <c r="AB38870" s="1"/>
      <c r="AC38870" s="1"/>
      <c r="AJ38870" s="1"/>
      <c r="AK38870" s="1"/>
      <c r="AL38870" s="1"/>
    </row>
    <row r="38871">
      <c r="I38871" s="1"/>
      <c r="J38871" s="1"/>
      <c r="K38871" s="1"/>
      <c r="AA38871" s="1"/>
      <c r="AB38871" s="1"/>
      <c r="AC38871" s="1"/>
      <c r="AJ38871" s="1"/>
      <c r="AK38871" s="1"/>
      <c r="AL38871" s="1"/>
    </row>
    <row r="38872">
      <c r="I38872" s="1"/>
      <c r="J38872" s="1"/>
      <c r="K38872" s="1"/>
      <c r="AA38872" s="1"/>
      <c r="AB38872" s="1"/>
      <c r="AC38872" s="1"/>
      <c r="AJ38872" s="1"/>
      <c r="AK38872" s="1"/>
      <c r="AL38872" s="1"/>
    </row>
    <row r="38873">
      <c r="I38873" s="1"/>
      <c r="J38873" s="1"/>
      <c r="K38873" s="1"/>
      <c r="AA38873" s="1"/>
      <c r="AB38873" s="1"/>
      <c r="AC38873" s="1"/>
      <c r="AJ38873" s="1"/>
      <c r="AK38873" s="1"/>
      <c r="AL38873" s="1"/>
    </row>
    <row r="38874">
      <c r="I38874" s="1"/>
      <c r="J38874" s="1"/>
      <c r="K38874" s="1"/>
      <c r="AA38874" s="1"/>
      <c r="AB38874" s="1"/>
      <c r="AC38874" s="1"/>
      <c r="AJ38874" s="1"/>
      <c r="AK38874" s="1"/>
      <c r="AL38874" s="1"/>
    </row>
    <row r="38875">
      <c r="I38875" s="1"/>
      <c r="J38875" s="1"/>
      <c r="K38875" s="1"/>
      <c r="AA38875" s="1"/>
      <c r="AB38875" s="1"/>
      <c r="AC38875" s="1"/>
      <c r="AJ38875" s="1"/>
      <c r="AK38875" s="1"/>
      <c r="AL38875" s="1"/>
    </row>
    <row r="38876">
      <c r="I38876" s="1"/>
      <c r="J38876" s="1"/>
      <c r="K38876" s="1"/>
      <c r="AA38876" s="1"/>
      <c r="AB38876" s="1"/>
      <c r="AC38876" s="1"/>
      <c r="AJ38876" s="1"/>
      <c r="AK38876" s="1"/>
      <c r="AL38876" s="1"/>
    </row>
    <row r="38877">
      <c r="I38877" s="1"/>
      <c r="J38877" s="1"/>
      <c r="K38877" s="1"/>
      <c r="AA38877" s="1"/>
      <c r="AB38877" s="1"/>
      <c r="AC38877" s="1"/>
      <c r="AJ38877" s="1"/>
      <c r="AK38877" s="1"/>
      <c r="AL38877" s="1"/>
    </row>
    <row r="38878">
      <c r="I38878" s="1"/>
      <c r="J38878" s="1"/>
      <c r="K38878" s="1"/>
      <c r="AA38878" s="1"/>
      <c r="AB38878" s="1"/>
      <c r="AC38878" s="1"/>
      <c r="AJ38878" s="1"/>
      <c r="AK38878" s="1"/>
      <c r="AL38878" s="1"/>
    </row>
    <row r="38879">
      <c r="I38879" s="1"/>
      <c r="J38879" s="1"/>
      <c r="K38879" s="1"/>
      <c r="AA38879" s="1"/>
      <c r="AB38879" s="1"/>
      <c r="AC38879" s="1"/>
      <c r="AJ38879" s="1"/>
      <c r="AK38879" s="1"/>
      <c r="AL38879" s="1"/>
    </row>
    <row r="38880">
      <c r="I38880" s="1"/>
      <c r="J38880" s="1"/>
      <c r="K38880" s="1"/>
      <c r="AA38880" s="1"/>
      <c r="AB38880" s="1"/>
      <c r="AC38880" s="1"/>
      <c r="AJ38880" s="1"/>
      <c r="AK38880" s="1"/>
      <c r="AL38880" s="1"/>
    </row>
    <row r="38881">
      <c r="I38881" s="1"/>
      <c r="J38881" s="1"/>
      <c r="K38881" s="1"/>
      <c r="AA38881" s="1"/>
      <c r="AB38881" s="1"/>
      <c r="AC38881" s="1"/>
      <c r="AJ38881" s="1"/>
      <c r="AK38881" s="1"/>
      <c r="AL38881" s="1"/>
    </row>
    <row r="38882">
      <c r="I38882" s="1"/>
      <c r="J38882" s="1"/>
      <c r="K38882" s="1"/>
      <c r="AA38882" s="1"/>
      <c r="AB38882" s="1"/>
      <c r="AC38882" s="1"/>
      <c r="AJ38882" s="1"/>
      <c r="AK38882" s="1"/>
      <c r="AL38882" s="1"/>
    </row>
    <row r="38883">
      <c r="I38883" s="1"/>
      <c r="J38883" s="1"/>
      <c r="K38883" s="1"/>
      <c r="AA38883" s="1"/>
      <c r="AB38883" s="1"/>
      <c r="AC38883" s="1"/>
      <c r="AJ38883" s="1"/>
      <c r="AK38883" s="1"/>
      <c r="AL38883" s="1"/>
    </row>
    <row r="38884">
      <c r="I38884" s="1"/>
      <c r="J38884" s="1"/>
      <c r="K38884" s="1"/>
      <c r="AA38884" s="1"/>
      <c r="AB38884" s="1"/>
      <c r="AC38884" s="1"/>
      <c r="AJ38884" s="1"/>
      <c r="AK38884" s="1"/>
      <c r="AL38884" s="1"/>
    </row>
    <row r="38885">
      <c r="I38885" s="1"/>
      <c r="J38885" s="1"/>
      <c r="K38885" s="1"/>
      <c r="AA38885" s="1"/>
      <c r="AB38885" s="1"/>
      <c r="AC38885" s="1"/>
      <c r="AJ38885" s="1"/>
      <c r="AK38885" s="1"/>
      <c r="AL38885" s="1"/>
    </row>
    <row r="38886">
      <c r="I38886" s="1"/>
      <c r="J38886" s="1"/>
      <c r="K38886" s="1"/>
      <c r="AA38886" s="1"/>
      <c r="AB38886" s="1"/>
      <c r="AC38886" s="1"/>
      <c r="AJ38886" s="1"/>
      <c r="AK38886" s="1"/>
      <c r="AL38886" s="1"/>
    </row>
    <row r="38887">
      <c r="I38887" s="1"/>
      <c r="J38887" s="1"/>
      <c r="K38887" s="1"/>
      <c r="AA38887" s="1"/>
      <c r="AB38887" s="1"/>
      <c r="AC38887" s="1"/>
      <c r="AJ38887" s="1"/>
      <c r="AK38887" s="1"/>
      <c r="AL38887" s="1"/>
    </row>
    <row r="38888">
      <c r="I38888" s="1"/>
      <c r="J38888" s="1"/>
      <c r="K38888" s="1"/>
      <c r="AA38888" s="1"/>
      <c r="AB38888" s="1"/>
      <c r="AC38888" s="1"/>
      <c r="AJ38888" s="1"/>
      <c r="AK38888" s="1"/>
      <c r="AL38888" s="1"/>
    </row>
    <row r="38889">
      <c r="I38889" s="1"/>
      <c r="J38889" s="1"/>
      <c r="K38889" s="1"/>
      <c r="AA38889" s="1"/>
      <c r="AB38889" s="1"/>
      <c r="AC38889" s="1"/>
      <c r="AJ38889" s="1"/>
      <c r="AK38889" s="1"/>
      <c r="AL38889" s="1"/>
    </row>
    <row r="38890">
      <c r="I38890" s="1"/>
      <c r="J38890" s="1"/>
      <c r="K38890" s="1"/>
      <c r="AA38890" s="1"/>
      <c r="AB38890" s="1"/>
      <c r="AC38890" s="1"/>
      <c r="AJ38890" s="1"/>
      <c r="AK38890" s="1"/>
      <c r="AL38890" s="1"/>
    </row>
    <row r="38891">
      <c r="I38891" s="1"/>
      <c r="J38891" s="1"/>
      <c r="K38891" s="1"/>
      <c r="AA38891" s="1"/>
      <c r="AB38891" s="1"/>
      <c r="AC38891" s="1"/>
      <c r="AJ38891" s="1"/>
      <c r="AK38891" s="1"/>
      <c r="AL38891" s="1"/>
    </row>
    <row r="38892">
      <c r="I38892" s="1"/>
      <c r="J38892" s="1"/>
      <c r="K38892" s="1"/>
      <c r="AA38892" s="1"/>
      <c r="AB38892" s="1"/>
      <c r="AC38892" s="1"/>
      <c r="AJ38892" s="1"/>
      <c r="AK38892" s="1"/>
      <c r="AL38892" s="1"/>
    </row>
    <row r="38893">
      <c r="I38893" s="1"/>
      <c r="J38893" s="1"/>
      <c r="K38893" s="1"/>
      <c r="AA38893" s="1"/>
      <c r="AB38893" s="1"/>
      <c r="AC38893" s="1"/>
      <c r="AJ38893" s="1"/>
      <c r="AK38893" s="1"/>
      <c r="AL38893" s="1"/>
    </row>
    <row r="38894">
      <c r="I38894" s="1"/>
      <c r="J38894" s="1"/>
      <c r="K38894" s="1"/>
      <c r="AA38894" s="1"/>
      <c r="AB38894" s="1"/>
      <c r="AC38894" s="1"/>
      <c r="AJ38894" s="1"/>
      <c r="AK38894" s="1"/>
      <c r="AL38894" s="1"/>
    </row>
    <row r="38895">
      <c r="I38895" s="1"/>
      <c r="J38895" s="1"/>
      <c r="K38895" s="1"/>
      <c r="AA38895" s="1"/>
      <c r="AB38895" s="1"/>
      <c r="AC38895" s="1"/>
      <c r="AJ38895" s="1"/>
      <c r="AK38895" s="1"/>
      <c r="AL38895" s="1"/>
    </row>
    <row r="38896">
      <c r="I38896" s="1"/>
      <c r="J38896" s="1"/>
      <c r="K38896" s="1"/>
      <c r="AA38896" s="1"/>
      <c r="AB38896" s="1"/>
      <c r="AC38896" s="1"/>
      <c r="AJ38896" s="1"/>
      <c r="AK38896" s="1"/>
      <c r="AL38896" s="1"/>
    </row>
    <row r="38897">
      <c r="I38897" s="1"/>
      <c r="J38897" s="1"/>
      <c r="K38897" s="1"/>
      <c r="AA38897" s="1"/>
      <c r="AB38897" s="1"/>
      <c r="AC38897" s="1"/>
      <c r="AJ38897" s="1"/>
      <c r="AK38897" s="1"/>
      <c r="AL38897" s="1"/>
    </row>
    <row r="38898">
      <c r="I38898" s="1"/>
      <c r="J38898" s="1"/>
      <c r="K38898" s="1"/>
      <c r="AA38898" s="1"/>
      <c r="AB38898" s="1"/>
      <c r="AC38898" s="1"/>
      <c r="AJ38898" s="1"/>
      <c r="AK38898" s="1"/>
      <c r="AL38898" s="1"/>
    </row>
    <row r="38899">
      <c r="I38899" s="1"/>
      <c r="J38899" s="1"/>
      <c r="K38899" s="1"/>
      <c r="AA38899" s="1"/>
      <c r="AB38899" s="1"/>
      <c r="AC38899" s="1"/>
      <c r="AJ38899" s="1"/>
      <c r="AK38899" s="1"/>
      <c r="AL38899" s="1"/>
    </row>
    <row r="38900">
      <c r="I38900" s="1"/>
      <c r="J38900" s="1"/>
      <c r="K38900" s="1"/>
      <c r="AA38900" s="1"/>
      <c r="AB38900" s="1"/>
      <c r="AC38900" s="1"/>
      <c r="AJ38900" s="1"/>
      <c r="AK38900" s="1"/>
      <c r="AL38900" s="1"/>
    </row>
    <row r="38901">
      <c r="I38901" s="1"/>
      <c r="J38901" s="1"/>
      <c r="K38901" s="1"/>
      <c r="AA38901" s="1"/>
      <c r="AB38901" s="1"/>
      <c r="AC38901" s="1"/>
      <c r="AJ38901" s="1"/>
      <c r="AK38901" s="1"/>
      <c r="AL38901" s="1"/>
    </row>
    <row r="38902">
      <c r="I38902" s="1"/>
      <c r="J38902" s="1"/>
      <c r="K38902" s="1"/>
      <c r="AA38902" s="1"/>
      <c r="AB38902" s="1"/>
      <c r="AC38902" s="1"/>
      <c r="AJ38902" s="1"/>
      <c r="AK38902" s="1"/>
      <c r="AL38902" s="1"/>
    </row>
    <row r="38903">
      <c r="I38903" s="1"/>
      <c r="J38903" s="1"/>
      <c r="K38903" s="1"/>
      <c r="AA38903" s="1"/>
      <c r="AB38903" s="1"/>
      <c r="AC38903" s="1"/>
      <c r="AJ38903" s="1"/>
      <c r="AK38903" s="1"/>
      <c r="AL38903" s="1"/>
    </row>
    <row r="38904">
      <c r="I38904" s="1"/>
      <c r="J38904" s="1"/>
      <c r="K38904" s="1"/>
      <c r="AA38904" s="1"/>
      <c r="AB38904" s="1"/>
      <c r="AC38904" s="1"/>
      <c r="AJ38904" s="1"/>
      <c r="AK38904" s="1"/>
      <c r="AL38904" s="1"/>
    </row>
    <row r="38905">
      <c r="I38905" s="1"/>
      <c r="J38905" s="1"/>
      <c r="K38905" s="1"/>
      <c r="AA38905" s="1"/>
      <c r="AB38905" s="1"/>
      <c r="AC38905" s="1"/>
      <c r="AJ38905" s="1"/>
      <c r="AK38905" s="1"/>
      <c r="AL38905" s="1"/>
    </row>
    <row r="38906">
      <c r="I38906" s="1"/>
      <c r="J38906" s="1"/>
      <c r="K38906" s="1"/>
      <c r="AA38906" s="1"/>
      <c r="AB38906" s="1"/>
      <c r="AC38906" s="1"/>
      <c r="AJ38906" s="1"/>
      <c r="AK38906" s="1"/>
      <c r="AL38906" s="1"/>
    </row>
    <row r="38907">
      <c r="I38907" s="1"/>
      <c r="J38907" s="1"/>
      <c r="K38907" s="1"/>
      <c r="AA38907" s="1"/>
      <c r="AB38907" s="1"/>
      <c r="AC38907" s="1"/>
      <c r="AJ38907" s="1"/>
      <c r="AK38907" s="1"/>
      <c r="AL38907" s="1"/>
    </row>
    <row r="38908">
      <c r="I38908" s="1"/>
      <c r="J38908" s="1"/>
      <c r="K38908" s="1"/>
      <c r="AA38908" s="1"/>
      <c r="AB38908" s="1"/>
      <c r="AC38908" s="1"/>
      <c r="AJ38908" s="1"/>
      <c r="AK38908" s="1"/>
      <c r="AL38908" s="1"/>
    </row>
    <row r="38909">
      <c r="I38909" s="1"/>
      <c r="J38909" s="1"/>
      <c r="K38909" s="1"/>
      <c r="AA38909" s="1"/>
      <c r="AB38909" s="1"/>
      <c r="AC38909" s="1"/>
      <c r="AJ38909" s="1"/>
      <c r="AK38909" s="1"/>
      <c r="AL38909" s="1"/>
    </row>
    <row r="38910">
      <c r="I38910" s="1"/>
      <c r="J38910" s="1"/>
      <c r="K38910" s="1"/>
      <c r="AA38910" s="1"/>
      <c r="AB38910" s="1"/>
      <c r="AC38910" s="1"/>
      <c r="AJ38910" s="1"/>
      <c r="AK38910" s="1"/>
      <c r="AL38910" s="1"/>
    </row>
    <row r="38911">
      <c r="I38911" s="1"/>
      <c r="J38911" s="1"/>
      <c r="K38911" s="1"/>
      <c r="AA38911" s="1"/>
      <c r="AB38911" s="1"/>
      <c r="AC38911" s="1"/>
      <c r="AJ38911" s="1"/>
      <c r="AK38911" s="1"/>
      <c r="AL38911" s="1"/>
    </row>
    <row r="38912">
      <c r="I38912" s="1"/>
      <c r="J38912" s="1"/>
      <c r="K38912" s="1"/>
      <c r="AA38912" s="1"/>
      <c r="AB38912" s="1"/>
      <c r="AC38912" s="1"/>
      <c r="AJ38912" s="1"/>
      <c r="AK38912" s="1"/>
      <c r="AL38912" s="1"/>
    </row>
    <row r="38913">
      <c r="I38913" s="1"/>
      <c r="J38913" s="1"/>
      <c r="K38913" s="1"/>
      <c r="AA38913" s="1"/>
      <c r="AB38913" s="1"/>
      <c r="AC38913" s="1"/>
      <c r="AJ38913" s="1"/>
      <c r="AK38913" s="1"/>
      <c r="AL38913" s="1"/>
    </row>
    <row r="38914">
      <c r="I38914" s="1"/>
      <c r="J38914" s="1"/>
      <c r="K38914" s="1"/>
      <c r="AA38914" s="1"/>
      <c r="AB38914" s="1"/>
      <c r="AC38914" s="1"/>
      <c r="AJ38914" s="1"/>
      <c r="AK38914" s="1"/>
      <c r="AL38914" s="1"/>
    </row>
    <row r="38915">
      <c r="I38915" s="1"/>
      <c r="J38915" s="1"/>
      <c r="K38915" s="1"/>
      <c r="AA38915" s="1"/>
      <c r="AB38915" s="1"/>
      <c r="AC38915" s="1"/>
      <c r="AJ38915" s="1"/>
      <c r="AK38915" s="1"/>
      <c r="AL38915" s="1"/>
    </row>
    <row r="38916">
      <c r="I38916" s="1"/>
      <c r="J38916" s="1"/>
      <c r="K38916" s="1"/>
      <c r="AA38916" s="1"/>
      <c r="AB38916" s="1"/>
      <c r="AC38916" s="1"/>
      <c r="AJ38916" s="1"/>
      <c r="AK38916" s="1"/>
      <c r="AL38916" s="1"/>
    </row>
    <row r="38917">
      <c r="I38917" s="1"/>
      <c r="J38917" s="1"/>
      <c r="K38917" s="1"/>
      <c r="AA38917" s="1"/>
      <c r="AB38917" s="1"/>
      <c r="AC38917" s="1"/>
      <c r="AJ38917" s="1"/>
      <c r="AK38917" s="1"/>
      <c r="AL38917" s="1"/>
    </row>
    <row r="38918">
      <c r="I38918" s="1"/>
      <c r="J38918" s="1"/>
      <c r="K38918" s="1"/>
      <c r="AA38918" s="1"/>
      <c r="AB38918" s="1"/>
      <c r="AC38918" s="1"/>
      <c r="AJ38918" s="1"/>
      <c r="AK38918" s="1"/>
      <c r="AL38918" s="1"/>
    </row>
    <row r="38919">
      <c r="I38919" s="1"/>
      <c r="J38919" s="1"/>
      <c r="K38919" s="1"/>
      <c r="AA38919" s="1"/>
      <c r="AB38919" s="1"/>
      <c r="AC38919" s="1"/>
      <c r="AJ38919" s="1"/>
      <c r="AK38919" s="1"/>
      <c r="AL38919" s="1"/>
    </row>
    <row r="38920">
      <c r="I38920" s="1"/>
      <c r="J38920" s="1"/>
      <c r="K38920" s="1"/>
      <c r="AA38920" s="1"/>
      <c r="AB38920" s="1"/>
      <c r="AC38920" s="1"/>
      <c r="AJ38920" s="1"/>
      <c r="AK38920" s="1"/>
      <c r="AL38920" s="1"/>
    </row>
    <row r="38921">
      <c r="I38921" s="1"/>
      <c r="J38921" s="1"/>
      <c r="K38921" s="1"/>
      <c r="AA38921" s="1"/>
      <c r="AB38921" s="1"/>
      <c r="AC38921" s="1"/>
      <c r="AJ38921" s="1"/>
      <c r="AK38921" s="1"/>
      <c r="AL38921" s="1"/>
    </row>
    <row r="38922">
      <c r="I38922" s="1"/>
      <c r="J38922" s="1"/>
      <c r="K38922" s="1"/>
      <c r="AA38922" s="1"/>
      <c r="AB38922" s="1"/>
      <c r="AC38922" s="1"/>
      <c r="AJ38922" s="1"/>
      <c r="AK38922" s="1"/>
      <c r="AL38922" s="1"/>
    </row>
    <row r="38923">
      <c r="I38923" s="1"/>
      <c r="J38923" s="1"/>
      <c r="K38923" s="1"/>
      <c r="AA38923" s="1"/>
      <c r="AB38923" s="1"/>
      <c r="AC38923" s="1"/>
      <c r="AJ38923" s="1"/>
      <c r="AK38923" s="1"/>
      <c r="AL38923" s="1"/>
    </row>
    <row r="38924">
      <c r="I38924" s="1"/>
      <c r="J38924" s="1"/>
      <c r="K38924" s="1"/>
      <c r="AA38924" s="1"/>
      <c r="AB38924" s="1"/>
      <c r="AC38924" s="1"/>
      <c r="AJ38924" s="1"/>
      <c r="AK38924" s="1"/>
      <c r="AL38924" s="1"/>
    </row>
    <row r="38925">
      <c r="I38925" s="1"/>
      <c r="J38925" s="1"/>
      <c r="K38925" s="1"/>
      <c r="AA38925" s="1"/>
      <c r="AB38925" s="1"/>
      <c r="AC38925" s="1"/>
      <c r="AJ38925" s="1"/>
      <c r="AK38925" s="1"/>
      <c r="AL38925" s="1"/>
    </row>
    <row r="38926">
      <c r="I38926" s="1"/>
      <c r="J38926" s="1"/>
      <c r="K38926" s="1"/>
      <c r="AA38926" s="1"/>
      <c r="AB38926" s="1"/>
      <c r="AC38926" s="1"/>
      <c r="AJ38926" s="1"/>
      <c r="AK38926" s="1"/>
      <c r="AL38926" s="1"/>
    </row>
    <row r="38927">
      <c r="I38927" s="1"/>
      <c r="J38927" s="1"/>
      <c r="K38927" s="1"/>
      <c r="AA38927" s="1"/>
      <c r="AB38927" s="1"/>
      <c r="AC38927" s="1"/>
      <c r="AJ38927" s="1"/>
      <c r="AK38927" s="1"/>
      <c r="AL38927" s="1"/>
    </row>
    <row r="38928">
      <c r="I38928" s="1"/>
      <c r="J38928" s="1"/>
      <c r="K38928" s="1"/>
      <c r="AA38928" s="1"/>
      <c r="AB38928" s="1"/>
      <c r="AC38928" s="1"/>
      <c r="AJ38928" s="1"/>
      <c r="AK38928" s="1"/>
      <c r="AL38928" s="1"/>
    </row>
    <row r="38929">
      <c r="I38929" s="1"/>
      <c r="J38929" s="1"/>
      <c r="K38929" s="1"/>
      <c r="AA38929" s="1"/>
      <c r="AB38929" s="1"/>
      <c r="AC38929" s="1"/>
      <c r="AJ38929" s="1"/>
      <c r="AK38929" s="1"/>
      <c r="AL38929" s="1"/>
    </row>
    <row r="38930">
      <c r="I38930" s="1"/>
      <c r="J38930" s="1"/>
      <c r="K38930" s="1"/>
      <c r="AA38930" s="1"/>
      <c r="AB38930" s="1"/>
      <c r="AC38930" s="1"/>
      <c r="AJ38930" s="1"/>
      <c r="AK38930" s="1"/>
      <c r="AL38930" s="1"/>
    </row>
    <row r="38931">
      <c r="I38931" s="1"/>
      <c r="J38931" s="1"/>
      <c r="K38931" s="1"/>
      <c r="AA38931" s="1"/>
      <c r="AB38931" s="1"/>
      <c r="AC38931" s="1"/>
      <c r="AJ38931" s="1"/>
      <c r="AK38931" s="1"/>
      <c r="AL38931" s="1"/>
    </row>
    <row r="38932">
      <c r="I38932" s="1"/>
      <c r="J38932" s="1"/>
      <c r="K38932" s="1"/>
      <c r="AA38932" s="1"/>
      <c r="AB38932" s="1"/>
      <c r="AC38932" s="1"/>
      <c r="AJ38932" s="1"/>
      <c r="AK38932" s="1"/>
      <c r="AL38932" s="1"/>
    </row>
    <row r="38933">
      <c r="I38933" s="1"/>
      <c r="J38933" s="1"/>
      <c r="K38933" s="1"/>
      <c r="AA38933" s="1"/>
      <c r="AB38933" s="1"/>
      <c r="AC38933" s="1"/>
      <c r="AJ38933" s="1"/>
      <c r="AK38933" s="1"/>
      <c r="AL38933" s="1"/>
    </row>
    <row r="38934">
      <c r="I38934" s="1"/>
      <c r="J38934" s="1"/>
      <c r="K38934" s="1"/>
      <c r="AA38934" s="1"/>
      <c r="AB38934" s="1"/>
      <c r="AC38934" s="1"/>
      <c r="AJ38934" s="1"/>
      <c r="AK38934" s="1"/>
      <c r="AL38934" s="1"/>
    </row>
    <row r="38935">
      <c r="I38935" s="1"/>
      <c r="J38935" s="1"/>
      <c r="K38935" s="1"/>
      <c r="AA38935" s="1"/>
      <c r="AB38935" s="1"/>
      <c r="AC38935" s="1"/>
      <c r="AJ38935" s="1"/>
      <c r="AK38935" s="1"/>
      <c r="AL38935" s="1"/>
    </row>
    <row r="38936">
      <c r="I38936" s="1"/>
      <c r="J38936" s="1"/>
      <c r="K38936" s="1"/>
      <c r="AA38936" s="1"/>
      <c r="AB38936" s="1"/>
      <c r="AC38936" s="1"/>
      <c r="AJ38936" s="1"/>
      <c r="AK38936" s="1"/>
      <c r="AL38936" s="1"/>
    </row>
    <row r="38937">
      <c r="I38937" s="1"/>
      <c r="J38937" s="1"/>
      <c r="K38937" s="1"/>
      <c r="AA38937" s="1"/>
      <c r="AB38937" s="1"/>
      <c r="AC38937" s="1"/>
      <c r="AJ38937" s="1"/>
      <c r="AK38937" s="1"/>
      <c r="AL38937" s="1"/>
    </row>
    <row r="38938">
      <c r="I38938" s="1"/>
      <c r="J38938" s="1"/>
      <c r="K38938" s="1"/>
      <c r="AA38938" s="1"/>
      <c r="AB38938" s="1"/>
      <c r="AC38938" s="1"/>
      <c r="AJ38938" s="1"/>
      <c r="AK38938" s="1"/>
      <c r="AL38938" s="1"/>
    </row>
    <row r="38939">
      <c r="I38939" s="1"/>
      <c r="J38939" s="1"/>
      <c r="K38939" s="1"/>
      <c r="AA38939" s="1"/>
      <c r="AB38939" s="1"/>
      <c r="AC38939" s="1"/>
      <c r="AJ38939" s="1"/>
      <c r="AK38939" s="1"/>
      <c r="AL38939" s="1"/>
    </row>
    <row r="38940">
      <c r="I38940" s="1"/>
      <c r="J38940" s="1"/>
      <c r="K38940" s="1"/>
      <c r="AA38940" s="1"/>
      <c r="AB38940" s="1"/>
      <c r="AC38940" s="1"/>
      <c r="AJ38940" s="1"/>
      <c r="AK38940" s="1"/>
      <c r="AL38940" s="1"/>
    </row>
    <row r="38941">
      <c r="I38941" s="1"/>
      <c r="J38941" s="1"/>
      <c r="K38941" s="1"/>
      <c r="AA38941" s="1"/>
      <c r="AB38941" s="1"/>
      <c r="AC38941" s="1"/>
      <c r="AJ38941" s="1"/>
      <c r="AK38941" s="1"/>
      <c r="AL38941" s="1"/>
    </row>
    <row r="38942">
      <c r="I38942" s="1"/>
      <c r="J38942" s="1"/>
      <c r="K38942" s="1"/>
      <c r="AA38942" s="1"/>
      <c r="AB38942" s="1"/>
      <c r="AC38942" s="1"/>
      <c r="AJ38942" s="1"/>
      <c r="AK38942" s="1"/>
      <c r="AL38942" s="1"/>
    </row>
    <row r="38943">
      <c r="I38943" s="1"/>
      <c r="J38943" s="1"/>
      <c r="K38943" s="1"/>
      <c r="AA38943" s="1"/>
      <c r="AB38943" s="1"/>
      <c r="AC38943" s="1"/>
      <c r="AJ38943" s="1"/>
      <c r="AK38943" s="1"/>
      <c r="AL38943" s="1"/>
    </row>
    <row r="38944">
      <c r="I38944" s="1"/>
      <c r="J38944" s="1"/>
      <c r="K38944" s="1"/>
      <c r="AA38944" s="1"/>
      <c r="AB38944" s="1"/>
      <c r="AC38944" s="1"/>
      <c r="AJ38944" s="1"/>
      <c r="AK38944" s="1"/>
      <c r="AL38944" s="1"/>
    </row>
    <row r="38945">
      <c r="I38945" s="1"/>
      <c r="J38945" s="1"/>
      <c r="K38945" s="1"/>
      <c r="AA38945" s="1"/>
      <c r="AB38945" s="1"/>
      <c r="AC38945" s="1"/>
      <c r="AJ38945" s="1"/>
      <c r="AK38945" s="1"/>
      <c r="AL38945" s="1"/>
    </row>
    <row r="38946">
      <c r="I38946" s="1"/>
      <c r="J38946" s="1"/>
      <c r="K38946" s="1"/>
      <c r="AA38946" s="1"/>
      <c r="AB38946" s="1"/>
      <c r="AC38946" s="1"/>
      <c r="AJ38946" s="1"/>
      <c r="AK38946" s="1"/>
      <c r="AL38946" s="1"/>
    </row>
    <row r="38947">
      <c r="I38947" s="1"/>
      <c r="J38947" s="1"/>
      <c r="K38947" s="1"/>
      <c r="AA38947" s="1"/>
      <c r="AB38947" s="1"/>
      <c r="AC38947" s="1"/>
      <c r="AJ38947" s="1"/>
      <c r="AK38947" s="1"/>
      <c r="AL38947" s="1"/>
    </row>
    <row r="38948">
      <c r="I38948" s="1"/>
      <c r="J38948" s="1"/>
      <c r="K38948" s="1"/>
      <c r="AA38948" s="1"/>
      <c r="AB38948" s="1"/>
      <c r="AC38948" s="1"/>
      <c r="AJ38948" s="1"/>
      <c r="AK38948" s="1"/>
      <c r="AL38948" s="1"/>
    </row>
    <row r="38949">
      <c r="I38949" s="1"/>
      <c r="J38949" s="1"/>
      <c r="K38949" s="1"/>
      <c r="AA38949" s="1"/>
      <c r="AB38949" s="1"/>
      <c r="AC38949" s="1"/>
      <c r="AJ38949" s="1"/>
      <c r="AK38949" s="1"/>
      <c r="AL38949" s="1"/>
    </row>
    <row r="38950">
      <c r="I38950" s="1"/>
      <c r="J38950" s="1"/>
      <c r="K38950" s="1"/>
      <c r="AA38950" s="1"/>
      <c r="AB38950" s="1"/>
      <c r="AC38950" s="1"/>
      <c r="AJ38950" s="1"/>
      <c r="AK38950" s="1"/>
      <c r="AL38950" s="1"/>
    </row>
    <row r="38951">
      <c r="I38951" s="1"/>
      <c r="J38951" s="1"/>
      <c r="K38951" s="1"/>
      <c r="AA38951" s="1"/>
      <c r="AB38951" s="1"/>
      <c r="AC38951" s="1"/>
      <c r="AJ38951" s="1"/>
      <c r="AK38951" s="1"/>
      <c r="AL38951" s="1"/>
    </row>
    <row r="38952">
      <c r="I38952" s="1"/>
      <c r="J38952" s="1"/>
      <c r="K38952" s="1"/>
      <c r="AA38952" s="1"/>
      <c r="AB38952" s="1"/>
      <c r="AC38952" s="1"/>
      <c r="AJ38952" s="1"/>
      <c r="AK38952" s="1"/>
      <c r="AL38952" s="1"/>
    </row>
    <row r="38953">
      <c r="I38953" s="1"/>
      <c r="J38953" s="1"/>
      <c r="K38953" s="1"/>
      <c r="AA38953" s="1"/>
      <c r="AB38953" s="1"/>
      <c r="AC38953" s="1"/>
      <c r="AJ38953" s="1"/>
      <c r="AK38953" s="1"/>
      <c r="AL38953" s="1"/>
    </row>
    <row r="38954">
      <c r="I38954" s="1"/>
      <c r="J38954" s="1"/>
      <c r="K38954" s="1"/>
      <c r="AA38954" s="1"/>
      <c r="AB38954" s="1"/>
      <c r="AC38954" s="1"/>
      <c r="AJ38954" s="1"/>
      <c r="AK38954" s="1"/>
      <c r="AL38954" s="1"/>
    </row>
    <row r="38955">
      <c r="I38955" s="1"/>
      <c r="J38955" s="1"/>
      <c r="K38955" s="1"/>
      <c r="AA38955" s="1"/>
      <c r="AB38955" s="1"/>
      <c r="AC38955" s="1"/>
      <c r="AJ38955" s="1"/>
      <c r="AK38955" s="1"/>
      <c r="AL38955" s="1"/>
    </row>
    <row r="38956">
      <c r="I38956" s="1"/>
      <c r="J38956" s="1"/>
      <c r="K38956" s="1"/>
      <c r="AA38956" s="1"/>
      <c r="AB38956" s="1"/>
      <c r="AC38956" s="1"/>
      <c r="AJ38956" s="1"/>
      <c r="AK38956" s="1"/>
      <c r="AL38956" s="1"/>
    </row>
    <row r="38957">
      <c r="I38957" s="1"/>
      <c r="J38957" s="1"/>
      <c r="K38957" s="1"/>
      <c r="AA38957" s="1"/>
      <c r="AB38957" s="1"/>
      <c r="AC38957" s="1"/>
      <c r="AJ38957" s="1"/>
      <c r="AK38957" s="1"/>
      <c r="AL38957" s="1"/>
    </row>
    <row r="38958">
      <c r="I38958" s="1"/>
      <c r="J38958" s="1"/>
      <c r="K38958" s="1"/>
      <c r="AA38958" s="1"/>
      <c r="AB38958" s="1"/>
      <c r="AC38958" s="1"/>
      <c r="AJ38958" s="1"/>
      <c r="AK38958" s="1"/>
      <c r="AL38958" s="1"/>
    </row>
    <row r="38959">
      <c r="I38959" s="1"/>
      <c r="J38959" s="1"/>
      <c r="K38959" s="1"/>
      <c r="AA38959" s="1"/>
      <c r="AB38959" s="1"/>
      <c r="AC38959" s="1"/>
      <c r="AJ38959" s="1"/>
      <c r="AK38959" s="1"/>
      <c r="AL38959" s="1"/>
    </row>
    <row r="38960">
      <c r="I38960" s="1"/>
      <c r="J38960" s="1"/>
      <c r="K38960" s="1"/>
      <c r="AA38960" s="1"/>
      <c r="AB38960" s="1"/>
      <c r="AC38960" s="1"/>
      <c r="AJ38960" s="1"/>
      <c r="AK38960" s="1"/>
      <c r="AL38960" s="1"/>
    </row>
    <row r="38961">
      <c r="I38961" s="1"/>
      <c r="J38961" s="1"/>
      <c r="K38961" s="1"/>
      <c r="AA38961" s="1"/>
      <c r="AB38961" s="1"/>
      <c r="AC38961" s="1"/>
      <c r="AJ38961" s="1"/>
      <c r="AK38961" s="1"/>
      <c r="AL38961" s="1"/>
    </row>
    <row r="38962">
      <c r="I38962" s="1"/>
      <c r="J38962" s="1"/>
      <c r="K38962" s="1"/>
      <c r="AA38962" s="1"/>
      <c r="AB38962" s="1"/>
      <c r="AC38962" s="1"/>
      <c r="AJ38962" s="1"/>
      <c r="AK38962" s="1"/>
      <c r="AL38962" s="1"/>
    </row>
    <row r="38963">
      <c r="I38963" s="1"/>
      <c r="J38963" s="1"/>
      <c r="K38963" s="1"/>
      <c r="AA38963" s="1"/>
      <c r="AB38963" s="1"/>
      <c r="AC38963" s="1"/>
      <c r="AJ38963" s="1"/>
      <c r="AK38963" s="1"/>
      <c r="AL38963" s="1"/>
    </row>
    <row r="38964">
      <c r="I38964" s="1"/>
      <c r="J38964" s="1"/>
      <c r="K38964" s="1"/>
      <c r="AA38964" s="1"/>
      <c r="AB38964" s="1"/>
      <c r="AC38964" s="1"/>
      <c r="AJ38964" s="1"/>
      <c r="AK38964" s="1"/>
      <c r="AL38964" s="1"/>
    </row>
    <row r="38965">
      <c r="I38965" s="1"/>
      <c r="J38965" s="1"/>
      <c r="K38965" s="1"/>
      <c r="AA38965" s="1"/>
      <c r="AB38965" s="1"/>
      <c r="AC38965" s="1"/>
      <c r="AJ38965" s="1"/>
      <c r="AK38965" s="1"/>
      <c r="AL38965" s="1"/>
    </row>
    <row r="38966">
      <c r="I38966" s="1"/>
      <c r="J38966" s="1"/>
      <c r="K38966" s="1"/>
      <c r="AA38966" s="1"/>
      <c r="AB38966" s="1"/>
      <c r="AC38966" s="1"/>
      <c r="AJ38966" s="1"/>
      <c r="AK38966" s="1"/>
      <c r="AL38966" s="1"/>
    </row>
    <row r="38967">
      <c r="I38967" s="1"/>
      <c r="J38967" s="1"/>
      <c r="K38967" s="1"/>
      <c r="AA38967" s="1"/>
      <c r="AB38967" s="1"/>
      <c r="AC38967" s="1"/>
      <c r="AJ38967" s="1"/>
      <c r="AK38967" s="1"/>
      <c r="AL38967" s="1"/>
    </row>
    <row r="38968">
      <c r="I38968" s="1"/>
      <c r="J38968" s="1"/>
      <c r="K38968" s="1"/>
      <c r="AA38968" s="1"/>
      <c r="AB38968" s="1"/>
      <c r="AC38968" s="1"/>
      <c r="AJ38968" s="1"/>
      <c r="AK38968" s="1"/>
      <c r="AL38968" s="1"/>
    </row>
    <row r="38969">
      <c r="I38969" s="1"/>
      <c r="J38969" s="1"/>
      <c r="K38969" s="1"/>
      <c r="AA38969" s="1"/>
      <c r="AB38969" s="1"/>
      <c r="AC38969" s="1"/>
      <c r="AJ38969" s="1"/>
      <c r="AK38969" s="1"/>
      <c r="AL38969" s="1"/>
    </row>
    <row r="38970">
      <c r="I38970" s="1"/>
      <c r="J38970" s="1"/>
      <c r="K38970" s="1"/>
      <c r="AA38970" s="1"/>
      <c r="AB38970" s="1"/>
      <c r="AC38970" s="1"/>
      <c r="AJ38970" s="1"/>
      <c r="AK38970" s="1"/>
      <c r="AL38970" s="1"/>
    </row>
    <row r="38971">
      <c r="I38971" s="1"/>
      <c r="J38971" s="1"/>
      <c r="K38971" s="1"/>
      <c r="AA38971" s="1"/>
      <c r="AB38971" s="1"/>
      <c r="AC38971" s="1"/>
      <c r="AJ38971" s="1"/>
      <c r="AK38971" s="1"/>
      <c r="AL38971" s="1"/>
    </row>
    <row r="38972">
      <c r="I38972" s="1"/>
      <c r="J38972" s="1"/>
      <c r="K38972" s="1"/>
      <c r="AA38972" s="1"/>
      <c r="AB38972" s="1"/>
      <c r="AC38972" s="1"/>
      <c r="AJ38972" s="1"/>
      <c r="AK38972" s="1"/>
      <c r="AL38972" s="1"/>
    </row>
    <row r="38973">
      <c r="I38973" s="1"/>
      <c r="J38973" s="1"/>
      <c r="K38973" s="1"/>
      <c r="AA38973" s="1"/>
      <c r="AB38973" s="1"/>
      <c r="AC38973" s="1"/>
      <c r="AJ38973" s="1"/>
      <c r="AK38973" s="1"/>
      <c r="AL38973" s="1"/>
    </row>
    <row r="38974">
      <c r="I38974" s="1"/>
      <c r="J38974" s="1"/>
      <c r="K38974" s="1"/>
      <c r="AA38974" s="1"/>
      <c r="AB38974" s="1"/>
      <c r="AC38974" s="1"/>
      <c r="AJ38974" s="1"/>
      <c r="AK38974" s="1"/>
      <c r="AL38974" s="1"/>
    </row>
    <row r="38975">
      <c r="I38975" s="1"/>
      <c r="J38975" s="1"/>
      <c r="K38975" s="1"/>
      <c r="AA38975" s="1"/>
      <c r="AB38975" s="1"/>
      <c r="AC38975" s="1"/>
      <c r="AJ38975" s="1"/>
      <c r="AK38975" s="1"/>
      <c r="AL38975" s="1"/>
    </row>
    <row r="38976">
      <c r="I38976" s="1"/>
      <c r="J38976" s="1"/>
      <c r="K38976" s="1"/>
      <c r="AA38976" s="1"/>
      <c r="AB38976" s="1"/>
      <c r="AC38976" s="1"/>
      <c r="AJ38976" s="1"/>
      <c r="AK38976" s="1"/>
      <c r="AL38976" s="1"/>
    </row>
    <row r="38977">
      <c r="I38977" s="1"/>
      <c r="J38977" s="1"/>
      <c r="K38977" s="1"/>
      <c r="AA38977" s="1"/>
      <c r="AB38977" s="1"/>
      <c r="AC38977" s="1"/>
      <c r="AJ38977" s="1"/>
      <c r="AK38977" s="1"/>
      <c r="AL38977" s="1"/>
    </row>
    <row r="38978">
      <c r="I38978" s="1"/>
      <c r="J38978" s="1"/>
      <c r="K38978" s="1"/>
      <c r="AA38978" s="1"/>
      <c r="AB38978" s="1"/>
      <c r="AC38978" s="1"/>
      <c r="AJ38978" s="1"/>
      <c r="AK38978" s="1"/>
      <c r="AL38978" s="1"/>
    </row>
    <row r="38979">
      <c r="I38979" s="1"/>
      <c r="J38979" s="1"/>
      <c r="K38979" s="1"/>
      <c r="AA38979" s="1"/>
      <c r="AB38979" s="1"/>
      <c r="AC38979" s="1"/>
      <c r="AJ38979" s="1"/>
      <c r="AK38979" s="1"/>
      <c r="AL38979" s="1"/>
    </row>
    <row r="38980">
      <c r="I38980" s="1"/>
      <c r="J38980" s="1"/>
      <c r="K38980" s="1"/>
      <c r="AA38980" s="1"/>
      <c r="AB38980" s="1"/>
      <c r="AC38980" s="1"/>
      <c r="AJ38980" s="1"/>
      <c r="AK38980" s="1"/>
      <c r="AL38980" s="1"/>
    </row>
    <row r="38981">
      <c r="I38981" s="1"/>
      <c r="J38981" s="1"/>
      <c r="K38981" s="1"/>
      <c r="AA38981" s="1"/>
      <c r="AB38981" s="1"/>
      <c r="AC38981" s="1"/>
      <c r="AJ38981" s="1"/>
      <c r="AK38981" s="1"/>
      <c r="AL38981" s="1"/>
    </row>
    <row r="38982">
      <c r="I38982" s="1"/>
      <c r="J38982" s="1"/>
      <c r="K38982" s="1"/>
      <c r="AA38982" s="1"/>
      <c r="AB38982" s="1"/>
      <c r="AC38982" s="1"/>
      <c r="AJ38982" s="1"/>
      <c r="AK38982" s="1"/>
      <c r="AL38982" s="1"/>
    </row>
    <row r="38983">
      <c r="I38983" s="1"/>
      <c r="J38983" s="1"/>
      <c r="K38983" s="1"/>
      <c r="AA38983" s="1"/>
      <c r="AB38983" s="1"/>
      <c r="AC38983" s="1"/>
      <c r="AJ38983" s="1"/>
      <c r="AK38983" s="1"/>
      <c r="AL38983" s="1"/>
    </row>
    <row r="38984">
      <c r="I38984" s="1"/>
      <c r="J38984" s="1"/>
      <c r="K38984" s="1"/>
      <c r="AA38984" s="1"/>
      <c r="AB38984" s="1"/>
      <c r="AC38984" s="1"/>
      <c r="AJ38984" s="1"/>
      <c r="AK38984" s="1"/>
      <c r="AL38984" s="1"/>
    </row>
    <row r="38985">
      <c r="I38985" s="1"/>
      <c r="J38985" s="1"/>
      <c r="K38985" s="1"/>
      <c r="AA38985" s="1"/>
      <c r="AB38985" s="1"/>
      <c r="AC38985" s="1"/>
      <c r="AJ38985" s="1"/>
      <c r="AK38985" s="1"/>
      <c r="AL38985" s="1"/>
    </row>
    <row r="38986">
      <c r="I38986" s="1"/>
      <c r="J38986" s="1"/>
      <c r="K38986" s="1"/>
      <c r="AA38986" s="1"/>
      <c r="AB38986" s="1"/>
      <c r="AC38986" s="1"/>
      <c r="AJ38986" s="1"/>
      <c r="AK38986" s="1"/>
      <c r="AL38986" s="1"/>
    </row>
    <row r="38987">
      <c r="I38987" s="1"/>
      <c r="J38987" s="1"/>
      <c r="K38987" s="1"/>
      <c r="AA38987" s="1"/>
      <c r="AB38987" s="1"/>
      <c r="AC38987" s="1"/>
      <c r="AJ38987" s="1"/>
      <c r="AK38987" s="1"/>
      <c r="AL38987" s="1"/>
    </row>
    <row r="38988">
      <c r="I38988" s="1"/>
      <c r="J38988" s="1"/>
      <c r="K38988" s="1"/>
      <c r="AA38988" s="1"/>
      <c r="AB38988" s="1"/>
      <c r="AC38988" s="1"/>
      <c r="AJ38988" s="1"/>
      <c r="AK38988" s="1"/>
      <c r="AL38988" s="1"/>
    </row>
    <row r="38989">
      <c r="I38989" s="1"/>
      <c r="J38989" s="1"/>
      <c r="K38989" s="1"/>
      <c r="AA38989" s="1"/>
      <c r="AB38989" s="1"/>
      <c r="AC38989" s="1"/>
      <c r="AJ38989" s="1"/>
      <c r="AK38989" s="1"/>
      <c r="AL38989" s="1"/>
    </row>
    <row r="38990">
      <c r="I38990" s="1"/>
      <c r="J38990" s="1"/>
      <c r="K38990" s="1"/>
      <c r="AA38990" s="1"/>
      <c r="AB38990" s="1"/>
      <c r="AC38990" s="1"/>
      <c r="AJ38990" s="1"/>
      <c r="AK38990" s="1"/>
      <c r="AL38990" s="1"/>
    </row>
    <row r="38991">
      <c r="I38991" s="1"/>
      <c r="J38991" s="1"/>
      <c r="K38991" s="1"/>
      <c r="AA38991" s="1"/>
      <c r="AB38991" s="1"/>
      <c r="AC38991" s="1"/>
      <c r="AJ38991" s="1"/>
      <c r="AK38991" s="1"/>
      <c r="AL38991" s="1"/>
    </row>
    <row r="38992">
      <c r="I38992" s="1"/>
      <c r="J38992" s="1"/>
      <c r="K38992" s="1"/>
      <c r="AA38992" s="1"/>
      <c r="AB38992" s="1"/>
      <c r="AC38992" s="1"/>
      <c r="AJ38992" s="1"/>
      <c r="AK38992" s="1"/>
      <c r="AL38992" s="1"/>
    </row>
    <row r="38993">
      <c r="I38993" s="1"/>
      <c r="J38993" s="1"/>
      <c r="K38993" s="1"/>
      <c r="AA38993" s="1"/>
      <c r="AB38993" s="1"/>
      <c r="AC38993" s="1"/>
      <c r="AJ38993" s="1"/>
      <c r="AK38993" s="1"/>
      <c r="AL38993" s="1"/>
    </row>
    <row r="38994">
      <c r="I38994" s="1"/>
      <c r="J38994" s="1"/>
      <c r="K38994" s="1"/>
      <c r="AA38994" s="1"/>
      <c r="AB38994" s="1"/>
      <c r="AC38994" s="1"/>
      <c r="AJ38994" s="1"/>
      <c r="AK38994" s="1"/>
      <c r="AL38994" s="1"/>
    </row>
    <row r="38995">
      <c r="I38995" s="1"/>
      <c r="J38995" s="1"/>
      <c r="K38995" s="1"/>
      <c r="AA38995" s="1"/>
      <c r="AB38995" s="1"/>
      <c r="AC38995" s="1"/>
      <c r="AJ38995" s="1"/>
      <c r="AK38995" s="1"/>
      <c r="AL38995" s="1"/>
    </row>
    <row r="38996">
      <c r="I38996" s="1"/>
      <c r="J38996" s="1"/>
      <c r="K38996" s="1"/>
      <c r="AA38996" s="1"/>
      <c r="AB38996" s="1"/>
      <c r="AC38996" s="1"/>
      <c r="AJ38996" s="1"/>
      <c r="AK38996" s="1"/>
      <c r="AL38996" s="1"/>
    </row>
    <row r="38997">
      <c r="I38997" s="1"/>
      <c r="J38997" s="1"/>
      <c r="K38997" s="1"/>
      <c r="AA38997" s="1"/>
      <c r="AB38997" s="1"/>
      <c r="AC38997" s="1"/>
      <c r="AJ38997" s="1"/>
      <c r="AK38997" s="1"/>
      <c r="AL38997" s="1"/>
    </row>
    <row r="38998">
      <c r="I38998" s="1"/>
      <c r="J38998" s="1"/>
      <c r="K38998" s="1"/>
      <c r="AA38998" s="1"/>
      <c r="AB38998" s="1"/>
      <c r="AC38998" s="1"/>
      <c r="AJ38998" s="1"/>
      <c r="AK38998" s="1"/>
      <c r="AL38998" s="1"/>
    </row>
    <row r="38999">
      <c r="I38999" s="1"/>
      <c r="J38999" s="1"/>
      <c r="K38999" s="1"/>
      <c r="AA38999" s="1"/>
      <c r="AB38999" s="1"/>
      <c r="AC38999" s="1"/>
      <c r="AJ38999" s="1"/>
      <c r="AK38999" s="1"/>
      <c r="AL38999" s="1"/>
    </row>
    <row r="39000">
      <c r="I39000" s="1"/>
      <c r="J39000" s="1"/>
      <c r="K39000" s="1"/>
      <c r="AA39000" s="1"/>
      <c r="AB39000" s="1"/>
      <c r="AC39000" s="1"/>
      <c r="AJ39000" s="1"/>
      <c r="AK39000" s="1"/>
      <c r="AL39000" s="1"/>
    </row>
    <row r="39001">
      <c r="I39001" s="1"/>
      <c r="J39001" s="1"/>
      <c r="K39001" s="1"/>
      <c r="AA39001" s="1"/>
      <c r="AB39001" s="1"/>
      <c r="AC39001" s="1"/>
      <c r="AJ39001" s="1"/>
      <c r="AK39001" s="1"/>
      <c r="AL39001" s="1"/>
    </row>
    <row r="39002">
      <c r="I39002" s="1"/>
      <c r="J39002" s="1"/>
      <c r="K39002" s="1"/>
      <c r="AA39002" s="1"/>
      <c r="AB39002" s="1"/>
      <c r="AC39002" s="1"/>
      <c r="AJ39002" s="1"/>
      <c r="AK39002" s="1"/>
      <c r="AL39002" s="1"/>
    </row>
    <row r="39003">
      <c r="I39003" s="1"/>
      <c r="J39003" s="1"/>
      <c r="K39003" s="1"/>
      <c r="AA39003" s="1"/>
      <c r="AB39003" s="1"/>
      <c r="AC39003" s="1"/>
      <c r="AJ39003" s="1"/>
      <c r="AK39003" s="1"/>
      <c r="AL39003" s="1"/>
    </row>
    <row r="39004">
      <c r="I39004" s="1"/>
      <c r="J39004" s="1"/>
      <c r="K39004" s="1"/>
      <c r="AA39004" s="1"/>
      <c r="AB39004" s="1"/>
      <c r="AC39004" s="1"/>
      <c r="AJ39004" s="1"/>
      <c r="AK39004" s="1"/>
      <c r="AL39004" s="1"/>
    </row>
    <row r="39005">
      <c r="I39005" s="1"/>
      <c r="J39005" s="1"/>
      <c r="K39005" s="1"/>
      <c r="AA39005" s="1"/>
      <c r="AB39005" s="1"/>
      <c r="AC39005" s="1"/>
      <c r="AJ39005" s="1"/>
      <c r="AK39005" s="1"/>
      <c r="AL39005" s="1"/>
    </row>
    <row r="39006">
      <c r="I39006" s="1"/>
      <c r="J39006" s="1"/>
      <c r="K39006" s="1"/>
      <c r="AA39006" s="1"/>
      <c r="AB39006" s="1"/>
      <c r="AC39006" s="1"/>
      <c r="AJ39006" s="1"/>
      <c r="AK39006" s="1"/>
      <c r="AL39006" s="1"/>
    </row>
    <row r="39007">
      <c r="I39007" s="1"/>
      <c r="J39007" s="1"/>
      <c r="K39007" s="1"/>
      <c r="AA39007" s="1"/>
      <c r="AB39007" s="1"/>
      <c r="AC39007" s="1"/>
      <c r="AJ39007" s="1"/>
      <c r="AK39007" s="1"/>
      <c r="AL39007" s="1"/>
    </row>
    <row r="39008">
      <c r="I39008" s="1"/>
      <c r="J39008" s="1"/>
      <c r="K39008" s="1"/>
      <c r="AA39008" s="1"/>
      <c r="AB39008" s="1"/>
      <c r="AC39008" s="1"/>
      <c r="AJ39008" s="1"/>
      <c r="AK39008" s="1"/>
      <c r="AL39008" s="1"/>
    </row>
    <row r="39009">
      <c r="I39009" s="1"/>
      <c r="J39009" s="1"/>
      <c r="K39009" s="1"/>
      <c r="AA39009" s="1"/>
      <c r="AB39009" s="1"/>
      <c r="AC39009" s="1"/>
      <c r="AJ39009" s="1"/>
      <c r="AK39009" s="1"/>
      <c r="AL39009" s="1"/>
    </row>
    <row r="39010">
      <c r="I39010" s="1"/>
      <c r="J39010" s="1"/>
      <c r="K39010" s="1"/>
      <c r="AA39010" s="1"/>
      <c r="AB39010" s="1"/>
      <c r="AC39010" s="1"/>
      <c r="AJ39010" s="1"/>
      <c r="AK39010" s="1"/>
      <c r="AL39010" s="1"/>
    </row>
    <row r="39011">
      <c r="I39011" s="1"/>
      <c r="J39011" s="1"/>
      <c r="K39011" s="1"/>
      <c r="AA39011" s="1"/>
      <c r="AB39011" s="1"/>
      <c r="AC39011" s="1"/>
      <c r="AJ39011" s="1"/>
      <c r="AK39011" s="1"/>
      <c r="AL39011" s="1"/>
    </row>
    <row r="39012">
      <c r="I39012" s="1"/>
      <c r="J39012" s="1"/>
      <c r="K39012" s="1"/>
      <c r="AA39012" s="1"/>
      <c r="AB39012" s="1"/>
      <c r="AC39012" s="1"/>
      <c r="AJ39012" s="1"/>
      <c r="AK39012" s="1"/>
      <c r="AL39012" s="1"/>
    </row>
    <row r="39013">
      <c r="I39013" s="1"/>
      <c r="J39013" s="1"/>
      <c r="K39013" s="1"/>
      <c r="AA39013" s="1"/>
      <c r="AB39013" s="1"/>
      <c r="AC39013" s="1"/>
      <c r="AJ39013" s="1"/>
      <c r="AK39013" s="1"/>
      <c r="AL39013" s="1"/>
    </row>
    <row r="39014">
      <c r="I39014" s="1"/>
      <c r="J39014" s="1"/>
      <c r="K39014" s="1"/>
      <c r="AA39014" s="1"/>
      <c r="AB39014" s="1"/>
      <c r="AC39014" s="1"/>
      <c r="AJ39014" s="1"/>
      <c r="AK39014" s="1"/>
      <c r="AL39014" s="1"/>
    </row>
    <row r="39015">
      <c r="I39015" s="1"/>
      <c r="J39015" s="1"/>
      <c r="K39015" s="1"/>
      <c r="AA39015" s="1"/>
      <c r="AB39015" s="1"/>
      <c r="AC39015" s="1"/>
      <c r="AJ39015" s="1"/>
      <c r="AK39015" s="1"/>
      <c r="AL39015" s="1"/>
    </row>
    <row r="39016">
      <c r="I39016" s="1"/>
      <c r="J39016" s="1"/>
      <c r="K39016" s="1"/>
      <c r="AA39016" s="1"/>
      <c r="AB39016" s="1"/>
      <c r="AC39016" s="1"/>
      <c r="AJ39016" s="1"/>
      <c r="AK39016" s="1"/>
      <c r="AL39016" s="1"/>
    </row>
    <row r="39017">
      <c r="I39017" s="1"/>
      <c r="J39017" s="1"/>
      <c r="K39017" s="1"/>
      <c r="AA39017" s="1"/>
      <c r="AB39017" s="1"/>
      <c r="AC39017" s="1"/>
      <c r="AJ39017" s="1"/>
      <c r="AK39017" s="1"/>
      <c r="AL39017" s="1"/>
    </row>
    <row r="39018">
      <c r="I39018" s="1"/>
      <c r="J39018" s="1"/>
      <c r="K39018" s="1"/>
      <c r="AA39018" s="1"/>
      <c r="AB39018" s="1"/>
      <c r="AC39018" s="1"/>
      <c r="AJ39018" s="1"/>
      <c r="AK39018" s="1"/>
      <c r="AL39018" s="1"/>
    </row>
    <row r="39019">
      <c r="I39019" s="1"/>
      <c r="J39019" s="1"/>
      <c r="K39019" s="1"/>
      <c r="AA39019" s="1"/>
      <c r="AB39019" s="1"/>
      <c r="AC39019" s="1"/>
      <c r="AJ39019" s="1"/>
      <c r="AK39019" s="1"/>
      <c r="AL39019" s="1"/>
    </row>
    <row r="39020">
      <c r="I39020" s="1"/>
      <c r="J39020" s="1"/>
      <c r="K39020" s="1"/>
      <c r="AA39020" s="1"/>
      <c r="AB39020" s="1"/>
      <c r="AC39020" s="1"/>
      <c r="AJ39020" s="1"/>
      <c r="AK39020" s="1"/>
      <c r="AL39020" s="1"/>
    </row>
    <row r="39021">
      <c r="I39021" s="1"/>
      <c r="J39021" s="1"/>
      <c r="K39021" s="1"/>
      <c r="AA39021" s="1"/>
      <c r="AB39021" s="1"/>
      <c r="AC39021" s="1"/>
      <c r="AJ39021" s="1"/>
      <c r="AK39021" s="1"/>
      <c r="AL39021" s="1"/>
    </row>
    <row r="39022">
      <c r="I39022" s="1"/>
      <c r="J39022" s="1"/>
      <c r="K39022" s="1"/>
      <c r="AA39022" s="1"/>
      <c r="AB39022" s="1"/>
      <c r="AC39022" s="1"/>
      <c r="AJ39022" s="1"/>
      <c r="AK39022" s="1"/>
      <c r="AL39022" s="1"/>
    </row>
    <row r="39023">
      <c r="I39023" s="1"/>
      <c r="J39023" s="1"/>
      <c r="K39023" s="1"/>
      <c r="AA39023" s="1"/>
      <c r="AB39023" s="1"/>
      <c r="AC39023" s="1"/>
      <c r="AJ39023" s="1"/>
      <c r="AK39023" s="1"/>
      <c r="AL39023" s="1"/>
    </row>
    <row r="39024">
      <c r="I39024" s="1"/>
      <c r="J39024" s="1"/>
      <c r="K39024" s="1"/>
      <c r="AA39024" s="1"/>
      <c r="AB39024" s="1"/>
      <c r="AC39024" s="1"/>
      <c r="AJ39024" s="1"/>
      <c r="AK39024" s="1"/>
      <c r="AL39024" s="1"/>
    </row>
    <row r="39025">
      <c r="I39025" s="1"/>
      <c r="J39025" s="1"/>
      <c r="K39025" s="1"/>
      <c r="AA39025" s="1"/>
      <c r="AB39025" s="1"/>
      <c r="AC39025" s="1"/>
      <c r="AJ39025" s="1"/>
      <c r="AK39025" s="1"/>
      <c r="AL39025" s="1"/>
    </row>
    <row r="39026">
      <c r="I39026" s="1"/>
      <c r="J39026" s="1"/>
      <c r="K39026" s="1"/>
      <c r="AA39026" s="1"/>
      <c r="AB39026" s="1"/>
      <c r="AC39026" s="1"/>
      <c r="AJ39026" s="1"/>
      <c r="AK39026" s="1"/>
      <c r="AL39026" s="1"/>
    </row>
    <row r="39027">
      <c r="I39027" s="1"/>
      <c r="J39027" s="1"/>
      <c r="K39027" s="1"/>
      <c r="AA39027" s="1"/>
      <c r="AB39027" s="1"/>
      <c r="AC39027" s="1"/>
      <c r="AJ39027" s="1"/>
      <c r="AK39027" s="1"/>
      <c r="AL39027" s="1"/>
    </row>
    <row r="39028">
      <c r="I39028" s="1"/>
      <c r="J39028" s="1"/>
      <c r="K39028" s="1"/>
      <c r="AA39028" s="1"/>
      <c r="AB39028" s="1"/>
      <c r="AC39028" s="1"/>
      <c r="AJ39028" s="1"/>
      <c r="AK39028" s="1"/>
      <c r="AL39028" s="1"/>
    </row>
    <row r="39029">
      <c r="I39029" s="1"/>
      <c r="J39029" s="1"/>
      <c r="K39029" s="1"/>
      <c r="AA39029" s="1"/>
      <c r="AB39029" s="1"/>
      <c r="AC39029" s="1"/>
      <c r="AJ39029" s="1"/>
      <c r="AK39029" s="1"/>
      <c r="AL39029" s="1"/>
    </row>
    <row r="39030">
      <c r="I39030" s="1"/>
      <c r="J39030" s="1"/>
      <c r="K39030" s="1"/>
      <c r="AA39030" s="1"/>
      <c r="AB39030" s="1"/>
      <c r="AC39030" s="1"/>
      <c r="AJ39030" s="1"/>
      <c r="AK39030" s="1"/>
      <c r="AL39030" s="1"/>
    </row>
    <row r="39031">
      <c r="I39031" s="1"/>
      <c r="J39031" s="1"/>
      <c r="K39031" s="1"/>
      <c r="AA39031" s="1"/>
      <c r="AB39031" s="1"/>
      <c r="AC39031" s="1"/>
      <c r="AJ39031" s="1"/>
      <c r="AK39031" s="1"/>
      <c r="AL39031" s="1"/>
    </row>
    <row r="39032">
      <c r="I39032" s="1"/>
      <c r="J39032" s="1"/>
      <c r="K39032" s="1"/>
      <c r="AA39032" s="1"/>
      <c r="AB39032" s="1"/>
      <c r="AC39032" s="1"/>
      <c r="AJ39032" s="1"/>
      <c r="AK39032" s="1"/>
      <c r="AL39032" s="1"/>
    </row>
    <row r="39033">
      <c r="I39033" s="1"/>
      <c r="J39033" s="1"/>
      <c r="K39033" s="1"/>
      <c r="AA39033" s="1"/>
      <c r="AB39033" s="1"/>
      <c r="AC39033" s="1"/>
      <c r="AJ39033" s="1"/>
      <c r="AK39033" s="1"/>
      <c r="AL39033" s="1"/>
    </row>
    <row r="39034">
      <c r="I39034" s="1"/>
      <c r="J39034" s="1"/>
      <c r="K39034" s="1"/>
      <c r="AA39034" s="1"/>
      <c r="AB39034" s="1"/>
      <c r="AC39034" s="1"/>
      <c r="AJ39034" s="1"/>
      <c r="AK39034" s="1"/>
      <c r="AL39034" s="1"/>
    </row>
    <row r="39035">
      <c r="I39035" s="1"/>
      <c r="J39035" s="1"/>
      <c r="K39035" s="1"/>
      <c r="AA39035" s="1"/>
      <c r="AB39035" s="1"/>
      <c r="AC39035" s="1"/>
      <c r="AJ39035" s="1"/>
      <c r="AK39035" s="1"/>
      <c r="AL39035" s="1"/>
    </row>
    <row r="39036">
      <c r="I39036" s="1"/>
      <c r="J39036" s="1"/>
      <c r="K39036" s="1"/>
      <c r="AA39036" s="1"/>
      <c r="AB39036" s="1"/>
      <c r="AC39036" s="1"/>
      <c r="AJ39036" s="1"/>
      <c r="AK39036" s="1"/>
      <c r="AL39036" s="1"/>
    </row>
    <row r="39037">
      <c r="I39037" s="1"/>
      <c r="J39037" s="1"/>
      <c r="K39037" s="1"/>
      <c r="AA39037" s="1"/>
      <c r="AB39037" s="1"/>
      <c r="AC39037" s="1"/>
      <c r="AJ39037" s="1"/>
      <c r="AK39037" s="1"/>
      <c r="AL39037" s="1"/>
    </row>
    <row r="39038">
      <c r="I39038" s="1"/>
      <c r="J39038" s="1"/>
      <c r="K39038" s="1"/>
      <c r="AA39038" s="1"/>
      <c r="AB39038" s="1"/>
      <c r="AC39038" s="1"/>
      <c r="AJ39038" s="1"/>
      <c r="AK39038" s="1"/>
      <c r="AL39038" s="1"/>
    </row>
    <row r="39039">
      <c r="I39039" s="1"/>
      <c r="J39039" s="1"/>
      <c r="K39039" s="1"/>
      <c r="AA39039" s="1"/>
      <c r="AB39039" s="1"/>
      <c r="AC39039" s="1"/>
      <c r="AJ39039" s="1"/>
      <c r="AK39039" s="1"/>
      <c r="AL39039" s="1"/>
    </row>
    <row r="39040">
      <c r="I39040" s="1"/>
      <c r="J39040" s="1"/>
      <c r="K39040" s="1"/>
      <c r="AA39040" s="1"/>
      <c r="AB39040" s="1"/>
      <c r="AC39040" s="1"/>
      <c r="AJ39040" s="1"/>
      <c r="AK39040" s="1"/>
      <c r="AL39040" s="1"/>
    </row>
    <row r="39041">
      <c r="I39041" s="1"/>
      <c r="J39041" s="1"/>
      <c r="K39041" s="1"/>
      <c r="AA39041" s="1"/>
      <c r="AB39041" s="1"/>
      <c r="AC39041" s="1"/>
      <c r="AJ39041" s="1"/>
      <c r="AK39041" s="1"/>
      <c r="AL39041" s="1"/>
    </row>
    <row r="39042">
      <c r="I39042" s="1"/>
      <c r="J39042" s="1"/>
      <c r="K39042" s="1"/>
      <c r="AA39042" s="1"/>
      <c r="AB39042" s="1"/>
      <c r="AC39042" s="1"/>
      <c r="AJ39042" s="1"/>
      <c r="AK39042" s="1"/>
      <c r="AL39042" s="1"/>
    </row>
    <row r="39043">
      <c r="I39043" s="1"/>
      <c r="J39043" s="1"/>
      <c r="K39043" s="1"/>
      <c r="AA39043" s="1"/>
      <c r="AB39043" s="1"/>
      <c r="AC39043" s="1"/>
      <c r="AJ39043" s="1"/>
      <c r="AK39043" s="1"/>
      <c r="AL39043" s="1"/>
    </row>
    <row r="39044">
      <c r="I39044" s="1"/>
      <c r="J39044" s="1"/>
      <c r="K39044" s="1"/>
      <c r="AA39044" s="1"/>
      <c r="AB39044" s="1"/>
      <c r="AC39044" s="1"/>
      <c r="AJ39044" s="1"/>
      <c r="AK39044" s="1"/>
      <c r="AL39044" s="1"/>
    </row>
    <row r="39045">
      <c r="I39045" s="1"/>
      <c r="J39045" s="1"/>
      <c r="K39045" s="1"/>
      <c r="AA39045" s="1"/>
      <c r="AB39045" s="1"/>
      <c r="AC39045" s="1"/>
      <c r="AJ39045" s="1"/>
      <c r="AK39045" s="1"/>
      <c r="AL39045" s="1"/>
    </row>
    <row r="39046">
      <c r="I39046" s="1"/>
      <c r="J39046" s="1"/>
      <c r="K39046" s="1"/>
      <c r="AA39046" s="1"/>
      <c r="AB39046" s="1"/>
      <c r="AC39046" s="1"/>
      <c r="AJ39046" s="1"/>
      <c r="AK39046" s="1"/>
      <c r="AL39046" s="1"/>
    </row>
    <row r="39047">
      <c r="I39047" s="1"/>
      <c r="J39047" s="1"/>
      <c r="K39047" s="1"/>
      <c r="AA39047" s="1"/>
      <c r="AB39047" s="1"/>
      <c r="AC39047" s="1"/>
      <c r="AJ39047" s="1"/>
      <c r="AK39047" s="1"/>
      <c r="AL39047" s="1"/>
    </row>
    <row r="39048">
      <c r="I39048" s="1"/>
      <c r="J39048" s="1"/>
      <c r="K39048" s="1"/>
      <c r="AA39048" s="1"/>
      <c r="AB39048" s="1"/>
      <c r="AC39048" s="1"/>
      <c r="AJ39048" s="1"/>
      <c r="AK39048" s="1"/>
      <c r="AL39048" s="1"/>
    </row>
    <row r="39049">
      <c r="I39049" s="1"/>
      <c r="J39049" s="1"/>
      <c r="K39049" s="1"/>
      <c r="AA39049" s="1"/>
      <c r="AB39049" s="1"/>
      <c r="AC39049" s="1"/>
      <c r="AJ39049" s="1"/>
      <c r="AK39049" s="1"/>
      <c r="AL39049" s="1"/>
    </row>
    <row r="39050">
      <c r="I39050" s="1"/>
      <c r="J39050" s="1"/>
      <c r="K39050" s="1"/>
      <c r="AA39050" s="1"/>
      <c r="AB39050" s="1"/>
      <c r="AC39050" s="1"/>
      <c r="AJ39050" s="1"/>
      <c r="AK39050" s="1"/>
      <c r="AL39050" s="1"/>
    </row>
    <row r="39051">
      <c r="I39051" s="1"/>
      <c r="J39051" s="1"/>
      <c r="K39051" s="1"/>
      <c r="AA39051" s="1"/>
      <c r="AB39051" s="1"/>
      <c r="AC39051" s="1"/>
      <c r="AJ39051" s="1"/>
      <c r="AK39051" s="1"/>
      <c r="AL39051" s="1"/>
    </row>
    <row r="39052">
      <c r="I39052" s="1"/>
      <c r="J39052" s="1"/>
      <c r="K39052" s="1"/>
      <c r="AA39052" s="1"/>
      <c r="AB39052" s="1"/>
      <c r="AC39052" s="1"/>
      <c r="AJ39052" s="1"/>
      <c r="AK39052" s="1"/>
      <c r="AL39052" s="1"/>
    </row>
    <row r="39053">
      <c r="I39053" s="1"/>
      <c r="J39053" s="1"/>
      <c r="K39053" s="1"/>
      <c r="AA39053" s="1"/>
      <c r="AB39053" s="1"/>
      <c r="AC39053" s="1"/>
      <c r="AJ39053" s="1"/>
      <c r="AK39053" s="1"/>
      <c r="AL39053" s="1"/>
    </row>
    <row r="39054">
      <c r="I39054" s="1"/>
      <c r="J39054" s="1"/>
      <c r="K39054" s="1"/>
      <c r="AA39054" s="1"/>
      <c r="AB39054" s="1"/>
      <c r="AC39054" s="1"/>
      <c r="AJ39054" s="1"/>
      <c r="AK39054" s="1"/>
      <c r="AL39054" s="1"/>
    </row>
    <row r="39055">
      <c r="I39055" s="1"/>
      <c r="J39055" s="1"/>
      <c r="K39055" s="1"/>
      <c r="AA39055" s="1"/>
      <c r="AB39055" s="1"/>
      <c r="AC39055" s="1"/>
      <c r="AJ39055" s="1"/>
      <c r="AK39055" s="1"/>
      <c r="AL39055" s="1"/>
    </row>
    <row r="39056">
      <c r="I39056" s="1"/>
      <c r="J39056" s="1"/>
      <c r="K39056" s="1"/>
      <c r="AA39056" s="1"/>
      <c r="AB39056" s="1"/>
      <c r="AC39056" s="1"/>
      <c r="AJ39056" s="1"/>
      <c r="AK39056" s="1"/>
      <c r="AL39056" s="1"/>
    </row>
    <row r="39057">
      <c r="I39057" s="1"/>
      <c r="J39057" s="1"/>
      <c r="K39057" s="1"/>
      <c r="AA39057" s="1"/>
      <c r="AB39057" s="1"/>
      <c r="AC39057" s="1"/>
      <c r="AJ39057" s="1"/>
      <c r="AK39057" s="1"/>
      <c r="AL39057" s="1"/>
    </row>
    <row r="39058">
      <c r="I39058" s="1"/>
      <c r="J39058" s="1"/>
      <c r="K39058" s="1"/>
      <c r="AA39058" s="1"/>
      <c r="AB39058" s="1"/>
      <c r="AC39058" s="1"/>
      <c r="AJ39058" s="1"/>
      <c r="AK39058" s="1"/>
      <c r="AL39058" s="1"/>
    </row>
    <row r="39059">
      <c r="I39059" s="1"/>
      <c r="J39059" s="1"/>
      <c r="K39059" s="1"/>
      <c r="AA39059" s="1"/>
      <c r="AB39059" s="1"/>
      <c r="AC39059" s="1"/>
      <c r="AJ39059" s="1"/>
      <c r="AK39059" s="1"/>
      <c r="AL39059" s="1"/>
    </row>
    <row r="39060">
      <c r="I39060" s="1"/>
      <c r="J39060" s="1"/>
      <c r="K39060" s="1"/>
      <c r="AA39060" s="1"/>
      <c r="AB39060" s="1"/>
      <c r="AC39060" s="1"/>
      <c r="AJ39060" s="1"/>
      <c r="AK39060" s="1"/>
      <c r="AL39060" s="1"/>
    </row>
    <row r="39061">
      <c r="I39061" s="1"/>
      <c r="J39061" s="1"/>
      <c r="K39061" s="1"/>
      <c r="AA39061" s="1"/>
      <c r="AB39061" s="1"/>
      <c r="AC39061" s="1"/>
      <c r="AJ39061" s="1"/>
      <c r="AK39061" s="1"/>
      <c r="AL39061" s="1"/>
    </row>
    <row r="39062">
      <c r="I39062" s="1"/>
      <c r="J39062" s="1"/>
      <c r="K39062" s="1"/>
      <c r="AA39062" s="1"/>
      <c r="AB39062" s="1"/>
      <c r="AC39062" s="1"/>
      <c r="AJ39062" s="1"/>
      <c r="AK39062" s="1"/>
      <c r="AL39062" s="1"/>
    </row>
    <row r="39063">
      <c r="I39063" s="1"/>
      <c r="J39063" s="1"/>
      <c r="K39063" s="1"/>
      <c r="AA39063" s="1"/>
      <c r="AB39063" s="1"/>
      <c r="AC39063" s="1"/>
      <c r="AJ39063" s="1"/>
      <c r="AK39063" s="1"/>
      <c r="AL39063" s="1"/>
    </row>
    <row r="39064">
      <c r="I39064" s="1"/>
      <c r="J39064" s="1"/>
      <c r="K39064" s="1"/>
      <c r="AA39064" s="1"/>
      <c r="AB39064" s="1"/>
      <c r="AC39064" s="1"/>
      <c r="AJ39064" s="1"/>
      <c r="AK39064" s="1"/>
      <c r="AL39064" s="1"/>
    </row>
    <row r="39065">
      <c r="I39065" s="1"/>
      <c r="J39065" s="1"/>
      <c r="K39065" s="1"/>
      <c r="AA39065" s="1"/>
      <c r="AB39065" s="1"/>
      <c r="AC39065" s="1"/>
      <c r="AJ39065" s="1"/>
      <c r="AK39065" s="1"/>
      <c r="AL39065" s="1"/>
    </row>
    <row r="39066">
      <c r="I39066" s="1"/>
      <c r="J39066" s="1"/>
      <c r="K39066" s="1"/>
      <c r="AA39066" s="1"/>
      <c r="AB39066" s="1"/>
      <c r="AC39066" s="1"/>
      <c r="AJ39066" s="1"/>
      <c r="AK39066" s="1"/>
      <c r="AL39066" s="1"/>
    </row>
    <row r="39067">
      <c r="I39067" s="1"/>
      <c r="J39067" s="1"/>
      <c r="K39067" s="1"/>
      <c r="AA39067" s="1"/>
      <c r="AB39067" s="1"/>
      <c r="AC39067" s="1"/>
      <c r="AJ39067" s="1"/>
      <c r="AK39067" s="1"/>
      <c r="AL39067" s="1"/>
    </row>
    <row r="39068">
      <c r="I39068" s="1"/>
      <c r="J39068" s="1"/>
      <c r="K39068" s="1"/>
      <c r="AA39068" s="1"/>
      <c r="AB39068" s="1"/>
      <c r="AC39068" s="1"/>
      <c r="AJ39068" s="1"/>
      <c r="AK39068" s="1"/>
      <c r="AL39068" s="1"/>
    </row>
    <row r="39069">
      <c r="I39069" s="1"/>
      <c r="J39069" s="1"/>
      <c r="K39069" s="1"/>
      <c r="AA39069" s="1"/>
      <c r="AB39069" s="1"/>
      <c r="AC39069" s="1"/>
      <c r="AJ39069" s="1"/>
      <c r="AK39069" s="1"/>
      <c r="AL39069" s="1"/>
    </row>
    <row r="39070">
      <c r="I39070" s="1"/>
      <c r="J39070" s="1"/>
      <c r="K39070" s="1"/>
      <c r="AA39070" s="1"/>
      <c r="AB39070" s="1"/>
      <c r="AC39070" s="1"/>
      <c r="AJ39070" s="1"/>
      <c r="AK39070" s="1"/>
      <c r="AL39070" s="1"/>
    </row>
    <row r="39071">
      <c r="I39071" s="1"/>
      <c r="J39071" s="1"/>
      <c r="K39071" s="1"/>
      <c r="AA39071" s="1"/>
      <c r="AB39071" s="1"/>
      <c r="AC39071" s="1"/>
      <c r="AJ39071" s="1"/>
      <c r="AK39071" s="1"/>
      <c r="AL39071" s="1"/>
    </row>
    <row r="39072">
      <c r="I39072" s="1"/>
      <c r="J39072" s="1"/>
      <c r="K39072" s="1"/>
      <c r="AA39072" s="1"/>
      <c r="AB39072" s="1"/>
      <c r="AC39072" s="1"/>
      <c r="AJ39072" s="1"/>
      <c r="AK39072" s="1"/>
      <c r="AL39072" s="1"/>
    </row>
    <row r="39073">
      <c r="I39073" s="1"/>
      <c r="J39073" s="1"/>
      <c r="K39073" s="1"/>
      <c r="AA39073" s="1"/>
      <c r="AB39073" s="1"/>
      <c r="AC39073" s="1"/>
      <c r="AJ39073" s="1"/>
      <c r="AK39073" s="1"/>
      <c r="AL39073" s="1"/>
    </row>
    <row r="39074">
      <c r="I39074" s="1"/>
      <c r="J39074" s="1"/>
      <c r="K39074" s="1"/>
      <c r="AA39074" s="1"/>
      <c r="AB39074" s="1"/>
      <c r="AC39074" s="1"/>
      <c r="AJ39074" s="1"/>
      <c r="AK39074" s="1"/>
      <c r="AL39074" s="1"/>
    </row>
    <row r="39075">
      <c r="I39075" s="1"/>
      <c r="J39075" s="1"/>
      <c r="K39075" s="1"/>
      <c r="AA39075" s="1"/>
      <c r="AB39075" s="1"/>
      <c r="AC39075" s="1"/>
      <c r="AJ39075" s="1"/>
      <c r="AK39075" s="1"/>
      <c r="AL39075" s="1"/>
    </row>
    <row r="39076">
      <c r="I39076" s="1"/>
      <c r="J39076" s="1"/>
      <c r="K39076" s="1"/>
      <c r="AA39076" s="1"/>
      <c r="AB39076" s="1"/>
      <c r="AC39076" s="1"/>
      <c r="AJ39076" s="1"/>
      <c r="AK39076" s="1"/>
      <c r="AL39076" s="1"/>
    </row>
    <row r="39077">
      <c r="I39077" s="1"/>
      <c r="J39077" s="1"/>
      <c r="K39077" s="1"/>
      <c r="AA39077" s="1"/>
      <c r="AB39077" s="1"/>
      <c r="AC39077" s="1"/>
      <c r="AJ39077" s="1"/>
      <c r="AK39077" s="1"/>
      <c r="AL39077" s="1"/>
    </row>
    <row r="39078">
      <c r="I39078" s="1"/>
      <c r="J39078" s="1"/>
      <c r="K39078" s="1"/>
      <c r="AA39078" s="1"/>
      <c r="AB39078" s="1"/>
      <c r="AC39078" s="1"/>
      <c r="AJ39078" s="1"/>
      <c r="AK39078" s="1"/>
      <c r="AL39078" s="1"/>
    </row>
    <row r="39079">
      <c r="I39079" s="1"/>
      <c r="J39079" s="1"/>
      <c r="K39079" s="1"/>
      <c r="AA39079" s="1"/>
      <c r="AB39079" s="1"/>
      <c r="AC39079" s="1"/>
      <c r="AJ39079" s="1"/>
      <c r="AK39079" s="1"/>
      <c r="AL39079" s="1"/>
    </row>
    <row r="39080">
      <c r="I39080" s="1"/>
      <c r="J39080" s="1"/>
      <c r="K39080" s="1"/>
      <c r="AA39080" s="1"/>
      <c r="AB39080" s="1"/>
      <c r="AC39080" s="1"/>
      <c r="AJ39080" s="1"/>
      <c r="AK39080" s="1"/>
      <c r="AL39080" s="1"/>
    </row>
    <row r="39081">
      <c r="I39081" s="1"/>
      <c r="J39081" s="1"/>
      <c r="K39081" s="1"/>
      <c r="AA39081" s="1"/>
      <c r="AB39081" s="1"/>
      <c r="AC39081" s="1"/>
      <c r="AJ39081" s="1"/>
      <c r="AK39081" s="1"/>
      <c r="AL39081" s="1"/>
    </row>
    <row r="39082">
      <c r="I39082" s="1"/>
      <c r="J39082" s="1"/>
      <c r="K39082" s="1"/>
      <c r="AA39082" s="1"/>
      <c r="AB39082" s="1"/>
      <c r="AC39082" s="1"/>
      <c r="AJ39082" s="1"/>
      <c r="AK39082" s="1"/>
      <c r="AL39082" s="1"/>
    </row>
    <row r="39083">
      <c r="I39083" s="1"/>
      <c r="J39083" s="1"/>
      <c r="K39083" s="1"/>
      <c r="AA39083" s="1"/>
      <c r="AB39083" s="1"/>
      <c r="AC39083" s="1"/>
      <c r="AJ39083" s="1"/>
      <c r="AK39083" s="1"/>
      <c r="AL39083" s="1"/>
    </row>
    <row r="39084">
      <c r="I39084" s="1"/>
      <c r="J39084" s="1"/>
      <c r="K39084" s="1"/>
      <c r="AA39084" s="1"/>
      <c r="AB39084" s="1"/>
      <c r="AC39084" s="1"/>
      <c r="AJ39084" s="1"/>
      <c r="AK39084" s="1"/>
      <c r="AL39084" s="1"/>
    </row>
    <row r="39085">
      <c r="I39085" s="1"/>
      <c r="J39085" s="1"/>
      <c r="K39085" s="1"/>
      <c r="AA39085" s="1"/>
      <c r="AB39085" s="1"/>
      <c r="AC39085" s="1"/>
      <c r="AJ39085" s="1"/>
      <c r="AK39085" s="1"/>
      <c r="AL39085" s="1"/>
    </row>
    <row r="39086">
      <c r="I39086" s="1"/>
      <c r="J39086" s="1"/>
      <c r="K39086" s="1"/>
      <c r="AA39086" s="1"/>
      <c r="AB39086" s="1"/>
      <c r="AC39086" s="1"/>
      <c r="AJ39086" s="1"/>
      <c r="AK39086" s="1"/>
      <c r="AL39086" s="1"/>
    </row>
    <row r="39087">
      <c r="I39087" s="1"/>
      <c r="J39087" s="1"/>
      <c r="K39087" s="1"/>
      <c r="AA39087" s="1"/>
      <c r="AB39087" s="1"/>
      <c r="AC39087" s="1"/>
      <c r="AJ39087" s="1"/>
      <c r="AK39087" s="1"/>
      <c r="AL39087" s="1"/>
    </row>
    <row r="39088">
      <c r="I39088" s="1"/>
      <c r="J39088" s="1"/>
      <c r="K39088" s="1"/>
      <c r="AA39088" s="1"/>
      <c r="AB39088" s="1"/>
      <c r="AC39088" s="1"/>
      <c r="AJ39088" s="1"/>
      <c r="AK39088" s="1"/>
      <c r="AL39088" s="1"/>
    </row>
    <row r="39089">
      <c r="I39089" s="1"/>
      <c r="J39089" s="1"/>
      <c r="K39089" s="1"/>
      <c r="AA39089" s="1"/>
      <c r="AB39089" s="1"/>
      <c r="AC39089" s="1"/>
      <c r="AJ39089" s="1"/>
      <c r="AK39089" s="1"/>
      <c r="AL39089" s="1"/>
    </row>
    <row r="39090">
      <c r="I39090" s="1"/>
      <c r="J39090" s="1"/>
      <c r="K39090" s="1"/>
      <c r="AA39090" s="1"/>
      <c r="AB39090" s="1"/>
      <c r="AC39090" s="1"/>
      <c r="AJ39090" s="1"/>
      <c r="AK39090" s="1"/>
      <c r="AL39090" s="1"/>
    </row>
    <row r="39091">
      <c r="I39091" s="1"/>
      <c r="J39091" s="1"/>
      <c r="K39091" s="1"/>
      <c r="AA39091" s="1"/>
      <c r="AB39091" s="1"/>
      <c r="AC39091" s="1"/>
      <c r="AJ39091" s="1"/>
      <c r="AK39091" s="1"/>
      <c r="AL39091" s="1"/>
    </row>
    <row r="39092">
      <c r="I39092" s="1"/>
      <c r="J39092" s="1"/>
      <c r="K39092" s="1"/>
      <c r="AA39092" s="1"/>
      <c r="AB39092" s="1"/>
      <c r="AC39092" s="1"/>
      <c r="AJ39092" s="1"/>
      <c r="AK39092" s="1"/>
      <c r="AL39092" s="1"/>
    </row>
    <row r="39093">
      <c r="I39093" s="1"/>
      <c r="J39093" s="1"/>
      <c r="K39093" s="1"/>
      <c r="AA39093" s="1"/>
      <c r="AB39093" s="1"/>
      <c r="AC39093" s="1"/>
      <c r="AJ39093" s="1"/>
      <c r="AK39093" s="1"/>
      <c r="AL39093" s="1"/>
    </row>
    <row r="39094">
      <c r="I39094" s="1"/>
      <c r="J39094" s="1"/>
      <c r="K39094" s="1"/>
      <c r="AA39094" s="1"/>
      <c r="AB39094" s="1"/>
      <c r="AC39094" s="1"/>
      <c r="AJ39094" s="1"/>
      <c r="AK39094" s="1"/>
      <c r="AL39094" s="1"/>
    </row>
    <row r="39095">
      <c r="I39095" s="1"/>
      <c r="J39095" s="1"/>
      <c r="K39095" s="1"/>
      <c r="AA39095" s="1"/>
      <c r="AB39095" s="1"/>
      <c r="AC39095" s="1"/>
      <c r="AJ39095" s="1"/>
      <c r="AK39095" s="1"/>
      <c r="AL39095" s="1"/>
    </row>
    <row r="39096">
      <c r="I39096" s="1"/>
      <c r="J39096" s="1"/>
      <c r="K39096" s="1"/>
      <c r="AA39096" s="1"/>
      <c r="AB39096" s="1"/>
      <c r="AC39096" s="1"/>
      <c r="AJ39096" s="1"/>
      <c r="AK39096" s="1"/>
      <c r="AL39096" s="1"/>
    </row>
    <row r="39097">
      <c r="I39097" s="1"/>
      <c r="J39097" s="1"/>
      <c r="K39097" s="1"/>
      <c r="AA39097" s="1"/>
      <c r="AB39097" s="1"/>
      <c r="AC39097" s="1"/>
      <c r="AJ39097" s="1"/>
      <c r="AK39097" s="1"/>
      <c r="AL39097" s="1"/>
    </row>
    <row r="39098">
      <c r="I39098" s="1"/>
      <c r="J39098" s="1"/>
      <c r="K39098" s="1"/>
      <c r="AA39098" s="1"/>
      <c r="AB39098" s="1"/>
      <c r="AC39098" s="1"/>
      <c r="AJ39098" s="1"/>
      <c r="AK39098" s="1"/>
      <c r="AL39098" s="1"/>
    </row>
    <row r="39099">
      <c r="I39099" s="1"/>
      <c r="J39099" s="1"/>
      <c r="K39099" s="1"/>
      <c r="AA39099" s="1"/>
      <c r="AB39099" s="1"/>
      <c r="AC39099" s="1"/>
      <c r="AJ39099" s="1"/>
      <c r="AK39099" s="1"/>
      <c r="AL39099" s="1"/>
    </row>
    <row r="39100">
      <c r="I39100" s="1"/>
      <c r="J39100" s="1"/>
      <c r="K39100" s="1"/>
      <c r="AA39100" s="1"/>
      <c r="AB39100" s="1"/>
      <c r="AC39100" s="1"/>
      <c r="AJ39100" s="1"/>
      <c r="AK39100" s="1"/>
      <c r="AL39100" s="1"/>
    </row>
    <row r="39101">
      <c r="I39101" s="1"/>
      <c r="J39101" s="1"/>
      <c r="K39101" s="1"/>
      <c r="AA39101" s="1"/>
      <c r="AB39101" s="1"/>
      <c r="AC39101" s="1"/>
      <c r="AJ39101" s="1"/>
      <c r="AK39101" s="1"/>
      <c r="AL39101" s="1"/>
    </row>
    <row r="39102">
      <c r="I39102" s="1"/>
      <c r="J39102" s="1"/>
      <c r="K39102" s="1"/>
      <c r="AA39102" s="1"/>
      <c r="AB39102" s="1"/>
      <c r="AC39102" s="1"/>
      <c r="AJ39102" s="1"/>
      <c r="AK39102" s="1"/>
      <c r="AL39102" s="1"/>
    </row>
    <row r="39103">
      <c r="I39103" s="1"/>
      <c r="J39103" s="1"/>
      <c r="K39103" s="1"/>
      <c r="AA39103" s="1"/>
      <c r="AB39103" s="1"/>
      <c r="AC39103" s="1"/>
      <c r="AJ39103" s="1"/>
      <c r="AK39103" s="1"/>
      <c r="AL39103" s="1"/>
    </row>
    <row r="39104">
      <c r="I39104" s="1"/>
      <c r="J39104" s="1"/>
      <c r="K39104" s="1"/>
      <c r="AA39104" s="1"/>
      <c r="AB39104" s="1"/>
      <c r="AC39104" s="1"/>
      <c r="AJ39104" s="1"/>
      <c r="AK39104" s="1"/>
      <c r="AL39104" s="1"/>
    </row>
    <row r="39105">
      <c r="I39105" s="1"/>
      <c r="J39105" s="1"/>
      <c r="K39105" s="1"/>
      <c r="AA39105" s="1"/>
      <c r="AB39105" s="1"/>
      <c r="AC39105" s="1"/>
      <c r="AJ39105" s="1"/>
      <c r="AK39105" s="1"/>
      <c r="AL39105" s="1"/>
    </row>
    <row r="39106">
      <c r="I39106" s="1"/>
      <c r="J39106" s="1"/>
      <c r="K39106" s="1"/>
      <c r="AA39106" s="1"/>
      <c r="AB39106" s="1"/>
      <c r="AC39106" s="1"/>
      <c r="AJ39106" s="1"/>
      <c r="AK39106" s="1"/>
      <c r="AL39106" s="1"/>
    </row>
    <row r="39107">
      <c r="I39107" s="1"/>
      <c r="J39107" s="1"/>
      <c r="K39107" s="1"/>
      <c r="AA39107" s="1"/>
      <c r="AB39107" s="1"/>
      <c r="AC39107" s="1"/>
      <c r="AJ39107" s="1"/>
      <c r="AK39107" s="1"/>
      <c r="AL39107" s="1"/>
    </row>
    <row r="39108">
      <c r="I39108" s="1"/>
      <c r="J39108" s="1"/>
      <c r="K39108" s="1"/>
      <c r="AA39108" s="1"/>
      <c r="AB39108" s="1"/>
      <c r="AC39108" s="1"/>
      <c r="AJ39108" s="1"/>
      <c r="AK39108" s="1"/>
      <c r="AL39108" s="1"/>
    </row>
    <row r="39109">
      <c r="I39109" s="1"/>
      <c r="J39109" s="1"/>
      <c r="K39109" s="1"/>
      <c r="AA39109" s="1"/>
      <c r="AB39109" s="1"/>
      <c r="AC39109" s="1"/>
      <c r="AJ39109" s="1"/>
      <c r="AK39109" s="1"/>
      <c r="AL39109" s="1"/>
    </row>
    <row r="39110">
      <c r="I39110" s="1"/>
      <c r="J39110" s="1"/>
      <c r="K39110" s="1"/>
      <c r="AA39110" s="1"/>
      <c r="AB39110" s="1"/>
      <c r="AC39110" s="1"/>
      <c r="AJ39110" s="1"/>
      <c r="AK39110" s="1"/>
      <c r="AL39110" s="1"/>
    </row>
    <row r="39111">
      <c r="I39111" s="1"/>
      <c r="J39111" s="1"/>
      <c r="K39111" s="1"/>
      <c r="AA39111" s="1"/>
      <c r="AB39111" s="1"/>
      <c r="AC39111" s="1"/>
      <c r="AJ39111" s="1"/>
      <c r="AK39111" s="1"/>
      <c r="AL39111" s="1"/>
    </row>
    <row r="39112">
      <c r="I39112" s="1"/>
      <c r="J39112" s="1"/>
      <c r="K39112" s="1"/>
      <c r="AA39112" s="1"/>
      <c r="AB39112" s="1"/>
      <c r="AC39112" s="1"/>
      <c r="AJ39112" s="1"/>
      <c r="AK39112" s="1"/>
      <c r="AL39112" s="1"/>
    </row>
    <row r="39113">
      <c r="I39113" s="1"/>
      <c r="J39113" s="1"/>
      <c r="K39113" s="1"/>
      <c r="AA39113" s="1"/>
      <c r="AB39113" s="1"/>
      <c r="AC39113" s="1"/>
      <c r="AJ39113" s="1"/>
      <c r="AK39113" s="1"/>
      <c r="AL39113" s="1"/>
    </row>
    <row r="39114">
      <c r="I39114" s="1"/>
      <c r="J39114" s="1"/>
      <c r="K39114" s="1"/>
      <c r="AA39114" s="1"/>
      <c r="AB39114" s="1"/>
      <c r="AC39114" s="1"/>
      <c r="AJ39114" s="1"/>
      <c r="AK39114" s="1"/>
      <c r="AL39114" s="1"/>
    </row>
    <row r="39115">
      <c r="I39115" s="1"/>
      <c r="J39115" s="1"/>
      <c r="K39115" s="1"/>
      <c r="AA39115" s="1"/>
      <c r="AB39115" s="1"/>
      <c r="AC39115" s="1"/>
      <c r="AJ39115" s="1"/>
      <c r="AK39115" s="1"/>
      <c r="AL39115" s="1"/>
    </row>
    <row r="39116">
      <c r="I39116" s="1"/>
      <c r="J39116" s="1"/>
      <c r="K39116" s="1"/>
      <c r="AA39116" s="1"/>
      <c r="AB39116" s="1"/>
      <c r="AC39116" s="1"/>
      <c r="AJ39116" s="1"/>
      <c r="AK39116" s="1"/>
      <c r="AL39116" s="1"/>
    </row>
    <row r="39117">
      <c r="I39117" s="1"/>
      <c r="J39117" s="1"/>
      <c r="K39117" s="1"/>
      <c r="AA39117" s="1"/>
      <c r="AB39117" s="1"/>
      <c r="AC39117" s="1"/>
      <c r="AJ39117" s="1"/>
      <c r="AK39117" s="1"/>
      <c r="AL39117" s="1"/>
    </row>
    <row r="39118">
      <c r="I39118" s="1"/>
      <c r="J39118" s="1"/>
      <c r="K39118" s="1"/>
      <c r="AA39118" s="1"/>
      <c r="AB39118" s="1"/>
      <c r="AC39118" s="1"/>
      <c r="AJ39118" s="1"/>
      <c r="AK39118" s="1"/>
      <c r="AL39118" s="1"/>
    </row>
    <row r="39119">
      <c r="I39119" s="1"/>
      <c r="J39119" s="1"/>
      <c r="K39119" s="1"/>
      <c r="AA39119" s="1"/>
      <c r="AB39119" s="1"/>
      <c r="AC39119" s="1"/>
      <c r="AJ39119" s="1"/>
      <c r="AK39119" s="1"/>
      <c r="AL39119" s="1"/>
    </row>
    <row r="39120">
      <c r="I39120" s="1"/>
      <c r="J39120" s="1"/>
      <c r="K39120" s="1"/>
      <c r="AA39120" s="1"/>
      <c r="AB39120" s="1"/>
      <c r="AC39120" s="1"/>
      <c r="AJ39120" s="1"/>
      <c r="AK39120" s="1"/>
      <c r="AL39120" s="1"/>
    </row>
    <row r="39121">
      <c r="I39121" s="1"/>
      <c r="J39121" s="1"/>
      <c r="K39121" s="1"/>
      <c r="AA39121" s="1"/>
      <c r="AB39121" s="1"/>
      <c r="AC39121" s="1"/>
      <c r="AJ39121" s="1"/>
      <c r="AK39121" s="1"/>
      <c r="AL39121" s="1"/>
    </row>
    <row r="39122">
      <c r="I39122" s="1"/>
      <c r="J39122" s="1"/>
      <c r="K39122" s="1"/>
      <c r="AA39122" s="1"/>
      <c r="AB39122" s="1"/>
      <c r="AC39122" s="1"/>
      <c r="AJ39122" s="1"/>
      <c r="AK39122" s="1"/>
      <c r="AL39122" s="1"/>
    </row>
    <row r="39123">
      <c r="I39123" s="1"/>
      <c r="J39123" s="1"/>
      <c r="K39123" s="1"/>
      <c r="AA39123" s="1"/>
      <c r="AB39123" s="1"/>
      <c r="AC39123" s="1"/>
      <c r="AJ39123" s="1"/>
      <c r="AK39123" s="1"/>
      <c r="AL39123" s="1"/>
    </row>
    <row r="39124">
      <c r="I39124" s="1"/>
      <c r="J39124" s="1"/>
      <c r="K39124" s="1"/>
      <c r="AA39124" s="1"/>
      <c r="AB39124" s="1"/>
      <c r="AC39124" s="1"/>
      <c r="AJ39124" s="1"/>
      <c r="AK39124" s="1"/>
      <c r="AL39124" s="1"/>
    </row>
    <row r="39125">
      <c r="I39125" s="1"/>
      <c r="J39125" s="1"/>
      <c r="K39125" s="1"/>
      <c r="AA39125" s="1"/>
      <c r="AB39125" s="1"/>
      <c r="AC39125" s="1"/>
      <c r="AJ39125" s="1"/>
      <c r="AK39125" s="1"/>
      <c r="AL39125" s="1"/>
    </row>
    <row r="39126">
      <c r="I39126" s="1"/>
      <c r="J39126" s="1"/>
      <c r="K39126" s="1"/>
      <c r="AA39126" s="1"/>
      <c r="AB39126" s="1"/>
      <c r="AC39126" s="1"/>
      <c r="AJ39126" s="1"/>
      <c r="AK39126" s="1"/>
      <c r="AL39126" s="1"/>
    </row>
    <row r="39127">
      <c r="I39127" s="1"/>
      <c r="J39127" s="1"/>
      <c r="K39127" s="1"/>
      <c r="AA39127" s="1"/>
      <c r="AB39127" s="1"/>
      <c r="AC39127" s="1"/>
      <c r="AJ39127" s="1"/>
      <c r="AK39127" s="1"/>
      <c r="AL39127" s="1"/>
    </row>
    <row r="39128">
      <c r="I39128" s="1"/>
      <c r="J39128" s="1"/>
      <c r="K39128" s="1"/>
      <c r="AA39128" s="1"/>
      <c r="AB39128" s="1"/>
      <c r="AC39128" s="1"/>
      <c r="AJ39128" s="1"/>
      <c r="AK39128" s="1"/>
      <c r="AL39128" s="1"/>
    </row>
    <row r="39129">
      <c r="I39129" s="1"/>
      <c r="J39129" s="1"/>
      <c r="K39129" s="1"/>
      <c r="AA39129" s="1"/>
      <c r="AB39129" s="1"/>
      <c r="AC39129" s="1"/>
      <c r="AJ39129" s="1"/>
      <c r="AK39129" s="1"/>
      <c r="AL39129" s="1"/>
    </row>
    <row r="39130">
      <c r="I39130" s="1"/>
      <c r="J39130" s="1"/>
      <c r="K39130" s="1"/>
      <c r="AA39130" s="1"/>
      <c r="AB39130" s="1"/>
      <c r="AC39130" s="1"/>
      <c r="AJ39130" s="1"/>
      <c r="AK39130" s="1"/>
      <c r="AL39130" s="1"/>
    </row>
    <row r="39131">
      <c r="I39131" s="1"/>
      <c r="J39131" s="1"/>
      <c r="K39131" s="1"/>
      <c r="AA39131" s="1"/>
      <c r="AB39131" s="1"/>
      <c r="AC39131" s="1"/>
      <c r="AJ39131" s="1"/>
      <c r="AK39131" s="1"/>
      <c r="AL39131" s="1"/>
    </row>
    <row r="39132">
      <c r="I39132" s="1"/>
      <c r="J39132" s="1"/>
      <c r="K39132" s="1"/>
      <c r="AA39132" s="1"/>
      <c r="AB39132" s="1"/>
      <c r="AC39132" s="1"/>
      <c r="AJ39132" s="1"/>
      <c r="AK39132" s="1"/>
      <c r="AL39132" s="1"/>
    </row>
    <row r="39133">
      <c r="I39133" s="1"/>
      <c r="J39133" s="1"/>
      <c r="K39133" s="1"/>
      <c r="AA39133" s="1"/>
      <c r="AB39133" s="1"/>
      <c r="AC39133" s="1"/>
      <c r="AJ39133" s="1"/>
      <c r="AK39133" s="1"/>
      <c r="AL39133" s="1"/>
    </row>
    <row r="39134">
      <c r="I39134" s="1"/>
      <c r="J39134" s="1"/>
      <c r="K39134" s="1"/>
      <c r="AA39134" s="1"/>
      <c r="AB39134" s="1"/>
      <c r="AC39134" s="1"/>
      <c r="AJ39134" s="1"/>
      <c r="AK39134" s="1"/>
      <c r="AL39134" s="1"/>
    </row>
    <row r="39135">
      <c r="I39135" s="1"/>
      <c r="J39135" s="1"/>
      <c r="K39135" s="1"/>
      <c r="AA39135" s="1"/>
      <c r="AB39135" s="1"/>
      <c r="AC39135" s="1"/>
      <c r="AJ39135" s="1"/>
      <c r="AK39135" s="1"/>
      <c r="AL39135" s="1"/>
    </row>
    <row r="39136">
      <c r="I39136" s="1"/>
      <c r="J39136" s="1"/>
      <c r="K39136" s="1"/>
      <c r="AA39136" s="1"/>
      <c r="AB39136" s="1"/>
      <c r="AC39136" s="1"/>
      <c r="AJ39136" s="1"/>
      <c r="AK39136" s="1"/>
      <c r="AL39136" s="1"/>
    </row>
    <row r="39137">
      <c r="I39137" s="1"/>
      <c r="J39137" s="1"/>
      <c r="K39137" s="1"/>
      <c r="AA39137" s="1"/>
      <c r="AB39137" s="1"/>
      <c r="AC39137" s="1"/>
      <c r="AJ39137" s="1"/>
      <c r="AK39137" s="1"/>
      <c r="AL39137" s="1"/>
    </row>
    <row r="39138">
      <c r="I39138" s="1"/>
      <c r="J39138" s="1"/>
      <c r="K39138" s="1"/>
      <c r="AA39138" s="1"/>
      <c r="AB39138" s="1"/>
      <c r="AC39138" s="1"/>
      <c r="AJ39138" s="1"/>
      <c r="AK39138" s="1"/>
      <c r="AL39138" s="1"/>
    </row>
    <row r="39139">
      <c r="I39139" s="1"/>
      <c r="J39139" s="1"/>
      <c r="K39139" s="1"/>
      <c r="AA39139" s="1"/>
      <c r="AB39139" s="1"/>
      <c r="AC39139" s="1"/>
      <c r="AJ39139" s="1"/>
      <c r="AK39139" s="1"/>
      <c r="AL39139" s="1"/>
    </row>
    <row r="39140">
      <c r="I39140" s="1"/>
      <c r="J39140" s="1"/>
      <c r="K39140" s="1"/>
      <c r="AA39140" s="1"/>
      <c r="AB39140" s="1"/>
      <c r="AC39140" s="1"/>
      <c r="AJ39140" s="1"/>
      <c r="AK39140" s="1"/>
      <c r="AL39140" s="1"/>
    </row>
    <row r="39141">
      <c r="I39141" s="1"/>
      <c r="J39141" s="1"/>
      <c r="K39141" s="1"/>
      <c r="AA39141" s="1"/>
      <c r="AB39141" s="1"/>
      <c r="AC39141" s="1"/>
      <c r="AJ39141" s="1"/>
      <c r="AK39141" s="1"/>
      <c r="AL39141" s="1"/>
    </row>
    <row r="39142">
      <c r="I39142" s="1"/>
      <c r="J39142" s="1"/>
      <c r="K39142" s="1"/>
      <c r="AA39142" s="1"/>
      <c r="AB39142" s="1"/>
      <c r="AC39142" s="1"/>
      <c r="AJ39142" s="1"/>
      <c r="AK39142" s="1"/>
      <c r="AL39142" s="1"/>
    </row>
    <row r="39143">
      <c r="I39143" s="1"/>
      <c r="J39143" s="1"/>
      <c r="K39143" s="1"/>
      <c r="AA39143" s="1"/>
      <c r="AB39143" s="1"/>
      <c r="AC39143" s="1"/>
      <c r="AJ39143" s="1"/>
      <c r="AK39143" s="1"/>
      <c r="AL39143" s="1"/>
    </row>
    <row r="39144">
      <c r="I39144" s="1"/>
      <c r="J39144" s="1"/>
      <c r="K39144" s="1"/>
      <c r="AA39144" s="1"/>
      <c r="AB39144" s="1"/>
      <c r="AC39144" s="1"/>
      <c r="AJ39144" s="1"/>
      <c r="AK39144" s="1"/>
      <c r="AL39144" s="1"/>
    </row>
    <row r="39145">
      <c r="I39145" s="1"/>
      <c r="J39145" s="1"/>
      <c r="K39145" s="1"/>
      <c r="AA39145" s="1"/>
      <c r="AB39145" s="1"/>
      <c r="AC39145" s="1"/>
      <c r="AJ39145" s="1"/>
      <c r="AK39145" s="1"/>
      <c r="AL39145" s="1"/>
    </row>
    <row r="39146">
      <c r="I39146" s="1"/>
      <c r="J39146" s="1"/>
      <c r="K39146" s="1"/>
      <c r="AA39146" s="1"/>
      <c r="AB39146" s="1"/>
      <c r="AC39146" s="1"/>
      <c r="AJ39146" s="1"/>
      <c r="AK39146" s="1"/>
      <c r="AL39146" s="1"/>
    </row>
    <row r="39147">
      <c r="I39147" s="1"/>
      <c r="J39147" s="1"/>
      <c r="K39147" s="1"/>
      <c r="AA39147" s="1"/>
      <c r="AB39147" s="1"/>
      <c r="AC39147" s="1"/>
      <c r="AJ39147" s="1"/>
      <c r="AK39147" s="1"/>
      <c r="AL39147" s="1"/>
    </row>
    <row r="39148">
      <c r="I39148" s="1"/>
      <c r="J39148" s="1"/>
      <c r="K39148" s="1"/>
      <c r="AA39148" s="1"/>
      <c r="AB39148" s="1"/>
      <c r="AC39148" s="1"/>
      <c r="AJ39148" s="1"/>
      <c r="AK39148" s="1"/>
      <c r="AL39148" s="1"/>
    </row>
    <row r="39149">
      <c r="I39149" s="1"/>
      <c r="J39149" s="1"/>
      <c r="K39149" s="1"/>
      <c r="AA39149" s="1"/>
      <c r="AB39149" s="1"/>
      <c r="AC39149" s="1"/>
      <c r="AJ39149" s="1"/>
      <c r="AK39149" s="1"/>
      <c r="AL39149" s="1"/>
    </row>
    <row r="39150">
      <c r="I39150" s="1"/>
      <c r="J39150" s="1"/>
      <c r="K39150" s="1"/>
      <c r="AA39150" s="1"/>
      <c r="AB39150" s="1"/>
      <c r="AC39150" s="1"/>
      <c r="AJ39150" s="1"/>
      <c r="AK39150" s="1"/>
      <c r="AL39150" s="1"/>
    </row>
    <row r="39151">
      <c r="I39151" s="1"/>
      <c r="J39151" s="1"/>
      <c r="K39151" s="1"/>
      <c r="AA39151" s="1"/>
      <c r="AB39151" s="1"/>
      <c r="AC39151" s="1"/>
      <c r="AJ39151" s="1"/>
      <c r="AK39151" s="1"/>
      <c r="AL39151" s="1"/>
    </row>
    <row r="39152">
      <c r="I39152" s="1"/>
      <c r="J39152" s="1"/>
      <c r="K39152" s="1"/>
      <c r="AA39152" s="1"/>
      <c r="AB39152" s="1"/>
      <c r="AC39152" s="1"/>
      <c r="AJ39152" s="1"/>
      <c r="AK39152" s="1"/>
      <c r="AL39152" s="1"/>
    </row>
    <row r="39153">
      <c r="I39153" s="1"/>
      <c r="J39153" s="1"/>
      <c r="K39153" s="1"/>
      <c r="AA39153" s="1"/>
      <c r="AB39153" s="1"/>
      <c r="AC39153" s="1"/>
      <c r="AJ39153" s="1"/>
      <c r="AK39153" s="1"/>
      <c r="AL39153" s="1"/>
    </row>
    <row r="39154">
      <c r="I39154" s="1"/>
      <c r="J39154" s="1"/>
      <c r="K39154" s="1"/>
      <c r="AA39154" s="1"/>
      <c r="AB39154" s="1"/>
      <c r="AC39154" s="1"/>
      <c r="AJ39154" s="1"/>
      <c r="AK39154" s="1"/>
      <c r="AL39154" s="1"/>
    </row>
    <row r="39155">
      <c r="I39155" s="1"/>
      <c r="J39155" s="1"/>
      <c r="K39155" s="1"/>
      <c r="AA39155" s="1"/>
      <c r="AB39155" s="1"/>
      <c r="AC39155" s="1"/>
      <c r="AJ39155" s="1"/>
      <c r="AK39155" s="1"/>
      <c r="AL39155" s="1"/>
    </row>
    <row r="39156">
      <c r="I39156" s="1"/>
      <c r="J39156" s="1"/>
      <c r="K39156" s="1"/>
      <c r="AA39156" s="1"/>
      <c r="AB39156" s="1"/>
      <c r="AC39156" s="1"/>
      <c r="AJ39156" s="1"/>
      <c r="AK39156" s="1"/>
      <c r="AL39156" s="1"/>
    </row>
    <row r="39157">
      <c r="I39157" s="1"/>
      <c r="J39157" s="1"/>
      <c r="K39157" s="1"/>
      <c r="AA39157" s="1"/>
      <c r="AB39157" s="1"/>
      <c r="AC39157" s="1"/>
      <c r="AJ39157" s="1"/>
      <c r="AK39157" s="1"/>
      <c r="AL39157" s="1"/>
    </row>
    <row r="39158">
      <c r="I39158" s="1"/>
      <c r="J39158" s="1"/>
      <c r="K39158" s="1"/>
      <c r="AA39158" s="1"/>
      <c r="AB39158" s="1"/>
      <c r="AC39158" s="1"/>
      <c r="AJ39158" s="1"/>
      <c r="AK39158" s="1"/>
      <c r="AL39158" s="1"/>
    </row>
    <row r="39159">
      <c r="I39159" s="1"/>
      <c r="J39159" s="1"/>
      <c r="K39159" s="1"/>
      <c r="AA39159" s="1"/>
      <c r="AB39159" s="1"/>
      <c r="AC39159" s="1"/>
      <c r="AJ39159" s="1"/>
      <c r="AK39159" s="1"/>
      <c r="AL39159" s="1"/>
    </row>
    <row r="39160">
      <c r="I39160" s="1"/>
      <c r="J39160" s="1"/>
      <c r="K39160" s="1"/>
      <c r="AA39160" s="1"/>
      <c r="AB39160" s="1"/>
      <c r="AC39160" s="1"/>
      <c r="AJ39160" s="1"/>
      <c r="AK39160" s="1"/>
      <c r="AL39160" s="1"/>
    </row>
    <row r="39161">
      <c r="I39161" s="1"/>
      <c r="J39161" s="1"/>
      <c r="K39161" s="1"/>
      <c r="AA39161" s="1"/>
      <c r="AB39161" s="1"/>
      <c r="AC39161" s="1"/>
      <c r="AJ39161" s="1"/>
      <c r="AK39161" s="1"/>
      <c r="AL39161" s="1"/>
    </row>
    <row r="39162">
      <c r="I39162" s="1"/>
      <c r="J39162" s="1"/>
      <c r="K39162" s="1"/>
      <c r="AA39162" s="1"/>
      <c r="AB39162" s="1"/>
      <c r="AC39162" s="1"/>
      <c r="AJ39162" s="1"/>
      <c r="AK39162" s="1"/>
      <c r="AL39162" s="1"/>
    </row>
    <row r="39163">
      <c r="I39163" s="1"/>
      <c r="J39163" s="1"/>
      <c r="K39163" s="1"/>
      <c r="AA39163" s="1"/>
      <c r="AB39163" s="1"/>
      <c r="AC39163" s="1"/>
      <c r="AJ39163" s="1"/>
      <c r="AK39163" s="1"/>
      <c r="AL39163" s="1"/>
    </row>
    <row r="39164">
      <c r="I39164" s="1"/>
      <c r="J39164" s="1"/>
      <c r="K39164" s="1"/>
      <c r="AA39164" s="1"/>
      <c r="AB39164" s="1"/>
      <c r="AC39164" s="1"/>
      <c r="AJ39164" s="1"/>
      <c r="AK39164" s="1"/>
      <c r="AL39164" s="1"/>
    </row>
    <row r="39165">
      <c r="I39165" s="1"/>
      <c r="J39165" s="1"/>
      <c r="K39165" s="1"/>
      <c r="AA39165" s="1"/>
      <c r="AB39165" s="1"/>
      <c r="AC39165" s="1"/>
      <c r="AJ39165" s="1"/>
      <c r="AK39165" s="1"/>
      <c r="AL39165" s="1"/>
    </row>
    <row r="39166">
      <c r="I39166" s="1"/>
      <c r="J39166" s="1"/>
      <c r="K39166" s="1"/>
      <c r="AA39166" s="1"/>
      <c r="AB39166" s="1"/>
      <c r="AC39166" s="1"/>
      <c r="AJ39166" s="1"/>
      <c r="AK39166" s="1"/>
      <c r="AL39166" s="1"/>
    </row>
    <row r="39167">
      <c r="I39167" s="1"/>
      <c r="J39167" s="1"/>
      <c r="K39167" s="1"/>
      <c r="AA39167" s="1"/>
      <c r="AB39167" s="1"/>
      <c r="AC39167" s="1"/>
      <c r="AJ39167" s="1"/>
      <c r="AK39167" s="1"/>
      <c r="AL39167" s="1"/>
    </row>
    <row r="39168">
      <c r="I39168" s="1"/>
      <c r="J39168" s="1"/>
      <c r="K39168" s="1"/>
      <c r="AA39168" s="1"/>
      <c r="AB39168" s="1"/>
      <c r="AC39168" s="1"/>
      <c r="AJ39168" s="1"/>
      <c r="AK39168" s="1"/>
      <c r="AL39168" s="1"/>
    </row>
    <row r="39169">
      <c r="I39169" s="1"/>
      <c r="J39169" s="1"/>
      <c r="K39169" s="1"/>
      <c r="AA39169" s="1"/>
      <c r="AB39169" s="1"/>
      <c r="AC39169" s="1"/>
      <c r="AJ39169" s="1"/>
      <c r="AK39169" s="1"/>
      <c r="AL39169" s="1"/>
    </row>
    <row r="39170">
      <c r="I39170" s="1"/>
      <c r="J39170" s="1"/>
      <c r="K39170" s="1"/>
      <c r="AA39170" s="1"/>
      <c r="AB39170" s="1"/>
      <c r="AC39170" s="1"/>
      <c r="AJ39170" s="1"/>
      <c r="AK39170" s="1"/>
      <c r="AL39170" s="1"/>
    </row>
    <row r="39171">
      <c r="I39171" s="1"/>
      <c r="J39171" s="1"/>
      <c r="K39171" s="1"/>
      <c r="AA39171" s="1"/>
      <c r="AB39171" s="1"/>
      <c r="AC39171" s="1"/>
      <c r="AJ39171" s="1"/>
      <c r="AK39171" s="1"/>
      <c r="AL39171" s="1"/>
    </row>
    <row r="39172">
      <c r="I39172" s="1"/>
      <c r="J39172" s="1"/>
      <c r="K39172" s="1"/>
      <c r="AA39172" s="1"/>
      <c r="AB39172" s="1"/>
      <c r="AC39172" s="1"/>
      <c r="AJ39172" s="1"/>
      <c r="AK39172" s="1"/>
      <c r="AL39172" s="1"/>
    </row>
    <row r="39173">
      <c r="I39173" s="1"/>
      <c r="J39173" s="1"/>
      <c r="K39173" s="1"/>
      <c r="AA39173" s="1"/>
      <c r="AB39173" s="1"/>
      <c r="AC39173" s="1"/>
      <c r="AJ39173" s="1"/>
      <c r="AK39173" s="1"/>
      <c r="AL39173" s="1"/>
    </row>
    <row r="39174">
      <c r="I39174" s="1"/>
      <c r="J39174" s="1"/>
      <c r="K39174" s="1"/>
      <c r="AA39174" s="1"/>
      <c r="AB39174" s="1"/>
      <c r="AC39174" s="1"/>
      <c r="AJ39174" s="1"/>
      <c r="AK39174" s="1"/>
      <c r="AL39174" s="1"/>
    </row>
    <row r="39175">
      <c r="I39175" s="1"/>
      <c r="J39175" s="1"/>
      <c r="K39175" s="1"/>
      <c r="AA39175" s="1"/>
      <c r="AB39175" s="1"/>
      <c r="AC39175" s="1"/>
      <c r="AJ39175" s="1"/>
      <c r="AK39175" s="1"/>
      <c r="AL39175" s="1"/>
    </row>
    <row r="39176">
      <c r="I39176" s="1"/>
      <c r="J39176" s="1"/>
      <c r="K39176" s="1"/>
      <c r="AA39176" s="1"/>
      <c r="AB39176" s="1"/>
      <c r="AC39176" s="1"/>
      <c r="AJ39176" s="1"/>
      <c r="AK39176" s="1"/>
      <c r="AL39176" s="1"/>
    </row>
    <row r="39177">
      <c r="I39177" s="1"/>
      <c r="J39177" s="1"/>
      <c r="K39177" s="1"/>
      <c r="AA39177" s="1"/>
      <c r="AB39177" s="1"/>
      <c r="AC39177" s="1"/>
      <c r="AJ39177" s="1"/>
      <c r="AK39177" s="1"/>
      <c r="AL39177" s="1"/>
    </row>
    <row r="39178">
      <c r="I39178" s="1"/>
      <c r="J39178" s="1"/>
      <c r="K39178" s="1"/>
      <c r="AA39178" s="1"/>
      <c r="AB39178" s="1"/>
      <c r="AC39178" s="1"/>
      <c r="AJ39178" s="1"/>
      <c r="AK39178" s="1"/>
      <c r="AL39178" s="1"/>
    </row>
    <row r="39179">
      <c r="I39179" s="1"/>
      <c r="J39179" s="1"/>
      <c r="K39179" s="1"/>
      <c r="AA39179" s="1"/>
      <c r="AB39179" s="1"/>
      <c r="AC39179" s="1"/>
      <c r="AJ39179" s="1"/>
      <c r="AK39179" s="1"/>
      <c r="AL39179" s="1"/>
    </row>
    <row r="39180">
      <c r="I39180" s="1"/>
      <c r="J39180" s="1"/>
      <c r="K39180" s="1"/>
      <c r="AA39180" s="1"/>
      <c r="AB39180" s="1"/>
      <c r="AC39180" s="1"/>
      <c r="AJ39180" s="1"/>
      <c r="AK39180" s="1"/>
      <c r="AL39180" s="1"/>
    </row>
    <row r="39181">
      <c r="I39181" s="1"/>
      <c r="J39181" s="1"/>
      <c r="K39181" s="1"/>
      <c r="AA39181" s="1"/>
      <c r="AB39181" s="1"/>
      <c r="AC39181" s="1"/>
      <c r="AJ39181" s="1"/>
      <c r="AK39181" s="1"/>
      <c r="AL39181" s="1"/>
    </row>
    <row r="39182">
      <c r="I39182" s="1"/>
      <c r="J39182" s="1"/>
      <c r="K39182" s="1"/>
      <c r="AA39182" s="1"/>
      <c r="AB39182" s="1"/>
      <c r="AC39182" s="1"/>
      <c r="AJ39182" s="1"/>
      <c r="AK39182" s="1"/>
      <c r="AL39182" s="1"/>
    </row>
    <row r="39183">
      <c r="I39183" s="1"/>
      <c r="J39183" s="1"/>
      <c r="K39183" s="1"/>
      <c r="AA39183" s="1"/>
      <c r="AB39183" s="1"/>
      <c r="AC39183" s="1"/>
      <c r="AJ39183" s="1"/>
      <c r="AK39183" s="1"/>
      <c r="AL39183" s="1"/>
    </row>
    <row r="39184">
      <c r="I39184" s="1"/>
      <c r="J39184" s="1"/>
      <c r="K39184" s="1"/>
      <c r="AA39184" s="1"/>
      <c r="AB39184" s="1"/>
      <c r="AC39184" s="1"/>
      <c r="AJ39184" s="1"/>
      <c r="AK39184" s="1"/>
      <c r="AL39184" s="1"/>
    </row>
    <row r="39185">
      <c r="I39185" s="1"/>
      <c r="J39185" s="1"/>
      <c r="K39185" s="1"/>
      <c r="AA39185" s="1"/>
      <c r="AB39185" s="1"/>
      <c r="AC39185" s="1"/>
      <c r="AJ39185" s="1"/>
      <c r="AK39185" s="1"/>
      <c r="AL39185" s="1"/>
    </row>
    <row r="39186">
      <c r="I39186" s="1"/>
      <c r="J39186" s="1"/>
      <c r="K39186" s="1"/>
      <c r="AA39186" s="1"/>
      <c r="AB39186" s="1"/>
      <c r="AC39186" s="1"/>
      <c r="AJ39186" s="1"/>
      <c r="AK39186" s="1"/>
      <c r="AL39186" s="1"/>
    </row>
    <row r="39187">
      <c r="I39187" s="1"/>
      <c r="J39187" s="1"/>
      <c r="K39187" s="1"/>
      <c r="AA39187" s="1"/>
      <c r="AB39187" s="1"/>
      <c r="AC39187" s="1"/>
      <c r="AJ39187" s="1"/>
      <c r="AK39187" s="1"/>
      <c r="AL39187" s="1"/>
    </row>
    <row r="39188">
      <c r="I39188" s="1"/>
      <c r="J39188" s="1"/>
      <c r="K39188" s="1"/>
      <c r="AA39188" s="1"/>
      <c r="AB39188" s="1"/>
      <c r="AC39188" s="1"/>
      <c r="AJ39188" s="1"/>
      <c r="AK39188" s="1"/>
      <c r="AL39188" s="1"/>
    </row>
    <row r="39189">
      <c r="I39189" s="1"/>
      <c r="J39189" s="1"/>
      <c r="K39189" s="1"/>
      <c r="AA39189" s="1"/>
      <c r="AB39189" s="1"/>
      <c r="AC39189" s="1"/>
      <c r="AJ39189" s="1"/>
      <c r="AK39189" s="1"/>
      <c r="AL39189" s="1"/>
    </row>
    <row r="39190">
      <c r="I39190" s="1"/>
      <c r="J39190" s="1"/>
      <c r="K39190" s="1"/>
      <c r="AA39190" s="1"/>
      <c r="AB39190" s="1"/>
      <c r="AC39190" s="1"/>
      <c r="AJ39190" s="1"/>
      <c r="AK39190" s="1"/>
      <c r="AL39190" s="1"/>
    </row>
    <row r="39191">
      <c r="I39191" s="1"/>
      <c r="J39191" s="1"/>
      <c r="K39191" s="1"/>
      <c r="AA39191" s="1"/>
      <c r="AB39191" s="1"/>
      <c r="AC39191" s="1"/>
      <c r="AJ39191" s="1"/>
      <c r="AK39191" s="1"/>
      <c r="AL39191" s="1"/>
    </row>
    <row r="39192">
      <c r="I39192" s="1"/>
      <c r="J39192" s="1"/>
      <c r="K39192" s="1"/>
      <c r="AA39192" s="1"/>
      <c r="AB39192" s="1"/>
      <c r="AC39192" s="1"/>
      <c r="AJ39192" s="1"/>
      <c r="AK39192" s="1"/>
      <c r="AL39192" s="1"/>
    </row>
    <row r="39193">
      <c r="I39193" s="1"/>
      <c r="J39193" s="1"/>
      <c r="K39193" s="1"/>
      <c r="AA39193" s="1"/>
      <c r="AB39193" s="1"/>
      <c r="AC39193" s="1"/>
      <c r="AJ39193" s="1"/>
      <c r="AK39193" s="1"/>
      <c r="AL39193" s="1"/>
    </row>
    <row r="39194">
      <c r="I39194" s="1"/>
      <c r="J39194" s="1"/>
      <c r="K39194" s="1"/>
      <c r="AA39194" s="1"/>
      <c r="AB39194" s="1"/>
      <c r="AC39194" s="1"/>
      <c r="AJ39194" s="1"/>
      <c r="AK39194" s="1"/>
      <c r="AL39194" s="1"/>
    </row>
    <row r="39195">
      <c r="I39195" s="1"/>
      <c r="J39195" s="1"/>
      <c r="K39195" s="1"/>
      <c r="AA39195" s="1"/>
      <c r="AB39195" s="1"/>
      <c r="AC39195" s="1"/>
      <c r="AJ39195" s="1"/>
      <c r="AK39195" s="1"/>
      <c r="AL39195" s="1"/>
    </row>
    <row r="39196">
      <c r="I39196" s="1"/>
      <c r="J39196" s="1"/>
      <c r="K39196" s="1"/>
      <c r="AA39196" s="1"/>
      <c r="AB39196" s="1"/>
      <c r="AC39196" s="1"/>
      <c r="AJ39196" s="1"/>
      <c r="AK39196" s="1"/>
      <c r="AL39196" s="1"/>
    </row>
    <row r="39197">
      <c r="I39197" s="1"/>
      <c r="J39197" s="1"/>
      <c r="K39197" s="1"/>
      <c r="AA39197" s="1"/>
      <c r="AB39197" s="1"/>
      <c r="AC39197" s="1"/>
      <c r="AJ39197" s="1"/>
      <c r="AK39197" s="1"/>
      <c r="AL39197" s="1"/>
    </row>
    <row r="39198">
      <c r="I39198" s="1"/>
      <c r="J39198" s="1"/>
      <c r="K39198" s="1"/>
      <c r="AA39198" s="1"/>
      <c r="AB39198" s="1"/>
      <c r="AC39198" s="1"/>
      <c r="AJ39198" s="1"/>
      <c r="AK39198" s="1"/>
      <c r="AL39198" s="1"/>
    </row>
    <row r="39199">
      <c r="I39199" s="1"/>
      <c r="J39199" s="1"/>
      <c r="K39199" s="1"/>
      <c r="AA39199" s="1"/>
      <c r="AB39199" s="1"/>
      <c r="AC39199" s="1"/>
      <c r="AJ39199" s="1"/>
      <c r="AK39199" s="1"/>
      <c r="AL39199" s="1"/>
    </row>
    <row r="39200">
      <c r="I39200" s="1"/>
      <c r="J39200" s="1"/>
      <c r="K39200" s="1"/>
      <c r="AA39200" s="1"/>
      <c r="AB39200" s="1"/>
      <c r="AC39200" s="1"/>
      <c r="AJ39200" s="1"/>
      <c r="AK39200" s="1"/>
      <c r="AL39200" s="1"/>
    </row>
    <row r="39201">
      <c r="I39201" s="1"/>
      <c r="J39201" s="1"/>
      <c r="K39201" s="1"/>
      <c r="AA39201" s="1"/>
      <c r="AB39201" s="1"/>
      <c r="AC39201" s="1"/>
      <c r="AJ39201" s="1"/>
      <c r="AK39201" s="1"/>
      <c r="AL39201" s="1"/>
    </row>
    <row r="39202">
      <c r="I39202" s="1"/>
      <c r="J39202" s="1"/>
      <c r="K39202" s="1"/>
      <c r="AA39202" s="1"/>
      <c r="AB39202" s="1"/>
      <c r="AC39202" s="1"/>
      <c r="AJ39202" s="1"/>
      <c r="AK39202" s="1"/>
      <c r="AL39202" s="1"/>
    </row>
    <row r="39203">
      <c r="I39203" s="1"/>
      <c r="J39203" s="1"/>
      <c r="K39203" s="1"/>
      <c r="AA39203" s="1"/>
      <c r="AB39203" s="1"/>
      <c r="AC39203" s="1"/>
      <c r="AJ39203" s="1"/>
      <c r="AK39203" s="1"/>
      <c r="AL39203" s="1"/>
    </row>
    <row r="39204">
      <c r="I39204" s="1"/>
      <c r="J39204" s="1"/>
      <c r="K39204" s="1"/>
      <c r="AA39204" s="1"/>
      <c r="AB39204" s="1"/>
      <c r="AC39204" s="1"/>
      <c r="AJ39204" s="1"/>
      <c r="AK39204" s="1"/>
      <c r="AL39204" s="1"/>
    </row>
    <row r="39205">
      <c r="I39205" s="1"/>
      <c r="J39205" s="1"/>
      <c r="K39205" s="1"/>
      <c r="AA39205" s="1"/>
      <c r="AB39205" s="1"/>
      <c r="AC39205" s="1"/>
      <c r="AJ39205" s="1"/>
      <c r="AK39205" s="1"/>
      <c r="AL39205" s="1"/>
    </row>
    <row r="39206">
      <c r="I39206" s="1"/>
      <c r="J39206" s="1"/>
      <c r="K39206" s="1"/>
      <c r="AA39206" s="1"/>
      <c r="AB39206" s="1"/>
      <c r="AC39206" s="1"/>
      <c r="AJ39206" s="1"/>
      <c r="AK39206" s="1"/>
      <c r="AL39206" s="1"/>
    </row>
    <row r="39207">
      <c r="I39207" s="1"/>
      <c r="J39207" s="1"/>
      <c r="K39207" s="1"/>
      <c r="AA39207" s="1"/>
      <c r="AB39207" s="1"/>
      <c r="AC39207" s="1"/>
      <c r="AJ39207" s="1"/>
      <c r="AK39207" s="1"/>
      <c r="AL39207" s="1"/>
    </row>
    <row r="39208">
      <c r="I39208" s="1"/>
      <c r="J39208" s="1"/>
      <c r="K39208" s="1"/>
      <c r="AA39208" s="1"/>
      <c r="AB39208" s="1"/>
      <c r="AC39208" s="1"/>
      <c r="AJ39208" s="1"/>
      <c r="AK39208" s="1"/>
      <c r="AL39208" s="1"/>
    </row>
    <row r="39209">
      <c r="I39209" s="1"/>
      <c r="J39209" s="1"/>
      <c r="K39209" s="1"/>
      <c r="AA39209" s="1"/>
      <c r="AB39209" s="1"/>
      <c r="AC39209" s="1"/>
      <c r="AJ39209" s="1"/>
      <c r="AK39209" s="1"/>
      <c r="AL39209" s="1"/>
    </row>
    <row r="39210">
      <c r="I39210" s="1"/>
      <c r="J39210" s="1"/>
      <c r="K39210" s="1"/>
      <c r="AA39210" s="1"/>
      <c r="AB39210" s="1"/>
      <c r="AC39210" s="1"/>
      <c r="AJ39210" s="1"/>
      <c r="AK39210" s="1"/>
      <c r="AL39210" s="1"/>
    </row>
    <row r="39211">
      <c r="I39211" s="1"/>
      <c r="J39211" s="1"/>
      <c r="K39211" s="1"/>
      <c r="AA39211" s="1"/>
      <c r="AB39211" s="1"/>
      <c r="AC39211" s="1"/>
      <c r="AJ39211" s="1"/>
      <c r="AK39211" s="1"/>
      <c r="AL39211" s="1"/>
    </row>
    <row r="39212">
      <c r="I39212" s="1"/>
      <c r="J39212" s="1"/>
      <c r="K39212" s="1"/>
      <c r="AA39212" s="1"/>
      <c r="AB39212" s="1"/>
      <c r="AC39212" s="1"/>
      <c r="AJ39212" s="1"/>
      <c r="AK39212" s="1"/>
      <c r="AL39212" s="1"/>
    </row>
    <row r="39213">
      <c r="I39213" s="1"/>
      <c r="J39213" s="1"/>
      <c r="K39213" s="1"/>
      <c r="AA39213" s="1"/>
      <c r="AB39213" s="1"/>
      <c r="AC39213" s="1"/>
      <c r="AJ39213" s="1"/>
      <c r="AK39213" s="1"/>
      <c r="AL39213" s="1"/>
    </row>
    <row r="39214">
      <c r="I39214" s="1"/>
      <c r="J39214" s="1"/>
      <c r="K39214" s="1"/>
      <c r="AA39214" s="1"/>
      <c r="AB39214" s="1"/>
      <c r="AC39214" s="1"/>
      <c r="AJ39214" s="1"/>
      <c r="AK39214" s="1"/>
      <c r="AL39214" s="1"/>
    </row>
    <row r="39215">
      <c r="I39215" s="1"/>
      <c r="J39215" s="1"/>
      <c r="K39215" s="1"/>
      <c r="AA39215" s="1"/>
      <c r="AB39215" s="1"/>
      <c r="AC39215" s="1"/>
      <c r="AJ39215" s="1"/>
      <c r="AK39215" s="1"/>
      <c r="AL39215" s="1"/>
    </row>
    <row r="39216">
      <c r="I39216" s="1"/>
      <c r="J39216" s="1"/>
      <c r="K39216" s="1"/>
      <c r="AA39216" s="1"/>
      <c r="AB39216" s="1"/>
      <c r="AC39216" s="1"/>
      <c r="AJ39216" s="1"/>
      <c r="AK39216" s="1"/>
      <c r="AL39216" s="1"/>
    </row>
    <row r="39217">
      <c r="I39217" s="1"/>
      <c r="J39217" s="1"/>
      <c r="K39217" s="1"/>
      <c r="AA39217" s="1"/>
      <c r="AB39217" s="1"/>
      <c r="AC39217" s="1"/>
      <c r="AJ39217" s="1"/>
      <c r="AK39217" s="1"/>
      <c r="AL39217" s="1"/>
    </row>
    <row r="39218">
      <c r="I39218" s="1"/>
      <c r="J39218" s="1"/>
      <c r="K39218" s="1"/>
      <c r="AA39218" s="1"/>
      <c r="AB39218" s="1"/>
      <c r="AC39218" s="1"/>
      <c r="AJ39218" s="1"/>
      <c r="AK39218" s="1"/>
      <c r="AL39218" s="1"/>
    </row>
    <row r="39219">
      <c r="I39219" s="1"/>
      <c r="J39219" s="1"/>
      <c r="K39219" s="1"/>
      <c r="AA39219" s="1"/>
      <c r="AB39219" s="1"/>
      <c r="AC39219" s="1"/>
      <c r="AJ39219" s="1"/>
      <c r="AK39219" s="1"/>
      <c r="AL39219" s="1"/>
    </row>
    <row r="39220">
      <c r="I39220" s="1"/>
      <c r="J39220" s="1"/>
      <c r="K39220" s="1"/>
      <c r="AA39220" s="1"/>
      <c r="AB39220" s="1"/>
      <c r="AC39220" s="1"/>
      <c r="AJ39220" s="1"/>
      <c r="AK39220" s="1"/>
      <c r="AL39220" s="1"/>
    </row>
    <row r="39221">
      <c r="I39221" s="1"/>
      <c r="J39221" s="1"/>
      <c r="K39221" s="1"/>
      <c r="AA39221" s="1"/>
      <c r="AB39221" s="1"/>
      <c r="AC39221" s="1"/>
      <c r="AJ39221" s="1"/>
      <c r="AK39221" s="1"/>
      <c r="AL39221" s="1"/>
    </row>
    <row r="39222">
      <c r="I39222" s="1"/>
      <c r="J39222" s="1"/>
      <c r="K39222" s="1"/>
      <c r="AA39222" s="1"/>
      <c r="AB39222" s="1"/>
      <c r="AC39222" s="1"/>
      <c r="AJ39222" s="1"/>
      <c r="AK39222" s="1"/>
      <c r="AL39222" s="1"/>
    </row>
    <row r="39223">
      <c r="I39223" s="1"/>
      <c r="J39223" s="1"/>
      <c r="K39223" s="1"/>
      <c r="AA39223" s="1"/>
      <c r="AB39223" s="1"/>
      <c r="AC39223" s="1"/>
      <c r="AJ39223" s="1"/>
      <c r="AK39223" s="1"/>
      <c r="AL39223" s="1"/>
    </row>
    <row r="39224">
      <c r="I39224" s="1"/>
      <c r="J39224" s="1"/>
      <c r="K39224" s="1"/>
      <c r="AA39224" s="1"/>
      <c r="AB39224" s="1"/>
      <c r="AC39224" s="1"/>
      <c r="AJ39224" s="1"/>
      <c r="AK39224" s="1"/>
      <c r="AL39224" s="1"/>
    </row>
    <row r="39225">
      <c r="I39225" s="1"/>
      <c r="J39225" s="1"/>
      <c r="K39225" s="1"/>
      <c r="AA39225" s="1"/>
      <c r="AB39225" s="1"/>
      <c r="AC39225" s="1"/>
      <c r="AJ39225" s="1"/>
      <c r="AK39225" s="1"/>
      <c r="AL39225" s="1"/>
    </row>
    <row r="39226">
      <c r="I39226" s="1"/>
      <c r="J39226" s="1"/>
      <c r="K39226" s="1"/>
      <c r="AA39226" s="1"/>
      <c r="AB39226" s="1"/>
      <c r="AC39226" s="1"/>
      <c r="AJ39226" s="1"/>
      <c r="AK39226" s="1"/>
      <c r="AL39226" s="1"/>
    </row>
    <row r="39227">
      <c r="I39227" s="1"/>
      <c r="J39227" s="1"/>
      <c r="K39227" s="1"/>
      <c r="AA39227" s="1"/>
      <c r="AB39227" s="1"/>
      <c r="AC39227" s="1"/>
      <c r="AJ39227" s="1"/>
      <c r="AK39227" s="1"/>
      <c r="AL39227" s="1"/>
    </row>
    <row r="39228">
      <c r="I39228" s="1"/>
      <c r="J39228" s="1"/>
      <c r="K39228" s="1"/>
      <c r="AA39228" s="1"/>
      <c r="AB39228" s="1"/>
      <c r="AC39228" s="1"/>
      <c r="AJ39228" s="1"/>
      <c r="AK39228" s="1"/>
      <c r="AL39228" s="1"/>
    </row>
    <row r="39229">
      <c r="I39229" s="1"/>
      <c r="J39229" s="1"/>
      <c r="K39229" s="1"/>
      <c r="AA39229" s="1"/>
      <c r="AB39229" s="1"/>
      <c r="AC39229" s="1"/>
      <c r="AJ39229" s="1"/>
      <c r="AK39229" s="1"/>
      <c r="AL39229" s="1"/>
    </row>
    <row r="39230">
      <c r="I39230" s="1"/>
      <c r="J39230" s="1"/>
      <c r="K39230" s="1"/>
      <c r="AA39230" s="1"/>
      <c r="AB39230" s="1"/>
      <c r="AC39230" s="1"/>
      <c r="AJ39230" s="1"/>
      <c r="AK39230" s="1"/>
      <c r="AL39230" s="1"/>
    </row>
    <row r="39231">
      <c r="I39231" s="1"/>
      <c r="J39231" s="1"/>
      <c r="K39231" s="1"/>
      <c r="AA39231" s="1"/>
      <c r="AB39231" s="1"/>
      <c r="AC39231" s="1"/>
      <c r="AJ39231" s="1"/>
      <c r="AK39231" s="1"/>
      <c r="AL39231" s="1"/>
    </row>
    <row r="39232">
      <c r="I39232" s="1"/>
      <c r="J39232" s="1"/>
      <c r="K39232" s="1"/>
      <c r="AA39232" s="1"/>
      <c r="AB39232" s="1"/>
      <c r="AC39232" s="1"/>
      <c r="AJ39232" s="1"/>
      <c r="AK39232" s="1"/>
      <c r="AL39232" s="1"/>
    </row>
    <row r="39233">
      <c r="I39233" s="1"/>
      <c r="J39233" s="1"/>
      <c r="K39233" s="1"/>
      <c r="AA39233" s="1"/>
      <c r="AB39233" s="1"/>
      <c r="AC39233" s="1"/>
      <c r="AJ39233" s="1"/>
      <c r="AK39233" s="1"/>
      <c r="AL39233" s="1"/>
    </row>
    <row r="39234">
      <c r="I39234" s="1"/>
      <c r="J39234" s="1"/>
      <c r="K39234" s="1"/>
      <c r="AA39234" s="1"/>
      <c r="AB39234" s="1"/>
      <c r="AC39234" s="1"/>
      <c r="AJ39234" s="1"/>
      <c r="AK39234" s="1"/>
      <c r="AL39234" s="1"/>
    </row>
    <row r="39235">
      <c r="I39235" s="1"/>
      <c r="J39235" s="1"/>
      <c r="K39235" s="1"/>
      <c r="AA39235" s="1"/>
      <c r="AB39235" s="1"/>
      <c r="AC39235" s="1"/>
      <c r="AJ39235" s="1"/>
      <c r="AK39235" s="1"/>
      <c r="AL39235" s="1"/>
    </row>
    <row r="39236">
      <c r="I39236" s="1"/>
      <c r="J39236" s="1"/>
      <c r="K39236" s="1"/>
      <c r="AA39236" s="1"/>
      <c r="AB39236" s="1"/>
      <c r="AC39236" s="1"/>
      <c r="AJ39236" s="1"/>
      <c r="AK39236" s="1"/>
      <c r="AL39236" s="1"/>
    </row>
    <row r="39237">
      <c r="I39237" s="1"/>
      <c r="J39237" s="1"/>
      <c r="K39237" s="1"/>
      <c r="AA39237" s="1"/>
      <c r="AB39237" s="1"/>
      <c r="AC39237" s="1"/>
      <c r="AJ39237" s="1"/>
      <c r="AK39237" s="1"/>
      <c r="AL39237" s="1"/>
    </row>
    <row r="39238">
      <c r="I39238" s="1"/>
      <c r="J39238" s="1"/>
      <c r="K39238" s="1"/>
      <c r="AA39238" s="1"/>
      <c r="AB39238" s="1"/>
      <c r="AC39238" s="1"/>
      <c r="AJ39238" s="1"/>
      <c r="AK39238" s="1"/>
      <c r="AL39238" s="1"/>
    </row>
    <row r="39239">
      <c r="I39239" s="1"/>
      <c r="J39239" s="1"/>
      <c r="K39239" s="1"/>
      <c r="AA39239" s="1"/>
      <c r="AB39239" s="1"/>
      <c r="AC39239" s="1"/>
      <c r="AJ39239" s="1"/>
      <c r="AK39239" s="1"/>
      <c r="AL39239" s="1"/>
    </row>
    <row r="39240">
      <c r="I39240" s="1"/>
      <c r="J39240" s="1"/>
      <c r="K39240" s="1"/>
      <c r="AA39240" s="1"/>
      <c r="AB39240" s="1"/>
      <c r="AC39240" s="1"/>
      <c r="AJ39240" s="1"/>
      <c r="AK39240" s="1"/>
      <c r="AL39240" s="1"/>
    </row>
    <row r="39241">
      <c r="I39241" s="1"/>
      <c r="J39241" s="1"/>
      <c r="K39241" s="1"/>
      <c r="AA39241" s="1"/>
      <c r="AB39241" s="1"/>
      <c r="AC39241" s="1"/>
      <c r="AJ39241" s="1"/>
      <c r="AK39241" s="1"/>
      <c r="AL39241" s="1"/>
    </row>
    <row r="39242">
      <c r="I39242" s="1"/>
      <c r="J39242" s="1"/>
      <c r="K39242" s="1"/>
      <c r="AA39242" s="1"/>
      <c r="AB39242" s="1"/>
      <c r="AC39242" s="1"/>
      <c r="AJ39242" s="1"/>
      <c r="AK39242" s="1"/>
      <c r="AL39242" s="1"/>
    </row>
    <row r="39243">
      <c r="I39243" s="1"/>
      <c r="J39243" s="1"/>
      <c r="K39243" s="1"/>
      <c r="AA39243" s="1"/>
      <c r="AB39243" s="1"/>
      <c r="AC39243" s="1"/>
      <c r="AJ39243" s="1"/>
      <c r="AK39243" s="1"/>
      <c r="AL39243" s="1"/>
    </row>
    <row r="39244">
      <c r="I39244" s="1"/>
      <c r="J39244" s="1"/>
      <c r="K39244" s="1"/>
      <c r="AA39244" s="1"/>
      <c r="AB39244" s="1"/>
      <c r="AC39244" s="1"/>
      <c r="AJ39244" s="1"/>
      <c r="AK39244" s="1"/>
      <c r="AL39244" s="1"/>
    </row>
    <row r="39245">
      <c r="I39245" s="1"/>
      <c r="J39245" s="1"/>
      <c r="K39245" s="1"/>
      <c r="AA39245" s="1"/>
      <c r="AB39245" s="1"/>
      <c r="AC39245" s="1"/>
      <c r="AJ39245" s="1"/>
      <c r="AK39245" s="1"/>
      <c r="AL39245" s="1"/>
    </row>
    <row r="39246">
      <c r="I39246" s="1"/>
      <c r="J39246" s="1"/>
      <c r="K39246" s="1"/>
      <c r="AA39246" s="1"/>
      <c r="AB39246" s="1"/>
      <c r="AC39246" s="1"/>
      <c r="AJ39246" s="1"/>
      <c r="AK39246" s="1"/>
      <c r="AL39246" s="1"/>
    </row>
    <row r="39247">
      <c r="I39247" s="1"/>
      <c r="J39247" s="1"/>
      <c r="K39247" s="1"/>
      <c r="AA39247" s="1"/>
      <c r="AB39247" s="1"/>
      <c r="AC39247" s="1"/>
      <c r="AJ39247" s="1"/>
      <c r="AK39247" s="1"/>
      <c r="AL39247" s="1"/>
    </row>
    <row r="39248">
      <c r="I39248" s="1"/>
      <c r="J39248" s="1"/>
      <c r="K39248" s="1"/>
      <c r="AA39248" s="1"/>
      <c r="AB39248" s="1"/>
      <c r="AC39248" s="1"/>
      <c r="AJ39248" s="1"/>
      <c r="AK39248" s="1"/>
      <c r="AL39248" s="1"/>
    </row>
    <row r="39249">
      <c r="I39249" s="1"/>
      <c r="J39249" s="1"/>
      <c r="K39249" s="1"/>
      <c r="AA39249" s="1"/>
      <c r="AB39249" s="1"/>
      <c r="AC39249" s="1"/>
      <c r="AJ39249" s="1"/>
      <c r="AK39249" s="1"/>
      <c r="AL39249" s="1"/>
    </row>
    <row r="39250">
      <c r="I39250" s="1"/>
      <c r="J39250" s="1"/>
      <c r="K39250" s="1"/>
      <c r="AA39250" s="1"/>
      <c r="AB39250" s="1"/>
      <c r="AC39250" s="1"/>
      <c r="AJ39250" s="1"/>
      <c r="AK39250" s="1"/>
      <c r="AL39250" s="1"/>
    </row>
    <row r="39251">
      <c r="I39251" s="1"/>
      <c r="J39251" s="1"/>
      <c r="K39251" s="1"/>
      <c r="AA39251" s="1"/>
      <c r="AB39251" s="1"/>
      <c r="AC39251" s="1"/>
      <c r="AJ39251" s="1"/>
      <c r="AK39251" s="1"/>
      <c r="AL39251" s="1"/>
    </row>
    <row r="39252">
      <c r="I39252" s="1"/>
      <c r="J39252" s="1"/>
      <c r="K39252" s="1"/>
      <c r="AA39252" s="1"/>
      <c r="AB39252" s="1"/>
      <c r="AC39252" s="1"/>
      <c r="AJ39252" s="1"/>
      <c r="AK39252" s="1"/>
      <c r="AL39252" s="1"/>
    </row>
    <row r="39253">
      <c r="I39253" s="1"/>
      <c r="J39253" s="1"/>
      <c r="K39253" s="1"/>
      <c r="AA39253" s="1"/>
      <c r="AB39253" s="1"/>
      <c r="AC39253" s="1"/>
      <c r="AJ39253" s="1"/>
      <c r="AK39253" s="1"/>
      <c r="AL39253" s="1"/>
    </row>
    <row r="39254">
      <c r="I39254" s="1"/>
      <c r="J39254" s="1"/>
      <c r="K39254" s="1"/>
      <c r="AA39254" s="1"/>
      <c r="AB39254" s="1"/>
      <c r="AC39254" s="1"/>
      <c r="AJ39254" s="1"/>
      <c r="AK39254" s="1"/>
      <c r="AL39254" s="1"/>
    </row>
    <row r="39255">
      <c r="I39255" s="1"/>
      <c r="J39255" s="1"/>
      <c r="K39255" s="1"/>
      <c r="AA39255" s="1"/>
      <c r="AB39255" s="1"/>
      <c r="AC39255" s="1"/>
      <c r="AJ39255" s="1"/>
      <c r="AK39255" s="1"/>
      <c r="AL39255" s="1"/>
    </row>
    <row r="39256">
      <c r="I39256" s="1"/>
      <c r="J39256" s="1"/>
      <c r="K39256" s="1"/>
      <c r="AA39256" s="1"/>
      <c r="AB39256" s="1"/>
      <c r="AC39256" s="1"/>
      <c r="AJ39256" s="1"/>
      <c r="AK39256" s="1"/>
      <c r="AL39256" s="1"/>
    </row>
    <row r="39257">
      <c r="I39257" s="1"/>
      <c r="J39257" s="1"/>
      <c r="K39257" s="1"/>
      <c r="AA39257" s="1"/>
      <c r="AB39257" s="1"/>
      <c r="AC39257" s="1"/>
      <c r="AJ39257" s="1"/>
      <c r="AK39257" s="1"/>
      <c r="AL39257" s="1"/>
    </row>
    <row r="39258">
      <c r="I39258" s="1"/>
      <c r="J39258" s="1"/>
      <c r="K39258" s="1"/>
      <c r="AA39258" s="1"/>
      <c r="AB39258" s="1"/>
      <c r="AC39258" s="1"/>
      <c r="AJ39258" s="1"/>
      <c r="AK39258" s="1"/>
      <c r="AL39258" s="1"/>
    </row>
    <row r="39259">
      <c r="I39259" s="1"/>
      <c r="J39259" s="1"/>
      <c r="K39259" s="1"/>
      <c r="AA39259" s="1"/>
      <c r="AB39259" s="1"/>
      <c r="AC39259" s="1"/>
      <c r="AJ39259" s="1"/>
      <c r="AK39259" s="1"/>
      <c r="AL39259" s="1"/>
    </row>
    <row r="39260">
      <c r="I39260" s="1"/>
      <c r="J39260" s="1"/>
      <c r="K39260" s="1"/>
      <c r="AA39260" s="1"/>
      <c r="AB39260" s="1"/>
      <c r="AC39260" s="1"/>
      <c r="AJ39260" s="1"/>
      <c r="AK39260" s="1"/>
      <c r="AL39260" s="1"/>
    </row>
    <row r="39261">
      <c r="I39261" s="1"/>
      <c r="J39261" s="1"/>
      <c r="K39261" s="1"/>
      <c r="AA39261" s="1"/>
      <c r="AB39261" s="1"/>
      <c r="AC39261" s="1"/>
      <c r="AJ39261" s="1"/>
      <c r="AK39261" s="1"/>
      <c r="AL39261" s="1"/>
    </row>
    <row r="39262">
      <c r="I39262" s="1"/>
      <c r="J39262" s="1"/>
      <c r="K39262" s="1"/>
      <c r="AA39262" s="1"/>
      <c r="AB39262" s="1"/>
      <c r="AC39262" s="1"/>
      <c r="AJ39262" s="1"/>
      <c r="AK39262" s="1"/>
      <c r="AL39262" s="1"/>
    </row>
    <row r="39263">
      <c r="I39263" s="1"/>
      <c r="J39263" s="1"/>
      <c r="K39263" s="1"/>
      <c r="AA39263" s="1"/>
      <c r="AB39263" s="1"/>
      <c r="AC39263" s="1"/>
      <c r="AJ39263" s="1"/>
      <c r="AK39263" s="1"/>
      <c r="AL39263" s="1"/>
    </row>
    <row r="39264">
      <c r="I39264" s="1"/>
      <c r="J39264" s="1"/>
      <c r="K39264" s="1"/>
      <c r="AA39264" s="1"/>
      <c r="AB39264" s="1"/>
      <c r="AC39264" s="1"/>
      <c r="AJ39264" s="1"/>
      <c r="AK39264" s="1"/>
      <c r="AL39264" s="1"/>
    </row>
    <row r="39265">
      <c r="I39265" s="1"/>
      <c r="J39265" s="1"/>
      <c r="K39265" s="1"/>
      <c r="AA39265" s="1"/>
      <c r="AB39265" s="1"/>
      <c r="AC39265" s="1"/>
      <c r="AJ39265" s="1"/>
      <c r="AK39265" s="1"/>
      <c r="AL39265" s="1"/>
    </row>
    <row r="39266">
      <c r="I39266" s="1"/>
      <c r="J39266" s="1"/>
      <c r="K39266" s="1"/>
      <c r="AA39266" s="1"/>
      <c r="AB39266" s="1"/>
      <c r="AC39266" s="1"/>
      <c r="AJ39266" s="1"/>
      <c r="AK39266" s="1"/>
      <c r="AL39266" s="1"/>
    </row>
    <row r="39267">
      <c r="I39267" s="1"/>
      <c r="J39267" s="1"/>
      <c r="K39267" s="1"/>
      <c r="AA39267" s="1"/>
      <c r="AB39267" s="1"/>
      <c r="AC39267" s="1"/>
      <c r="AJ39267" s="1"/>
      <c r="AK39267" s="1"/>
      <c r="AL39267" s="1"/>
    </row>
    <row r="39268">
      <c r="I39268" s="1"/>
      <c r="J39268" s="1"/>
      <c r="K39268" s="1"/>
      <c r="AA39268" s="1"/>
      <c r="AB39268" s="1"/>
      <c r="AC39268" s="1"/>
      <c r="AJ39268" s="1"/>
      <c r="AK39268" s="1"/>
      <c r="AL39268" s="1"/>
    </row>
    <row r="39269">
      <c r="I39269" s="1"/>
      <c r="J39269" s="1"/>
      <c r="K39269" s="1"/>
      <c r="AA39269" s="1"/>
      <c r="AB39269" s="1"/>
      <c r="AC39269" s="1"/>
      <c r="AJ39269" s="1"/>
      <c r="AK39269" s="1"/>
      <c r="AL39269" s="1"/>
    </row>
    <row r="39270">
      <c r="I39270" s="1"/>
      <c r="J39270" s="1"/>
      <c r="K39270" s="1"/>
      <c r="AA39270" s="1"/>
      <c r="AB39270" s="1"/>
      <c r="AC39270" s="1"/>
      <c r="AJ39270" s="1"/>
      <c r="AK39270" s="1"/>
      <c r="AL39270" s="1"/>
    </row>
    <row r="39271">
      <c r="I39271" s="1"/>
      <c r="J39271" s="1"/>
      <c r="K39271" s="1"/>
      <c r="AA39271" s="1"/>
      <c r="AB39271" s="1"/>
      <c r="AC39271" s="1"/>
      <c r="AJ39271" s="1"/>
      <c r="AK39271" s="1"/>
      <c r="AL39271" s="1"/>
    </row>
    <row r="39272">
      <c r="I39272" s="1"/>
      <c r="J39272" s="1"/>
      <c r="K39272" s="1"/>
      <c r="AA39272" s="1"/>
      <c r="AB39272" s="1"/>
      <c r="AC39272" s="1"/>
      <c r="AJ39272" s="1"/>
      <c r="AK39272" s="1"/>
      <c r="AL39272" s="1"/>
    </row>
    <row r="39273">
      <c r="I39273" s="1"/>
      <c r="J39273" s="1"/>
      <c r="K39273" s="1"/>
      <c r="AA39273" s="1"/>
      <c r="AB39273" s="1"/>
      <c r="AC39273" s="1"/>
      <c r="AJ39273" s="1"/>
      <c r="AK39273" s="1"/>
      <c r="AL39273" s="1"/>
    </row>
    <row r="39274">
      <c r="I39274" s="1"/>
      <c r="J39274" s="1"/>
      <c r="K39274" s="1"/>
      <c r="AA39274" s="1"/>
      <c r="AB39274" s="1"/>
      <c r="AC39274" s="1"/>
      <c r="AJ39274" s="1"/>
      <c r="AK39274" s="1"/>
      <c r="AL39274" s="1"/>
    </row>
    <row r="39275">
      <c r="I39275" s="1"/>
      <c r="J39275" s="1"/>
      <c r="K39275" s="1"/>
      <c r="AA39275" s="1"/>
      <c r="AB39275" s="1"/>
      <c r="AC39275" s="1"/>
      <c r="AJ39275" s="1"/>
      <c r="AK39275" s="1"/>
      <c r="AL39275" s="1"/>
    </row>
    <row r="39276">
      <c r="I39276" s="1"/>
      <c r="J39276" s="1"/>
      <c r="K39276" s="1"/>
      <c r="AA39276" s="1"/>
      <c r="AB39276" s="1"/>
      <c r="AC39276" s="1"/>
      <c r="AJ39276" s="1"/>
      <c r="AK39276" s="1"/>
      <c r="AL39276" s="1"/>
    </row>
    <row r="39277">
      <c r="I39277" s="1"/>
      <c r="J39277" s="1"/>
      <c r="K39277" s="1"/>
      <c r="AA39277" s="1"/>
      <c r="AB39277" s="1"/>
      <c r="AC39277" s="1"/>
      <c r="AJ39277" s="1"/>
      <c r="AK39277" s="1"/>
      <c r="AL39277" s="1"/>
    </row>
    <row r="39278">
      <c r="I39278" s="1"/>
      <c r="J39278" s="1"/>
      <c r="K39278" s="1"/>
      <c r="AA39278" s="1"/>
      <c r="AB39278" s="1"/>
      <c r="AC39278" s="1"/>
      <c r="AJ39278" s="1"/>
      <c r="AK39278" s="1"/>
      <c r="AL39278" s="1"/>
    </row>
    <row r="39279">
      <c r="I39279" s="1"/>
      <c r="J39279" s="1"/>
      <c r="K39279" s="1"/>
      <c r="AA39279" s="1"/>
      <c r="AB39279" s="1"/>
      <c r="AC39279" s="1"/>
      <c r="AJ39279" s="1"/>
      <c r="AK39279" s="1"/>
      <c r="AL39279" s="1"/>
    </row>
    <row r="39280">
      <c r="I39280" s="1"/>
      <c r="J39280" s="1"/>
      <c r="K39280" s="1"/>
      <c r="AA39280" s="1"/>
      <c r="AB39280" s="1"/>
      <c r="AC39280" s="1"/>
      <c r="AJ39280" s="1"/>
      <c r="AK39280" s="1"/>
      <c r="AL39280" s="1"/>
    </row>
    <row r="39281">
      <c r="I39281" s="1"/>
      <c r="J39281" s="1"/>
      <c r="K39281" s="1"/>
      <c r="AA39281" s="1"/>
      <c r="AB39281" s="1"/>
      <c r="AC39281" s="1"/>
      <c r="AJ39281" s="1"/>
      <c r="AK39281" s="1"/>
      <c r="AL39281" s="1"/>
    </row>
    <row r="39282">
      <c r="I39282" s="1"/>
      <c r="J39282" s="1"/>
      <c r="K39282" s="1"/>
      <c r="AA39282" s="1"/>
      <c r="AB39282" s="1"/>
      <c r="AC39282" s="1"/>
      <c r="AJ39282" s="1"/>
      <c r="AK39282" s="1"/>
      <c r="AL39282" s="1"/>
    </row>
    <row r="39283">
      <c r="I39283" s="1"/>
      <c r="J39283" s="1"/>
      <c r="K39283" s="1"/>
      <c r="AA39283" s="1"/>
      <c r="AB39283" s="1"/>
      <c r="AC39283" s="1"/>
      <c r="AJ39283" s="1"/>
      <c r="AK39283" s="1"/>
      <c r="AL39283" s="1"/>
    </row>
    <row r="39284">
      <c r="I39284" s="1"/>
      <c r="J39284" s="1"/>
      <c r="K39284" s="1"/>
      <c r="AA39284" s="1"/>
      <c r="AB39284" s="1"/>
      <c r="AC39284" s="1"/>
      <c r="AJ39284" s="1"/>
      <c r="AK39284" s="1"/>
      <c r="AL39284" s="1"/>
    </row>
    <row r="39285">
      <c r="I39285" s="1"/>
      <c r="J39285" s="1"/>
      <c r="K39285" s="1"/>
      <c r="AA39285" s="1"/>
      <c r="AB39285" s="1"/>
      <c r="AC39285" s="1"/>
      <c r="AJ39285" s="1"/>
      <c r="AK39285" s="1"/>
      <c r="AL39285" s="1"/>
    </row>
    <row r="39286">
      <c r="I39286" s="1"/>
      <c r="J39286" s="1"/>
      <c r="K39286" s="1"/>
      <c r="AA39286" s="1"/>
      <c r="AB39286" s="1"/>
      <c r="AC39286" s="1"/>
      <c r="AJ39286" s="1"/>
      <c r="AK39286" s="1"/>
      <c r="AL39286" s="1"/>
    </row>
    <row r="39287">
      <c r="I39287" s="1"/>
      <c r="J39287" s="1"/>
      <c r="K39287" s="1"/>
      <c r="AA39287" s="1"/>
      <c r="AB39287" s="1"/>
      <c r="AC39287" s="1"/>
      <c r="AJ39287" s="1"/>
      <c r="AK39287" s="1"/>
      <c r="AL39287" s="1"/>
    </row>
    <row r="39288">
      <c r="I39288" s="1"/>
      <c r="J39288" s="1"/>
      <c r="K39288" s="1"/>
      <c r="AA39288" s="1"/>
      <c r="AB39288" s="1"/>
      <c r="AC39288" s="1"/>
      <c r="AJ39288" s="1"/>
      <c r="AK39288" s="1"/>
      <c r="AL39288" s="1"/>
    </row>
    <row r="39289">
      <c r="I39289" s="1"/>
      <c r="J39289" s="1"/>
      <c r="K39289" s="1"/>
      <c r="AA39289" s="1"/>
      <c r="AB39289" s="1"/>
      <c r="AC39289" s="1"/>
      <c r="AJ39289" s="1"/>
      <c r="AK39289" s="1"/>
      <c r="AL39289" s="1"/>
    </row>
    <row r="39290">
      <c r="I39290" s="1"/>
      <c r="J39290" s="1"/>
      <c r="K39290" s="1"/>
      <c r="AA39290" s="1"/>
      <c r="AB39290" s="1"/>
      <c r="AC39290" s="1"/>
      <c r="AJ39290" s="1"/>
      <c r="AK39290" s="1"/>
      <c r="AL39290" s="1"/>
    </row>
    <row r="39291">
      <c r="I39291" s="1"/>
      <c r="J39291" s="1"/>
      <c r="K39291" s="1"/>
      <c r="AA39291" s="1"/>
      <c r="AB39291" s="1"/>
      <c r="AC39291" s="1"/>
      <c r="AJ39291" s="1"/>
      <c r="AK39291" s="1"/>
      <c r="AL39291" s="1"/>
    </row>
    <row r="39292">
      <c r="I39292" s="1"/>
      <c r="J39292" s="1"/>
      <c r="K39292" s="1"/>
      <c r="AA39292" s="1"/>
      <c r="AB39292" s="1"/>
      <c r="AC39292" s="1"/>
      <c r="AJ39292" s="1"/>
      <c r="AK39292" s="1"/>
      <c r="AL39292" s="1"/>
    </row>
    <row r="39293">
      <c r="I39293" s="1"/>
      <c r="J39293" s="1"/>
      <c r="K39293" s="1"/>
      <c r="AA39293" s="1"/>
      <c r="AB39293" s="1"/>
      <c r="AC39293" s="1"/>
      <c r="AJ39293" s="1"/>
      <c r="AK39293" s="1"/>
      <c r="AL39293" s="1"/>
    </row>
    <row r="39294">
      <c r="I39294" s="1"/>
      <c r="J39294" s="1"/>
      <c r="K39294" s="1"/>
      <c r="AA39294" s="1"/>
      <c r="AB39294" s="1"/>
      <c r="AC39294" s="1"/>
      <c r="AJ39294" s="1"/>
      <c r="AK39294" s="1"/>
      <c r="AL39294" s="1"/>
    </row>
    <row r="39295">
      <c r="I39295" s="1"/>
      <c r="J39295" s="1"/>
      <c r="K39295" s="1"/>
      <c r="AA39295" s="1"/>
      <c r="AB39295" s="1"/>
      <c r="AC39295" s="1"/>
      <c r="AJ39295" s="1"/>
      <c r="AK39295" s="1"/>
      <c r="AL39295" s="1"/>
    </row>
    <row r="39296">
      <c r="I39296" s="1"/>
      <c r="J39296" s="1"/>
      <c r="K39296" s="1"/>
      <c r="AA39296" s="1"/>
      <c r="AB39296" s="1"/>
      <c r="AC39296" s="1"/>
      <c r="AJ39296" s="1"/>
      <c r="AK39296" s="1"/>
      <c r="AL39296" s="1"/>
    </row>
    <row r="39297">
      <c r="I39297" s="1"/>
      <c r="J39297" s="1"/>
      <c r="K39297" s="1"/>
      <c r="AA39297" s="1"/>
      <c r="AB39297" s="1"/>
      <c r="AC39297" s="1"/>
      <c r="AJ39297" s="1"/>
      <c r="AK39297" s="1"/>
      <c r="AL39297" s="1"/>
    </row>
    <row r="39298">
      <c r="I39298" s="1"/>
      <c r="J39298" s="1"/>
      <c r="K39298" s="1"/>
      <c r="AA39298" s="1"/>
      <c r="AB39298" s="1"/>
      <c r="AC39298" s="1"/>
      <c r="AJ39298" s="1"/>
      <c r="AK39298" s="1"/>
      <c r="AL39298" s="1"/>
    </row>
    <row r="39299">
      <c r="I39299" s="1"/>
      <c r="J39299" s="1"/>
      <c r="K39299" s="1"/>
      <c r="AA39299" s="1"/>
      <c r="AB39299" s="1"/>
      <c r="AC39299" s="1"/>
      <c r="AJ39299" s="1"/>
      <c r="AK39299" s="1"/>
      <c r="AL39299" s="1"/>
    </row>
    <row r="39300">
      <c r="I39300" s="1"/>
      <c r="J39300" s="1"/>
      <c r="K39300" s="1"/>
      <c r="AA39300" s="1"/>
      <c r="AB39300" s="1"/>
      <c r="AC39300" s="1"/>
      <c r="AJ39300" s="1"/>
      <c r="AK39300" s="1"/>
      <c r="AL39300" s="1"/>
    </row>
    <row r="39301">
      <c r="I39301" s="1"/>
      <c r="J39301" s="1"/>
      <c r="K39301" s="1"/>
      <c r="AA39301" s="1"/>
      <c r="AB39301" s="1"/>
      <c r="AC39301" s="1"/>
      <c r="AJ39301" s="1"/>
      <c r="AK39301" s="1"/>
      <c r="AL39301" s="1"/>
    </row>
    <row r="39302">
      <c r="I39302" s="1"/>
      <c r="J39302" s="1"/>
      <c r="K39302" s="1"/>
      <c r="AA39302" s="1"/>
      <c r="AB39302" s="1"/>
      <c r="AC39302" s="1"/>
      <c r="AJ39302" s="1"/>
      <c r="AK39302" s="1"/>
      <c r="AL39302" s="1"/>
    </row>
    <row r="39303">
      <c r="I39303" s="1"/>
      <c r="J39303" s="1"/>
      <c r="K39303" s="1"/>
      <c r="AA39303" s="1"/>
      <c r="AB39303" s="1"/>
      <c r="AC39303" s="1"/>
      <c r="AJ39303" s="1"/>
      <c r="AK39303" s="1"/>
      <c r="AL39303" s="1"/>
    </row>
    <row r="39304">
      <c r="I39304" s="1"/>
      <c r="J39304" s="1"/>
      <c r="K39304" s="1"/>
      <c r="AA39304" s="1"/>
      <c r="AB39304" s="1"/>
      <c r="AC39304" s="1"/>
      <c r="AJ39304" s="1"/>
      <c r="AK39304" s="1"/>
      <c r="AL39304" s="1"/>
    </row>
    <row r="39305">
      <c r="I39305" s="1"/>
      <c r="J39305" s="1"/>
      <c r="K39305" s="1"/>
      <c r="AA39305" s="1"/>
      <c r="AB39305" s="1"/>
      <c r="AC39305" s="1"/>
      <c r="AJ39305" s="1"/>
      <c r="AK39305" s="1"/>
      <c r="AL39305" s="1"/>
    </row>
    <row r="39306">
      <c r="I39306" s="1"/>
      <c r="J39306" s="1"/>
      <c r="K39306" s="1"/>
      <c r="AA39306" s="1"/>
      <c r="AB39306" s="1"/>
      <c r="AC39306" s="1"/>
      <c r="AJ39306" s="1"/>
      <c r="AK39306" s="1"/>
      <c r="AL39306" s="1"/>
    </row>
    <row r="39307">
      <c r="I39307" s="1"/>
      <c r="J39307" s="1"/>
      <c r="K39307" s="1"/>
      <c r="AA39307" s="1"/>
      <c r="AB39307" s="1"/>
      <c r="AC39307" s="1"/>
      <c r="AJ39307" s="1"/>
      <c r="AK39307" s="1"/>
      <c r="AL39307" s="1"/>
    </row>
    <row r="39308">
      <c r="I39308" s="1"/>
      <c r="J39308" s="1"/>
      <c r="K39308" s="1"/>
      <c r="AA39308" s="1"/>
      <c r="AB39308" s="1"/>
      <c r="AC39308" s="1"/>
      <c r="AJ39308" s="1"/>
      <c r="AK39308" s="1"/>
      <c r="AL39308" s="1"/>
    </row>
    <row r="39309">
      <c r="I39309" s="1"/>
      <c r="J39309" s="1"/>
      <c r="K39309" s="1"/>
      <c r="AA39309" s="1"/>
      <c r="AB39309" s="1"/>
      <c r="AC39309" s="1"/>
      <c r="AJ39309" s="1"/>
      <c r="AK39309" s="1"/>
      <c r="AL39309" s="1"/>
    </row>
    <row r="39310">
      <c r="I39310" s="1"/>
      <c r="J39310" s="1"/>
      <c r="K39310" s="1"/>
      <c r="AA39310" s="1"/>
      <c r="AB39310" s="1"/>
      <c r="AC39310" s="1"/>
      <c r="AJ39310" s="1"/>
      <c r="AK39310" s="1"/>
      <c r="AL39310" s="1"/>
    </row>
    <row r="39311">
      <c r="I39311" s="1"/>
      <c r="J39311" s="1"/>
      <c r="K39311" s="1"/>
      <c r="AA39311" s="1"/>
      <c r="AB39311" s="1"/>
      <c r="AC39311" s="1"/>
      <c r="AJ39311" s="1"/>
      <c r="AK39311" s="1"/>
      <c r="AL39311" s="1"/>
    </row>
    <row r="39312">
      <c r="I39312" s="1"/>
      <c r="J39312" s="1"/>
      <c r="K39312" s="1"/>
      <c r="AA39312" s="1"/>
      <c r="AB39312" s="1"/>
      <c r="AC39312" s="1"/>
      <c r="AJ39312" s="1"/>
      <c r="AK39312" s="1"/>
      <c r="AL39312" s="1"/>
    </row>
    <row r="39313">
      <c r="I39313" s="1"/>
      <c r="J39313" s="1"/>
      <c r="K39313" s="1"/>
      <c r="AA39313" s="1"/>
      <c r="AB39313" s="1"/>
      <c r="AC39313" s="1"/>
      <c r="AJ39313" s="1"/>
      <c r="AK39313" s="1"/>
      <c r="AL39313" s="1"/>
    </row>
    <row r="39314">
      <c r="I39314" s="1"/>
      <c r="J39314" s="1"/>
      <c r="K39314" s="1"/>
      <c r="AA39314" s="1"/>
      <c r="AB39314" s="1"/>
      <c r="AC39314" s="1"/>
      <c r="AJ39314" s="1"/>
      <c r="AK39314" s="1"/>
      <c r="AL39314" s="1"/>
    </row>
    <row r="39315">
      <c r="I39315" s="1"/>
      <c r="J39315" s="1"/>
      <c r="K39315" s="1"/>
      <c r="AA39315" s="1"/>
      <c r="AB39315" s="1"/>
      <c r="AC39315" s="1"/>
      <c r="AJ39315" s="1"/>
      <c r="AK39315" s="1"/>
      <c r="AL39315" s="1"/>
    </row>
    <row r="39316">
      <c r="I39316" s="1"/>
      <c r="J39316" s="1"/>
      <c r="K39316" s="1"/>
      <c r="AA39316" s="1"/>
      <c r="AB39316" s="1"/>
      <c r="AC39316" s="1"/>
      <c r="AJ39316" s="1"/>
      <c r="AK39316" s="1"/>
      <c r="AL39316" s="1"/>
    </row>
    <row r="39317">
      <c r="I39317" s="1"/>
      <c r="J39317" s="1"/>
      <c r="K39317" s="1"/>
      <c r="AA39317" s="1"/>
      <c r="AB39317" s="1"/>
      <c r="AC39317" s="1"/>
      <c r="AJ39317" s="1"/>
      <c r="AK39317" s="1"/>
      <c r="AL39317" s="1"/>
    </row>
    <row r="39318">
      <c r="I39318" s="1"/>
      <c r="J39318" s="1"/>
      <c r="K39318" s="1"/>
      <c r="AA39318" s="1"/>
      <c r="AB39318" s="1"/>
      <c r="AC39318" s="1"/>
      <c r="AJ39318" s="1"/>
      <c r="AK39318" s="1"/>
      <c r="AL39318" s="1"/>
    </row>
    <row r="39319">
      <c r="I39319" s="1"/>
      <c r="J39319" s="1"/>
      <c r="K39319" s="1"/>
      <c r="AA39319" s="1"/>
      <c r="AB39319" s="1"/>
      <c r="AC39319" s="1"/>
      <c r="AJ39319" s="1"/>
      <c r="AK39319" s="1"/>
      <c r="AL39319" s="1"/>
    </row>
    <row r="39320">
      <c r="I39320" s="1"/>
      <c r="J39320" s="1"/>
      <c r="K39320" s="1"/>
      <c r="AA39320" s="1"/>
      <c r="AB39320" s="1"/>
      <c r="AC39320" s="1"/>
      <c r="AJ39320" s="1"/>
      <c r="AK39320" s="1"/>
      <c r="AL39320" s="1"/>
    </row>
    <row r="39321">
      <c r="I39321" s="1"/>
      <c r="J39321" s="1"/>
      <c r="K39321" s="1"/>
      <c r="AA39321" s="1"/>
      <c r="AB39321" s="1"/>
      <c r="AC39321" s="1"/>
      <c r="AJ39321" s="1"/>
      <c r="AK39321" s="1"/>
      <c r="AL39321" s="1"/>
    </row>
    <row r="39322">
      <c r="I39322" s="1"/>
      <c r="J39322" s="1"/>
      <c r="K39322" s="1"/>
      <c r="AA39322" s="1"/>
      <c r="AB39322" s="1"/>
      <c r="AC39322" s="1"/>
      <c r="AJ39322" s="1"/>
      <c r="AK39322" s="1"/>
      <c r="AL39322" s="1"/>
    </row>
    <row r="39323">
      <c r="I39323" s="1"/>
      <c r="J39323" s="1"/>
      <c r="K39323" s="1"/>
      <c r="AA39323" s="1"/>
      <c r="AB39323" s="1"/>
      <c r="AC39323" s="1"/>
      <c r="AJ39323" s="1"/>
      <c r="AK39323" s="1"/>
      <c r="AL39323" s="1"/>
    </row>
    <row r="39324">
      <c r="I39324" s="1"/>
      <c r="J39324" s="1"/>
      <c r="K39324" s="1"/>
      <c r="AA39324" s="1"/>
      <c r="AB39324" s="1"/>
      <c r="AC39324" s="1"/>
      <c r="AJ39324" s="1"/>
      <c r="AK39324" s="1"/>
      <c r="AL39324" s="1"/>
    </row>
    <row r="39325">
      <c r="I39325" s="1"/>
      <c r="J39325" s="1"/>
      <c r="K39325" s="1"/>
      <c r="AA39325" s="1"/>
      <c r="AB39325" s="1"/>
      <c r="AC39325" s="1"/>
      <c r="AJ39325" s="1"/>
      <c r="AK39325" s="1"/>
      <c r="AL39325" s="1"/>
    </row>
    <row r="39326">
      <c r="I39326" s="1"/>
      <c r="J39326" s="1"/>
      <c r="K39326" s="1"/>
      <c r="AA39326" s="1"/>
      <c r="AB39326" s="1"/>
      <c r="AC39326" s="1"/>
      <c r="AJ39326" s="1"/>
      <c r="AK39326" s="1"/>
      <c r="AL39326" s="1"/>
    </row>
    <row r="39327">
      <c r="I39327" s="1"/>
      <c r="J39327" s="1"/>
      <c r="K39327" s="1"/>
      <c r="AA39327" s="1"/>
      <c r="AB39327" s="1"/>
      <c r="AC39327" s="1"/>
      <c r="AJ39327" s="1"/>
      <c r="AK39327" s="1"/>
      <c r="AL39327" s="1"/>
    </row>
    <row r="39328">
      <c r="I39328" s="1"/>
      <c r="J39328" s="1"/>
      <c r="K39328" s="1"/>
      <c r="AA39328" s="1"/>
      <c r="AB39328" s="1"/>
      <c r="AC39328" s="1"/>
      <c r="AJ39328" s="1"/>
      <c r="AK39328" s="1"/>
      <c r="AL39328" s="1"/>
    </row>
    <row r="39329">
      <c r="I39329" s="1"/>
      <c r="J39329" s="1"/>
      <c r="K39329" s="1"/>
      <c r="AA39329" s="1"/>
      <c r="AB39329" s="1"/>
      <c r="AC39329" s="1"/>
      <c r="AJ39329" s="1"/>
      <c r="AK39329" s="1"/>
      <c r="AL39329" s="1"/>
    </row>
    <row r="39330">
      <c r="I39330" s="1"/>
      <c r="J39330" s="1"/>
      <c r="K39330" s="1"/>
      <c r="AA39330" s="1"/>
      <c r="AB39330" s="1"/>
      <c r="AC39330" s="1"/>
      <c r="AJ39330" s="1"/>
      <c r="AK39330" s="1"/>
      <c r="AL39330" s="1"/>
    </row>
    <row r="39331">
      <c r="I39331" s="1"/>
      <c r="J39331" s="1"/>
      <c r="K39331" s="1"/>
      <c r="AA39331" s="1"/>
      <c r="AB39331" s="1"/>
      <c r="AC39331" s="1"/>
      <c r="AJ39331" s="1"/>
      <c r="AK39331" s="1"/>
      <c r="AL39331" s="1"/>
    </row>
    <row r="39332">
      <c r="I39332" s="1"/>
      <c r="J39332" s="1"/>
      <c r="K39332" s="1"/>
      <c r="AA39332" s="1"/>
      <c r="AB39332" s="1"/>
      <c r="AC39332" s="1"/>
      <c r="AJ39332" s="1"/>
      <c r="AK39332" s="1"/>
      <c r="AL39332" s="1"/>
    </row>
    <row r="39333">
      <c r="I39333" s="1"/>
      <c r="J39333" s="1"/>
      <c r="K39333" s="1"/>
      <c r="AA39333" s="1"/>
      <c r="AB39333" s="1"/>
      <c r="AC39333" s="1"/>
      <c r="AJ39333" s="1"/>
      <c r="AK39333" s="1"/>
      <c r="AL39333" s="1"/>
    </row>
    <row r="39334">
      <c r="I39334" s="1"/>
      <c r="J39334" s="1"/>
      <c r="K39334" s="1"/>
      <c r="AA39334" s="1"/>
      <c r="AB39334" s="1"/>
      <c r="AC39334" s="1"/>
      <c r="AJ39334" s="1"/>
      <c r="AK39334" s="1"/>
      <c r="AL39334" s="1"/>
    </row>
    <row r="39335">
      <c r="I39335" s="1"/>
      <c r="J39335" s="1"/>
      <c r="K39335" s="1"/>
      <c r="AA39335" s="1"/>
      <c r="AB39335" s="1"/>
      <c r="AC39335" s="1"/>
      <c r="AJ39335" s="1"/>
      <c r="AK39335" s="1"/>
      <c r="AL39335" s="1"/>
    </row>
    <row r="39336">
      <c r="I39336" s="1"/>
      <c r="J39336" s="1"/>
      <c r="K39336" s="1"/>
      <c r="AA39336" s="1"/>
      <c r="AB39336" s="1"/>
      <c r="AC39336" s="1"/>
      <c r="AJ39336" s="1"/>
      <c r="AK39336" s="1"/>
      <c r="AL39336" s="1"/>
    </row>
    <row r="39337">
      <c r="I39337" s="1"/>
      <c r="J39337" s="1"/>
      <c r="K39337" s="1"/>
      <c r="AA39337" s="1"/>
      <c r="AB39337" s="1"/>
      <c r="AC39337" s="1"/>
      <c r="AJ39337" s="1"/>
      <c r="AK39337" s="1"/>
      <c r="AL39337" s="1"/>
    </row>
    <row r="39338">
      <c r="I39338" s="1"/>
      <c r="J39338" s="1"/>
      <c r="K39338" s="1"/>
      <c r="AA39338" s="1"/>
      <c r="AB39338" s="1"/>
      <c r="AC39338" s="1"/>
      <c r="AJ39338" s="1"/>
      <c r="AK39338" s="1"/>
      <c r="AL39338" s="1"/>
    </row>
    <row r="39339">
      <c r="I39339" s="1"/>
      <c r="J39339" s="1"/>
      <c r="K39339" s="1"/>
      <c r="AA39339" s="1"/>
      <c r="AB39339" s="1"/>
      <c r="AC39339" s="1"/>
      <c r="AJ39339" s="1"/>
      <c r="AK39339" s="1"/>
      <c r="AL39339" s="1"/>
    </row>
    <row r="39340">
      <c r="I39340" s="1"/>
      <c r="J39340" s="1"/>
      <c r="K39340" s="1"/>
      <c r="AA39340" s="1"/>
      <c r="AB39340" s="1"/>
      <c r="AC39340" s="1"/>
      <c r="AJ39340" s="1"/>
      <c r="AK39340" s="1"/>
      <c r="AL39340" s="1"/>
    </row>
    <row r="39341">
      <c r="I39341" s="1"/>
      <c r="J39341" s="1"/>
      <c r="K39341" s="1"/>
      <c r="AA39341" s="1"/>
      <c r="AB39341" s="1"/>
      <c r="AC39341" s="1"/>
      <c r="AJ39341" s="1"/>
      <c r="AK39341" s="1"/>
      <c r="AL39341" s="1"/>
    </row>
    <row r="39342">
      <c r="I39342" s="1"/>
      <c r="J39342" s="1"/>
      <c r="K39342" s="1"/>
      <c r="AA39342" s="1"/>
      <c r="AB39342" s="1"/>
      <c r="AC39342" s="1"/>
      <c r="AJ39342" s="1"/>
      <c r="AK39342" s="1"/>
      <c r="AL39342" s="1"/>
    </row>
    <row r="39343">
      <c r="I39343" s="1"/>
      <c r="J39343" s="1"/>
      <c r="K39343" s="1"/>
      <c r="AA39343" s="1"/>
      <c r="AB39343" s="1"/>
      <c r="AC39343" s="1"/>
      <c r="AJ39343" s="1"/>
      <c r="AK39343" s="1"/>
      <c r="AL39343" s="1"/>
    </row>
    <row r="39344">
      <c r="I39344" s="1"/>
      <c r="J39344" s="1"/>
      <c r="K39344" s="1"/>
      <c r="AA39344" s="1"/>
      <c r="AB39344" s="1"/>
      <c r="AC39344" s="1"/>
      <c r="AJ39344" s="1"/>
      <c r="AK39344" s="1"/>
      <c r="AL39344" s="1"/>
    </row>
    <row r="39345">
      <c r="I39345" s="1"/>
      <c r="J39345" s="1"/>
      <c r="K39345" s="1"/>
      <c r="AA39345" s="1"/>
      <c r="AB39345" s="1"/>
      <c r="AC39345" s="1"/>
      <c r="AJ39345" s="1"/>
      <c r="AK39345" s="1"/>
      <c r="AL39345" s="1"/>
    </row>
    <row r="39346">
      <c r="I39346" s="1"/>
      <c r="J39346" s="1"/>
      <c r="K39346" s="1"/>
      <c r="AA39346" s="1"/>
      <c r="AB39346" s="1"/>
      <c r="AC39346" s="1"/>
      <c r="AJ39346" s="1"/>
      <c r="AK39346" s="1"/>
      <c r="AL39346" s="1"/>
    </row>
    <row r="39347">
      <c r="I39347" s="1"/>
      <c r="J39347" s="1"/>
      <c r="K39347" s="1"/>
      <c r="AA39347" s="1"/>
      <c r="AB39347" s="1"/>
      <c r="AC39347" s="1"/>
      <c r="AJ39347" s="1"/>
      <c r="AK39347" s="1"/>
      <c r="AL39347" s="1"/>
    </row>
    <row r="39348">
      <c r="I39348" s="1"/>
      <c r="J39348" s="1"/>
      <c r="K39348" s="1"/>
      <c r="AA39348" s="1"/>
      <c r="AB39348" s="1"/>
      <c r="AC39348" s="1"/>
      <c r="AJ39348" s="1"/>
      <c r="AK39348" s="1"/>
      <c r="AL39348" s="1"/>
    </row>
    <row r="39349">
      <c r="I39349" s="1"/>
      <c r="J39349" s="1"/>
      <c r="K39349" s="1"/>
      <c r="AA39349" s="1"/>
      <c r="AB39349" s="1"/>
      <c r="AC39349" s="1"/>
      <c r="AJ39349" s="1"/>
      <c r="AK39349" s="1"/>
      <c r="AL39349" s="1"/>
    </row>
    <row r="39350">
      <c r="I39350" s="1"/>
      <c r="J39350" s="1"/>
      <c r="K39350" s="1"/>
      <c r="AA39350" s="1"/>
      <c r="AB39350" s="1"/>
      <c r="AC39350" s="1"/>
      <c r="AJ39350" s="1"/>
      <c r="AK39350" s="1"/>
      <c r="AL39350" s="1"/>
    </row>
    <row r="39351">
      <c r="I39351" s="1"/>
      <c r="J39351" s="1"/>
      <c r="K39351" s="1"/>
      <c r="AA39351" s="1"/>
      <c r="AB39351" s="1"/>
      <c r="AC39351" s="1"/>
      <c r="AJ39351" s="1"/>
      <c r="AK39351" s="1"/>
      <c r="AL39351" s="1"/>
    </row>
    <row r="39352">
      <c r="I39352" s="1"/>
      <c r="J39352" s="1"/>
      <c r="K39352" s="1"/>
      <c r="AA39352" s="1"/>
      <c r="AB39352" s="1"/>
      <c r="AC39352" s="1"/>
      <c r="AJ39352" s="1"/>
      <c r="AK39352" s="1"/>
      <c r="AL39352" s="1"/>
    </row>
    <row r="39353">
      <c r="I39353" s="1"/>
      <c r="J39353" s="1"/>
      <c r="K39353" s="1"/>
      <c r="AA39353" s="1"/>
      <c r="AB39353" s="1"/>
      <c r="AC39353" s="1"/>
      <c r="AJ39353" s="1"/>
      <c r="AK39353" s="1"/>
      <c r="AL39353" s="1"/>
    </row>
    <row r="39354">
      <c r="I39354" s="1"/>
      <c r="J39354" s="1"/>
      <c r="K39354" s="1"/>
      <c r="AA39354" s="1"/>
      <c r="AB39354" s="1"/>
      <c r="AC39354" s="1"/>
      <c r="AJ39354" s="1"/>
      <c r="AK39354" s="1"/>
      <c r="AL39354" s="1"/>
    </row>
    <row r="39355">
      <c r="I39355" s="1"/>
      <c r="J39355" s="1"/>
      <c r="K39355" s="1"/>
      <c r="AA39355" s="1"/>
      <c r="AB39355" s="1"/>
      <c r="AC39355" s="1"/>
      <c r="AJ39355" s="1"/>
      <c r="AK39355" s="1"/>
      <c r="AL39355" s="1"/>
    </row>
    <row r="39356">
      <c r="I39356" s="1"/>
      <c r="J39356" s="1"/>
      <c r="K39356" s="1"/>
      <c r="AA39356" s="1"/>
      <c r="AB39356" s="1"/>
      <c r="AC39356" s="1"/>
      <c r="AJ39356" s="1"/>
      <c r="AK39356" s="1"/>
      <c r="AL39356" s="1"/>
    </row>
    <row r="39357">
      <c r="I39357" s="1"/>
      <c r="J39357" s="1"/>
      <c r="K39357" s="1"/>
      <c r="AA39357" s="1"/>
      <c r="AB39357" s="1"/>
      <c r="AC39357" s="1"/>
      <c r="AJ39357" s="1"/>
      <c r="AK39357" s="1"/>
      <c r="AL39357" s="1"/>
    </row>
    <row r="39358">
      <c r="I39358" s="1"/>
      <c r="J39358" s="1"/>
      <c r="K39358" s="1"/>
      <c r="AA39358" s="1"/>
      <c r="AB39358" s="1"/>
      <c r="AC39358" s="1"/>
      <c r="AJ39358" s="1"/>
      <c r="AK39358" s="1"/>
      <c r="AL39358" s="1"/>
    </row>
    <row r="39359">
      <c r="I39359" s="1"/>
      <c r="J39359" s="1"/>
      <c r="K39359" s="1"/>
      <c r="AA39359" s="1"/>
      <c r="AB39359" s="1"/>
      <c r="AC39359" s="1"/>
      <c r="AJ39359" s="1"/>
      <c r="AK39359" s="1"/>
      <c r="AL39359" s="1"/>
    </row>
    <row r="39360">
      <c r="I39360" s="1"/>
      <c r="J39360" s="1"/>
      <c r="K39360" s="1"/>
      <c r="AA39360" s="1"/>
      <c r="AB39360" s="1"/>
      <c r="AC39360" s="1"/>
      <c r="AJ39360" s="1"/>
      <c r="AK39360" s="1"/>
      <c r="AL39360" s="1"/>
    </row>
    <row r="39361">
      <c r="I39361" s="1"/>
      <c r="J39361" s="1"/>
      <c r="K39361" s="1"/>
      <c r="AA39361" s="1"/>
      <c r="AB39361" s="1"/>
      <c r="AC39361" s="1"/>
      <c r="AJ39361" s="1"/>
      <c r="AK39361" s="1"/>
      <c r="AL39361" s="1"/>
    </row>
    <row r="39362">
      <c r="I39362" s="1"/>
      <c r="J39362" s="1"/>
      <c r="K39362" s="1"/>
      <c r="AA39362" s="1"/>
      <c r="AB39362" s="1"/>
      <c r="AC39362" s="1"/>
      <c r="AJ39362" s="1"/>
      <c r="AK39362" s="1"/>
      <c r="AL39362" s="1"/>
    </row>
    <row r="39363">
      <c r="I39363" s="1"/>
      <c r="J39363" s="1"/>
      <c r="K39363" s="1"/>
      <c r="AA39363" s="1"/>
      <c r="AB39363" s="1"/>
      <c r="AC39363" s="1"/>
      <c r="AJ39363" s="1"/>
      <c r="AK39363" s="1"/>
      <c r="AL39363" s="1"/>
    </row>
    <row r="39364">
      <c r="I39364" s="1"/>
      <c r="J39364" s="1"/>
      <c r="K39364" s="1"/>
      <c r="AA39364" s="1"/>
      <c r="AB39364" s="1"/>
      <c r="AC39364" s="1"/>
      <c r="AJ39364" s="1"/>
      <c r="AK39364" s="1"/>
      <c r="AL39364" s="1"/>
    </row>
    <row r="39365">
      <c r="I39365" s="1"/>
      <c r="J39365" s="1"/>
      <c r="K39365" s="1"/>
      <c r="AA39365" s="1"/>
      <c r="AB39365" s="1"/>
      <c r="AC39365" s="1"/>
      <c r="AJ39365" s="1"/>
      <c r="AK39365" s="1"/>
      <c r="AL39365" s="1"/>
    </row>
    <row r="39366">
      <c r="I39366" s="1"/>
      <c r="J39366" s="1"/>
      <c r="K39366" s="1"/>
      <c r="AA39366" s="1"/>
      <c r="AB39366" s="1"/>
      <c r="AC39366" s="1"/>
      <c r="AJ39366" s="1"/>
      <c r="AK39366" s="1"/>
      <c r="AL39366" s="1"/>
    </row>
    <row r="39367">
      <c r="I39367" s="1"/>
      <c r="J39367" s="1"/>
      <c r="K39367" s="1"/>
      <c r="AA39367" s="1"/>
      <c r="AB39367" s="1"/>
      <c r="AC39367" s="1"/>
      <c r="AJ39367" s="1"/>
      <c r="AK39367" s="1"/>
      <c r="AL39367" s="1"/>
    </row>
    <row r="39368">
      <c r="I39368" s="1"/>
      <c r="J39368" s="1"/>
      <c r="K39368" s="1"/>
      <c r="AA39368" s="1"/>
      <c r="AB39368" s="1"/>
      <c r="AC39368" s="1"/>
      <c r="AJ39368" s="1"/>
      <c r="AK39368" s="1"/>
      <c r="AL39368" s="1"/>
    </row>
    <row r="39369">
      <c r="I39369" s="1"/>
      <c r="J39369" s="1"/>
      <c r="K39369" s="1"/>
      <c r="AA39369" s="1"/>
      <c r="AB39369" s="1"/>
      <c r="AC39369" s="1"/>
      <c r="AJ39369" s="1"/>
      <c r="AK39369" s="1"/>
      <c r="AL39369" s="1"/>
    </row>
    <row r="39370">
      <c r="I39370" s="1"/>
      <c r="J39370" s="1"/>
      <c r="K39370" s="1"/>
      <c r="AA39370" s="1"/>
      <c r="AB39370" s="1"/>
      <c r="AC39370" s="1"/>
      <c r="AJ39370" s="1"/>
      <c r="AK39370" s="1"/>
      <c r="AL39370" s="1"/>
    </row>
    <row r="39371">
      <c r="I39371" s="1"/>
      <c r="J39371" s="1"/>
      <c r="K39371" s="1"/>
      <c r="AA39371" s="1"/>
      <c r="AB39371" s="1"/>
      <c r="AC39371" s="1"/>
      <c r="AJ39371" s="1"/>
      <c r="AK39371" s="1"/>
      <c r="AL39371" s="1"/>
    </row>
    <row r="39372">
      <c r="I39372" s="1"/>
      <c r="J39372" s="1"/>
      <c r="K39372" s="1"/>
      <c r="AA39372" s="1"/>
      <c r="AB39372" s="1"/>
      <c r="AC39372" s="1"/>
      <c r="AJ39372" s="1"/>
      <c r="AK39372" s="1"/>
      <c r="AL39372" s="1"/>
    </row>
    <row r="39373">
      <c r="I39373" s="1"/>
      <c r="J39373" s="1"/>
      <c r="K39373" s="1"/>
      <c r="AA39373" s="1"/>
      <c r="AB39373" s="1"/>
      <c r="AC39373" s="1"/>
      <c r="AJ39373" s="1"/>
      <c r="AK39373" s="1"/>
      <c r="AL39373" s="1"/>
    </row>
    <row r="39374">
      <c r="I39374" s="1"/>
      <c r="J39374" s="1"/>
      <c r="K39374" s="1"/>
      <c r="AA39374" s="1"/>
      <c r="AB39374" s="1"/>
      <c r="AC39374" s="1"/>
      <c r="AJ39374" s="1"/>
      <c r="AK39374" s="1"/>
      <c r="AL39374" s="1"/>
    </row>
    <row r="39375">
      <c r="I39375" s="1"/>
      <c r="J39375" s="1"/>
      <c r="K39375" s="1"/>
      <c r="AA39375" s="1"/>
      <c r="AB39375" s="1"/>
      <c r="AC39375" s="1"/>
      <c r="AJ39375" s="1"/>
      <c r="AK39375" s="1"/>
      <c r="AL39375" s="1"/>
    </row>
    <row r="39376">
      <c r="I39376" s="1"/>
      <c r="J39376" s="1"/>
      <c r="K39376" s="1"/>
      <c r="AA39376" s="1"/>
      <c r="AB39376" s="1"/>
      <c r="AC39376" s="1"/>
      <c r="AJ39376" s="1"/>
      <c r="AK39376" s="1"/>
      <c r="AL39376" s="1"/>
    </row>
    <row r="39377">
      <c r="I39377" s="1"/>
      <c r="J39377" s="1"/>
      <c r="K39377" s="1"/>
      <c r="AA39377" s="1"/>
      <c r="AB39377" s="1"/>
      <c r="AC39377" s="1"/>
      <c r="AJ39377" s="1"/>
      <c r="AK39377" s="1"/>
      <c r="AL39377" s="1"/>
    </row>
    <row r="39378">
      <c r="I39378" s="1"/>
      <c r="J39378" s="1"/>
      <c r="K39378" s="1"/>
      <c r="AA39378" s="1"/>
      <c r="AB39378" s="1"/>
      <c r="AC39378" s="1"/>
      <c r="AJ39378" s="1"/>
      <c r="AK39378" s="1"/>
      <c r="AL39378" s="1"/>
    </row>
    <row r="39379">
      <c r="I39379" s="1"/>
      <c r="J39379" s="1"/>
      <c r="K39379" s="1"/>
      <c r="AA39379" s="1"/>
      <c r="AB39379" s="1"/>
      <c r="AC39379" s="1"/>
      <c r="AJ39379" s="1"/>
      <c r="AK39379" s="1"/>
      <c r="AL39379" s="1"/>
    </row>
    <row r="39380">
      <c r="I39380" s="1"/>
      <c r="J39380" s="1"/>
      <c r="K39380" s="1"/>
      <c r="AA39380" s="1"/>
      <c r="AB39380" s="1"/>
      <c r="AC39380" s="1"/>
      <c r="AJ39380" s="1"/>
      <c r="AK39380" s="1"/>
      <c r="AL39380" s="1"/>
    </row>
    <row r="39381">
      <c r="I39381" s="1"/>
      <c r="J39381" s="1"/>
      <c r="K39381" s="1"/>
      <c r="AA39381" s="1"/>
      <c r="AB39381" s="1"/>
      <c r="AC39381" s="1"/>
      <c r="AJ39381" s="1"/>
      <c r="AK39381" s="1"/>
      <c r="AL39381" s="1"/>
    </row>
    <row r="39382">
      <c r="I39382" s="1"/>
      <c r="J39382" s="1"/>
      <c r="K39382" s="1"/>
      <c r="AA39382" s="1"/>
      <c r="AB39382" s="1"/>
      <c r="AC39382" s="1"/>
      <c r="AJ39382" s="1"/>
      <c r="AK39382" s="1"/>
      <c r="AL39382" s="1"/>
    </row>
    <row r="39383">
      <c r="I39383" s="1"/>
      <c r="J39383" s="1"/>
      <c r="K39383" s="1"/>
      <c r="AA39383" s="1"/>
      <c r="AB39383" s="1"/>
      <c r="AC39383" s="1"/>
      <c r="AJ39383" s="1"/>
      <c r="AK39383" s="1"/>
      <c r="AL39383" s="1"/>
    </row>
    <row r="39384">
      <c r="I39384" s="1"/>
      <c r="J39384" s="1"/>
      <c r="K39384" s="1"/>
      <c r="AA39384" s="1"/>
      <c r="AB39384" s="1"/>
      <c r="AC39384" s="1"/>
      <c r="AJ39384" s="1"/>
      <c r="AK39384" s="1"/>
      <c r="AL39384" s="1"/>
    </row>
    <row r="39385">
      <c r="I39385" s="1"/>
      <c r="J39385" s="1"/>
      <c r="K39385" s="1"/>
      <c r="AA39385" s="1"/>
      <c r="AB39385" s="1"/>
      <c r="AC39385" s="1"/>
      <c r="AJ39385" s="1"/>
      <c r="AK39385" s="1"/>
      <c r="AL39385" s="1"/>
    </row>
    <row r="39386">
      <c r="I39386" s="1"/>
      <c r="J39386" s="1"/>
      <c r="K39386" s="1"/>
      <c r="AA39386" s="1"/>
      <c r="AB39386" s="1"/>
      <c r="AC39386" s="1"/>
      <c r="AJ39386" s="1"/>
      <c r="AK39386" s="1"/>
      <c r="AL39386" s="1"/>
    </row>
    <row r="39387">
      <c r="I39387" s="1"/>
      <c r="J39387" s="1"/>
      <c r="K39387" s="1"/>
      <c r="AA39387" s="1"/>
      <c r="AB39387" s="1"/>
      <c r="AC39387" s="1"/>
      <c r="AJ39387" s="1"/>
      <c r="AK39387" s="1"/>
      <c r="AL39387" s="1"/>
    </row>
    <row r="39388">
      <c r="I39388" s="1"/>
      <c r="J39388" s="1"/>
      <c r="K39388" s="1"/>
      <c r="AA39388" s="1"/>
      <c r="AB39388" s="1"/>
      <c r="AC39388" s="1"/>
      <c r="AJ39388" s="1"/>
      <c r="AK39388" s="1"/>
      <c r="AL39388" s="1"/>
    </row>
    <row r="39389">
      <c r="I39389" s="1"/>
      <c r="J39389" s="1"/>
      <c r="K39389" s="1"/>
      <c r="AA39389" s="1"/>
      <c r="AB39389" s="1"/>
      <c r="AC39389" s="1"/>
      <c r="AJ39389" s="1"/>
      <c r="AK39389" s="1"/>
      <c r="AL39389" s="1"/>
    </row>
    <row r="39390">
      <c r="I39390" s="1"/>
      <c r="J39390" s="1"/>
      <c r="K39390" s="1"/>
      <c r="AA39390" s="1"/>
      <c r="AB39390" s="1"/>
      <c r="AC39390" s="1"/>
      <c r="AJ39390" s="1"/>
      <c r="AK39390" s="1"/>
      <c r="AL39390" s="1"/>
    </row>
    <row r="39391">
      <c r="I39391" s="1"/>
      <c r="J39391" s="1"/>
      <c r="K39391" s="1"/>
      <c r="AA39391" s="1"/>
      <c r="AB39391" s="1"/>
      <c r="AC39391" s="1"/>
      <c r="AJ39391" s="1"/>
      <c r="AK39391" s="1"/>
      <c r="AL39391" s="1"/>
    </row>
    <row r="39392">
      <c r="I39392" s="1"/>
      <c r="J39392" s="1"/>
      <c r="K39392" s="1"/>
      <c r="AA39392" s="1"/>
      <c r="AB39392" s="1"/>
      <c r="AC39392" s="1"/>
      <c r="AJ39392" s="1"/>
      <c r="AK39392" s="1"/>
      <c r="AL39392" s="1"/>
    </row>
    <row r="39393">
      <c r="I39393" s="1"/>
      <c r="J39393" s="1"/>
      <c r="K39393" s="1"/>
      <c r="AA39393" s="1"/>
      <c r="AB39393" s="1"/>
      <c r="AC39393" s="1"/>
      <c r="AJ39393" s="1"/>
      <c r="AK39393" s="1"/>
      <c r="AL39393" s="1"/>
    </row>
    <row r="39394">
      <c r="I39394" s="1"/>
      <c r="J39394" s="1"/>
      <c r="K39394" s="1"/>
      <c r="AA39394" s="1"/>
      <c r="AB39394" s="1"/>
      <c r="AC39394" s="1"/>
      <c r="AJ39394" s="1"/>
      <c r="AK39394" s="1"/>
      <c r="AL39394" s="1"/>
    </row>
    <row r="39395">
      <c r="I39395" s="1"/>
      <c r="J39395" s="1"/>
      <c r="K39395" s="1"/>
      <c r="AA39395" s="1"/>
      <c r="AB39395" s="1"/>
      <c r="AC39395" s="1"/>
      <c r="AJ39395" s="1"/>
      <c r="AK39395" s="1"/>
      <c r="AL39395" s="1"/>
    </row>
    <row r="39396">
      <c r="I39396" s="1"/>
      <c r="J39396" s="1"/>
      <c r="K39396" s="1"/>
      <c r="AA39396" s="1"/>
      <c r="AB39396" s="1"/>
      <c r="AC39396" s="1"/>
      <c r="AJ39396" s="1"/>
      <c r="AK39396" s="1"/>
      <c r="AL39396" s="1"/>
    </row>
    <row r="39397">
      <c r="I39397" s="1"/>
      <c r="J39397" s="1"/>
      <c r="K39397" s="1"/>
      <c r="AA39397" s="1"/>
      <c r="AB39397" s="1"/>
      <c r="AC39397" s="1"/>
      <c r="AJ39397" s="1"/>
      <c r="AK39397" s="1"/>
      <c r="AL39397" s="1"/>
    </row>
    <row r="39398">
      <c r="I39398" s="1"/>
      <c r="J39398" s="1"/>
      <c r="K39398" s="1"/>
      <c r="AA39398" s="1"/>
      <c r="AB39398" s="1"/>
      <c r="AC39398" s="1"/>
      <c r="AJ39398" s="1"/>
      <c r="AK39398" s="1"/>
      <c r="AL39398" s="1"/>
    </row>
    <row r="39399">
      <c r="I39399" s="1"/>
      <c r="J39399" s="1"/>
      <c r="K39399" s="1"/>
      <c r="AA39399" s="1"/>
      <c r="AB39399" s="1"/>
      <c r="AC39399" s="1"/>
      <c r="AJ39399" s="1"/>
      <c r="AK39399" s="1"/>
      <c r="AL39399" s="1"/>
    </row>
    <row r="39400">
      <c r="I39400" s="1"/>
      <c r="J39400" s="1"/>
      <c r="K39400" s="1"/>
      <c r="AA39400" s="1"/>
      <c r="AB39400" s="1"/>
      <c r="AC39400" s="1"/>
      <c r="AJ39400" s="1"/>
      <c r="AK39400" s="1"/>
      <c r="AL39400" s="1"/>
    </row>
    <row r="39401">
      <c r="I39401" s="1"/>
      <c r="J39401" s="1"/>
      <c r="K39401" s="1"/>
      <c r="AA39401" s="1"/>
      <c r="AB39401" s="1"/>
      <c r="AC39401" s="1"/>
      <c r="AJ39401" s="1"/>
      <c r="AK39401" s="1"/>
      <c r="AL39401" s="1"/>
    </row>
    <row r="39402">
      <c r="I39402" s="1"/>
      <c r="J39402" s="1"/>
      <c r="K39402" s="1"/>
      <c r="AA39402" s="1"/>
      <c r="AB39402" s="1"/>
      <c r="AC39402" s="1"/>
      <c r="AJ39402" s="1"/>
      <c r="AK39402" s="1"/>
      <c r="AL39402" s="1"/>
    </row>
    <row r="39403">
      <c r="I39403" s="1"/>
      <c r="J39403" s="1"/>
      <c r="K39403" s="1"/>
      <c r="AA39403" s="1"/>
      <c r="AB39403" s="1"/>
      <c r="AC39403" s="1"/>
      <c r="AJ39403" s="1"/>
      <c r="AK39403" s="1"/>
      <c r="AL39403" s="1"/>
    </row>
    <row r="39404">
      <c r="I39404" s="1"/>
      <c r="J39404" s="1"/>
      <c r="K39404" s="1"/>
      <c r="AA39404" s="1"/>
      <c r="AB39404" s="1"/>
      <c r="AC39404" s="1"/>
      <c r="AJ39404" s="1"/>
      <c r="AK39404" s="1"/>
      <c r="AL39404" s="1"/>
    </row>
    <row r="39405">
      <c r="I39405" s="1"/>
      <c r="J39405" s="1"/>
      <c r="K39405" s="1"/>
      <c r="AA39405" s="1"/>
      <c r="AB39405" s="1"/>
      <c r="AC39405" s="1"/>
      <c r="AJ39405" s="1"/>
      <c r="AK39405" s="1"/>
      <c r="AL39405" s="1"/>
    </row>
    <row r="39406">
      <c r="I39406" s="1"/>
      <c r="J39406" s="1"/>
      <c r="K39406" s="1"/>
      <c r="AA39406" s="1"/>
      <c r="AB39406" s="1"/>
      <c r="AC39406" s="1"/>
      <c r="AJ39406" s="1"/>
      <c r="AK39406" s="1"/>
      <c r="AL39406" s="1"/>
    </row>
    <row r="39407">
      <c r="I39407" s="1"/>
      <c r="J39407" s="1"/>
      <c r="K39407" s="1"/>
      <c r="AA39407" s="1"/>
      <c r="AB39407" s="1"/>
      <c r="AC39407" s="1"/>
      <c r="AJ39407" s="1"/>
      <c r="AK39407" s="1"/>
      <c r="AL39407" s="1"/>
    </row>
    <row r="39408">
      <c r="I39408" s="1"/>
      <c r="J39408" s="1"/>
      <c r="K39408" s="1"/>
      <c r="AA39408" s="1"/>
      <c r="AB39408" s="1"/>
      <c r="AC39408" s="1"/>
      <c r="AJ39408" s="1"/>
      <c r="AK39408" s="1"/>
      <c r="AL39408" s="1"/>
    </row>
    <row r="39409">
      <c r="I39409" s="1"/>
      <c r="J39409" s="1"/>
      <c r="K39409" s="1"/>
      <c r="AA39409" s="1"/>
      <c r="AB39409" s="1"/>
      <c r="AC39409" s="1"/>
      <c r="AJ39409" s="1"/>
      <c r="AK39409" s="1"/>
      <c r="AL39409" s="1"/>
    </row>
    <row r="39410">
      <c r="I39410" s="1"/>
      <c r="J39410" s="1"/>
      <c r="K39410" s="1"/>
      <c r="AA39410" s="1"/>
      <c r="AB39410" s="1"/>
      <c r="AC39410" s="1"/>
      <c r="AJ39410" s="1"/>
      <c r="AK39410" s="1"/>
      <c r="AL39410" s="1"/>
    </row>
    <row r="39411">
      <c r="I39411" s="1"/>
      <c r="J39411" s="1"/>
      <c r="K39411" s="1"/>
      <c r="AA39411" s="1"/>
      <c r="AB39411" s="1"/>
      <c r="AC39411" s="1"/>
      <c r="AJ39411" s="1"/>
      <c r="AK39411" s="1"/>
      <c r="AL39411" s="1"/>
    </row>
    <row r="39412">
      <c r="I39412" s="1"/>
      <c r="J39412" s="1"/>
      <c r="K39412" s="1"/>
      <c r="AA39412" s="1"/>
      <c r="AB39412" s="1"/>
      <c r="AC39412" s="1"/>
      <c r="AJ39412" s="1"/>
      <c r="AK39412" s="1"/>
      <c r="AL39412" s="1"/>
    </row>
    <row r="39413">
      <c r="I39413" s="1"/>
      <c r="J39413" s="1"/>
      <c r="K39413" s="1"/>
      <c r="AA39413" s="1"/>
      <c r="AB39413" s="1"/>
      <c r="AC39413" s="1"/>
      <c r="AJ39413" s="1"/>
      <c r="AK39413" s="1"/>
      <c r="AL39413" s="1"/>
    </row>
    <row r="39414">
      <c r="I39414" s="1"/>
      <c r="J39414" s="1"/>
      <c r="K39414" s="1"/>
      <c r="AA39414" s="1"/>
      <c r="AB39414" s="1"/>
      <c r="AC39414" s="1"/>
      <c r="AJ39414" s="1"/>
      <c r="AK39414" s="1"/>
      <c r="AL39414" s="1"/>
    </row>
    <row r="39415">
      <c r="I39415" s="1"/>
      <c r="J39415" s="1"/>
      <c r="K39415" s="1"/>
      <c r="AA39415" s="1"/>
      <c r="AB39415" s="1"/>
      <c r="AC39415" s="1"/>
      <c r="AJ39415" s="1"/>
      <c r="AK39415" s="1"/>
      <c r="AL39415" s="1"/>
    </row>
    <row r="39416">
      <c r="I39416" s="1"/>
      <c r="J39416" s="1"/>
      <c r="K39416" s="1"/>
      <c r="AA39416" s="1"/>
      <c r="AB39416" s="1"/>
      <c r="AC39416" s="1"/>
      <c r="AJ39416" s="1"/>
      <c r="AK39416" s="1"/>
      <c r="AL39416" s="1"/>
    </row>
    <row r="39417">
      <c r="I39417" s="1"/>
      <c r="J39417" s="1"/>
      <c r="K39417" s="1"/>
      <c r="AA39417" s="1"/>
      <c r="AB39417" s="1"/>
      <c r="AC39417" s="1"/>
      <c r="AJ39417" s="1"/>
      <c r="AK39417" s="1"/>
      <c r="AL39417" s="1"/>
    </row>
    <row r="39418">
      <c r="I39418" s="1"/>
      <c r="J39418" s="1"/>
      <c r="K39418" s="1"/>
      <c r="AA39418" s="1"/>
      <c r="AB39418" s="1"/>
      <c r="AC39418" s="1"/>
      <c r="AJ39418" s="1"/>
      <c r="AK39418" s="1"/>
      <c r="AL39418" s="1"/>
    </row>
    <row r="39419">
      <c r="I39419" s="1"/>
      <c r="J39419" s="1"/>
      <c r="K39419" s="1"/>
      <c r="AA39419" s="1"/>
      <c r="AB39419" s="1"/>
      <c r="AC39419" s="1"/>
      <c r="AJ39419" s="1"/>
      <c r="AK39419" s="1"/>
      <c r="AL39419" s="1"/>
    </row>
    <row r="39420">
      <c r="I39420" s="1"/>
      <c r="J39420" s="1"/>
      <c r="K39420" s="1"/>
      <c r="AA39420" s="1"/>
      <c r="AB39420" s="1"/>
      <c r="AC39420" s="1"/>
      <c r="AJ39420" s="1"/>
      <c r="AK39420" s="1"/>
      <c r="AL39420" s="1"/>
    </row>
    <row r="39421">
      <c r="I39421" s="1"/>
      <c r="J39421" s="1"/>
      <c r="K39421" s="1"/>
      <c r="AA39421" s="1"/>
      <c r="AB39421" s="1"/>
      <c r="AC39421" s="1"/>
      <c r="AJ39421" s="1"/>
      <c r="AK39421" s="1"/>
      <c r="AL39421" s="1"/>
    </row>
    <row r="39422">
      <c r="I39422" s="1"/>
      <c r="J39422" s="1"/>
      <c r="K39422" s="1"/>
      <c r="AA39422" s="1"/>
      <c r="AB39422" s="1"/>
      <c r="AC39422" s="1"/>
      <c r="AJ39422" s="1"/>
      <c r="AK39422" s="1"/>
      <c r="AL39422" s="1"/>
    </row>
    <row r="39423">
      <c r="I39423" s="1"/>
      <c r="J39423" s="1"/>
      <c r="K39423" s="1"/>
      <c r="AA39423" s="1"/>
      <c r="AB39423" s="1"/>
      <c r="AC39423" s="1"/>
      <c r="AJ39423" s="1"/>
      <c r="AK39423" s="1"/>
      <c r="AL39423" s="1"/>
    </row>
    <row r="39424">
      <c r="I39424" s="1"/>
      <c r="J39424" s="1"/>
      <c r="K39424" s="1"/>
      <c r="AA39424" s="1"/>
      <c r="AB39424" s="1"/>
      <c r="AC39424" s="1"/>
      <c r="AJ39424" s="1"/>
      <c r="AK39424" s="1"/>
      <c r="AL39424" s="1"/>
    </row>
    <row r="39425">
      <c r="I39425" s="1"/>
      <c r="J39425" s="1"/>
      <c r="K39425" s="1"/>
      <c r="AA39425" s="1"/>
      <c r="AB39425" s="1"/>
      <c r="AC39425" s="1"/>
      <c r="AJ39425" s="1"/>
      <c r="AK39425" s="1"/>
      <c r="AL39425" s="1"/>
    </row>
    <row r="39426">
      <c r="I39426" s="1"/>
      <c r="J39426" s="1"/>
      <c r="K39426" s="1"/>
      <c r="AA39426" s="1"/>
      <c r="AB39426" s="1"/>
      <c r="AC39426" s="1"/>
      <c r="AJ39426" s="1"/>
      <c r="AK39426" s="1"/>
      <c r="AL39426" s="1"/>
    </row>
    <row r="39427">
      <c r="I39427" s="1"/>
      <c r="J39427" s="1"/>
      <c r="K39427" s="1"/>
      <c r="AA39427" s="1"/>
      <c r="AB39427" s="1"/>
      <c r="AC39427" s="1"/>
      <c r="AJ39427" s="1"/>
      <c r="AK39427" s="1"/>
      <c r="AL39427" s="1"/>
    </row>
    <row r="39428">
      <c r="I39428" s="1"/>
      <c r="J39428" s="1"/>
      <c r="K39428" s="1"/>
      <c r="AA39428" s="1"/>
      <c r="AB39428" s="1"/>
      <c r="AC39428" s="1"/>
      <c r="AJ39428" s="1"/>
      <c r="AK39428" s="1"/>
      <c r="AL39428" s="1"/>
    </row>
    <row r="39429">
      <c r="I39429" s="1"/>
      <c r="J39429" s="1"/>
      <c r="K39429" s="1"/>
      <c r="AA39429" s="1"/>
      <c r="AB39429" s="1"/>
      <c r="AC39429" s="1"/>
      <c r="AJ39429" s="1"/>
      <c r="AK39429" s="1"/>
      <c r="AL39429" s="1"/>
    </row>
    <row r="39430">
      <c r="I39430" s="1"/>
      <c r="J39430" s="1"/>
      <c r="K39430" s="1"/>
      <c r="AA39430" s="1"/>
      <c r="AB39430" s="1"/>
      <c r="AC39430" s="1"/>
      <c r="AJ39430" s="1"/>
      <c r="AK39430" s="1"/>
      <c r="AL39430" s="1"/>
    </row>
    <row r="39431">
      <c r="I39431" s="1"/>
      <c r="J39431" s="1"/>
      <c r="K39431" s="1"/>
      <c r="AA39431" s="1"/>
      <c r="AB39431" s="1"/>
      <c r="AC39431" s="1"/>
      <c r="AJ39431" s="1"/>
      <c r="AK39431" s="1"/>
      <c r="AL39431" s="1"/>
    </row>
    <row r="39432">
      <c r="I39432" s="1"/>
      <c r="J39432" s="1"/>
      <c r="K39432" s="1"/>
      <c r="AA39432" s="1"/>
      <c r="AB39432" s="1"/>
      <c r="AC39432" s="1"/>
      <c r="AJ39432" s="1"/>
      <c r="AK39432" s="1"/>
      <c r="AL39432" s="1"/>
    </row>
    <row r="39433">
      <c r="I39433" s="1"/>
      <c r="J39433" s="1"/>
      <c r="K39433" s="1"/>
      <c r="AA39433" s="1"/>
      <c r="AB39433" s="1"/>
      <c r="AC39433" s="1"/>
      <c r="AJ39433" s="1"/>
      <c r="AK39433" s="1"/>
      <c r="AL39433" s="1"/>
    </row>
    <row r="39434">
      <c r="I39434" s="1"/>
      <c r="J39434" s="1"/>
      <c r="K39434" s="1"/>
      <c r="AA39434" s="1"/>
      <c r="AB39434" s="1"/>
      <c r="AC39434" s="1"/>
      <c r="AJ39434" s="1"/>
      <c r="AK39434" s="1"/>
      <c r="AL39434" s="1"/>
    </row>
    <row r="39435">
      <c r="I39435" s="1"/>
      <c r="J39435" s="1"/>
      <c r="K39435" s="1"/>
      <c r="AA39435" s="1"/>
      <c r="AB39435" s="1"/>
      <c r="AC39435" s="1"/>
      <c r="AJ39435" s="1"/>
      <c r="AK39435" s="1"/>
      <c r="AL39435" s="1"/>
    </row>
    <row r="39436">
      <c r="I39436" s="1"/>
      <c r="J39436" s="1"/>
      <c r="K39436" s="1"/>
      <c r="AA39436" s="1"/>
      <c r="AB39436" s="1"/>
      <c r="AC39436" s="1"/>
      <c r="AJ39436" s="1"/>
      <c r="AK39436" s="1"/>
      <c r="AL39436" s="1"/>
    </row>
    <row r="39437">
      <c r="I39437" s="1"/>
      <c r="J39437" s="1"/>
      <c r="K39437" s="1"/>
      <c r="AA39437" s="1"/>
      <c r="AB39437" s="1"/>
      <c r="AC39437" s="1"/>
      <c r="AJ39437" s="1"/>
      <c r="AK39437" s="1"/>
      <c r="AL39437" s="1"/>
    </row>
    <row r="39438">
      <c r="I39438" s="1"/>
      <c r="J39438" s="1"/>
      <c r="K39438" s="1"/>
      <c r="AA39438" s="1"/>
      <c r="AB39438" s="1"/>
      <c r="AC39438" s="1"/>
      <c r="AJ39438" s="1"/>
      <c r="AK39438" s="1"/>
      <c r="AL39438" s="1"/>
    </row>
    <row r="39439">
      <c r="I39439" s="1"/>
      <c r="J39439" s="1"/>
      <c r="K39439" s="1"/>
      <c r="AA39439" s="1"/>
      <c r="AB39439" s="1"/>
      <c r="AC39439" s="1"/>
      <c r="AJ39439" s="1"/>
      <c r="AK39439" s="1"/>
      <c r="AL39439" s="1"/>
    </row>
    <row r="39440">
      <c r="I39440" s="1"/>
      <c r="J39440" s="1"/>
      <c r="K39440" s="1"/>
      <c r="AA39440" s="1"/>
      <c r="AB39440" s="1"/>
      <c r="AC39440" s="1"/>
      <c r="AJ39440" s="1"/>
      <c r="AK39440" s="1"/>
      <c r="AL39440" s="1"/>
    </row>
    <row r="39441">
      <c r="I39441" s="1"/>
      <c r="J39441" s="1"/>
      <c r="K39441" s="1"/>
      <c r="AA39441" s="1"/>
      <c r="AB39441" s="1"/>
      <c r="AC39441" s="1"/>
      <c r="AJ39441" s="1"/>
      <c r="AK39441" s="1"/>
      <c r="AL39441" s="1"/>
    </row>
    <row r="39442">
      <c r="I39442" s="1"/>
      <c r="J39442" s="1"/>
      <c r="K39442" s="1"/>
      <c r="AA39442" s="1"/>
      <c r="AB39442" s="1"/>
      <c r="AC39442" s="1"/>
      <c r="AJ39442" s="1"/>
      <c r="AK39442" s="1"/>
      <c r="AL39442" s="1"/>
    </row>
    <row r="39443">
      <c r="I39443" s="1"/>
      <c r="J39443" s="1"/>
      <c r="K39443" s="1"/>
      <c r="AA39443" s="1"/>
      <c r="AB39443" s="1"/>
      <c r="AC39443" s="1"/>
      <c r="AJ39443" s="1"/>
      <c r="AK39443" s="1"/>
      <c r="AL39443" s="1"/>
    </row>
    <row r="39444">
      <c r="I39444" s="1"/>
      <c r="J39444" s="1"/>
      <c r="K39444" s="1"/>
      <c r="AA39444" s="1"/>
      <c r="AB39444" s="1"/>
      <c r="AC39444" s="1"/>
      <c r="AJ39444" s="1"/>
      <c r="AK39444" s="1"/>
      <c r="AL39444" s="1"/>
    </row>
    <row r="39445">
      <c r="I39445" s="1"/>
      <c r="J39445" s="1"/>
      <c r="K39445" s="1"/>
      <c r="AA39445" s="1"/>
      <c r="AB39445" s="1"/>
      <c r="AC39445" s="1"/>
      <c r="AJ39445" s="1"/>
      <c r="AK39445" s="1"/>
      <c r="AL39445" s="1"/>
    </row>
    <row r="39446">
      <c r="I39446" s="1"/>
      <c r="J39446" s="1"/>
      <c r="K39446" s="1"/>
      <c r="AA39446" s="1"/>
      <c r="AB39446" s="1"/>
      <c r="AC39446" s="1"/>
      <c r="AJ39446" s="1"/>
      <c r="AK39446" s="1"/>
      <c r="AL39446" s="1"/>
    </row>
    <row r="39447">
      <c r="I39447" s="1"/>
      <c r="J39447" s="1"/>
      <c r="K39447" s="1"/>
      <c r="AA39447" s="1"/>
      <c r="AB39447" s="1"/>
      <c r="AC39447" s="1"/>
      <c r="AJ39447" s="1"/>
      <c r="AK39447" s="1"/>
      <c r="AL39447" s="1"/>
    </row>
    <row r="39448">
      <c r="I39448" s="1"/>
      <c r="J39448" s="1"/>
      <c r="K39448" s="1"/>
      <c r="AA39448" s="1"/>
      <c r="AB39448" s="1"/>
      <c r="AC39448" s="1"/>
      <c r="AJ39448" s="1"/>
      <c r="AK39448" s="1"/>
      <c r="AL39448" s="1"/>
    </row>
    <row r="39449">
      <c r="I39449" s="1"/>
      <c r="J39449" s="1"/>
      <c r="K39449" s="1"/>
      <c r="AA39449" s="1"/>
      <c r="AB39449" s="1"/>
      <c r="AC39449" s="1"/>
      <c r="AJ39449" s="1"/>
      <c r="AK39449" s="1"/>
      <c r="AL39449" s="1"/>
    </row>
    <row r="39450">
      <c r="I39450" s="1"/>
      <c r="J39450" s="1"/>
      <c r="K39450" s="1"/>
      <c r="AA39450" s="1"/>
      <c r="AB39450" s="1"/>
      <c r="AC39450" s="1"/>
      <c r="AJ39450" s="1"/>
      <c r="AK39450" s="1"/>
      <c r="AL39450" s="1"/>
    </row>
    <row r="39451">
      <c r="I39451" s="1"/>
      <c r="J39451" s="1"/>
      <c r="K39451" s="1"/>
      <c r="AA39451" s="1"/>
      <c r="AB39451" s="1"/>
      <c r="AC39451" s="1"/>
      <c r="AJ39451" s="1"/>
      <c r="AK39451" s="1"/>
      <c r="AL39451" s="1"/>
    </row>
    <row r="39452">
      <c r="I39452" s="1"/>
      <c r="J39452" s="1"/>
      <c r="K39452" s="1"/>
      <c r="AA39452" s="1"/>
      <c r="AB39452" s="1"/>
      <c r="AC39452" s="1"/>
      <c r="AJ39452" s="1"/>
      <c r="AK39452" s="1"/>
      <c r="AL39452" s="1"/>
    </row>
    <row r="39453">
      <c r="I39453" s="1"/>
      <c r="J39453" s="1"/>
      <c r="K39453" s="1"/>
      <c r="AA39453" s="1"/>
      <c r="AB39453" s="1"/>
      <c r="AC39453" s="1"/>
      <c r="AJ39453" s="1"/>
      <c r="AK39453" s="1"/>
      <c r="AL39453" s="1"/>
    </row>
    <row r="39454">
      <c r="I39454" s="1"/>
      <c r="J39454" s="1"/>
      <c r="K39454" s="1"/>
      <c r="AA39454" s="1"/>
      <c r="AB39454" s="1"/>
      <c r="AC39454" s="1"/>
      <c r="AJ39454" s="1"/>
      <c r="AK39454" s="1"/>
      <c r="AL39454" s="1"/>
    </row>
    <row r="39455">
      <c r="I39455" s="1"/>
      <c r="J39455" s="1"/>
      <c r="K39455" s="1"/>
      <c r="AA39455" s="1"/>
      <c r="AB39455" s="1"/>
      <c r="AC39455" s="1"/>
      <c r="AJ39455" s="1"/>
      <c r="AK39455" s="1"/>
      <c r="AL39455" s="1"/>
    </row>
    <row r="39456">
      <c r="I39456" s="1"/>
      <c r="J39456" s="1"/>
      <c r="K39456" s="1"/>
      <c r="AA39456" s="1"/>
      <c r="AB39456" s="1"/>
      <c r="AC39456" s="1"/>
      <c r="AJ39456" s="1"/>
      <c r="AK39456" s="1"/>
      <c r="AL39456" s="1"/>
    </row>
    <row r="39457">
      <c r="I39457" s="1"/>
      <c r="J39457" s="1"/>
      <c r="K39457" s="1"/>
      <c r="AA39457" s="1"/>
      <c r="AB39457" s="1"/>
      <c r="AC39457" s="1"/>
      <c r="AJ39457" s="1"/>
      <c r="AK39457" s="1"/>
      <c r="AL39457" s="1"/>
    </row>
    <row r="39458">
      <c r="I39458" s="1"/>
      <c r="J39458" s="1"/>
      <c r="K39458" s="1"/>
      <c r="AA39458" s="1"/>
      <c r="AB39458" s="1"/>
      <c r="AC39458" s="1"/>
      <c r="AJ39458" s="1"/>
      <c r="AK39458" s="1"/>
      <c r="AL39458" s="1"/>
    </row>
    <row r="39459">
      <c r="I39459" s="1"/>
      <c r="J39459" s="1"/>
      <c r="K39459" s="1"/>
      <c r="AA39459" s="1"/>
      <c r="AB39459" s="1"/>
      <c r="AC39459" s="1"/>
      <c r="AJ39459" s="1"/>
      <c r="AK39459" s="1"/>
      <c r="AL39459" s="1"/>
    </row>
    <row r="39460">
      <c r="I39460" s="1"/>
      <c r="J39460" s="1"/>
      <c r="K39460" s="1"/>
      <c r="AA39460" s="1"/>
      <c r="AB39460" s="1"/>
      <c r="AC39460" s="1"/>
      <c r="AJ39460" s="1"/>
      <c r="AK39460" s="1"/>
      <c r="AL39460" s="1"/>
    </row>
    <row r="39461">
      <c r="I39461" s="1"/>
      <c r="J39461" s="1"/>
      <c r="K39461" s="1"/>
      <c r="AA39461" s="1"/>
      <c r="AB39461" s="1"/>
      <c r="AC39461" s="1"/>
      <c r="AJ39461" s="1"/>
      <c r="AK39461" s="1"/>
      <c r="AL39461" s="1"/>
    </row>
    <row r="39462">
      <c r="I39462" s="1"/>
      <c r="J39462" s="1"/>
      <c r="K39462" s="1"/>
      <c r="AA39462" s="1"/>
      <c r="AB39462" s="1"/>
      <c r="AC39462" s="1"/>
      <c r="AJ39462" s="1"/>
      <c r="AK39462" s="1"/>
      <c r="AL39462" s="1"/>
    </row>
    <row r="39463">
      <c r="I39463" s="1"/>
      <c r="J39463" s="1"/>
      <c r="K39463" s="1"/>
      <c r="AA39463" s="1"/>
      <c r="AB39463" s="1"/>
      <c r="AC39463" s="1"/>
      <c r="AJ39463" s="1"/>
      <c r="AK39463" s="1"/>
      <c r="AL39463" s="1"/>
    </row>
    <row r="39464">
      <c r="I39464" s="1"/>
      <c r="J39464" s="1"/>
      <c r="K39464" s="1"/>
      <c r="AA39464" s="1"/>
      <c r="AB39464" s="1"/>
      <c r="AC39464" s="1"/>
      <c r="AJ39464" s="1"/>
      <c r="AK39464" s="1"/>
      <c r="AL39464" s="1"/>
    </row>
    <row r="39465">
      <c r="I39465" s="1"/>
      <c r="J39465" s="1"/>
      <c r="K39465" s="1"/>
      <c r="AA39465" s="1"/>
      <c r="AB39465" s="1"/>
      <c r="AC39465" s="1"/>
      <c r="AJ39465" s="1"/>
      <c r="AK39465" s="1"/>
      <c r="AL39465" s="1"/>
    </row>
    <row r="39466">
      <c r="I39466" s="1"/>
      <c r="J39466" s="1"/>
      <c r="K39466" s="1"/>
      <c r="AA39466" s="1"/>
      <c r="AB39466" s="1"/>
      <c r="AC39466" s="1"/>
      <c r="AJ39466" s="1"/>
      <c r="AK39466" s="1"/>
      <c r="AL39466" s="1"/>
    </row>
    <row r="39467">
      <c r="I39467" s="1"/>
      <c r="J39467" s="1"/>
      <c r="K39467" s="1"/>
      <c r="AA39467" s="1"/>
      <c r="AB39467" s="1"/>
      <c r="AC39467" s="1"/>
      <c r="AJ39467" s="1"/>
      <c r="AK39467" s="1"/>
      <c r="AL39467" s="1"/>
    </row>
    <row r="39468">
      <c r="I39468" s="1"/>
      <c r="J39468" s="1"/>
      <c r="K39468" s="1"/>
      <c r="AA39468" s="1"/>
      <c r="AB39468" s="1"/>
      <c r="AC39468" s="1"/>
      <c r="AJ39468" s="1"/>
      <c r="AK39468" s="1"/>
      <c r="AL39468" s="1"/>
    </row>
    <row r="39469">
      <c r="I39469" s="1"/>
      <c r="J39469" s="1"/>
      <c r="K39469" s="1"/>
      <c r="AA39469" s="1"/>
      <c r="AB39469" s="1"/>
      <c r="AC39469" s="1"/>
      <c r="AJ39469" s="1"/>
      <c r="AK39469" s="1"/>
      <c r="AL39469" s="1"/>
    </row>
    <row r="39470">
      <c r="I39470" s="1"/>
      <c r="J39470" s="1"/>
      <c r="K39470" s="1"/>
      <c r="AA39470" s="1"/>
      <c r="AB39470" s="1"/>
      <c r="AC39470" s="1"/>
      <c r="AJ39470" s="1"/>
      <c r="AK39470" s="1"/>
      <c r="AL39470" s="1"/>
    </row>
    <row r="39471">
      <c r="I39471" s="1"/>
      <c r="J39471" s="1"/>
      <c r="K39471" s="1"/>
      <c r="AA39471" s="1"/>
      <c r="AB39471" s="1"/>
      <c r="AC39471" s="1"/>
      <c r="AJ39471" s="1"/>
      <c r="AK39471" s="1"/>
      <c r="AL39471" s="1"/>
    </row>
    <row r="39472">
      <c r="I39472" s="1"/>
      <c r="J39472" s="1"/>
      <c r="K39472" s="1"/>
      <c r="AA39472" s="1"/>
      <c r="AB39472" s="1"/>
      <c r="AC39472" s="1"/>
      <c r="AJ39472" s="1"/>
      <c r="AK39472" s="1"/>
      <c r="AL39472" s="1"/>
    </row>
    <row r="39473">
      <c r="I39473" s="1"/>
      <c r="J39473" s="1"/>
      <c r="K39473" s="1"/>
      <c r="AA39473" s="1"/>
      <c r="AB39473" s="1"/>
      <c r="AC39473" s="1"/>
      <c r="AJ39473" s="1"/>
      <c r="AK39473" s="1"/>
      <c r="AL39473" s="1"/>
    </row>
    <row r="39474">
      <c r="I39474" s="1"/>
      <c r="J39474" s="1"/>
      <c r="K39474" s="1"/>
      <c r="AA39474" s="1"/>
      <c r="AB39474" s="1"/>
      <c r="AC39474" s="1"/>
      <c r="AJ39474" s="1"/>
      <c r="AK39474" s="1"/>
      <c r="AL39474" s="1"/>
    </row>
    <row r="39475">
      <c r="I39475" s="1"/>
      <c r="J39475" s="1"/>
      <c r="K39475" s="1"/>
      <c r="AA39475" s="1"/>
      <c r="AB39475" s="1"/>
      <c r="AC39475" s="1"/>
      <c r="AJ39475" s="1"/>
      <c r="AK39475" s="1"/>
      <c r="AL39475" s="1"/>
    </row>
    <row r="39476">
      <c r="I39476" s="1"/>
      <c r="J39476" s="1"/>
      <c r="K39476" s="1"/>
      <c r="AA39476" s="1"/>
      <c r="AB39476" s="1"/>
      <c r="AC39476" s="1"/>
      <c r="AJ39476" s="1"/>
      <c r="AK39476" s="1"/>
      <c r="AL39476" s="1"/>
    </row>
    <row r="39477">
      <c r="I39477" s="1"/>
      <c r="J39477" s="1"/>
      <c r="K39477" s="1"/>
      <c r="AA39477" s="1"/>
      <c r="AB39477" s="1"/>
      <c r="AC39477" s="1"/>
      <c r="AJ39477" s="1"/>
      <c r="AK39477" s="1"/>
      <c r="AL39477" s="1"/>
    </row>
    <row r="39478">
      <c r="I39478" s="1"/>
      <c r="J39478" s="1"/>
      <c r="K39478" s="1"/>
      <c r="AA39478" s="1"/>
      <c r="AB39478" s="1"/>
      <c r="AC39478" s="1"/>
      <c r="AJ39478" s="1"/>
      <c r="AK39478" s="1"/>
      <c r="AL39478" s="1"/>
    </row>
    <row r="39479">
      <c r="I39479" s="1"/>
      <c r="J39479" s="1"/>
      <c r="K39479" s="1"/>
      <c r="AA39479" s="1"/>
      <c r="AB39479" s="1"/>
      <c r="AC39479" s="1"/>
      <c r="AJ39479" s="1"/>
      <c r="AK39479" s="1"/>
      <c r="AL39479" s="1"/>
    </row>
    <row r="39480">
      <c r="I39480" s="1"/>
      <c r="J39480" s="1"/>
      <c r="K39480" s="1"/>
      <c r="AA39480" s="1"/>
      <c r="AB39480" s="1"/>
      <c r="AC39480" s="1"/>
      <c r="AJ39480" s="1"/>
      <c r="AK39480" s="1"/>
      <c r="AL39480" s="1"/>
    </row>
    <row r="39481">
      <c r="I39481" s="1"/>
      <c r="J39481" s="1"/>
      <c r="K39481" s="1"/>
      <c r="AA39481" s="1"/>
      <c r="AB39481" s="1"/>
      <c r="AC39481" s="1"/>
      <c r="AJ39481" s="1"/>
      <c r="AK39481" s="1"/>
      <c r="AL39481" s="1"/>
    </row>
    <row r="39482">
      <c r="I39482" s="1"/>
      <c r="J39482" s="1"/>
      <c r="K39482" s="1"/>
      <c r="AA39482" s="1"/>
      <c r="AB39482" s="1"/>
      <c r="AC39482" s="1"/>
      <c r="AJ39482" s="1"/>
      <c r="AK39482" s="1"/>
      <c r="AL39482" s="1"/>
    </row>
    <row r="39483">
      <c r="I39483" s="1"/>
      <c r="J39483" s="1"/>
      <c r="K39483" s="1"/>
      <c r="AA39483" s="1"/>
      <c r="AB39483" s="1"/>
      <c r="AC39483" s="1"/>
      <c r="AJ39483" s="1"/>
      <c r="AK39483" s="1"/>
      <c r="AL39483" s="1"/>
    </row>
    <row r="39484">
      <c r="I39484" s="1"/>
      <c r="J39484" s="1"/>
      <c r="K39484" s="1"/>
      <c r="AA39484" s="1"/>
      <c r="AB39484" s="1"/>
      <c r="AC39484" s="1"/>
      <c r="AJ39484" s="1"/>
      <c r="AK39484" s="1"/>
      <c r="AL39484" s="1"/>
    </row>
    <row r="39485">
      <c r="I39485" s="1"/>
      <c r="J39485" s="1"/>
      <c r="K39485" s="1"/>
      <c r="AA39485" s="1"/>
      <c r="AB39485" s="1"/>
      <c r="AC39485" s="1"/>
      <c r="AJ39485" s="1"/>
      <c r="AK39485" s="1"/>
      <c r="AL39485" s="1"/>
    </row>
    <row r="39486">
      <c r="I39486" s="1"/>
      <c r="J39486" s="1"/>
      <c r="K39486" s="1"/>
      <c r="AA39486" s="1"/>
      <c r="AB39486" s="1"/>
      <c r="AC39486" s="1"/>
      <c r="AJ39486" s="1"/>
      <c r="AK39486" s="1"/>
      <c r="AL39486" s="1"/>
    </row>
    <row r="39487">
      <c r="I39487" s="1"/>
      <c r="J39487" s="1"/>
      <c r="K39487" s="1"/>
      <c r="AA39487" s="1"/>
      <c r="AB39487" s="1"/>
      <c r="AC39487" s="1"/>
      <c r="AJ39487" s="1"/>
      <c r="AK39487" s="1"/>
      <c r="AL39487" s="1"/>
    </row>
    <row r="39488">
      <c r="I39488" s="1"/>
      <c r="J39488" s="1"/>
      <c r="K39488" s="1"/>
      <c r="AA39488" s="1"/>
      <c r="AB39488" s="1"/>
      <c r="AC39488" s="1"/>
      <c r="AJ39488" s="1"/>
      <c r="AK39488" s="1"/>
      <c r="AL39488" s="1"/>
    </row>
    <row r="39489">
      <c r="I39489" s="1"/>
      <c r="J39489" s="1"/>
      <c r="K39489" s="1"/>
      <c r="AA39489" s="1"/>
      <c r="AB39489" s="1"/>
      <c r="AC39489" s="1"/>
      <c r="AJ39489" s="1"/>
      <c r="AK39489" s="1"/>
      <c r="AL39489" s="1"/>
    </row>
    <row r="39490">
      <c r="I39490" s="1"/>
      <c r="J39490" s="1"/>
      <c r="K39490" s="1"/>
      <c r="AA39490" s="1"/>
      <c r="AB39490" s="1"/>
      <c r="AC39490" s="1"/>
      <c r="AJ39490" s="1"/>
      <c r="AK39490" s="1"/>
      <c r="AL39490" s="1"/>
    </row>
    <row r="39491">
      <c r="I39491" s="1"/>
      <c r="J39491" s="1"/>
      <c r="K39491" s="1"/>
      <c r="AA39491" s="1"/>
      <c r="AB39491" s="1"/>
      <c r="AC39491" s="1"/>
      <c r="AJ39491" s="1"/>
      <c r="AK39491" s="1"/>
      <c r="AL39491" s="1"/>
    </row>
    <row r="39492">
      <c r="I39492" s="1"/>
      <c r="J39492" s="1"/>
      <c r="K39492" s="1"/>
      <c r="AA39492" s="1"/>
      <c r="AB39492" s="1"/>
      <c r="AC39492" s="1"/>
      <c r="AJ39492" s="1"/>
      <c r="AK39492" s="1"/>
      <c r="AL39492" s="1"/>
    </row>
    <row r="39493">
      <c r="I39493" s="1"/>
      <c r="J39493" s="1"/>
      <c r="K39493" s="1"/>
      <c r="AA39493" s="1"/>
      <c r="AB39493" s="1"/>
      <c r="AC39493" s="1"/>
      <c r="AJ39493" s="1"/>
      <c r="AK39493" s="1"/>
      <c r="AL39493" s="1"/>
    </row>
    <row r="39494">
      <c r="I39494" s="1"/>
      <c r="J39494" s="1"/>
      <c r="K39494" s="1"/>
      <c r="AA39494" s="1"/>
      <c r="AB39494" s="1"/>
      <c r="AC39494" s="1"/>
      <c r="AJ39494" s="1"/>
      <c r="AK39494" s="1"/>
      <c r="AL39494" s="1"/>
    </row>
    <row r="39495">
      <c r="I39495" s="1"/>
      <c r="J39495" s="1"/>
      <c r="K39495" s="1"/>
      <c r="AA39495" s="1"/>
      <c r="AB39495" s="1"/>
      <c r="AC39495" s="1"/>
      <c r="AJ39495" s="1"/>
      <c r="AK39495" s="1"/>
      <c r="AL39495" s="1"/>
    </row>
    <row r="39496">
      <c r="I39496" s="1"/>
      <c r="J39496" s="1"/>
      <c r="K39496" s="1"/>
      <c r="AA39496" s="1"/>
      <c r="AB39496" s="1"/>
      <c r="AC39496" s="1"/>
      <c r="AJ39496" s="1"/>
      <c r="AK39496" s="1"/>
      <c r="AL39496" s="1"/>
    </row>
    <row r="39497">
      <c r="I39497" s="1"/>
      <c r="J39497" s="1"/>
      <c r="K39497" s="1"/>
      <c r="AA39497" s="1"/>
      <c r="AB39497" s="1"/>
      <c r="AC39497" s="1"/>
      <c r="AJ39497" s="1"/>
      <c r="AK39497" s="1"/>
      <c r="AL39497" s="1"/>
    </row>
    <row r="39498">
      <c r="I39498" s="1"/>
      <c r="J39498" s="1"/>
      <c r="K39498" s="1"/>
      <c r="AA39498" s="1"/>
      <c r="AB39498" s="1"/>
      <c r="AC39498" s="1"/>
      <c r="AJ39498" s="1"/>
      <c r="AK39498" s="1"/>
      <c r="AL39498" s="1"/>
    </row>
    <row r="39499">
      <c r="I39499" s="1"/>
      <c r="J39499" s="1"/>
      <c r="K39499" s="1"/>
      <c r="AA39499" s="1"/>
      <c r="AB39499" s="1"/>
      <c r="AC39499" s="1"/>
      <c r="AJ39499" s="1"/>
      <c r="AK39499" s="1"/>
      <c r="AL39499" s="1"/>
    </row>
    <row r="39500">
      <c r="I39500" s="1"/>
      <c r="J39500" s="1"/>
      <c r="K39500" s="1"/>
      <c r="AA39500" s="1"/>
      <c r="AB39500" s="1"/>
      <c r="AC39500" s="1"/>
      <c r="AJ39500" s="1"/>
      <c r="AK39500" s="1"/>
      <c r="AL39500" s="1"/>
    </row>
    <row r="39501">
      <c r="I39501" s="1"/>
      <c r="J39501" s="1"/>
      <c r="K39501" s="1"/>
      <c r="AA39501" s="1"/>
      <c r="AB39501" s="1"/>
      <c r="AC39501" s="1"/>
      <c r="AJ39501" s="1"/>
      <c r="AK39501" s="1"/>
      <c r="AL39501" s="1"/>
    </row>
    <row r="39502">
      <c r="I39502" s="1"/>
      <c r="J39502" s="1"/>
      <c r="K39502" s="1"/>
      <c r="AA39502" s="1"/>
      <c r="AB39502" s="1"/>
      <c r="AC39502" s="1"/>
      <c r="AJ39502" s="1"/>
      <c r="AK39502" s="1"/>
      <c r="AL39502" s="1"/>
    </row>
    <row r="39503">
      <c r="I39503" s="1"/>
      <c r="J39503" s="1"/>
      <c r="K39503" s="1"/>
      <c r="AA39503" s="1"/>
      <c r="AB39503" s="1"/>
      <c r="AC39503" s="1"/>
      <c r="AJ39503" s="1"/>
      <c r="AK39503" s="1"/>
      <c r="AL39503" s="1"/>
    </row>
    <row r="39504">
      <c r="I39504" s="1"/>
      <c r="J39504" s="1"/>
      <c r="K39504" s="1"/>
      <c r="AA39504" s="1"/>
      <c r="AB39504" s="1"/>
      <c r="AC39504" s="1"/>
      <c r="AJ39504" s="1"/>
      <c r="AK39504" s="1"/>
      <c r="AL39504" s="1"/>
    </row>
    <row r="39505">
      <c r="I39505" s="1"/>
      <c r="J39505" s="1"/>
      <c r="K39505" s="1"/>
      <c r="AA39505" s="1"/>
      <c r="AB39505" s="1"/>
      <c r="AC39505" s="1"/>
      <c r="AJ39505" s="1"/>
      <c r="AK39505" s="1"/>
      <c r="AL39505" s="1"/>
    </row>
    <row r="39506">
      <c r="I39506" s="1"/>
      <c r="J39506" s="1"/>
      <c r="K39506" s="1"/>
      <c r="AA39506" s="1"/>
      <c r="AB39506" s="1"/>
      <c r="AC39506" s="1"/>
      <c r="AJ39506" s="1"/>
      <c r="AK39506" s="1"/>
      <c r="AL39506" s="1"/>
    </row>
    <row r="39507">
      <c r="I39507" s="1"/>
      <c r="J39507" s="1"/>
      <c r="K39507" s="1"/>
      <c r="AA39507" s="1"/>
      <c r="AB39507" s="1"/>
      <c r="AC39507" s="1"/>
      <c r="AJ39507" s="1"/>
      <c r="AK39507" s="1"/>
      <c r="AL39507" s="1"/>
    </row>
    <row r="39508">
      <c r="I39508" s="1"/>
      <c r="J39508" s="1"/>
      <c r="K39508" s="1"/>
      <c r="AA39508" s="1"/>
      <c r="AB39508" s="1"/>
      <c r="AC39508" s="1"/>
      <c r="AJ39508" s="1"/>
      <c r="AK39508" s="1"/>
      <c r="AL39508" s="1"/>
    </row>
    <row r="39509">
      <c r="I39509" s="1"/>
      <c r="J39509" s="1"/>
      <c r="K39509" s="1"/>
      <c r="AA39509" s="1"/>
      <c r="AB39509" s="1"/>
      <c r="AC39509" s="1"/>
      <c r="AJ39509" s="1"/>
      <c r="AK39509" s="1"/>
      <c r="AL39509" s="1"/>
    </row>
    <row r="39510">
      <c r="I39510" s="1"/>
      <c r="J39510" s="1"/>
      <c r="K39510" s="1"/>
      <c r="AA39510" s="1"/>
      <c r="AB39510" s="1"/>
      <c r="AC39510" s="1"/>
      <c r="AJ39510" s="1"/>
      <c r="AK39510" s="1"/>
      <c r="AL39510" s="1"/>
    </row>
    <row r="39511">
      <c r="I39511" s="1"/>
      <c r="J39511" s="1"/>
      <c r="K39511" s="1"/>
      <c r="AA39511" s="1"/>
      <c r="AB39511" s="1"/>
      <c r="AC39511" s="1"/>
      <c r="AJ39511" s="1"/>
      <c r="AK39511" s="1"/>
      <c r="AL39511" s="1"/>
    </row>
    <row r="39512">
      <c r="I39512" s="1"/>
      <c r="J39512" s="1"/>
      <c r="K39512" s="1"/>
      <c r="AA39512" s="1"/>
      <c r="AB39512" s="1"/>
      <c r="AC39512" s="1"/>
      <c r="AJ39512" s="1"/>
      <c r="AK39512" s="1"/>
      <c r="AL39512" s="1"/>
    </row>
    <row r="39513">
      <c r="I39513" s="1"/>
      <c r="J39513" s="1"/>
      <c r="K39513" s="1"/>
      <c r="AA39513" s="1"/>
      <c r="AB39513" s="1"/>
      <c r="AC39513" s="1"/>
      <c r="AJ39513" s="1"/>
      <c r="AK39513" s="1"/>
      <c r="AL39513" s="1"/>
    </row>
    <row r="39514">
      <c r="I39514" s="1"/>
      <c r="J39514" s="1"/>
      <c r="K39514" s="1"/>
      <c r="AA39514" s="1"/>
      <c r="AB39514" s="1"/>
      <c r="AC39514" s="1"/>
      <c r="AJ39514" s="1"/>
      <c r="AK39514" s="1"/>
      <c r="AL39514" s="1"/>
    </row>
    <row r="39515">
      <c r="I39515" s="1"/>
      <c r="J39515" s="1"/>
      <c r="K39515" s="1"/>
      <c r="AA39515" s="1"/>
      <c r="AB39515" s="1"/>
      <c r="AC39515" s="1"/>
      <c r="AJ39515" s="1"/>
      <c r="AK39515" s="1"/>
      <c r="AL39515" s="1"/>
    </row>
    <row r="39516">
      <c r="I39516" s="1"/>
      <c r="J39516" s="1"/>
      <c r="K39516" s="1"/>
      <c r="AA39516" s="1"/>
      <c r="AB39516" s="1"/>
      <c r="AC39516" s="1"/>
      <c r="AJ39516" s="1"/>
      <c r="AK39516" s="1"/>
      <c r="AL39516" s="1"/>
    </row>
    <row r="39517">
      <c r="I39517" s="1"/>
      <c r="J39517" s="1"/>
      <c r="K39517" s="1"/>
      <c r="AA39517" s="1"/>
      <c r="AB39517" s="1"/>
      <c r="AC39517" s="1"/>
      <c r="AJ39517" s="1"/>
      <c r="AK39517" s="1"/>
      <c r="AL39517" s="1"/>
    </row>
    <row r="39518">
      <c r="I39518" s="1"/>
      <c r="J39518" s="1"/>
      <c r="K39518" s="1"/>
      <c r="AA39518" s="1"/>
      <c r="AB39518" s="1"/>
      <c r="AC39518" s="1"/>
      <c r="AJ39518" s="1"/>
      <c r="AK39518" s="1"/>
      <c r="AL39518" s="1"/>
    </row>
    <row r="39519">
      <c r="I39519" s="1"/>
      <c r="J39519" s="1"/>
      <c r="K39519" s="1"/>
      <c r="AA39519" s="1"/>
      <c r="AB39519" s="1"/>
      <c r="AC39519" s="1"/>
      <c r="AJ39519" s="1"/>
      <c r="AK39519" s="1"/>
      <c r="AL39519" s="1"/>
    </row>
    <row r="39520">
      <c r="I39520" s="1"/>
      <c r="J39520" s="1"/>
      <c r="K39520" s="1"/>
      <c r="AA39520" s="1"/>
      <c r="AB39520" s="1"/>
      <c r="AC39520" s="1"/>
      <c r="AJ39520" s="1"/>
      <c r="AK39520" s="1"/>
      <c r="AL39520" s="1"/>
    </row>
    <row r="39521">
      <c r="I39521" s="1"/>
      <c r="J39521" s="1"/>
      <c r="K39521" s="1"/>
      <c r="AA39521" s="1"/>
      <c r="AB39521" s="1"/>
      <c r="AC39521" s="1"/>
      <c r="AJ39521" s="1"/>
      <c r="AK39521" s="1"/>
      <c r="AL39521" s="1"/>
    </row>
    <row r="39522">
      <c r="I39522" s="1"/>
      <c r="J39522" s="1"/>
      <c r="K39522" s="1"/>
      <c r="AA39522" s="1"/>
      <c r="AB39522" s="1"/>
      <c r="AC39522" s="1"/>
      <c r="AJ39522" s="1"/>
      <c r="AK39522" s="1"/>
      <c r="AL39522" s="1"/>
    </row>
    <row r="39523">
      <c r="I39523" s="1"/>
      <c r="J39523" s="1"/>
      <c r="K39523" s="1"/>
      <c r="AA39523" s="1"/>
      <c r="AB39523" s="1"/>
      <c r="AC39523" s="1"/>
      <c r="AJ39523" s="1"/>
      <c r="AK39523" s="1"/>
      <c r="AL39523" s="1"/>
    </row>
    <row r="39524">
      <c r="I39524" s="1"/>
      <c r="J39524" s="1"/>
      <c r="K39524" s="1"/>
      <c r="AA39524" s="1"/>
      <c r="AB39524" s="1"/>
      <c r="AC39524" s="1"/>
      <c r="AJ39524" s="1"/>
      <c r="AK39524" s="1"/>
      <c r="AL39524" s="1"/>
    </row>
    <row r="39525">
      <c r="I39525" s="1"/>
      <c r="J39525" s="1"/>
      <c r="K39525" s="1"/>
      <c r="AA39525" s="1"/>
      <c r="AB39525" s="1"/>
      <c r="AC39525" s="1"/>
      <c r="AJ39525" s="1"/>
      <c r="AK39525" s="1"/>
      <c r="AL39525" s="1"/>
    </row>
    <row r="39526">
      <c r="I39526" s="1"/>
      <c r="J39526" s="1"/>
      <c r="K39526" s="1"/>
      <c r="AA39526" s="1"/>
      <c r="AB39526" s="1"/>
      <c r="AC39526" s="1"/>
      <c r="AJ39526" s="1"/>
      <c r="AK39526" s="1"/>
      <c r="AL39526" s="1"/>
    </row>
    <row r="39527">
      <c r="I39527" s="1"/>
      <c r="J39527" s="1"/>
      <c r="K39527" s="1"/>
      <c r="AA39527" s="1"/>
      <c r="AB39527" s="1"/>
      <c r="AC39527" s="1"/>
      <c r="AJ39527" s="1"/>
      <c r="AK39527" s="1"/>
      <c r="AL39527" s="1"/>
    </row>
    <row r="39528">
      <c r="I39528" s="1"/>
      <c r="J39528" s="1"/>
      <c r="K39528" s="1"/>
      <c r="AA39528" s="1"/>
      <c r="AB39528" s="1"/>
      <c r="AC39528" s="1"/>
      <c r="AJ39528" s="1"/>
      <c r="AK39528" s="1"/>
      <c r="AL39528" s="1"/>
    </row>
    <row r="39529">
      <c r="I39529" s="1"/>
      <c r="J39529" s="1"/>
      <c r="K39529" s="1"/>
      <c r="AA39529" s="1"/>
      <c r="AB39529" s="1"/>
      <c r="AC39529" s="1"/>
      <c r="AJ39529" s="1"/>
      <c r="AK39529" s="1"/>
      <c r="AL39529" s="1"/>
    </row>
    <row r="39530">
      <c r="I39530" s="1"/>
      <c r="J39530" s="1"/>
      <c r="K39530" s="1"/>
      <c r="AA39530" s="1"/>
      <c r="AB39530" s="1"/>
      <c r="AC39530" s="1"/>
      <c r="AJ39530" s="1"/>
      <c r="AK39530" s="1"/>
      <c r="AL39530" s="1"/>
    </row>
    <row r="39531">
      <c r="I39531" s="1"/>
      <c r="J39531" s="1"/>
      <c r="K39531" s="1"/>
      <c r="AA39531" s="1"/>
      <c r="AB39531" s="1"/>
      <c r="AC39531" s="1"/>
      <c r="AJ39531" s="1"/>
      <c r="AK39531" s="1"/>
      <c r="AL39531" s="1"/>
    </row>
    <row r="39532">
      <c r="I39532" s="1"/>
      <c r="J39532" s="1"/>
      <c r="K39532" s="1"/>
      <c r="AA39532" s="1"/>
      <c r="AB39532" s="1"/>
      <c r="AC39532" s="1"/>
      <c r="AJ39532" s="1"/>
      <c r="AK39532" s="1"/>
      <c r="AL39532" s="1"/>
    </row>
    <row r="39533">
      <c r="I39533" s="1"/>
      <c r="J39533" s="1"/>
      <c r="K39533" s="1"/>
      <c r="AA39533" s="1"/>
      <c r="AB39533" s="1"/>
      <c r="AC39533" s="1"/>
      <c r="AJ39533" s="1"/>
      <c r="AK39533" s="1"/>
      <c r="AL39533" s="1"/>
    </row>
    <row r="39534">
      <c r="I39534" s="1"/>
      <c r="J39534" s="1"/>
      <c r="K39534" s="1"/>
      <c r="AA39534" s="1"/>
      <c r="AB39534" s="1"/>
      <c r="AC39534" s="1"/>
      <c r="AJ39534" s="1"/>
      <c r="AK39534" s="1"/>
      <c r="AL39534" s="1"/>
    </row>
    <row r="39535">
      <c r="I39535" s="1"/>
      <c r="J39535" s="1"/>
      <c r="K39535" s="1"/>
      <c r="AA39535" s="1"/>
      <c r="AB39535" s="1"/>
      <c r="AC39535" s="1"/>
      <c r="AJ39535" s="1"/>
      <c r="AK39535" s="1"/>
      <c r="AL39535" s="1"/>
    </row>
    <row r="39536">
      <c r="I39536" s="1"/>
      <c r="J39536" s="1"/>
      <c r="K39536" s="1"/>
      <c r="AA39536" s="1"/>
      <c r="AB39536" s="1"/>
      <c r="AC39536" s="1"/>
      <c r="AJ39536" s="1"/>
      <c r="AK39536" s="1"/>
      <c r="AL39536" s="1"/>
    </row>
    <row r="39537">
      <c r="I39537" s="1"/>
      <c r="J39537" s="1"/>
      <c r="K39537" s="1"/>
      <c r="AA39537" s="1"/>
      <c r="AB39537" s="1"/>
      <c r="AC39537" s="1"/>
      <c r="AJ39537" s="1"/>
      <c r="AK39537" s="1"/>
      <c r="AL39537" s="1"/>
    </row>
    <row r="39538">
      <c r="I39538" s="1"/>
      <c r="J39538" s="1"/>
      <c r="K39538" s="1"/>
      <c r="AA39538" s="1"/>
      <c r="AB39538" s="1"/>
      <c r="AC39538" s="1"/>
      <c r="AJ39538" s="1"/>
      <c r="AK39538" s="1"/>
      <c r="AL39538" s="1"/>
    </row>
    <row r="39539">
      <c r="I39539" s="1"/>
      <c r="J39539" s="1"/>
      <c r="K39539" s="1"/>
      <c r="AA39539" s="1"/>
      <c r="AB39539" s="1"/>
      <c r="AC39539" s="1"/>
      <c r="AJ39539" s="1"/>
      <c r="AK39539" s="1"/>
      <c r="AL39539" s="1"/>
    </row>
    <row r="39540">
      <c r="I39540" s="1"/>
      <c r="J39540" s="1"/>
      <c r="K39540" s="1"/>
      <c r="AA39540" s="1"/>
      <c r="AB39540" s="1"/>
      <c r="AC39540" s="1"/>
      <c r="AJ39540" s="1"/>
      <c r="AK39540" s="1"/>
      <c r="AL39540" s="1"/>
    </row>
    <row r="39541">
      <c r="I39541" s="1"/>
      <c r="J39541" s="1"/>
      <c r="K39541" s="1"/>
      <c r="AA39541" s="1"/>
      <c r="AB39541" s="1"/>
      <c r="AC39541" s="1"/>
      <c r="AJ39541" s="1"/>
      <c r="AK39541" s="1"/>
      <c r="AL39541" s="1"/>
    </row>
    <row r="39542">
      <c r="I39542" s="1"/>
      <c r="J39542" s="1"/>
      <c r="K39542" s="1"/>
      <c r="AA39542" s="1"/>
      <c r="AB39542" s="1"/>
      <c r="AC39542" s="1"/>
      <c r="AJ39542" s="1"/>
      <c r="AK39542" s="1"/>
      <c r="AL39542" s="1"/>
    </row>
    <row r="39543">
      <c r="I39543" s="1"/>
      <c r="J39543" s="1"/>
      <c r="K39543" s="1"/>
      <c r="AA39543" s="1"/>
      <c r="AB39543" s="1"/>
      <c r="AC39543" s="1"/>
      <c r="AJ39543" s="1"/>
      <c r="AK39543" s="1"/>
      <c r="AL39543" s="1"/>
    </row>
    <row r="39544">
      <c r="I39544" s="1"/>
      <c r="J39544" s="1"/>
      <c r="K39544" s="1"/>
      <c r="AA39544" s="1"/>
      <c r="AB39544" s="1"/>
      <c r="AC39544" s="1"/>
      <c r="AJ39544" s="1"/>
      <c r="AK39544" s="1"/>
      <c r="AL39544" s="1"/>
    </row>
    <row r="39545">
      <c r="I39545" s="1"/>
      <c r="J39545" s="1"/>
      <c r="K39545" s="1"/>
      <c r="AA39545" s="1"/>
      <c r="AB39545" s="1"/>
      <c r="AC39545" s="1"/>
      <c r="AJ39545" s="1"/>
      <c r="AK39545" s="1"/>
      <c r="AL39545" s="1"/>
    </row>
    <row r="39546">
      <c r="I39546" s="1"/>
      <c r="J39546" s="1"/>
      <c r="K39546" s="1"/>
      <c r="AA39546" s="1"/>
      <c r="AB39546" s="1"/>
      <c r="AC39546" s="1"/>
      <c r="AJ39546" s="1"/>
      <c r="AK39546" s="1"/>
      <c r="AL39546" s="1"/>
    </row>
    <row r="39547">
      <c r="I39547" s="1"/>
      <c r="J39547" s="1"/>
      <c r="K39547" s="1"/>
      <c r="AA39547" s="1"/>
      <c r="AB39547" s="1"/>
      <c r="AC39547" s="1"/>
      <c r="AJ39547" s="1"/>
      <c r="AK39547" s="1"/>
      <c r="AL39547" s="1"/>
    </row>
    <row r="39548">
      <c r="I39548" s="1"/>
      <c r="J39548" s="1"/>
      <c r="K39548" s="1"/>
      <c r="AA39548" s="1"/>
      <c r="AB39548" s="1"/>
      <c r="AC39548" s="1"/>
      <c r="AJ39548" s="1"/>
      <c r="AK39548" s="1"/>
      <c r="AL39548" s="1"/>
    </row>
    <row r="39549">
      <c r="I39549" s="1"/>
      <c r="J39549" s="1"/>
      <c r="K39549" s="1"/>
      <c r="AA39549" s="1"/>
      <c r="AB39549" s="1"/>
      <c r="AC39549" s="1"/>
      <c r="AJ39549" s="1"/>
      <c r="AK39549" s="1"/>
      <c r="AL39549" s="1"/>
    </row>
    <row r="39550">
      <c r="I39550" s="1"/>
      <c r="J39550" s="1"/>
      <c r="K39550" s="1"/>
      <c r="AA39550" s="1"/>
      <c r="AB39550" s="1"/>
      <c r="AC39550" s="1"/>
      <c r="AJ39550" s="1"/>
      <c r="AK39550" s="1"/>
      <c r="AL39550" s="1"/>
    </row>
    <row r="39551">
      <c r="I39551" s="1"/>
      <c r="J39551" s="1"/>
      <c r="K39551" s="1"/>
      <c r="AA39551" s="1"/>
      <c r="AB39551" s="1"/>
      <c r="AC39551" s="1"/>
      <c r="AJ39551" s="1"/>
      <c r="AK39551" s="1"/>
      <c r="AL39551" s="1"/>
    </row>
    <row r="39552">
      <c r="I39552" s="1"/>
      <c r="J39552" s="1"/>
      <c r="K39552" s="1"/>
      <c r="AA39552" s="1"/>
      <c r="AB39552" s="1"/>
      <c r="AC39552" s="1"/>
      <c r="AJ39552" s="1"/>
      <c r="AK39552" s="1"/>
      <c r="AL39552" s="1"/>
    </row>
    <row r="39553">
      <c r="I39553" s="1"/>
      <c r="J39553" s="1"/>
      <c r="K39553" s="1"/>
      <c r="AA39553" s="1"/>
      <c r="AB39553" s="1"/>
      <c r="AC39553" s="1"/>
      <c r="AJ39553" s="1"/>
      <c r="AK39553" s="1"/>
      <c r="AL39553" s="1"/>
    </row>
    <row r="39554">
      <c r="I39554" s="1"/>
      <c r="J39554" s="1"/>
      <c r="K39554" s="1"/>
      <c r="AA39554" s="1"/>
      <c r="AB39554" s="1"/>
      <c r="AC39554" s="1"/>
      <c r="AJ39554" s="1"/>
      <c r="AK39554" s="1"/>
      <c r="AL39554" s="1"/>
    </row>
    <row r="39555">
      <c r="I39555" s="1"/>
      <c r="J39555" s="1"/>
      <c r="K39555" s="1"/>
      <c r="AA39555" s="1"/>
      <c r="AB39555" s="1"/>
      <c r="AC39555" s="1"/>
      <c r="AJ39555" s="1"/>
      <c r="AK39555" s="1"/>
      <c r="AL39555" s="1"/>
    </row>
    <row r="39556">
      <c r="I39556" s="1"/>
      <c r="J39556" s="1"/>
      <c r="K39556" s="1"/>
      <c r="AA39556" s="1"/>
      <c r="AB39556" s="1"/>
      <c r="AC39556" s="1"/>
      <c r="AJ39556" s="1"/>
      <c r="AK39556" s="1"/>
      <c r="AL39556" s="1"/>
    </row>
    <row r="39557">
      <c r="I39557" s="1"/>
      <c r="J39557" s="1"/>
      <c r="K39557" s="1"/>
      <c r="AA39557" s="1"/>
      <c r="AB39557" s="1"/>
      <c r="AC39557" s="1"/>
      <c r="AJ39557" s="1"/>
      <c r="AK39557" s="1"/>
      <c r="AL39557" s="1"/>
    </row>
    <row r="39558">
      <c r="I39558" s="1"/>
      <c r="J39558" s="1"/>
      <c r="K39558" s="1"/>
      <c r="AA39558" s="1"/>
      <c r="AB39558" s="1"/>
      <c r="AC39558" s="1"/>
      <c r="AJ39558" s="1"/>
      <c r="AK39558" s="1"/>
      <c r="AL39558" s="1"/>
    </row>
    <row r="39559">
      <c r="I39559" s="1"/>
      <c r="J39559" s="1"/>
      <c r="K39559" s="1"/>
      <c r="AA39559" s="1"/>
      <c r="AB39559" s="1"/>
      <c r="AC39559" s="1"/>
      <c r="AJ39559" s="1"/>
      <c r="AK39559" s="1"/>
      <c r="AL39559" s="1"/>
    </row>
    <row r="39560">
      <c r="I39560" s="1"/>
      <c r="J39560" s="1"/>
      <c r="K39560" s="1"/>
      <c r="AA39560" s="1"/>
      <c r="AB39560" s="1"/>
      <c r="AC39560" s="1"/>
      <c r="AJ39560" s="1"/>
      <c r="AK39560" s="1"/>
      <c r="AL39560" s="1"/>
    </row>
    <row r="39561">
      <c r="I39561" s="1"/>
      <c r="J39561" s="1"/>
      <c r="K39561" s="1"/>
      <c r="AA39561" s="1"/>
      <c r="AB39561" s="1"/>
      <c r="AC39561" s="1"/>
      <c r="AJ39561" s="1"/>
      <c r="AK39561" s="1"/>
      <c r="AL39561" s="1"/>
    </row>
    <row r="39562">
      <c r="I39562" s="1"/>
      <c r="J39562" s="1"/>
      <c r="K39562" s="1"/>
      <c r="AA39562" s="1"/>
      <c r="AB39562" s="1"/>
      <c r="AC39562" s="1"/>
      <c r="AJ39562" s="1"/>
      <c r="AK39562" s="1"/>
      <c r="AL39562" s="1"/>
    </row>
    <row r="39563">
      <c r="I39563" s="1"/>
      <c r="J39563" s="1"/>
      <c r="K39563" s="1"/>
      <c r="AA39563" s="1"/>
      <c r="AB39563" s="1"/>
      <c r="AC39563" s="1"/>
      <c r="AJ39563" s="1"/>
      <c r="AK39563" s="1"/>
      <c r="AL39563" s="1"/>
    </row>
    <row r="39564">
      <c r="I39564" s="1"/>
      <c r="J39564" s="1"/>
      <c r="K39564" s="1"/>
      <c r="AA39564" s="1"/>
      <c r="AB39564" s="1"/>
      <c r="AC39564" s="1"/>
      <c r="AJ39564" s="1"/>
      <c r="AK39564" s="1"/>
      <c r="AL39564" s="1"/>
    </row>
    <row r="39565">
      <c r="I39565" s="1"/>
      <c r="J39565" s="1"/>
      <c r="K39565" s="1"/>
      <c r="AA39565" s="1"/>
      <c r="AB39565" s="1"/>
      <c r="AC39565" s="1"/>
      <c r="AJ39565" s="1"/>
      <c r="AK39565" s="1"/>
      <c r="AL39565" s="1"/>
    </row>
    <row r="39566">
      <c r="I39566" s="1"/>
      <c r="J39566" s="1"/>
      <c r="K39566" s="1"/>
      <c r="AA39566" s="1"/>
      <c r="AB39566" s="1"/>
      <c r="AC39566" s="1"/>
      <c r="AJ39566" s="1"/>
      <c r="AK39566" s="1"/>
      <c r="AL39566" s="1"/>
    </row>
    <row r="39567">
      <c r="I39567" s="1"/>
      <c r="J39567" s="1"/>
      <c r="K39567" s="1"/>
      <c r="AA39567" s="1"/>
      <c r="AB39567" s="1"/>
      <c r="AC39567" s="1"/>
      <c r="AJ39567" s="1"/>
      <c r="AK39567" s="1"/>
      <c r="AL39567" s="1"/>
    </row>
    <row r="39568">
      <c r="I39568" s="1"/>
      <c r="J39568" s="1"/>
      <c r="K39568" s="1"/>
      <c r="AA39568" s="1"/>
      <c r="AB39568" s="1"/>
      <c r="AC39568" s="1"/>
      <c r="AJ39568" s="1"/>
      <c r="AK39568" s="1"/>
      <c r="AL39568" s="1"/>
    </row>
    <row r="39569">
      <c r="I39569" s="1"/>
      <c r="J39569" s="1"/>
      <c r="K39569" s="1"/>
      <c r="AA39569" s="1"/>
      <c r="AB39569" s="1"/>
      <c r="AC39569" s="1"/>
      <c r="AJ39569" s="1"/>
      <c r="AK39569" s="1"/>
      <c r="AL39569" s="1"/>
    </row>
    <row r="39570">
      <c r="I39570" s="1"/>
      <c r="J39570" s="1"/>
      <c r="K39570" s="1"/>
      <c r="AA39570" s="1"/>
      <c r="AB39570" s="1"/>
      <c r="AC39570" s="1"/>
      <c r="AJ39570" s="1"/>
      <c r="AK39570" s="1"/>
      <c r="AL39570" s="1"/>
    </row>
    <row r="39571">
      <c r="I39571" s="1"/>
      <c r="J39571" s="1"/>
      <c r="K39571" s="1"/>
      <c r="AA39571" s="1"/>
      <c r="AB39571" s="1"/>
      <c r="AC39571" s="1"/>
      <c r="AJ39571" s="1"/>
      <c r="AK39571" s="1"/>
      <c r="AL39571" s="1"/>
    </row>
    <row r="39572">
      <c r="I39572" s="1"/>
      <c r="J39572" s="1"/>
      <c r="K39572" s="1"/>
      <c r="AA39572" s="1"/>
      <c r="AB39572" s="1"/>
      <c r="AC39572" s="1"/>
      <c r="AJ39572" s="1"/>
      <c r="AK39572" s="1"/>
      <c r="AL39572" s="1"/>
    </row>
    <row r="39573">
      <c r="I39573" s="1"/>
      <c r="J39573" s="1"/>
      <c r="K39573" s="1"/>
      <c r="AA39573" s="1"/>
      <c r="AB39573" s="1"/>
      <c r="AC39573" s="1"/>
      <c r="AJ39573" s="1"/>
      <c r="AK39573" s="1"/>
      <c r="AL39573" s="1"/>
    </row>
    <row r="39574">
      <c r="I39574" s="1"/>
      <c r="J39574" s="1"/>
      <c r="K39574" s="1"/>
      <c r="AA39574" s="1"/>
      <c r="AB39574" s="1"/>
      <c r="AC39574" s="1"/>
      <c r="AJ39574" s="1"/>
      <c r="AK39574" s="1"/>
      <c r="AL39574" s="1"/>
    </row>
    <row r="39575">
      <c r="I39575" s="1"/>
      <c r="J39575" s="1"/>
      <c r="K39575" s="1"/>
      <c r="AA39575" s="1"/>
      <c r="AB39575" s="1"/>
      <c r="AC39575" s="1"/>
      <c r="AJ39575" s="1"/>
      <c r="AK39575" s="1"/>
      <c r="AL39575" s="1"/>
    </row>
    <row r="39576">
      <c r="I39576" s="1"/>
      <c r="J39576" s="1"/>
      <c r="K39576" s="1"/>
      <c r="AA39576" s="1"/>
      <c r="AB39576" s="1"/>
      <c r="AC39576" s="1"/>
      <c r="AJ39576" s="1"/>
      <c r="AK39576" s="1"/>
      <c r="AL39576" s="1"/>
    </row>
    <row r="39577">
      <c r="I39577" s="1"/>
      <c r="J39577" s="1"/>
      <c r="K39577" s="1"/>
      <c r="AA39577" s="1"/>
      <c r="AB39577" s="1"/>
      <c r="AC39577" s="1"/>
      <c r="AJ39577" s="1"/>
      <c r="AK39577" s="1"/>
      <c r="AL39577" s="1"/>
    </row>
    <row r="39578">
      <c r="I39578" s="1"/>
      <c r="J39578" s="1"/>
      <c r="K39578" s="1"/>
      <c r="AA39578" s="1"/>
      <c r="AB39578" s="1"/>
      <c r="AC39578" s="1"/>
      <c r="AJ39578" s="1"/>
      <c r="AK39578" s="1"/>
      <c r="AL39578" s="1"/>
    </row>
    <row r="39579">
      <c r="I39579" s="1"/>
      <c r="J39579" s="1"/>
      <c r="K39579" s="1"/>
      <c r="AA39579" s="1"/>
      <c r="AB39579" s="1"/>
      <c r="AC39579" s="1"/>
      <c r="AJ39579" s="1"/>
      <c r="AK39579" s="1"/>
      <c r="AL39579" s="1"/>
    </row>
    <row r="39580">
      <c r="I39580" s="1"/>
      <c r="J39580" s="1"/>
      <c r="K39580" s="1"/>
      <c r="AA39580" s="1"/>
      <c r="AB39580" s="1"/>
      <c r="AC39580" s="1"/>
      <c r="AJ39580" s="1"/>
      <c r="AK39580" s="1"/>
      <c r="AL39580" s="1"/>
    </row>
    <row r="39581">
      <c r="I39581" s="1"/>
      <c r="J39581" s="1"/>
      <c r="K39581" s="1"/>
      <c r="AA39581" s="1"/>
      <c r="AB39581" s="1"/>
      <c r="AC39581" s="1"/>
      <c r="AJ39581" s="1"/>
      <c r="AK39581" s="1"/>
      <c r="AL39581" s="1"/>
    </row>
    <row r="39582">
      <c r="I39582" s="1"/>
      <c r="J39582" s="1"/>
      <c r="K39582" s="1"/>
      <c r="AA39582" s="1"/>
      <c r="AB39582" s="1"/>
      <c r="AC39582" s="1"/>
      <c r="AJ39582" s="1"/>
      <c r="AK39582" s="1"/>
      <c r="AL39582" s="1"/>
    </row>
    <row r="39583">
      <c r="I39583" s="1"/>
      <c r="J39583" s="1"/>
      <c r="K39583" s="1"/>
      <c r="AA39583" s="1"/>
      <c r="AB39583" s="1"/>
      <c r="AC39583" s="1"/>
      <c r="AJ39583" s="1"/>
      <c r="AK39583" s="1"/>
      <c r="AL39583" s="1"/>
    </row>
    <row r="39584">
      <c r="I39584" s="1"/>
      <c r="J39584" s="1"/>
      <c r="K39584" s="1"/>
      <c r="AA39584" s="1"/>
      <c r="AB39584" s="1"/>
      <c r="AC39584" s="1"/>
      <c r="AJ39584" s="1"/>
      <c r="AK39584" s="1"/>
      <c r="AL39584" s="1"/>
    </row>
    <row r="39585">
      <c r="I39585" s="1"/>
      <c r="J39585" s="1"/>
      <c r="K39585" s="1"/>
      <c r="AA39585" s="1"/>
      <c r="AB39585" s="1"/>
      <c r="AC39585" s="1"/>
      <c r="AJ39585" s="1"/>
      <c r="AK39585" s="1"/>
      <c r="AL39585" s="1"/>
    </row>
    <row r="39586">
      <c r="I39586" s="1"/>
      <c r="J39586" s="1"/>
      <c r="K39586" s="1"/>
      <c r="AA39586" s="1"/>
      <c r="AB39586" s="1"/>
      <c r="AC39586" s="1"/>
      <c r="AJ39586" s="1"/>
      <c r="AK39586" s="1"/>
      <c r="AL39586" s="1"/>
    </row>
    <row r="39587">
      <c r="I39587" s="1"/>
      <c r="J39587" s="1"/>
      <c r="K39587" s="1"/>
      <c r="AA39587" s="1"/>
      <c r="AB39587" s="1"/>
      <c r="AC39587" s="1"/>
      <c r="AJ39587" s="1"/>
      <c r="AK39587" s="1"/>
      <c r="AL39587" s="1"/>
    </row>
    <row r="39588">
      <c r="I39588" s="1"/>
      <c r="J39588" s="1"/>
      <c r="K39588" s="1"/>
      <c r="AA39588" s="1"/>
      <c r="AB39588" s="1"/>
      <c r="AC39588" s="1"/>
      <c r="AJ39588" s="1"/>
      <c r="AK39588" s="1"/>
      <c r="AL39588" s="1"/>
    </row>
    <row r="39589">
      <c r="I39589" s="1"/>
      <c r="J39589" s="1"/>
      <c r="K39589" s="1"/>
      <c r="AA39589" s="1"/>
      <c r="AB39589" s="1"/>
      <c r="AC39589" s="1"/>
      <c r="AJ39589" s="1"/>
      <c r="AK39589" s="1"/>
      <c r="AL39589" s="1"/>
    </row>
    <row r="39590">
      <c r="I39590" s="1"/>
      <c r="J39590" s="1"/>
      <c r="K39590" s="1"/>
      <c r="AA39590" s="1"/>
      <c r="AB39590" s="1"/>
      <c r="AC39590" s="1"/>
      <c r="AJ39590" s="1"/>
      <c r="AK39590" s="1"/>
      <c r="AL39590" s="1"/>
    </row>
    <row r="39591">
      <c r="I39591" s="1"/>
      <c r="J39591" s="1"/>
      <c r="K39591" s="1"/>
      <c r="AA39591" s="1"/>
      <c r="AB39591" s="1"/>
      <c r="AC39591" s="1"/>
      <c r="AJ39591" s="1"/>
      <c r="AK39591" s="1"/>
      <c r="AL39591" s="1"/>
    </row>
    <row r="39592">
      <c r="I39592" s="1"/>
      <c r="J39592" s="1"/>
      <c r="K39592" s="1"/>
      <c r="AA39592" s="1"/>
      <c r="AB39592" s="1"/>
      <c r="AC39592" s="1"/>
      <c r="AJ39592" s="1"/>
      <c r="AK39592" s="1"/>
      <c r="AL39592" s="1"/>
    </row>
    <row r="39593">
      <c r="I39593" s="1"/>
      <c r="J39593" s="1"/>
      <c r="K39593" s="1"/>
      <c r="AA39593" s="1"/>
      <c r="AB39593" s="1"/>
      <c r="AC39593" s="1"/>
      <c r="AJ39593" s="1"/>
      <c r="AK39593" s="1"/>
      <c r="AL39593" s="1"/>
    </row>
    <row r="39594">
      <c r="I39594" s="1"/>
      <c r="J39594" s="1"/>
      <c r="K39594" s="1"/>
      <c r="AA39594" s="1"/>
      <c r="AB39594" s="1"/>
      <c r="AC39594" s="1"/>
      <c r="AJ39594" s="1"/>
      <c r="AK39594" s="1"/>
      <c r="AL39594" s="1"/>
    </row>
    <row r="39595">
      <c r="I39595" s="1"/>
      <c r="J39595" s="1"/>
      <c r="K39595" s="1"/>
      <c r="AA39595" s="1"/>
      <c r="AB39595" s="1"/>
      <c r="AC39595" s="1"/>
      <c r="AJ39595" s="1"/>
      <c r="AK39595" s="1"/>
      <c r="AL39595" s="1"/>
    </row>
    <row r="39596">
      <c r="I39596" s="1"/>
      <c r="J39596" s="1"/>
      <c r="K39596" s="1"/>
      <c r="AA39596" s="1"/>
      <c r="AB39596" s="1"/>
      <c r="AC39596" s="1"/>
      <c r="AJ39596" s="1"/>
      <c r="AK39596" s="1"/>
      <c r="AL39596" s="1"/>
    </row>
    <row r="39597">
      <c r="I39597" s="1"/>
      <c r="J39597" s="1"/>
      <c r="K39597" s="1"/>
      <c r="AA39597" s="1"/>
      <c r="AB39597" s="1"/>
      <c r="AC39597" s="1"/>
      <c r="AJ39597" s="1"/>
      <c r="AK39597" s="1"/>
      <c r="AL39597" s="1"/>
    </row>
    <row r="39598">
      <c r="I39598" s="1"/>
      <c r="J39598" s="1"/>
      <c r="K39598" s="1"/>
      <c r="AA39598" s="1"/>
      <c r="AB39598" s="1"/>
      <c r="AC39598" s="1"/>
      <c r="AJ39598" s="1"/>
      <c r="AK39598" s="1"/>
      <c r="AL39598" s="1"/>
    </row>
    <row r="39599">
      <c r="I39599" s="1"/>
      <c r="J39599" s="1"/>
      <c r="K39599" s="1"/>
      <c r="AA39599" s="1"/>
      <c r="AB39599" s="1"/>
      <c r="AC39599" s="1"/>
      <c r="AJ39599" s="1"/>
      <c r="AK39599" s="1"/>
      <c r="AL39599" s="1"/>
    </row>
    <row r="39600">
      <c r="I39600" s="1"/>
      <c r="J39600" s="1"/>
      <c r="K39600" s="1"/>
      <c r="AA39600" s="1"/>
      <c r="AB39600" s="1"/>
      <c r="AC39600" s="1"/>
      <c r="AJ39600" s="1"/>
      <c r="AK39600" s="1"/>
      <c r="AL39600" s="1"/>
    </row>
    <row r="39601">
      <c r="I39601" s="1"/>
      <c r="J39601" s="1"/>
      <c r="K39601" s="1"/>
      <c r="AA39601" s="1"/>
      <c r="AB39601" s="1"/>
      <c r="AC39601" s="1"/>
      <c r="AJ39601" s="1"/>
      <c r="AK39601" s="1"/>
      <c r="AL39601" s="1"/>
    </row>
    <row r="39602">
      <c r="I39602" s="1"/>
      <c r="J39602" s="1"/>
      <c r="K39602" s="1"/>
      <c r="AA39602" s="1"/>
      <c r="AB39602" s="1"/>
      <c r="AC39602" s="1"/>
      <c r="AJ39602" s="1"/>
      <c r="AK39602" s="1"/>
      <c r="AL39602" s="1"/>
    </row>
    <row r="39603">
      <c r="I39603" s="1"/>
      <c r="J39603" s="1"/>
      <c r="K39603" s="1"/>
      <c r="AA39603" s="1"/>
      <c r="AB39603" s="1"/>
      <c r="AC39603" s="1"/>
      <c r="AJ39603" s="1"/>
      <c r="AK39603" s="1"/>
      <c r="AL39603" s="1"/>
    </row>
    <row r="39604">
      <c r="I39604" s="1"/>
      <c r="J39604" s="1"/>
      <c r="K39604" s="1"/>
      <c r="AA39604" s="1"/>
      <c r="AB39604" s="1"/>
      <c r="AC39604" s="1"/>
      <c r="AJ39604" s="1"/>
      <c r="AK39604" s="1"/>
      <c r="AL39604" s="1"/>
    </row>
    <row r="39605">
      <c r="I39605" s="1"/>
      <c r="J39605" s="1"/>
      <c r="K39605" s="1"/>
      <c r="AA39605" s="1"/>
      <c r="AB39605" s="1"/>
      <c r="AC39605" s="1"/>
      <c r="AJ39605" s="1"/>
      <c r="AK39605" s="1"/>
      <c r="AL39605" s="1"/>
    </row>
    <row r="39606">
      <c r="I39606" s="1"/>
      <c r="J39606" s="1"/>
      <c r="K39606" s="1"/>
      <c r="AA39606" s="1"/>
      <c r="AB39606" s="1"/>
      <c r="AC39606" s="1"/>
      <c r="AJ39606" s="1"/>
      <c r="AK39606" s="1"/>
      <c r="AL39606" s="1"/>
    </row>
    <row r="39607">
      <c r="I39607" s="1"/>
      <c r="J39607" s="1"/>
      <c r="K39607" s="1"/>
      <c r="AA39607" s="1"/>
      <c r="AB39607" s="1"/>
      <c r="AC39607" s="1"/>
      <c r="AJ39607" s="1"/>
      <c r="AK39607" s="1"/>
      <c r="AL39607" s="1"/>
    </row>
    <row r="39608">
      <c r="I39608" s="1"/>
      <c r="J39608" s="1"/>
      <c r="K39608" s="1"/>
      <c r="AA39608" s="1"/>
      <c r="AB39608" s="1"/>
      <c r="AC39608" s="1"/>
      <c r="AJ39608" s="1"/>
      <c r="AK39608" s="1"/>
      <c r="AL39608" s="1"/>
    </row>
    <row r="39609">
      <c r="I39609" s="1"/>
      <c r="J39609" s="1"/>
      <c r="K39609" s="1"/>
      <c r="AA39609" s="1"/>
      <c r="AB39609" s="1"/>
      <c r="AC39609" s="1"/>
      <c r="AJ39609" s="1"/>
      <c r="AK39609" s="1"/>
      <c r="AL39609" s="1"/>
    </row>
    <row r="39610">
      <c r="I39610" s="1"/>
      <c r="J39610" s="1"/>
      <c r="K39610" s="1"/>
      <c r="AA39610" s="1"/>
      <c r="AB39610" s="1"/>
      <c r="AC39610" s="1"/>
      <c r="AJ39610" s="1"/>
      <c r="AK39610" s="1"/>
      <c r="AL39610" s="1"/>
    </row>
    <row r="39611">
      <c r="I39611" s="1"/>
      <c r="J39611" s="1"/>
      <c r="K39611" s="1"/>
      <c r="AA39611" s="1"/>
      <c r="AB39611" s="1"/>
      <c r="AC39611" s="1"/>
      <c r="AJ39611" s="1"/>
      <c r="AK39611" s="1"/>
      <c r="AL39611" s="1"/>
    </row>
    <row r="39612">
      <c r="I39612" s="1"/>
      <c r="J39612" s="1"/>
      <c r="K39612" s="1"/>
      <c r="AA39612" s="1"/>
      <c r="AB39612" s="1"/>
      <c r="AC39612" s="1"/>
      <c r="AJ39612" s="1"/>
      <c r="AK39612" s="1"/>
      <c r="AL39612" s="1"/>
    </row>
    <row r="39613">
      <c r="I39613" s="1"/>
      <c r="J39613" s="1"/>
      <c r="K39613" s="1"/>
      <c r="AA39613" s="1"/>
      <c r="AB39613" s="1"/>
      <c r="AC39613" s="1"/>
      <c r="AJ39613" s="1"/>
      <c r="AK39613" s="1"/>
      <c r="AL39613" s="1"/>
    </row>
    <row r="39614">
      <c r="I39614" s="1"/>
      <c r="J39614" s="1"/>
      <c r="K39614" s="1"/>
      <c r="AA39614" s="1"/>
      <c r="AB39614" s="1"/>
      <c r="AC39614" s="1"/>
      <c r="AJ39614" s="1"/>
      <c r="AK39614" s="1"/>
      <c r="AL39614" s="1"/>
    </row>
    <row r="39615">
      <c r="I39615" s="1"/>
      <c r="J39615" s="1"/>
      <c r="K39615" s="1"/>
      <c r="AA39615" s="1"/>
      <c r="AB39615" s="1"/>
      <c r="AC39615" s="1"/>
      <c r="AJ39615" s="1"/>
      <c r="AK39615" s="1"/>
      <c r="AL39615" s="1"/>
    </row>
    <row r="39616">
      <c r="I39616" s="1"/>
      <c r="J39616" s="1"/>
      <c r="K39616" s="1"/>
      <c r="AA39616" s="1"/>
      <c r="AB39616" s="1"/>
      <c r="AC39616" s="1"/>
      <c r="AJ39616" s="1"/>
      <c r="AK39616" s="1"/>
      <c r="AL39616" s="1"/>
    </row>
    <row r="39617">
      <c r="I39617" s="1"/>
      <c r="J39617" s="1"/>
      <c r="K39617" s="1"/>
      <c r="AA39617" s="1"/>
      <c r="AB39617" s="1"/>
      <c r="AC39617" s="1"/>
      <c r="AJ39617" s="1"/>
      <c r="AK39617" s="1"/>
      <c r="AL39617" s="1"/>
    </row>
    <row r="39618">
      <c r="I39618" s="1"/>
      <c r="J39618" s="1"/>
      <c r="K39618" s="1"/>
      <c r="AA39618" s="1"/>
      <c r="AB39618" s="1"/>
      <c r="AC39618" s="1"/>
      <c r="AJ39618" s="1"/>
      <c r="AK39618" s="1"/>
      <c r="AL39618" s="1"/>
    </row>
    <row r="39619">
      <c r="I39619" s="1"/>
      <c r="J39619" s="1"/>
      <c r="K39619" s="1"/>
      <c r="AA39619" s="1"/>
      <c r="AB39619" s="1"/>
      <c r="AC39619" s="1"/>
      <c r="AJ39619" s="1"/>
      <c r="AK39619" s="1"/>
      <c r="AL39619" s="1"/>
    </row>
    <row r="39620">
      <c r="I39620" s="1"/>
      <c r="J39620" s="1"/>
      <c r="K39620" s="1"/>
      <c r="AA39620" s="1"/>
      <c r="AB39620" s="1"/>
      <c r="AC39620" s="1"/>
      <c r="AJ39620" s="1"/>
      <c r="AK39620" s="1"/>
      <c r="AL39620" s="1"/>
    </row>
    <row r="39621">
      <c r="I39621" s="1"/>
      <c r="J39621" s="1"/>
      <c r="K39621" s="1"/>
      <c r="AA39621" s="1"/>
      <c r="AB39621" s="1"/>
      <c r="AC39621" s="1"/>
      <c r="AJ39621" s="1"/>
      <c r="AK39621" s="1"/>
      <c r="AL39621" s="1"/>
    </row>
    <row r="39622">
      <c r="I39622" s="1"/>
      <c r="J39622" s="1"/>
      <c r="K39622" s="1"/>
      <c r="AA39622" s="1"/>
      <c r="AB39622" s="1"/>
      <c r="AC39622" s="1"/>
      <c r="AJ39622" s="1"/>
      <c r="AK39622" s="1"/>
      <c r="AL39622" s="1"/>
    </row>
    <row r="39623">
      <c r="I39623" s="1"/>
      <c r="J39623" s="1"/>
      <c r="K39623" s="1"/>
      <c r="AA39623" s="1"/>
      <c r="AB39623" s="1"/>
      <c r="AC39623" s="1"/>
      <c r="AJ39623" s="1"/>
      <c r="AK39623" s="1"/>
      <c r="AL39623" s="1"/>
    </row>
    <row r="39624">
      <c r="I39624" s="1"/>
      <c r="J39624" s="1"/>
      <c r="K39624" s="1"/>
      <c r="AA39624" s="1"/>
      <c r="AB39624" s="1"/>
      <c r="AC39624" s="1"/>
      <c r="AJ39624" s="1"/>
      <c r="AK39624" s="1"/>
      <c r="AL39624" s="1"/>
    </row>
    <row r="39625">
      <c r="I39625" s="1"/>
      <c r="J39625" s="1"/>
      <c r="K39625" s="1"/>
      <c r="AA39625" s="1"/>
      <c r="AB39625" s="1"/>
      <c r="AC39625" s="1"/>
      <c r="AJ39625" s="1"/>
      <c r="AK39625" s="1"/>
      <c r="AL39625" s="1"/>
    </row>
    <row r="39626">
      <c r="I39626" s="1"/>
      <c r="J39626" s="1"/>
      <c r="K39626" s="1"/>
      <c r="AA39626" s="1"/>
      <c r="AB39626" s="1"/>
      <c r="AC39626" s="1"/>
      <c r="AJ39626" s="1"/>
      <c r="AK39626" s="1"/>
      <c r="AL39626" s="1"/>
    </row>
    <row r="39627">
      <c r="I39627" s="1"/>
      <c r="J39627" s="1"/>
      <c r="K39627" s="1"/>
      <c r="AA39627" s="1"/>
      <c r="AB39627" s="1"/>
      <c r="AC39627" s="1"/>
      <c r="AJ39627" s="1"/>
      <c r="AK39627" s="1"/>
      <c r="AL39627" s="1"/>
    </row>
    <row r="39628">
      <c r="I39628" s="1"/>
      <c r="J39628" s="1"/>
      <c r="K39628" s="1"/>
      <c r="AA39628" s="1"/>
      <c r="AB39628" s="1"/>
      <c r="AC39628" s="1"/>
      <c r="AJ39628" s="1"/>
      <c r="AK39628" s="1"/>
      <c r="AL39628" s="1"/>
    </row>
    <row r="39629">
      <c r="I39629" s="1"/>
      <c r="J39629" s="1"/>
      <c r="K39629" s="1"/>
      <c r="AA39629" s="1"/>
      <c r="AB39629" s="1"/>
      <c r="AC39629" s="1"/>
      <c r="AJ39629" s="1"/>
      <c r="AK39629" s="1"/>
      <c r="AL39629" s="1"/>
    </row>
    <row r="39630">
      <c r="I39630" s="1"/>
      <c r="J39630" s="1"/>
      <c r="K39630" s="1"/>
      <c r="AA39630" s="1"/>
      <c r="AB39630" s="1"/>
      <c r="AC39630" s="1"/>
      <c r="AJ39630" s="1"/>
      <c r="AK39630" s="1"/>
      <c r="AL39630" s="1"/>
    </row>
    <row r="39631">
      <c r="I39631" s="1"/>
      <c r="J39631" s="1"/>
      <c r="K39631" s="1"/>
      <c r="AA39631" s="1"/>
      <c r="AB39631" s="1"/>
      <c r="AC39631" s="1"/>
      <c r="AJ39631" s="1"/>
      <c r="AK39631" s="1"/>
      <c r="AL39631" s="1"/>
    </row>
    <row r="39632">
      <c r="I39632" s="1"/>
      <c r="J39632" s="1"/>
      <c r="K39632" s="1"/>
      <c r="AA39632" s="1"/>
      <c r="AB39632" s="1"/>
      <c r="AC39632" s="1"/>
      <c r="AJ39632" s="1"/>
      <c r="AK39632" s="1"/>
      <c r="AL39632" s="1"/>
    </row>
    <row r="39633">
      <c r="I39633" s="1"/>
      <c r="J39633" s="1"/>
      <c r="K39633" s="1"/>
      <c r="AA39633" s="1"/>
      <c r="AB39633" s="1"/>
      <c r="AC39633" s="1"/>
      <c r="AJ39633" s="1"/>
      <c r="AK39633" s="1"/>
      <c r="AL39633" s="1"/>
    </row>
    <row r="39634">
      <c r="I39634" s="1"/>
      <c r="J39634" s="1"/>
      <c r="K39634" s="1"/>
      <c r="AA39634" s="1"/>
      <c r="AB39634" s="1"/>
      <c r="AC39634" s="1"/>
      <c r="AJ39634" s="1"/>
      <c r="AK39634" s="1"/>
      <c r="AL39634" s="1"/>
    </row>
    <row r="39635">
      <c r="I39635" s="1"/>
      <c r="J39635" s="1"/>
      <c r="K39635" s="1"/>
      <c r="AA39635" s="1"/>
      <c r="AB39635" s="1"/>
      <c r="AC39635" s="1"/>
      <c r="AJ39635" s="1"/>
      <c r="AK39635" s="1"/>
      <c r="AL39635" s="1"/>
    </row>
    <row r="39636">
      <c r="I39636" s="1"/>
      <c r="J39636" s="1"/>
      <c r="K39636" s="1"/>
      <c r="AA39636" s="1"/>
      <c r="AB39636" s="1"/>
      <c r="AC39636" s="1"/>
      <c r="AJ39636" s="1"/>
      <c r="AK39636" s="1"/>
      <c r="AL39636" s="1"/>
    </row>
    <row r="39637">
      <c r="I39637" s="1"/>
      <c r="J39637" s="1"/>
      <c r="K39637" s="1"/>
      <c r="AA39637" s="1"/>
      <c r="AB39637" s="1"/>
      <c r="AC39637" s="1"/>
      <c r="AJ39637" s="1"/>
      <c r="AK39637" s="1"/>
      <c r="AL39637" s="1"/>
    </row>
    <row r="39638">
      <c r="I39638" s="1"/>
      <c r="J39638" s="1"/>
      <c r="K39638" s="1"/>
      <c r="AA39638" s="1"/>
      <c r="AB39638" s="1"/>
      <c r="AC39638" s="1"/>
      <c r="AJ39638" s="1"/>
      <c r="AK39638" s="1"/>
      <c r="AL39638" s="1"/>
    </row>
    <row r="39639">
      <c r="I39639" s="1"/>
      <c r="J39639" s="1"/>
      <c r="K39639" s="1"/>
      <c r="AA39639" s="1"/>
      <c r="AB39639" s="1"/>
      <c r="AC39639" s="1"/>
      <c r="AJ39639" s="1"/>
      <c r="AK39639" s="1"/>
      <c r="AL39639" s="1"/>
    </row>
    <row r="39640">
      <c r="I39640" s="1"/>
      <c r="J39640" s="1"/>
      <c r="K39640" s="1"/>
      <c r="AA39640" s="1"/>
      <c r="AB39640" s="1"/>
      <c r="AC39640" s="1"/>
      <c r="AJ39640" s="1"/>
      <c r="AK39640" s="1"/>
      <c r="AL39640" s="1"/>
    </row>
    <row r="39641">
      <c r="I39641" s="1"/>
      <c r="J39641" s="1"/>
      <c r="K39641" s="1"/>
      <c r="AA39641" s="1"/>
      <c r="AB39641" s="1"/>
      <c r="AC39641" s="1"/>
      <c r="AJ39641" s="1"/>
      <c r="AK39641" s="1"/>
      <c r="AL39641" s="1"/>
    </row>
    <row r="39642">
      <c r="I39642" s="1"/>
      <c r="J39642" s="1"/>
      <c r="K39642" s="1"/>
      <c r="AA39642" s="1"/>
      <c r="AB39642" s="1"/>
      <c r="AC39642" s="1"/>
      <c r="AJ39642" s="1"/>
      <c r="AK39642" s="1"/>
      <c r="AL39642" s="1"/>
    </row>
    <row r="39643">
      <c r="I39643" s="1"/>
      <c r="J39643" s="1"/>
      <c r="K39643" s="1"/>
      <c r="AA39643" s="1"/>
      <c r="AB39643" s="1"/>
      <c r="AC39643" s="1"/>
      <c r="AJ39643" s="1"/>
      <c r="AK39643" s="1"/>
      <c r="AL39643" s="1"/>
    </row>
    <row r="39644">
      <c r="I39644" s="1"/>
      <c r="J39644" s="1"/>
      <c r="K39644" s="1"/>
      <c r="AA39644" s="1"/>
      <c r="AB39644" s="1"/>
      <c r="AC39644" s="1"/>
      <c r="AJ39644" s="1"/>
      <c r="AK39644" s="1"/>
      <c r="AL39644" s="1"/>
    </row>
    <row r="39645">
      <c r="I39645" s="1"/>
      <c r="J39645" s="1"/>
      <c r="K39645" s="1"/>
      <c r="AA39645" s="1"/>
      <c r="AB39645" s="1"/>
      <c r="AC39645" s="1"/>
      <c r="AJ39645" s="1"/>
      <c r="AK39645" s="1"/>
      <c r="AL39645" s="1"/>
    </row>
    <row r="39646">
      <c r="I39646" s="1"/>
      <c r="J39646" s="1"/>
      <c r="K39646" s="1"/>
      <c r="AA39646" s="1"/>
      <c r="AB39646" s="1"/>
      <c r="AC39646" s="1"/>
      <c r="AJ39646" s="1"/>
      <c r="AK39646" s="1"/>
      <c r="AL39646" s="1"/>
    </row>
    <row r="39647">
      <c r="I39647" s="1"/>
      <c r="J39647" s="1"/>
      <c r="K39647" s="1"/>
      <c r="AA39647" s="1"/>
      <c r="AB39647" s="1"/>
      <c r="AC39647" s="1"/>
      <c r="AJ39647" s="1"/>
      <c r="AK39647" s="1"/>
      <c r="AL39647" s="1"/>
    </row>
    <row r="39648">
      <c r="I39648" s="1"/>
      <c r="J39648" s="1"/>
      <c r="K39648" s="1"/>
      <c r="AA39648" s="1"/>
      <c r="AB39648" s="1"/>
      <c r="AC39648" s="1"/>
      <c r="AJ39648" s="1"/>
      <c r="AK39648" s="1"/>
      <c r="AL39648" s="1"/>
    </row>
    <row r="39649">
      <c r="I39649" s="1"/>
      <c r="J39649" s="1"/>
      <c r="K39649" s="1"/>
      <c r="AA39649" s="1"/>
      <c r="AB39649" s="1"/>
      <c r="AC39649" s="1"/>
      <c r="AJ39649" s="1"/>
      <c r="AK39649" s="1"/>
      <c r="AL39649" s="1"/>
    </row>
    <row r="39650">
      <c r="I39650" s="1"/>
      <c r="J39650" s="1"/>
      <c r="K39650" s="1"/>
      <c r="AA39650" s="1"/>
      <c r="AB39650" s="1"/>
      <c r="AC39650" s="1"/>
      <c r="AJ39650" s="1"/>
      <c r="AK39650" s="1"/>
      <c r="AL39650" s="1"/>
    </row>
    <row r="39651">
      <c r="I39651" s="1"/>
      <c r="J39651" s="1"/>
      <c r="K39651" s="1"/>
      <c r="AA39651" s="1"/>
      <c r="AB39651" s="1"/>
      <c r="AC39651" s="1"/>
      <c r="AJ39651" s="1"/>
      <c r="AK39651" s="1"/>
      <c r="AL39651" s="1"/>
    </row>
    <row r="39652">
      <c r="I39652" s="1"/>
      <c r="J39652" s="1"/>
      <c r="K39652" s="1"/>
      <c r="AA39652" s="1"/>
      <c r="AB39652" s="1"/>
      <c r="AC39652" s="1"/>
      <c r="AJ39652" s="1"/>
      <c r="AK39652" s="1"/>
      <c r="AL39652" s="1"/>
    </row>
    <row r="39653">
      <c r="I39653" s="1"/>
      <c r="J39653" s="1"/>
      <c r="K39653" s="1"/>
      <c r="AA39653" s="1"/>
      <c r="AB39653" s="1"/>
      <c r="AC39653" s="1"/>
      <c r="AJ39653" s="1"/>
      <c r="AK39653" s="1"/>
      <c r="AL39653" s="1"/>
    </row>
    <row r="39654">
      <c r="I39654" s="1"/>
      <c r="J39654" s="1"/>
      <c r="K39654" s="1"/>
      <c r="AA39654" s="1"/>
      <c r="AB39654" s="1"/>
      <c r="AC39654" s="1"/>
      <c r="AJ39654" s="1"/>
      <c r="AK39654" s="1"/>
      <c r="AL39654" s="1"/>
    </row>
    <row r="39655">
      <c r="I39655" s="1"/>
      <c r="J39655" s="1"/>
      <c r="K39655" s="1"/>
      <c r="AA39655" s="1"/>
      <c r="AB39655" s="1"/>
      <c r="AC39655" s="1"/>
      <c r="AJ39655" s="1"/>
      <c r="AK39655" s="1"/>
      <c r="AL39655" s="1"/>
    </row>
    <row r="39656">
      <c r="I39656" s="1"/>
      <c r="J39656" s="1"/>
      <c r="K39656" s="1"/>
      <c r="AA39656" s="1"/>
      <c r="AB39656" s="1"/>
      <c r="AC39656" s="1"/>
      <c r="AJ39656" s="1"/>
      <c r="AK39656" s="1"/>
      <c r="AL39656" s="1"/>
    </row>
    <row r="39657">
      <c r="I39657" s="1"/>
      <c r="J39657" s="1"/>
      <c r="K39657" s="1"/>
      <c r="AA39657" s="1"/>
      <c r="AB39657" s="1"/>
      <c r="AC39657" s="1"/>
      <c r="AJ39657" s="1"/>
      <c r="AK39657" s="1"/>
      <c r="AL39657" s="1"/>
    </row>
    <row r="39658">
      <c r="I39658" s="1"/>
      <c r="J39658" s="1"/>
      <c r="K39658" s="1"/>
      <c r="AA39658" s="1"/>
      <c r="AB39658" s="1"/>
      <c r="AC39658" s="1"/>
      <c r="AJ39658" s="1"/>
      <c r="AK39658" s="1"/>
      <c r="AL39658" s="1"/>
    </row>
    <row r="39659">
      <c r="I39659" s="1"/>
      <c r="J39659" s="1"/>
      <c r="K39659" s="1"/>
      <c r="AA39659" s="1"/>
      <c r="AB39659" s="1"/>
      <c r="AC39659" s="1"/>
      <c r="AJ39659" s="1"/>
      <c r="AK39659" s="1"/>
      <c r="AL39659" s="1"/>
    </row>
    <row r="39660">
      <c r="I39660" s="1"/>
      <c r="J39660" s="1"/>
      <c r="K39660" s="1"/>
      <c r="AA39660" s="1"/>
      <c r="AB39660" s="1"/>
      <c r="AC39660" s="1"/>
      <c r="AJ39660" s="1"/>
      <c r="AK39660" s="1"/>
      <c r="AL39660" s="1"/>
    </row>
    <row r="39661">
      <c r="I39661" s="1"/>
      <c r="J39661" s="1"/>
      <c r="K39661" s="1"/>
      <c r="AA39661" s="1"/>
      <c r="AB39661" s="1"/>
      <c r="AC39661" s="1"/>
      <c r="AJ39661" s="1"/>
      <c r="AK39661" s="1"/>
      <c r="AL39661" s="1"/>
    </row>
    <row r="39662">
      <c r="I39662" s="1"/>
      <c r="J39662" s="1"/>
      <c r="K39662" s="1"/>
      <c r="AA39662" s="1"/>
      <c r="AB39662" s="1"/>
      <c r="AC39662" s="1"/>
      <c r="AJ39662" s="1"/>
      <c r="AK39662" s="1"/>
      <c r="AL39662" s="1"/>
    </row>
    <row r="39663">
      <c r="I39663" s="1"/>
      <c r="J39663" s="1"/>
      <c r="K39663" s="1"/>
      <c r="AA39663" s="1"/>
      <c r="AB39663" s="1"/>
      <c r="AC39663" s="1"/>
      <c r="AJ39663" s="1"/>
      <c r="AK39663" s="1"/>
      <c r="AL39663" s="1"/>
    </row>
    <row r="39664">
      <c r="I39664" s="1"/>
      <c r="J39664" s="1"/>
      <c r="K39664" s="1"/>
      <c r="AA39664" s="1"/>
      <c r="AB39664" s="1"/>
      <c r="AC39664" s="1"/>
      <c r="AJ39664" s="1"/>
      <c r="AK39664" s="1"/>
      <c r="AL39664" s="1"/>
    </row>
    <row r="39665">
      <c r="I39665" s="1"/>
      <c r="J39665" s="1"/>
      <c r="K39665" s="1"/>
      <c r="AA39665" s="1"/>
      <c r="AB39665" s="1"/>
      <c r="AC39665" s="1"/>
      <c r="AJ39665" s="1"/>
      <c r="AK39665" s="1"/>
      <c r="AL39665" s="1"/>
    </row>
    <row r="39666">
      <c r="I39666" s="1"/>
      <c r="J39666" s="1"/>
      <c r="K39666" s="1"/>
      <c r="AA39666" s="1"/>
      <c r="AB39666" s="1"/>
      <c r="AC39666" s="1"/>
      <c r="AJ39666" s="1"/>
      <c r="AK39666" s="1"/>
      <c r="AL39666" s="1"/>
    </row>
    <row r="39667">
      <c r="I39667" s="1"/>
      <c r="J39667" s="1"/>
      <c r="K39667" s="1"/>
      <c r="AA39667" s="1"/>
      <c r="AB39667" s="1"/>
      <c r="AC39667" s="1"/>
      <c r="AJ39667" s="1"/>
      <c r="AK39667" s="1"/>
      <c r="AL39667" s="1"/>
    </row>
    <row r="39668">
      <c r="I39668" s="1"/>
      <c r="J39668" s="1"/>
      <c r="K39668" s="1"/>
      <c r="AA39668" s="1"/>
      <c r="AB39668" s="1"/>
      <c r="AC39668" s="1"/>
      <c r="AJ39668" s="1"/>
      <c r="AK39668" s="1"/>
      <c r="AL39668" s="1"/>
    </row>
    <row r="39669">
      <c r="I39669" s="1"/>
      <c r="J39669" s="1"/>
      <c r="K39669" s="1"/>
      <c r="AA39669" s="1"/>
      <c r="AB39669" s="1"/>
      <c r="AC39669" s="1"/>
      <c r="AJ39669" s="1"/>
      <c r="AK39669" s="1"/>
      <c r="AL39669" s="1"/>
    </row>
    <row r="39670">
      <c r="I39670" s="1"/>
      <c r="J39670" s="1"/>
      <c r="K39670" s="1"/>
      <c r="AA39670" s="1"/>
      <c r="AB39670" s="1"/>
      <c r="AC39670" s="1"/>
      <c r="AJ39670" s="1"/>
      <c r="AK39670" s="1"/>
      <c r="AL39670" s="1"/>
    </row>
    <row r="39671">
      <c r="I39671" s="1"/>
      <c r="J39671" s="1"/>
      <c r="K39671" s="1"/>
      <c r="AA39671" s="1"/>
      <c r="AB39671" s="1"/>
      <c r="AC39671" s="1"/>
      <c r="AJ39671" s="1"/>
      <c r="AK39671" s="1"/>
      <c r="AL39671" s="1"/>
    </row>
    <row r="39672">
      <c r="I39672" s="1"/>
      <c r="J39672" s="1"/>
      <c r="K39672" s="1"/>
      <c r="AA39672" s="1"/>
      <c r="AB39672" s="1"/>
      <c r="AC39672" s="1"/>
      <c r="AJ39672" s="1"/>
      <c r="AK39672" s="1"/>
      <c r="AL39672" s="1"/>
    </row>
    <row r="39673">
      <c r="I39673" s="1"/>
      <c r="J39673" s="1"/>
      <c r="K39673" s="1"/>
      <c r="AA39673" s="1"/>
      <c r="AB39673" s="1"/>
      <c r="AC39673" s="1"/>
      <c r="AJ39673" s="1"/>
      <c r="AK39673" s="1"/>
      <c r="AL39673" s="1"/>
    </row>
    <row r="39674">
      <c r="I39674" s="1"/>
      <c r="J39674" s="1"/>
      <c r="K39674" s="1"/>
      <c r="AA39674" s="1"/>
      <c r="AB39674" s="1"/>
      <c r="AC39674" s="1"/>
      <c r="AJ39674" s="1"/>
      <c r="AK39674" s="1"/>
      <c r="AL39674" s="1"/>
    </row>
    <row r="39675">
      <c r="I39675" s="1"/>
      <c r="J39675" s="1"/>
      <c r="K39675" s="1"/>
      <c r="AA39675" s="1"/>
      <c r="AB39675" s="1"/>
      <c r="AC39675" s="1"/>
      <c r="AJ39675" s="1"/>
      <c r="AK39675" s="1"/>
      <c r="AL39675" s="1"/>
    </row>
    <row r="39676">
      <c r="I39676" s="1"/>
      <c r="J39676" s="1"/>
      <c r="K39676" s="1"/>
      <c r="AA39676" s="1"/>
      <c r="AB39676" s="1"/>
      <c r="AC39676" s="1"/>
      <c r="AJ39676" s="1"/>
      <c r="AK39676" s="1"/>
      <c r="AL39676" s="1"/>
    </row>
    <row r="39677">
      <c r="I39677" s="1"/>
      <c r="J39677" s="1"/>
      <c r="K39677" s="1"/>
      <c r="AA39677" s="1"/>
      <c r="AB39677" s="1"/>
      <c r="AC39677" s="1"/>
      <c r="AJ39677" s="1"/>
      <c r="AK39677" s="1"/>
      <c r="AL39677" s="1"/>
    </row>
    <row r="39678">
      <c r="I39678" s="1"/>
      <c r="J39678" s="1"/>
      <c r="K39678" s="1"/>
      <c r="AA39678" s="1"/>
      <c r="AB39678" s="1"/>
      <c r="AC39678" s="1"/>
      <c r="AJ39678" s="1"/>
      <c r="AK39678" s="1"/>
      <c r="AL39678" s="1"/>
    </row>
    <row r="39679">
      <c r="I39679" s="1"/>
      <c r="J39679" s="1"/>
      <c r="K39679" s="1"/>
      <c r="AA39679" s="1"/>
      <c r="AB39679" s="1"/>
      <c r="AC39679" s="1"/>
      <c r="AJ39679" s="1"/>
      <c r="AK39679" s="1"/>
      <c r="AL39679" s="1"/>
    </row>
    <row r="39680">
      <c r="I39680" s="1"/>
      <c r="J39680" s="1"/>
      <c r="K39680" s="1"/>
      <c r="AA39680" s="1"/>
      <c r="AB39680" s="1"/>
      <c r="AC39680" s="1"/>
      <c r="AJ39680" s="1"/>
      <c r="AK39680" s="1"/>
      <c r="AL39680" s="1"/>
    </row>
    <row r="39681">
      <c r="I39681" s="1"/>
      <c r="J39681" s="1"/>
      <c r="K39681" s="1"/>
      <c r="AA39681" s="1"/>
      <c r="AB39681" s="1"/>
      <c r="AC39681" s="1"/>
      <c r="AJ39681" s="1"/>
      <c r="AK39681" s="1"/>
      <c r="AL39681" s="1"/>
    </row>
    <row r="39682">
      <c r="I39682" s="1"/>
      <c r="J39682" s="1"/>
      <c r="K39682" s="1"/>
      <c r="AA39682" s="1"/>
      <c r="AB39682" s="1"/>
      <c r="AC39682" s="1"/>
      <c r="AJ39682" s="1"/>
      <c r="AK39682" s="1"/>
      <c r="AL39682" s="1"/>
    </row>
    <row r="39683">
      <c r="I39683" s="1"/>
      <c r="J39683" s="1"/>
      <c r="K39683" s="1"/>
      <c r="AA39683" s="1"/>
      <c r="AB39683" s="1"/>
      <c r="AC39683" s="1"/>
      <c r="AJ39683" s="1"/>
      <c r="AK39683" s="1"/>
      <c r="AL39683" s="1"/>
    </row>
    <row r="39684">
      <c r="I39684" s="1"/>
      <c r="J39684" s="1"/>
      <c r="K39684" s="1"/>
      <c r="AA39684" s="1"/>
      <c r="AB39684" s="1"/>
      <c r="AC39684" s="1"/>
      <c r="AJ39684" s="1"/>
      <c r="AK39684" s="1"/>
      <c r="AL39684" s="1"/>
    </row>
    <row r="39685">
      <c r="I39685" s="1"/>
      <c r="J39685" s="1"/>
      <c r="K39685" s="1"/>
      <c r="AA39685" s="1"/>
      <c r="AB39685" s="1"/>
      <c r="AC39685" s="1"/>
      <c r="AJ39685" s="1"/>
      <c r="AK39685" s="1"/>
      <c r="AL39685" s="1"/>
    </row>
    <row r="39686">
      <c r="I39686" s="1"/>
      <c r="J39686" s="1"/>
      <c r="K39686" s="1"/>
      <c r="AA39686" s="1"/>
      <c r="AB39686" s="1"/>
      <c r="AC39686" s="1"/>
      <c r="AJ39686" s="1"/>
      <c r="AK39686" s="1"/>
      <c r="AL39686" s="1"/>
    </row>
    <row r="39687">
      <c r="I39687" s="1"/>
      <c r="J39687" s="1"/>
      <c r="K39687" s="1"/>
      <c r="AA39687" s="1"/>
      <c r="AB39687" s="1"/>
      <c r="AC39687" s="1"/>
      <c r="AJ39687" s="1"/>
      <c r="AK39687" s="1"/>
      <c r="AL39687" s="1"/>
    </row>
    <row r="39688">
      <c r="I39688" s="1"/>
      <c r="J39688" s="1"/>
      <c r="K39688" s="1"/>
      <c r="AA39688" s="1"/>
      <c r="AB39688" s="1"/>
      <c r="AC39688" s="1"/>
      <c r="AJ39688" s="1"/>
      <c r="AK39688" s="1"/>
      <c r="AL39688" s="1"/>
    </row>
    <row r="39689">
      <c r="I39689" s="1"/>
      <c r="J39689" s="1"/>
      <c r="K39689" s="1"/>
      <c r="AA39689" s="1"/>
      <c r="AB39689" s="1"/>
      <c r="AC39689" s="1"/>
      <c r="AJ39689" s="1"/>
      <c r="AK39689" s="1"/>
      <c r="AL39689" s="1"/>
    </row>
    <row r="39690">
      <c r="I39690" s="1"/>
      <c r="J39690" s="1"/>
      <c r="K39690" s="1"/>
      <c r="AA39690" s="1"/>
      <c r="AB39690" s="1"/>
      <c r="AC39690" s="1"/>
      <c r="AJ39690" s="1"/>
      <c r="AK39690" s="1"/>
      <c r="AL39690" s="1"/>
    </row>
    <row r="39691">
      <c r="I39691" s="1"/>
      <c r="J39691" s="1"/>
      <c r="K39691" s="1"/>
      <c r="AA39691" s="1"/>
      <c r="AB39691" s="1"/>
      <c r="AC39691" s="1"/>
      <c r="AJ39691" s="1"/>
      <c r="AK39691" s="1"/>
      <c r="AL39691" s="1"/>
    </row>
    <row r="39692">
      <c r="I39692" s="1"/>
      <c r="J39692" s="1"/>
      <c r="K39692" s="1"/>
      <c r="AA39692" s="1"/>
      <c r="AB39692" s="1"/>
      <c r="AC39692" s="1"/>
      <c r="AJ39692" s="1"/>
      <c r="AK39692" s="1"/>
      <c r="AL39692" s="1"/>
    </row>
    <row r="39693">
      <c r="I39693" s="1"/>
      <c r="J39693" s="1"/>
      <c r="K39693" s="1"/>
      <c r="AA39693" s="1"/>
      <c r="AB39693" s="1"/>
      <c r="AC39693" s="1"/>
      <c r="AJ39693" s="1"/>
      <c r="AK39693" s="1"/>
      <c r="AL39693" s="1"/>
    </row>
    <row r="39694">
      <c r="I39694" s="1"/>
      <c r="J39694" s="1"/>
      <c r="K39694" s="1"/>
      <c r="AA39694" s="1"/>
      <c r="AB39694" s="1"/>
      <c r="AC39694" s="1"/>
      <c r="AJ39694" s="1"/>
      <c r="AK39694" s="1"/>
      <c r="AL39694" s="1"/>
    </row>
    <row r="39695">
      <c r="I39695" s="1"/>
      <c r="J39695" s="1"/>
      <c r="K39695" s="1"/>
      <c r="AA39695" s="1"/>
      <c r="AB39695" s="1"/>
      <c r="AC39695" s="1"/>
      <c r="AJ39695" s="1"/>
      <c r="AK39695" s="1"/>
      <c r="AL39695" s="1"/>
    </row>
    <row r="39696">
      <c r="I39696" s="1"/>
      <c r="J39696" s="1"/>
      <c r="K39696" s="1"/>
      <c r="AA39696" s="1"/>
      <c r="AB39696" s="1"/>
      <c r="AC39696" s="1"/>
      <c r="AJ39696" s="1"/>
      <c r="AK39696" s="1"/>
      <c r="AL39696" s="1"/>
    </row>
    <row r="39697">
      <c r="I39697" s="1"/>
      <c r="J39697" s="1"/>
      <c r="K39697" s="1"/>
      <c r="AA39697" s="1"/>
      <c r="AB39697" s="1"/>
      <c r="AC39697" s="1"/>
      <c r="AJ39697" s="1"/>
      <c r="AK39697" s="1"/>
      <c r="AL39697" s="1"/>
    </row>
    <row r="39698">
      <c r="I39698" s="1"/>
      <c r="J39698" s="1"/>
      <c r="K39698" s="1"/>
      <c r="AA39698" s="1"/>
      <c r="AB39698" s="1"/>
      <c r="AC39698" s="1"/>
      <c r="AJ39698" s="1"/>
      <c r="AK39698" s="1"/>
      <c r="AL39698" s="1"/>
    </row>
    <row r="39699">
      <c r="I39699" s="1"/>
      <c r="J39699" s="1"/>
      <c r="K39699" s="1"/>
      <c r="AA39699" s="1"/>
      <c r="AB39699" s="1"/>
      <c r="AC39699" s="1"/>
      <c r="AJ39699" s="1"/>
      <c r="AK39699" s="1"/>
      <c r="AL39699" s="1"/>
    </row>
    <row r="39700">
      <c r="I39700" s="1"/>
      <c r="J39700" s="1"/>
      <c r="K39700" s="1"/>
      <c r="AA39700" s="1"/>
      <c r="AB39700" s="1"/>
      <c r="AC39700" s="1"/>
      <c r="AJ39700" s="1"/>
      <c r="AK39700" s="1"/>
      <c r="AL39700" s="1"/>
    </row>
    <row r="39701">
      <c r="I39701" s="1"/>
      <c r="J39701" s="1"/>
      <c r="K39701" s="1"/>
      <c r="AA39701" s="1"/>
      <c r="AB39701" s="1"/>
      <c r="AC39701" s="1"/>
      <c r="AJ39701" s="1"/>
      <c r="AK39701" s="1"/>
      <c r="AL39701" s="1"/>
    </row>
    <row r="39702">
      <c r="I39702" s="1"/>
      <c r="J39702" s="1"/>
      <c r="K39702" s="1"/>
      <c r="AA39702" s="1"/>
      <c r="AB39702" s="1"/>
      <c r="AC39702" s="1"/>
      <c r="AJ39702" s="1"/>
      <c r="AK39702" s="1"/>
      <c r="AL39702" s="1"/>
    </row>
    <row r="39703">
      <c r="I39703" s="1"/>
      <c r="J39703" s="1"/>
      <c r="K39703" s="1"/>
      <c r="AA39703" s="1"/>
      <c r="AB39703" s="1"/>
      <c r="AC39703" s="1"/>
      <c r="AJ39703" s="1"/>
      <c r="AK39703" s="1"/>
      <c r="AL39703" s="1"/>
    </row>
    <row r="39704">
      <c r="I39704" s="1"/>
      <c r="J39704" s="1"/>
      <c r="K39704" s="1"/>
      <c r="AA39704" s="1"/>
      <c r="AB39704" s="1"/>
      <c r="AC39704" s="1"/>
      <c r="AJ39704" s="1"/>
      <c r="AK39704" s="1"/>
      <c r="AL39704" s="1"/>
    </row>
    <row r="39705">
      <c r="I39705" s="1"/>
      <c r="J39705" s="1"/>
      <c r="K39705" s="1"/>
      <c r="AA39705" s="1"/>
      <c r="AB39705" s="1"/>
      <c r="AC39705" s="1"/>
      <c r="AJ39705" s="1"/>
      <c r="AK39705" s="1"/>
      <c r="AL39705" s="1"/>
    </row>
    <row r="39706">
      <c r="I39706" s="1"/>
      <c r="J39706" s="1"/>
      <c r="K39706" s="1"/>
      <c r="AA39706" s="1"/>
      <c r="AB39706" s="1"/>
      <c r="AC39706" s="1"/>
      <c r="AJ39706" s="1"/>
      <c r="AK39706" s="1"/>
      <c r="AL39706" s="1"/>
    </row>
    <row r="39707">
      <c r="I39707" s="1"/>
      <c r="J39707" s="1"/>
      <c r="K39707" s="1"/>
      <c r="AA39707" s="1"/>
      <c r="AB39707" s="1"/>
      <c r="AC39707" s="1"/>
      <c r="AJ39707" s="1"/>
      <c r="AK39707" s="1"/>
      <c r="AL39707" s="1"/>
    </row>
    <row r="39708">
      <c r="I39708" s="1"/>
      <c r="J39708" s="1"/>
      <c r="K39708" s="1"/>
      <c r="AA39708" s="1"/>
      <c r="AB39708" s="1"/>
      <c r="AC39708" s="1"/>
      <c r="AJ39708" s="1"/>
      <c r="AK39708" s="1"/>
      <c r="AL39708" s="1"/>
    </row>
    <row r="39709">
      <c r="I39709" s="1"/>
      <c r="J39709" s="1"/>
      <c r="K39709" s="1"/>
      <c r="AA39709" s="1"/>
      <c r="AB39709" s="1"/>
      <c r="AC39709" s="1"/>
      <c r="AJ39709" s="1"/>
      <c r="AK39709" s="1"/>
      <c r="AL39709" s="1"/>
    </row>
    <row r="39710">
      <c r="I39710" s="1"/>
      <c r="J39710" s="1"/>
      <c r="K39710" s="1"/>
      <c r="AA39710" s="1"/>
      <c r="AB39710" s="1"/>
      <c r="AC39710" s="1"/>
      <c r="AJ39710" s="1"/>
      <c r="AK39710" s="1"/>
      <c r="AL39710" s="1"/>
    </row>
    <row r="39711">
      <c r="I39711" s="1"/>
      <c r="J39711" s="1"/>
      <c r="K39711" s="1"/>
      <c r="AA39711" s="1"/>
      <c r="AB39711" s="1"/>
      <c r="AC39711" s="1"/>
      <c r="AJ39711" s="1"/>
      <c r="AK39711" s="1"/>
      <c r="AL39711" s="1"/>
    </row>
    <row r="39712">
      <c r="I39712" s="1"/>
      <c r="J39712" s="1"/>
      <c r="K39712" s="1"/>
      <c r="AA39712" s="1"/>
      <c r="AB39712" s="1"/>
      <c r="AC39712" s="1"/>
      <c r="AJ39712" s="1"/>
      <c r="AK39712" s="1"/>
      <c r="AL39712" s="1"/>
    </row>
    <row r="39713">
      <c r="I39713" s="1"/>
      <c r="J39713" s="1"/>
      <c r="K39713" s="1"/>
      <c r="AA39713" s="1"/>
      <c r="AB39713" s="1"/>
      <c r="AC39713" s="1"/>
      <c r="AJ39713" s="1"/>
      <c r="AK39713" s="1"/>
      <c r="AL39713" s="1"/>
    </row>
    <row r="39714">
      <c r="I39714" s="1"/>
      <c r="J39714" s="1"/>
      <c r="K39714" s="1"/>
      <c r="AA39714" s="1"/>
      <c r="AB39714" s="1"/>
      <c r="AC39714" s="1"/>
      <c r="AJ39714" s="1"/>
      <c r="AK39714" s="1"/>
      <c r="AL39714" s="1"/>
    </row>
    <row r="39715">
      <c r="I39715" s="1"/>
      <c r="J39715" s="1"/>
      <c r="K39715" s="1"/>
      <c r="AA39715" s="1"/>
      <c r="AB39715" s="1"/>
      <c r="AC39715" s="1"/>
      <c r="AJ39715" s="1"/>
      <c r="AK39715" s="1"/>
      <c r="AL39715" s="1"/>
    </row>
    <row r="39716">
      <c r="I39716" s="1"/>
      <c r="J39716" s="1"/>
      <c r="K39716" s="1"/>
      <c r="AA39716" s="1"/>
      <c r="AB39716" s="1"/>
      <c r="AC39716" s="1"/>
      <c r="AJ39716" s="1"/>
      <c r="AK39716" s="1"/>
      <c r="AL39716" s="1"/>
    </row>
    <row r="39717">
      <c r="I39717" s="1"/>
      <c r="J39717" s="1"/>
      <c r="K39717" s="1"/>
      <c r="AA39717" s="1"/>
      <c r="AB39717" s="1"/>
      <c r="AC39717" s="1"/>
      <c r="AJ39717" s="1"/>
      <c r="AK39717" s="1"/>
      <c r="AL39717" s="1"/>
    </row>
    <row r="39718">
      <c r="I39718" s="1"/>
      <c r="J39718" s="1"/>
      <c r="K39718" s="1"/>
      <c r="AA39718" s="1"/>
      <c r="AB39718" s="1"/>
      <c r="AC39718" s="1"/>
      <c r="AJ39718" s="1"/>
      <c r="AK39718" s="1"/>
      <c r="AL39718" s="1"/>
    </row>
    <row r="39719">
      <c r="I39719" s="1"/>
      <c r="J39719" s="1"/>
      <c r="K39719" s="1"/>
      <c r="AA39719" s="1"/>
      <c r="AB39719" s="1"/>
      <c r="AC39719" s="1"/>
      <c r="AJ39719" s="1"/>
      <c r="AK39719" s="1"/>
      <c r="AL39719" s="1"/>
    </row>
    <row r="39720">
      <c r="I39720" s="1"/>
      <c r="J39720" s="1"/>
      <c r="K39720" s="1"/>
      <c r="AA39720" s="1"/>
      <c r="AB39720" s="1"/>
      <c r="AC39720" s="1"/>
      <c r="AJ39720" s="1"/>
      <c r="AK39720" s="1"/>
      <c r="AL39720" s="1"/>
    </row>
    <row r="39721">
      <c r="I39721" s="1"/>
      <c r="J39721" s="1"/>
      <c r="K39721" s="1"/>
      <c r="AA39721" s="1"/>
      <c r="AB39721" s="1"/>
      <c r="AC39721" s="1"/>
      <c r="AJ39721" s="1"/>
      <c r="AK39721" s="1"/>
      <c r="AL39721" s="1"/>
    </row>
    <row r="39722">
      <c r="I39722" s="1"/>
      <c r="J39722" s="1"/>
      <c r="K39722" s="1"/>
      <c r="AA39722" s="1"/>
      <c r="AB39722" s="1"/>
      <c r="AC39722" s="1"/>
      <c r="AJ39722" s="1"/>
      <c r="AK39722" s="1"/>
      <c r="AL39722" s="1"/>
    </row>
    <row r="39723">
      <c r="I39723" s="1"/>
      <c r="J39723" s="1"/>
      <c r="K39723" s="1"/>
      <c r="AA39723" s="1"/>
      <c r="AB39723" s="1"/>
      <c r="AC39723" s="1"/>
      <c r="AJ39723" s="1"/>
      <c r="AK39723" s="1"/>
      <c r="AL39723" s="1"/>
    </row>
    <row r="39724">
      <c r="I39724" s="1"/>
      <c r="J39724" s="1"/>
      <c r="K39724" s="1"/>
      <c r="AA39724" s="1"/>
      <c r="AB39724" s="1"/>
      <c r="AC39724" s="1"/>
      <c r="AJ39724" s="1"/>
      <c r="AK39724" s="1"/>
      <c r="AL39724" s="1"/>
    </row>
    <row r="39725">
      <c r="I39725" s="1"/>
      <c r="J39725" s="1"/>
      <c r="K39725" s="1"/>
      <c r="AA39725" s="1"/>
      <c r="AB39725" s="1"/>
      <c r="AC39725" s="1"/>
      <c r="AJ39725" s="1"/>
      <c r="AK39725" s="1"/>
      <c r="AL39725" s="1"/>
    </row>
    <row r="39726">
      <c r="I39726" s="1"/>
      <c r="J39726" s="1"/>
      <c r="K39726" s="1"/>
      <c r="AA39726" s="1"/>
      <c r="AB39726" s="1"/>
      <c r="AC39726" s="1"/>
      <c r="AJ39726" s="1"/>
      <c r="AK39726" s="1"/>
      <c r="AL39726" s="1"/>
    </row>
    <row r="39727">
      <c r="I39727" s="1"/>
      <c r="J39727" s="1"/>
      <c r="K39727" s="1"/>
      <c r="AA39727" s="1"/>
      <c r="AB39727" s="1"/>
      <c r="AC39727" s="1"/>
      <c r="AJ39727" s="1"/>
      <c r="AK39727" s="1"/>
      <c r="AL39727" s="1"/>
    </row>
    <row r="39728">
      <c r="I39728" s="1"/>
      <c r="J39728" s="1"/>
      <c r="K39728" s="1"/>
      <c r="AA39728" s="1"/>
      <c r="AB39728" s="1"/>
      <c r="AC39728" s="1"/>
      <c r="AJ39728" s="1"/>
      <c r="AK39728" s="1"/>
      <c r="AL39728" s="1"/>
    </row>
    <row r="39729">
      <c r="I39729" s="1"/>
      <c r="J39729" s="1"/>
      <c r="K39729" s="1"/>
      <c r="AA39729" s="1"/>
      <c r="AB39729" s="1"/>
      <c r="AC39729" s="1"/>
      <c r="AJ39729" s="1"/>
      <c r="AK39729" s="1"/>
      <c r="AL39729" s="1"/>
    </row>
    <row r="39730">
      <c r="I39730" s="1"/>
      <c r="J39730" s="1"/>
      <c r="K39730" s="1"/>
      <c r="AA39730" s="1"/>
      <c r="AB39730" s="1"/>
      <c r="AC39730" s="1"/>
      <c r="AJ39730" s="1"/>
      <c r="AK39730" s="1"/>
      <c r="AL39730" s="1"/>
    </row>
    <row r="39731">
      <c r="I39731" s="1"/>
      <c r="J39731" s="1"/>
      <c r="K39731" s="1"/>
      <c r="AA39731" s="1"/>
      <c r="AB39731" s="1"/>
      <c r="AC39731" s="1"/>
      <c r="AJ39731" s="1"/>
      <c r="AK39731" s="1"/>
      <c r="AL39731" s="1"/>
    </row>
    <row r="39732">
      <c r="I39732" s="1"/>
      <c r="J39732" s="1"/>
      <c r="K39732" s="1"/>
      <c r="AA39732" s="1"/>
      <c r="AB39732" s="1"/>
      <c r="AC39732" s="1"/>
      <c r="AJ39732" s="1"/>
      <c r="AK39732" s="1"/>
      <c r="AL39732" s="1"/>
    </row>
    <row r="39733">
      <c r="I39733" s="1"/>
      <c r="J39733" s="1"/>
      <c r="K39733" s="1"/>
      <c r="AA39733" s="1"/>
      <c r="AB39733" s="1"/>
      <c r="AC39733" s="1"/>
      <c r="AJ39733" s="1"/>
      <c r="AK39733" s="1"/>
      <c r="AL39733" s="1"/>
    </row>
    <row r="39734">
      <c r="I39734" s="1"/>
      <c r="J39734" s="1"/>
      <c r="K39734" s="1"/>
      <c r="AA39734" s="1"/>
      <c r="AB39734" s="1"/>
      <c r="AC39734" s="1"/>
      <c r="AJ39734" s="1"/>
      <c r="AK39734" s="1"/>
      <c r="AL39734" s="1"/>
    </row>
    <row r="39735">
      <c r="I39735" s="1"/>
      <c r="J39735" s="1"/>
      <c r="K39735" s="1"/>
      <c r="AA39735" s="1"/>
      <c r="AB39735" s="1"/>
      <c r="AC39735" s="1"/>
      <c r="AJ39735" s="1"/>
      <c r="AK39735" s="1"/>
      <c r="AL39735" s="1"/>
    </row>
    <row r="39736">
      <c r="I39736" s="1"/>
      <c r="J39736" s="1"/>
      <c r="K39736" s="1"/>
      <c r="AA39736" s="1"/>
      <c r="AB39736" s="1"/>
      <c r="AC39736" s="1"/>
      <c r="AJ39736" s="1"/>
      <c r="AK39736" s="1"/>
      <c r="AL39736" s="1"/>
    </row>
    <row r="39737">
      <c r="I39737" s="1"/>
      <c r="J39737" s="1"/>
      <c r="K39737" s="1"/>
      <c r="AA39737" s="1"/>
      <c r="AB39737" s="1"/>
      <c r="AC39737" s="1"/>
      <c r="AJ39737" s="1"/>
      <c r="AK39737" s="1"/>
      <c r="AL39737" s="1"/>
    </row>
    <row r="39738">
      <c r="I39738" s="1"/>
      <c r="J39738" s="1"/>
      <c r="K39738" s="1"/>
      <c r="AA39738" s="1"/>
      <c r="AB39738" s="1"/>
      <c r="AC39738" s="1"/>
      <c r="AJ39738" s="1"/>
      <c r="AK39738" s="1"/>
      <c r="AL39738" s="1"/>
    </row>
    <row r="39739">
      <c r="I39739" s="1"/>
      <c r="J39739" s="1"/>
      <c r="K39739" s="1"/>
      <c r="AA39739" s="1"/>
      <c r="AB39739" s="1"/>
      <c r="AC39739" s="1"/>
      <c r="AJ39739" s="1"/>
      <c r="AK39739" s="1"/>
      <c r="AL39739" s="1"/>
    </row>
    <row r="39740">
      <c r="I39740" s="1"/>
      <c r="J39740" s="1"/>
      <c r="K39740" s="1"/>
      <c r="AA39740" s="1"/>
      <c r="AB39740" s="1"/>
      <c r="AC39740" s="1"/>
      <c r="AJ39740" s="1"/>
      <c r="AK39740" s="1"/>
      <c r="AL39740" s="1"/>
    </row>
    <row r="39741">
      <c r="I39741" s="1"/>
      <c r="J39741" s="1"/>
      <c r="K39741" s="1"/>
      <c r="AA39741" s="1"/>
      <c r="AB39741" s="1"/>
      <c r="AC39741" s="1"/>
      <c r="AJ39741" s="1"/>
      <c r="AK39741" s="1"/>
      <c r="AL39741" s="1"/>
    </row>
    <row r="39742">
      <c r="I39742" s="1"/>
      <c r="J39742" s="1"/>
      <c r="K39742" s="1"/>
      <c r="AA39742" s="1"/>
      <c r="AB39742" s="1"/>
      <c r="AC39742" s="1"/>
      <c r="AJ39742" s="1"/>
      <c r="AK39742" s="1"/>
      <c r="AL39742" s="1"/>
    </row>
    <row r="39743">
      <c r="I39743" s="1"/>
      <c r="J39743" s="1"/>
      <c r="K39743" s="1"/>
      <c r="AA39743" s="1"/>
      <c r="AB39743" s="1"/>
      <c r="AC39743" s="1"/>
      <c r="AJ39743" s="1"/>
      <c r="AK39743" s="1"/>
      <c r="AL39743" s="1"/>
    </row>
    <row r="39744">
      <c r="I39744" s="1"/>
      <c r="J39744" s="1"/>
      <c r="K39744" s="1"/>
      <c r="AA39744" s="1"/>
      <c r="AB39744" s="1"/>
      <c r="AC39744" s="1"/>
      <c r="AJ39744" s="1"/>
      <c r="AK39744" s="1"/>
      <c r="AL39744" s="1"/>
    </row>
    <row r="39745">
      <c r="I39745" s="1"/>
      <c r="J39745" s="1"/>
      <c r="K39745" s="1"/>
      <c r="AA39745" s="1"/>
      <c r="AB39745" s="1"/>
      <c r="AC39745" s="1"/>
      <c r="AJ39745" s="1"/>
      <c r="AK39745" s="1"/>
      <c r="AL39745" s="1"/>
    </row>
    <row r="39746">
      <c r="I39746" s="1"/>
      <c r="J39746" s="1"/>
      <c r="K39746" s="1"/>
      <c r="AA39746" s="1"/>
      <c r="AB39746" s="1"/>
      <c r="AC39746" s="1"/>
      <c r="AJ39746" s="1"/>
      <c r="AK39746" s="1"/>
      <c r="AL39746" s="1"/>
    </row>
    <row r="39747">
      <c r="I39747" s="1"/>
      <c r="J39747" s="1"/>
      <c r="K39747" s="1"/>
      <c r="AA39747" s="1"/>
      <c r="AB39747" s="1"/>
      <c r="AC39747" s="1"/>
      <c r="AJ39747" s="1"/>
      <c r="AK39747" s="1"/>
      <c r="AL39747" s="1"/>
    </row>
    <row r="39748">
      <c r="I39748" s="1"/>
      <c r="J39748" s="1"/>
      <c r="K39748" s="1"/>
      <c r="AA39748" s="1"/>
      <c r="AB39748" s="1"/>
      <c r="AC39748" s="1"/>
      <c r="AJ39748" s="1"/>
      <c r="AK39748" s="1"/>
      <c r="AL39748" s="1"/>
    </row>
    <row r="39749">
      <c r="I39749" s="1"/>
      <c r="J39749" s="1"/>
      <c r="K39749" s="1"/>
      <c r="AA39749" s="1"/>
      <c r="AB39749" s="1"/>
      <c r="AC39749" s="1"/>
      <c r="AJ39749" s="1"/>
      <c r="AK39749" s="1"/>
      <c r="AL39749" s="1"/>
    </row>
    <row r="39750">
      <c r="I39750" s="1"/>
      <c r="J39750" s="1"/>
      <c r="K39750" s="1"/>
      <c r="AA39750" s="1"/>
      <c r="AB39750" s="1"/>
      <c r="AC39750" s="1"/>
      <c r="AJ39750" s="1"/>
      <c r="AK39750" s="1"/>
      <c r="AL39750" s="1"/>
    </row>
    <row r="39751">
      <c r="I39751" s="1"/>
      <c r="J39751" s="1"/>
      <c r="K39751" s="1"/>
      <c r="AA39751" s="1"/>
      <c r="AB39751" s="1"/>
      <c r="AC39751" s="1"/>
      <c r="AJ39751" s="1"/>
      <c r="AK39751" s="1"/>
      <c r="AL39751" s="1"/>
    </row>
    <row r="39752">
      <c r="I39752" s="1"/>
      <c r="J39752" s="1"/>
      <c r="K39752" s="1"/>
      <c r="AA39752" s="1"/>
      <c r="AB39752" s="1"/>
      <c r="AC39752" s="1"/>
      <c r="AJ39752" s="1"/>
      <c r="AK39752" s="1"/>
      <c r="AL39752" s="1"/>
    </row>
    <row r="39753">
      <c r="I39753" s="1"/>
      <c r="J39753" s="1"/>
      <c r="K39753" s="1"/>
      <c r="AA39753" s="1"/>
      <c r="AB39753" s="1"/>
      <c r="AC39753" s="1"/>
      <c r="AJ39753" s="1"/>
      <c r="AK39753" s="1"/>
      <c r="AL39753" s="1"/>
    </row>
    <row r="39754">
      <c r="I39754" s="1"/>
      <c r="J39754" s="1"/>
      <c r="K39754" s="1"/>
      <c r="AA39754" s="1"/>
      <c r="AB39754" s="1"/>
      <c r="AC39754" s="1"/>
      <c r="AJ39754" s="1"/>
      <c r="AK39754" s="1"/>
      <c r="AL39754" s="1"/>
    </row>
    <row r="39755">
      <c r="I39755" s="1"/>
      <c r="J39755" s="1"/>
      <c r="K39755" s="1"/>
      <c r="AA39755" s="1"/>
      <c r="AB39755" s="1"/>
      <c r="AC39755" s="1"/>
      <c r="AJ39755" s="1"/>
      <c r="AK39755" s="1"/>
      <c r="AL39755" s="1"/>
    </row>
    <row r="39756">
      <c r="I39756" s="1"/>
      <c r="J39756" s="1"/>
      <c r="K39756" s="1"/>
      <c r="AA39756" s="1"/>
      <c r="AB39756" s="1"/>
      <c r="AC39756" s="1"/>
      <c r="AJ39756" s="1"/>
      <c r="AK39756" s="1"/>
      <c r="AL39756" s="1"/>
    </row>
    <row r="39757">
      <c r="I39757" s="1"/>
      <c r="J39757" s="1"/>
      <c r="K39757" s="1"/>
      <c r="AA39757" s="1"/>
      <c r="AB39757" s="1"/>
      <c r="AC39757" s="1"/>
      <c r="AJ39757" s="1"/>
      <c r="AK39757" s="1"/>
      <c r="AL39757" s="1"/>
    </row>
    <row r="39758">
      <c r="I39758" s="1"/>
      <c r="J39758" s="1"/>
      <c r="K39758" s="1"/>
      <c r="AA39758" s="1"/>
      <c r="AB39758" s="1"/>
      <c r="AC39758" s="1"/>
      <c r="AJ39758" s="1"/>
      <c r="AK39758" s="1"/>
      <c r="AL39758" s="1"/>
    </row>
    <row r="39759">
      <c r="I39759" s="1"/>
      <c r="J39759" s="1"/>
      <c r="K39759" s="1"/>
      <c r="AA39759" s="1"/>
      <c r="AB39759" s="1"/>
      <c r="AC39759" s="1"/>
      <c r="AJ39759" s="1"/>
      <c r="AK39759" s="1"/>
      <c r="AL39759" s="1"/>
    </row>
    <row r="39760">
      <c r="I39760" s="1"/>
      <c r="J39760" s="1"/>
      <c r="K39760" s="1"/>
      <c r="AA39760" s="1"/>
      <c r="AB39760" s="1"/>
      <c r="AC39760" s="1"/>
      <c r="AJ39760" s="1"/>
      <c r="AK39760" s="1"/>
      <c r="AL39760" s="1"/>
    </row>
    <row r="39761">
      <c r="I39761" s="1"/>
      <c r="J39761" s="1"/>
      <c r="K39761" s="1"/>
      <c r="AA39761" s="1"/>
      <c r="AB39761" s="1"/>
      <c r="AC39761" s="1"/>
      <c r="AJ39761" s="1"/>
      <c r="AK39761" s="1"/>
      <c r="AL39761" s="1"/>
    </row>
    <row r="39762">
      <c r="I39762" s="1"/>
      <c r="J39762" s="1"/>
      <c r="K39762" s="1"/>
      <c r="AA39762" s="1"/>
      <c r="AB39762" s="1"/>
      <c r="AC39762" s="1"/>
      <c r="AJ39762" s="1"/>
      <c r="AK39762" s="1"/>
      <c r="AL39762" s="1"/>
    </row>
    <row r="39763">
      <c r="I39763" s="1"/>
      <c r="J39763" s="1"/>
      <c r="K39763" s="1"/>
      <c r="AA39763" s="1"/>
      <c r="AB39763" s="1"/>
      <c r="AC39763" s="1"/>
      <c r="AJ39763" s="1"/>
      <c r="AK39763" s="1"/>
      <c r="AL39763" s="1"/>
    </row>
    <row r="39764">
      <c r="I39764" s="1"/>
      <c r="J39764" s="1"/>
      <c r="K39764" s="1"/>
      <c r="AA39764" s="1"/>
      <c r="AB39764" s="1"/>
      <c r="AC39764" s="1"/>
      <c r="AJ39764" s="1"/>
      <c r="AK39764" s="1"/>
      <c r="AL39764" s="1"/>
    </row>
    <row r="39765">
      <c r="I39765" s="1"/>
      <c r="J39765" s="1"/>
      <c r="K39765" s="1"/>
      <c r="AA39765" s="1"/>
      <c r="AB39765" s="1"/>
      <c r="AC39765" s="1"/>
      <c r="AJ39765" s="1"/>
      <c r="AK39765" s="1"/>
      <c r="AL39765" s="1"/>
    </row>
    <row r="39766">
      <c r="I39766" s="1"/>
      <c r="J39766" s="1"/>
      <c r="K39766" s="1"/>
      <c r="AA39766" s="1"/>
      <c r="AB39766" s="1"/>
      <c r="AC39766" s="1"/>
      <c r="AJ39766" s="1"/>
      <c r="AK39766" s="1"/>
      <c r="AL39766" s="1"/>
    </row>
    <row r="39767">
      <c r="I39767" s="1"/>
      <c r="J39767" s="1"/>
      <c r="K39767" s="1"/>
      <c r="AA39767" s="1"/>
      <c r="AB39767" s="1"/>
      <c r="AC39767" s="1"/>
      <c r="AJ39767" s="1"/>
      <c r="AK39767" s="1"/>
      <c r="AL39767" s="1"/>
    </row>
    <row r="39768">
      <c r="I39768" s="1"/>
      <c r="J39768" s="1"/>
      <c r="K39768" s="1"/>
      <c r="AA39768" s="1"/>
      <c r="AB39768" s="1"/>
      <c r="AC39768" s="1"/>
      <c r="AJ39768" s="1"/>
      <c r="AK39768" s="1"/>
      <c r="AL39768" s="1"/>
    </row>
    <row r="39769">
      <c r="I39769" s="1"/>
      <c r="J39769" s="1"/>
      <c r="K39769" s="1"/>
      <c r="AA39769" s="1"/>
      <c r="AB39769" s="1"/>
      <c r="AC39769" s="1"/>
      <c r="AJ39769" s="1"/>
      <c r="AK39769" s="1"/>
      <c r="AL39769" s="1"/>
    </row>
    <row r="39770">
      <c r="I39770" s="1"/>
      <c r="J39770" s="1"/>
      <c r="K39770" s="1"/>
      <c r="AA39770" s="1"/>
      <c r="AB39770" s="1"/>
      <c r="AC39770" s="1"/>
      <c r="AJ39770" s="1"/>
      <c r="AK39770" s="1"/>
      <c r="AL39770" s="1"/>
    </row>
    <row r="39771">
      <c r="I39771" s="1"/>
      <c r="J39771" s="1"/>
      <c r="K39771" s="1"/>
      <c r="AA39771" s="1"/>
      <c r="AB39771" s="1"/>
      <c r="AC39771" s="1"/>
      <c r="AJ39771" s="1"/>
      <c r="AK39771" s="1"/>
      <c r="AL39771" s="1"/>
    </row>
    <row r="39772">
      <c r="I39772" s="1"/>
      <c r="J39772" s="1"/>
      <c r="K39772" s="1"/>
      <c r="AA39772" s="1"/>
      <c r="AB39772" s="1"/>
      <c r="AC39772" s="1"/>
      <c r="AJ39772" s="1"/>
      <c r="AK39772" s="1"/>
      <c r="AL39772" s="1"/>
    </row>
    <row r="39773">
      <c r="I39773" s="1"/>
      <c r="J39773" s="1"/>
      <c r="K39773" s="1"/>
      <c r="AA39773" s="1"/>
      <c r="AB39773" s="1"/>
      <c r="AC39773" s="1"/>
      <c r="AJ39773" s="1"/>
      <c r="AK39773" s="1"/>
      <c r="AL39773" s="1"/>
    </row>
    <row r="39774">
      <c r="I39774" s="1"/>
      <c r="J39774" s="1"/>
      <c r="K39774" s="1"/>
      <c r="AA39774" s="1"/>
      <c r="AB39774" s="1"/>
      <c r="AC39774" s="1"/>
      <c r="AJ39774" s="1"/>
      <c r="AK39774" s="1"/>
      <c r="AL39774" s="1"/>
    </row>
    <row r="39775">
      <c r="I39775" s="1"/>
      <c r="J39775" s="1"/>
      <c r="K39775" s="1"/>
      <c r="AA39775" s="1"/>
      <c r="AB39775" s="1"/>
      <c r="AC39775" s="1"/>
      <c r="AJ39775" s="1"/>
      <c r="AK39775" s="1"/>
      <c r="AL39775" s="1"/>
    </row>
    <row r="39776">
      <c r="I39776" s="1"/>
      <c r="J39776" s="1"/>
      <c r="K39776" s="1"/>
      <c r="AA39776" s="1"/>
      <c r="AB39776" s="1"/>
      <c r="AC39776" s="1"/>
      <c r="AJ39776" s="1"/>
      <c r="AK39776" s="1"/>
      <c r="AL39776" s="1"/>
    </row>
    <row r="39777">
      <c r="I39777" s="1"/>
      <c r="J39777" s="1"/>
      <c r="K39777" s="1"/>
      <c r="AA39777" s="1"/>
      <c r="AB39777" s="1"/>
      <c r="AC39777" s="1"/>
      <c r="AJ39777" s="1"/>
      <c r="AK39777" s="1"/>
      <c r="AL39777" s="1"/>
    </row>
    <row r="39778">
      <c r="I39778" s="1"/>
      <c r="J39778" s="1"/>
      <c r="K39778" s="1"/>
      <c r="AA39778" s="1"/>
      <c r="AB39778" s="1"/>
      <c r="AC39778" s="1"/>
      <c r="AJ39778" s="1"/>
      <c r="AK39778" s="1"/>
      <c r="AL39778" s="1"/>
    </row>
    <row r="39779">
      <c r="I39779" s="1"/>
      <c r="J39779" s="1"/>
      <c r="K39779" s="1"/>
      <c r="AA39779" s="1"/>
      <c r="AB39779" s="1"/>
      <c r="AC39779" s="1"/>
      <c r="AJ39779" s="1"/>
      <c r="AK39779" s="1"/>
      <c r="AL39779" s="1"/>
    </row>
    <row r="39780">
      <c r="I39780" s="1"/>
      <c r="J39780" s="1"/>
      <c r="K39780" s="1"/>
      <c r="AA39780" s="1"/>
      <c r="AB39780" s="1"/>
      <c r="AC39780" s="1"/>
      <c r="AJ39780" s="1"/>
      <c r="AK39780" s="1"/>
      <c r="AL39780" s="1"/>
    </row>
    <row r="39781">
      <c r="I39781" s="1"/>
      <c r="J39781" s="1"/>
      <c r="K39781" s="1"/>
      <c r="AA39781" s="1"/>
      <c r="AB39781" s="1"/>
      <c r="AC39781" s="1"/>
      <c r="AJ39781" s="1"/>
      <c r="AK39781" s="1"/>
      <c r="AL39781" s="1"/>
    </row>
    <row r="39782">
      <c r="I39782" s="1"/>
      <c r="J39782" s="1"/>
      <c r="K39782" s="1"/>
      <c r="AA39782" s="1"/>
      <c r="AB39782" s="1"/>
      <c r="AC39782" s="1"/>
      <c r="AJ39782" s="1"/>
      <c r="AK39782" s="1"/>
      <c r="AL39782" s="1"/>
    </row>
    <row r="39783">
      <c r="I39783" s="1"/>
      <c r="J39783" s="1"/>
      <c r="K39783" s="1"/>
      <c r="AA39783" s="1"/>
      <c r="AB39783" s="1"/>
      <c r="AC39783" s="1"/>
      <c r="AJ39783" s="1"/>
      <c r="AK39783" s="1"/>
      <c r="AL39783" s="1"/>
    </row>
    <row r="39784">
      <c r="I39784" s="1"/>
      <c r="J39784" s="1"/>
      <c r="K39784" s="1"/>
      <c r="AA39784" s="1"/>
      <c r="AB39784" s="1"/>
      <c r="AC39784" s="1"/>
      <c r="AJ39784" s="1"/>
      <c r="AK39784" s="1"/>
      <c r="AL39784" s="1"/>
    </row>
    <row r="39785">
      <c r="I39785" s="1"/>
      <c r="J39785" s="1"/>
      <c r="K39785" s="1"/>
      <c r="AA39785" s="1"/>
      <c r="AB39785" s="1"/>
      <c r="AC39785" s="1"/>
      <c r="AJ39785" s="1"/>
      <c r="AK39785" s="1"/>
      <c r="AL39785" s="1"/>
    </row>
    <row r="39786">
      <c r="I39786" s="1"/>
      <c r="J39786" s="1"/>
      <c r="K39786" s="1"/>
      <c r="AA39786" s="1"/>
      <c r="AB39786" s="1"/>
      <c r="AC39786" s="1"/>
      <c r="AJ39786" s="1"/>
      <c r="AK39786" s="1"/>
      <c r="AL39786" s="1"/>
    </row>
    <row r="39787">
      <c r="I39787" s="1"/>
      <c r="J39787" s="1"/>
      <c r="K39787" s="1"/>
      <c r="AA39787" s="1"/>
      <c r="AB39787" s="1"/>
      <c r="AC39787" s="1"/>
      <c r="AJ39787" s="1"/>
      <c r="AK39787" s="1"/>
      <c r="AL39787" s="1"/>
    </row>
    <row r="39788">
      <c r="I39788" s="1"/>
      <c r="J39788" s="1"/>
      <c r="K39788" s="1"/>
      <c r="AA39788" s="1"/>
      <c r="AB39788" s="1"/>
      <c r="AC39788" s="1"/>
      <c r="AJ39788" s="1"/>
      <c r="AK39788" s="1"/>
      <c r="AL39788" s="1"/>
    </row>
    <row r="39789">
      <c r="I39789" s="1"/>
      <c r="J39789" s="1"/>
      <c r="K39789" s="1"/>
      <c r="AA39789" s="1"/>
      <c r="AB39789" s="1"/>
      <c r="AC39789" s="1"/>
      <c r="AJ39789" s="1"/>
      <c r="AK39789" s="1"/>
      <c r="AL39789" s="1"/>
    </row>
    <row r="39790">
      <c r="I39790" s="1"/>
      <c r="J39790" s="1"/>
      <c r="K39790" s="1"/>
      <c r="AA39790" s="1"/>
      <c r="AB39790" s="1"/>
      <c r="AC39790" s="1"/>
      <c r="AJ39790" s="1"/>
      <c r="AK39790" s="1"/>
      <c r="AL39790" s="1"/>
    </row>
    <row r="39791">
      <c r="I39791" s="1"/>
      <c r="J39791" s="1"/>
      <c r="K39791" s="1"/>
      <c r="AA39791" s="1"/>
      <c r="AB39791" s="1"/>
      <c r="AC39791" s="1"/>
      <c r="AJ39791" s="1"/>
      <c r="AK39791" s="1"/>
      <c r="AL39791" s="1"/>
    </row>
    <row r="39792">
      <c r="I39792" s="1"/>
      <c r="J39792" s="1"/>
      <c r="K39792" s="1"/>
      <c r="AA39792" s="1"/>
      <c r="AB39792" s="1"/>
      <c r="AC39792" s="1"/>
      <c r="AJ39792" s="1"/>
      <c r="AK39792" s="1"/>
      <c r="AL39792" s="1"/>
    </row>
    <row r="39793">
      <c r="I39793" s="1"/>
      <c r="J39793" s="1"/>
      <c r="K39793" s="1"/>
      <c r="AA39793" s="1"/>
      <c r="AB39793" s="1"/>
      <c r="AC39793" s="1"/>
      <c r="AJ39793" s="1"/>
      <c r="AK39793" s="1"/>
      <c r="AL39793" s="1"/>
    </row>
    <row r="39794">
      <c r="I39794" s="1"/>
      <c r="J39794" s="1"/>
      <c r="K39794" s="1"/>
      <c r="AA39794" s="1"/>
      <c r="AB39794" s="1"/>
      <c r="AC39794" s="1"/>
      <c r="AJ39794" s="1"/>
      <c r="AK39794" s="1"/>
      <c r="AL39794" s="1"/>
    </row>
    <row r="39795">
      <c r="I39795" s="1"/>
      <c r="J39795" s="1"/>
      <c r="K39795" s="1"/>
      <c r="AA39795" s="1"/>
      <c r="AB39795" s="1"/>
      <c r="AC39795" s="1"/>
      <c r="AJ39795" s="1"/>
      <c r="AK39795" s="1"/>
      <c r="AL39795" s="1"/>
    </row>
    <row r="39796">
      <c r="I39796" s="1"/>
      <c r="J39796" s="1"/>
      <c r="K39796" s="1"/>
      <c r="AA39796" s="1"/>
      <c r="AB39796" s="1"/>
      <c r="AC39796" s="1"/>
      <c r="AJ39796" s="1"/>
      <c r="AK39796" s="1"/>
      <c r="AL39796" s="1"/>
    </row>
    <row r="39797">
      <c r="I39797" s="1"/>
      <c r="J39797" s="1"/>
      <c r="K39797" s="1"/>
      <c r="AA39797" s="1"/>
      <c r="AB39797" s="1"/>
      <c r="AC39797" s="1"/>
      <c r="AJ39797" s="1"/>
      <c r="AK39797" s="1"/>
      <c r="AL39797" s="1"/>
    </row>
    <row r="39798">
      <c r="I39798" s="1"/>
      <c r="J39798" s="1"/>
      <c r="K39798" s="1"/>
      <c r="AA39798" s="1"/>
      <c r="AB39798" s="1"/>
      <c r="AC39798" s="1"/>
      <c r="AJ39798" s="1"/>
      <c r="AK39798" s="1"/>
      <c r="AL39798" s="1"/>
    </row>
    <row r="39799">
      <c r="I39799" s="1"/>
      <c r="J39799" s="1"/>
      <c r="K39799" s="1"/>
      <c r="AA39799" s="1"/>
      <c r="AB39799" s="1"/>
      <c r="AC39799" s="1"/>
      <c r="AJ39799" s="1"/>
      <c r="AK39799" s="1"/>
      <c r="AL39799" s="1"/>
    </row>
    <row r="39800">
      <c r="I39800" s="1"/>
      <c r="J39800" s="1"/>
      <c r="K39800" s="1"/>
      <c r="AA39800" s="1"/>
      <c r="AB39800" s="1"/>
      <c r="AC39800" s="1"/>
      <c r="AJ39800" s="1"/>
      <c r="AK39800" s="1"/>
      <c r="AL39800" s="1"/>
    </row>
    <row r="39801">
      <c r="I39801" s="1"/>
      <c r="J39801" s="1"/>
      <c r="K39801" s="1"/>
      <c r="AA39801" s="1"/>
      <c r="AB39801" s="1"/>
      <c r="AC39801" s="1"/>
      <c r="AJ39801" s="1"/>
      <c r="AK39801" s="1"/>
      <c r="AL39801" s="1"/>
    </row>
    <row r="39802">
      <c r="I39802" s="1"/>
      <c r="J39802" s="1"/>
      <c r="K39802" s="1"/>
      <c r="AA39802" s="1"/>
      <c r="AB39802" s="1"/>
      <c r="AC39802" s="1"/>
      <c r="AJ39802" s="1"/>
      <c r="AK39802" s="1"/>
      <c r="AL39802" s="1"/>
    </row>
    <row r="39803">
      <c r="I39803" s="1"/>
      <c r="J39803" s="1"/>
      <c r="K39803" s="1"/>
      <c r="AA39803" s="1"/>
      <c r="AB39803" s="1"/>
      <c r="AC39803" s="1"/>
      <c r="AJ39803" s="1"/>
      <c r="AK39803" s="1"/>
      <c r="AL39803" s="1"/>
    </row>
    <row r="39804">
      <c r="I39804" s="1"/>
      <c r="J39804" s="1"/>
      <c r="K39804" s="1"/>
      <c r="AA39804" s="1"/>
      <c r="AB39804" s="1"/>
      <c r="AC39804" s="1"/>
      <c r="AJ39804" s="1"/>
      <c r="AK39804" s="1"/>
      <c r="AL39804" s="1"/>
    </row>
    <row r="39805">
      <c r="I39805" s="1"/>
      <c r="J39805" s="1"/>
      <c r="K39805" s="1"/>
      <c r="AA39805" s="1"/>
      <c r="AB39805" s="1"/>
      <c r="AC39805" s="1"/>
      <c r="AJ39805" s="1"/>
      <c r="AK39805" s="1"/>
      <c r="AL39805" s="1"/>
    </row>
    <row r="39806">
      <c r="I39806" s="1"/>
      <c r="J39806" s="1"/>
      <c r="K39806" s="1"/>
      <c r="AA39806" s="1"/>
      <c r="AB39806" s="1"/>
      <c r="AC39806" s="1"/>
      <c r="AJ39806" s="1"/>
      <c r="AK39806" s="1"/>
      <c r="AL39806" s="1"/>
    </row>
    <row r="39807">
      <c r="I39807" s="1"/>
      <c r="J39807" s="1"/>
      <c r="K39807" s="1"/>
      <c r="AA39807" s="1"/>
      <c r="AB39807" s="1"/>
      <c r="AC39807" s="1"/>
      <c r="AJ39807" s="1"/>
      <c r="AK39807" s="1"/>
      <c r="AL39807" s="1"/>
    </row>
    <row r="39808">
      <c r="I39808" s="1"/>
      <c r="J39808" s="1"/>
      <c r="K39808" s="1"/>
      <c r="AA39808" s="1"/>
      <c r="AB39808" s="1"/>
      <c r="AC39808" s="1"/>
      <c r="AJ39808" s="1"/>
      <c r="AK39808" s="1"/>
      <c r="AL39808" s="1"/>
    </row>
    <row r="39809">
      <c r="I39809" s="1"/>
      <c r="J39809" s="1"/>
      <c r="K39809" s="1"/>
      <c r="AA39809" s="1"/>
      <c r="AB39809" s="1"/>
      <c r="AC39809" s="1"/>
      <c r="AJ39809" s="1"/>
      <c r="AK39809" s="1"/>
      <c r="AL39809" s="1"/>
    </row>
    <row r="39810">
      <c r="I39810" s="1"/>
      <c r="J39810" s="1"/>
      <c r="K39810" s="1"/>
      <c r="AA39810" s="1"/>
      <c r="AB39810" s="1"/>
      <c r="AC39810" s="1"/>
      <c r="AJ39810" s="1"/>
      <c r="AK39810" s="1"/>
      <c r="AL39810" s="1"/>
    </row>
    <row r="39811">
      <c r="I39811" s="1"/>
      <c r="J39811" s="1"/>
      <c r="K39811" s="1"/>
      <c r="AA39811" s="1"/>
      <c r="AB39811" s="1"/>
      <c r="AC39811" s="1"/>
      <c r="AJ39811" s="1"/>
      <c r="AK39811" s="1"/>
      <c r="AL39811" s="1"/>
    </row>
    <row r="39812">
      <c r="I39812" s="1"/>
      <c r="J39812" s="1"/>
      <c r="K39812" s="1"/>
      <c r="AA39812" s="1"/>
      <c r="AB39812" s="1"/>
      <c r="AC39812" s="1"/>
      <c r="AJ39812" s="1"/>
      <c r="AK39812" s="1"/>
      <c r="AL39812" s="1"/>
    </row>
    <row r="39813">
      <c r="I39813" s="1"/>
      <c r="J39813" s="1"/>
      <c r="K39813" s="1"/>
      <c r="AA39813" s="1"/>
      <c r="AB39813" s="1"/>
      <c r="AC39813" s="1"/>
      <c r="AJ39813" s="1"/>
      <c r="AK39813" s="1"/>
      <c r="AL39813" s="1"/>
    </row>
    <row r="39814">
      <c r="I39814" s="1"/>
      <c r="J39814" s="1"/>
      <c r="K39814" s="1"/>
      <c r="AA39814" s="1"/>
      <c r="AB39814" s="1"/>
      <c r="AC39814" s="1"/>
      <c r="AJ39814" s="1"/>
      <c r="AK39814" s="1"/>
      <c r="AL39814" s="1"/>
    </row>
    <row r="39815">
      <c r="I39815" s="1"/>
      <c r="J39815" s="1"/>
      <c r="K39815" s="1"/>
      <c r="AA39815" s="1"/>
      <c r="AB39815" s="1"/>
      <c r="AC39815" s="1"/>
      <c r="AJ39815" s="1"/>
      <c r="AK39815" s="1"/>
      <c r="AL39815" s="1"/>
    </row>
    <row r="39816">
      <c r="I39816" s="1"/>
      <c r="J39816" s="1"/>
      <c r="K39816" s="1"/>
      <c r="AA39816" s="1"/>
      <c r="AB39816" s="1"/>
      <c r="AC39816" s="1"/>
      <c r="AJ39816" s="1"/>
      <c r="AK39816" s="1"/>
      <c r="AL39816" s="1"/>
    </row>
    <row r="39817">
      <c r="I39817" s="1"/>
      <c r="J39817" s="1"/>
      <c r="K39817" s="1"/>
      <c r="AA39817" s="1"/>
      <c r="AB39817" s="1"/>
      <c r="AC39817" s="1"/>
      <c r="AJ39817" s="1"/>
      <c r="AK39817" s="1"/>
      <c r="AL39817" s="1"/>
    </row>
    <row r="39818">
      <c r="I39818" s="1"/>
      <c r="J39818" s="1"/>
      <c r="K39818" s="1"/>
      <c r="AA39818" s="1"/>
      <c r="AB39818" s="1"/>
      <c r="AC39818" s="1"/>
      <c r="AJ39818" s="1"/>
      <c r="AK39818" s="1"/>
      <c r="AL39818" s="1"/>
    </row>
    <row r="39819">
      <c r="I39819" s="1"/>
      <c r="J39819" s="1"/>
      <c r="K39819" s="1"/>
      <c r="AA39819" s="1"/>
      <c r="AB39819" s="1"/>
      <c r="AC39819" s="1"/>
      <c r="AJ39819" s="1"/>
      <c r="AK39819" s="1"/>
      <c r="AL39819" s="1"/>
    </row>
    <row r="39820">
      <c r="I39820" s="1"/>
      <c r="J39820" s="1"/>
      <c r="K39820" s="1"/>
      <c r="AA39820" s="1"/>
      <c r="AB39820" s="1"/>
      <c r="AC39820" s="1"/>
      <c r="AJ39820" s="1"/>
      <c r="AK39820" s="1"/>
      <c r="AL39820" s="1"/>
    </row>
    <row r="39821">
      <c r="I39821" s="1"/>
      <c r="J39821" s="1"/>
      <c r="K39821" s="1"/>
      <c r="AA39821" s="1"/>
      <c r="AB39821" s="1"/>
      <c r="AC39821" s="1"/>
      <c r="AJ39821" s="1"/>
      <c r="AK39821" s="1"/>
      <c r="AL39821" s="1"/>
    </row>
    <row r="39822">
      <c r="I39822" s="1"/>
      <c r="J39822" s="1"/>
      <c r="K39822" s="1"/>
      <c r="AA39822" s="1"/>
      <c r="AB39822" s="1"/>
      <c r="AC39822" s="1"/>
      <c r="AJ39822" s="1"/>
      <c r="AK39822" s="1"/>
      <c r="AL39822" s="1"/>
    </row>
    <row r="39823">
      <c r="I39823" s="1"/>
      <c r="J39823" s="1"/>
      <c r="K39823" s="1"/>
      <c r="AA39823" s="1"/>
      <c r="AB39823" s="1"/>
      <c r="AC39823" s="1"/>
      <c r="AJ39823" s="1"/>
      <c r="AK39823" s="1"/>
      <c r="AL39823" s="1"/>
    </row>
    <row r="39824">
      <c r="I39824" s="1"/>
      <c r="J39824" s="1"/>
      <c r="K39824" s="1"/>
      <c r="AA39824" s="1"/>
      <c r="AB39824" s="1"/>
      <c r="AC39824" s="1"/>
      <c r="AJ39824" s="1"/>
      <c r="AK39824" s="1"/>
      <c r="AL39824" s="1"/>
    </row>
    <row r="39825">
      <c r="I39825" s="1"/>
      <c r="J39825" s="1"/>
      <c r="K39825" s="1"/>
      <c r="AA39825" s="1"/>
      <c r="AB39825" s="1"/>
      <c r="AC39825" s="1"/>
      <c r="AJ39825" s="1"/>
      <c r="AK39825" s="1"/>
      <c r="AL39825" s="1"/>
    </row>
    <row r="39826">
      <c r="I39826" s="1"/>
      <c r="J39826" s="1"/>
      <c r="K39826" s="1"/>
      <c r="AA39826" s="1"/>
      <c r="AB39826" s="1"/>
      <c r="AC39826" s="1"/>
      <c r="AJ39826" s="1"/>
      <c r="AK39826" s="1"/>
      <c r="AL39826" s="1"/>
    </row>
    <row r="39827">
      <c r="I39827" s="1"/>
      <c r="J39827" s="1"/>
      <c r="K39827" s="1"/>
      <c r="AA39827" s="1"/>
      <c r="AB39827" s="1"/>
      <c r="AC39827" s="1"/>
      <c r="AJ39827" s="1"/>
      <c r="AK39827" s="1"/>
      <c r="AL39827" s="1"/>
    </row>
    <row r="39828">
      <c r="I39828" s="1"/>
      <c r="J39828" s="1"/>
      <c r="K39828" s="1"/>
      <c r="AA39828" s="1"/>
      <c r="AB39828" s="1"/>
      <c r="AC39828" s="1"/>
      <c r="AJ39828" s="1"/>
      <c r="AK39828" s="1"/>
      <c r="AL39828" s="1"/>
    </row>
    <row r="39829">
      <c r="I39829" s="1"/>
      <c r="J39829" s="1"/>
      <c r="K39829" s="1"/>
      <c r="AA39829" s="1"/>
      <c r="AB39829" s="1"/>
      <c r="AC39829" s="1"/>
      <c r="AJ39829" s="1"/>
      <c r="AK39829" s="1"/>
      <c r="AL39829" s="1"/>
    </row>
    <row r="39830">
      <c r="I39830" s="1"/>
      <c r="J39830" s="1"/>
      <c r="K39830" s="1"/>
      <c r="AA39830" s="1"/>
      <c r="AB39830" s="1"/>
      <c r="AC39830" s="1"/>
      <c r="AJ39830" s="1"/>
      <c r="AK39830" s="1"/>
      <c r="AL39830" s="1"/>
    </row>
    <row r="39831">
      <c r="I39831" s="1"/>
      <c r="J39831" s="1"/>
      <c r="K39831" s="1"/>
      <c r="AA39831" s="1"/>
      <c r="AB39831" s="1"/>
      <c r="AC39831" s="1"/>
      <c r="AJ39831" s="1"/>
      <c r="AK39831" s="1"/>
      <c r="AL39831" s="1"/>
    </row>
    <row r="39832">
      <c r="I39832" s="1"/>
      <c r="J39832" s="1"/>
      <c r="K39832" s="1"/>
      <c r="AA39832" s="1"/>
      <c r="AB39832" s="1"/>
      <c r="AC39832" s="1"/>
      <c r="AJ39832" s="1"/>
      <c r="AK39832" s="1"/>
      <c r="AL39832" s="1"/>
    </row>
    <row r="39833">
      <c r="I39833" s="1"/>
      <c r="J39833" s="1"/>
      <c r="K39833" s="1"/>
      <c r="AA39833" s="1"/>
      <c r="AB39833" s="1"/>
      <c r="AC39833" s="1"/>
      <c r="AJ39833" s="1"/>
      <c r="AK39833" s="1"/>
      <c r="AL39833" s="1"/>
    </row>
    <row r="39834">
      <c r="I39834" s="1"/>
      <c r="J39834" s="1"/>
      <c r="K39834" s="1"/>
      <c r="AA39834" s="1"/>
      <c r="AB39834" s="1"/>
      <c r="AC39834" s="1"/>
      <c r="AJ39834" s="1"/>
      <c r="AK39834" s="1"/>
      <c r="AL39834" s="1"/>
    </row>
    <row r="39835">
      <c r="I39835" s="1"/>
      <c r="J39835" s="1"/>
      <c r="K39835" s="1"/>
      <c r="AA39835" s="1"/>
      <c r="AB39835" s="1"/>
      <c r="AC39835" s="1"/>
      <c r="AJ39835" s="1"/>
      <c r="AK39835" s="1"/>
      <c r="AL39835" s="1"/>
    </row>
    <row r="39836">
      <c r="I39836" s="1"/>
      <c r="J39836" s="1"/>
      <c r="K39836" s="1"/>
      <c r="AA39836" s="1"/>
      <c r="AB39836" s="1"/>
      <c r="AC39836" s="1"/>
      <c r="AJ39836" s="1"/>
      <c r="AK39836" s="1"/>
      <c r="AL39836" s="1"/>
    </row>
    <row r="39837">
      <c r="I39837" s="1"/>
      <c r="J39837" s="1"/>
      <c r="K39837" s="1"/>
      <c r="AA39837" s="1"/>
      <c r="AB39837" s="1"/>
      <c r="AC39837" s="1"/>
      <c r="AJ39837" s="1"/>
      <c r="AK39837" s="1"/>
      <c r="AL39837" s="1"/>
    </row>
    <row r="39838">
      <c r="I39838" s="1"/>
      <c r="J39838" s="1"/>
      <c r="K39838" s="1"/>
      <c r="AA39838" s="1"/>
      <c r="AB39838" s="1"/>
      <c r="AC39838" s="1"/>
      <c r="AJ39838" s="1"/>
      <c r="AK39838" s="1"/>
      <c r="AL39838" s="1"/>
    </row>
    <row r="39839">
      <c r="I39839" s="1"/>
      <c r="J39839" s="1"/>
      <c r="K39839" s="1"/>
      <c r="AA39839" s="1"/>
      <c r="AB39839" s="1"/>
      <c r="AC39839" s="1"/>
      <c r="AJ39839" s="1"/>
      <c r="AK39839" s="1"/>
      <c r="AL39839" s="1"/>
    </row>
    <row r="39840">
      <c r="I39840" s="1"/>
      <c r="J39840" s="1"/>
      <c r="K39840" s="1"/>
      <c r="AA39840" s="1"/>
      <c r="AB39840" s="1"/>
      <c r="AC39840" s="1"/>
      <c r="AJ39840" s="1"/>
      <c r="AK39840" s="1"/>
      <c r="AL39840" s="1"/>
    </row>
    <row r="39841">
      <c r="I39841" s="1"/>
      <c r="J39841" s="1"/>
      <c r="K39841" s="1"/>
      <c r="AA39841" s="1"/>
      <c r="AB39841" s="1"/>
      <c r="AC39841" s="1"/>
      <c r="AJ39841" s="1"/>
      <c r="AK39841" s="1"/>
      <c r="AL39841" s="1"/>
    </row>
    <row r="39842">
      <c r="I39842" s="1"/>
      <c r="J39842" s="1"/>
      <c r="K39842" s="1"/>
      <c r="AA39842" s="1"/>
      <c r="AB39842" s="1"/>
      <c r="AC39842" s="1"/>
      <c r="AJ39842" s="1"/>
      <c r="AK39842" s="1"/>
      <c r="AL39842" s="1"/>
    </row>
    <row r="39843">
      <c r="I39843" s="1"/>
      <c r="J39843" s="1"/>
      <c r="K39843" s="1"/>
      <c r="AA39843" s="1"/>
      <c r="AB39843" s="1"/>
      <c r="AC39843" s="1"/>
      <c r="AJ39843" s="1"/>
      <c r="AK39843" s="1"/>
      <c r="AL39843" s="1"/>
    </row>
    <row r="39844">
      <c r="I39844" s="1"/>
      <c r="J39844" s="1"/>
      <c r="K39844" s="1"/>
      <c r="AA39844" s="1"/>
      <c r="AB39844" s="1"/>
      <c r="AC39844" s="1"/>
      <c r="AJ39844" s="1"/>
      <c r="AK39844" s="1"/>
      <c r="AL39844" s="1"/>
    </row>
    <row r="39845">
      <c r="I39845" s="1"/>
      <c r="J39845" s="1"/>
      <c r="K39845" s="1"/>
      <c r="AA39845" s="1"/>
      <c r="AB39845" s="1"/>
      <c r="AC39845" s="1"/>
      <c r="AJ39845" s="1"/>
      <c r="AK39845" s="1"/>
      <c r="AL39845" s="1"/>
    </row>
    <row r="39846">
      <c r="I39846" s="1"/>
      <c r="J39846" s="1"/>
      <c r="K39846" s="1"/>
      <c r="AA39846" s="1"/>
      <c r="AB39846" s="1"/>
      <c r="AC39846" s="1"/>
      <c r="AJ39846" s="1"/>
      <c r="AK39846" s="1"/>
      <c r="AL39846" s="1"/>
    </row>
    <row r="39847">
      <c r="I39847" s="1"/>
      <c r="J39847" s="1"/>
      <c r="K39847" s="1"/>
      <c r="AA39847" s="1"/>
      <c r="AB39847" s="1"/>
      <c r="AC39847" s="1"/>
      <c r="AJ39847" s="1"/>
      <c r="AK39847" s="1"/>
      <c r="AL39847" s="1"/>
    </row>
    <row r="39848">
      <c r="I39848" s="1"/>
      <c r="J39848" s="1"/>
      <c r="K39848" s="1"/>
      <c r="AA39848" s="1"/>
      <c r="AB39848" s="1"/>
      <c r="AC39848" s="1"/>
      <c r="AJ39848" s="1"/>
      <c r="AK39848" s="1"/>
      <c r="AL39848" s="1"/>
    </row>
    <row r="39849">
      <c r="I39849" s="1"/>
      <c r="J39849" s="1"/>
      <c r="K39849" s="1"/>
      <c r="AA39849" s="1"/>
      <c r="AB39849" s="1"/>
      <c r="AC39849" s="1"/>
      <c r="AJ39849" s="1"/>
      <c r="AK39849" s="1"/>
      <c r="AL39849" s="1"/>
    </row>
    <row r="39850">
      <c r="I39850" s="1"/>
      <c r="J39850" s="1"/>
      <c r="K39850" s="1"/>
      <c r="AA39850" s="1"/>
      <c r="AB39850" s="1"/>
      <c r="AC39850" s="1"/>
      <c r="AJ39850" s="1"/>
      <c r="AK39850" s="1"/>
      <c r="AL39850" s="1"/>
    </row>
    <row r="39851">
      <c r="I39851" s="1"/>
      <c r="J39851" s="1"/>
      <c r="K39851" s="1"/>
      <c r="AA39851" s="1"/>
      <c r="AB39851" s="1"/>
      <c r="AC39851" s="1"/>
      <c r="AJ39851" s="1"/>
      <c r="AK39851" s="1"/>
      <c r="AL39851" s="1"/>
    </row>
    <row r="39852">
      <c r="I39852" s="1"/>
      <c r="J39852" s="1"/>
      <c r="K39852" s="1"/>
      <c r="AA39852" s="1"/>
      <c r="AB39852" s="1"/>
      <c r="AC39852" s="1"/>
      <c r="AJ39852" s="1"/>
      <c r="AK39852" s="1"/>
      <c r="AL39852" s="1"/>
    </row>
    <row r="39853">
      <c r="I39853" s="1"/>
      <c r="J39853" s="1"/>
      <c r="K39853" s="1"/>
      <c r="AA39853" s="1"/>
      <c r="AB39853" s="1"/>
      <c r="AC39853" s="1"/>
      <c r="AJ39853" s="1"/>
      <c r="AK39853" s="1"/>
      <c r="AL39853" s="1"/>
    </row>
    <row r="39854">
      <c r="I39854" s="1"/>
      <c r="J39854" s="1"/>
      <c r="K39854" s="1"/>
      <c r="AA39854" s="1"/>
      <c r="AB39854" s="1"/>
      <c r="AC39854" s="1"/>
      <c r="AJ39854" s="1"/>
      <c r="AK39854" s="1"/>
      <c r="AL39854" s="1"/>
    </row>
    <row r="39855">
      <c r="I39855" s="1"/>
      <c r="J39855" s="1"/>
      <c r="K39855" s="1"/>
      <c r="AA39855" s="1"/>
      <c r="AB39855" s="1"/>
      <c r="AC39855" s="1"/>
      <c r="AJ39855" s="1"/>
      <c r="AK39855" s="1"/>
      <c r="AL39855" s="1"/>
    </row>
    <row r="39856">
      <c r="I39856" s="1"/>
      <c r="J39856" s="1"/>
      <c r="K39856" s="1"/>
      <c r="AA39856" s="1"/>
      <c r="AB39856" s="1"/>
      <c r="AC39856" s="1"/>
      <c r="AJ39856" s="1"/>
      <c r="AK39856" s="1"/>
      <c r="AL39856" s="1"/>
    </row>
    <row r="39857">
      <c r="I39857" s="1"/>
      <c r="J39857" s="1"/>
      <c r="K39857" s="1"/>
      <c r="AA39857" s="1"/>
      <c r="AB39857" s="1"/>
      <c r="AC39857" s="1"/>
      <c r="AJ39857" s="1"/>
      <c r="AK39857" s="1"/>
      <c r="AL39857" s="1"/>
    </row>
    <row r="39858">
      <c r="I39858" s="1"/>
      <c r="J39858" s="1"/>
      <c r="K39858" s="1"/>
      <c r="AA39858" s="1"/>
      <c r="AB39858" s="1"/>
      <c r="AC39858" s="1"/>
      <c r="AJ39858" s="1"/>
      <c r="AK39858" s="1"/>
      <c r="AL39858" s="1"/>
    </row>
    <row r="39859">
      <c r="I39859" s="1"/>
      <c r="J39859" s="1"/>
      <c r="K39859" s="1"/>
      <c r="AA39859" s="1"/>
      <c r="AB39859" s="1"/>
      <c r="AC39859" s="1"/>
      <c r="AJ39859" s="1"/>
      <c r="AK39859" s="1"/>
      <c r="AL39859" s="1"/>
    </row>
    <row r="39860">
      <c r="I39860" s="1"/>
      <c r="J39860" s="1"/>
      <c r="K39860" s="1"/>
      <c r="AA39860" s="1"/>
      <c r="AB39860" s="1"/>
      <c r="AC39860" s="1"/>
      <c r="AJ39860" s="1"/>
      <c r="AK39860" s="1"/>
      <c r="AL39860" s="1"/>
    </row>
    <row r="39861">
      <c r="I39861" s="1"/>
      <c r="J39861" s="1"/>
      <c r="K39861" s="1"/>
      <c r="AA39861" s="1"/>
      <c r="AB39861" s="1"/>
      <c r="AC39861" s="1"/>
      <c r="AJ39861" s="1"/>
      <c r="AK39861" s="1"/>
      <c r="AL39861" s="1"/>
    </row>
    <row r="39862">
      <c r="I39862" s="1"/>
      <c r="J39862" s="1"/>
      <c r="K39862" s="1"/>
      <c r="AA39862" s="1"/>
      <c r="AB39862" s="1"/>
      <c r="AC39862" s="1"/>
      <c r="AJ39862" s="1"/>
      <c r="AK39862" s="1"/>
      <c r="AL39862" s="1"/>
    </row>
    <row r="39863">
      <c r="I39863" s="1"/>
      <c r="J39863" s="1"/>
      <c r="K39863" s="1"/>
      <c r="AA39863" s="1"/>
      <c r="AB39863" s="1"/>
      <c r="AC39863" s="1"/>
      <c r="AJ39863" s="1"/>
      <c r="AK39863" s="1"/>
      <c r="AL39863" s="1"/>
    </row>
    <row r="39864">
      <c r="I39864" s="1"/>
      <c r="J39864" s="1"/>
      <c r="K39864" s="1"/>
      <c r="AA39864" s="1"/>
      <c r="AB39864" s="1"/>
      <c r="AC39864" s="1"/>
      <c r="AJ39864" s="1"/>
      <c r="AK39864" s="1"/>
      <c r="AL39864" s="1"/>
    </row>
    <row r="39865">
      <c r="I39865" s="1"/>
      <c r="J39865" s="1"/>
      <c r="K39865" s="1"/>
      <c r="AA39865" s="1"/>
      <c r="AB39865" s="1"/>
      <c r="AC39865" s="1"/>
      <c r="AJ39865" s="1"/>
      <c r="AK39865" s="1"/>
      <c r="AL39865" s="1"/>
    </row>
    <row r="39866">
      <c r="I39866" s="1"/>
      <c r="J39866" s="1"/>
      <c r="K39866" s="1"/>
      <c r="AA39866" s="1"/>
      <c r="AB39866" s="1"/>
      <c r="AC39866" s="1"/>
      <c r="AJ39866" s="1"/>
      <c r="AK39866" s="1"/>
      <c r="AL39866" s="1"/>
    </row>
    <row r="39867">
      <c r="I39867" s="1"/>
      <c r="J39867" s="1"/>
      <c r="K39867" s="1"/>
      <c r="AA39867" s="1"/>
      <c r="AB39867" s="1"/>
      <c r="AC39867" s="1"/>
      <c r="AJ39867" s="1"/>
      <c r="AK39867" s="1"/>
      <c r="AL39867" s="1"/>
    </row>
    <row r="39868">
      <c r="I39868" s="1"/>
      <c r="J39868" s="1"/>
      <c r="K39868" s="1"/>
      <c r="AA39868" s="1"/>
      <c r="AB39868" s="1"/>
      <c r="AC39868" s="1"/>
      <c r="AJ39868" s="1"/>
      <c r="AK39868" s="1"/>
      <c r="AL39868" s="1"/>
    </row>
    <row r="39869">
      <c r="I39869" s="1"/>
      <c r="J39869" s="1"/>
      <c r="K39869" s="1"/>
      <c r="AA39869" s="1"/>
      <c r="AB39869" s="1"/>
      <c r="AC39869" s="1"/>
      <c r="AJ39869" s="1"/>
      <c r="AK39869" s="1"/>
      <c r="AL39869" s="1"/>
    </row>
    <row r="39870">
      <c r="I39870" s="1"/>
      <c r="J39870" s="1"/>
      <c r="K39870" s="1"/>
      <c r="AA39870" s="1"/>
      <c r="AB39870" s="1"/>
      <c r="AC39870" s="1"/>
      <c r="AJ39870" s="1"/>
      <c r="AK39870" s="1"/>
      <c r="AL39870" s="1"/>
    </row>
    <row r="39871">
      <c r="I39871" s="1"/>
      <c r="J39871" s="1"/>
      <c r="K39871" s="1"/>
      <c r="AA39871" s="1"/>
      <c r="AB39871" s="1"/>
      <c r="AC39871" s="1"/>
      <c r="AJ39871" s="1"/>
      <c r="AK39871" s="1"/>
      <c r="AL39871" s="1"/>
    </row>
    <row r="39872">
      <c r="I39872" s="1"/>
      <c r="J39872" s="1"/>
      <c r="K39872" s="1"/>
      <c r="AA39872" s="1"/>
      <c r="AB39872" s="1"/>
      <c r="AC39872" s="1"/>
      <c r="AJ39872" s="1"/>
      <c r="AK39872" s="1"/>
      <c r="AL39872" s="1"/>
    </row>
    <row r="39873">
      <c r="I39873" s="1"/>
      <c r="J39873" s="1"/>
      <c r="K39873" s="1"/>
      <c r="AA39873" s="1"/>
      <c r="AB39873" s="1"/>
      <c r="AC39873" s="1"/>
      <c r="AJ39873" s="1"/>
      <c r="AK39873" s="1"/>
      <c r="AL39873" s="1"/>
    </row>
    <row r="39874">
      <c r="I39874" s="1"/>
      <c r="J39874" s="1"/>
      <c r="K39874" s="1"/>
      <c r="AA39874" s="1"/>
      <c r="AB39874" s="1"/>
      <c r="AC39874" s="1"/>
      <c r="AJ39874" s="1"/>
      <c r="AK39874" s="1"/>
      <c r="AL39874" s="1"/>
    </row>
    <row r="39875">
      <c r="I39875" s="1"/>
      <c r="J39875" s="1"/>
      <c r="K39875" s="1"/>
      <c r="AA39875" s="1"/>
      <c r="AB39875" s="1"/>
      <c r="AC39875" s="1"/>
      <c r="AJ39875" s="1"/>
      <c r="AK39875" s="1"/>
      <c r="AL39875" s="1"/>
    </row>
    <row r="39876">
      <c r="I39876" s="1"/>
      <c r="J39876" s="1"/>
      <c r="K39876" s="1"/>
      <c r="AA39876" s="1"/>
      <c r="AB39876" s="1"/>
      <c r="AC39876" s="1"/>
      <c r="AJ39876" s="1"/>
      <c r="AK39876" s="1"/>
      <c r="AL39876" s="1"/>
    </row>
    <row r="39877">
      <c r="I39877" s="1"/>
      <c r="J39877" s="1"/>
      <c r="K39877" s="1"/>
      <c r="AA39877" s="1"/>
      <c r="AB39877" s="1"/>
      <c r="AC39877" s="1"/>
      <c r="AJ39877" s="1"/>
      <c r="AK39877" s="1"/>
      <c r="AL39877" s="1"/>
    </row>
    <row r="39878">
      <c r="I39878" s="1"/>
      <c r="J39878" s="1"/>
      <c r="K39878" s="1"/>
      <c r="AA39878" s="1"/>
      <c r="AB39878" s="1"/>
      <c r="AC39878" s="1"/>
      <c r="AJ39878" s="1"/>
      <c r="AK39878" s="1"/>
      <c r="AL39878" s="1"/>
    </row>
    <row r="39879">
      <c r="I39879" s="1"/>
      <c r="J39879" s="1"/>
      <c r="K39879" s="1"/>
      <c r="AA39879" s="1"/>
      <c r="AB39879" s="1"/>
      <c r="AC39879" s="1"/>
      <c r="AJ39879" s="1"/>
      <c r="AK39879" s="1"/>
      <c r="AL39879" s="1"/>
    </row>
    <row r="39880">
      <c r="I39880" s="1"/>
      <c r="J39880" s="1"/>
      <c r="K39880" s="1"/>
      <c r="AA39880" s="1"/>
      <c r="AB39880" s="1"/>
      <c r="AC39880" s="1"/>
      <c r="AJ39880" s="1"/>
      <c r="AK39880" s="1"/>
      <c r="AL39880" s="1"/>
    </row>
    <row r="39881">
      <c r="I39881" s="1"/>
      <c r="J39881" s="1"/>
      <c r="K39881" s="1"/>
      <c r="AA39881" s="1"/>
      <c r="AB39881" s="1"/>
      <c r="AC39881" s="1"/>
      <c r="AJ39881" s="1"/>
      <c r="AK39881" s="1"/>
      <c r="AL39881" s="1"/>
    </row>
    <row r="39882">
      <c r="I39882" s="1"/>
      <c r="J39882" s="1"/>
      <c r="K39882" s="1"/>
      <c r="AA39882" s="1"/>
      <c r="AB39882" s="1"/>
      <c r="AC39882" s="1"/>
      <c r="AJ39882" s="1"/>
      <c r="AK39882" s="1"/>
      <c r="AL39882" s="1"/>
    </row>
    <row r="39883">
      <c r="I39883" s="1"/>
      <c r="J39883" s="1"/>
      <c r="K39883" s="1"/>
      <c r="AA39883" s="1"/>
      <c r="AB39883" s="1"/>
      <c r="AC39883" s="1"/>
      <c r="AJ39883" s="1"/>
      <c r="AK39883" s="1"/>
      <c r="AL39883" s="1"/>
    </row>
    <row r="39884">
      <c r="I39884" s="1"/>
      <c r="J39884" s="1"/>
      <c r="K39884" s="1"/>
      <c r="AA39884" s="1"/>
      <c r="AB39884" s="1"/>
      <c r="AC39884" s="1"/>
      <c r="AJ39884" s="1"/>
      <c r="AK39884" s="1"/>
      <c r="AL39884" s="1"/>
    </row>
    <row r="39885">
      <c r="I39885" s="1"/>
      <c r="J39885" s="1"/>
      <c r="K39885" s="1"/>
      <c r="AA39885" s="1"/>
      <c r="AB39885" s="1"/>
      <c r="AC39885" s="1"/>
      <c r="AJ39885" s="1"/>
      <c r="AK39885" s="1"/>
      <c r="AL39885" s="1"/>
    </row>
    <row r="39886">
      <c r="I39886" s="1"/>
      <c r="J39886" s="1"/>
      <c r="K39886" s="1"/>
      <c r="AA39886" s="1"/>
      <c r="AB39886" s="1"/>
      <c r="AC39886" s="1"/>
      <c r="AJ39886" s="1"/>
      <c r="AK39886" s="1"/>
      <c r="AL39886" s="1"/>
    </row>
    <row r="39887">
      <c r="I39887" s="1"/>
      <c r="J39887" s="1"/>
      <c r="K39887" s="1"/>
      <c r="AA39887" s="1"/>
      <c r="AB39887" s="1"/>
      <c r="AC39887" s="1"/>
      <c r="AJ39887" s="1"/>
      <c r="AK39887" s="1"/>
      <c r="AL39887" s="1"/>
    </row>
    <row r="39888">
      <c r="I39888" s="1"/>
      <c r="J39888" s="1"/>
      <c r="K39888" s="1"/>
      <c r="AA39888" s="1"/>
      <c r="AB39888" s="1"/>
      <c r="AC39888" s="1"/>
      <c r="AJ39888" s="1"/>
      <c r="AK39888" s="1"/>
      <c r="AL39888" s="1"/>
    </row>
    <row r="39889">
      <c r="I39889" s="1"/>
      <c r="J39889" s="1"/>
      <c r="K39889" s="1"/>
      <c r="AA39889" s="1"/>
      <c r="AB39889" s="1"/>
      <c r="AC39889" s="1"/>
      <c r="AJ39889" s="1"/>
      <c r="AK39889" s="1"/>
      <c r="AL39889" s="1"/>
    </row>
    <row r="39890">
      <c r="I39890" s="1"/>
      <c r="J39890" s="1"/>
      <c r="K39890" s="1"/>
      <c r="AA39890" s="1"/>
      <c r="AB39890" s="1"/>
      <c r="AC39890" s="1"/>
      <c r="AJ39890" s="1"/>
      <c r="AK39890" s="1"/>
      <c r="AL39890" s="1"/>
    </row>
    <row r="39891">
      <c r="I39891" s="1"/>
      <c r="J39891" s="1"/>
      <c r="K39891" s="1"/>
      <c r="AA39891" s="1"/>
      <c r="AB39891" s="1"/>
      <c r="AC39891" s="1"/>
      <c r="AJ39891" s="1"/>
      <c r="AK39891" s="1"/>
      <c r="AL39891" s="1"/>
    </row>
    <row r="39892">
      <c r="I39892" s="1"/>
      <c r="J39892" s="1"/>
      <c r="K39892" s="1"/>
      <c r="AA39892" s="1"/>
      <c r="AB39892" s="1"/>
      <c r="AC39892" s="1"/>
      <c r="AJ39892" s="1"/>
      <c r="AK39892" s="1"/>
      <c r="AL39892" s="1"/>
    </row>
    <row r="39893">
      <c r="I39893" s="1"/>
      <c r="J39893" s="1"/>
      <c r="K39893" s="1"/>
      <c r="AA39893" s="1"/>
      <c r="AB39893" s="1"/>
      <c r="AC39893" s="1"/>
      <c r="AJ39893" s="1"/>
      <c r="AK39893" s="1"/>
      <c r="AL39893" s="1"/>
    </row>
    <row r="39894">
      <c r="I39894" s="1"/>
      <c r="J39894" s="1"/>
      <c r="K39894" s="1"/>
      <c r="AA39894" s="1"/>
      <c r="AB39894" s="1"/>
      <c r="AC39894" s="1"/>
      <c r="AJ39894" s="1"/>
      <c r="AK39894" s="1"/>
      <c r="AL39894" s="1"/>
    </row>
    <row r="39895">
      <c r="I39895" s="1"/>
      <c r="J39895" s="1"/>
      <c r="K39895" s="1"/>
      <c r="AA39895" s="1"/>
      <c r="AB39895" s="1"/>
      <c r="AC39895" s="1"/>
      <c r="AJ39895" s="1"/>
      <c r="AK39895" s="1"/>
      <c r="AL39895" s="1"/>
    </row>
    <row r="39896">
      <c r="I39896" s="1"/>
      <c r="J39896" s="1"/>
      <c r="K39896" s="1"/>
      <c r="AA39896" s="1"/>
      <c r="AB39896" s="1"/>
      <c r="AC39896" s="1"/>
      <c r="AJ39896" s="1"/>
      <c r="AK39896" s="1"/>
      <c r="AL39896" s="1"/>
    </row>
    <row r="39897">
      <c r="I39897" s="1"/>
      <c r="J39897" s="1"/>
      <c r="K39897" s="1"/>
      <c r="AA39897" s="1"/>
      <c r="AB39897" s="1"/>
      <c r="AC39897" s="1"/>
      <c r="AJ39897" s="1"/>
      <c r="AK39897" s="1"/>
      <c r="AL39897" s="1"/>
    </row>
    <row r="39898">
      <c r="I39898" s="1"/>
      <c r="J39898" s="1"/>
      <c r="K39898" s="1"/>
      <c r="AA39898" s="1"/>
      <c r="AB39898" s="1"/>
      <c r="AC39898" s="1"/>
      <c r="AJ39898" s="1"/>
      <c r="AK39898" s="1"/>
      <c r="AL39898" s="1"/>
    </row>
    <row r="39899">
      <c r="I39899" s="1"/>
      <c r="J39899" s="1"/>
      <c r="K39899" s="1"/>
      <c r="AA39899" s="1"/>
      <c r="AB39899" s="1"/>
      <c r="AC39899" s="1"/>
      <c r="AJ39899" s="1"/>
      <c r="AK39899" s="1"/>
      <c r="AL39899" s="1"/>
    </row>
    <row r="39900">
      <c r="I39900" s="1"/>
      <c r="J39900" s="1"/>
      <c r="K39900" s="1"/>
      <c r="AA39900" s="1"/>
      <c r="AB39900" s="1"/>
      <c r="AC39900" s="1"/>
      <c r="AJ39900" s="1"/>
      <c r="AK39900" s="1"/>
      <c r="AL39900" s="1"/>
    </row>
    <row r="39901">
      <c r="I39901" s="1"/>
      <c r="J39901" s="1"/>
      <c r="K39901" s="1"/>
      <c r="AA39901" s="1"/>
      <c r="AB39901" s="1"/>
      <c r="AC39901" s="1"/>
      <c r="AJ39901" s="1"/>
      <c r="AK39901" s="1"/>
      <c r="AL39901" s="1"/>
    </row>
    <row r="39902">
      <c r="I39902" s="1"/>
      <c r="J39902" s="1"/>
      <c r="K39902" s="1"/>
      <c r="AA39902" s="1"/>
      <c r="AB39902" s="1"/>
      <c r="AC39902" s="1"/>
      <c r="AJ39902" s="1"/>
      <c r="AK39902" s="1"/>
      <c r="AL39902" s="1"/>
    </row>
    <row r="39903">
      <c r="I39903" s="1"/>
      <c r="J39903" s="1"/>
      <c r="K39903" s="1"/>
      <c r="AA39903" s="1"/>
      <c r="AB39903" s="1"/>
      <c r="AC39903" s="1"/>
      <c r="AJ39903" s="1"/>
      <c r="AK39903" s="1"/>
      <c r="AL39903" s="1"/>
    </row>
    <row r="39904">
      <c r="I39904" s="1"/>
      <c r="J39904" s="1"/>
      <c r="K39904" s="1"/>
      <c r="AA39904" s="1"/>
      <c r="AB39904" s="1"/>
      <c r="AC39904" s="1"/>
      <c r="AJ39904" s="1"/>
      <c r="AK39904" s="1"/>
      <c r="AL39904" s="1"/>
    </row>
    <row r="39905">
      <c r="I39905" s="1"/>
      <c r="J39905" s="1"/>
      <c r="K39905" s="1"/>
      <c r="AA39905" s="1"/>
      <c r="AB39905" s="1"/>
      <c r="AC39905" s="1"/>
      <c r="AJ39905" s="1"/>
      <c r="AK39905" s="1"/>
      <c r="AL39905" s="1"/>
    </row>
    <row r="39906">
      <c r="I39906" s="1"/>
      <c r="J39906" s="1"/>
      <c r="K39906" s="1"/>
      <c r="AA39906" s="1"/>
      <c r="AB39906" s="1"/>
      <c r="AC39906" s="1"/>
      <c r="AJ39906" s="1"/>
      <c r="AK39906" s="1"/>
      <c r="AL39906" s="1"/>
    </row>
    <row r="39907">
      <c r="I39907" s="1"/>
      <c r="J39907" s="1"/>
      <c r="K39907" s="1"/>
      <c r="AA39907" s="1"/>
      <c r="AB39907" s="1"/>
      <c r="AC39907" s="1"/>
      <c r="AJ39907" s="1"/>
      <c r="AK39907" s="1"/>
      <c r="AL39907" s="1"/>
    </row>
    <row r="39908">
      <c r="I39908" s="1"/>
      <c r="J39908" s="1"/>
      <c r="K39908" s="1"/>
      <c r="AA39908" s="1"/>
      <c r="AB39908" s="1"/>
      <c r="AC39908" s="1"/>
      <c r="AJ39908" s="1"/>
      <c r="AK39908" s="1"/>
      <c r="AL39908" s="1"/>
    </row>
    <row r="39909">
      <c r="I39909" s="1"/>
      <c r="J39909" s="1"/>
      <c r="K39909" s="1"/>
      <c r="AA39909" s="1"/>
      <c r="AB39909" s="1"/>
      <c r="AC39909" s="1"/>
      <c r="AJ39909" s="1"/>
      <c r="AK39909" s="1"/>
      <c r="AL39909" s="1"/>
    </row>
    <row r="39910">
      <c r="I39910" s="1"/>
      <c r="J39910" s="1"/>
      <c r="K39910" s="1"/>
      <c r="AA39910" s="1"/>
      <c r="AB39910" s="1"/>
      <c r="AC39910" s="1"/>
      <c r="AJ39910" s="1"/>
      <c r="AK39910" s="1"/>
      <c r="AL39910" s="1"/>
    </row>
    <row r="39911">
      <c r="I39911" s="1"/>
      <c r="J39911" s="1"/>
      <c r="K39911" s="1"/>
      <c r="AA39911" s="1"/>
      <c r="AB39911" s="1"/>
      <c r="AC39911" s="1"/>
      <c r="AJ39911" s="1"/>
      <c r="AK39911" s="1"/>
      <c r="AL39911" s="1"/>
    </row>
    <row r="39912">
      <c r="I39912" s="1"/>
      <c r="J39912" s="1"/>
      <c r="K39912" s="1"/>
      <c r="AA39912" s="1"/>
      <c r="AB39912" s="1"/>
      <c r="AC39912" s="1"/>
      <c r="AJ39912" s="1"/>
      <c r="AK39912" s="1"/>
      <c r="AL39912" s="1"/>
    </row>
    <row r="39913">
      <c r="I39913" s="1"/>
      <c r="J39913" s="1"/>
      <c r="K39913" s="1"/>
      <c r="AA39913" s="1"/>
      <c r="AB39913" s="1"/>
      <c r="AC39913" s="1"/>
      <c r="AJ39913" s="1"/>
      <c r="AK39913" s="1"/>
      <c r="AL39913" s="1"/>
    </row>
    <row r="39914">
      <c r="I39914" s="1"/>
      <c r="J39914" s="1"/>
      <c r="K39914" s="1"/>
      <c r="AA39914" s="1"/>
      <c r="AB39914" s="1"/>
      <c r="AC39914" s="1"/>
      <c r="AJ39914" s="1"/>
      <c r="AK39914" s="1"/>
      <c r="AL39914" s="1"/>
    </row>
    <row r="39915">
      <c r="I39915" s="1"/>
      <c r="J39915" s="1"/>
      <c r="K39915" s="1"/>
      <c r="AA39915" s="1"/>
      <c r="AB39915" s="1"/>
      <c r="AC39915" s="1"/>
      <c r="AJ39915" s="1"/>
      <c r="AK39915" s="1"/>
      <c r="AL39915" s="1"/>
    </row>
    <row r="39916">
      <c r="I39916" s="1"/>
      <c r="J39916" s="1"/>
      <c r="K39916" s="1"/>
      <c r="AA39916" s="1"/>
      <c r="AB39916" s="1"/>
      <c r="AC39916" s="1"/>
      <c r="AJ39916" s="1"/>
      <c r="AK39916" s="1"/>
      <c r="AL39916" s="1"/>
    </row>
    <row r="39917">
      <c r="I39917" s="1"/>
      <c r="J39917" s="1"/>
      <c r="K39917" s="1"/>
      <c r="AA39917" s="1"/>
      <c r="AB39917" s="1"/>
      <c r="AC39917" s="1"/>
      <c r="AJ39917" s="1"/>
      <c r="AK39917" s="1"/>
      <c r="AL39917" s="1"/>
    </row>
    <row r="39918">
      <c r="I39918" s="1"/>
      <c r="J39918" s="1"/>
      <c r="K39918" s="1"/>
      <c r="AA39918" s="1"/>
      <c r="AB39918" s="1"/>
      <c r="AC39918" s="1"/>
      <c r="AJ39918" s="1"/>
      <c r="AK39918" s="1"/>
      <c r="AL39918" s="1"/>
    </row>
    <row r="39919">
      <c r="I39919" s="1"/>
      <c r="J39919" s="1"/>
      <c r="K39919" s="1"/>
      <c r="AA39919" s="1"/>
      <c r="AB39919" s="1"/>
      <c r="AC39919" s="1"/>
      <c r="AJ39919" s="1"/>
      <c r="AK39919" s="1"/>
      <c r="AL39919" s="1"/>
    </row>
    <row r="39920">
      <c r="I39920" s="1"/>
      <c r="J39920" s="1"/>
      <c r="K39920" s="1"/>
      <c r="AA39920" s="1"/>
      <c r="AB39920" s="1"/>
      <c r="AC39920" s="1"/>
      <c r="AJ39920" s="1"/>
      <c r="AK39920" s="1"/>
      <c r="AL39920" s="1"/>
    </row>
    <row r="39921">
      <c r="I39921" s="1"/>
      <c r="J39921" s="1"/>
      <c r="K39921" s="1"/>
      <c r="AA39921" s="1"/>
      <c r="AB39921" s="1"/>
      <c r="AC39921" s="1"/>
      <c r="AJ39921" s="1"/>
      <c r="AK39921" s="1"/>
      <c r="AL39921" s="1"/>
    </row>
    <row r="39922">
      <c r="I39922" s="1"/>
      <c r="J39922" s="1"/>
      <c r="K39922" s="1"/>
      <c r="AA39922" s="1"/>
      <c r="AB39922" s="1"/>
      <c r="AC39922" s="1"/>
      <c r="AJ39922" s="1"/>
      <c r="AK39922" s="1"/>
      <c r="AL39922" s="1"/>
    </row>
    <row r="39923">
      <c r="I39923" s="1"/>
      <c r="J39923" s="1"/>
      <c r="K39923" s="1"/>
      <c r="AA39923" s="1"/>
      <c r="AB39923" s="1"/>
      <c r="AC39923" s="1"/>
      <c r="AJ39923" s="1"/>
      <c r="AK39923" s="1"/>
      <c r="AL39923" s="1"/>
    </row>
    <row r="39924">
      <c r="I39924" s="1"/>
      <c r="J39924" s="1"/>
      <c r="K39924" s="1"/>
      <c r="AA39924" s="1"/>
      <c r="AB39924" s="1"/>
      <c r="AC39924" s="1"/>
      <c r="AJ39924" s="1"/>
      <c r="AK39924" s="1"/>
      <c r="AL39924" s="1"/>
    </row>
    <row r="39925">
      <c r="I39925" s="1"/>
      <c r="J39925" s="1"/>
      <c r="K39925" s="1"/>
      <c r="AA39925" s="1"/>
      <c r="AB39925" s="1"/>
      <c r="AC39925" s="1"/>
      <c r="AJ39925" s="1"/>
      <c r="AK39925" s="1"/>
      <c r="AL39925" s="1"/>
    </row>
    <row r="39926">
      <c r="I39926" s="1"/>
      <c r="J39926" s="1"/>
      <c r="K39926" s="1"/>
      <c r="AA39926" s="1"/>
      <c r="AB39926" s="1"/>
      <c r="AC39926" s="1"/>
      <c r="AJ39926" s="1"/>
      <c r="AK39926" s="1"/>
      <c r="AL39926" s="1"/>
    </row>
    <row r="39927">
      <c r="I39927" s="1"/>
      <c r="J39927" s="1"/>
      <c r="K39927" s="1"/>
      <c r="AA39927" s="1"/>
      <c r="AB39927" s="1"/>
      <c r="AC39927" s="1"/>
      <c r="AJ39927" s="1"/>
      <c r="AK39927" s="1"/>
      <c r="AL39927" s="1"/>
    </row>
    <row r="39928">
      <c r="I39928" s="1"/>
      <c r="J39928" s="1"/>
      <c r="K39928" s="1"/>
      <c r="AA39928" s="1"/>
      <c r="AB39928" s="1"/>
      <c r="AC39928" s="1"/>
      <c r="AJ39928" s="1"/>
      <c r="AK39928" s="1"/>
      <c r="AL39928" s="1"/>
    </row>
    <row r="39929">
      <c r="I39929" s="1"/>
      <c r="J39929" s="1"/>
      <c r="K39929" s="1"/>
      <c r="AA39929" s="1"/>
      <c r="AB39929" s="1"/>
      <c r="AC39929" s="1"/>
      <c r="AJ39929" s="1"/>
      <c r="AK39929" s="1"/>
      <c r="AL39929" s="1"/>
    </row>
    <row r="39930">
      <c r="I39930" s="1"/>
      <c r="J39930" s="1"/>
      <c r="K39930" s="1"/>
      <c r="AA39930" s="1"/>
      <c r="AB39930" s="1"/>
      <c r="AC39930" s="1"/>
      <c r="AJ39930" s="1"/>
      <c r="AK39930" s="1"/>
      <c r="AL39930" s="1"/>
    </row>
    <row r="39931">
      <c r="I39931" s="1"/>
      <c r="J39931" s="1"/>
      <c r="K39931" s="1"/>
      <c r="AA39931" s="1"/>
      <c r="AB39931" s="1"/>
      <c r="AC39931" s="1"/>
      <c r="AJ39931" s="1"/>
      <c r="AK39931" s="1"/>
      <c r="AL39931" s="1"/>
    </row>
    <row r="39932">
      <c r="I39932" s="1"/>
      <c r="J39932" s="1"/>
      <c r="K39932" s="1"/>
      <c r="AA39932" s="1"/>
      <c r="AB39932" s="1"/>
      <c r="AC39932" s="1"/>
      <c r="AJ39932" s="1"/>
      <c r="AK39932" s="1"/>
      <c r="AL39932" s="1"/>
    </row>
    <row r="39933">
      <c r="I39933" s="1"/>
      <c r="J39933" s="1"/>
      <c r="K39933" s="1"/>
      <c r="AA39933" s="1"/>
      <c r="AB39933" s="1"/>
      <c r="AC39933" s="1"/>
      <c r="AJ39933" s="1"/>
      <c r="AK39933" s="1"/>
      <c r="AL39933" s="1"/>
    </row>
    <row r="39934">
      <c r="I39934" s="1"/>
      <c r="J39934" s="1"/>
      <c r="K39934" s="1"/>
      <c r="AA39934" s="1"/>
      <c r="AB39934" s="1"/>
      <c r="AC39934" s="1"/>
      <c r="AJ39934" s="1"/>
      <c r="AK39934" s="1"/>
      <c r="AL39934" s="1"/>
    </row>
    <row r="39935">
      <c r="I39935" s="1"/>
      <c r="J39935" s="1"/>
      <c r="K39935" s="1"/>
      <c r="AA39935" s="1"/>
      <c r="AB39935" s="1"/>
      <c r="AC39935" s="1"/>
      <c r="AJ39935" s="1"/>
      <c r="AK39935" s="1"/>
      <c r="AL39935" s="1"/>
    </row>
    <row r="39936">
      <c r="I39936" s="1"/>
      <c r="J39936" s="1"/>
      <c r="K39936" s="1"/>
      <c r="AA39936" s="1"/>
      <c r="AB39936" s="1"/>
      <c r="AC39936" s="1"/>
      <c r="AJ39936" s="1"/>
      <c r="AK39936" s="1"/>
      <c r="AL39936" s="1"/>
    </row>
    <row r="39937">
      <c r="I39937" s="1"/>
      <c r="J39937" s="1"/>
      <c r="K39937" s="1"/>
      <c r="AA39937" s="1"/>
      <c r="AB39937" s="1"/>
      <c r="AC39937" s="1"/>
      <c r="AJ39937" s="1"/>
      <c r="AK39937" s="1"/>
      <c r="AL39937" s="1"/>
    </row>
    <row r="39938">
      <c r="I39938" s="1"/>
      <c r="J39938" s="1"/>
      <c r="K39938" s="1"/>
      <c r="AA39938" s="1"/>
      <c r="AB39938" s="1"/>
      <c r="AC39938" s="1"/>
      <c r="AJ39938" s="1"/>
      <c r="AK39938" s="1"/>
      <c r="AL39938" s="1"/>
    </row>
    <row r="39939">
      <c r="I39939" s="1"/>
      <c r="J39939" s="1"/>
      <c r="K39939" s="1"/>
      <c r="AA39939" s="1"/>
      <c r="AB39939" s="1"/>
      <c r="AC39939" s="1"/>
      <c r="AJ39939" s="1"/>
      <c r="AK39939" s="1"/>
      <c r="AL39939" s="1"/>
    </row>
    <row r="39940">
      <c r="I39940" s="1"/>
      <c r="J39940" s="1"/>
      <c r="K39940" s="1"/>
      <c r="AA39940" s="1"/>
      <c r="AB39940" s="1"/>
      <c r="AC39940" s="1"/>
      <c r="AJ39940" s="1"/>
      <c r="AK39940" s="1"/>
      <c r="AL39940" s="1"/>
    </row>
    <row r="39941">
      <c r="I39941" s="1"/>
      <c r="J39941" s="1"/>
      <c r="K39941" s="1"/>
      <c r="AA39941" s="1"/>
      <c r="AB39941" s="1"/>
      <c r="AC39941" s="1"/>
      <c r="AJ39941" s="1"/>
      <c r="AK39941" s="1"/>
      <c r="AL39941" s="1"/>
    </row>
    <row r="39942">
      <c r="I39942" s="1"/>
      <c r="J39942" s="1"/>
      <c r="K39942" s="1"/>
      <c r="AA39942" s="1"/>
      <c r="AB39942" s="1"/>
      <c r="AC39942" s="1"/>
      <c r="AJ39942" s="1"/>
      <c r="AK39942" s="1"/>
      <c r="AL39942" s="1"/>
    </row>
    <row r="39943">
      <c r="I39943" s="1"/>
      <c r="J39943" s="1"/>
      <c r="K39943" s="1"/>
      <c r="AA39943" s="1"/>
      <c r="AB39943" s="1"/>
      <c r="AC39943" s="1"/>
      <c r="AJ39943" s="1"/>
      <c r="AK39943" s="1"/>
      <c r="AL39943" s="1"/>
    </row>
    <row r="39944">
      <c r="I39944" s="1"/>
      <c r="J39944" s="1"/>
      <c r="K39944" s="1"/>
      <c r="AA39944" s="1"/>
      <c r="AB39944" s="1"/>
      <c r="AC39944" s="1"/>
      <c r="AJ39944" s="1"/>
      <c r="AK39944" s="1"/>
      <c r="AL39944" s="1"/>
    </row>
    <row r="39945">
      <c r="I39945" s="1"/>
      <c r="J39945" s="1"/>
      <c r="K39945" s="1"/>
      <c r="AA39945" s="1"/>
      <c r="AB39945" s="1"/>
      <c r="AC39945" s="1"/>
      <c r="AJ39945" s="1"/>
      <c r="AK39945" s="1"/>
      <c r="AL39945" s="1"/>
    </row>
    <row r="39946">
      <c r="I39946" s="1"/>
      <c r="J39946" s="1"/>
      <c r="K39946" s="1"/>
      <c r="AA39946" s="1"/>
      <c r="AB39946" s="1"/>
      <c r="AC39946" s="1"/>
      <c r="AJ39946" s="1"/>
      <c r="AK39946" s="1"/>
      <c r="AL39946" s="1"/>
    </row>
    <row r="39947">
      <c r="I39947" s="1"/>
      <c r="J39947" s="1"/>
      <c r="K39947" s="1"/>
      <c r="AA39947" s="1"/>
      <c r="AB39947" s="1"/>
      <c r="AC39947" s="1"/>
      <c r="AJ39947" s="1"/>
      <c r="AK39947" s="1"/>
      <c r="AL39947" s="1"/>
    </row>
    <row r="39948">
      <c r="I39948" s="1"/>
      <c r="J39948" s="1"/>
      <c r="K39948" s="1"/>
      <c r="AA39948" s="1"/>
      <c r="AB39948" s="1"/>
      <c r="AC39948" s="1"/>
      <c r="AJ39948" s="1"/>
      <c r="AK39948" s="1"/>
      <c r="AL39948" s="1"/>
    </row>
    <row r="39949">
      <c r="I39949" s="1"/>
      <c r="J39949" s="1"/>
      <c r="K39949" s="1"/>
      <c r="AA39949" s="1"/>
      <c r="AB39949" s="1"/>
      <c r="AC39949" s="1"/>
      <c r="AJ39949" s="1"/>
      <c r="AK39949" s="1"/>
      <c r="AL39949" s="1"/>
    </row>
    <row r="39950">
      <c r="I39950" s="1"/>
      <c r="J39950" s="1"/>
      <c r="K39950" s="1"/>
      <c r="AA39950" s="1"/>
      <c r="AB39950" s="1"/>
      <c r="AC39950" s="1"/>
      <c r="AJ39950" s="1"/>
      <c r="AK39950" s="1"/>
      <c r="AL39950" s="1"/>
    </row>
    <row r="39951">
      <c r="I39951" s="1"/>
      <c r="J39951" s="1"/>
      <c r="K39951" s="1"/>
      <c r="AA39951" s="1"/>
      <c r="AB39951" s="1"/>
      <c r="AC39951" s="1"/>
      <c r="AJ39951" s="1"/>
      <c r="AK39951" s="1"/>
      <c r="AL39951" s="1"/>
    </row>
    <row r="39952">
      <c r="I39952" s="1"/>
      <c r="J39952" s="1"/>
      <c r="K39952" s="1"/>
      <c r="AA39952" s="1"/>
      <c r="AB39952" s="1"/>
      <c r="AC39952" s="1"/>
      <c r="AJ39952" s="1"/>
      <c r="AK39952" s="1"/>
      <c r="AL39952" s="1"/>
    </row>
    <row r="39953">
      <c r="I39953" s="1"/>
      <c r="J39953" s="1"/>
      <c r="K39953" s="1"/>
      <c r="AA39953" s="1"/>
      <c r="AB39953" s="1"/>
      <c r="AC39953" s="1"/>
      <c r="AJ39953" s="1"/>
      <c r="AK39953" s="1"/>
      <c r="AL39953" s="1"/>
    </row>
    <row r="39954">
      <c r="I39954" s="1"/>
      <c r="J39954" s="1"/>
      <c r="K39954" s="1"/>
      <c r="AA39954" s="1"/>
      <c r="AB39954" s="1"/>
      <c r="AC39954" s="1"/>
      <c r="AJ39954" s="1"/>
      <c r="AK39954" s="1"/>
      <c r="AL39954" s="1"/>
    </row>
    <row r="39955">
      <c r="I39955" s="1"/>
      <c r="J39955" s="1"/>
      <c r="K39955" s="1"/>
      <c r="AA39955" s="1"/>
      <c r="AB39955" s="1"/>
      <c r="AC39955" s="1"/>
      <c r="AJ39955" s="1"/>
      <c r="AK39955" s="1"/>
      <c r="AL39955" s="1"/>
    </row>
    <row r="39956">
      <c r="I39956" s="1"/>
      <c r="J39956" s="1"/>
      <c r="K39956" s="1"/>
      <c r="AA39956" s="1"/>
      <c r="AB39956" s="1"/>
      <c r="AC39956" s="1"/>
      <c r="AJ39956" s="1"/>
      <c r="AK39956" s="1"/>
      <c r="AL39956" s="1"/>
    </row>
    <row r="39957">
      <c r="I39957" s="1"/>
      <c r="J39957" s="1"/>
      <c r="K39957" s="1"/>
      <c r="AA39957" s="1"/>
      <c r="AB39957" s="1"/>
      <c r="AC39957" s="1"/>
      <c r="AJ39957" s="1"/>
      <c r="AK39957" s="1"/>
      <c r="AL39957" s="1"/>
    </row>
    <row r="39958">
      <c r="I39958" s="1"/>
      <c r="J39958" s="1"/>
      <c r="K39958" s="1"/>
      <c r="AA39958" s="1"/>
      <c r="AB39958" s="1"/>
      <c r="AC39958" s="1"/>
      <c r="AJ39958" s="1"/>
      <c r="AK39958" s="1"/>
      <c r="AL39958" s="1"/>
    </row>
    <row r="39959">
      <c r="I39959" s="1"/>
      <c r="J39959" s="1"/>
      <c r="K39959" s="1"/>
      <c r="AA39959" s="1"/>
      <c r="AB39959" s="1"/>
      <c r="AC39959" s="1"/>
      <c r="AJ39959" s="1"/>
      <c r="AK39959" s="1"/>
      <c r="AL39959" s="1"/>
    </row>
    <row r="39960">
      <c r="I39960" s="1"/>
      <c r="J39960" s="1"/>
      <c r="K39960" s="1"/>
      <c r="AA39960" s="1"/>
      <c r="AB39960" s="1"/>
      <c r="AC39960" s="1"/>
      <c r="AJ39960" s="1"/>
      <c r="AK39960" s="1"/>
      <c r="AL39960" s="1"/>
    </row>
    <row r="39961">
      <c r="I39961" s="1"/>
      <c r="J39961" s="1"/>
      <c r="K39961" s="1"/>
      <c r="AA39961" s="1"/>
      <c r="AB39961" s="1"/>
      <c r="AC39961" s="1"/>
      <c r="AJ39961" s="1"/>
      <c r="AK39961" s="1"/>
      <c r="AL39961" s="1"/>
    </row>
    <row r="39962">
      <c r="I39962" s="1"/>
      <c r="J39962" s="1"/>
      <c r="K39962" s="1"/>
      <c r="AA39962" s="1"/>
      <c r="AB39962" s="1"/>
      <c r="AC39962" s="1"/>
      <c r="AJ39962" s="1"/>
      <c r="AK39962" s="1"/>
      <c r="AL39962" s="1"/>
    </row>
    <row r="39963">
      <c r="I39963" s="1"/>
      <c r="J39963" s="1"/>
      <c r="K39963" s="1"/>
      <c r="AA39963" s="1"/>
      <c r="AB39963" s="1"/>
      <c r="AC39963" s="1"/>
      <c r="AJ39963" s="1"/>
      <c r="AK39963" s="1"/>
      <c r="AL39963" s="1"/>
    </row>
    <row r="39964">
      <c r="I39964" s="1"/>
      <c r="J39964" s="1"/>
      <c r="K39964" s="1"/>
      <c r="AA39964" s="1"/>
      <c r="AB39964" s="1"/>
      <c r="AC39964" s="1"/>
      <c r="AJ39964" s="1"/>
      <c r="AK39964" s="1"/>
      <c r="AL39964" s="1"/>
    </row>
    <row r="39965">
      <c r="I39965" s="1"/>
      <c r="J39965" s="1"/>
      <c r="K39965" s="1"/>
      <c r="AA39965" s="1"/>
      <c r="AB39965" s="1"/>
      <c r="AC39965" s="1"/>
      <c r="AJ39965" s="1"/>
      <c r="AK39965" s="1"/>
      <c r="AL39965" s="1"/>
    </row>
    <row r="39966">
      <c r="I39966" s="1"/>
      <c r="J39966" s="1"/>
      <c r="K39966" s="1"/>
      <c r="AA39966" s="1"/>
      <c r="AB39966" s="1"/>
      <c r="AC39966" s="1"/>
      <c r="AJ39966" s="1"/>
      <c r="AK39966" s="1"/>
      <c r="AL39966" s="1"/>
    </row>
    <row r="39967">
      <c r="I39967" s="1"/>
      <c r="J39967" s="1"/>
      <c r="K39967" s="1"/>
      <c r="AA39967" s="1"/>
      <c r="AB39967" s="1"/>
      <c r="AC39967" s="1"/>
      <c r="AJ39967" s="1"/>
      <c r="AK39967" s="1"/>
      <c r="AL39967" s="1"/>
    </row>
    <row r="39968">
      <c r="I39968" s="1"/>
      <c r="J39968" s="1"/>
      <c r="K39968" s="1"/>
      <c r="AA39968" s="1"/>
      <c r="AB39968" s="1"/>
      <c r="AC39968" s="1"/>
      <c r="AJ39968" s="1"/>
      <c r="AK39968" s="1"/>
      <c r="AL39968" s="1"/>
    </row>
    <row r="39969">
      <c r="I39969" s="1"/>
      <c r="J39969" s="1"/>
      <c r="K39969" s="1"/>
      <c r="AA39969" s="1"/>
      <c r="AB39969" s="1"/>
      <c r="AC39969" s="1"/>
      <c r="AJ39969" s="1"/>
      <c r="AK39969" s="1"/>
      <c r="AL39969" s="1"/>
    </row>
    <row r="39970">
      <c r="I39970" s="1"/>
      <c r="J39970" s="1"/>
      <c r="K39970" s="1"/>
      <c r="AA39970" s="1"/>
      <c r="AB39970" s="1"/>
      <c r="AC39970" s="1"/>
      <c r="AJ39970" s="1"/>
      <c r="AK39970" s="1"/>
      <c r="AL39970" s="1"/>
    </row>
    <row r="39971">
      <c r="I39971" s="1"/>
      <c r="J39971" s="1"/>
      <c r="K39971" s="1"/>
      <c r="AA39971" s="1"/>
      <c r="AB39971" s="1"/>
      <c r="AC39971" s="1"/>
      <c r="AJ39971" s="1"/>
      <c r="AK39971" s="1"/>
      <c r="AL39971" s="1"/>
    </row>
    <row r="39972">
      <c r="I39972" s="1"/>
      <c r="J39972" s="1"/>
      <c r="K39972" s="1"/>
      <c r="AA39972" s="1"/>
      <c r="AB39972" s="1"/>
      <c r="AC39972" s="1"/>
      <c r="AJ39972" s="1"/>
      <c r="AK39972" s="1"/>
      <c r="AL39972" s="1"/>
    </row>
    <row r="39973">
      <c r="I39973" s="1"/>
      <c r="J39973" s="1"/>
      <c r="K39973" s="1"/>
      <c r="AA39973" s="1"/>
      <c r="AB39973" s="1"/>
      <c r="AC39973" s="1"/>
      <c r="AJ39973" s="1"/>
      <c r="AK39973" s="1"/>
      <c r="AL39973" s="1"/>
    </row>
    <row r="39974">
      <c r="I39974" s="1"/>
      <c r="J39974" s="1"/>
      <c r="K39974" s="1"/>
      <c r="AA39974" s="1"/>
      <c r="AB39974" s="1"/>
      <c r="AC39974" s="1"/>
      <c r="AJ39974" s="1"/>
      <c r="AK39974" s="1"/>
      <c r="AL39974" s="1"/>
    </row>
    <row r="39975">
      <c r="I39975" s="1"/>
      <c r="J39975" s="1"/>
      <c r="K39975" s="1"/>
      <c r="AA39975" s="1"/>
      <c r="AB39975" s="1"/>
      <c r="AC39975" s="1"/>
      <c r="AJ39975" s="1"/>
      <c r="AK39975" s="1"/>
      <c r="AL39975" s="1"/>
    </row>
    <row r="39976">
      <c r="I39976" s="1"/>
      <c r="J39976" s="1"/>
      <c r="K39976" s="1"/>
      <c r="AA39976" s="1"/>
      <c r="AB39976" s="1"/>
      <c r="AC39976" s="1"/>
      <c r="AJ39976" s="1"/>
      <c r="AK39976" s="1"/>
      <c r="AL39976" s="1"/>
    </row>
    <row r="39977">
      <c r="I39977" s="1"/>
      <c r="J39977" s="1"/>
      <c r="K39977" s="1"/>
      <c r="AA39977" s="1"/>
      <c r="AB39977" s="1"/>
      <c r="AC39977" s="1"/>
      <c r="AJ39977" s="1"/>
      <c r="AK39977" s="1"/>
      <c r="AL39977" s="1"/>
    </row>
    <row r="39978">
      <c r="I39978" s="1"/>
      <c r="J39978" s="1"/>
      <c r="K39978" s="1"/>
      <c r="AA39978" s="1"/>
      <c r="AB39978" s="1"/>
      <c r="AC39978" s="1"/>
      <c r="AJ39978" s="1"/>
      <c r="AK39978" s="1"/>
      <c r="AL39978" s="1"/>
    </row>
    <row r="39979">
      <c r="I39979" s="1"/>
      <c r="J39979" s="1"/>
      <c r="K39979" s="1"/>
      <c r="AA39979" s="1"/>
      <c r="AB39979" s="1"/>
      <c r="AC39979" s="1"/>
      <c r="AJ39979" s="1"/>
      <c r="AK39979" s="1"/>
      <c r="AL39979" s="1"/>
    </row>
    <row r="39980">
      <c r="I39980" s="1"/>
      <c r="J39980" s="1"/>
      <c r="K39980" s="1"/>
      <c r="AA39980" s="1"/>
      <c r="AB39980" s="1"/>
      <c r="AC39980" s="1"/>
      <c r="AJ39980" s="1"/>
      <c r="AK39980" s="1"/>
      <c r="AL39980" s="1"/>
    </row>
    <row r="39981">
      <c r="I39981" s="1"/>
      <c r="J39981" s="1"/>
      <c r="K39981" s="1"/>
      <c r="AA39981" s="1"/>
      <c r="AB39981" s="1"/>
      <c r="AC39981" s="1"/>
      <c r="AJ39981" s="1"/>
      <c r="AK39981" s="1"/>
      <c r="AL39981" s="1"/>
    </row>
    <row r="39982">
      <c r="I39982" s="1"/>
      <c r="J39982" s="1"/>
      <c r="K39982" s="1"/>
      <c r="AA39982" s="1"/>
      <c r="AB39982" s="1"/>
      <c r="AC39982" s="1"/>
      <c r="AJ39982" s="1"/>
      <c r="AK39982" s="1"/>
      <c r="AL39982" s="1"/>
    </row>
    <row r="39983">
      <c r="I39983" s="1"/>
      <c r="J39983" s="1"/>
      <c r="K39983" s="1"/>
      <c r="AA39983" s="1"/>
      <c r="AB39983" s="1"/>
      <c r="AC39983" s="1"/>
      <c r="AJ39983" s="1"/>
      <c r="AK39983" s="1"/>
      <c r="AL39983" s="1"/>
    </row>
    <row r="39984">
      <c r="I39984" s="1"/>
      <c r="J39984" s="1"/>
      <c r="K39984" s="1"/>
      <c r="AA39984" s="1"/>
      <c r="AB39984" s="1"/>
      <c r="AC39984" s="1"/>
      <c r="AJ39984" s="1"/>
      <c r="AK39984" s="1"/>
      <c r="AL39984" s="1"/>
    </row>
    <row r="39985">
      <c r="I39985" s="1"/>
      <c r="J39985" s="1"/>
      <c r="K39985" s="1"/>
      <c r="AA39985" s="1"/>
      <c r="AB39985" s="1"/>
      <c r="AC39985" s="1"/>
      <c r="AJ39985" s="1"/>
      <c r="AK39985" s="1"/>
      <c r="AL39985" s="1"/>
    </row>
    <row r="39986">
      <c r="I39986" s="1"/>
      <c r="J39986" s="1"/>
      <c r="K39986" s="1"/>
      <c r="AA39986" s="1"/>
      <c r="AB39986" s="1"/>
      <c r="AC39986" s="1"/>
      <c r="AJ39986" s="1"/>
      <c r="AK39986" s="1"/>
      <c r="AL39986" s="1"/>
    </row>
    <row r="39987">
      <c r="I39987" s="1"/>
      <c r="J39987" s="1"/>
      <c r="K39987" s="1"/>
      <c r="AA39987" s="1"/>
      <c r="AB39987" s="1"/>
      <c r="AC39987" s="1"/>
      <c r="AJ39987" s="1"/>
      <c r="AK39987" s="1"/>
      <c r="AL39987" s="1"/>
    </row>
    <row r="39988">
      <c r="I39988" s="1"/>
      <c r="J39988" s="1"/>
      <c r="K39988" s="1"/>
      <c r="AA39988" s="1"/>
      <c r="AB39988" s="1"/>
      <c r="AC39988" s="1"/>
      <c r="AJ39988" s="1"/>
      <c r="AK39988" s="1"/>
      <c r="AL39988" s="1"/>
    </row>
    <row r="39989">
      <c r="I39989" s="1"/>
      <c r="J39989" s="1"/>
      <c r="K39989" s="1"/>
      <c r="AA39989" s="1"/>
      <c r="AB39989" s="1"/>
      <c r="AC39989" s="1"/>
      <c r="AJ39989" s="1"/>
      <c r="AK39989" s="1"/>
      <c r="AL39989" s="1"/>
    </row>
    <row r="39990">
      <c r="I39990" s="1"/>
      <c r="J39990" s="1"/>
      <c r="K39990" s="1"/>
      <c r="AA39990" s="1"/>
      <c r="AB39990" s="1"/>
      <c r="AC39990" s="1"/>
      <c r="AJ39990" s="1"/>
      <c r="AK39990" s="1"/>
      <c r="AL39990" s="1"/>
    </row>
    <row r="39991">
      <c r="I39991" s="1"/>
      <c r="J39991" s="1"/>
      <c r="K39991" s="1"/>
      <c r="AA39991" s="1"/>
      <c r="AB39991" s="1"/>
      <c r="AC39991" s="1"/>
      <c r="AJ39991" s="1"/>
      <c r="AK39991" s="1"/>
      <c r="AL39991" s="1"/>
    </row>
    <row r="39992">
      <c r="I39992" s="1"/>
      <c r="J39992" s="1"/>
      <c r="K39992" s="1"/>
      <c r="AA39992" s="1"/>
      <c r="AB39992" s="1"/>
      <c r="AC39992" s="1"/>
      <c r="AJ39992" s="1"/>
      <c r="AK39992" s="1"/>
      <c r="AL39992" s="1"/>
    </row>
    <row r="39993">
      <c r="I39993" s="1"/>
      <c r="J39993" s="1"/>
      <c r="K39993" s="1"/>
      <c r="AA39993" s="1"/>
      <c r="AB39993" s="1"/>
      <c r="AC39993" s="1"/>
      <c r="AJ39993" s="1"/>
      <c r="AK39993" s="1"/>
      <c r="AL39993" s="1"/>
    </row>
    <row r="39994">
      <c r="I39994" s="1"/>
      <c r="J39994" s="1"/>
      <c r="K39994" s="1"/>
      <c r="AA39994" s="1"/>
      <c r="AB39994" s="1"/>
      <c r="AC39994" s="1"/>
      <c r="AJ39994" s="1"/>
      <c r="AK39994" s="1"/>
      <c r="AL39994" s="1"/>
    </row>
    <row r="39995">
      <c r="I39995" s="1"/>
      <c r="J39995" s="1"/>
      <c r="K39995" s="1"/>
      <c r="AA39995" s="1"/>
      <c r="AB39995" s="1"/>
      <c r="AC39995" s="1"/>
      <c r="AJ39995" s="1"/>
      <c r="AK39995" s="1"/>
      <c r="AL39995" s="1"/>
    </row>
    <row r="39996">
      <c r="I39996" s="1"/>
      <c r="J39996" s="1"/>
      <c r="K39996" s="1"/>
      <c r="AA39996" s="1"/>
      <c r="AB39996" s="1"/>
      <c r="AC39996" s="1"/>
      <c r="AJ39996" s="1"/>
      <c r="AK39996" s="1"/>
      <c r="AL39996" s="1"/>
    </row>
    <row r="39997">
      <c r="I39997" s="1"/>
      <c r="J39997" s="1"/>
      <c r="K39997" s="1"/>
      <c r="AA39997" s="1"/>
      <c r="AB39997" s="1"/>
      <c r="AC39997" s="1"/>
      <c r="AJ39997" s="1"/>
      <c r="AK39997" s="1"/>
      <c r="AL39997" s="1"/>
    </row>
    <row r="39998">
      <c r="I39998" s="1"/>
      <c r="J39998" s="1"/>
      <c r="K39998" s="1"/>
      <c r="AA39998" s="1"/>
      <c r="AB39998" s="1"/>
      <c r="AC39998" s="1"/>
      <c r="AJ39998" s="1"/>
      <c r="AK39998" s="1"/>
      <c r="AL39998" s="1"/>
    </row>
    <row r="39999">
      <c r="I39999" s="1"/>
      <c r="J39999" s="1"/>
      <c r="K39999" s="1"/>
      <c r="AA39999" s="1"/>
      <c r="AB39999" s="1"/>
      <c r="AC39999" s="1"/>
      <c r="AJ39999" s="1"/>
      <c r="AK39999" s="1"/>
      <c r="AL39999" s="1"/>
    </row>
    <row r="40000">
      <c r="I40000" s="1"/>
      <c r="J40000" s="1"/>
      <c r="K40000" s="1"/>
      <c r="AA40000" s="1"/>
      <c r="AB40000" s="1"/>
      <c r="AC40000" s="1"/>
      <c r="AJ40000" s="1"/>
      <c r="AK40000" s="1"/>
      <c r="AL40000" s="1"/>
    </row>
    <row r="40001">
      <c r="I40001" s="1"/>
      <c r="J40001" s="1"/>
      <c r="K40001" s="1"/>
      <c r="AA40001" s="1"/>
      <c r="AB40001" s="1"/>
      <c r="AC40001" s="1"/>
      <c r="AJ40001" s="1"/>
      <c r="AK40001" s="1"/>
      <c r="AL40001" s="1"/>
    </row>
    <row r="40002">
      <c r="I40002" s="1"/>
      <c r="J40002" s="1"/>
      <c r="K40002" s="1"/>
      <c r="AA40002" s="1"/>
      <c r="AB40002" s="1"/>
      <c r="AC40002" s="1"/>
      <c r="AJ40002" s="1"/>
      <c r="AK40002" s="1"/>
      <c r="AL40002" s="1"/>
    </row>
    <row r="40003">
      <c r="I40003" s="1"/>
      <c r="J40003" s="1"/>
      <c r="K40003" s="1"/>
      <c r="AA40003" s="1"/>
      <c r="AB40003" s="1"/>
      <c r="AC40003" s="1"/>
      <c r="AJ40003" s="1"/>
      <c r="AK40003" s="1"/>
      <c r="AL40003" s="1"/>
    </row>
    <row r="40004">
      <c r="I40004" s="1"/>
      <c r="J40004" s="1"/>
      <c r="K40004" s="1"/>
      <c r="AA40004" s="1"/>
      <c r="AB40004" s="1"/>
      <c r="AC40004" s="1"/>
      <c r="AJ40004" s="1"/>
      <c r="AK40004" s="1"/>
      <c r="AL40004" s="1"/>
    </row>
    <row r="40005">
      <c r="I40005" s="1"/>
      <c r="J40005" s="1"/>
      <c r="K40005" s="1"/>
      <c r="AA40005" s="1"/>
      <c r="AB40005" s="1"/>
      <c r="AC40005" s="1"/>
      <c r="AJ40005" s="1"/>
      <c r="AK40005" s="1"/>
      <c r="AL40005" s="1"/>
    </row>
    <row r="40006">
      <c r="I40006" s="1"/>
      <c r="J40006" s="1"/>
      <c r="K40006" s="1"/>
      <c r="AA40006" s="1"/>
      <c r="AB40006" s="1"/>
      <c r="AC40006" s="1"/>
      <c r="AJ40006" s="1"/>
      <c r="AK40006" s="1"/>
      <c r="AL40006" s="1"/>
    </row>
    <row r="40007">
      <c r="I40007" s="1"/>
      <c r="J40007" s="1"/>
      <c r="K40007" s="1"/>
      <c r="AA40007" s="1"/>
      <c r="AB40007" s="1"/>
      <c r="AC40007" s="1"/>
      <c r="AJ40007" s="1"/>
      <c r="AK40007" s="1"/>
      <c r="AL40007" s="1"/>
    </row>
    <row r="40008">
      <c r="I40008" s="1"/>
      <c r="J40008" s="1"/>
      <c r="K40008" s="1"/>
      <c r="AA40008" s="1"/>
      <c r="AB40008" s="1"/>
      <c r="AC40008" s="1"/>
      <c r="AJ40008" s="1"/>
      <c r="AK40008" s="1"/>
      <c r="AL40008" s="1"/>
    </row>
    <row r="40009">
      <c r="I40009" s="1"/>
      <c r="J40009" s="1"/>
      <c r="K40009" s="1"/>
      <c r="AA40009" s="1"/>
      <c r="AB40009" s="1"/>
      <c r="AC40009" s="1"/>
      <c r="AJ40009" s="1"/>
      <c r="AK40009" s="1"/>
      <c r="AL40009" s="1"/>
    </row>
    <row r="40010">
      <c r="I40010" s="1"/>
      <c r="J40010" s="1"/>
      <c r="K40010" s="1"/>
      <c r="AA40010" s="1"/>
      <c r="AB40010" s="1"/>
      <c r="AC40010" s="1"/>
      <c r="AJ40010" s="1"/>
      <c r="AK40010" s="1"/>
      <c r="AL40010" s="1"/>
    </row>
    <row r="40011">
      <c r="I40011" s="1"/>
      <c r="J40011" s="1"/>
      <c r="K40011" s="1"/>
      <c r="AA40011" s="1"/>
      <c r="AB40011" s="1"/>
      <c r="AC40011" s="1"/>
      <c r="AJ40011" s="1"/>
      <c r="AK40011" s="1"/>
      <c r="AL40011" s="1"/>
    </row>
    <row r="40012">
      <c r="I40012" s="1"/>
      <c r="J40012" s="1"/>
      <c r="K40012" s="1"/>
      <c r="AA40012" s="1"/>
      <c r="AB40012" s="1"/>
      <c r="AC40012" s="1"/>
      <c r="AJ40012" s="1"/>
      <c r="AK40012" s="1"/>
      <c r="AL40012" s="1"/>
    </row>
    <row r="40013">
      <c r="I40013" s="1"/>
      <c r="J40013" s="1"/>
      <c r="K40013" s="1"/>
      <c r="AA40013" s="1"/>
      <c r="AB40013" s="1"/>
      <c r="AC40013" s="1"/>
      <c r="AJ40013" s="1"/>
      <c r="AK40013" s="1"/>
      <c r="AL40013" s="1"/>
    </row>
    <row r="40014">
      <c r="I40014" s="1"/>
      <c r="J40014" s="1"/>
      <c r="K40014" s="1"/>
      <c r="AA40014" s="1"/>
      <c r="AB40014" s="1"/>
      <c r="AC40014" s="1"/>
      <c r="AJ40014" s="1"/>
      <c r="AK40014" s="1"/>
      <c r="AL40014" s="1"/>
    </row>
    <row r="40015">
      <c r="I40015" s="1"/>
      <c r="J40015" s="1"/>
      <c r="K40015" s="1"/>
      <c r="AA40015" s="1"/>
      <c r="AB40015" s="1"/>
      <c r="AC40015" s="1"/>
      <c r="AJ40015" s="1"/>
      <c r="AK40015" s="1"/>
      <c r="AL40015" s="1"/>
    </row>
    <row r="40016">
      <c r="I40016" s="1"/>
      <c r="J40016" s="1"/>
      <c r="K40016" s="1"/>
      <c r="AA40016" s="1"/>
      <c r="AB40016" s="1"/>
      <c r="AC40016" s="1"/>
      <c r="AJ40016" s="1"/>
      <c r="AK40016" s="1"/>
      <c r="AL40016" s="1"/>
    </row>
    <row r="40017">
      <c r="I40017" s="1"/>
      <c r="J40017" s="1"/>
      <c r="K40017" s="1"/>
      <c r="AA40017" s="1"/>
      <c r="AB40017" s="1"/>
      <c r="AC40017" s="1"/>
      <c r="AJ40017" s="1"/>
      <c r="AK40017" s="1"/>
      <c r="AL40017" s="1"/>
    </row>
    <row r="40018">
      <c r="I40018" s="1"/>
      <c r="J40018" s="1"/>
      <c r="K40018" s="1"/>
      <c r="AA40018" s="1"/>
      <c r="AB40018" s="1"/>
      <c r="AC40018" s="1"/>
      <c r="AJ40018" s="1"/>
      <c r="AK40018" s="1"/>
      <c r="AL40018" s="1"/>
    </row>
    <row r="40019">
      <c r="I40019" s="1"/>
      <c r="J40019" s="1"/>
      <c r="K40019" s="1"/>
      <c r="AA40019" s="1"/>
      <c r="AB40019" s="1"/>
      <c r="AC40019" s="1"/>
      <c r="AJ40019" s="1"/>
      <c r="AK40019" s="1"/>
      <c r="AL40019" s="1"/>
    </row>
    <row r="40020">
      <c r="I40020" s="1"/>
      <c r="J40020" s="1"/>
      <c r="K40020" s="1"/>
      <c r="AA40020" s="1"/>
      <c r="AB40020" s="1"/>
      <c r="AC40020" s="1"/>
      <c r="AJ40020" s="1"/>
      <c r="AK40020" s="1"/>
      <c r="AL40020" s="1"/>
    </row>
    <row r="40021">
      <c r="I40021" s="1"/>
      <c r="J40021" s="1"/>
      <c r="K40021" s="1"/>
      <c r="AA40021" s="1"/>
      <c r="AB40021" s="1"/>
      <c r="AC40021" s="1"/>
      <c r="AJ40021" s="1"/>
      <c r="AK40021" s="1"/>
      <c r="AL40021" s="1"/>
    </row>
    <row r="40022">
      <c r="I40022" s="1"/>
      <c r="J40022" s="1"/>
      <c r="K40022" s="1"/>
      <c r="AA40022" s="1"/>
      <c r="AB40022" s="1"/>
      <c r="AC40022" s="1"/>
      <c r="AJ40022" s="1"/>
      <c r="AK40022" s="1"/>
      <c r="AL40022" s="1"/>
    </row>
    <row r="40023">
      <c r="I40023" s="1"/>
      <c r="J40023" s="1"/>
      <c r="K40023" s="1"/>
      <c r="AA40023" s="1"/>
      <c r="AB40023" s="1"/>
      <c r="AC40023" s="1"/>
      <c r="AJ40023" s="1"/>
      <c r="AK40023" s="1"/>
      <c r="AL40023" s="1"/>
    </row>
    <row r="40024">
      <c r="I40024" s="1"/>
      <c r="J40024" s="1"/>
      <c r="K40024" s="1"/>
      <c r="AA40024" s="1"/>
      <c r="AB40024" s="1"/>
      <c r="AC40024" s="1"/>
      <c r="AJ40024" s="1"/>
      <c r="AK40024" s="1"/>
      <c r="AL40024" s="1"/>
    </row>
    <row r="40025">
      <c r="I40025" s="1"/>
      <c r="J40025" s="1"/>
      <c r="K40025" s="1"/>
      <c r="AA40025" s="1"/>
      <c r="AB40025" s="1"/>
      <c r="AC40025" s="1"/>
      <c r="AJ40025" s="1"/>
      <c r="AK40025" s="1"/>
      <c r="AL40025" s="1"/>
    </row>
    <row r="40026">
      <c r="I40026" s="1"/>
      <c r="J40026" s="1"/>
      <c r="K40026" s="1"/>
      <c r="AA40026" s="1"/>
      <c r="AB40026" s="1"/>
      <c r="AC40026" s="1"/>
      <c r="AJ40026" s="1"/>
      <c r="AK40026" s="1"/>
      <c r="AL40026" s="1"/>
    </row>
    <row r="40027">
      <c r="I40027" s="1"/>
      <c r="J40027" s="1"/>
      <c r="K40027" s="1"/>
      <c r="AA40027" s="1"/>
      <c r="AB40027" s="1"/>
      <c r="AC40027" s="1"/>
      <c r="AJ40027" s="1"/>
      <c r="AK40027" s="1"/>
      <c r="AL40027" s="1"/>
    </row>
    <row r="40028">
      <c r="I40028" s="1"/>
      <c r="J40028" s="1"/>
      <c r="K40028" s="1"/>
      <c r="AA40028" s="1"/>
      <c r="AB40028" s="1"/>
      <c r="AC40028" s="1"/>
      <c r="AJ40028" s="1"/>
      <c r="AK40028" s="1"/>
      <c r="AL40028" s="1"/>
    </row>
    <row r="40029">
      <c r="I40029" s="1"/>
      <c r="J40029" s="1"/>
      <c r="K40029" s="1"/>
      <c r="AA40029" s="1"/>
      <c r="AB40029" s="1"/>
      <c r="AC40029" s="1"/>
      <c r="AJ40029" s="1"/>
      <c r="AK40029" s="1"/>
      <c r="AL40029" s="1"/>
    </row>
    <row r="40030">
      <c r="I40030" s="1"/>
      <c r="J40030" s="1"/>
      <c r="K40030" s="1"/>
      <c r="AA40030" s="1"/>
      <c r="AB40030" s="1"/>
      <c r="AC40030" s="1"/>
      <c r="AJ40030" s="1"/>
      <c r="AK40030" s="1"/>
      <c r="AL40030" s="1"/>
    </row>
    <row r="40031">
      <c r="I40031" s="1"/>
      <c r="J40031" s="1"/>
      <c r="K40031" s="1"/>
      <c r="AA40031" s="1"/>
      <c r="AB40031" s="1"/>
      <c r="AC40031" s="1"/>
      <c r="AJ40031" s="1"/>
      <c r="AK40031" s="1"/>
      <c r="AL40031" s="1"/>
    </row>
    <row r="40032">
      <c r="I40032" s="1"/>
      <c r="J40032" s="1"/>
      <c r="K40032" s="1"/>
      <c r="AA40032" s="1"/>
      <c r="AB40032" s="1"/>
      <c r="AC40032" s="1"/>
      <c r="AJ40032" s="1"/>
      <c r="AK40032" s="1"/>
      <c r="AL40032" s="1"/>
    </row>
    <row r="40033">
      <c r="I40033" s="1"/>
      <c r="J40033" s="1"/>
      <c r="K40033" s="1"/>
      <c r="AA40033" s="1"/>
      <c r="AB40033" s="1"/>
      <c r="AC40033" s="1"/>
      <c r="AJ40033" s="1"/>
      <c r="AK40033" s="1"/>
      <c r="AL40033" s="1"/>
    </row>
    <row r="40034">
      <c r="I40034" s="1"/>
      <c r="J40034" s="1"/>
      <c r="K40034" s="1"/>
      <c r="AA40034" s="1"/>
      <c r="AB40034" s="1"/>
      <c r="AC40034" s="1"/>
      <c r="AJ40034" s="1"/>
      <c r="AK40034" s="1"/>
      <c r="AL40034" s="1"/>
    </row>
    <row r="40035">
      <c r="I40035" s="1"/>
      <c r="J40035" s="1"/>
      <c r="K40035" s="1"/>
      <c r="AA40035" s="1"/>
      <c r="AB40035" s="1"/>
      <c r="AC40035" s="1"/>
      <c r="AJ40035" s="1"/>
      <c r="AK40035" s="1"/>
      <c r="AL40035" s="1"/>
    </row>
    <row r="40036">
      <c r="I40036" s="1"/>
      <c r="J40036" s="1"/>
      <c r="K40036" s="1"/>
      <c r="AA40036" s="1"/>
      <c r="AB40036" s="1"/>
      <c r="AC40036" s="1"/>
      <c r="AJ40036" s="1"/>
      <c r="AK40036" s="1"/>
      <c r="AL40036" s="1"/>
    </row>
    <row r="40037">
      <c r="I40037" s="1"/>
      <c r="J40037" s="1"/>
      <c r="K40037" s="1"/>
      <c r="AA40037" s="1"/>
      <c r="AB40037" s="1"/>
      <c r="AC40037" s="1"/>
      <c r="AJ40037" s="1"/>
      <c r="AK40037" s="1"/>
      <c r="AL40037" s="1"/>
    </row>
    <row r="40038">
      <c r="I40038" s="1"/>
      <c r="J40038" s="1"/>
      <c r="K40038" s="1"/>
      <c r="AA40038" s="1"/>
      <c r="AB40038" s="1"/>
      <c r="AC40038" s="1"/>
      <c r="AJ40038" s="1"/>
      <c r="AK40038" s="1"/>
      <c r="AL40038" s="1"/>
    </row>
    <row r="40039">
      <c r="I40039" s="1"/>
      <c r="J40039" s="1"/>
      <c r="K40039" s="1"/>
      <c r="AA40039" s="1"/>
      <c r="AB40039" s="1"/>
      <c r="AC40039" s="1"/>
      <c r="AJ40039" s="1"/>
      <c r="AK40039" s="1"/>
      <c r="AL40039" s="1"/>
    </row>
    <row r="40040">
      <c r="I40040" s="1"/>
      <c r="J40040" s="1"/>
      <c r="K40040" s="1"/>
      <c r="AA40040" s="1"/>
      <c r="AB40040" s="1"/>
      <c r="AC40040" s="1"/>
      <c r="AJ40040" s="1"/>
      <c r="AK40040" s="1"/>
      <c r="AL40040" s="1"/>
    </row>
    <row r="40041">
      <c r="I40041" s="1"/>
      <c r="J40041" s="1"/>
      <c r="K40041" s="1"/>
      <c r="AA40041" s="1"/>
      <c r="AB40041" s="1"/>
      <c r="AC40041" s="1"/>
      <c r="AJ40041" s="1"/>
      <c r="AK40041" s="1"/>
      <c r="AL40041" s="1"/>
    </row>
    <row r="40042">
      <c r="I40042" s="1"/>
      <c r="J40042" s="1"/>
      <c r="K40042" s="1"/>
      <c r="AA40042" s="1"/>
      <c r="AB40042" s="1"/>
      <c r="AC40042" s="1"/>
      <c r="AJ40042" s="1"/>
      <c r="AK40042" s="1"/>
      <c r="AL40042" s="1"/>
    </row>
    <row r="40043">
      <c r="I40043" s="1"/>
      <c r="J40043" s="1"/>
      <c r="K40043" s="1"/>
      <c r="AA40043" s="1"/>
      <c r="AB40043" s="1"/>
      <c r="AC40043" s="1"/>
      <c r="AJ40043" s="1"/>
      <c r="AK40043" s="1"/>
      <c r="AL40043" s="1"/>
    </row>
    <row r="40044">
      <c r="I40044" s="1"/>
      <c r="J40044" s="1"/>
      <c r="K40044" s="1"/>
      <c r="AA40044" s="1"/>
      <c r="AB40044" s="1"/>
      <c r="AC40044" s="1"/>
      <c r="AJ40044" s="1"/>
      <c r="AK40044" s="1"/>
      <c r="AL40044" s="1"/>
    </row>
    <row r="40045">
      <c r="I40045" s="1"/>
      <c r="J40045" s="1"/>
      <c r="K40045" s="1"/>
      <c r="AA40045" s="1"/>
      <c r="AB40045" s="1"/>
      <c r="AC40045" s="1"/>
      <c r="AJ40045" s="1"/>
      <c r="AK40045" s="1"/>
      <c r="AL40045" s="1"/>
    </row>
    <row r="40046">
      <c r="I40046" s="1"/>
      <c r="J40046" s="1"/>
      <c r="K40046" s="1"/>
      <c r="AA40046" s="1"/>
      <c r="AB40046" s="1"/>
      <c r="AC40046" s="1"/>
      <c r="AJ40046" s="1"/>
      <c r="AK40046" s="1"/>
      <c r="AL40046" s="1"/>
    </row>
    <row r="40047">
      <c r="I40047" s="1"/>
      <c r="J40047" s="1"/>
      <c r="K40047" s="1"/>
      <c r="AA40047" s="1"/>
      <c r="AB40047" s="1"/>
      <c r="AC40047" s="1"/>
      <c r="AJ40047" s="1"/>
      <c r="AK40047" s="1"/>
      <c r="AL40047" s="1"/>
    </row>
    <row r="40048">
      <c r="I40048" s="1"/>
      <c r="J40048" s="1"/>
      <c r="K40048" s="1"/>
      <c r="AA40048" s="1"/>
      <c r="AB40048" s="1"/>
      <c r="AC40048" s="1"/>
      <c r="AJ40048" s="1"/>
      <c r="AK40048" s="1"/>
      <c r="AL40048" s="1"/>
    </row>
    <row r="40049">
      <c r="I40049" s="1"/>
      <c r="J40049" s="1"/>
      <c r="K40049" s="1"/>
      <c r="AA40049" s="1"/>
      <c r="AB40049" s="1"/>
      <c r="AC40049" s="1"/>
      <c r="AJ40049" s="1"/>
      <c r="AK40049" s="1"/>
      <c r="AL40049" s="1"/>
    </row>
    <row r="40050">
      <c r="I40050" s="1"/>
      <c r="J40050" s="1"/>
      <c r="K40050" s="1"/>
      <c r="AA40050" s="1"/>
      <c r="AB40050" s="1"/>
      <c r="AC40050" s="1"/>
      <c r="AJ40050" s="1"/>
      <c r="AK40050" s="1"/>
      <c r="AL40050" s="1"/>
    </row>
    <row r="40051">
      <c r="I40051" s="1"/>
      <c r="J40051" s="1"/>
      <c r="K40051" s="1"/>
      <c r="AA40051" s="1"/>
      <c r="AB40051" s="1"/>
      <c r="AC40051" s="1"/>
      <c r="AJ40051" s="1"/>
      <c r="AK40051" s="1"/>
      <c r="AL40051" s="1"/>
    </row>
    <row r="40052">
      <c r="I40052" s="1"/>
      <c r="J40052" s="1"/>
      <c r="K40052" s="1"/>
      <c r="AA40052" s="1"/>
      <c r="AB40052" s="1"/>
      <c r="AC40052" s="1"/>
      <c r="AJ40052" s="1"/>
      <c r="AK40052" s="1"/>
      <c r="AL40052" s="1"/>
    </row>
    <row r="40053">
      <c r="I40053" s="1"/>
      <c r="J40053" s="1"/>
      <c r="K40053" s="1"/>
      <c r="AA40053" s="1"/>
      <c r="AB40053" s="1"/>
      <c r="AC40053" s="1"/>
      <c r="AJ40053" s="1"/>
      <c r="AK40053" s="1"/>
      <c r="AL40053" s="1"/>
    </row>
    <row r="40054">
      <c r="I40054" s="1"/>
      <c r="J40054" s="1"/>
      <c r="K40054" s="1"/>
      <c r="AA40054" s="1"/>
      <c r="AB40054" s="1"/>
      <c r="AC40054" s="1"/>
      <c r="AJ40054" s="1"/>
      <c r="AK40054" s="1"/>
      <c r="AL40054" s="1"/>
    </row>
    <row r="40055">
      <c r="I40055" s="1"/>
      <c r="J40055" s="1"/>
      <c r="K40055" s="1"/>
      <c r="AA40055" s="1"/>
      <c r="AB40055" s="1"/>
      <c r="AC40055" s="1"/>
      <c r="AJ40055" s="1"/>
      <c r="AK40055" s="1"/>
      <c r="AL40055" s="1"/>
    </row>
    <row r="40056">
      <c r="I40056" s="1"/>
      <c r="J40056" s="1"/>
      <c r="K40056" s="1"/>
      <c r="AA40056" s="1"/>
      <c r="AB40056" s="1"/>
      <c r="AC40056" s="1"/>
      <c r="AJ40056" s="1"/>
      <c r="AK40056" s="1"/>
      <c r="AL40056" s="1"/>
    </row>
    <row r="40057">
      <c r="I40057" s="1"/>
      <c r="J40057" s="1"/>
      <c r="K40057" s="1"/>
      <c r="AA40057" s="1"/>
      <c r="AB40057" s="1"/>
      <c r="AC40057" s="1"/>
      <c r="AJ40057" s="1"/>
      <c r="AK40057" s="1"/>
      <c r="AL40057" s="1"/>
    </row>
    <row r="40058">
      <c r="I40058" s="1"/>
      <c r="J40058" s="1"/>
      <c r="K40058" s="1"/>
      <c r="AA40058" s="1"/>
      <c r="AB40058" s="1"/>
      <c r="AC40058" s="1"/>
      <c r="AJ40058" s="1"/>
      <c r="AK40058" s="1"/>
      <c r="AL40058" s="1"/>
    </row>
    <row r="40059">
      <c r="I40059" s="1"/>
      <c r="J40059" s="1"/>
      <c r="K40059" s="1"/>
      <c r="AA40059" s="1"/>
      <c r="AB40059" s="1"/>
      <c r="AC40059" s="1"/>
      <c r="AJ40059" s="1"/>
      <c r="AK40059" s="1"/>
      <c r="AL40059" s="1"/>
    </row>
    <row r="40060">
      <c r="I40060" s="1"/>
      <c r="J40060" s="1"/>
      <c r="K40060" s="1"/>
      <c r="AA40060" s="1"/>
      <c r="AB40060" s="1"/>
      <c r="AC40060" s="1"/>
      <c r="AJ40060" s="1"/>
      <c r="AK40060" s="1"/>
      <c r="AL40060" s="1"/>
    </row>
    <row r="40061">
      <c r="I40061" s="1"/>
      <c r="J40061" s="1"/>
      <c r="K40061" s="1"/>
      <c r="AA40061" s="1"/>
      <c r="AB40061" s="1"/>
      <c r="AC40061" s="1"/>
      <c r="AJ40061" s="1"/>
      <c r="AK40061" s="1"/>
      <c r="AL40061" s="1"/>
    </row>
    <row r="40062">
      <c r="I40062" s="1"/>
      <c r="J40062" s="1"/>
      <c r="K40062" s="1"/>
      <c r="AA40062" s="1"/>
      <c r="AB40062" s="1"/>
      <c r="AC40062" s="1"/>
      <c r="AJ40062" s="1"/>
      <c r="AK40062" s="1"/>
      <c r="AL40062" s="1"/>
    </row>
    <row r="40063">
      <c r="I40063" s="1"/>
      <c r="J40063" s="1"/>
      <c r="K40063" s="1"/>
      <c r="AA40063" s="1"/>
      <c r="AB40063" s="1"/>
      <c r="AC40063" s="1"/>
      <c r="AJ40063" s="1"/>
      <c r="AK40063" s="1"/>
      <c r="AL40063" s="1"/>
    </row>
    <row r="40064">
      <c r="I40064" s="1"/>
      <c r="J40064" s="1"/>
      <c r="K40064" s="1"/>
      <c r="AA40064" s="1"/>
      <c r="AB40064" s="1"/>
      <c r="AC40064" s="1"/>
      <c r="AJ40064" s="1"/>
      <c r="AK40064" s="1"/>
      <c r="AL40064" s="1"/>
    </row>
    <row r="40065">
      <c r="I40065" s="1"/>
      <c r="J40065" s="1"/>
      <c r="K40065" s="1"/>
      <c r="AA40065" s="1"/>
      <c r="AB40065" s="1"/>
      <c r="AC40065" s="1"/>
      <c r="AJ40065" s="1"/>
      <c r="AK40065" s="1"/>
      <c r="AL40065" s="1"/>
    </row>
    <row r="40066">
      <c r="I40066" s="1"/>
      <c r="J40066" s="1"/>
      <c r="K40066" s="1"/>
      <c r="AA40066" s="1"/>
      <c r="AB40066" s="1"/>
      <c r="AC40066" s="1"/>
      <c r="AJ40066" s="1"/>
      <c r="AK40066" s="1"/>
      <c r="AL40066" s="1"/>
    </row>
    <row r="40067">
      <c r="I40067" s="1"/>
      <c r="J40067" s="1"/>
      <c r="K40067" s="1"/>
      <c r="AA40067" s="1"/>
      <c r="AB40067" s="1"/>
      <c r="AC40067" s="1"/>
      <c r="AJ40067" s="1"/>
      <c r="AK40067" s="1"/>
      <c r="AL40067" s="1"/>
    </row>
    <row r="40068">
      <c r="I40068" s="1"/>
      <c r="J40068" s="1"/>
      <c r="K40068" s="1"/>
      <c r="AA40068" s="1"/>
      <c r="AB40068" s="1"/>
      <c r="AC40068" s="1"/>
      <c r="AJ40068" s="1"/>
      <c r="AK40068" s="1"/>
      <c r="AL40068" s="1"/>
    </row>
    <row r="40069">
      <c r="I40069" s="1"/>
      <c r="J40069" s="1"/>
      <c r="K40069" s="1"/>
      <c r="AA40069" s="1"/>
      <c r="AB40069" s="1"/>
      <c r="AC40069" s="1"/>
      <c r="AJ40069" s="1"/>
      <c r="AK40069" s="1"/>
      <c r="AL40069" s="1"/>
    </row>
    <row r="40070">
      <c r="I40070" s="1"/>
      <c r="J40070" s="1"/>
      <c r="K40070" s="1"/>
      <c r="AA40070" s="1"/>
      <c r="AB40070" s="1"/>
      <c r="AC40070" s="1"/>
      <c r="AJ40070" s="1"/>
      <c r="AK40070" s="1"/>
      <c r="AL40070" s="1"/>
    </row>
    <row r="40071">
      <c r="I40071" s="1"/>
      <c r="J40071" s="1"/>
      <c r="K40071" s="1"/>
      <c r="AA40071" s="1"/>
      <c r="AB40071" s="1"/>
      <c r="AC40071" s="1"/>
      <c r="AJ40071" s="1"/>
      <c r="AK40071" s="1"/>
      <c r="AL40071" s="1"/>
    </row>
    <row r="40072">
      <c r="I40072" s="1"/>
      <c r="J40072" s="1"/>
      <c r="K40072" s="1"/>
      <c r="AA40072" s="1"/>
      <c r="AB40072" s="1"/>
      <c r="AC40072" s="1"/>
      <c r="AJ40072" s="1"/>
      <c r="AK40072" s="1"/>
      <c r="AL40072" s="1"/>
    </row>
    <row r="40073">
      <c r="I40073" s="1"/>
      <c r="J40073" s="1"/>
      <c r="K40073" s="1"/>
      <c r="AA40073" s="1"/>
      <c r="AB40073" s="1"/>
      <c r="AC40073" s="1"/>
      <c r="AJ40073" s="1"/>
      <c r="AK40073" s="1"/>
      <c r="AL40073" s="1"/>
    </row>
    <row r="40074">
      <c r="I40074" s="1"/>
      <c r="J40074" s="1"/>
      <c r="K40074" s="1"/>
      <c r="AA40074" s="1"/>
      <c r="AB40074" s="1"/>
      <c r="AC40074" s="1"/>
      <c r="AJ40074" s="1"/>
      <c r="AK40074" s="1"/>
      <c r="AL40074" s="1"/>
    </row>
    <row r="40075">
      <c r="I40075" s="1"/>
      <c r="J40075" s="1"/>
      <c r="K40075" s="1"/>
      <c r="AA40075" s="1"/>
      <c r="AB40075" s="1"/>
      <c r="AC40075" s="1"/>
      <c r="AJ40075" s="1"/>
      <c r="AK40075" s="1"/>
      <c r="AL40075" s="1"/>
    </row>
    <row r="40076">
      <c r="I40076" s="1"/>
      <c r="J40076" s="1"/>
      <c r="K40076" s="1"/>
      <c r="AA40076" s="1"/>
      <c r="AB40076" s="1"/>
      <c r="AC40076" s="1"/>
      <c r="AJ40076" s="1"/>
      <c r="AK40076" s="1"/>
      <c r="AL40076" s="1"/>
    </row>
    <row r="40077">
      <c r="I40077" s="1"/>
      <c r="J40077" s="1"/>
      <c r="K40077" s="1"/>
      <c r="AA40077" s="1"/>
      <c r="AB40077" s="1"/>
      <c r="AC40077" s="1"/>
      <c r="AJ40077" s="1"/>
      <c r="AK40077" s="1"/>
      <c r="AL40077" s="1"/>
    </row>
    <row r="40078">
      <c r="I40078" s="1"/>
      <c r="J40078" s="1"/>
      <c r="K40078" s="1"/>
      <c r="AA40078" s="1"/>
      <c r="AB40078" s="1"/>
      <c r="AC40078" s="1"/>
      <c r="AJ40078" s="1"/>
      <c r="AK40078" s="1"/>
      <c r="AL40078" s="1"/>
    </row>
    <row r="40079">
      <c r="I40079" s="1"/>
      <c r="J40079" s="1"/>
      <c r="K40079" s="1"/>
      <c r="AA40079" s="1"/>
      <c r="AB40079" s="1"/>
      <c r="AC40079" s="1"/>
      <c r="AJ40079" s="1"/>
      <c r="AK40079" s="1"/>
      <c r="AL40079" s="1"/>
    </row>
    <row r="40080">
      <c r="I40080" s="1"/>
      <c r="J40080" s="1"/>
      <c r="K40080" s="1"/>
      <c r="AA40080" s="1"/>
      <c r="AB40080" s="1"/>
      <c r="AC40080" s="1"/>
      <c r="AJ40080" s="1"/>
      <c r="AK40080" s="1"/>
      <c r="AL40080" s="1"/>
    </row>
    <row r="40081">
      <c r="I40081" s="1"/>
      <c r="J40081" s="1"/>
      <c r="K40081" s="1"/>
      <c r="AA40081" s="1"/>
      <c r="AB40081" s="1"/>
      <c r="AC40081" s="1"/>
      <c r="AJ40081" s="1"/>
      <c r="AK40081" s="1"/>
      <c r="AL40081" s="1"/>
    </row>
    <row r="40082">
      <c r="I40082" s="1"/>
      <c r="J40082" s="1"/>
      <c r="K40082" s="1"/>
      <c r="AA40082" s="1"/>
      <c r="AB40082" s="1"/>
      <c r="AC40082" s="1"/>
      <c r="AJ40082" s="1"/>
      <c r="AK40082" s="1"/>
      <c r="AL40082" s="1"/>
    </row>
    <row r="40083">
      <c r="I40083" s="1"/>
      <c r="J40083" s="1"/>
      <c r="K40083" s="1"/>
      <c r="AA40083" s="1"/>
      <c r="AB40083" s="1"/>
      <c r="AC40083" s="1"/>
      <c r="AJ40083" s="1"/>
      <c r="AK40083" s="1"/>
      <c r="AL40083" s="1"/>
    </row>
    <row r="40084">
      <c r="I40084" s="1"/>
      <c r="J40084" s="1"/>
      <c r="K40084" s="1"/>
      <c r="AA40084" s="1"/>
      <c r="AB40084" s="1"/>
      <c r="AC40084" s="1"/>
      <c r="AJ40084" s="1"/>
      <c r="AK40084" s="1"/>
      <c r="AL40084" s="1"/>
    </row>
    <row r="40085">
      <c r="I40085" s="1"/>
      <c r="J40085" s="1"/>
      <c r="K40085" s="1"/>
      <c r="AA40085" s="1"/>
      <c r="AB40085" s="1"/>
      <c r="AC40085" s="1"/>
      <c r="AJ40085" s="1"/>
      <c r="AK40085" s="1"/>
      <c r="AL40085" s="1"/>
    </row>
    <row r="40086">
      <c r="I40086" s="1"/>
      <c r="J40086" s="1"/>
      <c r="K40086" s="1"/>
      <c r="AA40086" s="1"/>
      <c r="AB40086" s="1"/>
      <c r="AC40086" s="1"/>
      <c r="AJ40086" s="1"/>
      <c r="AK40086" s="1"/>
      <c r="AL40086" s="1"/>
    </row>
    <row r="40087">
      <c r="I40087" s="1"/>
      <c r="J40087" s="1"/>
      <c r="K40087" s="1"/>
      <c r="AA40087" s="1"/>
      <c r="AB40087" s="1"/>
      <c r="AC40087" s="1"/>
      <c r="AJ40087" s="1"/>
      <c r="AK40087" s="1"/>
      <c r="AL40087" s="1"/>
    </row>
    <row r="40088">
      <c r="I40088" s="1"/>
      <c r="J40088" s="1"/>
      <c r="K40088" s="1"/>
      <c r="AA40088" s="1"/>
      <c r="AB40088" s="1"/>
      <c r="AC40088" s="1"/>
      <c r="AJ40088" s="1"/>
      <c r="AK40088" s="1"/>
      <c r="AL40088" s="1"/>
    </row>
    <row r="40089">
      <c r="I40089" s="1"/>
      <c r="J40089" s="1"/>
      <c r="K40089" s="1"/>
      <c r="AA40089" s="1"/>
      <c r="AB40089" s="1"/>
      <c r="AC40089" s="1"/>
      <c r="AJ40089" s="1"/>
      <c r="AK40089" s="1"/>
      <c r="AL40089" s="1"/>
    </row>
    <row r="40090">
      <c r="I40090" s="1"/>
      <c r="J40090" s="1"/>
      <c r="K40090" s="1"/>
      <c r="AA40090" s="1"/>
      <c r="AB40090" s="1"/>
      <c r="AC40090" s="1"/>
      <c r="AJ40090" s="1"/>
      <c r="AK40090" s="1"/>
      <c r="AL40090" s="1"/>
    </row>
    <row r="40091">
      <c r="I40091" s="1"/>
      <c r="J40091" s="1"/>
      <c r="K40091" s="1"/>
      <c r="AA40091" s="1"/>
      <c r="AB40091" s="1"/>
      <c r="AC40091" s="1"/>
      <c r="AJ40091" s="1"/>
      <c r="AK40091" s="1"/>
      <c r="AL40091" s="1"/>
    </row>
    <row r="40092">
      <c r="I40092" s="1"/>
      <c r="J40092" s="1"/>
      <c r="K40092" s="1"/>
      <c r="AA40092" s="1"/>
      <c r="AB40092" s="1"/>
      <c r="AC40092" s="1"/>
      <c r="AJ40092" s="1"/>
      <c r="AK40092" s="1"/>
      <c r="AL40092" s="1"/>
    </row>
    <row r="40093">
      <c r="I40093" s="1"/>
      <c r="J40093" s="1"/>
      <c r="K40093" s="1"/>
      <c r="AA40093" s="1"/>
      <c r="AB40093" s="1"/>
      <c r="AC40093" s="1"/>
      <c r="AJ40093" s="1"/>
      <c r="AK40093" s="1"/>
      <c r="AL40093" s="1"/>
    </row>
    <row r="40094">
      <c r="I40094" s="1"/>
      <c r="J40094" s="1"/>
      <c r="K40094" s="1"/>
      <c r="AA40094" s="1"/>
      <c r="AB40094" s="1"/>
      <c r="AC40094" s="1"/>
      <c r="AJ40094" s="1"/>
      <c r="AK40094" s="1"/>
      <c r="AL40094" s="1"/>
    </row>
    <row r="40095">
      <c r="I40095" s="1"/>
      <c r="J40095" s="1"/>
      <c r="K40095" s="1"/>
      <c r="AA40095" s="1"/>
      <c r="AB40095" s="1"/>
      <c r="AC40095" s="1"/>
      <c r="AJ40095" s="1"/>
      <c r="AK40095" s="1"/>
      <c r="AL40095" s="1"/>
    </row>
    <row r="40096">
      <c r="I40096" s="1"/>
      <c r="J40096" s="1"/>
      <c r="K40096" s="1"/>
      <c r="AA40096" s="1"/>
      <c r="AB40096" s="1"/>
      <c r="AC40096" s="1"/>
      <c r="AJ40096" s="1"/>
      <c r="AK40096" s="1"/>
      <c r="AL40096" s="1"/>
    </row>
    <row r="40097">
      <c r="I40097" s="1"/>
      <c r="J40097" s="1"/>
      <c r="K40097" s="1"/>
      <c r="AA40097" s="1"/>
      <c r="AB40097" s="1"/>
      <c r="AC40097" s="1"/>
      <c r="AJ40097" s="1"/>
      <c r="AK40097" s="1"/>
      <c r="AL40097" s="1"/>
    </row>
    <row r="40098">
      <c r="I40098" s="1"/>
      <c r="J40098" s="1"/>
      <c r="K40098" s="1"/>
      <c r="AA40098" s="1"/>
      <c r="AB40098" s="1"/>
      <c r="AC40098" s="1"/>
      <c r="AJ40098" s="1"/>
      <c r="AK40098" s="1"/>
      <c r="AL40098" s="1"/>
    </row>
    <row r="40099">
      <c r="I40099" s="1"/>
      <c r="J40099" s="1"/>
      <c r="K40099" s="1"/>
      <c r="AA40099" s="1"/>
      <c r="AB40099" s="1"/>
      <c r="AC40099" s="1"/>
      <c r="AJ40099" s="1"/>
      <c r="AK40099" s="1"/>
      <c r="AL40099" s="1"/>
    </row>
    <row r="40100">
      <c r="I40100" s="1"/>
      <c r="J40100" s="1"/>
      <c r="K40100" s="1"/>
      <c r="AA40100" s="1"/>
      <c r="AB40100" s="1"/>
      <c r="AC40100" s="1"/>
      <c r="AJ40100" s="1"/>
      <c r="AK40100" s="1"/>
      <c r="AL40100" s="1"/>
    </row>
    <row r="40101">
      <c r="I40101" s="1"/>
      <c r="J40101" s="1"/>
      <c r="K40101" s="1"/>
      <c r="AA40101" s="1"/>
      <c r="AB40101" s="1"/>
      <c r="AC40101" s="1"/>
      <c r="AJ40101" s="1"/>
      <c r="AK40101" s="1"/>
      <c r="AL40101" s="1"/>
    </row>
    <row r="40102">
      <c r="I40102" s="1"/>
      <c r="J40102" s="1"/>
      <c r="K40102" s="1"/>
      <c r="AA40102" s="1"/>
      <c r="AB40102" s="1"/>
      <c r="AC40102" s="1"/>
      <c r="AJ40102" s="1"/>
      <c r="AK40102" s="1"/>
      <c r="AL40102" s="1"/>
    </row>
    <row r="40103">
      <c r="I40103" s="1"/>
      <c r="J40103" s="1"/>
      <c r="K40103" s="1"/>
      <c r="AA40103" s="1"/>
      <c r="AB40103" s="1"/>
      <c r="AC40103" s="1"/>
      <c r="AJ40103" s="1"/>
      <c r="AK40103" s="1"/>
      <c r="AL40103" s="1"/>
    </row>
    <row r="40104">
      <c r="I40104" s="1"/>
      <c r="J40104" s="1"/>
      <c r="K40104" s="1"/>
      <c r="AA40104" s="1"/>
      <c r="AB40104" s="1"/>
      <c r="AC40104" s="1"/>
      <c r="AJ40104" s="1"/>
      <c r="AK40104" s="1"/>
      <c r="AL40104" s="1"/>
    </row>
    <row r="40105">
      <c r="I40105" s="1"/>
      <c r="J40105" s="1"/>
      <c r="K40105" s="1"/>
      <c r="AA40105" s="1"/>
      <c r="AB40105" s="1"/>
      <c r="AC40105" s="1"/>
      <c r="AJ40105" s="1"/>
      <c r="AK40105" s="1"/>
      <c r="AL40105" s="1"/>
    </row>
    <row r="40106">
      <c r="I40106" s="1"/>
      <c r="J40106" s="1"/>
      <c r="K40106" s="1"/>
      <c r="AA40106" s="1"/>
      <c r="AB40106" s="1"/>
      <c r="AC40106" s="1"/>
      <c r="AJ40106" s="1"/>
      <c r="AK40106" s="1"/>
      <c r="AL40106" s="1"/>
    </row>
    <row r="40107">
      <c r="I40107" s="1"/>
      <c r="J40107" s="1"/>
      <c r="K40107" s="1"/>
      <c r="AA40107" s="1"/>
      <c r="AB40107" s="1"/>
      <c r="AC40107" s="1"/>
      <c r="AJ40107" s="1"/>
      <c r="AK40107" s="1"/>
      <c r="AL40107" s="1"/>
    </row>
    <row r="40108">
      <c r="I40108" s="1"/>
      <c r="J40108" s="1"/>
      <c r="K40108" s="1"/>
      <c r="AA40108" s="1"/>
      <c r="AB40108" s="1"/>
      <c r="AC40108" s="1"/>
      <c r="AJ40108" s="1"/>
      <c r="AK40108" s="1"/>
      <c r="AL40108" s="1"/>
    </row>
    <row r="40109">
      <c r="I40109" s="1"/>
      <c r="J40109" s="1"/>
      <c r="K40109" s="1"/>
      <c r="AA40109" s="1"/>
      <c r="AB40109" s="1"/>
      <c r="AC40109" s="1"/>
      <c r="AJ40109" s="1"/>
      <c r="AK40109" s="1"/>
      <c r="AL40109" s="1"/>
    </row>
    <row r="40110">
      <c r="I40110" s="1"/>
      <c r="J40110" s="1"/>
      <c r="K40110" s="1"/>
      <c r="AA40110" s="1"/>
      <c r="AB40110" s="1"/>
      <c r="AC40110" s="1"/>
      <c r="AJ40110" s="1"/>
      <c r="AK40110" s="1"/>
      <c r="AL40110" s="1"/>
    </row>
    <row r="40111">
      <c r="I40111" s="1"/>
      <c r="J40111" s="1"/>
      <c r="K40111" s="1"/>
      <c r="AA40111" s="1"/>
      <c r="AB40111" s="1"/>
      <c r="AC40111" s="1"/>
      <c r="AJ40111" s="1"/>
      <c r="AK40111" s="1"/>
      <c r="AL40111" s="1"/>
    </row>
    <row r="40112">
      <c r="I40112" s="1"/>
      <c r="J40112" s="1"/>
      <c r="K40112" s="1"/>
      <c r="AA40112" s="1"/>
      <c r="AB40112" s="1"/>
      <c r="AC40112" s="1"/>
      <c r="AJ40112" s="1"/>
      <c r="AK40112" s="1"/>
      <c r="AL40112" s="1"/>
    </row>
    <row r="40113">
      <c r="I40113" s="1"/>
      <c r="J40113" s="1"/>
      <c r="K40113" s="1"/>
      <c r="AA40113" s="1"/>
      <c r="AB40113" s="1"/>
      <c r="AC40113" s="1"/>
      <c r="AJ40113" s="1"/>
      <c r="AK40113" s="1"/>
      <c r="AL40113" s="1"/>
    </row>
    <row r="40114">
      <c r="I40114" s="1"/>
      <c r="J40114" s="1"/>
      <c r="K40114" s="1"/>
      <c r="AA40114" s="1"/>
      <c r="AB40114" s="1"/>
      <c r="AC40114" s="1"/>
      <c r="AJ40114" s="1"/>
      <c r="AK40114" s="1"/>
      <c r="AL40114" s="1"/>
    </row>
    <row r="40115">
      <c r="I40115" s="1"/>
      <c r="J40115" s="1"/>
      <c r="K40115" s="1"/>
      <c r="AA40115" s="1"/>
      <c r="AB40115" s="1"/>
      <c r="AC40115" s="1"/>
      <c r="AJ40115" s="1"/>
      <c r="AK40115" s="1"/>
      <c r="AL40115" s="1"/>
    </row>
    <row r="40116">
      <c r="I40116" s="1"/>
      <c r="J40116" s="1"/>
      <c r="K40116" s="1"/>
      <c r="AA40116" s="1"/>
      <c r="AB40116" s="1"/>
      <c r="AC40116" s="1"/>
      <c r="AJ40116" s="1"/>
      <c r="AK40116" s="1"/>
      <c r="AL40116" s="1"/>
    </row>
    <row r="40117">
      <c r="I40117" s="1"/>
      <c r="J40117" s="1"/>
      <c r="K40117" s="1"/>
      <c r="AA40117" s="1"/>
      <c r="AB40117" s="1"/>
      <c r="AC40117" s="1"/>
      <c r="AJ40117" s="1"/>
      <c r="AK40117" s="1"/>
      <c r="AL40117" s="1"/>
    </row>
    <row r="40118">
      <c r="I40118" s="1"/>
      <c r="J40118" s="1"/>
      <c r="K40118" s="1"/>
      <c r="AA40118" s="1"/>
      <c r="AB40118" s="1"/>
      <c r="AC40118" s="1"/>
      <c r="AJ40118" s="1"/>
      <c r="AK40118" s="1"/>
      <c r="AL40118" s="1"/>
    </row>
    <row r="40119">
      <c r="I40119" s="1"/>
      <c r="J40119" s="1"/>
      <c r="K40119" s="1"/>
      <c r="AA40119" s="1"/>
      <c r="AB40119" s="1"/>
      <c r="AC40119" s="1"/>
      <c r="AJ40119" s="1"/>
      <c r="AK40119" s="1"/>
      <c r="AL40119" s="1"/>
    </row>
    <row r="40120">
      <c r="I40120" s="1"/>
      <c r="J40120" s="1"/>
      <c r="K40120" s="1"/>
      <c r="AA40120" s="1"/>
      <c r="AB40120" s="1"/>
      <c r="AC40120" s="1"/>
      <c r="AJ40120" s="1"/>
      <c r="AK40120" s="1"/>
      <c r="AL40120" s="1"/>
    </row>
    <row r="40121">
      <c r="I40121" s="1"/>
      <c r="J40121" s="1"/>
      <c r="K40121" s="1"/>
      <c r="AA40121" s="1"/>
      <c r="AB40121" s="1"/>
      <c r="AC40121" s="1"/>
      <c r="AJ40121" s="1"/>
      <c r="AK40121" s="1"/>
      <c r="AL40121" s="1"/>
    </row>
    <row r="40122">
      <c r="I40122" s="1"/>
      <c r="J40122" s="1"/>
      <c r="K40122" s="1"/>
      <c r="AA40122" s="1"/>
      <c r="AB40122" s="1"/>
      <c r="AC40122" s="1"/>
      <c r="AJ40122" s="1"/>
      <c r="AK40122" s="1"/>
      <c r="AL40122" s="1"/>
    </row>
    <row r="40123">
      <c r="I40123" s="1"/>
      <c r="J40123" s="1"/>
      <c r="K40123" s="1"/>
      <c r="AA40123" s="1"/>
      <c r="AB40123" s="1"/>
      <c r="AC40123" s="1"/>
      <c r="AJ40123" s="1"/>
      <c r="AK40123" s="1"/>
      <c r="AL40123" s="1"/>
    </row>
    <row r="40124">
      <c r="I40124" s="1"/>
      <c r="J40124" s="1"/>
      <c r="K40124" s="1"/>
      <c r="AA40124" s="1"/>
      <c r="AB40124" s="1"/>
      <c r="AC40124" s="1"/>
      <c r="AJ40124" s="1"/>
      <c r="AK40124" s="1"/>
      <c r="AL40124" s="1"/>
    </row>
    <row r="40125">
      <c r="I40125" s="1"/>
      <c r="J40125" s="1"/>
      <c r="K40125" s="1"/>
      <c r="AA40125" s="1"/>
      <c r="AB40125" s="1"/>
      <c r="AC40125" s="1"/>
      <c r="AJ40125" s="1"/>
      <c r="AK40125" s="1"/>
      <c r="AL40125" s="1"/>
    </row>
    <row r="40126">
      <c r="I40126" s="1"/>
      <c r="J40126" s="1"/>
      <c r="K40126" s="1"/>
      <c r="AA40126" s="1"/>
      <c r="AB40126" s="1"/>
      <c r="AC40126" s="1"/>
      <c r="AJ40126" s="1"/>
      <c r="AK40126" s="1"/>
      <c r="AL40126" s="1"/>
    </row>
    <row r="40127">
      <c r="I40127" s="1"/>
      <c r="J40127" s="1"/>
      <c r="K40127" s="1"/>
      <c r="AA40127" s="1"/>
      <c r="AB40127" s="1"/>
      <c r="AC40127" s="1"/>
      <c r="AJ40127" s="1"/>
      <c r="AK40127" s="1"/>
      <c r="AL40127" s="1"/>
    </row>
    <row r="40128">
      <c r="I40128" s="1"/>
      <c r="J40128" s="1"/>
      <c r="K40128" s="1"/>
      <c r="AA40128" s="1"/>
      <c r="AB40128" s="1"/>
      <c r="AC40128" s="1"/>
      <c r="AJ40128" s="1"/>
      <c r="AK40128" s="1"/>
      <c r="AL40128" s="1"/>
    </row>
    <row r="40129">
      <c r="I40129" s="1"/>
      <c r="J40129" s="1"/>
      <c r="K40129" s="1"/>
      <c r="AA40129" s="1"/>
      <c r="AB40129" s="1"/>
      <c r="AC40129" s="1"/>
      <c r="AJ40129" s="1"/>
      <c r="AK40129" s="1"/>
      <c r="AL40129" s="1"/>
    </row>
    <row r="40130">
      <c r="I40130" s="1"/>
      <c r="J40130" s="1"/>
      <c r="K40130" s="1"/>
      <c r="AA40130" s="1"/>
      <c r="AB40130" s="1"/>
      <c r="AC40130" s="1"/>
      <c r="AJ40130" s="1"/>
      <c r="AK40130" s="1"/>
      <c r="AL40130" s="1"/>
    </row>
    <row r="40131">
      <c r="I40131" s="1"/>
      <c r="J40131" s="1"/>
      <c r="K40131" s="1"/>
      <c r="AA40131" s="1"/>
      <c r="AB40131" s="1"/>
      <c r="AC40131" s="1"/>
      <c r="AJ40131" s="1"/>
      <c r="AK40131" s="1"/>
      <c r="AL40131" s="1"/>
    </row>
    <row r="40132">
      <c r="I40132" s="1"/>
      <c r="J40132" s="1"/>
      <c r="K40132" s="1"/>
      <c r="AA40132" s="1"/>
      <c r="AB40132" s="1"/>
      <c r="AC40132" s="1"/>
      <c r="AJ40132" s="1"/>
      <c r="AK40132" s="1"/>
      <c r="AL40132" s="1"/>
    </row>
    <row r="40133">
      <c r="I40133" s="1"/>
      <c r="J40133" s="1"/>
      <c r="K40133" s="1"/>
      <c r="AA40133" s="1"/>
      <c r="AB40133" s="1"/>
      <c r="AC40133" s="1"/>
      <c r="AJ40133" s="1"/>
      <c r="AK40133" s="1"/>
      <c r="AL40133" s="1"/>
    </row>
    <row r="40134">
      <c r="I40134" s="1"/>
      <c r="J40134" s="1"/>
      <c r="K40134" s="1"/>
      <c r="AA40134" s="1"/>
      <c r="AB40134" s="1"/>
      <c r="AC40134" s="1"/>
      <c r="AJ40134" s="1"/>
      <c r="AK40134" s="1"/>
      <c r="AL40134" s="1"/>
    </row>
    <row r="40135">
      <c r="I40135" s="1"/>
      <c r="J40135" s="1"/>
      <c r="K40135" s="1"/>
      <c r="AA40135" s="1"/>
      <c r="AB40135" s="1"/>
      <c r="AC40135" s="1"/>
      <c r="AJ40135" s="1"/>
      <c r="AK40135" s="1"/>
      <c r="AL40135" s="1"/>
    </row>
    <row r="40136">
      <c r="I40136" s="1"/>
      <c r="J40136" s="1"/>
      <c r="K40136" s="1"/>
      <c r="AA40136" s="1"/>
      <c r="AB40136" s="1"/>
      <c r="AC40136" s="1"/>
      <c r="AJ40136" s="1"/>
      <c r="AK40136" s="1"/>
      <c r="AL40136" s="1"/>
    </row>
    <row r="40137">
      <c r="I40137" s="1"/>
      <c r="J40137" s="1"/>
      <c r="K40137" s="1"/>
      <c r="AA40137" s="1"/>
      <c r="AB40137" s="1"/>
      <c r="AC40137" s="1"/>
      <c r="AJ40137" s="1"/>
      <c r="AK40137" s="1"/>
      <c r="AL40137" s="1"/>
    </row>
    <row r="40138">
      <c r="I40138" s="1"/>
      <c r="J40138" s="1"/>
      <c r="K40138" s="1"/>
      <c r="AA40138" s="1"/>
      <c r="AB40138" s="1"/>
      <c r="AC40138" s="1"/>
      <c r="AJ40138" s="1"/>
      <c r="AK40138" s="1"/>
      <c r="AL40138" s="1"/>
    </row>
    <row r="40139">
      <c r="I40139" s="1"/>
      <c r="J40139" s="1"/>
      <c r="K40139" s="1"/>
      <c r="AA40139" s="1"/>
      <c r="AB40139" s="1"/>
      <c r="AC40139" s="1"/>
      <c r="AJ40139" s="1"/>
      <c r="AK40139" s="1"/>
      <c r="AL40139" s="1"/>
    </row>
    <row r="40140">
      <c r="I40140" s="1"/>
      <c r="J40140" s="1"/>
      <c r="K40140" s="1"/>
      <c r="AA40140" s="1"/>
      <c r="AB40140" s="1"/>
      <c r="AC40140" s="1"/>
      <c r="AJ40140" s="1"/>
      <c r="AK40140" s="1"/>
      <c r="AL40140" s="1"/>
    </row>
    <row r="40141">
      <c r="I40141" s="1"/>
      <c r="J40141" s="1"/>
      <c r="K40141" s="1"/>
      <c r="AA40141" s="1"/>
      <c r="AB40141" s="1"/>
      <c r="AC40141" s="1"/>
      <c r="AJ40141" s="1"/>
      <c r="AK40141" s="1"/>
      <c r="AL40141" s="1"/>
    </row>
    <row r="40142">
      <c r="I40142" s="1"/>
      <c r="J40142" s="1"/>
      <c r="K40142" s="1"/>
      <c r="AA40142" s="1"/>
      <c r="AB40142" s="1"/>
      <c r="AC40142" s="1"/>
      <c r="AJ40142" s="1"/>
      <c r="AK40142" s="1"/>
      <c r="AL40142" s="1"/>
    </row>
    <row r="40143">
      <c r="I40143" s="1"/>
      <c r="J40143" s="1"/>
      <c r="K40143" s="1"/>
      <c r="AA40143" s="1"/>
      <c r="AB40143" s="1"/>
      <c r="AC40143" s="1"/>
      <c r="AJ40143" s="1"/>
      <c r="AK40143" s="1"/>
      <c r="AL40143" s="1"/>
    </row>
    <row r="40144">
      <c r="I40144" s="1"/>
      <c r="J40144" s="1"/>
      <c r="K40144" s="1"/>
      <c r="AA40144" s="1"/>
      <c r="AB40144" s="1"/>
      <c r="AC40144" s="1"/>
      <c r="AJ40144" s="1"/>
      <c r="AK40144" s="1"/>
      <c r="AL40144" s="1"/>
    </row>
    <row r="40145">
      <c r="I40145" s="1"/>
      <c r="J40145" s="1"/>
      <c r="K40145" s="1"/>
      <c r="AA40145" s="1"/>
      <c r="AB40145" s="1"/>
      <c r="AC40145" s="1"/>
      <c r="AJ40145" s="1"/>
      <c r="AK40145" s="1"/>
      <c r="AL40145" s="1"/>
    </row>
    <row r="40146">
      <c r="I40146" s="1"/>
      <c r="J40146" s="1"/>
      <c r="K40146" s="1"/>
      <c r="AA40146" s="1"/>
      <c r="AB40146" s="1"/>
      <c r="AC40146" s="1"/>
      <c r="AJ40146" s="1"/>
      <c r="AK40146" s="1"/>
      <c r="AL40146" s="1"/>
    </row>
    <row r="40147">
      <c r="I40147" s="1"/>
      <c r="J40147" s="1"/>
      <c r="K40147" s="1"/>
      <c r="AA40147" s="1"/>
      <c r="AB40147" s="1"/>
      <c r="AC40147" s="1"/>
      <c r="AJ40147" s="1"/>
      <c r="AK40147" s="1"/>
      <c r="AL40147" s="1"/>
    </row>
    <row r="40148">
      <c r="I40148" s="1"/>
      <c r="J40148" s="1"/>
      <c r="K40148" s="1"/>
      <c r="AA40148" s="1"/>
      <c r="AB40148" s="1"/>
      <c r="AC40148" s="1"/>
      <c r="AJ40148" s="1"/>
      <c r="AK40148" s="1"/>
      <c r="AL40148" s="1"/>
    </row>
    <row r="40149">
      <c r="I40149" s="1"/>
      <c r="J40149" s="1"/>
      <c r="K40149" s="1"/>
      <c r="AA40149" s="1"/>
      <c r="AB40149" s="1"/>
      <c r="AC40149" s="1"/>
      <c r="AJ40149" s="1"/>
      <c r="AK40149" s="1"/>
      <c r="AL40149" s="1"/>
    </row>
    <row r="40150">
      <c r="I40150" s="1"/>
      <c r="J40150" s="1"/>
      <c r="K40150" s="1"/>
      <c r="AA40150" s="1"/>
      <c r="AB40150" s="1"/>
      <c r="AC40150" s="1"/>
      <c r="AJ40150" s="1"/>
      <c r="AK40150" s="1"/>
      <c r="AL40150" s="1"/>
    </row>
    <row r="40151">
      <c r="I40151" s="1"/>
      <c r="J40151" s="1"/>
      <c r="K40151" s="1"/>
      <c r="AA40151" s="1"/>
      <c r="AB40151" s="1"/>
      <c r="AC40151" s="1"/>
      <c r="AJ40151" s="1"/>
      <c r="AK40151" s="1"/>
      <c r="AL40151" s="1"/>
    </row>
    <row r="40152">
      <c r="I40152" s="1"/>
      <c r="J40152" s="1"/>
      <c r="K40152" s="1"/>
      <c r="AA40152" s="1"/>
      <c r="AB40152" s="1"/>
      <c r="AC40152" s="1"/>
      <c r="AJ40152" s="1"/>
      <c r="AK40152" s="1"/>
      <c r="AL40152" s="1"/>
    </row>
    <row r="40153">
      <c r="I40153" s="1"/>
      <c r="J40153" s="1"/>
      <c r="K40153" s="1"/>
      <c r="AA40153" s="1"/>
      <c r="AB40153" s="1"/>
      <c r="AC40153" s="1"/>
      <c r="AJ40153" s="1"/>
      <c r="AK40153" s="1"/>
      <c r="AL40153" s="1"/>
    </row>
    <row r="40154">
      <c r="I40154" s="1"/>
      <c r="J40154" s="1"/>
      <c r="K40154" s="1"/>
      <c r="AA40154" s="1"/>
      <c r="AB40154" s="1"/>
      <c r="AC40154" s="1"/>
      <c r="AJ40154" s="1"/>
      <c r="AK40154" s="1"/>
      <c r="AL40154" s="1"/>
    </row>
    <row r="40155">
      <c r="I40155" s="1"/>
      <c r="J40155" s="1"/>
      <c r="K40155" s="1"/>
      <c r="AA40155" s="1"/>
      <c r="AB40155" s="1"/>
      <c r="AC40155" s="1"/>
      <c r="AJ40155" s="1"/>
      <c r="AK40155" s="1"/>
      <c r="AL40155" s="1"/>
    </row>
    <row r="40156">
      <c r="I40156" s="1"/>
      <c r="J40156" s="1"/>
      <c r="K40156" s="1"/>
      <c r="AA40156" s="1"/>
      <c r="AB40156" s="1"/>
      <c r="AC40156" s="1"/>
      <c r="AJ40156" s="1"/>
      <c r="AK40156" s="1"/>
      <c r="AL40156" s="1"/>
    </row>
    <row r="40157">
      <c r="I40157" s="1"/>
      <c r="J40157" s="1"/>
      <c r="K40157" s="1"/>
      <c r="AA40157" s="1"/>
      <c r="AB40157" s="1"/>
      <c r="AC40157" s="1"/>
      <c r="AJ40157" s="1"/>
      <c r="AK40157" s="1"/>
      <c r="AL40157" s="1"/>
    </row>
    <row r="40158">
      <c r="I40158" s="1"/>
      <c r="J40158" s="1"/>
      <c r="K40158" s="1"/>
      <c r="AA40158" s="1"/>
      <c r="AB40158" s="1"/>
      <c r="AC40158" s="1"/>
      <c r="AJ40158" s="1"/>
      <c r="AK40158" s="1"/>
      <c r="AL40158" s="1"/>
    </row>
    <row r="40159">
      <c r="I40159" s="1"/>
      <c r="J40159" s="1"/>
      <c r="K40159" s="1"/>
      <c r="AA40159" s="1"/>
      <c r="AB40159" s="1"/>
      <c r="AC40159" s="1"/>
      <c r="AJ40159" s="1"/>
      <c r="AK40159" s="1"/>
      <c r="AL40159" s="1"/>
    </row>
    <row r="40160">
      <c r="I40160" s="1"/>
      <c r="J40160" s="1"/>
      <c r="K40160" s="1"/>
      <c r="AA40160" s="1"/>
      <c r="AB40160" s="1"/>
      <c r="AC40160" s="1"/>
      <c r="AJ40160" s="1"/>
      <c r="AK40160" s="1"/>
      <c r="AL40160" s="1"/>
    </row>
    <row r="40161">
      <c r="I40161" s="1"/>
      <c r="J40161" s="1"/>
      <c r="K40161" s="1"/>
      <c r="AA40161" s="1"/>
      <c r="AB40161" s="1"/>
      <c r="AC40161" s="1"/>
      <c r="AJ40161" s="1"/>
      <c r="AK40161" s="1"/>
      <c r="AL40161" s="1"/>
    </row>
    <row r="40162">
      <c r="I40162" s="1"/>
      <c r="J40162" s="1"/>
      <c r="K40162" s="1"/>
      <c r="AA40162" s="1"/>
      <c r="AB40162" s="1"/>
      <c r="AC40162" s="1"/>
      <c r="AJ40162" s="1"/>
      <c r="AK40162" s="1"/>
      <c r="AL40162" s="1"/>
    </row>
    <row r="40163">
      <c r="I40163" s="1"/>
      <c r="J40163" s="1"/>
      <c r="K40163" s="1"/>
      <c r="AA40163" s="1"/>
      <c r="AB40163" s="1"/>
      <c r="AC40163" s="1"/>
      <c r="AJ40163" s="1"/>
      <c r="AK40163" s="1"/>
      <c r="AL40163" s="1"/>
    </row>
    <row r="40164">
      <c r="I40164" s="1"/>
      <c r="J40164" s="1"/>
      <c r="K40164" s="1"/>
      <c r="AA40164" s="1"/>
      <c r="AB40164" s="1"/>
      <c r="AC40164" s="1"/>
      <c r="AJ40164" s="1"/>
      <c r="AK40164" s="1"/>
      <c r="AL40164" s="1"/>
    </row>
    <row r="40165">
      <c r="I40165" s="1"/>
      <c r="J40165" s="1"/>
      <c r="K40165" s="1"/>
      <c r="AA40165" s="1"/>
      <c r="AB40165" s="1"/>
      <c r="AC40165" s="1"/>
      <c r="AJ40165" s="1"/>
      <c r="AK40165" s="1"/>
      <c r="AL40165" s="1"/>
    </row>
    <row r="40166">
      <c r="I40166" s="1"/>
      <c r="J40166" s="1"/>
      <c r="K40166" s="1"/>
      <c r="AA40166" s="1"/>
      <c r="AB40166" s="1"/>
      <c r="AC40166" s="1"/>
      <c r="AJ40166" s="1"/>
      <c r="AK40166" s="1"/>
      <c r="AL40166" s="1"/>
    </row>
    <row r="40167">
      <c r="I40167" s="1"/>
      <c r="J40167" s="1"/>
      <c r="K40167" s="1"/>
      <c r="AA40167" s="1"/>
      <c r="AB40167" s="1"/>
      <c r="AC40167" s="1"/>
      <c r="AJ40167" s="1"/>
      <c r="AK40167" s="1"/>
      <c r="AL40167" s="1"/>
    </row>
    <row r="40168">
      <c r="I40168" s="1"/>
      <c r="J40168" s="1"/>
      <c r="K40168" s="1"/>
      <c r="AA40168" s="1"/>
      <c r="AB40168" s="1"/>
      <c r="AC40168" s="1"/>
      <c r="AJ40168" s="1"/>
      <c r="AK40168" s="1"/>
      <c r="AL40168" s="1"/>
    </row>
    <row r="40169">
      <c r="I40169" s="1"/>
      <c r="J40169" s="1"/>
      <c r="K40169" s="1"/>
      <c r="AA40169" s="1"/>
      <c r="AB40169" s="1"/>
      <c r="AC40169" s="1"/>
      <c r="AJ40169" s="1"/>
      <c r="AK40169" s="1"/>
      <c r="AL40169" s="1"/>
    </row>
    <row r="40170">
      <c r="I40170" s="1"/>
      <c r="J40170" s="1"/>
      <c r="K40170" s="1"/>
      <c r="AA40170" s="1"/>
      <c r="AB40170" s="1"/>
      <c r="AC40170" s="1"/>
      <c r="AJ40170" s="1"/>
      <c r="AK40170" s="1"/>
      <c r="AL40170" s="1"/>
    </row>
    <row r="40171">
      <c r="I40171" s="1"/>
      <c r="J40171" s="1"/>
      <c r="K40171" s="1"/>
      <c r="AA40171" s="1"/>
      <c r="AB40171" s="1"/>
      <c r="AC40171" s="1"/>
      <c r="AJ40171" s="1"/>
      <c r="AK40171" s="1"/>
      <c r="AL40171" s="1"/>
    </row>
    <row r="40172">
      <c r="I40172" s="1"/>
      <c r="J40172" s="1"/>
      <c r="K40172" s="1"/>
      <c r="AA40172" s="1"/>
      <c r="AB40172" s="1"/>
      <c r="AC40172" s="1"/>
      <c r="AJ40172" s="1"/>
      <c r="AK40172" s="1"/>
      <c r="AL40172" s="1"/>
    </row>
    <row r="40173">
      <c r="I40173" s="1"/>
      <c r="J40173" s="1"/>
      <c r="K40173" s="1"/>
      <c r="AA40173" s="1"/>
      <c r="AB40173" s="1"/>
      <c r="AC40173" s="1"/>
      <c r="AJ40173" s="1"/>
      <c r="AK40173" s="1"/>
      <c r="AL40173" s="1"/>
    </row>
    <row r="40174">
      <c r="I40174" s="1"/>
      <c r="J40174" s="1"/>
      <c r="K40174" s="1"/>
      <c r="AA40174" s="1"/>
      <c r="AB40174" s="1"/>
      <c r="AC40174" s="1"/>
      <c r="AJ40174" s="1"/>
      <c r="AK40174" s="1"/>
      <c r="AL40174" s="1"/>
    </row>
    <row r="40175">
      <c r="I40175" s="1"/>
      <c r="J40175" s="1"/>
      <c r="K40175" s="1"/>
      <c r="AA40175" s="1"/>
      <c r="AB40175" s="1"/>
      <c r="AC40175" s="1"/>
      <c r="AJ40175" s="1"/>
      <c r="AK40175" s="1"/>
      <c r="AL40175" s="1"/>
    </row>
    <row r="40176">
      <c r="I40176" s="1"/>
      <c r="J40176" s="1"/>
      <c r="K40176" s="1"/>
      <c r="AA40176" s="1"/>
      <c r="AB40176" s="1"/>
      <c r="AC40176" s="1"/>
      <c r="AJ40176" s="1"/>
      <c r="AK40176" s="1"/>
      <c r="AL40176" s="1"/>
    </row>
    <row r="40177">
      <c r="I40177" s="1"/>
      <c r="J40177" s="1"/>
      <c r="K40177" s="1"/>
      <c r="AA40177" s="1"/>
      <c r="AB40177" s="1"/>
      <c r="AC40177" s="1"/>
      <c r="AJ40177" s="1"/>
      <c r="AK40177" s="1"/>
      <c r="AL40177" s="1"/>
    </row>
    <row r="40178">
      <c r="I40178" s="1"/>
      <c r="J40178" s="1"/>
      <c r="K40178" s="1"/>
      <c r="AA40178" s="1"/>
      <c r="AB40178" s="1"/>
      <c r="AC40178" s="1"/>
      <c r="AJ40178" s="1"/>
      <c r="AK40178" s="1"/>
      <c r="AL40178" s="1"/>
    </row>
    <row r="40179">
      <c r="I40179" s="1"/>
      <c r="J40179" s="1"/>
      <c r="K40179" s="1"/>
      <c r="AA40179" s="1"/>
      <c r="AB40179" s="1"/>
      <c r="AC40179" s="1"/>
      <c r="AJ40179" s="1"/>
      <c r="AK40179" s="1"/>
      <c r="AL40179" s="1"/>
    </row>
    <row r="40180">
      <c r="I40180" s="1"/>
      <c r="J40180" s="1"/>
      <c r="K40180" s="1"/>
      <c r="AA40180" s="1"/>
      <c r="AB40180" s="1"/>
      <c r="AC40180" s="1"/>
      <c r="AJ40180" s="1"/>
      <c r="AK40180" s="1"/>
      <c r="AL40180" s="1"/>
    </row>
    <row r="40181">
      <c r="I40181" s="1"/>
      <c r="J40181" s="1"/>
      <c r="K40181" s="1"/>
      <c r="AA40181" s="1"/>
      <c r="AB40181" s="1"/>
      <c r="AC40181" s="1"/>
      <c r="AJ40181" s="1"/>
      <c r="AK40181" s="1"/>
      <c r="AL40181" s="1"/>
    </row>
    <row r="40182">
      <c r="I40182" s="1"/>
      <c r="J40182" s="1"/>
      <c r="K40182" s="1"/>
      <c r="AA40182" s="1"/>
      <c r="AB40182" s="1"/>
      <c r="AC40182" s="1"/>
      <c r="AJ40182" s="1"/>
      <c r="AK40182" s="1"/>
      <c r="AL40182" s="1"/>
    </row>
    <row r="40183">
      <c r="I40183" s="1"/>
      <c r="J40183" s="1"/>
      <c r="K40183" s="1"/>
      <c r="AA40183" s="1"/>
      <c r="AB40183" s="1"/>
      <c r="AC40183" s="1"/>
      <c r="AJ40183" s="1"/>
      <c r="AK40183" s="1"/>
      <c r="AL40183" s="1"/>
    </row>
    <row r="40184">
      <c r="I40184" s="1"/>
      <c r="J40184" s="1"/>
      <c r="K40184" s="1"/>
      <c r="AA40184" s="1"/>
      <c r="AB40184" s="1"/>
      <c r="AC40184" s="1"/>
      <c r="AJ40184" s="1"/>
      <c r="AK40184" s="1"/>
      <c r="AL40184" s="1"/>
    </row>
    <row r="40185">
      <c r="I40185" s="1"/>
      <c r="J40185" s="1"/>
      <c r="K40185" s="1"/>
      <c r="AA40185" s="1"/>
      <c r="AB40185" s="1"/>
      <c r="AC40185" s="1"/>
      <c r="AJ40185" s="1"/>
      <c r="AK40185" s="1"/>
      <c r="AL40185" s="1"/>
    </row>
    <row r="40186">
      <c r="I40186" s="1"/>
      <c r="J40186" s="1"/>
      <c r="K40186" s="1"/>
      <c r="AA40186" s="1"/>
      <c r="AB40186" s="1"/>
      <c r="AC40186" s="1"/>
      <c r="AJ40186" s="1"/>
      <c r="AK40186" s="1"/>
      <c r="AL40186" s="1"/>
    </row>
    <row r="40187">
      <c r="I40187" s="1"/>
      <c r="J40187" s="1"/>
      <c r="K40187" s="1"/>
      <c r="AA40187" s="1"/>
      <c r="AB40187" s="1"/>
      <c r="AC40187" s="1"/>
      <c r="AJ40187" s="1"/>
      <c r="AK40187" s="1"/>
      <c r="AL40187" s="1"/>
    </row>
    <row r="40188">
      <c r="I40188" s="1"/>
      <c r="J40188" s="1"/>
      <c r="K40188" s="1"/>
      <c r="AA40188" s="1"/>
      <c r="AB40188" s="1"/>
      <c r="AC40188" s="1"/>
      <c r="AJ40188" s="1"/>
      <c r="AK40188" s="1"/>
      <c r="AL40188" s="1"/>
    </row>
    <row r="40189">
      <c r="I40189" s="1"/>
      <c r="J40189" s="1"/>
      <c r="K40189" s="1"/>
      <c r="AA40189" s="1"/>
      <c r="AB40189" s="1"/>
      <c r="AC40189" s="1"/>
      <c r="AJ40189" s="1"/>
      <c r="AK40189" s="1"/>
      <c r="AL40189" s="1"/>
    </row>
    <row r="40190">
      <c r="I40190" s="1"/>
      <c r="J40190" s="1"/>
      <c r="K40190" s="1"/>
      <c r="AA40190" s="1"/>
      <c r="AB40190" s="1"/>
      <c r="AC40190" s="1"/>
      <c r="AJ40190" s="1"/>
      <c r="AK40190" s="1"/>
      <c r="AL40190" s="1"/>
    </row>
    <row r="40191">
      <c r="I40191" s="1"/>
      <c r="J40191" s="1"/>
      <c r="K40191" s="1"/>
      <c r="AA40191" s="1"/>
      <c r="AB40191" s="1"/>
      <c r="AC40191" s="1"/>
      <c r="AJ40191" s="1"/>
      <c r="AK40191" s="1"/>
      <c r="AL40191" s="1"/>
    </row>
    <row r="40192">
      <c r="I40192" s="1"/>
      <c r="J40192" s="1"/>
      <c r="K40192" s="1"/>
      <c r="AA40192" s="1"/>
      <c r="AB40192" s="1"/>
      <c r="AC40192" s="1"/>
      <c r="AJ40192" s="1"/>
      <c r="AK40192" s="1"/>
      <c r="AL40192" s="1"/>
    </row>
    <row r="40193">
      <c r="I40193" s="1"/>
      <c r="J40193" s="1"/>
      <c r="K40193" s="1"/>
      <c r="AA40193" s="1"/>
      <c r="AB40193" s="1"/>
      <c r="AC40193" s="1"/>
      <c r="AJ40193" s="1"/>
      <c r="AK40193" s="1"/>
      <c r="AL40193" s="1"/>
    </row>
    <row r="40194">
      <c r="I40194" s="1"/>
      <c r="J40194" s="1"/>
      <c r="K40194" s="1"/>
      <c r="AA40194" s="1"/>
      <c r="AB40194" s="1"/>
      <c r="AC40194" s="1"/>
      <c r="AJ40194" s="1"/>
      <c r="AK40194" s="1"/>
      <c r="AL40194" s="1"/>
    </row>
    <row r="40195">
      <c r="I40195" s="1"/>
      <c r="J40195" s="1"/>
      <c r="K40195" s="1"/>
      <c r="AA40195" s="1"/>
      <c r="AB40195" s="1"/>
      <c r="AC40195" s="1"/>
      <c r="AJ40195" s="1"/>
      <c r="AK40195" s="1"/>
      <c r="AL40195" s="1"/>
    </row>
    <row r="40196">
      <c r="I40196" s="1"/>
      <c r="J40196" s="1"/>
      <c r="K40196" s="1"/>
      <c r="AA40196" s="1"/>
      <c r="AB40196" s="1"/>
      <c r="AC40196" s="1"/>
      <c r="AJ40196" s="1"/>
      <c r="AK40196" s="1"/>
      <c r="AL40196" s="1"/>
    </row>
    <row r="40197">
      <c r="I40197" s="1"/>
      <c r="J40197" s="1"/>
      <c r="K40197" s="1"/>
      <c r="AA40197" s="1"/>
      <c r="AB40197" s="1"/>
      <c r="AC40197" s="1"/>
      <c r="AJ40197" s="1"/>
      <c r="AK40197" s="1"/>
      <c r="AL40197" s="1"/>
    </row>
    <row r="40198">
      <c r="I40198" s="1"/>
      <c r="J40198" s="1"/>
      <c r="K40198" s="1"/>
      <c r="AA40198" s="1"/>
      <c r="AB40198" s="1"/>
      <c r="AC40198" s="1"/>
      <c r="AJ40198" s="1"/>
      <c r="AK40198" s="1"/>
      <c r="AL40198" s="1"/>
    </row>
    <row r="40199">
      <c r="I40199" s="1"/>
      <c r="J40199" s="1"/>
      <c r="K40199" s="1"/>
      <c r="AA40199" s="1"/>
      <c r="AB40199" s="1"/>
      <c r="AC40199" s="1"/>
      <c r="AJ40199" s="1"/>
      <c r="AK40199" s="1"/>
      <c r="AL40199" s="1"/>
    </row>
    <row r="40200">
      <c r="I40200" s="1"/>
      <c r="J40200" s="1"/>
      <c r="K40200" s="1"/>
      <c r="AA40200" s="1"/>
      <c r="AB40200" s="1"/>
      <c r="AC40200" s="1"/>
      <c r="AJ40200" s="1"/>
      <c r="AK40200" s="1"/>
      <c r="AL40200" s="1"/>
    </row>
    <row r="40201">
      <c r="I40201" s="1"/>
      <c r="J40201" s="1"/>
      <c r="K40201" s="1"/>
      <c r="AA40201" s="1"/>
      <c r="AB40201" s="1"/>
      <c r="AC40201" s="1"/>
      <c r="AJ40201" s="1"/>
      <c r="AK40201" s="1"/>
      <c r="AL40201" s="1"/>
    </row>
    <row r="40202">
      <c r="I40202" s="1"/>
      <c r="J40202" s="1"/>
      <c r="K40202" s="1"/>
      <c r="AA40202" s="1"/>
      <c r="AB40202" s="1"/>
      <c r="AC40202" s="1"/>
      <c r="AJ40202" s="1"/>
      <c r="AK40202" s="1"/>
      <c r="AL40202" s="1"/>
    </row>
    <row r="40203">
      <c r="I40203" s="1"/>
      <c r="J40203" s="1"/>
      <c r="K40203" s="1"/>
      <c r="AA40203" s="1"/>
      <c r="AB40203" s="1"/>
      <c r="AC40203" s="1"/>
      <c r="AJ40203" s="1"/>
      <c r="AK40203" s="1"/>
      <c r="AL40203" s="1"/>
    </row>
    <row r="40204">
      <c r="I40204" s="1"/>
      <c r="J40204" s="1"/>
      <c r="K40204" s="1"/>
      <c r="AA40204" s="1"/>
      <c r="AB40204" s="1"/>
      <c r="AC40204" s="1"/>
      <c r="AJ40204" s="1"/>
      <c r="AK40204" s="1"/>
      <c r="AL40204" s="1"/>
    </row>
    <row r="40205">
      <c r="I40205" s="1"/>
      <c r="J40205" s="1"/>
      <c r="K40205" s="1"/>
      <c r="AA40205" s="1"/>
      <c r="AB40205" s="1"/>
      <c r="AC40205" s="1"/>
      <c r="AJ40205" s="1"/>
      <c r="AK40205" s="1"/>
      <c r="AL40205" s="1"/>
    </row>
    <row r="40206">
      <c r="I40206" s="1"/>
      <c r="J40206" s="1"/>
      <c r="K40206" s="1"/>
      <c r="AA40206" s="1"/>
      <c r="AB40206" s="1"/>
      <c r="AC40206" s="1"/>
      <c r="AJ40206" s="1"/>
      <c r="AK40206" s="1"/>
      <c r="AL40206" s="1"/>
    </row>
    <row r="40207">
      <c r="I40207" s="1"/>
      <c r="J40207" s="1"/>
      <c r="K40207" s="1"/>
      <c r="AA40207" s="1"/>
      <c r="AB40207" s="1"/>
      <c r="AC40207" s="1"/>
      <c r="AJ40207" s="1"/>
      <c r="AK40207" s="1"/>
      <c r="AL40207" s="1"/>
    </row>
    <row r="40208">
      <c r="I40208" s="1"/>
      <c r="J40208" s="1"/>
      <c r="K40208" s="1"/>
      <c r="AA40208" s="1"/>
      <c r="AB40208" s="1"/>
      <c r="AC40208" s="1"/>
      <c r="AJ40208" s="1"/>
      <c r="AK40208" s="1"/>
      <c r="AL40208" s="1"/>
    </row>
    <row r="40209">
      <c r="I40209" s="1"/>
      <c r="J40209" s="1"/>
      <c r="K40209" s="1"/>
      <c r="AA40209" s="1"/>
      <c r="AB40209" s="1"/>
      <c r="AC40209" s="1"/>
      <c r="AJ40209" s="1"/>
      <c r="AK40209" s="1"/>
      <c r="AL40209" s="1"/>
    </row>
    <row r="40210">
      <c r="I40210" s="1"/>
      <c r="J40210" s="1"/>
      <c r="K40210" s="1"/>
      <c r="AA40210" s="1"/>
      <c r="AB40210" s="1"/>
      <c r="AC40210" s="1"/>
      <c r="AJ40210" s="1"/>
      <c r="AK40210" s="1"/>
      <c r="AL40210" s="1"/>
    </row>
    <row r="40211">
      <c r="I40211" s="1"/>
      <c r="J40211" s="1"/>
      <c r="K40211" s="1"/>
      <c r="AA40211" s="1"/>
      <c r="AB40211" s="1"/>
      <c r="AC40211" s="1"/>
      <c r="AJ40211" s="1"/>
      <c r="AK40211" s="1"/>
      <c r="AL40211" s="1"/>
    </row>
    <row r="40212">
      <c r="I40212" s="1"/>
      <c r="J40212" s="1"/>
      <c r="K40212" s="1"/>
      <c r="AA40212" s="1"/>
      <c r="AB40212" s="1"/>
      <c r="AC40212" s="1"/>
      <c r="AJ40212" s="1"/>
      <c r="AK40212" s="1"/>
      <c r="AL40212" s="1"/>
    </row>
    <row r="40213">
      <c r="I40213" s="1"/>
      <c r="J40213" s="1"/>
      <c r="K40213" s="1"/>
      <c r="AA40213" s="1"/>
      <c r="AB40213" s="1"/>
      <c r="AC40213" s="1"/>
      <c r="AJ40213" s="1"/>
      <c r="AK40213" s="1"/>
      <c r="AL40213" s="1"/>
    </row>
    <row r="40214">
      <c r="I40214" s="1"/>
      <c r="J40214" s="1"/>
      <c r="K40214" s="1"/>
      <c r="AA40214" s="1"/>
      <c r="AB40214" s="1"/>
      <c r="AC40214" s="1"/>
      <c r="AJ40214" s="1"/>
      <c r="AK40214" s="1"/>
      <c r="AL40214" s="1"/>
    </row>
    <row r="40215">
      <c r="I40215" s="1"/>
      <c r="J40215" s="1"/>
      <c r="K40215" s="1"/>
      <c r="AA40215" s="1"/>
      <c r="AB40215" s="1"/>
      <c r="AC40215" s="1"/>
      <c r="AJ40215" s="1"/>
      <c r="AK40215" s="1"/>
      <c r="AL40215" s="1"/>
    </row>
    <row r="40216">
      <c r="I40216" s="1"/>
      <c r="J40216" s="1"/>
      <c r="K40216" s="1"/>
      <c r="AA40216" s="1"/>
      <c r="AB40216" s="1"/>
      <c r="AC40216" s="1"/>
      <c r="AJ40216" s="1"/>
      <c r="AK40216" s="1"/>
      <c r="AL40216" s="1"/>
    </row>
    <row r="40217">
      <c r="I40217" s="1"/>
      <c r="J40217" s="1"/>
      <c r="K40217" s="1"/>
      <c r="AA40217" s="1"/>
      <c r="AB40217" s="1"/>
      <c r="AC40217" s="1"/>
      <c r="AJ40217" s="1"/>
      <c r="AK40217" s="1"/>
      <c r="AL40217" s="1"/>
    </row>
    <row r="40218">
      <c r="I40218" s="1"/>
      <c r="J40218" s="1"/>
      <c r="K40218" s="1"/>
      <c r="AA40218" s="1"/>
      <c r="AB40218" s="1"/>
      <c r="AC40218" s="1"/>
      <c r="AJ40218" s="1"/>
      <c r="AK40218" s="1"/>
      <c r="AL40218" s="1"/>
    </row>
    <row r="40219">
      <c r="I40219" s="1"/>
      <c r="J40219" s="1"/>
      <c r="K40219" s="1"/>
      <c r="AA40219" s="1"/>
      <c r="AB40219" s="1"/>
      <c r="AC40219" s="1"/>
      <c r="AJ40219" s="1"/>
      <c r="AK40219" s="1"/>
      <c r="AL40219" s="1"/>
    </row>
    <row r="40220">
      <c r="I40220" s="1"/>
      <c r="J40220" s="1"/>
      <c r="K40220" s="1"/>
      <c r="AA40220" s="1"/>
      <c r="AB40220" s="1"/>
      <c r="AC40220" s="1"/>
      <c r="AJ40220" s="1"/>
      <c r="AK40220" s="1"/>
      <c r="AL40220" s="1"/>
    </row>
    <row r="40221">
      <c r="I40221" s="1"/>
      <c r="J40221" s="1"/>
      <c r="K40221" s="1"/>
      <c r="AA40221" s="1"/>
      <c r="AB40221" s="1"/>
      <c r="AC40221" s="1"/>
      <c r="AJ40221" s="1"/>
      <c r="AK40221" s="1"/>
      <c r="AL40221" s="1"/>
    </row>
    <row r="40222">
      <c r="I40222" s="1"/>
      <c r="J40222" s="1"/>
      <c r="K40222" s="1"/>
      <c r="AA40222" s="1"/>
      <c r="AB40222" s="1"/>
      <c r="AC40222" s="1"/>
      <c r="AJ40222" s="1"/>
      <c r="AK40222" s="1"/>
      <c r="AL40222" s="1"/>
    </row>
    <row r="40223">
      <c r="I40223" s="1"/>
      <c r="J40223" s="1"/>
      <c r="K40223" s="1"/>
      <c r="AA40223" s="1"/>
      <c r="AB40223" s="1"/>
      <c r="AC40223" s="1"/>
      <c r="AJ40223" s="1"/>
      <c r="AK40223" s="1"/>
      <c r="AL40223" s="1"/>
    </row>
    <row r="40224">
      <c r="I40224" s="1"/>
      <c r="J40224" s="1"/>
      <c r="K40224" s="1"/>
      <c r="AA40224" s="1"/>
      <c r="AB40224" s="1"/>
      <c r="AC40224" s="1"/>
      <c r="AJ40224" s="1"/>
      <c r="AK40224" s="1"/>
      <c r="AL40224" s="1"/>
    </row>
    <row r="40225">
      <c r="I40225" s="1"/>
      <c r="J40225" s="1"/>
      <c r="K40225" s="1"/>
      <c r="AA40225" s="1"/>
      <c r="AB40225" s="1"/>
      <c r="AC40225" s="1"/>
      <c r="AJ40225" s="1"/>
      <c r="AK40225" s="1"/>
      <c r="AL40225" s="1"/>
    </row>
    <row r="40226">
      <c r="I40226" s="1"/>
      <c r="J40226" s="1"/>
      <c r="K40226" s="1"/>
      <c r="AA40226" s="1"/>
      <c r="AB40226" s="1"/>
      <c r="AC40226" s="1"/>
      <c r="AJ40226" s="1"/>
      <c r="AK40226" s="1"/>
      <c r="AL40226" s="1"/>
    </row>
    <row r="40227">
      <c r="I40227" s="1"/>
      <c r="J40227" s="1"/>
      <c r="K40227" s="1"/>
      <c r="AA40227" s="1"/>
      <c r="AB40227" s="1"/>
      <c r="AC40227" s="1"/>
      <c r="AJ40227" s="1"/>
      <c r="AK40227" s="1"/>
      <c r="AL40227" s="1"/>
    </row>
    <row r="40228">
      <c r="I40228" s="1"/>
      <c r="J40228" s="1"/>
      <c r="K40228" s="1"/>
      <c r="AA40228" s="1"/>
      <c r="AB40228" s="1"/>
      <c r="AC40228" s="1"/>
      <c r="AJ40228" s="1"/>
      <c r="AK40228" s="1"/>
      <c r="AL40228" s="1"/>
    </row>
    <row r="40229">
      <c r="I40229" s="1"/>
      <c r="J40229" s="1"/>
      <c r="K40229" s="1"/>
      <c r="AA40229" s="1"/>
      <c r="AB40229" s="1"/>
      <c r="AC40229" s="1"/>
      <c r="AJ40229" s="1"/>
      <c r="AK40229" s="1"/>
      <c r="AL40229" s="1"/>
    </row>
    <row r="40230">
      <c r="I40230" s="1"/>
      <c r="J40230" s="1"/>
      <c r="K40230" s="1"/>
      <c r="AA40230" s="1"/>
      <c r="AB40230" s="1"/>
      <c r="AC40230" s="1"/>
      <c r="AJ40230" s="1"/>
      <c r="AK40230" s="1"/>
      <c r="AL40230" s="1"/>
    </row>
    <row r="40231">
      <c r="I40231" s="1"/>
      <c r="J40231" s="1"/>
      <c r="K40231" s="1"/>
      <c r="AA40231" s="1"/>
      <c r="AB40231" s="1"/>
      <c r="AC40231" s="1"/>
      <c r="AJ40231" s="1"/>
      <c r="AK40231" s="1"/>
      <c r="AL40231" s="1"/>
    </row>
    <row r="40232">
      <c r="I40232" s="1"/>
      <c r="J40232" s="1"/>
      <c r="K40232" s="1"/>
      <c r="AA40232" s="1"/>
      <c r="AB40232" s="1"/>
      <c r="AC40232" s="1"/>
      <c r="AJ40232" s="1"/>
      <c r="AK40232" s="1"/>
      <c r="AL40232" s="1"/>
    </row>
    <row r="40233">
      <c r="I40233" s="1"/>
      <c r="J40233" s="1"/>
      <c r="K40233" s="1"/>
      <c r="AA40233" s="1"/>
      <c r="AB40233" s="1"/>
      <c r="AC40233" s="1"/>
      <c r="AJ40233" s="1"/>
      <c r="AK40233" s="1"/>
      <c r="AL40233" s="1"/>
    </row>
    <row r="40234">
      <c r="I40234" s="1"/>
      <c r="J40234" s="1"/>
      <c r="K40234" s="1"/>
      <c r="AA40234" s="1"/>
      <c r="AB40234" s="1"/>
      <c r="AC40234" s="1"/>
      <c r="AJ40234" s="1"/>
      <c r="AK40234" s="1"/>
      <c r="AL40234" s="1"/>
    </row>
    <row r="40235">
      <c r="I40235" s="1"/>
      <c r="J40235" s="1"/>
      <c r="K40235" s="1"/>
      <c r="AA40235" s="1"/>
      <c r="AB40235" s="1"/>
      <c r="AC40235" s="1"/>
      <c r="AJ40235" s="1"/>
      <c r="AK40235" s="1"/>
      <c r="AL40235" s="1"/>
    </row>
    <row r="40236">
      <c r="I40236" s="1"/>
      <c r="J40236" s="1"/>
      <c r="K40236" s="1"/>
      <c r="AA40236" s="1"/>
      <c r="AB40236" s="1"/>
      <c r="AC40236" s="1"/>
      <c r="AJ40236" s="1"/>
      <c r="AK40236" s="1"/>
      <c r="AL40236" s="1"/>
    </row>
    <row r="40237">
      <c r="I40237" s="1"/>
      <c r="J40237" s="1"/>
      <c r="K40237" s="1"/>
      <c r="AA40237" s="1"/>
      <c r="AB40237" s="1"/>
      <c r="AC40237" s="1"/>
      <c r="AJ40237" s="1"/>
      <c r="AK40237" s="1"/>
      <c r="AL40237" s="1"/>
    </row>
    <row r="40238">
      <c r="I40238" s="1"/>
      <c r="J40238" s="1"/>
      <c r="K40238" s="1"/>
      <c r="AA40238" s="1"/>
      <c r="AB40238" s="1"/>
      <c r="AC40238" s="1"/>
      <c r="AJ40238" s="1"/>
      <c r="AK40238" s="1"/>
      <c r="AL40238" s="1"/>
    </row>
    <row r="40239">
      <c r="I40239" s="1"/>
      <c r="J40239" s="1"/>
      <c r="K40239" s="1"/>
      <c r="AA40239" s="1"/>
      <c r="AB40239" s="1"/>
      <c r="AC40239" s="1"/>
      <c r="AJ40239" s="1"/>
      <c r="AK40239" s="1"/>
      <c r="AL40239" s="1"/>
    </row>
    <row r="40240">
      <c r="I40240" s="1"/>
      <c r="J40240" s="1"/>
      <c r="K40240" s="1"/>
      <c r="AA40240" s="1"/>
      <c r="AB40240" s="1"/>
      <c r="AC40240" s="1"/>
      <c r="AJ40240" s="1"/>
      <c r="AK40240" s="1"/>
      <c r="AL40240" s="1"/>
    </row>
    <row r="40241">
      <c r="I40241" s="1"/>
      <c r="J40241" s="1"/>
      <c r="K40241" s="1"/>
      <c r="AA40241" s="1"/>
      <c r="AB40241" s="1"/>
      <c r="AC40241" s="1"/>
      <c r="AJ40241" s="1"/>
      <c r="AK40241" s="1"/>
      <c r="AL40241" s="1"/>
    </row>
    <row r="40242">
      <c r="I40242" s="1"/>
      <c r="J40242" s="1"/>
      <c r="K40242" s="1"/>
      <c r="AA40242" s="1"/>
      <c r="AB40242" s="1"/>
      <c r="AC40242" s="1"/>
      <c r="AJ40242" s="1"/>
      <c r="AK40242" s="1"/>
      <c r="AL40242" s="1"/>
    </row>
    <row r="40243">
      <c r="I40243" s="1"/>
      <c r="J40243" s="1"/>
      <c r="K40243" s="1"/>
      <c r="AA40243" s="1"/>
      <c r="AB40243" s="1"/>
      <c r="AC40243" s="1"/>
      <c r="AJ40243" s="1"/>
      <c r="AK40243" s="1"/>
      <c r="AL40243" s="1"/>
    </row>
    <row r="40244">
      <c r="I40244" s="1"/>
      <c r="J40244" s="1"/>
      <c r="K40244" s="1"/>
      <c r="AA40244" s="1"/>
      <c r="AB40244" s="1"/>
      <c r="AC40244" s="1"/>
      <c r="AJ40244" s="1"/>
      <c r="AK40244" s="1"/>
      <c r="AL40244" s="1"/>
    </row>
    <row r="40245">
      <c r="I40245" s="1"/>
      <c r="J40245" s="1"/>
      <c r="K40245" s="1"/>
      <c r="AA40245" s="1"/>
      <c r="AB40245" s="1"/>
      <c r="AC40245" s="1"/>
      <c r="AJ40245" s="1"/>
      <c r="AK40245" s="1"/>
      <c r="AL40245" s="1"/>
    </row>
    <row r="40246">
      <c r="I40246" s="1"/>
      <c r="J40246" s="1"/>
      <c r="K40246" s="1"/>
      <c r="AA40246" s="1"/>
      <c r="AB40246" s="1"/>
      <c r="AC40246" s="1"/>
      <c r="AJ40246" s="1"/>
      <c r="AK40246" s="1"/>
      <c r="AL40246" s="1"/>
    </row>
    <row r="40247">
      <c r="I40247" s="1"/>
      <c r="J40247" s="1"/>
      <c r="K40247" s="1"/>
      <c r="AA40247" s="1"/>
      <c r="AB40247" s="1"/>
      <c r="AC40247" s="1"/>
      <c r="AJ40247" s="1"/>
      <c r="AK40247" s="1"/>
      <c r="AL40247" s="1"/>
    </row>
    <row r="40248">
      <c r="I40248" s="1"/>
      <c r="J40248" s="1"/>
      <c r="K40248" s="1"/>
      <c r="AA40248" s="1"/>
      <c r="AB40248" s="1"/>
      <c r="AC40248" s="1"/>
      <c r="AJ40248" s="1"/>
      <c r="AK40248" s="1"/>
      <c r="AL40248" s="1"/>
    </row>
    <row r="40249">
      <c r="I40249" s="1"/>
      <c r="J40249" s="1"/>
      <c r="K40249" s="1"/>
      <c r="AA40249" s="1"/>
      <c r="AB40249" s="1"/>
      <c r="AC40249" s="1"/>
      <c r="AJ40249" s="1"/>
      <c r="AK40249" s="1"/>
      <c r="AL40249" s="1"/>
    </row>
    <row r="40250">
      <c r="I40250" s="1"/>
      <c r="J40250" s="1"/>
      <c r="K40250" s="1"/>
      <c r="AA40250" s="1"/>
      <c r="AB40250" s="1"/>
      <c r="AC40250" s="1"/>
      <c r="AJ40250" s="1"/>
      <c r="AK40250" s="1"/>
      <c r="AL40250" s="1"/>
    </row>
    <row r="40251">
      <c r="I40251" s="1"/>
      <c r="J40251" s="1"/>
      <c r="K40251" s="1"/>
      <c r="AA40251" s="1"/>
      <c r="AB40251" s="1"/>
      <c r="AC40251" s="1"/>
      <c r="AJ40251" s="1"/>
      <c r="AK40251" s="1"/>
      <c r="AL40251" s="1"/>
    </row>
    <row r="40252">
      <c r="I40252" s="1"/>
      <c r="J40252" s="1"/>
      <c r="K40252" s="1"/>
      <c r="AA40252" s="1"/>
      <c r="AB40252" s="1"/>
      <c r="AC40252" s="1"/>
      <c r="AJ40252" s="1"/>
      <c r="AK40252" s="1"/>
      <c r="AL40252" s="1"/>
    </row>
    <row r="40253">
      <c r="I40253" s="1"/>
      <c r="J40253" s="1"/>
      <c r="K40253" s="1"/>
      <c r="AA40253" s="1"/>
      <c r="AB40253" s="1"/>
      <c r="AC40253" s="1"/>
      <c r="AJ40253" s="1"/>
      <c r="AK40253" s="1"/>
      <c r="AL40253" s="1"/>
    </row>
    <row r="40254">
      <c r="I40254" s="1"/>
      <c r="J40254" s="1"/>
      <c r="K40254" s="1"/>
      <c r="AA40254" s="1"/>
      <c r="AB40254" s="1"/>
      <c r="AC40254" s="1"/>
      <c r="AJ40254" s="1"/>
      <c r="AK40254" s="1"/>
      <c r="AL40254" s="1"/>
    </row>
    <row r="40255">
      <c r="I40255" s="1"/>
      <c r="J40255" s="1"/>
      <c r="K40255" s="1"/>
      <c r="AA40255" s="1"/>
      <c r="AB40255" s="1"/>
      <c r="AC40255" s="1"/>
      <c r="AJ40255" s="1"/>
      <c r="AK40255" s="1"/>
      <c r="AL40255" s="1"/>
    </row>
    <row r="40256">
      <c r="I40256" s="1"/>
      <c r="J40256" s="1"/>
      <c r="K40256" s="1"/>
      <c r="AA40256" s="1"/>
      <c r="AB40256" s="1"/>
      <c r="AC40256" s="1"/>
      <c r="AJ40256" s="1"/>
      <c r="AK40256" s="1"/>
      <c r="AL40256" s="1"/>
    </row>
    <row r="40257">
      <c r="I40257" s="1"/>
      <c r="J40257" s="1"/>
      <c r="K40257" s="1"/>
      <c r="AA40257" s="1"/>
      <c r="AB40257" s="1"/>
      <c r="AC40257" s="1"/>
      <c r="AJ40257" s="1"/>
      <c r="AK40257" s="1"/>
      <c r="AL40257" s="1"/>
    </row>
    <row r="40258">
      <c r="I40258" s="1"/>
      <c r="J40258" s="1"/>
      <c r="K40258" s="1"/>
      <c r="AA40258" s="1"/>
      <c r="AB40258" s="1"/>
      <c r="AC40258" s="1"/>
      <c r="AJ40258" s="1"/>
      <c r="AK40258" s="1"/>
      <c r="AL40258" s="1"/>
    </row>
    <row r="40259">
      <c r="I40259" s="1"/>
      <c r="J40259" s="1"/>
      <c r="K40259" s="1"/>
      <c r="AA40259" s="1"/>
      <c r="AB40259" s="1"/>
      <c r="AC40259" s="1"/>
      <c r="AJ40259" s="1"/>
      <c r="AK40259" s="1"/>
      <c r="AL40259" s="1"/>
    </row>
    <row r="40260">
      <c r="I40260" s="1"/>
      <c r="J40260" s="1"/>
      <c r="K40260" s="1"/>
      <c r="AA40260" s="1"/>
      <c r="AB40260" s="1"/>
      <c r="AC40260" s="1"/>
      <c r="AJ40260" s="1"/>
      <c r="AK40260" s="1"/>
      <c r="AL40260" s="1"/>
    </row>
    <row r="40261">
      <c r="I40261" s="1"/>
      <c r="J40261" s="1"/>
      <c r="K40261" s="1"/>
      <c r="AA40261" s="1"/>
      <c r="AB40261" s="1"/>
      <c r="AC40261" s="1"/>
      <c r="AJ40261" s="1"/>
      <c r="AK40261" s="1"/>
      <c r="AL40261" s="1"/>
    </row>
    <row r="40262">
      <c r="I40262" s="1"/>
      <c r="J40262" s="1"/>
      <c r="K40262" s="1"/>
      <c r="AA40262" s="1"/>
      <c r="AB40262" s="1"/>
      <c r="AC40262" s="1"/>
      <c r="AJ40262" s="1"/>
      <c r="AK40262" s="1"/>
      <c r="AL40262" s="1"/>
    </row>
    <row r="40263">
      <c r="I40263" s="1"/>
      <c r="J40263" s="1"/>
      <c r="K40263" s="1"/>
      <c r="AA40263" s="1"/>
      <c r="AB40263" s="1"/>
      <c r="AC40263" s="1"/>
      <c r="AJ40263" s="1"/>
      <c r="AK40263" s="1"/>
      <c r="AL40263" s="1"/>
    </row>
    <row r="40264">
      <c r="I40264" s="1"/>
      <c r="J40264" s="1"/>
      <c r="K40264" s="1"/>
      <c r="AA40264" s="1"/>
      <c r="AB40264" s="1"/>
      <c r="AC40264" s="1"/>
      <c r="AJ40264" s="1"/>
      <c r="AK40264" s="1"/>
      <c r="AL40264" s="1"/>
    </row>
    <row r="40265">
      <c r="I40265" s="1"/>
      <c r="J40265" s="1"/>
      <c r="K40265" s="1"/>
      <c r="AA40265" s="1"/>
      <c r="AB40265" s="1"/>
      <c r="AC40265" s="1"/>
      <c r="AJ40265" s="1"/>
      <c r="AK40265" s="1"/>
      <c r="AL40265" s="1"/>
    </row>
    <row r="40266">
      <c r="I40266" s="1"/>
      <c r="J40266" s="1"/>
      <c r="K40266" s="1"/>
      <c r="AA40266" s="1"/>
      <c r="AB40266" s="1"/>
      <c r="AC40266" s="1"/>
      <c r="AJ40266" s="1"/>
      <c r="AK40266" s="1"/>
      <c r="AL40266" s="1"/>
    </row>
    <row r="40267">
      <c r="I40267" s="1"/>
      <c r="J40267" s="1"/>
      <c r="K40267" s="1"/>
      <c r="AA40267" s="1"/>
      <c r="AB40267" s="1"/>
      <c r="AC40267" s="1"/>
      <c r="AJ40267" s="1"/>
      <c r="AK40267" s="1"/>
      <c r="AL40267" s="1"/>
    </row>
    <row r="40268">
      <c r="I40268" s="1"/>
      <c r="J40268" s="1"/>
      <c r="K40268" s="1"/>
      <c r="AA40268" s="1"/>
      <c r="AB40268" s="1"/>
      <c r="AC40268" s="1"/>
      <c r="AJ40268" s="1"/>
      <c r="AK40268" s="1"/>
      <c r="AL40268" s="1"/>
    </row>
    <row r="40269">
      <c r="I40269" s="1"/>
      <c r="J40269" s="1"/>
      <c r="K40269" s="1"/>
      <c r="AA40269" s="1"/>
      <c r="AB40269" s="1"/>
      <c r="AC40269" s="1"/>
      <c r="AJ40269" s="1"/>
      <c r="AK40269" s="1"/>
      <c r="AL40269" s="1"/>
    </row>
    <row r="40270">
      <c r="I40270" s="1"/>
      <c r="J40270" s="1"/>
      <c r="K40270" s="1"/>
      <c r="AA40270" s="1"/>
      <c r="AB40270" s="1"/>
      <c r="AC40270" s="1"/>
      <c r="AJ40270" s="1"/>
      <c r="AK40270" s="1"/>
      <c r="AL40270" s="1"/>
    </row>
    <row r="40271">
      <c r="I40271" s="1"/>
      <c r="J40271" s="1"/>
      <c r="K40271" s="1"/>
      <c r="AA40271" s="1"/>
      <c r="AB40271" s="1"/>
      <c r="AC40271" s="1"/>
      <c r="AJ40271" s="1"/>
      <c r="AK40271" s="1"/>
      <c r="AL40271" s="1"/>
    </row>
    <row r="40272">
      <c r="I40272" s="1"/>
      <c r="J40272" s="1"/>
      <c r="K40272" s="1"/>
      <c r="AA40272" s="1"/>
      <c r="AB40272" s="1"/>
      <c r="AC40272" s="1"/>
      <c r="AJ40272" s="1"/>
      <c r="AK40272" s="1"/>
      <c r="AL40272" s="1"/>
    </row>
    <row r="40273">
      <c r="I40273" s="1"/>
      <c r="J40273" s="1"/>
      <c r="K40273" s="1"/>
      <c r="AA40273" s="1"/>
      <c r="AB40273" s="1"/>
      <c r="AC40273" s="1"/>
      <c r="AJ40273" s="1"/>
      <c r="AK40273" s="1"/>
      <c r="AL40273" s="1"/>
    </row>
    <row r="40274">
      <c r="I40274" s="1"/>
      <c r="J40274" s="1"/>
      <c r="K40274" s="1"/>
      <c r="AA40274" s="1"/>
      <c r="AB40274" s="1"/>
      <c r="AC40274" s="1"/>
      <c r="AJ40274" s="1"/>
      <c r="AK40274" s="1"/>
      <c r="AL40274" s="1"/>
    </row>
    <row r="40275">
      <c r="I40275" s="1"/>
      <c r="J40275" s="1"/>
      <c r="K40275" s="1"/>
      <c r="AA40275" s="1"/>
      <c r="AB40275" s="1"/>
      <c r="AC40275" s="1"/>
      <c r="AJ40275" s="1"/>
      <c r="AK40275" s="1"/>
      <c r="AL40275" s="1"/>
    </row>
    <row r="40276">
      <c r="I40276" s="1"/>
      <c r="J40276" s="1"/>
      <c r="K40276" s="1"/>
      <c r="AA40276" s="1"/>
      <c r="AB40276" s="1"/>
      <c r="AC40276" s="1"/>
      <c r="AJ40276" s="1"/>
      <c r="AK40276" s="1"/>
      <c r="AL40276" s="1"/>
    </row>
    <row r="40277">
      <c r="I40277" s="1"/>
      <c r="J40277" s="1"/>
      <c r="K40277" s="1"/>
      <c r="AA40277" s="1"/>
      <c r="AB40277" s="1"/>
      <c r="AC40277" s="1"/>
      <c r="AJ40277" s="1"/>
      <c r="AK40277" s="1"/>
      <c r="AL40277" s="1"/>
    </row>
    <row r="40278">
      <c r="I40278" s="1"/>
      <c r="J40278" s="1"/>
      <c r="K40278" s="1"/>
      <c r="AA40278" s="1"/>
      <c r="AB40278" s="1"/>
      <c r="AC40278" s="1"/>
      <c r="AJ40278" s="1"/>
      <c r="AK40278" s="1"/>
      <c r="AL40278" s="1"/>
    </row>
    <row r="40279">
      <c r="I40279" s="1"/>
      <c r="J40279" s="1"/>
      <c r="K40279" s="1"/>
      <c r="AA40279" s="1"/>
      <c r="AB40279" s="1"/>
      <c r="AC40279" s="1"/>
      <c r="AJ40279" s="1"/>
      <c r="AK40279" s="1"/>
      <c r="AL40279" s="1"/>
    </row>
    <row r="40280">
      <c r="I40280" s="1"/>
      <c r="J40280" s="1"/>
      <c r="K40280" s="1"/>
      <c r="AA40280" s="1"/>
      <c r="AB40280" s="1"/>
      <c r="AC40280" s="1"/>
      <c r="AJ40280" s="1"/>
      <c r="AK40280" s="1"/>
      <c r="AL40280" s="1"/>
    </row>
    <row r="40281">
      <c r="I40281" s="1"/>
      <c r="J40281" s="1"/>
      <c r="K40281" s="1"/>
      <c r="AA40281" s="1"/>
      <c r="AB40281" s="1"/>
      <c r="AC40281" s="1"/>
      <c r="AJ40281" s="1"/>
      <c r="AK40281" s="1"/>
      <c r="AL40281" s="1"/>
    </row>
    <row r="40282">
      <c r="I40282" s="1"/>
      <c r="J40282" s="1"/>
      <c r="K40282" s="1"/>
      <c r="AA40282" s="1"/>
      <c r="AB40282" s="1"/>
      <c r="AC40282" s="1"/>
      <c r="AJ40282" s="1"/>
      <c r="AK40282" s="1"/>
      <c r="AL40282" s="1"/>
    </row>
    <row r="40283">
      <c r="I40283" s="1"/>
      <c r="J40283" s="1"/>
      <c r="K40283" s="1"/>
      <c r="AA40283" s="1"/>
      <c r="AB40283" s="1"/>
      <c r="AC40283" s="1"/>
      <c r="AJ40283" s="1"/>
      <c r="AK40283" s="1"/>
      <c r="AL40283" s="1"/>
    </row>
    <row r="40284">
      <c r="I40284" s="1"/>
      <c r="J40284" s="1"/>
      <c r="K40284" s="1"/>
      <c r="AA40284" s="1"/>
      <c r="AB40284" s="1"/>
      <c r="AC40284" s="1"/>
      <c r="AJ40284" s="1"/>
      <c r="AK40284" s="1"/>
      <c r="AL40284" s="1"/>
    </row>
    <row r="40285">
      <c r="I40285" s="1"/>
      <c r="J40285" s="1"/>
      <c r="K40285" s="1"/>
      <c r="AA40285" s="1"/>
      <c r="AB40285" s="1"/>
      <c r="AC40285" s="1"/>
      <c r="AJ40285" s="1"/>
      <c r="AK40285" s="1"/>
      <c r="AL40285" s="1"/>
    </row>
    <row r="40286">
      <c r="I40286" s="1"/>
      <c r="J40286" s="1"/>
      <c r="K40286" s="1"/>
      <c r="AA40286" s="1"/>
      <c r="AB40286" s="1"/>
      <c r="AC40286" s="1"/>
      <c r="AJ40286" s="1"/>
      <c r="AK40286" s="1"/>
      <c r="AL40286" s="1"/>
    </row>
    <row r="40287">
      <c r="I40287" s="1"/>
      <c r="J40287" s="1"/>
      <c r="K40287" s="1"/>
      <c r="AA40287" s="1"/>
      <c r="AB40287" s="1"/>
      <c r="AC40287" s="1"/>
      <c r="AJ40287" s="1"/>
      <c r="AK40287" s="1"/>
      <c r="AL40287" s="1"/>
    </row>
    <row r="40288">
      <c r="I40288" s="1"/>
      <c r="J40288" s="1"/>
      <c r="K40288" s="1"/>
      <c r="AA40288" s="1"/>
      <c r="AB40288" s="1"/>
      <c r="AC40288" s="1"/>
      <c r="AJ40288" s="1"/>
      <c r="AK40288" s="1"/>
      <c r="AL40288" s="1"/>
    </row>
    <row r="40289">
      <c r="I40289" s="1"/>
      <c r="J40289" s="1"/>
      <c r="K40289" s="1"/>
      <c r="AA40289" s="1"/>
      <c r="AB40289" s="1"/>
      <c r="AC40289" s="1"/>
      <c r="AJ40289" s="1"/>
      <c r="AK40289" s="1"/>
      <c r="AL40289" s="1"/>
    </row>
    <row r="40290">
      <c r="I40290" s="1"/>
      <c r="J40290" s="1"/>
      <c r="K40290" s="1"/>
      <c r="AA40290" s="1"/>
      <c r="AB40290" s="1"/>
      <c r="AC40290" s="1"/>
      <c r="AJ40290" s="1"/>
      <c r="AK40290" s="1"/>
      <c r="AL40290" s="1"/>
    </row>
    <row r="40291">
      <c r="I40291" s="1"/>
      <c r="J40291" s="1"/>
      <c r="K40291" s="1"/>
      <c r="AA40291" s="1"/>
      <c r="AB40291" s="1"/>
      <c r="AC40291" s="1"/>
      <c r="AJ40291" s="1"/>
      <c r="AK40291" s="1"/>
      <c r="AL40291" s="1"/>
    </row>
    <row r="40292">
      <c r="I40292" s="1"/>
      <c r="J40292" s="1"/>
      <c r="K40292" s="1"/>
      <c r="AA40292" s="1"/>
      <c r="AB40292" s="1"/>
      <c r="AC40292" s="1"/>
      <c r="AJ40292" s="1"/>
      <c r="AK40292" s="1"/>
      <c r="AL40292" s="1"/>
    </row>
    <row r="40293">
      <c r="I40293" s="1"/>
      <c r="J40293" s="1"/>
      <c r="K40293" s="1"/>
      <c r="AA40293" s="1"/>
      <c r="AB40293" s="1"/>
      <c r="AC40293" s="1"/>
      <c r="AJ40293" s="1"/>
      <c r="AK40293" s="1"/>
      <c r="AL40293" s="1"/>
    </row>
    <row r="40294">
      <c r="I40294" s="1"/>
      <c r="J40294" s="1"/>
      <c r="K40294" s="1"/>
      <c r="AA40294" s="1"/>
      <c r="AB40294" s="1"/>
      <c r="AC40294" s="1"/>
      <c r="AJ40294" s="1"/>
      <c r="AK40294" s="1"/>
      <c r="AL40294" s="1"/>
    </row>
    <row r="40295">
      <c r="I40295" s="1"/>
      <c r="J40295" s="1"/>
      <c r="K40295" s="1"/>
      <c r="AA40295" s="1"/>
      <c r="AB40295" s="1"/>
      <c r="AC40295" s="1"/>
      <c r="AJ40295" s="1"/>
      <c r="AK40295" s="1"/>
      <c r="AL40295" s="1"/>
    </row>
    <row r="40296">
      <c r="I40296" s="1"/>
      <c r="J40296" s="1"/>
      <c r="K40296" s="1"/>
      <c r="AA40296" s="1"/>
      <c r="AB40296" s="1"/>
      <c r="AC40296" s="1"/>
      <c r="AJ40296" s="1"/>
      <c r="AK40296" s="1"/>
      <c r="AL40296" s="1"/>
    </row>
    <row r="40297">
      <c r="I40297" s="1"/>
      <c r="J40297" s="1"/>
      <c r="K40297" s="1"/>
      <c r="AA40297" s="1"/>
      <c r="AB40297" s="1"/>
      <c r="AC40297" s="1"/>
      <c r="AJ40297" s="1"/>
      <c r="AK40297" s="1"/>
      <c r="AL40297" s="1"/>
    </row>
    <row r="40298">
      <c r="I40298" s="1"/>
      <c r="J40298" s="1"/>
      <c r="K40298" s="1"/>
      <c r="AA40298" s="1"/>
      <c r="AB40298" s="1"/>
      <c r="AC40298" s="1"/>
      <c r="AJ40298" s="1"/>
      <c r="AK40298" s="1"/>
      <c r="AL40298" s="1"/>
    </row>
    <row r="40299">
      <c r="I40299" s="1"/>
      <c r="J40299" s="1"/>
      <c r="K40299" s="1"/>
      <c r="AA40299" s="1"/>
      <c r="AB40299" s="1"/>
      <c r="AC40299" s="1"/>
      <c r="AJ40299" s="1"/>
      <c r="AK40299" s="1"/>
      <c r="AL40299" s="1"/>
    </row>
    <row r="40300">
      <c r="I40300" s="1"/>
      <c r="J40300" s="1"/>
      <c r="K40300" s="1"/>
      <c r="AA40300" s="1"/>
      <c r="AB40300" s="1"/>
      <c r="AC40300" s="1"/>
      <c r="AJ40300" s="1"/>
      <c r="AK40300" s="1"/>
      <c r="AL40300" s="1"/>
    </row>
    <row r="40301">
      <c r="I40301" s="1"/>
      <c r="J40301" s="1"/>
      <c r="K40301" s="1"/>
      <c r="AA40301" s="1"/>
      <c r="AB40301" s="1"/>
      <c r="AC40301" s="1"/>
      <c r="AJ40301" s="1"/>
      <c r="AK40301" s="1"/>
      <c r="AL40301" s="1"/>
    </row>
    <row r="40302">
      <c r="I40302" s="1"/>
      <c r="J40302" s="1"/>
      <c r="K40302" s="1"/>
      <c r="AA40302" s="1"/>
      <c r="AB40302" s="1"/>
      <c r="AC40302" s="1"/>
      <c r="AJ40302" s="1"/>
      <c r="AK40302" s="1"/>
      <c r="AL40302" s="1"/>
    </row>
    <row r="40303">
      <c r="I40303" s="1"/>
      <c r="J40303" s="1"/>
      <c r="K40303" s="1"/>
      <c r="AA40303" s="1"/>
      <c r="AB40303" s="1"/>
      <c r="AC40303" s="1"/>
      <c r="AJ40303" s="1"/>
      <c r="AK40303" s="1"/>
      <c r="AL40303" s="1"/>
    </row>
    <row r="40304">
      <c r="I40304" s="1"/>
      <c r="J40304" s="1"/>
      <c r="K40304" s="1"/>
      <c r="AA40304" s="1"/>
      <c r="AB40304" s="1"/>
      <c r="AC40304" s="1"/>
      <c r="AJ40304" s="1"/>
      <c r="AK40304" s="1"/>
      <c r="AL40304" s="1"/>
    </row>
    <row r="40305">
      <c r="I40305" s="1"/>
      <c r="J40305" s="1"/>
      <c r="K40305" s="1"/>
      <c r="AA40305" s="1"/>
      <c r="AB40305" s="1"/>
      <c r="AC40305" s="1"/>
      <c r="AJ40305" s="1"/>
      <c r="AK40305" s="1"/>
      <c r="AL40305" s="1"/>
    </row>
    <row r="40306">
      <c r="I40306" s="1"/>
      <c r="J40306" s="1"/>
      <c r="K40306" s="1"/>
      <c r="AA40306" s="1"/>
      <c r="AB40306" s="1"/>
      <c r="AC40306" s="1"/>
      <c r="AJ40306" s="1"/>
      <c r="AK40306" s="1"/>
      <c r="AL40306" s="1"/>
    </row>
    <row r="40307">
      <c r="I40307" s="1"/>
      <c r="J40307" s="1"/>
      <c r="K40307" s="1"/>
      <c r="AA40307" s="1"/>
      <c r="AB40307" s="1"/>
      <c r="AC40307" s="1"/>
      <c r="AJ40307" s="1"/>
      <c r="AK40307" s="1"/>
      <c r="AL40307" s="1"/>
    </row>
    <row r="40308">
      <c r="I40308" s="1"/>
      <c r="J40308" s="1"/>
      <c r="K40308" s="1"/>
      <c r="AA40308" s="1"/>
      <c r="AB40308" s="1"/>
      <c r="AC40308" s="1"/>
      <c r="AJ40308" s="1"/>
      <c r="AK40308" s="1"/>
      <c r="AL40308" s="1"/>
    </row>
    <row r="40309">
      <c r="I40309" s="1"/>
      <c r="J40309" s="1"/>
      <c r="K40309" s="1"/>
      <c r="AA40309" s="1"/>
      <c r="AB40309" s="1"/>
      <c r="AC40309" s="1"/>
      <c r="AJ40309" s="1"/>
      <c r="AK40309" s="1"/>
      <c r="AL40309" s="1"/>
    </row>
    <row r="40310">
      <c r="I40310" s="1"/>
      <c r="J40310" s="1"/>
      <c r="K40310" s="1"/>
      <c r="AA40310" s="1"/>
      <c r="AB40310" s="1"/>
      <c r="AC40310" s="1"/>
      <c r="AJ40310" s="1"/>
      <c r="AK40310" s="1"/>
      <c r="AL40310" s="1"/>
    </row>
    <row r="40311">
      <c r="I40311" s="1"/>
      <c r="J40311" s="1"/>
      <c r="K40311" s="1"/>
      <c r="AA40311" s="1"/>
      <c r="AB40311" s="1"/>
      <c r="AC40311" s="1"/>
      <c r="AJ40311" s="1"/>
      <c r="AK40311" s="1"/>
      <c r="AL40311" s="1"/>
    </row>
    <row r="40312">
      <c r="I40312" s="1"/>
      <c r="J40312" s="1"/>
      <c r="K40312" s="1"/>
      <c r="AA40312" s="1"/>
      <c r="AB40312" s="1"/>
      <c r="AC40312" s="1"/>
      <c r="AJ40312" s="1"/>
      <c r="AK40312" s="1"/>
      <c r="AL40312" s="1"/>
    </row>
    <row r="40313">
      <c r="I40313" s="1"/>
      <c r="J40313" s="1"/>
      <c r="K40313" s="1"/>
      <c r="AA40313" s="1"/>
      <c r="AB40313" s="1"/>
      <c r="AC40313" s="1"/>
      <c r="AJ40313" s="1"/>
      <c r="AK40313" s="1"/>
      <c r="AL40313" s="1"/>
    </row>
    <row r="40314">
      <c r="I40314" s="1"/>
      <c r="J40314" s="1"/>
      <c r="K40314" s="1"/>
      <c r="AA40314" s="1"/>
      <c r="AB40314" s="1"/>
      <c r="AC40314" s="1"/>
      <c r="AJ40314" s="1"/>
      <c r="AK40314" s="1"/>
      <c r="AL40314" s="1"/>
    </row>
    <row r="40315">
      <c r="I40315" s="1"/>
      <c r="J40315" s="1"/>
      <c r="K40315" s="1"/>
      <c r="AA40315" s="1"/>
      <c r="AB40315" s="1"/>
      <c r="AC40315" s="1"/>
      <c r="AJ40315" s="1"/>
      <c r="AK40315" s="1"/>
      <c r="AL40315" s="1"/>
    </row>
    <row r="40316">
      <c r="I40316" s="1"/>
      <c r="J40316" s="1"/>
      <c r="K40316" s="1"/>
      <c r="AA40316" s="1"/>
      <c r="AB40316" s="1"/>
      <c r="AC40316" s="1"/>
      <c r="AJ40316" s="1"/>
      <c r="AK40316" s="1"/>
      <c r="AL40316" s="1"/>
    </row>
    <row r="40317">
      <c r="I40317" s="1"/>
      <c r="J40317" s="1"/>
      <c r="K40317" s="1"/>
      <c r="AA40317" s="1"/>
      <c r="AB40317" s="1"/>
      <c r="AC40317" s="1"/>
      <c r="AJ40317" s="1"/>
      <c r="AK40317" s="1"/>
      <c r="AL40317" s="1"/>
    </row>
    <row r="40318">
      <c r="I40318" s="1"/>
      <c r="J40318" s="1"/>
      <c r="K40318" s="1"/>
      <c r="AA40318" s="1"/>
      <c r="AB40318" s="1"/>
      <c r="AC40318" s="1"/>
      <c r="AJ40318" s="1"/>
      <c r="AK40318" s="1"/>
      <c r="AL40318" s="1"/>
    </row>
    <row r="40319">
      <c r="I40319" s="1"/>
      <c r="J40319" s="1"/>
      <c r="K40319" s="1"/>
      <c r="AA40319" s="1"/>
      <c r="AB40319" s="1"/>
      <c r="AC40319" s="1"/>
      <c r="AJ40319" s="1"/>
      <c r="AK40319" s="1"/>
      <c r="AL40319" s="1"/>
    </row>
    <row r="40320">
      <c r="I40320" s="1"/>
      <c r="J40320" s="1"/>
      <c r="K40320" s="1"/>
      <c r="AA40320" s="1"/>
      <c r="AB40320" s="1"/>
      <c r="AC40320" s="1"/>
      <c r="AJ40320" s="1"/>
      <c r="AK40320" s="1"/>
      <c r="AL40320" s="1"/>
    </row>
    <row r="40321">
      <c r="I40321" s="1"/>
      <c r="J40321" s="1"/>
      <c r="K40321" s="1"/>
      <c r="AA40321" s="1"/>
      <c r="AB40321" s="1"/>
      <c r="AC40321" s="1"/>
      <c r="AJ40321" s="1"/>
      <c r="AK40321" s="1"/>
      <c r="AL40321" s="1"/>
    </row>
    <row r="40322">
      <c r="I40322" s="1"/>
      <c r="J40322" s="1"/>
      <c r="K40322" s="1"/>
      <c r="AA40322" s="1"/>
      <c r="AB40322" s="1"/>
      <c r="AC40322" s="1"/>
      <c r="AJ40322" s="1"/>
      <c r="AK40322" s="1"/>
      <c r="AL40322" s="1"/>
    </row>
    <row r="40323">
      <c r="I40323" s="1"/>
      <c r="J40323" s="1"/>
      <c r="K40323" s="1"/>
      <c r="AA40323" s="1"/>
      <c r="AB40323" s="1"/>
      <c r="AC40323" s="1"/>
      <c r="AJ40323" s="1"/>
      <c r="AK40323" s="1"/>
      <c r="AL40323" s="1"/>
    </row>
    <row r="40324">
      <c r="I40324" s="1"/>
      <c r="J40324" s="1"/>
      <c r="K40324" s="1"/>
      <c r="AA40324" s="1"/>
      <c r="AB40324" s="1"/>
      <c r="AC40324" s="1"/>
      <c r="AJ40324" s="1"/>
      <c r="AK40324" s="1"/>
      <c r="AL40324" s="1"/>
    </row>
    <row r="40325">
      <c r="I40325" s="1"/>
      <c r="J40325" s="1"/>
      <c r="K40325" s="1"/>
      <c r="AA40325" s="1"/>
      <c r="AB40325" s="1"/>
      <c r="AC40325" s="1"/>
      <c r="AJ40325" s="1"/>
      <c r="AK40325" s="1"/>
      <c r="AL40325" s="1"/>
    </row>
    <row r="40326">
      <c r="I40326" s="1"/>
      <c r="J40326" s="1"/>
      <c r="K40326" s="1"/>
      <c r="AA40326" s="1"/>
      <c r="AB40326" s="1"/>
      <c r="AC40326" s="1"/>
      <c r="AJ40326" s="1"/>
      <c r="AK40326" s="1"/>
      <c r="AL40326" s="1"/>
    </row>
    <row r="40327">
      <c r="I40327" s="1"/>
      <c r="J40327" s="1"/>
      <c r="K40327" s="1"/>
      <c r="AA40327" s="1"/>
      <c r="AB40327" s="1"/>
      <c r="AC40327" s="1"/>
      <c r="AJ40327" s="1"/>
      <c r="AK40327" s="1"/>
      <c r="AL40327" s="1"/>
    </row>
    <row r="40328">
      <c r="I40328" s="1"/>
      <c r="J40328" s="1"/>
      <c r="K40328" s="1"/>
      <c r="AA40328" s="1"/>
      <c r="AB40328" s="1"/>
      <c r="AC40328" s="1"/>
      <c r="AJ40328" s="1"/>
      <c r="AK40328" s="1"/>
      <c r="AL40328" s="1"/>
    </row>
    <row r="40329">
      <c r="I40329" s="1"/>
      <c r="J40329" s="1"/>
      <c r="K40329" s="1"/>
      <c r="AA40329" s="1"/>
      <c r="AB40329" s="1"/>
      <c r="AC40329" s="1"/>
      <c r="AJ40329" s="1"/>
      <c r="AK40329" s="1"/>
      <c r="AL40329" s="1"/>
    </row>
    <row r="40330">
      <c r="I40330" s="1"/>
      <c r="J40330" s="1"/>
      <c r="K40330" s="1"/>
      <c r="AA40330" s="1"/>
      <c r="AB40330" s="1"/>
      <c r="AC40330" s="1"/>
      <c r="AJ40330" s="1"/>
      <c r="AK40330" s="1"/>
      <c r="AL40330" s="1"/>
    </row>
    <row r="40331">
      <c r="I40331" s="1"/>
      <c r="J40331" s="1"/>
      <c r="K40331" s="1"/>
      <c r="AA40331" s="1"/>
      <c r="AB40331" s="1"/>
      <c r="AC40331" s="1"/>
      <c r="AJ40331" s="1"/>
      <c r="AK40331" s="1"/>
      <c r="AL40331" s="1"/>
    </row>
    <row r="40332">
      <c r="I40332" s="1"/>
      <c r="J40332" s="1"/>
      <c r="K40332" s="1"/>
      <c r="AA40332" s="1"/>
      <c r="AB40332" s="1"/>
      <c r="AC40332" s="1"/>
      <c r="AJ40332" s="1"/>
      <c r="AK40332" s="1"/>
      <c r="AL40332" s="1"/>
    </row>
    <row r="40333">
      <c r="I40333" s="1"/>
      <c r="J40333" s="1"/>
      <c r="K40333" s="1"/>
      <c r="AA40333" s="1"/>
      <c r="AB40333" s="1"/>
      <c r="AC40333" s="1"/>
      <c r="AJ40333" s="1"/>
      <c r="AK40333" s="1"/>
      <c r="AL40333" s="1"/>
    </row>
    <row r="40334">
      <c r="I40334" s="1"/>
      <c r="J40334" s="1"/>
      <c r="K40334" s="1"/>
      <c r="AA40334" s="1"/>
      <c r="AB40334" s="1"/>
      <c r="AC40334" s="1"/>
      <c r="AJ40334" s="1"/>
      <c r="AK40334" s="1"/>
      <c r="AL40334" s="1"/>
    </row>
    <row r="40335">
      <c r="I40335" s="1"/>
      <c r="J40335" s="1"/>
      <c r="K40335" s="1"/>
      <c r="AA40335" s="1"/>
      <c r="AB40335" s="1"/>
      <c r="AC40335" s="1"/>
      <c r="AJ40335" s="1"/>
      <c r="AK40335" s="1"/>
      <c r="AL40335" s="1"/>
    </row>
    <row r="40336">
      <c r="I40336" s="1"/>
      <c r="J40336" s="1"/>
      <c r="K40336" s="1"/>
      <c r="AA40336" s="1"/>
      <c r="AB40336" s="1"/>
      <c r="AC40336" s="1"/>
      <c r="AJ40336" s="1"/>
      <c r="AK40336" s="1"/>
      <c r="AL40336" s="1"/>
    </row>
    <row r="40337">
      <c r="I40337" s="1"/>
      <c r="J40337" s="1"/>
      <c r="K40337" s="1"/>
      <c r="AA40337" s="1"/>
      <c r="AB40337" s="1"/>
      <c r="AC40337" s="1"/>
      <c r="AJ40337" s="1"/>
      <c r="AK40337" s="1"/>
      <c r="AL40337" s="1"/>
    </row>
    <row r="40338">
      <c r="I40338" s="1"/>
      <c r="J40338" s="1"/>
      <c r="K40338" s="1"/>
      <c r="AA40338" s="1"/>
      <c r="AB40338" s="1"/>
      <c r="AC40338" s="1"/>
      <c r="AJ40338" s="1"/>
      <c r="AK40338" s="1"/>
      <c r="AL40338" s="1"/>
    </row>
    <row r="40339">
      <c r="I40339" s="1"/>
      <c r="J40339" s="1"/>
      <c r="K40339" s="1"/>
      <c r="AA40339" s="1"/>
      <c r="AB40339" s="1"/>
      <c r="AC40339" s="1"/>
      <c r="AJ40339" s="1"/>
      <c r="AK40339" s="1"/>
      <c r="AL40339" s="1"/>
    </row>
    <row r="40340">
      <c r="I40340" s="1"/>
      <c r="J40340" s="1"/>
      <c r="K40340" s="1"/>
      <c r="AA40340" s="1"/>
      <c r="AB40340" s="1"/>
      <c r="AC40340" s="1"/>
      <c r="AJ40340" s="1"/>
      <c r="AK40340" s="1"/>
      <c r="AL40340" s="1"/>
    </row>
    <row r="40341">
      <c r="I40341" s="1"/>
      <c r="J40341" s="1"/>
      <c r="K40341" s="1"/>
      <c r="AA40341" s="1"/>
      <c r="AB40341" s="1"/>
      <c r="AC40341" s="1"/>
      <c r="AJ40341" s="1"/>
      <c r="AK40341" s="1"/>
      <c r="AL40341" s="1"/>
    </row>
    <row r="40342">
      <c r="I40342" s="1"/>
      <c r="J40342" s="1"/>
      <c r="K40342" s="1"/>
      <c r="AA40342" s="1"/>
      <c r="AB40342" s="1"/>
      <c r="AC40342" s="1"/>
      <c r="AJ40342" s="1"/>
      <c r="AK40342" s="1"/>
      <c r="AL40342" s="1"/>
    </row>
    <row r="40343">
      <c r="I40343" s="1"/>
      <c r="J40343" s="1"/>
      <c r="K40343" s="1"/>
      <c r="AA40343" s="1"/>
      <c r="AB40343" s="1"/>
      <c r="AC40343" s="1"/>
      <c r="AJ40343" s="1"/>
      <c r="AK40343" s="1"/>
      <c r="AL40343" s="1"/>
    </row>
    <row r="40344">
      <c r="I40344" s="1"/>
      <c r="J40344" s="1"/>
      <c r="K40344" s="1"/>
      <c r="AA40344" s="1"/>
      <c r="AB40344" s="1"/>
      <c r="AC40344" s="1"/>
      <c r="AJ40344" s="1"/>
      <c r="AK40344" s="1"/>
      <c r="AL40344" s="1"/>
    </row>
    <row r="40345">
      <c r="I40345" s="1"/>
      <c r="J40345" s="1"/>
      <c r="K40345" s="1"/>
      <c r="AA40345" s="1"/>
      <c r="AB40345" s="1"/>
      <c r="AC40345" s="1"/>
      <c r="AJ40345" s="1"/>
      <c r="AK40345" s="1"/>
      <c r="AL40345" s="1"/>
    </row>
    <row r="40346">
      <c r="I40346" s="1"/>
      <c r="J40346" s="1"/>
      <c r="K40346" s="1"/>
      <c r="AA40346" s="1"/>
      <c r="AB40346" s="1"/>
      <c r="AC40346" s="1"/>
      <c r="AJ40346" s="1"/>
      <c r="AK40346" s="1"/>
      <c r="AL40346" s="1"/>
    </row>
    <row r="40347">
      <c r="I40347" s="1"/>
      <c r="J40347" s="1"/>
      <c r="K40347" s="1"/>
      <c r="AA40347" s="1"/>
      <c r="AB40347" s="1"/>
      <c r="AC40347" s="1"/>
      <c r="AJ40347" s="1"/>
      <c r="AK40347" s="1"/>
      <c r="AL40347" s="1"/>
    </row>
    <row r="40348">
      <c r="I40348" s="1"/>
      <c r="J40348" s="1"/>
      <c r="K40348" s="1"/>
      <c r="AA40348" s="1"/>
      <c r="AB40348" s="1"/>
      <c r="AC40348" s="1"/>
      <c r="AJ40348" s="1"/>
      <c r="AK40348" s="1"/>
      <c r="AL40348" s="1"/>
    </row>
    <row r="40349">
      <c r="I40349" s="1"/>
      <c r="J40349" s="1"/>
      <c r="K40349" s="1"/>
      <c r="AA40349" s="1"/>
      <c r="AB40349" s="1"/>
      <c r="AC40349" s="1"/>
      <c r="AJ40349" s="1"/>
      <c r="AK40349" s="1"/>
      <c r="AL40349" s="1"/>
    </row>
    <row r="40350">
      <c r="I40350" s="1"/>
      <c r="J40350" s="1"/>
      <c r="K40350" s="1"/>
      <c r="AA40350" s="1"/>
      <c r="AB40350" s="1"/>
      <c r="AC40350" s="1"/>
      <c r="AJ40350" s="1"/>
      <c r="AK40350" s="1"/>
      <c r="AL40350" s="1"/>
    </row>
    <row r="40351">
      <c r="I40351" s="1"/>
      <c r="J40351" s="1"/>
      <c r="K40351" s="1"/>
      <c r="AA40351" s="1"/>
      <c r="AB40351" s="1"/>
      <c r="AC40351" s="1"/>
      <c r="AJ40351" s="1"/>
      <c r="AK40351" s="1"/>
      <c r="AL40351" s="1"/>
    </row>
    <row r="40352">
      <c r="I40352" s="1"/>
      <c r="J40352" s="1"/>
      <c r="K40352" s="1"/>
      <c r="AA40352" s="1"/>
      <c r="AB40352" s="1"/>
      <c r="AC40352" s="1"/>
      <c r="AJ40352" s="1"/>
      <c r="AK40352" s="1"/>
      <c r="AL40352" s="1"/>
    </row>
    <row r="40353">
      <c r="I40353" s="1"/>
      <c r="J40353" s="1"/>
      <c r="K40353" s="1"/>
      <c r="AA40353" s="1"/>
      <c r="AB40353" s="1"/>
      <c r="AC40353" s="1"/>
      <c r="AJ40353" s="1"/>
      <c r="AK40353" s="1"/>
      <c r="AL40353" s="1"/>
    </row>
    <row r="40354">
      <c r="I40354" s="1"/>
      <c r="J40354" s="1"/>
      <c r="K40354" s="1"/>
      <c r="AA40354" s="1"/>
      <c r="AB40354" s="1"/>
      <c r="AC40354" s="1"/>
      <c r="AJ40354" s="1"/>
      <c r="AK40354" s="1"/>
      <c r="AL40354" s="1"/>
    </row>
    <row r="40355">
      <c r="I40355" s="1"/>
      <c r="J40355" s="1"/>
      <c r="K40355" s="1"/>
      <c r="AA40355" s="1"/>
      <c r="AB40355" s="1"/>
      <c r="AC40355" s="1"/>
      <c r="AJ40355" s="1"/>
      <c r="AK40355" s="1"/>
      <c r="AL40355" s="1"/>
    </row>
    <row r="40356">
      <c r="I40356" s="1"/>
      <c r="J40356" s="1"/>
      <c r="K40356" s="1"/>
      <c r="AA40356" s="1"/>
      <c r="AB40356" s="1"/>
      <c r="AC40356" s="1"/>
      <c r="AJ40356" s="1"/>
      <c r="AK40356" s="1"/>
      <c r="AL40356" s="1"/>
    </row>
    <row r="40357">
      <c r="I40357" s="1"/>
      <c r="J40357" s="1"/>
      <c r="K40357" s="1"/>
      <c r="AA40357" s="1"/>
      <c r="AB40357" s="1"/>
      <c r="AC40357" s="1"/>
      <c r="AJ40357" s="1"/>
      <c r="AK40357" s="1"/>
      <c r="AL40357" s="1"/>
    </row>
    <row r="40358">
      <c r="I40358" s="1"/>
      <c r="J40358" s="1"/>
      <c r="K40358" s="1"/>
      <c r="AA40358" s="1"/>
      <c r="AB40358" s="1"/>
      <c r="AC40358" s="1"/>
      <c r="AJ40358" s="1"/>
      <c r="AK40358" s="1"/>
      <c r="AL40358" s="1"/>
    </row>
    <row r="40359">
      <c r="I40359" s="1"/>
      <c r="J40359" s="1"/>
      <c r="K40359" s="1"/>
      <c r="AA40359" s="1"/>
      <c r="AB40359" s="1"/>
      <c r="AC40359" s="1"/>
      <c r="AJ40359" s="1"/>
      <c r="AK40359" s="1"/>
      <c r="AL40359" s="1"/>
    </row>
    <row r="40360">
      <c r="I40360" s="1"/>
      <c r="J40360" s="1"/>
      <c r="K40360" s="1"/>
      <c r="AA40360" s="1"/>
      <c r="AB40360" s="1"/>
      <c r="AC40360" s="1"/>
      <c r="AJ40360" s="1"/>
      <c r="AK40360" s="1"/>
      <c r="AL40360" s="1"/>
    </row>
    <row r="40361">
      <c r="I40361" s="1"/>
      <c r="J40361" s="1"/>
      <c r="K40361" s="1"/>
      <c r="AA40361" s="1"/>
      <c r="AB40361" s="1"/>
      <c r="AC40361" s="1"/>
      <c r="AJ40361" s="1"/>
      <c r="AK40361" s="1"/>
      <c r="AL40361" s="1"/>
    </row>
    <row r="40362">
      <c r="I40362" s="1"/>
      <c r="J40362" s="1"/>
      <c r="K40362" s="1"/>
      <c r="AA40362" s="1"/>
      <c r="AB40362" s="1"/>
      <c r="AC40362" s="1"/>
      <c r="AJ40362" s="1"/>
      <c r="AK40362" s="1"/>
      <c r="AL40362" s="1"/>
    </row>
    <row r="40363">
      <c r="I40363" s="1"/>
      <c r="J40363" s="1"/>
      <c r="K40363" s="1"/>
      <c r="AA40363" s="1"/>
      <c r="AB40363" s="1"/>
      <c r="AC40363" s="1"/>
      <c r="AJ40363" s="1"/>
      <c r="AK40363" s="1"/>
      <c r="AL40363" s="1"/>
    </row>
    <row r="40364">
      <c r="I40364" s="1"/>
      <c r="J40364" s="1"/>
      <c r="K40364" s="1"/>
      <c r="AA40364" s="1"/>
      <c r="AB40364" s="1"/>
      <c r="AC40364" s="1"/>
      <c r="AJ40364" s="1"/>
      <c r="AK40364" s="1"/>
      <c r="AL40364" s="1"/>
    </row>
    <row r="40365">
      <c r="I40365" s="1"/>
      <c r="J40365" s="1"/>
      <c r="K40365" s="1"/>
      <c r="AA40365" s="1"/>
      <c r="AB40365" s="1"/>
      <c r="AC40365" s="1"/>
      <c r="AJ40365" s="1"/>
      <c r="AK40365" s="1"/>
      <c r="AL40365" s="1"/>
    </row>
    <row r="40366">
      <c r="I40366" s="1"/>
      <c r="J40366" s="1"/>
      <c r="K40366" s="1"/>
      <c r="AA40366" s="1"/>
      <c r="AB40366" s="1"/>
      <c r="AC40366" s="1"/>
      <c r="AJ40366" s="1"/>
      <c r="AK40366" s="1"/>
      <c r="AL40366" s="1"/>
    </row>
    <row r="40367">
      <c r="I40367" s="1"/>
      <c r="J40367" s="1"/>
      <c r="K40367" s="1"/>
      <c r="AA40367" s="1"/>
      <c r="AB40367" s="1"/>
      <c r="AC40367" s="1"/>
      <c r="AJ40367" s="1"/>
      <c r="AK40367" s="1"/>
      <c r="AL40367" s="1"/>
    </row>
    <row r="40368">
      <c r="I40368" s="1"/>
      <c r="J40368" s="1"/>
      <c r="K40368" s="1"/>
      <c r="AA40368" s="1"/>
      <c r="AB40368" s="1"/>
      <c r="AC40368" s="1"/>
      <c r="AJ40368" s="1"/>
      <c r="AK40368" s="1"/>
      <c r="AL40368" s="1"/>
    </row>
    <row r="40369">
      <c r="I40369" s="1"/>
      <c r="J40369" s="1"/>
      <c r="K40369" s="1"/>
      <c r="AA40369" s="1"/>
      <c r="AB40369" s="1"/>
      <c r="AC40369" s="1"/>
      <c r="AJ40369" s="1"/>
      <c r="AK40369" s="1"/>
      <c r="AL40369" s="1"/>
    </row>
    <row r="40370">
      <c r="I40370" s="1"/>
      <c r="J40370" s="1"/>
      <c r="K40370" s="1"/>
      <c r="AA40370" s="1"/>
      <c r="AB40370" s="1"/>
      <c r="AC40370" s="1"/>
      <c r="AJ40370" s="1"/>
      <c r="AK40370" s="1"/>
      <c r="AL40370" s="1"/>
    </row>
    <row r="40371">
      <c r="I40371" s="1"/>
      <c r="J40371" s="1"/>
      <c r="K40371" s="1"/>
      <c r="AA40371" s="1"/>
      <c r="AB40371" s="1"/>
      <c r="AC40371" s="1"/>
      <c r="AJ40371" s="1"/>
      <c r="AK40371" s="1"/>
      <c r="AL40371" s="1"/>
    </row>
    <row r="40372">
      <c r="I40372" s="1"/>
      <c r="J40372" s="1"/>
      <c r="K40372" s="1"/>
      <c r="AA40372" s="1"/>
      <c r="AB40372" s="1"/>
      <c r="AC40372" s="1"/>
      <c r="AJ40372" s="1"/>
      <c r="AK40372" s="1"/>
      <c r="AL40372" s="1"/>
    </row>
    <row r="40373">
      <c r="I40373" s="1"/>
      <c r="J40373" s="1"/>
      <c r="K40373" s="1"/>
      <c r="AA40373" s="1"/>
      <c r="AB40373" s="1"/>
      <c r="AC40373" s="1"/>
      <c r="AJ40373" s="1"/>
      <c r="AK40373" s="1"/>
      <c r="AL40373" s="1"/>
    </row>
    <row r="40374">
      <c r="I40374" s="1"/>
      <c r="J40374" s="1"/>
      <c r="K40374" s="1"/>
      <c r="AA40374" s="1"/>
      <c r="AB40374" s="1"/>
      <c r="AC40374" s="1"/>
      <c r="AJ40374" s="1"/>
      <c r="AK40374" s="1"/>
      <c r="AL40374" s="1"/>
    </row>
    <row r="40375">
      <c r="I40375" s="1"/>
      <c r="J40375" s="1"/>
      <c r="K40375" s="1"/>
      <c r="AA40375" s="1"/>
      <c r="AB40375" s="1"/>
      <c r="AC40375" s="1"/>
      <c r="AJ40375" s="1"/>
      <c r="AK40375" s="1"/>
      <c r="AL40375" s="1"/>
    </row>
    <row r="40376">
      <c r="I40376" s="1"/>
      <c r="J40376" s="1"/>
      <c r="K40376" s="1"/>
      <c r="AA40376" s="1"/>
      <c r="AB40376" s="1"/>
      <c r="AC40376" s="1"/>
      <c r="AJ40376" s="1"/>
      <c r="AK40376" s="1"/>
      <c r="AL40376" s="1"/>
    </row>
    <row r="40377">
      <c r="I40377" s="1"/>
      <c r="J40377" s="1"/>
      <c r="K40377" s="1"/>
      <c r="AA40377" s="1"/>
      <c r="AB40377" s="1"/>
      <c r="AC40377" s="1"/>
      <c r="AJ40377" s="1"/>
      <c r="AK40377" s="1"/>
      <c r="AL40377" s="1"/>
    </row>
    <row r="40378">
      <c r="I40378" s="1"/>
      <c r="J40378" s="1"/>
      <c r="K40378" s="1"/>
      <c r="AA40378" s="1"/>
      <c r="AB40378" s="1"/>
      <c r="AC40378" s="1"/>
      <c r="AJ40378" s="1"/>
      <c r="AK40378" s="1"/>
      <c r="AL40378" s="1"/>
    </row>
    <row r="40379">
      <c r="I40379" s="1"/>
      <c r="J40379" s="1"/>
      <c r="K40379" s="1"/>
      <c r="AA40379" s="1"/>
      <c r="AB40379" s="1"/>
      <c r="AC40379" s="1"/>
      <c r="AJ40379" s="1"/>
      <c r="AK40379" s="1"/>
      <c r="AL40379" s="1"/>
    </row>
    <row r="40380">
      <c r="I40380" s="1"/>
      <c r="J40380" s="1"/>
      <c r="K40380" s="1"/>
      <c r="AA40380" s="1"/>
      <c r="AB40380" s="1"/>
      <c r="AC40380" s="1"/>
      <c r="AJ40380" s="1"/>
      <c r="AK40380" s="1"/>
      <c r="AL40380" s="1"/>
    </row>
    <row r="40381">
      <c r="I40381" s="1"/>
      <c r="J40381" s="1"/>
      <c r="K40381" s="1"/>
      <c r="AA40381" s="1"/>
      <c r="AB40381" s="1"/>
      <c r="AC40381" s="1"/>
      <c r="AJ40381" s="1"/>
      <c r="AK40381" s="1"/>
      <c r="AL40381" s="1"/>
    </row>
    <row r="40382">
      <c r="I40382" s="1"/>
      <c r="J40382" s="1"/>
      <c r="K40382" s="1"/>
      <c r="AA40382" s="1"/>
      <c r="AB40382" s="1"/>
      <c r="AC40382" s="1"/>
      <c r="AJ40382" s="1"/>
      <c r="AK40382" s="1"/>
      <c r="AL40382" s="1"/>
    </row>
    <row r="40383">
      <c r="I40383" s="1"/>
      <c r="J40383" s="1"/>
      <c r="K40383" s="1"/>
      <c r="AA40383" s="1"/>
      <c r="AB40383" s="1"/>
      <c r="AC40383" s="1"/>
      <c r="AJ40383" s="1"/>
      <c r="AK40383" s="1"/>
      <c r="AL40383" s="1"/>
    </row>
    <row r="40384">
      <c r="I40384" s="1"/>
      <c r="J40384" s="1"/>
      <c r="K40384" s="1"/>
      <c r="AA40384" s="1"/>
      <c r="AB40384" s="1"/>
      <c r="AC40384" s="1"/>
      <c r="AJ40384" s="1"/>
      <c r="AK40384" s="1"/>
      <c r="AL40384" s="1"/>
    </row>
    <row r="40385">
      <c r="I40385" s="1"/>
      <c r="J40385" s="1"/>
      <c r="K40385" s="1"/>
      <c r="AA40385" s="1"/>
      <c r="AB40385" s="1"/>
      <c r="AC40385" s="1"/>
      <c r="AJ40385" s="1"/>
      <c r="AK40385" s="1"/>
      <c r="AL40385" s="1"/>
    </row>
    <row r="40386">
      <c r="I40386" s="1"/>
      <c r="J40386" s="1"/>
      <c r="K40386" s="1"/>
      <c r="AA40386" s="1"/>
      <c r="AB40386" s="1"/>
      <c r="AC40386" s="1"/>
      <c r="AJ40386" s="1"/>
      <c r="AK40386" s="1"/>
      <c r="AL40386" s="1"/>
    </row>
    <row r="40387">
      <c r="I40387" s="1"/>
      <c r="J40387" s="1"/>
      <c r="K40387" s="1"/>
      <c r="AA40387" s="1"/>
      <c r="AB40387" s="1"/>
      <c r="AC40387" s="1"/>
      <c r="AJ40387" s="1"/>
      <c r="AK40387" s="1"/>
      <c r="AL40387" s="1"/>
    </row>
    <row r="40388">
      <c r="I40388" s="1"/>
      <c r="J40388" s="1"/>
      <c r="K40388" s="1"/>
      <c r="AA40388" s="1"/>
      <c r="AB40388" s="1"/>
      <c r="AC40388" s="1"/>
      <c r="AJ40388" s="1"/>
      <c r="AK40388" s="1"/>
      <c r="AL40388" s="1"/>
    </row>
    <row r="40389">
      <c r="I40389" s="1"/>
      <c r="J40389" s="1"/>
      <c r="K40389" s="1"/>
      <c r="AA40389" s="1"/>
      <c r="AB40389" s="1"/>
      <c r="AC40389" s="1"/>
      <c r="AJ40389" s="1"/>
      <c r="AK40389" s="1"/>
      <c r="AL40389" s="1"/>
    </row>
    <row r="40390">
      <c r="I40390" s="1"/>
      <c r="J40390" s="1"/>
      <c r="K40390" s="1"/>
      <c r="AA40390" s="1"/>
      <c r="AB40390" s="1"/>
      <c r="AC40390" s="1"/>
      <c r="AJ40390" s="1"/>
      <c r="AK40390" s="1"/>
      <c r="AL40390" s="1"/>
    </row>
    <row r="40391">
      <c r="I40391" s="1"/>
      <c r="J40391" s="1"/>
      <c r="K40391" s="1"/>
      <c r="AA40391" s="1"/>
      <c r="AB40391" s="1"/>
      <c r="AC40391" s="1"/>
      <c r="AJ40391" s="1"/>
      <c r="AK40391" s="1"/>
      <c r="AL40391" s="1"/>
    </row>
    <row r="40392">
      <c r="I40392" s="1"/>
      <c r="J40392" s="1"/>
      <c r="K40392" s="1"/>
      <c r="AA40392" s="1"/>
      <c r="AB40392" s="1"/>
      <c r="AC40392" s="1"/>
      <c r="AJ40392" s="1"/>
      <c r="AK40392" s="1"/>
      <c r="AL40392" s="1"/>
    </row>
    <row r="40393">
      <c r="I40393" s="1"/>
      <c r="J40393" s="1"/>
      <c r="K40393" s="1"/>
      <c r="AA40393" s="1"/>
      <c r="AB40393" s="1"/>
      <c r="AC40393" s="1"/>
      <c r="AJ40393" s="1"/>
      <c r="AK40393" s="1"/>
      <c r="AL40393" s="1"/>
    </row>
    <row r="40394">
      <c r="I40394" s="1"/>
      <c r="J40394" s="1"/>
      <c r="K40394" s="1"/>
      <c r="AA40394" s="1"/>
      <c r="AB40394" s="1"/>
      <c r="AC40394" s="1"/>
      <c r="AJ40394" s="1"/>
      <c r="AK40394" s="1"/>
      <c r="AL40394" s="1"/>
    </row>
    <row r="40395">
      <c r="I40395" s="1"/>
      <c r="J40395" s="1"/>
      <c r="K40395" s="1"/>
      <c r="AA40395" s="1"/>
      <c r="AB40395" s="1"/>
      <c r="AC40395" s="1"/>
      <c r="AJ40395" s="1"/>
      <c r="AK40395" s="1"/>
      <c r="AL40395" s="1"/>
    </row>
    <row r="40396">
      <c r="I40396" s="1"/>
      <c r="J40396" s="1"/>
      <c r="K40396" s="1"/>
      <c r="AA40396" s="1"/>
      <c r="AB40396" s="1"/>
      <c r="AC40396" s="1"/>
      <c r="AJ40396" s="1"/>
      <c r="AK40396" s="1"/>
      <c r="AL40396" s="1"/>
    </row>
    <row r="40397">
      <c r="I40397" s="1"/>
      <c r="J40397" s="1"/>
      <c r="K40397" s="1"/>
      <c r="AA40397" s="1"/>
      <c r="AB40397" s="1"/>
      <c r="AC40397" s="1"/>
      <c r="AJ40397" s="1"/>
      <c r="AK40397" s="1"/>
      <c r="AL40397" s="1"/>
    </row>
    <row r="40398">
      <c r="I40398" s="1"/>
      <c r="J40398" s="1"/>
      <c r="K40398" s="1"/>
      <c r="AA40398" s="1"/>
      <c r="AB40398" s="1"/>
      <c r="AC40398" s="1"/>
      <c r="AJ40398" s="1"/>
      <c r="AK40398" s="1"/>
      <c r="AL40398" s="1"/>
    </row>
    <row r="40399">
      <c r="I40399" s="1"/>
      <c r="J40399" s="1"/>
      <c r="K40399" s="1"/>
      <c r="AA40399" s="1"/>
      <c r="AB40399" s="1"/>
      <c r="AC40399" s="1"/>
      <c r="AJ40399" s="1"/>
      <c r="AK40399" s="1"/>
      <c r="AL40399" s="1"/>
    </row>
    <row r="40400">
      <c r="I40400" s="1"/>
      <c r="J40400" s="1"/>
      <c r="K40400" s="1"/>
      <c r="AA40400" s="1"/>
      <c r="AB40400" s="1"/>
      <c r="AC40400" s="1"/>
      <c r="AJ40400" s="1"/>
      <c r="AK40400" s="1"/>
      <c r="AL40400" s="1"/>
    </row>
    <row r="40401">
      <c r="I40401" s="1"/>
      <c r="J40401" s="1"/>
      <c r="K40401" s="1"/>
      <c r="AA40401" s="1"/>
      <c r="AB40401" s="1"/>
      <c r="AC40401" s="1"/>
      <c r="AJ40401" s="1"/>
      <c r="AK40401" s="1"/>
      <c r="AL40401" s="1"/>
    </row>
    <row r="40402">
      <c r="I40402" s="1"/>
      <c r="J40402" s="1"/>
      <c r="K40402" s="1"/>
      <c r="AA40402" s="1"/>
      <c r="AB40402" s="1"/>
      <c r="AC40402" s="1"/>
      <c r="AJ40402" s="1"/>
      <c r="AK40402" s="1"/>
      <c r="AL40402" s="1"/>
    </row>
    <row r="40403">
      <c r="I40403" s="1"/>
      <c r="J40403" s="1"/>
      <c r="K40403" s="1"/>
      <c r="AA40403" s="1"/>
      <c r="AB40403" s="1"/>
      <c r="AC40403" s="1"/>
      <c r="AJ40403" s="1"/>
      <c r="AK40403" s="1"/>
      <c r="AL40403" s="1"/>
    </row>
    <row r="40404">
      <c r="I40404" s="1"/>
      <c r="J40404" s="1"/>
      <c r="K40404" s="1"/>
      <c r="AA40404" s="1"/>
      <c r="AB40404" s="1"/>
      <c r="AC40404" s="1"/>
      <c r="AJ40404" s="1"/>
      <c r="AK40404" s="1"/>
      <c r="AL40404" s="1"/>
    </row>
    <row r="40405">
      <c r="I40405" s="1"/>
      <c r="J40405" s="1"/>
      <c r="K40405" s="1"/>
      <c r="AA40405" s="1"/>
      <c r="AB40405" s="1"/>
      <c r="AC40405" s="1"/>
      <c r="AJ40405" s="1"/>
      <c r="AK40405" s="1"/>
      <c r="AL40405" s="1"/>
    </row>
    <row r="40406">
      <c r="I40406" s="1"/>
      <c r="J40406" s="1"/>
      <c r="K40406" s="1"/>
      <c r="AA40406" s="1"/>
      <c r="AB40406" s="1"/>
      <c r="AC40406" s="1"/>
      <c r="AJ40406" s="1"/>
      <c r="AK40406" s="1"/>
      <c r="AL40406" s="1"/>
    </row>
    <row r="40407">
      <c r="I40407" s="1"/>
      <c r="J40407" s="1"/>
      <c r="K40407" s="1"/>
      <c r="AA40407" s="1"/>
      <c r="AB40407" s="1"/>
      <c r="AC40407" s="1"/>
      <c r="AJ40407" s="1"/>
      <c r="AK40407" s="1"/>
      <c r="AL40407" s="1"/>
    </row>
    <row r="40408">
      <c r="I40408" s="1"/>
      <c r="J40408" s="1"/>
      <c r="K40408" s="1"/>
      <c r="AA40408" s="1"/>
      <c r="AB40408" s="1"/>
      <c r="AC40408" s="1"/>
      <c r="AJ40408" s="1"/>
      <c r="AK40408" s="1"/>
      <c r="AL40408" s="1"/>
    </row>
    <row r="40409">
      <c r="I40409" s="1"/>
      <c r="J40409" s="1"/>
      <c r="K40409" s="1"/>
      <c r="AA40409" s="1"/>
      <c r="AB40409" s="1"/>
      <c r="AC40409" s="1"/>
      <c r="AJ40409" s="1"/>
      <c r="AK40409" s="1"/>
      <c r="AL40409" s="1"/>
    </row>
    <row r="40410">
      <c r="I40410" s="1"/>
      <c r="J40410" s="1"/>
      <c r="K40410" s="1"/>
      <c r="AA40410" s="1"/>
      <c r="AB40410" s="1"/>
      <c r="AC40410" s="1"/>
      <c r="AJ40410" s="1"/>
      <c r="AK40410" s="1"/>
      <c r="AL40410" s="1"/>
    </row>
    <row r="40411">
      <c r="I40411" s="1"/>
      <c r="J40411" s="1"/>
      <c r="K40411" s="1"/>
      <c r="AA40411" s="1"/>
      <c r="AB40411" s="1"/>
      <c r="AC40411" s="1"/>
      <c r="AJ40411" s="1"/>
      <c r="AK40411" s="1"/>
      <c r="AL40411" s="1"/>
    </row>
    <row r="40412">
      <c r="I40412" s="1"/>
      <c r="J40412" s="1"/>
      <c r="K40412" s="1"/>
      <c r="AA40412" s="1"/>
      <c r="AB40412" s="1"/>
      <c r="AC40412" s="1"/>
      <c r="AJ40412" s="1"/>
      <c r="AK40412" s="1"/>
      <c r="AL40412" s="1"/>
    </row>
    <row r="40413">
      <c r="I40413" s="1"/>
      <c r="J40413" s="1"/>
      <c r="K40413" s="1"/>
      <c r="AA40413" s="1"/>
      <c r="AB40413" s="1"/>
      <c r="AC40413" s="1"/>
      <c r="AJ40413" s="1"/>
      <c r="AK40413" s="1"/>
      <c r="AL40413" s="1"/>
    </row>
    <row r="40414">
      <c r="I40414" s="1"/>
      <c r="J40414" s="1"/>
      <c r="K40414" s="1"/>
      <c r="AA40414" s="1"/>
      <c r="AB40414" s="1"/>
      <c r="AC40414" s="1"/>
      <c r="AJ40414" s="1"/>
      <c r="AK40414" s="1"/>
      <c r="AL40414" s="1"/>
    </row>
    <row r="40415">
      <c r="I40415" s="1"/>
      <c r="J40415" s="1"/>
      <c r="K40415" s="1"/>
      <c r="AA40415" s="1"/>
      <c r="AB40415" s="1"/>
      <c r="AC40415" s="1"/>
      <c r="AJ40415" s="1"/>
      <c r="AK40415" s="1"/>
      <c r="AL40415" s="1"/>
    </row>
    <row r="40416">
      <c r="I40416" s="1"/>
      <c r="J40416" s="1"/>
      <c r="K40416" s="1"/>
      <c r="AA40416" s="1"/>
      <c r="AB40416" s="1"/>
      <c r="AC40416" s="1"/>
      <c r="AJ40416" s="1"/>
      <c r="AK40416" s="1"/>
      <c r="AL40416" s="1"/>
    </row>
    <row r="40417">
      <c r="I40417" s="1"/>
      <c r="J40417" s="1"/>
      <c r="K40417" s="1"/>
      <c r="AA40417" s="1"/>
      <c r="AB40417" s="1"/>
      <c r="AC40417" s="1"/>
      <c r="AJ40417" s="1"/>
      <c r="AK40417" s="1"/>
      <c r="AL40417" s="1"/>
    </row>
    <row r="40418">
      <c r="I40418" s="1"/>
      <c r="J40418" s="1"/>
      <c r="K40418" s="1"/>
      <c r="AA40418" s="1"/>
      <c r="AB40418" s="1"/>
      <c r="AC40418" s="1"/>
      <c r="AJ40418" s="1"/>
      <c r="AK40418" s="1"/>
      <c r="AL40418" s="1"/>
    </row>
    <row r="40419">
      <c r="I40419" s="1"/>
      <c r="J40419" s="1"/>
      <c r="K40419" s="1"/>
      <c r="AA40419" s="1"/>
      <c r="AB40419" s="1"/>
      <c r="AC40419" s="1"/>
      <c r="AJ40419" s="1"/>
      <c r="AK40419" s="1"/>
      <c r="AL40419" s="1"/>
    </row>
    <row r="40420">
      <c r="I40420" s="1"/>
      <c r="J40420" s="1"/>
      <c r="K40420" s="1"/>
      <c r="AA40420" s="1"/>
      <c r="AB40420" s="1"/>
      <c r="AC40420" s="1"/>
      <c r="AJ40420" s="1"/>
      <c r="AK40420" s="1"/>
      <c r="AL40420" s="1"/>
    </row>
    <row r="40421">
      <c r="I40421" s="1"/>
      <c r="J40421" s="1"/>
      <c r="K40421" s="1"/>
      <c r="AA40421" s="1"/>
      <c r="AB40421" s="1"/>
      <c r="AC40421" s="1"/>
      <c r="AJ40421" s="1"/>
      <c r="AK40421" s="1"/>
      <c r="AL40421" s="1"/>
    </row>
    <row r="40422">
      <c r="I40422" s="1"/>
      <c r="J40422" s="1"/>
      <c r="K40422" s="1"/>
      <c r="AA40422" s="1"/>
      <c r="AB40422" s="1"/>
      <c r="AC40422" s="1"/>
      <c r="AJ40422" s="1"/>
      <c r="AK40422" s="1"/>
      <c r="AL40422" s="1"/>
    </row>
    <row r="40423">
      <c r="I40423" s="1"/>
      <c r="J40423" s="1"/>
      <c r="K40423" s="1"/>
      <c r="AA40423" s="1"/>
      <c r="AB40423" s="1"/>
      <c r="AC40423" s="1"/>
      <c r="AJ40423" s="1"/>
      <c r="AK40423" s="1"/>
      <c r="AL40423" s="1"/>
    </row>
    <row r="40424">
      <c r="I40424" s="1"/>
      <c r="J40424" s="1"/>
      <c r="K40424" s="1"/>
      <c r="AA40424" s="1"/>
      <c r="AB40424" s="1"/>
      <c r="AC40424" s="1"/>
      <c r="AJ40424" s="1"/>
      <c r="AK40424" s="1"/>
      <c r="AL40424" s="1"/>
    </row>
    <row r="40425">
      <c r="I40425" s="1"/>
      <c r="J40425" s="1"/>
      <c r="K40425" s="1"/>
      <c r="AA40425" s="1"/>
      <c r="AB40425" s="1"/>
      <c r="AC40425" s="1"/>
      <c r="AJ40425" s="1"/>
      <c r="AK40425" s="1"/>
      <c r="AL40425" s="1"/>
    </row>
    <row r="40426">
      <c r="I40426" s="1"/>
      <c r="J40426" s="1"/>
      <c r="K40426" s="1"/>
      <c r="AA40426" s="1"/>
      <c r="AB40426" s="1"/>
      <c r="AC40426" s="1"/>
      <c r="AJ40426" s="1"/>
      <c r="AK40426" s="1"/>
      <c r="AL40426" s="1"/>
    </row>
    <row r="40427">
      <c r="I40427" s="1"/>
      <c r="J40427" s="1"/>
      <c r="K40427" s="1"/>
      <c r="AA40427" s="1"/>
      <c r="AB40427" s="1"/>
      <c r="AC40427" s="1"/>
      <c r="AJ40427" s="1"/>
      <c r="AK40427" s="1"/>
      <c r="AL40427" s="1"/>
    </row>
    <row r="40428">
      <c r="I40428" s="1"/>
      <c r="J40428" s="1"/>
      <c r="K40428" s="1"/>
      <c r="AA40428" s="1"/>
      <c r="AB40428" s="1"/>
      <c r="AC40428" s="1"/>
      <c r="AJ40428" s="1"/>
      <c r="AK40428" s="1"/>
      <c r="AL40428" s="1"/>
    </row>
    <row r="40429">
      <c r="I40429" s="1"/>
      <c r="J40429" s="1"/>
      <c r="K40429" s="1"/>
      <c r="AA40429" s="1"/>
      <c r="AB40429" s="1"/>
      <c r="AC40429" s="1"/>
      <c r="AJ40429" s="1"/>
      <c r="AK40429" s="1"/>
      <c r="AL40429" s="1"/>
    </row>
    <row r="40430">
      <c r="I40430" s="1"/>
      <c r="J40430" s="1"/>
      <c r="K40430" s="1"/>
      <c r="AA40430" s="1"/>
      <c r="AB40430" s="1"/>
      <c r="AC40430" s="1"/>
      <c r="AJ40430" s="1"/>
      <c r="AK40430" s="1"/>
      <c r="AL40430" s="1"/>
    </row>
    <row r="40431">
      <c r="I40431" s="1"/>
      <c r="J40431" s="1"/>
      <c r="K40431" s="1"/>
      <c r="AA40431" s="1"/>
      <c r="AB40431" s="1"/>
      <c r="AC40431" s="1"/>
      <c r="AJ40431" s="1"/>
      <c r="AK40431" s="1"/>
      <c r="AL40431" s="1"/>
    </row>
    <row r="40432">
      <c r="I40432" s="1"/>
      <c r="J40432" s="1"/>
      <c r="K40432" s="1"/>
      <c r="AA40432" s="1"/>
      <c r="AB40432" s="1"/>
      <c r="AC40432" s="1"/>
      <c r="AJ40432" s="1"/>
      <c r="AK40432" s="1"/>
      <c r="AL40432" s="1"/>
    </row>
    <row r="40433">
      <c r="I40433" s="1"/>
      <c r="J40433" s="1"/>
      <c r="K40433" s="1"/>
      <c r="AA40433" s="1"/>
      <c r="AB40433" s="1"/>
      <c r="AC40433" s="1"/>
      <c r="AJ40433" s="1"/>
      <c r="AK40433" s="1"/>
      <c r="AL40433" s="1"/>
    </row>
    <row r="40434">
      <c r="I40434" s="1"/>
      <c r="J40434" s="1"/>
      <c r="K40434" s="1"/>
      <c r="AA40434" s="1"/>
      <c r="AB40434" s="1"/>
      <c r="AC40434" s="1"/>
      <c r="AJ40434" s="1"/>
      <c r="AK40434" s="1"/>
      <c r="AL40434" s="1"/>
    </row>
    <row r="40435">
      <c r="I40435" s="1"/>
      <c r="J40435" s="1"/>
      <c r="K40435" s="1"/>
      <c r="AA40435" s="1"/>
      <c r="AB40435" s="1"/>
      <c r="AC40435" s="1"/>
      <c r="AJ40435" s="1"/>
      <c r="AK40435" s="1"/>
      <c r="AL40435" s="1"/>
    </row>
    <row r="40436">
      <c r="I40436" s="1"/>
      <c r="J40436" s="1"/>
      <c r="K40436" s="1"/>
      <c r="AA40436" s="1"/>
      <c r="AB40436" s="1"/>
      <c r="AC40436" s="1"/>
      <c r="AJ40436" s="1"/>
      <c r="AK40436" s="1"/>
      <c r="AL40436" s="1"/>
    </row>
    <row r="40437">
      <c r="I40437" s="1"/>
      <c r="J40437" s="1"/>
      <c r="K40437" s="1"/>
      <c r="AA40437" s="1"/>
      <c r="AB40437" s="1"/>
      <c r="AC40437" s="1"/>
      <c r="AJ40437" s="1"/>
      <c r="AK40437" s="1"/>
      <c r="AL40437" s="1"/>
    </row>
    <row r="40438">
      <c r="I40438" s="1"/>
      <c r="J40438" s="1"/>
      <c r="K40438" s="1"/>
      <c r="AA40438" s="1"/>
      <c r="AB40438" s="1"/>
      <c r="AC40438" s="1"/>
      <c r="AJ40438" s="1"/>
      <c r="AK40438" s="1"/>
      <c r="AL40438" s="1"/>
    </row>
    <row r="40439">
      <c r="I40439" s="1"/>
      <c r="J40439" s="1"/>
      <c r="K40439" s="1"/>
      <c r="AA40439" s="1"/>
      <c r="AB40439" s="1"/>
      <c r="AC40439" s="1"/>
      <c r="AJ40439" s="1"/>
      <c r="AK40439" s="1"/>
      <c r="AL40439" s="1"/>
    </row>
    <row r="40440">
      <c r="I40440" s="1"/>
      <c r="J40440" s="1"/>
      <c r="K40440" s="1"/>
      <c r="AA40440" s="1"/>
      <c r="AB40440" s="1"/>
      <c r="AC40440" s="1"/>
      <c r="AJ40440" s="1"/>
      <c r="AK40440" s="1"/>
      <c r="AL40440" s="1"/>
    </row>
    <row r="40441">
      <c r="I40441" s="1"/>
      <c r="J40441" s="1"/>
      <c r="K40441" s="1"/>
      <c r="AA40441" s="1"/>
      <c r="AB40441" s="1"/>
      <c r="AC40441" s="1"/>
      <c r="AJ40441" s="1"/>
      <c r="AK40441" s="1"/>
      <c r="AL40441" s="1"/>
    </row>
    <row r="40442">
      <c r="I40442" s="1"/>
      <c r="J40442" s="1"/>
      <c r="K40442" s="1"/>
      <c r="AA40442" s="1"/>
      <c r="AB40442" s="1"/>
      <c r="AC40442" s="1"/>
      <c r="AJ40442" s="1"/>
      <c r="AK40442" s="1"/>
      <c r="AL40442" s="1"/>
    </row>
    <row r="40443">
      <c r="I40443" s="1"/>
      <c r="J40443" s="1"/>
      <c r="K40443" s="1"/>
      <c r="AA40443" s="1"/>
      <c r="AB40443" s="1"/>
      <c r="AC40443" s="1"/>
      <c r="AJ40443" s="1"/>
      <c r="AK40443" s="1"/>
      <c r="AL40443" s="1"/>
    </row>
    <row r="40444">
      <c r="I40444" s="1"/>
      <c r="J40444" s="1"/>
      <c r="K40444" s="1"/>
      <c r="AA40444" s="1"/>
      <c r="AB40444" s="1"/>
      <c r="AC40444" s="1"/>
      <c r="AJ40444" s="1"/>
      <c r="AK40444" s="1"/>
      <c r="AL40444" s="1"/>
    </row>
    <row r="40445">
      <c r="I40445" s="1"/>
      <c r="J40445" s="1"/>
      <c r="K40445" s="1"/>
      <c r="AA40445" s="1"/>
      <c r="AB40445" s="1"/>
      <c r="AC40445" s="1"/>
      <c r="AJ40445" s="1"/>
      <c r="AK40445" s="1"/>
      <c r="AL40445" s="1"/>
    </row>
    <row r="40446">
      <c r="I40446" s="1"/>
      <c r="J40446" s="1"/>
      <c r="K40446" s="1"/>
      <c r="AA40446" s="1"/>
      <c r="AB40446" s="1"/>
      <c r="AC40446" s="1"/>
      <c r="AJ40446" s="1"/>
      <c r="AK40446" s="1"/>
      <c r="AL40446" s="1"/>
    </row>
    <row r="40447">
      <c r="I40447" s="1"/>
      <c r="J40447" s="1"/>
      <c r="K40447" s="1"/>
      <c r="AA40447" s="1"/>
      <c r="AB40447" s="1"/>
      <c r="AC40447" s="1"/>
      <c r="AJ40447" s="1"/>
      <c r="AK40447" s="1"/>
      <c r="AL40447" s="1"/>
    </row>
    <row r="40448">
      <c r="I40448" s="1"/>
      <c r="J40448" s="1"/>
      <c r="K40448" s="1"/>
      <c r="AA40448" s="1"/>
      <c r="AB40448" s="1"/>
      <c r="AC40448" s="1"/>
      <c r="AJ40448" s="1"/>
      <c r="AK40448" s="1"/>
      <c r="AL40448" s="1"/>
    </row>
    <row r="40449">
      <c r="I40449" s="1"/>
      <c r="J40449" s="1"/>
      <c r="K40449" s="1"/>
      <c r="AA40449" s="1"/>
      <c r="AB40449" s="1"/>
      <c r="AC40449" s="1"/>
      <c r="AJ40449" s="1"/>
      <c r="AK40449" s="1"/>
      <c r="AL40449" s="1"/>
    </row>
    <row r="40450">
      <c r="I40450" s="1"/>
      <c r="J40450" s="1"/>
      <c r="K40450" s="1"/>
      <c r="AA40450" s="1"/>
      <c r="AB40450" s="1"/>
      <c r="AC40450" s="1"/>
      <c r="AJ40450" s="1"/>
      <c r="AK40450" s="1"/>
      <c r="AL40450" s="1"/>
    </row>
    <row r="40451">
      <c r="I40451" s="1"/>
      <c r="J40451" s="1"/>
      <c r="K40451" s="1"/>
      <c r="AA40451" s="1"/>
      <c r="AB40451" s="1"/>
      <c r="AC40451" s="1"/>
      <c r="AJ40451" s="1"/>
      <c r="AK40451" s="1"/>
      <c r="AL40451" s="1"/>
    </row>
    <row r="40452">
      <c r="I40452" s="1"/>
      <c r="J40452" s="1"/>
      <c r="K40452" s="1"/>
      <c r="AA40452" s="1"/>
      <c r="AB40452" s="1"/>
      <c r="AC40452" s="1"/>
      <c r="AJ40452" s="1"/>
      <c r="AK40452" s="1"/>
      <c r="AL40452" s="1"/>
    </row>
    <row r="40453">
      <c r="I40453" s="1"/>
      <c r="J40453" s="1"/>
      <c r="K40453" s="1"/>
      <c r="AA40453" s="1"/>
      <c r="AB40453" s="1"/>
      <c r="AC40453" s="1"/>
      <c r="AJ40453" s="1"/>
      <c r="AK40453" s="1"/>
      <c r="AL40453" s="1"/>
    </row>
    <row r="40454">
      <c r="I40454" s="1"/>
      <c r="J40454" s="1"/>
      <c r="K40454" s="1"/>
      <c r="AA40454" s="1"/>
      <c r="AB40454" s="1"/>
      <c r="AC40454" s="1"/>
      <c r="AJ40454" s="1"/>
      <c r="AK40454" s="1"/>
      <c r="AL40454" s="1"/>
    </row>
    <row r="40455">
      <c r="I40455" s="1"/>
      <c r="J40455" s="1"/>
      <c r="K40455" s="1"/>
      <c r="AA40455" s="1"/>
      <c r="AB40455" s="1"/>
      <c r="AC40455" s="1"/>
      <c r="AJ40455" s="1"/>
      <c r="AK40455" s="1"/>
      <c r="AL40455" s="1"/>
    </row>
    <row r="40456">
      <c r="I40456" s="1"/>
      <c r="J40456" s="1"/>
      <c r="K40456" s="1"/>
      <c r="AA40456" s="1"/>
      <c r="AB40456" s="1"/>
      <c r="AC40456" s="1"/>
      <c r="AJ40456" s="1"/>
      <c r="AK40456" s="1"/>
      <c r="AL40456" s="1"/>
    </row>
    <row r="40457">
      <c r="I40457" s="1"/>
      <c r="J40457" s="1"/>
      <c r="K40457" s="1"/>
      <c r="AA40457" s="1"/>
      <c r="AB40457" s="1"/>
      <c r="AC40457" s="1"/>
      <c r="AJ40457" s="1"/>
      <c r="AK40457" s="1"/>
      <c r="AL40457" s="1"/>
    </row>
    <row r="40458">
      <c r="I40458" s="1"/>
      <c r="J40458" s="1"/>
      <c r="K40458" s="1"/>
      <c r="AA40458" s="1"/>
      <c r="AB40458" s="1"/>
      <c r="AC40458" s="1"/>
      <c r="AJ40458" s="1"/>
      <c r="AK40458" s="1"/>
      <c r="AL40458" s="1"/>
    </row>
    <row r="40459">
      <c r="I40459" s="1"/>
      <c r="J40459" s="1"/>
      <c r="K40459" s="1"/>
      <c r="AA40459" s="1"/>
      <c r="AB40459" s="1"/>
      <c r="AC40459" s="1"/>
      <c r="AJ40459" s="1"/>
      <c r="AK40459" s="1"/>
      <c r="AL40459" s="1"/>
    </row>
    <row r="40460">
      <c r="I40460" s="1"/>
      <c r="J40460" s="1"/>
      <c r="K40460" s="1"/>
      <c r="AA40460" s="1"/>
      <c r="AB40460" s="1"/>
      <c r="AC40460" s="1"/>
      <c r="AJ40460" s="1"/>
      <c r="AK40460" s="1"/>
      <c r="AL40460" s="1"/>
    </row>
    <row r="40461">
      <c r="I40461" s="1"/>
      <c r="J40461" s="1"/>
      <c r="K40461" s="1"/>
      <c r="AA40461" s="1"/>
      <c r="AB40461" s="1"/>
      <c r="AC40461" s="1"/>
      <c r="AJ40461" s="1"/>
      <c r="AK40461" s="1"/>
      <c r="AL40461" s="1"/>
    </row>
    <row r="40462">
      <c r="I40462" s="1"/>
      <c r="J40462" s="1"/>
      <c r="K40462" s="1"/>
      <c r="AA40462" s="1"/>
      <c r="AB40462" s="1"/>
      <c r="AC40462" s="1"/>
      <c r="AJ40462" s="1"/>
      <c r="AK40462" s="1"/>
      <c r="AL40462" s="1"/>
    </row>
    <row r="40463">
      <c r="I40463" s="1"/>
      <c r="J40463" s="1"/>
      <c r="K40463" s="1"/>
      <c r="AA40463" s="1"/>
      <c r="AB40463" s="1"/>
      <c r="AC40463" s="1"/>
      <c r="AJ40463" s="1"/>
      <c r="AK40463" s="1"/>
      <c r="AL40463" s="1"/>
    </row>
    <row r="40464">
      <c r="I40464" s="1"/>
      <c r="J40464" s="1"/>
      <c r="K40464" s="1"/>
      <c r="AA40464" s="1"/>
      <c r="AB40464" s="1"/>
      <c r="AC40464" s="1"/>
      <c r="AJ40464" s="1"/>
      <c r="AK40464" s="1"/>
      <c r="AL40464" s="1"/>
    </row>
    <row r="40465">
      <c r="I40465" s="1"/>
      <c r="J40465" s="1"/>
      <c r="K40465" s="1"/>
      <c r="AA40465" s="1"/>
      <c r="AB40465" s="1"/>
      <c r="AC40465" s="1"/>
      <c r="AJ40465" s="1"/>
      <c r="AK40465" s="1"/>
      <c r="AL40465" s="1"/>
    </row>
    <row r="40466">
      <c r="I40466" s="1"/>
      <c r="J40466" s="1"/>
      <c r="K40466" s="1"/>
      <c r="AA40466" s="1"/>
      <c r="AB40466" s="1"/>
      <c r="AC40466" s="1"/>
      <c r="AJ40466" s="1"/>
      <c r="AK40466" s="1"/>
      <c r="AL40466" s="1"/>
    </row>
    <row r="40467">
      <c r="I40467" s="1"/>
      <c r="J40467" s="1"/>
      <c r="K40467" s="1"/>
      <c r="AA40467" s="1"/>
      <c r="AB40467" s="1"/>
      <c r="AC40467" s="1"/>
      <c r="AJ40467" s="1"/>
      <c r="AK40467" s="1"/>
      <c r="AL40467" s="1"/>
    </row>
    <row r="40468">
      <c r="I40468" s="1"/>
      <c r="J40468" s="1"/>
      <c r="K40468" s="1"/>
      <c r="AA40468" s="1"/>
      <c r="AB40468" s="1"/>
      <c r="AC40468" s="1"/>
      <c r="AJ40468" s="1"/>
      <c r="AK40468" s="1"/>
      <c r="AL40468" s="1"/>
    </row>
    <row r="40469">
      <c r="I40469" s="1"/>
      <c r="J40469" s="1"/>
      <c r="K40469" s="1"/>
      <c r="AA40469" s="1"/>
      <c r="AB40469" s="1"/>
      <c r="AC40469" s="1"/>
      <c r="AJ40469" s="1"/>
      <c r="AK40469" s="1"/>
      <c r="AL40469" s="1"/>
    </row>
    <row r="40470">
      <c r="I40470" s="1"/>
      <c r="J40470" s="1"/>
      <c r="K40470" s="1"/>
      <c r="AA40470" s="1"/>
      <c r="AB40470" s="1"/>
      <c r="AC40470" s="1"/>
      <c r="AJ40470" s="1"/>
      <c r="AK40470" s="1"/>
      <c r="AL40470" s="1"/>
    </row>
    <row r="40471">
      <c r="I40471" s="1"/>
      <c r="J40471" s="1"/>
      <c r="K40471" s="1"/>
      <c r="AA40471" s="1"/>
      <c r="AB40471" s="1"/>
      <c r="AC40471" s="1"/>
      <c r="AJ40471" s="1"/>
      <c r="AK40471" s="1"/>
      <c r="AL40471" s="1"/>
    </row>
    <row r="40472">
      <c r="I40472" s="1"/>
      <c r="J40472" s="1"/>
      <c r="K40472" s="1"/>
      <c r="AA40472" s="1"/>
      <c r="AB40472" s="1"/>
      <c r="AC40472" s="1"/>
      <c r="AJ40472" s="1"/>
      <c r="AK40472" s="1"/>
      <c r="AL40472" s="1"/>
    </row>
    <row r="40473">
      <c r="I40473" s="1"/>
      <c r="J40473" s="1"/>
      <c r="K40473" s="1"/>
      <c r="AA40473" s="1"/>
      <c r="AB40473" s="1"/>
      <c r="AC40473" s="1"/>
      <c r="AJ40473" s="1"/>
      <c r="AK40473" s="1"/>
      <c r="AL40473" s="1"/>
    </row>
    <row r="40474">
      <c r="I40474" s="1"/>
      <c r="J40474" s="1"/>
      <c r="K40474" s="1"/>
      <c r="AA40474" s="1"/>
      <c r="AB40474" s="1"/>
      <c r="AC40474" s="1"/>
      <c r="AJ40474" s="1"/>
      <c r="AK40474" s="1"/>
      <c r="AL40474" s="1"/>
    </row>
    <row r="40475">
      <c r="I40475" s="1"/>
      <c r="J40475" s="1"/>
      <c r="K40475" s="1"/>
      <c r="AA40475" s="1"/>
      <c r="AB40475" s="1"/>
      <c r="AC40475" s="1"/>
      <c r="AJ40475" s="1"/>
      <c r="AK40475" s="1"/>
      <c r="AL40475" s="1"/>
    </row>
    <row r="40476">
      <c r="I40476" s="1"/>
      <c r="J40476" s="1"/>
      <c r="K40476" s="1"/>
      <c r="AA40476" s="1"/>
      <c r="AB40476" s="1"/>
      <c r="AC40476" s="1"/>
      <c r="AJ40476" s="1"/>
      <c r="AK40476" s="1"/>
      <c r="AL40476" s="1"/>
    </row>
    <row r="40477">
      <c r="I40477" s="1"/>
      <c r="J40477" s="1"/>
      <c r="K40477" s="1"/>
      <c r="AA40477" s="1"/>
      <c r="AB40477" s="1"/>
      <c r="AC40477" s="1"/>
      <c r="AJ40477" s="1"/>
      <c r="AK40477" s="1"/>
      <c r="AL40477" s="1"/>
    </row>
    <row r="40478">
      <c r="I40478" s="1"/>
      <c r="J40478" s="1"/>
      <c r="K40478" s="1"/>
      <c r="AA40478" s="1"/>
      <c r="AB40478" s="1"/>
      <c r="AC40478" s="1"/>
      <c r="AJ40478" s="1"/>
      <c r="AK40478" s="1"/>
      <c r="AL40478" s="1"/>
    </row>
    <row r="40479">
      <c r="I40479" s="1"/>
      <c r="J40479" s="1"/>
      <c r="K40479" s="1"/>
      <c r="AA40479" s="1"/>
      <c r="AB40479" s="1"/>
      <c r="AC40479" s="1"/>
      <c r="AJ40479" s="1"/>
      <c r="AK40479" s="1"/>
      <c r="AL40479" s="1"/>
    </row>
    <row r="40480">
      <c r="I40480" s="1"/>
      <c r="J40480" s="1"/>
      <c r="K40480" s="1"/>
      <c r="AA40480" s="1"/>
      <c r="AB40480" s="1"/>
      <c r="AC40480" s="1"/>
      <c r="AJ40480" s="1"/>
      <c r="AK40480" s="1"/>
      <c r="AL40480" s="1"/>
    </row>
    <row r="40481">
      <c r="I40481" s="1"/>
      <c r="J40481" s="1"/>
      <c r="K40481" s="1"/>
      <c r="AA40481" s="1"/>
      <c r="AB40481" s="1"/>
      <c r="AC40481" s="1"/>
      <c r="AJ40481" s="1"/>
      <c r="AK40481" s="1"/>
      <c r="AL40481" s="1"/>
    </row>
    <row r="40482">
      <c r="I40482" s="1"/>
      <c r="J40482" s="1"/>
      <c r="K40482" s="1"/>
      <c r="AA40482" s="1"/>
      <c r="AB40482" s="1"/>
      <c r="AC40482" s="1"/>
      <c r="AJ40482" s="1"/>
      <c r="AK40482" s="1"/>
      <c r="AL40482" s="1"/>
    </row>
    <row r="40483">
      <c r="I40483" s="1"/>
      <c r="J40483" s="1"/>
      <c r="K40483" s="1"/>
      <c r="AA40483" s="1"/>
      <c r="AB40483" s="1"/>
      <c r="AC40483" s="1"/>
      <c r="AJ40483" s="1"/>
      <c r="AK40483" s="1"/>
      <c r="AL40483" s="1"/>
    </row>
    <row r="40484">
      <c r="I40484" s="1"/>
      <c r="J40484" s="1"/>
      <c r="K40484" s="1"/>
      <c r="AA40484" s="1"/>
      <c r="AB40484" s="1"/>
      <c r="AC40484" s="1"/>
      <c r="AJ40484" s="1"/>
      <c r="AK40484" s="1"/>
      <c r="AL40484" s="1"/>
    </row>
    <row r="40485">
      <c r="I40485" s="1"/>
      <c r="J40485" s="1"/>
      <c r="K40485" s="1"/>
      <c r="AA40485" s="1"/>
      <c r="AB40485" s="1"/>
      <c r="AC40485" s="1"/>
      <c r="AJ40485" s="1"/>
      <c r="AK40485" s="1"/>
      <c r="AL40485" s="1"/>
    </row>
    <row r="40486">
      <c r="I40486" s="1"/>
      <c r="J40486" s="1"/>
      <c r="K40486" s="1"/>
      <c r="AA40486" s="1"/>
      <c r="AB40486" s="1"/>
      <c r="AC40486" s="1"/>
      <c r="AJ40486" s="1"/>
      <c r="AK40486" s="1"/>
      <c r="AL40486" s="1"/>
    </row>
    <row r="40487">
      <c r="I40487" s="1"/>
      <c r="J40487" s="1"/>
      <c r="K40487" s="1"/>
      <c r="AA40487" s="1"/>
      <c r="AB40487" s="1"/>
      <c r="AC40487" s="1"/>
      <c r="AJ40487" s="1"/>
      <c r="AK40487" s="1"/>
      <c r="AL40487" s="1"/>
    </row>
    <row r="40488">
      <c r="I40488" s="1"/>
      <c r="J40488" s="1"/>
      <c r="K40488" s="1"/>
      <c r="AA40488" s="1"/>
      <c r="AB40488" s="1"/>
      <c r="AC40488" s="1"/>
      <c r="AJ40488" s="1"/>
      <c r="AK40488" s="1"/>
      <c r="AL40488" s="1"/>
    </row>
    <row r="40489">
      <c r="I40489" s="1"/>
      <c r="J40489" s="1"/>
      <c r="K40489" s="1"/>
      <c r="AA40489" s="1"/>
      <c r="AB40489" s="1"/>
      <c r="AC40489" s="1"/>
      <c r="AJ40489" s="1"/>
      <c r="AK40489" s="1"/>
      <c r="AL40489" s="1"/>
    </row>
    <row r="40490">
      <c r="I40490" s="1"/>
      <c r="J40490" s="1"/>
      <c r="K40490" s="1"/>
      <c r="AA40490" s="1"/>
      <c r="AB40490" s="1"/>
      <c r="AC40490" s="1"/>
      <c r="AJ40490" s="1"/>
      <c r="AK40490" s="1"/>
      <c r="AL40490" s="1"/>
    </row>
    <row r="40491">
      <c r="I40491" s="1"/>
      <c r="J40491" s="1"/>
      <c r="K40491" s="1"/>
      <c r="AA40491" s="1"/>
      <c r="AB40491" s="1"/>
      <c r="AC40491" s="1"/>
      <c r="AJ40491" s="1"/>
      <c r="AK40491" s="1"/>
      <c r="AL40491" s="1"/>
    </row>
    <row r="40492">
      <c r="I40492" s="1"/>
      <c r="J40492" s="1"/>
      <c r="K40492" s="1"/>
      <c r="AA40492" s="1"/>
      <c r="AB40492" s="1"/>
      <c r="AC40492" s="1"/>
      <c r="AJ40492" s="1"/>
      <c r="AK40492" s="1"/>
      <c r="AL40492" s="1"/>
    </row>
    <row r="40493">
      <c r="I40493" s="1"/>
      <c r="J40493" s="1"/>
      <c r="K40493" s="1"/>
      <c r="AA40493" s="1"/>
      <c r="AB40493" s="1"/>
      <c r="AC40493" s="1"/>
      <c r="AJ40493" s="1"/>
      <c r="AK40493" s="1"/>
      <c r="AL40493" s="1"/>
    </row>
    <row r="40494">
      <c r="I40494" s="1"/>
      <c r="J40494" s="1"/>
      <c r="K40494" s="1"/>
      <c r="AA40494" s="1"/>
      <c r="AB40494" s="1"/>
      <c r="AC40494" s="1"/>
      <c r="AJ40494" s="1"/>
      <c r="AK40494" s="1"/>
      <c r="AL40494" s="1"/>
    </row>
    <row r="40495">
      <c r="I40495" s="1"/>
      <c r="J40495" s="1"/>
      <c r="K40495" s="1"/>
      <c r="AA40495" s="1"/>
      <c r="AB40495" s="1"/>
      <c r="AC40495" s="1"/>
      <c r="AJ40495" s="1"/>
      <c r="AK40495" s="1"/>
      <c r="AL40495" s="1"/>
    </row>
    <row r="40496">
      <c r="I40496" s="1"/>
      <c r="J40496" s="1"/>
      <c r="K40496" s="1"/>
      <c r="AA40496" s="1"/>
      <c r="AB40496" s="1"/>
      <c r="AC40496" s="1"/>
      <c r="AJ40496" s="1"/>
      <c r="AK40496" s="1"/>
      <c r="AL40496" s="1"/>
    </row>
    <row r="40497">
      <c r="I40497" s="1"/>
      <c r="J40497" s="1"/>
      <c r="K40497" s="1"/>
      <c r="AA40497" s="1"/>
      <c r="AB40497" s="1"/>
      <c r="AC40497" s="1"/>
      <c r="AJ40497" s="1"/>
      <c r="AK40497" s="1"/>
      <c r="AL40497" s="1"/>
    </row>
    <row r="40498">
      <c r="I40498" s="1"/>
      <c r="J40498" s="1"/>
      <c r="K40498" s="1"/>
      <c r="AA40498" s="1"/>
      <c r="AB40498" s="1"/>
      <c r="AC40498" s="1"/>
      <c r="AJ40498" s="1"/>
      <c r="AK40498" s="1"/>
      <c r="AL40498" s="1"/>
    </row>
    <row r="40499">
      <c r="I40499" s="1"/>
      <c r="J40499" s="1"/>
      <c r="K40499" s="1"/>
      <c r="AA40499" s="1"/>
      <c r="AB40499" s="1"/>
      <c r="AC40499" s="1"/>
      <c r="AJ40499" s="1"/>
      <c r="AK40499" s="1"/>
      <c r="AL40499" s="1"/>
    </row>
    <row r="40500">
      <c r="I40500" s="1"/>
      <c r="J40500" s="1"/>
      <c r="K40500" s="1"/>
      <c r="AA40500" s="1"/>
      <c r="AB40500" s="1"/>
      <c r="AC40500" s="1"/>
      <c r="AJ40500" s="1"/>
      <c r="AK40500" s="1"/>
      <c r="AL40500" s="1"/>
    </row>
    <row r="40501">
      <c r="I40501" s="1"/>
      <c r="J40501" s="1"/>
      <c r="K40501" s="1"/>
      <c r="AA40501" s="1"/>
      <c r="AB40501" s="1"/>
      <c r="AC40501" s="1"/>
      <c r="AJ40501" s="1"/>
      <c r="AK40501" s="1"/>
      <c r="AL40501" s="1"/>
    </row>
    <row r="40502">
      <c r="I40502" s="1"/>
      <c r="J40502" s="1"/>
      <c r="K40502" s="1"/>
      <c r="AA40502" s="1"/>
      <c r="AB40502" s="1"/>
      <c r="AC40502" s="1"/>
      <c r="AJ40502" s="1"/>
      <c r="AK40502" s="1"/>
      <c r="AL40502" s="1"/>
    </row>
    <row r="40503">
      <c r="I40503" s="1"/>
      <c r="J40503" s="1"/>
      <c r="K40503" s="1"/>
      <c r="AA40503" s="1"/>
      <c r="AB40503" s="1"/>
      <c r="AC40503" s="1"/>
      <c r="AJ40503" s="1"/>
      <c r="AK40503" s="1"/>
      <c r="AL40503" s="1"/>
    </row>
    <row r="40504">
      <c r="I40504" s="1"/>
      <c r="J40504" s="1"/>
      <c r="K40504" s="1"/>
      <c r="AA40504" s="1"/>
      <c r="AB40504" s="1"/>
      <c r="AC40504" s="1"/>
      <c r="AJ40504" s="1"/>
      <c r="AK40504" s="1"/>
      <c r="AL40504" s="1"/>
    </row>
    <row r="40505">
      <c r="I40505" s="1"/>
      <c r="J40505" s="1"/>
      <c r="K40505" s="1"/>
      <c r="AA40505" s="1"/>
      <c r="AB40505" s="1"/>
      <c r="AC40505" s="1"/>
      <c r="AJ40505" s="1"/>
      <c r="AK40505" s="1"/>
      <c r="AL40505" s="1"/>
    </row>
    <row r="40506">
      <c r="I40506" s="1"/>
      <c r="J40506" s="1"/>
      <c r="K40506" s="1"/>
      <c r="AA40506" s="1"/>
      <c r="AB40506" s="1"/>
      <c r="AC40506" s="1"/>
      <c r="AJ40506" s="1"/>
      <c r="AK40506" s="1"/>
      <c r="AL40506" s="1"/>
    </row>
    <row r="40507">
      <c r="I40507" s="1"/>
      <c r="J40507" s="1"/>
      <c r="K40507" s="1"/>
      <c r="AA40507" s="1"/>
      <c r="AB40507" s="1"/>
      <c r="AC40507" s="1"/>
      <c r="AJ40507" s="1"/>
      <c r="AK40507" s="1"/>
      <c r="AL40507" s="1"/>
    </row>
    <row r="40508">
      <c r="I40508" s="1"/>
      <c r="J40508" s="1"/>
      <c r="K40508" s="1"/>
      <c r="AA40508" s="1"/>
      <c r="AB40508" s="1"/>
      <c r="AC40508" s="1"/>
      <c r="AJ40508" s="1"/>
      <c r="AK40508" s="1"/>
      <c r="AL40508" s="1"/>
    </row>
    <row r="40509">
      <c r="I40509" s="1"/>
      <c r="J40509" s="1"/>
      <c r="K40509" s="1"/>
      <c r="AA40509" s="1"/>
      <c r="AB40509" s="1"/>
      <c r="AC40509" s="1"/>
      <c r="AJ40509" s="1"/>
      <c r="AK40509" s="1"/>
      <c r="AL40509" s="1"/>
    </row>
    <row r="40510">
      <c r="I40510" s="1"/>
      <c r="J40510" s="1"/>
      <c r="K40510" s="1"/>
      <c r="AA40510" s="1"/>
      <c r="AB40510" s="1"/>
      <c r="AC40510" s="1"/>
      <c r="AJ40510" s="1"/>
      <c r="AK40510" s="1"/>
      <c r="AL40510" s="1"/>
    </row>
    <row r="40511">
      <c r="I40511" s="1"/>
      <c r="J40511" s="1"/>
      <c r="K40511" s="1"/>
      <c r="AA40511" s="1"/>
      <c r="AB40511" s="1"/>
      <c r="AC40511" s="1"/>
      <c r="AJ40511" s="1"/>
      <c r="AK40511" s="1"/>
      <c r="AL40511" s="1"/>
    </row>
    <row r="40512">
      <c r="I40512" s="1"/>
      <c r="J40512" s="1"/>
      <c r="K40512" s="1"/>
      <c r="AA40512" s="1"/>
      <c r="AB40512" s="1"/>
      <c r="AC40512" s="1"/>
      <c r="AJ40512" s="1"/>
      <c r="AK40512" s="1"/>
      <c r="AL40512" s="1"/>
    </row>
    <row r="40513">
      <c r="I40513" s="1"/>
      <c r="J40513" s="1"/>
      <c r="K40513" s="1"/>
      <c r="AA40513" s="1"/>
      <c r="AB40513" s="1"/>
      <c r="AC40513" s="1"/>
      <c r="AJ40513" s="1"/>
      <c r="AK40513" s="1"/>
      <c r="AL40513" s="1"/>
    </row>
    <row r="40514">
      <c r="I40514" s="1"/>
      <c r="J40514" s="1"/>
      <c r="K40514" s="1"/>
      <c r="AA40514" s="1"/>
      <c r="AB40514" s="1"/>
      <c r="AC40514" s="1"/>
      <c r="AJ40514" s="1"/>
      <c r="AK40514" s="1"/>
      <c r="AL40514" s="1"/>
    </row>
    <row r="40515">
      <c r="I40515" s="1"/>
      <c r="J40515" s="1"/>
      <c r="K40515" s="1"/>
      <c r="AA40515" s="1"/>
      <c r="AB40515" s="1"/>
      <c r="AC40515" s="1"/>
      <c r="AJ40515" s="1"/>
      <c r="AK40515" s="1"/>
      <c r="AL40515" s="1"/>
    </row>
    <row r="40516">
      <c r="I40516" s="1"/>
      <c r="J40516" s="1"/>
      <c r="K40516" s="1"/>
      <c r="AA40516" s="1"/>
      <c r="AB40516" s="1"/>
      <c r="AC40516" s="1"/>
      <c r="AJ40516" s="1"/>
      <c r="AK40516" s="1"/>
      <c r="AL40516" s="1"/>
    </row>
    <row r="40517">
      <c r="I40517" s="1"/>
      <c r="J40517" s="1"/>
      <c r="K40517" s="1"/>
      <c r="AA40517" s="1"/>
      <c r="AB40517" s="1"/>
      <c r="AC40517" s="1"/>
      <c r="AJ40517" s="1"/>
      <c r="AK40517" s="1"/>
      <c r="AL40517" s="1"/>
    </row>
    <row r="40518">
      <c r="I40518" s="1"/>
      <c r="J40518" s="1"/>
      <c r="K40518" s="1"/>
      <c r="AA40518" s="1"/>
      <c r="AB40518" s="1"/>
      <c r="AC40518" s="1"/>
      <c r="AJ40518" s="1"/>
      <c r="AK40518" s="1"/>
      <c r="AL40518" s="1"/>
    </row>
    <row r="40519">
      <c r="I40519" s="1"/>
      <c r="J40519" s="1"/>
      <c r="K40519" s="1"/>
      <c r="AA40519" s="1"/>
      <c r="AB40519" s="1"/>
      <c r="AC40519" s="1"/>
      <c r="AJ40519" s="1"/>
      <c r="AK40519" s="1"/>
      <c r="AL40519" s="1"/>
    </row>
    <row r="40520">
      <c r="I40520" s="1"/>
      <c r="J40520" s="1"/>
      <c r="K40520" s="1"/>
      <c r="AA40520" s="1"/>
      <c r="AB40520" s="1"/>
      <c r="AC40520" s="1"/>
      <c r="AJ40520" s="1"/>
      <c r="AK40520" s="1"/>
      <c r="AL40520" s="1"/>
    </row>
    <row r="40521">
      <c r="I40521" s="1"/>
      <c r="J40521" s="1"/>
      <c r="K40521" s="1"/>
      <c r="AA40521" s="1"/>
      <c r="AB40521" s="1"/>
      <c r="AC40521" s="1"/>
      <c r="AJ40521" s="1"/>
      <c r="AK40521" s="1"/>
      <c r="AL40521" s="1"/>
    </row>
    <row r="40522">
      <c r="I40522" s="1"/>
      <c r="J40522" s="1"/>
      <c r="K40522" s="1"/>
      <c r="AA40522" s="1"/>
      <c r="AB40522" s="1"/>
      <c r="AC40522" s="1"/>
      <c r="AJ40522" s="1"/>
      <c r="AK40522" s="1"/>
      <c r="AL40522" s="1"/>
    </row>
    <row r="40523">
      <c r="I40523" s="1"/>
      <c r="J40523" s="1"/>
      <c r="K40523" s="1"/>
      <c r="AA40523" s="1"/>
      <c r="AB40523" s="1"/>
      <c r="AC40523" s="1"/>
      <c r="AJ40523" s="1"/>
      <c r="AK40523" s="1"/>
      <c r="AL40523" s="1"/>
    </row>
    <row r="40524">
      <c r="I40524" s="1"/>
      <c r="J40524" s="1"/>
      <c r="K40524" s="1"/>
      <c r="AA40524" s="1"/>
      <c r="AB40524" s="1"/>
      <c r="AC40524" s="1"/>
      <c r="AJ40524" s="1"/>
      <c r="AK40524" s="1"/>
      <c r="AL40524" s="1"/>
    </row>
    <row r="40525">
      <c r="I40525" s="1"/>
      <c r="J40525" s="1"/>
      <c r="K40525" s="1"/>
      <c r="AA40525" s="1"/>
      <c r="AB40525" s="1"/>
      <c r="AC40525" s="1"/>
      <c r="AJ40525" s="1"/>
      <c r="AK40525" s="1"/>
      <c r="AL40525" s="1"/>
    </row>
    <row r="40526">
      <c r="I40526" s="1"/>
      <c r="J40526" s="1"/>
      <c r="K40526" s="1"/>
      <c r="AA40526" s="1"/>
      <c r="AB40526" s="1"/>
      <c r="AC40526" s="1"/>
      <c r="AJ40526" s="1"/>
      <c r="AK40526" s="1"/>
      <c r="AL40526" s="1"/>
    </row>
    <row r="40527">
      <c r="I40527" s="1"/>
      <c r="J40527" s="1"/>
      <c r="K40527" s="1"/>
      <c r="AA40527" s="1"/>
      <c r="AB40527" s="1"/>
      <c r="AC40527" s="1"/>
      <c r="AJ40527" s="1"/>
      <c r="AK40527" s="1"/>
      <c r="AL40527" s="1"/>
    </row>
    <row r="40528">
      <c r="I40528" s="1"/>
      <c r="J40528" s="1"/>
      <c r="K40528" s="1"/>
      <c r="AA40528" s="1"/>
      <c r="AB40528" s="1"/>
      <c r="AC40528" s="1"/>
      <c r="AJ40528" s="1"/>
      <c r="AK40528" s="1"/>
      <c r="AL40528" s="1"/>
    </row>
    <row r="40529">
      <c r="I40529" s="1"/>
      <c r="J40529" s="1"/>
      <c r="K40529" s="1"/>
      <c r="AA40529" s="1"/>
      <c r="AB40529" s="1"/>
      <c r="AC40529" s="1"/>
      <c r="AJ40529" s="1"/>
      <c r="AK40529" s="1"/>
      <c r="AL40529" s="1"/>
    </row>
    <row r="40530">
      <c r="I40530" s="1"/>
      <c r="J40530" s="1"/>
      <c r="K40530" s="1"/>
      <c r="AA40530" s="1"/>
      <c r="AB40530" s="1"/>
      <c r="AC40530" s="1"/>
      <c r="AJ40530" s="1"/>
      <c r="AK40530" s="1"/>
      <c r="AL40530" s="1"/>
    </row>
    <row r="40531">
      <c r="I40531" s="1"/>
      <c r="J40531" s="1"/>
      <c r="K40531" s="1"/>
      <c r="AA40531" s="1"/>
      <c r="AB40531" s="1"/>
      <c r="AC40531" s="1"/>
      <c r="AJ40531" s="1"/>
      <c r="AK40531" s="1"/>
      <c r="AL40531" s="1"/>
    </row>
    <row r="40532">
      <c r="I40532" s="1"/>
      <c r="J40532" s="1"/>
      <c r="K40532" s="1"/>
      <c r="AA40532" s="1"/>
      <c r="AB40532" s="1"/>
      <c r="AC40532" s="1"/>
      <c r="AJ40532" s="1"/>
      <c r="AK40532" s="1"/>
      <c r="AL40532" s="1"/>
    </row>
    <row r="40533">
      <c r="I40533" s="1"/>
      <c r="J40533" s="1"/>
      <c r="K40533" s="1"/>
      <c r="AA40533" s="1"/>
      <c r="AB40533" s="1"/>
      <c r="AC40533" s="1"/>
      <c r="AJ40533" s="1"/>
      <c r="AK40533" s="1"/>
      <c r="AL40533" s="1"/>
    </row>
    <row r="40534">
      <c r="I40534" s="1"/>
      <c r="J40534" s="1"/>
      <c r="K40534" s="1"/>
      <c r="AA40534" s="1"/>
      <c r="AB40534" s="1"/>
      <c r="AC40534" s="1"/>
      <c r="AJ40534" s="1"/>
      <c r="AK40534" s="1"/>
      <c r="AL40534" s="1"/>
    </row>
    <row r="40535">
      <c r="I40535" s="1"/>
      <c r="J40535" s="1"/>
      <c r="K40535" s="1"/>
      <c r="AA40535" s="1"/>
      <c r="AB40535" s="1"/>
      <c r="AC40535" s="1"/>
      <c r="AJ40535" s="1"/>
      <c r="AK40535" s="1"/>
      <c r="AL40535" s="1"/>
    </row>
    <row r="40536">
      <c r="I40536" s="1"/>
      <c r="J40536" s="1"/>
      <c r="K40536" s="1"/>
      <c r="AA40536" s="1"/>
      <c r="AB40536" s="1"/>
      <c r="AC40536" s="1"/>
      <c r="AJ40536" s="1"/>
      <c r="AK40536" s="1"/>
      <c r="AL40536" s="1"/>
    </row>
    <row r="40537">
      <c r="I40537" s="1"/>
      <c r="J40537" s="1"/>
      <c r="K40537" s="1"/>
      <c r="AA40537" s="1"/>
      <c r="AB40537" s="1"/>
      <c r="AC40537" s="1"/>
      <c r="AJ40537" s="1"/>
      <c r="AK40537" s="1"/>
      <c r="AL40537" s="1"/>
    </row>
    <row r="40538">
      <c r="I40538" s="1"/>
      <c r="J40538" s="1"/>
      <c r="K40538" s="1"/>
      <c r="AA40538" s="1"/>
      <c r="AB40538" s="1"/>
      <c r="AC40538" s="1"/>
      <c r="AJ40538" s="1"/>
      <c r="AK40538" s="1"/>
      <c r="AL40538" s="1"/>
    </row>
    <row r="40539">
      <c r="I40539" s="1"/>
      <c r="J40539" s="1"/>
      <c r="K40539" s="1"/>
      <c r="AA40539" s="1"/>
      <c r="AB40539" s="1"/>
      <c r="AC40539" s="1"/>
      <c r="AJ40539" s="1"/>
      <c r="AK40539" s="1"/>
      <c r="AL40539" s="1"/>
    </row>
    <row r="40540">
      <c r="I40540" s="1"/>
      <c r="J40540" s="1"/>
      <c r="K40540" s="1"/>
      <c r="AA40540" s="1"/>
      <c r="AB40540" s="1"/>
      <c r="AC40540" s="1"/>
      <c r="AJ40540" s="1"/>
      <c r="AK40540" s="1"/>
      <c r="AL40540" s="1"/>
    </row>
    <row r="40541">
      <c r="I40541" s="1"/>
      <c r="J40541" s="1"/>
      <c r="K40541" s="1"/>
      <c r="AA40541" s="1"/>
      <c r="AB40541" s="1"/>
      <c r="AC40541" s="1"/>
      <c r="AJ40541" s="1"/>
      <c r="AK40541" s="1"/>
      <c r="AL40541" s="1"/>
    </row>
    <row r="40542">
      <c r="I40542" s="1"/>
      <c r="J40542" s="1"/>
      <c r="K40542" s="1"/>
      <c r="AA40542" s="1"/>
      <c r="AB40542" s="1"/>
      <c r="AC40542" s="1"/>
      <c r="AJ40542" s="1"/>
      <c r="AK40542" s="1"/>
      <c r="AL40542" s="1"/>
    </row>
    <row r="40543">
      <c r="I40543" s="1"/>
      <c r="J40543" s="1"/>
      <c r="K40543" s="1"/>
      <c r="AA40543" s="1"/>
      <c r="AB40543" s="1"/>
      <c r="AC40543" s="1"/>
      <c r="AJ40543" s="1"/>
      <c r="AK40543" s="1"/>
      <c r="AL40543" s="1"/>
    </row>
    <row r="40544">
      <c r="I40544" s="1"/>
      <c r="J40544" s="1"/>
      <c r="K40544" s="1"/>
      <c r="AA40544" s="1"/>
      <c r="AB40544" s="1"/>
      <c r="AC40544" s="1"/>
      <c r="AJ40544" s="1"/>
      <c r="AK40544" s="1"/>
      <c r="AL40544" s="1"/>
    </row>
    <row r="40545">
      <c r="I40545" s="1"/>
      <c r="J40545" s="1"/>
      <c r="K40545" s="1"/>
      <c r="AA40545" s="1"/>
      <c r="AB40545" s="1"/>
      <c r="AC40545" s="1"/>
      <c r="AJ40545" s="1"/>
      <c r="AK40545" s="1"/>
      <c r="AL40545" s="1"/>
    </row>
    <row r="40546">
      <c r="I40546" s="1"/>
      <c r="J40546" s="1"/>
      <c r="K40546" s="1"/>
      <c r="AA40546" s="1"/>
      <c r="AB40546" s="1"/>
      <c r="AC40546" s="1"/>
      <c r="AJ40546" s="1"/>
      <c r="AK40546" s="1"/>
      <c r="AL40546" s="1"/>
    </row>
    <row r="40547">
      <c r="I40547" s="1"/>
      <c r="J40547" s="1"/>
      <c r="K40547" s="1"/>
      <c r="AA40547" s="1"/>
      <c r="AB40547" s="1"/>
      <c r="AC40547" s="1"/>
      <c r="AJ40547" s="1"/>
      <c r="AK40547" s="1"/>
      <c r="AL40547" s="1"/>
    </row>
    <row r="40548">
      <c r="I40548" s="1"/>
      <c r="J40548" s="1"/>
      <c r="K40548" s="1"/>
      <c r="AA40548" s="1"/>
      <c r="AB40548" s="1"/>
      <c r="AC40548" s="1"/>
      <c r="AJ40548" s="1"/>
      <c r="AK40548" s="1"/>
      <c r="AL40548" s="1"/>
    </row>
    <row r="40549">
      <c r="I40549" s="1"/>
      <c r="J40549" s="1"/>
      <c r="K40549" s="1"/>
      <c r="AA40549" s="1"/>
      <c r="AB40549" s="1"/>
      <c r="AC40549" s="1"/>
      <c r="AJ40549" s="1"/>
      <c r="AK40549" s="1"/>
      <c r="AL40549" s="1"/>
    </row>
    <row r="40550">
      <c r="I40550" s="1"/>
      <c r="J40550" s="1"/>
      <c r="K40550" s="1"/>
      <c r="AA40550" s="1"/>
      <c r="AB40550" s="1"/>
      <c r="AC40550" s="1"/>
      <c r="AJ40550" s="1"/>
      <c r="AK40550" s="1"/>
      <c r="AL40550" s="1"/>
    </row>
    <row r="40551">
      <c r="I40551" s="1"/>
      <c r="J40551" s="1"/>
      <c r="K40551" s="1"/>
      <c r="AA40551" s="1"/>
      <c r="AB40551" s="1"/>
      <c r="AC40551" s="1"/>
      <c r="AJ40551" s="1"/>
      <c r="AK40551" s="1"/>
      <c r="AL40551" s="1"/>
    </row>
    <row r="40552">
      <c r="I40552" s="1"/>
      <c r="J40552" s="1"/>
      <c r="K40552" s="1"/>
      <c r="AA40552" s="1"/>
      <c r="AB40552" s="1"/>
      <c r="AC40552" s="1"/>
      <c r="AJ40552" s="1"/>
      <c r="AK40552" s="1"/>
      <c r="AL40552" s="1"/>
    </row>
    <row r="40553">
      <c r="I40553" s="1"/>
      <c r="J40553" s="1"/>
      <c r="K40553" s="1"/>
      <c r="AA40553" s="1"/>
      <c r="AB40553" s="1"/>
      <c r="AC40553" s="1"/>
      <c r="AJ40553" s="1"/>
      <c r="AK40553" s="1"/>
      <c r="AL40553" s="1"/>
    </row>
    <row r="40554">
      <c r="I40554" s="1"/>
      <c r="J40554" s="1"/>
      <c r="K40554" s="1"/>
      <c r="AA40554" s="1"/>
      <c r="AB40554" s="1"/>
      <c r="AC40554" s="1"/>
      <c r="AJ40554" s="1"/>
      <c r="AK40554" s="1"/>
      <c r="AL40554" s="1"/>
    </row>
    <row r="40555">
      <c r="I40555" s="1"/>
      <c r="J40555" s="1"/>
      <c r="K40555" s="1"/>
      <c r="AA40555" s="1"/>
      <c r="AB40555" s="1"/>
      <c r="AC40555" s="1"/>
      <c r="AJ40555" s="1"/>
      <c r="AK40555" s="1"/>
      <c r="AL40555" s="1"/>
    </row>
    <row r="40556">
      <c r="I40556" s="1"/>
      <c r="J40556" s="1"/>
      <c r="K40556" s="1"/>
      <c r="AA40556" s="1"/>
      <c r="AB40556" s="1"/>
      <c r="AC40556" s="1"/>
      <c r="AJ40556" s="1"/>
      <c r="AK40556" s="1"/>
      <c r="AL40556" s="1"/>
    </row>
    <row r="40557">
      <c r="I40557" s="1"/>
      <c r="J40557" s="1"/>
      <c r="K40557" s="1"/>
      <c r="AA40557" s="1"/>
      <c r="AB40557" s="1"/>
      <c r="AC40557" s="1"/>
      <c r="AJ40557" s="1"/>
      <c r="AK40557" s="1"/>
      <c r="AL40557" s="1"/>
    </row>
    <row r="40558">
      <c r="I40558" s="1"/>
      <c r="J40558" s="1"/>
      <c r="K40558" s="1"/>
      <c r="AA40558" s="1"/>
      <c r="AB40558" s="1"/>
      <c r="AC40558" s="1"/>
      <c r="AJ40558" s="1"/>
      <c r="AK40558" s="1"/>
      <c r="AL40558" s="1"/>
    </row>
    <row r="40559">
      <c r="I40559" s="1"/>
      <c r="J40559" s="1"/>
      <c r="K40559" s="1"/>
      <c r="AA40559" s="1"/>
      <c r="AB40559" s="1"/>
      <c r="AC40559" s="1"/>
      <c r="AJ40559" s="1"/>
      <c r="AK40559" s="1"/>
      <c r="AL40559" s="1"/>
    </row>
    <row r="40560">
      <c r="I40560" s="1"/>
      <c r="J40560" s="1"/>
      <c r="K40560" s="1"/>
      <c r="AA40560" s="1"/>
      <c r="AB40560" s="1"/>
      <c r="AC40560" s="1"/>
      <c r="AJ40560" s="1"/>
      <c r="AK40560" s="1"/>
      <c r="AL40560" s="1"/>
    </row>
    <row r="40561">
      <c r="I40561" s="1"/>
      <c r="J40561" s="1"/>
      <c r="K40561" s="1"/>
      <c r="AA40561" s="1"/>
      <c r="AB40561" s="1"/>
      <c r="AC40561" s="1"/>
      <c r="AJ40561" s="1"/>
      <c r="AK40561" s="1"/>
      <c r="AL40561" s="1"/>
    </row>
    <row r="40562">
      <c r="I40562" s="1"/>
      <c r="J40562" s="1"/>
      <c r="K40562" s="1"/>
      <c r="AA40562" s="1"/>
      <c r="AB40562" s="1"/>
      <c r="AC40562" s="1"/>
      <c r="AJ40562" s="1"/>
      <c r="AK40562" s="1"/>
      <c r="AL40562" s="1"/>
    </row>
    <row r="40563">
      <c r="I40563" s="1"/>
      <c r="J40563" s="1"/>
      <c r="K40563" s="1"/>
      <c r="AA40563" s="1"/>
      <c r="AB40563" s="1"/>
      <c r="AC40563" s="1"/>
      <c r="AJ40563" s="1"/>
      <c r="AK40563" s="1"/>
      <c r="AL40563" s="1"/>
    </row>
    <row r="40564">
      <c r="I40564" s="1"/>
      <c r="J40564" s="1"/>
      <c r="K40564" s="1"/>
      <c r="AA40564" s="1"/>
      <c r="AB40564" s="1"/>
      <c r="AC40564" s="1"/>
      <c r="AJ40564" s="1"/>
      <c r="AK40564" s="1"/>
      <c r="AL40564" s="1"/>
    </row>
    <row r="40565">
      <c r="I40565" s="1"/>
      <c r="J40565" s="1"/>
      <c r="K40565" s="1"/>
      <c r="AA40565" s="1"/>
      <c r="AB40565" s="1"/>
      <c r="AC40565" s="1"/>
      <c r="AJ40565" s="1"/>
      <c r="AK40565" s="1"/>
      <c r="AL40565" s="1"/>
    </row>
    <row r="40566">
      <c r="I40566" s="1"/>
      <c r="J40566" s="1"/>
      <c r="K40566" s="1"/>
      <c r="AA40566" s="1"/>
      <c r="AB40566" s="1"/>
      <c r="AC40566" s="1"/>
      <c r="AJ40566" s="1"/>
      <c r="AK40566" s="1"/>
      <c r="AL40566" s="1"/>
    </row>
    <row r="40567">
      <c r="I40567" s="1"/>
      <c r="J40567" s="1"/>
      <c r="K40567" s="1"/>
      <c r="AA40567" s="1"/>
      <c r="AB40567" s="1"/>
      <c r="AC40567" s="1"/>
      <c r="AJ40567" s="1"/>
      <c r="AK40567" s="1"/>
      <c r="AL40567" s="1"/>
    </row>
    <row r="40568">
      <c r="I40568" s="1"/>
      <c r="J40568" s="1"/>
      <c r="K40568" s="1"/>
      <c r="AA40568" s="1"/>
      <c r="AB40568" s="1"/>
      <c r="AC40568" s="1"/>
      <c r="AJ40568" s="1"/>
      <c r="AK40568" s="1"/>
      <c r="AL40568" s="1"/>
    </row>
    <row r="40569">
      <c r="I40569" s="1"/>
      <c r="J40569" s="1"/>
      <c r="K40569" s="1"/>
      <c r="AA40569" s="1"/>
      <c r="AB40569" s="1"/>
      <c r="AC40569" s="1"/>
      <c r="AJ40569" s="1"/>
      <c r="AK40569" s="1"/>
      <c r="AL40569" s="1"/>
    </row>
    <row r="40570">
      <c r="I40570" s="1"/>
      <c r="J40570" s="1"/>
      <c r="K40570" s="1"/>
      <c r="AA40570" s="1"/>
      <c r="AB40570" s="1"/>
      <c r="AC40570" s="1"/>
      <c r="AJ40570" s="1"/>
      <c r="AK40570" s="1"/>
      <c r="AL40570" s="1"/>
    </row>
    <row r="40571">
      <c r="I40571" s="1"/>
      <c r="J40571" s="1"/>
      <c r="K40571" s="1"/>
      <c r="AA40571" s="1"/>
      <c r="AB40571" s="1"/>
      <c r="AC40571" s="1"/>
      <c r="AJ40571" s="1"/>
      <c r="AK40571" s="1"/>
      <c r="AL40571" s="1"/>
    </row>
    <row r="40572">
      <c r="I40572" s="1"/>
      <c r="J40572" s="1"/>
      <c r="K40572" s="1"/>
      <c r="AA40572" s="1"/>
      <c r="AB40572" s="1"/>
      <c r="AC40572" s="1"/>
      <c r="AJ40572" s="1"/>
      <c r="AK40572" s="1"/>
      <c r="AL40572" s="1"/>
    </row>
    <row r="40573">
      <c r="I40573" s="1"/>
      <c r="J40573" s="1"/>
      <c r="K40573" s="1"/>
      <c r="AA40573" s="1"/>
      <c r="AB40573" s="1"/>
      <c r="AC40573" s="1"/>
      <c r="AJ40573" s="1"/>
      <c r="AK40573" s="1"/>
      <c r="AL40573" s="1"/>
    </row>
    <row r="40574">
      <c r="I40574" s="1"/>
      <c r="J40574" s="1"/>
      <c r="K40574" s="1"/>
      <c r="AA40574" s="1"/>
      <c r="AB40574" s="1"/>
      <c r="AC40574" s="1"/>
      <c r="AJ40574" s="1"/>
      <c r="AK40574" s="1"/>
      <c r="AL40574" s="1"/>
    </row>
    <row r="40575">
      <c r="I40575" s="1"/>
      <c r="J40575" s="1"/>
      <c r="K40575" s="1"/>
      <c r="AA40575" s="1"/>
      <c r="AB40575" s="1"/>
      <c r="AC40575" s="1"/>
      <c r="AJ40575" s="1"/>
      <c r="AK40575" s="1"/>
      <c r="AL40575" s="1"/>
    </row>
    <row r="40576">
      <c r="I40576" s="1"/>
      <c r="J40576" s="1"/>
      <c r="K40576" s="1"/>
      <c r="AA40576" s="1"/>
      <c r="AB40576" s="1"/>
      <c r="AC40576" s="1"/>
      <c r="AJ40576" s="1"/>
      <c r="AK40576" s="1"/>
      <c r="AL40576" s="1"/>
    </row>
    <row r="40577">
      <c r="I40577" s="1"/>
      <c r="J40577" s="1"/>
      <c r="K40577" s="1"/>
      <c r="AA40577" s="1"/>
      <c r="AB40577" s="1"/>
      <c r="AC40577" s="1"/>
      <c r="AJ40577" s="1"/>
      <c r="AK40577" s="1"/>
      <c r="AL40577" s="1"/>
    </row>
    <row r="40578">
      <c r="I40578" s="1"/>
      <c r="J40578" s="1"/>
      <c r="K40578" s="1"/>
      <c r="AA40578" s="1"/>
      <c r="AB40578" s="1"/>
      <c r="AC40578" s="1"/>
      <c r="AJ40578" s="1"/>
      <c r="AK40578" s="1"/>
      <c r="AL40578" s="1"/>
    </row>
    <row r="40579">
      <c r="I40579" s="1"/>
      <c r="J40579" s="1"/>
      <c r="K40579" s="1"/>
      <c r="AA40579" s="1"/>
      <c r="AB40579" s="1"/>
      <c r="AC40579" s="1"/>
      <c r="AJ40579" s="1"/>
      <c r="AK40579" s="1"/>
      <c r="AL40579" s="1"/>
    </row>
    <row r="40580">
      <c r="I40580" s="1"/>
      <c r="J40580" s="1"/>
      <c r="K40580" s="1"/>
      <c r="AA40580" s="1"/>
      <c r="AB40580" s="1"/>
      <c r="AC40580" s="1"/>
      <c r="AJ40580" s="1"/>
      <c r="AK40580" s="1"/>
      <c r="AL40580" s="1"/>
    </row>
    <row r="40581">
      <c r="I40581" s="1"/>
      <c r="J40581" s="1"/>
      <c r="K40581" s="1"/>
      <c r="AA40581" s="1"/>
      <c r="AB40581" s="1"/>
      <c r="AC40581" s="1"/>
      <c r="AJ40581" s="1"/>
      <c r="AK40581" s="1"/>
      <c r="AL40581" s="1"/>
    </row>
    <row r="40582">
      <c r="I40582" s="1"/>
      <c r="J40582" s="1"/>
      <c r="K40582" s="1"/>
      <c r="AA40582" s="1"/>
      <c r="AB40582" s="1"/>
      <c r="AC40582" s="1"/>
      <c r="AJ40582" s="1"/>
      <c r="AK40582" s="1"/>
      <c r="AL40582" s="1"/>
    </row>
    <row r="40583">
      <c r="I40583" s="1"/>
      <c r="J40583" s="1"/>
      <c r="K40583" s="1"/>
      <c r="AA40583" s="1"/>
      <c r="AB40583" s="1"/>
      <c r="AC40583" s="1"/>
      <c r="AJ40583" s="1"/>
      <c r="AK40583" s="1"/>
      <c r="AL40583" s="1"/>
    </row>
    <row r="40584">
      <c r="I40584" s="1"/>
      <c r="J40584" s="1"/>
      <c r="K40584" s="1"/>
      <c r="AA40584" s="1"/>
      <c r="AB40584" s="1"/>
      <c r="AC40584" s="1"/>
      <c r="AJ40584" s="1"/>
      <c r="AK40584" s="1"/>
      <c r="AL40584" s="1"/>
    </row>
    <row r="40585">
      <c r="I40585" s="1"/>
      <c r="J40585" s="1"/>
      <c r="K40585" s="1"/>
      <c r="AA40585" s="1"/>
      <c r="AB40585" s="1"/>
      <c r="AC40585" s="1"/>
      <c r="AJ40585" s="1"/>
      <c r="AK40585" s="1"/>
      <c r="AL40585" s="1"/>
    </row>
    <row r="40586">
      <c r="I40586" s="1"/>
      <c r="J40586" s="1"/>
      <c r="K40586" s="1"/>
      <c r="AA40586" s="1"/>
      <c r="AB40586" s="1"/>
      <c r="AC40586" s="1"/>
      <c r="AJ40586" s="1"/>
      <c r="AK40586" s="1"/>
      <c r="AL40586" s="1"/>
    </row>
    <row r="40587">
      <c r="I40587" s="1"/>
      <c r="J40587" s="1"/>
      <c r="K40587" s="1"/>
      <c r="AA40587" s="1"/>
      <c r="AB40587" s="1"/>
      <c r="AC40587" s="1"/>
      <c r="AJ40587" s="1"/>
      <c r="AK40587" s="1"/>
      <c r="AL40587" s="1"/>
    </row>
    <row r="40588">
      <c r="I40588" s="1"/>
      <c r="J40588" s="1"/>
      <c r="K40588" s="1"/>
      <c r="AA40588" s="1"/>
      <c r="AB40588" s="1"/>
      <c r="AC40588" s="1"/>
      <c r="AJ40588" s="1"/>
      <c r="AK40588" s="1"/>
      <c r="AL40588" s="1"/>
    </row>
    <row r="40589">
      <c r="I40589" s="1"/>
      <c r="J40589" s="1"/>
      <c r="K40589" s="1"/>
      <c r="AA40589" s="1"/>
      <c r="AB40589" s="1"/>
      <c r="AC40589" s="1"/>
      <c r="AJ40589" s="1"/>
      <c r="AK40589" s="1"/>
      <c r="AL40589" s="1"/>
    </row>
    <row r="40590">
      <c r="I40590" s="1"/>
      <c r="J40590" s="1"/>
      <c r="K40590" s="1"/>
      <c r="AA40590" s="1"/>
      <c r="AB40590" s="1"/>
      <c r="AC40590" s="1"/>
      <c r="AJ40590" s="1"/>
      <c r="AK40590" s="1"/>
      <c r="AL40590" s="1"/>
    </row>
    <row r="40591">
      <c r="I40591" s="1"/>
      <c r="J40591" s="1"/>
      <c r="K40591" s="1"/>
      <c r="AA40591" s="1"/>
      <c r="AB40591" s="1"/>
      <c r="AC40591" s="1"/>
      <c r="AJ40591" s="1"/>
      <c r="AK40591" s="1"/>
      <c r="AL40591" s="1"/>
    </row>
    <row r="40592">
      <c r="I40592" s="1"/>
      <c r="J40592" s="1"/>
      <c r="K40592" s="1"/>
      <c r="AA40592" s="1"/>
      <c r="AB40592" s="1"/>
      <c r="AC40592" s="1"/>
      <c r="AJ40592" s="1"/>
      <c r="AK40592" s="1"/>
      <c r="AL40592" s="1"/>
    </row>
    <row r="40593">
      <c r="I40593" s="1"/>
      <c r="J40593" s="1"/>
      <c r="K40593" s="1"/>
      <c r="AA40593" s="1"/>
      <c r="AB40593" s="1"/>
      <c r="AC40593" s="1"/>
      <c r="AJ40593" s="1"/>
      <c r="AK40593" s="1"/>
      <c r="AL40593" s="1"/>
    </row>
    <row r="40594">
      <c r="I40594" s="1"/>
      <c r="J40594" s="1"/>
      <c r="K40594" s="1"/>
      <c r="AA40594" s="1"/>
      <c r="AB40594" s="1"/>
      <c r="AC40594" s="1"/>
      <c r="AJ40594" s="1"/>
      <c r="AK40594" s="1"/>
      <c r="AL40594" s="1"/>
    </row>
    <row r="40595">
      <c r="I40595" s="1"/>
      <c r="J40595" s="1"/>
      <c r="K40595" s="1"/>
      <c r="AA40595" s="1"/>
      <c r="AB40595" s="1"/>
      <c r="AC40595" s="1"/>
      <c r="AJ40595" s="1"/>
      <c r="AK40595" s="1"/>
      <c r="AL40595" s="1"/>
    </row>
    <row r="40596">
      <c r="I40596" s="1"/>
      <c r="J40596" s="1"/>
      <c r="K40596" s="1"/>
      <c r="AA40596" s="1"/>
      <c r="AB40596" s="1"/>
      <c r="AC40596" s="1"/>
      <c r="AJ40596" s="1"/>
      <c r="AK40596" s="1"/>
      <c r="AL40596" s="1"/>
    </row>
    <row r="40597">
      <c r="I40597" s="1"/>
      <c r="J40597" s="1"/>
      <c r="K40597" s="1"/>
      <c r="AA40597" s="1"/>
      <c r="AB40597" s="1"/>
      <c r="AC40597" s="1"/>
      <c r="AJ40597" s="1"/>
      <c r="AK40597" s="1"/>
      <c r="AL40597" s="1"/>
    </row>
    <row r="40598">
      <c r="I40598" s="1"/>
      <c r="J40598" s="1"/>
      <c r="K40598" s="1"/>
      <c r="AA40598" s="1"/>
      <c r="AB40598" s="1"/>
      <c r="AC40598" s="1"/>
      <c r="AJ40598" s="1"/>
      <c r="AK40598" s="1"/>
      <c r="AL40598" s="1"/>
    </row>
    <row r="40599">
      <c r="I40599" s="1"/>
      <c r="J40599" s="1"/>
      <c r="K40599" s="1"/>
      <c r="AA40599" s="1"/>
      <c r="AB40599" s="1"/>
      <c r="AC40599" s="1"/>
      <c r="AJ40599" s="1"/>
      <c r="AK40599" s="1"/>
      <c r="AL40599" s="1"/>
    </row>
    <row r="40600">
      <c r="I40600" s="1"/>
      <c r="J40600" s="1"/>
      <c r="K40600" s="1"/>
      <c r="AA40600" s="1"/>
      <c r="AB40600" s="1"/>
      <c r="AC40600" s="1"/>
      <c r="AJ40600" s="1"/>
      <c r="AK40600" s="1"/>
      <c r="AL40600" s="1"/>
    </row>
    <row r="40601">
      <c r="I40601" s="1"/>
      <c r="J40601" s="1"/>
      <c r="K40601" s="1"/>
      <c r="AA40601" s="1"/>
      <c r="AB40601" s="1"/>
      <c r="AC40601" s="1"/>
      <c r="AJ40601" s="1"/>
      <c r="AK40601" s="1"/>
      <c r="AL40601" s="1"/>
    </row>
    <row r="40602">
      <c r="I40602" s="1"/>
      <c r="J40602" s="1"/>
      <c r="K40602" s="1"/>
      <c r="AA40602" s="1"/>
      <c r="AB40602" s="1"/>
      <c r="AC40602" s="1"/>
      <c r="AJ40602" s="1"/>
      <c r="AK40602" s="1"/>
      <c r="AL40602" s="1"/>
    </row>
    <row r="40603">
      <c r="I40603" s="1"/>
      <c r="J40603" s="1"/>
      <c r="K40603" s="1"/>
      <c r="AA40603" s="1"/>
      <c r="AB40603" s="1"/>
      <c r="AC40603" s="1"/>
      <c r="AJ40603" s="1"/>
      <c r="AK40603" s="1"/>
      <c r="AL40603" s="1"/>
    </row>
    <row r="40604">
      <c r="I40604" s="1"/>
      <c r="J40604" s="1"/>
      <c r="K40604" s="1"/>
      <c r="AA40604" s="1"/>
      <c r="AB40604" s="1"/>
      <c r="AC40604" s="1"/>
      <c r="AJ40604" s="1"/>
      <c r="AK40604" s="1"/>
      <c r="AL40604" s="1"/>
    </row>
    <row r="40605">
      <c r="I40605" s="1"/>
      <c r="J40605" s="1"/>
      <c r="K40605" s="1"/>
      <c r="AA40605" s="1"/>
      <c r="AB40605" s="1"/>
      <c r="AC40605" s="1"/>
      <c r="AJ40605" s="1"/>
      <c r="AK40605" s="1"/>
      <c r="AL40605" s="1"/>
    </row>
    <row r="40606">
      <c r="I40606" s="1"/>
      <c r="J40606" s="1"/>
      <c r="K40606" s="1"/>
      <c r="AA40606" s="1"/>
      <c r="AB40606" s="1"/>
      <c r="AC40606" s="1"/>
      <c r="AJ40606" s="1"/>
      <c r="AK40606" s="1"/>
      <c r="AL40606" s="1"/>
    </row>
    <row r="40607">
      <c r="I40607" s="1"/>
      <c r="J40607" s="1"/>
      <c r="K40607" s="1"/>
      <c r="AA40607" s="1"/>
      <c r="AB40607" s="1"/>
      <c r="AC40607" s="1"/>
      <c r="AJ40607" s="1"/>
      <c r="AK40607" s="1"/>
      <c r="AL40607" s="1"/>
    </row>
    <row r="40608">
      <c r="I40608" s="1"/>
      <c r="J40608" s="1"/>
      <c r="K40608" s="1"/>
      <c r="AA40608" s="1"/>
      <c r="AB40608" s="1"/>
      <c r="AC40608" s="1"/>
      <c r="AJ40608" s="1"/>
      <c r="AK40608" s="1"/>
      <c r="AL40608" s="1"/>
    </row>
    <row r="40609">
      <c r="I40609" s="1"/>
      <c r="J40609" s="1"/>
      <c r="K40609" s="1"/>
      <c r="AA40609" s="1"/>
      <c r="AB40609" s="1"/>
      <c r="AC40609" s="1"/>
      <c r="AJ40609" s="1"/>
      <c r="AK40609" s="1"/>
      <c r="AL40609" s="1"/>
    </row>
    <row r="40610">
      <c r="I40610" s="1"/>
      <c r="J40610" s="1"/>
      <c r="K40610" s="1"/>
      <c r="AA40610" s="1"/>
      <c r="AB40610" s="1"/>
      <c r="AC40610" s="1"/>
      <c r="AJ40610" s="1"/>
      <c r="AK40610" s="1"/>
      <c r="AL40610" s="1"/>
    </row>
    <row r="40611">
      <c r="I40611" s="1"/>
      <c r="J40611" s="1"/>
      <c r="K40611" s="1"/>
      <c r="AA40611" s="1"/>
      <c r="AB40611" s="1"/>
      <c r="AC40611" s="1"/>
      <c r="AJ40611" s="1"/>
      <c r="AK40611" s="1"/>
      <c r="AL40611" s="1"/>
    </row>
    <row r="40612">
      <c r="I40612" s="1"/>
      <c r="J40612" s="1"/>
      <c r="K40612" s="1"/>
      <c r="AA40612" s="1"/>
      <c r="AB40612" s="1"/>
      <c r="AC40612" s="1"/>
      <c r="AJ40612" s="1"/>
      <c r="AK40612" s="1"/>
      <c r="AL40612" s="1"/>
    </row>
    <row r="40613">
      <c r="I40613" s="1"/>
      <c r="J40613" s="1"/>
      <c r="K40613" s="1"/>
      <c r="AA40613" s="1"/>
      <c r="AB40613" s="1"/>
      <c r="AC40613" s="1"/>
      <c r="AJ40613" s="1"/>
      <c r="AK40613" s="1"/>
      <c r="AL40613" s="1"/>
    </row>
    <row r="40614">
      <c r="I40614" s="1"/>
      <c r="J40614" s="1"/>
      <c r="K40614" s="1"/>
      <c r="AA40614" s="1"/>
      <c r="AB40614" s="1"/>
      <c r="AC40614" s="1"/>
      <c r="AJ40614" s="1"/>
      <c r="AK40614" s="1"/>
      <c r="AL40614" s="1"/>
    </row>
    <row r="40615">
      <c r="I40615" s="1"/>
      <c r="J40615" s="1"/>
      <c r="K40615" s="1"/>
      <c r="AA40615" s="1"/>
      <c r="AB40615" s="1"/>
      <c r="AC40615" s="1"/>
      <c r="AJ40615" s="1"/>
      <c r="AK40615" s="1"/>
      <c r="AL40615" s="1"/>
    </row>
    <row r="40616">
      <c r="I40616" s="1"/>
      <c r="J40616" s="1"/>
      <c r="K40616" s="1"/>
      <c r="AA40616" s="1"/>
      <c r="AB40616" s="1"/>
      <c r="AC40616" s="1"/>
      <c r="AJ40616" s="1"/>
      <c r="AK40616" s="1"/>
      <c r="AL40616" s="1"/>
    </row>
    <row r="40617">
      <c r="I40617" s="1"/>
      <c r="J40617" s="1"/>
      <c r="K40617" s="1"/>
      <c r="AA40617" s="1"/>
      <c r="AB40617" s="1"/>
      <c r="AC40617" s="1"/>
      <c r="AJ40617" s="1"/>
      <c r="AK40617" s="1"/>
      <c r="AL40617" s="1"/>
    </row>
    <row r="40618">
      <c r="I40618" s="1"/>
      <c r="J40618" s="1"/>
      <c r="K40618" s="1"/>
      <c r="AA40618" s="1"/>
      <c r="AB40618" s="1"/>
      <c r="AC40618" s="1"/>
      <c r="AJ40618" s="1"/>
      <c r="AK40618" s="1"/>
      <c r="AL40618" s="1"/>
    </row>
    <row r="40619">
      <c r="I40619" s="1"/>
      <c r="J40619" s="1"/>
      <c r="K40619" s="1"/>
      <c r="AA40619" s="1"/>
      <c r="AB40619" s="1"/>
      <c r="AC40619" s="1"/>
      <c r="AJ40619" s="1"/>
      <c r="AK40619" s="1"/>
      <c r="AL40619" s="1"/>
    </row>
    <row r="40620">
      <c r="I40620" s="1"/>
      <c r="J40620" s="1"/>
      <c r="K40620" s="1"/>
      <c r="AA40620" s="1"/>
      <c r="AB40620" s="1"/>
      <c r="AC40620" s="1"/>
      <c r="AJ40620" s="1"/>
      <c r="AK40620" s="1"/>
      <c r="AL40620" s="1"/>
    </row>
    <row r="40621">
      <c r="I40621" s="1"/>
      <c r="J40621" s="1"/>
      <c r="K40621" s="1"/>
      <c r="AA40621" s="1"/>
      <c r="AB40621" s="1"/>
      <c r="AC40621" s="1"/>
      <c r="AJ40621" s="1"/>
      <c r="AK40621" s="1"/>
      <c r="AL40621" s="1"/>
    </row>
    <row r="40622">
      <c r="I40622" s="1"/>
      <c r="J40622" s="1"/>
      <c r="K40622" s="1"/>
      <c r="AA40622" s="1"/>
      <c r="AB40622" s="1"/>
      <c r="AC40622" s="1"/>
      <c r="AJ40622" s="1"/>
      <c r="AK40622" s="1"/>
      <c r="AL40622" s="1"/>
    </row>
    <row r="40623">
      <c r="I40623" s="1"/>
      <c r="J40623" s="1"/>
      <c r="K40623" s="1"/>
      <c r="AA40623" s="1"/>
      <c r="AB40623" s="1"/>
      <c r="AC40623" s="1"/>
      <c r="AJ40623" s="1"/>
      <c r="AK40623" s="1"/>
      <c r="AL40623" s="1"/>
    </row>
    <row r="40624">
      <c r="I40624" s="1"/>
      <c r="J40624" s="1"/>
      <c r="K40624" s="1"/>
      <c r="AA40624" s="1"/>
      <c r="AB40624" s="1"/>
      <c r="AC40624" s="1"/>
      <c r="AJ40624" s="1"/>
      <c r="AK40624" s="1"/>
      <c r="AL40624" s="1"/>
    </row>
    <row r="40625">
      <c r="I40625" s="1"/>
      <c r="J40625" s="1"/>
      <c r="K40625" s="1"/>
      <c r="AA40625" s="1"/>
      <c r="AB40625" s="1"/>
      <c r="AC40625" s="1"/>
      <c r="AJ40625" s="1"/>
      <c r="AK40625" s="1"/>
      <c r="AL40625" s="1"/>
    </row>
    <row r="40626">
      <c r="I40626" s="1"/>
      <c r="J40626" s="1"/>
      <c r="K40626" s="1"/>
      <c r="AA40626" s="1"/>
      <c r="AB40626" s="1"/>
      <c r="AC40626" s="1"/>
      <c r="AJ40626" s="1"/>
      <c r="AK40626" s="1"/>
      <c r="AL40626" s="1"/>
    </row>
    <row r="40627">
      <c r="I40627" s="1"/>
      <c r="J40627" s="1"/>
      <c r="K40627" s="1"/>
      <c r="AA40627" s="1"/>
      <c r="AB40627" s="1"/>
      <c r="AC40627" s="1"/>
      <c r="AJ40627" s="1"/>
      <c r="AK40627" s="1"/>
      <c r="AL40627" s="1"/>
    </row>
    <row r="40628">
      <c r="I40628" s="1"/>
      <c r="J40628" s="1"/>
      <c r="K40628" s="1"/>
      <c r="AA40628" s="1"/>
      <c r="AB40628" s="1"/>
      <c r="AC40628" s="1"/>
      <c r="AJ40628" s="1"/>
      <c r="AK40628" s="1"/>
      <c r="AL40628" s="1"/>
    </row>
    <row r="40629">
      <c r="I40629" s="1"/>
      <c r="J40629" s="1"/>
      <c r="K40629" s="1"/>
      <c r="AA40629" s="1"/>
      <c r="AB40629" s="1"/>
      <c r="AC40629" s="1"/>
      <c r="AJ40629" s="1"/>
      <c r="AK40629" s="1"/>
      <c r="AL40629" s="1"/>
    </row>
    <row r="40630">
      <c r="I40630" s="1"/>
      <c r="J40630" s="1"/>
      <c r="K40630" s="1"/>
      <c r="AA40630" s="1"/>
      <c r="AB40630" s="1"/>
      <c r="AC40630" s="1"/>
      <c r="AJ40630" s="1"/>
      <c r="AK40630" s="1"/>
      <c r="AL40630" s="1"/>
    </row>
    <row r="40631">
      <c r="I40631" s="1"/>
      <c r="J40631" s="1"/>
      <c r="K40631" s="1"/>
      <c r="AA40631" s="1"/>
      <c r="AB40631" s="1"/>
      <c r="AC40631" s="1"/>
      <c r="AJ40631" s="1"/>
      <c r="AK40631" s="1"/>
      <c r="AL40631" s="1"/>
    </row>
    <row r="40632">
      <c r="I40632" s="1"/>
      <c r="J40632" s="1"/>
      <c r="K40632" s="1"/>
      <c r="AA40632" s="1"/>
      <c r="AB40632" s="1"/>
      <c r="AC40632" s="1"/>
      <c r="AJ40632" s="1"/>
      <c r="AK40632" s="1"/>
      <c r="AL40632" s="1"/>
    </row>
    <row r="40633">
      <c r="I40633" s="1"/>
      <c r="J40633" s="1"/>
      <c r="K40633" s="1"/>
      <c r="AA40633" s="1"/>
      <c r="AB40633" s="1"/>
      <c r="AC40633" s="1"/>
      <c r="AJ40633" s="1"/>
      <c r="AK40633" s="1"/>
      <c r="AL40633" s="1"/>
    </row>
    <row r="40634">
      <c r="I40634" s="1"/>
      <c r="J40634" s="1"/>
      <c r="K40634" s="1"/>
      <c r="AA40634" s="1"/>
      <c r="AB40634" s="1"/>
      <c r="AC40634" s="1"/>
      <c r="AJ40634" s="1"/>
      <c r="AK40634" s="1"/>
      <c r="AL40634" s="1"/>
    </row>
    <row r="40635">
      <c r="I40635" s="1"/>
      <c r="J40635" s="1"/>
      <c r="K40635" s="1"/>
      <c r="AA40635" s="1"/>
      <c r="AB40635" s="1"/>
      <c r="AC40635" s="1"/>
      <c r="AJ40635" s="1"/>
      <c r="AK40635" s="1"/>
      <c r="AL40635" s="1"/>
    </row>
    <row r="40636">
      <c r="I40636" s="1"/>
      <c r="J40636" s="1"/>
      <c r="K40636" s="1"/>
      <c r="AA40636" s="1"/>
      <c r="AB40636" s="1"/>
      <c r="AC40636" s="1"/>
      <c r="AJ40636" s="1"/>
      <c r="AK40636" s="1"/>
      <c r="AL40636" s="1"/>
    </row>
    <row r="40637">
      <c r="I40637" s="1"/>
      <c r="J40637" s="1"/>
      <c r="K40637" s="1"/>
      <c r="AA40637" s="1"/>
      <c r="AB40637" s="1"/>
      <c r="AC40637" s="1"/>
      <c r="AJ40637" s="1"/>
      <c r="AK40637" s="1"/>
      <c r="AL40637" s="1"/>
    </row>
    <row r="40638">
      <c r="I40638" s="1"/>
      <c r="J40638" s="1"/>
      <c r="K40638" s="1"/>
      <c r="AA40638" s="1"/>
      <c r="AB40638" s="1"/>
      <c r="AC40638" s="1"/>
      <c r="AJ40638" s="1"/>
      <c r="AK40638" s="1"/>
      <c r="AL40638" s="1"/>
    </row>
    <row r="40639">
      <c r="I40639" s="1"/>
      <c r="J40639" s="1"/>
      <c r="K40639" s="1"/>
      <c r="AA40639" s="1"/>
      <c r="AB40639" s="1"/>
      <c r="AC40639" s="1"/>
      <c r="AJ40639" s="1"/>
      <c r="AK40639" s="1"/>
      <c r="AL40639" s="1"/>
    </row>
    <row r="40640">
      <c r="I40640" s="1"/>
      <c r="J40640" s="1"/>
      <c r="K40640" s="1"/>
      <c r="AA40640" s="1"/>
      <c r="AB40640" s="1"/>
      <c r="AC40640" s="1"/>
      <c r="AJ40640" s="1"/>
      <c r="AK40640" s="1"/>
      <c r="AL40640" s="1"/>
    </row>
    <row r="40641">
      <c r="I40641" s="1"/>
      <c r="J40641" s="1"/>
      <c r="K40641" s="1"/>
      <c r="AA40641" s="1"/>
      <c r="AB40641" s="1"/>
      <c r="AC40641" s="1"/>
      <c r="AJ40641" s="1"/>
      <c r="AK40641" s="1"/>
      <c r="AL40641" s="1"/>
    </row>
    <row r="40642">
      <c r="I40642" s="1"/>
      <c r="J40642" s="1"/>
      <c r="K40642" s="1"/>
      <c r="AA40642" s="1"/>
      <c r="AB40642" s="1"/>
      <c r="AC40642" s="1"/>
      <c r="AJ40642" s="1"/>
      <c r="AK40642" s="1"/>
      <c r="AL40642" s="1"/>
    </row>
    <row r="40643">
      <c r="I40643" s="1"/>
      <c r="J40643" s="1"/>
      <c r="K40643" s="1"/>
      <c r="AA40643" s="1"/>
      <c r="AB40643" s="1"/>
      <c r="AC40643" s="1"/>
      <c r="AJ40643" s="1"/>
      <c r="AK40643" s="1"/>
      <c r="AL40643" s="1"/>
    </row>
    <row r="40644">
      <c r="I40644" s="1"/>
      <c r="J40644" s="1"/>
      <c r="K40644" s="1"/>
      <c r="AA40644" s="1"/>
      <c r="AB40644" s="1"/>
      <c r="AC40644" s="1"/>
      <c r="AJ40644" s="1"/>
      <c r="AK40644" s="1"/>
      <c r="AL40644" s="1"/>
    </row>
    <row r="40645">
      <c r="I40645" s="1"/>
      <c r="J40645" s="1"/>
      <c r="K40645" s="1"/>
      <c r="AA40645" s="1"/>
      <c r="AB40645" s="1"/>
      <c r="AC40645" s="1"/>
      <c r="AJ40645" s="1"/>
      <c r="AK40645" s="1"/>
      <c r="AL40645" s="1"/>
    </row>
    <row r="40646">
      <c r="I40646" s="1"/>
      <c r="J40646" s="1"/>
      <c r="K40646" s="1"/>
      <c r="AA40646" s="1"/>
      <c r="AB40646" s="1"/>
      <c r="AC40646" s="1"/>
      <c r="AJ40646" s="1"/>
      <c r="AK40646" s="1"/>
      <c r="AL40646" s="1"/>
    </row>
    <row r="40647">
      <c r="I40647" s="1"/>
      <c r="J40647" s="1"/>
      <c r="K40647" s="1"/>
      <c r="AA40647" s="1"/>
      <c r="AB40647" s="1"/>
      <c r="AC40647" s="1"/>
      <c r="AJ40647" s="1"/>
      <c r="AK40647" s="1"/>
      <c r="AL40647" s="1"/>
    </row>
    <row r="40648">
      <c r="I40648" s="1"/>
      <c r="J40648" s="1"/>
      <c r="K40648" s="1"/>
      <c r="AA40648" s="1"/>
      <c r="AB40648" s="1"/>
      <c r="AC40648" s="1"/>
      <c r="AJ40648" s="1"/>
      <c r="AK40648" s="1"/>
      <c r="AL40648" s="1"/>
    </row>
    <row r="40649">
      <c r="I40649" s="1"/>
      <c r="J40649" s="1"/>
      <c r="K40649" s="1"/>
      <c r="AA40649" s="1"/>
      <c r="AB40649" s="1"/>
      <c r="AC40649" s="1"/>
      <c r="AJ40649" s="1"/>
      <c r="AK40649" s="1"/>
      <c r="AL40649" s="1"/>
    </row>
    <row r="40650">
      <c r="I40650" s="1"/>
      <c r="J40650" s="1"/>
      <c r="K40650" s="1"/>
      <c r="AA40650" s="1"/>
      <c r="AB40650" s="1"/>
      <c r="AC40650" s="1"/>
      <c r="AJ40650" s="1"/>
      <c r="AK40650" s="1"/>
      <c r="AL40650" s="1"/>
    </row>
    <row r="40651">
      <c r="I40651" s="1"/>
      <c r="J40651" s="1"/>
      <c r="K40651" s="1"/>
      <c r="AA40651" s="1"/>
      <c r="AB40651" s="1"/>
      <c r="AC40651" s="1"/>
      <c r="AJ40651" s="1"/>
      <c r="AK40651" s="1"/>
      <c r="AL40651" s="1"/>
    </row>
    <row r="40652">
      <c r="I40652" s="1"/>
      <c r="J40652" s="1"/>
      <c r="K40652" s="1"/>
      <c r="AA40652" s="1"/>
      <c r="AB40652" s="1"/>
      <c r="AC40652" s="1"/>
      <c r="AJ40652" s="1"/>
      <c r="AK40652" s="1"/>
      <c r="AL40652" s="1"/>
    </row>
    <row r="40653">
      <c r="I40653" s="1"/>
      <c r="J40653" s="1"/>
      <c r="K40653" s="1"/>
      <c r="AA40653" s="1"/>
      <c r="AB40653" s="1"/>
      <c r="AC40653" s="1"/>
      <c r="AJ40653" s="1"/>
      <c r="AK40653" s="1"/>
      <c r="AL40653" s="1"/>
    </row>
    <row r="40654">
      <c r="I40654" s="1"/>
      <c r="J40654" s="1"/>
      <c r="K40654" s="1"/>
      <c r="AA40654" s="1"/>
      <c r="AB40654" s="1"/>
      <c r="AC40654" s="1"/>
      <c r="AJ40654" s="1"/>
      <c r="AK40654" s="1"/>
      <c r="AL40654" s="1"/>
    </row>
    <row r="40655">
      <c r="I40655" s="1"/>
      <c r="J40655" s="1"/>
      <c r="K40655" s="1"/>
      <c r="AA40655" s="1"/>
      <c r="AB40655" s="1"/>
      <c r="AC40655" s="1"/>
      <c r="AJ40655" s="1"/>
      <c r="AK40655" s="1"/>
      <c r="AL40655" s="1"/>
    </row>
    <row r="40656">
      <c r="I40656" s="1"/>
      <c r="J40656" s="1"/>
      <c r="K40656" s="1"/>
      <c r="AA40656" s="1"/>
      <c r="AB40656" s="1"/>
      <c r="AC40656" s="1"/>
      <c r="AJ40656" s="1"/>
      <c r="AK40656" s="1"/>
      <c r="AL40656" s="1"/>
    </row>
    <row r="40657">
      <c r="I40657" s="1"/>
      <c r="J40657" s="1"/>
      <c r="K40657" s="1"/>
      <c r="AA40657" s="1"/>
      <c r="AB40657" s="1"/>
      <c r="AC40657" s="1"/>
      <c r="AJ40657" s="1"/>
      <c r="AK40657" s="1"/>
      <c r="AL40657" s="1"/>
    </row>
    <row r="40658">
      <c r="I40658" s="1"/>
      <c r="J40658" s="1"/>
      <c r="K40658" s="1"/>
      <c r="AA40658" s="1"/>
      <c r="AB40658" s="1"/>
      <c r="AC40658" s="1"/>
      <c r="AJ40658" s="1"/>
      <c r="AK40658" s="1"/>
      <c r="AL40658" s="1"/>
    </row>
    <row r="40659">
      <c r="I40659" s="1"/>
      <c r="J40659" s="1"/>
      <c r="K40659" s="1"/>
      <c r="AA40659" s="1"/>
      <c r="AB40659" s="1"/>
      <c r="AC40659" s="1"/>
      <c r="AJ40659" s="1"/>
      <c r="AK40659" s="1"/>
      <c r="AL40659" s="1"/>
    </row>
    <row r="40660">
      <c r="I40660" s="1"/>
      <c r="J40660" s="1"/>
      <c r="K40660" s="1"/>
      <c r="AA40660" s="1"/>
      <c r="AB40660" s="1"/>
      <c r="AC40660" s="1"/>
      <c r="AJ40660" s="1"/>
      <c r="AK40660" s="1"/>
      <c r="AL40660" s="1"/>
    </row>
    <row r="40661">
      <c r="I40661" s="1"/>
      <c r="J40661" s="1"/>
      <c r="K40661" s="1"/>
      <c r="AA40661" s="1"/>
      <c r="AB40661" s="1"/>
      <c r="AC40661" s="1"/>
      <c r="AJ40661" s="1"/>
      <c r="AK40661" s="1"/>
      <c r="AL40661" s="1"/>
    </row>
    <row r="40662">
      <c r="I40662" s="1"/>
      <c r="J40662" s="1"/>
      <c r="K40662" s="1"/>
      <c r="AA40662" s="1"/>
      <c r="AB40662" s="1"/>
      <c r="AC40662" s="1"/>
      <c r="AJ40662" s="1"/>
      <c r="AK40662" s="1"/>
      <c r="AL40662" s="1"/>
    </row>
    <row r="40663">
      <c r="I40663" s="1"/>
      <c r="J40663" s="1"/>
      <c r="K40663" s="1"/>
      <c r="AA40663" s="1"/>
      <c r="AB40663" s="1"/>
      <c r="AC40663" s="1"/>
      <c r="AJ40663" s="1"/>
      <c r="AK40663" s="1"/>
      <c r="AL40663" s="1"/>
    </row>
    <row r="40664">
      <c r="I40664" s="1"/>
      <c r="J40664" s="1"/>
      <c r="K40664" s="1"/>
      <c r="AA40664" s="1"/>
      <c r="AB40664" s="1"/>
      <c r="AC40664" s="1"/>
      <c r="AJ40664" s="1"/>
      <c r="AK40664" s="1"/>
      <c r="AL40664" s="1"/>
    </row>
    <row r="40665">
      <c r="I40665" s="1"/>
      <c r="J40665" s="1"/>
      <c r="K40665" s="1"/>
      <c r="AA40665" s="1"/>
      <c r="AB40665" s="1"/>
      <c r="AC40665" s="1"/>
      <c r="AJ40665" s="1"/>
      <c r="AK40665" s="1"/>
      <c r="AL40665" s="1"/>
    </row>
    <row r="40666">
      <c r="I40666" s="1"/>
      <c r="J40666" s="1"/>
      <c r="K40666" s="1"/>
      <c r="AA40666" s="1"/>
      <c r="AB40666" s="1"/>
      <c r="AC40666" s="1"/>
      <c r="AJ40666" s="1"/>
      <c r="AK40666" s="1"/>
      <c r="AL40666" s="1"/>
    </row>
    <row r="40667">
      <c r="I40667" s="1"/>
      <c r="J40667" s="1"/>
      <c r="K40667" s="1"/>
      <c r="AA40667" s="1"/>
      <c r="AB40667" s="1"/>
      <c r="AC40667" s="1"/>
      <c r="AJ40667" s="1"/>
      <c r="AK40667" s="1"/>
      <c r="AL40667" s="1"/>
    </row>
    <row r="40668">
      <c r="I40668" s="1"/>
      <c r="J40668" s="1"/>
      <c r="K40668" s="1"/>
      <c r="AA40668" s="1"/>
      <c r="AB40668" s="1"/>
      <c r="AC40668" s="1"/>
      <c r="AJ40668" s="1"/>
      <c r="AK40668" s="1"/>
      <c r="AL40668" s="1"/>
    </row>
    <row r="40669">
      <c r="I40669" s="1"/>
      <c r="J40669" s="1"/>
      <c r="K40669" s="1"/>
      <c r="AA40669" s="1"/>
      <c r="AB40669" s="1"/>
      <c r="AC40669" s="1"/>
      <c r="AJ40669" s="1"/>
      <c r="AK40669" s="1"/>
      <c r="AL40669" s="1"/>
    </row>
    <row r="40670">
      <c r="I40670" s="1"/>
      <c r="J40670" s="1"/>
      <c r="K40670" s="1"/>
      <c r="AA40670" s="1"/>
      <c r="AB40670" s="1"/>
      <c r="AC40670" s="1"/>
      <c r="AJ40670" s="1"/>
      <c r="AK40670" s="1"/>
      <c r="AL40670" s="1"/>
    </row>
    <row r="40671">
      <c r="I40671" s="1"/>
      <c r="J40671" s="1"/>
      <c r="K40671" s="1"/>
      <c r="AA40671" s="1"/>
      <c r="AB40671" s="1"/>
      <c r="AC40671" s="1"/>
      <c r="AJ40671" s="1"/>
      <c r="AK40671" s="1"/>
      <c r="AL40671" s="1"/>
    </row>
    <row r="40672">
      <c r="I40672" s="1"/>
      <c r="J40672" s="1"/>
      <c r="K40672" s="1"/>
      <c r="AA40672" s="1"/>
      <c r="AB40672" s="1"/>
      <c r="AC40672" s="1"/>
      <c r="AJ40672" s="1"/>
      <c r="AK40672" s="1"/>
      <c r="AL40672" s="1"/>
    </row>
    <row r="40673">
      <c r="I40673" s="1"/>
      <c r="J40673" s="1"/>
      <c r="K40673" s="1"/>
      <c r="AA40673" s="1"/>
      <c r="AB40673" s="1"/>
      <c r="AC40673" s="1"/>
      <c r="AJ40673" s="1"/>
      <c r="AK40673" s="1"/>
      <c r="AL40673" s="1"/>
    </row>
    <row r="40674">
      <c r="I40674" s="1"/>
      <c r="J40674" s="1"/>
      <c r="K40674" s="1"/>
      <c r="AA40674" s="1"/>
      <c r="AB40674" s="1"/>
      <c r="AC40674" s="1"/>
      <c r="AJ40674" s="1"/>
      <c r="AK40674" s="1"/>
      <c r="AL40674" s="1"/>
    </row>
    <row r="40675">
      <c r="I40675" s="1"/>
      <c r="J40675" s="1"/>
      <c r="K40675" s="1"/>
      <c r="AA40675" s="1"/>
      <c r="AB40675" s="1"/>
      <c r="AC40675" s="1"/>
      <c r="AJ40675" s="1"/>
      <c r="AK40675" s="1"/>
      <c r="AL40675" s="1"/>
    </row>
    <row r="40676">
      <c r="I40676" s="1"/>
      <c r="J40676" s="1"/>
      <c r="K40676" s="1"/>
      <c r="AA40676" s="1"/>
      <c r="AB40676" s="1"/>
      <c r="AC40676" s="1"/>
      <c r="AJ40676" s="1"/>
      <c r="AK40676" s="1"/>
      <c r="AL40676" s="1"/>
    </row>
    <row r="40677">
      <c r="I40677" s="1"/>
      <c r="J40677" s="1"/>
      <c r="K40677" s="1"/>
      <c r="AA40677" s="1"/>
      <c r="AB40677" s="1"/>
      <c r="AC40677" s="1"/>
      <c r="AJ40677" s="1"/>
      <c r="AK40677" s="1"/>
      <c r="AL40677" s="1"/>
    </row>
    <row r="40678">
      <c r="I40678" s="1"/>
      <c r="J40678" s="1"/>
      <c r="K40678" s="1"/>
      <c r="AA40678" s="1"/>
      <c r="AB40678" s="1"/>
      <c r="AC40678" s="1"/>
      <c r="AJ40678" s="1"/>
      <c r="AK40678" s="1"/>
      <c r="AL40678" s="1"/>
    </row>
    <row r="40679">
      <c r="I40679" s="1"/>
      <c r="J40679" s="1"/>
      <c r="K40679" s="1"/>
      <c r="AA40679" s="1"/>
      <c r="AB40679" s="1"/>
      <c r="AC40679" s="1"/>
      <c r="AJ40679" s="1"/>
      <c r="AK40679" s="1"/>
      <c r="AL40679" s="1"/>
    </row>
    <row r="40680">
      <c r="I40680" s="1"/>
      <c r="J40680" s="1"/>
      <c r="K40680" s="1"/>
      <c r="AA40680" s="1"/>
      <c r="AB40680" s="1"/>
      <c r="AC40680" s="1"/>
      <c r="AJ40680" s="1"/>
      <c r="AK40680" s="1"/>
      <c r="AL40680" s="1"/>
    </row>
    <row r="40681">
      <c r="I40681" s="1"/>
      <c r="J40681" s="1"/>
      <c r="K40681" s="1"/>
      <c r="AA40681" s="1"/>
      <c r="AB40681" s="1"/>
      <c r="AC40681" s="1"/>
      <c r="AJ40681" s="1"/>
      <c r="AK40681" s="1"/>
      <c r="AL40681" s="1"/>
    </row>
    <row r="40682">
      <c r="I40682" s="1"/>
      <c r="J40682" s="1"/>
      <c r="K40682" s="1"/>
      <c r="AA40682" s="1"/>
      <c r="AB40682" s="1"/>
      <c r="AC40682" s="1"/>
      <c r="AJ40682" s="1"/>
      <c r="AK40682" s="1"/>
      <c r="AL40682" s="1"/>
    </row>
    <row r="40683">
      <c r="I40683" s="1"/>
      <c r="J40683" s="1"/>
      <c r="K40683" s="1"/>
      <c r="AA40683" s="1"/>
      <c r="AB40683" s="1"/>
      <c r="AC40683" s="1"/>
      <c r="AJ40683" s="1"/>
      <c r="AK40683" s="1"/>
      <c r="AL40683" s="1"/>
    </row>
    <row r="40684">
      <c r="I40684" s="1"/>
      <c r="J40684" s="1"/>
      <c r="K40684" s="1"/>
      <c r="AA40684" s="1"/>
      <c r="AB40684" s="1"/>
      <c r="AC40684" s="1"/>
      <c r="AJ40684" s="1"/>
      <c r="AK40684" s="1"/>
      <c r="AL40684" s="1"/>
    </row>
    <row r="40685">
      <c r="I40685" s="1"/>
      <c r="J40685" s="1"/>
      <c r="K40685" s="1"/>
      <c r="AA40685" s="1"/>
      <c r="AB40685" s="1"/>
      <c r="AC40685" s="1"/>
      <c r="AJ40685" s="1"/>
      <c r="AK40685" s="1"/>
      <c r="AL40685" s="1"/>
    </row>
    <row r="40686">
      <c r="I40686" s="1"/>
      <c r="J40686" s="1"/>
      <c r="K40686" s="1"/>
      <c r="AA40686" s="1"/>
      <c r="AB40686" s="1"/>
      <c r="AC40686" s="1"/>
      <c r="AJ40686" s="1"/>
      <c r="AK40686" s="1"/>
      <c r="AL40686" s="1"/>
    </row>
    <row r="40687">
      <c r="I40687" s="1"/>
      <c r="J40687" s="1"/>
      <c r="K40687" s="1"/>
      <c r="AA40687" s="1"/>
      <c r="AB40687" s="1"/>
      <c r="AC40687" s="1"/>
      <c r="AJ40687" s="1"/>
      <c r="AK40687" s="1"/>
      <c r="AL40687" s="1"/>
    </row>
    <row r="40688">
      <c r="I40688" s="1"/>
      <c r="J40688" s="1"/>
      <c r="K40688" s="1"/>
      <c r="AA40688" s="1"/>
      <c r="AB40688" s="1"/>
      <c r="AC40688" s="1"/>
      <c r="AJ40688" s="1"/>
      <c r="AK40688" s="1"/>
      <c r="AL40688" s="1"/>
    </row>
    <row r="40689">
      <c r="I40689" s="1"/>
      <c r="J40689" s="1"/>
      <c r="K40689" s="1"/>
      <c r="AA40689" s="1"/>
      <c r="AB40689" s="1"/>
      <c r="AC40689" s="1"/>
      <c r="AJ40689" s="1"/>
      <c r="AK40689" s="1"/>
      <c r="AL40689" s="1"/>
    </row>
    <row r="40690">
      <c r="I40690" s="1"/>
      <c r="J40690" s="1"/>
      <c r="K40690" s="1"/>
      <c r="AA40690" s="1"/>
      <c r="AB40690" s="1"/>
      <c r="AC40690" s="1"/>
      <c r="AJ40690" s="1"/>
      <c r="AK40690" s="1"/>
      <c r="AL40690" s="1"/>
    </row>
    <row r="40691">
      <c r="I40691" s="1"/>
      <c r="J40691" s="1"/>
      <c r="K40691" s="1"/>
      <c r="AA40691" s="1"/>
      <c r="AB40691" s="1"/>
      <c r="AC40691" s="1"/>
      <c r="AJ40691" s="1"/>
      <c r="AK40691" s="1"/>
      <c r="AL40691" s="1"/>
    </row>
    <row r="40692">
      <c r="I40692" s="1"/>
      <c r="J40692" s="1"/>
      <c r="K40692" s="1"/>
      <c r="AA40692" s="1"/>
      <c r="AB40692" s="1"/>
      <c r="AC40692" s="1"/>
      <c r="AJ40692" s="1"/>
      <c r="AK40692" s="1"/>
      <c r="AL40692" s="1"/>
    </row>
    <row r="40693">
      <c r="I40693" s="1"/>
      <c r="J40693" s="1"/>
      <c r="K40693" s="1"/>
      <c r="AA40693" s="1"/>
      <c r="AB40693" s="1"/>
      <c r="AC40693" s="1"/>
      <c r="AJ40693" s="1"/>
      <c r="AK40693" s="1"/>
      <c r="AL40693" s="1"/>
    </row>
    <row r="40694">
      <c r="I40694" s="1"/>
      <c r="J40694" s="1"/>
      <c r="K40694" s="1"/>
      <c r="AA40694" s="1"/>
      <c r="AB40694" s="1"/>
      <c r="AC40694" s="1"/>
      <c r="AJ40694" s="1"/>
      <c r="AK40694" s="1"/>
      <c r="AL40694" s="1"/>
    </row>
    <row r="40695">
      <c r="I40695" s="1"/>
      <c r="J40695" s="1"/>
      <c r="K40695" s="1"/>
      <c r="AA40695" s="1"/>
      <c r="AB40695" s="1"/>
      <c r="AC40695" s="1"/>
      <c r="AJ40695" s="1"/>
      <c r="AK40695" s="1"/>
      <c r="AL40695" s="1"/>
    </row>
    <row r="40696">
      <c r="I40696" s="1"/>
      <c r="J40696" s="1"/>
      <c r="K40696" s="1"/>
      <c r="AA40696" s="1"/>
      <c r="AB40696" s="1"/>
      <c r="AC40696" s="1"/>
      <c r="AJ40696" s="1"/>
      <c r="AK40696" s="1"/>
      <c r="AL40696" s="1"/>
    </row>
    <row r="40697">
      <c r="I40697" s="1"/>
      <c r="J40697" s="1"/>
      <c r="K40697" s="1"/>
      <c r="AA40697" s="1"/>
      <c r="AB40697" s="1"/>
      <c r="AC40697" s="1"/>
      <c r="AJ40697" s="1"/>
      <c r="AK40697" s="1"/>
      <c r="AL40697" s="1"/>
    </row>
    <row r="40698">
      <c r="I40698" s="1"/>
      <c r="J40698" s="1"/>
      <c r="K40698" s="1"/>
      <c r="AA40698" s="1"/>
      <c r="AB40698" s="1"/>
      <c r="AC40698" s="1"/>
      <c r="AJ40698" s="1"/>
      <c r="AK40698" s="1"/>
      <c r="AL40698" s="1"/>
    </row>
    <row r="40699">
      <c r="I40699" s="1"/>
      <c r="J40699" s="1"/>
      <c r="K40699" s="1"/>
      <c r="AA40699" s="1"/>
      <c r="AB40699" s="1"/>
      <c r="AC40699" s="1"/>
      <c r="AJ40699" s="1"/>
      <c r="AK40699" s="1"/>
      <c r="AL40699" s="1"/>
    </row>
    <row r="40700">
      <c r="I40700" s="1"/>
      <c r="J40700" s="1"/>
      <c r="K40700" s="1"/>
      <c r="AA40700" s="1"/>
      <c r="AB40700" s="1"/>
      <c r="AC40700" s="1"/>
      <c r="AJ40700" s="1"/>
      <c r="AK40700" s="1"/>
      <c r="AL40700" s="1"/>
    </row>
    <row r="40701">
      <c r="I40701" s="1"/>
      <c r="J40701" s="1"/>
      <c r="K40701" s="1"/>
      <c r="AA40701" s="1"/>
      <c r="AB40701" s="1"/>
      <c r="AC40701" s="1"/>
      <c r="AJ40701" s="1"/>
      <c r="AK40701" s="1"/>
      <c r="AL40701" s="1"/>
    </row>
    <row r="40702">
      <c r="I40702" s="1"/>
      <c r="J40702" s="1"/>
      <c r="K40702" s="1"/>
      <c r="AA40702" s="1"/>
      <c r="AB40702" s="1"/>
      <c r="AC40702" s="1"/>
      <c r="AJ40702" s="1"/>
      <c r="AK40702" s="1"/>
      <c r="AL40702" s="1"/>
    </row>
    <row r="40703">
      <c r="I40703" s="1"/>
      <c r="J40703" s="1"/>
      <c r="K40703" s="1"/>
      <c r="AA40703" s="1"/>
      <c r="AB40703" s="1"/>
      <c r="AC40703" s="1"/>
      <c r="AJ40703" s="1"/>
      <c r="AK40703" s="1"/>
      <c r="AL40703" s="1"/>
    </row>
    <row r="40704">
      <c r="I40704" s="1"/>
      <c r="J40704" s="1"/>
      <c r="K40704" s="1"/>
      <c r="AA40704" s="1"/>
      <c r="AB40704" s="1"/>
      <c r="AC40704" s="1"/>
      <c r="AJ40704" s="1"/>
      <c r="AK40704" s="1"/>
      <c r="AL40704" s="1"/>
    </row>
    <row r="40705">
      <c r="I40705" s="1"/>
      <c r="J40705" s="1"/>
      <c r="K40705" s="1"/>
      <c r="AA40705" s="1"/>
      <c r="AB40705" s="1"/>
      <c r="AC40705" s="1"/>
      <c r="AJ40705" s="1"/>
      <c r="AK40705" s="1"/>
      <c r="AL40705" s="1"/>
    </row>
    <row r="40706">
      <c r="I40706" s="1"/>
      <c r="J40706" s="1"/>
      <c r="K40706" s="1"/>
      <c r="AA40706" s="1"/>
      <c r="AB40706" s="1"/>
      <c r="AC40706" s="1"/>
      <c r="AJ40706" s="1"/>
      <c r="AK40706" s="1"/>
      <c r="AL40706" s="1"/>
    </row>
    <row r="40707">
      <c r="I40707" s="1"/>
      <c r="J40707" s="1"/>
      <c r="K40707" s="1"/>
      <c r="AA40707" s="1"/>
      <c r="AB40707" s="1"/>
      <c r="AC40707" s="1"/>
      <c r="AJ40707" s="1"/>
      <c r="AK40707" s="1"/>
      <c r="AL40707" s="1"/>
    </row>
    <row r="40708">
      <c r="I40708" s="1"/>
      <c r="J40708" s="1"/>
      <c r="K40708" s="1"/>
      <c r="AA40708" s="1"/>
      <c r="AB40708" s="1"/>
      <c r="AC40708" s="1"/>
      <c r="AJ40708" s="1"/>
      <c r="AK40708" s="1"/>
      <c r="AL40708" s="1"/>
    </row>
    <row r="40709">
      <c r="I40709" s="1"/>
      <c r="J40709" s="1"/>
      <c r="K40709" s="1"/>
      <c r="AA40709" s="1"/>
      <c r="AB40709" s="1"/>
      <c r="AC40709" s="1"/>
      <c r="AJ40709" s="1"/>
      <c r="AK40709" s="1"/>
      <c r="AL40709" s="1"/>
    </row>
    <row r="40710">
      <c r="I40710" s="1"/>
      <c r="J40710" s="1"/>
      <c r="K40710" s="1"/>
      <c r="AA40710" s="1"/>
      <c r="AB40710" s="1"/>
      <c r="AC40710" s="1"/>
      <c r="AJ40710" s="1"/>
      <c r="AK40710" s="1"/>
      <c r="AL40710" s="1"/>
    </row>
    <row r="40711">
      <c r="I40711" s="1"/>
      <c r="J40711" s="1"/>
      <c r="K40711" s="1"/>
      <c r="AA40711" s="1"/>
      <c r="AB40711" s="1"/>
      <c r="AC40711" s="1"/>
      <c r="AJ40711" s="1"/>
      <c r="AK40711" s="1"/>
      <c r="AL40711" s="1"/>
    </row>
    <row r="40712">
      <c r="I40712" s="1"/>
      <c r="J40712" s="1"/>
      <c r="K40712" s="1"/>
      <c r="AA40712" s="1"/>
      <c r="AB40712" s="1"/>
      <c r="AC40712" s="1"/>
      <c r="AJ40712" s="1"/>
      <c r="AK40712" s="1"/>
      <c r="AL40712" s="1"/>
    </row>
    <row r="40713">
      <c r="I40713" s="1"/>
      <c r="J40713" s="1"/>
      <c r="K40713" s="1"/>
      <c r="AA40713" s="1"/>
      <c r="AB40713" s="1"/>
      <c r="AC40713" s="1"/>
      <c r="AJ40713" s="1"/>
      <c r="AK40713" s="1"/>
      <c r="AL40713" s="1"/>
    </row>
    <row r="40714">
      <c r="I40714" s="1"/>
      <c r="J40714" s="1"/>
      <c r="K40714" s="1"/>
      <c r="AA40714" s="1"/>
      <c r="AB40714" s="1"/>
      <c r="AC40714" s="1"/>
      <c r="AJ40714" s="1"/>
      <c r="AK40714" s="1"/>
      <c r="AL40714" s="1"/>
    </row>
    <row r="40715">
      <c r="I40715" s="1"/>
      <c r="J40715" s="1"/>
      <c r="K40715" s="1"/>
      <c r="AA40715" s="1"/>
      <c r="AB40715" s="1"/>
      <c r="AC40715" s="1"/>
      <c r="AJ40715" s="1"/>
      <c r="AK40715" s="1"/>
      <c r="AL40715" s="1"/>
    </row>
    <row r="40716">
      <c r="I40716" s="1"/>
      <c r="J40716" s="1"/>
      <c r="K40716" s="1"/>
      <c r="AA40716" s="1"/>
      <c r="AB40716" s="1"/>
      <c r="AC40716" s="1"/>
      <c r="AJ40716" s="1"/>
      <c r="AK40716" s="1"/>
      <c r="AL40716" s="1"/>
    </row>
    <row r="40717">
      <c r="I40717" s="1"/>
      <c r="J40717" s="1"/>
      <c r="K40717" s="1"/>
      <c r="AA40717" s="1"/>
      <c r="AB40717" s="1"/>
      <c r="AC40717" s="1"/>
      <c r="AJ40717" s="1"/>
      <c r="AK40717" s="1"/>
      <c r="AL40717" s="1"/>
    </row>
    <row r="40718">
      <c r="I40718" s="1"/>
      <c r="J40718" s="1"/>
      <c r="K40718" s="1"/>
      <c r="AA40718" s="1"/>
      <c r="AB40718" s="1"/>
      <c r="AC40718" s="1"/>
      <c r="AJ40718" s="1"/>
      <c r="AK40718" s="1"/>
      <c r="AL40718" s="1"/>
    </row>
    <row r="40719">
      <c r="I40719" s="1"/>
      <c r="J40719" s="1"/>
      <c r="K40719" s="1"/>
      <c r="AA40719" s="1"/>
      <c r="AB40719" s="1"/>
      <c r="AC40719" s="1"/>
      <c r="AJ40719" s="1"/>
      <c r="AK40719" s="1"/>
      <c r="AL40719" s="1"/>
    </row>
    <row r="40720">
      <c r="I40720" s="1"/>
      <c r="J40720" s="1"/>
      <c r="K40720" s="1"/>
      <c r="AA40720" s="1"/>
      <c r="AB40720" s="1"/>
      <c r="AC40720" s="1"/>
      <c r="AJ40720" s="1"/>
      <c r="AK40720" s="1"/>
      <c r="AL40720" s="1"/>
    </row>
    <row r="40721">
      <c r="I40721" s="1"/>
      <c r="J40721" s="1"/>
      <c r="K40721" s="1"/>
      <c r="AA40721" s="1"/>
      <c r="AB40721" s="1"/>
      <c r="AC40721" s="1"/>
      <c r="AJ40721" s="1"/>
      <c r="AK40721" s="1"/>
      <c r="AL40721" s="1"/>
    </row>
    <row r="40722">
      <c r="I40722" s="1"/>
      <c r="J40722" s="1"/>
      <c r="K40722" s="1"/>
      <c r="AA40722" s="1"/>
      <c r="AB40722" s="1"/>
      <c r="AC40722" s="1"/>
      <c r="AJ40722" s="1"/>
      <c r="AK40722" s="1"/>
      <c r="AL40722" s="1"/>
    </row>
    <row r="40723">
      <c r="I40723" s="1"/>
      <c r="J40723" s="1"/>
      <c r="K40723" s="1"/>
      <c r="AA40723" s="1"/>
      <c r="AB40723" s="1"/>
      <c r="AC40723" s="1"/>
      <c r="AJ40723" s="1"/>
      <c r="AK40723" s="1"/>
      <c r="AL40723" s="1"/>
    </row>
    <row r="40724">
      <c r="I40724" s="1"/>
      <c r="J40724" s="1"/>
      <c r="K40724" s="1"/>
      <c r="AA40724" s="1"/>
      <c r="AB40724" s="1"/>
      <c r="AC40724" s="1"/>
      <c r="AJ40724" s="1"/>
      <c r="AK40724" s="1"/>
      <c r="AL40724" s="1"/>
    </row>
    <row r="40725">
      <c r="I40725" s="1"/>
      <c r="J40725" s="1"/>
      <c r="K40725" s="1"/>
      <c r="AA40725" s="1"/>
      <c r="AB40725" s="1"/>
      <c r="AC40725" s="1"/>
      <c r="AJ40725" s="1"/>
      <c r="AK40725" s="1"/>
      <c r="AL40725" s="1"/>
    </row>
    <row r="40726">
      <c r="I40726" s="1"/>
      <c r="J40726" s="1"/>
      <c r="K40726" s="1"/>
      <c r="AA40726" s="1"/>
      <c r="AB40726" s="1"/>
      <c r="AC40726" s="1"/>
      <c r="AJ40726" s="1"/>
      <c r="AK40726" s="1"/>
      <c r="AL40726" s="1"/>
    </row>
    <row r="40727">
      <c r="I40727" s="1"/>
      <c r="J40727" s="1"/>
      <c r="K40727" s="1"/>
      <c r="AA40727" s="1"/>
      <c r="AB40727" s="1"/>
      <c r="AC40727" s="1"/>
      <c r="AJ40727" s="1"/>
      <c r="AK40727" s="1"/>
      <c r="AL40727" s="1"/>
    </row>
    <row r="40728">
      <c r="I40728" s="1"/>
      <c r="J40728" s="1"/>
      <c r="K40728" s="1"/>
      <c r="AA40728" s="1"/>
      <c r="AB40728" s="1"/>
      <c r="AC40728" s="1"/>
      <c r="AJ40728" s="1"/>
      <c r="AK40728" s="1"/>
      <c r="AL40728" s="1"/>
    </row>
    <row r="40729">
      <c r="I40729" s="1"/>
      <c r="J40729" s="1"/>
      <c r="K40729" s="1"/>
      <c r="AA40729" s="1"/>
      <c r="AB40729" s="1"/>
      <c r="AC40729" s="1"/>
      <c r="AJ40729" s="1"/>
      <c r="AK40729" s="1"/>
      <c r="AL40729" s="1"/>
    </row>
    <row r="40730">
      <c r="I40730" s="1"/>
      <c r="J40730" s="1"/>
      <c r="K40730" s="1"/>
      <c r="AA40730" s="1"/>
      <c r="AB40730" s="1"/>
      <c r="AC40730" s="1"/>
      <c r="AJ40730" s="1"/>
      <c r="AK40730" s="1"/>
      <c r="AL40730" s="1"/>
    </row>
    <row r="40731">
      <c r="I40731" s="1"/>
      <c r="J40731" s="1"/>
      <c r="K40731" s="1"/>
      <c r="AA40731" s="1"/>
      <c r="AB40731" s="1"/>
      <c r="AC40731" s="1"/>
      <c r="AJ40731" s="1"/>
      <c r="AK40731" s="1"/>
      <c r="AL40731" s="1"/>
    </row>
    <row r="40732">
      <c r="I40732" s="1"/>
      <c r="J40732" s="1"/>
      <c r="K40732" s="1"/>
      <c r="AA40732" s="1"/>
      <c r="AB40732" s="1"/>
      <c r="AC40732" s="1"/>
      <c r="AJ40732" s="1"/>
      <c r="AK40732" s="1"/>
      <c r="AL40732" s="1"/>
    </row>
    <row r="40733">
      <c r="I40733" s="1"/>
      <c r="J40733" s="1"/>
      <c r="K40733" s="1"/>
      <c r="AA40733" s="1"/>
      <c r="AB40733" s="1"/>
      <c r="AC40733" s="1"/>
      <c r="AJ40733" s="1"/>
      <c r="AK40733" s="1"/>
      <c r="AL40733" s="1"/>
    </row>
    <row r="40734">
      <c r="I40734" s="1"/>
      <c r="J40734" s="1"/>
      <c r="K40734" s="1"/>
      <c r="AA40734" s="1"/>
      <c r="AB40734" s="1"/>
      <c r="AC40734" s="1"/>
      <c r="AJ40734" s="1"/>
      <c r="AK40734" s="1"/>
      <c r="AL40734" s="1"/>
    </row>
    <row r="40735">
      <c r="I40735" s="1"/>
      <c r="J40735" s="1"/>
      <c r="K40735" s="1"/>
      <c r="AA40735" s="1"/>
      <c r="AB40735" s="1"/>
      <c r="AC40735" s="1"/>
      <c r="AJ40735" s="1"/>
      <c r="AK40735" s="1"/>
      <c r="AL40735" s="1"/>
    </row>
    <row r="40736">
      <c r="I40736" s="1"/>
      <c r="J40736" s="1"/>
      <c r="K40736" s="1"/>
      <c r="AA40736" s="1"/>
      <c r="AB40736" s="1"/>
      <c r="AC40736" s="1"/>
      <c r="AJ40736" s="1"/>
      <c r="AK40736" s="1"/>
      <c r="AL40736" s="1"/>
    </row>
    <row r="40737">
      <c r="I40737" s="1"/>
      <c r="J40737" s="1"/>
      <c r="K40737" s="1"/>
      <c r="AA40737" s="1"/>
      <c r="AB40737" s="1"/>
      <c r="AC40737" s="1"/>
      <c r="AJ40737" s="1"/>
      <c r="AK40737" s="1"/>
      <c r="AL40737" s="1"/>
    </row>
    <row r="40738">
      <c r="I40738" s="1"/>
      <c r="J40738" s="1"/>
      <c r="K40738" s="1"/>
      <c r="AA40738" s="1"/>
      <c r="AB40738" s="1"/>
      <c r="AC40738" s="1"/>
      <c r="AJ40738" s="1"/>
      <c r="AK40738" s="1"/>
      <c r="AL40738" s="1"/>
    </row>
    <row r="40739">
      <c r="I40739" s="1"/>
      <c r="J40739" s="1"/>
      <c r="K40739" s="1"/>
      <c r="AA40739" s="1"/>
      <c r="AB40739" s="1"/>
      <c r="AC40739" s="1"/>
      <c r="AJ40739" s="1"/>
      <c r="AK40739" s="1"/>
      <c r="AL40739" s="1"/>
    </row>
    <row r="40740">
      <c r="I40740" s="1"/>
      <c r="J40740" s="1"/>
      <c r="K40740" s="1"/>
      <c r="AA40740" s="1"/>
      <c r="AB40740" s="1"/>
      <c r="AC40740" s="1"/>
      <c r="AJ40740" s="1"/>
      <c r="AK40740" s="1"/>
      <c r="AL40740" s="1"/>
    </row>
    <row r="40741">
      <c r="I40741" s="1"/>
      <c r="J40741" s="1"/>
      <c r="K40741" s="1"/>
      <c r="AA40741" s="1"/>
      <c r="AB40741" s="1"/>
      <c r="AC40741" s="1"/>
      <c r="AJ40741" s="1"/>
      <c r="AK40741" s="1"/>
      <c r="AL40741" s="1"/>
    </row>
    <row r="40742">
      <c r="I40742" s="1"/>
      <c r="J40742" s="1"/>
      <c r="K40742" s="1"/>
      <c r="AA40742" s="1"/>
      <c r="AB40742" s="1"/>
      <c r="AC40742" s="1"/>
      <c r="AJ40742" s="1"/>
      <c r="AK40742" s="1"/>
      <c r="AL40742" s="1"/>
    </row>
    <row r="40743">
      <c r="I40743" s="1"/>
      <c r="J40743" s="1"/>
      <c r="K40743" s="1"/>
      <c r="AA40743" s="1"/>
      <c r="AB40743" s="1"/>
      <c r="AC40743" s="1"/>
      <c r="AJ40743" s="1"/>
      <c r="AK40743" s="1"/>
      <c r="AL40743" s="1"/>
    </row>
    <row r="40744">
      <c r="I40744" s="1"/>
      <c r="J40744" s="1"/>
      <c r="K40744" s="1"/>
      <c r="AA40744" s="1"/>
      <c r="AB40744" s="1"/>
      <c r="AC40744" s="1"/>
      <c r="AJ40744" s="1"/>
      <c r="AK40744" s="1"/>
      <c r="AL40744" s="1"/>
    </row>
    <row r="40745">
      <c r="I40745" s="1"/>
      <c r="J40745" s="1"/>
      <c r="K40745" s="1"/>
      <c r="AA40745" s="1"/>
      <c r="AB40745" s="1"/>
      <c r="AC40745" s="1"/>
      <c r="AJ40745" s="1"/>
      <c r="AK40745" s="1"/>
      <c r="AL40745" s="1"/>
    </row>
    <row r="40746">
      <c r="I40746" s="1"/>
      <c r="J40746" s="1"/>
      <c r="K40746" s="1"/>
      <c r="AA40746" s="1"/>
      <c r="AB40746" s="1"/>
      <c r="AC40746" s="1"/>
      <c r="AJ40746" s="1"/>
      <c r="AK40746" s="1"/>
      <c r="AL40746" s="1"/>
    </row>
    <row r="40747">
      <c r="I40747" s="1"/>
      <c r="J40747" s="1"/>
      <c r="K40747" s="1"/>
      <c r="AA40747" s="1"/>
      <c r="AB40747" s="1"/>
      <c r="AC40747" s="1"/>
      <c r="AJ40747" s="1"/>
      <c r="AK40747" s="1"/>
      <c r="AL40747" s="1"/>
    </row>
    <row r="40748">
      <c r="I40748" s="1"/>
      <c r="J40748" s="1"/>
      <c r="K40748" s="1"/>
      <c r="AA40748" s="1"/>
      <c r="AB40748" s="1"/>
      <c r="AC40748" s="1"/>
      <c r="AJ40748" s="1"/>
      <c r="AK40748" s="1"/>
      <c r="AL40748" s="1"/>
    </row>
    <row r="40749">
      <c r="I40749" s="1"/>
      <c r="J40749" s="1"/>
      <c r="K40749" s="1"/>
      <c r="AA40749" s="1"/>
      <c r="AB40749" s="1"/>
      <c r="AC40749" s="1"/>
      <c r="AJ40749" s="1"/>
      <c r="AK40749" s="1"/>
      <c r="AL40749" s="1"/>
    </row>
    <row r="40750">
      <c r="I40750" s="1"/>
      <c r="J40750" s="1"/>
      <c r="K40750" s="1"/>
      <c r="AA40750" s="1"/>
      <c r="AB40750" s="1"/>
      <c r="AC40750" s="1"/>
      <c r="AJ40750" s="1"/>
      <c r="AK40750" s="1"/>
      <c r="AL40750" s="1"/>
    </row>
    <row r="40751">
      <c r="I40751" s="1"/>
      <c r="J40751" s="1"/>
      <c r="K40751" s="1"/>
      <c r="AA40751" s="1"/>
      <c r="AB40751" s="1"/>
      <c r="AC40751" s="1"/>
      <c r="AJ40751" s="1"/>
      <c r="AK40751" s="1"/>
      <c r="AL40751" s="1"/>
    </row>
    <row r="40752">
      <c r="I40752" s="1"/>
      <c r="J40752" s="1"/>
      <c r="K40752" s="1"/>
      <c r="AA40752" s="1"/>
      <c r="AB40752" s="1"/>
      <c r="AC40752" s="1"/>
      <c r="AJ40752" s="1"/>
      <c r="AK40752" s="1"/>
      <c r="AL40752" s="1"/>
    </row>
    <row r="40753">
      <c r="I40753" s="1"/>
      <c r="J40753" s="1"/>
      <c r="K40753" s="1"/>
      <c r="AA40753" s="1"/>
      <c r="AB40753" s="1"/>
      <c r="AC40753" s="1"/>
      <c r="AJ40753" s="1"/>
      <c r="AK40753" s="1"/>
      <c r="AL40753" s="1"/>
    </row>
    <row r="40754">
      <c r="I40754" s="1"/>
      <c r="J40754" s="1"/>
      <c r="K40754" s="1"/>
      <c r="AA40754" s="1"/>
      <c r="AB40754" s="1"/>
      <c r="AC40754" s="1"/>
      <c r="AJ40754" s="1"/>
      <c r="AK40754" s="1"/>
      <c r="AL40754" s="1"/>
    </row>
    <row r="40755">
      <c r="I40755" s="1"/>
      <c r="J40755" s="1"/>
      <c r="K40755" s="1"/>
      <c r="AA40755" s="1"/>
      <c r="AB40755" s="1"/>
      <c r="AC40755" s="1"/>
      <c r="AJ40755" s="1"/>
      <c r="AK40755" s="1"/>
      <c r="AL40755" s="1"/>
    </row>
    <row r="40756">
      <c r="I40756" s="1"/>
      <c r="J40756" s="1"/>
      <c r="K40756" s="1"/>
      <c r="AA40756" s="1"/>
      <c r="AB40756" s="1"/>
      <c r="AC40756" s="1"/>
      <c r="AJ40756" s="1"/>
      <c r="AK40756" s="1"/>
      <c r="AL40756" s="1"/>
    </row>
    <row r="40757">
      <c r="I40757" s="1"/>
      <c r="J40757" s="1"/>
      <c r="K40757" s="1"/>
      <c r="AA40757" s="1"/>
      <c r="AB40757" s="1"/>
      <c r="AC40757" s="1"/>
      <c r="AJ40757" s="1"/>
      <c r="AK40757" s="1"/>
      <c r="AL40757" s="1"/>
    </row>
    <row r="40758">
      <c r="I40758" s="1"/>
      <c r="J40758" s="1"/>
      <c r="K40758" s="1"/>
      <c r="AA40758" s="1"/>
      <c r="AB40758" s="1"/>
      <c r="AC40758" s="1"/>
      <c r="AJ40758" s="1"/>
      <c r="AK40758" s="1"/>
      <c r="AL40758" s="1"/>
    </row>
    <row r="40759">
      <c r="I40759" s="1"/>
      <c r="J40759" s="1"/>
      <c r="K40759" s="1"/>
      <c r="AA40759" s="1"/>
      <c r="AB40759" s="1"/>
      <c r="AC40759" s="1"/>
      <c r="AJ40759" s="1"/>
      <c r="AK40759" s="1"/>
      <c r="AL40759" s="1"/>
    </row>
    <row r="40760">
      <c r="I40760" s="1"/>
      <c r="J40760" s="1"/>
      <c r="K40760" s="1"/>
      <c r="AA40760" s="1"/>
      <c r="AB40760" s="1"/>
      <c r="AC40760" s="1"/>
      <c r="AJ40760" s="1"/>
      <c r="AK40760" s="1"/>
      <c r="AL40760" s="1"/>
    </row>
    <row r="40761">
      <c r="I40761" s="1"/>
      <c r="J40761" s="1"/>
      <c r="K40761" s="1"/>
      <c r="AA40761" s="1"/>
      <c r="AB40761" s="1"/>
      <c r="AC40761" s="1"/>
      <c r="AJ40761" s="1"/>
      <c r="AK40761" s="1"/>
      <c r="AL40761" s="1"/>
    </row>
    <row r="40762">
      <c r="I40762" s="1"/>
      <c r="J40762" s="1"/>
      <c r="K40762" s="1"/>
      <c r="AA40762" s="1"/>
      <c r="AB40762" s="1"/>
      <c r="AC40762" s="1"/>
      <c r="AJ40762" s="1"/>
      <c r="AK40762" s="1"/>
      <c r="AL40762" s="1"/>
    </row>
    <row r="40763">
      <c r="I40763" s="1"/>
      <c r="J40763" s="1"/>
      <c r="K40763" s="1"/>
      <c r="AA40763" s="1"/>
      <c r="AB40763" s="1"/>
      <c r="AC40763" s="1"/>
      <c r="AJ40763" s="1"/>
      <c r="AK40763" s="1"/>
      <c r="AL40763" s="1"/>
    </row>
    <row r="40764">
      <c r="I40764" s="1"/>
      <c r="J40764" s="1"/>
      <c r="K40764" s="1"/>
      <c r="AA40764" s="1"/>
      <c r="AB40764" s="1"/>
      <c r="AC40764" s="1"/>
      <c r="AJ40764" s="1"/>
      <c r="AK40764" s="1"/>
      <c r="AL40764" s="1"/>
    </row>
    <row r="40765">
      <c r="I40765" s="1"/>
      <c r="J40765" s="1"/>
      <c r="K40765" s="1"/>
      <c r="AA40765" s="1"/>
      <c r="AB40765" s="1"/>
      <c r="AC40765" s="1"/>
      <c r="AJ40765" s="1"/>
      <c r="AK40765" s="1"/>
      <c r="AL40765" s="1"/>
    </row>
    <row r="40766">
      <c r="I40766" s="1"/>
      <c r="J40766" s="1"/>
      <c r="K40766" s="1"/>
      <c r="AA40766" s="1"/>
      <c r="AB40766" s="1"/>
      <c r="AC40766" s="1"/>
      <c r="AJ40766" s="1"/>
      <c r="AK40766" s="1"/>
      <c r="AL40766" s="1"/>
    </row>
    <row r="40767">
      <c r="I40767" s="1"/>
      <c r="J40767" s="1"/>
      <c r="K40767" s="1"/>
      <c r="AA40767" s="1"/>
      <c r="AB40767" s="1"/>
      <c r="AC40767" s="1"/>
      <c r="AJ40767" s="1"/>
      <c r="AK40767" s="1"/>
      <c r="AL40767" s="1"/>
    </row>
    <row r="40768">
      <c r="I40768" s="1"/>
      <c r="J40768" s="1"/>
      <c r="K40768" s="1"/>
      <c r="AA40768" s="1"/>
      <c r="AB40768" s="1"/>
      <c r="AC40768" s="1"/>
      <c r="AJ40768" s="1"/>
      <c r="AK40768" s="1"/>
      <c r="AL40768" s="1"/>
    </row>
    <row r="40769">
      <c r="I40769" s="1"/>
      <c r="J40769" s="1"/>
      <c r="K40769" s="1"/>
      <c r="AA40769" s="1"/>
      <c r="AB40769" s="1"/>
      <c r="AC40769" s="1"/>
      <c r="AJ40769" s="1"/>
      <c r="AK40769" s="1"/>
      <c r="AL40769" s="1"/>
    </row>
    <row r="40770">
      <c r="I40770" s="1"/>
      <c r="J40770" s="1"/>
      <c r="K40770" s="1"/>
      <c r="AA40770" s="1"/>
      <c r="AB40770" s="1"/>
      <c r="AC40770" s="1"/>
      <c r="AJ40770" s="1"/>
      <c r="AK40770" s="1"/>
      <c r="AL40770" s="1"/>
    </row>
    <row r="40771">
      <c r="I40771" s="1"/>
      <c r="J40771" s="1"/>
      <c r="K40771" s="1"/>
      <c r="AA40771" s="1"/>
      <c r="AB40771" s="1"/>
      <c r="AC40771" s="1"/>
      <c r="AJ40771" s="1"/>
      <c r="AK40771" s="1"/>
      <c r="AL40771" s="1"/>
    </row>
    <row r="40772">
      <c r="I40772" s="1"/>
      <c r="J40772" s="1"/>
      <c r="K40772" s="1"/>
      <c r="AA40772" s="1"/>
      <c r="AB40772" s="1"/>
      <c r="AC40772" s="1"/>
      <c r="AJ40772" s="1"/>
      <c r="AK40772" s="1"/>
      <c r="AL40772" s="1"/>
    </row>
    <row r="40773">
      <c r="I40773" s="1"/>
      <c r="J40773" s="1"/>
      <c r="K40773" s="1"/>
      <c r="AA40773" s="1"/>
      <c r="AB40773" s="1"/>
      <c r="AC40773" s="1"/>
      <c r="AJ40773" s="1"/>
      <c r="AK40773" s="1"/>
      <c r="AL40773" s="1"/>
    </row>
    <row r="40774">
      <c r="I40774" s="1"/>
      <c r="J40774" s="1"/>
      <c r="K40774" s="1"/>
      <c r="AA40774" s="1"/>
      <c r="AB40774" s="1"/>
      <c r="AC40774" s="1"/>
      <c r="AJ40774" s="1"/>
      <c r="AK40774" s="1"/>
      <c r="AL40774" s="1"/>
    </row>
    <row r="40775">
      <c r="I40775" s="1"/>
      <c r="J40775" s="1"/>
      <c r="K40775" s="1"/>
      <c r="AA40775" s="1"/>
      <c r="AB40775" s="1"/>
      <c r="AC40775" s="1"/>
      <c r="AJ40775" s="1"/>
      <c r="AK40775" s="1"/>
      <c r="AL40775" s="1"/>
    </row>
    <row r="40776">
      <c r="I40776" s="1"/>
      <c r="J40776" s="1"/>
      <c r="K40776" s="1"/>
      <c r="AA40776" s="1"/>
      <c r="AB40776" s="1"/>
      <c r="AC40776" s="1"/>
      <c r="AJ40776" s="1"/>
      <c r="AK40776" s="1"/>
      <c r="AL40776" s="1"/>
    </row>
    <row r="40777">
      <c r="I40777" s="1"/>
      <c r="J40777" s="1"/>
      <c r="K40777" s="1"/>
      <c r="AA40777" s="1"/>
      <c r="AB40777" s="1"/>
      <c r="AC40777" s="1"/>
      <c r="AJ40777" s="1"/>
      <c r="AK40777" s="1"/>
      <c r="AL40777" s="1"/>
    </row>
    <row r="40778">
      <c r="I40778" s="1"/>
      <c r="J40778" s="1"/>
      <c r="K40778" s="1"/>
      <c r="AA40778" s="1"/>
      <c r="AB40778" s="1"/>
      <c r="AC40778" s="1"/>
      <c r="AJ40778" s="1"/>
      <c r="AK40778" s="1"/>
      <c r="AL40778" s="1"/>
    </row>
    <row r="40779">
      <c r="I40779" s="1"/>
      <c r="J40779" s="1"/>
      <c r="K40779" s="1"/>
      <c r="AA40779" s="1"/>
      <c r="AB40779" s="1"/>
      <c r="AC40779" s="1"/>
      <c r="AJ40779" s="1"/>
      <c r="AK40779" s="1"/>
      <c r="AL40779" s="1"/>
    </row>
    <row r="40780">
      <c r="I40780" s="1"/>
      <c r="J40780" s="1"/>
      <c r="K40780" s="1"/>
      <c r="AA40780" s="1"/>
      <c r="AB40780" s="1"/>
      <c r="AC40780" s="1"/>
      <c r="AJ40780" s="1"/>
      <c r="AK40780" s="1"/>
      <c r="AL40780" s="1"/>
    </row>
    <row r="40781">
      <c r="I40781" s="1"/>
      <c r="J40781" s="1"/>
      <c r="K40781" s="1"/>
      <c r="AA40781" s="1"/>
      <c r="AB40781" s="1"/>
      <c r="AC40781" s="1"/>
      <c r="AJ40781" s="1"/>
      <c r="AK40781" s="1"/>
      <c r="AL40781" s="1"/>
    </row>
    <row r="40782">
      <c r="I40782" s="1"/>
      <c r="J40782" s="1"/>
      <c r="K40782" s="1"/>
      <c r="AA40782" s="1"/>
      <c r="AB40782" s="1"/>
      <c r="AC40782" s="1"/>
      <c r="AJ40782" s="1"/>
      <c r="AK40782" s="1"/>
      <c r="AL40782" s="1"/>
    </row>
    <row r="40783">
      <c r="I40783" s="1"/>
      <c r="J40783" s="1"/>
      <c r="K40783" s="1"/>
      <c r="AA40783" s="1"/>
      <c r="AB40783" s="1"/>
      <c r="AC40783" s="1"/>
      <c r="AJ40783" s="1"/>
      <c r="AK40783" s="1"/>
      <c r="AL40783" s="1"/>
    </row>
    <row r="40784">
      <c r="I40784" s="1"/>
      <c r="J40784" s="1"/>
      <c r="K40784" s="1"/>
      <c r="AA40784" s="1"/>
      <c r="AB40784" s="1"/>
      <c r="AC40784" s="1"/>
      <c r="AJ40784" s="1"/>
      <c r="AK40784" s="1"/>
      <c r="AL40784" s="1"/>
    </row>
    <row r="40785">
      <c r="I40785" s="1"/>
      <c r="J40785" s="1"/>
      <c r="K40785" s="1"/>
      <c r="AA40785" s="1"/>
      <c r="AB40785" s="1"/>
      <c r="AC40785" s="1"/>
      <c r="AJ40785" s="1"/>
      <c r="AK40785" s="1"/>
      <c r="AL40785" s="1"/>
    </row>
    <row r="40786">
      <c r="I40786" s="1"/>
      <c r="J40786" s="1"/>
      <c r="K40786" s="1"/>
      <c r="AA40786" s="1"/>
      <c r="AB40786" s="1"/>
      <c r="AC40786" s="1"/>
      <c r="AJ40786" s="1"/>
      <c r="AK40786" s="1"/>
      <c r="AL40786" s="1"/>
    </row>
    <row r="40787">
      <c r="I40787" s="1"/>
      <c r="J40787" s="1"/>
      <c r="K40787" s="1"/>
      <c r="AA40787" s="1"/>
      <c r="AB40787" s="1"/>
      <c r="AC40787" s="1"/>
      <c r="AJ40787" s="1"/>
      <c r="AK40787" s="1"/>
      <c r="AL40787" s="1"/>
    </row>
    <row r="40788">
      <c r="I40788" s="1"/>
      <c r="J40788" s="1"/>
      <c r="K40788" s="1"/>
      <c r="AA40788" s="1"/>
      <c r="AB40788" s="1"/>
      <c r="AC40788" s="1"/>
      <c r="AJ40788" s="1"/>
      <c r="AK40788" s="1"/>
      <c r="AL40788" s="1"/>
    </row>
    <row r="40789">
      <c r="I40789" s="1"/>
      <c r="J40789" s="1"/>
      <c r="K40789" s="1"/>
      <c r="AA40789" s="1"/>
      <c r="AB40789" s="1"/>
      <c r="AC40789" s="1"/>
      <c r="AJ40789" s="1"/>
      <c r="AK40789" s="1"/>
      <c r="AL40789" s="1"/>
    </row>
    <row r="40790">
      <c r="I40790" s="1"/>
      <c r="J40790" s="1"/>
      <c r="K40790" s="1"/>
      <c r="AA40790" s="1"/>
      <c r="AB40790" s="1"/>
      <c r="AC40790" s="1"/>
      <c r="AJ40790" s="1"/>
      <c r="AK40790" s="1"/>
      <c r="AL40790" s="1"/>
    </row>
    <row r="40791">
      <c r="I40791" s="1"/>
      <c r="J40791" s="1"/>
      <c r="K40791" s="1"/>
      <c r="AA40791" s="1"/>
      <c r="AB40791" s="1"/>
      <c r="AC40791" s="1"/>
      <c r="AJ40791" s="1"/>
      <c r="AK40791" s="1"/>
      <c r="AL40791" s="1"/>
    </row>
    <row r="40792">
      <c r="I40792" s="1"/>
      <c r="J40792" s="1"/>
      <c r="K40792" s="1"/>
      <c r="AA40792" s="1"/>
      <c r="AB40792" s="1"/>
      <c r="AC40792" s="1"/>
      <c r="AJ40792" s="1"/>
      <c r="AK40792" s="1"/>
      <c r="AL40792" s="1"/>
    </row>
    <row r="40793">
      <c r="I40793" s="1"/>
      <c r="J40793" s="1"/>
      <c r="K40793" s="1"/>
      <c r="AA40793" s="1"/>
      <c r="AB40793" s="1"/>
      <c r="AC40793" s="1"/>
      <c r="AJ40793" s="1"/>
      <c r="AK40793" s="1"/>
      <c r="AL40793" s="1"/>
    </row>
    <row r="40794">
      <c r="I40794" s="1"/>
      <c r="J40794" s="1"/>
      <c r="K40794" s="1"/>
      <c r="AA40794" s="1"/>
      <c r="AB40794" s="1"/>
      <c r="AC40794" s="1"/>
      <c r="AJ40794" s="1"/>
      <c r="AK40794" s="1"/>
      <c r="AL40794" s="1"/>
    </row>
    <row r="40795">
      <c r="I40795" s="1"/>
      <c r="J40795" s="1"/>
      <c r="K40795" s="1"/>
      <c r="AA40795" s="1"/>
      <c r="AB40795" s="1"/>
      <c r="AC40795" s="1"/>
      <c r="AJ40795" s="1"/>
      <c r="AK40795" s="1"/>
      <c r="AL40795" s="1"/>
    </row>
    <row r="40796">
      <c r="I40796" s="1"/>
      <c r="J40796" s="1"/>
      <c r="K40796" s="1"/>
      <c r="AA40796" s="1"/>
      <c r="AB40796" s="1"/>
      <c r="AC40796" s="1"/>
      <c r="AJ40796" s="1"/>
      <c r="AK40796" s="1"/>
      <c r="AL40796" s="1"/>
    </row>
    <row r="40797">
      <c r="I40797" s="1"/>
      <c r="J40797" s="1"/>
      <c r="K40797" s="1"/>
      <c r="AA40797" s="1"/>
      <c r="AB40797" s="1"/>
      <c r="AC40797" s="1"/>
      <c r="AJ40797" s="1"/>
      <c r="AK40797" s="1"/>
      <c r="AL40797" s="1"/>
    </row>
    <row r="40798">
      <c r="I40798" s="1"/>
      <c r="J40798" s="1"/>
      <c r="K40798" s="1"/>
      <c r="AA40798" s="1"/>
      <c r="AB40798" s="1"/>
      <c r="AC40798" s="1"/>
      <c r="AJ40798" s="1"/>
      <c r="AK40798" s="1"/>
      <c r="AL40798" s="1"/>
    </row>
    <row r="40799">
      <c r="I40799" s="1"/>
      <c r="J40799" s="1"/>
      <c r="K40799" s="1"/>
      <c r="AA40799" s="1"/>
      <c r="AB40799" s="1"/>
      <c r="AC40799" s="1"/>
      <c r="AJ40799" s="1"/>
      <c r="AK40799" s="1"/>
      <c r="AL40799" s="1"/>
    </row>
    <row r="40800">
      <c r="I40800" s="1"/>
      <c r="J40800" s="1"/>
      <c r="K40800" s="1"/>
      <c r="AA40800" s="1"/>
      <c r="AB40800" s="1"/>
      <c r="AC40800" s="1"/>
      <c r="AJ40800" s="1"/>
      <c r="AK40800" s="1"/>
      <c r="AL40800" s="1"/>
    </row>
    <row r="40801">
      <c r="I40801" s="1"/>
      <c r="J40801" s="1"/>
      <c r="K40801" s="1"/>
      <c r="AA40801" s="1"/>
      <c r="AB40801" s="1"/>
      <c r="AC40801" s="1"/>
      <c r="AJ40801" s="1"/>
      <c r="AK40801" s="1"/>
      <c r="AL40801" s="1"/>
    </row>
    <row r="40802">
      <c r="I40802" s="1"/>
      <c r="J40802" s="1"/>
      <c r="K40802" s="1"/>
      <c r="AA40802" s="1"/>
      <c r="AB40802" s="1"/>
      <c r="AC40802" s="1"/>
      <c r="AJ40802" s="1"/>
      <c r="AK40802" s="1"/>
      <c r="AL40802" s="1"/>
    </row>
    <row r="40803">
      <c r="I40803" s="1"/>
      <c r="J40803" s="1"/>
      <c r="K40803" s="1"/>
      <c r="AA40803" s="1"/>
      <c r="AB40803" s="1"/>
      <c r="AC40803" s="1"/>
      <c r="AJ40803" s="1"/>
      <c r="AK40803" s="1"/>
      <c r="AL40803" s="1"/>
    </row>
    <row r="40804">
      <c r="I40804" s="1"/>
      <c r="J40804" s="1"/>
      <c r="K40804" s="1"/>
      <c r="AA40804" s="1"/>
      <c r="AB40804" s="1"/>
      <c r="AC40804" s="1"/>
      <c r="AJ40804" s="1"/>
      <c r="AK40804" s="1"/>
      <c r="AL40804" s="1"/>
    </row>
    <row r="40805">
      <c r="I40805" s="1"/>
      <c r="J40805" s="1"/>
      <c r="K40805" s="1"/>
      <c r="AA40805" s="1"/>
      <c r="AB40805" s="1"/>
      <c r="AC40805" s="1"/>
      <c r="AJ40805" s="1"/>
      <c r="AK40805" s="1"/>
      <c r="AL40805" s="1"/>
    </row>
    <row r="40806">
      <c r="I40806" s="1"/>
      <c r="J40806" s="1"/>
      <c r="K40806" s="1"/>
      <c r="AA40806" s="1"/>
      <c r="AB40806" s="1"/>
      <c r="AC40806" s="1"/>
      <c r="AJ40806" s="1"/>
      <c r="AK40806" s="1"/>
      <c r="AL40806" s="1"/>
    </row>
    <row r="40807">
      <c r="I40807" s="1"/>
      <c r="J40807" s="1"/>
      <c r="K40807" s="1"/>
      <c r="AA40807" s="1"/>
      <c r="AB40807" s="1"/>
      <c r="AC40807" s="1"/>
      <c r="AJ40807" s="1"/>
      <c r="AK40807" s="1"/>
      <c r="AL40807" s="1"/>
    </row>
    <row r="40808">
      <c r="I40808" s="1"/>
      <c r="J40808" s="1"/>
      <c r="K40808" s="1"/>
      <c r="AA40808" s="1"/>
      <c r="AB40808" s="1"/>
      <c r="AC40808" s="1"/>
      <c r="AJ40808" s="1"/>
      <c r="AK40808" s="1"/>
      <c r="AL40808" s="1"/>
    </row>
    <row r="40809">
      <c r="I40809" s="1"/>
      <c r="J40809" s="1"/>
      <c r="K40809" s="1"/>
      <c r="AA40809" s="1"/>
      <c r="AB40809" s="1"/>
      <c r="AC40809" s="1"/>
      <c r="AJ40809" s="1"/>
      <c r="AK40809" s="1"/>
      <c r="AL40809" s="1"/>
    </row>
    <row r="40810">
      <c r="I40810" s="1"/>
      <c r="J40810" s="1"/>
      <c r="K40810" s="1"/>
      <c r="AA40810" s="1"/>
      <c r="AB40810" s="1"/>
      <c r="AC40810" s="1"/>
      <c r="AJ40810" s="1"/>
      <c r="AK40810" s="1"/>
      <c r="AL40810" s="1"/>
    </row>
    <row r="40811">
      <c r="I40811" s="1"/>
      <c r="J40811" s="1"/>
      <c r="K40811" s="1"/>
      <c r="AA40811" s="1"/>
      <c r="AB40811" s="1"/>
      <c r="AC40811" s="1"/>
      <c r="AJ40811" s="1"/>
      <c r="AK40811" s="1"/>
      <c r="AL40811" s="1"/>
    </row>
    <row r="40812">
      <c r="I40812" s="1"/>
      <c r="J40812" s="1"/>
      <c r="K40812" s="1"/>
      <c r="AA40812" s="1"/>
      <c r="AB40812" s="1"/>
      <c r="AC40812" s="1"/>
      <c r="AJ40812" s="1"/>
      <c r="AK40812" s="1"/>
      <c r="AL40812" s="1"/>
    </row>
    <row r="40813">
      <c r="I40813" s="1"/>
      <c r="J40813" s="1"/>
      <c r="K40813" s="1"/>
      <c r="AA40813" s="1"/>
      <c r="AB40813" s="1"/>
      <c r="AC40813" s="1"/>
      <c r="AJ40813" s="1"/>
      <c r="AK40813" s="1"/>
      <c r="AL40813" s="1"/>
    </row>
    <row r="40814">
      <c r="I40814" s="1"/>
      <c r="J40814" s="1"/>
      <c r="K40814" s="1"/>
      <c r="AA40814" s="1"/>
      <c r="AB40814" s="1"/>
      <c r="AC40814" s="1"/>
      <c r="AJ40814" s="1"/>
      <c r="AK40814" s="1"/>
      <c r="AL40814" s="1"/>
    </row>
    <row r="40815">
      <c r="I40815" s="1"/>
      <c r="J40815" s="1"/>
      <c r="K40815" s="1"/>
      <c r="AA40815" s="1"/>
      <c r="AB40815" s="1"/>
      <c r="AC40815" s="1"/>
      <c r="AJ40815" s="1"/>
      <c r="AK40815" s="1"/>
      <c r="AL40815" s="1"/>
    </row>
    <row r="40816">
      <c r="I40816" s="1"/>
      <c r="J40816" s="1"/>
      <c r="K40816" s="1"/>
      <c r="AA40816" s="1"/>
      <c r="AB40816" s="1"/>
      <c r="AC40816" s="1"/>
      <c r="AJ40816" s="1"/>
      <c r="AK40816" s="1"/>
      <c r="AL40816" s="1"/>
    </row>
    <row r="40817">
      <c r="I40817" s="1"/>
      <c r="J40817" s="1"/>
      <c r="K40817" s="1"/>
      <c r="AA40817" s="1"/>
      <c r="AB40817" s="1"/>
      <c r="AC40817" s="1"/>
      <c r="AJ40817" s="1"/>
      <c r="AK40817" s="1"/>
      <c r="AL40817" s="1"/>
    </row>
    <row r="40818">
      <c r="I40818" s="1"/>
      <c r="J40818" s="1"/>
      <c r="K40818" s="1"/>
      <c r="AA40818" s="1"/>
      <c r="AB40818" s="1"/>
      <c r="AC40818" s="1"/>
      <c r="AJ40818" s="1"/>
      <c r="AK40818" s="1"/>
      <c r="AL40818" s="1"/>
    </row>
    <row r="40819">
      <c r="I40819" s="1"/>
      <c r="J40819" s="1"/>
      <c r="K40819" s="1"/>
      <c r="AA40819" s="1"/>
      <c r="AB40819" s="1"/>
      <c r="AC40819" s="1"/>
      <c r="AJ40819" s="1"/>
      <c r="AK40819" s="1"/>
      <c r="AL40819" s="1"/>
    </row>
    <row r="40820">
      <c r="I40820" s="1"/>
      <c r="J40820" s="1"/>
      <c r="K40820" s="1"/>
      <c r="AA40820" s="1"/>
      <c r="AB40820" s="1"/>
      <c r="AC40820" s="1"/>
      <c r="AJ40820" s="1"/>
      <c r="AK40820" s="1"/>
      <c r="AL40820" s="1"/>
    </row>
    <row r="40821">
      <c r="I40821" s="1"/>
      <c r="J40821" s="1"/>
      <c r="K40821" s="1"/>
      <c r="AA40821" s="1"/>
      <c r="AB40821" s="1"/>
      <c r="AC40821" s="1"/>
      <c r="AJ40821" s="1"/>
      <c r="AK40821" s="1"/>
      <c r="AL40821" s="1"/>
    </row>
    <row r="40822">
      <c r="I40822" s="1"/>
      <c r="J40822" s="1"/>
      <c r="K40822" s="1"/>
      <c r="AA40822" s="1"/>
      <c r="AB40822" s="1"/>
      <c r="AC40822" s="1"/>
      <c r="AJ40822" s="1"/>
      <c r="AK40822" s="1"/>
      <c r="AL40822" s="1"/>
    </row>
    <row r="40823">
      <c r="I40823" s="1"/>
      <c r="J40823" s="1"/>
      <c r="K40823" s="1"/>
      <c r="AA40823" s="1"/>
      <c r="AB40823" s="1"/>
      <c r="AC40823" s="1"/>
      <c r="AJ40823" s="1"/>
      <c r="AK40823" s="1"/>
      <c r="AL40823" s="1"/>
    </row>
    <row r="40824">
      <c r="I40824" s="1"/>
      <c r="J40824" s="1"/>
      <c r="K40824" s="1"/>
      <c r="AA40824" s="1"/>
      <c r="AB40824" s="1"/>
      <c r="AC40824" s="1"/>
      <c r="AJ40824" s="1"/>
      <c r="AK40824" s="1"/>
      <c r="AL40824" s="1"/>
    </row>
    <row r="40825">
      <c r="I40825" s="1"/>
      <c r="J40825" s="1"/>
      <c r="K40825" s="1"/>
      <c r="AA40825" s="1"/>
      <c r="AB40825" s="1"/>
      <c r="AC40825" s="1"/>
      <c r="AJ40825" s="1"/>
      <c r="AK40825" s="1"/>
      <c r="AL40825" s="1"/>
    </row>
    <row r="40826">
      <c r="I40826" s="1"/>
      <c r="J40826" s="1"/>
      <c r="K40826" s="1"/>
      <c r="AA40826" s="1"/>
      <c r="AB40826" s="1"/>
      <c r="AC40826" s="1"/>
      <c r="AJ40826" s="1"/>
      <c r="AK40826" s="1"/>
      <c r="AL40826" s="1"/>
    </row>
    <row r="40827">
      <c r="I40827" s="1"/>
      <c r="J40827" s="1"/>
      <c r="K40827" s="1"/>
      <c r="AA40827" s="1"/>
      <c r="AB40827" s="1"/>
      <c r="AC40827" s="1"/>
      <c r="AJ40827" s="1"/>
      <c r="AK40827" s="1"/>
      <c r="AL40827" s="1"/>
    </row>
    <row r="40828">
      <c r="I40828" s="1"/>
      <c r="J40828" s="1"/>
      <c r="K40828" s="1"/>
      <c r="AA40828" s="1"/>
      <c r="AB40828" s="1"/>
      <c r="AC40828" s="1"/>
      <c r="AJ40828" s="1"/>
      <c r="AK40828" s="1"/>
      <c r="AL40828" s="1"/>
    </row>
    <row r="40829">
      <c r="I40829" s="1"/>
      <c r="J40829" s="1"/>
      <c r="K40829" s="1"/>
      <c r="AA40829" s="1"/>
      <c r="AB40829" s="1"/>
      <c r="AC40829" s="1"/>
      <c r="AJ40829" s="1"/>
      <c r="AK40829" s="1"/>
      <c r="AL40829" s="1"/>
    </row>
    <row r="40830">
      <c r="I40830" s="1"/>
      <c r="J40830" s="1"/>
      <c r="K40830" s="1"/>
      <c r="AA40830" s="1"/>
      <c r="AB40830" s="1"/>
      <c r="AC40830" s="1"/>
      <c r="AJ40830" s="1"/>
      <c r="AK40830" s="1"/>
      <c r="AL40830" s="1"/>
    </row>
    <row r="40831">
      <c r="I40831" s="1"/>
      <c r="J40831" s="1"/>
      <c r="K40831" s="1"/>
      <c r="AA40831" s="1"/>
      <c r="AB40831" s="1"/>
      <c r="AC40831" s="1"/>
      <c r="AJ40831" s="1"/>
      <c r="AK40831" s="1"/>
      <c r="AL40831" s="1"/>
    </row>
    <row r="40832">
      <c r="I40832" s="1"/>
      <c r="J40832" s="1"/>
      <c r="K40832" s="1"/>
      <c r="AA40832" s="1"/>
      <c r="AB40832" s="1"/>
      <c r="AC40832" s="1"/>
      <c r="AJ40832" s="1"/>
      <c r="AK40832" s="1"/>
      <c r="AL40832" s="1"/>
    </row>
    <row r="40833">
      <c r="I40833" s="1"/>
      <c r="J40833" s="1"/>
      <c r="K40833" s="1"/>
      <c r="AA40833" s="1"/>
      <c r="AB40833" s="1"/>
      <c r="AC40833" s="1"/>
      <c r="AJ40833" s="1"/>
      <c r="AK40833" s="1"/>
      <c r="AL40833" s="1"/>
    </row>
    <row r="40834">
      <c r="I40834" s="1"/>
      <c r="J40834" s="1"/>
      <c r="K40834" s="1"/>
      <c r="AA40834" s="1"/>
      <c r="AB40834" s="1"/>
      <c r="AC40834" s="1"/>
      <c r="AJ40834" s="1"/>
      <c r="AK40834" s="1"/>
      <c r="AL40834" s="1"/>
    </row>
    <row r="40835">
      <c r="I40835" s="1"/>
      <c r="J40835" s="1"/>
      <c r="K40835" s="1"/>
      <c r="AA40835" s="1"/>
      <c r="AB40835" s="1"/>
      <c r="AC40835" s="1"/>
      <c r="AJ40835" s="1"/>
      <c r="AK40835" s="1"/>
      <c r="AL40835" s="1"/>
    </row>
    <row r="40836">
      <c r="I40836" s="1"/>
      <c r="J40836" s="1"/>
      <c r="K40836" s="1"/>
      <c r="AA40836" s="1"/>
      <c r="AB40836" s="1"/>
      <c r="AC40836" s="1"/>
      <c r="AJ40836" s="1"/>
      <c r="AK40836" s="1"/>
      <c r="AL40836" s="1"/>
    </row>
    <row r="40837">
      <c r="I40837" s="1"/>
      <c r="J40837" s="1"/>
      <c r="K40837" s="1"/>
      <c r="AA40837" s="1"/>
      <c r="AB40837" s="1"/>
      <c r="AC40837" s="1"/>
      <c r="AJ40837" s="1"/>
      <c r="AK40837" s="1"/>
      <c r="AL40837" s="1"/>
    </row>
    <row r="40838">
      <c r="I40838" s="1"/>
      <c r="J40838" s="1"/>
      <c r="K40838" s="1"/>
      <c r="AA40838" s="1"/>
      <c r="AB40838" s="1"/>
      <c r="AC40838" s="1"/>
      <c r="AJ40838" s="1"/>
      <c r="AK40838" s="1"/>
      <c r="AL40838" s="1"/>
    </row>
    <row r="40839">
      <c r="I40839" s="1"/>
      <c r="J40839" s="1"/>
      <c r="K40839" s="1"/>
      <c r="AA40839" s="1"/>
      <c r="AB40839" s="1"/>
      <c r="AC40839" s="1"/>
      <c r="AJ40839" s="1"/>
      <c r="AK40839" s="1"/>
      <c r="AL40839" s="1"/>
    </row>
    <row r="40840">
      <c r="I40840" s="1"/>
      <c r="J40840" s="1"/>
      <c r="K40840" s="1"/>
      <c r="AA40840" s="1"/>
      <c r="AB40840" s="1"/>
      <c r="AC40840" s="1"/>
      <c r="AJ40840" s="1"/>
      <c r="AK40840" s="1"/>
      <c r="AL40840" s="1"/>
    </row>
    <row r="40841">
      <c r="I40841" s="1"/>
      <c r="J40841" s="1"/>
      <c r="K40841" s="1"/>
      <c r="AA40841" s="1"/>
      <c r="AB40841" s="1"/>
      <c r="AC40841" s="1"/>
      <c r="AJ40841" s="1"/>
      <c r="AK40841" s="1"/>
      <c r="AL40841" s="1"/>
    </row>
    <row r="40842">
      <c r="I40842" s="1"/>
      <c r="J40842" s="1"/>
      <c r="K40842" s="1"/>
      <c r="AA40842" s="1"/>
      <c r="AB40842" s="1"/>
      <c r="AC40842" s="1"/>
      <c r="AJ40842" s="1"/>
      <c r="AK40842" s="1"/>
      <c r="AL40842" s="1"/>
    </row>
    <row r="40843">
      <c r="I40843" s="1"/>
      <c r="J40843" s="1"/>
      <c r="K40843" s="1"/>
      <c r="AA40843" s="1"/>
      <c r="AB40843" s="1"/>
      <c r="AC40843" s="1"/>
      <c r="AJ40843" s="1"/>
      <c r="AK40843" s="1"/>
      <c r="AL40843" s="1"/>
    </row>
    <row r="40844">
      <c r="I40844" s="1"/>
      <c r="J40844" s="1"/>
      <c r="K40844" s="1"/>
      <c r="AA40844" s="1"/>
      <c r="AB40844" s="1"/>
      <c r="AC40844" s="1"/>
      <c r="AJ40844" s="1"/>
      <c r="AK40844" s="1"/>
      <c r="AL40844" s="1"/>
    </row>
    <row r="40845">
      <c r="I40845" s="1"/>
      <c r="J40845" s="1"/>
      <c r="K40845" s="1"/>
      <c r="AA40845" s="1"/>
      <c r="AB40845" s="1"/>
      <c r="AC40845" s="1"/>
      <c r="AJ40845" s="1"/>
      <c r="AK40845" s="1"/>
      <c r="AL40845" s="1"/>
    </row>
    <row r="40846">
      <c r="I40846" s="1"/>
      <c r="J40846" s="1"/>
      <c r="K40846" s="1"/>
      <c r="AA40846" s="1"/>
      <c r="AB40846" s="1"/>
      <c r="AC40846" s="1"/>
      <c r="AJ40846" s="1"/>
      <c r="AK40846" s="1"/>
      <c r="AL40846" s="1"/>
    </row>
    <row r="40847">
      <c r="I40847" s="1"/>
      <c r="J40847" s="1"/>
      <c r="K40847" s="1"/>
      <c r="AA40847" s="1"/>
      <c r="AB40847" s="1"/>
      <c r="AC40847" s="1"/>
      <c r="AJ40847" s="1"/>
      <c r="AK40847" s="1"/>
      <c r="AL40847" s="1"/>
    </row>
    <row r="40848">
      <c r="I40848" s="1"/>
      <c r="J40848" s="1"/>
      <c r="K40848" s="1"/>
      <c r="AA40848" s="1"/>
      <c r="AB40848" s="1"/>
      <c r="AC40848" s="1"/>
      <c r="AJ40848" s="1"/>
      <c r="AK40848" s="1"/>
      <c r="AL40848" s="1"/>
    </row>
    <row r="40849">
      <c r="I40849" s="1"/>
      <c r="J40849" s="1"/>
      <c r="K40849" s="1"/>
      <c r="AA40849" s="1"/>
      <c r="AB40849" s="1"/>
      <c r="AC40849" s="1"/>
      <c r="AJ40849" s="1"/>
      <c r="AK40849" s="1"/>
      <c r="AL40849" s="1"/>
    </row>
    <row r="40850">
      <c r="I40850" s="1"/>
      <c r="J40850" s="1"/>
      <c r="K40850" s="1"/>
      <c r="AA40850" s="1"/>
      <c r="AB40850" s="1"/>
      <c r="AC40850" s="1"/>
      <c r="AJ40850" s="1"/>
      <c r="AK40850" s="1"/>
      <c r="AL40850" s="1"/>
    </row>
    <row r="40851">
      <c r="I40851" s="1"/>
      <c r="J40851" s="1"/>
      <c r="K40851" s="1"/>
      <c r="AA40851" s="1"/>
      <c r="AB40851" s="1"/>
      <c r="AC40851" s="1"/>
      <c r="AJ40851" s="1"/>
      <c r="AK40851" s="1"/>
      <c r="AL40851" s="1"/>
    </row>
    <row r="40852">
      <c r="I40852" s="1"/>
      <c r="J40852" s="1"/>
      <c r="K40852" s="1"/>
      <c r="AA40852" s="1"/>
      <c r="AB40852" s="1"/>
      <c r="AC40852" s="1"/>
      <c r="AJ40852" s="1"/>
      <c r="AK40852" s="1"/>
      <c r="AL40852" s="1"/>
    </row>
    <row r="40853">
      <c r="I40853" s="1"/>
      <c r="J40853" s="1"/>
      <c r="K40853" s="1"/>
      <c r="AA40853" s="1"/>
      <c r="AB40853" s="1"/>
      <c r="AC40853" s="1"/>
      <c r="AJ40853" s="1"/>
      <c r="AK40853" s="1"/>
      <c r="AL40853" s="1"/>
    </row>
    <row r="40854">
      <c r="I40854" s="1"/>
      <c r="J40854" s="1"/>
      <c r="K40854" s="1"/>
      <c r="AA40854" s="1"/>
      <c r="AB40854" s="1"/>
      <c r="AC40854" s="1"/>
      <c r="AJ40854" s="1"/>
      <c r="AK40854" s="1"/>
      <c r="AL40854" s="1"/>
    </row>
    <row r="40855">
      <c r="I40855" s="1"/>
      <c r="J40855" s="1"/>
      <c r="K40855" s="1"/>
      <c r="AA40855" s="1"/>
      <c r="AB40855" s="1"/>
      <c r="AC40855" s="1"/>
      <c r="AJ40855" s="1"/>
      <c r="AK40855" s="1"/>
      <c r="AL40855" s="1"/>
    </row>
    <row r="40856">
      <c r="I40856" s="1"/>
      <c r="J40856" s="1"/>
      <c r="K40856" s="1"/>
      <c r="AA40856" s="1"/>
      <c r="AB40856" s="1"/>
      <c r="AC40856" s="1"/>
      <c r="AJ40856" s="1"/>
      <c r="AK40856" s="1"/>
      <c r="AL40856" s="1"/>
    </row>
    <row r="40857">
      <c r="I40857" s="1"/>
      <c r="J40857" s="1"/>
      <c r="K40857" s="1"/>
      <c r="AA40857" s="1"/>
      <c r="AB40857" s="1"/>
      <c r="AC40857" s="1"/>
      <c r="AJ40857" s="1"/>
      <c r="AK40857" s="1"/>
      <c r="AL40857" s="1"/>
    </row>
    <row r="40858">
      <c r="I40858" s="1"/>
      <c r="J40858" s="1"/>
      <c r="K40858" s="1"/>
      <c r="AA40858" s="1"/>
      <c r="AB40858" s="1"/>
      <c r="AC40858" s="1"/>
      <c r="AJ40858" s="1"/>
      <c r="AK40858" s="1"/>
      <c r="AL40858" s="1"/>
    </row>
    <row r="40859">
      <c r="I40859" s="1"/>
      <c r="J40859" s="1"/>
      <c r="K40859" s="1"/>
      <c r="AA40859" s="1"/>
      <c r="AB40859" s="1"/>
      <c r="AC40859" s="1"/>
      <c r="AJ40859" s="1"/>
      <c r="AK40859" s="1"/>
      <c r="AL40859" s="1"/>
    </row>
    <row r="40860">
      <c r="I40860" s="1"/>
      <c r="J40860" s="1"/>
      <c r="K40860" s="1"/>
      <c r="AA40860" s="1"/>
      <c r="AB40860" s="1"/>
      <c r="AC40860" s="1"/>
      <c r="AJ40860" s="1"/>
      <c r="AK40860" s="1"/>
      <c r="AL40860" s="1"/>
    </row>
    <row r="40861">
      <c r="I40861" s="1"/>
      <c r="J40861" s="1"/>
      <c r="K40861" s="1"/>
      <c r="AA40861" s="1"/>
      <c r="AB40861" s="1"/>
      <c r="AC40861" s="1"/>
      <c r="AJ40861" s="1"/>
      <c r="AK40861" s="1"/>
      <c r="AL40861" s="1"/>
    </row>
    <row r="40862">
      <c r="I40862" s="1"/>
      <c r="J40862" s="1"/>
      <c r="K40862" s="1"/>
      <c r="AA40862" s="1"/>
      <c r="AB40862" s="1"/>
      <c r="AC40862" s="1"/>
      <c r="AJ40862" s="1"/>
      <c r="AK40862" s="1"/>
      <c r="AL40862" s="1"/>
    </row>
    <row r="40863">
      <c r="I40863" s="1"/>
      <c r="J40863" s="1"/>
      <c r="K40863" s="1"/>
      <c r="AA40863" s="1"/>
      <c r="AB40863" s="1"/>
      <c r="AC40863" s="1"/>
      <c r="AJ40863" s="1"/>
      <c r="AK40863" s="1"/>
      <c r="AL40863" s="1"/>
    </row>
    <row r="40864">
      <c r="I40864" s="1"/>
      <c r="J40864" s="1"/>
      <c r="K40864" s="1"/>
      <c r="AA40864" s="1"/>
      <c r="AB40864" s="1"/>
      <c r="AC40864" s="1"/>
      <c r="AJ40864" s="1"/>
      <c r="AK40864" s="1"/>
      <c r="AL40864" s="1"/>
    </row>
    <row r="40865">
      <c r="I40865" s="1"/>
      <c r="J40865" s="1"/>
      <c r="K40865" s="1"/>
      <c r="AA40865" s="1"/>
      <c r="AB40865" s="1"/>
      <c r="AC40865" s="1"/>
      <c r="AJ40865" s="1"/>
      <c r="AK40865" s="1"/>
      <c r="AL40865" s="1"/>
    </row>
    <row r="40866">
      <c r="I40866" s="1"/>
      <c r="J40866" s="1"/>
      <c r="K40866" s="1"/>
      <c r="AA40866" s="1"/>
      <c r="AB40866" s="1"/>
      <c r="AC40866" s="1"/>
      <c r="AJ40866" s="1"/>
      <c r="AK40866" s="1"/>
      <c r="AL40866" s="1"/>
    </row>
    <row r="40867">
      <c r="I40867" s="1"/>
      <c r="J40867" s="1"/>
      <c r="K40867" s="1"/>
      <c r="AA40867" s="1"/>
      <c r="AB40867" s="1"/>
      <c r="AC40867" s="1"/>
      <c r="AJ40867" s="1"/>
      <c r="AK40867" s="1"/>
      <c r="AL40867" s="1"/>
    </row>
    <row r="40868">
      <c r="I40868" s="1"/>
      <c r="J40868" s="1"/>
      <c r="K40868" s="1"/>
      <c r="AA40868" s="1"/>
      <c r="AB40868" s="1"/>
      <c r="AC40868" s="1"/>
      <c r="AJ40868" s="1"/>
      <c r="AK40868" s="1"/>
      <c r="AL40868" s="1"/>
    </row>
    <row r="40869">
      <c r="I40869" s="1"/>
      <c r="J40869" s="1"/>
      <c r="K40869" s="1"/>
      <c r="AA40869" s="1"/>
      <c r="AB40869" s="1"/>
      <c r="AC40869" s="1"/>
      <c r="AJ40869" s="1"/>
      <c r="AK40869" s="1"/>
      <c r="AL40869" s="1"/>
    </row>
    <row r="40870">
      <c r="I40870" s="1"/>
      <c r="J40870" s="1"/>
      <c r="K40870" s="1"/>
      <c r="AA40870" s="1"/>
      <c r="AB40870" s="1"/>
      <c r="AC40870" s="1"/>
      <c r="AJ40870" s="1"/>
      <c r="AK40870" s="1"/>
      <c r="AL40870" s="1"/>
    </row>
    <row r="40871">
      <c r="I40871" s="1"/>
      <c r="J40871" s="1"/>
      <c r="K40871" s="1"/>
      <c r="AA40871" s="1"/>
      <c r="AB40871" s="1"/>
      <c r="AC40871" s="1"/>
      <c r="AJ40871" s="1"/>
      <c r="AK40871" s="1"/>
      <c r="AL40871" s="1"/>
    </row>
    <row r="40872">
      <c r="I40872" s="1"/>
      <c r="J40872" s="1"/>
      <c r="K40872" s="1"/>
      <c r="AA40872" s="1"/>
      <c r="AB40872" s="1"/>
      <c r="AC40872" s="1"/>
      <c r="AJ40872" s="1"/>
      <c r="AK40872" s="1"/>
      <c r="AL40872" s="1"/>
    </row>
    <row r="40873">
      <c r="I40873" s="1"/>
      <c r="J40873" s="1"/>
      <c r="K40873" s="1"/>
      <c r="AA40873" s="1"/>
      <c r="AB40873" s="1"/>
      <c r="AC40873" s="1"/>
      <c r="AJ40873" s="1"/>
      <c r="AK40873" s="1"/>
      <c r="AL40873" s="1"/>
    </row>
    <row r="40874">
      <c r="I40874" s="1"/>
      <c r="J40874" s="1"/>
      <c r="K40874" s="1"/>
      <c r="AA40874" s="1"/>
      <c r="AB40874" s="1"/>
      <c r="AC40874" s="1"/>
      <c r="AJ40874" s="1"/>
      <c r="AK40874" s="1"/>
      <c r="AL40874" s="1"/>
    </row>
    <row r="40875">
      <c r="I40875" s="1"/>
      <c r="J40875" s="1"/>
      <c r="K40875" s="1"/>
      <c r="AA40875" s="1"/>
      <c r="AB40875" s="1"/>
      <c r="AC40875" s="1"/>
      <c r="AJ40875" s="1"/>
      <c r="AK40875" s="1"/>
      <c r="AL40875" s="1"/>
    </row>
    <row r="40876">
      <c r="I40876" s="1"/>
      <c r="J40876" s="1"/>
      <c r="K40876" s="1"/>
      <c r="AA40876" s="1"/>
      <c r="AB40876" s="1"/>
      <c r="AC40876" s="1"/>
      <c r="AJ40876" s="1"/>
      <c r="AK40876" s="1"/>
      <c r="AL40876" s="1"/>
    </row>
    <row r="40877">
      <c r="I40877" s="1"/>
      <c r="J40877" s="1"/>
      <c r="K40877" s="1"/>
      <c r="AA40877" s="1"/>
      <c r="AB40877" s="1"/>
      <c r="AC40877" s="1"/>
      <c r="AJ40877" s="1"/>
      <c r="AK40877" s="1"/>
      <c r="AL40877" s="1"/>
    </row>
    <row r="40878">
      <c r="I40878" s="1"/>
      <c r="J40878" s="1"/>
      <c r="K40878" s="1"/>
      <c r="AA40878" s="1"/>
      <c r="AB40878" s="1"/>
      <c r="AC40878" s="1"/>
      <c r="AJ40878" s="1"/>
      <c r="AK40878" s="1"/>
      <c r="AL40878" s="1"/>
    </row>
    <row r="40879">
      <c r="I40879" s="1"/>
      <c r="J40879" s="1"/>
      <c r="K40879" s="1"/>
      <c r="AA40879" s="1"/>
      <c r="AB40879" s="1"/>
      <c r="AC40879" s="1"/>
      <c r="AJ40879" s="1"/>
      <c r="AK40879" s="1"/>
      <c r="AL40879" s="1"/>
    </row>
    <row r="40880">
      <c r="I40880" s="1"/>
      <c r="J40880" s="1"/>
      <c r="K40880" s="1"/>
      <c r="AA40880" s="1"/>
      <c r="AB40880" s="1"/>
      <c r="AC40880" s="1"/>
      <c r="AJ40880" s="1"/>
      <c r="AK40880" s="1"/>
      <c r="AL40880" s="1"/>
    </row>
    <row r="40881">
      <c r="I40881" s="1"/>
      <c r="J40881" s="1"/>
      <c r="K40881" s="1"/>
      <c r="AA40881" s="1"/>
      <c r="AB40881" s="1"/>
      <c r="AC40881" s="1"/>
      <c r="AJ40881" s="1"/>
      <c r="AK40881" s="1"/>
      <c r="AL40881" s="1"/>
    </row>
    <row r="40882">
      <c r="I40882" s="1"/>
      <c r="J40882" s="1"/>
      <c r="K40882" s="1"/>
      <c r="AA40882" s="1"/>
      <c r="AB40882" s="1"/>
      <c r="AC40882" s="1"/>
      <c r="AJ40882" s="1"/>
      <c r="AK40882" s="1"/>
      <c r="AL40882" s="1"/>
    </row>
    <row r="40883">
      <c r="I40883" s="1"/>
      <c r="J40883" s="1"/>
      <c r="K40883" s="1"/>
      <c r="AA40883" s="1"/>
      <c r="AB40883" s="1"/>
      <c r="AC40883" s="1"/>
      <c r="AJ40883" s="1"/>
      <c r="AK40883" s="1"/>
      <c r="AL40883" s="1"/>
    </row>
    <row r="40884">
      <c r="I40884" s="1"/>
      <c r="J40884" s="1"/>
      <c r="K40884" s="1"/>
      <c r="AA40884" s="1"/>
      <c r="AB40884" s="1"/>
      <c r="AC40884" s="1"/>
      <c r="AJ40884" s="1"/>
      <c r="AK40884" s="1"/>
      <c r="AL40884" s="1"/>
    </row>
    <row r="40885">
      <c r="I40885" s="1"/>
      <c r="J40885" s="1"/>
      <c r="K40885" s="1"/>
      <c r="AA40885" s="1"/>
      <c r="AB40885" s="1"/>
      <c r="AC40885" s="1"/>
      <c r="AJ40885" s="1"/>
      <c r="AK40885" s="1"/>
      <c r="AL40885" s="1"/>
    </row>
    <row r="40886">
      <c r="I40886" s="1"/>
      <c r="J40886" s="1"/>
      <c r="K40886" s="1"/>
      <c r="AA40886" s="1"/>
      <c r="AB40886" s="1"/>
      <c r="AC40886" s="1"/>
      <c r="AJ40886" s="1"/>
      <c r="AK40886" s="1"/>
      <c r="AL40886" s="1"/>
    </row>
    <row r="40887">
      <c r="I40887" s="1"/>
      <c r="J40887" s="1"/>
      <c r="K40887" s="1"/>
      <c r="AA40887" s="1"/>
      <c r="AB40887" s="1"/>
      <c r="AC40887" s="1"/>
      <c r="AJ40887" s="1"/>
      <c r="AK40887" s="1"/>
      <c r="AL40887" s="1"/>
    </row>
    <row r="40888">
      <c r="I40888" s="1"/>
      <c r="J40888" s="1"/>
      <c r="K40888" s="1"/>
      <c r="AA40888" s="1"/>
      <c r="AB40888" s="1"/>
      <c r="AC40888" s="1"/>
      <c r="AJ40888" s="1"/>
      <c r="AK40888" s="1"/>
      <c r="AL40888" s="1"/>
    </row>
    <row r="40889">
      <c r="I40889" s="1"/>
      <c r="J40889" s="1"/>
      <c r="K40889" s="1"/>
      <c r="AA40889" s="1"/>
      <c r="AB40889" s="1"/>
      <c r="AC40889" s="1"/>
      <c r="AJ40889" s="1"/>
      <c r="AK40889" s="1"/>
      <c r="AL40889" s="1"/>
    </row>
    <row r="40890">
      <c r="I40890" s="1"/>
      <c r="J40890" s="1"/>
      <c r="K40890" s="1"/>
      <c r="AA40890" s="1"/>
      <c r="AB40890" s="1"/>
      <c r="AC40890" s="1"/>
      <c r="AJ40890" s="1"/>
      <c r="AK40890" s="1"/>
      <c r="AL40890" s="1"/>
    </row>
    <row r="40891">
      <c r="I40891" s="1"/>
      <c r="J40891" s="1"/>
      <c r="K40891" s="1"/>
      <c r="AA40891" s="1"/>
      <c r="AB40891" s="1"/>
      <c r="AC40891" s="1"/>
      <c r="AJ40891" s="1"/>
      <c r="AK40891" s="1"/>
      <c r="AL40891" s="1"/>
    </row>
    <row r="40892">
      <c r="I40892" s="1"/>
      <c r="J40892" s="1"/>
      <c r="K40892" s="1"/>
      <c r="AA40892" s="1"/>
      <c r="AB40892" s="1"/>
      <c r="AC40892" s="1"/>
      <c r="AJ40892" s="1"/>
      <c r="AK40892" s="1"/>
      <c r="AL40892" s="1"/>
    </row>
    <row r="40893">
      <c r="I40893" s="1"/>
      <c r="J40893" s="1"/>
      <c r="K40893" s="1"/>
      <c r="AA40893" s="1"/>
      <c r="AB40893" s="1"/>
      <c r="AC40893" s="1"/>
      <c r="AJ40893" s="1"/>
      <c r="AK40893" s="1"/>
      <c r="AL40893" s="1"/>
    </row>
    <row r="40894">
      <c r="I40894" s="1"/>
      <c r="J40894" s="1"/>
      <c r="K40894" s="1"/>
      <c r="AA40894" s="1"/>
      <c r="AB40894" s="1"/>
      <c r="AC40894" s="1"/>
      <c r="AJ40894" s="1"/>
      <c r="AK40894" s="1"/>
      <c r="AL40894" s="1"/>
    </row>
    <row r="40895">
      <c r="I40895" s="1"/>
      <c r="J40895" s="1"/>
      <c r="K40895" s="1"/>
      <c r="AA40895" s="1"/>
      <c r="AB40895" s="1"/>
      <c r="AC40895" s="1"/>
      <c r="AJ40895" s="1"/>
      <c r="AK40895" s="1"/>
      <c r="AL40895" s="1"/>
    </row>
    <row r="40896">
      <c r="I40896" s="1"/>
      <c r="J40896" s="1"/>
      <c r="K40896" s="1"/>
      <c r="AA40896" s="1"/>
      <c r="AB40896" s="1"/>
      <c r="AC40896" s="1"/>
      <c r="AJ40896" s="1"/>
      <c r="AK40896" s="1"/>
      <c r="AL40896" s="1"/>
    </row>
    <row r="40897">
      <c r="I40897" s="1"/>
      <c r="J40897" s="1"/>
      <c r="K40897" s="1"/>
      <c r="AA40897" s="1"/>
      <c r="AB40897" s="1"/>
      <c r="AC40897" s="1"/>
      <c r="AJ40897" s="1"/>
      <c r="AK40897" s="1"/>
      <c r="AL40897" s="1"/>
    </row>
    <row r="40898">
      <c r="I40898" s="1"/>
      <c r="J40898" s="1"/>
      <c r="K40898" s="1"/>
      <c r="AA40898" s="1"/>
      <c r="AB40898" s="1"/>
      <c r="AC40898" s="1"/>
      <c r="AJ40898" s="1"/>
      <c r="AK40898" s="1"/>
      <c r="AL40898" s="1"/>
    </row>
    <row r="40899">
      <c r="I40899" s="1"/>
      <c r="J40899" s="1"/>
      <c r="K40899" s="1"/>
      <c r="AA40899" s="1"/>
      <c r="AB40899" s="1"/>
      <c r="AC40899" s="1"/>
      <c r="AJ40899" s="1"/>
      <c r="AK40899" s="1"/>
      <c r="AL40899" s="1"/>
    </row>
    <row r="40900">
      <c r="I40900" s="1"/>
      <c r="J40900" s="1"/>
      <c r="K40900" s="1"/>
      <c r="AA40900" s="1"/>
      <c r="AB40900" s="1"/>
      <c r="AC40900" s="1"/>
      <c r="AJ40900" s="1"/>
      <c r="AK40900" s="1"/>
      <c r="AL40900" s="1"/>
    </row>
    <row r="40901">
      <c r="I40901" s="1"/>
      <c r="J40901" s="1"/>
      <c r="K40901" s="1"/>
      <c r="AA40901" s="1"/>
      <c r="AB40901" s="1"/>
      <c r="AC40901" s="1"/>
      <c r="AJ40901" s="1"/>
      <c r="AK40901" s="1"/>
      <c r="AL40901" s="1"/>
    </row>
    <row r="40902">
      <c r="I40902" s="1"/>
      <c r="J40902" s="1"/>
      <c r="K40902" s="1"/>
      <c r="AA40902" s="1"/>
      <c r="AB40902" s="1"/>
      <c r="AC40902" s="1"/>
      <c r="AJ40902" s="1"/>
      <c r="AK40902" s="1"/>
      <c r="AL40902" s="1"/>
    </row>
    <row r="40903">
      <c r="I40903" s="1"/>
      <c r="J40903" s="1"/>
      <c r="K40903" s="1"/>
      <c r="AA40903" s="1"/>
      <c r="AB40903" s="1"/>
      <c r="AC40903" s="1"/>
      <c r="AJ40903" s="1"/>
      <c r="AK40903" s="1"/>
      <c r="AL40903" s="1"/>
    </row>
    <row r="40904">
      <c r="I40904" s="1"/>
      <c r="J40904" s="1"/>
      <c r="K40904" s="1"/>
      <c r="AA40904" s="1"/>
      <c r="AB40904" s="1"/>
      <c r="AC40904" s="1"/>
      <c r="AJ40904" s="1"/>
      <c r="AK40904" s="1"/>
      <c r="AL40904" s="1"/>
    </row>
    <row r="40905">
      <c r="I40905" s="1"/>
      <c r="J40905" s="1"/>
      <c r="K40905" s="1"/>
      <c r="AA40905" s="1"/>
      <c r="AB40905" s="1"/>
      <c r="AC40905" s="1"/>
      <c r="AJ40905" s="1"/>
      <c r="AK40905" s="1"/>
      <c r="AL40905" s="1"/>
    </row>
    <row r="40906">
      <c r="I40906" s="1"/>
      <c r="J40906" s="1"/>
      <c r="K40906" s="1"/>
      <c r="AA40906" s="1"/>
      <c r="AB40906" s="1"/>
      <c r="AC40906" s="1"/>
      <c r="AJ40906" s="1"/>
      <c r="AK40906" s="1"/>
      <c r="AL40906" s="1"/>
    </row>
    <row r="40907">
      <c r="I40907" s="1"/>
      <c r="J40907" s="1"/>
      <c r="K40907" s="1"/>
      <c r="AA40907" s="1"/>
      <c r="AB40907" s="1"/>
      <c r="AC40907" s="1"/>
      <c r="AJ40907" s="1"/>
      <c r="AK40907" s="1"/>
      <c r="AL40907" s="1"/>
    </row>
    <row r="40908">
      <c r="I40908" s="1"/>
      <c r="J40908" s="1"/>
      <c r="K40908" s="1"/>
      <c r="AA40908" s="1"/>
      <c r="AB40908" s="1"/>
      <c r="AC40908" s="1"/>
      <c r="AJ40908" s="1"/>
      <c r="AK40908" s="1"/>
      <c r="AL40908" s="1"/>
    </row>
    <row r="40909">
      <c r="I40909" s="1"/>
      <c r="J40909" s="1"/>
      <c r="K40909" s="1"/>
      <c r="AA40909" s="1"/>
      <c r="AB40909" s="1"/>
      <c r="AC40909" s="1"/>
      <c r="AJ40909" s="1"/>
      <c r="AK40909" s="1"/>
      <c r="AL40909" s="1"/>
    </row>
    <row r="40910">
      <c r="I40910" s="1"/>
      <c r="J40910" s="1"/>
      <c r="K40910" s="1"/>
      <c r="AA40910" s="1"/>
      <c r="AB40910" s="1"/>
      <c r="AC40910" s="1"/>
      <c r="AJ40910" s="1"/>
      <c r="AK40910" s="1"/>
      <c r="AL40910" s="1"/>
    </row>
    <row r="40911">
      <c r="I40911" s="1"/>
      <c r="J40911" s="1"/>
      <c r="K40911" s="1"/>
      <c r="AA40911" s="1"/>
      <c r="AB40911" s="1"/>
      <c r="AC40911" s="1"/>
      <c r="AJ40911" s="1"/>
      <c r="AK40911" s="1"/>
      <c r="AL40911" s="1"/>
    </row>
    <row r="40912">
      <c r="I40912" s="1"/>
      <c r="J40912" s="1"/>
      <c r="K40912" s="1"/>
      <c r="AA40912" s="1"/>
      <c r="AB40912" s="1"/>
      <c r="AC40912" s="1"/>
      <c r="AJ40912" s="1"/>
      <c r="AK40912" s="1"/>
      <c r="AL40912" s="1"/>
    </row>
    <row r="40913">
      <c r="I40913" s="1"/>
      <c r="J40913" s="1"/>
      <c r="K40913" s="1"/>
      <c r="AA40913" s="1"/>
      <c r="AB40913" s="1"/>
      <c r="AC40913" s="1"/>
      <c r="AJ40913" s="1"/>
      <c r="AK40913" s="1"/>
      <c r="AL40913" s="1"/>
    </row>
    <row r="40914">
      <c r="I40914" s="1"/>
      <c r="J40914" s="1"/>
      <c r="K40914" s="1"/>
      <c r="AA40914" s="1"/>
      <c r="AB40914" s="1"/>
      <c r="AC40914" s="1"/>
      <c r="AJ40914" s="1"/>
      <c r="AK40914" s="1"/>
      <c r="AL40914" s="1"/>
    </row>
    <row r="40915">
      <c r="I40915" s="1"/>
      <c r="J40915" s="1"/>
      <c r="K40915" s="1"/>
      <c r="AA40915" s="1"/>
      <c r="AB40915" s="1"/>
      <c r="AC40915" s="1"/>
      <c r="AJ40915" s="1"/>
      <c r="AK40915" s="1"/>
      <c r="AL40915" s="1"/>
    </row>
    <row r="40916">
      <c r="I40916" s="1"/>
      <c r="J40916" s="1"/>
      <c r="K40916" s="1"/>
      <c r="AA40916" s="1"/>
      <c r="AB40916" s="1"/>
      <c r="AC40916" s="1"/>
      <c r="AJ40916" s="1"/>
      <c r="AK40916" s="1"/>
      <c r="AL40916" s="1"/>
    </row>
    <row r="40917">
      <c r="I40917" s="1"/>
      <c r="J40917" s="1"/>
      <c r="K40917" s="1"/>
      <c r="AA40917" s="1"/>
      <c r="AB40917" s="1"/>
      <c r="AC40917" s="1"/>
      <c r="AJ40917" s="1"/>
      <c r="AK40917" s="1"/>
      <c r="AL40917" s="1"/>
    </row>
    <row r="40918">
      <c r="I40918" s="1"/>
      <c r="J40918" s="1"/>
      <c r="K40918" s="1"/>
      <c r="AA40918" s="1"/>
      <c r="AB40918" s="1"/>
      <c r="AC40918" s="1"/>
      <c r="AJ40918" s="1"/>
      <c r="AK40918" s="1"/>
      <c r="AL40918" s="1"/>
    </row>
    <row r="40919">
      <c r="I40919" s="1"/>
      <c r="J40919" s="1"/>
      <c r="K40919" s="1"/>
      <c r="AA40919" s="1"/>
      <c r="AB40919" s="1"/>
      <c r="AC40919" s="1"/>
      <c r="AJ40919" s="1"/>
      <c r="AK40919" s="1"/>
      <c r="AL40919" s="1"/>
    </row>
    <row r="40920">
      <c r="I40920" s="1"/>
      <c r="J40920" s="1"/>
      <c r="K40920" s="1"/>
      <c r="AA40920" s="1"/>
      <c r="AB40920" s="1"/>
      <c r="AC40920" s="1"/>
      <c r="AJ40920" s="1"/>
      <c r="AK40920" s="1"/>
      <c r="AL40920" s="1"/>
    </row>
    <row r="40921">
      <c r="I40921" s="1"/>
      <c r="J40921" s="1"/>
      <c r="K40921" s="1"/>
      <c r="AA40921" s="1"/>
      <c r="AB40921" s="1"/>
      <c r="AC40921" s="1"/>
      <c r="AJ40921" s="1"/>
      <c r="AK40921" s="1"/>
      <c r="AL40921" s="1"/>
    </row>
    <row r="40922">
      <c r="I40922" s="1"/>
      <c r="J40922" s="1"/>
      <c r="K40922" s="1"/>
      <c r="AA40922" s="1"/>
      <c r="AB40922" s="1"/>
      <c r="AC40922" s="1"/>
      <c r="AJ40922" s="1"/>
      <c r="AK40922" s="1"/>
      <c r="AL40922" s="1"/>
    </row>
    <row r="40923">
      <c r="I40923" s="1"/>
      <c r="J40923" s="1"/>
      <c r="K40923" s="1"/>
      <c r="AA40923" s="1"/>
      <c r="AB40923" s="1"/>
      <c r="AC40923" s="1"/>
      <c r="AJ40923" s="1"/>
      <c r="AK40923" s="1"/>
      <c r="AL40923" s="1"/>
    </row>
    <row r="40924">
      <c r="I40924" s="1"/>
      <c r="J40924" s="1"/>
      <c r="K40924" s="1"/>
      <c r="AA40924" s="1"/>
      <c r="AB40924" s="1"/>
      <c r="AC40924" s="1"/>
      <c r="AJ40924" s="1"/>
      <c r="AK40924" s="1"/>
      <c r="AL40924" s="1"/>
    </row>
    <row r="40925">
      <c r="I40925" s="1"/>
      <c r="J40925" s="1"/>
      <c r="K40925" s="1"/>
      <c r="AA40925" s="1"/>
      <c r="AB40925" s="1"/>
      <c r="AC40925" s="1"/>
      <c r="AJ40925" s="1"/>
      <c r="AK40925" s="1"/>
      <c r="AL40925" s="1"/>
    </row>
    <row r="40926">
      <c r="I40926" s="1"/>
      <c r="J40926" s="1"/>
      <c r="K40926" s="1"/>
      <c r="AA40926" s="1"/>
      <c r="AB40926" s="1"/>
      <c r="AC40926" s="1"/>
      <c r="AJ40926" s="1"/>
      <c r="AK40926" s="1"/>
      <c r="AL40926" s="1"/>
    </row>
    <row r="40927">
      <c r="I40927" s="1"/>
      <c r="J40927" s="1"/>
      <c r="K40927" s="1"/>
      <c r="AA40927" s="1"/>
      <c r="AB40927" s="1"/>
      <c r="AC40927" s="1"/>
      <c r="AJ40927" s="1"/>
      <c r="AK40927" s="1"/>
      <c r="AL40927" s="1"/>
    </row>
    <row r="40928">
      <c r="I40928" s="1"/>
      <c r="J40928" s="1"/>
      <c r="K40928" s="1"/>
      <c r="AA40928" s="1"/>
      <c r="AB40928" s="1"/>
      <c r="AC40928" s="1"/>
      <c r="AJ40928" s="1"/>
      <c r="AK40928" s="1"/>
      <c r="AL40928" s="1"/>
    </row>
    <row r="40929">
      <c r="I40929" s="1"/>
      <c r="J40929" s="1"/>
      <c r="K40929" s="1"/>
      <c r="AA40929" s="1"/>
      <c r="AB40929" s="1"/>
      <c r="AC40929" s="1"/>
      <c r="AJ40929" s="1"/>
      <c r="AK40929" s="1"/>
      <c r="AL40929" s="1"/>
    </row>
    <row r="40930">
      <c r="I40930" s="1"/>
      <c r="J40930" s="1"/>
      <c r="K40930" s="1"/>
      <c r="AA40930" s="1"/>
      <c r="AB40930" s="1"/>
      <c r="AC40930" s="1"/>
      <c r="AJ40930" s="1"/>
      <c r="AK40930" s="1"/>
      <c r="AL40930" s="1"/>
    </row>
    <row r="40931">
      <c r="I40931" s="1"/>
      <c r="J40931" s="1"/>
      <c r="K40931" s="1"/>
      <c r="AA40931" s="1"/>
      <c r="AB40931" s="1"/>
      <c r="AC40931" s="1"/>
      <c r="AJ40931" s="1"/>
      <c r="AK40931" s="1"/>
      <c r="AL40931" s="1"/>
    </row>
    <row r="40932">
      <c r="I40932" s="1"/>
      <c r="J40932" s="1"/>
      <c r="K40932" s="1"/>
      <c r="AA40932" s="1"/>
      <c r="AB40932" s="1"/>
      <c r="AC40932" s="1"/>
      <c r="AJ40932" s="1"/>
      <c r="AK40932" s="1"/>
      <c r="AL40932" s="1"/>
    </row>
    <row r="40933">
      <c r="I40933" s="1"/>
      <c r="J40933" s="1"/>
      <c r="K40933" s="1"/>
      <c r="AA40933" s="1"/>
      <c r="AB40933" s="1"/>
      <c r="AC40933" s="1"/>
      <c r="AJ40933" s="1"/>
      <c r="AK40933" s="1"/>
      <c r="AL40933" s="1"/>
    </row>
    <row r="40934">
      <c r="I40934" s="1"/>
      <c r="J40934" s="1"/>
      <c r="K40934" s="1"/>
      <c r="AA40934" s="1"/>
      <c r="AB40934" s="1"/>
      <c r="AC40934" s="1"/>
      <c r="AJ40934" s="1"/>
      <c r="AK40934" s="1"/>
      <c r="AL40934" s="1"/>
    </row>
    <row r="40935">
      <c r="I40935" s="1"/>
      <c r="J40935" s="1"/>
      <c r="K40935" s="1"/>
      <c r="AA40935" s="1"/>
      <c r="AB40935" s="1"/>
      <c r="AC40935" s="1"/>
      <c r="AJ40935" s="1"/>
      <c r="AK40935" s="1"/>
      <c r="AL40935" s="1"/>
    </row>
    <row r="40936">
      <c r="I40936" s="1"/>
      <c r="J40936" s="1"/>
      <c r="K40936" s="1"/>
      <c r="AA40936" s="1"/>
      <c r="AB40936" s="1"/>
      <c r="AC40936" s="1"/>
      <c r="AJ40936" s="1"/>
      <c r="AK40936" s="1"/>
      <c r="AL40936" s="1"/>
    </row>
    <row r="40937">
      <c r="I40937" s="1"/>
      <c r="J40937" s="1"/>
      <c r="K40937" s="1"/>
      <c r="AA40937" s="1"/>
      <c r="AB40937" s="1"/>
      <c r="AC40937" s="1"/>
      <c r="AJ40937" s="1"/>
      <c r="AK40937" s="1"/>
      <c r="AL40937" s="1"/>
    </row>
    <row r="40938">
      <c r="I40938" s="1"/>
      <c r="J40938" s="1"/>
      <c r="K40938" s="1"/>
      <c r="AA40938" s="1"/>
      <c r="AB40938" s="1"/>
      <c r="AC40938" s="1"/>
      <c r="AJ40938" s="1"/>
      <c r="AK40938" s="1"/>
      <c r="AL40938" s="1"/>
    </row>
    <row r="40939">
      <c r="I40939" s="1"/>
      <c r="J40939" s="1"/>
      <c r="K40939" s="1"/>
      <c r="AA40939" s="1"/>
      <c r="AB40939" s="1"/>
      <c r="AC40939" s="1"/>
      <c r="AJ40939" s="1"/>
      <c r="AK40939" s="1"/>
      <c r="AL40939" s="1"/>
    </row>
    <row r="40940">
      <c r="I40940" s="1"/>
      <c r="J40940" s="1"/>
      <c r="K40940" s="1"/>
      <c r="AA40940" s="1"/>
      <c r="AB40940" s="1"/>
      <c r="AC40940" s="1"/>
      <c r="AJ40940" s="1"/>
      <c r="AK40940" s="1"/>
      <c r="AL40940" s="1"/>
    </row>
    <row r="40941">
      <c r="I40941" s="1"/>
      <c r="J40941" s="1"/>
      <c r="K40941" s="1"/>
      <c r="AA40941" s="1"/>
      <c r="AB40941" s="1"/>
      <c r="AC40941" s="1"/>
      <c r="AJ40941" s="1"/>
      <c r="AK40941" s="1"/>
      <c r="AL40941" s="1"/>
    </row>
    <row r="40942">
      <c r="I40942" s="1"/>
      <c r="J40942" s="1"/>
      <c r="K40942" s="1"/>
      <c r="AA40942" s="1"/>
      <c r="AB40942" s="1"/>
      <c r="AC40942" s="1"/>
      <c r="AJ40942" s="1"/>
      <c r="AK40942" s="1"/>
      <c r="AL40942" s="1"/>
    </row>
    <row r="40943">
      <c r="I40943" s="1"/>
      <c r="J40943" s="1"/>
      <c r="K40943" s="1"/>
      <c r="AA40943" s="1"/>
      <c r="AB40943" s="1"/>
      <c r="AC40943" s="1"/>
      <c r="AJ40943" s="1"/>
      <c r="AK40943" s="1"/>
      <c r="AL40943" s="1"/>
    </row>
    <row r="40944">
      <c r="I40944" s="1"/>
      <c r="J40944" s="1"/>
      <c r="K40944" s="1"/>
      <c r="AA40944" s="1"/>
      <c r="AB40944" s="1"/>
      <c r="AC40944" s="1"/>
      <c r="AJ40944" s="1"/>
      <c r="AK40944" s="1"/>
      <c r="AL40944" s="1"/>
    </row>
    <row r="40945">
      <c r="I40945" s="1"/>
      <c r="J40945" s="1"/>
      <c r="K40945" s="1"/>
      <c r="AA40945" s="1"/>
      <c r="AB40945" s="1"/>
      <c r="AC40945" s="1"/>
      <c r="AJ40945" s="1"/>
      <c r="AK40945" s="1"/>
      <c r="AL40945" s="1"/>
    </row>
    <row r="40946">
      <c r="I40946" s="1"/>
      <c r="J40946" s="1"/>
      <c r="K40946" s="1"/>
      <c r="AA40946" s="1"/>
      <c r="AB40946" s="1"/>
      <c r="AC40946" s="1"/>
      <c r="AJ40946" s="1"/>
      <c r="AK40946" s="1"/>
      <c r="AL40946" s="1"/>
    </row>
    <row r="40947">
      <c r="I40947" s="1"/>
      <c r="J40947" s="1"/>
      <c r="K40947" s="1"/>
      <c r="AA40947" s="1"/>
      <c r="AB40947" s="1"/>
      <c r="AC40947" s="1"/>
      <c r="AJ40947" s="1"/>
      <c r="AK40947" s="1"/>
      <c r="AL40947" s="1"/>
    </row>
    <row r="40948">
      <c r="I40948" s="1"/>
      <c r="J40948" s="1"/>
      <c r="K40948" s="1"/>
      <c r="AA40948" s="1"/>
      <c r="AB40948" s="1"/>
      <c r="AC40948" s="1"/>
      <c r="AJ40948" s="1"/>
      <c r="AK40948" s="1"/>
      <c r="AL40948" s="1"/>
    </row>
    <row r="40949">
      <c r="I40949" s="1"/>
      <c r="J40949" s="1"/>
      <c r="K40949" s="1"/>
      <c r="AA40949" s="1"/>
      <c r="AB40949" s="1"/>
      <c r="AC40949" s="1"/>
      <c r="AJ40949" s="1"/>
      <c r="AK40949" s="1"/>
      <c r="AL40949" s="1"/>
    </row>
    <row r="40950">
      <c r="I40950" s="1"/>
      <c r="J40950" s="1"/>
      <c r="K40950" s="1"/>
      <c r="AA40950" s="1"/>
      <c r="AB40950" s="1"/>
      <c r="AC40950" s="1"/>
      <c r="AJ40950" s="1"/>
      <c r="AK40950" s="1"/>
      <c r="AL40950" s="1"/>
    </row>
    <row r="40951">
      <c r="I40951" s="1"/>
      <c r="J40951" s="1"/>
      <c r="K40951" s="1"/>
      <c r="AA40951" s="1"/>
      <c r="AB40951" s="1"/>
      <c r="AC40951" s="1"/>
      <c r="AJ40951" s="1"/>
      <c r="AK40951" s="1"/>
      <c r="AL40951" s="1"/>
    </row>
    <row r="40952">
      <c r="I40952" s="1"/>
      <c r="J40952" s="1"/>
      <c r="K40952" s="1"/>
      <c r="AA40952" s="1"/>
      <c r="AB40952" s="1"/>
      <c r="AC40952" s="1"/>
      <c r="AJ40952" s="1"/>
      <c r="AK40952" s="1"/>
      <c r="AL40952" s="1"/>
    </row>
    <row r="40953">
      <c r="I40953" s="1"/>
      <c r="J40953" s="1"/>
      <c r="K40953" s="1"/>
      <c r="AA40953" s="1"/>
      <c r="AB40953" s="1"/>
      <c r="AC40953" s="1"/>
      <c r="AJ40953" s="1"/>
      <c r="AK40953" s="1"/>
      <c r="AL40953" s="1"/>
    </row>
    <row r="40954">
      <c r="I40954" s="1"/>
      <c r="J40954" s="1"/>
      <c r="K40954" s="1"/>
      <c r="AA40954" s="1"/>
      <c r="AB40954" s="1"/>
      <c r="AC40954" s="1"/>
      <c r="AJ40954" s="1"/>
      <c r="AK40954" s="1"/>
      <c r="AL40954" s="1"/>
    </row>
    <row r="40955">
      <c r="I40955" s="1"/>
      <c r="J40955" s="1"/>
      <c r="K40955" s="1"/>
      <c r="AA40955" s="1"/>
      <c r="AB40955" s="1"/>
      <c r="AC40955" s="1"/>
      <c r="AJ40955" s="1"/>
      <c r="AK40955" s="1"/>
      <c r="AL40955" s="1"/>
    </row>
    <row r="40956">
      <c r="I40956" s="1"/>
      <c r="J40956" s="1"/>
      <c r="K40956" s="1"/>
      <c r="AA40956" s="1"/>
      <c r="AB40956" s="1"/>
      <c r="AC40956" s="1"/>
      <c r="AJ40956" s="1"/>
      <c r="AK40956" s="1"/>
      <c r="AL40956" s="1"/>
    </row>
    <row r="40957">
      <c r="I40957" s="1"/>
      <c r="J40957" s="1"/>
      <c r="K40957" s="1"/>
      <c r="AA40957" s="1"/>
      <c r="AB40957" s="1"/>
      <c r="AC40957" s="1"/>
      <c r="AJ40957" s="1"/>
      <c r="AK40957" s="1"/>
      <c r="AL40957" s="1"/>
    </row>
    <row r="40958">
      <c r="I40958" s="1"/>
      <c r="J40958" s="1"/>
      <c r="K40958" s="1"/>
      <c r="AA40958" s="1"/>
      <c r="AB40958" s="1"/>
      <c r="AC40958" s="1"/>
      <c r="AJ40958" s="1"/>
      <c r="AK40958" s="1"/>
      <c r="AL40958" s="1"/>
    </row>
    <row r="40959">
      <c r="I40959" s="1"/>
      <c r="J40959" s="1"/>
      <c r="K40959" s="1"/>
      <c r="AA40959" s="1"/>
      <c r="AB40959" s="1"/>
      <c r="AC40959" s="1"/>
      <c r="AJ40959" s="1"/>
      <c r="AK40959" s="1"/>
      <c r="AL40959" s="1"/>
    </row>
    <row r="40960">
      <c r="I40960" s="1"/>
      <c r="J40960" s="1"/>
      <c r="K40960" s="1"/>
      <c r="AA40960" s="1"/>
      <c r="AB40960" s="1"/>
      <c r="AC40960" s="1"/>
      <c r="AJ40960" s="1"/>
      <c r="AK40960" s="1"/>
      <c r="AL40960" s="1"/>
    </row>
    <row r="40961">
      <c r="I40961" s="1"/>
      <c r="J40961" s="1"/>
      <c r="K40961" s="1"/>
      <c r="AA40961" s="1"/>
      <c r="AB40961" s="1"/>
      <c r="AC40961" s="1"/>
      <c r="AJ40961" s="1"/>
      <c r="AK40961" s="1"/>
      <c r="AL40961" s="1"/>
    </row>
    <row r="40962">
      <c r="I40962" s="1"/>
      <c r="J40962" s="1"/>
      <c r="K40962" s="1"/>
      <c r="AA40962" s="1"/>
      <c r="AB40962" s="1"/>
      <c r="AC40962" s="1"/>
      <c r="AJ40962" s="1"/>
      <c r="AK40962" s="1"/>
      <c r="AL40962" s="1"/>
    </row>
    <row r="40963">
      <c r="I40963" s="1"/>
      <c r="J40963" s="1"/>
      <c r="K40963" s="1"/>
      <c r="AA40963" s="1"/>
      <c r="AB40963" s="1"/>
      <c r="AC40963" s="1"/>
      <c r="AJ40963" s="1"/>
      <c r="AK40963" s="1"/>
      <c r="AL40963" s="1"/>
    </row>
    <row r="40964">
      <c r="I40964" s="1"/>
      <c r="J40964" s="1"/>
      <c r="K40964" s="1"/>
      <c r="AA40964" s="1"/>
      <c r="AB40964" s="1"/>
      <c r="AC40964" s="1"/>
      <c r="AJ40964" s="1"/>
      <c r="AK40964" s="1"/>
      <c r="AL40964" s="1"/>
    </row>
    <row r="40965">
      <c r="I40965" s="1"/>
      <c r="J40965" s="1"/>
      <c r="K40965" s="1"/>
      <c r="AA40965" s="1"/>
      <c r="AB40965" s="1"/>
      <c r="AC40965" s="1"/>
      <c r="AJ40965" s="1"/>
      <c r="AK40965" s="1"/>
      <c r="AL40965" s="1"/>
    </row>
    <row r="40966">
      <c r="I40966" s="1"/>
      <c r="J40966" s="1"/>
      <c r="K40966" s="1"/>
      <c r="AA40966" s="1"/>
      <c r="AB40966" s="1"/>
      <c r="AC40966" s="1"/>
      <c r="AJ40966" s="1"/>
      <c r="AK40966" s="1"/>
      <c r="AL40966" s="1"/>
    </row>
    <row r="40967">
      <c r="I40967" s="1"/>
      <c r="J40967" s="1"/>
      <c r="K40967" s="1"/>
      <c r="AA40967" s="1"/>
      <c r="AB40967" s="1"/>
      <c r="AC40967" s="1"/>
      <c r="AJ40967" s="1"/>
      <c r="AK40967" s="1"/>
      <c r="AL40967" s="1"/>
    </row>
    <row r="40968">
      <c r="I40968" s="1"/>
      <c r="J40968" s="1"/>
      <c r="K40968" s="1"/>
      <c r="AA40968" s="1"/>
      <c r="AB40968" s="1"/>
      <c r="AC40968" s="1"/>
      <c r="AJ40968" s="1"/>
      <c r="AK40968" s="1"/>
      <c r="AL40968" s="1"/>
    </row>
    <row r="40969">
      <c r="I40969" s="1"/>
      <c r="J40969" s="1"/>
      <c r="K40969" s="1"/>
      <c r="AA40969" s="1"/>
      <c r="AB40969" s="1"/>
      <c r="AC40969" s="1"/>
      <c r="AJ40969" s="1"/>
      <c r="AK40969" s="1"/>
      <c r="AL40969" s="1"/>
    </row>
    <row r="40970">
      <c r="I40970" s="1"/>
      <c r="J40970" s="1"/>
      <c r="K40970" s="1"/>
      <c r="AA40970" s="1"/>
      <c r="AB40970" s="1"/>
      <c r="AC40970" s="1"/>
      <c r="AJ40970" s="1"/>
      <c r="AK40970" s="1"/>
      <c r="AL40970" s="1"/>
    </row>
    <row r="40971">
      <c r="I40971" s="1"/>
      <c r="J40971" s="1"/>
      <c r="K40971" s="1"/>
      <c r="AA40971" s="1"/>
      <c r="AB40971" s="1"/>
      <c r="AC40971" s="1"/>
      <c r="AJ40971" s="1"/>
      <c r="AK40971" s="1"/>
      <c r="AL40971" s="1"/>
    </row>
    <row r="40972">
      <c r="I40972" s="1"/>
      <c r="J40972" s="1"/>
      <c r="K40972" s="1"/>
      <c r="AA40972" s="1"/>
      <c r="AB40972" s="1"/>
      <c r="AC40972" s="1"/>
      <c r="AJ40972" s="1"/>
      <c r="AK40972" s="1"/>
      <c r="AL40972" s="1"/>
    </row>
    <row r="40973">
      <c r="I40973" s="1"/>
      <c r="J40973" s="1"/>
      <c r="K40973" s="1"/>
      <c r="AA40973" s="1"/>
      <c r="AB40973" s="1"/>
      <c r="AC40973" s="1"/>
      <c r="AJ40973" s="1"/>
      <c r="AK40973" s="1"/>
      <c r="AL40973" s="1"/>
    </row>
    <row r="40974">
      <c r="I40974" s="1"/>
      <c r="J40974" s="1"/>
      <c r="K40974" s="1"/>
      <c r="AA40974" s="1"/>
      <c r="AB40974" s="1"/>
      <c r="AC40974" s="1"/>
      <c r="AJ40974" s="1"/>
      <c r="AK40974" s="1"/>
      <c r="AL40974" s="1"/>
    </row>
    <row r="40975">
      <c r="I40975" s="1"/>
      <c r="J40975" s="1"/>
      <c r="K40975" s="1"/>
      <c r="AA40975" s="1"/>
      <c r="AB40975" s="1"/>
      <c r="AC40975" s="1"/>
      <c r="AJ40975" s="1"/>
      <c r="AK40975" s="1"/>
      <c r="AL40975" s="1"/>
    </row>
    <row r="40976">
      <c r="I40976" s="1"/>
      <c r="J40976" s="1"/>
      <c r="K40976" s="1"/>
      <c r="AA40976" s="1"/>
      <c r="AB40976" s="1"/>
      <c r="AC40976" s="1"/>
      <c r="AJ40976" s="1"/>
      <c r="AK40976" s="1"/>
      <c r="AL40976" s="1"/>
    </row>
    <row r="40977">
      <c r="I40977" s="1"/>
      <c r="J40977" s="1"/>
      <c r="K40977" s="1"/>
      <c r="AA40977" s="1"/>
      <c r="AB40977" s="1"/>
      <c r="AC40977" s="1"/>
      <c r="AJ40977" s="1"/>
      <c r="AK40977" s="1"/>
      <c r="AL40977" s="1"/>
    </row>
    <row r="40978">
      <c r="I40978" s="1"/>
      <c r="J40978" s="1"/>
      <c r="K40978" s="1"/>
      <c r="AA40978" s="1"/>
      <c r="AB40978" s="1"/>
      <c r="AC40978" s="1"/>
      <c r="AJ40978" s="1"/>
      <c r="AK40978" s="1"/>
      <c r="AL40978" s="1"/>
    </row>
    <row r="40979">
      <c r="I40979" s="1"/>
      <c r="J40979" s="1"/>
      <c r="K40979" s="1"/>
      <c r="AA40979" s="1"/>
      <c r="AB40979" s="1"/>
      <c r="AC40979" s="1"/>
      <c r="AJ40979" s="1"/>
      <c r="AK40979" s="1"/>
      <c r="AL40979" s="1"/>
    </row>
    <row r="40980">
      <c r="I40980" s="1"/>
      <c r="J40980" s="1"/>
      <c r="K40980" s="1"/>
      <c r="AA40980" s="1"/>
      <c r="AB40980" s="1"/>
      <c r="AC40980" s="1"/>
      <c r="AJ40980" s="1"/>
      <c r="AK40980" s="1"/>
      <c r="AL40980" s="1"/>
    </row>
    <row r="40981">
      <c r="I40981" s="1"/>
      <c r="J40981" s="1"/>
      <c r="K40981" s="1"/>
      <c r="AA40981" s="1"/>
      <c r="AB40981" s="1"/>
      <c r="AC40981" s="1"/>
      <c r="AJ40981" s="1"/>
      <c r="AK40981" s="1"/>
      <c r="AL40981" s="1"/>
    </row>
    <row r="40982">
      <c r="I40982" s="1"/>
      <c r="J40982" s="1"/>
      <c r="K40982" s="1"/>
      <c r="AA40982" s="1"/>
      <c r="AB40982" s="1"/>
      <c r="AC40982" s="1"/>
      <c r="AJ40982" s="1"/>
      <c r="AK40982" s="1"/>
      <c r="AL40982" s="1"/>
    </row>
    <row r="40983">
      <c r="I40983" s="1"/>
      <c r="J40983" s="1"/>
      <c r="K40983" s="1"/>
      <c r="AA40983" s="1"/>
      <c r="AB40983" s="1"/>
      <c r="AC40983" s="1"/>
      <c r="AJ40983" s="1"/>
      <c r="AK40983" s="1"/>
      <c r="AL40983" s="1"/>
    </row>
    <row r="40984">
      <c r="I40984" s="1"/>
      <c r="J40984" s="1"/>
      <c r="K40984" s="1"/>
      <c r="AA40984" s="1"/>
      <c r="AB40984" s="1"/>
      <c r="AC40984" s="1"/>
      <c r="AJ40984" s="1"/>
      <c r="AK40984" s="1"/>
      <c r="AL40984" s="1"/>
    </row>
    <row r="40985">
      <c r="I40985" s="1"/>
      <c r="J40985" s="1"/>
      <c r="K40985" s="1"/>
      <c r="AA40985" s="1"/>
      <c r="AB40985" s="1"/>
      <c r="AC40985" s="1"/>
      <c r="AJ40985" s="1"/>
      <c r="AK40985" s="1"/>
      <c r="AL40985" s="1"/>
    </row>
    <row r="40986">
      <c r="I40986" s="1"/>
      <c r="J40986" s="1"/>
      <c r="K40986" s="1"/>
      <c r="AA40986" s="1"/>
      <c r="AB40986" s="1"/>
      <c r="AC40986" s="1"/>
      <c r="AJ40986" s="1"/>
      <c r="AK40986" s="1"/>
      <c r="AL40986" s="1"/>
    </row>
    <row r="40987">
      <c r="I40987" s="1"/>
      <c r="J40987" s="1"/>
      <c r="K40987" s="1"/>
      <c r="AA40987" s="1"/>
      <c r="AB40987" s="1"/>
      <c r="AC40987" s="1"/>
      <c r="AJ40987" s="1"/>
      <c r="AK40987" s="1"/>
      <c r="AL40987" s="1"/>
    </row>
    <row r="40988">
      <c r="I40988" s="1"/>
      <c r="J40988" s="1"/>
      <c r="K40988" s="1"/>
      <c r="AA40988" s="1"/>
      <c r="AB40988" s="1"/>
      <c r="AC40988" s="1"/>
      <c r="AJ40988" s="1"/>
      <c r="AK40988" s="1"/>
      <c r="AL40988" s="1"/>
    </row>
    <row r="40989">
      <c r="I40989" s="1"/>
      <c r="J40989" s="1"/>
      <c r="K40989" s="1"/>
      <c r="AA40989" s="1"/>
      <c r="AB40989" s="1"/>
      <c r="AC40989" s="1"/>
      <c r="AJ40989" s="1"/>
      <c r="AK40989" s="1"/>
      <c r="AL40989" s="1"/>
    </row>
    <row r="40990">
      <c r="I40990" s="1"/>
      <c r="J40990" s="1"/>
      <c r="K40990" s="1"/>
      <c r="AA40990" s="1"/>
      <c r="AB40990" s="1"/>
      <c r="AC40990" s="1"/>
      <c r="AJ40990" s="1"/>
      <c r="AK40990" s="1"/>
      <c r="AL40990" s="1"/>
    </row>
    <row r="40991">
      <c r="I40991" s="1"/>
      <c r="J40991" s="1"/>
      <c r="K40991" s="1"/>
      <c r="AA40991" s="1"/>
      <c r="AB40991" s="1"/>
      <c r="AC40991" s="1"/>
      <c r="AJ40991" s="1"/>
      <c r="AK40991" s="1"/>
      <c r="AL40991" s="1"/>
    </row>
    <row r="40992">
      <c r="I40992" s="1"/>
      <c r="J40992" s="1"/>
      <c r="K40992" s="1"/>
      <c r="AA40992" s="1"/>
      <c r="AB40992" s="1"/>
      <c r="AC40992" s="1"/>
      <c r="AJ40992" s="1"/>
      <c r="AK40992" s="1"/>
      <c r="AL40992" s="1"/>
    </row>
    <row r="40993">
      <c r="I40993" s="1"/>
      <c r="J40993" s="1"/>
      <c r="K40993" s="1"/>
      <c r="AA40993" s="1"/>
      <c r="AB40993" s="1"/>
      <c r="AC40993" s="1"/>
      <c r="AJ40993" s="1"/>
      <c r="AK40993" s="1"/>
      <c r="AL40993" s="1"/>
    </row>
    <row r="40994">
      <c r="I40994" s="1"/>
      <c r="J40994" s="1"/>
      <c r="K40994" s="1"/>
      <c r="AA40994" s="1"/>
      <c r="AB40994" s="1"/>
      <c r="AC40994" s="1"/>
      <c r="AJ40994" s="1"/>
      <c r="AK40994" s="1"/>
      <c r="AL40994" s="1"/>
    </row>
    <row r="40995">
      <c r="I40995" s="1"/>
      <c r="J40995" s="1"/>
      <c r="K40995" s="1"/>
      <c r="AA40995" s="1"/>
      <c r="AB40995" s="1"/>
      <c r="AC40995" s="1"/>
      <c r="AJ40995" s="1"/>
      <c r="AK40995" s="1"/>
      <c r="AL40995" s="1"/>
    </row>
    <row r="40996">
      <c r="I40996" s="1"/>
      <c r="J40996" s="1"/>
      <c r="K40996" s="1"/>
      <c r="AA40996" s="1"/>
      <c r="AB40996" s="1"/>
      <c r="AC40996" s="1"/>
      <c r="AJ40996" s="1"/>
      <c r="AK40996" s="1"/>
      <c r="AL40996" s="1"/>
    </row>
    <row r="40997">
      <c r="I40997" s="1"/>
      <c r="J40997" s="1"/>
      <c r="K40997" s="1"/>
      <c r="AA40997" s="1"/>
      <c r="AB40997" s="1"/>
      <c r="AC40997" s="1"/>
      <c r="AJ40997" s="1"/>
      <c r="AK40997" s="1"/>
      <c r="AL40997" s="1"/>
    </row>
    <row r="40998">
      <c r="I40998" s="1"/>
      <c r="J40998" s="1"/>
      <c r="K40998" s="1"/>
      <c r="AA40998" s="1"/>
      <c r="AB40998" s="1"/>
      <c r="AC40998" s="1"/>
      <c r="AJ40998" s="1"/>
      <c r="AK40998" s="1"/>
      <c r="AL40998" s="1"/>
    </row>
    <row r="40999">
      <c r="I40999" s="1"/>
      <c r="J40999" s="1"/>
      <c r="K40999" s="1"/>
      <c r="AA40999" s="1"/>
      <c r="AB40999" s="1"/>
      <c r="AC40999" s="1"/>
      <c r="AJ40999" s="1"/>
      <c r="AK40999" s="1"/>
      <c r="AL40999" s="1"/>
    </row>
    <row r="41000">
      <c r="I41000" s="1"/>
      <c r="J41000" s="1"/>
      <c r="K41000" s="1"/>
      <c r="AA41000" s="1"/>
      <c r="AB41000" s="1"/>
      <c r="AC41000" s="1"/>
      <c r="AJ41000" s="1"/>
      <c r="AK41000" s="1"/>
      <c r="AL41000" s="1"/>
    </row>
    <row r="41001">
      <c r="I41001" s="1"/>
      <c r="J41001" s="1"/>
      <c r="K41001" s="1"/>
      <c r="AA41001" s="1"/>
      <c r="AB41001" s="1"/>
      <c r="AC41001" s="1"/>
      <c r="AJ41001" s="1"/>
      <c r="AK41001" s="1"/>
      <c r="AL41001" s="1"/>
    </row>
    <row r="41002">
      <c r="I41002" s="1"/>
      <c r="J41002" s="1"/>
      <c r="K41002" s="1"/>
      <c r="AA41002" s="1"/>
      <c r="AB41002" s="1"/>
      <c r="AC41002" s="1"/>
      <c r="AJ41002" s="1"/>
      <c r="AK41002" s="1"/>
      <c r="AL41002" s="1"/>
    </row>
    <row r="41003">
      <c r="I41003" s="1"/>
      <c r="J41003" s="1"/>
      <c r="K41003" s="1"/>
      <c r="AA41003" s="1"/>
      <c r="AB41003" s="1"/>
      <c r="AC41003" s="1"/>
      <c r="AJ41003" s="1"/>
      <c r="AK41003" s="1"/>
      <c r="AL41003" s="1"/>
    </row>
    <row r="41004">
      <c r="I41004" s="1"/>
      <c r="J41004" s="1"/>
      <c r="K41004" s="1"/>
      <c r="AA41004" s="1"/>
      <c r="AB41004" s="1"/>
      <c r="AC41004" s="1"/>
      <c r="AJ41004" s="1"/>
      <c r="AK41004" s="1"/>
      <c r="AL41004" s="1"/>
    </row>
    <row r="41005">
      <c r="I41005" s="1"/>
      <c r="J41005" s="1"/>
      <c r="K41005" s="1"/>
      <c r="AA41005" s="1"/>
      <c r="AB41005" s="1"/>
      <c r="AC41005" s="1"/>
      <c r="AJ41005" s="1"/>
      <c r="AK41005" s="1"/>
      <c r="AL41005" s="1"/>
    </row>
    <row r="41006">
      <c r="I41006" s="1"/>
      <c r="J41006" s="1"/>
      <c r="K41006" s="1"/>
      <c r="AA41006" s="1"/>
      <c r="AB41006" s="1"/>
      <c r="AC41006" s="1"/>
      <c r="AJ41006" s="1"/>
      <c r="AK41006" s="1"/>
      <c r="AL41006" s="1"/>
    </row>
    <row r="41007">
      <c r="I41007" s="1"/>
      <c r="J41007" s="1"/>
      <c r="K41007" s="1"/>
      <c r="AA41007" s="1"/>
      <c r="AB41007" s="1"/>
      <c r="AC41007" s="1"/>
      <c r="AJ41007" s="1"/>
      <c r="AK41007" s="1"/>
      <c r="AL41007" s="1"/>
    </row>
    <row r="41008">
      <c r="I41008" s="1"/>
      <c r="J41008" s="1"/>
      <c r="K41008" s="1"/>
      <c r="AA41008" s="1"/>
      <c r="AB41008" s="1"/>
      <c r="AC41008" s="1"/>
      <c r="AJ41008" s="1"/>
      <c r="AK41008" s="1"/>
      <c r="AL41008" s="1"/>
    </row>
    <row r="41009">
      <c r="I41009" s="1"/>
      <c r="J41009" s="1"/>
      <c r="K41009" s="1"/>
      <c r="AA41009" s="1"/>
      <c r="AB41009" s="1"/>
      <c r="AC41009" s="1"/>
      <c r="AJ41009" s="1"/>
      <c r="AK41009" s="1"/>
      <c r="AL41009" s="1"/>
    </row>
    <row r="41010">
      <c r="I41010" s="1"/>
      <c r="J41010" s="1"/>
      <c r="K41010" s="1"/>
      <c r="AA41010" s="1"/>
      <c r="AB41010" s="1"/>
      <c r="AC41010" s="1"/>
      <c r="AJ41010" s="1"/>
      <c r="AK41010" s="1"/>
      <c r="AL41010" s="1"/>
    </row>
    <row r="41011">
      <c r="I41011" s="1"/>
      <c r="J41011" s="1"/>
      <c r="K41011" s="1"/>
      <c r="AA41011" s="1"/>
      <c r="AB41011" s="1"/>
      <c r="AC41011" s="1"/>
      <c r="AJ41011" s="1"/>
      <c r="AK41011" s="1"/>
      <c r="AL41011" s="1"/>
    </row>
    <row r="41012">
      <c r="I41012" s="1"/>
      <c r="J41012" s="1"/>
      <c r="K41012" s="1"/>
      <c r="AA41012" s="1"/>
      <c r="AB41012" s="1"/>
      <c r="AC41012" s="1"/>
      <c r="AJ41012" s="1"/>
      <c r="AK41012" s="1"/>
      <c r="AL41012" s="1"/>
    </row>
    <row r="41013">
      <c r="I41013" s="1"/>
      <c r="J41013" s="1"/>
      <c r="K41013" s="1"/>
      <c r="AA41013" s="1"/>
      <c r="AB41013" s="1"/>
      <c r="AC41013" s="1"/>
      <c r="AJ41013" s="1"/>
      <c r="AK41013" s="1"/>
      <c r="AL41013" s="1"/>
    </row>
    <row r="41014">
      <c r="I41014" s="1"/>
      <c r="J41014" s="1"/>
      <c r="K41014" s="1"/>
      <c r="AA41014" s="1"/>
      <c r="AB41014" s="1"/>
      <c r="AC41014" s="1"/>
      <c r="AJ41014" s="1"/>
      <c r="AK41014" s="1"/>
      <c r="AL41014" s="1"/>
    </row>
    <row r="41015">
      <c r="I41015" s="1"/>
      <c r="J41015" s="1"/>
      <c r="K41015" s="1"/>
      <c r="AA41015" s="1"/>
      <c r="AB41015" s="1"/>
      <c r="AC41015" s="1"/>
      <c r="AJ41015" s="1"/>
      <c r="AK41015" s="1"/>
      <c r="AL41015" s="1"/>
    </row>
    <row r="41016">
      <c r="I41016" s="1"/>
      <c r="J41016" s="1"/>
      <c r="K41016" s="1"/>
      <c r="AA41016" s="1"/>
      <c r="AB41016" s="1"/>
      <c r="AC41016" s="1"/>
      <c r="AJ41016" s="1"/>
      <c r="AK41016" s="1"/>
      <c r="AL41016" s="1"/>
    </row>
    <row r="41017">
      <c r="I41017" s="1"/>
      <c r="J41017" s="1"/>
      <c r="K41017" s="1"/>
      <c r="AA41017" s="1"/>
      <c r="AB41017" s="1"/>
      <c r="AC41017" s="1"/>
      <c r="AJ41017" s="1"/>
      <c r="AK41017" s="1"/>
      <c r="AL41017" s="1"/>
    </row>
    <row r="41018">
      <c r="I41018" s="1"/>
      <c r="J41018" s="1"/>
      <c r="K41018" s="1"/>
      <c r="AA41018" s="1"/>
      <c r="AB41018" s="1"/>
      <c r="AC41018" s="1"/>
      <c r="AJ41018" s="1"/>
      <c r="AK41018" s="1"/>
      <c r="AL41018" s="1"/>
    </row>
    <row r="41019">
      <c r="I41019" s="1"/>
      <c r="J41019" s="1"/>
      <c r="K41019" s="1"/>
      <c r="AA41019" s="1"/>
      <c r="AB41019" s="1"/>
      <c r="AC41019" s="1"/>
      <c r="AJ41019" s="1"/>
      <c r="AK41019" s="1"/>
      <c r="AL41019" s="1"/>
    </row>
    <row r="41020">
      <c r="I41020" s="1"/>
      <c r="J41020" s="1"/>
      <c r="K41020" s="1"/>
      <c r="AA41020" s="1"/>
      <c r="AB41020" s="1"/>
      <c r="AC41020" s="1"/>
      <c r="AJ41020" s="1"/>
      <c r="AK41020" s="1"/>
      <c r="AL41020" s="1"/>
    </row>
    <row r="41021">
      <c r="I41021" s="1"/>
      <c r="J41021" s="1"/>
      <c r="K41021" s="1"/>
      <c r="AA41021" s="1"/>
      <c r="AB41021" s="1"/>
      <c r="AC41021" s="1"/>
      <c r="AJ41021" s="1"/>
      <c r="AK41021" s="1"/>
      <c r="AL41021" s="1"/>
    </row>
    <row r="41022">
      <c r="I41022" s="1"/>
      <c r="J41022" s="1"/>
      <c r="K41022" s="1"/>
      <c r="AA41022" s="1"/>
      <c r="AB41022" s="1"/>
      <c r="AC41022" s="1"/>
      <c r="AJ41022" s="1"/>
      <c r="AK41022" s="1"/>
      <c r="AL41022" s="1"/>
    </row>
    <row r="41023">
      <c r="I41023" s="1"/>
      <c r="J41023" s="1"/>
      <c r="K41023" s="1"/>
      <c r="AA41023" s="1"/>
      <c r="AB41023" s="1"/>
      <c r="AC41023" s="1"/>
      <c r="AJ41023" s="1"/>
      <c r="AK41023" s="1"/>
      <c r="AL41023" s="1"/>
    </row>
    <row r="41024">
      <c r="I41024" s="1"/>
      <c r="J41024" s="1"/>
      <c r="K41024" s="1"/>
      <c r="AA41024" s="1"/>
      <c r="AB41024" s="1"/>
      <c r="AC41024" s="1"/>
      <c r="AJ41024" s="1"/>
      <c r="AK41024" s="1"/>
      <c r="AL41024" s="1"/>
    </row>
    <row r="41025">
      <c r="I41025" s="1"/>
      <c r="J41025" s="1"/>
      <c r="K41025" s="1"/>
      <c r="AA41025" s="1"/>
      <c r="AB41025" s="1"/>
      <c r="AC41025" s="1"/>
      <c r="AJ41025" s="1"/>
      <c r="AK41025" s="1"/>
      <c r="AL41025" s="1"/>
    </row>
    <row r="41026">
      <c r="I41026" s="1"/>
      <c r="J41026" s="1"/>
      <c r="K41026" s="1"/>
      <c r="AA41026" s="1"/>
      <c r="AB41026" s="1"/>
      <c r="AC41026" s="1"/>
      <c r="AJ41026" s="1"/>
      <c r="AK41026" s="1"/>
      <c r="AL41026" s="1"/>
    </row>
    <row r="41027">
      <c r="I41027" s="1"/>
      <c r="J41027" s="1"/>
      <c r="K41027" s="1"/>
      <c r="AA41027" s="1"/>
      <c r="AB41027" s="1"/>
      <c r="AC41027" s="1"/>
      <c r="AJ41027" s="1"/>
      <c r="AK41027" s="1"/>
      <c r="AL41027" s="1"/>
    </row>
    <row r="41028">
      <c r="I41028" s="1"/>
      <c r="J41028" s="1"/>
      <c r="K41028" s="1"/>
      <c r="AA41028" s="1"/>
      <c r="AB41028" s="1"/>
      <c r="AC41028" s="1"/>
      <c r="AJ41028" s="1"/>
      <c r="AK41028" s="1"/>
      <c r="AL41028" s="1"/>
    </row>
    <row r="41029">
      <c r="I41029" s="1"/>
      <c r="J41029" s="1"/>
      <c r="K41029" s="1"/>
      <c r="AA41029" s="1"/>
      <c r="AB41029" s="1"/>
      <c r="AC41029" s="1"/>
      <c r="AJ41029" s="1"/>
      <c r="AK41029" s="1"/>
      <c r="AL41029" s="1"/>
    </row>
    <row r="41030">
      <c r="I41030" s="1"/>
      <c r="J41030" s="1"/>
      <c r="K41030" s="1"/>
      <c r="AA41030" s="1"/>
      <c r="AB41030" s="1"/>
      <c r="AC41030" s="1"/>
      <c r="AJ41030" s="1"/>
      <c r="AK41030" s="1"/>
      <c r="AL41030" s="1"/>
    </row>
    <row r="41031">
      <c r="I41031" s="1"/>
      <c r="J41031" s="1"/>
      <c r="K41031" s="1"/>
      <c r="AA41031" s="1"/>
      <c r="AB41031" s="1"/>
      <c r="AC41031" s="1"/>
      <c r="AJ41031" s="1"/>
      <c r="AK41031" s="1"/>
      <c r="AL41031" s="1"/>
    </row>
    <row r="41032">
      <c r="I41032" s="1"/>
      <c r="J41032" s="1"/>
      <c r="K41032" s="1"/>
      <c r="AA41032" s="1"/>
      <c r="AB41032" s="1"/>
      <c r="AC41032" s="1"/>
      <c r="AJ41032" s="1"/>
      <c r="AK41032" s="1"/>
      <c r="AL41032" s="1"/>
    </row>
    <row r="41033">
      <c r="I41033" s="1"/>
      <c r="J41033" s="1"/>
      <c r="K41033" s="1"/>
      <c r="AA41033" s="1"/>
      <c r="AB41033" s="1"/>
      <c r="AC41033" s="1"/>
      <c r="AJ41033" s="1"/>
      <c r="AK41033" s="1"/>
      <c r="AL41033" s="1"/>
    </row>
    <row r="41034">
      <c r="I41034" s="1"/>
      <c r="J41034" s="1"/>
      <c r="K41034" s="1"/>
      <c r="AA41034" s="1"/>
      <c r="AB41034" s="1"/>
      <c r="AC41034" s="1"/>
      <c r="AJ41034" s="1"/>
      <c r="AK41034" s="1"/>
      <c r="AL41034" s="1"/>
    </row>
    <row r="41035">
      <c r="I41035" s="1"/>
      <c r="J41035" s="1"/>
      <c r="K41035" s="1"/>
      <c r="AA41035" s="1"/>
      <c r="AB41035" s="1"/>
      <c r="AC41035" s="1"/>
      <c r="AJ41035" s="1"/>
      <c r="AK41035" s="1"/>
      <c r="AL41035" s="1"/>
    </row>
    <row r="41036">
      <c r="I41036" s="1"/>
      <c r="J41036" s="1"/>
      <c r="K41036" s="1"/>
      <c r="AA41036" s="1"/>
      <c r="AB41036" s="1"/>
      <c r="AC41036" s="1"/>
      <c r="AJ41036" s="1"/>
      <c r="AK41036" s="1"/>
      <c r="AL41036" s="1"/>
    </row>
    <row r="41037">
      <c r="I41037" s="1"/>
      <c r="J41037" s="1"/>
      <c r="K41037" s="1"/>
      <c r="AA41037" s="1"/>
      <c r="AB41037" s="1"/>
      <c r="AC41037" s="1"/>
      <c r="AJ41037" s="1"/>
      <c r="AK41037" s="1"/>
      <c r="AL41037" s="1"/>
    </row>
    <row r="41038">
      <c r="I41038" s="1"/>
      <c r="J41038" s="1"/>
      <c r="K41038" s="1"/>
      <c r="AA41038" s="1"/>
      <c r="AB41038" s="1"/>
      <c r="AC41038" s="1"/>
      <c r="AJ41038" s="1"/>
      <c r="AK41038" s="1"/>
      <c r="AL41038" s="1"/>
    </row>
    <row r="41039">
      <c r="I41039" s="1"/>
      <c r="J41039" s="1"/>
      <c r="K41039" s="1"/>
      <c r="AA41039" s="1"/>
      <c r="AB41039" s="1"/>
      <c r="AC41039" s="1"/>
      <c r="AJ41039" s="1"/>
      <c r="AK41039" s="1"/>
      <c r="AL41039" s="1"/>
    </row>
    <row r="41040">
      <c r="I41040" s="1"/>
      <c r="J41040" s="1"/>
      <c r="K41040" s="1"/>
      <c r="AA41040" s="1"/>
      <c r="AB41040" s="1"/>
      <c r="AC41040" s="1"/>
      <c r="AJ41040" s="1"/>
      <c r="AK41040" s="1"/>
      <c r="AL41040" s="1"/>
    </row>
    <row r="41041">
      <c r="I41041" s="1"/>
      <c r="J41041" s="1"/>
      <c r="K41041" s="1"/>
      <c r="AA41041" s="1"/>
      <c r="AB41041" s="1"/>
      <c r="AC41041" s="1"/>
      <c r="AJ41041" s="1"/>
      <c r="AK41041" s="1"/>
      <c r="AL41041" s="1"/>
    </row>
    <row r="41042">
      <c r="I41042" s="1"/>
      <c r="J41042" s="1"/>
      <c r="K41042" s="1"/>
      <c r="AA41042" s="1"/>
      <c r="AB41042" s="1"/>
      <c r="AC41042" s="1"/>
      <c r="AJ41042" s="1"/>
      <c r="AK41042" s="1"/>
      <c r="AL41042" s="1"/>
    </row>
    <row r="41043">
      <c r="I41043" s="1"/>
      <c r="J41043" s="1"/>
      <c r="K41043" s="1"/>
      <c r="AA41043" s="1"/>
      <c r="AB41043" s="1"/>
      <c r="AC41043" s="1"/>
      <c r="AJ41043" s="1"/>
      <c r="AK41043" s="1"/>
      <c r="AL41043" s="1"/>
    </row>
    <row r="41044">
      <c r="I41044" s="1"/>
      <c r="J41044" s="1"/>
      <c r="K41044" s="1"/>
      <c r="AA41044" s="1"/>
      <c r="AB41044" s="1"/>
      <c r="AC41044" s="1"/>
      <c r="AJ41044" s="1"/>
      <c r="AK41044" s="1"/>
      <c r="AL41044" s="1"/>
    </row>
    <row r="41045">
      <c r="I41045" s="1"/>
      <c r="J41045" s="1"/>
      <c r="K41045" s="1"/>
      <c r="AA41045" s="1"/>
      <c r="AB41045" s="1"/>
      <c r="AC41045" s="1"/>
      <c r="AJ41045" s="1"/>
      <c r="AK41045" s="1"/>
      <c r="AL41045" s="1"/>
    </row>
    <row r="41046">
      <c r="I41046" s="1"/>
      <c r="J41046" s="1"/>
      <c r="K41046" s="1"/>
      <c r="AA41046" s="1"/>
      <c r="AB41046" s="1"/>
      <c r="AC41046" s="1"/>
      <c r="AJ41046" s="1"/>
      <c r="AK41046" s="1"/>
      <c r="AL41046" s="1"/>
    </row>
    <row r="41047">
      <c r="I41047" s="1"/>
      <c r="J41047" s="1"/>
      <c r="K41047" s="1"/>
      <c r="AA41047" s="1"/>
      <c r="AB41047" s="1"/>
      <c r="AC41047" s="1"/>
      <c r="AJ41047" s="1"/>
      <c r="AK41047" s="1"/>
      <c r="AL41047" s="1"/>
    </row>
    <row r="41048">
      <c r="I41048" s="1"/>
      <c r="J41048" s="1"/>
      <c r="K41048" s="1"/>
      <c r="AA41048" s="1"/>
      <c r="AB41048" s="1"/>
      <c r="AC41048" s="1"/>
      <c r="AJ41048" s="1"/>
      <c r="AK41048" s="1"/>
      <c r="AL41048" s="1"/>
    </row>
    <row r="41049">
      <c r="I41049" s="1"/>
      <c r="J41049" s="1"/>
      <c r="K41049" s="1"/>
      <c r="AA41049" s="1"/>
      <c r="AB41049" s="1"/>
      <c r="AC41049" s="1"/>
      <c r="AJ41049" s="1"/>
      <c r="AK41049" s="1"/>
      <c r="AL41049" s="1"/>
    </row>
    <row r="41050">
      <c r="I41050" s="1"/>
      <c r="J41050" s="1"/>
      <c r="K41050" s="1"/>
      <c r="AA41050" s="1"/>
      <c r="AB41050" s="1"/>
      <c r="AC41050" s="1"/>
      <c r="AJ41050" s="1"/>
      <c r="AK41050" s="1"/>
      <c r="AL41050" s="1"/>
    </row>
    <row r="41051">
      <c r="I41051" s="1"/>
      <c r="J41051" s="1"/>
      <c r="K41051" s="1"/>
      <c r="AA41051" s="1"/>
      <c r="AB41051" s="1"/>
      <c r="AC41051" s="1"/>
      <c r="AJ41051" s="1"/>
      <c r="AK41051" s="1"/>
      <c r="AL41051" s="1"/>
    </row>
    <row r="41052">
      <c r="I41052" s="1"/>
      <c r="J41052" s="1"/>
      <c r="K41052" s="1"/>
      <c r="AA41052" s="1"/>
      <c r="AB41052" s="1"/>
      <c r="AC41052" s="1"/>
      <c r="AJ41052" s="1"/>
      <c r="AK41052" s="1"/>
      <c r="AL41052" s="1"/>
    </row>
    <row r="41053">
      <c r="I41053" s="1"/>
      <c r="J41053" s="1"/>
      <c r="K41053" s="1"/>
      <c r="AA41053" s="1"/>
      <c r="AB41053" s="1"/>
      <c r="AC41053" s="1"/>
      <c r="AJ41053" s="1"/>
      <c r="AK41053" s="1"/>
      <c r="AL41053" s="1"/>
    </row>
    <row r="41054">
      <c r="I41054" s="1"/>
      <c r="J41054" s="1"/>
      <c r="K41054" s="1"/>
      <c r="AA41054" s="1"/>
      <c r="AB41054" s="1"/>
      <c r="AC41054" s="1"/>
      <c r="AJ41054" s="1"/>
      <c r="AK41054" s="1"/>
      <c r="AL41054" s="1"/>
    </row>
    <row r="41055">
      <c r="I41055" s="1"/>
      <c r="J41055" s="1"/>
      <c r="K41055" s="1"/>
      <c r="AA41055" s="1"/>
      <c r="AB41055" s="1"/>
      <c r="AC41055" s="1"/>
      <c r="AJ41055" s="1"/>
      <c r="AK41055" s="1"/>
      <c r="AL41055" s="1"/>
    </row>
    <row r="41056">
      <c r="I41056" s="1"/>
      <c r="J41056" s="1"/>
      <c r="K41056" s="1"/>
      <c r="AA41056" s="1"/>
      <c r="AB41056" s="1"/>
      <c r="AC41056" s="1"/>
      <c r="AJ41056" s="1"/>
      <c r="AK41056" s="1"/>
      <c r="AL41056" s="1"/>
    </row>
    <row r="41057">
      <c r="I41057" s="1"/>
      <c r="J41057" s="1"/>
      <c r="K41057" s="1"/>
      <c r="AA41057" s="1"/>
      <c r="AB41057" s="1"/>
      <c r="AC41057" s="1"/>
      <c r="AJ41057" s="1"/>
      <c r="AK41057" s="1"/>
      <c r="AL41057" s="1"/>
    </row>
    <row r="41058">
      <c r="I41058" s="1"/>
      <c r="J41058" s="1"/>
      <c r="K41058" s="1"/>
      <c r="AA41058" s="1"/>
      <c r="AB41058" s="1"/>
      <c r="AC41058" s="1"/>
      <c r="AJ41058" s="1"/>
      <c r="AK41058" s="1"/>
      <c r="AL41058" s="1"/>
    </row>
    <row r="41059">
      <c r="I41059" s="1"/>
      <c r="J41059" s="1"/>
      <c r="K41059" s="1"/>
      <c r="AA41059" s="1"/>
      <c r="AB41059" s="1"/>
      <c r="AC41059" s="1"/>
      <c r="AJ41059" s="1"/>
      <c r="AK41059" s="1"/>
      <c r="AL41059" s="1"/>
    </row>
    <row r="41060">
      <c r="I41060" s="1"/>
      <c r="J41060" s="1"/>
      <c r="K41060" s="1"/>
      <c r="AA41060" s="1"/>
      <c r="AB41060" s="1"/>
      <c r="AC41060" s="1"/>
      <c r="AJ41060" s="1"/>
      <c r="AK41060" s="1"/>
      <c r="AL41060" s="1"/>
    </row>
    <row r="41061">
      <c r="I41061" s="1"/>
      <c r="J41061" s="1"/>
      <c r="K41061" s="1"/>
      <c r="AA41061" s="1"/>
      <c r="AB41061" s="1"/>
      <c r="AC41061" s="1"/>
      <c r="AJ41061" s="1"/>
      <c r="AK41061" s="1"/>
      <c r="AL41061" s="1"/>
    </row>
    <row r="41062">
      <c r="I41062" s="1"/>
      <c r="J41062" s="1"/>
      <c r="K41062" s="1"/>
      <c r="AA41062" s="1"/>
      <c r="AB41062" s="1"/>
      <c r="AC41062" s="1"/>
      <c r="AJ41062" s="1"/>
      <c r="AK41062" s="1"/>
      <c r="AL41062" s="1"/>
    </row>
    <row r="41063">
      <c r="I41063" s="1"/>
      <c r="J41063" s="1"/>
      <c r="K41063" s="1"/>
      <c r="AA41063" s="1"/>
      <c r="AB41063" s="1"/>
      <c r="AC41063" s="1"/>
      <c r="AJ41063" s="1"/>
      <c r="AK41063" s="1"/>
      <c r="AL41063" s="1"/>
    </row>
    <row r="41064">
      <c r="I41064" s="1"/>
      <c r="J41064" s="1"/>
      <c r="K41064" s="1"/>
      <c r="AA41064" s="1"/>
      <c r="AB41064" s="1"/>
      <c r="AC41064" s="1"/>
      <c r="AJ41064" s="1"/>
      <c r="AK41064" s="1"/>
      <c r="AL41064" s="1"/>
    </row>
    <row r="41065">
      <c r="I41065" s="1"/>
      <c r="J41065" s="1"/>
      <c r="K41065" s="1"/>
      <c r="AA41065" s="1"/>
      <c r="AB41065" s="1"/>
      <c r="AC41065" s="1"/>
      <c r="AJ41065" s="1"/>
      <c r="AK41065" s="1"/>
      <c r="AL41065" s="1"/>
    </row>
    <row r="41066">
      <c r="I41066" s="1"/>
      <c r="J41066" s="1"/>
      <c r="K41066" s="1"/>
      <c r="AA41066" s="1"/>
      <c r="AB41066" s="1"/>
      <c r="AC41066" s="1"/>
      <c r="AJ41066" s="1"/>
      <c r="AK41066" s="1"/>
      <c r="AL41066" s="1"/>
    </row>
    <row r="41067">
      <c r="I41067" s="1"/>
      <c r="J41067" s="1"/>
      <c r="K41067" s="1"/>
      <c r="AA41067" s="1"/>
      <c r="AB41067" s="1"/>
      <c r="AC41067" s="1"/>
      <c r="AJ41067" s="1"/>
      <c r="AK41067" s="1"/>
      <c r="AL41067" s="1"/>
    </row>
    <row r="41068">
      <c r="I41068" s="1"/>
      <c r="J41068" s="1"/>
      <c r="K41068" s="1"/>
      <c r="AA41068" s="1"/>
      <c r="AB41068" s="1"/>
      <c r="AC41068" s="1"/>
      <c r="AJ41068" s="1"/>
      <c r="AK41068" s="1"/>
      <c r="AL41068" s="1"/>
    </row>
    <row r="41069">
      <c r="I41069" s="1"/>
      <c r="J41069" s="1"/>
      <c r="K41069" s="1"/>
      <c r="AA41069" s="1"/>
      <c r="AB41069" s="1"/>
      <c r="AC41069" s="1"/>
      <c r="AJ41069" s="1"/>
      <c r="AK41069" s="1"/>
      <c r="AL41069" s="1"/>
    </row>
    <row r="41070">
      <c r="I41070" s="1"/>
      <c r="J41070" s="1"/>
      <c r="K41070" s="1"/>
      <c r="AA41070" s="1"/>
      <c r="AB41070" s="1"/>
      <c r="AC41070" s="1"/>
      <c r="AJ41070" s="1"/>
      <c r="AK41070" s="1"/>
      <c r="AL41070" s="1"/>
    </row>
    <row r="41071">
      <c r="I41071" s="1"/>
      <c r="J41071" s="1"/>
      <c r="K41071" s="1"/>
      <c r="AA41071" s="1"/>
      <c r="AB41071" s="1"/>
      <c r="AC41071" s="1"/>
      <c r="AJ41071" s="1"/>
      <c r="AK41071" s="1"/>
      <c r="AL41071" s="1"/>
    </row>
    <row r="41072">
      <c r="I41072" s="1"/>
      <c r="J41072" s="1"/>
      <c r="K41072" s="1"/>
      <c r="AA41072" s="1"/>
      <c r="AB41072" s="1"/>
      <c r="AC41072" s="1"/>
      <c r="AJ41072" s="1"/>
      <c r="AK41072" s="1"/>
      <c r="AL41072" s="1"/>
    </row>
    <row r="41073">
      <c r="I41073" s="1"/>
      <c r="J41073" s="1"/>
      <c r="K41073" s="1"/>
      <c r="AA41073" s="1"/>
      <c r="AB41073" s="1"/>
      <c r="AC41073" s="1"/>
      <c r="AJ41073" s="1"/>
      <c r="AK41073" s="1"/>
      <c r="AL41073" s="1"/>
    </row>
    <row r="41074">
      <c r="I41074" s="1"/>
      <c r="J41074" s="1"/>
      <c r="K41074" s="1"/>
      <c r="AA41074" s="1"/>
      <c r="AB41074" s="1"/>
      <c r="AC41074" s="1"/>
      <c r="AJ41074" s="1"/>
      <c r="AK41074" s="1"/>
      <c r="AL41074" s="1"/>
    </row>
    <row r="41075">
      <c r="I41075" s="1"/>
      <c r="J41075" s="1"/>
      <c r="K41075" s="1"/>
      <c r="AA41075" s="1"/>
      <c r="AB41075" s="1"/>
      <c r="AC41075" s="1"/>
      <c r="AJ41075" s="1"/>
      <c r="AK41075" s="1"/>
      <c r="AL41075" s="1"/>
    </row>
    <row r="41076">
      <c r="I41076" s="1"/>
      <c r="J41076" s="1"/>
      <c r="K41076" s="1"/>
      <c r="AA41076" s="1"/>
      <c r="AB41076" s="1"/>
      <c r="AC41076" s="1"/>
      <c r="AJ41076" s="1"/>
      <c r="AK41076" s="1"/>
      <c r="AL41076" s="1"/>
    </row>
    <row r="41077">
      <c r="I41077" s="1"/>
      <c r="J41077" s="1"/>
      <c r="K41077" s="1"/>
      <c r="AA41077" s="1"/>
      <c r="AB41077" s="1"/>
      <c r="AC41077" s="1"/>
      <c r="AJ41077" s="1"/>
      <c r="AK41077" s="1"/>
      <c r="AL41077" s="1"/>
    </row>
    <row r="41078">
      <c r="I41078" s="1"/>
      <c r="J41078" s="1"/>
      <c r="K41078" s="1"/>
      <c r="AA41078" s="1"/>
      <c r="AB41078" s="1"/>
      <c r="AC41078" s="1"/>
      <c r="AJ41078" s="1"/>
      <c r="AK41078" s="1"/>
      <c r="AL41078" s="1"/>
    </row>
    <row r="41079">
      <c r="I41079" s="1"/>
      <c r="J41079" s="1"/>
      <c r="K41079" s="1"/>
      <c r="AA41079" s="1"/>
      <c r="AB41079" s="1"/>
      <c r="AC41079" s="1"/>
      <c r="AJ41079" s="1"/>
      <c r="AK41079" s="1"/>
      <c r="AL41079" s="1"/>
    </row>
    <row r="41080">
      <c r="I41080" s="1"/>
      <c r="J41080" s="1"/>
      <c r="K41080" s="1"/>
      <c r="AA41080" s="1"/>
      <c r="AB41080" s="1"/>
      <c r="AC41080" s="1"/>
      <c r="AJ41080" s="1"/>
      <c r="AK41080" s="1"/>
      <c r="AL41080" s="1"/>
    </row>
    <row r="41081">
      <c r="I41081" s="1"/>
      <c r="J41081" s="1"/>
      <c r="K41081" s="1"/>
      <c r="AA41081" s="1"/>
      <c r="AB41081" s="1"/>
      <c r="AC41081" s="1"/>
      <c r="AJ41081" s="1"/>
      <c r="AK41081" s="1"/>
      <c r="AL41081" s="1"/>
    </row>
    <row r="41082">
      <c r="I41082" s="1"/>
      <c r="J41082" s="1"/>
      <c r="K41082" s="1"/>
      <c r="AA41082" s="1"/>
      <c r="AB41082" s="1"/>
      <c r="AC41082" s="1"/>
      <c r="AJ41082" s="1"/>
      <c r="AK41082" s="1"/>
      <c r="AL41082" s="1"/>
    </row>
    <row r="41083">
      <c r="I41083" s="1"/>
      <c r="J41083" s="1"/>
      <c r="K41083" s="1"/>
      <c r="AA41083" s="1"/>
      <c r="AB41083" s="1"/>
      <c r="AC41083" s="1"/>
      <c r="AJ41083" s="1"/>
      <c r="AK41083" s="1"/>
      <c r="AL41083" s="1"/>
    </row>
    <row r="41084">
      <c r="I41084" s="1"/>
      <c r="J41084" s="1"/>
      <c r="K41084" s="1"/>
      <c r="AA41084" s="1"/>
      <c r="AB41084" s="1"/>
      <c r="AC41084" s="1"/>
      <c r="AJ41084" s="1"/>
      <c r="AK41084" s="1"/>
      <c r="AL41084" s="1"/>
    </row>
    <row r="41085">
      <c r="I41085" s="1"/>
      <c r="J41085" s="1"/>
      <c r="K41085" s="1"/>
      <c r="AA41085" s="1"/>
      <c r="AB41085" s="1"/>
      <c r="AC41085" s="1"/>
      <c r="AJ41085" s="1"/>
      <c r="AK41085" s="1"/>
      <c r="AL41085" s="1"/>
    </row>
    <row r="41086">
      <c r="I41086" s="1"/>
      <c r="J41086" s="1"/>
      <c r="K41086" s="1"/>
      <c r="AA41086" s="1"/>
      <c r="AB41086" s="1"/>
      <c r="AC41086" s="1"/>
      <c r="AJ41086" s="1"/>
      <c r="AK41086" s="1"/>
      <c r="AL41086" s="1"/>
    </row>
    <row r="41087">
      <c r="I41087" s="1"/>
      <c r="J41087" s="1"/>
      <c r="K41087" s="1"/>
      <c r="AA41087" s="1"/>
      <c r="AB41087" s="1"/>
      <c r="AC41087" s="1"/>
      <c r="AJ41087" s="1"/>
      <c r="AK41087" s="1"/>
      <c r="AL41087" s="1"/>
    </row>
    <row r="41088">
      <c r="I41088" s="1"/>
      <c r="J41088" s="1"/>
      <c r="K41088" s="1"/>
      <c r="AA41088" s="1"/>
      <c r="AB41088" s="1"/>
      <c r="AC41088" s="1"/>
      <c r="AJ41088" s="1"/>
      <c r="AK41088" s="1"/>
      <c r="AL41088" s="1"/>
    </row>
    <row r="41089">
      <c r="I41089" s="1"/>
      <c r="J41089" s="1"/>
      <c r="K41089" s="1"/>
      <c r="AA41089" s="1"/>
      <c r="AB41089" s="1"/>
      <c r="AC41089" s="1"/>
      <c r="AJ41089" s="1"/>
      <c r="AK41089" s="1"/>
      <c r="AL41089" s="1"/>
    </row>
    <row r="41090">
      <c r="I41090" s="1"/>
      <c r="J41090" s="1"/>
      <c r="K41090" s="1"/>
      <c r="AA41090" s="1"/>
      <c r="AB41090" s="1"/>
      <c r="AC41090" s="1"/>
      <c r="AJ41090" s="1"/>
      <c r="AK41090" s="1"/>
      <c r="AL41090" s="1"/>
    </row>
    <row r="41091">
      <c r="I41091" s="1"/>
      <c r="J41091" s="1"/>
      <c r="K41091" s="1"/>
      <c r="AA41091" s="1"/>
      <c r="AB41091" s="1"/>
      <c r="AC41091" s="1"/>
      <c r="AJ41091" s="1"/>
      <c r="AK41091" s="1"/>
      <c r="AL41091" s="1"/>
    </row>
    <row r="41092">
      <c r="I41092" s="1"/>
      <c r="J41092" s="1"/>
      <c r="K41092" s="1"/>
      <c r="AA41092" s="1"/>
      <c r="AB41092" s="1"/>
      <c r="AC41092" s="1"/>
      <c r="AJ41092" s="1"/>
      <c r="AK41092" s="1"/>
      <c r="AL41092" s="1"/>
    </row>
    <row r="41093">
      <c r="I41093" s="1"/>
      <c r="J41093" s="1"/>
      <c r="K41093" s="1"/>
      <c r="AA41093" s="1"/>
      <c r="AB41093" s="1"/>
      <c r="AC41093" s="1"/>
      <c r="AJ41093" s="1"/>
      <c r="AK41093" s="1"/>
      <c r="AL41093" s="1"/>
    </row>
    <row r="41094">
      <c r="I41094" s="1"/>
      <c r="J41094" s="1"/>
      <c r="K41094" s="1"/>
      <c r="AA41094" s="1"/>
      <c r="AB41094" s="1"/>
      <c r="AC41094" s="1"/>
      <c r="AJ41094" s="1"/>
      <c r="AK41094" s="1"/>
      <c r="AL41094" s="1"/>
    </row>
    <row r="41095">
      <c r="I41095" s="1"/>
      <c r="J41095" s="1"/>
      <c r="K41095" s="1"/>
      <c r="AA41095" s="1"/>
      <c r="AB41095" s="1"/>
      <c r="AC41095" s="1"/>
      <c r="AJ41095" s="1"/>
      <c r="AK41095" s="1"/>
      <c r="AL41095" s="1"/>
    </row>
    <row r="41096">
      <c r="I41096" s="1"/>
      <c r="J41096" s="1"/>
      <c r="K41096" s="1"/>
      <c r="AA41096" s="1"/>
      <c r="AB41096" s="1"/>
      <c r="AC41096" s="1"/>
      <c r="AJ41096" s="1"/>
      <c r="AK41096" s="1"/>
      <c r="AL41096" s="1"/>
    </row>
    <row r="41097">
      <c r="I41097" s="1"/>
      <c r="J41097" s="1"/>
      <c r="K41097" s="1"/>
      <c r="AA41097" s="1"/>
      <c r="AB41097" s="1"/>
      <c r="AC41097" s="1"/>
      <c r="AJ41097" s="1"/>
      <c r="AK41097" s="1"/>
      <c r="AL41097" s="1"/>
    </row>
    <row r="41098">
      <c r="I41098" s="1"/>
      <c r="J41098" s="1"/>
      <c r="K41098" s="1"/>
      <c r="AA41098" s="1"/>
      <c r="AB41098" s="1"/>
      <c r="AC41098" s="1"/>
      <c r="AJ41098" s="1"/>
      <c r="AK41098" s="1"/>
      <c r="AL41098" s="1"/>
    </row>
    <row r="41099">
      <c r="I41099" s="1"/>
      <c r="J41099" s="1"/>
      <c r="K41099" s="1"/>
      <c r="AA41099" s="1"/>
      <c r="AB41099" s="1"/>
      <c r="AC41099" s="1"/>
      <c r="AJ41099" s="1"/>
      <c r="AK41099" s="1"/>
      <c r="AL41099" s="1"/>
    </row>
    <row r="41100">
      <c r="I41100" s="1"/>
      <c r="J41100" s="1"/>
      <c r="K41100" s="1"/>
      <c r="AA41100" s="1"/>
      <c r="AB41100" s="1"/>
      <c r="AC41100" s="1"/>
      <c r="AJ41100" s="1"/>
      <c r="AK41100" s="1"/>
      <c r="AL41100" s="1"/>
    </row>
    <row r="41101">
      <c r="I41101" s="1"/>
      <c r="J41101" s="1"/>
      <c r="K41101" s="1"/>
      <c r="AA41101" s="1"/>
      <c r="AB41101" s="1"/>
      <c r="AC41101" s="1"/>
      <c r="AJ41101" s="1"/>
      <c r="AK41101" s="1"/>
      <c r="AL41101" s="1"/>
    </row>
    <row r="41102">
      <c r="I41102" s="1"/>
      <c r="J41102" s="1"/>
      <c r="K41102" s="1"/>
      <c r="AA41102" s="1"/>
      <c r="AB41102" s="1"/>
      <c r="AC41102" s="1"/>
      <c r="AJ41102" s="1"/>
      <c r="AK41102" s="1"/>
      <c r="AL41102" s="1"/>
    </row>
    <row r="41103">
      <c r="I41103" s="1"/>
      <c r="J41103" s="1"/>
      <c r="K41103" s="1"/>
      <c r="AA41103" s="1"/>
      <c r="AB41103" s="1"/>
      <c r="AC41103" s="1"/>
      <c r="AJ41103" s="1"/>
      <c r="AK41103" s="1"/>
      <c r="AL41103" s="1"/>
    </row>
    <row r="41104">
      <c r="I41104" s="1"/>
      <c r="J41104" s="1"/>
      <c r="K41104" s="1"/>
      <c r="AA41104" s="1"/>
      <c r="AB41104" s="1"/>
      <c r="AC41104" s="1"/>
      <c r="AJ41104" s="1"/>
      <c r="AK41104" s="1"/>
      <c r="AL41104" s="1"/>
    </row>
    <row r="41105">
      <c r="I41105" s="1"/>
      <c r="J41105" s="1"/>
      <c r="K41105" s="1"/>
      <c r="AA41105" s="1"/>
      <c r="AB41105" s="1"/>
      <c r="AC41105" s="1"/>
      <c r="AJ41105" s="1"/>
      <c r="AK41105" s="1"/>
      <c r="AL41105" s="1"/>
    </row>
    <row r="41106">
      <c r="I41106" s="1"/>
      <c r="J41106" s="1"/>
      <c r="K41106" s="1"/>
      <c r="AA41106" s="1"/>
      <c r="AB41106" s="1"/>
      <c r="AC41106" s="1"/>
      <c r="AJ41106" s="1"/>
      <c r="AK41106" s="1"/>
      <c r="AL41106" s="1"/>
    </row>
    <row r="41107">
      <c r="I41107" s="1"/>
      <c r="J41107" s="1"/>
      <c r="K41107" s="1"/>
      <c r="AA41107" s="1"/>
      <c r="AB41107" s="1"/>
      <c r="AC41107" s="1"/>
      <c r="AJ41107" s="1"/>
      <c r="AK41107" s="1"/>
      <c r="AL41107" s="1"/>
    </row>
    <row r="41108">
      <c r="I41108" s="1"/>
      <c r="J41108" s="1"/>
      <c r="K41108" s="1"/>
      <c r="AA41108" s="1"/>
      <c r="AB41108" s="1"/>
      <c r="AC41108" s="1"/>
      <c r="AJ41108" s="1"/>
      <c r="AK41108" s="1"/>
      <c r="AL41108" s="1"/>
    </row>
    <row r="41109">
      <c r="I41109" s="1"/>
      <c r="J41109" s="1"/>
      <c r="K41109" s="1"/>
      <c r="AA41109" s="1"/>
      <c r="AB41109" s="1"/>
      <c r="AC41109" s="1"/>
      <c r="AJ41109" s="1"/>
      <c r="AK41109" s="1"/>
      <c r="AL41109" s="1"/>
    </row>
    <row r="41110">
      <c r="I41110" s="1"/>
      <c r="J41110" s="1"/>
      <c r="K41110" s="1"/>
      <c r="AA41110" s="1"/>
      <c r="AB41110" s="1"/>
      <c r="AC41110" s="1"/>
      <c r="AJ41110" s="1"/>
      <c r="AK41110" s="1"/>
      <c r="AL41110" s="1"/>
    </row>
    <row r="41111">
      <c r="I41111" s="1"/>
      <c r="J41111" s="1"/>
      <c r="K41111" s="1"/>
      <c r="AA41111" s="1"/>
      <c r="AB41111" s="1"/>
      <c r="AC41111" s="1"/>
      <c r="AJ41111" s="1"/>
      <c r="AK41111" s="1"/>
      <c r="AL41111" s="1"/>
    </row>
    <row r="41112">
      <c r="I41112" s="1"/>
      <c r="J41112" s="1"/>
      <c r="K41112" s="1"/>
      <c r="AA41112" s="1"/>
      <c r="AB41112" s="1"/>
      <c r="AC41112" s="1"/>
      <c r="AJ41112" s="1"/>
      <c r="AK41112" s="1"/>
      <c r="AL41112" s="1"/>
    </row>
    <row r="41113">
      <c r="I41113" s="1"/>
      <c r="J41113" s="1"/>
      <c r="K41113" s="1"/>
      <c r="AA41113" s="1"/>
      <c r="AB41113" s="1"/>
      <c r="AC41113" s="1"/>
      <c r="AJ41113" s="1"/>
      <c r="AK41113" s="1"/>
      <c r="AL41113" s="1"/>
    </row>
    <row r="41114">
      <c r="I41114" s="1"/>
      <c r="J41114" s="1"/>
      <c r="K41114" s="1"/>
      <c r="AA41114" s="1"/>
      <c r="AB41114" s="1"/>
      <c r="AC41114" s="1"/>
      <c r="AJ41114" s="1"/>
      <c r="AK41114" s="1"/>
      <c r="AL41114" s="1"/>
    </row>
    <row r="41115">
      <c r="I41115" s="1"/>
      <c r="J41115" s="1"/>
      <c r="K41115" s="1"/>
      <c r="AA41115" s="1"/>
      <c r="AB41115" s="1"/>
      <c r="AC41115" s="1"/>
      <c r="AJ41115" s="1"/>
      <c r="AK41115" s="1"/>
      <c r="AL41115" s="1"/>
    </row>
    <row r="41116">
      <c r="I41116" s="1"/>
      <c r="J41116" s="1"/>
      <c r="K41116" s="1"/>
      <c r="AA41116" s="1"/>
      <c r="AB41116" s="1"/>
      <c r="AC41116" s="1"/>
      <c r="AJ41116" s="1"/>
      <c r="AK41116" s="1"/>
      <c r="AL41116" s="1"/>
    </row>
    <row r="41117">
      <c r="I41117" s="1"/>
      <c r="J41117" s="1"/>
      <c r="K41117" s="1"/>
      <c r="AA41117" s="1"/>
      <c r="AB41117" s="1"/>
      <c r="AC41117" s="1"/>
      <c r="AJ41117" s="1"/>
      <c r="AK41117" s="1"/>
      <c r="AL41117" s="1"/>
    </row>
    <row r="41118">
      <c r="I41118" s="1"/>
      <c r="J41118" s="1"/>
      <c r="K41118" s="1"/>
      <c r="AA41118" s="1"/>
      <c r="AB41118" s="1"/>
      <c r="AC41118" s="1"/>
      <c r="AJ41118" s="1"/>
      <c r="AK41118" s="1"/>
      <c r="AL41118" s="1"/>
    </row>
    <row r="41119">
      <c r="I41119" s="1"/>
      <c r="J41119" s="1"/>
      <c r="K41119" s="1"/>
      <c r="AA41119" s="1"/>
      <c r="AB41119" s="1"/>
      <c r="AC41119" s="1"/>
      <c r="AJ41119" s="1"/>
      <c r="AK41119" s="1"/>
      <c r="AL41119" s="1"/>
    </row>
    <row r="41120">
      <c r="I41120" s="1"/>
      <c r="J41120" s="1"/>
      <c r="K41120" s="1"/>
      <c r="AA41120" s="1"/>
      <c r="AB41120" s="1"/>
      <c r="AC41120" s="1"/>
      <c r="AJ41120" s="1"/>
      <c r="AK41120" s="1"/>
      <c r="AL41120" s="1"/>
    </row>
    <row r="41121">
      <c r="I41121" s="1"/>
      <c r="J41121" s="1"/>
      <c r="K41121" s="1"/>
      <c r="AA41121" s="1"/>
      <c r="AB41121" s="1"/>
      <c r="AC41121" s="1"/>
      <c r="AJ41121" s="1"/>
      <c r="AK41121" s="1"/>
      <c r="AL41121" s="1"/>
    </row>
    <row r="41122">
      <c r="I41122" s="1"/>
      <c r="J41122" s="1"/>
      <c r="K41122" s="1"/>
      <c r="AA41122" s="1"/>
      <c r="AB41122" s="1"/>
      <c r="AC41122" s="1"/>
      <c r="AJ41122" s="1"/>
      <c r="AK41122" s="1"/>
      <c r="AL41122" s="1"/>
    </row>
    <row r="41123">
      <c r="I41123" s="1"/>
      <c r="J41123" s="1"/>
      <c r="K41123" s="1"/>
      <c r="AA41123" s="1"/>
      <c r="AB41123" s="1"/>
      <c r="AC41123" s="1"/>
      <c r="AJ41123" s="1"/>
      <c r="AK41123" s="1"/>
      <c r="AL41123" s="1"/>
    </row>
    <row r="41124">
      <c r="I41124" s="1"/>
      <c r="J41124" s="1"/>
      <c r="K41124" s="1"/>
      <c r="AA41124" s="1"/>
      <c r="AB41124" s="1"/>
      <c r="AC41124" s="1"/>
      <c r="AJ41124" s="1"/>
      <c r="AK41124" s="1"/>
      <c r="AL41124" s="1"/>
    </row>
    <row r="41125">
      <c r="I41125" s="1"/>
      <c r="J41125" s="1"/>
      <c r="K41125" s="1"/>
      <c r="AA41125" s="1"/>
      <c r="AB41125" s="1"/>
      <c r="AC41125" s="1"/>
      <c r="AJ41125" s="1"/>
      <c r="AK41125" s="1"/>
      <c r="AL41125" s="1"/>
    </row>
    <row r="41126">
      <c r="I41126" s="1"/>
      <c r="J41126" s="1"/>
      <c r="K41126" s="1"/>
      <c r="AA41126" s="1"/>
      <c r="AB41126" s="1"/>
      <c r="AC41126" s="1"/>
      <c r="AJ41126" s="1"/>
      <c r="AK41126" s="1"/>
      <c r="AL41126" s="1"/>
    </row>
    <row r="41127">
      <c r="I41127" s="1"/>
      <c r="J41127" s="1"/>
      <c r="K41127" s="1"/>
      <c r="AA41127" s="1"/>
      <c r="AB41127" s="1"/>
      <c r="AC41127" s="1"/>
      <c r="AJ41127" s="1"/>
      <c r="AK41127" s="1"/>
      <c r="AL41127" s="1"/>
    </row>
    <row r="41128">
      <c r="I41128" s="1"/>
      <c r="J41128" s="1"/>
      <c r="K41128" s="1"/>
      <c r="AA41128" s="1"/>
      <c r="AB41128" s="1"/>
      <c r="AC41128" s="1"/>
      <c r="AJ41128" s="1"/>
      <c r="AK41128" s="1"/>
      <c r="AL41128" s="1"/>
    </row>
    <row r="41129">
      <c r="I41129" s="1"/>
      <c r="J41129" s="1"/>
      <c r="K41129" s="1"/>
      <c r="AA41129" s="1"/>
      <c r="AB41129" s="1"/>
      <c r="AC41129" s="1"/>
      <c r="AJ41129" s="1"/>
      <c r="AK41129" s="1"/>
      <c r="AL41129" s="1"/>
    </row>
    <row r="41130">
      <c r="I41130" s="1"/>
      <c r="J41130" s="1"/>
      <c r="K41130" s="1"/>
      <c r="AA41130" s="1"/>
      <c r="AB41130" s="1"/>
      <c r="AC41130" s="1"/>
      <c r="AJ41130" s="1"/>
      <c r="AK41130" s="1"/>
      <c r="AL41130" s="1"/>
    </row>
    <row r="41131">
      <c r="I41131" s="1"/>
      <c r="J41131" s="1"/>
      <c r="K41131" s="1"/>
      <c r="AA41131" s="1"/>
      <c r="AB41131" s="1"/>
      <c r="AC41131" s="1"/>
      <c r="AJ41131" s="1"/>
      <c r="AK41131" s="1"/>
      <c r="AL41131" s="1"/>
    </row>
    <row r="41132">
      <c r="I41132" s="1"/>
      <c r="J41132" s="1"/>
      <c r="K41132" s="1"/>
      <c r="AA41132" s="1"/>
      <c r="AB41132" s="1"/>
      <c r="AC41132" s="1"/>
      <c r="AJ41132" s="1"/>
      <c r="AK41132" s="1"/>
      <c r="AL41132" s="1"/>
    </row>
    <row r="41133">
      <c r="I41133" s="1"/>
      <c r="J41133" s="1"/>
      <c r="K41133" s="1"/>
      <c r="AA41133" s="1"/>
      <c r="AB41133" s="1"/>
      <c r="AC41133" s="1"/>
      <c r="AJ41133" s="1"/>
      <c r="AK41133" s="1"/>
      <c r="AL41133" s="1"/>
    </row>
    <row r="41134">
      <c r="I41134" s="1"/>
      <c r="J41134" s="1"/>
      <c r="K41134" s="1"/>
      <c r="AA41134" s="1"/>
      <c r="AB41134" s="1"/>
      <c r="AC41134" s="1"/>
      <c r="AJ41134" s="1"/>
      <c r="AK41134" s="1"/>
      <c r="AL41134" s="1"/>
    </row>
    <row r="41135">
      <c r="I41135" s="1"/>
      <c r="J41135" s="1"/>
      <c r="K41135" s="1"/>
      <c r="AA41135" s="1"/>
      <c r="AB41135" s="1"/>
      <c r="AC41135" s="1"/>
      <c r="AJ41135" s="1"/>
      <c r="AK41135" s="1"/>
      <c r="AL41135" s="1"/>
    </row>
    <row r="41136">
      <c r="I41136" s="1"/>
      <c r="J41136" s="1"/>
      <c r="K41136" s="1"/>
      <c r="AA41136" s="1"/>
      <c r="AB41136" s="1"/>
      <c r="AC41136" s="1"/>
      <c r="AJ41136" s="1"/>
      <c r="AK41136" s="1"/>
      <c r="AL41136" s="1"/>
    </row>
    <row r="41137">
      <c r="I41137" s="1"/>
      <c r="J41137" s="1"/>
      <c r="K41137" s="1"/>
      <c r="AA41137" s="1"/>
      <c r="AB41137" s="1"/>
      <c r="AC41137" s="1"/>
      <c r="AJ41137" s="1"/>
      <c r="AK41137" s="1"/>
      <c r="AL41137" s="1"/>
    </row>
    <row r="41138">
      <c r="I41138" s="1"/>
      <c r="J41138" s="1"/>
      <c r="K41138" s="1"/>
      <c r="AA41138" s="1"/>
      <c r="AB41138" s="1"/>
      <c r="AC41138" s="1"/>
      <c r="AJ41138" s="1"/>
      <c r="AK41138" s="1"/>
      <c r="AL41138" s="1"/>
    </row>
    <row r="41139">
      <c r="I41139" s="1"/>
      <c r="J41139" s="1"/>
      <c r="K41139" s="1"/>
      <c r="AA41139" s="1"/>
      <c r="AB41139" s="1"/>
      <c r="AC41139" s="1"/>
      <c r="AJ41139" s="1"/>
      <c r="AK41139" s="1"/>
      <c r="AL41139" s="1"/>
    </row>
    <row r="41140">
      <c r="I41140" s="1"/>
      <c r="J41140" s="1"/>
      <c r="K41140" s="1"/>
      <c r="AA41140" s="1"/>
      <c r="AB41140" s="1"/>
      <c r="AC41140" s="1"/>
      <c r="AJ41140" s="1"/>
      <c r="AK41140" s="1"/>
      <c r="AL41140" s="1"/>
    </row>
    <row r="41141">
      <c r="I41141" s="1"/>
      <c r="J41141" s="1"/>
      <c r="K41141" s="1"/>
      <c r="AA41141" s="1"/>
      <c r="AB41141" s="1"/>
      <c r="AC41141" s="1"/>
      <c r="AJ41141" s="1"/>
      <c r="AK41141" s="1"/>
      <c r="AL41141" s="1"/>
    </row>
    <row r="41142">
      <c r="I41142" s="1"/>
      <c r="J41142" s="1"/>
      <c r="K41142" s="1"/>
      <c r="AA41142" s="1"/>
      <c r="AB41142" s="1"/>
      <c r="AC41142" s="1"/>
      <c r="AJ41142" s="1"/>
      <c r="AK41142" s="1"/>
      <c r="AL41142" s="1"/>
    </row>
    <row r="41143">
      <c r="I41143" s="1"/>
      <c r="J41143" s="1"/>
      <c r="K41143" s="1"/>
      <c r="AA41143" s="1"/>
      <c r="AB41143" s="1"/>
      <c r="AC41143" s="1"/>
      <c r="AJ41143" s="1"/>
      <c r="AK41143" s="1"/>
      <c r="AL41143" s="1"/>
    </row>
    <row r="41144">
      <c r="I41144" s="1"/>
      <c r="J41144" s="1"/>
      <c r="K41144" s="1"/>
      <c r="AA41144" s="1"/>
      <c r="AB41144" s="1"/>
      <c r="AC41144" s="1"/>
      <c r="AJ41144" s="1"/>
      <c r="AK41144" s="1"/>
      <c r="AL41144" s="1"/>
    </row>
    <row r="41145">
      <c r="I41145" s="1"/>
      <c r="J41145" s="1"/>
      <c r="K41145" s="1"/>
      <c r="AA41145" s="1"/>
      <c r="AB41145" s="1"/>
      <c r="AC41145" s="1"/>
      <c r="AJ41145" s="1"/>
      <c r="AK41145" s="1"/>
      <c r="AL41145" s="1"/>
    </row>
    <row r="41146">
      <c r="I41146" s="1"/>
      <c r="J41146" s="1"/>
      <c r="K41146" s="1"/>
      <c r="AA41146" s="1"/>
      <c r="AB41146" s="1"/>
      <c r="AC41146" s="1"/>
      <c r="AJ41146" s="1"/>
      <c r="AK41146" s="1"/>
      <c r="AL41146" s="1"/>
    </row>
    <row r="41147">
      <c r="I41147" s="1"/>
      <c r="J41147" s="1"/>
      <c r="K41147" s="1"/>
      <c r="AA41147" s="1"/>
      <c r="AB41147" s="1"/>
      <c r="AC41147" s="1"/>
      <c r="AJ41147" s="1"/>
      <c r="AK41147" s="1"/>
      <c r="AL41147" s="1"/>
    </row>
    <row r="41148">
      <c r="I41148" s="1"/>
      <c r="J41148" s="1"/>
      <c r="K41148" s="1"/>
      <c r="AA41148" s="1"/>
      <c r="AB41148" s="1"/>
      <c r="AC41148" s="1"/>
      <c r="AJ41148" s="1"/>
      <c r="AK41148" s="1"/>
      <c r="AL41148" s="1"/>
    </row>
    <row r="41149">
      <c r="I41149" s="1"/>
      <c r="J41149" s="1"/>
      <c r="K41149" s="1"/>
      <c r="AA41149" s="1"/>
      <c r="AB41149" s="1"/>
      <c r="AC41149" s="1"/>
      <c r="AJ41149" s="1"/>
      <c r="AK41149" s="1"/>
      <c r="AL41149" s="1"/>
    </row>
    <row r="41150">
      <c r="I41150" s="1"/>
      <c r="J41150" s="1"/>
      <c r="K41150" s="1"/>
      <c r="AA41150" s="1"/>
      <c r="AB41150" s="1"/>
      <c r="AC41150" s="1"/>
      <c r="AJ41150" s="1"/>
      <c r="AK41150" s="1"/>
      <c r="AL41150" s="1"/>
    </row>
    <row r="41151">
      <c r="I41151" s="1"/>
      <c r="J41151" s="1"/>
      <c r="K41151" s="1"/>
      <c r="AA41151" s="1"/>
      <c r="AB41151" s="1"/>
      <c r="AC41151" s="1"/>
      <c r="AJ41151" s="1"/>
      <c r="AK41151" s="1"/>
      <c r="AL41151" s="1"/>
    </row>
    <row r="41152">
      <c r="I41152" s="1"/>
      <c r="J41152" s="1"/>
      <c r="K41152" s="1"/>
      <c r="AA41152" s="1"/>
      <c r="AB41152" s="1"/>
      <c r="AC41152" s="1"/>
      <c r="AJ41152" s="1"/>
      <c r="AK41152" s="1"/>
      <c r="AL41152" s="1"/>
    </row>
    <row r="41153">
      <c r="I41153" s="1"/>
      <c r="J41153" s="1"/>
      <c r="K41153" s="1"/>
      <c r="AA41153" s="1"/>
      <c r="AB41153" s="1"/>
      <c r="AC41153" s="1"/>
      <c r="AJ41153" s="1"/>
      <c r="AK41153" s="1"/>
      <c r="AL41153" s="1"/>
    </row>
    <row r="41154">
      <c r="I41154" s="1"/>
      <c r="J41154" s="1"/>
      <c r="K41154" s="1"/>
      <c r="AA41154" s="1"/>
      <c r="AB41154" s="1"/>
      <c r="AC41154" s="1"/>
      <c r="AJ41154" s="1"/>
      <c r="AK41154" s="1"/>
      <c r="AL41154" s="1"/>
    </row>
    <row r="41155">
      <c r="I41155" s="1"/>
      <c r="J41155" s="1"/>
      <c r="K41155" s="1"/>
      <c r="AA41155" s="1"/>
      <c r="AB41155" s="1"/>
      <c r="AC41155" s="1"/>
      <c r="AJ41155" s="1"/>
      <c r="AK41155" s="1"/>
      <c r="AL41155" s="1"/>
    </row>
    <row r="41156">
      <c r="I41156" s="1"/>
      <c r="J41156" s="1"/>
      <c r="K41156" s="1"/>
      <c r="AA41156" s="1"/>
      <c r="AB41156" s="1"/>
      <c r="AC41156" s="1"/>
      <c r="AJ41156" s="1"/>
      <c r="AK41156" s="1"/>
      <c r="AL41156" s="1"/>
    </row>
    <row r="41157">
      <c r="I41157" s="1"/>
      <c r="J41157" s="1"/>
      <c r="K41157" s="1"/>
      <c r="AA41157" s="1"/>
      <c r="AB41157" s="1"/>
      <c r="AC41157" s="1"/>
      <c r="AJ41157" s="1"/>
      <c r="AK41157" s="1"/>
      <c r="AL41157" s="1"/>
    </row>
    <row r="41158">
      <c r="I41158" s="1"/>
      <c r="J41158" s="1"/>
      <c r="K41158" s="1"/>
      <c r="AA41158" s="1"/>
      <c r="AB41158" s="1"/>
      <c r="AC41158" s="1"/>
      <c r="AJ41158" s="1"/>
      <c r="AK41158" s="1"/>
      <c r="AL41158" s="1"/>
    </row>
    <row r="41159">
      <c r="I41159" s="1"/>
      <c r="J41159" s="1"/>
      <c r="K41159" s="1"/>
      <c r="AA41159" s="1"/>
      <c r="AB41159" s="1"/>
      <c r="AC41159" s="1"/>
      <c r="AJ41159" s="1"/>
      <c r="AK41159" s="1"/>
      <c r="AL41159" s="1"/>
    </row>
    <row r="41160">
      <c r="I41160" s="1"/>
      <c r="J41160" s="1"/>
      <c r="K41160" s="1"/>
      <c r="AA41160" s="1"/>
      <c r="AB41160" s="1"/>
      <c r="AC41160" s="1"/>
      <c r="AJ41160" s="1"/>
      <c r="AK41160" s="1"/>
      <c r="AL41160" s="1"/>
    </row>
    <row r="41161">
      <c r="I41161" s="1"/>
      <c r="J41161" s="1"/>
      <c r="K41161" s="1"/>
      <c r="AA41161" s="1"/>
      <c r="AB41161" s="1"/>
      <c r="AC41161" s="1"/>
      <c r="AJ41161" s="1"/>
      <c r="AK41161" s="1"/>
      <c r="AL41161" s="1"/>
    </row>
    <row r="41162">
      <c r="I41162" s="1"/>
      <c r="J41162" s="1"/>
      <c r="K41162" s="1"/>
      <c r="AA41162" s="1"/>
      <c r="AB41162" s="1"/>
      <c r="AC41162" s="1"/>
      <c r="AJ41162" s="1"/>
      <c r="AK41162" s="1"/>
      <c r="AL41162" s="1"/>
    </row>
    <row r="41163">
      <c r="I41163" s="1"/>
      <c r="J41163" s="1"/>
      <c r="K41163" s="1"/>
      <c r="AA41163" s="1"/>
      <c r="AB41163" s="1"/>
      <c r="AC41163" s="1"/>
      <c r="AJ41163" s="1"/>
      <c r="AK41163" s="1"/>
      <c r="AL41163" s="1"/>
    </row>
    <row r="41164">
      <c r="I41164" s="1"/>
      <c r="J41164" s="1"/>
      <c r="K41164" s="1"/>
      <c r="AA41164" s="1"/>
      <c r="AB41164" s="1"/>
      <c r="AC41164" s="1"/>
      <c r="AJ41164" s="1"/>
      <c r="AK41164" s="1"/>
      <c r="AL41164" s="1"/>
    </row>
    <row r="41165">
      <c r="I41165" s="1"/>
      <c r="J41165" s="1"/>
      <c r="K41165" s="1"/>
      <c r="AA41165" s="1"/>
      <c r="AB41165" s="1"/>
      <c r="AC41165" s="1"/>
      <c r="AJ41165" s="1"/>
      <c r="AK41165" s="1"/>
      <c r="AL41165" s="1"/>
    </row>
    <row r="41166">
      <c r="I41166" s="1"/>
      <c r="J41166" s="1"/>
      <c r="K41166" s="1"/>
      <c r="AA41166" s="1"/>
      <c r="AB41166" s="1"/>
      <c r="AC41166" s="1"/>
      <c r="AJ41166" s="1"/>
      <c r="AK41166" s="1"/>
      <c r="AL41166" s="1"/>
    </row>
    <row r="41167">
      <c r="I41167" s="1"/>
      <c r="J41167" s="1"/>
      <c r="K41167" s="1"/>
      <c r="AA41167" s="1"/>
      <c r="AB41167" s="1"/>
      <c r="AC41167" s="1"/>
      <c r="AJ41167" s="1"/>
      <c r="AK41167" s="1"/>
      <c r="AL41167" s="1"/>
    </row>
    <row r="41168">
      <c r="I41168" s="1"/>
      <c r="J41168" s="1"/>
      <c r="K41168" s="1"/>
      <c r="AA41168" s="1"/>
      <c r="AB41168" s="1"/>
      <c r="AC41168" s="1"/>
      <c r="AJ41168" s="1"/>
      <c r="AK41168" s="1"/>
      <c r="AL41168" s="1"/>
    </row>
    <row r="41169">
      <c r="I41169" s="1"/>
      <c r="J41169" s="1"/>
      <c r="K41169" s="1"/>
      <c r="AA41169" s="1"/>
      <c r="AB41169" s="1"/>
      <c r="AC41169" s="1"/>
      <c r="AJ41169" s="1"/>
      <c r="AK41169" s="1"/>
      <c r="AL41169" s="1"/>
    </row>
    <row r="41170">
      <c r="I41170" s="1"/>
      <c r="J41170" s="1"/>
      <c r="K41170" s="1"/>
      <c r="AA41170" s="1"/>
      <c r="AB41170" s="1"/>
      <c r="AC41170" s="1"/>
      <c r="AJ41170" s="1"/>
      <c r="AK41170" s="1"/>
      <c r="AL41170" s="1"/>
    </row>
    <row r="41171">
      <c r="I41171" s="1"/>
      <c r="J41171" s="1"/>
      <c r="K41171" s="1"/>
      <c r="AA41171" s="1"/>
      <c r="AB41171" s="1"/>
      <c r="AC41171" s="1"/>
      <c r="AJ41171" s="1"/>
      <c r="AK41171" s="1"/>
      <c r="AL41171" s="1"/>
    </row>
    <row r="41172">
      <c r="I41172" s="1"/>
      <c r="J41172" s="1"/>
      <c r="K41172" s="1"/>
      <c r="AA41172" s="1"/>
      <c r="AB41172" s="1"/>
      <c r="AC41172" s="1"/>
      <c r="AJ41172" s="1"/>
      <c r="AK41172" s="1"/>
      <c r="AL41172" s="1"/>
    </row>
    <row r="41173">
      <c r="I41173" s="1"/>
      <c r="J41173" s="1"/>
      <c r="K41173" s="1"/>
      <c r="AA41173" s="1"/>
      <c r="AB41173" s="1"/>
      <c r="AC41173" s="1"/>
      <c r="AJ41173" s="1"/>
      <c r="AK41173" s="1"/>
      <c r="AL41173" s="1"/>
    </row>
    <row r="41174">
      <c r="I41174" s="1"/>
      <c r="J41174" s="1"/>
      <c r="K41174" s="1"/>
      <c r="AA41174" s="1"/>
      <c r="AB41174" s="1"/>
      <c r="AC41174" s="1"/>
      <c r="AJ41174" s="1"/>
      <c r="AK41174" s="1"/>
      <c r="AL41174" s="1"/>
    </row>
    <row r="41175">
      <c r="I41175" s="1"/>
      <c r="J41175" s="1"/>
      <c r="K41175" s="1"/>
      <c r="AA41175" s="1"/>
      <c r="AB41175" s="1"/>
      <c r="AC41175" s="1"/>
      <c r="AJ41175" s="1"/>
      <c r="AK41175" s="1"/>
      <c r="AL41175" s="1"/>
    </row>
    <row r="41176">
      <c r="I41176" s="1"/>
      <c r="J41176" s="1"/>
      <c r="K41176" s="1"/>
      <c r="AA41176" s="1"/>
      <c r="AB41176" s="1"/>
      <c r="AC41176" s="1"/>
      <c r="AJ41176" s="1"/>
      <c r="AK41176" s="1"/>
      <c r="AL41176" s="1"/>
    </row>
    <row r="41177">
      <c r="I41177" s="1"/>
      <c r="J41177" s="1"/>
      <c r="K41177" s="1"/>
      <c r="AA41177" s="1"/>
      <c r="AB41177" s="1"/>
      <c r="AC41177" s="1"/>
      <c r="AJ41177" s="1"/>
      <c r="AK41177" s="1"/>
      <c r="AL41177" s="1"/>
    </row>
    <row r="41178">
      <c r="I41178" s="1"/>
      <c r="J41178" s="1"/>
      <c r="K41178" s="1"/>
      <c r="AA41178" s="1"/>
      <c r="AB41178" s="1"/>
      <c r="AC41178" s="1"/>
      <c r="AJ41178" s="1"/>
      <c r="AK41178" s="1"/>
      <c r="AL41178" s="1"/>
    </row>
    <row r="41179">
      <c r="I41179" s="1"/>
      <c r="J41179" s="1"/>
      <c r="K41179" s="1"/>
      <c r="AA41179" s="1"/>
      <c r="AB41179" s="1"/>
      <c r="AC41179" s="1"/>
      <c r="AJ41179" s="1"/>
      <c r="AK41179" s="1"/>
      <c r="AL41179" s="1"/>
    </row>
    <row r="41180">
      <c r="I41180" s="1"/>
      <c r="J41180" s="1"/>
      <c r="K41180" s="1"/>
      <c r="AA41180" s="1"/>
      <c r="AB41180" s="1"/>
      <c r="AC41180" s="1"/>
      <c r="AJ41180" s="1"/>
      <c r="AK41180" s="1"/>
      <c r="AL41180" s="1"/>
    </row>
    <row r="41181">
      <c r="I41181" s="1"/>
      <c r="J41181" s="1"/>
      <c r="K41181" s="1"/>
      <c r="AA41181" s="1"/>
      <c r="AB41181" s="1"/>
      <c r="AC41181" s="1"/>
      <c r="AJ41181" s="1"/>
      <c r="AK41181" s="1"/>
      <c r="AL41181" s="1"/>
    </row>
    <row r="41182">
      <c r="I41182" s="1"/>
      <c r="J41182" s="1"/>
      <c r="K41182" s="1"/>
      <c r="AA41182" s="1"/>
      <c r="AB41182" s="1"/>
      <c r="AC41182" s="1"/>
      <c r="AJ41182" s="1"/>
      <c r="AK41182" s="1"/>
      <c r="AL41182" s="1"/>
    </row>
    <row r="41183">
      <c r="I41183" s="1"/>
      <c r="J41183" s="1"/>
      <c r="K41183" s="1"/>
      <c r="AA41183" s="1"/>
      <c r="AB41183" s="1"/>
      <c r="AC41183" s="1"/>
      <c r="AJ41183" s="1"/>
      <c r="AK41183" s="1"/>
      <c r="AL41183" s="1"/>
    </row>
    <row r="41184">
      <c r="I41184" s="1"/>
      <c r="J41184" s="1"/>
      <c r="K41184" s="1"/>
      <c r="AA41184" s="1"/>
      <c r="AB41184" s="1"/>
      <c r="AC41184" s="1"/>
      <c r="AJ41184" s="1"/>
      <c r="AK41184" s="1"/>
      <c r="AL41184" s="1"/>
    </row>
    <row r="41185">
      <c r="I41185" s="1"/>
      <c r="J41185" s="1"/>
      <c r="K41185" s="1"/>
      <c r="AA41185" s="1"/>
      <c r="AB41185" s="1"/>
      <c r="AC41185" s="1"/>
      <c r="AJ41185" s="1"/>
      <c r="AK41185" s="1"/>
      <c r="AL41185" s="1"/>
    </row>
    <row r="41186">
      <c r="I41186" s="1"/>
      <c r="J41186" s="1"/>
      <c r="K41186" s="1"/>
      <c r="AA41186" s="1"/>
      <c r="AB41186" s="1"/>
      <c r="AC41186" s="1"/>
      <c r="AJ41186" s="1"/>
      <c r="AK41186" s="1"/>
      <c r="AL41186" s="1"/>
    </row>
    <row r="41187">
      <c r="I41187" s="1"/>
      <c r="J41187" s="1"/>
      <c r="K41187" s="1"/>
      <c r="AA41187" s="1"/>
      <c r="AB41187" s="1"/>
      <c r="AC41187" s="1"/>
      <c r="AJ41187" s="1"/>
      <c r="AK41187" s="1"/>
      <c r="AL41187" s="1"/>
    </row>
    <row r="41188">
      <c r="I41188" s="1"/>
      <c r="J41188" s="1"/>
      <c r="K41188" s="1"/>
      <c r="AA41188" s="1"/>
      <c r="AB41188" s="1"/>
      <c r="AC41188" s="1"/>
      <c r="AJ41188" s="1"/>
      <c r="AK41188" s="1"/>
      <c r="AL41188" s="1"/>
    </row>
    <row r="41189">
      <c r="I41189" s="1"/>
      <c r="J41189" s="1"/>
      <c r="K41189" s="1"/>
      <c r="AA41189" s="1"/>
      <c r="AB41189" s="1"/>
      <c r="AC41189" s="1"/>
      <c r="AJ41189" s="1"/>
      <c r="AK41189" s="1"/>
      <c r="AL41189" s="1"/>
    </row>
    <row r="41190">
      <c r="I41190" s="1"/>
      <c r="J41190" s="1"/>
      <c r="K41190" s="1"/>
      <c r="AA41190" s="1"/>
      <c r="AB41190" s="1"/>
      <c r="AC41190" s="1"/>
      <c r="AJ41190" s="1"/>
      <c r="AK41190" s="1"/>
      <c r="AL41190" s="1"/>
    </row>
    <row r="41191">
      <c r="I41191" s="1"/>
      <c r="J41191" s="1"/>
      <c r="K41191" s="1"/>
      <c r="AA41191" s="1"/>
      <c r="AB41191" s="1"/>
      <c r="AC41191" s="1"/>
      <c r="AJ41191" s="1"/>
      <c r="AK41191" s="1"/>
      <c r="AL41191" s="1"/>
    </row>
    <row r="41192">
      <c r="I41192" s="1"/>
      <c r="J41192" s="1"/>
      <c r="K41192" s="1"/>
      <c r="AA41192" s="1"/>
      <c r="AB41192" s="1"/>
      <c r="AC41192" s="1"/>
      <c r="AJ41192" s="1"/>
      <c r="AK41192" s="1"/>
      <c r="AL41192" s="1"/>
    </row>
    <row r="41193">
      <c r="I41193" s="1"/>
      <c r="J41193" s="1"/>
      <c r="K41193" s="1"/>
      <c r="AA41193" s="1"/>
      <c r="AB41193" s="1"/>
      <c r="AC41193" s="1"/>
      <c r="AJ41193" s="1"/>
      <c r="AK41193" s="1"/>
      <c r="AL41193" s="1"/>
    </row>
    <row r="41194">
      <c r="I41194" s="1"/>
      <c r="J41194" s="1"/>
      <c r="K41194" s="1"/>
      <c r="AA41194" s="1"/>
      <c r="AB41194" s="1"/>
      <c r="AC41194" s="1"/>
      <c r="AJ41194" s="1"/>
      <c r="AK41194" s="1"/>
      <c r="AL41194" s="1"/>
    </row>
    <row r="41195">
      <c r="I41195" s="1"/>
      <c r="J41195" s="1"/>
      <c r="K41195" s="1"/>
      <c r="AA41195" s="1"/>
      <c r="AB41195" s="1"/>
      <c r="AC41195" s="1"/>
      <c r="AJ41195" s="1"/>
      <c r="AK41195" s="1"/>
      <c r="AL41195" s="1"/>
    </row>
    <row r="41196">
      <c r="I41196" s="1"/>
      <c r="J41196" s="1"/>
      <c r="K41196" s="1"/>
      <c r="AA41196" s="1"/>
      <c r="AB41196" s="1"/>
      <c r="AC41196" s="1"/>
      <c r="AJ41196" s="1"/>
      <c r="AK41196" s="1"/>
      <c r="AL41196" s="1"/>
    </row>
    <row r="41197">
      <c r="I41197" s="1"/>
      <c r="J41197" s="1"/>
      <c r="K41197" s="1"/>
      <c r="AA41197" s="1"/>
      <c r="AB41197" s="1"/>
      <c r="AC41197" s="1"/>
      <c r="AJ41197" s="1"/>
      <c r="AK41197" s="1"/>
      <c r="AL41197" s="1"/>
    </row>
    <row r="41198">
      <c r="I41198" s="1"/>
      <c r="J41198" s="1"/>
      <c r="K41198" s="1"/>
      <c r="AA41198" s="1"/>
      <c r="AB41198" s="1"/>
      <c r="AC41198" s="1"/>
      <c r="AJ41198" s="1"/>
      <c r="AK41198" s="1"/>
      <c r="AL41198" s="1"/>
    </row>
    <row r="41199">
      <c r="I41199" s="1"/>
      <c r="J41199" s="1"/>
      <c r="K41199" s="1"/>
      <c r="AA41199" s="1"/>
      <c r="AB41199" s="1"/>
      <c r="AC41199" s="1"/>
      <c r="AJ41199" s="1"/>
      <c r="AK41199" s="1"/>
      <c r="AL41199" s="1"/>
    </row>
    <row r="41200">
      <c r="I41200" s="1"/>
      <c r="J41200" s="1"/>
      <c r="K41200" s="1"/>
      <c r="AA41200" s="1"/>
      <c r="AB41200" s="1"/>
      <c r="AC41200" s="1"/>
      <c r="AJ41200" s="1"/>
      <c r="AK41200" s="1"/>
      <c r="AL41200" s="1"/>
    </row>
    <row r="41201">
      <c r="I41201" s="1"/>
      <c r="J41201" s="1"/>
      <c r="K41201" s="1"/>
      <c r="AA41201" s="1"/>
      <c r="AB41201" s="1"/>
      <c r="AC41201" s="1"/>
      <c r="AJ41201" s="1"/>
      <c r="AK41201" s="1"/>
      <c r="AL41201" s="1"/>
    </row>
    <row r="41202">
      <c r="I41202" s="1"/>
      <c r="J41202" s="1"/>
      <c r="K41202" s="1"/>
      <c r="AA41202" s="1"/>
      <c r="AB41202" s="1"/>
      <c r="AC41202" s="1"/>
      <c r="AJ41202" s="1"/>
      <c r="AK41202" s="1"/>
      <c r="AL41202" s="1"/>
    </row>
    <row r="41203">
      <c r="I41203" s="1"/>
      <c r="J41203" s="1"/>
      <c r="K41203" s="1"/>
      <c r="AA41203" s="1"/>
      <c r="AB41203" s="1"/>
      <c r="AC41203" s="1"/>
      <c r="AJ41203" s="1"/>
      <c r="AK41203" s="1"/>
      <c r="AL41203" s="1"/>
    </row>
    <row r="41204">
      <c r="I41204" s="1"/>
      <c r="J41204" s="1"/>
      <c r="K41204" s="1"/>
      <c r="AA41204" s="1"/>
      <c r="AB41204" s="1"/>
      <c r="AC41204" s="1"/>
      <c r="AJ41204" s="1"/>
      <c r="AK41204" s="1"/>
      <c r="AL41204" s="1"/>
    </row>
    <row r="41205">
      <c r="I41205" s="1"/>
      <c r="J41205" s="1"/>
      <c r="K41205" s="1"/>
      <c r="AA41205" s="1"/>
      <c r="AB41205" s="1"/>
      <c r="AC41205" s="1"/>
      <c r="AJ41205" s="1"/>
      <c r="AK41205" s="1"/>
      <c r="AL41205" s="1"/>
    </row>
    <row r="41206">
      <c r="I41206" s="1"/>
      <c r="J41206" s="1"/>
      <c r="K41206" s="1"/>
      <c r="AA41206" s="1"/>
      <c r="AB41206" s="1"/>
      <c r="AC41206" s="1"/>
      <c r="AJ41206" s="1"/>
      <c r="AK41206" s="1"/>
      <c r="AL41206" s="1"/>
    </row>
    <row r="41207">
      <c r="I41207" s="1"/>
      <c r="J41207" s="1"/>
      <c r="K41207" s="1"/>
      <c r="AA41207" s="1"/>
      <c r="AB41207" s="1"/>
      <c r="AC41207" s="1"/>
      <c r="AJ41207" s="1"/>
      <c r="AK41207" s="1"/>
      <c r="AL41207" s="1"/>
    </row>
    <row r="41208">
      <c r="I41208" s="1"/>
      <c r="J41208" s="1"/>
      <c r="K41208" s="1"/>
      <c r="AA41208" s="1"/>
      <c r="AB41208" s="1"/>
      <c r="AC41208" s="1"/>
      <c r="AJ41208" s="1"/>
      <c r="AK41208" s="1"/>
      <c r="AL41208" s="1"/>
    </row>
    <row r="41209">
      <c r="I41209" s="1"/>
      <c r="J41209" s="1"/>
      <c r="K41209" s="1"/>
      <c r="AA41209" s="1"/>
      <c r="AB41209" s="1"/>
      <c r="AC41209" s="1"/>
      <c r="AJ41209" s="1"/>
      <c r="AK41209" s="1"/>
      <c r="AL41209" s="1"/>
    </row>
    <row r="41210">
      <c r="I41210" s="1"/>
      <c r="J41210" s="1"/>
      <c r="K41210" s="1"/>
      <c r="AA41210" s="1"/>
      <c r="AB41210" s="1"/>
      <c r="AC41210" s="1"/>
      <c r="AJ41210" s="1"/>
      <c r="AK41210" s="1"/>
      <c r="AL41210" s="1"/>
    </row>
    <row r="41211">
      <c r="I41211" s="1"/>
      <c r="J41211" s="1"/>
      <c r="K41211" s="1"/>
      <c r="AA41211" s="1"/>
      <c r="AB41211" s="1"/>
      <c r="AC41211" s="1"/>
      <c r="AJ41211" s="1"/>
      <c r="AK41211" s="1"/>
      <c r="AL41211" s="1"/>
    </row>
    <row r="41212">
      <c r="I41212" s="1"/>
      <c r="J41212" s="1"/>
      <c r="K41212" s="1"/>
      <c r="AA41212" s="1"/>
      <c r="AB41212" s="1"/>
      <c r="AC41212" s="1"/>
      <c r="AJ41212" s="1"/>
      <c r="AK41212" s="1"/>
      <c r="AL41212" s="1"/>
    </row>
    <row r="41213">
      <c r="I41213" s="1"/>
      <c r="J41213" s="1"/>
      <c r="K41213" s="1"/>
      <c r="AA41213" s="1"/>
      <c r="AB41213" s="1"/>
      <c r="AC41213" s="1"/>
      <c r="AJ41213" s="1"/>
      <c r="AK41213" s="1"/>
      <c r="AL41213" s="1"/>
    </row>
    <row r="41214">
      <c r="I41214" s="1"/>
      <c r="J41214" s="1"/>
      <c r="K41214" s="1"/>
      <c r="AA41214" s="1"/>
      <c r="AB41214" s="1"/>
      <c r="AC41214" s="1"/>
      <c r="AJ41214" s="1"/>
      <c r="AK41214" s="1"/>
      <c r="AL41214" s="1"/>
    </row>
    <row r="41215">
      <c r="I41215" s="1"/>
      <c r="J41215" s="1"/>
      <c r="K41215" s="1"/>
      <c r="AA41215" s="1"/>
      <c r="AB41215" s="1"/>
      <c r="AC41215" s="1"/>
      <c r="AJ41215" s="1"/>
      <c r="AK41215" s="1"/>
      <c r="AL41215" s="1"/>
    </row>
    <row r="41216">
      <c r="I41216" s="1"/>
      <c r="J41216" s="1"/>
      <c r="K41216" s="1"/>
      <c r="AA41216" s="1"/>
      <c r="AB41216" s="1"/>
      <c r="AC41216" s="1"/>
      <c r="AJ41216" s="1"/>
      <c r="AK41216" s="1"/>
      <c r="AL41216" s="1"/>
    </row>
    <row r="41217">
      <c r="I41217" s="1"/>
      <c r="J41217" s="1"/>
      <c r="K41217" s="1"/>
      <c r="AA41217" s="1"/>
      <c r="AB41217" s="1"/>
      <c r="AC41217" s="1"/>
      <c r="AJ41217" s="1"/>
      <c r="AK41217" s="1"/>
      <c r="AL41217" s="1"/>
    </row>
    <row r="41218">
      <c r="I41218" s="1"/>
      <c r="J41218" s="1"/>
      <c r="K41218" s="1"/>
      <c r="AA41218" s="1"/>
      <c r="AB41218" s="1"/>
      <c r="AC41218" s="1"/>
      <c r="AJ41218" s="1"/>
      <c r="AK41218" s="1"/>
      <c r="AL41218" s="1"/>
    </row>
    <row r="41219">
      <c r="I41219" s="1"/>
      <c r="J41219" s="1"/>
      <c r="K41219" s="1"/>
      <c r="AA41219" s="1"/>
      <c r="AB41219" s="1"/>
      <c r="AC41219" s="1"/>
      <c r="AJ41219" s="1"/>
      <c r="AK41219" s="1"/>
      <c r="AL41219" s="1"/>
    </row>
    <row r="41220">
      <c r="I41220" s="1"/>
      <c r="J41220" s="1"/>
      <c r="K41220" s="1"/>
      <c r="AA41220" s="1"/>
      <c r="AB41220" s="1"/>
      <c r="AC41220" s="1"/>
      <c r="AJ41220" s="1"/>
      <c r="AK41220" s="1"/>
      <c r="AL41220" s="1"/>
    </row>
    <row r="41221">
      <c r="I41221" s="1"/>
      <c r="J41221" s="1"/>
      <c r="K41221" s="1"/>
      <c r="AA41221" s="1"/>
      <c r="AB41221" s="1"/>
      <c r="AC41221" s="1"/>
      <c r="AJ41221" s="1"/>
      <c r="AK41221" s="1"/>
      <c r="AL41221" s="1"/>
    </row>
    <row r="41222">
      <c r="I41222" s="1"/>
      <c r="J41222" s="1"/>
      <c r="K41222" s="1"/>
      <c r="AA41222" s="1"/>
      <c r="AB41222" s="1"/>
      <c r="AC41222" s="1"/>
      <c r="AJ41222" s="1"/>
      <c r="AK41222" s="1"/>
      <c r="AL41222" s="1"/>
    </row>
    <row r="41223">
      <c r="I41223" s="1"/>
      <c r="J41223" s="1"/>
      <c r="K41223" s="1"/>
      <c r="AA41223" s="1"/>
      <c r="AB41223" s="1"/>
      <c r="AC41223" s="1"/>
      <c r="AJ41223" s="1"/>
      <c r="AK41223" s="1"/>
      <c r="AL41223" s="1"/>
    </row>
    <row r="41224">
      <c r="I41224" s="1"/>
      <c r="J41224" s="1"/>
      <c r="K41224" s="1"/>
      <c r="AA41224" s="1"/>
      <c r="AB41224" s="1"/>
      <c r="AC41224" s="1"/>
      <c r="AJ41224" s="1"/>
      <c r="AK41224" s="1"/>
      <c r="AL41224" s="1"/>
    </row>
    <row r="41225">
      <c r="I41225" s="1"/>
      <c r="J41225" s="1"/>
      <c r="K41225" s="1"/>
      <c r="AA41225" s="1"/>
      <c r="AB41225" s="1"/>
      <c r="AC41225" s="1"/>
      <c r="AJ41225" s="1"/>
      <c r="AK41225" s="1"/>
      <c r="AL41225" s="1"/>
    </row>
    <row r="41226">
      <c r="I41226" s="1"/>
      <c r="J41226" s="1"/>
      <c r="K41226" s="1"/>
      <c r="AA41226" s="1"/>
      <c r="AB41226" s="1"/>
      <c r="AC41226" s="1"/>
      <c r="AJ41226" s="1"/>
      <c r="AK41226" s="1"/>
      <c r="AL41226" s="1"/>
    </row>
    <row r="41227">
      <c r="I41227" s="1"/>
      <c r="J41227" s="1"/>
      <c r="K41227" s="1"/>
      <c r="AA41227" s="1"/>
      <c r="AB41227" s="1"/>
      <c r="AC41227" s="1"/>
      <c r="AJ41227" s="1"/>
      <c r="AK41227" s="1"/>
      <c r="AL41227" s="1"/>
    </row>
    <row r="41228">
      <c r="I41228" s="1"/>
      <c r="J41228" s="1"/>
      <c r="K41228" s="1"/>
      <c r="AA41228" s="1"/>
      <c r="AB41228" s="1"/>
      <c r="AC41228" s="1"/>
      <c r="AJ41228" s="1"/>
      <c r="AK41228" s="1"/>
      <c r="AL41228" s="1"/>
    </row>
    <row r="41229">
      <c r="I41229" s="1"/>
      <c r="J41229" s="1"/>
      <c r="K41229" s="1"/>
      <c r="AA41229" s="1"/>
      <c r="AB41229" s="1"/>
      <c r="AC41229" s="1"/>
      <c r="AJ41229" s="1"/>
      <c r="AK41229" s="1"/>
      <c r="AL41229" s="1"/>
    </row>
    <row r="41230">
      <c r="I41230" s="1"/>
      <c r="J41230" s="1"/>
      <c r="K41230" s="1"/>
      <c r="AA41230" s="1"/>
      <c r="AB41230" s="1"/>
      <c r="AC41230" s="1"/>
      <c r="AJ41230" s="1"/>
      <c r="AK41230" s="1"/>
      <c r="AL41230" s="1"/>
    </row>
    <row r="41231">
      <c r="I41231" s="1"/>
      <c r="J41231" s="1"/>
      <c r="K41231" s="1"/>
      <c r="AA41231" s="1"/>
      <c r="AB41231" s="1"/>
      <c r="AC41231" s="1"/>
      <c r="AJ41231" s="1"/>
      <c r="AK41231" s="1"/>
      <c r="AL41231" s="1"/>
    </row>
    <row r="41232">
      <c r="I41232" s="1"/>
      <c r="J41232" s="1"/>
      <c r="K41232" s="1"/>
      <c r="AA41232" s="1"/>
      <c r="AB41232" s="1"/>
      <c r="AC41232" s="1"/>
      <c r="AJ41232" s="1"/>
      <c r="AK41232" s="1"/>
      <c r="AL41232" s="1"/>
    </row>
    <row r="41233">
      <c r="I41233" s="1"/>
      <c r="J41233" s="1"/>
      <c r="K41233" s="1"/>
      <c r="AA41233" s="1"/>
      <c r="AB41233" s="1"/>
      <c r="AC41233" s="1"/>
      <c r="AJ41233" s="1"/>
      <c r="AK41233" s="1"/>
      <c r="AL41233" s="1"/>
    </row>
    <row r="41234">
      <c r="I41234" s="1"/>
      <c r="J41234" s="1"/>
      <c r="K41234" s="1"/>
      <c r="AA41234" s="1"/>
      <c r="AB41234" s="1"/>
      <c r="AC41234" s="1"/>
      <c r="AJ41234" s="1"/>
      <c r="AK41234" s="1"/>
      <c r="AL41234" s="1"/>
    </row>
    <row r="41235">
      <c r="I41235" s="1"/>
      <c r="J41235" s="1"/>
      <c r="K41235" s="1"/>
      <c r="AA41235" s="1"/>
      <c r="AB41235" s="1"/>
      <c r="AC41235" s="1"/>
      <c r="AJ41235" s="1"/>
      <c r="AK41235" s="1"/>
      <c r="AL41235" s="1"/>
    </row>
    <row r="41236">
      <c r="I41236" s="1"/>
      <c r="J41236" s="1"/>
      <c r="K41236" s="1"/>
      <c r="AA41236" s="1"/>
      <c r="AB41236" s="1"/>
      <c r="AC41236" s="1"/>
      <c r="AJ41236" s="1"/>
      <c r="AK41236" s="1"/>
      <c r="AL41236" s="1"/>
    </row>
    <row r="41237">
      <c r="I41237" s="1"/>
      <c r="J41237" s="1"/>
      <c r="K41237" s="1"/>
      <c r="AA41237" s="1"/>
      <c r="AB41237" s="1"/>
      <c r="AC41237" s="1"/>
      <c r="AJ41237" s="1"/>
      <c r="AK41237" s="1"/>
      <c r="AL41237" s="1"/>
    </row>
    <row r="41238">
      <c r="I41238" s="1"/>
      <c r="J41238" s="1"/>
      <c r="K41238" s="1"/>
      <c r="AA41238" s="1"/>
      <c r="AB41238" s="1"/>
      <c r="AC41238" s="1"/>
      <c r="AJ41238" s="1"/>
      <c r="AK41238" s="1"/>
      <c r="AL41238" s="1"/>
    </row>
    <row r="41239">
      <c r="I41239" s="1"/>
      <c r="J41239" s="1"/>
      <c r="K41239" s="1"/>
      <c r="AA41239" s="1"/>
      <c r="AB41239" s="1"/>
      <c r="AC41239" s="1"/>
      <c r="AJ41239" s="1"/>
      <c r="AK41239" s="1"/>
      <c r="AL41239" s="1"/>
    </row>
    <row r="41240">
      <c r="I41240" s="1"/>
      <c r="J41240" s="1"/>
      <c r="K41240" s="1"/>
      <c r="AA41240" s="1"/>
      <c r="AB41240" s="1"/>
      <c r="AC41240" s="1"/>
      <c r="AJ41240" s="1"/>
      <c r="AK41240" s="1"/>
      <c r="AL41240" s="1"/>
    </row>
    <row r="41241">
      <c r="I41241" s="1"/>
      <c r="J41241" s="1"/>
      <c r="K41241" s="1"/>
      <c r="AA41241" s="1"/>
      <c r="AB41241" s="1"/>
      <c r="AC41241" s="1"/>
      <c r="AJ41241" s="1"/>
      <c r="AK41241" s="1"/>
      <c r="AL41241" s="1"/>
    </row>
    <row r="41242">
      <c r="I41242" s="1"/>
      <c r="J41242" s="1"/>
      <c r="K41242" s="1"/>
      <c r="AA41242" s="1"/>
      <c r="AB41242" s="1"/>
      <c r="AC41242" s="1"/>
      <c r="AJ41242" s="1"/>
      <c r="AK41242" s="1"/>
      <c r="AL41242" s="1"/>
    </row>
    <row r="41243">
      <c r="I41243" s="1"/>
      <c r="J41243" s="1"/>
      <c r="K41243" s="1"/>
      <c r="AA41243" s="1"/>
      <c r="AB41243" s="1"/>
      <c r="AC41243" s="1"/>
      <c r="AJ41243" s="1"/>
      <c r="AK41243" s="1"/>
      <c r="AL41243" s="1"/>
    </row>
    <row r="41244">
      <c r="I41244" s="1"/>
      <c r="J41244" s="1"/>
      <c r="K41244" s="1"/>
      <c r="AA41244" s="1"/>
      <c r="AB41244" s="1"/>
      <c r="AC41244" s="1"/>
      <c r="AJ41244" s="1"/>
      <c r="AK41244" s="1"/>
      <c r="AL41244" s="1"/>
    </row>
    <row r="41245">
      <c r="I41245" s="1"/>
      <c r="J41245" s="1"/>
      <c r="K41245" s="1"/>
      <c r="AA41245" s="1"/>
      <c r="AB41245" s="1"/>
      <c r="AC41245" s="1"/>
      <c r="AJ41245" s="1"/>
      <c r="AK41245" s="1"/>
      <c r="AL41245" s="1"/>
    </row>
    <row r="41246">
      <c r="I41246" s="1"/>
      <c r="J41246" s="1"/>
      <c r="K41246" s="1"/>
      <c r="AA41246" s="1"/>
      <c r="AB41246" s="1"/>
      <c r="AC41246" s="1"/>
      <c r="AJ41246" s="1"/>
      <c r="AK41246" s="1"/>
      <c r="AL41246" s="1"/>
    </row>
    <row r="41247">
      <c r="I41247" s="1"/>
      <c r="J41247" s="1"/>
      <c r="K41247" s="1"/>
      <c r="AA41247" s="1"/>
      <c r="AB41247" s="1"/>
      <c r="AC41247" s="1"/>
      <c r="AJ41247" s="1"/>
      <c r="AK41247" s="1"/>
      <c r="AL41247" s="1"/>
    </row>
    <row r="41248">
      <c r="I41248" s="1"/>
      <c r="J41248" s="1"/>
      <c r="K41248" s="1"/>
      <c r="AA41248" s="1"/>
      <c r="AB41248" s="1"/>
      <c r="AC41248" s="1"/>
      <c r="AJ41248" s="1"/>
      <c r="AK41248" s="1"/>
      <c r="AL41248" s="1"/>
    </row>
    <row r="41249">
      <c r="I41249" s="1"/>
      <c r="J41249" s="1"/>
      <c r="K41249" s="1"/>
      <c r="AA41249" s="1"/>
      <c r="AB41249" s="1"/>
      <c r="AC41249" s="1"/>
      <c r="AJ41249" s="1"/>
      <c r="AK41249" s="1"/>
      <c r="AL41249" s="1"/>
    </row>
    <row r="41250">
      <c r="I41250" s="1"/>
      <c r="J41250" s="1"/>
      <c r="K41250" s="1"/>
      <c r="AA41250" s="1"/>
      <c r="AB41250" s="1"/>
      <c r="AC41250" s="1"/>
      <c r="AJ41250" s="1"/>
      <c r="AK41250" s="1"/>
      <c r="AL41250" s="1"/>
    </row>
    <row r="41251">
      <c r="I41251" s="1"/>
      <c r="J41251" s="1"/>
      <c r="K41251" s="1"/>
      <c r="AA41251" s="1"/>
      <c r="AB41251" s="1"/>
      <c r="AC41251" s="1"/>
      <c r="AJ41251" s="1"/>
      <c r="AK41251" s="1"/>
      <c r="AL41251" s="1"/>
    </row>
    <row r="41252">
      <c r="I41252" s="1"/>
      <c r="J41252" s="1"/>
      <c r="K41252" s="1"/>
      <c r="AA41252" s="1"/>
      <c r="AB41252" s="1"/>
      <c r="AC41252" s="1"/>
      <c r="AJ41252" s="1"/>
      <c r="AK41252" s="1"/>
      <c r="AL41252" s="1"/>
    </row>
    <row r="41253">
      <c r="I41253" s="1"/>
      <c r="J41253" s="1"/>
      <c r="K41253" s="1"/>
      <c r="AA41253" s="1"/>
      <c r="AB41253" s="1"/>
      <c r="AC41253" s="1"/>
      <c r="AJ41253" s="1"/>
      <c r="AK41253" s="1"/>
      <c r="AL41253" s="1"/>
    </row>
    <row r="41254">
      <c r="I41254" s="1"/>
      <c r="J41254" s="1"/>
      <c r="K41254" s="1"/>
      <c r="AA41254" s="1"/>
      <c r="AB41254" s="1"/>
      <c r="AC41254" s="1"/>
      <c r="AJ41254" s="1"/>
      <c r="AK41254" s="1"/>
      <c r="AL41254" s="1"/>
    </row>
    <row r="41255">
      <c r="I41255" s="1"/>
      <c r="J41255" s="1"/>
      <c r="K41255" s="1"/>
      <c r="AA41255" s="1"/>
      <c r="AB41255" s="1"/>
      <c r="AC41255" s="1"/>
      <c r="AJ41255" s="1"/>
      <c r="AK41255" s="1"/>
      <c r="AL41255" s="1"/>
    </row>
    <row r="41256">
      <c r="I41256" s="1"/>
      <c r="J41256" s="1"/>
      <c r="K41256" s="1"/>
      <c r="AA41256" s="1"/>
      <c r="AB41256" s="1"/>
      <c r="AC41256" s="1"/>
      <c r="AJ41256" s="1"/>
      <c r="AK41256" s="1"/>
      <c r="AL41256" s="1"/>
    </row>
    <row r="41257">
      <c r="I41257" s="1"/>
      <c r="J41257" s="1"/>
      <c r="K41257" s="1"/>
      <c r="AA41257" s="1"/>
      <c r="AB41257" s="1"/>
      <c r="AC41257" s="1"/>
      <c r="AJ41257" s="1"/>
      <c r="AK41257" s="1"/>
      <c r="AL41257" s="1"/>
    </row>
    <row r="41258">
      <c r="I41258" s="1"/>
      <c r="J41258" s="1"/>
      <c r="K41258" s="1"/>
      <c r="AA41258" s="1"/>
      <c r="AB41258" s="1"/>
      <c r="AC41258" s="1"/>
      <c r="AJ41258" s="1"/>
      <c r="AK41258" s="1"/>
      <c r="AL41258" s="1"/>
    </row>
    <row r="41259">
      <c r="I41259" s="1"/>
      <c r="J41259" s="1"/>
      <c r="K41259" s="1"/>
      <c r="AA41259" s="1"/>
      <c r="AB41259" s="1"/>
      <c r="AC41259" s="1"/>
      <c r="AJ41259" s="1"/>
      <c r="AK41259" s="1"/>
      <c r="AL41259" s="1"/>
    </row>
    <row r="41260">
      <c r="I41260" s="1"/>
      <c r="J41260" s="1"/>
      <c r="K41260" s="1"/>
      <c r="AA41260" s="1"/>
      <c r="AB41260" s="1"/>
      <c r="AC41260" s="1"/>
      <c r="AJ41260" s="1"/>
      <c r="AK41260" s="1"/>
      <c r="AL41260" s="1"/>
    </row>
    <row r="41261">
      <c r="I41261" s="1"/>
      <c r="J41261" s="1"/>
      <c r="K41261" s="1"/>
      <c r="AA41261" s="1"/>
      <c r="AB41261" s="1"/>
      <c r="AC41261" s="1"/>
      <c r="AJ41261" s="1"/>
      <c r="AK41261" s="1"/>
      <c r="AL41261" s="1"/>
    </row>
    <row r="41262">
      <c r="I41262" s="1"/>
      <c r="J41262" s="1"/>
      <c r="K41262" s="1"/>
      <c r="AA41262" s="1"/>
      <c r="AB41262" s="1"/>
      <c r="AC41262" s="1"/>
      <c r="AJ41262" s="1"/>
      <c r="AK41262" s="1"/>
      <c r="AL41262" s="1"/>
    </row>
    <row r="41263">
      <c r="I41263" s="1"/>
      <c r="J41263" s="1"/>
      <c r="K41263" s="1"/>
      <c r="AA41263" s="1"/>
      <c r="AB41263" s="1"/>
      <c r="AC41263" s="1"/>
      <c r="AJ41263" s="1"/>
      <c r="AK41263" s="1"/>
      <c r="AL41263" s="1"/>
    </row>
    <row r="41264">
      <c r="I41264" s="1"/>
      <c r="J41264" s="1"/>
      <c r="K41264" s="1"/>
      <c r="AA41264" s="1"/>
      <c r="AB41264" s="1"/>
      <c r="AC41264" s="1"/>
      <c r="AJ41264" s="1"/>
      <c r="AK41264" s="1"/>
      <c r="AL41264" s="1"/>
    </row>
    <row r="41265">
      <c r="I41265" s="1"/>
      <c r="J41265" s="1"/>
      <c r="K41265" s="1"/>
      <c r="AA41265" s="1"/>
      <c r="AB41265" s="1"/>
      <c r="AC41265" s="1"/>
      <c r="AJ41265" s="1"/>
      <c r="AK41265" s="1"/>
      <c r="AL41265" s="1"/>
    </row>
    <row r="41266">
      <c r="I41266" s="1"/>
      <c r="J41266" s="1"/>
      <c r="K41266" s="1"/>
      <c r="AA41266" s="1"/>
      <c r="AB41266" s="1"/>
      <c r="AC41266" s="1"/>
      <c r="AJ41266" s="1"/>
      <c r="AK41266" s="1"/>
      <c r="AL41266" s="1"/>
    </row>
    <row r="41267">
      <c r="I41267" s="1"/>
      <c r="J41267" s="1"/>
      <c r="K41267" s="1"/>
      <c r="AA41267" s="1"/>
      <c r="AB41267" s="1"/>
      <c r="AC41267" s="1"/>
      <c r="AJ41267" s="1"/>
      <c r="AK41267" s="1"/>
      <c r="AL41267" s="1"/>
    </row>
    <row r="41268">
      <c r="I41268" s="1"/>
      <c r="J41268" s="1"/>
      <c r="K41268" s="1"/>
      <c r="AA41268" s="1"/>
      <c r="AB41268" s="1"/>
      <c r="AC41268" s="1"/>
      <c r="AJ41268" s="1"/>
      <c r="AK41268" s="1"/>
      <c r="AL41268" s="1"/>
    </row>
    <row r="41269">
      <c r="I41269" s="1"/>
      <c r="J41269" s="1"/>
      <c r="K41269" s="1"/>
      <c r="AA41269" s="1"/>
      <c r="AB41269" s="1"/>
      <c r="AC41269" s="1"/>
      <c r="AJ41269" s="1"/>
      <c r="AK41269" s="1"/>
      <c r="AL41269" s="1"/>
    </row>
    <row r="41270">
      <c r="I41270" s="1"/>
      <c r="J41270" s="1"/>
      <c r="K41270" s="1"/>
      <c r="AA41270" s="1"/>
      <c r="AB41270" s="1"/>
      <c r="AC41270" s="1"/>
      <c r="AJ41270" s="1"/>
      <c r="AK41270" s="1"/>
      <c r="AL41270" s="1"/>
    </row>
    <row r="41271">
      <c r="I41271" s="1"/>
      <c r="J41271" s="1"/>
      <c r="K41271" s="1"/>
      <c r="AA41271" s="1"/>
      <c r="AB41271" s="1"/>
      <c r="AC41271" s="1"/>
      <c r="AJ41271" s="1"/>
      <c r="AK41271" s="1"/>
      <c r="AL41271" s="1"/>
    </row>
    <row r="41272">
      <c r="I41272" s="1"/>
      <c r="J41272" s="1"/>
      <c r="K41272" s="1"/>
      <c r="AA41272" s="1"/>
      <c r="AB41272" s="1"/>
      <c r="AC41272" s="1"/>
      <c r="AJ41272" s="1"/>
      <c r="AK41272" s="1"/>
      <c r="AL41272" s="1"/>
    </row>
    <row r="41273">
      <c r="I41273" s="1"/>
      <c r="J41273" s="1"/>
      <c r="K41273" s="1"/>
      <c r="AA41273" s="1"/>
      <c r="AB41273" s="1"/>
      <c r="AC41273" s="1"/>
      <c r="AJ41273" s="1"/>
      <c r="AK41273" s="1"/>
      <c r="AL41273" s="1"/>
    </row>
    <row r="41274">
      <c r="I41274" s="1"/>
      <c r="J41274" s="1"/>
      <c r="K41274" s="1"/>
      <c r="AA41274" s="1"/>
      <c r="AB41274" s="1"/>
      <c r="AC41274" s="1"/>
      <c r="AJ41274" s="1"/>
      <c r="AK41274" s="1"/>
      <c r="AL41274" s="1"/>
    </row>
    <row r="41275">
      <c r="I41275" s="1"/>
      <c r="J41275" s="1"/>
      <c r="K41275" s="1"/>
      <c r="AA41275" s="1"/>
      <c r="AB41275" s="1"/>
      <c r="AC41275" s="1"/>
      <c r="AJ41275" s="1"/>
      <c r="AK41275" s="1"/>
      <c r="AL41275" s="1"/>
    </row>
    <row r="41276">
      <c r="I41276" s="1"/>
      <c r="J41276" s="1"/>
      <c r="K41276" s="1"/>
      <c r="AA41276" s="1"/>
      <c r="AB41276" s="1"/>
      <c r="AC41276" s="1"/>
      <c r="AJ41276" s="1"/>
      <c r="AK41276" s="1"/>
      <c r="AL41276" s="1"/>
    </row>
    <row r="41277">
      <c r="I41277" s="1"/>
      <c r="J41277" s="1"/>
      <c r="K41277" s="1"/>
      <c r="AA41277" s="1"/>
      <c r="AB41277" s="1"/>
      <c r="AC41277" s="1"/>
      <c r="AJ41277" s="1"/>
      <c r="AK41277" s="1"/>
      <c r="AL41277" s="1"/>
    </row>
    <row r="41278">
      <c r="I41278" s="1"/>
      <c r="J41278" s="1"/>
      <c r="K41278" s="1"/>
      <c r="AA41278" s="1"/>
      <c r="AB41278" s="1"/>
      <c r="AC41278" s="1"/>
      <c r="AJ41278" s="1"/>
      <c r="AK41278" s="1"/>
      <c r="AL41278" s="1"/>
    </row>
    <row r="41279">
      <c r="I41279" s="1"/>
      <c r="J41279" s="1"/>
      <c r="K41279" s="1"/>
      <c r="AA41279" s="1"/>
      <c r="AB41279" s="1"/>
      <c r="AC41279" s="1"/>
      <c r="AJ41279" s="1"/>
      <c r="AK41279" s="1"/>
      <c r="AL41279" s="1"/>
    </row>
    <row r="41280">
      <c r="I41280" s="1"/>
      <c r="J41280" s="1"/>
      <c r="K41280" s="1"/>
      <c r="AA41280" s="1"/>
      <c r="AB41280" s="1"/>
      <c r="AC41280" s="1"/>
      <c r="AJ41280" s="1"/>
      <c r="AK41280" s="1"/>
      <c r="AL41280" s="1"/>
    </row>
    <row r="41281">
      <c r="I41281" s="1"/>
      <c r="J41281" s="1"/>
      <c r="K41281" s="1"/>
      <c r="AA41281" s="1"/>
      <c r="AB41281" s="1"/>
      <c r="AC41281" s="1"/>
      <c r="AJ41281" s="1"/>
      <c r="AK41281" s="1"/>
      <c r="AL41281" s="1"/>
    </row>
    <row r="41282">
      <c r="I41282" s="1"/>
      <c r="J41282" s="1"/>
      <c r="K41282" s="1"/>
      <c r="AA41282" s="1"/>
      <c r="AB41282" s="1"/>
      <c r="AC41282" s="1"/>
      <c r="AJ41282" s="1"/>
      <c r="AK41282" s="1"/>
      <c r="AL41282" s="1"/>
    </row>
    <row r="41283">
      <c r="I41283" s="1"/>
      <c r="J41283" s="1"/>
      <c r="K41283" s="1"/>
      <c r="AA41283" s="1"/>
      <c r="AB41283" s="1"/>
      <c r="AC41283" s="1"/>
      <c r="AJ41283" s="1"/>
      <c r="AK41283" s="1"/>
      <c r="AL41283" s="1"/>
    </row>
    <row r="41284">
      <c r="I41284" s="1"/>
      <c r="J41284" s="1"/>
      <c r="K41284" s="1"/>
      <c r="AA41284" s="1"/>
      <c r="AB41284" s="1"/>
      <c r="AC41284" s="1"/>
      <c r="AJ41284" s="1"/>
      <c r="AK41284" s="1"/>
      <c r="AL41284" s="1"/>
    </row>
    <row r="41285">
      <c r="I41285" s="1"/>
      <c r="J41285" s="1"/>
      <c r="K41285" s="1"/>
      <c r="AA41285" s="1"/>
      <c r="AB41285" s="1"/>
      <c r="AC41285" s="1"/>
      <c r="AJ41285" s="1"/>
      <c r="AK41285" s="1"/>
      <c r="AL41285" s="1"/>
    </row>
    <row r="41286">
      <c r="I41286" s="1"/>
      <c r="J41286" s="1"/>
      <c r="K41286" s="1"/>
      <c r="AA41286" s="1"/>
      <c r="AB41286" s="1"/>
      <c r="AC41286" s="1"/>
      <c r="AJ41286" s="1"/>
      <c r="AK41286" s="1"/>
      <c r="AL41286" s="1"/>
    </row>
    <row r="41287">
      <c r="I41287" s="1"/>
      <c r="J41287" s="1"/>
      <c r="K41287" s="1"/>
      <c r="AA41287" s="1"/>
      <c r="AB41287" s="1"/>
      <c r="AC41287" s="1"/>
      <c r="AJ41287" s="1"/>
      <c r="AK41287" s="1"/>
      <c r="AL41287" s="1"/>
    </row>
    <row r="41288">
      <c r="I41288" s="1"/>
      <c r="J41288" s="1"/>
      <c r="K41288" s="1"/>
      <c r="AA41288" s="1"/>
      <c r="AB41288" s="1"/>
      <c r="AC41288" s="1"/>
      <c r="AJ41288" s="1"/>
      <c r="AK41288" s="1"/>
      <c r="AL41288" s="1"/>
    </row>
    <row r="41289">
      <c r="I41289" s="1"/>
      <c r="J41289" s="1"/>
      <c r="K41289" s="1"/>
      <c r="AA41289" s="1"/>
      <c r="AB41289" s="1"/>
      <c r="AC41289" s="1"/>
      <c r="AJ41289" s="1"/>
      <c r="AK41289" s="1"/>
      <c r="AL41289" s="1"/>
    </row>
    <row r="41290">
      <c r="I41290" s="1"/>
      <c r="J41290" s="1"/>
      <c r="K41290" s="1"/>
      <c r="AA41290" s="1"/>
      <c r="AB41290" s="1"/>
      <c r="AC41290" s="1"/>
      <c r="AJ41290" s="1"/>
      <c r="AK41290" s="1"/>
      <c r="AL41290" s="1"/>
    </row>
    <row r="41291">
      <c r="I41291" s="1"/>
      <c r="J41291" s="1"/>
      <c r="K41291" s="1"/>
      <c r="AA41291" s="1"/>
      <c r="AB41291" s="1"/>
      <c r="AC41291" s="1"/>
      <c r="AJ41291" s="1"/>
      <c r="AK41291" s="1"/>
      <c r="AL41291" s="1"/>
    </row>
    <row r="41292">
      <c r="I41292" s="1"/>
      <c r="J41292" s="1"/>
      <c r="K41292" s="1"/>
      <c r="AA41292" s="1"/>
      <c r="AB41292" s="1"/>
      <c r="AC41292" s="1"/>
      <c r="AJ41292" s="1"/>
      <c r="AK41292" s="1"/>
      <c r="AL41292" s="1"/>
    </row>
    <row r="41293">
      <c r="I41293" s="1"/>
      <c r="J41293" s="1"/>
      <c r="K41293" s="1"/>
      <c r="AA41293" s="1"/>
      <c r="AB41293" s="1"/>
      <c r="AC41293" s="1"/>
      <c r="AJ41293" s="1"/>
      <c r="AK41293" s="1"/>
      <c r="AL41293" s="1"/>
    </row>
    <row r="41294">
      <c r="I41294" s="1"/>
      <c r="J41294" s="1"/>
      <c r="K41294" s="1"/>
      <c r="AA41294" s="1"/>
      <c r="AB41294" s="1"/>
      <c r="AC41294" s="1"/>
      <c r="AJ41294" s="1"/>
      <c r="AK41294" s="1"/>
      <c r="AL41294" s="1"/>
    </row>
    <row r="41295">
      <c r="I41295" s="1"/>
      <c r="J41295" s="1"/>
      <c r="K41295" s="1"/>
      <c r="AA41295" s="1"/>
      <c r="AB41295" s="1"/>
      <c r="AC41295" s="1"/>
      <c r="AJ41295" s="1"/>
      <c r="AK41295" s="1"/>
      <c r="AL41295" s="1"/>
    </row>
    <row r="41296">
      <c r="I41296" s="1"/>
      <c r="J41296" s="1"/>
      <c r="K41296" s="1"/>
      <c r="AA41296" s="1"/>
      <c r="AB41296" s="1"/>
      <c r="AC41296" s="1"/>
      <c r="AJ41296" s="1"/>
      <c r="AK41296" s="1"/>
      <c r="AL41296" s="1"/>
    </row>
    <row r="41297">
      <c r="I41297" s="1"/>
      <c r="J41297" s="1"/>
      <c r="K41297" s="1"/>
      <c r="AA41297" s="1"/>
      <c r="AB41297" s="1"/>
      <c r="AC41297" s="1"/>
      <c r="AJ41297" s="1"/>
      <c r="AK41297" s="1"/>
      <c r="AL41297" s="1"/>
    </row>
    <row r="41298">
      <c r="I41298" s="1"/>
      <c r="J41298" s="1"/>
      <c r="K41298" s="1"/>
      <c r="AA41298" s="1"/>
      <c r="AB41298" s="1"/>
      <c r="AC41298" s="1"/>
      <c r="AJ41298" s="1"/>
      <c r="AK41298" s="1"/>
      <c r="AL41298" s="1"/>
    </row>
    <row r="41299">
      <c r="I41299" s="1"/>
      <c r="J41299" s="1"/>
      <c r="K41299" s="1"/>
      <c r="AA41299" s="1"/>
      <c r="AB41299" s="1"/>
      <c r="AC41299" s="1"/>
      <c r="AJ41299" s="1"/>
      <c r="AK41299" s="1"/>
      <c r="AL41299" s="1"/>
    </row>
    <row r="41300">
      <c r="I41300" s="1"/>
      <c r="J41300" s="1"/>
      <c r="K41300" s="1"/>
      <c r="AA41300" s="1"/>
      <c r="AB41300" s="1"/>
      <c r="AC41300" s="1"/>
      <c r="AJ41300" s="1"/>
      <c r="AK41300" s="1"/>
      <c r="AL41300" s="1"/>
    </row>
    <row r="41301">
      <c r="I41301" s="1"/>
      <c r="J41301" s="1"/>
      <c r="K41301" s="1"/>
      <c r="AA41301" s="1"/>
      <c r="AB41301" s="1"/>
      <c r="AC41301" s="1"/>
      <c r="AJ41301" s="1"/>
      <c r="AK41301" s="1"/>
      <c r="AL41301" s="1"/>
    </row>
    <row r="41302">
      <c r="I41302" s="1"/>
      <c r="J41302" s="1"/>
      <c r="K41302" s="1"/>
      <c r="AA41302" s="1"/>
      <c r="AB41302" s="1"/>
      <c r="AC41302" s="1"/>
      <c r="AJ41302" s="1"/>
      <c r="AK41302" s="1"/>
      <c r="AL41302" s="1"/>
    </row>
    <row r="41303">
      <c r="I41303" s="1"/>
      <c r="J41303" s="1"/>
      <c r="K41303" s="1"/>
      <c r="AA41303" s="1"/>
      <c r="AB41303" s="1"/>
      <c r="AC41303" s="1"/>
      <c r="AJ41303" s="1"/>
      <c r="AK41303" s="1"/>
      <c r="AL41303" s="1"/>
    </row>
    <row r="41304">
      <c r="I41304" s="1"/>
      <c r="J41304" s="1"/>
      <c r="K41304" s="1"/>
      <c r="AA41304" s="1"/>
      <c r="AB41304" s="1"/>
      <c r="AC41304" s="1"/>
      <c r="AJ41304" s="1"/>
      <c r="AK41304" s="1"/>
      <c r="AL41304" s="1"/>
    </row>
    <row r="41305">
      <c r="I41305" s="1"/>
      <c r="J41305" s="1"/>
      <c r="K41305" s="1"/>
      <c r="AA41305" s="1"/>
      <c r="AB41305" s="1"/>
      <c r="AC41305" s="1"/>
      <c r="AJ41305" s="1"/>
      <c r="AK41305" s="1"/>
      <c r="AL41305" s="1"/>
    </row>
    <row r="41306">
      <c r="I41306" s="1"/>
      <c r="J41306" s="1"/>
      <c r="K41306" s="1"/>
      <c r="AA41306" s="1"/>
      <c r="AB41306" s="1"/>
      <c r="AC41306" s="1"/>
      <c r="AJ41306" s="1"/>
      <c r="AK41306" s="1"/>
      <c r="AL41306" s="1"/>
    </row>
    <row r="41307">
      <c r="I41307" s="1"/>
      <c r="J41307" s="1"/>
      <c r="K41307" s="1"/>
      <c r="AA41307" s="1"/>
      <c r="AB41307" s="1"/>
      <c r="AC41307" s="1"/>
      <c r="AJ41307" s="1"/>
      <c r="AK41307" s="1"/>
      <c r="AL41307" s="1"/>
    </row>
    <row r="41308">
      <c r="I41308" s="1"/>
      <c r="J41308" s="1"/>
      <c r="K41308" s="1"/>
      <c r="AA41308" s="1"/>
      <c r="AB41308" s="1"/>
      <c r="AC41308" s="1"/>
      <c r="AJ41308" s="1"/>
      <c r="AK41308" s="1"/>
      <c r="AL41308" s="1"/>
    </row>
    <row r="41309">
      <c r="I41309" s="1"/>
      <c r="J41309" s="1"/>
      <c r="K41309" s="1"/>
      <c r="AA41309" s="1"/>
      <c r="AB41309" s="1"/>
      <c r="AC41309" s="1"/>
      <c r="AJ41309" s="1"/>
      <c r="AK41309" s="1"/>
      <c r="AL41309" s="1"/>
    </row>
    <row r="41310">
      <c r="I41310" s="1"/>
      <c r="J41310" s="1"/>
      <c r="K41310" s="1"/>
      <c r="AA41310" s="1"/>
      <c r="AB41310" s="1"/>
      <c r="AC41310" s="1"/>
      <c r="AJ41310" s="1"/>
      <c r="AK41310" s="1"/>
      <c r="AL41310" s="1"/>
    </row>
    <row r="41311">
      <c r="I41311" s="1"/>
      <c r="J41311" s="1"/>
      <c r="K41311" s="1"/>
      <c r="AA41311" s="1"/>
      <c r="AB41311" s="1"/>
      <c r="AC41311" s="1"/>
      <c r="AJ41311" s="1"/>
      <c r="AK41311" s="1"/>
      <c r="AL41311" s="1"/>
    </row>
    <row r="41312">
      <c r="I41312" s="1"/>
      <c r="J41312" s="1"/>
      <c r="K41312" s="1"/>
      <c r="AA41312" s="1"/>
      <c r="AB41312" s="1"/>
      <c r="AC41312" s="1"/>
      <c r="AJ41312" s="1"/>
      <c r="AK41312" s="1"/>
      <c r="AL41312" s="1"/>
    </row>
    <row r="41313">
      <c r="I41313" s="1"/>
      <c r="J41313" s="1"/>
      <c r="K41313" s="1"/>
      <c r="AA41313" s="1"/>
      <c r="AB41313" s="1"/>
      <c r="AC41313" s="1"/>
      <c r="AJ41313" s="1"/>
      <c r="AK41313" s="1"/>
      <c r="AL41313" s="1"/>
    </row>
    <row r="41314">
      <c r="I41314" s="1"/>
      <c r="J41314" s="1"/>
      <c r="K41314" s="1"/>
      <c r="AA41314" s="1"/>
      <c r="AB41314" s="1"/>
      <c r="AC41314" s="1"/>
      <c r="AJ41314" s="1"/>
      <c r="AK41314" s="1"/>
      <c r="AL41314" s="1"/>
    </row>
    <row r="41315">
      <c r="I41315" s="1"/>
      <c r="J41315" s="1"/>
      <c r="K41315" s="1"/>
      <c r="AA41315" s="1"/>
      <c r="AB41315" s="1"/>
      <c r="AC41315" s="1"/>
      <c r="AJ41315" s="1"/>
      <c r="AK41315" s="1"/>
      <c r="AL41315" s="1"/>
    </row>
    <row r="41316">
      <c r="I41316" s="1"/>
      <c r="J41316" s="1"/>
      <c r="K41316" s="1"/>
      <c r="AA41316" s="1"/>
      <c r="AB41316" s="1"/>
      <c r="AC41316" s="1"/>
      <c r="AJ41316" s="1"/>
      <c r="AK41316" s="1"/>
      <c r="AL41316" s="1"/>
    </row>
    <row r="41317">
      <c r="I41317" s="1"/>
      <c r="J41317" s="1"/>
      <c r="K41317" s="1"/>
      <c r="AA41317" s="1"/>
      <c r="AB41317" s="1"/>
      <c r="AC41317" s="1"/>
      <c r="AJ41317" s="1"/>
      <c r="AK41317" s="1"/>
      <c r="AL41317" s="1"/>
    </row>
    <row r="41318">
      <c r="I41318" s="1"/>
      <c r="J41318" s="1"/>
      <c r="K41318" s="1"/>
      <c r="AA41318" s="1"/>
      <c r="AB41318" s="1"/>
      <c r="AC41318" s="1"/>
      <c r="AJ41318" s="1"/>
      <c r="AK41318" s="1"/>
      <c r="AL41318" s="1"/>
    </row>
    <row r="41319">
      <c r="I41319" s="1"/>
      <c r="J41319" s="1"/>
      <c r="K41319" s="1"/>
      <c r="AA41319" s="1"/>
      <c r="AB41319" s="1"/>
      <c r="AC41319" s="1"/>
      <c r="AJ41319" s="1"/>
      <c r="AK41319" s="1"/>
      <c r="AL41319" s="1"/>
    </row>
    <row r="41320">
      <c r="I41320" s="1"/>
      <c r="J41320" s="1"/>
      <c r="K41320" s="1"/>
      <c r="AA41320" s="1"/>
      <c r="AB41320" s="1"/>
      <c r="AC41320" s="1"/>
      <c r="AJ41320" s="1"/>
      <c r="AK41320" s="1"/>
      <c r="AL41320" s="1"/>
    </row>
    <row r="41321">
      <c r="I41321" s="1"/>
      <c r="J41321" s="1"/>
      <c r="K41321" s="1"/>
      <c r="AA41321" s="1"/>
      <c r="AB41321" s="1"/>
      <c r="AC41321" s="1"/>
      <c r="AJ41321" s="1"/>
      <c r="AK41321" s="1"/>
      <c r="AL41321" s="1"/>
    </row>
    <row r="41322">
      <c r="I41322" s="1"/>
      <c r="J41322" s="1"/>
      <c r="K41322" s="1"/>
      <c r="AA41322" s="1"/>
      <c r="AB41322" s="1"/>
      <c r="AC41322" s="1"/>
      <c r="AJ41322" s="1"/>
      <c r="AK41322" s="1"/>
      <c r="AL41322" s="1"/>
    </row>
    <row r="41323">
      <c r="I41323" s="1"/>
      <c r="J41323" s="1"/>
      <c r="K41323" s="1"/>
      <c r="AA41323" s="1"/>
      <c r="AB41323" s="1"/>
      <c r="AC41323" s="1"/>
      <c r="AJ41323" s="1"/>
      <c r="AK41323" s="1"/>
      <c r="AL41323" s="1"/>
    </row>
    <row r="41324">
      <c r="I41324" s="1"/>
      <c r="J41324" s="1"/>
      <c r="K41324" s="1"/>
      <c r="AA41324" s="1"/>
      <c r="AB41324" s="1"/>
      <c r="AC41324" s="1"/>
      <c r="AJ41324" s="1"/>
      <c r="AK41324" s="1"/>
      <c r="AL41324" s="1"/>
    </row>
    <row r="41325">
      <c r="I41325" s="1"/>
      <c r="J41325" s="1"/>
      <c r="K41325" s="1"/>
      <c r="AA41325" s="1"/>
      <c r="AB41325" s="1"/>
      <c r="AC41325" s="1"/>
      <c r="AJ41325" s="1"/>
      <c r="AK41325" s="1"/>
      <c r="AL41325" s="1"/>
    </row>
    <row r="41326">
      <c r="I41326" s="1"/>
      <c r="J41326" s="1"/>
      <c r="K41326" s="1"/>
      <c r="AA41326" s="1"/>
      <c r="AB41326" s="1"/>
      <c r="AC41326" s="1"/>
      <c r="AJ41326" s="1"/>
      <c r="AK41326" s="1"/>
      <c r="AL41326" s="1"/>
    </row>
    <row r="41327">
      <c r="I41327" s="1"/>
      <c r="J41327" s="1"/>
      <c r="K41327" s="1"/>
      <c r="AA41327" s="1"/>
      <c r="AB41327" s="1"/>
      <c r="AC41327" s="1"/>
      <c r="AJ41327" s="1"/>
      <c r="AK41327" s="1"/>
      <c r="AL41327" s="1"/>
    </row>
    <row r="41328">
      <c r="I41328" s="1"/>
      <c r="J41328" s="1"/>
      <c r="K41328" s="1"/>
      <c r="AA41328" s="1"/>
      <c r="AB41328" s="1"/>
      <c r="AC41328" s="1"/>
      <c r="AJ41328" s="1"/>
      <c r="AK41328" s="1"/>
      <c r="AL41328" s="1"/>
    </row>
    <row r="41329">
      <c r="I41329" s="1"/>
      <c r="J41329" s="1"/>
      <c r="K41329" s="1"/>
      <c r="AA41329" s="1"/>
      <c r="AB41329" s="1"/>
      <c r="AC41329" s="1"/>
      <c r="AJ41329" s="1"/>
      <c r="AK41329" s="1"/>
      <c r="AL41329" s="1"/>
    </row>
    <row r="41330">
      <c r="I41330" s="1"/>
      <c r="J41330" s="1"/>
      <c r="K41330" s="1"/>
      <c r="AA41330" s="1"/>
      <c r="AB41330" s="1"/>
      <c r="AC41330" s="1"/>
      <c r="AJ41330" s="1"/>
      <c r="AK41330" s="1"/>
      <c r="AL41330" s="1"/>
    </row>
    <row r="41331">
      <c r="I41331" s="1"/>
      <c r="J41331" s="1"/>
      <c r="K41331" s="1"/>
      <c r="AA41331" s="1"/>
      <c r="AB41331" s="1"/>
      <c r="AC41331" s="1"/>
      <c r="AJ41331" s="1"/>
      <c r="AK41331" s="1"/>
      <c r="AL41331" s="1"/>
    </row>
    <row r="41332">
      <c r="I41332" s="1"/>
      <c r="J41332" s="1"/>
      <c r="K41332" s="1"/>
      <c r="AA41332" s="1"/>
      <c r="AB41332" s="1"/>
      <c r="AC41332" s="1"/>
      <c r="AJ41332" s="1"/>
      <c r="AK41332" s="1"/>
      <c r="AL41332" s="1"/>
    </row>
    <row r="41333">
      <c r="I41333" s="1"/>
      <c r="J41333" s="1"/>
      <c r="K41333" s="1"/>
      <c r="AA41333" s="1"/>
      <c r="AB41333" s="1"/>
      <c r="AC41333" s="1"/>
      <c r="AJ41333" s="1"/>
      <c r="AK41333" s="1"/>
      <c r="AL41333" s="1"/>
    </row>
    <row r="41334">
      <c r="I41334" s="1"/>
      <c r="J41334" s="1"/>
      <c r="K41334" s="1"/>
      <c r="AA41334" s="1"/>
      <c r="AB41334" s="1"/>
      <c r="AC41334" s="1"/>
      <c r="AJ41334" s="1"/>
      <c r="AK41334" s="1"/>
      <c r="AL41334" s="1"/>
    </row>
    <row r="41335">
      <c r="I41335" s="1"/>
      <c r="J41335" s="1"/>
      <c r="K41335" s="1"/>
      <c r="AA41335" s="1"/>
      <c r="AB41335" s="1"/>
      <c r="AC41335" s="1"/>
      <c r="AJ41335" s="1"/>
      <c r="AK41335" s="1"/>
      <c r="AL41335" s="1"/>
    </row>
    <row r="41336">
      <c r="I41336" s="1"/>
      <c r="J41336" s="1"/>
      <c r="K41336" s="1"/>
      <c r="AA41336" s="1"/>
      <c r="AB41336" s="1"/>
      <c r="AC41336" s="1"/>
      <c r="AJ41336" s="1"/>
      <c r="AK41336" s="1"/>
      <c r="AL41336" s="1"/>
    </row>
    <row r="41337">
      <c r="I41337" s="1"/>
      <c r="J41337" s="1"/>
      <c r="K41337" s="1"/>
      <c r="AA41337" s="1"/>
      <c r="AB41337" s="1"/>
      <c r="AC41337" s="1"/>
      <c r="AJ41337" s="1"/>
      <c r="AK41337" s="1"/>
      <c r="AL41337" s="1"/>
    </row>
    <row r="41338">
      <c r="I41338" s="1"/>
      <c r="J41338" s="1"/>
      <c r="K41338" s="1"/>
      <c r="AA41338" s="1"/>
      <c r="AB41338" s="1"/>
      <c r="AC41338" s="1"/>
      <c r="AJ41338" s="1"/>
      <c r="AK41338" s="1"/>
      <c r="AL41338" s="1"/>
    </row>
    <row r="41339">
      <c r="I41339" s="1"/>
      <c r="J41339" s="1"/>
      <c r="K41339" s="1"/>
      <c r="AA41339" s="1"/>
      <c r="AB41339" s="1"/>
      <c r="AC41339" s="1"/>
      <c r="AJ41339" s="1"/>
      <c r="AK41339" s="1"/>
      <c r="AL41339" s="1"/>
    </row>
    <row r="41340">
      <c r="I41340" s="1"/>
      <c r="J41340" s="1"/>
      <c r="K41340" s="1"/>
      <c r="AA41340" s="1"/>
      <c r="AB41340" s="1"/>
      <c r="AC41340" s="1"/>
      <c r="AJ41340" s="1"/>
      <c r="AK41340" s="1"/>
      <c r="AL41340" s="1"/>
    </row>
    <row r="41341">
      <c r="I41341" s="1"/>
      <c r="J41341" s="1"/>
      <c r="K41341" s="1"/>
      <c r="AA41341" s="1"/>
      <c r="AB41341" s="1"/>
      <c r="AC41341" s="1"/>
      <c r="AJ41341" s="1"/>
      <c r="AK41341" s="1"/>
      <c r="AL41341" s="1"/>
    </row>
    <row r="41342">
      <c r="I41342" s="1"/>
      <c r="J41342" s="1"/>
      <c r="K41342" s="1"/>
      <c r="AA41342" s="1"/>
      <c r="AB41342" s="1"/>
      <c r="AC41342" s="1"/>
      <c r="AJ41342" s="1"/>
      <c r="AK41342" s="1"/>
      <c r="AL41342" s="1"/>
    </row>
    <row r="41343">
      <c r="I41343" s="1"/>
      <c r="J41343" s="1"/>
      <c r="K41343" s="1"/>
      <c r="AA41343" s="1"/>
      <c r="AB41343" s="1"/>
      <c r="AC41343" s="1"/>
      <c r="AJ41343" s="1"/>
      <c r="AK41343" s="1"/>
      <c r="AL41343" s="1"/>
    </row>
    <row r="41344">
      <c r="I41344" s="1"/>
      <c r="J41344" s="1"/>
      <c r="K41344" s="1"/>
      <c r="AA41344" s="1"/>
      <c r="AB41344" s="1"/>
      <c r="AC41344" s="1"/>
      <c r="AJ41344" s="1"/>
      <c r="AK41344" s="1"/>
      <c r="AL41344" s="1"/>
    </row>
    <row r="41345">
      <c r="I41345" s="1"/>
      <c r="J41345" s="1"/>
      <c r="K41345" s="1"/>
      <c r="AA41345" s="1"/>
      <c r="AB41345" s="1"/>
      <c r="AC41345" s="1"/>
      <c r="AJ41345" s="1"/>
      <c r="AK41345" s="1"/>
      <c r="AL41345" s="1"/>
    </row>
    <row r="41346">
      <c r="I41346" s="1"/>
      <c r="J41346" s="1"/>
      <c r="K41346" s="1"/>
      <c r="AA41346" s="1"/>
      <c r="AB41346" s="1"/>
      <c r="AC41346" s="1"/>
      <c r="AJ41346" s="1"/>
      <c r="AK41346" s="1"/>
      <c r="AL41346" s="1"/>
    </row>
    <row r="41347">
      <c r="I41347" s="1"/>
      <c r="J41347" s="1"/>
      <c r="K41347" s="1"/>
      <c r="AA41347" s="1"/>
      <c r="AB41347" s="1"/>
      <c r="AC41347" s="1"/>
      <c r="AJ41347" s="1"/>
      <c r="AK41347" s="1"/>
      <c r="AL41347" s="1"/>
    </row>
    <row r="41348">
      <c r="I41348" s="1"/>
      <c r="J41348" s="1"/>
      <c r="K41348" s="1"/>
      <c r="AA41348" s="1"/>
      <c r="AB41348" s="1"/>
      <c r="AC41348" s="1"/>
      <c r="AJ41348" s="1"/>
      <c r="AK41348" s="1"/>
      <c r="AL41348" s="1"/>
    </row>
    <row r="41349">
      <c r="I41349" s="1"/>
      <c r="J41349" s="1"/>
      <c r="K41349" s="1"/>
      <c r="AA41349" s="1"/>
      <c r="AB41349" s="1"/>
      <c r="AC41349" s="1"/>
      <c r="AJ41349" s="1"/>
      <c r="AK41349" s="1"/>
      <c r="AL41349" s="1"/>
    </row>
    <row r="41350">
      <c r="I41350" s="1"/>
      <c r="J41350" s="1"/>
      <c r="K41350" s="1"/>
      <c r="AA41350" s="1"/>
      <c r="AB41350" s="1"/>
      <c r="AC41350" s="1"/>
      <c r="AJ41350" s="1"/>
      <c r="AK41350" s="1"/>
      <c r="AL41350" s="1"/>
    </row>
    <row r="41351">
      <c r="I41351" s="1"/>
      <c r="J41351" s="1"/>
      <c r="K41351" s="1"/>
      <c r="AA41351" s="1"/>
      <c r="AB41351" s="1"/>
      <c r="AC41351" s="1"/>
      <c r="AJ41351" s="1"/>
      <c r="AK41351" s="1"/>
      <c r="AL41351" s="1"/>
    </row>
    <row r="41352">
      <c r="I41352" s="1"/>
      <c r="J41352" s="1"/>
      <c r="K41352" s="1"/>
      <c r="AA41352" s="1"/>
      <c r="AB41352" s="1"/>
      <c r="AC41352" s="1"/>
      <c r="AJ41352" s="1"/>
      <c r="AK41352" s="1"/>
      <c r="AL41352" s="1"/>
    </row>
    <row r="41353">
      <c r="I41353" s="1"/>
      <c r="J41353" s="1"/>
      <c r="K41353" s="1"/>
      <c r="AA41353" s="1"/>
      <c r="AB41353" s="1"/>
      <c r="AC41353" s="1"/>
      <c r="AJ41353" s="1"/>
      <c r="AK41353" s="1"/>
      <c r="AL41353" s="1"/>
    </row>
    <row r="41354">
      <c r="I41354" s="1"/>
      <c r="J41354" s="1"/>
      <c r="K41354" s="1"/>
      <c r="AA41354" s="1"/>
      <c r="AB41354" s="1"/>
      <c r="AC41354" s="1"/>
      <c r="AJ41354" s="1"/>
      <c r="AK41354" s="1"/>
      <c r="AL41354" s="1"/>
    </row>
    <row r="41355">
      <c r="I41355" s="1"/>
      <c r="J41355" s="1"/>
      <c r="K41355" s="1"/>
      <c r="AA41355" s="1"/>
      <c r="AB41355" s="1"/>
      <c r="AC41355" s="1"/>
      <c r="AJ41355" s="1"/>
      <c r="AK41355" s="1"/>
      <c r="AL41355" s="1"/>
    </row>
    <row r="41356">
      <c r="I41356" s="1"/>
      <c r="J41356" s="1"/>
      <c r="K41356" s="1"/>
      <c r="AA41356" s="1"/>
      <c r="AB41356" s="1"/>
      <c r="AC41356" s="1"/>
      <c r="AJ41356" s="1"/>
      <c r="AK41356" s="1"/>
      <c r="AL41356" s="1"/>
    </row>
    <row r="41357">
      <c r="I41357" s="1"/>
      <c r="J41357" s="1"/>
      <c r="K41357" s="1"/>
      <c r="AA41357" s="1"/>
      <c r="AB41357" s="1"/>
      <c r="AC41357" s="1"/>
      <c r="AJ41357" s="1"/>
      <c r="AK41357" s="1"/>
      <c r="AL41357" s="1"/>
    </row>
    <row r="41358">
      <c r="I41358" s="1"/>
      <c r="J41358" s="1"/>
      <c r="K41358" s="1"/>
      <c r="AA41358" s="1"/>
      <c r="AB41358" s="1"/>
      <c r="AC41358" s="1"/>
      <c r="AJ41358" s="1"/>
      <c r="AK41358" s="1"/>
      <c r="AL41358" s="1"/>
    </row>
    <row r="41359">
      <c r="I41359" s="1"/>
      <c r="J41359" s="1"/>
      <c r="K41359" s="1"/>
      <c r="AA41359" s="1"/>
      <c r="AB41359" s="1"/>
      <c r="AC41359" s="1"/>
      <c r="AJ41359" s="1"/>
      <c r="AK41359" s="1"/>
      <c r="AL41359" s="1"/>
    </row>
    <row r="41360">
      <c r="I41360" s="1"/>
      <c r="J41360" s="1"/>
      <c r="K41360" s="1"/>
      <c r="AA41360" s="1"/>
      <c r="AB41360" s="1"/>
      <c r="AC41360" s="1"/>
      <c r="AJ41360" s="1"/>
      <c r="AK41360" s="1"/>
      <c r="AL41360" s="1"/>
    </row>
    <row r="41361">
      <c r="I41361" s="1"/>
      <c r="J41361" s="1"/>
      <c r="K41361" s="1"/>
      <c r="AA41361" s="1"/>
      <c r="AB41361" s="1"/>
      <c r="AC41361" s="1"/>
      <c r="AJ41361" s="1"/>
      <c r="AK41361" s="1"/>
      <c r="AL41361" s="1"/>
    </row>
    <row r="41362">
      <c r="I41362" s="1"/>
      <c r="J41362" s="1"/>
      <c r="K41362" s="1"/>
      <c r="AA41362" s="1"/>
      <c r="AB41362" s="1"/>
      <c r="AC41362" s="1"/>
      <c r="AJ41362" s="1"/>
      <c r="AK41362" s="1"/>
      <c r="AL41362" s="1"/>
    </row>
    <row r="41363">
      <c r="I41363" s="1"/>
      <c r="J41363" s="1"/>
      <c r="K41363" s="1"/>
      <c r="AA41363" s="1"/>
      <c r="AB41363" s="1"/>
      <c r="AC41363" s="1"/>
      <c r="AJ41363" s="1"/>
      <c r="AK41363" s="1"/>
      <c r="AL41363" s="1"/>
    </row>
    <row r="41364">
      <c r="I41364" s="1"/>
      <c r="J41364" s="1"/>
      <c r="K41364" s="1"/>
      <c r="AA41364" s="1"/>
      <c r="AB41364" s="1"/>
      <c r="AC41364" s="1"/>
      <c r="AJ41364" s="1"/>
      <c r="AK41364" s="1"/>
      <c r="AL41364" s="1"/>
    </row>
    <row r="41365">
      <c r="I41365" s="1"/>
      <c r="J41365" s="1"/>
      <c r="K41365" s="1"/>
      <c r="AA41365" s="1"/>
      <c r="AB41365" s="1"/>
      <c r="AC41365" s="1"/>
      <c r="AJ41365" s="1"/>
      <c r="AK41365" s="1"/>
      <c r="AL41365" s="1"/>
    </row>
    <row r="41366">
      <c r="I41366" s="1"/>
      <c r="J41366" s="1"/>
      <c r="K41366" s="1"/>
      <c r="AA41366" s="1"/>
      <c r="AB41366" s="1"/>
      <c r="AC41366" s="1"/>
      <c r="AJ41366" s="1"/>
      <c r="AK41366" s="1"/>
      <c r="AL41366" s="1"/>
    </row>
    <row r="41367">
      <c r="I41367" s="1"/>
      <c r="J41367" s="1"/>
      <c r="K41367" s="1"/>
      <c r="AA41367" s="1"/>
      <c r="AB41367" s="1"/>
      <c r="AC41367" s="1"/>
      <c r="AJ41367" s="1"/>
      <c r="AK41367" s="1"/>
      <c r="AL41367" s="1"/>
    </row>
    <row r="41368">
      <c r="I41368" s="1"/>
      <c r="J41368" s="1"/>
      <c r="K41368" s="1"/>
      <c r="AA41368" s="1"/>
      <c r="AB41368" s="1"/>
      <c r="AC41368" s="1"/>
      <c r="AJ41368" s="1"/>
      <c r="AK41368" s="1"/>
      <c r="AL41368" s="1"/>
    </row>
    <row r="41369">
      <c r="I41369" s="1"/>
      <c r="J41369" s="1"/>
      <c r="K41369" s="1"/>
      <c r="AA41369" s="1"/>
      <c r="AB41369" s="1"/>
      <c r="AC41369" s="1"/>
      <c r="AJ41369" s="1"/>
      <c r="AK41369" s="1"/>
      <c r="AL41369" s="1"/>
    </row>
    <row r="41370">
      <c r="I41370" s="1"/>
      <c r="J41370" s="1"/>
      <c r="K41370" s="1"/>
      <c r="AA41370" s="1"/>
      <c r="AB41370" s="1"/>
      <c r="AC41370" s="1"/>
      <c r="AJ41370" s="1"/>
      <c r="AK41370" s="1"/>
      <c r="AL41370" s="1"/>
    </row>
    <row r="41371">
      <c r="I41371" s="1"/>
      <c r="J41371" s="1"/>
      <c r="K41371" s="1"/>
      <c r="AA41371" s="1"/>
      <c r="AB41371" s="1"/>
      <c r="AC41371" s="1"/>
      <c r="AJ41371" s="1"/>
      <c r="AK41371" s="1"/>
      <c r="AL41371" s="1"/>
    </row>
    <row r="41372">
      <c r="I41372" s="1"/>
      <c r="J41372" s="1"/>
      <c r="K41372" s="1"/>
      <c r="AA41372" s="1"/>
      <c r="AB41372" s="1"/>
      <c r="AC41372" s="1"/>
      <c r="AJ41372" s="1"/>
      <c r="AK41372" s="1"/>
      <c r="AL41372" s="1"/>
    </row>
    <row r="41373">
      <c r="I41373" s="1"/>
      <c r="J41373" s="1"/>
      <c r="K41373" s="1"/>
      <c r="AA41373" s="1"/>
      <c r="AB41373" s="1"/>
      <c r="AC41373" s="1"/>
      <c r="AJ41373" s="1"/>
      <c r="AK41373" s="1"/>
      <c r="AL41373" s="1"/>
    </row>
    <row r="41374">
      <c r="I41374" s="1"/>
      <c r="J41374" s="1"/>
      <c r="K41374" s="1"/>
      <c r="AA41374" s="1"/>
      <c r="AB41374" s="1"/>
      <c r="AC41374" s="1"/>
      <c r="AJ41374" s="1"/>
      <c r="AK41374" s="1"/>
      <c r="AL41374" s="1"/>
    </row>
    <row r="41375">
      <c r="I41375" s="1"/>
      <c r="J41375" s="1"/>
      <c r="K41375" s="1"/>
      <c r="AA41375" s="1"/>
      <c r="AB41375" s="1"/>
      <c r="AC41375" s="1"/>
      <c r="AJ41375" s="1"/>
      <c r="AK41375" s="1"/>
      <c r="AL41375" s="1"/>
    </row>
    <row r="41376">
      <c r="I41376" s="1"/>
      <c r="J41376" s="1"/>
      <c r="K41376" s="1"/>
      <c r="AA41376" s="1"/>
      <c r="AB41376" s="1"/>
      <c r="AC41376" s="1"/>
      <c r="AJ41376" s="1"/>
      <c r="AK41376" s="1"/>
      <c r="AL41376" s="1"/>
    </row>
    <row r="41377">
      <c r="I41377" s="1"/>
      <c r="J41377" s="1"/>
      <c r="K41377" s="1"/>
      <c r="AA41377" s="1"/>
      <c r="AB41377" s="1"/>
      <c r="AC41377" s="1"/>
      <c r="AJ41377" s="1"/>
      <c r="AK41377" s="1"/>
      <c r="AL41377" s="1"/>
    </row>
    <row r="41378">
      <c r="I41378" s="1"/>
      <c r="J41378" s="1"/>
      <c r="K41378" s="1"/>
      <c r="AA41378" s="1"/>
      <c r="AB41378" s="1"/>
      <c r="AC41378" s="1"/>
      <c r="AJ41378" s="1"/>
      <c r="AK41378" s="1"/>
      <c r="AL41378" s="1"/>
    </row>
    <row r="41379">
      <c r="I41379" s="1"/>
      <c r="J41379" s="1"/>
      <c r="K41379" s="1"/>
      <c r="AA41379" s="1"/>
      <c r="AB41379" s="1"/>
      <c r="AC41379" s="1"/>
      <c r="AJ41379" s="1"/>
      <c r="AK41379" s="1"/>
      <c r="AL41379" s="1"/>
    </row>
    <row r="41380">
      <c r="I41380" s="1"/>
      <c r="J41380" s="1"/>
      <c r="K41380" s="1"/>
      <c r="AA41380" s="1"/>
      <c r="AB41380" s="1"/>
      <c r="AC41380" s="1"/>
      <c r="AJ41380" s="1"/>
      <c r="AK41380" s="1"/>
      <c r="AL41380" s="1"/>
    </row>
    <row r="41381">
      <c r="I41381" s="1"/>
      <c r="J41381" s="1"/>
      <c r="K41381" s="1"/>
      <c r="AA41381" s="1"/>
      <c r="AB41381" s="1"/>
      <c r="AC41381" s="1"/>
      <c r="AJ41381" s="1"/>
      <c r="AK41381" s="1"/>
      <c r="AL41381" s="1"/>
    </row>
    <row r="41382">
      <c r="I41382" s="1"/>
      <c r="J41382" s="1"/>
      <c r="K41382" s="1"/>
      <c r="AA41382" s="1"/>
      <c r="AB41382" s="1"/>
      <c r="AC41382" s="1"/>
      <c r="AJ41382" s="1"/>
      <c r="AK41382" s="1"/>
      <c r="AL41382" s="1"/>
    </row>
    <row r="41383">
      <c r="I41383" s="1"/>
      <c r="J41383" s="1"/>
      <c r="K41383" s="1"/>
      <c r="AA41383" s="1"/>
      <c r="AB41383" s="1"/>
      <c r="AC41383" s="1"/>
      <c r="AJ41383" s="1"/>
      <c r="AK41383" s="1"/>
      <c r="AL41383" s="1"/>
    </row>
    <row r="41384">
      <c r="I41384" s="1"/>
      <c r="J41384" s="1"/>
      <c r="K41384" s="1"/>
      <c r="AA41384" s="1"/>
      <c r="AB41384" s="1"/>
      <c r="AC41384" s="1"/>
      <c r="AJ41384" s="1"/>
      <c r="AK41384" s="1"/>
      <c r="AL41384" s="1"/>
    </row>
    <row r="41385">
      <c r="I41385" s="1"/>
      <c r="J41385" s="1"/>
      <c r="K41385" s="1"/>
      <c r="AA41385" s="1"/>
      <c r="AB41385" s="1"/>
      <c r="AC41385" s="1"/>
      <c r="AJ41385" s="1"/>
      <c r="AK41385" s="1"/>
      <c r="AL41385" s="1"/>
    </row>
    <row r="41386">
      <c r="I41386" s="1"/>
      <c r="J41386" s="1"/>
      <c r="K41386" s="1"/>
      <c r="AA41386" s="1"/>
      <c r="AB41386" s="1"/>
      <c r="AC41386" s="1"/>
      <c r="AJ41386" s="1"/>
      <c r="AK41386" s="1"/>
      <c r="AL41386" s="1"/>
    </row>
    <row r="41387">
      <c r="I41387" s="1"/>
      <c r="J41387" s="1"/>
      <c r="K41387" s="1"/>
      <c r="AA41387" s="1"/>
      <c r="AB41387" s="1"/>
      <c r="AC41387" s="1"/>
      <c r="AJ41387" s="1"/>
      <c r="AK41387" s="1"/>
      <c r="AL41387" s="1"/>
    </row>
    <row r="41388">
      <c r="I41388" s="1"/>
      <c r="J41388" s="1"/>
      <c r="K41388" s="1"/>
      <c r="AA41388" s="1"/>
      <c r="AB41388" s="1"/>
      <c r="AC41388" s="1"/>
      <c r="AJ41388" s="1"/>
      <c r="AK41388" s="1"/>
      <c r="AL41388" s="1"/>
    </row>
    <row r="41389">
      <c r="I41389" s="1"/>
      <c r="J41389" s="1"/>
      <c r="K41389" s="1"/>
      <c r="AA41389" s="1"/>
      <c r="AB41389" s="1"/>
      <c r="AC41389" s="1"/>
      <c r="AJ41389" s="1"/>
      <c r="AK41389" s="1"/>
      <c r="AL41389" s="1"/>
    </row>
    <row r="41390">
      <c r="I41390" s="1"/>
      <c r="J41390" s="1"/>
      <c r="K41390" s="1"/>
      <c r="AA41390" s="1"/>
      <c r="AB41390" s="1"/>
      <c r="AC41390" s="1"/>
      <c r="AJ41390" s="1"/>
      <c r="AK41390" s="1"/>
      <c r="AL41390" s="1"/>
    </row>
    <row r="41391">
      <c r="I41391" s="1"/>
      <c r="J41391" s="1"/>
      <c r="K41391" s="1"/>
      <c r="AA41391" s="1"/>
      <c r="AB41391" s="1"/>
      <c r="AC41391" s="1"/>
      <c r="AJ41391" s="1"/>
      <c r="AK41391" s="1"/>
      <c r="AL41391" s="1"/>
    </row>
    <row r="41392">
      <c r="I41392" s="1"/>
      <c r="J41392" s="1"/>
      <c r="K41392" s="1"/>
      <c r="AA41392" s="1"/>
      <c r="AB41392" s="1"/>
      <c r="AC41392" s="1"/>
      <c r="AJ41392" s="1"/>
      <c r="AK41392" s="1"/>
      <c r="AL41392" s="1"/>
    </row>
    <row r="41393">
      <c r="I41393" s="1"/>
      <c r="J41393" s="1"/>
      <c r="K41393" s="1"/>
      <c r="AA41393" s="1"/>
      <c r="AB41393" s="1"/>
      <c r="AC41393" s="1"/>
      <c r="AJ41393" s="1"/>
      <c r="AK41393" s="1"/>
      <c r="AL41393" s="1"/>
    </row>
    <row r="41394">
      <c r="I41394" s="1"/>
      <c r="J41394" s="1"/>
      <c r="K41394" s="1"/>
      <c r="AA41394" s="1"/>
      <c r="AB41394" s="1"/>
      <c r="AC41394" s="1"/>
      <c r="AJ41394" s="1"/>
      <c r="AK41394" s="1"/>
      <c r="AL41394" s="1"/>
    </row>
    <row r="41395">
      <c r="I41395" s="1"/>
      <c r="J41395" s="1"/>
      <c r="K41395" s="1"/>
      <c r="AA41395" s="1"/>
      <c r="AB41395" s="1"/>
      <c r="AC41395" s="1"/>
      <c r="AJ41395" s="1"/>
      <c r="AK41395" s="1"/>
      <c r="AL41395" s="1"/>
    </row>
    <row r="41396">
      <c r="I41396" s="1"/>
      <c r="J41396" s="1"/>
      <c r="K41396" s="1"/>
      <c r="AA41396" s="1"/>
      <c r="AB41396" s="1"/>
      <c r="AC41396" s="1"/>
      <c r="AJ41396" s="1"/>
      <c r="AK41396" s="1"/>
      <c r="AL41396" s="1"/>
    </row>
    <row r="41397">
      <c r="I41397" s="1"/>
      <c r="J41397" s="1"/>
      <c r="K41397" s="1"/>
      <c r="AA41397" s="1"/>
      <c r="AB41397" s="1"/>
      <c r="AC41397" s="1"/>
      <c r="AJ41397" s="1"/>
      <c r="AK41397" s="1"/>
      <c r="AL41397" s="1"/>
    </row>
    <row r="41398">
      <c r="I41398" s="1"/>
      <c r="J41398" s="1"/>
      <c r="K41398" s="1"/>
      <c r="AA41398" s="1"/>
      <c r="AB41398" s="1"/>
      <c r="AC41398" s="1"/>
      <c r="AJ41398" s="1"/>
      <c r="AK41398" s="1"/>
      <c r="AL41398" s="1"/>
    </row>
    <row r="41399">
      <c r="I41399" s="1"/>
      <c r="J41399" s="1"/>
      <c r="K41399" s="1"/>
      <c r="AA41399" s="1"/>
      <c r="AB41399" s="1"/>
      <c r="AC41399" s="1"/>
      <c r="AJ41399" s="1"/>
      <c r="AK41399" s="1"/>
      <c r="AL41399" s="1"/>
    </row>
    <row r="41400">
      <c r="I41400" s="1"/>
      <c r="J41400" s="1"/>
      <c r="K41400" s="1"/>
      <c r="AA41400" s="1"/>
      <c r="AB41400" s="1"/>
      <c r="AC41400" s="1"/>
      <c r="AJ41400" s="1"/>
      <c r="AK41400" s="1"/>
      <c r="AL41400" s="1"/>
    </row>
    <row r="41401">
      <c r="I41401" s="1"/>
      <c r="J41401" s="1"/>
      <c r="K41401" s="1"/>
      <c r="AA41401" s="1"/>
      <c r="AB41401" s="1"/>
      <c r="AC41401" s="1"/>
      <c r="AJ41401" s="1"/>
      <c r="AK41401" s="1"/>
      <c r="AL41401" s="1"/>
    </row>
    <row r="41402">
      <c r="I41402" s="1"/>
      <c r="J41402" s="1"/>
      <c r="K41402" s="1"/>
      <c r="AA41402" s="1"/>
      <c r="AB41402" s="1"/>
      <c r="AC41402" s="1"/>
      <c r="AJ41402" s="1"/>
      <c r="AK41402" s="1"/>
      <c r="AL41402" s="1"/>
    </row>
    <row r="41403">
      <c r="I41403" s="1"/>
      <c r="J41403" s="1"/>
      <c r="K41403" s="1"/>
      <c r="AA41403" s="1"/>
      <c r="AB41403" s="1"/>
      <c r="AC41403" s="1"/>
      <c r="AJ41403" s="1"/>
      <c r="AK41403" s="1"/>
      <c r="AL41403" s="1"/>
    </row>
    <row r="41404">
      <c r="I41404" s="1"/>
      <c r="J41404" s="1"/>
      <c r="K41404" s="1"/>
      <c r="AA41404" s="1"/>
      <c r="AB41404" s="1"/>
      <c r="AC41404" s="1"/>
      <c r="AJ41404" s="1"/>
      <c r="AK41404" s="1"/>
      <c r="AL41404" s="1"/>
    </row>
    <row r="41405">
      <c r="I41405" s="1"/>
      <c r="J41405" s="1"/>
      <c r="K41405" s="1"/>
      <c r="AA41405" s="1"/>
      <c r="AB41405" s="1"/>
      <c r="AC41405" s="1"/>
      <c r="AJ41405" s="1"/>
      <c r="AK41405" s="1"/>
      <c r="AL41405" s="1"/>
    </row>
    <row r="41406">
      <c r="I41406" s="1"/>
      <c r="J41406" s="1"/>
      <c r="K41406" s="1"/>
      <c r="AA41406" s="1"/>
      <c r="AB41406" s="1"/>
      <c r="AC41406" s="1"/>
      <c r="AJ41406" s="1"/>
      <c r="AK41406" s="1"/>
      <c r="AL41406" s="1"/>
    </row>
    <row r="41407">
      <c r="I41407" s="1"/>
      <c r="J41407" s="1"/>
      <c r="K41407" s="1"/>
      <c r="AA41407" s="1"/>
      <c r="AB41407" s="1"/>
      <c r="AC41407" s="1"/>
      <c r="AJ41407" s="1"/>
      <c r="AK41407" s="1"/>
      <c r="AL41407" s="1"/>
    </row>
    <row r="41408">
      <c r="I41408" s="1"/>
      <c r="J41408" s="1"/>
      <c r="K41408" s="1"/>
      <c r="AA41408" s="1"/>
      <c r="AB41408" s="1"/>
      <c r="AC41408" s="1"/>
      <c r="AJ41408" s="1"/>
      <c r="AK41408" s="1"/>
      <c r="AL41408" s="1"/>
    </row>
    <row r="41409">
      <c r="I41409" s="1"/>
      <c r="J41409" s="1"/>
      <c r="K41409" s="1"/>
      <c r="AA41409" s="1"/>
      <c r="AB41409" s="1"/>
      <c r="AC41409" s="1"/>
      <c r="AJ41409" s="1"/>
      <c r="AK41409" s="1"/>
      <c r="AL41409" s="1"/>
    </row>
    <row r="41410">
      <c r="I41410" s="1"/>
      <c r="J41410" s="1"/>
      <c r="K41410" s="1"/>
      <c r="AA41410" s="1"/>
      <c r="AB41410" s="1"/>
      <c r="AC41410" s="1"/>
      <c r="AJ41410" s="1"/>
      <c r="AK41410" s="1"/>
      <c r="AL41410" s="1"/>
    </row>
    <row r="41411">
      <c r="I41411" s="1"/>
      <c r="J41411" s="1"/>
      <c r="K41411" s="1"/>
      <c r="AA41411" s="1"/>
      <c r="AB41411" s="1"/>
      <c r="AC41411" s="1"/>
      <c r="AJ41411" s="1"/>
      <c r="AK41411" s="1"/>
      <c r="AL41411" s="1"/>
    </row>
    <row r="41412">
      <c r="I41412" s="1"/>
      <c r="J41412" s="1"/>
      <c r="K41412" s="1"/>
      <c r="AA41412" s="1"/>
      <c r="AB41412" s="1"/>
      <c r="AC41412" s="1"/>
      <c r="AJ41412" s="1"/>
      <c r="AK41412" s="1"/>
      <c r="AL41412" s="1"/>
    </row>
    <row r="41413">
      <c r="I41413" s="1"/>
      <c r="J41413" s="1"/>
      <c r="K41413" s="1"/>
      <c r="AA41413" s="1"/>
      <c r="AB41413" s="1"/>
      <c r="AC41413" s="1"/>
      <c r="AJ41413" s="1"/>
      <c r="AK41413" s="1"/>
      <c r="AL41413" s="1"/>
    </row>
    <row r="41414">
      <c r="I41414" s="1"/>
      <c r="J41414" s="1"/>
      <c r="K41414" s="1"/>
      <c r="AA41414" s="1"/>
      <c r="AB41414" s="1"/>
      <c r="AC41414" s="1"/>
      <c r="AJ41414" s="1"/>
      <c r="AK41414" s="1"/>
      <c r="AL41414" s="1"/>
    </row>
    <row r="41415">
      <c r="I41415" s="1"/>
      <c r="J41415" s="1"/>
      <c r="K41415" s="1"/>
      <c r="AA41415" s="1"/>
      <c r="AB41415" s="1"/>
      <c r="AC41415" s="1"/>
      <c r="AJ41415" s="1"/>
      <c r="AK41415" s="1"/>
      <c r="AL41415" s="1"/>
    </row>
    <row r="41416">
      <c r="I41416" s="1"/>
      <c r="J41416" s="1"/>
      <c r="K41416" s="1"/>
      <c r="AA41416" s="1"/>
      <c r="AB41416" s="1"/>
      <c r="AC41416" s="1"/>
      <c r="AJ41416" s="1"/>
      <c r="AK41416" s="1"/>
      <c r="AL41416" s="1"/>
    </row>
    <row r="41417">
      <c r="I41417" s="1"/>
      <c r="J41417" s="1"/>
      <c r="K41417" s="1"/>
      <c r="AA41417" s="1"/>
      <c r="AB41417" s="1"/>
      <c r="AC41417" s="1"/>
      <c r="AJ41417" s="1"/>
      <c r="AK41417" s="1"/>
      <c r="AL41417" s="1"/>
    </row>
    <row r="41418">
      <c r="I41418" s="1"/>
      <c r="J41418" s="1"/>
      <c r="K41418" s="1"/>
      <c r="AA41418" s="1"/>
      <c r="AB41418" s="1"/>
      <c r="AC41418" s="1"/>
      <c r="AJ41418" s="1"/>
      <c r="AK41418" s="1"/>
      <c r="AL41418" s="1"/>
    </row>
    <row r="41419">
      <c r="I41419" s="1"/>
      <c r="J41419" s="1"/>
      <c r="K41419" s="1"/>
      <c r="AA41419" s="1"/>
      <c r="AB41419" s="1"/>
      <c r="AC41419" s="1"/>
      <c r="AJ41419" s="1"/>
      <c r="AK41419" s="1"/>
      <c r="AL41419" s="1"/>
    </row>
    <row r="41420">
      <c r="I41420" s="1"/>
      <c r="J41420" s="1"/>
      <c r="K41420" s="1"/>
      <c r="AA41420" s="1"/>
      <c r="AB41420" s="1"/>
      <c r="AC41420" s="1"/>
      <c r="AJ41420" s="1"/>
      <c r="AK41420" s="1"/>
      <c r="AL41420" s="1"/>
    </row>
    <row r="41421">
      <c r="I41421" s="1"/>
      <c r="J41421" s="1"/>
      <c r="K41421" s="1"/>
      <c r="AA41421" s="1"/>
      <c r="AB41421" s="1"/>
      <c r="AC41421" s="1"/>
      <c r="AJ41421" s="1"/>
      <c r="AK41421" s="1"/>
      <c r="AL41421" s="1"/>
    </row>
    <row r="41422">
      <c r="I41422" s="1"/>
      <c r="J41422" s="1"/>
      <c r="K41422" s="1"/>
      <c r="AA41422" s="1"/>
      <c r="AB41422" s="1"/>
      <c r="AC41422" s="1"/>
      <c r="AJ41422" s="1"/>
      <c r="AK41422" s="1"/>
      <c r="AL41422" s="1"/>
    </row>
    <row r="41423">
      <c r="I41423" s="1"/>
      <c r="J41423" s="1"/>
      <c r="K41423" s="1"/>
      <c r="AA41423" s="1"/>
      <c r="AB41423" s="1"/>
      <c r="AC41423" s="1"/>
      <c r="AJ41423" s="1"/>
      <c r="AK41423" s="1"/>
      <c r="AL41423" s="1"/>
    </row>
    <row r="41424">
      <c r="I41424" s="1"/>
      <c r="J41424" s="1"/>
      <c r="K41424" s="1"/>
      <c r="AA41424" s="1"/>
      <c r="AB41424" s="1"/>
      <c r="AC41424" s="1"/>
      <c r="AJ41424" s="1"/>
      <c r="AK41424" s="1"/>
      <c r="AL41424" s="1"/>
    </row>
    <row r="41425">
      <c r="I41425" s="1"/>
      <c r="J41425" s="1"/>
      <c r="K41425" s="1"/>
      <c r="AA41425" s="1"/>
      <c r="AB41425" s="1"/>
      <c r="AC41425" s="1"/>
      <c r="AJ41425" s="1"/>
      <c r="AK41425" s="1"/>
      <c r="AL41425" s="1"/>
    </row>
    <row r="41426">
      <c r="I41426" s="1"/>
      <c r="J41426" s="1"/>
      <c r="K41426" s="1"/>
      <c r="AA41426" s="1"/>
      <c r="AB41426" s="1"/>
      <c r="AC41426" s="1"/>
      <c r="AJ41426" s="1"/>
      <c r="AK41426" s="1"/>
      <c r="AL41426" s="1"/>
    </row>
    <row r="41427">
      <c r="I41427" s="1"/>
      <c r="J41427" s="1"/>
      <c r="K41427" s="1"/>
      <c r="AA41427" s="1"/>
      <c r="AB41427" s="1"/>
      <c r="AC41427" s="1"/>
      <c r="AJ41427" s="1"/>
      <c r="AK41427" s="1"/>
      <c r="AL41427" s="1"/>
    </row>
    <row r="41428">
      <c r="I41428" s="1"/>
      <c r="J41428" s="1"/>
      <c r="K41428" s="1"/>
      <c r="AA41428" s="1"/>
      <c r="AB41428" s="1"/>
      <c r="AC41428" s="1"/>
      <c r="AJ41428" s="1"/>
      <c r="AK41428" s="1"/>
      <c r="AL41428" s="1"/>
    </row>
    <row r="41429">
      <c r="I41429" s="1"/>
      <c r="J41429" s="1"/>
      <c r="K41429" s="1"/>
      <c r="AA41429" s="1"/>
      <c r="AB41429" s="1"/>
      <c r="AC41429" s="1"/>
      <c r="AJ41429" s="1"/>
      <c r="AK41429" s="1"/>
      <c r="AL41429" s="1"/>
    </row>
    <row r="41430">
      <c r="I41430" s="1"/>
      <c r="J41430" s="1"/>
      <c r="K41430" s="1"/>
      <c r="AA41430" s="1"/>
      <c r="AB41430" s="1"/>
      <c r="AC41430" s="1"/>
      <c r="AJ41430" s="1"/>
      <c r="AK41430" s="1"/>
      <c r="AL41430" s="1"/>
    </row>
    <row r="41431">
      <c r="I41431" s="1"/>
      <c r="J41431" s="1"/>
      <c r="K41431" s="1"/>
      <c r="AA41431" s="1"/>
      <c r="AB41431" s="1"/>
      <c r="AC41431" s="1"/>
      <c r="AJ41431" s="1"/>
      <c r="AK41431" s="1"/>
      <c r="AL41431" s="1"/>
    </row>
    <row r="41432">
      <c r="I41432" s="1"/>
      <c r="J41432" s="1"/>
      <c r="K41432" s="1"/>
      <c r="AA41432" s="1"/>
      <c r="AB41432" s="1"/>
      <c r="AC41432" s="1"/>
      <c r="AJ41432" s="1"/>
      <c r="AK41432" s="1"/>
      <c r="AL41432" s="1"/>
    </row>
    <row r="41433">
      <c r="I41433" s="1"/>
      <c r="J41433" s="1"/>
      <c r="K41433" s="1"/>
      <c r="AA41433" s="1"/>
      <c r="AB41433" s="1"/>
      <c r="AC41433" s="1"/>
      <c r="AJ41433" s="1"/>
      <c r="AK41433" s="1"/>
      <c r="AL41433" s="1"/>
    </row>
    <row r="41434">
      <c r="I41434" s="1"/>
      <c r="J41434" s="1"/>
      <c r="K41434" s="1"/>
      <c r="AA41434" s="1"/>
      <c r="AB41434" s="1"/>
      <c r="AC41434" s="1"/>
      <c r="AJ41434" s="1"/>
      <c r="AK41434" s="1"/>
      <c r="AL41434" s="1"/>
    </row>
    <row r="41435">
      <c r="I41435" s="1"/>
      <c r="J41435" s="1"/>
      <c r="K41435" s="1"/>
      <c r="AA41435" s="1"/>
      <c r="AB41435" s="1"/>
      <c r="AC41435" s="1"/>
      <c r="AJ41435" s="1"/>
      <c r="AK41435" s="1"/>
      <c r="AL41435" s="1"/>
    </row>
    <row r="41436">
      <c r="I41436" s="1"/>
      <c r="J41436" s="1"/>
      <c r="K41436" s="1"/>
      <c r="AA41436" s="1"/>
      <c r="AB41436" s="1"/>
      <c r="AC41436" s="1"/>
      <c r="AJ41436" s="1"/>
      <c r="AK41436" s="1"/>
      <c r="AL41436" s="1"/>
    </row>
    <row r="41437">
      <c r="I41437" s="1"/>
      <c r="J41437" s="1"/>
      <c r="K41437" s="1"/>
      <c r="AA41437" s="1"/>
      <c r="AB41437" s="1"/>
      <c r="AC41437" s="1"/>
      <c r="AJ41437" s="1"/>
      <c r="AK41437" s="1"/>
      <c r="AL41437" s="1"/>
    </row>
    <row r="41438">
      <c r="I41438" s="1"/>
      <c r="J41438" s="1"/>
      <c r="K41438" s="1"/>
      <c r="AA41438" s="1"/>
      <c r="AB41438" s="1"/>
      <c r="AC41438" s="1"/>
      <c r="AJ41438" s="1"/>
      <c r="AK41438" s="1"/>
      <c r="AL41438" s="1"/>
    </row>
    <row r="41439">
      <c r="I41439" s="1"/>
      <c r="J41439" s="1"/>
      <c r="K41439" s="1"/>
      <c r="AA41439" s="1"/>
      <c r="AB41439" s="1"/>
      <c r="AC41439" s="1"/>
      <c r="AJ41439" s="1"/>
      <c r="AK41439" s="1"/>
      <c r="AL41439" s="1"/>
    </row>
    <row r="41440">
      <c r="I41440" s="1"/>
      <c r="J41440" s="1"/>
      <c r="K41440" s="1"/>
      <c r="AA41440" s="1"/>
      <c r="AB41440" s="1"/>
      <c r="AC41440" s="1"/>
      <c r="AJ41440" s="1"/>
      <c r="AK41440" s="1"/>
      <c r="AL41440" s="1"/>
    </row>
    <row r="41441">
      <c r="I41441" s="1"/>
      <c r="J41441" s="1"/>
      <c r="K41441" s="1"/>
      <c r="AA41441" s="1"/>
      <c r="AB41441" s="1"/>
      <c r="AC41441" s="1"/>
      <c r="AJ41441" s="1"/>
      <c r="AK41441" s="1"/>
      <c r="AL41441" s="1"/>
    </row>
    <row r="41442">
      <c r="I41442" s="1"/>
      <c r="J41442" s="1"/>
      <c r="K41442" s="1"/>
      <c r="AA41442" s="1"/>
      <c r="AB41442" s="1"/>
      <c r="AC41442" s="1"/>
      <c r="AJ41442" s="1"/>
      <c r="AK41442" s="1"/>
      <c r="AL41442" s="1"/>
    </row>
    <row r="41443">
      <c r="I41443" s="1"/>
      <c r="J41443" s="1"/>
      <c r="K41443" s="1"/>
      <c r="AA41443" s="1"/>
      <c r="AB41443" s="1"/>
      <c r="AC41443" s="1"/>
      <c r="AJ41443" s="1"/>
      <c r="AK41443" s="1"/>
      <c r="AL41443" s="1"/>
    </row>
    <row r="41444">
      <c r="I41444" s="1"/>
      <c r="J41444" s="1"/>
      <c r="K41444" s="1"/>
      <c r="AA41444" s="1"/>
      <c r="AB41444" s="1"/>
      <c r="AC41444" s="1"/>
      <c r="AJ41444" s="1"/>
      <c r="AK41444" s="1"/>
      <c r="AL41444" s="1"/>
    </row>
    <row r="41445">
      <c r="I41445" s="1"/>
      <c r="J41445" s="1"/>
      <c r="K41445" s="1"/>
      <c r="AA41445" s="1"/>
      <c r="AB41445" s="1"/>
      <c r="AC41445" s="1"/>
      <c r="AJ41445" s="1"/>
      <c r="AK41445" s="1"/>
      <c r="AL41445" s="1"/>
    </row>
    <row r="41446">
      <c r="I41446" s="1"/>
      <c r="J41446" s="1"/>
      <c r="K41446" s="1"/>
      <c r="AA41446" s="1"/>
      <c r="AB41446" s="1"/>
      <c r="AC41446" s="1"/>
      <c r="AJ41446" s="1"/>
      <c r="AK41446" s="1"/>
      <c r="AL41446" s="1"/>
    </row>
    <row r="41447">
      <c r="I41447" s="1"/>
      <c r="J41447" s="1"/>
      <c r="K41447" s="1"/>
      <c r="AA41447" s="1"/>
      <c r="AB41447" s="1"/>
      <c r="AC41447" s="1"/>
      <c r="AJ41447" s="1"/>
      <c r="AK41447" s="1"/>
      <c r="AL41447" s="1"/>
    </row>
    <row r="41448">
      <c r="I41448" s="1"/>
      <c r="J41448" s="1"/>
      <c r="K41448" s="1"/>
      <c r="AA41448" s="1"/>
      <c r="AB41448" s="1"/>
      <c r="AC41448" s="1"/>
      <c r="AJ41448" s="1"/>
      <c r="AK41448" s="1"/>
      <c r="AL41448" s="1"/>
    </row>
    <row r="41449">
      <c r="I41449" s="1"/>
      <c r="J41449" s="1"/>
      <c r="K41449" s="1"/>
      <c r="AA41449" s="1"/>
      <c r="AB41449" s="1"/>
      <c r="AC41449" s="1"/>
      <c r="AJ41449" s="1"/>
      <c r="AK41449" s="1"/>
      <c r="AL41449" s="1"/>
    </row>
    <row r="41450">
      <c r="I41450" s="1"/>
      <c r="J41450" s="1"/>
      <c r="K41450" s="1"/>
      <c r="AA41450" s="1"/>
      <c r="AB41450" s="1"/>
      <c r="AC41450" s="1"/>
      <c r="AJ41450" s="1"/>
      <c r="AK41450" s="1"/>
      <c r="AL41450" s="1"/>
    </row>
    <row r="41451">
      <c r="I41451" s="1"/>
      <c r="J41451" s="1"/>
      <c r="K41451" s="1"/>
      <c r="AA41451" s="1"/>
      <c r="AB41451" s="1"/>
      <c r="AC41451" s="1"/>
      <c r="AJ41451" s="1"/>
      <c r="AK41451" s="1"/>
      <c r="AL41451" s="1"/>
    </row>
    <row r="41452">
      <c r="I41452" s="1"/>
      <c r="J41452" s="1"/>
      <c r="K41452" s="1"/>
      <c r="AA41452" s="1"/>
      <c r="AB41452" s="1"/>
      <c r="AC41452" s="1"/>
      <c r="AJ41452" s="1"/>
      <c r="AK41452" s="1"/>
      <c r="AL41452" s="1"/>
    </row>
    <row r="41453">
      <c r="I41453" s="1"/>
      <c r="J41453" s="1"/>
      <c r="K41453" s="1"/>
      <c r="AA41453" s="1"/>
      <c r="AB41453" s="1"/>
      <c r="AC41453" s="1"/>
      <c r="AJ41453" s="1"/>
      <c r="AK41453" s="1"/>
      <c r="AL41453" s="1"/>
    </row>
    <row r="41454">
      <c r="I41454" s="1"/>
      <c r="J41454" s="1"/>
      <c r="K41454" s="1"/>
      <c r="AA41454" s="1"/>
      <c r="AB41454" s="1"/>
      <c r="AC41454" s="1"/>
      <c r="AJ41454" s="1"/>
      <c r="AK41454" s="1"/>
      <c r="AL41454" s="1"/>
    </row>
    <row r="41455">
      <c r="I41455" s="1"/>
      <c r="J41455" s="1"/>
      <c r="K41455" s="1"/>
      <c r="AA41455" s="1"/>
      <c r="AB41455" s="1"/>
      <c r="AC41455" s="1"/>
      <c r="AJ41455" s="1"/>
      <c r="AK41455" s="1"/>
      <c r="AL41455" s="1"/>
    </row>
    <row r="41456">
      <c r="I41456" s="1"/>
      <c r="J41456" s="1"/>
      <c r="K41456" s="1"/>
      <c r="AA41456" s="1"/>
      <c r="AB41456" s="1"/>
      <c r="AC41456" s="1"/>
      <c r="AJ41456" s="1"/>
      <c r="AK41456" s="1"/>
      <c r="AL41456" s="1"/>
    </row>
    <row r="41457">
      <c r="I41457" s="1"/>
      <c r="J41457" s="1"/>
      <c r="K41457" s="1"/>
      <c r="AA41457" s="1"/>
      <c r="AB41457" s="1"/>
      <c r="AC41457" s="1"/>
      <c r="AJ41457" s="1"/>
      <c r="AK41457" s="1"/>
      <c r="AL41457" s="1"/>
    </row>
    <row r="41458">
      <c r="I41458" s="1"/>
      <c r="J41458" s="1"/>
      <c r="K41458" s="1"/>
      <c r="AA41458" s="1"/>
      <c r="AB41458" s="1"/>
      <c r="AC41458" s="1"/>
      <c r="AJ41458" s="1"/>
      <c r="AK41458" s="1"/>
      <c r="AL41458" s="1"/>
    </row>
    <row r="41459">
      <c r="I41459" s="1"/>
      <c r="J41459" s="1"/>
      <c r="K41459" s="1"/>
      <c r="AA41459" s="1"/>
      <c r="AB41459" s="1"/>
      <c r="AC41459" s="1"/>
      <c r="AJ41459" s="1"/>
      <c r="AK41459" s="1"/>
      <c r="AL41459" s="1"/>
    </row>
    <row r="41460">
      <c r="I41460" s="1"/>
      <c r="J41460" s="1"/>
      <c r="K41460" s="1"/>
      <c r="AA41460" s="1"/>
      <c r="AB41460" s="1"/>
      <c r="AC41460" s="1"/>
      <c r="AJ41460" s="1"/>
      <c r="AK41460" s="1"/>
      <c r="AL41460" s="1"/>
    </row>
    <row r="41461">
      <c r="I41461" s="1"/>
      <c r="J41461" s="1"/>
      <c r="K41461" s="1"/>
      <c r="AA41461" s="1"/>
      <c r="AB41461" s="1"/>
      <c r="AC41461" s="1"/>
      <c r="AJ41461" s="1"/>
      <c r="AK41461" s="1"/>
      <c r="AL41461" s="1"/>
    </row>
    <row r="41462">
      <c r="I41462" s="1"/>
      <c r="J41462" s="1"/>
      <c r="K41462" s="1"/>
      <c r="AA41462" s="1"/>
      <c r="AB41462" s="1"/>
      <c r="AC41462" s="1"/>
      <c r="AJ41462" s="1"/>
      <c r="AK41462" s="1"/>
      <c r="AL41462" s="1"/>
    </row>
    <row r="41463">
      <c r="I41463" s="1"/>
      <c r="J41463" s="1"/>
      <c r="K41463" s="1"/>
      <c r="AA41463" s="1"/>
      <c r="AB41463" s="1"/>
      <c r="AC41463" s="1"/>
      <c r="AJ41463" s="1"/>
      <c r="AK41463" s="1"/>
      <c r="AL41463" s="1"/>
    </row>
    <row r="41464">
      <c r="I41464" s="1"/>
      <c r="J41464" s="1"/>
      <c r="K41464" s="1"/>
      <c r="AA41464" s="1"/>
      <c r="AB41464" s="1"/>
      <c r="AC41464" s="1"/>
      <c r="AJ41464" s="1"/>
      <c r="AK41464" s="1"/>
      <c r="AL41464" s="1"/>
    </row>
    <row r="41465">
      <c r="I41465" s="1"/>
      <c r="J41465" s="1"/>
      <c r="K41465" s="1"/>
      <c r="AA41465" s="1"/>
      <c r="AB41465" s="1"/>
      <c r="AC41465" s="1"/>
      <c r="AJ41465" s="1"/>
      <c r="AK41465" s="1"/>
      <c r="AL41465" s="1"/>
    </row>
    <row r="41466">
      <c r="I41466" s="1"/>
      <c r="J41466" s="1"/>
      <c r="K41466" s="1"/>
      <c r="AA41466" s="1"/>
      <c r="AB41466" s="1"/>
      <c r="AC41466" s="1"/>
      <c r="AJ41466" s="1"/>
      <c r="AK41466" s="1"/>
      <c r="AL41466" s="1"/>
    </row>
    <row r="41467">
      <c r="I41467" s="1"/>
      <c r="J41467" s="1"/>
      <c r="K41467" s="1"/>
      <c r="AA41467" s="1"/>
      <c r="AB41467" s="1"/>
      <c r="AC41467" s="1"/>
      <c r="AJ41467" s="1"/>
      <c r="AK41467" s="1"/>
      <c r="AL41467" s="1"/>
    </row>
    <row r="41468">
      <c r="I41468" s="1"/>
      <c r="J41468" s="1"/>
      <c r="K41468" s="1"/>
      <c r="AA41468" s="1"/>
      <c r="AB41468" s="1"/>
      <c r="AC41468" s="1"/>
      <c r="AJ41468" s="1"/>
      <c r="AK41468" s="1"/>
      <c r="AL41468" s="1"/>
    </row>
    <row r="41469">
      <c r="I41469" s="1"/>
      <c r="J41469" s="1"/>
      <c r="K41469" s="1"/>
      <c r="AA41469" s="1"/>
      <c r="AB41469" s="1"/>
      <c r="AC41469" s="1"/>
      <c r="AJ41469" s="1"/>
      <c r="AK41469" s="1"/>
      <c r="AL41469" s="1"/>
    </row>
    <row r="41470">
      <c r="I41470" s="1"/>
      <c r="J41470" s="1"/>
      <c r="K41470" s="1"/>
      <c r="AA41470" s="1"/>
      <c r="AB41470" s="1"/>
      <c r="AC41470" s="1"/>
      <c r="AJ41470" s="1"/>
      <c r="AK41470" s="1"/>
      <c r="AL41470" s="1"/>
    </row>
    <row r="41471">
      <c r="I41471" s="1"/>
      <c r="J41471" s="1"/>
      <c r="K41471" s="1"/>
      <c r="AA41471" s="1"/>
      <c r="AB41471" s="1"/>
      <c r="AC41471" s="1"/>
      <c r="AJ41471" s="1"/>
      <c r="AK41471" s="1"/>
      <c r="AL41471" s="1"/>
    </row>
    <row r="41472">
      <c r="I41472" s="1"/>
      <c r="J41472" s="1"/>
      <c r="K41472" s="1"/>
      <c r="AA41472" s="1"/>
      <c r="AB41472" s="1"/>
      <c r="AC41472" s="1"/>
      <c r="AJ41472" s="1"/>
      <c r="AK41472" s="1"/>
      <c r="AL41472" s="1"/>
    </row>
    <row r="41473">
      <c r="I41473" s="1"/>
      <c r="J41473" s="1"/>
      <c r="K41473" s="1"/>
      <c r="AA41473" s="1"/>
      <c r="AB41473" s="1"/>
      <c r="AC41473" s="1"/>
      <c r="AJ41473" s="1"/>
      <c r="AK41473" s="1"/>
      <c r="AL41473" s="1"/>
    </row>
    <row r="41474">
      <c r="I41474" s="1"/>
      <c r="J41474" s="1"/>
      <c r="K41474" s="1"/>
      <c r="AA41474" s="1"/>
      <c r="AB41474" s="1"/>
      <c r="AC41474" s="1"/>
      <c r="AJ41474" s="1"/>
      <c r="AK41474" s="1"/>
      <c r="AL41474" s="1"/>
    </row>
    <row r="41475">
      <c r="I41475" s="1"/>
      <c r="J41475" s="1"/>
      <c r="K41475" s="1"/>
      <c r="AA41475" s="1"/>
      <c r="AB41475" s="1"/>
      <c r="AC41475" s="1"/>
      <c r="AJ41475" s="1"/>
      <c r="AK41475" s="1"/>
      <c r="AL41475" s="1"/>
    </row>
    <row r="41476">
      <c r="I41476" s="1"/>
      <c r="J41476" s="1"/>
      <c r="K41476" s="1"/>
      <c r="AA41476" s="1"/>
      <c r="AB41476" s="1"/>
      <c r="AC41476" s="1"/>
      <c r="AJ41476" s="1"/>
      <c r="AK41476" s="1"/>
      <c r="AL41476" s="1"/>
    </row>
    <row r="41477">
      <c r="I41477" s="1"/>
      <c r="J41477" s="1"/>
      <c r="K41477" s="1"/>
      <c r="AA41477" s="1"/>
      <c r="AB41477" s="1"/>
      <c r="AC41477" s="1"/>
      <c r="AJ41477" s="1"/>
      <c r="AK41477" s="1"/>
      <c r="AL41477" s="1"/>
    </row>
    <row r="41478">
      <c r="I41478" s="1"/>
      <c r="J41478" s="1"/>
      <c r="K41478" s="1"/>
      <c r="AA41478" s="1"/>
      <c r="AB41478" s="1"/>
      <c r="AC41478" s="1"/>
      <c r="AJ41478" s="1"/>
      <c r="AK41478" s="1"/>
      <c r="AL41478" s="1"/>
    </row>
    <row r="41479">
      <c r="I41479" s="1"/>
      <c r="J41479" s="1"/>
      <c r="K41479" s="1"/>
      <c r="AA41479" s="1"/>
      <c r="AB41479" s="1"/>
      <c r="AC41479" s="1"/>
      <c r="AJ41479" s="1"/>
      <c r="AK41479" s="1"/>
      <c r="AL41479" s="1"/>
    </row>
    <row r="41480">
      <c r="I41480" s="1"/>
      <c r="J41480" s="1"/>
      <c r="K41480" s="1"/>
      <c r="AA41480" s="1"/>
      <c r="AB41480" s="1"/>
      <c r="AC41480" s="1"/>
      <c r="AJ41480" s="1"/>
      <c r="AK41480" s="1"/>
      <c r="AL41480" s="1"/>
    </row>
    <row r="41481">
      <c r="I41481" s="1"/>
      <c r="J41481" s="1"/>
      <c r="K41481" s="1"/>
      <c r="AA41481" s="1"/>
      <c r="AB41481" s="1"/>
      <c r="AC41481" s="1"/>
      <c r="AJ41481" s="1"/>
      <c r="AK41481" s="1"/>
      <c r="AL41481" s="1"/>
    </row>
    <row r="41482">
      <c r="I41482" s="1"/>
      <c r="J41482" s="1"/>
      <c r="K41482" s="1"/>
      <c r="AA41482" s="1"/>
      <c r="AB41482" s="1"/>
      <c r="AC41482" s="1"/>
      <c r="AJ41482" s="1"/>
      <c r="AK41482" s="1"/>
      <c r="AL41482" s="1"/>
    </row>
    <row r="41483">
      <c r="I41483" s="1"/>
      <c r="J41483" s="1"/>
      <c r="K41483" s="1"/>
      <c r="AA41483" s="1"/>
      <c r="AB41483" s="1"/>
      <c r="AC41483" s="1"/>
      <c r="AJ41483" s="1"/>
      <c r="AK41483" s="1"/>
      <c r="AL41483" s="1"/>
    </row>
    <row r="41484">
      <c r="I41484" s="1"/>
      <c r="J41484" s="1"/>
      <c r="K41484" s="1"/>
      <c r="AA41484" s="1"/>
      <c r="AB41484" s="1"/>
      <c r="AC41484" s="1"/>
      <c r="AJ41484" s="1"/>
      <c r="AK41484" s="1"/>
      <c r="AL41484" s="1"/>
    </row>
    <row r="41485">
      <c r="I41485" s="1"/>
      <c r="J41485" s="1"/>
      <c r="K41485" s="1"/>
      <c r="AA41485" s="1"/>
      <c r="AB41485" s="1"/>
      <c r="AC41485" s="1"/>
      <c r="AJ41485" s="1"/>
      <c r="AK41485" s="1"/>
      <c r="AL41485" s="1"/>
    </row>
    <row r="41486">
      <c r="I41486" s="1"/>
      <c r="J41486" s="1"/>
      <c r="K41486" s="1"/>
      <c r="AA41486" s="1"/>
      <c r="AB41486" s="1"/>
      <c r="AC41486" s="1"/>
      <c r="AJ41486" s="1"/>
      <c r="AK41486" s="1"/>
      <c r="AL41486" s="1"/>
    </row>
    <row r="41487">
      <c r="I41487" s="1"/>
      <c r="J41487" s="1"/>
      <c r="K41487" s="1"/>
      <c r="AA41487" s="1"/>
      <c r="AB41487" s="1"/>
      <c r="AC41487" s="1"/>
      <c r="AJ41487" s="1"/>
      <c r="AK41487" s="1"/>
      <c r="AL41487" s="1"/>
    </row>
    <row r="41488">
      <c r="I41488" s="1"/>
      <c r="J41488" s="1"/>
      <c r="K41488" s="1"/>
      <c r="AA41488" s="1"/>
      <c r="AB41488" s="1"/>
      <c r="AC41488" s="1"/>
      <c r="AJ41488" s="1"/>
      <c r="AK41488" s="1"/>
      <c r="AL41488" s="1"/>
    </row>
    <row r="41489">
      <c r="I41489" s="1"/>
      <c r="J41489" s="1"/>
      <c r="K41489" s="1"/>
      <c r="AA41489" s="1"/>
      <c r="AB41489" s="1"/>
      <c r="AC41489" s="1"/>
      <c r="AJ41489" s="1"/>
      <c r="AK41489" s="1"/>
      <c r="AL41489" s="1"/>
    </row>
    <row r="41490">
      <c r="I41490" s="1"/>
      <c r="J41490" s="1"/>
      <c r="K41490" s="1"/>
      <c r="AA41490" s="1"/>
      <c r="AB41490" s="1"/>
      <c r="AC41490" s="1"/>
      <c r="AJ41490" s="1"/>
      <c r="AK41490" s="1"/>
      <c r="AL41490" s="1"/>
    </row>
    <row r="41491">
      <c r="I41491" s="1"/>
      <c r="J41491" s="1"/>
      <c r="K41491" s="1"/>
      <c r="AA41491" s="1"/>
      <c r="AB41491" s="1"/>
      <c r="AC41491" s="1"/>
      <c r="AJ41491" s="1"/>
      <c r="AK41491" s="1"/>
      <c r="AL41491" s="1"/>
    </row>
    <row r="41492">
      <c r="I41492" s="1"/>
      <c r="J41492" s="1"/>
      <c r="K41492" s="1"/>
      <c r="AA41492" s="1"/>
      <c r="AB41492" s="1"/>
      <c r="AC41492" s="1"/>
      <c r="AJ41492" s="1"/>
      <c r="AK41492" s="1"/>
      <c r="AL41492" s="1"/>
    </row>
    <row r="41493">
      <c r="I41493" s="1"/>
      <c r="J41493" s="1"/>
      <c r="K41493" s="1"/>
      <c r="AA41493" s="1"/>
      <c r="AB41493" s="1"/>
      <c r="AC41493" s="1"/>
      <c r="AJ41493" s="1"/>
      <c r="AK41493" s="1"/>
      <c r="AL41493" s="1"/>
    </row>
    <row r="41494">
      <c r="I41494" s="1"/>
      <c r="J41494" s="1"/>
      <c r="K41494" s="1"/>
      <c r="AA41494" s="1"/>
      <c r="AB41494" s="1"/>
      <c r="AC41494" s="1"/>
      <c r="AJ41494" s="1"/>
      <c r="AK41494" s="1"/>
      <c r="AL41494" s="1"/>
    </row>
    <row r="41495">
      <c r="I41495" s="1"/>
      <c r="J41495" s="1"/>
      <c r="K41495" s="1"/>
      <c r="AA41495" s="1"/>
      <c r="AB41495" s="1"/>
      <c r="AC41495" s="1"/>
      <c r="AJ41495" s="1"/>
      <c r="AK41495" s="1"/>
      <c r="AL41495" s="1"/>
    </row>
    <row r="41496">
      <c r="I41496" s="1"/>
      <c r="J41496" s="1"/>
      <c r="K41496" s="1"/>
      <c r="AA41496" s="1"/>
      <c r="AB41496" s="1"/>
      <c r="AC41496" s="1"/>
      <c r="AJ41496" s="1"/>
      <c r="AK41496" s="1"/>
      <c r="AL41496" s="1"/>
    </row>
    <row r="41497">
      <c r="I41497" s="1"/>
      <c r="J41497" s="1"/>
      <c r="K41497" s="1"/>
      <c r="AA41497" s="1"/>
      <c r="AB41497" s="1"/>
      <c r="AC41497" s="1"/>
      <c r="AJ41497" s="1"/>
      <c r="AK41497" s="1"/>
      <c r="AL41497" s="1"/>
    </row>
    <row r="41498">
      <c r="I41498" s="1"/>
      <c r="J41498" s="1"/>
      <c r="K41498" s="1"/>
      <c r="AA41498" s="1"/>
      <c r="AB41498" s="1"/>
      <c r="AC41498" s="1"/>
      <c r="AJ41498" s="1"/>
      <c r="AK41498" s="1"/>
      <c r="AL41498" s="1"/>
    </row>
    <row r="41499">
      <c r="I41499" s="1"/>
      <c r="J41499" s="1"/>
      <c r="K41499" s="1"/>
      <c r="AA41499" s="1"/>
      <c r="AB41499" s="1"/>
      <c r="AC41499" s="1"/>
      <c r="AJ41499" s="1"/>
      <c r="AK41499" s="1"/>
      <c r="AL41499" s="1"/>
    </row>
    <row r="41500">
      <c r="I41500" s="1"/>
      <c r="J41500" s="1"/>
      <c r="K41500" s="1"/>
      <c r="AA41500" s="1"/>
      <c r="AB41500" s="1"/>
      <c r="AC41500" s="1"/>
      <c r="AJ41500" s="1"/>
      <c r="AK41500" s="1"/>
      <c r="AL41500" s="1"/>
    </row>
    <row r="41501">
      <c r="I41501" s="1"/>
      <c r="J41501" s="1"/>
      <c r="K41501" s="1"/>
      <c r="AA41501" s="1"/>
      <c r="AB41501" s="1"/>
      <c r="AC41501" s="1"/>
      <c r="AJ41501" s="1"/>
      <c r="AK41501" s="1"/>
      <c r="AL41501" s="1"/>
    </row>
    <row r="41502">
      <c r="I41502" s="1"/>
      <c r="J41502" s="1"/>
      <c r="K41502" s="1"/>
      <c r="AA41502" s="1"/>
      <c r="AB41502" s="1"/>
      <c r="AC41502" s="1"/>
      <c r="AJ41502" s="1"/>
      <c r="AK41502" s="1"/>
      <c r="AL41502" s="1"/>
    </row>
    <row r="41503">
      <c r="I41503" s="1"/>
      <c r="J41503" s="1"/>
      <c r="K41503" s="1"/>
      <c r="AA41503" s="1"/>
      <c r="AB41503" s="1"/>
      <c r="AC41503" s="1"/>
      <c r="AJ41503" s="1"/>
      <c r="AK41503" s="1"/>
      <c r="AL41503" s="1"/>
    </row>
    <row r="41504">
      <c r="I41504" s="1"/>
      <c r="J41504" s="1"/>
      <c r="K41504" s="1"/>
      <c r="AA41504" s="1"/>
      <c r="AB41504" s="1"/>
      <c r="AC41504" s="1"/>
      <c r="AJ41504" s="1"/>
      <c r="AK41504" s="1"/>
      <c r="AL41504" s="1"/>
    </row>
    <row r="41505">
      <c r="I41505" s="1"/>
      <c r="J41505" s="1"/>
      <c r="K41505" s="1"/>
      <c r="AA41505" s="1"/>
      <c r="AB41505" s="1"/>
      <c r="AC41505" s="1"/>
      <c r="AJ41505" s="1"/>
      <c r="AK41505" s="1"/>
      <c r="AL41505" s="1"/>
    </row>
    <row r="41506">
      <c r="I41506" s="1"/>
      <c r="J41506" s="1"/>
      <c r="K41506" s="1"/>
      <c r="AA41506" s="1"/>
      <c r="AB41506" s="1"/>
      <c r="AC41506" s="1"/>
      <c r="AJ41506" s="1"/>
      <c r="AK41506" s="1"/>
      <c r="AL41506" s="1"/>
    </row>
    <row r="41507">
      <c r="I41507" s="1"/>
      <c r="J41507" s="1"/>
      <c r="K41507" s="1"/>
      <c r="AA41507" s="1"/>
      <c r="AB41507" s="1"/>
      <c r="AC41507" s="1"/>
      <c r="AJ41507" s="1"/>
      <c r="AK41507" s="1"/>
      <c r="AL41507" s="1"/>
    </row>
    <row r="41508">
      <c r="I41508" s="1"/>
      <c r="J41508" s="1"/>
      <c r="K41508" s="1"/>
      <c r="AA41508" s="1"/>
      <c r="AB41508" s="1"/>
      <c r="AC41508" s="1"/>
      <c r="AJ41508" s="1"/>
      <c r="AK41508" s="1"/>
      <c r="AL41508" s="1"/>
    </row>
    <row r="41509">
      <c r="I41509" s="1"/>
      <c r="J41509" s="1"/>
      <c r="K41509" s="1"/>
      <c r="AA41509" s="1"/>
      <c r="AB41509" s="1"/>
      <c r="AC41509" s="1"/>
      <c r="AJ41509" s="1"/>
      <c r="AK41509" s="1"/>
      <c r="AL41509" s="1"/>
    </row>
    <row r="41510">
      <c r="I41510" s="1"/>
      <c r="J41510" s="1"/>
      <c r="K41510" s="1"/>
      <c r="AA41510" s="1"/>
      <c r="AB41510" s="1"/>
      <c r="AC41510" s="1"/>
      <c r="AJ41510" s="1"/>
      <c r="AK41510" s="1"/>
      <c r="AL41510" s="1"/>
    </row>
    <row r="41511">
      <c r="I41511" s="1"/>
      <c r="J41511" s="1"/>
      <c r="K41511" s="1"/>
      <c r="AA41511" s="1"/>
      <c r="AB41511" s="1"/>
      <c r="AC41511" s="1"/>
      <c r="AJ41511" s="1"/>
      <c r="AK41511" s="1"/>
      <c r="AL41511" s="1"/>
    </row>
    <row r="41512">
      <c r="I41512" s="1"/>
      <c r="J41512" s="1"/>
      <c r="K41512" s="1"/>
      <c r="AA41512" s="1"/>
      <c r="AB41512" s="1"/>
      <c r="AC41512" s="1"/>
      <c r="AJ41512" s="1"/>
      <c r="AK41512" s="1"/>
      <c r="AL41512" s="1"/>
    </row>
    <row r="41513">
      <c r="I41513" s="1"/>
      <c r="J41513" s="1"/>
      <c r="K41513" s="1"/>
      <c r="AA41513" s="1"/>
      <c r="AB41513" s="1"/>
      <c r="AC41513" s="1"/>
      <c r="AJ41513" s="1"/>
      <c r="AK41513" s="1"/>
      <c r="AL41513" s="1"/>
    </row>
    <row r="41514">
      <c r="I41514" s="1"/>
      <c r="J41514" s="1"/>
      <c r="K41514" s="1"/>
      <c r="AA41514" s="1"/>
      <c r="AB41514" s="1"/>
      <c r="AC41514" s="1"/>
      <c r="AJ41514" s="1"/>
      <c r="AK41514" s="1"/>
      <c r="AL41514" s="1"/>
    </row>
    <row r="41515">
      <c r="I41515" s="1"/>
      <c r="J41515" s="1"/>
      <c r="K41515" s="1"/>
      <c r="AA41515" s="1"/>
      <c r="AB41515" s="1"/>
      <c r="AC41515" s="1"/>
      <c r="AJ41515" s="1"/>
      <c r="AK41515" s="1"/>
      <c r="AL41515" s="1"/>
    </row>
    <row r="41516">
      <c r="I41516" s="1"/>
      <c r="J41516" s="1"/>
      <c r="K41516" s="1"/>
      <c r="AA41516" s="1"/>
      <c r="AB41516" s="1"/>
      <c r="AC41516" s="1"/>
      <c r="AJ41516" s="1"/>
      <c r="AK41516" s="1"/>
      <c r="AL41516" s="1"/>
    </row>
    <row r="41517">
      <c r="I41517" s="1"/>
      <c r="J41517" s="1"/>
      <c r="K41517" s="1"/>
      <c r="AA41517" s="1"/>
      <c r="AB41517" s="1"/>
      <c r="AC41517" s="1"/>
      <c r="AJ41517" s="1"/>
      <c r="AK41517" s="1"/>
      <c r="AL41517" s="1"/>
    </row>
    <row r="41518">
      <c r="I41518" s="1"/>
      <c r="J41518" s="1"/>
      <c r="K41518" s="1"/>
      <c r="AA41518" s="1"/>
      <c r="AB41518" s="1"/>
      <c r="AC41518" s="1"/>
      <c r="AJ41518" s="1"/>
      <c r="AK41518" s="1"/>
      <c r="AL41518" s="1"/>
    </row>
    <row r="41519">
      <c r="I41519" s="1"/>
      <c r="J41519" s="1"/>
      <c r="K41519" s="1"/>
      <c r="AA41519" s="1"/>
      <c r="AB41519" s="1"/>
      <c r="AC41519" s="1"/>
      <c r="AJ41519" s="1"/>
      <c r="AK41519" s="1"/>
      <c r="AL41519" s="1"/>
    </row>
    <row r="41520">
      <c r="I41520" s="1"/>
      <c r="J41520" s="1"/>
      <c r="K41520" s="1"/>
      <c r="AA41520" s="1"/>
      <c r="AB41520" s="1"/>
      <c r="AC41520" s="1"/>
      <c r="AJ41520" s="1"/>
      <c r="AK41520" s="1"/>
      <c r="AL41520" s="1"/>
    </row>
    <row r="41521">
      <c r="I41521" s="1"/>
      <c r="J41521" s="1"/>
      <c r="K41521" s="1"/>
      <c r="AA41521" s="1"/>
      <c r="AB41521" s="1"/>
      <c r="AC41521" s="1"/>
      <c r="AJ41521" s="1"/>
      <c r="AK41521" s="1"/>
      <c r="AL41521" s="1"/>
    </row>
    <row r="41522">
      <c r="I41522" s="1"/>
      <c r="J41522" s="1"/>
      <c r="K41522" s="1"/>
      <c r="AA41522" s="1"/>
      <c r="AB41522" s="1"/>
      <c r="AC41522" s="1"/>
      <c r="AJ41522" s="1"/>
      <c r="AK41522" s="1"/>
      <c r="AL41522" s="1"/>
    </row>
    <row r="41523">
      <c r="I41523" s="1"/>
      <c r="J41523" s="1"/>
      <c r="K41523" s="1"/>
      <c r="AA41523" s="1"/>
      <c r="AB41523" s="1"/>
      <c r="AC41523" s="1"/>
      <c r="AJ41523" s="1"/>
      <c r="AK41523" s="1"/>
      <c r="AL41523" s="1"/>
    </row>
    <row r="41524">
      <c r="I41524" s="1"/>
      <c r="J41524" s="1"/>
      <c r="K41524" s="1"/>
      <c r="AA41524" s="1"/>
      <c r="AB41524" s="1"/>
      <c r="AC41524" s="1"/>
      <c r="AJ41524" s="1"/>
      <c r="AK41524" s="1"/>
      <c r="AL41524" s="1"/>
    </row>
    <row r="41525">
      <c r="I41525" s="1"/>
      <c r="J41525" s="1"/>
      <c r="K41525" s="1"/>
      <c r="AA41525" s="1"/>
      <c r="AB41525" s="1"/>
      <c r="AC41525" s="1"/>
      <c r="AJ41525" s="1"/>
      <c r="AK41525" s="1"/>
      <c r="AL41525" s="1"/>
    </row>
    <row r="41526">
      <c r="I41526" s="1"/>
      <c r="J41526" s="1"/>
      <c r="K41526" s="1"/>
      <c r="AA41526" s="1"/>
      <c r="AB41526" s="1"/>
      <c r="AC41526" s="1"/>
      <c r="AJ41526" s="1"/>
      <c r="AK41526" s="1"/>
      <c r="AL41526" s="1"/>
    </row>
    <row r="41527">
      <c r="I41527" s="1"/>
      <c r="J41527" s="1"/>
      <c r="K41527" s="1"/>
      <c r="AA41527" s="1"/>
      <c r="AB41527" s="1"/>
      <c r="AC41527" s="1"/>
      <c r="AJ41527" s="1"/>
      <c r="AK41527" s="1"/>
      <c r="AL41527" s="1"/>
    </row>
    <row r="41528">
      <c r="I41528" s="1"/>
      <c r="J41528" s="1"/>
      <c r="K41528" s="1"/>
      <c r="AA41528" s="1"/>
      <c r="AB41528" s="1"/>
      <c r="AC41528" s="1"/>
      <c r="AJ41528" s="1"/>
      <c r="AK41528" s="1"/>
      <c r="AL41528" s="1"/>
    </row>
    <row r="41529">
      <c r="I41529" s="1"/>
      <c r="J41529" s="1"/>
      <c r="K41529" s="1"/>
      <c r="AA41529" s="1"/>
      <c r="AB41529" s="1"/>
      <c r="AC41529" s="1"/>
      <c r="AJ41529" s="1"/>
      <c r="AK41529" s="1"/>
      <c r="AL41529" s="1"/>
    </row>
    <row r="41530">
      <c r="I41530" s="1"/>
      <c r="J41530" s="1"/>
      <c r="K41530" s="1"/>
      <c r="AA41530" s="1"/>
      <c r="AB41530" s="1"/>
      <c r="AC41530" s="1"/>
      <c r="AJ41530" s="1"/>
      <c r="AK41530" s="1"/>
      <c r="AL41530" s="1"/>
    </row>
    <row r="41531">
      <c r="I41531" s="1"/>
      <c r="J41531" s="1"/>
      <c r="K41531" s="1"/>
      <c r="AA41531" s="1"/>
      <c r="AB41531" s="1"/>
      <c r="AC41531" s="1"/>
      <c r="AJ41531" s="1"/>
      <c r="AK41531" s="1"/>
      <c r="AL41531" s="1"/>
    </row>
    <row r="41532">
      <c r="I41532" s="1"/>
      <c r="J41532" s="1"/>
      <c r="K41532" s="1"/>
      <c r="AA41532" s="1"/>
      <c r="AB41532" s="1"/>
      <c r="AC41532" s="1"/>
      <c r="AJ41532" s="1"/>
      <c r="AK41532" s="1"/>
      <c r="AL41532" s="1"/>
    </row>
    <row r="41533">
      <c r="I41533" s="1"/>
      <c r="J41533" s="1"/>
      <c r="K41533" s="1"/>
      <c r="AA41533" s="1"/>
      <c r="AB41533" s="1"/>
      <c r="AC41533" s="1"/>
      <c r="AJ41533" s="1"/>
      <c r="AK41533" s="1"/>
      <c r="AL41533" s="1"/>
    </row>
    <row r="41534">
      <c r="I41534" s="1"/>
      <c r="J41534" s="1"/>
      <c r="K41534" s="1"/>
      <c r="AA41534" s="1"/>
      <c r="AB41534" s="1"/>
      <c r="AC41534" s="1"/>
      <c r="AJ41534" s="1"/>
      <c r="AK41534" s="1"/>
      <c r="AL41534" s="1"/>
    </row>
    <row r="41535">
      <c r="I41535" s="1"/>
      <c r="J41535" s="1"/>
      <c r="K41535" s="1"/>
      <c r="AA41535" s="1"/>
      <c r="AB41535" s="1"/>
      <c r="AC41535" s="1"/>
      <c r="AJ41535" s="1"/>
      <c r="AK41535" s="1"/>
      <c r="AL41535" s="1"/>
    </row>
    <row r="41536">
      <c r="I41536" s="1"/>
      <c r="J41536" s="1"/>
      <c r="K41536" s="1"/>
      <c r="AA41536" s="1"/>
      <c r="AB41536" s="1"/>
      <c r="AC41536" s="1"/>
      <c r="AJ41536" s="1"/>
      <c r="AK41536" s="1"/>
      <c r="AL41536" s="1"/>
    </row>
    <row r="41537">
      <c r="I41537" s="1"/>
      <c r="J41537" s="1"/>
      <c r="K41537" s="1"/>
      <c r="AA41537" s="1"/>
      <c r="AB41537" s="1"/>
      <c r="AC41537" s="1"/>
      <c r="AJ41537" s="1"/>
      <c r="AK41537" s="1"/>
      <c r="AL41537" s="1"/>
    </row>
    <row r="41538">
      <c r="I41538" s="1"/>
      <c r="J41538" s="1"/>
      <c r="K41538" s="1"/>
      <c r="AA41538" s="1"/>
      <c r="AB41538" s="1"/>
      <c r="AC41538" s="1"/>
      <c r="AJ41538" s="1"/>
      <c r="AK41538" s="1"/>
      <c r="AL41538" s="1"/>
    </row>
    <row r="41539">
      <c r="I41539" s="1"/>
      <c r="J41539" s="1"/>
      <c r="K41539" s="1"/>
      <c r="AA41539" s="1"/>
      <c r="AB41539" s="1"/>
      <c r="AC41539" s="1"/>
      <c r="AJ41539" s="1"/>
      <c r="AK41539" s="1"/>
      <c r="AL41539" s="1"/>
    </row>
    <row r="41540">
      <c r="I41540" s="1"/>
      <c r="J41540" s="1"/>
      <c r="K41540" s="1"/>
      <c r="AA41540" s="1"/>
      <c r="AB41540" s="1"/>
      <c r="AC41540" s="1"/>
      <c r="AJ41540" s="1"/>
      <c r="AK41540" s="1"/>
      <c r="AL41540" s="1"/>
    </row>
    <row r="41541">
      <c r="I41541" s="1"/>
      <c r="J41541" s="1"/>
      <c r="K41541" s="1"/>
      <c r="AA41541" s="1"/>
      <c r="AB41541" s="1"/>
      <c r="AC41541" s="1"/>
      <c r="AJ41541" s="1"/>
      <c r="AK41541" s="1"/>
      <c r="AL41541" s="1"/>
    </row>
    <row r="41542">
      <c r="I41542" s="1"/>
      <c r="J41542" s="1"/>
      <c r="K41542" s="1"/>
      <c r="AA41542" s="1"/>
      <c r="AB41542" s="1"/>
      <c r="AC41542" s="1"/>
      <c r="AJ41542" s="1"/>
      <c r="AK41542" s="1"/>
      <c r="AL41542" s="1"/>
    </row>
    <row r="41543">
      <c r="I41543" s="1"/>
      <c r="J41543" s="1"/>
      <c r="K41543" s="1"/>
      <c r="AA41543" s="1"/>
      <c r="AB41543" s="1"/>
      <c r="AC41543" s="1"/>
      <c r="AJ41543" s="1"/>
      <c r="AK41543" s="1"/>
      <c r="AL41543" s="1"/>
    </row>
    <row r="41544">
      <c r="I41544" s="1"/>
      <c r="J41544" s="1"/>
      <c r="K41544" s="1"/>
      <c r="AA41544" s="1"/>
      <c r="AB41544" s="1"/>
      <c r="AC41544" s="1"/>
      <c r="AJ41544" s="1"/>
      <c r="AK41544" s="1"/>
      <c r="AL41544" s="1"/>
    </row>
    <row r="41545">
      <c r="I41545" s="1"/>
      <c r="J41545" s="1"/>
      <c r="K41545" s="1"/>
      <c r="AA41545" s="1"/>
      <c r="AB41545" s="1"/>
      <c r="AC41545" s="1"/>
      <c r="AJ41545" s="1"/>
      <c r="AK41545" s="1"/>
      <c r="AL41545" s="1"/>
    </row>
    <row r="41546">
      <c r="I41546" s="1"/>
      <c r="J41546" s="1"/>
      <c r="K41546" s="1"/>
      <c r="AA41546" s="1"/>
      <c r="AB41546" s="1"/>
      <c r="AC41546" s="1"/>
      <c r="AJ41546" s="1"/>
      <c r="AK41546" s="1"/>
      <c r="AL41546" s="1"/>
    </row>
    <row r="41547">
      <c r="I41547" s="1"/>
      <c r="J41547" s="1"/>
      <c r="K41547" s="1"/>
      <c r="AA41547" s="1"/>
      <c r="AB41547" s="1"/>
      <c r="AC41547" s="1"/>
      <c r="AJ41547" s="1"/>
      <c r="AK41547" s="1"/>
      <c r="AL41547" s="1"/>
    </row>
    <row r="41548">
      <c r="I41548" s="1"/>
      <c r="J41548" s="1"/>
      <c r="K41548" s="1"/>
      <c r="AA41548" s="1"/>
      <c r="AB41548" s="1"/>
      <c r="AC41548" s="1"/>
      <c r="AJ41548" s="1"/>
      <c r="AK41548" s="1"/>
      <c r="AL41548" s="1"/>
    </row>
    <row r="41549">
      <c r="I41549" s="1"/>
      <c r="J41549" s="1"/>
      <c r="K41549" s="1"/>
      <c r="AA41549" s="1"/>
      <c r="AB41549" s="1"/>
      <c r="AC41549" s="1"/>
      <c r="AJ41549" s="1"/>
      <c r="AK41549" s="1"/>
      <c r="AL41549" s="1"/>
    </row>
    <row r="41550">
      <c r="I41550" s="1"/>
      <c r="J41550" s="1"/>
      <c r="K41550" s="1"/>
      <c r="AA41550" s="1"/>
      <c r="AB41550" s="1"/>
      <c r="AC41550" s="1"/>
      <c r="AJ41550" s="1"/>
      <c r="AK41550" s="1"/>
      <c r="AL41550" s="1"/>
    </row>
    <row r="41551">
      <c r="I41551" s="1"/>
      <c r="J41551" s="1"/>
      <c r="K41551" s="1"/>
      <c r="AA41551" s="1"/>
      <c r="AB41551" s="1"/>
      <c r="AC41551" s="1"/>
      <c r="AJ41551" s="1"/>
      <c r="AK41551" s="1"/>
      <c r="AL41551" s="1"/>
    </row>
    <row r="41552">
      <c r="I41552" s="1"/>
      <c r="J41552" s="1"/>
      <c r="K41552" s="1"/>
      <c r="AA41552" s="1"/>
      <c r="AB41552" s="1"/>
      <c r="AC41552" s="1"/>
      <c r="AJ41552" s="1"/>
      <c r="AK41552" s="1"/>
      <c r="AL41552" s="1"/>
    </row>
    <row r="41553">
      <c r="I41553" s="1"/>
      <c r="J41553" s="1"/>
      <c r="K41553" s="1"/>
      <c r="AA41553" s="1"/>
      <c r="AB41553" s="1"/>
      <c r="AC41553" s="1"/>
      <c r="AJ41553" s="1"/>
      <c r="AK41553" s="1"/>
      <c r="AL41553" s="1"/>
    </row>
    <row r="41554">
      <c r="I41554" s="1"/>
      <c r="J41554" s="1"/>
      <c r="K41554" s="1"/>
      <c r="AA41554" s="1"/>
      <c r="AB41554" s="1"/>
      <c r="AC41554" s="1"/>
      <c r="AJ41554" s="1"/>
      <c r="AK41554" s="1"/>
      <c r="AL41554" s="1"/>
    </row>
    <row r="41555">
      <c r="I41555" s="1"/>
      <c r="J41555" s="1"/>
      <c r="K41555" s="1"/>
      <c r="AA41555" s="1"/>
      <c r="AB41555" s="1"/>
      <c r="AC41555" s="1"/>
      <c r="AJ41555" s="1"/>
      <c r="AK41555" s="1"/>
      <c r="AL41555" s="1"/>
    </row>
    <row r="41556">
      <c r="I41556" s="1"/>
      <c r="J41556" s="1"/>
      <c r="K41556" s="1"/>
      <c r="AA41556" s="1"/>
      <c r="AB41556" s="1"/>
      <c r="AC41556" s="1"/>
      <c r="AJ41556" s="1"/>
      <c r="AK41556" s="1"/>
      <c r="AL41556" s="1"/>
    </row>
    <row r="41557">
      <c r="I41557" s="1"/>
      <c r="J41557" s="1"/>
      <c r="K41557" s="1"/>
      <c r="AA41557" s="1"/>
      <c r="AB41557" s="1"/>
      <c r="AC41557" s="1"/>
      <c r="AJ41557" s="1"/>
      <c r="AK41557" s="1"/>
      <c r="AL41557" s="1"/>
    </row>
    <row r="41558">
      <c r="I41558" s="1"/>
      <c r="J41558" s="1"/>
      <c r="K41558" s="1"/>
      <c r="AA41558" s="1"/>
      <c r="AB41558" s="1"/>
      <c r="AC41558" s="1"/>
      <c r="AJ41558" s="1"/>
      <c r="AK41558" s="1"/>
      <c r="AL41558" s="1"/>
    </row>
    <row r="41559">
      <c r="I41559" s="1"/>
      <c r="J41559" s="1"/>
      <c r="K41559" s="1"/>
      <c r="AA41559" s="1"/>
      <c r="AB41559" s="1"/>
      <c r="AC41559" s="1"/>
      <c r="AJ41559" s="1"/>
      <c r="AK41559" s="1"/>
      <c r="AL41559" s="1"/>
    </row>
    <row r="41560">
      <c r="I41560" s="1"/>
      <c r="J41560" s="1"/>
      <c r="K41560" s="1"/>
      <c r="AA41560" s="1"/>
      <c r="AB41560" s="1"/>
      <c r="AC41560" s="1"/>
      <c r="AJ41560" s="1"/>
      <c r="AK41560" s="1"/>
      <c r="AL41560" s="1"/>
    </row>
    <row r="41561">
      <c r="I41561" s="1"/>
      <c r="J41561" s="1"/>
      <c r="K41561" s="1"/>
      <c r="AA41561" s="1"/>
      <c r="AB41561" s="1"/>
      <c r="AC41561" s="1"/>
      <c r="AJ41561" s="1"/>
      <c r="AK41561" s="1"/>
      <c r="AL41561" s="1"/>
    </row>
    <row r="41562">
      <c r="I41562" s="1"/>
      <c r="J41562" s="1"/>
      <c r="K41562" s="1"/>
      <c r="AA41562" s="1"/>
      <c r="AB41562" s="1"/>
      <c r="AC41562" s="1"/>
      <c r="AJ41562" s="1"/>
      <c r="AK41562" s="1"/>
      <c r="AL41562" s="1"/>
    </row>
    <row r="41563">
      <c r="I41563" s="1"/>
      <c r="J41563" s="1"/>
      <c r="K41563" s="1"/>
      <c r="AA41563" s="1"/>
      <c r="AB41563" s="1"/>
      <c r="AC41563" s="1"/>
      <c r="AJ41563" s="1"/>
      <c r="AK41563" s="1"/>
      <c r="AL41563" s="1"/>
    </row>
    <row r="41564">
      <c r="I41564" s="1"/>
      <c r="J41564" s="1"/>
      <c r="K41564" s="1"/>
      <c r="AA41564" s="1"/>
      <c r="AB41564" s="1"/>
      <c r="AC41564" s="1"/>
      <c r="AJ41564" s="1"/>
      <c r="AK41564" s="1"/>
      <c r="AL41564" s="1"/>
    </row>
    <row r="41565">
      <c r="I41565" s="1"/>
      <c r="J41565" s="1"/>
      <c r="K41565" s="1"/>
      <c r="AA41565" s="1"/>
      <c r="AB41565" s="1"/>
      <c r="AC41565" s="1"/>
      <c r="AJ41565" s="1"/>
      <c r="AK41565" s="1"/>
      <c r="AL41565" s="1"/>
    </row>
    <row r="41566">
      <c r="I41566" s="1"/>
      <c r="J41566" s="1"/>
      <c r="K41566" s="1"/>
      <c r="AA41566" s="1"/>
      <c r="AB41566" s="1"/>
      <c r="AC41566" s="1"/>
      <c r="AJ41566" s="1"/>
      <c r="AK41566" s="1"/>
      <c r="AL41566" s="1"/>
    </row>
    <row r="41567">
      <c r="I41567" s="1"/>
      <c r="J41567" s="1"/>
      <c r="K41567" s="1"/>
      <c r="AA41567" s="1"/>
      <c r="AB41567" s="1"/>
      <c r="AC41567" s="1"/>
      <c r="AJ41567" s="1"/>
      <c r="AK41567" s="1"/>
      <c r="AL41567" s="1"/>
    </row>
    <row r="41568">
      <c r="I41568" s="1"/>
      <c r="J41568" s="1"/>
      <c r="K41568" s="1"/>
      <c r="AA41568" s="1"/>
      <c r="AB41568" s="1"/>
      <c r="AC41568" s="1"/>
      <c r="AJ41568" s="1"/>
      <c r="AK41568" s="1"/>
      <c r="AL41568" s="1"/>
    </row>
    <row r="41569">
      <c r="I41569" s="1"/>
      <c r="J41569" s="1"/>
      <c r="K41569" s="1"/>
      <c r="AA41569" s="1"/>
      <c r="AB41569" s="1"/>
      <c r="AC41569" s="1"/>
      <c r="AJ41569" s="1"/>
      <c r="AK41569" s="1"/>
      <c r="AL41569" s="1"/>
    </row>
    <row r="41570">
      <c r="I41570" s="1"/>
      <c r="J41570" s="1"/>
      <c r="K41570" s="1"/>
      <c r="AA41570" s="1"/>
      <c r="AB41570" s="1"/>
      <c r="AC41570" s="1"/>
      <c r="AJ41570" s="1"/>
      <c r="AK41570" s="1"/>
      <c r="AL41570" s="1"/>
    </row>
    <row r="41571">
      <c r="I41571" s="1"/>
      <c r="J41571" s="1"/>
      <c r="K41571" s="1"/>
      <c r="AA41571" s="1"/>
      <c r="AB41571" s="1"/>
      <c r="AC41571" s="1"/>
      <c r="AJ41571" s="1"/>
      <c r="AK41571" s="1"/>
      <c r="AL41571" s="1"/>
    </row>
    <row r="41572">
      <c r="I41572" s="1"/>
      <c r="J41572" s="1"/>
      <c r="K41572" s="1"/>
      <c r="AA41572" s="1"/>
      <c r="AB41572" s="1"/>
      <c r="AC41572" s="1"/>
      <c r="AJ41572" s="1"/>
      <c r="AK41572" s="1"/>
      <c r="AL41572" s="1"/>
    </row>
    <row r="41573">
      <c r="I41573" s="1"/>
      <c r="J41573" s="1"/>
      <c r="K41573" s="1"/>
      <c r="AA41573" s="1"/>
      <c r="AB41573" s="1"/>
      <c r="AC41573" s="1"/>
      <c r="AJ41573" s="1"/>
      <c r="AK41573" s="1"/>
      <c r="AL41573" s="1"/>
    </row>
    <row r="41574">
      <c r="I41574" s="1"/>
      <c r="J41574" s="1"/>
      <c r="K41574" s="1"/>
      <c r="AA41574" s="1"/>
      <c r="AB41574" s="1"/>
      <c r="AC41574" s="1"/>
      <c r="AJ41574" s="1"/>
      <c r="AK41574" s="1"/>
      <c r="AL41574" s="1"/>
    </row>
    <row r="41575">
      <c r="I41575" s="1"/>
      <c r="J41575" s="1"/>
      <c r="K41575" s="1"/>
      <c r="AA41575" s="1"/>
      <c r="AB41575" s="1"/>
      <c r="AC41575" s="1"/>
      <c r="AJ41575" s="1"/>
      <c r="AK41575" s="1"/>
      <c r="AL41575" s="1"/>
    </row>
    <row r="41576">
      <c r="I41576" s="1"/>
      <c r="J41576" s="1"/>
      <c r="K41576" s="1"/>
      <c r="AA41576" s="1"/>
      <c r="AB41576" s="1"/>
      <c r="AC41576" s="1"/>
      <c r="AJ41576" s="1"/>
      <c r="AK41576" s="1"/>
      <c r="AL41576" s="1"/>
    </row>
    <row r="41577">
      <c r="I41577" s="1"/>
      <c r="J41577" s="1"/>
      <c r="K41577" s="1"/>
      <c r="AA41577" s="1"/>
      <c r="AB41577" s="1"/>
      <c r="AC41577" s="1"/>
      <c r="AJ41577" s="1"/>
      <c r="AK41577" s="1"/>
      <c r="AL41577" s="1"/>
    </row>
    <row r="41578">
      <c r="I41578" s="1"/>
      <c r="J41578" s="1"/>
      <c r="K41578" s="1"/>
      <c r="AA41578" s="1"/>
      <c r="AB41578" s="1"/>
      <c r="AC41578" s="1"/>
      <c r="AJ41578" s="1"/>
      <c r="AK41578" s="1"/>
      <c r="AL41578" s="1"/>
    </row>
    <row r="41579">
      <c r="I41579" s="1"/>
      <c r="J41579" s="1"/>
      <c r="K41579" s="1"/>
      <c r="AA41579" s="1"/>
      <c r="AB41579" s="1"/>
      <c r="AC41579" s="1"/>
      <c r="AJ41579" s="1"/>
      <c r="AK41579" s="1"/>
      <c r="AL41579" s="1"/>
    </row>
    <row r="41580">
      <c r="I41580" s="1"/>
      <c r="J41580" s="1"/>
      <c r="K41580" s="1"/>
      <c r="AA41580" s="1"/>
      <c r="AB41580" s="1"/>
      <c r="AC41580" s="1"/>
      <c r="AJ41580" s="1"/>
      <c r="AK41580" s="1"/>
      <c r="AL41580" s="1"/>
    </row>
    <row r="41581">
      <c r="I41581" s="1"/>
      <c r="J41581" s="1"/>
      <c r="K41581" s="1"/>
      <c r="AA41581" s="1"/>
      <c r="AB41581" s="1"/>
      <c r="AC41581" s="1"/>
      <c r="AJ41581" s="1"/>
      <c r="AK41581" s="1"/>
      <c r="AL41581" s="1"/>
    </row>
    <row r="41582">
      <c r="I41582" s="1"/>
      <c r="J41582" s="1"/>
      <c r="K41582" s="1"/>
      <c r="AA41582" s="1"/>
      <c r="AB41582" s="1"/>
      <c r="AC41582" s="1"/>
      <c r="AJ41582" s="1"/>
      <c r="AK41582" s="1"/>
      <c r="AL41582" s="1"/>
    </row>
    <row r="41583">
      <c r="I41583" s="1"/>
      <c r="J41583" s="1"/>
      <c r="K41583" s="1"/>
      <c r="AA41583" s="1"/>
      <c r="AB41583" s="1"/>
      <c r="AC41583" s="1"/>
      <c r="AJ41583" s="1"/>
      <c r="AK41583" s="1"/>
      <c r="AL41583" s="1"/>
    </row>
    <row r="41584">
      <c r="I41584" s="1"/>
      <c r="J41584" s="1"/>
      <c r="K41584" s="1"/>
      <c r="AA41584" s="1"/>
      <c r="AB41584" s="1"/>
      <c r="AC41584" s="1"/>
      <c r="AJ41584" s="1"/>
      <c r="AK41584" s="1"/>
      <c r="AL41584" s="1"/>
    </row>
    <row r="41585">
      <c r="I41585" s="1"/>
      <c r="J41585" s="1"/>
      <c r="K41585" s="1"/>
      <c r="AA41585" s="1"/>
      <c r="AB41585" s="1"/>
      <c r="AC41585" s="1"/>
      <c r="AJ41585" s="1"/>
      <c r="AK41585" s="1"/>
      <c r="AL41585" s="1"/>
    </row>
    <row r="41586">
      <c r="I41586" s="1"/>
      <c r="J41586" s="1"/>
      <c r="K41586" s="1"/>
      <c r="AA41586" s="1"/>
      <c r="AB41586" s="1"/>
      <c r="AC41586" s="1"/>
      <c r="AJ41586" s="1"/>
      <c r="AK41586" s="1"/>
      <c r="AL41586" s="1"/>
    </row>
    <row r="41587">
      <c r="I41587" s="1"/>
      <c r="J41587" s="1"/>
      <c r="K41587" s="1"/>
      <c r="AA41587" s="1"/>
      <c r="AB41587" s="1"/>
      <c r="AC41587" s="1"/>
      <c r="AJ41587" s="1"/>
      <c r="AK41587" s="1"/>
      <c r="AL41587" s="1"/>
    </row>
    <row r="41588">
      <c r="I41588" s="1"/>
      <c r="J41588" s="1"/>
      <c r="K41588" s="1"/>
      <c r="AA41588" s="1"/>
      <c r="AB41588" s="1"/>
      <c r="AC41588" s="1"/>
      <c r="AJ41588" s="1"/>
      <c r="AK41588" s="1"/>
      <c r="AL41588" s="1"/>
    </row>
    <row r="41589">
      <c r="I41589" s="1"/>
      <c r="J41589" s="1"/>
      <c r="K41589" s="1"/>
      <c r="AA41589" s="1"/>
      <c r="AB41589" s="1"/>
      <c r="AC41589" s="1"/>
      <c r="AJ41589" s="1"/>
      <c r="AK41589" s="1"/>
      <c r="AL41589" s="1"/>
    </row>
    <row r="41590">
      <c r="I41590" s="1"/>
      <c r="J41590" s="1"/>
      <c r="K41590" s="1"/>
      <c r="AA41590" s="1"/>
      <c r="AB41590" s="1"/>
      <c r="AC41590" s="1"/>
      <c r="AJ41590" s="1"/>
      <c r="AK41590" s="1"/>
      <c r="AL41590" s="1"/>
    </row>
    <row r="41591">
      <c r="I41591" s="1"/>
      <c r="J41591" s="1"/>
      <c r="K41591" s="1"/>
      <c r="AA41591" s="1"/>
      <c r="AB41591" s="1"/>
      <c r="AC41591" s="1"/>
      <c r="AJ41591" s="1"/>
      <c r="AK41591" s="1"/>
      <c r="AL41591" s="1"/>
    </row>
    <row r="41592">
      <c r="I41592" s="1"/>
      <c r="J41592" s="1"/>
      <c r="K41592" s="1"/>
      <c r="AA41592" s="1"/>
      <c r="AB41592" s="1"/>
      <c r="AC41592" s="1"/>
      <c r="AJ41592" s="1"/>
      <c r="AK41592" s="1"/>
      <c r="AL41592" s="1"/>
    </row>
    <row r="41593">
      <c r="I41593" s="1"/>
      <c r="J41593" s="1"/>
      <c r="K41593" s="1"/>
      <c r="AA41593" s="1"/>
      <c r="AB41593" s="1"/>
      <c r="AC41593" s="1"/>
      <c r="AJ41593" s="1"/>
      <c r="AK41593" s="1"/>
      <c r="AL41593" s="1"/>
    </row>
    <row r="41594">
      <c r="I41594" s="1"/>
      <c r="J41594" s="1"/>
      <c r="K41594" s="1"/>
      <c r="AA41594" s="1"/>
      <c r="AB41594" s="1"/>
      <c r="AC41594" s="1"/>
      <c r="AJ41594" s="1"/>
      <c r="AK41594" s="1"/>
      <c r="AL41594" s="1"/>
    </row>
    <row r="41595">
      <c r="I41595" s="1"/>
      <c r="J41595" s="1"/>
      <c r="K41595" s="1"/>
      <c r="AA41595" s="1"/>
      <c r="AB41595" s="1"/>
      <c r="AC41595" s="1"/>
      <c r="AJ41595" s="1"/>
      <c r="AK41595" s="1"/>
      <c r="AL41595" s="1"/>
    </row>
    <row r="41596">
      <c r="I41596" s="1"/>
      <c r="J41596" s="1"/>
      <c r="K41596" s="1"/>
      <c r="AA41596" s="1"/>
      <c r="AB41596" s="1"/>
      <c r="AC41596" s="1"/>
      <c r="AJ41596" s="1"/>
      <c r="AK41596" s="1"/>
      <c r="AL41596" s="1"/>
    </row>
    <row r="41597">
      <c r="I41597" s="1"/>
      <c r="J41597" s="1"/>
      <c r="K41597" s="1"/>
      <c r="AA41597" s="1"/>
      <c r="AB41597" s="1"/>
      <c r="AC41597" s="1"/>
      <c r="AJ41597" s="1"/>
      <c r="AK41597" s="1"/>
      <c r="AL41597" s="1"/>
    </row>
    <row r="41598">
      <c r="I41598" s="1"/>
      <c r="J41598" s="1"/>
      <c r="K41598" s="1"/>
      <c r="AA41598" s="1"/>
      <c r="AB41598" s="1"/>
      <c r="AC41598" s="1"/>
      <c r="AJ41598" s="1"/>
      <c r="AK41598" s="1"/>
      <c r="AL41598" s="1"/>
    </row>
    <row r="41599">
      <c r="I41599" s="1"/>
      <c r="J41599" s="1"/>
      <c r="K41599" s="1"/>
      <c r="AA41599" s="1"/>
      <c r="AB41599" s="1"/>
      <c r="AC41599" s="1"/>
      <c r="AJ41599" s="1"/>
      <c r="AK41599" s="1"/>
      <c r="AL41599" s="1"/>
    </row>
    <row r="41600">
      <c r="I41600" s="1"/>
      <c r="J41600" s="1"/>
      <c r="K41600" s="1"/>
      <c r="AA41600" s="1"/>
      <c r="AB41600" s="1"/>
      <c r="AC41600" s="1"/>
      <c r="AJ41600" s="1"/>
      <c r="AK41600" s="1"/>
      <c r="AL41600" s="1"/>
    </row>
    <row r="41601">
      <c r="I41601" s="1"/>
      <c r="J41601" s="1"/>
      <c r="K41601" s="1"/>
      <c r="AA41601" s="1"/>
      <c r="AB41601" s="1"/>
      <c r="AC41601" s="1"/>
      <c r="AJ41601" s="1"/>
      <c r="AK41601" s="1"/>
      <c r="AL41601" s="1"/>
    </row>
    <row r="41602">
      <c r="I41602" s="1"/>
      <c r="J41602" s="1"/>
      <c r="K41602" s="1"/>
      <c r="AA41602" s="1"/>
      <c r="AB41602" s="1"/>
      <c r="AC41602" s="1"/>
      <c r="AJ41602" s="1"/>
      <c r="AK41602" s="1"/>
      <c r="AL41602" s="1"/>
    </row>
    <row r="41603">
      <c r="I41603" s="1"/>
      <c r="J41603" s="1"/>
      <c r="K41603" s="1"/>
      <c r="AA41603" s="1"/>
      <c r="AB41603" s="1"/>
      <c r="AC41603" s="1"/>
      <c r="AJ41603" s="1"/>
      <c r="AK41603" s="1"/>
      <c r="AL41603" s="1"/>
    </row>
    <row r="41604">
      <c r="I41604" s="1"/>
      <c r="J41604" s="1"/>
      <c r="K41604" s="1"/>
      <c r="AA41604" s="1"/>
      <c r="AB41604" s="1"/>
      <c r="AC41604" s="1"/>
      <c r="AJ41604" s="1"/>
      <c r="AK41604" s="1"/>
      <c r="AL41604" s="1"/>
    </row>
    <row r="41605">
      <c r="I41605" s="1"/>
      <c r="J41605" s="1"/>
      <c r="K41605" s="1"/>
      <c r="AA41605" s="1"/>
      <c r="AB41605" s="1"/>
      <c r="AC41605" s="1"/>
      <c r="AJ41605" s="1"/>
      <c r="AK41605" s="1"/>
      <c r="AL41605" s="1"/>
    </row>
    <row r="41606">
      <c r="I41606" s="1"/>
      <c r="J41606" s="1"/>
      <c r="K41606" s="1"/>
      <c r="AA41606" s="1"/>
      <c r="AB41606" s="1"/>
      <c r="AC41606" s="1"/>
      <c r="AJ41606" s="1"/>
      <c r="AK41606" s="1"/>
      <c r="AL41606" s="1"/>
    </row>
    <row r="41607">
      <c r="I41607" s="1"/>
      <c r="J41607" s="1"/>
      <c r="K41607" s="1"/>
      <c r="AA41607" s="1"/>
      <c r="AB41607" s="1"/>
      <c r="AC41607" s="1"/>
      <c r="AJ41607" s="1"/>
      <c r="AK41607" s="1"/>
      <c r="AL41607" s="1"/>
    </row>
    <row r="41608">
      <c r="I41608" s="1"/>
      <c r="J41608" s="1"/>
      <c r="K41608" s="1"/>
      <c r="AA41608" s="1"/>
      <c r="AB41608" s="1"/>
      <c r="AC41608" s="1"/>
      <c r="AJ41608" s="1"/>
      <c r="AK41608" s="1"/>
      <c r="AL41608" s="1"/>
    </row>
    <row r="41609">
      <c r="I41609" s="1"/>
      <c r="J41609" s="1"/>
      <c r="K41609" s="1"/>
      <c r="AA41609" s="1"/>
      <c r="AB41609" s="1"/>
      <c r="AC41609" s="1"/>
      <c r="AJ41609" s="1"/>
      <c r="AK41609" s="1"/>
      <c r="AL41609" s="1"/>
    </row>
    <row r="41610">
      <c r="I41610" s="1"/>
      <c r="J41610" s="1"/>
      <c r="K41610" s="1"/>
      <c r="AA41610" s="1"/>
      <c r="AB41610" s="1"/>
      <c r="AC41610" s="1"/>
      <c r="AJ41610" s="1"/>
      <c r="AK41610" s="1"/>
      <c r="AL41610" s="1"/>
    </row>
    <row r="41611">
      <c r="I41611" s="1"/>
      <c r="J41611" s="1"/>
      <c r="K41611" s="1"/>
      <c r="AA41611" s="1"/>
      <c r="AB41611" s="1"/>
      <c r="AC41611" s="1"/>
      <c r="AJ41611" s="1"/>
      <c r="AK41611" s="1"/>
      <c r="AL41611" s="1"/>
    </row>
    <row r="41612">
      <c r="I41612" s="1"/>
      <c r="J41612" s="1"/>
      <c r="K41612" s="1"/>
      <c r="AA41612" s="1"/>
      <c r="AB41612" s="1"/>
      <c r="AC41612" s="1"/>
      <c r="AJ41612" s="1"/>
      <c r="AK41612" s="1"/>
      <c r="AL41612" s="1"/>
    </row>
    <row r="41613">
      <c r="I41613" s="1"/>
      <c r="J41613" s="1"/>
      <c r="K41613" s="1"/>
      <c r="AA41613" s="1"/>
      <c r="AB41613" s="1"/>
      <c r="AC41613" s="1"/>
      <c r="AJ41613" s="1"/>
      <c r="AK41613" s="1"/>
      <c r="AL41613" s="1"/>
    </row>
    <row r="41614">
      <c r="I41614" s="1"/>
      <c r="J41614" s="1"/>
      <c r="K41614" s="1"/>
      <c r="AA41614" s="1"/>
      <c r="AB41614" s="1"/>
      <c r="AC41614" s="1"/>
      <c r="AJ41614" s="1"/>
      <c r="AK41614" s="1"/>
      <c r="AL41614" s="1"/>
    </row>
    <row r="41615">
      <c r="I41615" s="1"/>
      <c r="J41615" s="1"/>
      <c r="K41615" s="1"/>
      <c r="AA41615" s="1"/>
      <c r="AB41615" s="1"/>
      <c r="AC41615" s="1"/>
      <c r="AJ41615" s="1"/>
      <c r="AK41615" s="1"/>
      <c r="AL41615" s="1"/>
    </row>
    <row r="41616">
      <c r="I41616" s="1"/>
      <c r="J41616" s="1"/>
      <c r="K41616" s="1"/>
      <c r="AA41616" s="1"/>
      <c r="AB41616" s="1"/>
      <c r="AC41616" s="1"/>
      <c r="AJ41616" s="1"/>
      <c r="AK41616" s="1"/>
      <c r="AL41616" s="1"/>
    </row>
    <row r="41617">
      <c r="I41617" s="1"/>
      <c r="J41617" s="1"/>
      <c r="K41617" s="1"/>
      <c r="AA41617" s="1"/>
      <c r="AB41617" s="1"/>
      <c r="AC41617" s="1"/>
      <c r="AJ41617" s="1"/>
      <c r="AK41617" s="1"/>
      <c r="AL41617" s="1"/>
    </row>
    <row r="41618">
      <c r="I41618" s="1"/>
      <c r="J41618" s="1"/>
      <c r="K41618" s="1"/>
      <c r="AA41618" s="1"/>
      <c r="AB41618" s="1"/>
      <c r="AC41618" s="1"/>
      <c r="AJ41618" s="1"/>
      <c r="AK41618" s="1"/>
      <c r="AL41618" s="1"/>
    </row>
    <row r="41619">
      <c r="I41619" s="1"/>
      <c r="J41619" s="1"/>
      <c r="K41619" s="1"/>
      <c r="AA41619" s="1"/>
      <c r="AB41619" s="1"/>
      <c r="AC41619" s="1"/>
      <c r="AJ41619" s="1"/>
      <c r="AK41619" s="1"/>
      <c r="AL41619" s="1"/>
    </row>
    <row r="41620">
      <c r="I41620" s="1"/>
      <c r="J41620" s="1"/>
      <c r="K41620" s="1"/>
      <c r="AA41620" s="1"/>
      <c r="AB41620" s="1"/>
      <c r="AC41620" s="1"/>
      <c r="AJ41620" s="1"/>
      <c r="AK41620" s="1"/>
      <c r="AL41620" s="1"/>
    </row>
    <row r="41621">
      <c r="I41621" s="1"/>
      <c r="J41621" s="1"/>
      <c r="K41621" s="1"/>
      <c r="AA41621" s="1"/>
      <c r="AB41621" s="1"/>
      <c r="AC41621" s="1"/>
      <c r="AJ41621" s="1"/>
      <c r="AK41621" s="1"/>
      <c r="AL41621" s="1"/>
    </row>
    <row r="41622">
      <c r="I41622" s="1"/>
      <c r="J41622" s="1"/>
      <c r="K41622" s="1"/>
      <c r="AA41622" s="1"/>
      <c r="AB41622" s="1"/>
      <c r="AC41622" s="1"/>
      <c r="AJ41622" s="1"/>
      <c r="AK41622" s="1"/>
      <c r="AL41622" s="1"/>
    </row>
    <row r="41623">
      <c r="I41623" s="1"/>
      <c r="J41623" s="1"/>
      <c r="K41623" s="1"/>
      <c r="AA41623" s="1"/>
      <c r="AB41623" s="1"/>
      <c r="AC41623" s="1"/>
      <c r="AJ41623" s="1"/>
      <c r="AK41623" s="1"/>
      <c r="AL41623" s="1"/>
    </row>
    <row r="41624">
      <c r="I41624" s="1"/>
      <c r="J41624" s="1"/>
      <c r="K41624" s="1"/>
      <c r="AA41624" s="1"/>
      <c r="AB41624" s="1"/>
      <c r="AC41624" s="1"/>
      <c r="AJ41624" s="1"/>
      <c r="AK41624" s="1"/>
      <c r="AL41624" s="1"/>
    </row>
    <row r="41625">
      <c r="I41625" s="1"/>
      <c r="J41625" s="1"/>
      <c r="K41625" s="1"/>
      <c r="AA41625" s="1"/>
      <c r="AB41625" s="1"/>
      <c r="AC41625" s="1"/>
      <c r="AJ41625" s="1"/>
      <c r="AK41625" s="1"/>
      <c r="AL41625" s="1"/>
    </row>
    <row r="41626">
      <c r="I41626" s="1"/>
      <c r="J41626" s="1"/>
      <c r="K41626" s="1"/>
      <c r="AA41626" s="1"/>
      <c r="AB41626" s="1"/>
      <c r="AC41626" s="1"/>
      <c r="AJ41626" s="1"/>
      <c r="AK41626" s="1"/>
      <c r="AL41626" s="1"/>
    </row>
    <row r="41627">
      <c r="I41627" s="1"/>
      <c r="J41627" s="1"/>
      <c r="K41627" s="1"/>
      <c r="AA41627" s="1"/>
      <c r="AB41627" s="1"/>
      <c r="AC41627" s="1"/>
      <c r="AJ41627" s="1"/>
      <c r="AK41627" s="1"/>
      <c r="AL41627" s="1"/>
    </row>
    <row r="41628">
      <c r="I41628" s="1"/>
      <c r="J41628" s="1"/>
      <c r="K41628" s="1"/>
      <c r="AA41628" s="1"/>
      <c r="AB41628" s="1"/>
      <c r="AC41628" s="1"/>
      <c r="AJ41628" s="1"/>
      <c r="AK41628" s="1"/>
      <c r="AL41628" s="1"/>
    </row>
    <row r="41629">
      <c r="I41629" s="1"/>
      <c r="J41629" s="1"/>
      <c r="K41629" s="1"/>
      <c r="AA41629" s="1"/>
      <c r="AB41629" s="1"/>
      <c r="AC41629" s="1"/>
      <c r="AJ41629" s="1"/>
      <c r="AK41629" s="1"/>
      <c r="AL41629" s="1"/>
    </row>
    <row r="41630">
      <c r="I41630" s="1"/>
      <c r="J41630" s="1"/>
      <c r="K41630" s="1"/>
      <c r="AA41630" s="1"/>
      <c r="AB41630" s="1"/>
      <c r="AC41630" s="1"/>
      <c r="AJ41630" s="1"/>
      <c r="AK41630" s="1"/>
      <c r="AL41630" s="1"/>
    </row>
    <row r="41631">
      <c r="I41631" s="1"/>
      <c r="J41631" s="1"/>
      <c r="K41631" s="1"/>
      <c r="AA41631" s="1"/>
      <c r="AB41631" s="1"/>
      <c r="AC41631" s="1"/>
      <c r="AJ41631" s="1"/>
      <c r="AK41631" s="1"/>
      <c r="AL41631" s="1"/>
    </row>
    <row r="41632">
      <c r="I41632" s="1"/>
      <c r="J41632" s="1"/>
      <c r="K41632" s="1"/>
      <c r="AA41632" s="1"/>
      <c r="AB41632" s="1"/>
      <c r="AC41632" s="1"/>
      <c r="AJ41632" s="1"/>
      <c r="AK41632" s="1"/>
      <c r="AL41632" s="1"/>
    </row>
    <row r="41633">
      <c r="I41633" s="1"/>
      <c r="J41633" s="1"/>
      <c r="K41633" s="1"/>
      <c r="AA41633" s="1"/>
      <c r="AB41633" s="1"/>
      <c r="AC41633" s="1"/>
      <c r="AJ41633" s="1"/>
      <c r="AK41633" s="1"/>
      <c r="AL41633" s="1"/>
    </row>
    <row r="41634">
      <c r="I41634" s="1"/>
      <c r="J41634" s="1"/>
      <c r="K41634" s="1"/>
      <c r="AA41634" s="1"/>
      <c r="AB41634" s="1"/>
      <c r="AC41634" s="1"/>
      <c r="AJ41634" s="1"/>
      <c r="AK41634" s="1"/>
      <c r="AL41634" s="1"/>
    </row>
    <row r="41635">
      <c r="I41635" s="1"/>
      <c r="J41635" s="1"/>
      <c r="K41635" s="1"/>
      <c r="AA41635" s="1"/>
      <c r="AB41635" s="1"/>
      <c r="AC41635" s="1"/>
      <c r="AJ41635" s="1"/>
      <c r="AK41635" s="1"/>
      <c r="AL41635" s="1"/>
    </row>
    <row r="41636">
      <c r="I41636" s="1"/>
      <c r="J41636" s="1"/>
      <c r="K41636" s="1"/>
      <c r="AA41636" s="1"/>
      <c r="AB41636" s="1"/>
      <c r="AC41636" s="1"/>
      <c r="AJ41636" s="1"/>
      <c r="AK41636" s="1"/>
      <c r="AL41636" s="1"/>
    </row>
    <row r="41637">
      <c r="I41637" s="1"/>
      <c r="J41637" s="1"/>
      <c r="K41637" s="1"/>
      <c r="AA41637" s="1"/>
      <c r="AB41637" s="1"/>
      <c r="AC41637" s="1"/>
      <c r="AJ41637" s="1"/>
      <c r="AK41637" s="1"/>
      <c r="AL41637" s="1"/>
    </row>
    <row r="41638">
      <c r="I41638" s="1"/>
      <c r="J41638" s="1"/>
      <c r="K41638" s="1"/>
      <c r="AA41638" s="1"/>
      <c r="AB41638" s="1"/>
      <c r="AC41638" s="1"/>
      <c r="AJ41638" s="1"/>
      <c r="AK41638" s="1"/>
      <c r="AL41638" s="1"/>
    </row>
    <row r="41639">
      <c r="I41639" s="1"/>
      <c r="J41639" s="1"/>
      <c r="K41639" s="1"/>
      <c r="AA41639" s="1"/>
      <c r="AB41639" s="1"/>
      <c r="AC41639" s="1"/>
      <c r="AJ41639" s="1"/>
      <c r="AK41639" s="1"/>
      <c r="AL41639" s="1"/>
    </row>
    <row r="41640">
      <c r="I41640" s="1"/>
      <c r="J41640" s="1"/>
      <c r="K41640" s="1"/>
      <c r="AA41640" s="1"/>
      <c r="AB41640" s="1"/>
      <c r="AC41640" s="1"/>
      <c r="AJ41640" s="1"/>
      <c r="AK41640" s="1"/>
      <c r="AL41640" s="1"/>
    </row>
    <row r="41641">
      <c r="I41641" s="1"/>
      <c r="J41641" s="1"/>
      <c r="K41641" s="1"/>
      <c r="AA41641" s="1"/>
      <c r="AB41641" s="1"/>
      <c r="AC41641" s="1"/>
      <c r="AJ41641" s="1"/>
      <c r="AK41641" s="1"/>
      <c r="AL41641" s="1"/>
    </row>
    <row r="41642">
      <c r="I41642" s="1"/>
      <c r="J41642" s="1"/>
      <c r="K41642" s="1"/>
      <c r="AA41642" s="1"/>
      <c r="AB41642" s="1"/>
      <c r="AC41642" s="1"/>
      <c r="AJ41642" s="1"/>
      <c r="AK41642" s="1"/>
      <c r="AL41642" s="1"/>
    </row>
    <row r="41643">
      <c r="I41643" s="1"/>
      <c r="J41643" s="1"/>
      <c r="K41643" s="1"/>
      <c r="AA41643" s="1"/>
      <c r="AB41643" s="1"/>
      <c r="AC41643" s="1"/>
      <c r="AJ41643" s="1"/>
      <c r="AK41643" s="1"/>
      <c r="AL41643" s="1"/>
    </row>
    <row r="41644">
      <c r="I41644" s="1"/>
      <c r="J41644" s="1"/>
      <c r="K41644" s="1"/>
      <c r="AA41644" s="1"/>
      <c r="AB41644" s="1"/>
      <c r="AC41644" s="1"/>
      <c r="AJ41644" s="1"/>
      <c r="AK41644" s="1"/>
      <c r="AL41644" s="1"/>
    </row>
    <row r="41645">
      <c r="I41645" s="1"/>
      <c r="J41645" s="1"/>
      <c r="K41645" s="1"/>
      <c r="AA41645" s="1"/>
      <c r="AB41645" s="1"/>
      <c r="AC41645" s="1"/>
      <c r="AJ41645" s="1"/>
      <c r="AK41645" s="1"/>
      <c r="AL41645" s="1"/>
    </row>
    <row r="41646">
      <c r="I41646" s="1"/>
      <c r="J41646" s="1"/>
      <c r="K41646" s="1"/>
      <c r="AA41646" s="1"/>
      <c r="AB41646" s="1"/>
      <c r="AC41646" s="1"/>
      <c r="AJ41646" s="1"/>
      <c r="AK41646" s="1"/>
      <c r="AL41646" s="1"/>
    </row>
    <row r="41647">
      <c r="I41647" s="1"/>
      <c r="J41647" s="1"/>
      <c r="K41647" s="1"/>
      <c r="AA41647" s="1"/>
      <c r="AB41647" s="1"/>
      <c r="AC41647" s="1"/>
      <c r="AJ41647" s="1"/>
      <c r="AK41647" s="1"/>
      <c r="AL41647" s="1"/>
    </row>
    <row r="41648">
      <c r="I41648" s="1"/>
      <c r="J41648" s="1"/>
      <c r="K41648" s="1"/>
      <c r="AA41648" s="1"/>
      <c r="AB41648" s="1"/>
      <c r="AC41648" s="1"/>
      <c r="AJ41648" s="1"/>
      <c r="AK41648" s="1"/>
      <c r="AL41648" s="1"/>
    </row>
    <row r="41649">
      <c r="I41649" s="1"/>
      <c r="J41649" s="1"/>
      <c r="K41649" s="1"/>
      <c r="AA41649" s="1"/>
      <c r="AB41649" s="1"/>
      <c r="AC41649" s="1"/>
      <c r="AJ41649" s="1"/>
      <c r="AK41649" s="1"/>
      <c r="AL41649" s="1"/>
    </row>
    <row r="41650">
      <c r="I41650" s="1"/>
      <c r="J41650" s="1"/>
      <c r="K41650" s="1"/>
      <c r="AA41650" s="1"/>
      <c r="AB41650" s="1"/>
      <c r="AC41650" s="1"/>
      <c r="AJ41650" s="1"/>
      <c r="AK41650" s="1"/>
      <c r="AL41650" s="1"/>
    </row>
    <row r="41651">
      <c r="I41651" s="1"/>
      <c r="J41651" s="1"/>
      <c r="K41651" s="1"/>
      <c r="AA41651" s="1"/>
      <c r="AB41651" s="1"/>
      <c r="AC41651" s="1"/>
      <c r="AJ41651" s="1"/>
      <c r="AK41651" s="1"/>
      <c r="AL41651" s="1"/>
    </row>
    <row r="41652">
      <c r="I41652" s="1"/>
      <c r="J41652" s="1"/>
      <c r="K41652" s="1"/>
      <c r="AA41652" s="1"/>
      <c r="AB41652" s="1"/>
      <c r="AC41652" s="1"/>
      <c r="AJ41652" s="1"/>
      <c r="AK41652" s="1"/>
      <c r="AL41652" s="1"/>
    </row>
    <row r="41653">
      <c r="I41653" s="1"/>
      <c r="J41653" s="1"/>
      <c r="K41653" s="1"/>
      <c r="AA41653" s="1"/>
      <c r="AB41653" s="1"/>
      <c r="AC41653" s="1"/>
      <c r="AJ41653" s="1"/>
      <c r="AK41653" s="1"/>
      <c r="AL41653" s="1"/>
    </row>
    <row r="41654">
      <c r="I41654" s="1"/>
      <c r="J41654" s="1"/>
      <c r="K41654" s="1"/>
      <c r="AA41654" s="1"/>
      <c r="AB41654" s="1"/>
      <c r="AC41654" s="1"/>
      <c r="AJ41654" s="1"/>
      <c r="AK41654" s="1"/>
      <c r="AL41654" s="1"/>
    </row>
    <row r="41655">
      <c r="I41655" s="1"/>
      <c r="J41655" s="1"/>
      <c r="K41655" s="1"/>
      <c r="AA41655" s="1"/>
      <c r="AB41655" s="1"/>
      <c r="AC41655" s="1"/>
      <c r="AJ41655" s="1"/>
      <c r="AK41655" s="1"/>
      <c r="AL41655" s="1"/>
    </row>
    <row r="41656">
      <c r="I41656" s="1"/>
      <c r="J41656" s="1"/>
      <c r="K41656" s="1"/>
      <c r="AA41656" s="1"/>
      <c r="AB41656" s="1"/>
      <c r="AC41656" s="1"/>
      <c r="AJ41656" s="1"/>
      <c r="AK41656" s="1"/>
      <c r="AL41656" s="1"/>
    </row>
    <row r="41657">
      <c r="I41657" s="1"/>
      <c r="J41657" s="1"/>
      <c r="K41657" s="1"/>
      <c r="AA41657" s="1"/>
      <c r="AB41657" s="1"/>
      <c r="AC41657" s="1"/>
      <c r="AJ41657" s="1"/>
      <c r="AK41657" s="1"/>
      <c r="AL41657" s="1"/>
    </row>
    <row r="41658">
      <c r="I41658" s="1"/>
      <c r="J41658" s="1"/>
      <c r="K41658" s="1"/>
      <c r="AA41658" s="1"/>
      <c r="AB41658" s="1"/>
      <c r="AC41658" s="1"/>
      <c r="AJ41658" s="1"/>
      <c r="AK41658" s="1"/>
      <c r="AL41658" s="1"/>
    </row>
    <row r="41659">
      <c r="I41659" s="1"/>
      <c r="J41659" s="1"/>
      <c r="K41659" s="1"/>
      <c r="AA41659" s="1"/>
      <c r="AB41659" s="1"/>
      <c r="AC41659" s="1"/>
      <c r="AJ41659" s="1"/>
      <c r="AK41659" s="1"/>
      <c r="AL41659" s="1"/>
    </row>
    <row r="41660">
      <c r="I41660" s="1"/>
      <c r="J41660" s="1"/>
      <c r="K41660" s="1"/>
      <c r="AA41660" s="1"/>
      <c r="AB41660" s="1"/>
      <c r="AC41660" s="1"/>
      <c r="AJ41660" s="1"/>
      <c r="AK41660" s="1"/>
      <c r="AL41660" s="1"/>
    </row>
    <row r="41661">
      <c r="I41661" s="1"/>
      <c r="J41661" s="1"/>
      <c r="K41661" s="1"/>
      <c r="AA41661" s="1"/>
      <c r="AB41661" s="1"/>
      <c r="AC41661" s="1"/>
      <c r="AJ41661" s="1"/>
      <c r="AK41661" s="1"/>
      <c r="AL41661" s="1"/>
    </row>
    <row r="41662">
      <c r="I41662" s="1"/>
      <c r="J41662" s="1"/>
      <c r="K41662" s="1"/>
      <c r="AA41662" s="1"/>
      <c r="AB41662" s="1"/>
      <c r="AC41662" s="1"/>
      <c r="AJ41662" s="1"/>
      <c r="AK41662" s="1"/>
      <c r="AL41662" s="1"/>
    </row>
    <row r="41663">
      <c r="I41663" s="1"/>
      <c r="J41663" s="1"/>
      <c r="K41663" s="1"/>
      <c r="AA41663" s="1"/>
      <c r="AB41663" s="1"/>
      <c r="AC41663" s="1"/>
      <c r="AJ41663" s="1"/>
      <c r="AK41663" s="1"/>
      <c r="AL41663" s="1"/>
    </row>
    <row r="41664">
      <c r="I41664" s="1"/>
      <c r="J41664" s="1"/>
      <c r="K41664" s="1"/>
      <c r="AA41664" s="1"/>
      <c r="AB41664" s="1"/>
      <c r="AC41664" s="1"/>
      <c r="AJ41664" s="1"/>
      <c r="AK41664" s="1"/>
      <c r="AL41664" s="1"/>
    </row>
    <row r="41665">
      <c r="I41665" s="1"/>
      <c r="J41665" s="1"/>
      <c r="K41665" s="1"/>
      <c r="AA41665" s="1"/>
      <c r="AB41665" s="1"/>
      <c r="AC41665" s="1"/>
      <c r="AJ41665" s="1"/>
      <c r="AK41665" s="1"/>
      <c r="AL41665" s="1"/>
    </row>
    <row r="41666">
      <c r="I41666" s="1"/>
      <c r="J41666" s="1"/>
      <c r="K41666" s="1"/>
      <c r="AA41666" s="1"/>
      <c r="AB41666" s="1"/>
      <c r="AC41666" s="1"/>
      <c r="AJ41666" s="1"/>
      <c r="AK41666" s="1"/>
      <c r="AL41666" s="1"/>
    </row>
    <row r="41667">
      <c r="I41667" s="1"/>
      <c r="J41667" s="1"/>
      <c r="K41667" s="1"/>
      <c r="AA41667" s="1"/>
      <c r="AB41667" s="1"/>
      <c r="AC41667" s="1"/>
      <c r="AJ41667" s="1"/>
      <c r="AK41667" s="1"/>
      <c r="AL41667" s="1"/>
    </row>
    <row r="41668">
      <c r="I41668" s="1"/>
      <c r="J41668" s="1"/>
      <c r="K41668" s="1"/>
      <c r="AA41668" s="1"/>
      <c r="AB41668" s="1"/>
      <c r="AC41668" s="1"/>
      <c r="AJ41668" s="1"/>
      <c r="AK41668" s="1"/>
      <c r="AL41668" s="1"/>
    </row>
    <row r="41669">
      <c r="I41669" s="1"/>
      <c r="J41669" s="1"/>
      <c r="K41669" s="1"/>
      <c r="AA41669" s="1"/>
      <c r="AB41669" s="1"/>
      <c r="AC41669" s="1"/>
      <c r="AJ41669" s="1"/>
      <c r="AK41669" s="1"/>
      <c r="AL41669" s="1"/>
    </row>
    <row r="41670">
      <c r="I41670" s="1"/>
      <c r="J41670" s="1"/>
      <c r="K41670" s="1"/>
      <c r="AA41670" s="1"/>
      <c r="AB41670" s="1"/>
      <c r="AC41670" s="1"/>
      <c r="AJ41670" s="1"/>
      <c r="AK41670" s="1"/>
      <c r="AL41670" s="1"/>
    </row>
    <row r="41671">
      <c r="I41671" s="1"/>
      <c r="J41671" s="1"/>
      <c r="K41671" s="1"/>
      <c r="AA41671" s="1"/>
      <c r="AB41671" s="1"/>
      <c r="AC41671" s="1"/>
      <c r="AJ41671" s="1"/>
      <c r="AK41671" s="1"/>
      <c r="AL41671" s="1"/>
    </row>
    <row r="41672">
      <c r="I41672" s="1"/>
      <c r="J41672" s="1"/>
      <c r="K41672" s="1"/>
      <c r="AA41672" s="1"/>
      <c r="AB41672" s="1"/>
      <c r="AC41672" s="1"/>
      <c r="AJ41672" s="1"/>
      <c r="AK41672" s="1"/>
      <c r="AL41672" s="1"/>
    </row>
    <row r="41673">
      <c r="I41673" s="1"/>
      <c r="J41673" s="1"/>
      <c r="K41673" s="1"/>
      <c r="AA41673" s="1"/>
      <c r="AB41673" s="1"/>
      <c r="AC41673" s="1"/>
      <c r="AJ41673" s="1"/>
      <c r="AK41673" s="1"/>
      <c r="AL41673" s="1"/>
    </row>
    <row r="41674">
      <c r="I41674" s="1"/>
      <c r="J41674" s="1"/>
      <c r="K41674" s="1"/>
      <c r="AA41674" s="1"/>
      <c r="AB41674" s="1"/>
      <c r="AC41674" s="1"/>
      <c r="AJ41674" s="1"/>
      <c r="AK41674" s="1"/>
      <c r="AL41674" s="1"/>
    </row>
    <row r="41675">
      <c r="I41675" s="1"/>
      <c r="J41675" s="1"/>
      <c r="K41675" s="1"/>
      <c r="AA41675" s="1"/>
      <c r="AB41675" s="1"/>
      <c r="AC41675" s="1"/>
      <c r="AJ41675" s="1"/>
      <c r="AK41675" s="1"/>
      <c r="AL41675" s="1"/>
    </row>
    <row r="41676">
      <c r="I41676" s="1"/>
      <c r="J41676" s="1"/>
      <c r="K41676" s="1"/>
      <c r="AA41676" s="1"/>
      <c r="AB41676" s="1"/>
      <c r="AC41676" s="1"/>
      <c r="AJ41676" s="1"/>
      <c r="AK41676" s="1"/>
      <c r="AL41676" s="1"/>
    </row>
    <row r="41677">
      <c r="I41677" s="1"/>
      <c r="J41677" s="1"/>
      <c r="K41677" s="1"/>
      <c r="AA41677" s="1"/>
      <c r="AB41677" s="1"/>
      <c r="AC41677" s="1"/>
      <c r="AJ41677" s="1"/>
      <c r="AK41677" s="1"/>
      <c r="AL41677" s="1"/>
    </row>
    <row r="41678">
      <c r="I41678" s="1"/>
      <c r="J41678" s="1"/>
      <c r="K41678" s="1"/>
      <c r="AA41678" s="1"/>
      <c r="AB41678" s="1"/>
      <c r="AC41678" s="1"/>
      <c r="AJ41678" s="1"/>
      <c r="AK41678" s="1"/>
      <c r="AL41678" s="1"/>
    </row>
    <row r="41679">
      <c r="I41679" s="1"/>
      <c r="J41679" s="1"/>
      <c r="K41679" s="1"/>
      <c r="AA41679" s="1"/>
      <c r="AB41679" s="1"/>
      <c r="AC41679" s="1"/>
      <c r="AJ41679" s="1"/>
      <c r="AK41679" s="1"/>
      <c r="AL41679" s="1"/>
    </row>
    <row r="41680">
      <c r="I41680" s="1"/>
      <c r="J41680" s="1"/>
      <c r="K41680" s="1"/>
      <c r="AA41680" s="1"/>
      <c r="AB41680" s="1"/>
      <c r="AC41680" s="1"/>
      <c r="AJ41680" s="1"/>
      <c r="AK41680" s="1"/>
      <c r="AL41680" s="1"/>
    </row>
    <row r="41681">
      <c r="I41681" s="1"/>
      <c r="J41681" s="1"/>
      <c r="K41681" s="1"/>
      <c r="AA41681" s="1"/>
      <c r="AB41681" s="1"/>
      <c r="AC41681" s="1"/>
      <c r="AJ41681" s="1"/>
      <c r="AK41681" s="1"/>
      <c r="AL41681" s="1"/>
    </row>
    <row r="41682">
      <c r="I41682" s="1"/>
      <c r="J41682" s="1"/>
      <c r="K41682" s="1"/>
      <c r="AA41682" s="1"/>
      <c r="AB41682" s="1"/>
      <c r="AC41682" s="1"/>
      <c r="AJ41682" s="1"/>
      <c r="AK41682" s="1"/>
      <c r="AL41682" s="1"/>
    </row>
    <row r="41683">
      <c r="I41683" s="1"/>
      <c r="J41683" s="1"/>
      <c r="K41683" s="1"/>
      <c r="AA41683" s="1"/>
      <c r="AB41683" s="1"/>
      <c r="AC41683" s="1"/>
      <c r="AJ41683" s="1"/>
      <c r="AK41683" s="1"/>
      <c r="AL41683" s="1"/>
    </row>
    <row r="41684">
      <c r="I41684" s="1"/>
      <c r="J41684" s="1"/>
      <c r="K41684" s="1"/>
      <c r="AA41684" s="1"/>
      <c r="AB41684" s="1"/>
      <c r="AC41684" s="1"/>
      <c r="AJ41684" s="1"/>
      <c r="AK41684" s="1"/>
      <c r="AL41684" s="1"/>
    </row>
    <row r="41685">
      <c r="I41685" s="1"/>
      <c r="J41685" s="1"/>
      <c r="K41685" s="1"/>
      <c r="AA41685" s="1"/>
      <c r="AB41685" s="1"/>
      <c r="AC41685" s="1"/>
      <c r="AJ41685" s="1"/>
      <c r="AK41685" s="1"/>
      <c r="AL41685" s="1"/>
    </row>
    <row r="41686">
      <c r="I41686" s="1"/>
      <c r="J41686" s="1"/>
      <c r="K41686" s="1"/>
      <c r="AA41686" s="1"/>
      <c r="AB41686" s="1"/>
      <c r="AC41686" s="1"/>
      <c r="AJ41686" s="1"/>
      <c r="AK41686" s="1"/>
      <c r="AL41686" s="1"/>
    </row>
    <row r="41687">
      <c r="I41687" s="1"/>
      <c r="J41687" s="1"/>
      <c r="K41687" s="1"/>
      <c r="AA41687" s="1"/>
      <c r="AB41687" s="1"/>
      <c r="AC41687" s="1"/>
      <c r="AJ41687" s="1"/>
      <c r="AK41687" s="1"/>
      <c r="AL41687" s="1"/>
    </row>
    <row r="41688">
      <c r="I41688" s="1"/>
      <c r="J41688" s="1"/>
      <c r="K41688" s="1"/>
      <c r="AA41688" s="1"/>
      <c r="AB41688" s="1"/>
      <c r="AC41688" s="1"/>
      <c r="AJ41688" s="1"/>
      <c r="AK41688" s="1"/>
      <c r="AL41688" s="1"/>
    </row>
    <row r="41689">
      <c r="I41689" s="1"/>
      <c r="J41689" s="1"/>
      <c r="K41689" s="1"/>
      <c r="AA41689" s="1"/>
      <c r="AB41689" s="1"/>
      <c r="AC41689" s="1"/>
      <c r="AJ41689" s="1"/>
      <c r="AK41689" s="1"/>
      <c r="AL41689" s="1"/>
    </row>
    <row r="41690">
      <c r="I41690" s="1"/>
      <c r="J41690" s="1"/>
      <c r="K41690" s="1"/>
      <c r="AA41690" s="1"/>
      <c r="AB41690" s="1"/>
      <c r="AC41690" s="1"/>
      <c r="AJ41690" s="1"/>
      <c r="AK41690" s="1"/>
      <c r="AL41690" s="1"/>
    </row>
    <row r="41691">
      <c r="I41691" s="1"/>
      <c r="J41691" s="1"/>
      <c r="K41691" s="1"/>
      <c r="AA41691" s="1"/>
      <c r="AB41691" s="1"/>
      <c r="AC41691" s="1"/>
      <c r="AJ41691" s="1"/>
      <c r="AK41691" s="1"/>
      <c r="AL41691" s="1"/>
    </row>
    <row r="41692">
      <c r="I41692" s="1"/>
      <c r="J41692" s="1"/>
      <c r="K41692" s="1"/>
      <c r="AA41692" s="1"/>
      <c r="AB41692" s="1"/>
      <c r="AC41692" s="1"/>
      <c r="AJ41692" s="1"/>
      <c r="AK41692" s="1"/>
      <c r="AL41692" s="1"/>
    </row>
    <row r="41693">
      <c r="I41693" s="1"/>
      <c r="J41693" s="1"/>
      <c r="K41693" s="1"/>
      <c r="AA41693" s="1"/>
      <c r="AB41693" s="1"/>
      <c r="AC41693" s="1"/>
      <c r="AJ41693" s="1"/>
      <c r="AK41693" s="1"/>
      <c r="AL41693" s="1"/>
    </row>
    <row r="41694">
      <c r="I41694" s="1"/>
      <c r="J41694" s="1"/>
      <c r="K41694" s="1"/>
      <c r="AA41694" s="1"/>
      <c r="AB41694" s="1"/>
      <c r="AC41694" s="1"/>
      <c r="AJ41694" s="1"/>
      <c r="AK41694" s="1"/>
      <c r="AL41694" s="1"/>
    </row>
    <row r="41695">
      <c r="I41695" s="1"/>
      <c r="J41695" s="1"/>
      <c r="K41695" s="1"/>
      <c r="AA41695" s="1"/>
      <c r="AB41695" s="1"/>
      <c r="AC41695" s="1"/>
      <c r="AJ41695" s="1"/>
      <c r="AK41695" s="1"/>
      <c r="AL41695" s="1"/>
    </row>
    <row r="41696">
      <c r="I41696" s="1"/>
      <c r="J41696" s="1"/>
      <c r="K41696" s="1"/>
      <c r="AA41696" s="1"/>
      <c r="AB41696" s="1"/>
      <c r="AC41696" s="1"/>
      <c r="AJ41696" s="1"/>
      <c r="AK41696" s="1"/>
      <c r="AL41696" s="1"/>
    </row>
    <row r="41697">
      <c r="I41697" s="1"/>
      <c r="J41697" s="1"/>
      <c r="K41697" s="1"/>
      <c r="AA41697" s="1"/>
      <c r="AB41697" s="1"/>
      <c r="AC41697" s="1"/>
      <c r="AJ41697" s="1"/>
      <c r="AK41697" s="1"/>
      <c r="AL41697" s="1"/>
    </row>
    <row r="41698">
      <c r="I41698" s="1"/>
      <c r="J41698" s="1"/>
      <c r="K41698" s="1"/>
      <c r="AA41698" s="1"/>
      <c r="AB41698" s="1"/>
      <c r="AC41698" s="1"/>
      <c r="AJ41698" s="1"/>
      <c r="AK41698" s="1"/>
      <c r="AL41698" s="1"/>
    </row>
    <row r="41699">
      <c r="I41699" s="1"/>
      <c r="J41699" s="1"/>
      <c r="K41699" s="1"/>
      <c r="AA41699" s="1"/>
      <c r="AB41699" s="1"/>
      <c r="AC41699" s="1"/>
      <c r="AJ41699" s="1"/>
      <c r="AK41699" s="1"/>
      <c r="AL41699" s="1"/>
    </row>
    <row r="41700">
      <c r="I41700" s="1"/>
      <c r="J41700" s="1"/>
      <c r="K41700" s="1"/>
      <c r="AA41700" s="1"/>
      <c r="AB41700" s="1"/>
      <c r="AC41700" s="1"/>
      <c r="AJ41700" s="1"/>
      <c r="AK41700" s="1"/>
      <c r="AL41700" s="1"/>
    </row>
    <row r="41701">
      <c r="I41701" s="1"/>
      <c r="J41701" s="1"/>
      <c r="K41701" s="1"/>
      <c r="AA41701" s="1"/>
      <c r="AB41701" s="1"/>
      <c r="AC41701" s="1"/>
      <c r="AJ41701" s="1"/>
      <c r="AK41701" s="1"/>
      <c r="AL41701" s="1"/>
    </row>
    <row r="41702">
      <c r="I41702" s="1"/>
      <c r="J41702" s="1"/>
      <c r="K41702" s="1"/>
      <c r="AA41702" s="1"/>
      <c r="AB41702" s="1"/>
      <c r="AC41702" s="1"/>
      <c r="AJ41702" s="1"/>
      <c r="AK41702" s="1"/>
      <c r="AL41702" s="1"/>
    </row>
    <row r="41703">
      <c r="I41703" s="1"/>
      <c r="J41703" s="1"/>
      <c r="K41703" s="1"/>
      <c r="AA41703" s="1"/>
      <c r="AB41703" s="1"/>
      <c r="AC41703" s="1"/>
      <c r="AJ41703" s="1"/>
      <c r="AK41703" s="1"/>
      <c r="AL41703" s="1"/>
    </row>
    <row r="41704">
      <c r="I41704" s="1"/>
      <c r="J41704" s="1"/>
      <c r="K41704" s="1"/>
      <c r="AA41704" s="1"/>
      <c r="AB41704" s="1"/>
      <c r="AC41704" s="1"/>
      <c r="AJ41704" s="1"/>
      <c r="AK41704" s="1"/>
      <c r="AL41704" s="1"/>
    </row>
    <row r="41705">
      <c r="I41705" s="1"/>
      <c r="J41705" s="1"/>
      <c r="K41705" s="1"/>
      <c r="AA41705" s="1"/>
      <c r="AB41705" s="1"/>
      <c r="AC41705" s="1"/>
      <c r="AJ41705" s="1"/>
      <c r="AK41705" s="1"/>
      <c r="AL41705" s="1"/>
    </row>
    <row r="41706">
      <c r="I41706" s="1"/>
      <c r="J41706" s="1"/>
      <c r="K41706" s="1"/>
      <c r="AA41706" s="1"/>
      <c r="AB41706" s="1"/>
      <c r="AC41706" s="1"/>
      <c r="AJ41706" s="1"/>
      <c r="AK41706" s="1"/>
      <c r="AL41706" s="1"/>
    </row>
    <row r="41707">
      <c r="I41707" s="1"/>
      <c r="J41707" s="1"/>
      <c r="K41707" s="1"/>
      <c r="AA41707" s="1"/>
      <c r="AB41707" s="1"/>
      <c r="AC41707" s="1"/>
      <c r="AJ41707" s="1"/>
      <c r="AK41707" s="1"/>
      <c r="AL41707" s="1"/>
    </row>
    <row r="41708">
      <c r="I41708" s="1"/>
      <c r="J41708" s="1"/>
      <c r="K41708" s="1"/>
      <c r="AA41708" s="1"/>
      <c r="AB41708" s="1"/>
      <c r="AC41708" s="1"/>
      <c r="AJ41708" s="1"/>
      <c r="AK41708" s="1"/>
      <c r="AL41708" s="1"/>
    </row>
    <row r="41709">
      <c r="I41709" s="1"/>
      <c r="J41709" s="1"/>
      <c r="K41709" s="1"/>
      <c r="AA41709" s="1"/>
      <c r="AB41709" s="1"/>
      <c r="AC41709" s="1"/>
      <c r="AJ41709" s="1"/>
      <c r="AK41709" s="1"/>
      <c r="AL41709" s="1"/>
    </row>
    <row r="41710">
      <c r="I41710" s="1"/>
      <c r="J41710" s="1"/>
      <c r="K41710" s="1"/>
      <c r="AA41710" s="1"/>
      <c r="AB41710" s="1"/>
      <c r="AC41710" s="1"/>
      <c r="AJ41710" s="1"/>
      <c r="AK41710" s="1"/>
      <c r="AL41710" s="1"/>
    </row>
    <row r="41711">
      <c r="I41711" s="1"/>
      <c r="J41711" s="1"/>
      <c r="K41711" s="1"/>
      <c r="AA41711" s="1"/>
      <c r="AB41711" s="1"/>
      <c r="AC41711" s="1"/>
      <c r="AJ41711" s="1"/>
      <c r="AK41711" s="1"/>
      <c r="AL41711" s="1"/>
    </row>
    <row r="41712">
      <c r="I41712" s="1"/>
      <c r="J41712" s="1"/>
      <c r="K41712" s="1"/>
      <c r="AA41712" s="1"/>
      <c r="AB41712" s="1"/>
      <c r="AC41712" s="1"/>
      <c r="AJ41712" s="1"/>
      <c r="AK41712" s="1"/>
      <c r="AL41712" s="1"/>
    </row>
    <row r="41713">
      <c r="I41713" s="1"/>
      <c r="J41713" s="1"/>
      <c r="K41713" s="1"/>
      <c r="AA41713" s="1"/>
      <c r="AB41713" s="1"/>
      <c r="AC41713" s="1"/>
      <c r="AJ41713" s="1"/>
      <c r="AK41713" s="1"/>
      <c r="AL41713" s="1"/>
    </row>
    <row r="41714">
      <c r="I41714" s="1"/>
      <c r="J41714" s="1"/>
      <c r="K41714" s="1"/>
      <c r="AA41714" s="1"/>
      <c r="AB41714" s="1"/>
      <c r="AC41714" s="1"/>
      <c r="AJ41714" s="1"/>
      <c r="AK41714" s="1"/>
      <c r="AL41714" s="1"/>
    </row>
    <row r="41715">
      <c r="I41715" s="1"/>
      <c r="J41715" s="1"/>
      <c r="K41715" s="1"/>
      <c r="AA41715" s="1"/>
      <c r="AB41715" s="1"/>
      <c r="AC41715" s="1"/>
      <c r="AJ41715" s="1"/>
      <c r="AK41715" s="1"/>
      <c r="AL41715" s="1"/>
    </row>
    <row r="41716">
      <c r="I41716" s="1"/>
      <c r="J41716" s="1"/>
      <c r="K41716" s="1"/>
      <c r="AA41716" s="1"/>
      <c r="AB41716" s="1"/>
      <c r="AC41716" s="1"/>
      <c r="AJ41716" s="1"/>
      <c r="AK41716" s="1"/>
      <c r="AL41716" s="1"/>
    </row>
    <row r="41717">
      <c r="I41717" s="1"/>
      <c r="J41717" s="1"/>
      <c r="K41717" s="1"/>
      <c r="AA41717" s="1"/>
      <c r="AB41717" s="1"/>
      <c r="AC41717" s="1"/>
      <c r="AJ41717" s="1"/>
      <c r="AK41717" s="1"/>
      <c r="AL41717" s="1"/>
    </row>
    <row r="41718">
      <c r="I41718" s="1"/>
      <c r="J41718" s="1"/>
      <c r="K41718" s="1"/>
      <c r="AA41718" s="1"/>
      <c r="AB41718" s="1"/>
      <c r="AC41718" s="1"/>
      <c r="AJ41718" s="1"/>
      <c r="AK41718" s="1"/>
      <c r="AL41718" s="1"/>
    </row>
    <row r="41719">
      <c r="I41719" s="1"/>
      <c r="J41719" s="1"/>
      <c r="K41719" s="1"/>
      <c r="AA41719" s="1"/>
      <c r="AB41719" s="1"/>
      <c r="AC41719" s="1"/>
      <c r="AJ41719" s="1"/>
      <c r="AK41719" s="1"/>
      <c r="AL41719" s="1"/>
    </row>
    <row r="41720">
      <c r="I41720" s="1"/>
      <c r="J41720" s="1"/>
      <c r="K41720" s="1"/>
      <c r="AA41720" s="1"/>
      <c r="AB41720" s="1"/>
      <c r="AC41720" s="1"/>
      <c r="AJ41720" s="1"/>
      <c r="AK41720" s="1"/>
      <c r="AL41720" s="1"/>
    </row>
    <row r="41721">
      <c r="I41721" s="1"/>
      <c r="J41721" s="1"/>
      <c r="K41721" s="1"/>
      <c r="AA41721" s="1"/>
      <c r="AB41721" s="1"/>
      <c r="AC41721" s="1"/>
      <c r="AJ41721" s="1"/>
      <c r="AK41721" s="1"/>
      <c r="AL41721" s="1"/>
    </row>
    <row r="41722">
      <c r="I41722" s="1"/>
      <c r="J41722" s="1"/>
      <c r="K41722" s="1"/>
      <c r="AA41722" s="1"/>
      <c r="AB41722" s="1"/>
      <c r="AC41722" s="1"/>
      <c r="AJ41722" s="1"/>
      <c r="AK41722" s="1"/>
      <c r="AL41722" s="1"/>
    </row>
    <row r="41723">
      <c r="I41723" s="1"/>
      <c r="J41723" s="1"/>
      <c r="K41723" s="1"/>
      <c r="AA41723" s="1"/>
      <c r="AB41723" s="1"/>
      <c r="AC41723" s="1"/>
      <c r="AJ41723" s="1"/>
      <c r="AK41723" s="1"/>
      <c r="AL41723" s="1"/>
    </row>
    <row r="41724">
      <c r="I41724" s="1"/>
      <c r="J41724" s="1"/>
      <c r="K41724" s="1"/>
      <c r="AA41724" s="1"/>
      <c r="AB41724" s="1"/>
      <c r="AC41724" s="1"/>
      <c r="AJ41724" s="1"/>
      <c r="AK41724" s="1"/>
      <c r="AL41724" s="1"/>
    </row>
    <row r="41725">
      <c r="I41725" s="1"/>
      <c r="J41725" s="1"/>
      <c r="K41725" s="1"/>
      <c r="AA41725" s="1"/>
      <c r="AB41725" s="1"/>
      <c r="AC41725" s="1"/>
      <c r="AJ41725" s="1"/>
      <c r="AK41725" s="1"/>
      <c r="AL41725" s="1"/>
    </row>
    <row r="41726">
      <c r="I41726" s="1"/>
      <c r="J41726" s="1"/>
      <c r="K41726" s="1"/>
      <c r="AA41726" s="1"/>
      <c r="AB41726" s="1"/>
      <c r="AC41726" s="1"/>
      <c r="AJ41726" s="1"/>
      <c r="AK41726" s="1"/>
      <c r="AL41726" s="1"/>
    </row>
    <row r="41727">
      <c r="I41727" s="1"/>
      <c r="J41727" s="1"/>
      <c r="K41727" s="1"/>
      <c r="AA41727" s="1"/>
      <c r="AB41727" s="1"/>
      <c r="AC41727" s="1"/>
      <c r="AJ41727" s="1"/>
      <c r="AK41727" s="1"/>
      <c r="AL41727" s="1"/>
    </row>
    <row r="41728">
      <c r="I41728" s="1"/>
      <c r="J41728" s="1"/>
      <c r="K41728" s="1"/>
      <c r="AA41728" s="1"/>
      <c r="AB41728" s="1"/>
      <c r="AC41728" s="1"/>
      <c r="AJ41728" s="1"/>
      <c r="AK41728" s="1"/>
      <c r="AL41728" s="1"/>
    </row>
    <row r="41729">
      <c r="I41729" s="1"/>
      <c r="J41729" s="1"/>
      <c r="K41729" s="1"/>
      <c r="AA41729" s="1"/>
      <c r="AB41729" s="1"/>
      <c r="AC41729" s="1"/>
      <c r="AJ41729" s="1"/>
      <c r="AK41729" s="1"/>
      <c r="AL41729" s="1"/>
    </row>
    <row r="41730">
      <c r="I41730" s="1"/>
      <c r="J41730" s="1"/>
      <c r="K41730" s="1"/>
      <c r="AA41730" s="1"/>
      <c r="AB41730" s="1"/>
      <c r="AC41730" s="1"/>
      <c r="AJ41730" s="1"/>
      <c r="AK41730" s="1"/>
      <c r="AL41730" s="1"/>
    </row>
    <row r="41731">
      <c r="I41731" s="1"/>
      <c r="J41731" s="1"/>
      <c r="K41731" s="1"/>
      <c r="AA41731" s="1"/>
      <c r="AB41731" s="1"/>
      <c r="AC41731" s="1"/>
      <c r="AJ41731" s="1"/>
      <c r="AK41731" s="1"/>
      <c r="AL41731" s="1"/>
    </row>
    <row r="41732">
      <c r="I41732" s="1"/>
      <c r="J41732" s="1"/>
      <c r="K41732" s="1"/>
      <c r="AA41732" s="1"/>
      <c r="AB41732" s="1"/>
      <c r="AC41732" s="1"/>
      <c r="AJ41732" s="1"/>
      <c r="AK41732" s="1"/>
      <c r="AL41732" s="1"/>
    </row>
    <row r="41733">
      <c r="I41733" s="1"/>
      <c r="J41733" s="1"/>
      <c r="K41733" s="1"/>
      <c r="AA41733" s="1"/>
      <c r="AB41733" s="1"/>
      <c r="AC41733" s="1"/>
      <c r="AJ41733" s="1"/>
      <c r="AK41733" s="1"/>
      <c r="AL41733" s="1"/>
    </row>
    <row r="41734">
      <c r="I41734" s="1"/>
      <c r="J41734" s="1"/>
      <c r="K41734" s="1"/>
      <c r="AA41734" s="1"/>
      <c r="AB41734" s="1"/>
      <c r="AC41734" s="1"/>
      <c r="AJ41734" s="1"/>
      <c r="AK41734" s="1"/>
      <c r="AL41734" s="1"/>
    </row>
    <row r="41735">
      <c r="I41735" s="1"/>
      <c r="J41735" s="1"/>
      <c r="K41735" s="1"/>
      <c r="AA41735" s="1"/>
      <c r="AB41735" s="1"/>
      <c r="AC41735" s="1"/>
      <c r="AJ41735" s="1"/>
      <c r="AK41735" s="1"/>
      <c r="AL41735" s="1"/>
    </row>
    <row r="41736">
      <c r="I41736" s="1"/>
      <c r="J41736" s="1"/>
      <c r="K41736" s="1"/>
      <c r="AA41736" s="1"/>
      <c r="AB41736" s="1"/>
      <c r="AC41736" s="1"/>
      <c r="AJ41736" s="1"/>
      <c r="AK41736" s="1"/>
      <c r="AL41736" s="1"/>
    </row>
    <row r="41737">
      <c r="I41737" s="1"/>
      <c r="J41737" s="1"/>
      <c r="K41737" s="1"/>
      <c r="AA41737" s="1"/>
      <c r="AB41737" s="1"/>
      <c r="AC41737" s="1"/>
      <c r="AJ41737" s="1"/>
      <c r="AK41737" s="1"/>
      <c r="AL41737" s="1"/>
    </row>
    <row r="41738">
      <c r="I41738" s="1"/>
      <c r="J41738" s="1"/>
      <c r="K41738" s="1"/>
      <c r="AA41738" s="1"/>
      <c r="AB41738" s="1"/>
      <c r="AC41738" s="1"/>
      <c r="AJ41738" s="1"/>
      <c r="AK41738" s="1"/>
      <c r="AL41738" s="1"/>
    </row>
    <row r="41739">
      <c r="I41739" s="1"/>
      <c r="J41739" s="1"/>
      <c r="K41739" s="1"/>
      <c r="AA41739" s="1"/>
      <c r="AB41739" s="1"/>
      <c r="AC41739" s="1"/>
      <c r="AJ41739" s="1"/>
      <c r="AK41739" s="1"/>
      <c r="AL41739" s="1"/>
    </row>
    <row r="41740">
      <c r="I41740" s="1"/>
      <c r="J41740" s="1"/>
      <c r="K41740" s="1"/>
      <c r="AA41740" s="1"/>
      <c r="AB41740" s="1"/>
      <c r="AC41740" s="1"/>
      <c r="AJ41740" s="1"/>
      <c r="AK41740" s="1"/>
      <c r="AL41740" s="1"/>
    </row>
    <row r="41741">
      <c r="I41741" s="1"/>
      <c r="J41741" s="1"/>
      <c r="K41741" s="1"/>
      <c r="AA41741" s="1"/>
      <c r="AB41741" s="1"/>
      <c r="AC41741" s="1"/>
      <c r="AJ41741" s="1"/>
      <c r="AK41741" s="1"/>
      <c r="AL41741" s="1"/>
    </row>
    <row r="41742">
      <c r="I41742" s="1"/>
      <c r="J41742" s="1"/>
      <c r="K41742" s="1"/>
      <c r="AA41742" s="1"/>
      <c r="AB41742" s="1"/>
      <c r="AC41742" s="1"/>
      <c r="AJ41742" s="1"/>
      <c r="AK41742" s="1"/>
      <c r="AL41742" s="1"/>
    </row>
    <row r="41743">
      <c r="I41743" s="1"/>
      <c r="J41743" s="1"/>
      <c r="K41743" s="1"/>
      <c r="AA41743" s="1"/>
      <c r="AB41743" s="1"/>
      <c r="AC41743" s="1"/>
      <c r="AJ41743" s="1"/>
      <c r="AK41743" s="1"/>
      <c r="AL41743" s="1"/>
    </row>
    <row r="41744">
      <c r="I41744" s="1"/>
      <c r="J41744" s="1"/>
      <c r="K41744" s="1"/>
      <c r="AA41744" s="1"/>
      <c r="AB41744" s="1"/>
      <c r="AC41744" s="1"/>
      <c r="AJ41744" s="1"/>
      <c r="AK41744" s="1"/>
      <c r="AL41744" s="1"/>
    </row>
    <row r="41745">
      <c r="I41745" s="1"/>
      <c r="J41745" s="1"/>
      <c r="K41745" s="1"/>
      <c r="AA41745" s="1"/>
      <c r="AB41745" s="1"/>
      <c r="AC41745" s="1"/>
      <c r="AJ41745" s="1"/>
      <c r="AK41745" s="1"/>
      <c r="AL41745" s="1"/>
    </row>
    <row r="41746">
      <c r="I41746" s="1"/>
      <c r="J41746" s="1"/>
      <c r="K41746" s="1"/>
      <c r="AA41746" s="1"/>
      <c r="AB41746" s="1"/>
      <c r="AC41746" s="1"/>
      <c r="AJ41746" s="1"/>
      <c r="AK41746" s="1"/>
      <c r="AL41746" s="1"/>
    </row>
    <row r="41747">
      <c r="I41747" s="1"/>
      <c r="J41747" s="1"/>
      <c r="K41747" s="1"/>
      <c r="AA41747" s="1"/>
      <c r="AB41747" s="1"/>
      <c r="AC41747" s="1"/>
      <c r="AJ41747" s="1"/>
      <c r="AK41747" s="1"/>
      <c r="AL41747" s="1"/>
    </row>
    <row r="41748">
      <c r="I41748" s="1"/>
      <c r="J41748" s="1"/>
      <c r="K41748" s="1"/>
      <c r="AA41748" s="1"/>
      <c r="AB41748" s="1"/>
      <c r="AC41748" s="1"/>
      <c r="AJ41748" s="1"/>
      <c r="AK41748" s="1"/>
      <c r="AL41748" s="1"/>
    </row>
    <row r="41749">
      <c r="I41749" s="1"/>
      <c r="J41749" s="1"/>
      <c r="K41749" s="1"/>
      <c r="AA41749" s="1"/>
      <c r="AB41749" s="1"/>
      <c r="AC41749" s="1"/>
      <c r="AJ41749" s="1"/>
      <c r="AK41749" s="1"/>
      <c r="AL41749" s="1"/>
    </row>
    <row r="41750">
      <c r="I41750" s="1"/>
      <c r="J41750" s="1"/>
      <c r="K41750" s="1"/>
      <c r="AA41750" s="1"/>
      <c r="AB41750" s="1"/>
      <c r="AC41750" s="1"/>
      <c r="AJ41750" s="1"/>
      <c r="AK41750" s="1"/>
      <c r="AL41750" s="1"/>
    </row>
    <row r="41751">
      <c r="I41751" s="1"/>
      <c r="J41751" s="1"/>
      <c r="K41751" s="1"/>
      <c r="AA41751" s="1"/>
      <c r="AB41751" s="1"/>
      <c r="AC41751" s="1"/>
      <c r="AJ41751" s="1"/>
      <c r="AK41751" s="1"/>
      <c r="AL41751" s="1"/>
    </row>
    <row r="41752">
      <c r="I41752" s="1"/>
      <c r="J41752" s="1"/>
      <c r="K41752" s="1"/>
      <c r="AA41752" s="1"/>
      <c r="AB41752" s="1"/>
      <c r="AC41752" s="1"/>
      <c r="AJ41752" s="1"/>
      <c r="AK41752" s="1"/>
      <c r="AL41752" s="1"/>
    </row>
    <row r="41753">
      <c r="I41753" s="1"/>
      <c r="J41753" s="1"/>
      <c r="K41753" s="1"/>
      <c r="AA41753" s="1"/>
      <c r="AB41753" s="1"/>
      <c r="AC41753" s="1"/>
      <c r="AJ41753" s="1"/>
      <c r="AK41753" s="1"/>
      <c r="AL41753" s="1"/>
    </row>
    <row r="41754">
      <c r="I41754" s="1"/>
      <c r="J41754" s="1"/>
      <c r="K41754" s="1"/>
      <c r="AA41754" s="1"/>
      <c r="AB41754" s="1"/>
      <c r="AC41754" s="1"/>
      <c r="AJ41754" s="1"/>
      <c r="AK41754" s="1"/>
      <c r="AL41754" s="1"/>
    </row>
    <row r="41755">
      <c r="I41755" s="1"/>
      <c r="J41755" s="1"/>
      <c r="K41755" s="1"/>
      <c r="AA41755" s="1"/>
      <c r="AB41755" s="1"/>
      <c r="AC41755" s="1"/>
      <c r="AJ41755" s="1"/>
      <c r="AK41755" s="1"/>
      <c r="AL41755" s="1"/>
    </row>
    <row r="41756">
      <c r="I41756" s="1"/>
      <c r="J41756" s="1"/>
      <c r="K41756" s="1"/>
      <c r="AA41756" s="1"/>
      <c r="AB41756" s="1"/>
      <c r="AC41756" s="1"/>
      <c r="AJ41756" s="1"/>
      <c r="AK41756" s="1"/>
      <c r="AL41756" s="1"/>
    </row>
    <row r="41757">
      <c r="I41757" s="1"/>
      <c r="J41757" s="1"/>
      <c r="K41757" s="1"/>
      <c r="AA41757" s="1"/>
      <c r="AB41757" s="1"/>
      <c r="AC41757" s="1"/>
      <c r="AJ41757" s="1"/>
      <c r="AK41757" s="1"/>
      <c r="AL41757" s="1"/>
    </row>
    <row r="41758">
      <c r="I41758" s="1"/>
      <c r="J41758" s="1"/>
      <c r="K41758" s="1"/>
      <c r="AA41758" s="1"/>
      <c r="AB41758" s="1"/>
      <c r="AC41758" s="1"/>
      <c r="AJ41758" s="1"/>
      <c r="AK41758" s="1"/>
      <c r="AL41758" s="1"/>
    </row>
    <row r="41759">
      <c r="I41759" s="1"/>
      <c r="J41759" s="1"/>
      <c r="K41759" s="1"/>
      <c r="AA41759" s="1"/>
      <c r="AB41759" s="1"/>
      <c r="AC41759" s="1"/>
      <c r="AJ41759" s="1"/>
      <c r="AK41759" s="1"/>
      <c r="AL41759" s="1"/>
    </row>
    <row r="41760">
      <c r="I41760" s="1"/>
      <c r="J41760" s="1"/>
      <c r="K41760" s="1"/>
      <c r="AA41760" s="1"/>
      <c r="AB41760" s="1"/>
      <c r="AC41760" s="1"/>
      <c r="AJ41760" s="1"/>
      <c r="AK41760" s="1"/>
      <c r="AL41760" s="1"/>
    </row>
    <row r="41761">
      <c r="I41761" s="1"/>
      <c r="J41761" s="1"/>
      <c r="K41761" s="1"/>
      <c r="AA41761" s="1"/>
      <c r="AB41761" s="1"/>
      <c r="AC41761" s="1"/>
      <c r="AJ41761" s="1"/>
      <c r="AK41761" s="1"/>
      <c r="AL41761" s="1"/>
    </row>
    <row r="41762">
      <c r="I41762" s="1"/>
      <c r="J41762" s="1"/>
      <c r="K41762" s="1"/>
      <c r="AA41762" s="1"/>
      <c r="AB41762" s="1"/>
      <c r="AC41762" s="1"/>
      <c r="AJ41762" s="1"/>
      <c r="AK41762" s="1"/>
      <c r="AL41762" s="1"/>
    </row>
    <row r="41763">
      <c r="I41763" s="1"/>
      <c r="J41763" s="1"/>
      <c r="K41763" s="1"/>
      <c r="AA41763" s="1"/>
      <c r="AB41763" s="1"/>
      <c r="AC41763" s="1"/>
      <c r="AJ41763" s="1"/>
      <c r="AK41763" s="1"/>
      <c r="AL41763" s="1"/>
    </row>
    <row r="41764">
      <c r="I41764" s="1"/>
      <c r="J41764" s="1"/>
      <c r="K41764" s="1"/>
      <c r="AA41764" s="1"/>
      <c r="AB41764" s="1"/>
      <c r="AC41764" s="1"/>
      <c r="AJ41764" s="1"/>
      <c r="AK41764" s="1"/>
      <c r="AL41764" s="1"/>
    </row>
    <row r="41765">
      <c r="I41765" s="1"/>
      <c r="J41765" s="1"/>
      <c r="K41765" s="1"/>
      <c r="AA41765" s="1"/>
      <c r="AB41765" s="1"/>
      <c r="AC41765" s="1"/>
      <c r="AJ41765" s="1"/>
      <c r="AK41765" s="1"/>
      <c r="AL41765" s="1"/>
    </row>
    <row r="41766">
      <c r="I41766" s="1"/>
      <c r="J41766" s="1"/>
      <c r="K41766" s="1"/>
      <c r="AA41766" s="1"/>
      <c r="AB41766" s="1"/>
      <c r="AC41766" s="1"/>
      <c r="AJ41766" s="1"/>
      <c r="AK41766" s="1"/>
      <c r="AL41766" s="1"/>
    </row>
    <row r="41767">
      <c r="I41767" s="1"/>
      <c r="J41767" s="1"/>
      <c r="K41767" s="1"/>
      <c r="AA41767" s="1"/>
      <c r="AB41767" s="1"/>
      <c r="AC41767" s="1"/>
      <c r="AJ41767" s="1"/>
      <c r="AK41767" s="1"/>
      <c r="AL41767" s="1"/>
    </row>
    <row r="41768">
      <c r="I41768" s="1"/>
      <c r="J41768" s="1"/>
      <c r="K41768" s="1"/>
      <c r="AA41768" s="1"/>
      <c r="AB41768" s="1"/>
      <c r="AC41768" s="1"/>
      <c r="AJ41768" s="1"/>
      <c r="AK41768" s="1"/>
      <c r="AL41768" s="1"/>
    </row>
    <row r="41769">
      <c r="I41769" s="1"/>
      <c r="J41769" s="1"/>
      <c r="K41769" s="1"/>
      <c r="AA41769" s="1"/>
      <c r="AB41769" s="1"/>
      <c r="AC41769" s="1"/>
      <c r="AJ41769" s="1"/>
      <c r="AK41769" s="1"/>
      <c r="AL41769" s="1"/>
    </row>
    <row r="41770">
      <c r="I41770" s="1"/>
      <c r="J41770" s="1"/>
      <c r="K41770" s="1"/>
      <c r="AA41770" s="1"/>
      <c r="AB41770" s="1"/>
      <c r="AC41770" s="1"/>
      <c r="AJ41770" s="1"/>
      <c r="AK41770" s="1"/>
      <c r="AL41770" s="1"/>
    </row>
    <row r="41771">
      <c r="I41771" s="1"/>
      <c r="J41771" s="1"/>
      <c r="K41771" s="1"/>
      <c r="AA41771" s="1"/>
      <c r="AB41771" s="1"/>
      <c r="AC41771" s="1"/>
      <c r="AJ41771" s="1"/>
      <c r="AK41771" s="1"/>
      <c r="AL41771" s="1"/>
    </row>
    <row r="41772">
      <c r="I41772" s="1"/>
      <c r="J41772" s="1"/>
      <c r="K41772" s="1"/>
      <c r="AA41772" s="1"/>
      <c r="AB41772" s="1"/>
      <c r="AC41772" s="1"/>
      <c r="AJ41772" s="1"/>
      <c r="AK41772" s="1"/>
      <c r="AL41772" s="1"/>
    </row>
    <row r="41773">
      <c r="I41773" s="1"/>
      <c r="J41773" s="1"/>
      <c r="K41773" s="1"/>
      <c r="AA41773" s="1"/>
      <c r="AB41773" s="1"/>
      <c r="AC41773" s="1"/>
      <c r="AJ41773" s="1"/>
      <c r="AK41773" s="1"/>
      <c r="AL41773" s="1"/>
    </row>
    <row r="41774">
      <c r="I41774" s="1"/>
      <c r="J41774" s="1"/>
      <c r="K41774" s="1"/>
      <c r="AA41774" s="1"/>
      <c r="AB41774" s="1"/>
      <c r="AC41774" s="1"/>
      <c r="AJ41774" s="1"/>
      <c r="AK41774" s="1"/>
      <c r="AL41774" s="1"/>
    </row>
    <row r="41775">
      <c r="I41775" s="1"/>
      <c r="J41775" s="1"/>
      <c r="K41775" s="1"/>
      <c r="AA41775" s="1"/>
      <c r="AB41775" s="1"/>
      <c r="AC41775" s="1"/>
      <c r="AJ41775" s="1"/>
      <c r="AK41775" s="1"/>
      <c r="AL41775" s="1"/>
    </row>
    <row r="41776">
      <c r="I41776" s="1"/>
      <c r="J41776" s="1"/>
      <c r="K41776" s="1"/>
      <c r="AA41776" s="1"/>
      <c r="AB41776" s="1"/>
      <c r="AC41776" s="1"/>
      <c r="AJ41776" s="1"/>
      <c r="AK41776" s="1"/>
      <c r="AL41776" s="1"/>
    </row>
    <row r="41777">
      <c r="I41777" s="1"/>
      <c r="J41777" s="1"/>
      <c r="K41777" s="1"/>
      <c r="AA41777" s="1"/>
      <c r="AB41777" s="1"/>
      <c r="AC41777" s="1"/>
      <c r="AJ41777" s="1"/>
      <c r="AK41777" s="1"/>
      <c r="AL41777" s="1"/>
    </row>
    <row r="41778">
      <c r="I41778" s="1"/>
      <c r="J41778" s="1"/>
      <c r="K41778" s="1"/>
      <c r="AA41778" s="1"/>
      <c r="AB41778" s="1"/>
      <c r="AC41778" s="1"/>
      <c r="AJ41778" s="1"/>
      <c r="AK41778" s="1"/>
      <c r="AL41778" s="1"/>
    </row>
    <row r="41779">
      <c r="I41779" s="1"/>
      <c r="J41779" s="1"/>
      <c r="K41779" s="1"/>
      <c r="AA41779" s="1"/>
      <c r="AB41779" s="1"/>
      <c r="AC41779" s="1"/>
      <c r="AJ41779" s="1"/>
      <c r="AK41779" s="1"/>
      <c r="AL41779" s="1"/>
    </row>
    <row r="41780">
      <c r="I41780" s="1"/>
      <c r="J41780" s="1"/>
      <c r="K41780" s="1"/>
      <c r="AA41780" s="1"/>
      <c r="AB41780" s="1"/>
      <c r="AC41780" s="1"/>
      <c r="AJ41780" s="1"/>
      <c r="AK41780" s="1"/>
      <c r="AL41780" s="1"/>
    </row>
    <row r="41781">
      <c r="I41781" s="1"/>
      <c r="J41781" s="1"/>
      <c r="K41781" s="1"/>
      <c r="AA41781" s="1"/>
      <c r="AB41781" s="1"/>
      <c r="AC41781" s="1"/>
      <c r="AJ41781" s="1"/>
      <c r="AK41781" s="1"/>
      <c r="AL41781" s="1"/>
    </row>
    <row r="41782">
      <c r="I41782" s="1"/>
      <c r="J41782" s="1"/>
      <c r="K41782" s="1"/>
      <c r="AA41782" s="1"/>
      <c r="AB41782" s="1"/>
      <c r="AC41782" s="1"/>
      <c r="AJ41782" s="1"/>
      <c r="AK41782" s="1"/>
      <c r="AL41782" s="1"/>
    </row>
    <row r="41783">
      <c r="I41783" s="1"/>
      <c r="J41783" s="1"/>
      <c r="K41783" s="1"/>
      <c r="AA41783" s="1"/>
      <c r="AB41783" s="1"/>
      <c r="AC41783" s="1"/>
      <c r="AJ41783" s="1"/>
      <c r="AK41783" s="1"/>
      <c r="AL41783" s="1"/>
    </row>
    <row r="41784">
      <c r="I41784" s="1"/>
      <c r="J41784" s="1"/>
      <c r="K41784" s="1"/>
      <c r="AA41784" s="1"/>
      <c r="AB41784" s="1"/>
      <c r="AC41784" s="1"/>
      <c r="AJ41784" s="1"/>
      <c r="AK41784" s="1"/>
      <c r="AL41784" s="1"/>
    </row>
    <row r="41785">
      <c r="I41785" s="1"/>
      <c r="J41785" s="1"/>
      <c r="K41785" s="1"/>
      <c r="AA41785" s="1"/>
      <c r="AB41785" s="1"/>
      <c r="AC41785" s="1"/>
      <c r="AJ41785" s="1"/>
      <c r="AK41785" s="1"/>
      <c r="AL41785" s="1"/>
    </row>
    <row r="41786">
      <c r="I41786" s="1"/>
      <c r="J41786" s="1"/>
      <c r="K41786" s="1"/>
      <c r="AA41786" s="1"/>
      <c r="AB41786" s="1"/>
      <c r="AC41786" s="1"/>
      <c r="AJ41786" s="1"/>
      <c r="AK41786" s="1"/>
      <c r="AL41786" s="1"/>
    </row>
    <row r="41787">
      <c r="I41787" s="1"/>
      <c r="J41787" s="1"/>
      <c r="K41787" s="1"/>
      <c r="AA41787" s="1"/>
      <c r="AB41787" s="1"/>
      <c r="AC41787" s="1"/>
      <c r="AJ41787" s="1"/>
      <c r="AK41787" s="1"/>
      <c r="AL41787" s="1"/>
    </row>
    <row r="41788">
      <c r="I41788" s="1"/>
      <c r="J41788" s="1"/>
      <c r="K41788" s="1"/>
      <c r="AA41788" s="1"/>
      <c r="AB41788" s="1"/>
      <c r="AC41788" s="1"/>
      <c r="AJ41788" s="1"/>
      <c r="AK41788" s="1"/>
      <c r="AL41788" s="1"/>
    </row>
    <row r="41789">
      <c r="I41789" s="1"/>
      <c r="J41789" s="1"/>
      <c r="K41789" s="1"/>
      <c r="AA41789" s="1"/>
      <c r="AB41789" s="1"/>
      <c r="AC41789" s="1"/>
      <c r="AJ41789" s="1"/>
      <c r="AK41789" s="1"/>
      <c r="AL41789" s="1"/>
    </row>
    <row r="41790">
      <c r="I41790" s="1"/>
      <c r="J41790" s="1"/>
      <c r="K41790" s="1"/>
      <c r="AA41790" s="1"/>
      <c r="AB41790" s="1"/>
      <c r="AC41790" s="1"/>
      <c r="AJ41790" s="1"/>
      <c r="AK41790" s="1"/>
      <c r="AL41790" s="1"/>
    </row>
    <row r="41791">
      <c r="I41791" s="1"/>
      <c r="J41791" s="1"/>
      <c r="K41791" s="1"/>
      <c r="AA41791" s="1"/>
      <c r="AB41791" s="1"/>
      <c r="AC41791" s="1"/>
      <c r="AJ41791" s="1"/>
      <c r="AK41791" s="1"/>
      <c r="AL41791" s="1"/>
    </row>
    <row r="41792">
      <c r="I41792" s="1"/>
      <c r="J41792" s="1"/>
      <c r="K41792" s="1"/>
      <c r="AA41792" s="1"/>
      <c r="AB41792" s="1"/>
      <c r="AC41792" s="1"/>
      <c r="AJ41792" s="1"/>
      <c r="AK41792" s="1"/>
      <c r="AL41792" s="1"/>
    </row>
    <row r="41793">
      <c r="I41793" s="1"/>
      <c r="J41793" s="1"/>
      <c r="K41793" s="1"/>
      <c r="AA41793" s="1"/>
      <c r="AB41793" s="1"/>
      <c r="AC41793" s="1"/>
      <c r="AJ41793" s="1"/>
      <c r="AK41793" s="1"/>
      <c r="AL41793" s="1"/>
    </row>
    <row r="41794">
      <c r="I41794" s="1"/>
      <c r="J41794" s="1"/>
      <c r="K41794" s="1"/>
      <c r="AA41794" s="1"/>
      <c r="AB41794" s="1"/>
      <c r="AC41794" s="1"/>
      <c r="AJ41794" s="1"/>
      <c r="AK41794" s="1"/>
      <c r="AL41794" s="1"/>
    </row>
    <row r="41795">
      <c r="I41795" s="1"/>
      <c r="J41795" s="1"/>
      <c r="K41795" s="1"/>
      <c r="AA41795" s="1"/>
      <c r="AB41795" s="1"/>
      <c r="AC41795" s="1"/>
      <c r="AJ41795" s="1"/>
      <c r="AK41795" s="1"/>
      <c r="AL41795" s="1"/>
    </row>
    <row r="41796">
      <c r="I41796" s="1"/>
      <c r="J41796" s="1"/>
      <c r="K41796" s="1"/>
      <c r="AA41796" s="1"/>
      <c r="AB41796" s="1"/>
      <c r="AC41796" s="1"/>
      <c r="AJ41796" s="1"/>
      <c r="AK41796" s="1"/>
      <c r="AL41796" s="1"/>
    </row>
    <row r="41797">
      <c r="I41797" s="1"/>
      <c r="J41797" s="1"/>
      <c r="K41797" s="1"/>
      <c r="AA41797" s="1"/>
      <c r="AB41797" s="1"/>
      <c r="AC41797" s="1"/>
      <c r="AJ41797" s="1"/>
      <c r="AK41797" s="1"/>
      <c r="AL41797" s="1"/>
    </row>
    <row r="41798">
      <c r="I41798" s="1"/>
      <c r="J41798" s="1"/>
      <c r="K41798" s="1"/>
      <c r="AA41798" s="1"/>
      <c r="AB41798" s="1"/>
      <c r="AC41798" s="1"/>
      <c r="AJ41798" s="1"/>
      <c r="AK41798" s="1"/>
      <c r="AL41798" s="1"/>
    </row>
    <row r="41799">
      <c r="I41799" s="1"/>
      <c r="J41799" s="1"/>
      <c r="K41799" s="1"/>
      <c r="AA41799" s="1"/>
      <c r="AB41799" s="1"/>
      <c r="AC41799" s="1"/>
      <c r="AJ41799" s="1"/>
      <c r="AK41799" s="1"/>
      <c r="AL41799" s="1"/>
    </row>
    <row r="41800">
      <c r="I41800" s="1"/>
      <c r="J41800" s="1"/>
      <c r="K41800" s="1"/>
      <c r="AA41800" s="1"/>
      <c r="AB41800" s="1"/>
      <c r="AC41800" s="1"/>
      <c r="AJ41800" s="1"/>
      <c r="AK41800" s="1"/>
      <c r="AL41800" s="1"/>
    </row>
    <row r="41801">
      <c r="I41801" s="1"/>
      <c r="J41801" s="1"/>
      <c r="K41801" s="1"/>
      <c r="AA41801" s="1"/>
      <c r="AB41801" s="1"/>
      <c r="AC41801" s="1"/>
      <c r="AJ41801" s="1"/>
      <c r="AK41801" s="1"/>
      <c r="AL41801" s="1"/>
    </row>
    <row r="41802">
      <c r="I41802" s="1"/>
      <c r="J41802" s="1"/>
      <c r="K41802" s="1"/>
      <c r="AA41802" s="1"/>
      <c r="AB41802" s="1"/>
      <c r="AC41802" s="1"/>
      <c r="AJ41802" s="1"/>
      <c r="AK41802" s="1"/>
      <c r="AL41802" s="1"/>
    </row>
    <row r="41803">
      <c r="I41803" s="1"/>
      <c r="J41803" s="1"/>
      <c r="K41803" s="1"/>
      <c r="AA41803" s="1"/>
      <c r="AB41803" s="1"/>
      <c r="AC41803" s="1"/>
      <c r="AJ41803" s="1"/>
      <c r="AK41803" s="1"/>
      <c r="AL41803" s="1"/>
    </row>
    <row r="41804">
      <c r="I41804" s="1"/>
      <c r="J41804" s="1"/>
      <c r="K41804" s="1"/>
      <c r="AA41804" s="1"/>
      <c r="AB41804" s="1"/>
      <c r="AC41804" s="1"/>
      <c r="AJ41804" s="1"/>
      <c r="AK41804" s="1"/>
      <c r="AL41804" s="1"/>
    </row>
    <row r="41805">
      <c r="I41805" s="1"/>
      <c r="J41805" s="1"/>
      <c r="K41805" s="1"/>
      <c r="AA41805" s="1"/>
      <c r="AB41805" s="1"/>
      <c r="AC41805" s="1"/>
      <c r="AJ41805" s="1"/>
      <c r="AK41805" s="1"/>
      <c r="AL41805" s="1"/>
    </row>
    <row r="41806">
      <c r="I41806" s="1"/>
      <c r="J41806" s="1"/>
      <c r="K41806" s="1"/>
      <c r="AA41806" s="1"/>
      <c r="AB41806" s="1"/>
      <c r="AC41806" s="1"/>
      <c r="AJ41806" s="1"/>
      <c r="AK41806" s="1"/>
      <c r="AL41806" s="1"/>
    </row>
    <row r="41807">
      <c r="I41807" s="1"/>
      <c r="J41807" s="1"/>
      <c r="K41807" s="1"/>
      <c r="AA41807" s="1"/>
      <c r="AB41807" s="1"/>
      <c r="AC41807" s="1"/>
      <c r="AJ41807" s="1"/>
      <c r="AK41807" s="1"/>
      <c r="AL41807" s="1"/>
    </row>
    <row r="41808">
      <c r="I41808" s="1"/>
      <c r="J41808" s="1"/>
      <c r="K41808" s="1"/>
      <c r="AA41808" s="1"/>
      <c r="AB41808" s="1"/>
      <c r="AC41808" s="1"/>
      <c r="AJ41808" s="1"/>
      <c r="AK41808" s="1"/>
      <c r="AL41808" s="1"/>
    </row>
    <row r="41809">
      <c r="I41809" s="1"/>
      <c r="J41809" s="1"/>
      <c r="K41809" s="1"/>
      <c r="AA41809" s="1"/>
      <c r="AB41809" s="1"/>
      <c r="AC41809" s="1"/>
      <c r="AJ41809" s="1"/>
      <c r="AK41809" s="1"/>
      <c r="AL41809" s="1"/>
    </row>
    <row r="41810">
      <c r="I41810" s="1"/>
      <c r="J41810" s="1"/>
      <c r="K41810" s="1"/>
      <c r="AA41810" s="1"/>
      <c r="AB41810" s="1"/>
      <c r="AC41810" s="1"/>
      <c r="AJ41810" s="1"/>
      <c r="AK41810" s="1"/>
      <c r="AL41810" s="1"/>
    </row>
    <row r="41811">
      <c r="I41811" s="1"/>
      <c r="J41811" s="1"/>
      <c r="K41811" s="1"/>
      <c r="AA41811" s="1"/>
      <c r="AB41811" s="1"/>
      <c r="AC41811" s="1"/>
      <c r="AJ41811" s="1"/>
      <c r="AK41811" s="1"/>
      <c r="AL41811" s="1"/>
    </row>
    <row r="41812">
      <c r="I41812" s="1"/>
      <c r="J41812" s="1"/>
      <c r="K41812" s="1"/>
      <c r="AA41812" s="1"/>
      <c r="AB41812" s="1"/>
      <c r="AC41812" s="1"/>
      <c r="AJ41812" s="1"/>
      <c r="AK41812" s="1"/>
      <c r="AL41812" s="1"/>
    </row>
    <row r="41813">
      <c r="I41813" s="1"/>
      <c r="J41813" s="1"/>
      <c r="K41813" s="1"/>
      <c r="AA41813" s="1"/>
      <c r="AB41813" s="1"/>
      <c r="AC41813" s="1"/>
      <c r="AJ41813" s="1"/>
      <c r="AK41813" s="1"/>
      <c r="AL41813" s="1"/>
    </row>
    <row r="41814">
      <c r="I41814" s="1"/>
      <c r="J41814" s="1"/>
      <c r="K41814" s="1"/>
      <c r="AA41814" s="1"/>
      <c r="AB41814" s="1"/>
      <c r="AC41814" s="1"/>
      <c r="AJ41814" s="1"/>
      <c r="AK41814" s="1"/>
      <c r="AL41814" s="1"/>
    </row>
    <row r="41815">
      <c r="I41815" s="1"/>
      <c r="J41815" s="1"/>
      <c r="K41815" s="1"/>
      <c r="AA41815" s="1"/>
      <c r="AB41815" s="1"/>
      <c r="AC41815" s="1"/>
      <c r="AJ41815" s="1"/>
      <c r="AK41815" s="1"/>
      <c r="AL41815" s="1"/>
    </row>
    <row r="41816">
      <c r="I41816" s="1"/>
      <c r="J41816" s="1"/>
      <c r="K41816" s="1"/>
      <c r="AA41816" s="1"/>
      <c r="AB41816" s="1"/>
      <c r="AC41816" s="1"/>
      <c r="AJ41816" s="1"/>
      <c r="AK41816" s="1"/>
      <c r="AL41816" s="1"/>
    </row>
    <row r="41817">
      <c r="I41817" s="1"/>
      <c r="J41817" s="1"/>
      <c r="K41817" s="1"/>
      <c r="AA41817" s="1"/>
      <c r="AB41817" s="1"/>
      <c r="AC41817" s="1"/>
      <c r="AJ41817" s="1"/>
      <c r="AK41817" s="1"/>
      <c r="AL41817" s="1"/>
    </row>
    <row r="41818">
      <c r="I41818" s="1"/>
      <c r="J41818" s="1"/>
      <c r="K41818" s="1"/>
      <c r="AA41818" s="1"/>
      <c r="AB41818" s="1"/>
      <c r="AC41818" s="1"/>
      <c r="AJ41818" s="1"/>
      <c r="AK41818" s="1"/>
      <c r="AL41818" s="1"/>
    </row>
    <row r="41819">
      <c r="I41819" s="1"/>
      <c r="J41819" s="1"/>
      <c r="K41819" s="1"/>
      <c r="AA41819" s="1"/>
      <c r="AB41819" s="1"/>
      <c r="AC41819" s="1"/>
      <c r="AJ41819" s="1"/>
      <c r="AK41819" s="1"/>
      <c r="AL41819" s="1"/>
    </row>
    <row r="41820">
      <c r="I41820" s="1"/>
      <c r="J41820" s="1"/>
      <c r="K41820" s="1"/>
      <c r="AA41820" s="1"/>
      <c r="AB41820" s="1"/>
      <c r="AC41820" s="1"/>
      <c r="AJ41820" s="1"/>
      <c r="AK41820" s="1"/>
      <c r="AL41820" s="1"/>
    </row>
    <row r="41821">
      <c r="I41821" s="1"/>
      <c r="J41821" s="1"/>
      <c r="K41821" s="1"/>
      <c r="AA41821" s="1"/>
      <c r="AB41821" s="1"/>
      <c r="AC41821" s="1"/>
      <c r="AJ41821" s="1"/>
      <c r="AK41821" s="1"/>
      <c r="AL41821" s="1"/>
    </row>
    <row r="41822">
      <c r="I41822" s="1"/>
      <c r="J41822" s="1"/>
      <c r="K41822" s="1"/>
      <c r="AA41822" s="1"/>
      <c r="AB41822" s="1"/>
      <c r="AC41822" s="1"/>
      <c r="AJ41822" s="1"/>
      <c r="AK41822" s="1"/>
      <c r="AL41822" s="1"/>
    </row>
    <row r="41823">
      <c r="I41823" s="1"/>
      <c r="J41823" s="1"/>
      <c r="K41823" s="1"/>
      <c r="AA41823" s="1"/>
      <c r="AB41823" s="1"/>
      <c r="AC41823" s="1"/>
      <c r="AJ41823" s="1"/>
      <c r="AK41823" s="1"/>
      <c r="AL41823" s="1"/>
    </row>
    <row r="41824">
      <c r="I41824" s="1"/>
      <c r="J41824" s="1"/>
      <c r="K41824" s="1"/>
      <c r="AA41824" s="1"/>
      <c r="AB41824" s="1"/>
      <c r="AC41824" s="1"/>
      <c r="AJ41824" s="1"/>
      <c r="AK41824" s="1"/>
      <c r="AL41824" s="1"/>
    </row>
    <row r="41825">
      <c r="I41825" s="1"/>
      <c r="J41825" s="1"/>
      <c r="K41825" s="1"/>
      <c r="AA41825" s="1"/>
      <c r="AB41825" s="1"/>
      <c r="AC41825" s="1"/>
      <c r="AJ41825" s="1"/>
      <c r="AK41825" s="1"/>
      <c r="AL41825" s="1"/>
    </row>
    <row r="41826">
      <c r="I41826" s="1"/>
      <c r="J41826" s="1"/>
      <c r="K41826" s="1"/>
      <c r="AA41826" s="1"/>
      <c r="AB41826" s="1"/>
      <c r="AC41826" s="1"/>
      <c r="AJ41826" s="1"/>
      <c r="AK41826" s="1"/>
      <c r="AL41826" s="1"/>
    </row>
    <row r="41827">
      <c r="I41827" s="1"/>
      <c r="J41827" s="1"/>
      <c r="K41827" s="1"/>
      <c r="AA41827" s="1"/>
      <c r="AB41827" s="1"/>
      <c r="AC41827" s="1"/>
      <c r="AJ41827" s="1"/>
      <c r="AK41827" s="1"/>
      <c r="AL41827" s="1"/>
    </row>
    <row r="41828">
      <c r="I41828" s="1"/>
      <c r="J41828" s="1"/>
      <c r="K41828" s="1"/>
      <c r="AA41828" s="1"/>
      <c r="AB41828" s="1"/>
      <c r="AC41828" s="1"/>
      <c r="AJ41828" s="1"/>
      <c r="AK41828" s="1"/>
      <c r="AL41828" s="1"/>
    </row>
    <row r="41829">
      <c r="I41829" s="1"/>
      <c r="J41829" s="1"/>
      <c r="K41829" s="1"/>
      <c r="AA41829" s="1"/>
      <c r="AB41829" s="1"/>
      <c r="AC41829" s="1"/>
      <c r="AJ41829" s="1"/>
      <c r="AK41829" s="1"/>
      <c r="AL41829" s="1"/>
    </row>
    <row r="41830">
      <c r="I41830" s="1"/>
      <c r="J41830" s="1"/>
      <c r="K41830" s="1"/>
      <c r="AA41830" s="1"/>
      <c r="AB41830" s="1"/>
      <c r="AC41830" s="1"/>
      <c r="AJ41830" s="1"/>
      <c r="AK41830" s="1"/>
      <c r="AL41830" s="1"/>
    </row>
    <row r="41831">
      <c r="I41831" s="1"/>
      <c r="J41831" s="1"/>
      <c r="K41831" s="1"/>
      <c r="AA41831" s="1"/>
      <c r="AB41831" s="1"/>
      <c r="AC41831" s="1"/>
      <c r="AJ41831" s="1"/>
      <c r="AK41831" s="1"/>
      <c r="AL41831" s="1"/>
    </row>
    <row r="41832">
      <c r="I41832" s="1"/>
      <c r="J41832" s="1"/>
      <c r="K41832" s="1"/>
      <c r="AA41832" s="1"/>
      <c r="AB41832" s="1"/>
      <c r="AC41832" s="1"/>
      <c r="AJ41832" s="1"/>
      <c r="AK41832" s="1"/>
      <c r="AL41832" s="1"/>
    </row>
    <row r="41833">
      <c r="I41833" s="1"/>
      <c r="J41833" s="1"/>
      <c r="K41833" s="1"/>
      <c r="AA41833" s="1"/>
      <c r="AB41833" s="1"/>
      <c r="AC41833" s="1"/>
      <c r="AJ41833" s="1"/>
      <c r="AK41833" s="1"/>
      <c r="AL41833" s="1"/>
    </row>
    <row r="41834">
      <c r="I41834" s="1"/>
      <c r="J41834" s="1"/>
      <c r="K41834" s="1"/>
      <c r="AA41834" s="1"/>
      <c r="AB41834" s="1"/>
      <c r="AC41834" s="1"/>
      <c r="AJ41834" s="1"/>
      <c r="AK41834" s="1"/>
      <c r="AL41834" s="1"/>
    </row>
    <row r="41835">
      <c r="I41835" s="1"/>
      <c r="J41835" s="1"/>
      <c r="K41835" s="1"/>
      <c r="AA41835" s="1"/>
      <c r="AB41835" s="1"/>
      <c r="AC41835" s="1"/>
      <c r="AJ41835" s="1"/>
      <c r="AK41835" s="1"/>
      <c r="AL41835" s="1"/>
    </row>
    <row r="41836">
      <c r="I41836" s="1"/>
      <c r="J41836" s="1"/>
      <c r="K41836" s="1"/>
      <c r="AA41836" s="1"/>
      <c r="AB41836" s="1"/>
      <c r="AC41836" s="1"/>
      <c r="AJ41836" s="1"/>
      <c r="AK41836" s="1"/>
      <c r="AL41836" s="1"/>
    </row>
    <row r="41837">
      <c r="I41837" s="1"/>
      <c r="J41837" s="1"/>
      <c r="K41837" s="1"/>
      <c r="AA41837" s="1"/>
      <c r="AB41837" s="1"/>
      <c r="AC41837" s="1"/>
      <c r="AJ41837" s="1"/>
      <c r="AK41837" s="1"/>
      <c r="AL41837" s="1"/>
    </row>
    <row r="41838">
      <c r="I41838" s="1"/>
      <c r="J41838" s="1"/>
      <c r="K41838" s="1"/>
      <c r="AA41838" s="1"/>
      <c r="AB41838" s="1"/>
      <c r="AC41838" s="1"/>
      <c r="AJ41838" s="1"/>
      <c r="AK41838" s="1"/>
      <c r="AL41838" s="1"/>
    </row>
    <row r="41839">
      <c r="I41839" s="1"/>
      <c r="J41839" s="1"/>
      <c r="K41839" s="1"/>
      <c r="AA41839" s="1"/>
      <c r="AB41839" s="1"/>
      <c r="AC41839" s="1"/>
      <c r="AJ41839" s="1"/>
      <c r="AK41839" s="1"/>
      <c r="AL41839" s="1"/>
    </row>
    <row r="41840">
      <c r="I41840" s="1"/>
      <c r="J41840" s="1"/>
      <c r="K41840" s="1"/>
      <c r="AA41840" s="1"/>
      <c r="AB41840" s="1"/>
      <c r="AC41840" s="1"/>
      <c r="AJ41840" s="1"/>
      <c r="AK41840" s="1"/>
      <c r="AL41840" s="1"/>
    </row>
    <row r="41841">
      <c r="I41841" s="1"/>
      <c r="J41841" s="1"/>
      <c r="K41841" s="1"/>
      <c r="AA41841" s="1"/>
      <c r="AB41841" s="1"/>
      <c r="AC41841" s="1"/>
      <c r="AJ41841" s="1"/>
      <c r="AK41841" s="1"/>
      <c r="AL41841" s="1"/>
    </row>
    <row r="41842">
      <c r="I41842" s="1"/>
      <c r="J41842" s="1"/>
      <c r="K41842" s="1"/>
      <c r="AA41842" s="1"/>
      <c r="AB41842" s="1"/>
      <c r="AC41842" s="1"/>
      <c r="AJ41842" s="1"/>
      <c r="AK41842" s="1"/>
      <c r="AL41842" s="1"/>
    </row>
    <row r="41843">
      <c r="I41843" s="1"/>
      <c r="J41843" s="1"/>
      <c r="K41843" s="1"/>
      <c r="AA41843" s="1"/>
      <c r="AB41843" s="1"/>
      <c r="AC41843" s="1"/>
      <c r="AJ41843" s="1"/>
      <c r="AK41843" s="1"/>
      <c r="AL41843" s="1"/>
    </row>
    <row r="41844">
      <c r="I41844" s="1"/>
      <c r="J41844" s="1"/>
      <c r="K41844" s="1"/>
      <c r="AA41844" s="1"/>
      <c r="AB41844" s="1"/>
      <c r="AC41844" s="1"/>
      <c r="AJ41844" s="1"/>
      <c r="AK41844" s="1"/>
      <c r="AL41844" s="1"/>
    </row>
    <row r="41845">
      <c r="I41845" s="1"/>
      <c r="J41845" s="1"/>
      <c r="K41845" s="1"/>
      <c r="AA41845" s="1"/>
      <c r="AB41845" s="1"/>
      <c r="AC41845" s="1"/>
      <c r="AJ41845" s="1"/>
      <c r="AK41845" s="1"/>
      <c r="AL41845" s="1"/>
    </row>
    <row r="41846">
      <c r="I41846" s="1"/>
      <c r="J41846" s="1"/>
      <c r="K41846" s="1"/>
      <c r="AA41846" s="1"/>
      <c r="AB41846" s="1"/>
      <c r="AC41846" s="1"/>
      <c r="AJ41846" s="1"/>
      <c r="AK41846" s="1"/>
      <c r="AL41846" s="1"/>
    </row>
    <row r="41847">
      <c r="I41847" s="1"/>
      <c r="J41847" s="1"/>
      <c r="K41847" s="1"/>
      <c r="AA41847" s="1"/>
      <c r="AB41847" s="1"/>
      <c r="AC41847" s="1"/>
      <c r="AJ41847" s="1"/>
      <c r="AK41847" s="1"/>
      <c r="AL41847" s="1"/>
    </row>
    <row r="41848">
      <c r="I41848" s="1"/>
      <c r="J41848" s="1"/>
      <c r="K41848" s="1"/>
      <c r="AA41848" s="1"/>
      <c r="AB41848" s="1"/>
      <c r="AC41848" s="1"/>
      <c r="AJ41848" s="1"/>
      <c r="AK41848" s="1"/>
      <c r="AL41848" s="1"/>
    </row>
    <row r="41849">
      <c r="I41849" s="1"/>
      <c r="J41849" s="1"/>
      <c r="K41849" s="1"/>
      <c r="AA41849" s="1"/>
      <c r="AB41849" s="1"/>
      <c r="AC41849" s="1"/>
      <c r="AJ41849" s="1"/>
      <c r="AK41849" s="1"/>
      <c r="AL41849" s="1"/>
    </row>
    <row r="41850">
      <c r="I41850" s="1"/>
      <c r="J41850" s="1"/>
      <c r="K41850" s="1"/>
      <c r="AA41850" s="1"/>
      <c r="AB41850" s="1"/>
      <c r="AC41850" s="1"/>
      <c r="AJ41850" s="1"/>
      <c r="AK41850" s="1"/>
      <c r="AL41850" s="1"/>
    </row>
    <row r="41851">
      <c r="I41851" s="1"/>
      <c r="J41851" s="1"/>
      <c r="K41851" s="1"/>
      <c r="AA41851" s="1"/>
      <c r="AB41851" s="1"/>
      <c r="AC41851" s="1"/>
      <c r="AJ41851" s="1"/>
      <c r="AK41851" s="1"/>
      <c r="AL41851" s="1"/>
    </row>
    <row r="41852">
      <c r="I41852" s="1"/>
      <c r="J41852" s="1"/>
      <c r="K41852" s="1"/>
      <c r="AA41852" s="1"/>
      <c r="AB41852" s="1"/>
      <c r="AC41852" s="1"/>
      <c r="AJ41852" s="1"/>
      <c r="AK41852" s="1"/>
      <c r="AL41852" s="1"/>
    </row>
    <row r="41853">
      <c r="I41853" s="1"/>
      <c r="J41853" s="1"/>
      <c r="K41853" s="1"/>
      <c r="AA41853" s="1"/>
      <c r="AB41853" s="1"/>
      <c r="AC41853" s="1"/>
      <c r="AJ41853" s="1"/>
      <c r="AK41853" s="1"/>
      <c r="AL41853" s="1"/>
    </row>
    <row r="41854">
      <c r="I41854" s="1"/>
      <c r="J41854" s="1"/>
      <c r="K41854" s="1"/>
      <c r="AA41854" s="1"/>
      <c r="AB41854" s="1"/>
      <c r="AC41854" s="1"/>
      <c r="AJ41854" s="1"/>
      <c r="AK41854" s="1"/>
      <c r="AL41854" s="1"/>
    </row>
    <row r="41855">
      <c r="I41855" s="1"/>
      <c r="J41855" s="1"/>
      <c r="K41855" s="1"/>
      <c r="AA41855" s="1"/>
      <c r="AB41855" s="1"/>
      <c r="AC41855" s="1"/>
      <c r="AJ41855" s="1"/>
      <c r="AK41855" s="1"/>
      <c r="AL41855" s="1"/>
    </row>
    <row r="41856">
      <c r="I41856" s="1"/>
      <c r="J41856" s="1"/>
      <c r="K41856" s="1"/>
      <c r="AA41856" s="1"/>
      <c r="AB41856" s="1"/>
      <c r="AC41856" s="1"/>
      <c r="AJ41856" s="1"/>
      <c r="AK41856" s="1"/>
      <c r="AL41856" s="1"/>
    </row>
    <row r="41857">
      <c r="I41857" s="1"/>
      <c r="J41857" s="1"/>
      <c r="K41857" s="1"/>
      <c r="AA41857" s="1"/>
      <c r="AB41857" s="1"/>
      <c r="AC41857" s="1"/>
      <c r="AJ41857" s="1"/>
      <c r="AK41857" s="1"/>
      <c r="AL41857" s="1"/>
    </row>
    <row r="41858">
      <c r="I41858" s="1"/>
      <c r="J41858" s="1"/>
      <c r="K41858" s="1"/>
      <c r="AA41858" s="1"/>
      <c r="AB41858" s="1"/>
      <c r="AC41858" s="1"/>
      <c r="AJ41858" s="1"/>
      <c r="AK41858" s="1"/>
      <c r="AL41858" s="1"/>
    </row>
    <row r="41859">
      <c r="I41859" s="1"/>
      <c r="J41859" s="1"/>
      <c r="K41859" s="1"/>
      <c r="AA41859" s="1"/>
      <c r="AB41859" s="1"/>
      <c r="AC41859" s="1"/>
      <c r="AJ41859" s="1"/>
      <c r="AK41859" s="1"/>
      <c r="AL41859" s="1"/>
    </row>
    <row r="41860">
      <c r="I41860" s="1"/>
      <c r="J41860" s="1"/>
      <c r="K41860" s="1"/>
      <c r="AA41860" s="1"/>
      <c r="AB41860" s="1"/>
      <c r="AC41860" s="1"/>
      <c r="AJ41860" s="1"/>
      <c r="AK41860" s="1"/>
      <c r="AL41860" s="1"/>
    </row>
    <row r="41861">
      <c r="I41861" s="1"/>
      <c r="J41861" s="1"/>
      <c r="K41861" s="1"/>
      <c r="AA41861" s="1"/>
      <c r="AB41861" s="1"/>
      <c r="AC41861" s="1"/>
      <c r="AJ41861" s="1"/>
      <c r="AK41861" s="1"/>
      <c r="AL41861" s="1"/>
    </row>
    <row r="41862">
      <c r="I41862" s="1"/>
      <c r="J41862" s="1"/>
      <c r="K41862" s="1"/>
      <c r="AA41862" s="1"/>
      <c r="AB41862" s="1"/>
      <c r="AC41862" s="1"/>
      <c r="AJ41862" s="1"/>
      <c r="AK41862" s="1"/>
      <c r="AL41862" s="1"/>
    </row>
    <row r="41863">
      <c r="I41863" s="1"/>
      <c r="J41863" s="1"/>
      <c r="K41863" s="1"/>
      <c r="AA41863" s="1"/>
      <c r="AB41863" s="1"/>
      <c r="AC41863" s="1"/>
      <c r="AJ41863" s="1"/>
      <c r="AK41863" s="1"/>
      <c r="AL41863" s="1"/>
    </row>
    <row r="41864">
      <c r="I41864" s="1"/>
      <c r="J41864" s="1"/>
      <c r="K41864" s="1"/>
      <c r="AA41864" s="1"/>
      <c r="AB41864" s="1"/>
      <c r="AC41864" s="1"/>
      <c r="AJ41864" s="1"/>
      <c r="AK41864" s="1"/>
      <c r="AL41864" s="1"/>
    </row>
    <row r="41865">
      <c r="I41865" s="1"/>
      <c r="J41865" s="1"/>
      <c r="K41865" s="1"/>
      <c r="AA41865" s="1"/>
      <c r="AB41865" s="1"/>
      <c r="AC41865" s="1"/>
      <c r="AJ41865" s="1"/>
      <c r="AK41865" s="1"/>
      <c r="AL41865" s="1"/>
    </row>
    <row r="41866">
      <c r="I41866" s="1"/>
      <c r="J41866" s="1"/>
      <c r="K41866" s="1"/>
      <c r="AA41866" s="1"/>
      <c r="AB41866" s="1"/>
      <c r="AC41866" s="1"/>
      <c r="AJ41866" s="1"/>
      <c r="AK41866" s="1"/>
      <c r="AL41866" s="1"/>
    </row>
    <row r="41867">
      <c r="I41867" s="1"/>
      <c r="J41867" s="1"/>
      <c r="K41867" s="1"/>
      <c r="AA41867" s="1"/>
      <c r="AB41867" s="1"/>
      <c r="AC41867" s="1"/>
      <c r="AJ41867" s="1"/>
      <c r="AK41867" s="1"/>
      <c r="AL41867" s="1"/>
    </row>
    <row r="41868">
      <c r="I41868" s="1"/>
      <c r="J41868" s="1"/>
      <c r="K41868" s="1"/>
      <c r="AA41868" s="1"/>
      <c r="AB41868" s="1"/>
      <c r="AC41868" s="1"/>
      <c r="AJ41868" s="1"/>
      <c r="AK41868" s="1"/>
      <c r="AL41868" s="1"/>
    </row>
    <row r="41869">
      <c r="I41869" s="1"/>
      <c r="J41869" s="1"/>
      <c r="K41869" s="1"/>
      <c r="AA41869" s="1"/>
      <c r="AB41869" s="1"/>
      <c r="AC41869" s="1"/>
      <c r="AJ41869" s="1"/>
      <c r="AK41869" s="1"/>
      <c r="AL41869" s="1"/>
    </row>
    <row r="41870">
      <c r="I41870" s="1"/>
      <c r="J41870" s="1"/>
      <c r="K41870" s="1"/>
      <c r="AA41870" s="1"/>
      <c r="AB41870" s="1"/>
      <c r="AC41870" s="1"/>
      <c r="AJ41870" s="1"/>
      <c r="AK41870" s="1"/>
      <c r="AL41870" s="1"/>
    </row>
    <row r="41871">
      <c r="I41871" s="1"/>
      <c r="J41871" s="1"/>
      <c r="K41871" s="1"/>
      <c r="AA41871" s="1"/>
      <c r="AB41871" s="1"/>
      <c r="AC41871" s="1"/>
      <c r="AJ41871" s="1"/>
      <c r="AK41871" s="1"/>
      <c r="AL41871" s="1"/>
    </row>
    <row r="41872">
      <c r="I41872" s="1"/>
      <c r="J41872" s="1"/>
      <c r="K41872" s="1"/>
      <c r="AA41872" s="1"/>
      <c r="AB41872" s="1"/>
      <c r="AC41872" s="1"/>
      <c r="AJ41872" s="1"/>
      <c r="AK41872" s="1"/>
      <c r="AL41872" s="1"/>
    </row>
    <row r="41873">
      <c r="I41873" s="1"/>
      <c r="J41873" s="1"/>
      <c r="K41873" s="1"/>
      <c r="AA41873" s="1"/>
      <c r="AB41873" s="1"/>
      <c r="AC41873" s="1"/>
      <c r="AJ41873" s="1"/>
      <c r="AK41873" s="1"/>
      <c r="AL41873" s="1"/>
    </row>
    <row r="41874">
      <c r="I41874" s="1"/>
      <c r="J41874" s="1"/>
      <c r="K41874" s="1"/>
      <c r="AA41874" s="1"/>
      <c r="AB41874" s="1"/>
      <c r="AC41874" s="1"/>
      <c r="AJ41874" s="1"/>
      <c r="AK41874" s="1"/>
      <c r="AL41874" s="1"/>
    </row>
    <row r="41875">
      <c r="I41875" s="1"/>
      <c r="J41875" s="1"/>
      <c r="K41875" s="1"/>
      <c r="AA41875" s="1"/>
      <c r="AB41875" s="1"/>
      <c r="AC41875" s="1"/>
      <c r="AJ41875" s="1"/>
      <c r="AK41875" s="1"/>
      <c r="AL41875" s="1"/>
    </row>
    <row r="41876">
      <c r="I41876" s="1"/>
      <c r="J41876" s="1"/>
      <c r="K41876" s="1"/>
      <c r="AA41876" s="1"/>
      <c r="AB41876" s="1"/>
      <c r="AC41876" s="1"/>
      <c r="AJ41876" s="1"/>
      <c r="AK41876" s="1"/>
      <c r="AL41876" s="1"/>
    </row>
    <row r="41877">
      <c r="I41877" s="1"/>
      <c r="J41877" s="1"/>
      <c r="K41877" s="1"/>
      <c r="AA41877" s="1"/>
      <c r="AB41877" s="1"/>
      <c r="AC41877" s="1"/>
      <c r="AJ41877" s="1"/>
      <c r="AK41877" s="1"/>
      <c r="AL41877" s="1"/>
    </row>
    <row r="41878">
      <c r="I41878" s="1"/>
      <c r="J41878" s="1"/>
      <c r="K41878" s="1"/>
      <c r="AA41878" s="1"/>
      <c r="AB41878" s="1"/>
      <c r="AC41878" s="1"/>
      <c r="AJ41878" s="1"/>
      <c r="AK41878" s="1"/>
      <c r="AL41878" s="1"/>
    </row>
    <row r="41879">
      <c r="I41879" s="1"/>
      <c r="J41879" s="1"/>
      <c r="K41879" s="1"/>
      <c r="AA41879" s="1"/>
      <c r="AB41879" s="1"/>
      <c r="AC41879" s="1"/>
      <c r="AJ41879" s="1"/>
      <c r="AK41879" s="1"/>
      <c r="AL41879" s="1"/>
    </row>
    <row r="41880">
      <c r="I41880" s="1"/>
      <c r="J41880" s="1"/>
      <c r="K41880" s="1"/>
      <c r="AA41880" s="1"/>
      <c r="AB41880" s="1"/>
      <c r="AC41880" s="1"/>
      <c r="AJ41880" s="1"/>
      <c r="AK41880" s="1"/>
      <c r="AL41880" s="1"/>
    </row>
    <row r="41881">
      <c r="I41881" s="1"/>
      <c r="J41881" s="1"/>
      <c r="K41881" s="1"/>
      <c r="AA41881" s="1"/>
      <c r="AB41881" s="1"/>
      <c r="AC41881" s="1"/>
      <c r="AJ41881" s="1"/>
      <c r="AK41881" s="1"/>
      <c r="AL41881" s="1"/>
    </row>
    <row r="41882">
      <c r="I41882" s="1"/>
      <c r="J41882" s="1"/>
      <c r="K41882" s="1"/>
      <c r="AA41882" s="1"/>
      <c r="AB41882" s="1"/>
      <c r="AC41882" s="1"/>
      <c r="AJ41882" s="1"/>
      <c r="AK41882" s="1"/>
      <c r="AL41882" s="1"/>
    </row>
    <row r="41883">
      <c r="I41883" s="1"/>
      <c r="J41883" s="1"/>
      <c r="K41883" s="1"/>
      <c r="AA41883" s="1"/>
      <c r="AB41883" s="1"/>
      <c r="AC41883" s="1"/>
      <c r="AJ41883" s="1"/>
      <c r="AK41883" s="1"/>
      <c r="AL41883" s="1"/>
    </row>
    <row r="41884">
      <c r="I41884" s="1"/>
      <c r="J41884" s="1"/>
      <c r="K41884" s="1"/>
      <c r="AA41884" s="1"/>
      <c r="AB41884" s="1"/>
      <c r="AC41884" s="1"/>
      <c r="AJ41884" s="1"/>
      <c r="AK41884" s="1"/>
      <c r="AL41884" s="1"/>
    </row>
    <row r="41885">
      <c r="I41885" s="1"/>
      <c r="J41885" s="1"/>
      <c r="K41885" s="1"/>
      <c r="AA41885" s="1"/>
      <c r="AB41885" s="1"/>
      <c r="AC41885" s="1"/>
      <c r="AJ41885" s="1"/>
      <c r="AK41885" s="1"/>
      <c r="AL41885" s="1"/>
    </row>
    <row r="41886">
      <c r="I41886" s="1"/>
      <c r="J41886" s="1"/>
      <c r="K41886" s="1"/>
      <c r="AA41886" s="1"/>
      <c r="AB41886" s="1"/>
      <c r="AC41886" s="1"/>
      <c r="AJ41886" s="1"/>
      <c r="AK41886" s="1"/>
      <c r="AL41886" s="1"/>
    </row>
    <row r="41887">
      <c r="I41887" s="1"/>
      <c r="J41887" s="1"/>
      <c r="K41887" s="1"/>
      <c r="AA41887" s="1"/>
      <c r="AB41887" s="1"/>
      <c r="AC41887" s="1"/>
      <c r="AJ41887" s="1"/>
      <c r="AK41887" s="1"/>
      <c r="AL41887" s="1"/>
    </row>
    <row r="41888">
      <c r="I41888" s="1"/>
      <c r="J41888" s="1"/>
      <c r="K41888" s="1"/>
      <c r="AA41888" s="1"/>
      <c r="AB41888" s="1"/>
      <c r="AC41888" s="1"/>
      <c r="AJ41888" s="1"/>
      <c r="AK41888" s="1"/>
      <c r="AL41888" s="1"/>
    </row>
    <row r="41889">
      <c r="I41889" s="1"/>
      <c r="J41889" s="1"/>
      <c r="K41889" s="1"/>
      <c r="AA41889" s="1"/>
      <c r="AB41889" s="1"/>
      <c r="AC41889" s="1"/>
      <c r="AJ41889" s="1"/>
      <c r="AK41889" s="1"/>
      <c r="AL41889" s="1"/>
    </row>
    <row r="41890">
      <c r="I41890" s="1"/>
      <c r="J41890" s="1"/>
      <c r="K41890" s="1"/>
      <c r="AA41890" s="1"/>
      <c r="AB41890" s="1"/>
      <c r="AC41890" s="1"/>
      <c r="AJ41890" s="1"/>
      <c r="AK41890" s="1"/>
      <c r="AL41890" s="1"/>
    </row>
    <row r="41891">
      <c r="I41891" s="1"/>
      <c r="J41891" s="1"/>
      <c r="K41891" s="1"/>
      <c r="AA41891" s="1"/>
      <c r="AB41891" s="1"/>
      <c r="AC41891" s="1"/>
      <c r="AJ41891" s="1"/>
      <c r="AK41891" s="1"/>
      <c r="AL41891" s="1"/>
    </row>
    <row r="41892">
      <c r="I41892" s="1"/>
      <c r="J41892" s="1"/>
      <c r="K41892" s="1"/>
      <c r="AA41892" s="1"/>
      <c r="AB41892" s="1"/>
      <c r="AC41892" s="1"/>
      <c r="AJ41892" s="1"/>
      <c r="AK41892" s="1"/>
      <c r="AL41892" s="1"/>
    </row>
    <row r="41893">
      <c r="I41893" s="1"/>
      <c r="J41893" s="1"/>
      <c r="K41893" s="1"/>
      <c r="AA41893" s="1"/>
      <c r="AB41893" s="1"/>
      <c r="AC41893" s="1"/>
      <c r="AJ41893" s="1"/>
      <c r="AK41893" s="1"/>
      <c r="AL41893" s="1"/>
    </row>
    <row r="41894">
      <c r="I41894" s="1"/>
      <c r="J41894" s="1"/>
      <c r="K41894" s="1"/>
      <c r="AA41894" s="1"/>
      <c r="AB41894" s="1"/>
      <c r="AC41894" s="1"/>
      <c r="AJ41894" s="1"/>
      <c r="AK41894" s="1"/>
      <c r="AL41894" s="1"/>
    </row>
    <row r="41895">
      <c r="I41895" s="1"/>
      <c r="J41895" s="1"/>
      <c r="K41895" s="1"/>
      <c r="AA41895" s="1"/>
      <c r="AB41895" s="1"/>
      <c r="AC41895" s="1"/>
      <c r="AJ41895" s="1"/>
      <c r="AK41895" s="1"/>
      <c r="AL41895" s="1"/>
    </row>
    <row r="41896">
      <c r="I41896" s="1"/>
      <c r="J41896" s="1"/>
      <c r="K41896" s="1"/>
      <c r="AA41896" s="1"/>
      <c r="AB41896" s="1"/>
      <c r="AC41896" s="1"/>
      <c r="AJ41896" s="1"/>
      <c r="AK41896" s="1"/>
      <c r="AL41896" s="1"/>
    </row>
    <row r="41897">
      <c r="I41897" s="1"/>
      <c r="J41897" s="1"/>
      <c r="K41897" s="1"/>
      <c r="AA41897" s="1"/>
      <c r="AB41897" s="1"/>
      <c r="AC41897" s="1"/>
      <c r="AJ41897" s="1"/>
      <c r="AK41897" s="1"/>
      <c r="AL41897" s="1"/>
    </row>
    <row r="41898">
      <c r="I41898" s="1"/>
      <c r="J41898" s="1"/>
      <c r="K41898" s="1"/>
      <c r="AA41898" s="1"/>
      <c r="AB41898" s="1"/>
      <c r="AC41898" s="1"/>
      <c r="AJ41898" s="1"/>
      <c r="AK41898" s="1"/>
      <c r="AL41898" s="1"/>
    </row>
    <row r="41899">
      <c r="I41899" s="1"/>
      <c r="J41899" s="1"/>
      <c r="K41899" s="1"/>
      <c r="AA41899" s="1"/>
      <c r="AB41899" s="1"/>
      <c r="AC41899" s="1"/>
      <c r="AJ41899" s="1"/>
      <c r="AK41899" s="1"/>
      <c r="AL41899" s="1"/>
    </row>
    <row r="41900">
      <c r="I41900" s="1"/>
      <c r="J41900" s="1"/>
      <c r="K41900" s="1"/>
      <c r="AA41900" s="1"/>
      <c r="AB41900" s="1"/>
      <c r="AC41900" s="1"/>
      <c r="AJ41900" s="1"/>
      <c r="AK41900" s="1"/>
      <c r="AL41900" s="1"/>
    </row>
    <row r="41901">
      <c r="I41901" s="1"/>
      <c r="J41901" s="1"/>
      <c r="K41901" s="1"/>
      <c r="AA41901" s="1"/>
      <c r="AB41901" s="1"/>
      <c r="AC41901" s="1"/>
      <c r="AJ41901" s="1"/>
      <c r="AK41901" s="1"/>
      <c r="AL41901" s="1"/>
    </row>
    <row r="41902">
      <c r="I41902" s="1"/>
      <c r="J41902" s="1"/>
      <c r="K41902" s="1"/>
      <c r="AA41902" s="1"/>
      <c r="AB41902" s="1"/>
      <c r="AC41902" s="1"/>
      <c r="AJ41902" s="1"/>
      <c r="AK41902" s="1"/>
      <c r="AL41902" s="1"/>
    </row>
    <row r="41903">
      <c r="I41903" s="1"/>
      <c r="J41903" s="1"/>
      <c r="K41903" s="1"/>
      <c r="AA41903" s="1"/>
      <c r="AB41903" s="1"/>
      <c r="AC41903" s="1"/>
      <c r="AJ41903" s="1"/>
      <c r="AK41903" s="1"/>
      <c r="AL41903" s="1"/>
    </row>
    <row r="41904">
      <c r="I41904" s="1"/>
      <c r="J41904" s="1"/>
      <c r="K41904" s="1"/>
      <c r="AA41904" s="1"/>
      <c r="AB41904" s="1"/>
      <c r="AC41904" s="1"/>
      <c r="AJ41904" s="1"/>
      <c r="AK41904" s="1"/>
      <c r="AL41904" s="1"/>
    </row>
    <row r="41905">
      <c r="I41905" s="1"/>
      <c r="J41905" s="1"/>
      <c r="K41905" s="1"/>
      <c r="AA41905" s="1"/>
      <c r="AB41905" s="1"/>
      <c r="AC41905" s="1"/>
      <c r="AJ41905" s="1"/>
      <c r="AK41905" s="1"/>
      <c r="AL41905" s="1"/>
    </row>
    <row r="41906">
      <c r="I41906" s="1"/>
      <c r="J41906" s="1"/>
      <c r="K41906" s="1"/>
      <c r="AA41906" s="1"/>
      <c r="AB41906" s="1"/>
      <c r="AC41906" s="1"/>
      <c r="AJ41906" s="1"/>
      <c r="AK41906" s="1"/>
      <c r="AL41906" s="1"/>
    </row>
    <row r="41907">
      <c r="I41907" s="1"/>
      <c r="J41907" s="1"/>
      <c r="K41907" s="1"/>
      <c r="AA41907" s="1"/>
      <c r="AB41907" s="1"/>
      <c r="AC41907" s="1"/>
      <c r="AJ41907" s="1"/>
      <c r="AK41907" s="1"/>
      <c r="AL41907" s="1"/>
    </row>
    <row r="41908">
      <c r="I41908" s="1"/>
      <c r="J41908" s="1"/>
      <c r="K41908" s="1"/>
      <c r="AA41908" s="1"/>
      <c r="AB41908" s="1"/>
      <c r="AC41908" s="1"/>
      <c r="AJ41908" s="1"/>
      <c r="AK41908" s="1"/>
      <c r="AL41908" s="1"/>
    </row>
    <row r="41909">
      <c r="I41909" s="1"/>
      <c r="J41909" s="1"/>
      <c r="K41909" s="1"/>
      <c r="AA41909" s="1"/>
      <c r="AB41909" s="1"/>
      <c r="AC41909" s="1"/>
      <c r="AJ41909" s="1"/>
      <c r="AK41909" s="1"/>
      <c r="AL41909" s="1"/>
    </row>
    <row r="41910">
      <c r="I41910" s="1"/>
      <c r="J41910" s="1"/>
      <c r="K41910" s="1"/>
      <c r="AA41910" s="1"/>
      <c r="AB41910" s="1"/>
      <c r="AC41910" s="1"/>
      <c r="AJ41910" s="1"/>
      <c r="AK41910" s="1"/>
      <c r="AL41910" s="1"/>
    </row>
    <row r="41911">
      <c r="I41911" s="1"/>
      <c r="J41911" s="1"/>
      <c r="K41911" s="1"/>
      <c r="AA41911" s="1"/>
      <c r="AB41911" s="1"/>
      <c r="AC41911" s="1"/>
      <c r="AJ41911" s="1"/>
      <c r="AK41911" s="1"/>
      <c r="AL41911" s="1"/>
    </row>
    <row r="41912">
      <c r="I41912" s="1"/>
      <c r="J41912" s="1"/>
      <c r="K41912" s="1"/>
      <c r="AA41912" s="1"/>
      <c r="AB41912" s="1"/>
      <c r="AC41912" s="1"/>
      <c r="AJ41912" s="1"/>
      <c r="AK41912" s="1"/>
      <c r="AL41912" s="1"/>
    </row>
    <row r="41913">
      <c r="I41913" s="1"/>
      <c r="J41913" s="1"/>
      <c r="K41913" s="1"/>
      <c r="AA41913" s="1"/>
      <c r="AB41913" s="1"/>
      <c r="AC41913" s="1"/>
      <c r="AJ41913" s="1"/>
      <c r="AK41913" s="1"/>
      <c r="AL41913" s="1"/>
    </row>
    <row r="41914">
      <c r="I41914" s="1"/>
      <c r="J41914" s="1"/>
      <c r="K41914" s="1"/>
      <c r="AA41914" s="1"/>
      <c r="AB41914" s="1"/>
      <c r="AC41914" s="1"/>
      <c r="AJ41914" s="1"/>
      <c r="AK41914" s="1"/>
      <c r="AL41914" s="1"/>
    </row>
    <row r="41915">
      <c r="I41915" s="1"/>
      <c r="J41915" s="1"/>
      <c r="K41915" s="1"/>
      <c r="AA41915" s="1"/>
      <c r="AB41915" s="1"/>
      <c r="AC41915" s="1"/>
      <c r="AJ41915" s="1"/>
      <c r="AK41915" s="1"/>
      <c r="AL41915" s="1"/>
    </row>
    <row r="41916">
      <c r="I41916" s="1"/>
      <c r="J41916" s="1"/>
      <c r="K41916" s="1"/>
      <c r="AA41916" s="1"/>
      <c r="AB41916" s="1"/>
      <c r="AC41916" s="1"/>
      <c r="AJ41916" s="1"/>
      <c r="AK41916" s="1"/>
      <c r="AL41916" s="1"/>
    </row>
    <row r="41917">
      <c r="I41917" s="1"/>
      <c r="J41917" s="1"/>
      <c r="K41917" s="1"/>
      <c r="AA41917" s="1"/>
      <c r="AB41917" s="1"/>
      <c r="AC41917" s="1"/>
      <c r="AJ41917" s="1"/>
      <c r="AK41917" s="1"/>
      <c r="AL41917" s="1"/>
    </row>
    <row r="41918">
      <c r="I41918" s="1"/>
      <c r="J41918" s="1"/>
      <c r="K41918" s="1"/>
      <c r="AA41918" s="1"/>
      <c r="AB41918" s="1"/>
      <c r="AC41918" s="1"/>
      <c r="AJ41918" s="1"/>
      <c r="AK41918" s="1"/>
      <c r="AL41918" s="1"/>
    </row>
    <row r="41919">
      <c r="I41919" s="1"/>
      <c r="J41919" s="1"/>
      <c r="K41919" s="1"/>
      <c r="AA41919" s="1"/>
      <c r="AB41919" s="1"/>
      <c r="AC41919" s="1"/>
      <c r="AJ41919" s="1"/>
      <c r="AK41919" s="1"/>
      <c r="AL41919" s="1"/>
    </row>
    <row r="41920">
      <c r="I41920" s="1"/>
      <c r="J41920" s="1"/>
      <c r="K41920" s="1"/>
      <c r="AA41920" s="1"/>
      <c r="AB41920" s="1"/>
      <c r="AC41920" s="1"/>
      <c r="AJ41920" s="1"/>
      <c r="AK41920" s="1"/>
      <c r="AL41920" s="1"/>
    </row>
    <row r="41921">
      <c r="I41921" s="1"/>
      <c r="J41921" s="1"/>
      <c r="K41921" s="1"/>
      <c r="AA41921" s="1"/>
      <c r="AB41921" s="1"/>
      <c r="AC41921" s="1"/>
      <c r="AJ41921" s="1"/>
      <c r="AK41921" s="1"/>
      <c r="AL41921" s="1"/>
    </row>
    <row r="41922">
      <c r="I41922" s="1"/>
      <c r="J41922" s="1"/>
      <c r="K41922" s="1"/>
      <c r="AA41922" s="1"/>
      <c r="AB41922" s="1"/>
      <c r="AC41922" s="1"/>
      <c r="AJ41922" s="1"/>
      <c r="AK41922" s="1"/>
      <c r="AL41922" s="1"/>
    </row>
    <row r="41923">
      <c r="I41923" s="1"/>
      <c r="J41923" s="1"/>
      <c r="K41923" s="1"/>
      <c r="AA41923" s="1"/>
      <c r="AB41923" s="1"/>
      <c r="AC41923" s="1"/>
      <c r="AJ41923" s="1"/>
      <c r="AK41923" s="1"/>
      <c r="AL41923" s="1"/>
    </row>
    <row r="41924">
      <c r="I41924" s="1"/>
      <c r="J41924" s="1"/>
      <c r="K41924" s="1"/>
      <c r="AA41924" s="1"/>
      <c r="AB41924" s="1"/>
      <c r="AC41924" s="1"/>
      <c r="AJ41924" s="1"/>
      <c r="AK41924" s="1"/>
      <c r="AL41924" s="1"/>
    </row>
    <row r="41925">
      <c r="I41925" s="1"/>
      <c r="J41925" s="1"/>
      <c r="K41925" s="1"/>
      <c r="AA41925" s="1"/>
      <c r="AB41925" s="1"/>
      <c r="AC41925" s="1"/>
      <c r="AJ41925" s="1"/>
      <c r="AK41925" s="1"/>
      <c r="AL41925" s="1"/>
    </row>
    <row r="41926">
      <c r="I41926" s="1"/>
      <c r="J41926" s="1"/>
      <c r="K41926" s="1"/>
      <c r="AA41926" s="1"/>
      <c r="AB41926" s="1"/>
      <c r="AC41926" s="1"/>
      <c r="AJ41926" s="1"/>
      <c r="AK41926" s="1"/>
      <c r="AL41926" s="1"/>
    </row>
    <row r="41927">
      <c r="I41927" s="1"/>
      <c r="J41927" s="1"/>
      <c r="K41927" s="1"/>
      <c r="AA41927" s="1"/>
      <c r="AB41927" s="1"/>
      <c r="AC41927" s="1"/>
      <c r="AJ41927" s="1"/>
      <c r="AK41927" s="1"/>
      <c r="AL41927" s="1"/>
    </row>
    <row r="41928">
      <c r="I41928" s="1"/>
      <c r="J41928" s="1"/>
      <c r="K41928" s="1"/>
      <c r="AA41928" s="1"/>
      <c r="AB41928" s="1"/>
      <c r="AC41928" s="1"/>
      <c r="AJ41928" s="1"/>
      <c r="AK41928" s="1"/>
      <c r="AL41928" s="1"/>
    </row>
    <row r="41929">
      <c r="I41929" s="1"/>
      <c r="J41929" s="1"/>
      <c r="K41929" s="1"/>
      <c r="AA41929" s="1"/>
      <c r="AB41929" s="1"/>
      <c r="AC41929" s="1"/>
      <c r="AJ41929" s="1"/>
      <c r="AK41929" s="1"/>
      <c r="AL41929" s="1"/>
    </row>
    <row r="41930">
      <c r="I41930" s="1"/>
      <c r="J41930" s="1"/>
      <c r="K41930" s="1"/>
      <c r="AA41930" s="1"/>
      <c r="AB41930" s="1"/>
      <c r="AC41930" s="1"/>
      <c r="AJ41930" s="1"/>
      <c r="AK41930" s="1"/>
      <c r="AL41930" s="1"/>
    </row>
    <row r="41931">
      <c r="I41931" s="1"/>
      <c r="J41931" s="1"/>
      <c r="K41931" s="1"/>
      <c r="AA41931" s="1"/>
      <c r="AB41931" s="1"/>
      <c r="AC41931" s="1"/>
      <c r="AJ41931" s="1"/>
      <c r="AK41931" s="1"/>
      <c r="AL41931" s="1"/>
    </row>
    <row r="41932">
      <c r="I41932" s="1"/>
      <c r="J41932" s="1"/>
      <c r="K41932" s="1"/>
      <c r="AA41932" s="1"/>
      <c r="AB41932" s="1"/>
      <c r="AC41932" s="1"/>
      <c r="AJ41932" s="1"/>
      <c r="AK41932" s="1"/>
      <c r="AL41932" s="1"/>
    </row>
    <row r="41933">
      <c r="I41933" s="1"/>
      <c r="J41933" s="1"/>
      <c r="K41933" s="1"/>
      <c r="AA41933" s="1"/>
      <c r="AB41933" s="1"/>
      <c r="AC41933" s="1"/>
      <c r="AJ41933" s="1"/>
      <c r="AK41933" s="1"/>
      <c r="AL41933" s="1"/>
    </row>
    <row r="41934">
      <c r="I41934" s="1"/>
      <c r="J41934" s="1"/>
      <c r="K41934" s="1"/>
      <c r="AA41934" s="1"/>
      <c r="AB41934" s="1"/>
      <c r="AC41934" s="1"/>
      <c r="AJ41934" s="1"/>
      <c r="AK41934" s="1"/>
      <c r="AL41934" s="1"/>
    </row>
    <row r="41935">
      <c r="I41935" s="1"/>
      <c r="J41935" s="1"/>
      <c r="K41935" s="1"/>
      <c r="AA41935" s="1"/>
      <c r="AB41935" s="1"/>
      <c r="AC41935" s="1"/>
      <c r="AJ41935" s="1"/>
      <c r="AK41935" s="1"/>
      <c r="AL41935" s="1"/>
    </row>
    <row r="41936">
      <c r="I41936" s="1"/>
      <c r="J41936" s="1"/>
      <c r="K41936" s="1"/>
      <c r="AA41936" s="1"/>
      <c r="AB41936" s="1"/>
      <c r="AC41936" s="1"/>
      <c r="AJ41936" s="1"/>
      <c r="AK41936" s="1"/>
      <c r="AL41936" s="1"/>
    </row>
    <row r="41937">
      <c r="I41937" s="1"/>
      <c r="J41937" s="1"/>
      <c r="K41937" s="1"/>
      <c r="AA41937" s="1"/>
      <c r="AB41937" s="1"/>
      <c r="AC41937" s="1"/>
      <c r="AJ41937" s="1"/>
      <c r="AK41937" s="1"/>
      <c r="AL41937" s="1"/>
    </row>
    <row r="41938">
      <c r="I41938" s="1"/>
      <c r="J41938" s="1"/>
      <c r="K41938" s="1"/>
      <c r="AA41938" s="1"/>
      <c r="AB41938" s="1"/>
      <c r="AC41938" s="1"/>
      <c r="AJ41938" s="1"/>
      <c r="AK41938" s="1"/>
      <c r="AL41938" s="1"/>
    </row>
    <row r="41939">
      <c r="I41939" s="1"/>
      <c r="J41939" s="1"/>
      <c r="K41939" s="1"/>
      <c r="AA41939" s="1"/>
      <c r="AB41939" s="1"/>
      <c r="AC41939" s="1"/>
      <c r="AJ41939" s="1"/>
      <c r="AK41939" s="1"/>
      <c r="AL41939" s="1"/>
    </row>
    <row r="41940">
      <c r="I41940" s="1"/>
      <c r="J41940" s="1"/>
      <c r="K41940" s="1"/>
      <c r="AA41940" s="1"/>
      <c r="AB41940" s="1"/>
      <c r="AC41940" s="1"/>
      <c r="AJ41940" s="1"/>
      <c r="AK41940" s="1"/>
      <c r="AL41940" s="1"/>
    </row>
    <row r="41941">
      <c r="I41941" s="1"/>
      <c r="J41941" s="1"/>
      <c r="K41941" s="1"/>
      <c r="AA41941" s="1"/>
      <c r="AB41941" s="1"/>
      <c r="AC41941" s="1"/>
      <c r="AJ41941" s="1"/>
      <c r="AK41941" s="1"/>
      <c r="AL41941" s="1"/>
    </row>
    <row r="41942">
      <c r="I41942" s="1"/>
      <c r="J41942" s="1"/>
      <c r="K41942" s="1"/>
      <c r="AA41942" s="1"/>
      <c r="AB41942" s="1"/>
      <c r="AC41942" s="1"/>
      <c r="AJ41942" s="1"/>
      <c r="AK41942" s="1"/>
      <c r="AL41942" s="1"/>
    </row>
    <row r="41943">
      <c r="I41943" s="1"/>
      <c r="J41943" s="1"/>
      <c r="K41943" s="1"/>
      <c r="AA41943" s="1"/>
      <c r="AB41943" s="1"/>
      <c r="AC41943" s="1"/>
      <c r="AJ41943" s="1"/>
      <c r="AK41943" s="1"/>
      <c r="AL41943" s="1"/>
    </row>
    <row r="41944">
      <c r="I41944" s="1"/>
      <c r="J41944" s="1"/>
      <c r="K41944" s="1"/>
      <c r="AA41944" s="1"/>
      <c r="AB41944" s="1"/>
      <c r="AC41944" s="1"/>
      <c r="AJ41944" s="1"/>
      <c r="AK41944" s="1"/>
      <c r="AL41944" s="1"/>
    </row>
    <row r="41945">
      <c r="I41945" s="1"/>
      <c r="J41945" s="1"/>
      <c r="K41945" s="1"/>
      <c r="AA41945" s="1"/>
      <c r="AB41945" s="1"/>
      <c r="AC41945" s="1"/>
      <c r="AJ41945" s="1"/>
      <c r="AK41945" s="1"/>
      <c r="AL41945" s="1"/>
    </row>
    <row r="41946">
      <c r="I41946" s="1"/>
      <c r="J41946" s="1"/>
      <c r="K41946" s="1"/>
      <c r="AA41946" s="1"/>
      <c r="AB41946" s="1"/>
      <c r="AC41946" s="1"/>
      <c r="AJ41946" s="1"/>
      <c r="AK41946" s="1"/>
      <c r="AL41946" s="1"/>
    </row>
    <row r="41947">
      <c r="I41947" s="1"/>
      <c r="J41947" s="1"/>
      <c r="K41947" s="1"/>
      <c r="AA41947" s="1"/>
      <c r="AB41947" s="1"/>
      <c r="AC41947" s="1"/>
      <c r="AJ41947" s="1"/>
      <c r="AK41947" s="1"/>
      <c r="AL41947" s="1"/>
    </row>
    <row r="41948">
      <c r="I41948" s="1"/>
      <c r="J41948" s="1"/>
      <c r="K41948" s="1"/>
      <c r="AA41948" s="1"/>
      <c r="AB41948" s="1"/>
      <c r="AC41948" s="1"/>
      <c r="AJ41948" s="1"/>
      <c r="AK41948" s="1"/>
      <c r="AL41948" s="1"/>
    </row>
    <row r="41949">
      <c r="I41949" s="1"/>
      <c r="J41949" s="1"/>
      <c r="K41949" s="1"/>
      <c r="AA41949" s="1"/>
      <c r="AB41949" s="1"/>
      <c r="AC41949" s="1"/>
      <c r="AJ41949" s="1"/>
      <c r="AK41949" s="1"/>
      <c r="AL41949" s="1"/>
    </row>
    <row r="41950">
      <c r="I41950" s="1"/>
      <c r="J41950" s="1"/>
      <c r="K41950" s="1"/>
      <c r="AA41950" s="1"/>
      <c r="AB41950" s="1"/>
      <c r="AC41950" s="1"/>
      <c r="AJ41950" s="1"/>
      <c r="AK41950" s="1"/>
      <c r="AL41950" s="1"/>
    </row>
    <row r="41951">
      <c r="I41951" s="1"/>
      <c r="J41951" s="1"/>
      <c r="K41951" s="1"/>
      <c r="AA41951" s="1"/>
      <c r="AB41951" s="1"/>
      <c r="AC41951" s="1"/>
      <c r="AJ41951" s="1"/>
      <c r="AK41951" s="1"/>
      <c r="AL41951" s="1"/>
    </row>
    <row r="41952">
      <c r="I41952" s="1"/>
      <c r="J41952" s="1"/>
      <c r="K41952" s="1"/>
      <c r="AA41952" s="1"/>
      <c r="AB41952" s="1"/>
      <c r="AC41952" s="1"/>
      <c r="AJ41952" s="1"/>
      <c r="AK41952" s="1"/>
      <c r="AL41952" s="1"/>
    </row>
    <row r="41953">
      <c r="I41953" s="1"/>
      <c r="J41953" s="1"/>
      <c r="K41953" s="1"/>
      <c r="AA41953" s="1"/>
      <c r="AB41953" s="1"/>
      <c r="AC41953" s="1"/>
      <c r="AJ41953" s="1"/>
      <c r="AK41953" s="1"/>
      <c r="AL41953" s="1"/>
    </row>
    <row r="41954">
      <c r="I41954" s="1"/>
      <c r="J41954" s="1"/>
      <c r="K41954" s="1"/>
      <c r="AA41954" s="1"/>
      <c r="AB41954" s="1"/>
      <c r="AC41954" s="1"/>
      <c r="AJ41954" s="1"/>
      <c r="AK41954" s="1"/>
      <c r="AL41954" s="1"/>
    </row>
    <row r="41955">
      <c r="I41955" s="1"/>
      <c r="J41955" s="1"/>
      <c r="K41955" s="1"/>
      <c r="AA41955" s="1"/>
      <c r="AB41955" s="1"/>
      <c r="AC41955" s="1"/>
      <c r="AJ41955" s="1"/>
      <c r="AK41955" s="1"/>
      <c r="AL41955" s="1"/>
    </row>
    <row r="41956">
      <c r="I41956" s="1"/>
      <c r="J41956" s="1"/>
      <c r="K41956" s="1"/>
      <c r="AA41956" s="1"/>
      <c r="AB41956" s="1"/>
      <c r="AC41956" s="1"/>
      <c r="AJ41956" s="1"/>
      <c r="AK41956" s="1"/>
      <c r="AL41956" s="1"/>
    </row>
    <row r="41957">
      <c r="I41957" s="1"/>
      <c r="J41957" s="1"/>
      <c r="K41957" s="1"/>
      <c r="AA41957" s="1"/>
      <c r="AB41957" s="1"/>
      <c r="AC41957" s="1"/>
      <c r="AJ41957" s="1"/>
      <c r="AK41957" s="1"/>
      <c r="AL41957" s="1"/>
    </row>
    <row r="41958">
      <c r="I41958" s="1"/>
      <c r="J41958" s="1"/>
      <c r="K41958" s="1"/>
      <c r="AA41958" s="1"/>
      <c r="AB41958" s="1"/>
      <c r="AC41958" s="1"/>
      <c r="AJ41958" s="1"/>
      <c r="AK41958" s="1"/>
      <c r="AL41958" s="1"/>
    </row>
    <row r="41959">
      <c r="I41959" s="1"/>
      <c r="J41959" s="1"/>
      <c r="K41959" s="1"/>
      <c r="AA41959" s="1"/>
      <c r="AB41959" s="1"/>
      <c r="AC41959" s="1"/>
      <c r="AJ41959" s="1"/>
      <c r="AK41959" s="1"/>
      <c r="AL41959" s="1"/>
    </row>
    <row r="41960">
      <c r="I41960" s="1"/>
      <c r="J41960" s="1"/>
      <c r="K41960" s="1"/>
      <c r="AA41960" s="1"/>
      <c r="AB41960" s="1"/>
      <c r="AC41960" s="1"/>
      <c r="AJ41960" s="1"/>
      <c r="AK41960" s="1"/>
      <c r="AL41960" s="1"/>
    </row>
    <row r="41961">
      <c r="I41961" s="1"/>
      <c r="J41961" s="1"/>
      <c r="K41961" s="1"/>
      <c r="AA41961" s="1"/>
      <c r="AB41961" s="1"/>
      <c r="AC41961" s="1"/>
      <c r="AJ41961" s="1"/>
      <c r="AK41961" s="1"/>
      <c r="AL41961" s="1"/>
    </row>
    <row r="41962">
      <c r="I41962" s="1"/>
      <c r="J41962" s="1"/>
      <c r="K41962" s="1"/>
      <c r="AA41962" s="1"/>
      <c r="AB41962" s="1"/>
      <c r="AC41962" s="1"/>
      <c r="AJ41962" s="1"/>
      <c r="AK41962" s="1"/>
      <c r="AL41962" s="1"/>
    </row>
    <row r="41963">
      <c r="I41963" s="1"/>
      <c r="J41963" s="1"/>
      <c r="K41963" s="1"/>
      <c r="AA41963" s="1"/>
      <c r="AB41963" s="1"/>
      <c r="AC41963" s="1"/>
      <c r="AJ41963" s="1"/>
      <c r="AK41963" s="1"/>
      <c r="AL41963" s="1"/>
    </row>
    <row r="41964">
      <c r="I41964" s="1"/>
      <c r="J41964" s="1"/>
      <c r="K41964" s="1"/>
      <c r="AA41964" s="1"/>
      <c r="AB41964" s="1"/>
      <c r="AC41964" s="1"/>
      <c r="AJ41964" s="1"/>
      <c r="AK41964" s="1"/>
      <c r="AL41964" s="1"/>
    </row>
    <row r="41965">
      <c r="I41965" s="1"/>
      <c r="J41965" s="1"/>
      <c r="K41965" s="1"/>
      <c r="AA41965" s="1"/>
      <c r="AB41965" s="1"/>
      <c r="AC41965" s="1"/>
      <c r="AJ41965" s="1"/>
      <c r="AK41965" s="1"/>
      <c r="AL41965" s="1"/>
    </row>
    <row r="41966">
      <c r="I41966" s="1"/>
      <c r="J41966" s="1"/>
      <c r="K41966" s="1"/>
      <c r="AA41966" s="1"/>
      <c r="AB41966" s="1"/>
      <c r="AC41966" s="1"/>
      <c r="AJ41966" s="1"/>
      <c r="AK41966" s="1"/>
      <c r="AL41966" s="1"/>
    </row>
    <row r="41967">
      <c r="I41967" s="1"/>
      <c r="J41967" s="1"/>
      <c r="K41967" s="1"/>
      <c r="AA41967" s="1"/>
      <c r="AB41967" s="1"/>
      <c r="AC41967" s="1"/>
      <c r="AJ41967" s="1"/>
      <c r="AK41967" s="1"/>
      <c r="AL41967" s="1"/>
    </row>
    <row r="41968">
      <c r="I41968" s="1"/>
      <c r="J41968" s="1"/>
      <c r="K41968" s="1"/>
      <c r="AA41968" s="1"/>
      <c r="AB41968" s="1"/>
      <c r="AC41968" s="1"/>
      <c r="AJ41968" s="1"/>
      <c r="AK41968" s="1"/>
      <c r="AL41968" s="1"/>
    </row>
    <row r="41969">
      <c r="I41969" s="1"/>
      <c r="J41969" s="1"/>
      <c r="K41969" s="1"/>
      <c r="AA41969" s="1"/>
      <c r="AB41969" s="1"/>
      <c r="AC41969" s="1"/>
      <c r="AJ41969" s="1"/>
      <c r="AK41969" s="1"/>
      <c r="AL41969" s="1"/>
    </row>
    <row r="41970">
      <c r="I41970" s="1"/>
      <c r="J41970" s="1"/>
      <c r="K41970" s="1"/>
      <c r="AA41970" s="1"/>
      <c r="AB41970" s="1"/>
      <c r="AC41970" s="1"/>
      <c r="AJ41970" s="1"/>
      <c r="AK41970" s="1"/>
      <c r="AL41970" s="1"/>
    </row>
    <row r="41971">
      <c r="I41971" s="1"/>
      <c r="J41971" s="1"/>
      <c r="K41971" s="1"/>
      <c r="AA41971" s="1"/>
      <c r="AB41971" s="1"/>
      <c r="AC41971" s="1"/>
      <c r="AJ41971" s="1"/>
      <c r="AK41971" s="1"/>
      <c r="AL41971" s="1"/>
    </row>
    <row r="41972">
      <c r="I41972" s="1"/>
      <c r="J41972" s="1"/>
      <c r="K41972" s="1"/>
      <c r="AA41972" s="1"/>
      <c r="AB41972" s="1"/>
      <c r="AC41972" s="1"/>
      <c r="AJ41972" s="1"/>
      <c r="AK41972" s="1"/>
      <c r="AL41972" s="1"/>
    </row>
    <row r="41973">
      <c r="I41973" s="1"/>
      <c r="J41973" s="1"/>
      <c r="K41973" s="1"/>
      <c r="AA41973" s="1"/>
      <c r="AB41973" s="1"/>
      <c r="AC41973" s="1"/>
      <c r="AJ41973" s="1"/>
      <c r="AK41973" s="1"/>
      <c r="AL41973" s="1"/>
    </row>
    <row r="41974">
      <c r="I41974" s="1"/>
      <c r="J41974" s="1"/>
      <c r="K41974" s="1"/>
      <c r="AA41974" s="1"/>
      <c r="AB41974" s="1"/>
      <c r="AC41974" s="1"/>
      <c r="AJ41974" s="1"/>
      <c r="AK41974" s="1"/>
      <c r="AL41974" s="1"/>
    </row>
    <row r="41975">
      <c r="I41975" s="1"/>
      <c r="J41975" s="1"/>
      <c r="K41975" s="1"/>
      <c r="AA41975" s="1"/>
      <c r="AB41975" s="1"/>
      <c r="AC41975" s="1"/>
      <c r="AJ41975" s="1"/>
      <c r="AK41975" s="1"/>
      <c r="AL41975" s="1"/>
    </row>
    <row r="41976">
      <c r="I41976" s="1"/>
      <c r="J41976" s="1"/>
      <c r="K41976" s="1"/>
      <c r="AA41976" s="1"/>
      <c r="AB41976" s="1"/>
      <c r="AC41976" s="1"/>
      <c r="AJ41976" s="1"/>
      <c r="AK41976" s="1"/>
      <c r="AL41976" s="1"/>
    </row>
    <row r="41977">
      <c r="I41977" s="1"/>
      <c r="J41977" s="1"/>
      <c r="K41977" s="1"/>
      <c r="AA41977" s="1"/>
      <c r="AB41977" s="1"/>
      <c r="AC41977" s="1"/>
      <c r="AJ41977" s="1"/>
      <c r="AK41977" s="1"/>
      <c r="AL41977" s="1"/>
    </row>
    <row r="41978">
      <c r="I41978" s="1"/>
      <c r="J41978" s="1"/>
      <c r="K41978" s="1"/>
      <c r="AA41978" s="1"/>
      <c r="AB41978" s="1"/>
      <c r="AC41978" s="1"/>
      <c r="AJ41978" s="1"/>
      <c r="AK41978" s="1"/>
      <c r="AL41978" s="1"/>
    </row>
    <row r="41979">
      <c r="I41979" s="1"/>
      <c r="J41979" s="1"/>
      <c r="K41979" s="1"/>
      <c r="AA41979" s="1"/>
      <c r="AB41979" s="1"/>
      <c r="AC41979" s="1"/>
      <c r="AJ41979" s="1"/>
      <c r="AK41979" s="1"/>
      <c r="AL41979" s="1"/>
    </row>
    <row r="41980">
      <c r="I41980" s="1"/>
      <c r="J41980" s="1"/>
      <c r="K41980" s="1"/>
      <c r="AA41980" s="1"/>
      <c r="AB41980" s="1"/>
      <c r="AC41980" s="1"/>
      <c r="AJ41980" s="1"/>
      <c r="AK41980" s="1"/>
      <c r="AL41980" s="1"/>
    </row>
    <row r="41981">
      <c r="I41981" s="1"/>
      <c r="J41981" s="1"/>
      <c r="K41981" s="1"/>
      <c r="AA41981" s="1"/>
      <c r="AB41981" s="1"/>
      <c r="AC41981" s="1"/>
      <c r="AJ41981" s="1"/>
      <c r="AK41981" s="1"/>
      <c r="AL41981" s="1"/>
    </row>
    <row r="41982">
      <c r="I41982" s="1"/>
      <c r="J41982" s="1"/>
      <c r="K41982" s="1"/>
      <c r="AA41982" s="1"/>
      <c r="AB41982" s="1"/>
      <c r="AC41982" s="1"/>
      <c r="AJ41982" s="1"/>
      <c r="AK41982" s="1"/>
      <c r="AL41982" s="1"/>
    </row>
    <row r="41983">
      <c r="I41983" s="1"/>
      <c r="J41983" s="1"/>
      <c r="K41983" s="1"/>
      <c r="AA41983" s="1"/>
      <c r="AB41983" s="1"/>
      <c r="AC41983" s="1"/>
      <c r="AJ41983" s="1"/>
      <c r="AK41983" s="1"/>
      <c r="AL41983" s="1"/>
    </row>
    <row r="41984">
      <c r="I41984" s="1"/>
      <c r="J41984" s="1"/>
      <c r="K41984" s="1"/>
      <c r="AA41984" s="1"/>
      <c r="AB41984" s="1"/>
      <c r="AC41984" s="1"/>
      <c r="AJ41984" s="1"/>
      <c r="AK41984" s="1"/>
      <c r="AL41984" s="1"/>
    </row>
    <row r="41985">
      <c r="I41985" s="1"/>
      <c r="J41985" s="1"/>
      <c r="K41985" s="1"/>
      <c r="AA41985" s="1"/>
      <c r="AB41985" s="1"/>
      <c r="AC41985" s="1"/>
      <c r="AJ41985" s="1"/>
      <c r="AK41985" s="1"/>
      <c r="AL41985" s="1"/>
    </row>
    <row r="41986">
      <c r="I41986" s="1"/>
      <c r="J41986" s="1"/>
      <c r="K41986" s="1"/>
      <c r="AA41986" s="1"/>
      <c r="AB41986" s="1"/>
      <c r="AC41986" s="1"/>
      <c r="AJ41986" s="1"/>
      <c r="AK41986" s="1"/>
      <c r="AL41986" s="1"/>
    </row>
    <row r="41987">
      <c r="I41987" s="1"/>
      <c r="J41987" s="1"/>
      <c r="K41987" s="1"/>
      <c r="AA41987" s="1"/>
      <c r="AB41987" s="1"/>
      <c r="AC41987" s="1"/>
      <c r="AJ41987" s="1"/>
      <c r="AK41987" s="1"/>
      <c r="AL41987" s="1"/>
    </row>
    <row r="41988">
      <c r="I41988" s="1"/>
      <c r="J41988" s="1"/>
      <c r="K41988" s="1"/>
      <c r="AA41988" s="1"/>
      <c r="AB41988" s="1"/>
      <c r="AC41988" s="1"/>
      <c r="AJ41988" s="1"/>
      <c r="AK41988" s="1"/>
      <c r="AL41988" s="1"/>
    </row>
    <row r="41989">
      <c r="I41989" s="1"/>
      <c r="J41989" s="1"/>
      <c r="K41989" s="1"/>
      <c r="AA41989" s="1"/>
      <c r="AB41989" s="1"/>
      <c r="AC41989" s="1"/>
      <c r="AJ41989" s="1"/>
      <c r="AK41989" s="1"/>
      <c r="AL41989" s="1"/>
    </row>
    <row r="41990">
      <c r="I41990" s="1"/>
      <c r="J41990" s="1"/>
      <c r="K41990" s="1"/>
      <c r="AA41990" s="1"/>
      <c r="AB41990" s="1"/>
      <c r="AC41990" s="1"/>
      <c r="AJ41990" s="1"/>
      <c r="AK41990" s="1"/>
      <c r="AL41990" s="1"/>
    </row>
    <row r="41991">
      <c r="I41991" s="1"/>
      <c r="J41991" s="1"/>
      <c r="K41991" s="1"/>
      <c r="AA41991" s="1"/>
      <c r="AB41991" s="1"/>
      <c r="AC41991" s="1"/>
      <c r="AJ41991" s="1"/>
      <c r="AK41991" s="1"/>
      <c r="AL41991" s="1"/>
    </row>
    <row r="41992">
      <c r="I41992" s="1"/>
      <c r="J41992" s="1"/>
      <c r="K41992" s="1"/>
      <c r="AA41992" s="1"/>
      <c r="AB41992" s="1"/>
      <c r="AC41992" s="1"/>
      <c r="AJ41992" s="1"/>
      <c r="AK41992" s="1"/>
      <c r="AL41992" s="1"/>
    </row>
    <row r="41993">
      <c r="I41993" s="1"/>
      <c r="J41993" s="1"/>
      <c r="K41993" s="1"/>
      <c r="AA41993" s="1"/>
      <c r="AB41993" s="1"/>
      <c r="AC41993" s="1"/>
      <c r="AJ41993" s="1"/>
      <c r="AK41993" s="1"/>
      <c r="AL41993" s="1"/>
    </row>
    <row r="41994">
      <c r="I41994" s="1"/>
      <c r="J41994" s="1"/>
      <c r="K41994" s="1"/>
      <c r="AA41994" s="1"/>
      <c r="AB41994" s="1"/>
      <c r="AC41994" s="1"/>
      <c r="AJ41994" s="1"/>
      <c r="AK41994" s="1"/>
      <c r="AL41994" s="1"/>
    </row>
    <row r="41995">
      <c r="I41995" s="1"/>
      <c r="J41995" s="1"/>
      <c r="K41995" s="1"/>
      <c r="AA41995" s="1"/>
      <c r="AB41995" s="1"/>
      <c r="AC41995" s="1"/>
      <c r="AJ41995" s="1"/>
      <c r="AK41995" s="1"/>
      <c r="AL41995" s="1"/>
    </row>
    <row r="41996">
      <c r="I41996" s="1"/>
      <c r="J41996" s="1"/>
      <c r="K41996" s="1"/>
      <c r="AA41996" s="1"/>
      <c r="AB41996" s="1"/>
      <c r="AC41996" s="1"/>
      <c r="AJ41996" s="1"/>
      <c r="AK41996" s="1"/>
      <c r="AL41996" s="1"/>
    </row>
    <row r="41997">
      <c r="I41997" s="1"/>
      <c r="J41997" s="1"/>
      <c r="K41997" s="1"/>
      <c r="AA41997" s="1"/>
      <c r="AB41997" s="1"/>
      <c r="AC41997" s="1"/>
      <c r="AJ41997" s="1"/>
      <c r="AK41997" s="1"/>
      <c r="AL41997" s="1"/>
    </row>
    <row r="41998">
      <c r="I41998" s="1"/>
      <c r="J41998" s="1"/>
      <c r="K41998" s="1"/>
      <c r="AA41998" s="1"/>
      <c r="AB41998" s="1"/>
      <c r="AC41998" s="1"/>
      <c r="AJ41998" s="1"/>
      <c r="AK41998" s="1"/>
      <c r="AL41998" s="1"/>
    </row>
    <row r="41999">
      <c r="I41999" s="1"/>
      <c r="J41999" s="1"/>
      <c r="K41999" s="1"/>
      <c r="AA41999" s="1"/>
      <c r="AB41999" s="1"/>
      <c r="AC41999" s="1"/>
      <c r="AJ41999" s="1"/>
      <c r="AK41999" s="1"/>
      <c r="AL41999" s="1"/>
    </row>
    <row r="42000">
      <c r="I42000" s="1"/>
      <c r="J42000" s="1"/>
      <c r="K42000" s="1"/>
      <c r="AA42000" s="1"/>
      <c r="AB42000" s="1"/>
      <c r="AC42000" s="1"/>
      <c r="AJ42000" s="1"/>
      <c r="AK42000" s="1"/>
      <c r="AL42000" s="1"/>
    </row>
    <row r="42001">
      <c r="I42001" s="1"/>
      <c r="J42001" s="1"/>
      <c r="K42001" s="1"/>
      <c r="AA42001" s="1"/>
      <c r="AB42001" s="1"/>
      <c r="AC42001" s="1"/>
      <c r="AJ42001" s="1"/>
      <c r="AK42001" s="1"/>
      <c r="AL42001" s="1"/>
    </row>
    <row r="42002">
      <c r="I42002" s="1"/>
      <c r="J42002" s="1"/>
      <c r="K42002" s="1"/>
      <c r="AA42002" s="1"/>
      <c r="AB42002" s="1"/>
      <c r="AC42002" s="1"/>
      <c r="AJ42002" s="1"/>
      <c r="AK42002" s="1"/>
      <c r="AL42002" s="1"/>
    </row>
    <row r="42003">
      <c r="I42003" s="1"/>
      <c r="J42003" s="1"/>
      <c r="K42003" s="1"/>
      <c r="AA42003" s="1"/>
      <c r="AB42003" s="1"/>
      <c r="AC42003" s="1"/>
      <c r="AJ42003" s="1"/>
      <c r="AK42003" s="1"/>
      <c r="AL42003" s="1"/>
    </row>
    <row r="42004">
      <c r="I42004" s="1"/>
      <c r="J42004" s="1"/>
      <c r="K42004" s="1"/>
      <c r="AA42004" s="1"/>
      <c r="AB42004" s="1"/>
      <c r="AC42004" s="1"/>
      <c r="AJ42004" s="1"/>
      <c r="AK42004" s="1"/>
      <c r="AL42004" s="1"/>
    </row>
    <row r="42005">
      <c r="I42005" s="1"/>
      <c r="J42005" s="1"/>
      <c r="K42005" s="1"/>
      <c r="AA42005" s="1"/>
      <c r="AB42005" s="1"/>
      <c r="AC42005" s="1"/>
      <c r="AJ42005" s="1"/>
      <c r="AK42005" s="1"/>
      <c r="AL42005" s="1"/>
    </row>
    <row r="42006">
      <c r="I42006" s="1"/>
      <c r="J42006" s="1"/>
      <c r="K42006" s="1"/>
      <c r="AA42006" s="1"/>
      <c r="AB42006" s="1"/>
      <c r="AC42006" s="1"/>
      <c r="AJ42006" s="1"/>
      <c r="AK42006" s="1"/>
      <c r="AL42006" s="1"/>
    </row>
    <row r="42007">
      <c r="I42007" s="1"/>
      <c r="J42007" s="1"/>
      <c r="K42007" s="1"/>
      <c r="AA42007" s="1"/>
      <c r="AB42007" s="1"/>
      <c r="AC42007" s="1"/>
      <c r="AJ42007" s="1"/>
      <c r="AK42007" s="1"/>
      <c r="AL42007" s="1"/>
    </row>
    <row r="42008">
      <c r="I42008" s="1"/>
      <c r="J42008" s="1"/>
      <c r="K42008" s="1"/>
      <c r="AA42008" s="1"/>
      <c r="AB42008" s="1"/>
      <c r="AC42008" s="1"/>
      <c r="AJ42008" s="1"/>
      <c r="AK42008" s="1"/>
      <c r="AL42008" s="1"/>
    </row>
    <row r="42009">
      <c r="I42009" s="1"/>
      <c r="J42009" s="1"/>
      <c r="K42009" s="1"/>
      <c r="AA42009" s="1"/>
      <c r="AB42009" s="1"/>
      <c r="AC42009" s="1"/>
      <c r="AJ42009" s="1"/>
      <c r="AK42009" s="1"/>
      <c r="AL42009" s="1"/>
    </row>
    <row r="42010">
      <c r="I42010" s="1"/>
      <c r="J42010" s="1"/>
      <c r="K42010" s="1"/>
      <c r="AA42010" s="1"/>
      <c r="AB42010" s="1"/>
      <c r="AC42010" s="1"/>
      <c r="AJ42010" s="1"/>
      <c r="AK42010" s="1"/>
      <c r="AL42010" s="1"/>
    </row>
    <row r="42011">
      <c r="I42011" s="1"/>
      <c r="J42011" s="1"/>
      <c r="K42011" s="1"/>
      <c r="AA42011" s="1"/>
      <c r="AB42011" s="1"/>
      <c r="AC42011" s="1"/>
      <c r="AJ42011" s="1"/>
      <c r="AK42011" s="1"/>
      <c r="AL42011" s="1"/>
    </row>
    <row r="42012">
      <c r="I42012" s="1"/>
      <c r="J42012" s="1"/>
      <c r="K42012" s="1"/>
      <c r="AA42012" s="1"/>
      <c r="AB42012" s="1"/>
      <c r="AC42012" s="1"/>
      <c r="AJ42012" s="1"/>
      <c r="AK42012" s="1"/>
      <c r="AL42012" s="1"/>
    </row>
    <row r="42013">
      <c r="I42013" s="1"/>
      <c r="J42013" s="1"/>
      <c r="K42013" s="1"/>
      <c r="AA42013" s="1"/>
      <c r="AB42013" s="1"/>
      <c r="AC42013" s="1"/>
      <c r="AJ42013" s="1"/>
      <c r="AK42013" s="1"/>
      <c r="AL42013" s="1"/>
    </row>
    <row r="42014">
      <c r="I42014" s="1"/>
      <c r="J42014" s="1"/>
      <c r="K42014" s="1"/>
      <c r="AA42014" s="1"/>
      <c r="AB42014" s="1"/>
      <c r="AC42014" s="1"/>
      <c r="AJ42014" s="1"/>
      <c r="AK42014" s="1"/>
      <c r="AL42014" s="1"/>
    </row>
    <row r="42015">
      <c r="I42015" s="1"/>
      <c r="J42015" s="1"/>
      <c r="K42015" s="1"/>
      <c r="AA42015" s="1"/>
      <c r="AB42015" s="1"/>
      <c r="AC42015" s="1"/>
      <c r="AJ42015" s="1"/>
      <c r="AK42015" s="1"/>
      <c r="AL42015" s="1"/>
    </row>
    <row r="42016">
      <c r="I42016" s="1"/>
      <c r="J42016" s="1"/>
      <c r="K42016" s="1"/>
      <c r="AA42016" s="1"/>
      <c r="AB42016" s="1"/>
      <c r="AC42016" s="1"/>
      <c r="AJ42016" s="1"/>
      <c r="AK42016" s="1"/>
      <c r="AL42016" s="1"/>
    </row>
    <row r="42017">
      <c r="I42017" s="1"/>
      <c r="J42017" s="1"/>
      <c r="K42017" s="1"/>
      <c r="AA42017" s="1"/>
      <c r="AB42017" s="1"/>
      <c r="AC42017" s="1"/>
      <c r="AJ42017" s="1"/>
      <c r="AK42017" s="1"/>
      <c r="AL42017" s="1"/>
    </row>
    <row r="42018">
      <c r="I42018" s="1"/>
      <c r="J42018" s="1"/>
      <c r="K42018" s="1"/>
      <c r="AA42018" s="1"/>
      <c r="AB42018" s="1"/>
      <c r="AC42018" s="1"/>
      <c r="AJ42018" s="1"/>
      <c r="AK42018" s="1"/>
      <c r="AL42018" s="1"/>
    </row>
    <row r="42019">
      <c r="I42019" s="1"/>
      <c r="J42019" s="1"/>
      <c r="K42019" s="1"/>
      <c r="AA42019" s="1"/>
      <c r="AB42019" s="1"/>
      <c r="AC42019" s="1"/>
      <c r="AJ42019" s="1"/>
      <c r="AK42019" s="1"/>
      <c r="AL42019" s="1"/>
    </row>
    <row r="42020">
      <c r="I42020" s="1"/>
      <c r="J42020" s="1"/>
      <c r="K42020" s="1"/>
      <c r="AA42020" s="1"/>
      <c r="AB42020" s="1"/>
      <c r="AC42020" s="1"/>
      <c r="AJ42020" s="1"/>
      <c r="AK42020" s="1"/>
      <c r="AL42020" s="1"/>
    </row>
    <row r="42021">
      <c r="I42021" s="1"/>
      <c r="J42021" s="1"/>
      <c r="K42021" s="1"/>
      <c r="AA42021" s="1"/>
      <c r="AB42021" s="1"/>
      <c r="AC42021" s="1"/>
      <c r="AJ42021" s="1"/>
      <c r="AK42021" s="1"/>
      <c r="AL42021" s="1"/>
    </row>
    <row r="42022">
      <c r="I42022" s="1"/>
      <c r="J42022" s="1"/>
      <c r="K42022" s="1"/>
      <c r="AA42022" s="1"/>
      <c r="AB42022" s="1"/>
      <c r="AC42022" s="1"/>
      <c r="AJ42022" s="1"/>
      <c r="AK42022" s="1"/>
      <c r="AL42022" s="1"/>
    </row>
    <row r="42023">
      <c r="I42023" s="1"/>
      <c r="J42023" s="1"/>
      <c r="K42023" s="1"/>
      <c r="AA42023" s="1"/>
      <c r="AB42023" s="1"/>
      <c r="AC42023" s="1"/>
      <c r="AJ42023" s="1"/>
      <c r="AK42023" s="1"/>
      <c r="AL42023" s="1"/>
    </row>
    <row r="42024">
      <c r="I42024" s="1"/>
      <c r="J42024" s="1"/>
      <c r="K42024" s="1"/>
      <c r="AA42024" s="1"/>
      <c r="AB42024" s="1"/>
      <c r="AC42024" s="1"/>
      <c r="AJ42024" s="1"/>
      <c r="AK42024" s="1"/>
      <c r="AL42024" s="1"/>
    </row>
    <row r="42025">
      <c r="I42025" s="1"/>
      <c r="J42025" s="1"/>
      <c r="K42025" s="1"/>
      <c r="AA42025" s="1"/>
      <c r="AB42025" s="1"/>
      <c r="AC42025" s="1"/>
      <c r="AJ42025" s="1"/>
      <c r="AK42025" s="1"/>
      <c r="AL42025" s="1"/>
    </row>
    <row r="42026">
      <c r="I42026" s="1"/>
      <c r="J42026" s="1"/>
      <c r="K42026" s="1"/>
      <c r="AA42026" s="1"/>
      <c r="AB42026" s="1"/>
      <c r="AC42026" s="1"/>
      <c r="AJ42026" s="1"/>
      <c r="AK42026" s="1"/>
      <c r="AL42026" s="1"/>
    </row>
    <row r="42027">
      <c r="I42027" s="1"/>
      <c r="J42027" s="1"/>
      <c r="K42027" s="1"/>
      <c r="AA42027" s="1"/>
      <c r="AB42027" s="1"/>
      <c r="AC42027" s="1"/>
      <c r="AJ42027" s="1"/>
      <c r="AK42027" s="1"/>
      <c r="AL42027" s="1"/>
    </row>
    <row r="42028">
      <c r="I42028" s="1"/>
      <c r="J42028" s="1"/>
      <c r="K42028" s="1"/>
      <c r="AA42028" s="1"/>
      <c r="AB42028" s="1"/>
      <c r="AC42028" s="1"/>
      <c r="AJ42028" s="1"/>
      <c r="AK42028" s="1"/>
      <c r="AL42028" s="1"/>
    </row>
    <row r="42029">
      <c r="I42029" s="1"/>
      <c r="J42029" s="1"/>
      <c r="K42029" s="1"/>
      <c r="AA42029" s="1"/>
      <c r="AB42029" s="1"/>
      <c r="AC42029" s="1"/>
      <c r="AJ42029" s="1"/>
      <c r="AK42029" s="1"/>
      <c r="AL42029" s="1"/>
    </row>
    <row r="42030">
      <c r="I42030" s="1"/>
      <c r="J42030" s="1"/>
      <c r="K42030" s="1"/>
      <c r="AA42030" s="1"/>
      <c r="AB42030" s="1"/>
      <c r="AC42030" s="1"/>
      <c r="AJ42030" s="1"/>
      <c r="AK42030" s="1"/>
      <c r="AL42030" s="1"/>
    </row>
    <row r="42031">
      <c r="I42031" s="1"/>
      <c r="J42031" s="1"/>
      <c r="K42031" s="1"/>
      <c r="AA42031" s="1"/>
      <c r="AB42031" s="1"/>
      <c r="AC42031" s="1"/>
      <c r="AJ42031" s="1"/>
      <c r="AK42031" s="1"/>
      <c r="AL42031" s="1"/>
    </row>
    <row r="42032">
      <c r="I42032" s="1"/>
      <c r="J42032" s="1"/>
      <c r="K42032" s="1"/>
      <c r="AA42032" s="1"/>
      <c r="AB42032" s="1"/>
      <c r="AC42032" s="1"/>
      <c r="AJ42032" s="1"/>
      <c r="AK42032" s="1"/>
      <c r="AL42032" s="1"/>
    </row>
    <row r="42033">
      <c r="I42033" s="1"/>
      <c r="J42033" s="1"/>
      <c r="K42033" s="1"/>
      <c r="AA42033" s="1"/>
      <c r="AB42033" s="1"/>
      <c r="AC42033" s="1"/>
      <c r="AJ42033" s="1"/>
      <c r="AK42033" s="1"/>
      <c r="AL42033" s="1"/>
    </row>
    <row r="42034">
      <c r="I42034" s="1"/>
      <c r="J42034" s="1"/>
      <c r="K42034" s="1"/>
      <c r="AA42034" s="1"/>
      <c r="AB42034" s="1"/>
      <c r="AC42034" s="1"/>
      <c r="AJ42034" s="1"/>
      <c r="AK42034" s="1"/>
      <c r="AL42034" s="1"/>
    </row>
    <row r="42035">
      <c r="I42035" s="1"/>
      <c r="J42035" s="1"/>
      <c r="K42035" s="1"/>
      <c r="AA42035" s="1"/>
      <c r="AB42035" s="1"/>
      <c r="AC42035" s="1"/>
      <c r="AJ42035" s="1"/>
      <c r="AK42035" s="1"/>
      <c r="AL42035" s="1"/>
    </row>
    <row r="42036">
      <c r="I42036" s="1"/>
      <c r="J42036" s="1"/>
      <c r="K42036" s="1"/>
      <c r="AA42036" s="1"/>
      <c r="AB42036" s="1"/>
      <c r="AC42036" s="1"/>
      <c r="AJ42036" s="1"/>
      <c r="AK42036" s="1"/>
      <c r="AL42036" s="1"/>
    </row>
    <row r="42037">
      <c r="I42037" s="1"/>
      <c r="J42037" s="1"/>
      <c r="K42037" s="1"/>
      <c r="AA42037" s="1"/>
      <c r="AB42037" s="1"/>
      <c r="AC42037" s="1"/>
      <c r="AJ42037" s="1"/>
      <c r="AK42037" s="1"/>
      <c r="AL42037" s="1"/>
    </row>
    <row r="42038">
      <c r="I42038" s="1"/>
      <c r="J42038" s="1"/>
      <c r="K42038" s="1"/>
      <c r="AA42038" s="1"/>
      <c r="AB42038" s="1"/>
      <c r="AC42038" s="1"/>
      <c r="AJ42038" s="1"/>
      <c r="AK42038" s="1"/>
      <c r="AL42038" s="1"/>
    </row>
    <row r="42039">
      <c r="I42039" s="1"/>
      <c r="J42039" s="1"/>
      <c r="K42039" s="1"/>
      <c r="AA42039" s="1"/>
      <c r="AB42039" s="1"/>
      <c r="AC42039" s="1"/>
      <c r="AJ42039" s="1"/>
      <c r="AK42039" s="1"/>
      <c r="AL42039" s="1"/>
    </row>
    <row r="42040">
      <c r="I42040" s="1"/>
      <c r="J42040" s="1"/>
      <c r="K42040" s="1"/>
      <c r="AA42040" s="1"/>
      <c r="AB42040" s="1"/>
      <c r="AC42040" s="1"/>
      <c r="AJ42040" s="1"/>
      <c r="AK42040" s="1"/>
      <c r="AL42040" s="1"/>
    </row>
    <row r="42041">
      <c r="I42041" s="1"/>
      <c r="J42041" s="1"/>
      <c r="K42041" s="1"/>
      <c r="AA42041" s="1"/>
      <c r="AB42041" s="1"/>
      <c r="AC42041" s="1"/>
      <c r="AJ42041" s="1"/>
      <c r="AK42041" s="1"/>
      <c r="AL42041" s="1"/>
    </row>
    <row r="42042">
      <c r="I42042" s="1"/>
      <c r="J42042" s="1"/>
      <c r="K42042" s="1"/>
      <c r="AA42042" s="1"/>
      <c r="AB42042" s="1"/>
      <c r="AC42042" s="1"/>
      <c r="AJ42042" s="1"/>
      <c r="AK42042" s="1"/>
      <c r="AL42042" s="1"/>
    </row>
    <row r="42043">
      <c r="I42043" s="1"/>
      <c r="J42043" s="1"/>
      <c r="K42043" s="1"/>
      <c r="AA42043" s="1"/>
      <c r="AB42043" s="1"/>
      <c r="AC42043" s="1"/>
      <c r="AJ42043" s="1"/>
      <c r="AK42043" s="1"/>
      <c r="AL42043" s="1"/>
    </row>
    <row r="42044">
      <c r="I42044" s="1"/>
      <c r="J42044" s="1"/>
      <c r="K42044" s="1"/>
      <c r="AA42044" s="1"/>
      <c r="AB42044" s="1"/>
      <c r="AC42044" s="1"/>
      <c r="AJ42044" s="1"/>
      <c r="AK42044" s="1"/>
      <c r="AL42044" s="1"/>
    </row>
    <row r="42045">
      <c r="I42045" s="1"/>
      <c r="J42045" s="1"/>
      <c r="K42045" s="1"/>
      <c r="AA42045" s="1"/>
      <c r="AB42045" s="1"/>
      <c r="AC42045" s="1"/>
      <c r="AJ42045" s="1"/>
      <c r="AK42045" s="1"/>
      <c r="AL42045" s="1"/>
    </row>
    <row r="42046">
      <c r="I42046" s="1"/>
      <c r="J42046" s="1"/>
      <c r="K42046" s="1"/>
      <c r="AA42046" s="1"/>
      <c r="AB42046" s="1"/>
      <c r="AC42046" s="1"/>
      <c r="AJ42046" s="1"/>
      <c r="AK42046" s="1"/>
      <c r="AL42046" s="1"/>
    </row>
    <row r="42047">
      <c r="I42047" s="1"/>
      <c r="J42047" s="1"/>
      <c r="K42047" s="1"/>
      <c r="AA42047" s="1"/>
      <c r="AB42047" s="1"/>
      <c r="AC42047" s="1"/>
      <c r="AJ42047" s="1"/>
      <c r="AK42047" s="1"/>
      <c r="AL42047" s="1"/>
    </row>
    <row r="42048">
      <c r="I42048" s="1"/>
      <c r="J42048" s="1"/>
      <c r="K42048" s="1"/>
      <c r="AA42048" s="1"/>
      <c r="AB42048" s="1"/>
      <c r="AC42048" s="1"/>
      <c r="AJ42048" s="1"/>
      <c r="AK42048" s="1"/>
      <c r="AL42048" s="1"/>
    </row>
    <row r="42049">
      <c r="I42049" s="1"/>
      <c r="J42049" s="1"/>
      <c r="K42049" s="1"/>
      <c r="AA42049" s="1"/>
      <c r="AB42049" s="1"/>
      <c r="AC42049" s="1"/>
      <c r="AJ42049" s="1"/>
      <c r="AK42049" s="1"/>
      <c r="AL42049" s="1"/>
    </row>
    <row r="42050">
      <c r="I42050" s="1"/>
      <c r="J42050" s="1"/>
      <c r="K42050" s="1"/>
      <c r="AA42050" s="1"/>
      <c r="AB42050" s="1"/>
      <c r="AC42050" s="1"/>
      <c r="AJ42050" s="1"/>
      <c r="AK42050" s="1"/>
      <c r="AL42050" s="1"/>
    </row>
    <row r="42051">
      <c r="I42051" s="1"/>
      <c r="J42051" s="1"/>
      <c r="K42051" s="1"/>
      <c r="AA42051" s="1"/>
      <c r="AB42051" s="1"/>
      <c r="AC42051" s="1"/>
      <c r="AJ42051" s="1"/>
      <c r="AK42051" s="1"/>
      <c r="AL42051" s="1"/>
    </row>
    <row r="42052">
      <c r="I42052" s="1"/>
      <c r="J42052" s="1"/>
      <c r="K42052" s="1"/>
      <c r="AA42052" s="1"/>
      <c r="AB42052" s="1"/>
      <c r="AC42052" s="1"/>
      <c r="AJ42052" s="1"/>
      <c r="AK42052" s="1"/>
      <c r="AL42052" s="1"/>
    </row>
    <row r="42053">
      <c r="I42053" s="1"/>
      <c r="J42053" s="1"/>
      <c r="K42053" s="1"/>
      <c r="AA42053" s="1"/>
      <c r="AB42053" s="1"/>
      <c r="AC42053" s="1"/>
      <c r="AJ42053" s="1"/>
      <c r="AK42053" s="1"/>
      <c r="AL42053" s="1"/>
    </row>
    <row r="42054">
      <c r="I42054" s="1"/>
      <c r="J42054" s="1"/>
      <c r="K42054" s="1"/>
      <c r="AA42054" s="1"/>
      <c r="AB42054" s="1"/>
      <c r="AC42054" s="1"/>
      <c r="AJ42054" s="1"/>
      <c r="AK42054" s="1"/>
      <c r="AL42054" s="1"/>
    </row>
    <row r="42055">
      <c r="I42055" s="1"/>
      <c r="J42055" s="1"/>
      <c r="K42055" s="1"/>
      <c r="AA42055" s="1"/>
      <c r="AB42055" s="1"/>
      <c r="AC42055" s="1"/>
      <c r="AJ42055" s="1"/>
      <c r="AK42055" s="1"/>
      <c r="AL42055" s="1"/>
    </row>
    <row r="42056">
      <c r="I42056" s="1"/>
      <c r="J42056" s="1"/>
      <c r="K42056" s="1"/>
      <c r="AA42056" s="1"/>
      <c r="AB42056" s="1"/>
      <c r="AC42056" s="1"/>
      <c r="AJ42056" s="1"/>
      <c r="AK42056" s="1"/>
      <c r="AL42056" s="1"/>
    </row>
    <row r="42057">
      <c r="I42057" s="1"/>
      <c r="J42057" s="1"/>
      <c r="K42057" s="1"/>
      <c r="AA42057" s="1"/>
      <c r="AB42057" s="1"/>
      <c r="AC42057" s="1"/>
      <c r="AJ42057" s="1"/>
      <c r="AK42057" s="1"/>
      <c r="AL42057" s="1"/>
    </row>
    <row r="42058">
      <c r="I42058" s="1"/>
      <c r="J42058" s="1"/>
      <c r="K42058" s="1"/>
      <c r="AA42058" s="1"/>
      <c r="AB42058" s="1"/>
      <c r="AC42058" s="1"/>
      <c r="AJ42058" s="1"/>
      <c r="AK42058" s="1"/>
      <c r="AL42058" s="1"/>
    </row>
    <row r="42059">
      <c r="I42059" s="1"/>
      <c r="J42059" s="1"/>
      <c r="K42059" s="1"/>
      <c r="AA42059" s="1"/>
      <c r="AB42059" s="1"/>
      <c r="AC42059" s="1"/>
      <c r="AJ42059" s="1"/>
      <c r="AK42059" s="1"/>
      <c r="AL42059" s="1"/>
    </row>
    <row r="42060">
      <c r="I42060" s="1"/>
      <c r="J42060" s="1"/>
      <c r="K42060" s="1"/>
      <c r="AA42060" s="1"/>
      <c r="AB42060" s="1"/>
      <c r="AC42060" s="1"/>
      <c r="AJ42060" s="1"/>
      <c r="AK42060" s="1"/>
      <c r="AL42060" s="1"/>
    </row>
    <row r="42061">
      <c r="I42061" s="1"/>
      <c r="J42061" s="1"/>
      <c r="K42061" s="1"/>
      <c r="AA42061" s="1"/>
      <c r="AB42061" s="1"/>
      <c r="AC42061" s="1"/>
      <c r="AJ42061" s="1"/>
      <c r="AK42061" s="1"/>
      <c r="AL42061" s="1"/>
    </row>
    <row r="42062">
      <c r="I42062" s="1"/>
      <c r="J42062" s="1"/>
      <c r="K42062" s="1"/>
      <c r="AA42062" s="1"/>
      <c r="AB42062" s="1"/>
      <c r="AC42062" s="1"/>
      <c r="AJ42062" s="1"/>
      <c r="AK42062" s="1"/>
      <c r="AL42062" s="1"/>
    </row>
    <row r="42063">
      <c r="I42063" s="1"/>
      <c r="J42063" s="1"/>
      <c r="K42063" s="1"/>
      <c r="AA42063" s="1"/>
      <c r="AB42063" s="1"/>
      <c r="AC42063" s="1"/>
      <c r="AJ42063" s="1"/>
      <c r="AK42063" s="1"/>
      <c r="AL42063" s="1"/>
    </row>
    <row r="42064">
      <c r="I42064" s="1"/>
      <c r="J42064" s="1"/>
      <c r="K42064" s="1"/>
      <c r="AA42064" s="1"/>
      <c r="AB42064" s="1"/>
      <c r="AC42064" s="1"/>
      <c r="AJ42064" s="1"/>
      <c r="AK42064" s="1"/>
      <c r="AL42064" s="1"/>
    </row>
    <row r="42065">
      <c r="I42065" s="1"/>
      <c r="J42065" s="1"/>
      <c r="K42065" s="1"/>
      <c r="AA42065" s="1"/>
      <c r="AB42065" s="1"/>
      <c r="AC42065" s="1"/>
      <c r="AJ42065" s="1"/>
      <c r="AK42065" s="1"/>
      <c r="AL42065" s="1"/>
    </row>
    <row r="42066">
      <c r="I42066" s="1"/>
      <c r="J42066" s="1"/>
      <c r="K42066" s="1"/>
      <c r="AA42066" s="1"/>
      <c r="AB42066" s="1"/>
      <c r="AC42066" s="1"/>
      <c r="AJ42066" s="1"/>
      <c r="AK42066" s="1"/>
      <c r="AL42066" s="1"/>
    </row>
    <row r="42067">
      <c r="I42067" s="1"/>
      <c r="J42067" s="1"/>
      <c r="K42067" s="1"/>
      <c r="AA42067" s="1"/>
      <c r="AB42067" s="1"/>
      <c r="AC42067" s="1"/>
      <c r="AJ42067" s="1"/>
      <c r="AK42067" s="1"/>
      <c r="AL42067" s="1"/>
    </row>
    <row r="42068">
      <c r="I42068" s="1"/>
      <c r="J42068" s="1"/>
      <c r="K42068" s="1"/>
      <c r="AA42068" s="1"/>
      <c r="AB42068" s="1"/>
      <c r="AC42068" s="1"/>
      <c r="AJ42068" s="1"/>
      <c r="AK42068" s="1"/>
      <c r="AL42068" s="1"/>
    </row>
    <row r="42069">
      <c r="I42069" s="1"/>
      <c r="J42069" s="1"/>
      <c r="K42069" s="1"/>
      <c r="AA42069" s="1"/>
      <c r="AB42069" s="1"/>
      <c r="AC42069" s="1"/>
      <c r="AJ42069" s="1"/>
      <c r="AK42069" s="1"/>
      <c r="AL42069" s="1"/>
    </row>
    <row r="42070">
      <c r="I42070" s="1"/>
      <c r="J42070" s="1"/>
      <c r="K42070" s="1"/>
      <c r="AA42070" s="1"/>
      <c r="AB42070" s="1"/>
      <c r="AC42070" s="1"/>
      <c r="AJ42070" s="1"/>
      <c r="AK42070" s="1"/>
      <c r="AL42070" s="1"/>
    </row>
    <row r="42071">
      <c r="I42071" s="1"/>
      <c r="J42071" s="1"/>
      <c r="K42071" s="1"/>
      <c r="AA42071" s="1"/>
      <c r="AB42071" s="1"/>
      <c r="AC42071" s="1"/>
      <c r="AJ42071" s="1"/>
      <c r="AK42071" s="1"/>
      <c r="AL42071" s="1"/>
    </row>
    <row r="42072">
      <c r="I42072" s="1"/>
      <c r="J42072" s="1"/>
      <c r="K42072" s="1"/>
      <c r="AA42072" s="1"/>
      <c r="AB42072" s="1"/>
      <c r="AC42072" s="1"/>
      <c r="AJ42072" s="1"/>
      <c r="AK42072" s="1"/>
      <c r="AL42072" s="1"/>
    </row>
    <row r="42073">
      <c r="I42073" s="1"/>
      <c r="J42073" s="1"/>
      <c r="K42073" s="1"/>
      <c r="AA42073" s="1"/>
      <c r="AB42073" s="1"/>
      <c r="AC42073" s="1"/>
      <c r="AJ42073" s="1"/>
      <c r="AK42073" s="1"/>
      <c r="AL42073" s="1"/>
    </row>
    <row r="42074">
      <c r="I42074" s="1"/>
      <c r="J42074" s="1"/>
      <c r="K42074" s="1"/>
      <c r="AA42074" s="1"/>
      <c r="AB42074" s="1"/>
      <c r="AC42074" s="1"/>
      <c r="AJ42074" s="1"/>
      <c r="AK42074" s="1"/>
      <c r="AL42074" s="1"/>
    </row>
    <row r="42075">
      <c r="I42075" s="1"/>
      <c r="J42075" s="1"/>
      <c r="K42075" s="1"/>
      <c r="AA42075" s="1"/>
      <c r="AB42075" s="1"/>
      <c r="AC42075" s="1"/>
      <c r="AJ42075" s="1"/>
      <c r="AK42075" s="1"/>
      <c r="AL42075" s="1"/>
    </row>
    <row r="42076">
      <c r="I42076" s="1"/>
      <c r="J42076" s="1"/>
      <c r="K42076" s="1"/>
      <c r="AA42076" s="1"/>
      <c r="AB42076" s="1"/>
      <c r="AC42076" s="1"/>
      <c r="AJ42076" s="1"/>
      <c r="AK42076" s="1"/>
      <c r="AL42076" s="1"/>
    </row>
    <row r="42077">
      <c r="I42077" s="1"/>
      <c r="J42077" s="1"/>
      <c r="K42077" s="1"/>
      <c r="AA42077" s="1"/>
      <c r="AB42077" s="1"/>
      <c r="AC42077" s="1"/>
      <c r="AJ42077" s="1"/>
      <c r="AK42077" s="1"/>
      <c r="AL42077" s="1"/>
    </row>
    <row r="42078">
      <c r="I42078" s="1"/>
      <c r="J42078" s="1"/>
      <c r="K42078" s="1"/>
      <c r="AA42078" s="1"/>
      <c r="AB42078" s="1"/>
      <c r="AC42078" s="1"/>
      <c r="AJ42078" s="1"/>
      <c r="AK42078" s="1"/>
      <c r="AL42078" s="1"/>
    </row>
    <row r="42079">
      <c r="I42079" s="1"/>
      <c r="J42079" s="1"/>
      <c r="K42079" s="1"/>
      <c r="AA42079" s="1"/>
      <c r="AB42079" s="1"/>
      <c r="AC42079" s="1"/>
      <c r="AJ42079" s="1"/>
      <c r="AK42079" s="1"/>
      <c r="AL42079" s="1"/>
    </row>
    <row r="42080">
      <c r="I42080" s="1"/>
      <c r="J42080" s="1"/>
      <c r="K42080" s="1"/>
      <c r="AA42080" s="1"/>
      <c r="AB42080" s="1"/>
      <c r="AC42080" s="1"/>
      <c r="AJ42080" s="1"/>
      <c r="AK42080" s="1"/>
      <c r="AL42080" s="1"/>
    </row>
    <row r="42081">
      <c r="I42081" s="1"/>
      <c r="J42081" s="1"/>
      <c r="K42081" s="1"/>
      <c r="AA42081" s="1"/>
      <c r="AB42081" s="1"/>
      <c r="AC42081" s="1"/>
      <c r="AJ42081" s="1"/>
      <c r="AK42081" s="1"/>
      <c r="AL42081" s="1"/>
    </row>
    <row r="42082">
      <c r="I42082" s="1"/>
      <c r="J42082" s="1"/>
      <c r="K42082" s="1"/>
      <c r="AA42082" s="1"/>
      <c r="AB42082" s="1"/>
      <c r="AC42082" s="1"/>
      <c r="AJ42082" s="1"/>
      <c r="AK42082" s="1"/>
      <c r="AL42082" s="1"/>
    </row>
    <row r="42083">
      <c r="I42083" s="1"/>
      <c r="J42083" s="1"/>
      <c r="K42083" s="1"/>
      <c r="AA42083" s="1"/>
      <c r="AB42083" s="1"/>
      <c r="AC42083" s="1"/>
      <c r="AJ42083" s="1"/>
      <c r="AK42083" s="1"/>
      <c r="AL42083" s="1"/>
    </row>
    <row r="42084">
      <c r="I42084" s="1"/>
      <c r="J42084" s="1"/>
      <c r="K42084" s="1"/>
      <c r="AA42084" s="1"/>
      <c r="AB42084" s="1"/>
      <c r="AC42084" s="1"/>
      <c r="AJ42084" s="1"/>
      <c r="AK42084" s="1"/>
      <c r="AL42084" s="1"/>
    </row>
    <row r="42085">
      <c r="I42085" s="1"/>
      <c r="J42085" s="1"/>
      <c r="K42085" s="1"/>
      <c r="AA42085" s="1"/>
      <c r="AB42085" s="1"/>
      <c r="AC42085" s="1"/>
      <c r="AJ42085" s="1"/>
      <c r="AK42085" s="1"/>
      <c r="AL42085" s="1"/>
    </row>
    <row r="42086">
      <c r="I42086" s="1"/>
      <c r="J42086" s="1"/>
      <c r="K42086" s="1"/>
      <c r="AA42086" s="1"/>
      <c r="AB42086" s="1"/>
      <c r="AC42086" s="1"/>
      <c r="AJ42086" s="1"/>
      <c r="AK42086" s="1"/>
      <c r="AL42086" s="1"/>
    </row>
    <row r="42087">
      <c r="I42087" s="1"/>
      <c r="J42087" s="1"/>
      <c r="K42087" s="1"/>
      <c r="AA42087" s="1"/>
      <c r="AB42087" s="1"/>
      <c r="AC42087" s="1"/>
      <c r="AJ42087" s="1"/>
      <c r="AK42087" s="1"/>
      <c r="AL42087" s="1"/>
    </row>
    <row r="42088">
      <c r="I42088" s="1"/>
      <c r="J42088" s="1"/>
      <c r="K42088" s="1"/>
      <c r="AA42088" s="1"/>
      <c r="AB42088" s="1"/>
      <c r="AC42088" s="1"/>
      <c r="AJ42088" s="1"/>
      <c r="AK42088" s="1"/>
      <c r="AL42088" s="1"/>
    </row>
    <row r="42089">
      <c r="I42089" s="1"/>
      <c r="J42089" s="1"/>
      <c r="K42089" s="1"/>
      <c r="AA42089" s="1"/>
      <c r="AB42089" s="1"/>
      <c r="AC42089" s="1"/>
      <c r="AJ42089" s="1"/>
      <c r="AK42089" s="1"/>
      <c r="AL42089" s="1"/>
    </row>
    <row r="42090">
      <c r="I42090" s="1"/>
      <c r="J42090" s="1"/>
      <c r="K42090" s="1"/>
      <c r="AA42090" s="1"/>
      <c r="AB42090" s="1"/>
      <c r="AC42090" s="1"/>
      <c r="AJ42090" s="1"/>
      <c r="AK42090" s="1"/>
      <c r="AL42090" s="1"/>
    </row>
    <row r="42091">
      <c r="I42091" s="1"/>
      <c r="J42091" s="1"/>
      <c r="K42091" s="1"/>
      <c r="AA42091" s="1"/>
      <c r="AB42091" s="1"/>
      <c r="AC42091" s="1"/>
      <c r="AJ42091" s="1"/>
      <c r="AK42091" s="1"/>
      <c r="AL42091" s="1"/>
    </row>
    <row r="42092">
      <c r="I42092" s="1"/>
      <c r="J42092" s="1"/>
      <c r="K42092" s="1"/>
      <c r="AA42092" s="1"/>
      <c r="AB42092" s="1"/>
      <c r="AC42092" s="1"/>
      <c r="AJ42092" s="1"/>
      <c r="AK42092" s="1"/>
      <c r="AL42092" s="1"/>
    </row>
    <row r="42093">
      <c r="I42093" s="1"/>
      <c r="J42093" s="1"/>
      <c r="K42093" s="1"/>
      <c r="AA42093" s="1"/>
      <c r="AB42093" s="1"/>
      <c r="AC42093" s="1"/>
      <c r="AJ42093" s="1"/>
      <c r="AK42093" s="1"/>
      <c r="AL42093" s="1"/>
    </row>
    <row r="42094">
      <c r="I42094" s="1"/>
      <c r="J42094" s="1"/>
      <c r="K42094" s="1"/>
      <c r="AA42094" s="1"/>
      <c r="AB42094" s="1"/>
      <c r="AC42094" s="1"/>
      <c r="AJ42094" s="1"/>
      <c r="AK42094" s="1"/>
      <c r="AL42094" s="1"/>
    </row>
    <row r="42095">
      <c r="I42095" s="1"/>
      <c r="J42095" s="1"/>
      <c r="K42095" s="1"/>
      <c r="AA42095" s="1"/>
      <c r="AB42095" s="1"/>
      <c r="AC42095" s="1"/>
      <c r="AJ42095" s="1"/>
      <c r="AK42095" s="1"/>
      <c r="AL42095" s="1"/>
    </row>
    <row r="42096">
      <c r="I42096" s="1"/>
      <c r="J42096" s="1"/>
      <c r="K42096" s="1"/>
      <c r="AA42096" s="1"/>
      <c r="AB42096" s="1"/>
      <c r="AC42096" s="1"/>
      <c r="AJ42096" s="1"/>
      <c r="AK42096" s="1"/>
      <c r="AL42096" s="1"/>
    </row>
    <row r="42097">
      <c r="I42097" s="1"/>
      <c r="J42097" s="1"/>
      <c r="K42097" s="1"/>
      <c r="AA42097" s="1"/>
      <c r="AB42097" s="1"/>
      <c r="AC42097" s="1"/>
      <c r="AJ42097" s="1"/>
      <c r="AK42097" s="1"/>
      <c r="AL42097" s="1"/>
    </row>
    <row r="42098">
      <c r="I42098" s="1"/>
      <c r="J42098" s="1"/>
      <c r="K42098" s="1"/>
      <c r="AA42098" s="1"/>
      <c r="AB42098" s="1"/>
      <c r="AC42098" s="1"/>
      <c r="AJ42098" s="1"/>
      <c r="AK42098" s="1"/>
      <c r="AL42098" s="1"/>
    </row>
    <row r="42099">
      <c r="I42099" s="1"/>
      <c r="J42099" s="1"/>
      <c r="K42099" s="1"/>
      <c r="AA42099" s="1"/>
      <c r="AB42099" s="1"/>
      <c r="AC42099" s="1"/>
      <c r="AJ42099" s="1"/>
      <c r="AK42099" s="1"/>
      <c r="AL42099" s="1"/>
    </row>
    <row r="42100">
      <c r="I42100" s="1"/>
      <c r="J42100" s="1"/>
      <c r="K42100" s="1"/>
      <c r="AA42100" s="1"/>
      <c r="AB42100" s="1"/>
      <c r="AC42100" s="1"/>
      <c r="AJ42100" s="1"/>
      <c r="AK42100" s="1"/>
      <c r="AL42100" s="1"/>
    </row>
    <row r="42101">
      <c r="I42101" s="1"/>
      <c r="J42101" s="1"/>
      <c r="K42101" s="1"/>
      <c r="AA42101" s="1"/>
      <c r="AB42101" s="1"/>
      <c r="AC42101" s="1"/>
      <c r="AJ42101" s="1"/>
      <c r="AK42101" s="1"/>
      <c r="AL42101" s="1"/>
    </row>
    <row r="42102">
      <c r="I42102" s="1"/>
      <c r="J42102" s="1"/>
      <c r="K42102" s="1"/>
      <c r="AA42102" s="1"/>
      <c r="AB42102" s="1"/>
      <c r="AC42102" s="1"/>
      <c r="AJ42102" s="1"/>
      <c r="AK42102" s="1"/>
      <c r="AL42102" s="1"/>
    </row>
    <row r="42103">
      <c r="I42103" s="1"/>
      <c r="J42103" s="1"/>
      <c r="K42103" s="1"/>
      <c r="AA42103" s="1"/>
      <c r="AB42103" s="1"/>
      <c r="AC42103" s="1"/>
      <c r="AJ42103" s="1"/>
      <c r="AK42103" s="1"/>
      <c r="AL42103" s="1"/>
    </row>
    <row r="42104">
      <c r="I42104" s="1"/>
      <c r="J42104" s="1"/>
      <c r="K42104" s="1"/>
      <c r="AA42104" s="1"/>
      <c r="AB42104" s="1"/>
      <c r="AC42104" s="1"/>
      <c r="AJ42104" s="1"/>
      <c r="AK42104" s="1"/>
      <c r="AL42104" s="1"/>
    </row>
    <row r="42105">
      <c r="I42105" s="1"/>
      <c r="J42105" s="1"/>
      <c r="K42105" s="1"/>
      <c r="AA42105" s="1"/>
      <c r="AB42105" s="1"/>
      <c r="AC42105" s="1"/>
      <c r="AJ42105" s="1"/>
      <c r="AK42105" s="1"/>
      <c r="AL42105" s="1"/>
    </row>
    <row r="42106">
      <c r="I42106" s="1"/>
      <c r="J42106" s="1"/>
      <c r="K42106" s="1"/>
      <c r="AA42106" s="1"/>
      <c r="AB42106" s="1"/>
      <c r="AC42106" s="1"/>
      <c r="AJ42106" s="1"/>
      <c r="AK42106" s="1"/>
      <c r="AL42106" s="1"/>
    </row>
    <row r="42107">
      <c r="I42107" s="1"/>
      <c r="J42107" s="1"/>
      <c r="K42107" s="1"/>
      <c r="AA42107" s="1"/>
      <c r="AB42107" s="1"/>
      <c r="AC42107" s="1"/>
      <c r="AJ42107" s="1"/>
      <c r="AK42107" s="1"/>
      <c r="AL42107" s="1"/>
    </row>
    <row r="42108">
      <c r="I42108" s="1"/>
      <c r="J42108" s="1"/>
      <c r="K42108" s="1"/>
      <c r="AA42108" s="1"/>
      <c r="AB42108" s="1"/>
      <c r="AC42108" s="1"/>
      <c r="AJ42108" s="1"/>
      <c r="AK42108" s="1"/>
      <c r="AL42108" s="1"/>
    </row>
    <row r="42109">
      <c r="I42109" s="1"/>
      <c r="J42109" s="1"/>
      <c r="K42109" s="1"/>
      <c r="AA42109" s="1"/>
      <c r="AB42109" s="1"/>
      <c r="AC42109" s="1"/>
      <c r="AJ42109" s="1"/>
      <c r="AK42109" s="1"/>
      <c r="AL42109" s="1"/>
    </row>
    <row r="42110">
      <c r="I42110" s="1"/>
      <c r="J42110" s="1"/>
      <c r="K42110" s="1"/>
      <c r="AA42110" s="1"/>
      <c r="AB42110" s="1"/>
      <c r="AC42110" s="1"/>
      <c r="AJ42110" s="1"/>
      <c r="AK42110" s="1"/>
      <c r="AL42110" s="1"/>
    </row>
    <row r="42111">
      <c r="I42111" s="1"/>
      <c r="J42111" s="1"/>
      <c r="K42111" s="1"/>
      <c r="AA42111" s="1"/>
      <c r="AB42111" s="1"/>
      <c r="AC42111" s="1"/>
      <c r="AJ42111" s="1"/>
      <c r="AK42111" s="1"/>
      <c r="AL42111" s="1"/>
    </row>
    <row r="42112">
      <c r="I42112" s="1"/>
      <c r="J42112" s="1"/>
      <c r="K42112" s="1"/>
      <c r="AA42112" s="1"/>
      <c r="AB42112" s="1"/>
      <c r="AC42112" s="1"/>
      <c r="AJ42112" s="1"/>
      <c r="AK42112" s="1"/>
      <c r="AL42112" s="1"/>
    </row>
    <row r="42113">
      <c r="I42113" s="1"/>
      <c r="J42113" s="1"/>
      <c r="K42113" s="1"/>
      <c r="AA42113" s="1"/>
      <c r="AB42113" s="1"/>
      <c r="AC42113" s="1"/>
      <c r="AJ42113" s="1"/>
      <c r="AK42113" s="1"/>
      <c r="AL42113" s="1"/>
    </row>
    <row r="42114">
      <c r="I42114" s="1"/>
      <c r="J42114" s="1"/>
      <c r="K42114" s="1"/>
      <c r="AA42114" s="1"/>
      <c r="AB42114" s="1"/>
      <c r="AC42114" s="1"/>
      <c r="AJ42114" s="1"/>
      <c r="AK42114" s="1"/>
      <c r="AL42114" s="1"/>
    </row>
    <row r="42115">
      <c r="I42115" s="1"/>
      <c r="J42115" s="1"/>
      <c r="K42115" s="1"/>
      <c r="AA42115" s="1"/>
      <c r="AB42115" s="1"/>
      <c r="AC42115" s="1"/>
      <c r="AJ42115" s="1"/>
      <c r="AK42115" s="1"/>
      <c r="AL42115" s="1"/>
    </row>
    <row r="42116">
      <c r="I42116" s="1"/>
      <c r="J42116" s="1"/>
      <c r="K42116" s="1"/>
      <c r="AA42116" s="1"/>
      <c r="AB42116" s="1"/>
      <c r="AC42116" s="1"/>
      <c r="AJ42116" s="1"/>
      <c r="AK42116" s="1"/>
      <c r="AL42116" s="1"/>
    </row>
    <row r="42117">
      <c r="I42117" s="1"/>
      <c r="J42117" s="1"/>
      <c r="K42117" s="1"/>
      <c r="AA42117" s="1"/>
      <c r="AB42117" s="1"/>
      <c r="AC42117" s="1"/>
      <c r="AJ42117" s="1"/>
      <c r="AK42117" s="1"/>
      <c r="AL42117" s="1"/>
    </row>
    <row r="42118">
      <c r="I42118" s="1"/>
      <c r="J42118" s="1"/>
      <c r="K42118" s="1"/>
      <c r="AA42118" s="1"/>
      <c r="AB42118" s="1"/>
      <c r="AC42118" s="1"/>
      <c r="AJ42118" s="1"/>
      <c r="AK42118" s="1"/>
      <c r="AL42118" s="1"/>
    </row>
    <row r="42119">
      <c r="I42119" s="1"/>
      <c r="J42119" s="1"/>
      <c r="K42119" s="1"/>
      <c r="AA42119" s="1"/>
      <c r="AB42119" s="1"/>
      <c r="AC42119" s="1"/>
      <c r="AJ42119" s="1"/>
      <c r="AK42119" s="1"/>
      <c r="AL42119" s="1"/>
    </row>
    <row r="42120">
      <c r="I42120" s="1"/>
      <c r="J42120" s="1"/>
      <c r="K42120" s="1"/>
      <c r="AA42120" s="1"/>
      <c r="AB42120" s="1"/>
      <c r="AC42120" s="1"/>
      <c r="AJ42120" s="1"/>
      <c r="AK42120" s="1"/>
      <c r="AL42120" s="1"/>
    </row>
    <row r="42121">
      <c r="I42121" s="1"/>
      <c r="J42121" s="1"/>
      <c r="K42121" s="1"/>
      <c r="AA42121" s="1"/>
      <c r="AB42121" s="1"/>
      <c r="AC42121" s="1"/>
      <c r="AJ42121" s="1"/>
      <c r="AK42121" s="1"/>
      <c r="AL42121" s="1"/>
    </row>
    <row r="42122">
      <c r="I42122" s="1"/>
      <c r="J42122" s="1"/>
      <c r="K42122" s="1"/>
      <c r="AA42122" s="1"/>
      <c r="AB42122" s="1"/>
      <c r="AC42122" s="1"/>
      <c r="AJ42122" s="1"/>
      <c r="AK42122" s="1"/>
      <c r="AL42122" s="1"/>
    </row>
    <row r="42123">
      <c r="I42123" s="1"/>
      <c r="J42123" s="1"/>
      <c r="K42123" s="1"/>
      <c r="AA42123" s="1"/>
      <c r="AB42123" s="1"/>
      <c r="AC42123" s="1"/>
      <c r="AJ42123" s="1"/>
      <c r="AK42123" s="1"/>
      <c r="AL42123" s="1"/>
    </row>
    <row r="42124">
      <c r="I42124" s="1"/>
      <c r="J42124" s="1"/>
      <c r="K42124" s="1"/>
      <c r="AA42124" s="1"/>
      <c r="AB42124" s="1"/>
      <c r="AC42124" s="1"/>
      <c r="AJ42124" s="1"/>
      <c r="AK42124" s="1"/>
      <c r="AL42124" s="1"/>
    </row>
    <row r="42125">
      <c r="I42125" s="1"/>
      <c r="J42125" s="1"/>
      <c r="K42125" s="1"/>
      <c r="AA42125" s="1"/>
      <c r="AB42125" s="1"/>
      <c r="AC42125" s="1"/>
      <c r="AJ42125" s="1"/>
      <c r="AK42125" s="1"/>
      <c r="AL42125" s="1"/>
    </row>
    <row r="42126">
      <c r="I42126" s="1"/>
      <c r="J42126" s="1"/>
      <c r="K42126" s="1"/>
      <c r="AA42126" s="1"/>
      <c r="AB42126" s="1"/>
      <c r="AC42126" s="1"/>
      <c r="AJ42126" s="1"/>
      <c r="AK42126" s="1"/>
      <c r="AL42126" s="1"/>
    </row>
    <row r="42127">
      <c r="I42127" s="1"/>
      <c r="J42127" s="1"/>
      <c r="K42127" s="1"/>
      <c r="AA42127" s="1"/>
      <c r="AB42127" s="1"/>
      <c r="AC42127" s="1"/>
      <c r="AJ42127" s="1"/>
      <c r="AK42127" s="1"/>
      <c r="AL42127" s="1"/>
    </row>
    <row r="42128">
      <c r="I42128" s="1"/>
      <c r="J42128" s="1"/>
      <c r="K42128" s="1"/>
      <c r="AA42128" s="1"/>
      <c r="AB42128" s="1"/>
      <c r="AC42128" s="1"/>
      <c r="AJ42128" s="1"/>
      <c r="AK42128" s="1"/>
      <c r="AL42128" s="1"/>
    </row>
    <row r="42129">
      <c r="I42129" s="1"/>
      <c r="J42129" s="1"/>
      <c r="K42129" s="1"/>
      <c r="AA42129" s="1"/>
      <c r="AB42129" s="1"/>
      <c r="AC42129" s="1"/>
      <c r="AJ42129" s="1"/>
      <c r="AK42129" s="1"/>
      <c r="AL42129" s="1"/>
    </row>
    <row r="42130">
      <c r="I42130" s="1"/>
      <c r="J42130" s="1"/>
      <c r="K42130" s="1"/>
      <c r="AA42130" s="1"/>
      <c r="AB42130" s="1"/>
      <c r="AC42130" s="1"/>
      <c r="AJ42130" s="1"/>
      <c r="AK42130" s="1"/>
      <c r="AL42130" s="1"/>
    </row>
    <row r="42131">
      <c r="I42131" s="1"/>
      <c r="J42131" s="1"/>
      <c r="K42131" s="1"/>
      <c r="AA42131" s="1"/>
      <c r="AB42131" s="1"/>
      <c r="AC42131" s="1"/>
      <c r="AJ42131" s="1"/>
      <c r="AK42131" s="1"/>
      <c r="AL42131" s="1"/>
    </row>
    <row r="42132">
      <c r="I42132" s="1"/>
      <c r="J42132" s="1"/>
      <c r="K42132" s="1"/>
      <c r="AA42132" s="1"/>
      <c r="AB42132" s="1"/>
      <c r="AC42132" s="1"/>
      <c r="AJ42132" s="1"/>
      <c r="AK42132" s="1"/>
      <c r="AL42132" s="1"/>
    </row>
    <row r="42133">
      <c r="I42133" s="1"/>
      <c r="J42133" s="1"/>
      <c r="K42133" s="1"/>
      <c r="AA42133" s="1"/>
      <c r="AB42133" s="1"/>
      <c r="AC42133" s="1"/>
      <c r="AJ42133" s="1"/>
      <c r="AK42133" s="1"/>
      <c r="AL42133" s="1"/>
    </row>
    <row r="42134">
      <c r="I42134" s="1"/>
      <c r="J42134" s="1"/>
      <c r="K42134" s="1"/>
      <c r="AA42134" s="1"/>
      <c r="AB42134" s="1"/>
      <c r="AC42134" s="1"/>
      <c r="AJ42134" s="1"/>
      <c r="AK42134" s="1"/>
      <c r="AL42134" s="1"/>
    </row>
    <row r="42135">
      <c r="I42135" s="1"/>
      <c r="J42135" s="1"/>
      <c r="K42135" s="1"/>
      <c r="AA42135" s="1"/>
      <c r="AB42135" s="1"/>
      <c r="AC42135" s="1"/>
      <c r="AJ42135" s="1"/>
      <c r="AK42135" s="1"/>
      <c r="AL42135" s="1"/>
    </row>
    <row r="42136">
      <c r="I42136" s="1"/>
      <c r="J42136" s="1"/>
      <c r="K42136" s="1"/>
      <c r="AA42136" s="1"/>
      <c r="AB42136" s="1"/>
      <c r="AC42136" s="1"/>
      <c r="AJ42136" s="1"/>
      <c r="AK42136" s="1"/>
      <c r="AL42136" s="1"/>
    </row>
    <row r="42137">
      <c r="I42137" s="1"/>
      <c r="J42137" s="1"/>
      <c r="K42137" s="1"/>
      <c r="AA42137" s="1"/>
      <c r="AB42137" s="1"/>
      <c r="AC42137" s="1"/>
      <c r="AJ42137" s="1"/>
      <c r="AK42137" s="1"/>
      <c r="AL42137" s="1"/>
    </row>
    <row r="42138">
      <c r="I42138" s="1"/>
      <c r="J42138" s="1"/>
      <c r="K42138" s="1"/>
      <c r="AA42138" s="1"/>
      <c r="AB42138" s="1"/>
      <c r="AC42138" s="1"/>
      <c r="AJ42138" s="1"/>
      <c r="AK42138" s="1"/>
      <c r="AL42138" s="1"/>
    </row>
    <row r="42139">
      <c r="I42139" s="1"/>
      <c r="J42139" s="1"/>
      <c r="K42139" s="1"/>
      <c r="AA42139" s="1"/>
      <c r="AB42139" s="1"/>
      <c r="AC42139" s="1"/>
      <c r="AJ42139" s="1"/>
      <c r="AK42139" s="1"/>
      <c r="AL42139" s="1"/>
    </row>
    <row r="42140">
      <c r="I42140" s="1"/>
      <c r="J42140" s="1"/>
      <c r="K42140" s="1"/>
      <c r="AA42140" s="1"/>
      <c r="AB42140" s="1"/>
      <c r="AC42140" s="1"/>
      <c r="AJ42140" s="1"/>
      <c r="AK42140" s="1"/>
      <c r="AL42140" s="1"/>
    </row>
    <row r="42141">
      <c r="I42141" s="1"/>
      <c r="J42141" s="1"/>
      <c r="K42141" s="1"/>
      <c r="AA42141" s="1"/>
      <c r="AB42141" s="1"/>
      <c r="AC42141" s="1"/>
      <c r="AJ42141" s="1"/>
      <c r="AK42141" s="1"/>
      <c r="AL42141" s="1"/>
    </row>
    <row r="42142">
      <c r="I42142" s="1"/>
      <c r="J42142" s="1"/>
      <c r="K42142" s="1"/>
      <c r="AA42142" s="1"/>
      <c r="AB42142" s="1"/>
      <c r="AC42142" s="1"/>
      <c r="AJ42142" s="1"/>
      <c r="AK42142" s="1"/>
      <c r="AL42142" s="1"/>
    </row>
    <row r="42143">
      <c r="I42143" s="1"/>
      <c r="J42143" s="1"/>
      <c r="K42143" s="1"/>
      <c r="AA42143" s="1"/>
      <c r="AB42143" s="1"/>
      <c r="AC42143" s="1"/>
      <c r="AJ42143" s="1"/>
      <c r="AK42143" s="1"/>
      <c r="AL42143" s="1"/>
    </row>
    <row r="42144">
      <c r="I42144" s="1"/>
      <c r="J42144" s="1"/>
      <c r="K42144" s="1"/>
      <c r="AA42144" s="1"/>
      <c r="AB42144" s="1"/>
      <c r="AC42144" s="1"/>
      <c r="AJ42144" s="1"/>
      <c r="AK42144" s="1"/>
      <c r="AL42144" s="1"/>
    </row>
    <row r="42145">
      <c r="I42145" s="1"/>
      <c r="J42145" s="1"/>
      <c r="K42145" s="1"/>
      <c r="AA42145" s="1"/>
      <c r="AB42145" s="1"/>
      <c r="AC42145" s="1"/>
      <c r="AJ42145" s="1"/>
      <c r="AK42145" s="1"/>
      <c r="AL42145" s="1"/>
    </row>
    <row r="42146">
      <c r="I42146" s="1"/>
      <c r="J42146" s="1"/>
      <c r="K42146" s="1"/>
      <c r="AA42146" s="1"/>
      <c r="AB42146" s="1"/>
      <c r="AC42146" s="1"/>
      <c r="AJ42146" s="1"/>
      <c r="AK42146" s="1"/>
      <c r="AL42146" s="1"/>
    </row>
    <row r="42147">
      <c r="I42147" s="1"/>
      <c r="J42147" s="1"/>
      <c r="K42147" s="1"/>
      <c r="AA42147" s="1"/>
      <c r="AB42147" s="1"/>
      <c r="AC42147" s="1"/>
      <c r="AJ42147" s="1"/>
      <c r="AK42147" s="1"/>
      <c r="AL42147" s="1"/>
    </row>
    <row r="42148">
      <c r="I42148" s="1"/>
      <c r="J42148" s="1"/>
      <c r="K42148" s="1"/>
      <c r="AA42148" s="1"/>
      <c r="AB42148" s="1"/>
      <c r="AC42148" s="1"/>
      <c r="AJ42148" s="1"/>
      <c r="AK42148" s="1"/>
      <c r="AL42148" s="1"/>
    </row>
    <row r="42149">
      <c r="I42149" s="1"/>
      <c r="J42149" s="1"/>
      <c r="K42149" s="1"/>
      <c r="AA42149" s="1"/>
      <c r="AB42149" s="1"/>
      <c r="AC42149" s="1"/>
      <c r="AJ42149" s="1"/>
      <c r="AK42149" s="1"/>
      <c r="AL42149" s="1"/>
    </row>
    <row r="42150">
      <c r="I42150" s="1"/>
      <c r="J42150" s="1"/>
      <c r="K42150" s="1"/>
      <c r="AA42150" s="1"/>
      <c r="AB42150" s="1"/>
      <c r="AC42150" s="1"/>
      <c r="AJ42150" s="1"/>
      <c r="AK42150" s="1"/>
      <c r="AL42150" s="1"/>
    </row>
    <row r="42151">
      <c r="I42151" s="1"/>
      <c r="J42151" s="1"/>
      <c r="K42151" s="1"/>
      <c r="AA42151" s="1"/>
      <c r="AB42151" s="1"/>
      <c r="AC42151" s="1"/>
      <c r="AJ42151" s="1"/>
      <c r="AK42151" s="1"/>
      <c r="AL42151" s="1"/>
    </row>
    <row r="42152">
      <c r="I42152" s="1"/>
      <c r="J42152" s="1"/>
      <c r="K42152" s="1"/>
      <c r="AA42152" s="1"/>
      <c r="AB42152" s="1"/>
      <c r="AC42152" s="1"/>
      <c r="AJ42152" s="1"/>
      <c r="AK42152" s="1"/>
      <c r="AL42152" s="1"/>
    </row>
    <row r="42153">
      <c r="I42153" s="1"/>
      <c r="J42153" s="1"/>
      <c r="K42153" s="1"/>
      <c r="AA42153" s="1"/>
      <c r="AB42153" s="1"/>
      <c r="AC42153" s="1"/>
      <c r="AJ42153" s="1"/>
      <c r="AK42153" s="1"/>
      <c r="AL42153" s="1"/>
    </row>
    <row r="42154">
      <c r="I42154" s="1"/>
      <c r="J42154" s="1"/>
      <c r="K42154" s="1"/>
      <c r="AA42154" s="1"/>
      <c r="AB42154" s="1"/>
      <c r="AC42154" s="1"/>
      <c r="AJ42154" s="1"/>
      <c r="AK42154" s="1"/>
      <c r="AL42154" s="1"/>
    </row>
    <row r="42155">
      <c r="I42155" s="1"/>
      <c r="J42155" s="1"/>
      <c r="K42155" s="1"/>
      <c r="AA42155" s="1"/>
      <c r="AB42155" s="1"/>
      <c r="AC42155" s="1"/>
      <c r="AJ42155" s="1"/>
      <c r="AK42155" s="1"/>
      <c r="AL42155" s="1"/>
    </row>
    <row r="42156">
      <c r="I42156" s="1"/>
      <c r="J42156" s="1"/>
      <c r="K42156" s="1"/>
      <c r="AA42156" s="1"/>
      <c r="AB42156" s="1"/>
      <c r="AC42156" s="1"/>
      <c r="AJ42156" s="1"/>
      <c r="AK42156" s="1"/>
      <c r="AL42156" s="1"/>
    </row>
    <row r="42157">
      <c r="I42157" s="1"/>
      <c r="J42157" s="1"/>
      <c r="K42157" s="1"/>
      <c r="AA42157" s="1"/>
      <c r="AB42157" s="1"/>
      <c r="AC42157" s="1"/>
      <c r="AJ42157" s="1"/>
      <c r="AK42157" s="1"/>
      <c r="AL42157" s="1"/>
    </row>
    <row r="42158">
      <c r="I42158" s="1"/>
      <c r="J42158" s="1"/>
      <c r="K42158" s="1"/>
      <c r="AA42158" s="1"/>
      <c r="AB42158" s="1"/>
      <c r="AC42158" s="1"/>
      <c r="AJ42158" s="1"/>
      <c r="AK42158" s="1"/>
      <c r="AL42158" s="1"/>
    </row>
    <row r="42159">
      <c r="I42159" s="1"/>
      <c r="J42159" s="1"/>
      <c r="K42159" s="1"/>
      <c r="AA42159" s="1"/>
      <c r="AB42159" s="1"/>
      <c r="AC42159" s="1"/>
      <c r="AJ42159" s="1"/>
      <c r="AK42159" s="1"/>
      <c r="AL42159" s="1"/>
    </row>
    <row r="42160">
      <c r="I42160" s="1"/>
      <c r="J42160" s="1"/>
      <c r="K42160" s="1"/>
      <c r="AA42160" s="1"/>
      <c r="AB42160" s="1"/>
      <c r="AC42160" s="1"/>
      <c r="AJ42160" s="1"/>
      <c r="AK42160" s="1"/>
      <c r="AL42160" s="1"/>
    </row>
    <row r="42161">
      <c r="I42161" s="1"/>
      <c r="J42161" s="1"/>
      <c r="K42161" s="1"/>
      <c r="AA42161" s="1"/>
      <c r="AB42161" s="1"/>
      <c r="AC42161" s="1"/>
      <c r="AJ42161" s="1"/>
      <c r="AK42161" s="1"/>
      <c r="AL42161" s="1"/>
    </row>
    <row r="42162">
      <c r="I42162" s="1"/>
      <c r="J42162" s="1"/>
      <c r="K42162" s="1"/>
      <c r="AA42162" s="1"/>
      <c r="AB42162" s="1"/>
      <c r="AC42162" s="1"/>
      <c r="AJ42162" s="1"/>
      <c r="AK42162" s="1"/>
      <c r="AL42162" s="1"/>
    </row>
    <row r="42163">
      <c r="I42163" s="1"/>
      <c r="J42163" s="1"/>
      <c r="K42163" s="1"/>
      <c r="AA42163" s="1"/>
      <c r="AB42163" s="1"/>
      <c r="AC42163" s="1"/>
      <c r="AJ42163" s="1"/>
      <c r="AK42163" s="1"/>
      <c r="AL42163" s="1"/>
    </row>
    <row r="42164">
      <c r="I42164" s="1"/>
      <c r="J42164" s="1"/>
      <c r="K42164" s="1"/>
      <c r="AA42164" s="1"/>
      <c r="AB42164" s="1"/>
      <c r="AC42164" s="1"/>
      <c r="AJ42164" s="1"/>
      <c r="AK42164" s="1"/>
      <c r="AL42164" s="1"/>
    </row>
    <row r="42165">
      <c r="I42165" s="1"/>
      <c r="J42165" s="1"/>
      <c r="K42165" s="1"/>
      <c r="AA42165" s="1"/>
      <c r="AB42165" s="1"/>
      <c r="AC42165" s="1"/>
      <c r="AJ42165" s="1"/>
      <c r="AK42165" s="1"/>
      <c r="AL42165" s="1"/>
    </row>
    <row r="42166">
      <c r="I42166" s="1"/>
      <c r="J42166" s="1"/>
      <c r="K42166" s="1"/>
      <c r="AA42166" s="1"/>
      <c r="AB42166" s="1"/>
      <c r="AC42166" s="1"/>
      <c r="AJ42166" s="1"/>
      <c r="AK42166" s="1"/>
      <c r="AL42166" s="1"/>
    </row>
    <row r="42167">
      <c r="I42167" s="1"/>
      <c r="J42167" s="1"/>
      <c r="K42167" s="1"/>
      <c r="AA42167" s="1"/>
      <c r="AB42167" s="1"/>
      <c r="AC42167" s="1"/>
      <c r="AJ42167" s="1"/>
      <c r="AK42167" s="1"/>
      <c r="AL42167" s="1"/>
    </row>
    <row r="42168">
      <c r="I42168" s="1"/>
      <c r="J42168" s="1"/>
      <c r="K42168" s="1"/>
      <c r="AA42168" s="1"/>
      <c r="AB42168" s="1"/>
      <c r="AC42168" s="1"/>
      <c r="AJ42168" s="1"/>
      <c r="AK42168" s="1"/>
      <c r="AL42168" s="1"/>
    </row>
    <row r="42169">
      <c r="I42169" s="1"/>
      <c r="J42169" s="1"/>
      <c r="K42169" s="1"/>
      <c r="AA42169" s="1"/>
      <c r="AB42169" s="1"/>
      <c r="AC42169" s="1"/>
      <c r="AJ42169" s="1"/>
      <c r="AK42169" s="1"/>
      <c r="AL42169" s="1"/>
    </row>
    <row r="42170">
      <c r="I42170" s="1"/>
      <c r="J42170" s="1"/>
      <c r="K42170" s="1"/>
      <c r="AA42170" s="1"/>
      <c r="AB42170" s="1"/>
      <c r="AC42170" s="1"/>
      <c r="AJ42170" s="1"/>
      <c r="AK42170" s="1"/>
      <c r="AL42170" s="1"/>
    </row>
    <row r="42171">
      <c r="I42171" s="1"/>
      <c r="J42171" s="1"/>
      <c r="K42171" s="1"/>
      <c r="AA42171" s="1"/>
      <c r="AB42171" s="1"/>
      <c r="AC42171" s="1"/>
      <c r="AJ42171" s="1"/>
      <c r="AK42171" s="1"/>
      <c r="AL42171" s="1"/>
    </row>
    <row r="42172">
      <c r="I42172" s="1"/>
      <c r="J42172" s="1"/>
      <c r="K42172" s="1"/>
      <c r="AA42172" s="1"/>
      <c r="AB42172" s="1"/>
      <c r="AC42172" s="1"/>
      <c r="AJ42172" s="1"/>
      <c r="AK42172" s="1"/>
      <c r="AL42172" s="1"/>
    </row>
    <row r="42173">
      <c r="I42173" s="1"/>
      <c r="J42173" s="1"/>
      <c r="K42173" s="1"/>
      <c r="AA42173" s="1"/>
      <c r="AB42173" s="1"/>
      <c r="AC42173" s="1"/>
      <c r="AJ42173" s="1"/>
      <c r="AK42173" s="1"/>
      <c r="AL42173" s="1"/>
    </row>
    <row r="42174">
      <c r="I42174" s="1"/>
      <c r="J42174" s="1"/>
      <c r="K42174" s="1"/>
      <c r="AA42174" s="1"/>
      <c r="AB42174" s="1"/>
      <c r="AC42174" s="1"/>
      <c r="AJ42174" s="1"/>
      <c r="AK42174" s="1"/>
      <c r="AL42174" s="1"/>
    </row>
    <row r="42175">
      <c r="I42175" s="1"/>
      <c r="J42175" s="1"/>
      <c r="K42175" s="1"/>
      <c r="AA42175" s="1"/>
      <c r="AB42175" s="1"/>
      <c r="AC42175" s="1"/>
      <c r="AJ42175" s="1"/>
      <c r="AK42175" s="1"/>
      <c r="AL42175" s="1"/>
    </row>
    <row r="42176">
      <c r="I42176" s="1"/>
      <c r="J42176" s="1"/>
      <c r="K42176" s="1"/>
      <c r="AA42176" s="1"/>
      <c r="AB42176" s="1"/>
      <c r="AC42176" s="1"/>
      <c r="AJ42176" s="1"/>
      <c r="AK42176" s="1"/>
      <c r="AL42176" s="1"/>
    </row>
    <row r="42177">
      <c r="I42177" s="1"/>
      <c r="J42177" s="1"/>
      <c r="K42177" s="1"/>
      <c r="AA42177" s="1"/>
      <c r="AB42177" s="1"/>
      <c r="AC42177" s="1"/>
      <c r="AJ42177" s="1"/>
      <c r="AK42177" s="1"/>
      <c r="AL42177" s="1"/>
    </row>
    <row r="42178">
      <c r="I42178" s="1"/>
      <c r="J42178" s="1"/>
      <c r="K42178" s="1"/>
      <c r="AA42178" s="1"/>
      <c r="AB42178" s="1"/>
      <c r="AC42178" s="1"/>
      <c r="AJ42178" s="1"/>
      <c r="AK42178" s="1"/>
      <c r="AL42178" s="1"/>
    </row>
    <row r="42179">
      <c r="I42179" s="1"/>
      <c r="J42179" s="1"/>
      <c r="K42179" s="1"/>
      <c r="AA42179" s="1"/>
      <c r="AB42179" s="1"/>
      <c r="AC42179" s="1"/>
      <c r="AJ42179" s="1"/>
      <c r="AK42179" s="1"/>
      <c r="AL42179" s="1"/>
    </row>
    <row r="42180">
      <c r="I42180" s="1"/>
      <c r="J42180" s="1"/>
      <c r="K42180" s="1"/>
      <c r="AA42180" s="1"/>
      <c r="AB42180" s="1"/>
      <c r="AC42180" s="1"/>
      <c r="AJ42180" s="1"/>
      <c r="AK42180" s="1"/>
      <c r="AL42180" s="1"/>
    </row>
    <row r="42181">
      <c r="I42181" s="1"/>
      <c r="J42181" s="1"/>
      <c r="K42181" s="1"/>
      <c r="AA42181" s="1"/>
      <c r="AB42181" s="1"/>
      <c r="AC42181" s="1"/>
      <c r="AJ42181" s="1"/>
      <c r="AK42181" s="1"/>
      <c r="AL42181" s="1"/>
    </row>
    <row r="42182">
      <c r="I42182" s="1"/>
      <c r="J42182" s="1"/>
      <c r="K42182" s="1"/>
      <c r="AA42182" s="1"/>
      <c r="AB42182" s="1"/>
      <c r="AC42182" s="1"/>
      <c r="AJ42182" s="1"/>
      <c r="AK42182" s="1"/>
      <c r="AL42182" s="1"/>
    </row>
    <row r="42183">
      <c r="I42183" s="1"/>
      <c r="J42183" s="1"/>
      <c r="K42183" s="1"/>
      <c r="AA42183" s="1"/>
      <c r="AB42183" s="1"/>
      <c r="AC42183" s="1"/>
      <c r="AJ42183" s="1"/>
      <c r="AK42183" s="1"/>
      <c r="AL42183" s="1"/>
    </row>
    <row r="42184">
      <c r="I42184" s="1"/>
      <c r="J42184" s="1"/>
      <c r="K42184" s="1"/>
      <c r="AA42184" s="1"/>
      <c r="AB42184" s="1"/>
      <c r="AC42184" s="1"/>
      <c r="AJ42184" s="1"/>
      <c r="AK42184" s="1"/>
      <c r="AL42184" s="1"/>
    </row>
    <row r="42185">
      <c r="I42185" s="1"/>
      <c r="J42185" s="1"/>
      <c r="K42185" s="1"/>
      <c r="AA42185" s="1"/>
      <c r="AB42185" s="1"/>
      <c r="AC42185" s="1"/>
      <c r="AJ42185" s="1"/>
      <c r="AK42185" s="1"/>
      <c r="AL42185" s="1"/>
    </row>
    <row r="42186">
      <c r="I42186" s="1"/>
      <c r="J42186" s="1"/>
      <c r="K42186" s="1"/>
      <c r="AA42186" s="1"/>
      <c r="AB42186" s="1"/>
      <c r="AC42186" s="1"/>
      <c r="AJ42186" s="1"/>
      <c r="AK42186" s="1"/>
      <c r="AL42186" s="1"/>
    </row>
    <row r="42187">
      <c r="I42187" s="1"/>
      <c r="J42187" s="1"/>
      <c r="K42187" s="1"/>
      <c r="AA42187" s="1"/>
      <c r="AB42187" s="1"/>
      <c r="AC42187" s="1"/>
      <c r="AJ42187" s="1"/>
      <c r="AK42187" s="1"/>
      <c r="AL42187" s="1"/>
    </row>
    <row r="42188">
      <c r="I42188" s="1"/>
      <c r="J42188" s="1"/>
      <c r="K42188" s="1"/>
      <c r="AA42188" s="1"/>
      <c r="AB42188" s="1"/>
      <c r="AC42188" s="1"/>
      <c r="AJ42188" s="1"/>
      <c r="AK42188" s="1"/>
      <c r="AL42188" s="1"/>
    </row>
    <row r="42189">
      <c r="I42189" s="1"/>
      <c r="J42189" s="1"/>
      <c r="K42189" s="1"/>
      <c r="AA42189" s="1"/>
      <c r="AB42189" s="1"/>
      <c r="AC42189" s="1"/>
      <c r="AJ42189" s="1"/>
      <c r="AK42189" s="1"/>
      <c r="AL42189" s="1"/>
    </row>
    <row r="42190">
      <c r="I42190" s="1"/>
      <c r="J42190" s="1"/>
      <c r="K42190" s="1"/>
      <c r="AA42190" s="1"/>
      <c r="AB42190" s="1"/>
      <c r="AC42190" s="1"/>
      <c r="AJ42190" s="1"/>
      <c r="AK42190" s="1"/>
      <c r="AL42190" s="1"/>
    </row>
    <row r="42191">
      <c r="I42191" s="1"/>
      <c r="J42191" s="1"/>
      <c r="K42191" s="1"/>
      <c r="AA42191" s="1"/>
      <c r="AB42191" s="1"/>
      <c r="AC42191" s="1"/>
      <c r="AJ42191" s="1"/>
      <c r="AK42191" s="1"/>
      <c r="AL42191" s="1"/>
    </row>
    <row r="42192">
      <c r="I42192" s="1"/>
      <c r="J42192" s="1"/>
      <c r="K42192" s="1"/>
      <c r="AA42192" s="1"/>
      <c r="AB42192" s="1"/>
      <c r="AC42192" s="1"/>
      <c r="AJ42192" s="1"/>
      <c r="AK42192" s="1"/>
      <c r="AL42192" s="1"/>
    </row>
    <row r="42193">
      <c r="I42193" s="1"/>
      <c r="J42193" s="1"/>
      <c r="K42193" s="1"/>
      <c r="AA42193" s="1"/>
      <c r="AB42193" s="1"/>
      <c r="AC42193" s="1"/>
      <c r="AJ42193" s="1"/>
      <c r="AK42193" s="1"/>
      <c r="AL42193" s="1"/>
    </row>
    <row r="42194">
      <c r="I42194" s="1"/>
      <c r="J42194" s="1"/>
      <c r="K42194" s="1"/>
      <c r="AA42194" s="1"/>
      <c r="AB42194" s="1"/>
      <c r="AC42194" s="1"/>
      <c r="AJ42194" s="1"/>
      <c r="AK42194" s="1"/>
      <c r="AL42194" s="1"/>
    </row>
    <row r="42195">
      <c r="I42195" s="1"/>
      <c r="J42195" s="1"/>
      <c r="K42195" s="1"/>
      <c r="AA42195" s="1"/>
      <c r="AB42195" s="1"/>
      <c r="AC42195" s="1"/>
      <c r="AJ42195" s="1"/>
      <c r="AK42195" s="1"/>
      <c r="AL42195" s="1"/>
    </row>
    <row r="42196">
      <c r="I42196" s="1"/>
      <c r="J42196" s="1"/>
      <c r="K42196" s="1"/>
      <c r="AA42196" s="1"/>
      <c r="AB42196" s="1"/>
      <c r="AC42196" s="1"/>
      <c r="AJ42196" s="1"/>
      <c r="AK42196" s="1"/>
      <c r="AL42196" s="1"/>
    </row>
    <row r="42197">
      <c r="I42197" s="1"/>
      <c r="J42197" s="1"/>
      <c r="K42197" s="1"/>
      <c r="AA42197" s="1"/>
      <c r="AB42197" s="1"/>
      <c r="AC42197" s="1"/>
      <c r="AJ42197" s="1"/>
      <c r="AK42197" s="1"/>
      <c r="AL42197" s="1"/>
    </row>
    <row r="42198">
      <c r="I42198" s="1"/>
      <c r="J42198" s="1"/>
      <c r="K42198" s="1"/>
      <c r="AA42198" s="1"/>
      <c r="AB42198" s="1"/>
      <c r="AC42198" s="1"/>
      <c r="AJ42198" s="1"/>
      <c r="AK42198" s="1"/>
      <c r="AL42198" s="1"/>
    </row>
    <row r="42199">
      <c r="I42199" s="1"/>
      <c r="J42199" s="1"/>
      <c r="K42199" s="1"/>
      <c r="AA42199" s="1"/>
      <c r="AB42199" s="1"/>
      <c r="AC42199" s="1"/>
      <c r="AJ42199" s="1"/>
      <c r="AK42199" s="1"/>
      <c r="AL42199" s="1"/>
    </row>
    <row r="42200">
      <c r="I42200" s="1"/>
      <c r="J42200" s="1"/>
      <c r="K42200" s="1"/>
      <c r="AA42200" s="1"/>
      <c r="AB42200" s="1"/>
      <c r="AC42200" s="1"/>
      <c r="AJ42200" s="1"/>
      <c r="AK42200" s="1"/>
      <c r="AL42200" s="1"/>
    </row>
    <row r="42201">
      <c r="I42201" s="1"/>
      <c r="J42201" s="1"/>
      <c r="K42201" s="1"/>
      <c r="AA42201" s="1"/>
      <c r="AB42201" s="1"/>
      <c r="AC42201" s="1"/>
      <c r="AJ42201" s="1"/>
      <c r="AK42201" s="1"/>
      <c r="AL42201" s="1"/>
    </row>
    <row r="42202">
      <c r="I42202" s="1"/>
      <c r="J42202" s="1"/>
      <c r="K42202" s="1"/>
      <c r="AA42202" s="1"/>
      <c r="AB42202" s="1"/>
      <c r="AC42202" s="1"/>
      <c r="AJ42202" s="1"/>
      <c r="AK42202" s="1"/>
      <c r="AL42202" s="1"/>
    </row>
    <row r="42203">
      <c r="I42203" s="1"/>
      <c r="J42203" s="1"/>
      <c r="K42203" s="1"/>
      <c r="AA42203" s="1"/>
      <c r="AB42203" s="1"/>
      <c r="AC42203" s="1"/>
      <c r="AJ42203" s="1"/>
      <c r="AK42203" s="1"/>
      <c r="AL42203" s="1"/>
    </row>
    <row r="42204">
      <c r="I42204" s="1"/>
      <c r="J42204" s="1"/>
      <c r="K42204" s="1"/>
      <c r="AA42204" s="1"/>
      <c r="AB42204" s="1"/>
      <c r="AC42204" s="1"/>
      <c r="AJ42204" s="1"/>
      <c r="AK42204" s="1"/>
      <c r="AL42204" s="1"/>
    </row>
    <row r="42205">
      <c r="I42205" s="1"/>
      <c r="J42205" s="1"/>
      <c r="K42205" s="1"/>
      <c r="AA42205" s="1"/>
      <c r="AB42205" s="1"/>
      <c r="AC42205" s="1"/>
      <c r="AJ42205" s="1"/>
      <c r="AK42205" s="1"/>
      <c r="AL42205" s="1"/>
    </row>
    <row r="42206">
      <c r="I42206" s="1"/>
      <c r="J42206" s="1"/>
      <c r="K42206" s="1"/>
      <c r="AA42206" s="1"/>
      <c r="AB42206" s="1"/>
      <c r="AC42206" s="1"/>
      <c r="AJ42206" s="1"/>
      <c r="AK42206" s="1"/>
      <c r="AL42206" s="1"/>
    </row>
    <row r="42207">
      <c r="I42207" s="1"/>
      <c r="J42207" s="1"/>
      <c r="K42207" s="1"/>
      <c r="AA42207" s="1"/>
      <c r="AB42207" s="1"/>
      <c r="AC42207" s="1"/>
      <c r="AJ42207" s="1"/>
      <c r="AK42207" s="1"/>
      <c r="AL42207" s="1"/>
    </row>
    <row r="42208">
      <c r="I42208" s="1"/>
      <c r="J42208" s="1"/>
      <c r="K42208" s="1"/>
      <c r="AA42208" s="1"/>
      <c r="AB42208" s="1"/>
      <c r="AC42208" s="1"/>
      <c r="AJ42208" s="1"/>
      <c r="AK42208" s="1"/>
      <c r="AL42208" s="1"/>
    </row>
    <row r="42209">
      <c r="I42209" s="1"/>
      <c r="J42209" s="1"/>
      <c r="K42209" s="1"/>
      <c r="AA42209" s="1"/>
      <c r="AB42209" s="1"/>
      <c r="AC42209" s="1"/>
      <c r="AJ42209" s="1"/>
      <c r="AK42209" s="1"/>
      <c r="AL42209" s="1"/>
    </row>
    <row r="42210">
      <c r="I42210" s="1"/>
      <c r="J42210" s="1"/>
      <c r="K42210" s="1"/>
      <c r="AA42210" s="1"/>
      <c r="AB42210" s="1"/>
      <c r="AC42210" s="1"/>
      <c r="AJ42210" s="1"/>
      <c r="AK42210" s="1"/>
      <c r="AL42210" s="1"/>
    </row>
    <row r="42211">
      <c r="I42211" s="1"/>
      <c r="J42211" s="1"/>
      <c r="K42211" s="1"/>
      <c r="AA42211" s="1"/>
      <c r="AB42211" s="1"/>
      <c r="AC42211" s="1"/>
      <c r="AJ42211" s="1"/>
      <c r="AK42211" s="1"/>
      <c r="AL42211" s="1"/>
    </row>
    <row r="42212">
      <c r="I42212" s="1"/>
      <c r="J42212" s="1"/>
      <c r="K42212" s="1"/>
      <c r="AA42212" s="1"/>
      <c r="AB42212" s="1"/>
      <c r="AC42212" s="1"/>
      <c r="AJ42212" s="1"/>
      <c r="AK42212" s="1"/>
      <c r="AL42212" s="1"/>
    </row>
    <row r="42213">
      <c r="I42213" s="1"/>
      <c r="J42213" s="1"/>
      <c r="K42213" s="1"/>
      <c r="AA42213" s="1"/>
      <c r="AB42213" s="1"/>
      <c r="AC42213" s="1"/>
      <c r="AJ42213" s="1"/>
      <c r="AK42213" s="1"/>
      <c r="AL42213" s="1"/>
    </row>
    <row r="42214">
      <c r="I42214" s="1"/>
      <c r="J42214" s="1"/>
      <c r="K42214" s="1"/>
      <c r="AA42214" s="1"/>
      <c r="AB42214" s="1"/>
      <c r="AC42214" s="1"/>
      <c r="AJ42214" s="1"/>
      <c r="AK42214" s="1"/>
      <c r="AL42214" s="1"/>
    </row>
    <row r="42215">
      <c r="I42215" s="1"/>
      <c r="J42215" s="1"/>
      <c r="K42215" s="1"/>
      <c r="AA42215" s="1"/>
      <c r="AB42215" s="1"/>
      <c r="AC42215" s="1"/>
      <c r="AJ42215" s="1"/>
      <c r="AK42215" s="1"/>
      <c r="AL42215" s="1"/>
    </row>
    <row r="42216">
      <c r="I42216" s="1"/>
      <c r="J42216" s="1"/>
      <c r="K42216" s="1"/>
      <c r="AA42216" s="1"/>
      <c r="AB42216" s="1"/>
      <c r="AC42216" s="1"/>
      <c r="AJ42216" s="1"/>
      <c r="AK42216" s="1"/>
      <c r="AL42216" s="1"/>
    </row>
    <row r="42217">
      <c r="I42217" s="1"/>
      <c r="J42217" s="1"/>
      <c r="K42217" s="1"/>
      <c r="AA42217" s="1"/>
      <c r="AB42217" s="1"/>
      <c r="AC42217" s="1"/>
      <c r="AJ42217" s="1"/>
      <c r="AK42217" s="1"/>
      <c r="AL42217" s="1"/>
    </row>
    <row r="42218">
      <c r="I42218" s="1"/>
      <c r="J42218" s="1"/>
      <c r="K42218" s="1"/>
      <c r="AA42218" s="1"/>
      <c r="AB42218" s="1"/>
      <c r="AC42218" s="1"/>
      <c r="AJ42218" s="1"/>
      <c r="AK42218" s="1"/>
      <c r="AL42218" s="1"/>
    </row>
    <row r="42219">
      <c r="I42219" s="1"/>
      <c r="J42219" s="1"/>
      <c r="K42219" s="1"/>
      <c r="AA42219" s="1"/>
      <c r="AB42219" s="1"/>
      <c r="AC42219" s="1"/>
      <c r="AJ42219" s="1"/>
      <c r="AK42219" s="1"/>
      <c r="AL42219" s="1"/>
    </row>
    <row r="42220">
      <c r="I42220" s="1"/>
      <c r="J42220" s="1"/>
      <c r="K42220" s="1"/>
      <c r="AA42220" s="1"/>
      <c r="AB42220" s="1"/>
      <c r="AC42220" s="1"/>
      <c r="AJ42220" s="1"/>
      <c r="AK42220" s="1"/>
      <c r="AL42220" s="1"/>
    </row>
    <row r="42221">
      <c r="I42221" s="1"/>
      <c r="J42221" s="1"/>
      <c r="K42221" s="1"/>
      <c r="AA42221" s="1"/>
      <c r="AB42221" s="1"/>
      <c r="AC42221" s="1"/>
      <c r="AJ42221" s="1"/>
      <c r="AK42221" s="1"/>
      <c r="AL42221" s="1"/>
    </row>
    <row r="42222">
      <c r="I42222" s="1"/>
      <c r="J42222" s="1"/>
      <c r="K42222" s="1"/>
      <c r="AA42222" s="1"/>
      <c r="AB42222" s="1"/>
      <c r="AC42222" s="1"/>
      <c r="AJ42222" s="1"/>
      <c r="AK42222" s="1"/>
      <c r="AL42222" s="1"/>
    </row>
    <row r="42223">
      <c r="I42223" s="1"/>
      <c r="J42223" s="1"/>
      <c r="K42223" s="1"/>
      <c r="AA42223" s="1"/>
      <c r="AB42223" s="1"/>
      <c r="AC42223" s="1"/>
      <c r="AJ42223" s="1"/>
      <c r="AK42223" s="1"/>
      <c r="AL42223" s="1"/>
    </row>
    <row r="42224">
      <c r="I42224" s="1"/>
      <c r="J42224" s="1"/>
      <c r="K42224" s="1"/>
      <c r="AA42224" s="1"/>
      <c r="AB42224" s="1"/>
      <c r="AC42224" s="1"/>
      <c r="AJ42224" s="1"/>
      <c r="AK42224" s="1"/>
      <c r="AL42224" s="1"/>
    </row>
    <row r="42225">
      <c r="I42225" s="1"/>
      <c r="J42225" s="1"/>
      <c r="K42225" s="1"/>
      <c r="AA42225" s="1"/>
      <c r="AB42225" s="1"/>
      <c r="AC42225" s="1"/>
      <c r="AJ42225" s="1"/>
      <c r="AK42225" s="1"/>
      <c r="AL42225" s="1"/>
    </row>
    <row r="42226">
      <c r="I42226" s="1"/>
      <c r="J42226" s="1"/>
      <c r="K42226" s="1"/>
      <c r="AA42226" s="1"/>
      <c r="AB42226" s="1"/>
      <c r="AC42226" s="1"/>
      <c r="AJ42226" s="1"/>
      <c r="AK42226" s="1"/>
      <c r="AL42226" s="1"/>
    </row>
    <row r="42227">
      <c r="I42227" s="1"/>
      <c r="J42227" s="1"/>
      <c r="K42227" s="1"/>
      <c r="AA42227" s="1"/>
      <c r="AB42227" s="1"/>
      <c r="AC42227" s="1"/>
      <c r="AJ42227" s="1"/>
      <c r="AK42227" s="1"/>
      <c r="AL42227" s="1"/>
    </row>
    <row r="42228">
      <c r="I42228" s="1"/>
      <c r="J42228" s="1"/>
      <c r="K42228" s="1"/>
      <c r="AA42228" s="1"/>
      <c r="AB42228" s="1"/>
      <c r="AC42228" s="1"/>
      <c r="AJ42228" s="1"/>
      <c r="AK42228" s="1"/>
      <c r="AL42228" s="1"/>
    </row>
    <row r="42229">
      <c r="I42229" s="1"/>
      <c r="J42229" s="1"/>
      <c r="K42229" s="1"/>
      <c r="AA42229" s="1"/>
      <c r="AB42229" s="1"/>
      <c r="AC42229" s="1"/>
      <c r="AJ42229" s="1"/>
      <c r="AK42229" s="1"/>
      <c r="AL42229" s="1"/>
    </row>
    <row r="42230">
      <c r="I42230" s="1"/>
      <c r="J42230" s="1"/>
      <c r="K42230" s="1"/>
      <c r="AA42230" s="1"/>
      <c r="AB42230" s="1"/>
      <c r="AC42230" s="1"/>
      <c r="AJ42230" s="1"/>
      <c r="AK42230" s="1"/>
      <c r="AL42230" s="1"/>
    </row>
    <row r="42231">
      <c r="I42231" s="1"/>
      <c r="J42231" s="1"/>
      <c r="K42231" s="1"/>
      <c r="AA42231" s="1"/>
      <c r="AB42231" s="1"/>
      <c r="AC42231" s="1"/>
      <c r="AJ42231" s="1"/>
      <c r="AK42231" s="1"/>
      <c r="AL42231" s="1"/>
    </row>
    <row r="42232">
      <c r="I42232" s="1"/>
      <c r="J42232" s="1"/>
      <c r="K42232" s="1"/>
      <c r="AA42232" s="1"/>
      <c r="AB42232" s="1"/>
      <c r="AC42232" s="1"/>
      <c r="AJ42232" s="1"/>
      <c r="AK42232" s="1"/>
      <c r="AL42232" s="1"/>
    </row>
    <row r="42233">
      <c r="I42233" s="1"/>
      <c r="J42233" s="1"/>
      <c r="K42233" s="1"/>
      <c r="AA42233" s="1"/>
      <c r="AB42233" s="1"/>
      <c r="AC42233" s="1"/>
      <c r="AJ42233" s="1"/>
      <c r="AK42233" s="1"/>
      <c r="AL42233" s="1"/>
    </row>
    <row r="42234">
      <c r="I42234" s="1"/>
      <c r="J42234" s="1"/>
      <c r="K42234" s="1"/>
      <c r="AA42234" s="1"/>
      <c r="AB42234" s="1"/>
      <c r="AC42234" s="1"/>
      <c r="AJ42234" s="1"/>
      <c r="AK42234" s="1"/>
      <c r="AL42234" s="1"/>
    </row>
    <row r="42235">
      <c r="I42235" s="1"/>
      <c r="J42235" s="1"/>
      <c r="K42235" s="1"/>
      <c r="AA42235" s="1"/>
      <c r="AB42235" s="1"/>
      <c r="AC42235" s="1"/>
      <c r="AJ42235" s="1"/>
      <c r="AK42235" s="1"/>
      <c r="AL42235" s="1"/>
    </row>
    <row r="42236">
      <c r="I42236" s="1"/>
      <c r="J42236" s="1"/>
      <c r="K42236" s="1"/>
      <c r="AA42236" s="1"/>
      <c r="AB42236" s="1"/>
      <c r="AC42236" s="1"/>
      <c r="AJ42236" s="1"/>
      <c r="AK42236" s="1"/>
      <c r="AL42236" s="1"/>
    </row>
    <row r="42237">
      <c r="I42237" s="1"/>
      <c r="J42237" s="1"/>
      <c r="K42237" s="1"/>
      <c r="AA42237" s="1"/>
      <c r="AB42237" s="1"/>
      <c r="AC42237" s="1"/>
      <c r="AJ42237" s="1"/>
      <c r="AK42237" s="1"/>
      <c r="AL42237" s="1"/>
    </row>
    <row r="42238">
      <c r="I42238" s="1"/>
      <c r="J42238" s="1"/>
      <c r="K42238" s="1"/>
      <c r="AA42238" s="1"/>
      <c r="AB42238" s="1"/>
      <c r="AC42238" s="1"/>
      <c r="AJ42238" s="1"/>
      <c r="AK42238" s="1"/>
      <c r="AL42238" s="1"/>
    </row>
    <row r="42239">
      <c r="I42239" s="1"/>
      <c r="J42239" s="1"/>
      <c r="K42239" s="1"/>
      <c r="AA42239" s="1"/>
      <c r="AB42239" s="1"/>
      <c r="AC42239" s="1"/>
      <c r="AJ42239" s="1"/>
      <c r="AK42239" s="1"/>
      <c r="AL42239" s="1"/>
    </row>
    <row r="42240">
      <c r="I42240" s="1"/>
      <c r="J42240" s="1"/>
      <c r="K42240" s="1"/>
      <c r="AA42240" s="1"/>
      <c r="AB42240" s="1"/>
      <c r="AC42240" s="1"/>
      <c r="AJ42240" s="1"/>
      <c r="AK42240" s="1"/>
      <c r="AL42240" s="1"/>
    </row>
    <row r="42241">
      <c r="I42241" s="1"/>
      <c r="J42241" s="1"/>
      <c r="K42241" s="1"/>
      <c r="AA42241" s="1"/>
      <c r="AB42241" s="1"/>
      <c r="AC42241" s="1"/>
      <c r="AJ42241" s="1"/>
      <c r="AK42241" s="1"/>
      <c r="AL42241" s="1"/>
    </row>
    <row r="42242">
      <c r="I42242" s="1"/>
      <c r="J42242" s="1"/>
      <c r="K42242" s="1"/>
      <c r="AA42242" s="1"/>
      <c r="AB42242" s="1"/>
      <c r="AC42242" s="1"/>
      <c r="AJ42242" s="1"/>
      <c r="AK42242" s="1"/>
      <c r="AL42242" s="1"/>
    </row>
    <row r="42243">
      <c r="I42243" s="1"/>
      <c r="J42243" s="1"/>
      <c r="K42243" s="1"/>
      <c r="AA42243" s="1"/>
      <c r="AB42243" s="1"/>
      <c r="AC42243" s="1"/>
      <c r="AJ42243" s="1"/>
      <c r="AK42243" s="1"/>
      <c r="AL42243" s="1"/>
    </row>
    <row r="42244">
      <c r="I42244" s="1"/>
      <c r="J42244" s="1"/>
      <c r="K42244" s="1"/>
      <c r="AA42244" s="1"/>
      <c r="AB42244" s="1"/>
      <c r="AC42244" s="1"/>
      <c r="AJ42244" s="1"/>
      <c r="AK42244" s="1"/>
      <c r="AL42244" s="1"/>
    </row>
    <row r="42245">
      <c r="I42245" s="1"/>
      <c r="J42245" s="1"/>
      <c r="K42245" s="1"/>
      <c r="AA42245" s="1"/>
      <c r="AB42245" s="1"/>
      <c r="AC42245" s="1"/>
      <c r="AJ42245" s="1"/>
      <c r="AK42245" s="1"/>
      <c r="AL42245" s="1"/>
    </row>
    <row r="42246">
      <c r="I42246" s="1"/>
      <c r="J42246" s="1"/>
      <c r="K42246" s="1"/>
      <c r="AA42246" s="1"/>
      <c r="AB42246" s="1"/>
      <c r="AC42246" s="1"/>
      <c r="AJ42246" s="1"/>
      <c r="AK42246" s="1"/>
      <c r="AL42246" s="1"/>
    </row>
    <row r="42247">
      <c r="I42247" s="1"/>
      <c r="J42247" s="1"/>
      <c r="K42247" s="1"/>
      <c r="AA42247" s="1"/>
      <c r="AB42247" s="1"/>
      <c r="AC42247" s="1"/>
      <c r="AJ42247" s="1"/>
      <c r="AK42247" s="1"/>
      <c r="AL42247" s="1"/>
    </row>
    <row r="42248">
      <c r="I42248" s="1"/>
      <c r="J42248" s="1"/>
      <c r="K42248" s="1"/>
      <c r="AA42248" s="1"/>
      <c r="AB42248" s="1"/>
      <c r="AC42248" s="1"/>
      <c r="AJ42248" s="1"/>
      <c r="AK42248" s="1"/>
      <c r="AL42248" s="1"/>
    </row>
    <row r="42249">
      <c r="I42249" s="1"/>
      <c r="J42249" s="1"/>
      <c r="K42249" s="1"/>
      <c r="AA42249" s="1"/>
      <c r="AB42249" s="1"/>
      <c r="AC42249" s="1"/>
      <c r="AJ42249" s="1"/>
      <c r="AK42249" s="1"/>
      <c r="AL42249" s="1"/>
    </row>
    <row r="42250">
      <c r="I42250" s="1"/>
      <c r="J42250" s="1"/>
      <c r="K42250" s="1"/>
      <c r="AA42250" s="1"/>
      <c r="AB42250" s="1"/>
      <c r="AC42250" s="1"/>
      <c r="AJ42250" s="1"/>
      <c r="AK42250" s="1"/>
      <c r="AL42250" s="1"/>
    </row>
    <row r="42251">
      <c r="I42251" s="1"/>
      <c r="J42251" s="1"/>
      <c r="K42251" s="1"/>
      <c r="AA42251" s="1"/>
      <c r="AB42251" s="1"/>
      <c r="AC42251" s="1"/>
      <c r="AJ42251" s="1"/>
      <c r="AK42251" s="1"/>
      <c r="AL42251" s="1"/>
    </row>
    <row r="42252">
      <c r="I42252" s="1"/>
      <c r="J42252" s="1"/>
      <c r="K42252" s="1"/>
      <c r="AA42252" s="1"/>
      <c r="AB42252" s="1"/>
      <c r="AC42252" s="1"/>
      <c r="AJ42252" s="1"/>
      <c r="AK42252" s="1"/>
      <c r="AL42252" s="1"/>
    </row>
    <row r="42253">
      <c r="I42253" s="1"/>
      <c r="J42253" s="1"/>
      <c r="K42253" s="1"/>
      <c r="AA42253" s="1"/>
      <c r="AB42253" s="1"/>
      <c r="AC42253" s="1"/>
      <c r="AJ42253" s="1"/>
      <c r="AK42253" s="1"/>
      <c r="AL42253" s="1"/>
    </row>
    <row r="42254">
      <c r="I42254" s="1"/>
      <c r="J42254" s="1"/>
      <c r="K42254" s="1"/>
      <c r="AA42254" s="1"/>
      <c r="AB42254" s="1"/>
      <c r="AC42254" s="1"/>
      <c r="AJ42254" s="1"/>
      <c r="AK42254" s="1"/>
      <c r="AL42254" s="1"/>
    </row>
    <row r="42255">
      <c r="I42255" s="1"/>
      <c r="J42255" s="1"/>
      <c r="K42255" s="1"/>
      <c r="AA42255" s="1"/>
      <c r="AB42255" s="1"/>
      <c r="AC42255" s="1"/>
      <c r="AJ42255" s="1"/>
      <c r="AK42255" s="1"/>
      <c r="AL42255" s="1"/>
    </row>
    <row r="42256">
      <c r="I42256" s="1"/>
      <c r="J42256" s="1"/>
      <c r="K42256" s="1"/>
      <c r="AA42256" s="1"/>
      <c r="AB42256" s="1"/>
      <c r="AC42256" s="1"/>
      <c r="AJ42256" s="1"/>
      <c r="AK42256" s="1"/>
      <c r="AL42256" s="1"/>
    </row>
    <row r="42257">
      <c r="I42257" s="1"/>
      <c r="J42257" s="1"/>
      <c r="K42257" s="1"/>
      <c r="AA42257" s="1"/>
      <c r="AB42257" s="1"/>
      <c r="AC42257" s="1"/>
      <c r="AJ42257" s="1"/>
      <c r="AK42257" s="1"/>
      <c r="AL42257" s="1"/>
    </row>
    <row r="42258">
      <c r="I42258" s="1"/>
      <c r="J42258" s="1"/>
      <c r="K42258" s="1"/>
      <c r="AA42258" s="1"/>
      <c r="AB42258" s="1"/>
      <c r="AC42258" s="1"/>
      <c r="AJ42258" s="1"/>
      <c r="AK42258" s="1"/>
      <c r="AL42258" s="1"/>
    </row>
    <row r="42259">
      <c r="I42259" s="1"/>
      <c r="J42259" s="1"/>
      <c r="K42259" s="1"/>
      <c r="AA42259" s="1"/>
      <c r="AB42259" s="1"/>
      <c r="AC42259" s="1"/>
      <c r="AJ42259" s="1"/>
      <c r="AK42259" s="1"/>
      <c r="AL42259" s="1"/>
    </row>
    <row r="42260">
      <c r="I42260" s="1"/>
      <c r="J42260" s="1"/>
      <c r="K42260" s="1"/>
      <c r="AA42260" s="1"/>
      <c r="AB42260" s="1"/>
      <c r="AC42260" s="1"/>
      <c r="AJ42260" s="1"/>
      <c r="AK42260" s="1"/>
      <c r="AL42260" s="1"/>
    </row>
    <row r="42261">
      <c r="I42261" s="1"/>
      <c r="J42261" s="1"/>
      <c r="K42261" s="1"/>
      <c r="AA42261" s="1"/>
      <c r="AB42261" s="1"/>
      <c r="AC42261" s="1"/>
      <c r="AJ42261" s="1"/>
      <c r="AK42261" s="1"/>
      <c r="AL42261" s="1"/>
    </row>
    <row r="42262">
      <c r="I42262" s="1"/>
      <c r="J42262" s="1"/>
      <c r="K42262" s="1"/>
      <c r="AA42262" s="1"/>
      <c r="AB42262" s="1"/>
      <c r="AC42262" s="1"/>
      <c r="AJ42262" s="1"/>
      <c r="AK42262" s="1"/>
      <c r="AL42262" s="1"/>
    </row>
    <row r="42263">
      <c r="I42263" s="1"/>
      <c r="J42263" s="1"/>
      <c r="K42263" s="1"/>
      <c r="AA42263" s="1"/>
      <c r="AB42263" s="1"/>
      <c r="AC42263" s="1"/>
      <c r="AJ42263" s="1"/>
      <c r="AK42263" s="1"/>
      <c r="AL42263" s="1"/>
    </row>
    <row r="42264">
      <c r="I42264" s="1"/>
      <c r="J42264" s="1"/>
      <c r="K42264" s="1"/>
      <c r="AA42264" s="1"/>
      <c r="AB42264" s="1"/>
      <c r="AC42264" s="1"/>
      <c r="AJ42264" s="1"/>
      <c r="AK42264" s="1"/>
      <c r="AL42264" s="1"/>
    </row>
    <row r="42265">
      <c r="I42265" s="1"/>
      <c r="J42265" s="1"/>
      <c r="K42265" s="1"/>
      <c r="AA42265" s="1"/>
      <c r="AB42265" s="1"/>
      <c r="AC42265" s="1"/>
      <c r="AJ42265" s="1"/>
      <c r="AK42265" s="1"/>
      <c r="AL42265" s="1"/>
    </row>
    <row r="42266">
      <c r="I42266" s="1"/>
      <c r="J42266" s="1"/>
      <c r="K42266" s="1"/>
      <c r="AA42266" s="1"/>
      <c r="AB42266" s="1"/>
      <c r="AC42266" s="1"/>
      <c r="AJ42266" s="1"/>
      <c r="AK42266" s="1"/>
      <c r="AL42266" s="1"/>
    </row>
    <row r="42267">
      <c r="I42267" s="1"/>
      <c r="J42267" s="1"/>
      <c r="K42267" s="1"/>
      <c r="AA42267" s="1"/>
      <c r="AB42267" s="1"/>
      <c r="AC42267" s="1"/>
      <c r="AJ42267" s="1"/>
      <c r="AK42267" s="1"/>
      <c r="AL42267" s="1"/>
    </row>
    <row r="42268">
      <c r="I42268" s="1"/>
      <c r="J42268" s="1"/>
      <c r="K42268" s="1"/>
      <c r="AA42268" s="1"/>
      <c r="AB42268" s="1"/>
      <c r="AC42268" s="1"/>
      <c r="AJ42268" s="1"/>
      <c r="AK42268" s="1"/>
      <c r="AL42268" s="1"/>
    </row>
    <row r="42269">
      <c r="I42269" s="1"/>
      <c r="J42269" s="1"/>
      <c r="K42269" s="1"/>
      <c r="AA42269" s="1"/>
      <c r="AB42269" s="1"/>
      <c r="AC42269" s="1"/>
      <c r="AJ42269" s="1"/>
      <c r="AK42269" s="1"/>
      <c r="AL42269" s="1"/>
    </row>
    <row r="42270">
      <c r="I42270" s="1"/>
      <c r="J42270" s="1"/>
      <c r="K42270" s="1"/>
      <c r="AA42270" s="1"/>
      <c r="AB42270" s="1"/>
      <c r="AC42270" s="1"/>
      <c r="AJ42270" s="1"/>
      <c r="AK42270" s="1"/>
      <c r="AL42270" s="1"/>
    </row>
    <row r="42271">
      <c r="I42271" s="1"/>
      <c r="J42271" s="1"/>
      <c r="K42271" s="1"/>
      <c r="AA42271" s="1"/>
      <c r="AB42271" s="1"/>
      <c r="AC42271" s="1"/>
      <c r="AJ42271" s="1"/>
      <c r="AK42271" s="1"/>
      <c r="AL42271" s="1"/>
    </row>
    <row r="42272">
      <c r="I42272" s="1"/>
      <c r="J42272" s="1"/>
      <c r="K42272" s="1"/>
      <c r="AA42272" s="1"/>
      <c r="AB42272" s="1"/>
      <c r="AC42272" s="1"/>
      <c r="AJ42272" s="1"/>
      <c r="AK42272" s="1"/>
      <c r="AL42272" s="1"/>
    </row>
    <row r="42273">
      <c r="I42273" s="1"/>
      <c r="J42273" s="1"/>
      <c r="K42273" s="1"/>
      <c r="AA42273" s="1"/>
      <c r="AB42273" s="1"/>
      <c r="AC42273" s="1"/>
      <c r="AJ42273" s="1"/>
      <c r="AK42273" s="1"/>
      <c r="AL42273" s="1"/>
    </row>
    <row r="42274">
      <c r="I42274" s="1"/>
      <c r="J42274" s="1"/>
      <c r="K42274" s="1"/>
      <c r="AA42274" s="1"/>
      <c r="AB42274" s="1"/>
      <c r="AC42274" s="1"/>
      <c r="AJ42274" s="1"/>
      <c r="AK42274" s="1"/>
      <c r="AL42274" s="1"/>
    </row>
    <row r="42275">
      <c r="I42275" s="1"/>
      <c r="J42275" s="1"/>
      <c r="K42275" s="1"/>
      <c r="AA42275" s="1"/>
      <c r="AB42275" s="1"/>
      <c r="AC42275" s="1"/>
      <c r="AJ42275" s="1"/>
      <c r="AK42275" s="1"/>
      <c r="AL42275" s="1"/>
    </row>
    <row r="42276">
      <c r="I42276" s="1"/>
      <c r="J42276" s="1"/>
      <c r="K42276" s="1"/>
      <c r="AA42276" s="1"/>
      <c r="AB42276" s="1"/>
      <c r="AC42276" s="1"/>
      <c r="AJ42276" s="1"/>
      <c r="AK42276" s="1"/>
      <c r="AL42276" s="1"/>
    </row>
    <row r="42277">
      <c r="I42277" s="1"/>
      <c r="J42277" s="1"/>
      <c r="K42277" s="1"/>
      <c r="AA42277" s="1"/>
      <c r="AB42277" s="1"/>
      <c r="AC42277" s="1"/>
      <c r="AJ42277" s="1"/>
      <c r="AK42277" s="1"/>
      <c r="AL42277" s="1"/>
    </row>
    <row r="42278">
      <c r="I42278" s="1"/>
      <c r="J42278" s="1"/>
      <c r="K42278" s="1"/>
      <c r="AA42278" s="1"/>
      <c r="AB42278" s="1"/>
      <c r="AC42278" s="1"/>
      <c r="AJ42278" s="1"/>
      <c r="AK42278" s="1"/>
      <c r="AL42278" s="1"/>
    </row>
    <row r="42279">
      <c r="I42279" s="1"/>
      <c r="J42279" s="1"/>
      <c r="K42279" s="1"/>
      <c r="AA42279" s="1"/>
      <c r="AB42279" s="1"/>
      <c r="AC42279" s="1"/>
      <c r="AJ42279" s="1"/>
      <c r="AK42279" s="1"/>
      <c r="AL42279" s="1"/>
    </row>
    <row r="42280">
      <c r="I42280" s="1"/>
      <c r="J42280" s="1"/>
      <c r="K42280" s="1"/>
      <c r="AA42280" s="1"/>
      <c r="AB42280" s="1"/>
      <c r="AC42280" s="1"/>
      <c r="AJ42280" s="1"/>
      <c r="AK42280" s="1"/>
      <c r="AL42280" s="1"/>
    </row>
    <row r="42281">
      <c r="I42281" s="1"/>
      <c r="J42281" s="1"/>
      <c r="K42281" s="1"/>
      <c r="AA42281" s="1"/>
      <c r="AB42281" s="1"/>
      <c r="AC42281" s="1"/>
      <c r="AJ42281" s="1"/>
      <c r="AK42281" s="1"/>
      <c r="AL42281" s="1"/>
    </row>
    <row r="42282">
      <c r="I42282" s="1"/>
      <c r="J42282" s="1"/>
      <c r="K42282" s="1"/>
      <c r="AA42282" s="1"/>
      <c r="AB42282" s="1"/>
      <c r="AC42282" s="1"/>
      <c r="AJ42282" s="1"/>
      <c r="AK42282" s="1"/>
      <c r="AL42282" s="1"/>
    </row>
    <row r="42283">
      <c r="I42283" s="1"/>
      <c r="J42283" s="1"/>
      <c r="K42283" s="1"/>
      <c r="AA42283" s="1"/>
      <c r="AB42283" s="1"/>
      <c r="AC42283" s="1"/>
      <c r="AJ42283" s="1"/>
      <c r="AK42283" s="1"/>
      <c r="AL42283" s="1"/>
    </row>
    <row r="42284">
      <c r="I42284" s="1"/>
      <c r="J42284" s="1"/>
      <c r="K42284" s="1"/>
      <c r="AA42284" s="1"/>
      <c r="AB42284" s="1"/>
      <c r="AC42284" s="1"/>
      <c r="AJ42284" s="1"/>
      <c r="AK42284" s="1"/>
      <c r="AL42284" s="1"/>
    </row>
    <row r="42285">
      <c r="I42285" s="1"/>
      <c r="J42285" s="1"/>
      <c r="K42285" s="1"/>
      <c r="AA42285" s="1"/>
      <c r="AB42285" s="1"/>
      <c r="AC42285" s="1"/>
      <c r="AJ42285" s="1"/>
      <c r="AK42285" s="1"/>
      <c r="AL42285" s="1"/>
    </row>
    <row r="42286">
      <c r="I42286" s="1"/>
      <c r="J42286" s="1"/>
      <c r="K42286" s="1"/>
      <c r="AA42286" s="1"/>
      <c r="AB42286" s="1"/>
      <c r="AC42286" s="1"/>
      <c r="AJ42286" s="1"/>
      <c r="AK42286" s="1"/>
      <c r="AL42286" s="1"/>
    </row>
    <row r="42287">
      <c r="I42287" s="1"/>
      <c r="J42287" s="1"/>
      <c r="K42287" s="1"/>
      <c r="AA42287" s="1"/>
      <c r="AB42287" s="1"/>
      <c r="AC42287" s="1"/>
      <c r="AJ42287" s="1"/>
      <c r="AK42287" s="1"/>
      <c r="AL42287" s="1"/>
    </row>
    <row r="42288">
      <c r="I42288" s="1"/>
      <c r="J42288" s="1"/>
      <c r="K42288" s="1"/>
      <c r="AA42288" s="1"/>
      <c r="AB42288" s="1"/>
      <c r="AC42288" s="1"/>
      <c r="AJ42288" s="1"/>
      <c r="AK42288" s="1"/>
      <c r="AL42288" s="1"/>
    </row>
    <row r="42289">
      <c r="I42289" s="1"/>
      <c r="J42289" s="1"/>
      <c r="K42289" s="1"/>
      <c r="AA42289" s="1"/>
      <c r="AB42289" s="1"/>
      <c r="AC42289" s="1"/>
      <c r="AJ42289" s="1"/>
      <c r="AK42289" s="1"/>
      <c r="AL42289" s="1"/>
    </row>
    <row r="42290">
      <c r="I42290" s="1"/>
      <c r="J42290" s="1"/>
      <c r="K42290" s="1"/>
      <c r="AA42290" s="1"/>
      <c r="AB42290" s="1"/>
      <c r="AC42290" s="1"/>
      <c r="AJ42290" s="1"/>
      <c r="AK42290" s="1"/>
      <c r="AL42290" s="1"/>
    </row>
    <row r="42291">
      <c r="I42291" s="1"/>
      <c r="J42291" s="1"/>
      <c r="K42291" s="1"/>
      <c r="AA42291" s="1"/>
      <c r="AB42291" s="1"/>
      <c r="AC42291" s="1"/>
      <c r="AJ42291" s="1"/>
      <c r="AK42291" s="1"/>
      <c r="AL42291" s="1"/>
    </row>
    <row r="42292">
      <c r="I42292" s="1"/>
      <c r="J42292" s="1"/>
      <c r="K42292" s="1"/>
      <c r="AA42292" s="1"/>
      <c r="AB42292" s="1"/>
      <c r="AC42292" s="1"/>
      <c r="AJ42292" s="1"/>
      <c r="AK42292" s="1"/>
      <c r="AL42292" s="1"/>
    </row>
    <row r="42293">
      <c r="I42293" s="1"/>
      <c r="J42293" s="1"/>
      <c r="K42293" s="1"/>
      <c r="AA42293" s="1"/>
      <c r="AB42293" s="1"/>
      <c r="AC42293" s="1"/>
      <c r="AJ42293" s="1"/>
      <c r="AK42293" s="1"/>
      <c r="AL42293" s="1"/>
    </row>
    <row r="42294">
      <c r="I42294" s="1"/>
      <c r="J42294" s="1"/>
      <c r="K42294" s="1"/>
      <c r="AA42294" s="1"/>
      <c r="AB42294" s="1"/>
      <c r="AC42294" s="1"/>
      <c r="AJ42294" s="1"/>
      <c r="AK42294" s="1"/>
      <c r="AL42294" s="1"/>
    </row>
    <row r="42295">
      <c r="I42295" s="1"/>
      <c r="J42295" s="1"/>
      <c r="K42295" s="1"/>
      <c r="AA42295" s="1"/>
      <c r="AB42295" s="1"/>
      <c r="AC42295" s="1"/>
      <c r="AJ42295" s="1"/>
      <c r="AK42295" s="1"/>
      <c r="AL42295" s="1"/>
    </row>
    <row r="42296">
      <c r="I42296" s="1"/>
      <c r="J42296" s="1"/>
      <c r="K42296" s="1"/>
      <c r="AA42296" s="1"/>
      <c r="AB42296" s="1"/>
      <c r="AC42296" s="1"/>
      <c r="AJ42296" s="1"/>
      <c r="AK42296" s="1"/>
      <c r="AL42296" s="1"/>
    </row>
    <row r="42297">
      <c r="I42297" s="1"/>
      <c r="J42297" s="1"/>
      <c r="K42297" s="1"/>
      <c r="AA42297" s="1"/>
      <c r="AB42297" s="1"/>
      <c r="AC42297" s="1"/>
      <c r="AJ42297" s="1"/>
      <c r="AK42297" s="1"/>
      <c r="AL42297" s="1"/>
    </row>
    <row r="42298">
      <c r="I42298" s="1"/>
      <c r="J42298" s="1"/>
      <c r="K42298" s="1"/>
      <c r="AA42298" s="1"/>
      <c r="AB42298" s="1"/>
      <c r="AC42298" s="1"/>
      <c r="AJ42298" s="1"/>
      <c r="AK42298" s="1"/>
      <c r="AL42298" s="1"/>
    </row>
    <row r="42299">
      <c r="I42299" s="1"/>
      <c r="J42299" s="1"/>
      <c r="K42299" s="1"/>
      <c r="AA42299" s="1"/>
      <c r="AB42299" s="1"/>
      <c r="AC42299" s="1"/>
      <c r="AJ42299" s="1"/>
      <c r="AK42299" s="1"/>
      <c r="AL42299" s="1"/>
    </row>
    <row r="42300">
      <c r="I42300" s="1"/>
      <c r="J42300" s="1"/>
      <c r="K42300" s="1"/>
      <c r="AA42300" s="1"/>
      <c r="AB42300" s="1"/>
      <c r="AC42300" s="1"/>
      <c r="AJ42300" s="1"/>
      <c r="AK42300" s="1"/>
      <c r="AL42300" s="1"/>
    </row>
    <row r="42301">
      <c r="I42301" s="1"/>
      <c r="J42301" s="1"/>
      <c r="K42301" s="1"/>
      <c r="AA42301" s="1"/>
      <c r="AB42301" s="1"/>
      <c r="AC42301" s="1"/>
      <c r="AJ42301" s="1"/>
      <c r="AK42301" s="1"/>
      <c r="AL42301" s="1"/>
    </row>
    <row r="42302">
      <c r="I42302" s="1"/>
      <c r="J42302" s="1"/>
      <c r="K42302" s="1"/>
      <c r="AA42302" s="1"/>
      <c r="AB42302" s="1"/>
      <c r="AC42302" s="1"/>
      <c r="AJ42302" s="1"/>
      <c r="AK42302" s="1"/>
      <c r="AL42302" s="1"/>
    </row>
    <row r="42303">
      <c r="I42303" s="1"/>
      <c r="J42303" s="1"/>
      <c r="K42303" s="1"/>
      <c r="AA42303" s="1"/>
      <c r="AB42303" s="1"/>
      <c r="AC42303" s="1"/>
      <c r="AJ42303" s="1"/>
      <c r="AK42303" s="1"/>
      <c r="AL42303" s="1"/>
    </row>
    <row r="42304">
      <c r="I42304" s="1"/>
      <c r="J42304" s="1"/>
      <c r="K42304" s="1"/>
      <c r="AA42304" s="1"/>
      <c r="AB42304" s="1"/>
      <c r="AC42304" s="1"/>
      <c r="AJ42304" s="1"/>
      <c r="AK42304" s="1"/>
      <c r="AL42304" s="1"/>
    </row>
    <row r="42305">
      <c r="I42305" s="1"/>
      <c r="J42305" s="1"/>
      <c r="K42305" s="1"/>
      <c r="AA42305" s="1"/>
      <c r="AB42305" s="1"/>
      <c r="AC42305" s="1"/>
      <c r="AJ42305" s="1"/>
      <c r="AK42305" s="1"/>
      <c r="AL42305" s="1"/>
    </row>
    <row r="42306">
      <c r="I42306" s="1"/>
      <c r="J42306" s="1"/>
      <c r="K42306" s="1"/>
      <c r="AA42306" s="1"/>
      <c r="AB42306" s="1"/>
      <c r="AC42306" s="1"/>
      <c r="AJ42306" s="1"/>
      <c r="AK42306" s="1"/>
      <c r="AL42306" s="1"/>
    </row>
    <row r="42307">
      <c r="I42307" s="1"/>
      <c r="J42307" s="1"/>
      <c r="K42307" s="1"/>
      <c r="AA42307" s="1"/>
      <c r="AB42307" s="1"/>
      <c r="AC42307" s="1"/>
      <c r="AJ42307" s="1"/>
      <c r="AK42307" s="1"/>
      <c r="AL42307" s="1"/>
    </row>
    <row r="42308">
      <c r="I42308" s="1"/>
      <c r="J42308" s="1"/>
      <c r="K42308" s="1"/>
      <c r="AA42308" s="1"/>
      <c r="AB42308" s="1"/>
      <c r="AC42308" s="1"/>
      <c r="AJ42308" s="1"/>
      <c r="AK42308" s="1"/>
      <c r="AL42308" s="1"/>
    </row>
    <row r="42309">
      <c r="I42309" s="1"/>
      <c r="J42309" s="1"/>
      <c r="K42309" s="1"/>
      <c r="AA42309" s="1"/>
      <c r="AB42309" s="1"/>
      <c r="AC42309" s="1"/>
      <c r="AJ42309" s="1"/>
      <c r="AK42309" s="1"/>
      <c r="AL42309" s="1"/>
    </row>
    <row r="42310">
      <c r="I42310" s="1"/>
      <c r="J42310" s="1"/>
      <c r="K42310" s="1"/>
      <c r="AA42310" s="1"/>
      <c r="AB42310" s="1"/>
      <c r="AC42310" s="1"/>
      <c r="AJ42310" s="1"/>
      <c r="AK42310" s="1"/>
      <c r="AL42310" s="1"/>
    </row>
    <row r="42311">
      <c r="I42311" s="1"/>
      <c r="J42311" s="1"/>
      <c r="K42311" s="1"/>
      <c r="AA42311" s="1"/>
      <c r="AB42311" s="1"/>
      <c r="AC42311" s="1"/>
      <c r="AJ42311" s="1"/>
      <c r="AK42311" s="1"/>
      <c r="AL42311" s="1"/>
    </row>
    <row r="42312">
      <c r="I42312" s="1"/>
      <c r="J42312" s="1"/>
      <c r="K42312" s="1"/>
      <c r="AA42312" s="1"/>
      <c r="AB42312" s="1"/>
      <c r="AC42312" s="1"/>
      <c r="AJ42312" s="1"/>
      <c r="AK42312" s="1"/>
      <c r="AL42312" s="1"/>
    </row>
    <row r="42313">
      <c r="I42313" s="1"/>
      <c r="J42313" s="1"/>
      <c r="K42313" s="1"/>
      <c r="AA42313" s="1"/>
      <c r="AB42313" s="1"/>
      <c r="AC42313" s="1"/>
      <c r="AJ42313" s="1"/>
      <c r="AK42313" s="1"/>
      <c r="AL42313" s="1"/>
    </row>
    <row r="42314">
      <c r="I42314" s="1"/>
      <c r="J42314" s="1"/>
      <c r="K42314" s="1"/>
      <c r="AA42314" s="1"/>
      <c r="AB42314" s="1"/>
      <c r="AC42314" s="1"/>
      <c r="AJ42314" s="1"/>
      <c r="AK42314" s="1"/>
      <c r="AL42314" s="1"/>
    </row>
    <row r="42315">
      <c r="I42315" s="1"/>
      <c r="J42315" s="1"/>
      <c r="K42315" s="1"/>
      <c r="AA42315" s="1"/>
      <c r="AB42315" s="1"/>
      <c r="AC42315" s="1"/>
      <c r="AJ42315" s="1"/>
      <c r="AK42315" s="1"/>
      <c r="AL42315" s="1"/>
    </row>
    <row r="42316">
      <c r="I42316" s="1"/>
      <c r="J42316" s="1"/>
      <c r="K42316" s="1"/>
      <c r="AA42316" s="1"/>
      <c r="AB42316" s="1"/>
      <c r="AC42316" s="1"/>
      <c r="AJ42316" s="1"/>
      <c r="AK42316" s="1"/>
      <c r="AL42316" s="1"/>
    </row>
    <row r="42317">
      <c r="I42317" s="1"/>
      <c r="J42317" s="1"/>
      <c r="K42317" s="1"/>
      <c r="AA42317" s="1"/>
      <c r="AB42317" s="1"/>
      <c r="AC42317" s="1"/>
      <c r="AJ42317" s="1"/>
      <c r="AK42317" s="1"/>
      <c r="AL42317" s="1"/>
    </row>
    <row r="42318">
      <c r="I42318" s="1"/>
      <c r="J42318" s="1"/>
      <c r="K42318" s="1"/>
      <c r="AA42318" s="1"/>
      <c r="AB42318" s="1"/>
      <c r="AC42318" s="1"/>
      <c r="AJ42318" s="1"/>
      <c r="AK42318" s="1"/>
      <c r="AL42318" s="1"/>
    </row>
    <row r="42319">
      <c r="I42319" s="1"/>
      <c r="J42319" s="1"/>
      <c r="K42319" s="1"/>
      <c r="AA42319" s="1"/>
      <c r="AB42319" s="1"/>
      <c r="AC42319" s="1"/>
      <c r="AJ42319" s="1"/>
      <c r="AK42319" s="1"/>
      <c r="AL42319" s="1"/>
    </row>
    <row r="42320">
      <c r="I42320" s="1"/>
      <c r="J42320" s="1"/>
      <c r="K42320" s="1"/>
      <c r="AA42320" s="1"/>
      <c r="AB42320" s="1"/>
      <c r="AC42320" s="1"/>
      <c r="AJ42320" s="1"/>
      <c r="AK42320" s="1"/>
      <c r="AL42320" s="1"/>
    </row>
    <row r="42321">
      <c r="I42321" s="1"/>
      <c r="J42321" s="1"/>
      <c r="K42321" s="1"/>
      <c r="AA42321" s="1"/>
      <c r="AB42321" s="1"/>
      <c r="AC42321" s="1"/>
      <c r="AJ42321" s="1"/>
      <c r="AK42321" s="1"/>
      <c r="AL42321" s="1"/>
    </row>
    <row r="42322">
      <c r="I42322" s="1"/>
      <c r="J42322" s="1"/>
      <c r="K42322" s="1"/>
      <c r="AA42322" s="1"/>
      <c r="AB42322" s="1"/>
      <c r="AC42322" s="1"/>
      <c r="AJ42322" s="1"/>
      <c r="AK42322" s="1"/>
      <c r="AL42322" s="1"/>
    </row>
    <row r="42323">
      <c r="I42323" s="1"/>
      <c r="J42323" s="1"/>
      <c r="K42323" s="1"/>
      <c r="AA42323" s="1"/>
      <c r="AB42323" s="1"/>
      <c r="AC42323" s="1"/>
      <c r="AJ42323" s="1"/>
      <c r="AK42323" s="1"/>
      <c r="AL42323" s="1"/>
    </row>
    <row r="42324">
      <c r="I42324" s="1"/>
      <c r="J42324" s="1"/>
      <c r="K42324" s="1"/>
      <c r="AA42324" s="1"/>
      <c r="AB42324" s="1"/>
      <c r="AC42324" s="1"/>
      <c r="AJ42324" s="1"/>
      <c r="AK42324" s="1"/>
      <c r="AL42324" s="1"/>
    </row>
    <row r="42325">
      <c r="I42325" s="1"/>
      <c r="J42325" s="1"/>
      <c r="K42325" s="1"/>
      <c r="AA42325" s="1"/>
      <c r="AB42325" s="1"/>
      <c r="AC42325" s="1"/>
      <c r="AJ42325" s="1"/>
      <c r="AK42325" s="1"/>
      <c r="AL42325" s="1"/>
    </row>
    <row r="42326">
      <c r="I42326" s="1"/>
      <c r="J42326" s="1"/>
      <c r="K42326" s="1"/>
      <c r="AA42326" s="1"/>
      <c r="AB42326" s="1"/>
      <c r="AC42326" s="1"/>
      <c r="AJ42326" s="1"/>
      <c r="AK42326" s="1"/>
      <c r="AL42326" s="1"/>
    </row>
    <row r="42327">
      <c r="I42327" s="1"/>
      <c r="J42327" s="1"/>
      <c r="K42327" s="1"/>
      <c r="AA42327" s="1"/>
      <c r="AB42327" s="1"/>
      <c r="AC42327" s="1"/>
      <c r="AJ42327" s="1"/>
      <c r="AK42327" s="1"/>
      <c r="AL42327" s="1"/>
    </row>
    <row r="42328">
      <c r="I42328" s="1"/>
      <c r="J42328" s="1"/>
      <c r="K42328" s="1"/>
      <c r="AA42328" s="1"/>
      <c r="AB42328" s="1"/>
      <c r="AC42328" s="1"/>
      <c r="AJ42328" s="1"/>
      <c r="AK42328" s="1"/>
      <c r="AL42328" s="1"/>
    </row>
    <row r="42329">
      <c r="I42329" s="1"/>
      <c r="J42329" s="1"/>
      <c r="K42329" s="1"/>
      <c r="AA42329" s="1"/>
      <c r="AB42329" s="1"/>
      <c r="AC42329" s="1"/>
      <c r="AJ42329" s="1"/>
      <c r="AK42329" s="1"/>
      <c r="AL42329" s="1"/>
    </row>
    <row r="42330">
      <c r="I42330" s="1"/>
      <c r="J42330" s="1"/>
      <c r="K42330" s="1"/>
      <c r="AA42330" s="1"/>
      <c r="AB42330" s="1"/>
      <c r="AC42330" s="1"/>
      <c r="AJ42330" s="1"/>
      <c r="AK42330" s="1"/>
      <c r="AL42330" s="1"/>
    </row>
    <row r="42331">
      <c r="I42331" s="1"/>
      <c r="J42331" s="1"/>
      <c r="K42331" s="1"/>
      <c r="AA42331" s="1"/>
      <c r="AB42331" s="1"/>
      <c r="AC42331" s="1"/>
      <c r="AJ42331" s="1"/>
      <c r="AK42331" s="1"/>
      <c r="AL42331" s="1"/>
    </row>
    <row r="42332">
      <c r="I42332" s="1"/>
      <c r="J42332" s="1"/>
      <c r="K42332" s="1"/>
      <c r="AA42332" s="1"/>
      <c r="AB42332" s="1"/>
      <c r="AC42332" s="1"/>
      <c r="AJ42332" s="1"/>
      <c r="AK42332" s="1"/>
      <c r="AL42332" s="1"/>
    </row>
    <row r="42333">
      <c r="I42333" s="1"/>
      <c r="J42333" s="1"/>
      <c r="K42333" s="1"/>
      <c r="AA42333" s="1"/>
      <c r="AB42333" s="1"/>
      <c r="AC42333" s="1"/>
      <c r="AJ42333" s="1"/>
      <c r="AK42333" s="1"/>
      <c r="AL42333" s="1"/>
    </row>
    <row r="42334">
      <c r="I42334" s="1"/>
      <c r="J42334" s="1"/>
      <c r="K42334" s="1"/>
      <c r="AA42334" s="1"/>
      <c r="AB42334" s="1"/>
      <c r="AC42334" s="1"/>
      <c r="AJ42334" s="1"/>
      <c r="AK42334" s="1"/>
      <c r="AL42334" s="1"/>
    </row>
    <row r="42335">
      <c r="I42335" s="1"/>
      <c r="J42335" s="1"/>
      <c r="K42335" s="1"/>
      <c r="AA42335" s="1"/>
      <c r="AB42335" s="1"/>
      <c r="AC42335" s="1"/>
      <c r="AJ42335" s="1"/>
      <c r="AK42335" s="1"/>
      <c r="AL42335" s="1"/>
    </row>
    <row r="42336">
      <c r="I42336" s="1"/>
      <c r="J42336" s="1"/>
      <c r="K42336" s="1"/>
      <c r="AA42336" s="1"/>
      <c r="AB42336" s="1"/>
      <c r="AC42336" s="1"/>
      <c r="AJ42336" s="1"/>
      <c r="AK42336" s="1"/>
      <c r="AL42336" s="1"/>
    </row>
    <row r="42337">
      <c r="I42337" s="1"/>
      <c r="J42337" s="1"/>
      <c r="K42337" s="1"/>
      <c r="AA42337" s="1"/>
      <c r="AB42337" s="1"/>
      <c r="AC42337" s="1"/>
      <c r="AJ42337" s="1"/>
      <c r="AK42337" s="1"/>
      <c r="AL42337" s="1"/>
    </row>
    <row r="42338">
      <c r="I42338" s="1"/>
      <c r="J42338" s="1"/>
      <c r="K42338" s="1"/>
      <c r="AA42338" s="1"/>
      <c r="AB42338" s="1"/>
      <c r="AC42338" s="1"/>
      <c r="AJ42338" s="1"/>
      <c r="AK42338" s="1"/>
      <c r="AL42338" s="1"/>
    </row>
    <row r="42339">
      <c r="I42339" s="1"/>
      <c r="J42339" s="1"/>
      <c r="K42339" s="1"/>
      <c r="AA42339" s="1"/>
      <c r="AB42339" s="1"/>
      <c r="AC42339" s="1"/>
      <c r="AJ42339" s="1"/>
      <c r="AK42339" s="1"/>
      <c r="AL42339" s="1"/>
    </row>
    <row r="42340">
      <c r="I42340" s="1"/>
      <c r="J42340" s="1"/>
      <c r="K42340" s="1"/>
      <c r="AA42340" s="1"/>
      <c r="AB42340" s="1"/>
      <c r="AC42340" s="1"/>
      <c r="AJ42340" s="1"/>
      <c r="AK42340" s="1"/>
      <c r="AL42340" s="1"/>
    </row>
    <row r="42341">
      <c r="I42341" s="1"/>
      <c r="J42341" s="1"/>
      <c r="K42341" s="1"/>
      <c r="AA42341" s="1"/>
      <c r="AB42341" s="1"/>
      <c r="AC42341" s="1"/>
      <c r="AJ42341" s="1"/>
      <c r="AK42341" s="1"/>
      <c r="AL42341" s="1"/>
    </row>
    <row r="42342">
      <c r="I42342" s="1"/>
      <c r="J42342" s="1"/>
      <c r="K42342" s="1"/>
      <c r="AA42342" s="1"/>
      <c r="AB42342" s="1"/>
      <c r="AC42342" s="1"/>
      <c r="AJ42342" s="1"/>
      <c r="AK42342" s="1"/>
      <c r="AL42342" s="1"/>
    </row>
    <row r="42343">
      <c r="I42343" s="1"/>
      <c r="J42343" s="1"/>
      <c r="K42343" s="1"/>
      <c r="AA42343" s="1"/>
      <c r="AB42343" s="1"/>
      <c r="AC42343" s="1"/>
      <c r="AJ42343" s="1"/>
      <c r="AK42343" s="1"/>
      <c r="AL42343" s="1"/>
    </row>
    <row r="42344">
      <c r="I42344" s="1"/>
      <c r="J42344" s="1"/>
      <c r="K42344" s="1"/>
      <c r="AA42344" s="1"/>
      <c r="AB42344" s="1"/>
      <c r="AC42344" s="1"/>
      <c r="AJ42344" s="1"/>
      <c r="AK42344" s="1"/>
      <c r="AL42344" s="1"/>
    </row>
    <row r="42345">
      <c r="I42345" s="1"/>
      <c r="J42345" s="1"/>
      <c r="K42345" s="1"/>
      <c r="AA42345" s="1"/>
      <c r="AB42345" s="1"/>
      <c r="AC42345" s="1"/>
      <c r="AJ42345" s="1"/>
      <c r="AK42345" s="1"/>
      <c r="AL42345" s="1"/>
    </row>
    <row r="42346">
      <c r="I42346" s="1"/>
      <c r="J42346" s="1"/>
      <c r="K42346" s="1"/>
      <c r="AA42346" s="1"/>
      <c r="AB42346" s="1"/>
      <c r="AC42346" s="1"/>
      <c r="AJ42346" s="1"/>
      <c r="AK42346" s="1"/>
      <c r="AL42346" s="1"/>
    </row>
    <row r="42347">
      <c r="I42347" s="1"/>
      <c r="J42347" s="1"/>
      <c r="K42347" s="1"/>
      <c r="AA42347" s="1"/>
      <c r="AB42347" s="1"/>
      <c r="AC42347" s="1"/>
      <c r="AJ42347" s="1"/>
      <c r="AK42347" s="1"/>
      <c r="AL42347" s="1"/>
    </row>
    <row r="42348">
      <c r="I42348" s="1"/>
      <c r="J42348" s="1"/>
      <c r="K42348" s="1"/>
      <c r="AA42348" s="1"/>
      <c r="AB42348" s="1"/>
      <c r="AC42348" s="1"/>
      <c r="AJ42348" s="1"/>
      <c r="AK42348" s="1"/>
      <c r="AL42348" s="1"/>
    </row>
    <row r="42349">
      <c r="I42349" s="1"/>
      <c r="J42349" s="1"/>
      <c r="K42349" s="1"/>
      <c r="AA42349" s="1"/>
      <c r="AB42349" s="1"/>
      <c r="AC42349" s="1"/>
      <c r="AJ42349" s="1"/>
      <c r="AK42349" s="1"/>
      <c r="AL42349" s="1"/>
    </row>
    <row r="42350">
      <c r="I42350" s="1"/>
      <c r="J42350" s="1"/>
      <c r="K42350" s="1"/>
      <c r="AA42350" s="1"/>
      <c r="AB42350" s="1"/>
      <c r="AC42350" s="1"/>
      <c r="AJ42350" s="1"/>
      <c r="AK42350" s="1"/>
      <c r="AL42350" s="1"/>
    </row>
    <row r="42351">
      <c r="I42351" s="1"/>
      <c r="J42351" s="1"/>
      <c r="K42351" s="1"/>
      <c r="AA42351" s="1"/>
      <c r="AB42351" s="1"/>
      <c r="AC42351" s="1"/>
      <c r="AJ42351" s="1"/>
      <c r="AK42351" s="1"/>
      <c r="AL42351" s="1"/>
    </row>
    <row r="42352">
      <c r="I42352" s="1"/>
      <c r="J42352" s="1"/>
      <c r="K42352" s="1"/>
      <c r="AA42352" s="1"/>
      <c r="AB42352" s="1"/>
      <c r="AC42352" s="1"/>
      <c r="AJ42352" s="1"/>
      <c r="AK42352" s="1"/>
      <c r="AL42352" s="1"/>
    </row>
    <row r="42353">
      <c r="I42353" s="1"/>
      <c r="J42353" s="1"/>
      <c r="K42353" s="1"/>
      <c r="AA42353" s="1"/>
      <c r="AB42353" s="1"/>
      <c r="AC42353" s="1"/>
      <c r="AJ42353" s="1"/>
      <c r="AK42353" s="1"/>
      <c r="AL42353" s="1"/>
    </row>
    <row r="42354">
      <c r="I42354" s="1"/>
      <c r="J42354" s="1"/>
      <c r="K42354" s="1"/>
      <c r="AA42354" s="1"/>
      <c r="AB42354" s="1"/>
      <c r="AC42354" s="1"/>
      <c r="AJ42354" s="1"/>
      <c r="AK42354" s="1"/>
      <c r="AL42354" s="1"/>
    </row>
    <row r="42355">
      <c r="I42355" s="1"/>
      <c r="J42355" s="1"/>
      <c r="K42355" s="1"/>
      <c r="AA42355" s="1"/>
      <c r="AB42355" s="1"/>
      <c r="AC42355" s="1"/>
      <c r="AJ42355" s="1"/>
      <c r="AK42355" s="1"/>
      <c r="AL42355" s="1"/>
    </row>
    <row r="42356">
      <c r="I42356" s="1"/>
      <c r="J42356" s="1"/>
      <c r="K42356" s="1"/>
      <c r="AA42356" s="1"/>
      <c r="AB42356" s="1"/>
      <c r="AC42356" s="1"/>
      <c r="AJ42356" s="1"/>
      <c r="AK42356" s="1"/>
      <c r="AL42356" s="1"/>
    </row>
    <row r="42357">
      <c r="I42357" s="1"/>
      <c r="J42357" s="1"/>
      <c r="K42357" s="1"/>
      <c r="AA42357" s="1"/>
      <c r="AB42357" s="1"/>
      <c r="AC42357" s="1"/>
      <c r="AJ42357" s="1"/>
      <c r="AK42357" s="1"/>
      <c r="AL42357" s="1"/>
    </row>
    <row r="42358">
      <c r="I42358" s="1"/>
      <c r="J42358" s="1"/>
      <c r="K42358" s="1"/>
      <c r="AA42358" s="1"/>
      <c r="AB42358" s="1"/>
      <c r="AC42358" s="1"/>
      <c r="AJ42358" s="1"/>
      <c r="AK42358" s="1"/>
      <c r="AL42358" s="1"/>
    </row>
    <row r="42359">
      <c r="I42359" s="1"/>
      <c r="J42359" s="1"/>
      <c r="K42359" s="1"/>
      <c r="AA42359" s="1"/>
      <c r="AB42359" s="1"/>
      <c r="AC42359" s="1"/>
      <c r="AJ42359" s="1"/>
      <c r="AK42359" s="1"/>
      <c r="AL42359" s="1"/>
    </row>
    <row r="42360">
      <c r="I42360" s="1"/>
      <c r="J42360" s="1"/>
      <c r="K42360" s="1"/>
      <c r="AA42360" s="1"/>
      <c r="AB42360" s="1"/>
      <c r="AC42360" s="1"/>
      <c r="AJ42360" s="1"/>
      <c r="AK42360" s="1"/>
      <c r="AL42360" s="1"/>
    </row>
    <row r="42361">
      <c r="I42361" s="1"/>
      <c r="J42361" s="1"/>
      <c r="K42361" s="1"/>
      <c r="AA42361" s="1"/>
      <c r="AB42361" s="1"/>
      <c r="AC42361" s="1"/>
      <c r="AJ42361" s="1"/>
      <c r="AK42361" s="1"/>
      <c r="AL42361" s="1"/>
    </row>
    <row r="42362">
      <c r="I42362" s="1"/>
      <c r="J42362" s="1"/>
      <c r="K42362" s="1"/>
      <c r="AA42362" s="1"/>
      <c r="AB42362" s="1"/>
      <c r="AC42362" s="1"/>
      <c r="AJ42362" s="1"/>
      <c r="AK42362" s="1"/>
      <c r="AL42362" s="1"/>
    </row>
    <row r="42363">
      <c r="I42363" s="1"/>
      <c r="J42363" s="1"/>
      <c r="K42363" s="1"/>
      <c r="AA42363" s="1"/>
      <c r="AB42363" s="1"/>
      <c r="AC42363" s="1"/>
      <c r="AJ42363" s="1"/>
      <c r="AK42363" s="1"/>
      <c r="AL42363" s="1"/>
    </row>
    <row r="42364">
      <c r="I42364" s="1"/>
      <c r="J42364" s="1"/>
      <c r="K42364" s="1"/>
      <c r="AA42364" s="1"/>
      <c r="AB42364" s="1"/>
      <c r="AC42364" s="1"/>
      <c r="AJ42364" s="1"/>
      <c r="AK42364" s="1"/>
      <c r="AL42364" s="1"/>
    </row>
    <row r="42365">
      <c r="I42365" s="1"/>
      <c r="J42365" s="1"/>
      <c r="K42365" s="1"/>
      <c r="AA42365" s="1"/>
      <c r="AB42365" s="1"/>
      <c r="AC42365" s="1"/>
      <c r="AJ42365" s="1"/>
      <c r="AK42365" s="1"/>
      <c r="AL42365" s="1"/>
    </row>
    <row r="42366">
      <c r="I42366" s="1"/>
      <c r="J42366" s="1"/>
      <c r="K42366" s="1"/>
      <c r="AA42366" s="1"/>
      <c r="AB42366" s="1"/>
      <c r="AC42366" s="1"/>
      <c r="AJ42366" s="1"/>
      <c r="AK42366" s="1"/>
      <c r="AL42366" s="1"/>
    </row>
    <row r="42367">
      <c r="I42367" s="1"/>
      <c r="J42367" s="1"/>
      <c r="K42367" s="1"/>
      <c r="AA42367" s="1"/>
      <c r="AB42367" s="1"/>
      <c r="AC42367" s="1"/>
      <c r="AJ42367" s="1"/>
      <c r="AK42367" s="1"/>
      <c r="AL42367" s="1"/>
    </row>
    <row r="42368">
      <c r="I42368" s="1"/>
      <c r="J42368" s="1"/>
      <c r="K42368" s="1"/>
      <c r="AA42368" s="1"/>
      <c r="AB42368" s="1"/>
      <c r="AC42368" s="1"/>
      <c r="AJ42368" s="1"/>
      <c r="AK42368" s="1"/>
      <c r="AL42368" s="1"/>
    </row>
    <row r="42369">
      <c r="I42369" s="1"/>
      <c r="J42369" s="1"/>
      <c r="K42369" s="1"/>
      <c r="AA42369" s="1"/>
      <c r="AB42369" s="1"/>
      <c r="AC42369" s="1"/>
      <c r="AJ42369" s="1"/>
      <c r="AK42369" s="1"/>
      <c r="AL42369" s="1"/>
    </row>
    <row r="42370">
      <c r="I42370" s="1"/>
      <c r="J42370" s="1"/>
      <c r="K42370" s="1"/>
      <c r="AA42370" s="1"/>
      <c r="AB42370" s="1"/>
      <c r="AC42370" s="1"/>
      <c r="AJ42370" s="1"/>
      <c r="AK42370" s="1"/>
      <c r="AL42370" s="1"/>
    </row>
    <row r="42371">
      <c r="I42371" s="1"/>
      <c r="J42371" s="1"/>
      <c r="K42371" s="1"/>
      <c r="AA42371" s="1"/>
      <c r="AB42371" s="1"/>
      <c r="AC42371" s="1"/>
      <c r="AJ42371" s="1"/>
      <c r="AK42371" s="1"/>
      <c r="AL42371" s="1"/>
    </row>
    <row r="42372">
      <c r="I42372" s="1"/>
      <c r="J42372" s="1"/>
      <c r="K42372" s="1"/>
      <c r="AA42372" s="1"/>
      <c r="AB42372" s="1"/>
      <c r="AC42372" s="1"/>
      <c r="AJ42372" s="1"/>
      <c r="AK42372" s="1"/>
      <c r="AL42372" s="1"/>
    </row>
    <row r="42373">
      <c r="I42373" s="1"/>
      <c r="J42373" s="1"/>
      <c r="K42373" s="1"/>
      <c r="AA42373" s="1"/>
      <c r="AB42373" s="1"/>
      <c r="AC42373" s="1"/>
      <c r="AJ42373" s="1"/>
      <c r="AK42373" s="1"/>
      <c r="AL42373" s="1"/>
    </row>
    <row r="42374">
      <c r="I42374" s="1"/>
      <c r="J42374" s="1"/>
      <c r="K42374" s="1"/>
      <c r="AA42374" s="1"/>
      <c r="AB42374" s="1"/>
      <c r="AC42374" s="1"/>
      <c r="AJ42374" s="1"/>
      <c r="AK42374" s="1"/>
      <c r="AL42374" s="1"/>
    </row>
    <row r="42375">
      <c r="I42375" s="1"/>
      <c r="J42375" s="1"/>
      <c r="K42375" s="1"/>
      <c r="AA42375" s="1"/>
      <c r="AB42375" s="1"/>
      <c r="AC42375" s="1"/>
      <c r="AJ42375" s="1"/>
      <c r="AK42375" s="1"/>
      <c r="AL42375" s="1"/>
    </row>
    <row r="42376">
      <c r="I42376" s="1"/>
      <c r="J42376" s="1"/>
      <c r="K42376" s="1"/>
      <c r="AA42376" s="1"/>
      <c r="AB42376" s="1"/>
      <c r="AC42376" s="1"/>
      <c r="AJ42376" s="1"/>
      <c r="AK42376" s="1"/>
      <c r="AL42376" s="1"/>
    </row>
    <row r="42377">
      <c r="I42377" s="1"/>
      <c r="J42377" s="1"/>
      <c r="K42377" s="1"/>
      <c r="AA42377" s="1"/>
      <c r="AB42377" s="1"/>
      <c r="AC42377" s="1"/>
      <c r="AJ42377" s="1"/>
      <c r="AK42377" s="1"/>
      <c r="AL42377" s="1"/>
    </row>
    <row r="42378">
      <c r="I42378" s="1"/>
      <c r="J42378" s="1"/>
      <c r="K42378" s="1"/>
      <c r="AA42378" s="1"/>
      <c r="AB42378" s="1"/>
      <c r="AC42378" s="1"/>
      <c r="AJ42378" s="1"/>
      <c r="AK42378" s="1"/>
      <c r="AL42378" s="1"/>
    </row>
    <row r="42379">
      <c r="I42379" s="1"/>
      <c r="J42379" s="1"/>
      <c r="K42379" s="1"/>
      <c r="AA42379" s="1"/>
      <c r="AB42379" s="1"/>
      <c r="AC42379" s="1"/>
      <c r="AJ42379" s="1"/>
      <c r="AK42379" s="1"/>
      <c r="AL42379" s="1"/>
    </row>
    <row r="42380">
      <c r="I42380" s="1"/>
      <c r="J42380" s="1"/>
      <c r="K42380" s="1"/>
      <c r="AA42380" s="1"/>
      <c r="AB42380" s="1"/>
      <c r="AC42380" s="1"/>
      <c r="AJ42380" s="1"/>
      <c r="AK42380" s="1"/>
      <c r="AL42380" s="1"/>
    </row>
    <row r="42381">
      <c r="I42381" s="1"/>
      <c r="J42381" s="1"/>
      <c r="K42381" s="1"/>
      <c r="AA42381" s="1"/>
      <c r="AB42381" s="1"/>
      <c r="AC42381" s="1"/>
      <c r="AJ42381" s="1"/>
      <c r="AK42381" s="1"/>
      <c r="AL42381" s="1"/>
    </row>
    <row r="42382">
      <c r="I42382" s="1"/>
      <c r="J42382" s="1"/>
      <c r="K42382" s="1"/>
      <c r="AA42382" s="1"/>
      <c r="AB42382" s="1"/>
      <c r="AC42382" s="1"/>
      <c r="AJ42382" s="1"/>
      <c r="AK42382" s="1"/>
      <c r="AL42382" s="1"/>
    </row>
    <row r="42383">
      <c r="I42383" s="1"/>
      <c r="J42383" s="1"/>
      <c r="K42383" s="1"/>
      <c r="AA42383" s="1"/>
      <c r="AB42383" s="1"/>
      <c r="AC42383" s="1"/>
      <c r="AJ42383" s="1"/>
      <c r="AK42383" s="1"/>
      <c r="AL42383" s="1"/>
    </row>
    <row r="42384">
      <c r="I42384" s="1"/>
      <c r="J42384" s="1"/>
      <c r="K42384" s="1"/>
      <c r="AA42384" s="1"/>
      <c r="AB42384" s="1"/>
      <c r="AC42384" s="1"/>
      <c r="AJ42384" s="1"/>
      <c r="AK42384" s="1"/>
      <c r="AL42384" s="1"/>
    </row>
    <row r="42385">
      <c r="I42385" s="1"/>
      <c r="J42385" s="1"/>
      <c r="K42385" s="1"/>
      <c r="AA42385" s="1"/>
      <c r="AB42385" s="1"/>
      <c r="AC42385" s="1"/>
      <c r="AJ42385" s="1"/>
      <c r="AK42385" s="1"/>
      <c r="AL42385" s="1"/>
    </row>
    <row r="42386">
      <c r="I42386" s="1"/>
      <c r="J42386" s="1"/>
      <c r="K42386" s="1"/>
      <c r="AA42386" s="1"/>
      <c r="AB42386" s="1"/>
      <c r="AC42386" s="1"/>
      <c r="AJ42386" s="1"/>
      <c r="AK42386" s="1"/>
      <c r="AL42386" s="1"/>
    </row>
    <row r="42387">
      <c r="I42387" s="1"/>
      <c r="J42387" s="1"/>
      <c r="K42387" s="1"/>
      <c r="AA42387" s="1"/>
      <c r="AB42387" s="1"/>
      <c r="AC42387" s="1"/>
      <c r="AJ42387" s="1"/>
      <c r="AK42387" s="1"/>
      <c r="AL42387" s="1"/>
    </row>
    <row r="42388">
      <c r="I42388" s="1"/>
      <c r="J42388" s="1"/>
      <c r="K42388" s="1"/>
      <c r="AA42388" s="1"/>
      <c r="AB42388" s="1"/>
      <c r="AC42388" s="1"/>
      <c r="AJ42388" s="1"/>
      <c r="AK42388" s="1"/>
      <c r="AL42388" s="1"/>
    </row>
    <row r="42389">
      <c r="I42389" s="1"/>
      <c r="J42389" s="1"/>
      <c r="K42389" s="1"/>
      <c r="AA42389" s="1"/>
      <c r="AB42389" s="1"/>
      <c r="AC42389" s="1"/>
      <c r="AJ42389" s="1"/>
      <c r="AK42389" s="1"/>
      <c r="AL42389" s="1"/>
    </row>
    <row r="42390">
      <c r="I42390" s="1"/>
      <c r="J42390" s="1"/>
      <c r="K42390" s="1"/>
      <c r="AA42390" s="1"/>
      <c r="AB42390" s="1"/>
      <c r="AC42390" s="1"/>
      <c r="AJ42390" s="1"/>
      <c r="AK42390" s="1"/>
      <c r="AL42390" s="1"/>
    </row>
    <row r="42391">
      <c r="I42391" s="1"/>
      <c r="J42391" s="1"/>
      <c r="K42391" s="1"/>
      <c r="AA42391" s="1"/>
      <c r="AB42391" s="1"/>
      <c r="AC42391" s="1"/>
      <c r="AJ42391" s="1"/>
      <c r="AK42391" s="1"/>
      <c r="AL42391" s="1"/>
    </row>
    <row r="42392">
      <c r="I42392" s="1"/>
      <c r="J42392" s="1"/>
      <c r="K42392" s="1"/>
      <c r="AA42392" s="1"/>
      <c r="AB42392" s="1"/>
      <c r="AC42392" s="1"/>
      <c r="AJ42392" s="1"/>
      <c r="AK42392" s="1"/>
      <c r="AL42392" s="1"/>
    </row>
    <row r="42393">
      <c r="I42393" s="1"/>
      <c r="J42393" s="1"/>
      <c r="K42393" s="1"/>
      <c r="AA42393" s="1"/>
      <c r="AB42393" s="1"/>
      <c r="AC42393" s="1"/>
      <c r="AJ42393" s="1"/>
      <c r="AK42393" s="1"/>
      <c r="AL42393" s="1"/>
    </row>
    <row r="42394">
      <c r="I42394" s="1"/>
      <c r="J42394" s="1"/>
      <c r="K42394" s="1"/>
      <c r="AA42394" s="1"/>
      <c r="AB42394" s="1"/>
      <c r="AC42394" s="1"/>
      <c r="AJ42394" s="1"/>
      <c r="AK42394" s="1"/>
      <c r="AL42394" s="1"/>
    </row>
    <row r="42395">
      <c r="I42395" s="1"/>
      <c r="J42395" s="1"/>
      <c r="K42395" s="1"/>
      <c r="AA42395" s="1"/>
      <c r="AB42395" s="1"/>
      <c r="AC42395" s="1"/>
      <c r="AJ42395" s="1"/>
      <c r="AK42395" s="1"/>
      <c r="AL42395" s="1"/>
    </row>
    <row r="42396">
      <c r="I42396" s="1"/>
      <c r="J42396" s="1"/>
      <c r="K42396" s="1"/>
      <c r="AA42396" s="1"/>
      <c r="AB42396" s="1"/>
      <c r="AC42396" s="1"/>
      <c r="AJ42396" s="1"/>
      <c r="AK42396" s="1"/>
      <c r="AL42396" s="1"/>
    </row>
    <row r="42397">
      <c r="I42397" s="1"/>
      <c r="J42397" s="1"/>
      <c r="K42397" s="1"/>
      <c r="AA42397" s="1"/>
      <c r="AB42397" s="1"/>
      <c r="AC42397" s="1"/>
      <c r="AJ42397" s="1"/>
      <c r="AK42397" s="1"/>
      <c r="AL42397" s="1"/>
    </row>
    <row r="42398">
      <c r="I42398" s="1"/>
      <c r="J42398" s="1"/>
      <c r="K42398" s="1"/>
      <c r="AA42398" s="1"/>
      <c r="AB42398" s="1"/>
      <c r="AC42398" s="1"/>
      <c r="AJ42398" s="1"/>
      <c r="AK42398" s="1"/>
      <c r="AL42398" s="1"/>
    </row>
    <row r="42399">
      <c r="I42399" s="1"/>
      <c r="J42399" s="1"/>
      <c r="K42399" s="1"/>
      <c r="AA42399" s="1"/>
      <c r="AB42399" s="1"/>
      <c r="AC42399" s="1"/>
      <c r="AJ42399" s="1"/>
      <c r="AK42399" s="1"/>
      <c r="AL42399" s="1"/>
    </row>
    <row r="42400">
      <c r="I42400" s="1"/>
      <c r="J42400" s="1"/>
      <c r="K42400" s="1"/>
      <c r="AA42400" s="1"/>
      <c r="AB42400" s="1"/>
      <c r="AC42400" s="1"/>
      <c r="AJ42400" s="1"/>
      <c r="AK42400" s="1"/>
      <c r="AL42400" s="1"/>
    </row>
    <row r="42401">
      <c r="I42401" s="1"/>
      <c r="J42401" s="1"/>
      <c r="K42401" s="1"/>
      <c r="AA42401" s="1"/>
      <c r="AB42401" s="1"/>
      <c r="AC42401" s="1"/>
      <c r="AJ42401" s="1"/>
      <c r="AK42401" s="1"/>
      <c r="AL42401" s="1"/>
    </row>
    <row r="42402">
      <c r="I42402" s="1"/>
      <c r="J42402" s="1"/>
      <c r="K42402" s="1"/>
      <c r="AA42402" s="1"/>
      <c r="AB42402" s="1"/>
      <c r="AC42402" s="1"/>
      <c r="AJ42402" s="1"/>
      <c r="AK42402" s="1"/>
      <c r="AL42402" s="1"/>
    </row>
    <row r="42403">
      <c r="I42403" s="1"/>
      <c r="J42403" s="1"/>
      <c r="K42403" s="1"/>
      <c r="AA42403" s="1"/>
      <c r="AB42403" s="1"/>
      <c r="AC42403" s="1"/>
      <c r="AJ42403" s="1"/>
      <c r="AK42403" s="1"/>
      <c r="AL42403" s="1"/>
    </row>
    <row r="42404">
      <c r="I42404" s="1"/>
      <c r="J42404" s="1"/>
      <c r="K42404" s="1"/>
      <c r="AA42404" s="1"/>
      <c r="AB42404" s="1"/>
      <c r="AC42404" s="1"/>
      <c r="AJ42404" s="1"/>
      <c r="AK42404" s="1"/>
      <c r="AL42404" s="1"/>
    </row>
    <row r="42405">
      <c r="I42405" s="1"/>
      <c r="J42405" s="1"/>
      <c r="K42405" s="1"/>
      <c r="AA42405" s="1"/>
      <c r="AB42405" s="1"/>
      <c r="AC42405" s="1"/>
      <c r="AJ42405" s="1"/>
      <c r="AK42405" s="1"/>
      <c r="AL42405" s="1"/>
    </row>
    <row r="42406">
      <c r="I42406" s="1"/>
      <c r="J42406" s="1"/>
      <c r="K42406" s="1"/>
      <c r="AA42406" s="1"/>
      <c r="AB42406" s="1"/>
      <c r="AC42406" s="1"/>
      <c r="AJ42406" s="1"/>
      <c r="AK42406" s="1"/>
      <c r="AL42406" s="1"/>
    </row>
    <row r="42407">
      <c r="I42407" s="1"/>
      <c r="J42407" s="1"/>
      <c r="K42407" s="1"/>
      <c r="AA42407" s="1"/>
      <c r="AB42407" s="1"/>
      <c r="AC42407" s="1"/>
      <c r="AJ42407" s="1"/>
      <c r="AK42407" s="1"/>
      <c r="AL42407" s="1"/>
    </row>
    <row r="42408">
      <c r="I42408" s="1"/>
      <c r="J42408" s="1"/>
      <c r="K42408" s="1"/>
      <c r="AA42408" s="1"/>
      <c r="AB42408" s="1"/>
      <c r="AC42408" s="1"/>
      <c r="AJ42408" s="1"/>
      <c r="AK42408" s="1"/>
      <c r="AL42408" s="1"/>
    </row>
    <row r="42409">
      <c r="I42409" s="1"/>
      <c r="J42409" s="1"/>
      <c r="K42409" s="1"/>
      <c r="AA42409" s="1"/>
      <c r="AB42409" s="1"/>
      <c r="AC42409" s="1"/>
      <c r="AJ42409" s="1"/>
      <c r="AK42409" s="1"/>
      <c r="AL42409" s="1"/>
    </row>
    <row r="42410">
      <c r="I42410" s="1"/>
      <c r="J42410" s="1"/>
      <c r="K42410" s="1"/>
      <c r="AA42410" s="1"/>
      <c r="AB42410" s="1"/>
      <c r="AC42410" s="1"/>
      <c r="AJ42410" s="1"/>
      <c r="AK42410" s="1"/>
      <c r="AL42410" s="1"/>
    </row>
    <row r="42411">
      <c r="I42411" s="1"/>
      <c r="J42411" s="1"/>
      <c r="K42411" s="1"/>
      <c r="AA42411" s="1"/>
      <c r="AB42411" s="1"/>
      <c r="AC42411" s="1"/>
      <c r="AJ42411" s="1"/>
      <c r="AK42411" s="1"/>
      <c r="AL42411" s="1"/>
    </row>
    <row r="42412">
      <c r="I42412" s="1"/>
      <c r="J42412" s="1"/>
      <c r="K42412" s="1"/>
      <c r="AA42412" s="1"/>
      <c r="AB42412" s="1"/>
      <c r="AC42412" s="1"/>
      <c r="AJ42412" s="1"/>
      <c r="AK42412" s="1"/>
      <c r="AL42412" s="1"/>
    </row>
    <row r="42413">
      <c r="I42413" s="1"/>
      <c r="J42413" s="1"/>
      <c r="K42413" s="1"/>
      <c r="AA42413" s="1"/>
      <c r="AB42413" s="1"/>
      <c r="AC42413" s="1"/>
      <c r="AJ42413" s="1"/>
      <c r="AK42413" s="1"/>
      <c r="AL42413" s="1"/>
    </row>
    <row r="42414">
      <c r="I42414" s="1"/>
      <c r="J42414" s="1"/>
      <c r="K42414" s="1"/>
      <c r="AA42414" s="1"/>
      <c r="AB42414" s="1"/>
      <c r="AC42414" s="1"/>
      <c r="AJ42414" s="1"/>
      <c r="AK42414" s="1"/>
      <c r="AL42414" s="1"/>
    </row>
    <row r="42415">
      <c r="I42415" s="1"/>
      <c r="J42415" s="1"/>
      <c r="K42415" s="1"/>
      <c r="AA42415" s="1"/>
      <c r="AB42415" s="1"/>
      <c r="AC42415" s="1"/>
      <c r="AJ42415" s="1"/>
      <c r="AK42415" s="1"/>
      <c r="AL42415" s="1"/>
    </row>
    <row r="42416">
      <c r="I42416" s="1"/>
      <c r="J42416" s="1"/>
      <c r="K42416" s="1"/>
      <c r="AA42416" s="1"/>
      <c r="AB42416" s="1"/>
      <c r="AC42416" s="1"/>
      <c r="AJ42416" s="1"/>
      <c r="AK42416" s="1"/>
      <c r="AL42416" s="1"/>
    </row>
    <row r="42417">
      <c r="I42417" s="1"/>
      <c r="J42417" s="1"/>
      <c r="K42417" s="1"/>
      <c r="AA42417" s="1"/>
      <c r="AB42417" s="1"/>
      <c r="AC42417" s="1"/>
      <c r="AJ42417" s="1"/>
      <c r="AK42417" s="1"/>
      <c r="AL42417" s="1"/>
    </row>
    <row r="42418">
      <c r="I42418" s="1"/>
      <c r="J42418" s="1"/>
      <c r="K42418" s="1"/>
      <c r="AA42418" s="1"/>
      <c r="AB42418" s="1"/>
      <c r="AC42418" s="1"/>
      <c r="AJ42418" s="1"/>
      <c r="AK42418" s="1"/>
      <c r="AL42418" s="1"/>
    </row>
    <row r="42419">
      <c r="I42419" s="1"/>
      <c r="J42419" s="1"/>
      <c r="K42419" s="1"/>
      <c r="AA42419" s="1"/>
      <c r="AB42419" s="1"/>
      <c r="AC42419" s="1"/>
      <c r="AJ42419" s="1"/>
      <c r="AK42419" s="1"/>
      <c r="AL42419" s="1"/>
    </row>
    <row r="42420">
      <c r="I42420" s="1"/>
      <c r="J42420" s="1"/>
      <c r="K42420" s="1"/>
      <c r="AA42420" s="1"/>
      <c r="AB42420" s="1"/>
      <c r="AC42420" s="1"/>
      <c r="AJ42420" s="1"/>
      <c r="AK42420" s="1"/>
      <c r="AL42420" s="1"/>
    </row>
    <row r="42421">
      <c r="I42421" s="1"/>
      <c r="J42421" s="1"/>
      <c r="K42421" s="1"/>
      <c r="AA42421" s="1"/>
      <c r="AB42421" s="1"/>
      <c r="AC42421" s="1"/>
      <c r="AJ42421" s="1"/>
      <c r="AK42421" s="1"/>
      <c r="AL42421" s="1"/>
    </row>
    <row r="42422">
      <c r="I42422" s="1"/>
      <c r="J42422" s="1"/>
      <c r="K42422" s="1"/>
      <c r="AA42422" s="1"/>
      <c r="AB42422" s="1"/>
      <c r="AC42422" s="1"/>
      <c r="AJ42422" s="1"/>
      <c r="AK42422" s="1"/>
      <c r="AL42422" s="1"/>
    </row>
    <row r="42423">
      <c r="I42423" s="1"/>
      <c r="J42423" s="1"/>
      <c r="K42423" s="1"/>
      <c r="AA42423" s="1"/>
      <c r="AB42423" s="1"/>
      <c r="AC42423" s="1"/>
      <c r="AJ42423" s="1"/>
      <c r="AK42423" s="1"/>
      <c r="AL42423" s="1"/>
    </row>
    <row r="42424">
      <c r="I42424" s="1"/>
      <c r="J42424" s="1"/>
      <c r="K42424" s="1"/>
      <c r="AA42424" s="1"/>
      <c r="AB42424" s="1"/>
      <c r="AC42424" s="1"/>
      <c r="AJ42424" s="1"/>
      <c r="AK42424" s="1"/>
      <c r="AL42424" s="1"/>
    </row>
    <row r="42425">
      <c r="I42425" s="1"/>
      <c r="J42425" s="1"/>
      <c r="K42425" s="1"/>
      <c r="AA42425" s="1"/>
      <c r="AB42425" s="1"/>
      <c r="AC42425" s="1"/>
      <c r="AJ42425" s="1"/>
      <c r="AK42425" s="1"/>
      <c r="AL42425" s="1"/>
    </row>
    <row r="42426">
      <c r="I42426" s="1"/>
      <c r="J42426" s="1"/>
      <c r="K42426" s="1"/>
      <c r="AA42426" s="1"/>
      <c r="AB42426" s="1"/>
      <c r="AC42426" s="1"/>
      <c r="AJ42426" s="1"/>
      <c r="AK42426" s="1"/>
      <c r="AL42426" s="1"/>
    </row>
    <row r="42427">
      <c r="I42427" s="1"/>
      <c r="J42427" s="1"/>
      <c r="K42427" s="1"/>
      <c r="AA42427" s="1"/>
      <c r="AB42427" s="1"/>
      <c r="AC42427" s="1"/>
      <c r="AJ42427" s="1"/>
      <c r="AK42427" s="1"/>
      <c r="AL42427" s="1"/>
    </row>
    <row r="42428">
      <c r="I42428" s="1"/>
      <c r="J42428" s="1"/>
      <c r="K42428" s="1"/>
      <c r="AA42428" s="1"/>
      <c r="AB42428" s="1"/>
      <c r="AC42428" s="1"/>
      <c r="AJ42428" s="1"/>
      <c r="AK42428" s="1"/>
      <c r="AL42428" s="1"/>
    </row>
    <row r="42429">
      <c r="I42429" s="1"/>
      <c r="J42429" s="1"/>
      <c r="K42429" s="1"/>
      <c r="AA42429" s="1"/>
      <c r="AB42429" s="1"/>
      <c r="AC42429" s="1"/>
      <c r="AJ42429" s="1"/>
      <c r="AK42429" s="1"/>
      <c r="AL42429" s="1"/>
    </row>
    <row r="42430">
      <c r="I42430" s="1"/>
      <c r="J42430" s="1"/>
      <c r="K42430" s="1"/>
      <c r="AA42430" s="1"/>
      <c r="AB42430" s="1"/>
      <c r="AC42430" s="1"/>
      <c r="AJ42430" s="1"/>
      <c r="AK42430" s="1"/>
      <c r="AL42430" s="1"/>
    </row>
    <row r="42431">
      <c r="I42431" s="1"/>
      <c r="J42431" s="1"/>
      <c r="K42431" s="1"/>
      <c r="AA42431" s="1"/>
      <c r="AB42431" s="1"/>
      <c r="AC42431" s="1"/>
      <c r="AJ42431" s="1"/>
      <c r="AK42431" s="1"/>
      <c r="AL42431" s="1"/>
    </row>
    <row r="42432">
      <c r="I42432" s="1"/>
      <c r="J42432" s="1"/>
      <c r="K42432" s="1"/>
      <c r="AA42432" s="1"/>
      <c r="AB42432" s="1"/>
      <c r="AC42432" s="1"/>
      <c r="AJ42432" s="1"/>
      <c r="AK42432" s="1"/>
      <c r="AL42432" s="1"/>
    </row>
    <row r="42433">
      <c r="I42433" s="1"/>
      <c r="J42433" s="1"/>
      <c r="K42433" s="1"/>
      <c r="AA42433" s="1"/>
      <c r="AB42433" s="1"/>
      <c r="AC42433" s="1"/>
      <c r="AJ42433" s="1"/>
      <c r="AK42433" s="1"/>
      <c r="AL42433" s="1"/>
    </row>
    <row r="42434">
      <c r="I42434" s="1"/>
      <c r="J42434" s="1"/>
      <c r="K42434" s="1"/>
      <c r="AA42434" s="1"/>
      <c r="AB42434" s="1"/>
      <c r="AC42434" s="1"/>
      <c r="AJ42434" s="1"/>
      <c r="AK42434" s="1"/>
      <c r="AL42434" s="1"/>
    </row>
    <row r="42435">
      <c r="I42435" s="1"/>
      <c r="J42435" s="1"/>
      <c r="K42435" s="1"/>
      <c r="AA42435" s="1"/>
      <c r="AB42435" s="1"/>
      <c r="AC42435" s="1"/>
      <c r="AJ42435" s="1"/>
      <c r="AK42435" s="1"/>
      <c r="AL42435" s="1"/>
    </row>
    <row r="42436">
      <c r="I42436" s="1"/>
      <c r="J42436" s="1"/>
      <c r="K42436" s="1"/>
      <c r="AA42436" s="1"/>
      <c r="AB42436" s="1"/>
      <c r="AC42436" s="1"/>
      <c r="AJ42436" s="1"/>
      <c r="AK42436" s="1"/>
      <c r="AL42436" s="1"/>
    </row>
    <row r="42437">
      <c r="I42437" s="1"/>
      <c r="J42437" s="1"/>
      <c r="K42437" s="1"/>
      <c r="AA42437" s="1"/>
      <c r="AB42437" s="1"/>
      <c r="AC42437" s="1"/>
      <c r="AJ42437" s="1"/>
      <c r="AK42437" s="1"/>
      <c r="AL42437" s="1"/>
    </row>
    <row r="42438">
      <c r="I42438" s="1"/>
      <c r="J42438" s="1"/>
      <c r="K42438" s="1"/>
      <c r="AA42438" s="1"/>
      <c r="AB42438" s="1"/>
      <c r="AC42438" s="1"/>
      <c r="AJ42438" s="1"/>
      <c r="AK42438" s="1"/>
      <c r="AL42438" s="1"/>
    </row>
    <row r="42439">
      <c r="I42439" s="1"/>
      <c r="J42439" s="1"/>
      <c r="K42439" s="1"/>
      <c r="AA42439" s="1"/>
      <c r="AB42439" s="1"/>
      <c r="AC42439" s="1"/>
      <c r="AJ42439" s="1"/>
      <c r="AK42439" s="1"/>
      <c r="AL42439" s="1"/>
    </row>
    <row r="42440">
      <c r="I42440" s="1"/>
      <c r="J42440" s="1"/>
      <c r="K42440" s="1"/>
      <c r="AA42440" s="1"/>
      <c r="AB42440" s="1"/>
      <c r="AC42440" s="1"/>
      <c r="AJ42440" s="1"/>
      <c r="AK42440" s="1"/>
      <c r="AL42440" s="1"/>
    </row>
    <row r="42441">
      <c r="I42441" s="1"/>
      <c r="J42441" s="1"/>
      <c r="K42441" s="1"/>
      <c r="AA42441" s="1"/>
      <c r="AB42441" s="1"/>
      <c r="AC42441" s="1"/>
      <c r="AJ42441" s="1"/>
      <c r="AK42441" s="1"/>
      <c r="AL42441" s="1"/>
    </row>
    <row r="42442">
      <c r="I42442" s="1"/>
      <c r="J42442" s="1"/>
      <c r="K42442" s="1"/>
      <c r="AA42442" s="1"/>
      <c r="AB42442" s="1"/>
      <c r="AC42442" s="1"/>
      <c r="AJ42442" s="1"/>
      <c r="AK42442" s="1"/>
      <c r="AL42442" s="1"/>
    </row>
    <row r="42443">
      <c r="I42443" s="1"/>
      <c r="J42443" s="1"/>
      <c r="K42443" s="1"/>
      <c r="AA42443" s="1"/>
      <c r="AB42443" s="1"/>
      <c r="AC42443" s="1"/>
      <c r="AJ42443" s="1"/>
      <c r="AK42443" s="1"/>
      <c r="AL42443" s="1"/>
    </row>
    <row r="42444">
      <c r="I42444" s="1"/>
      <c r="J42444" s="1"/>
      <c r="K42444" s="1"/>
      <c r="AA42444" s="1"/>
      <c r="AB42444" s="1"/>
      <c r="AC42444" s="1"/>
      <c r="AJ42444" s="1"/>
      <c r="AK42444" s="1"/>
      <c r="AL42444" s="1"/>
    </row>
    <row r="42445">
      <c r="I42445" s="1"/>
      <c r="J42445" s="1"/>
      <c r="K42445" s="1"/>
      <c r="AA42445" s="1"/>
      <c r="AB42445" s="1"/>
      <c r="AC42445" s="1"/>
      <c r="AJ42445" s="1"/>
      <c r="AK42445" s="1"/>
      <c r="AL42445" s="1"/>
    </row>
    <row r="42446">
      <c r="I42446" s="1"/>
      <c r="J42446" s="1"/>
      <c r="K42446" s="1"/>
      <c r="AA42446" s="1"/>
      <c r="AB42446" s="1"/>
      <c r="AC42446" s="1"/>
      <c r="AJ42446" s="1"/>
      <c r="AK42446" s="1"/>
      <c r="AL42446" s="1"/>
    </row>
    <row r="42447">
      <c r="I42447" s="1"/>
      <c r="J42447" s="1"/>
      <c r="K42447" s="1"/>
      <c r="AA42447" s="1"/>
      <c r="AB42447" s="1"/>
      <c r="AC42447" s="1"/>
      <c r="AJ42447" s="1"/>
      <c r="AK42447" s="1"/>
      <c r="AL42447" s="1"/>
    </row>
    <row r="42448">
      <c r="I42448" s="1"/>
      <c r="J42448" s="1"/>
      <c r="K42448" s="1"/>
      <c r="AA42448" s="1"/>
      <c r="AB42448" s="1"/>
      <c r="AC42448" s="1"/>
      <c r="AJ42448" s="1"/>
      <c r="AK42448" s="1"/>
      <c r="AL42448" s="1"/>
    </row>
    <row r="42449">
      <c r="I42449" s="1"/>
      <c r="J42449" s="1"/>
      <c r="K42449" s="1"/>
      <c r="AA42449" s="1"/>
      <c r="AB42449" s="1"/>
      <c r="AC42449" s="1"/>
      <c r="AJ42449" s="1"/>
      <c r="AK42449" s="1"/>
      <c r="AL42449" s="1"/>
    </row>
    <row r="42450">
      <c r="I42450" s="1"/>
      <c r="J42450" s="1"/>
      <c r="K42450" s="1"/>
      <c r="AA42450" s="1"/>
      <c r="AB42450" s="1"/>
      <c r="AC42450" s="1"/>
      <c r="AJ42450" s="1"/>
      <c r="AK42450" s="1"/>
      <c r="AL42450" s="1"/>
    </row>
    <row r="42451">
      <c r="I42451" s="1"/>
      <c r="J42451" s="1"/>
      <c r="K42451" s="1"/>
      <c r="AA42451" s="1"/>
      <c r="AB42451" s="1"/>
      <c r="AC42451" s="1"/>
      <c r="AJ42451" s="1"/>
      <c r="AK42451" s="1"/>
      <c r="AL42451" s="1"/>
    </row>
    <row r="42452">
      <c r="I42452" s="1"/>
      <c r="J42452" s="1"/>
      <c r="K42452" s="1"/>
      <c r="AA42452" s="1"/>
      <c r="AB42452" s="1"/>
      <c r="AC42452" s="1"/>
      <c r="AJ42452" s="1"/>
      <c r="AK42452" s="1"/>
      <c r="AL42452" s="1"/>
    </row>
    <row r="42453">
      <c r="I42453" s="1"/>
      <c r="J42453" s="1"/>
      <c r="K42453" s="1"/>
      <c r="AA42453" s="1"/>
      <c r="AB42453" s="1"/>
      <c r="AC42453" s="1"/>
      <c r="AJ42453" s="1"/>
      <c r="AK42453" s="1"/>
      <c r="AL42453" s="1"/>
    </row>
    <row r="42454">
      <c r="I42454" s="1"/>
      <c r="J42454" s="1"/>
      <c r="K42454" s="1"/>
      <c r="AA42454" s="1"/>
      <c r="AB42454" s="1"/>
      <c r="AC42454" s="1"/>
      <c r="AJ42454" s="1"/>
      <c r="AK42454" s="1"/>
      <c r="AL42454" s="1"/>
    </row>
    <row r="42455">
      <c r="I42455" s="1"/>
      <c r="J42455" s="1"/>
      <c r="K42455" s="1"/>
      <c r="AA42455" s="1"/>
      <c r="AB42455" s="1"/>
      <c r="AC42455" s="1"/>
      <c r="AJ42455" s="1"/>
      <c r="AK42455" s="1"/>
      <c r="AL42455" s="1"/>
    </row>
    <row r="42456">
      <c r="I42456" s="1"/>
      <c r="J42456" s="1"/>
      <c r="K42456" s="1"/>
      <c r="AA42456" s="1"/>
      <c r="AB42456" s="1"/>
      <c r="AC42456" s="1"/>
      <c r="AJ42456" s="1"/>
      <c r="AK42456" s="1"/>
      <c r="AL42456" s="1"/>
    </row>
    <row r="42457">
      <c r="I42457" s="1"/>
      <c r="J42457" s="1"/>
      <c r="K42457" s="1"/>
      <c r="AA42457" s="1"/>
      <c r="AB42457" s="1"/>
      <c r="AC42457" s="1"/>
      <c r="AJ42457" s="1"/>
      <c r="AK42457" s="1"/>
      <c r="AL42457" s="1"/>
    </row>
    <row r="42458">
      <c r="I42458" s="1"/>
      <c r="J42458" s="1"/>
      <c r="K42458" s="1"/>
      <c r="AA42458" s="1"/>
      <c r="AB42458" s="1"/>
      <c r="AC42458" s="1"/>
      <c r="AJ42458" s="1"/>
      <c r="AK42458" s="1"/>
      <c r="AL42458" s="1"/>
    </row>
    <row r="42459">
      <c r="I42459" s="1"/>
      <c r="J42459" s="1"/>
      <c r="K42459" s="1"/>
      <c r="AA42459" s="1"/>
      <c r="AB42459" s="1"/>
      <c r="AC42459" s="1"/>
      <c r="AJ42459" s="1"/>
      <c r="AK42459" s="1"/>
      <c r="AL42459" s="1"/>
    </row>
    <row r="42460">
      <c r="I42460" s="1"/>
      <c r="J42460" s="1"/>
      <c r="K42460" s="1"/>
      <c r="AA42460" s="1"/>
      <c r="AB42460" s="1"/>
      <c r="AC42460" s="1"/>
      <c r="AJ42460" s="1"/>
      <c r="AK42460" s="1"/>
      <c r="AL42460" s="1"/>
    </row>
    <row r="42461">
      <c r="I42461" s="1"/>
      <c r="J42461" s="1"/>
      <c r="K42461" s="1"/>
      <c r="AA42461" s="1"/>
      <c r="AB42461" s="1"/>
      <c r="AC42461" s="1"/>
      <c r="AJ42461" s="1"/>
      <c r="AK42461" s="1"/>
      <c r="AL42461" s="1"/>
    </row>
    <row r="42462">
      <c r="I42462" s="1"/>
      <c r="J42462" s="1"/>
      <c r="K42462" s="1"/>
      <c r="AA42462" s="1"/>
      <c r="AB42462" s="1"/>
      <c r="AC42462" s="1"/>
      <c r="AJ42462" s="1"/>
      <c r="AK42462" s="1"/>
      <c r="AL42462" s="1"/>
    </row>
    <row r="42463">
      <c r="I42463" s="1"/>
      <c r="J42463" s="1"/>
      <c r="K42463" s="1"/>
      <c r="AA42463" s="1"/>
      <c r="AB42463" s="1"/>
      <c r="AC42463" s="1"/>
      <c r="AJ42463" s="1"/>
      <c r="AK42463" s="1"/>
      <c r="AL42463" s="1"/>
    </row>
    <row r="42464">
      <c r="I42464" s="1"/>
      <c r="J42464" s="1"/>
      <c r="K42464" s="1"/>
      <c r="AA42464" s="1"/>
      <c r="AB42464" s="1"/>
      <c r="AC42464" s="1"/>
      <c r="AJ42464" s="1"/>
      <c r="AK42464" s="1"/>
      <c r="AL42464" s="1"/>
    </row>
    <row r="42465">
      <c r="I42465" s="1"/>
      <c r="J42465" s="1"/>
      <c r="K42465" s="1"/>
      <c r="AA42465" s="1"/>
      <c r="AB42465" s="1"/>
      <c r="AC42465" s="1"/>
      <c r="AJ42465" s="1"/>
      <c r="AK42465" s="1"/>
      <c r="AL42465" s="1"/>
    </row>
    <row r="42466">
      <c r="I42466" s="1"/>
      <c r="J42466" s="1"/>
      <c r="K42466" s="1"/>
      <c r="AA42466" s="1"/>
      <c r="AB42466" s="1"/>
      <c r="AC42466" s="1"/>
      <c r="AJ42466" s="1"/>
      <c r="AK42466" s="1"/>
      <c r="AL42466" s="1"/>
    </row>
    <row r="42467">
      <c r="I42467" s="1"/>
      <c r="J42467" s="1"/>
      <c r="K42467" s="1"/>
      <c r="AA42467" s="1"/>
      <c r="AB42467" s="1"/>
      <c r="AC42467" s="1"/>
      <c r="AJ42467" s="1"/>
      <c r="AK42467" s="1"/>
      <c r="AL42467" s="1"/>
    </row>
    <row r="42468">
      <c r="I42468" s="1"/>
      <c r="J42468" s="1"/>
      <c r="K42468" s="1"/>
      <c r="AA42468" s="1"/>
      <c r="AB42468" s="1"/>
      <c r="AC42468" s="1"/>
      <c r="AJ42468" s="1"/>
      <c r="AK42468" s="1"/>
      <c r="AL42468" s="1"/>
    </row>
    <row r="42469">
      <c r="I42469" s="1"/>
      <c r="J42469" s="1"/>
      <c r="K42469" s="1"/>
      <c r="AA42469" s="1"/>
      <c r="AB42469" s="1"/>
      <c r="AC42469" s="1"/>
      <c r="AJ42469" s="1"/>
      <c r="AK42469" s="1"/>
      <c r="AL42469" s="1"/>
    </row>
    <row r="42470">
      <c r="I42470" s="1"/>
      <c r="J42470" s="1"/>
      <c r="K42470" s="1"/>
      <c r="AA42470" s="1"/>
      <c r="AB42470" s="1"/>
      <c r="AC42470" s="1"/>
      <c r="AJ42470" s="1"/>
      <c r="AK42470" s="1"/>
      <c r="AL42470" s="1"/>
    </row>
    <row r="42471">
      <c r="I42471" s="1"/>
      <c r="J42471" s="1"/>
      <c r="K42471" s="1"/>
      <c r="AA42471" s="1"/>
      <c r="AB42471" s="1"/>
      <c r="AC42471" s="1"/>
      <c r="AJ42471" s="1"/>
      <c r="AK42471" s="1"/>
      <c r="AL42471" s="1"/>
    </row>
    <row r="42472">
      <c r="I42472" s="1"/>
      <c r="J42472" s="1"/>
      <c r="K42472" s="1"/>
      <c r="AA42472" s="1"/>
      <c r="AB42472" s="1"/>
      <c r="AC42472" s="1"/>
      <c r="AJ42472" s="1"/>
      <c r="AK42472" s="1"/>
      <c r="AL42472" s="1"/>
    </row>
    <row r="42473">
      <c r="I42473" s="1"/>
      <c r="J42473" s="1"/>
      <c r="K42473" s="1"/>
      <c r="AA42473" s="1"/>
      <c r="AB42473" s="1"/>
      <c r="AC42473" s="1"/>
      <c r="AJ42473" s="1"/>
      <c r="AK42473" s="1"/>
      <c r="AL42473" s="1"/>
    </row>
    <row r="42474">
      <c r="I42474" s="1"/>
      <c r="J42474" s="1"/>
      <c r="K42474" s="1"/>
      <c r="AA42474" s="1"/>
      <c r="AB42474" s="1"/>
      <c r="AC42474" s="1"/>
      <c r="AJ42474" s="1"/>
      <c r="AK42474" s="1"/>
      <c r="AL42474" s="1"/>
    </row>
    <row r="42475">
      <c r="I42475" s="1"/>
      <c r="J42475" s="1"/>
      <c r="K42475" s="1"/>
      <c r="AA42475" s="1"/>
      <c r="AB42475" s="1"/>
      <c r="AC42475" s="1"/>
      <c r="AJ42475" s="1"/>
      <c r="AK42475" s="1"/>
      <c r="AL42475" s="1"/>
    </row>
    <row r="42476">
      <c r="I42476" s="1"/>
      <c r="J42476" s="1"/>
      <c r="K42476" s="1"/>
      <c r="AA42476" s="1"/>
      <c r="AB42476" s="1"/>
      <c r="AC42476" s="1"/>
      <c r="AJ42476" s="1"/>
      <c r="AK42476" s="1"/>
      <c r="AL42476" s="1"/>
    </row>
    <row r="42477">
      <c r="I42477" s="1"/>
      <c r="J42477" s="1"/>
      <c r="K42477" s="1"/>
      <c r="AA42477" s="1"/>
      <c r="AB42477" s="1"/>
      <c r="AC42477" s="1"/>
      <c r="AJ42477" s="1"/>
      <c r="AK42477" s="1"/>
      <c r="AL42477" s="1"/>
    </row>
    <row r="42478">
      <c r="I42478" s="1"/>
      <c r="J42478" s="1"/>
      <c r="K42478" s="1"/>
      <c r="AA42478" s="1"/>
      <c r="AB42478" s="1"/>
      <c r="AC42478" s="1"/>
      <c r="AJ42478" s="1"/>
      <c r="AK42478" s="1"/>
      <c r="AL42478" s="1"/>
    </row>
    <row r="42479">
      <c r="I42479" s="1"/>
      <c r="J42479" s="1"/>
      <c r="K42479" s="1"/>
      <c r="AA42479" s="1"/>
      <c r="AB42479" s="1"/>
      <c r="AC42479" s="1"/>
      <c r="AJ42479" s="1"/>
      <c r="AK42479" s="1"/>
      <c r="AL42479" s="1"/>
    </row>
    <row r="42480">
      <c r="I42480" s="1"/>
      <c r="J42480" s="1"/>
      <c r="K42480" s="1"/>
      <c r="AA42480" s="1"/>
      <c r="AB42480" s="1"/>
      <c r="AC42480" s="1"/>
      <c r="AJ42480" s="1"/>
      <c r="AK42480" s="1"/>
      <c r="AL42480" s="1"/>
    </row>
    <row r="42481">
      <c r="I42481" s="1"/>
      <c r="J42481" s="1"/>
      <c r="K42481" s="1"/>
      <c r="AA42481" s="1"/>
      <c r="AB42481" s="1"/>
      <c r="AC42481" s="1"/>
      <c r="AJ42481" s="1"/>
      <c r="AK42481" s="1"/>
      <c r="AL42481" s="1"/>
    </row>
    <row r="42482">
      <c r="I42482" s="1"/>
      <c r="J42482" s="1"/>
      <c r="K42482" s="1"/>
      <c r="AA42482" s="1"/>
      <c r="AB42482" s="1"/>
      <c r="AC42482" s="1"/>
      <c r="AJ42482" s="1"/>
      <c r="AK42482" s="1"/>
      <c r="AL42482" s="1"/>
    </row>
    <row r="42483">
      <c r="I42483" s="1"/>
      <c r="J42483" s="1"/>
      <c r="K42483" s="1"/>
      <c r="AA42483" s="1"/>
      <c r="AB42483" s="1"/>
      <c r="AC42483" s="1"/>
      <c r="AJ42483" s="1"/>
      <c r="AK42483" s="1"/>
      <c r="AL42483" s="1"/>
    </row>
    <row r="42484">
      <c r="I42484" s="1"/>
      <c r="J42484" s="1"/>
      <c r="K42484" s="1"/>
      <c r="AA42484" s="1"/>
      <c r="AB42484" s="1"/>
      <c r="AC42484" s="1"/>
      <c r="AJ42484" s="1"/>
      <c r="AK42484" s="1"/>
      <c r="AL42484" s="1"/>
    </row>
    <row r="42485">
      <c r="I42485" s="1"/>
      <c r="J42485" s="1"/>
      <c r="K42485" s="1"/>
      <c r="AA42485" s="1"/>
      <c r="AB42485" s="1"/>
      <c r="AC42485" s="1"/>
      <c r="AJ42485" s="1"/>
      <c r="AK42485" s="1"/>
      <c r="AL42485" s="1"/>
    </row>
    <row r="42486">
      <c r="I42486" s="1"/>
      <c r="J42486" s="1"/>
      <c r="K42486" s="1"/>
      <c r="AA42486" s="1"/>
      <c r="AB42486" s="1"/>
      <c r="AC42486" s="1"/>
      <c r="AJ42486" s="1"/>
      <c r="AK42486" s="1"/>
      <c r="AL42486" s="1"/>
    </row>
    <row r="42487">
      <c r="I42487" s="1"/>
      <c r="J42487" s="1"/>
      <c r="K42487" s="1"/>
      <c r="AA42487" s="1"/>
      <c r="AB42487" s="1"/>
      <c r="AC42487" s="1"/>
      <c r="AJ42487" s="1"/>
      <c r="AK42487" s="1"/>
      <c r="AL42487" s="1"/>
    </row>
    <row r="42488">
      <c r="I42488" s="1"/>
      <c r="J42488" s="1"/>
      <c r="K42488" s="1"/>
      <c r="AA42488" s="1"/>
      <c r="AB42488" s="1"/>
      <c r="AC42488" s="1"/>
      <c r="AJ42488" s="1"/>
      <c r="AK42488" s="1"/>
      <c r="AL42488" s="1"/>
    </row>
    <row r="42489">
      <c r="I42489" s="1"/>
      <c r="J42489" s="1"/>
      <c r="K42489" s="1"/>
      <c r="AA42489" s="1"/>
      <c r="AB42489" s="1"/>
      <c r="AC42489" s="1"/>
      <c r="AJ42489" s="1"/>
      <c r="AK42489" s="1"/>
      <c r="AL42489" s="1"/>
    </row>
    <row r="42490">
      <c r="I42490" s="1"/>
      <c r="J42490" s="1"/>
      <c r="K42490" s="1"/>
      <c r="AA42490" s="1"/>
      <c r="AB42490" s="1"/>
      <c r="AC42490" s="1"/>
      <c r="AJ42490" s="1"/>
      <c r="AK42490" s="1"/>
      <c r="AL42490" s="1"/>
    </row>
    <row r="42491">
      <c r="I42491" s="1"/>
      <c r="J42491" s="1"/>
      <c r="K42491" s="1"/>
      <c r="AA42491" s="1"/>
      <c r="AB42491" s="1"/>
      <c r="AC42491" s="1"/>
      <c r="AJ42491" s="1"/>
      <c r="AK42491" s="1"/>
      <c r="AL42491" s="1"/>
    </row>
    <row r="42492">
      <c r="I42492" s="1"/>
      <c r="J42492" s="1"/>
      <c r="K42492" s="1"/>
      <c r="AA42492" s="1"/>
      <c r="AB42492" s="1"/>
      <c r="AC42492" s="1"/>
      <c r="AJ42492" s="1"/>
      <c r="AK42492" s="1"/>
      <c r="AL42492" s="1"/>
    </row>
    <row r="42493">
      <c r="I42493" s="1"/>
      <c r="J42493" s="1"/>
      <c r="K42493" s="1"/>
      <c r="AA42493" s="1"/>
      <c r="AB42493" s="1"/>
      <c r="AC42493" s="1"/>
      <c r="AJ42493" s="1"/>
      <c r="AK42493" s="1"/>
      <c r="AL42493" s="1"/>
    </row>
    <row r="42494">
      <c r="I42494" s="1"/>
      <c r="J42494" s="1"/>
      <c r="K42494" s="1"/>
      <c r="AA42494" s="1"/>
      <c r="AB42494" s="1"/>
      <c r="AC42494" s="1"/>
      <c r="AJ42494" s="1"/>
      <c r="AK42494" s="1"/>
      <c r="AL42494" s="1"/>
    </row>
    <row r="42495">
      <c r="I42495" s="1"/>
      <c r="J42495" s="1"/>
      <c r="K42495" s="1"/>
      <c r="AA42495" s="1"/>
      <c r="AB42495" s="1"/>
      <c r="AC42495" s="1"/>
      <c r="AJ42495" s="1"/>
      <c r="AK42495" s="1"/>
      <c r="AL42495" s="1"/>
    </row>
    <row r="42496">
      <c r="I42496" s="1"/>
      <c r="J42496" s="1"/>
      <c r="K42496" s="1"/>
      <c r="AA42496" s="1"/>
      <c r="AB42496" s="1"/>
      <c r="AC42496" s="1"/>
      <c r="AJ42496" s="1"/>
      <c r="AK42496" s="1"/>
      <c r="AL42496" s="1"/>
    </row>
    <row r="42497">
      <c r="I42497" s="1"/>
      <c r="J42497" s="1"/>
      <c r="K42497" s="1"/>
      <c r="AA42497" s="1"/>
      <c r="AB42497" s="1"/>
      <c r="AC42497" s="1"/>
      <c r="AJ42497" s="1"/>
      <c r="AK42497" s="1"/>
      <c r="AL42497" s="1"/>
    </row>
    <row r="42498">
      <c r="I42498" s="1"/>
      <c r="J42498" s="1"/>
      <c r="K42498" s="1"/>
      <c r="AA42498" s="1"/>
      <c r="AB42498" s="1"/>
      <c r="AC42498" s="1"/>
      <c r="AJ42498" s="1"/>
      <c r="AK42498" s="1"/>
      <c r="AL42498" s="1"/>
    </row>
    <row r="42499">
      <c r="I42499" s="1"/>
      <c r="J42499" s="1"/>
      <c r="K42499" s="1"/>
      <c r="AA42499" s="1"/>
      <c r="AB42499" s="1"/>
      <c r="AC42499" s="1"/>
      <c r="AJ42499" s="1"/>
      <c r="AK42499" s="1"/>
      <c r="AL42499" s="1"/>
    </row>
    <row r="42500">
      <c r="I42500" s="1"/>
      <c r="J42500" s="1"/>
      <c r="K42500" s="1"/>
      <c r="AA42500" s="1"/>
      <c r="AB42500" s="1"/>
      <c r="AC42500" s="1"/>
      <c r="AJ42500" s="1"/>
      <c r="AK42500" s="1"/>
      <c r="AL42500" s="1"/>
    </row>
    <row r="42501">
      <c r="I42501" s="1"/>
      <c r="J42501" s="1"/>
      <c r="K42501" s="1"/>
      <c r="AA42501" s="1"/>
      <c r="AB42501" s="1"/>
      <c r="AC42501" s="1"/>
      <c r="AJ42501" s="1"/>
      <c r="AK42501" s="1"/>
      <c r="AL42501" s="1"/>
    </row>
    <row r="42502">
      <c r="I42502" s="1"/>
      <c r="J42502" s="1"/>
      <c r="K42502" s="1"/>
      <c r="AA42502" s="1"/>
      <c r="AB42502" s="1"/>
      <c r="AC42502" s="1"/>
      <c r="AJ42502" s="1"/>
      <c r="AK42502" s="1"/>
      <c r="AL42502" s="1"/>
    </row>
    <row r="42503">
      <c r="I42503" s="1"/>
      <c r="J42503" s="1"/>
      <c r="K42503" s="1"/>
      <c r="AA42503" s="1"/>
      <c r="AB42503" s="1"/>
      <c r="AC42503" s="1"/>
      <c r="AJ42503" s="1"/>
      <c r="AK42503" s="1"/>
      <c r="AL42503" s="1"/>
    </row>
    <row r="42504">
      <c r="I42504" s="1"/>
      <c r="J42504" s="1"/>
      <c r="K42504" s="1"/>
      <c r="AA42504" s="1"/>
      <c r="AB42504" s="1"/>
      <c r="AC42504" s="1"/>
      <c r="AJ42504" s="1"/>
      <c r="AK42504" s="1"/>
      <c r="AL42504" s="1"/>
    </row>
    <row r="42505">
      <c r="I42505" s="1"/>
      <c r="J42505" s="1"/>
      <c r="K42505" s="1"/>
      <c r="AA42505" s="1"/>
      <c r="AB42505" s="1"/>
      <c r="AC42505" s="1"/>
      <c r="AJ42505" s="1"/>
      <c r="AK42505" s="1"/>
      <c r="AL42505" s="1"/>
    </row>
    <row r="42506">
      <c r="I42506" s="1"/>
      <c r="J42506" s="1"/>
      <c r="K42506" s="1"/>
      <c r="AA42506" s="1"/>
      <c r="AB42506" s="1"/>
      <c r="AC42506" s="1"/>
      <c r="AJ42506" s="1"/>
      <c r="AK42506" s="1"/>
      <c r="AL42506" s="1"/>
    </row>
    <row r="42507">
      <c r="I42507" s="1"/>
      <c r="J42507" s="1"/>
      <c r="K42507" s="1"/>
      <c r="AA42507" s="1"/>
      <c r="AB42507" s="1"/>
      <c r="AC42507" s="1"/>
      <c r="AJ42507" s="1"/>
      <c r="AK42507" s="1"/>
      <c r="AL42507" s="1"/>
    </row>
    <row r="42508">
      <c r="I42508" s="1"/>
      <c r="J42508" s="1"/>
      <c r="K42508" s="1"/>
      <c r="AA42508" s="1"/>
      <c r="AB42508" s="1"/>
      <c r="AC42508" s="1"/>
      <c r="AJ42508" s="1"/>
      <c r="AK42508" s="1"/>
      <c r="AL42508" s="1"/>
    </row>
    <row r="42509">
      <c r="I42509" s="1"/>
      <c r="J42509" s="1"/>
      <c r="K42509" s="1"/>
      <c r="AA42509" s="1"/>
      <c r="AB42509" s="1"/>
      <c r="AC42509" s="1"/>
      <c r="AJ42509" s="1"/>
      <c r="AK42509" s="1"/>
      <c r="AL42509" s="1"/>
    </row>
    <row r="42510">
      <c r="I42510" s="1"/>
      <c r="J42510" s="1"/>
      <c r="K42510" s="1"/>
      <c r="AA42510" s="1"/>
      <c r="AB42510" s="1"/>
      <c r="AC42510" s="1"/>
      <c r="AJ42510" s="1"/>
      <c r="AK42510" s="1"/>
      <c r="AL42510" s="1"/>
    </row>
    <row r="42511">
      <c r="I42511" s="1"/>
      <c r="J42511" s="1"/>
      <c r="K42511" s="1"/>
      <c r="AA42511" s="1"/>
      <c r="AB42511" s="1"/>
      <c r="AC42511" s="1"/>
      <c r="AJ42511" s="1"/>
      <c r="AK42511" s="1"/>
      <c r="AL42511" s="1"/>
    </row>
    <row r="42512">
      <c r="I42512" s="1"/>
      <c r="J42512" s="1"/>
      <c r="K42512" s="1"/>
      <c r="AA42512" s="1"/>
      <c r="AB42512" s="1"/>
      <c r="AC42512" s="1"/>
      <c r="AJ42512" s="1"/>
      <c r="AK42512" s="1"/>
      <c r="AL42512" s="1"/>
    </row>
    <row r="42513">
      <c r="I42513" s="1"/>
      <c r="J42513" s="1"/>
      <c r="K42513" s="1"/>
      <c r="AA42513" s="1"/>
      <c r="AB42513" s="1"/>
      <c r="AC42513" s="1"/>
      <c r="AJ42513" s="1"/>
      <c r="AK42513" s="1"/>
      <c r="AL42513" s="1"/>
    </row>
    <row r="42514">
      <c r="I42514" s="1"/>
      <c r="J42514" s="1"/>
      <c r="K42514" s="1"/>
      <c r="AA42514" s="1"/>
      <c r="AB42514" s="1"/>
      <c r="AC42514" s="1"/>
      <c r="AJ42514" s="1"/>
      <c r="AK42514" s="1"/>
      <c r="AL42514" s="1"/>
    </row>
    <row r="42515">
      <c r="I42515" s="1"/>
      <c r="J42515" s="1"/>
      <c r="K42515" s="1"/>
      <c r="AA42515" s="1"/>
      <c r="AB42515" s="1"/>
      <c r="AC42515" s="1"/>
      <c r="AJ42515" s="1"/>
      <c r="AK42515" s="1"/>
      <c r="AL42515" s="1"/>
    </row>
    <row r="42516">
      <c r="I42516" s="1"/>
      <c r="J42516" s="1"/>
      <c r="K42516" s="1"/>
      <c r="AA42516" s="1"/>
      <c r="AB42516" s="1"/>
      <c r="AC42516" s="1"/>
      <c r="AJ42516" s="1"/>
      <c r="AK42516" s="1"/>
      <c r="AL42516" s="1"/>
    </row>
    <row r="42517">
      <c r="I42517" s="1"/>
      <c r="J42517" s="1"/>
      <c r="K42517" s="1"/>
      <c r="AA42517" s="1"/>
      <c r="AB42517" s="1"/>
      <c r="AC42517" s="1"/>
      <c r="AJ42517" s="1"/>
      <c r="AK42517" s="1"/>
      <c r="AL42517" s="1"/>
    </row>
    <row r="42518">
      <c r="I42518" s="1"/>
      <c r="J42518" s="1"/>
      <c r="K42518" s="1"/>
      <c r="AA42518" s="1"/>
      <c r="AB42518" s="1"/>
      <c r="AC42518" s="1"/>
      <c r="AJ42518" s="1"/>
      <c r="AK42518" s="1"/>
      <c r="AL42518" s="1"/>
    </row>
    <row r="42519">
      <c r="I42519" s="1"/>
      <c r="J42519" s="1"/>
      <c r="K42519" s="1"/>
      <c r="AA42519" s="1"/>
      <c r="AB42519" s="1"/>
      <c r="AC42519" s="1"/>
      <c r="AJ42519" s="1"/>
      <c r="AK42519" s="1"/>
      <c r="AL42519" s="1"/>
    </row>
    <row r="42520">
      <c r="I42520" s="1"/>
      <c r="J42520" s="1"/>
      <c r="K42520" s="1"/>
      <c r="AA42520" s="1"/>
      <c r="AB42520" s="1"/>
      <c r="AC42520" s="1"/>
      <c r="AJ42520" s="1"/>
      <c r="AK42520" s="1"/>
      <c r="AL42520" s="1"/>
    </row>
    <row r="42521">
      <c r="I42521" s="1"/>
      <c r="J42521" s="1"/>
      <c r="K42521" s="1"/>
      <c r="AA42521" s="1"/>
      <c r="AB42521" s="1"/>
      <c r="AC42521" s="1"/>
      <c r="AJ42521" s="1"/>
      <c r="AK42521" s="1"/>
      <c r="AL42521" s="1"/>
    </row>
    <row r="42522">
      <c r="I42522" s="1"/>
      <c r="J42522" s="1"/>
      <c r="K42522" s="1"/>
      <c r="AA42522" s="1"/>
      <c r="AB42522" s="1"/>
      <c r="AC42522" s="1"/>
      <c r="AJ42522" s="1"/>
      <c r="AK42522" s="1"/>
      <c r="AL42522" s="1"/>
    </row>
    <row r="42523">
      <c r="I42523" s="1"/>
      <c r="J42523" s="1"/>
      <c r="K42523" s="1"/>
      <c r="AA42523" s="1"/>
      <c r="AB42523" s="1"/>
      <c r="AC42523" s="1"/>
      <c r="AJ42523" s="1"/>
      <c r="AK42523" s="1"/>
      <c r="AL42523" s="1"/>
    </row>
    <row r="42524">
      <c r="I42524" s="1"/>
      <c r="J42524" s="1"/>
      <c r="K42524" s="1"/>
      <c r="AA42524" s="1"/>
      <c r="AB42524" s="1"/>
      <c r="AC42524" s="1"/>
      <c r="AJ42524" s="1"/>
      <c r="AK42524" s="1"/>
      <c r="AL42524" s="1"/>
    </row>
    <row r="42525">
      <c r="I42525" s="1"/>
      <c r="J42525" s="1"/>
      <c r="K42525" s="1"/>
      <c r="AA42525" s="1"/>
      <c r="AB42525" s="1"/>
      <c r="AC42525" s="1"/>
      <c r="AJ42525" s="1"/>
      <c r="AK42525" s="1"/>
      <c r="AL42525" s="1"/>
    </row>
    <row r="42526">
      <c r="I42526" s="1"/>
      <c r="J42526" s="1"/>
      <c r="K42526" s="1"/>
      <c r="AA42526" s="1"/>
      <c r="AB42526" s="1"/>
      <c r="AC42526" s="1"/>
      <c r="AJ42526" s="1"/>
      <c r="AK42526" s="1"/>
      <c r="AL42526" s="1"/>
    </row>
    <row r="42527">
      <c r="I42527" s="1"/>
      <c r="J42527" s="1"/>
      <c r="K42527" s="1"/>
      <c r="AA42527" s="1"/>
      <c r="AB42527" s="1"/>
      <c r="AC42527" s="1"/>
      <c r="AJ42527" s="1"/>
      <c r="AK42527" s="1"/>
      <c r="AL42527" s="1"/>
    </row>
    <row r="42528">
      <c r="I42528" s="1"/>
      <c r="J42528" s="1"/>
      <c r="K42528" s="1"/>
      <c r="AA42528" s="1"/>
      <c r="AB42528" s="1"/>
      <c r="AC42528" s="1"/>
      <c r="AJ42528" s="1"/>
      <c r="AK42528" s="1"/>
      <c r="AL42528" s="1"/>
    </row>
    <row r="42529">
      <c r="I42529" s="1"/>
      <c r="J42529" s="1"/>
      <c r="K42529" s="1"/>
      <c r="AA42529" s="1"/>
      <c r="AB42529" s="1"/>
      <c r="AC42529" s="1"/>
      <c r="AJ42529" s="1"/>
      <c r="AK42529" s="1"/>
      <c r="AL42529" s="1"/>
    </row>
    <row r="42530">
      <c r="I42530" s="1"/>
      <c r="J42530" s="1"/>
      <c r="K42530" s="1"/>
      <c r="AA42530" s="1"/>
      <c r="AB42530" s="1"/>
      <c r="AC42530" s="1"/>
      <c r="AJ42530" s="1"/>
      <c r="AK42530" s="1"/>
      <c r="AL42530" s="1"/>
    </row>
    <row r="42531">
      <c r="I42531" s="1"/>
      <c r="J42531" s="1"/>
      <c r="K42531" s="1"/>
      <c r="AA42531" s="1"/>
      <c r="AB42531" s="1"/>
      <c r="AC42531" s="1"/>
      <c r="AJ42531" s="1"/>
      <c r="AK42531" s="1"/>
      <c r="AL42531" s="1"/>
    </row>
    <row r="42532">
      <c r="I42532" s="1"/>
      <c r="J42532" s="1"/>
      <c r="K42532" s="1"/>
      <c r="AA42532" s="1"/>
      <c r="AB42532" s="1"/>
      <c r="AC42532" s="1"/>
      <c r="AJ42532" s="1"/>
      <c r="AK42532" s="1"/>
      <c r="AL42532" s="1"/>
    </row>
    <row r="42533">
      <c r="I42533" s="1"/>
      <c r="J42533" s="1"/>
      <c r="K42533" s="1"/>
      <c r="AA42533" s="1"/>
      <c r="AB42533" s="1"/>
      <c r="AC42533" s="1"/>
      <c r="AJ42533" s="1"/>
      <c r="AK42533" s="1"/>
      <c r="AL42533" s="1"/>
    </row>
    <row r="42534">
      <c r="I42534" s="1"/>
      <c r="J42534" s="1"/>
      <c r="K42534" s="1"/>
      <c r="AA42534" s="1"/>
      <c r="AB42534" s="1"/>
      <c r="AC42534" s="1"/>
      <c r="AJ42534" s="1"/>
      <c r="AK42534" s="1"/>
      <c r="AL42534" s="1"/>
    </row>
    <row r="42535">
      <c r="I42535" s="1"/>
      <c r="J42535" s="1"/>
      <c r="K42535" s="1"/>
      <c r="AA42535" s="1"/>
      <c r="AB42535" s="1"/>
      <c r="AC42535" s="1"/>
      <c r="AJ42535" s="1"/>
      <c r="AK42535" s="1"/>
      <c r="AL42535" s="1"/>
    </row>
    <row r="42536">
      <c r="I42536" s="1"/>
      <c r="J42536" s="1"/>
      <c r="K42536" s="1"/>
      <c r="AA42536" s="1"/>
      <c r="AB42536" s="1"/>
      <c r="AC42536" s="1"/>
      <c r="AJ42536" s="1"/>
      <c r="AK42536" s="1"/>
      <c r="AL42536" s="1"/>
    </row>
    <row r="42537">
      <c r="I42537" s="1"/>
      <c r="J42537" s="1"/>
      <c r="K42537" s="1"/>
      <c r="AA42537" s="1"/>
      <c r="AB42537" s="1"/>
      <c r="AC42537" s="1"/>
      <c r="AJ42537" s="1"/>
      <c r="AK42537" s="1"/>
      <c r="AL42537" s="1"/>
    </row>
    <row r="42538">
      <c r="I42538" s="1"/>
      <c r="J42538" s="1"/>
      <c r="K42538" s="1"/>
      <c r="AA42538" s="1"/>
      <c r="AB42538" s="1"/>
      <c r="AC42538" s="1"/>
      <c r="AJ42538" s="1"/>
      <c r="AK42538" s="1"/>
      <c r="AL42538" s="1"/>
    </row>
    <row r="42539">
      <c r="I42539" s="1"/>
      <c r="J42539" s="1"/>
      <c r="K42539" s="1"/>
      <c r="AA42539" s="1"/>
      <c r="AB42539" s="1"/>
      <c r="AC42539" s="1"/>
      <c r="AJ42539" s="1"/>
      <c r="AK42539" s="1"/>
      <c r="AL42539" s="1"/>
    </row>
    <row r="42540">
      <c r="I42540" s="1"/>
      <c r="J42540" s="1"/>
      <c r="K42540" s="1"/>
      <c r="AA42540" s="1"/>
      <c r="AB42540" s="1"/>
      <c r="AC42540" s="1"/>
      <c r="AJ42540" s="1"/>
      <c r="AK42540" s="1"/>
      <c r="AL42540" s="1"/>
    </row>
    <row r="42541">
      <c r="I42541" s="1"/>
      <c r="J42541" s="1"/>
      <c r="K42541" s="1"/>
      <c r="AA42541" s="1"/>
      <c r="AB42541" s="1"/>
      <c r="AC42541" s="1"/>
      <c r="AJ42541" s="1"/>
      <c r="AK42541" s="1"/>
      <c r="AL42541" s="1"/>
    </row>
    <row r="42542">
      <c r="I42542" s="1"/>
      <c r="J42542" s="1"/>
      <c r="K42542" s="1"/>
      <c r="AA42542" s="1"/>
      <c r="AB42542" s="1"/>
      <c r="AC42542" s="1"/>
      <c r="AJ42542" s="1"/>
      <c r="AK42542" s="1"/>
      <c r="AL42542" s="1"/>
    </row>
    <row r="42543">
      <c r="I42543" s="1"/>
      <c r="J42543" s="1"/>
      <c r="K42543" s="1"/>
      <c r="AA42543" s="1"/>
      <c r="AB42543" s="1"/>
      <c r="AC42543" s="1"/>
      <c r="AJ42543" s="1"/>
      <c r="AK42543" s="1"/>
      <c r="AL42543" s="1"/>
    </row>
    <row r="42544">
      <c r="I42544" s="1"/>
      <c r="J42544" s="1"/>
      <c r="K42544" s="1"/>
      <c r="AA42544" s="1"/>
      <c r="AB42544" s="1"/>
      <c r="AC42544" s="1"/>
      <c r="AJ42544" s="1"/>
      <c r="AK42544" s="1"/>
      <c r="AL42544" s="1"/>
    </row>
    <row r="42545">
      <c r="I42545" s="1"/>
      <c r="J42545" s="1"/>
      <c r="K42545" s="1"/>
      <c r="AA42545" s="1"/>
      <c r="AB42545" s="1"/>
      <c r="AC42545" s="1"/>
      <c r="AJ42545" s="1"/>
      <c r="AK42545" s="1"/>
      <c r="AL42545" s="1"/>
    </row>
    <row r="42546">
      <c r="I42546" s="1"/>
      <c r="J42546" s="1"/>
      <c r="K42546" s="1"/>
      <c r="AA42546" s="1"/>
      <c r="AB42546" s="1"/>
      <c r="AC42546" s="1"/>
      <c r="AJ42546" s="1"/>
      <c r="AK42546" s="1"/>
      <c r="AL42546" s="1"/>
    </row>
    <row r="42547">
      <c r="I42547" s="1"/>
      <c r="J42547" s="1"/>
      <c r="K42547" s="1"/>
      <c r="AA42547" s="1"/>
      <c r="AB42547" s="1"/>
      <c r="AC42547" s="1"/>
      <c r="AJ42547" s="1"/>
      <c r="AK42547" s="1"/>
      <c r="AL42547" s="1"/>
    </row>
    <row r="42548">
      <c r="I42548" s="1"/>
      <c r="J42548" s="1"/>
      <c r="K42548" s="1"/>
      <c r="AA42548" s="1"/>
      <c r="AB42548" s="1"/>
      <c r="AC42548" s="1"/>
      <c r="AJ42548" s="1"/>
      <c r="AK42548" s="1"/>
      <c r="AL42548" s="1"/>
    </row>
    <row r="42549">
      <c r="I42549" s="1"/>
      <c r="J42549" s="1"/>
      <c r="K42549" s="1"/>
      <c r="AA42549" s="1"/>
      <c r="AB42549" s="1"/>
      <c r="AC42549" s="1"/>
      <c r="AJ42549" s="1"/>
      <c r="AK42549" s="1"/>
      <c r="AL42549" s="1"/>
    </row>
    <row r="42550">
      <c r="I42550" s="1"/>
      <c r="J42550" s="1"/>
      <c r="K42550" s="1"/>
      <c r="AA42550" s="1"/>
      <c r="AB42550" s="1"/>
      <c r="AC42550" s="1"/>
      <c r="AJ42550" s="1"/>
      <c r="AK42550" s="1"/>
      <c r="AL42550" s="1"/>
    </row>
    <row r="42551">
      <c r="I42551" s="1"/>
      <c r="J42551" s="1"/>
      <c r="K42551" s="1"/>
      <c r="AA42551" s="1"/>
      <c r="AB42551" s="1"/>
      <c r="AC42551" s="1"/>
      <c r="AJ42551" s="1"/>
      <c r="AK42551" s="1"/>
      <c r="AL42551" s="1"/>
    </row>
    <row r="42552">
      <c r="I42552" s="1"/>
      <c r="J42552" s="1"/>
      <c r="K42552" s="1"/>
      <c r="AA42552" s="1"/>
      <c r="AB42552" s="1"/>
      <c r="AC42552" s="1"/>
      <c r="AJ42552" s="1"/>
      <c r="AK42552" s="1"/>
      <c r="AL42552" s="1"/>
    </row>
    <row r="42553">
      <c r="I42553" s="1"/>
      <c r="J42553" s="1"/>
      <c r="K42553" s="1"/>
      <c r="AA42553" s="1"/>
      <c r="AB42553" s="1"/>
      <c r="AC42553" s="1"/>
      <c r="AJ42553" s="1"/>
      <c r="AK42553" s="1"/>
      <c r="AL42553" s="1"/>
    </row>
    <row r="42554">
      <c r="I42554" s="1"/>
      <c r="J42554" s="1"/>
      <c r="K42554" s="1"/>
      <c r="AA42554" s="1"/>
      <c r="AB42554" s="1"/>
      <c r="AC42554" s="1"/>
      <c r="AJ42554" s="1"/>
      <c r="AK42554" s="1"/>
      <c r="AL42554" s="1"/>
    </row>
    <row r="42555">
      <c r="I42555" s="1"/>
      <c r="J42555" s="1"/>
      <c r="K42555" s="1"/>
      <c r="AA42555" s="1"/>
      <c r="AB42555" s="1"/>
      <c r="AC42555" s="1"/>
      <c r="AJ42555" s="1"/>
      <c r="AK42555" s="1"/>
      <c r="AL42555" s="1"/>
    </row>
    <row r="42556">
      <c r="I42556" s="1"/>
      <c r="J42556" s="1"/>
      <c r="K42556" s="1"/>
      <c r="AA42556" s="1"/>
      <c r="AB42556" s="1"/>
      <c r="AC42556" s="1"/>
      <c r="AJ42556" s="1"/>
      <c r="AK42556" s="1"/>
      <c r="AL42556" s="1"/>
    </row>
    <row r="42557">
      <c r="I42557" s="1"/>
      <c r="J42557" s="1"/>
      <c r="K42557" s="1"/>
      <c r="AA42557" s="1"/>
      <c r="AB42557" s="1"/>
      <c r="AC42557" s="1"/>
      <c r="AJ42557" s="1"/>
      <c r="AK42557" s="1"/>
      <c r="AL42557" s="1"/>
    </row>
    <row r="42558">
      <c r="I42558" s="1"/>
      <c r="J42558" s="1"/>
      <c r="K42558" s="1"/>
      <c r="AA42558" s="1"/>
      <c r="AB42558" s="1"/>
      <c r="AC42558" s="1"/>
      <c r="AJ42558" s="1"/>
      <c r="AK42558" s="1"/>
      <c r="AL42558" s="1"/>
    </row>
    <row r="42559">
      <c r="I42559" s="1"/>
      <c r="J42559" s="1"/>
      <c r="K42559" s="1"/>
      <c r="AA42559" s="1"/>
      <c r="AB42559" s="1"/>
      <c r="AC42559" s="1"/>
      <c r="AJ42559" s="1"/>
      <c r="AK42559" s="1"/>
      <c r="AL42559" s="1"/>
    </row>
    <row r="42560">
      <c r="I42560" s="1"/>
      <c r="J42560" s="1"/>
      <c r="K42560" s="1"/>
      <c r="AA42560" s="1"/>
      <c r="AB42560" s="1"/>
      <c r="AC42560" s="1"/>
      <c r="AJ42560" s="1"/>
      <c r="AK42560" s="1"/>
      <c r="AL42560" s="1"/>
    </row>
    <row r="42561">
      <c r="I42561" s="1"/>
      <c r="J42561" s="1"/>
      <c r="K42561" s="1"/>
      <c r="AA42561" s="1"/>
      <c r="AB42561" s="1"/>
      <c r="AC42561" s="1"/>
      <c r="AJ42561" s="1"/>
      <c r="AK42561" s="1"/>
      <c r="AL42561" s="1"/>
    </row>
    <row r="42562">
      <c r="I42562" s="1"/>
      <c r="J42562" s="1"/>
      <c r="K42562" s="1"/>
      <c r="AA42562" s="1"/>
      <c r="AB42562" s="1"/>
      <c r="AC42562" s="1"/>
      <c r="AJ42562" s="1"/>
      <c r="AK42562" s="1"/>
      <c r="AL42562" s="1"/>
    </row>
    <row r="42563">
      <c r="I42563" s="1"/>
      <c r="J42563" s="1"/>
      <c r="K42563" s="1"/>
      <c r="AA42563" s="1"/>
      <c r="AB42563" s="1"/>
      <c r="AC42563" s="1"/>
      <c r="AJ42563" s="1"/>
      <c r="AK42563" s="1"/>
      <c r="AL42563" s="1"/>
    </row>
    <row r="42564">
      <c r="I42564" s="1"/>
      <c r="J42564" s="1"/>
      <c r="K42564" s="1"/>
      <c r="AA42564" s="1"/>
      <c r="AB42564" s="1"/>
      <c r="AC42564" s="1"/>
      <c r="AJ42564" s="1"/>
      <c r="AK42564" s="1"/>
      <c r="AL42564" s="1"/>
    </row>
    <row r="42565">
      <c r="I42565" s="1"/>
      <c r="J42565" s="1"/>
      <c r="K42565" s="1"/>
      <c r="AA42565" s="1"/>
      <c r="AB42565" s="1"/>
      <c r="AC42565" s="1"/>
      <c r="AJ42565" s="1"/>
      <c r="AK42565" s="1"/>
      <c r="AL42565" s="1"/>
    </row>
    <row r="42566">
      <c r="I42566" s="1"/>
      <c r="J42566" s="1"/>
      <c r="K42566" s="1"/>
      <c r="AA42566" s="1"/>
      <c r="AB42566" s="1"/>
      <c r="AC42566" s="1"/>
      <c r="AJ42566" s="1"/>
      <c r="AK42566" s="1"/>
      <c r="AL42566" s="1"/>
    </row>
    <row r="42567">
      <c r="I42567" s="1"/>
      <c r="J42567" s="1"/>
      <c r="K42567" s="1"/>
      <c r="AA42567" s="1"/>
      <c r="AB42567" s="1"/>
      <c r="AC42567" s="1"/>
      <c r="AJ42567" s="1"/>
      <c r="AK42567" s="1"/>
      <c r="AL42567" s="1"/>
    </row>
    <row r="42568">
      <c r="I42568" s="1"/>
      <c r="J42568" s="1"/>
      <c r="K42568" s="1"/>
      <c r="AA42568" s="1"/>
      <c r="AB42568" s="1"/>
      <c r="AC42568" s="1"/>
      <c r="AJ42568" s="1"/>
      <c r="AK42568" s="1"/>
      <c r="AL42568" s="1"/>
    </row>
    <row r="42569">
      <c r="I42569" s="1"/>
      <c r="J42569" s="1"/>
      <c r="K42569" s="1"/>
      <c r="AA42569" s="1"/>
      <c r="AB42569" s="1"/>
      <c r="AC42569" s="1"/>
      <c r="AJ42569" s="1"/>
      <c r="AK42569" s="1"/>
      <c r="AL42569" s="1"/>
    </row>
    <row r="42570">
      <c r="I42570" s="1"/>
      <c r="J42570" s="1"/>
      <c r="K42570" s="1"/>
      <c r="AA42570" s="1"/>
      <c r="AB42570" s="1"/>
      <c r="AC42570" s="1"/>
      <c r="AJ42570" s="1"/>
      <c r="AK42570" s="1"/>
      <c r="AL42570" s="1"/>
    </row>
    <row r="42571">
      <c r="I42571" s="1"/>
      <c r="J42571" s="1"/>
      <c r="K42571" s="1"/>
      <c r="AA42571" s="1"/>
      <c r="AB42571" s="1"/>
      <c r="AC42571" s="1"/>
      <c r="AJ42571" s="1"/>
      <c r="AK42571" s="1"/>
      <c r="AL42571" s="1"/>
    </row>
    <row r="42572">
      <c r="I42572" s="1"/>
      <c r="J42572" s="1"/>
      <c r="K42572" s="1"/>
      <c r="AA42572" s="1"/>
      <c r="AB42572" s="1"/>
      <c r="AC42572" s="1"/>
      <c r="AJ42572" s="1"/>
      <c r="AK42572" s="1"/>
      <c r="AL42572" s="1"/>
    </row>
    <row r="42573">
      <c r="I42573" s="1"/>
      <c r="J42573" s="1"/>
      <c r="K42573" s="1"/>
      <c r="AA42573" s="1"/>
      <c r="AB42573" s="1"/>
      <c r="AC42573" s="1"/>
      <c r="AJ42573" s="1"/>
      <c r="AK42573" s="1"/>
      <c r="AL42573" s="1"/>
    </row>
    <row r="42574">
      <c r="I42574" s="1"/>
      <c r="J42574" s="1"/>
      <c r="K42574" s="1"/>
      <c r="AA42574" s="1"/>
      <c r="AB42574" s="1"/>
      <c r="AC42574" s="1"/>
      <c r="AJ42574" s="1"/>
      <c r="AK42574" s="1"/>
      <c r="AL42574" s="1"/>
    </row>
    <row r="42575">
      <c r="I42575" s="1"/>
      <c r="J42575" s="1"/>
      <c r="K42575" s="1"/>
      <c r="AA42575" s="1"/>
      <c r="AB42575" s="1"/>
      <c r="AC42575" s="1"/>
      <c r="AJ42575" s="1"/>
      <c r="AK42575" s="1"/>
      <c r="AL42575" s="1"/>
    </row>
    <row r="42576">
      <c r="I42576" s="1"/>
      <c r="J42576" s="1"/>
      <c r="K42576" s="1"/>
      <c r="AA42576" s="1"/>
      <c r="AB42576" s="1"/>
      <c r="AC42576" s="1"/>
      <c r="AJ42576" s="1"/>
      <c r="AK42576" s="1"/>
      <c r="AL42576" s="1"/>
    </row>
    <row r="42577">
      <c r="I42577" s="1"/>
      <c r="J42577" s="1"/>
      <c r="K42577" s="1"/>
      <c r="AA42577" s="1"/>
      <c r="AB42577" s="1"/>
      <c r="AC42577" s="1"/>
      <c r="AJ42577" s="1"/>
      <c r="AK42577" s="1"/>
      <c r="AL42577" s="1"/>
    </row>
    <row r="42578">
      <c r="I42578" s="1"/>
      <c r="J42578" s="1"/>
      <c r="K42578" s="1"/>
      <c r="AA42578" s="1"/>
      <c r="AB42578" s="1"/>
      <c r="AC42578" s="1"/>
      <c r="AJ42578" s="1"/>
      <c r="AK42578" s="1"/>
      <c r="AL42578" s="1"/>
    </row>
    <row r="42579">
      <c r="I42579" s="1"/>
      <c r="J42579" s="1"/>
      <c r="K42579" s="1"/>
      <c r="AA42579" s="1"/>
      <c r="AB42579" s="1"/>
      <c r="AC42579" s="1"/>
      <c r="AJ42579" s="1"/>
      <c r="AK42579" s="1"/>
      <c r="AL42579" s="1"/>
    </row>
    <row r="42580">
      <c r="I42580" s="1"/>
      <c r="J42580" s="1"/>
      <c r="K42580" s="1"/>
      <c r="AA42580" s="1"/>
      <c r="AB42580" s="1"/>
      <c r="AC42580" s="1"/>
      <c r="AJ42580" s="1"/>
      <c r="AK42580" s="1"/>
      <c r="AL42580" s="1"/>
    </row>
    <row r="42581">
      <c r="I42581" s="1"/>
      <c r="J42581" s="1"/>
      <c r="K42581" s="1"/>
      <c r="AA42581" s="1"/>
      <c r="AB42581" s="1"/>
      <c r="AC42581" s="1"/>
      <c r="AJ42581" s="1"/>
      <c r="AK42581" s="1"/>
      <c r="AL42581" s="1"/>
    </row>
    <row r="42582">
      <c r="I42582" s="1"/>
      <c r="J42582" s="1"/>
      <c r="K42582" s="1"/>
      <c r="AA42582" s="1"/>
      <c r="AB42582" s="1"/>
      <c r="AC42582" s="1"/>
      <c r="AJ42582" s="1"/>
      <c r="AK42582" s="1"/>
      <c r="AL42582" s="1"/>
    </row>
    <row r="42583">
      <c r="I42583" s="1"/>
      <c r="J42583" s="1"/>
      <c r="K42583" s="1"/>
      <c r="AA42583" s="1"/>
      <c r="AB42583" s="1"/>
      <c r="AC42583" s="1"/>
      <c r="AJ42583" s="1"/>
      <c r="AK42583" s="1"/>
      <c r="AL42583" s="1"/>
    </row>
    <row r="42584">
      <c r="I42584" s="1"/>
      <c r="J42584" s="1"/>
      <c r="K42584" s="1"/>
      <c r="AA42584" s="1"/>
      <c r="AB42584" s="1"/>
      <c r="AC42584" s="1"/>
      <c r="AJ42584" s="1"/>
      <c r="AK42584" s="1"/>
      <c r="AL42584" s="1"/>
    </row>
    <row r="42585">
      <c r="I42585" s="1"/>
      <c r="J42585" s="1"/>
      <c r="K42585" s="1"/>
      <c r="AA42585" s="1"/>
      <c r="AB42585" s="1"/>
      <c r="AC42585" s="1"/>
      <c r="AJ42585" s="1"/>
      <c r="AK42585" s="1"/>
      <c r="AL42585" s="1"/>
    </row>
    <row r="42586">
      <c r="I42586" s="1"/>
      <c r="J42586" s="1"/>
      <c r="K42586" s="1"/>
      <c r="AA42586" s="1"/>
      <c r="AB42586" s="1"/>
      <c r="AC42586" s="1"/>
      <c r="AJ42586" s="1"/>
      <c r="AK42586" s="1"/>
      <c r="AL42586" s="1"/>
    </row>
    <row r="42587">
      <c r="I42587" s="1"/>
      <c r="J42587" s="1"/>
      <c r="K42587" s="1"/>
      <c r="AA42587" s="1"/>
      <c r="AB42587" s="1"/>
      <c r="AC42587" s="1"/>
      <c r="AJ42587" s="1"/>
      <c r="AK42587" s="1"/>
      <c r="AL42587" s="1"/>
    </row>
    <row r="42588">
      <c r="I42588" s="1"/>
      <c r="J42588" s="1"/>
      <c r="K42588" s="1"/>
      <c r="AA42588" s="1"/>
      <c r="AB42588" s="1"/>
      <c r="AC42588" s="1"/>
      <c r="AJ42588" s="1"/>
      <c r="AK42588" s="1"/>
      <c r="AL42588" s="1"/>
    </row>
    <row r="42589">
      <c r="I42589" s="1"/>
      <c r="J42589" s="1"/>
      <c r="K42589" s="1"/>
      <c r="AA42589" s="1"/>
      <c r="AB42589" s="1"/>
      <c r="AC42589" s="1"/>
      <c r="AJ42589" s="1"/>
      <c r="AK42589" s="1"/>
      <c r="AL42589" s="1"/>
    </row>
    <row r="42590">
      <c r="I42590" s="1"/>
      <c r="J42590" s="1"/>
      <c r="K42590" s="1"/>
      <c r="AA42590" s="1"/>
      <c r="AB42590" s="1"/>
      <c r="AC42590" s="1"/>
      <c r="AJ42590" s="1"/>
      <c r="AK42590" s="1"/>
      <c r="AL42590" s="1"/>
    </row>
    <row r="42591">
      <c r="I42591" s="1"/>
      <c r="J42591" s="1"/>
      <c r="K42591" s="1"/>
      <c r="AA42591" s="1"/>
      <c r="AB42591" s="1"/>
      <c r="AC42591" s="1"/>
      <c r="AJ42591" s="1"/>
      <c r="AK42591" s="1"/>
      <c r="AL42591" s="1"/>
    </row>
    <row r="42592">
      <c r="I42592" s="1"/>
      <c r="J42592" s="1"/>
      <c r="K42592" s="1"/>
      <c r="AA42592" s="1"/>
      <c r="AB42592" s="1"/>
      <c r="AC42592" s="1"/>
      <c r="AJ42592" s="1"/>
      <c r="AK42592" s="1"/>
      <c r="AL42592" s="1"/>
    </row>
    <row r="42593">
      <c r="I42593" s="1"/>
      <c r="J42593" s="1"/>
      <c r="K42593" s="1"/>
      <c r="AA42593" s="1"/>
      <c r="AB42593" s="1"/>
      <c r="AC42593" s="1"/>
      <c r="AJ42593" s="1"/>
      <c r="AK42593" s="1"/>
      <c r="AL42593" s="1"/>
    </row>
    <row r="42594">
      <c r="I42594" s="1"/>
      <c r="J42594" s="1"/>
      <c r="K42594" s="1"/>
      <c r="AA42594" s="1"/>
      <c r="AB42594" s="1"/>
      <c r="AC42594" s="1"/>
      <c r="AJ42594" s="1"/>
      <c r="AK42594" s="1"/>
      <c r="AL42594" s="1"/>
    </row>
    <row r="42595">
      <c r="I42595" s="1"/>
      <c r="J42595" s="1"/>
      <c r="K42595" s="1"/>
      <c r="AA42595" s="1"/>
      <c r="AB42595" s="1"/>
      <c r="AC42595" s="1"/>
      <c r="AJ42595" s="1"/>
      <c r="AK42595" s="1"/>
      <c r="AL42595" s="1"/>
    </row>
    <row r="42596">
      <c r="I42596" s="1"/>
      <c r="J42596" s="1"/>
      <c r="K42596" s="1"/>
      <c r="AA42596" s="1"/>
      <c r="AB42596" s="1"/>
      <c r="AC42596" s="1"/>
      <c r="AJ42596" s="1"/>
      <c r="AK42596" s="1"/>
      <c r="AL42596" s="1"/>
    </row>
    <row r="42597">
      <c r="I42597" s="1"/>
      <c r="J42597" s="1"/>
      <c r="K42597" s="1"/>
      <c r="AA42597" s="1"/>
      <c r="AB42597" s="1"/>
      <c r="AC42597" s="1"/>
      <c r="AJ42597" s="1"/>
      <c r="AK42597" s="1"/>
      <c r="AL42597" s="1"/>
    </row>
    <row r="42598">
      <c r="I42598" s="1"/>
      <c r="J42598" s="1"/>
      <c r="K42598" s="1"/>
      <c r="AA42598" s="1"/>
      <c r="AB42598" s="1"/>
      <c r="AC42598" s="1"/>
      <c r="AJ42598" s="1"/>
      <c r="AK42598" s="1"/>
      <c r="AL42598" s="1"/>
    </row>
    <row r="42599">
      <c r="I42599" s="1"/>
      <c r="J42599" s="1"/>
      <c r="K42599" s="1"/>
      <c r="AA42599" s="1"/>
      <c r="AB42599" s="1"/>
      <c r="AC42599" s="1"/>
      <c r="AJ42599" s="1"/>
      <c r="AK42599" s="1"/>
      <c r="AL42599" s="1"/>
    </row>
    <row r="42600">
      <c r="I42600" s="1"/>
      <c r="J42600" s="1"/>
      <c r="K42600" s="1"/>
      <c r="AA42600" s="1"/>
      <c r="AB42600" s="1"/>
      <c r="AC42600" s="1"/>
      <c r="AJ42600" s="1"/>
      <c r="AK42600" s="1"/>
      <c r="AL42600" s="1"/>
    </row>
    <row r="42601">
      <c r="I42601" s="1"/>
      <c r="J42601" s="1"/>
      <c r="K42601" s="1"/>
      <c r="AA42601" s="1"/>
      <c r="AB42601" s="1"/>
      <c r="AC42601" s="1"/>
      <c r="AJ42601" s="1"/>
      <c r="AK42601" s="1"/>
      <c r="AL42601" s="1"/>
    </row>
    <row r="42602">
      <c r="I42602" s="1"/>
      <c r="J42602" s="1"/>
      <c r="K42602" s="1"/>
      <c r="AA42602" s="1"/>
      <c r="AB42602" s="1"/>
      <c r="AC42602" s="1"/>
      <c r="AJ42602" s="1"/>
      <c r="AK42602" s="1"/>
      <c r="AL42602" s="1"/>
    </row>
    <row r="42603">
      <c r="I42603" s="1"/>
      <c r="J42603" s="1"/>
      <c r="K42603" s="1"/>
      <c r="AA42603" s="1"/>
      <c r="AB42603" s="1"/>
      <c r="AC42603" s="1"/>
      <c r="AJ42603" s="1"/>
      <c r="AK42603" s="1"/>
      <c r="AL42603" s="1"/>
    </row>
    <row r="42604">
      <c r="I42604" s="1"/>
      <c r="J42604" s="1"/>
      <c r="K42604" s="1"/>
      <c r="AA42604" s="1"/>
      <c r="AB42604" s="1"/>
      <c r="AC42604" s="1"/>
      <c r="AJ42604" s="1"/>
      <c r="AK42604" s="1"/>
      <c r="AL42604" s="1"/>
    </row>
    <row r="42605">
      <c r="I42605" s="1"/>
      <c r="J42605" s="1"/>
      <c r="K42605" s="1"/>
      <c r="AA42605" s="1"/>
      <c r="AB42605" s="1"/>
      <c r="AC42605" s="1"/>
      <c r="AJ42605" s="1"/>
      <c r="AK42605" s="1"/>
      <c r="AL42605" s="1"/>
    </row>
    <row r="42606">
      <c r="I42606" s="1"/>
      <c r="J42606" s="1"/>
      <c r="K42606" s="1"/>
      <c r="AA42606" s="1"/>
      <c r="AB42606" s="1"/>
      <c r="AC42606" s="1"/>
      <c r="AJ42606" s="1"/>
      <c r="AK42606" s="1"/>
      <c r="AL42606" s="1"/>
    </row>
    <row r="42607">
      <c r="I42607" s="1"/>
      <c r="J42607" s="1"/>
      <c r="K42607" s="1"/>
      <c r="AA42607" s="1"/>
      <c r="AB42607" s="1"/>
      <c r="AC42607" s="1"/>
      <c r="AJ42607" s="1"/>
      <c r="AK42607" s="1"/>
      <c r="AL42607" s="1"/>
    </row>
    <row r="42608">
      <c r="I42608" s="1"/>
      <c r="J42608" s="1"/>
      <c r="K42608" s="1"/>
      <c r="AA42608" s="1"/>
      <c r="AB42608" s="1"/>
      <c r="AC42608" s="1"/>
      <c r="AJ42608" s="1"/>
      <c r="AK42608" s="1"/>
      <c r="AL42608" s="1"/>
    </row>
    <row r="42609">
      <c r="I42609" s="1"/>
      <c r="J42609" s="1"/>
      <c r="K42609" s="1"/>
      <c r="AA42609" s="1"/>
      <c r="AB42609" s="1"/>
      <c r="AC42609" s="1"/>
      <c r="AJ42609" s="1"/>
      <c r="AK42609" s="1"/>
      <c r="AL42609" s="1"/>
    </row>
    <row r="42610">
      <c r="I42610" s="1"/>
      <c r="J42610" s="1"/>
      <c r="K42610" s="1"/>
      <c r="AA42610" s="1"/>
      <c r="AB42610" s="1"/>
      <c r="AC42610" s="1"/>
      <c r="AJ42610" s="1"/>
      <c r="AK42610" s="1"/>
      <c r="AL42610" s="1"/>
    </row>
    <row r="42611">
      <c r="I42611" s="1"/>
      <c r="J42611" s="1"/>
      <c r="K42611" s="1"/>
      <c r="AA42611" s="1"/>
      <c r="AB42611" s="1"/>
      <c r="AC42611" s="1"/>
      <c r="AJ42611" s="1"/>
      <c r="AK42611" s="1"/>
      <c r="AL42611" s="1"/>
    </row>
    <row r="42612">
      <c r="I42612" s="1"/>
      <c r="J42612" s="1"/>
      <c r="K42612" s="1"/>
      <c r="AA42612" s="1"/>
      <c r="AB42612" s="1"/>
      <c r="AC42612" s="1"/>
      <c r="AJ42612" s="1"/>
      <c r="AK42612" s="1"/>
      <c r="AL42612" s="1"/>
    </row>
    <row r="42613">
      <c r="I42613" s="1"/>
      <c r="J42613" s="1"/>
      <c r="K42613" s="1"/>
      <c r="AA42613" s="1"/>
      <c r="AB42613" s="1"/>
      <c r="AC42613" s="1"/>
      <c r="AJ42613" s="1"/>
      <c r="AK42613" s="1"/>
      <c r="AL42613" s="1"/>
    </row>
    <row r="42614">
      <c r="I42614" s="1"/>
      <c r="J42614" s="1"/>
      <c r="K42614" s="1"/>
      <c r="AA42614" s="1"/>
      <c r="AB42614" s="1"/>
      <c r="AC42614" s="1"/>
      <c r="AJ42614" s="1"/>
      <c r="AK42614" s="1"/>
      <c r="AL42614" s="1"/>
    </row>
    <row r="42615">
      <c r="I42615" s="1"/>
      <c r="J42615" s="1"/>
      <c r="K42615" s="1"/>
      <c r="AA42615" s="1"/>
      <c r="AB42615" s="1"/>
      <c r="AC42615" s="1"/>
      <c r="AJ42615" s="1"/>
      <c r="AK42615" s="1"/>
      <c r="AL42615" s="1"/>
    </row>
    <row r="42616">
      <c r="I42616" s="1"/>
      <c r="J42616" s="1"/>
      <c r="K42616" s="1"/>
      <c r="AA42616" s="1"/>
      <c r="AB42616" s="1"/>
      <c r="AC42616" s="1"/>
      <c r="AJ42616" s="1"/>
      <c r="AK42616" s="1"/>
      <c r="AL42616" s="1"/>
    </row>
    <row r="42617">
      <c r="I42617" s="1"/>
      <c r="J42617" s="1"/>
      <c r="K42617" s="1"/>
      <c r="AA42617" s="1"/>
      <c r="AB42617" s="1"/>
      <c r="AC42617" s="1"/>
      <c r="AJ42617" s="1"/>
      <c r="AK42617" s="1"/>
      <c r="AL42617" s="1"/>
    </row>
    <row r="42618">
      <c r="I42618" s="1"/>
      <c r="J42618" s="1"/>
      <c r="K42618" s="1"/>
      <c r="AA42618" s="1"/>
      <c r="AB42618" s="1"/>
      <c r="AC42618" s="1"/>
      <c r="AJ42618" s="1"/>
      <c r="AK42618" s="1"/>
      <c r="AL42618" s="1"/>
    </row>
    <row r="42619">
      <c r="I42619" s="1"/>
      <c r="J42619" s="1"/>
      <c r="K42619" s="1"/>
      <c r="AA42619" s="1"/>
      <c r="AB42619" s="1"/>
      <c r="AC42619" s="1"/>
      <c r="AJ42619" s="1"/>
      <c r="AK42619" s="1"/>
      <c r="AL42619" s="1"/>
    </row>
    <row r="42620">
      <c r="I42620" s="1"/>
      <c r="J42620" s="1"/>
      <c r="K42620" s="1"/>
      <c r="AA42620" s="1"/>
      <c r="AB42620" s="1"/>
      <c r="AC42620" s="1"/>
      <c r="AJ42620" s="1"/>
      <c r="AK42620" s="1"/>
      <c r="AL42620" s="1"/>
    </row>
    <row r="42621">
      <c r="I42621" s="1"/>
      <c r="J42621" s="1"/>
      <c r="K42621" s="1"/>
      <c r="AA42621" s="1"/>
      <c r="AB42621" s="1"/>
      <c r="AC42621" s="1"/>
      <c r="AJ42621" s="1"/>
      <c r="AK42621" s="1"/>
      <c r="AL42621" s="1"/>
    </row>
    <row r="42622">
      <c r="I42622" s="1"/>
      <c r="J42622" s="1"/>
      <c r="K42622" s="1"/>
      <c r="AA42622" s="1"/>
      <c r="AB42622" s="1"/>
      <c r="AC42622" s="1"/>
      <c r="AJ42622" s="1"/>
      <c r="AK42622" s="1"/>
      <c r="AL42622" s="1"/>
    </row>
    <row r="42623">
      <c r="I42623" s="1"/>
      <c r="J42623" s="1"/>
      <c r="K42623" s="1"/>
      <c r="AA42623" s="1"/>
      <c r="AB42623" s="1"/>
      <c r="AC42623" s="1"/>
      <c r="AJ42623" s="1"/>
      <c r="AK42623" s="1"/>
      <c r="AL42623" s="1"/>
    </row>
    <row r="42624">
      <c r="I42624" s="1"/>
      <c r="J42624" s="1"/>
      <c r="K42624" s="1"/>
      <c r="AA42624" s="1"/>
      <c r="AB42624" s="1"/>
      <c r="AC42624" s="1"/>
      <c r="AJ42624" s="1"/>
      <c r="AK42624" s="1"/>
      <c r="AL42624" s="1"/>
    </row>
    <row r="42625">
      <c r="I42625" s="1"/>
      <c r="J42625" s="1"/>
      <c r="K42625" s="1"/>
      <c r="AA42625" s="1"/>
      <c r="AB42625" s="1"/>
      <c r="AC42625" s="1"/>
      <c r="AJ42625" s="1"/>
      <c r="AK42625" s="1"/>
      <c r="AL42625" s="1"/>
    </row>
    <row r="42626">
      <c r="I42626" s="1"/>
      <c r="J42626" s="1"/>
      <c r="K42626" s="1"/>
      <c r="AA42626" s="1"/>
      <c r="AB42626" s="1"/>
      <c r="AC42626" s="1"/>
      <c r="AJ42626" s="1"/>
      <c r="AK42626" s="1"/>
      <c r="AL42626" s="1"/>
    </row>
    <row r="42627">
      <c r="I42627" s="1"/>
      <c r="J42627" s="1"/>
      <c r="K42627" s="1"/>
      <c r="AA42627" s="1"/>
      <c r="AB42627" s="1"/>
      <c r="AC42627" s="1"/>
      <c r="AJ42627" s="1"/>
      <c r="AK42627" s="1"/>
      <c r="AL42627" s="1"/>
    </row>
    <row r="42628">
      <c r="I42628" s="1"/>
      <c r="J42628" s="1"/>
      <c r="K42628" s="1"/>
      <c r="AA42628" s="1"/>
      <c r="AB42628" s="1"/>
      <c r="AC42628" s="1"/>
      <c r="AJ42628" s="1"/>
      <c r="AK42628" s="1"/>
      <c r="AL42628" s="1"/>
    </row>
    <row r="42629">
      <c r="I42629" s="1"/>
      <c r="J42629" s="1"/>
      <c r="K42629" s="1"/>
      <c r="AA42629" s="1"/>
      <c r="AB42629" s="1"/>
      <c r="AC42629" s="1"/>
      <c r="AJ42629" s="1"/>
      <c r="AK42629" s="1"/>
      <c r="AL42629" s="1"/>
    </row>
    <row r="42630">
      <c r="I42630" s="1"/>
      <c r="J42630" s="1"/>
      <c r="K42630" s="1"/>
      <c r="AA42630" s="1"/>
      <c r="AB42630" s="1"/>
      <c r="AC42630" s="1"/>
      <c r="AJ42630" s="1"/>
      <c r="AK42630" s="1"/>
      <c r="AL42630" s="1"/>
    </row>
    <row r="42631">
      <c r="I42631" s="1"/>
      <c r="J42631" s="1"/>
      <c r="K42631" s="1"/>
      <c r="AA42631" s="1"/>
      <c r="AB42631" s="1"/>
      <c r="AC42631" s="1"/>
      <c r="AJ42631" s="1"/>
      <c r="AK42631" s="1"/>
      <c r="AL42631" s="1"/>
    </row>
    <row r="42632">
      <c r="I42632" s="1"/>
      <c r="J42632" s="1"/>
      <c r="K42632" s="1"/>
      <c r="AA42632" s="1"/>
      <c r="AB42632" s="1"/>
      <c r="AC42632" s="1"/>
      <c r="AJ42632" s="1"/>
      <c r="AK42632" s="1"/>
      <c r="AL42632" s="1"/>
    </row>
    <row r="42633">
      <c r="I42633" s="1"/>
      <c r="J42633" s="1"/>
      <c r="K42633" s="1"/>
      <c r="AA42633" s="1"/>
      <c r="AB42633" s="1"/>
      <c r="AC42633" s="1"/>
      <c r="AJ42633" s="1"/>
      <c r="AK42633" s="1"/>
      <c r="AL42633" s="1"/>
    </row>
    <row r="42634">
      <c r="I42634" s="1"/>
      <c r="J42634" s="1"/>
      <c r="K42634" s="1"/>
      <c r="AA42634" s="1"/>
      <c r="AB42634" s="1"/>
      <c r="AC42634" s="1"/>
      <c r="AJ42634" s="1"/>
      <c r="AK42634" s="1"/>
      <c r="AL42634" s="1"/>
    </row>
    <row r="42635">
      <c r="I42635" s="1"/>
      <c r="J42635" s="1"/>
      <c r="K42635" s="1"/>
      <c r="AA42635" s="1"/>
      <c r="AB42635" s="1"/>
      <c r="AC42635" s="1"/>
      <c r="AJ42635" s="1"/>
      <c r="AK42635" s="1"/>
      <c r="AL42635" s="1"/>
    </row>
    <row r="42636">
      <c r="I42636" s="1"/>
      <c r="J42636" s="1"/>
      <c r="K42636" s="1"/>
      <c r="AA42636" s="1"/>
      <c r="AB42636" s="1"/>
      <c r="AC42636" s="1"/>
      <c r="AJ42636" s="1"/>
      <c r="AK42636" s="1"/>
      <c r="AL42636" s="1"/>
    </row>
    <row r="42637">
      <c r="I42637" s="1"/>
      <c r="J42637" s="1"/>
      <c r="K42637" s="1"/>
      <c r="AA42637" s="1"/>
      <c r="AB42637" s="1"/>
      <c r="AC42637" s="1"/>
      <c r="AJ42637" s="1"/>
      <c r="AK42637" s="1"/>
      <c r="AL42637" s="1"/>
    </row>
    <row r="42638">
      <c r="I42638" s="1"/>
      <c r="J42638" s="1"/>
      <c r="K42638" s="1"/>
      <c r="AA42638" s="1"/>
      <c r="AB42638" s="1"/>
      <c r="AC42638" s="1"/>
      <c r="AJ42638" s="1"/>
      <c r="AK42638" s="1"/>
      <c r="AL42638" s="1"/>
    </row>
    <row r="42639">
      <c r="I42639" s="1"/>
      <c r="J42639" s="1"/>
      <c r="K42639" s="1"/>
      <c r="AA42639" s="1"/>
      <c r="AB42639" s="1"/>
      <c r="AC42639" s="1"/>
      <c r="AJ42639" s="1"/>
      <c r="AK42639" s="1"/>
      <c r="AL42639" s="1"/>
    </row>
    <row r="42640">
      <c r="I42640" s="1"/>
      <c r="J42640" s="1"/>
      <c r="K42640" s="1"/>
      <c r="AA42640" s="1"/>
      <c r="AB42640" s="1"/>
      <c r="AC42640" s="1"/>
      <c r="AJ42640" s="1"/>
      <c r="AK42640" s="1"/>
      <c r="AL42640" s="1"/>
    </row>
    <row r="42641">
      <c r="I42641" s="1"/>
      <c r="J42641" s="1"/>
      <c r="K42641" s="1"/>
      <c r="AA42641" s="1"/>
      <c r="AB42641" s="1"/>
      <c r="AC42641" s="1"/>
      <c r="AJ42641" s="1"/>
      <c r="AK42641" s="1"/>
      <c r="AL42641" s="1"/>
    </row>
    <row r="42642">
      <c r="I42642" s="1"/>
      <c r="J42642" s="1"/>
      <c r="K42642" s="1"/>
      <c r="AA42642" s="1"/>
      <c r="AB42642" s="1"/>
      <c r="AC42642" s="1"/>
      <c r="AJ42642" s="1"/>
      <c r="AK42642" s="1"/>
      <c r="AL42642" s="1"/>
    </row>
    <row r="42643">
      <c r="I42643" s="1"/>
      <c r="J42643" s="1"/>
      <c r="K42643" s="1"/>
      <c r="AA42643" s="1"/>
      <c r="AB42643" s="1"/>
      <c r="AC42643" s="1"/>
      <c r="AJ42643" s="1"/>
      <c r="AK42643" s="1"/>
      <c r="AL42643" s="1"/>
    </row>
    <row r="42644">
      <c r="I42644" s="1"/>
      <c r="J42644" s="1"/>
      <c r="K42644" s="1"/>
      <c r="AA42644" s="1"/>
      <c r="AB42644" s="1"/>
      <c r="AC42644" s="1"/>
      <c r="AJ42644" s="1"/>
      <c r="AK42644" s="1"/>
      <c r="AL42644" s="1"/>
    </row>
    <row r="42645">
      <c r="I42645" s="1"/>
      <c r="J42645" s="1"/>
      <c r="K42645" s="1"/>
      <c r="AA42645" s="1"/>
      <c r="AB42645" s="1"/>
      <c r="AC42645" s="1"/>
      <c r="AJ42645" s="1"/>
      <c r="AK42645" s="1"/>
      <c r="AL42645" s="1"/>
    </row>
    <row r="42646">
      <c r="I42646" s="1"/>
      <c r="J42646" s="1"/>
      <c r="K42646" s="1"/>
      <c r="AA42646" s="1"/>
      <c r="AB42646" s="1"/>
      <c r="AC42646" s="1"/>
      <c r="AJ42646" s="1"/>
      <c r="AK42646" s="1"/>
      <c r="AL42646" s="1"/>
    </row>
    <row r="42647">
      <c r="I42647" s="1"/>
      <c r="J42647" s="1"/>
      <c r="K42647" s="1"/>
      <c r="AA42647" s="1"/>
      <c r="AB42647" s="1"/>
      <c r="AC42647" s="1"/>
      <c r="AJ42647" s="1"/>
      <c r="AK42647" s="1"/>
      <c r="AL42647" s="1"/>
    </row>
    <row r="42648">
      <c r="I42648" s="1"/>
      <c r="J42648" s="1"/>
      <c r="K42648" s="1"/>
      <c r="AA42648" s="1"/>
      <c r="AB42648" s="1"/>
      <c r="AC42648" s="1"/>
      <c r="AJ42648" s="1"/>
      <c r="AK42648" s="1"/>
      <c r="AL42648" s="1"/>
    </row>
    <row r="42649">
      <c r="I42649" s="1"/>
      <c r="J42649" s="1"/>
      <c r="K42649" s="1"/>
      <c r="AA42649" s="1"/>
      <c r="AB42649" s="1"/>
      <c r="AC42649" s="1"/>
      <c r="AJ42649" s="1"/>
      <c r="AK42649" s="1"/>
      <c r="AL42649" s="1"/>
    </row>
    <row r="42650">
      <c r="I42650" s="1"/>
      <c r="J42650" s="1"/>
      <c r="K42650" s="1"/>
      <c r="AA42650" s="1"/>
      <c r="AB42650" s="1"/>
      <c r="AC42650" s="1"/>
      <c r="AJ42650" s="1"/>
      <c r="AK42650" s="1"/>
      <c r="AL42650" s="1"/>
    </row>
    <row r="42651">
      <c r="I42651" s="1"/>
      <c r="J42651" s="1"/>
      <c r="K42651" s="1"/>
      <c r="AA42651" s="1"/>
      <c r="AB42651" s="1"/>
      <c r="AC42651" s="1"/>
      <c r="AJ42651" s="1"/>
      <c r="AK42651" s="1"/>
      <c r="AL42651" s="1"/>
    </row>
    <row r="42652">
      <c r="I42652" s="1"/>
      <c r="J42652" s="1"/>
      <c r="K42652" s="1"/>
      <c r="AA42652" s="1"/>
      <c r="AB42652" s="1"/>
      <c r="AC42652" s="1"/>
      <c r="AJ42652" s="1"/>
      <c r="AK42652" s="1"/>
      <c r="AL42652" s="1"/>
    </row>
    <row r="42653">
      <c r="I42653" s="1"/>
      <c r="J42653" s="1"/>
      <c r="K42653" s="1"/>
      <c r="AA42653" s="1"/>
      <c r="AB42653" s="1"/>
      <c r="AC42653" s="1"/>
      <c r="AJ42653" s="1"/>
      <c r="AK42653" s="1"/>
      <c r="AL42653" s="1"/>
    </row>
    <row r="42654">
      <c r="I42654" s="1"/>
      <c r="J42654" s="1"/>
      <c r="K42654" s="1"/>
      <c r="AA42654" s="1"/>
      <c r="AB42654" s="1"/>
      <c r="AC42654" s="1"/>
      <c r="AJ42654" s="1"/>
      <c r="AK42654" s="1"/>
      <c r="AL42654" s="1"/>
    </row>
    <row r="42655">
      <c r="I42655" s="1"/>
      <c r="J42655" s="1"/>
      <c r="K42655" s="1"/>
      <c r="AA42655" s="1"/>
      <c r="AB42655" s="1"/>
      <c r="AC42655" s="1"/>
      <c r="AJ42655" s="1"/>
      <c r="AK42655" s="1"/>
      <c r="AL42655" s="1"/>
    </row>
    <row r="42656">
      <c r="I42656" s="1"/>
      <c r="J42656" s="1"/>
      <c r="K42656" s="1"/>
      <c r="AA42656" s="1"/>
      <c r="AB42656" s="1"/>
      <c r="AC42656" s="1"/>
      <c r="AJ42656" s="1"/>
      <c r="AK42656" s="1"/>
      <c r="AL42656" s="1"/>
    </row>
    <row r="42657">
      <c r="I42657" s="1"/>
      <c r="J42657" s="1"/>
      <c r="K42657" s="1"/>
      <c r="AA42657" s="1"/>
      <c r="AB42657" s="1"/>
      <c r="AC42657" s="1"/>
      <c r="AJ42657" s="1"/>
      <c r="AK42657" s="1"/>
      <c r="AL42657" s="1"/>
    </row>
    <row r="42658">
      <c r="I42658" s="1"/>
      <c r="J42658" s="1"/>
      <c r="K42658" s="1"/>
      <c r="AA42658" s="1"/>
      <c r="AB42658" s="1"/>
      <c r="AC42658" s="1"/>
      <c r="AJ42658" s="1"/>
      <c r="AK42658" s="1"/>
      <c r="AL42658" s="1"/>
    </row>
    <row r="42659">
      <c r="I42659" s="1"/>
      <c r="J42659" s="1"/>
      <c r="K42659" s="1"/>
      <c r="AA42659" s="1"/>
      <c r="AB42659" s="1"/>
      <c r="AC42659" s="1"/>
      <c r="AJ42659" s="1"/>
      <c r="AK42659" s="1"/>
      <c r="AL42659" s="1"/>
    </row>
    <row r="42660">
      <c r="I42660" s="1"/>
      <c r="J42660" s="1"/>
      <c r="K42660" s="1"/>
      <c r="AA42660" s="1"/>
      <c r="AB42660" s="1"/>
      <c r="AC42660" s="1"/>
      <c r="AJ42660" s="1"/>
      <c r="AK42660" s="1"/>
      <c r="AL42660" s="1"/>
    </row>
    <row r="42661">
      <c r="I42661" s="1"/>
      <c r="J42661" s="1"/>
      <c r="K42661" s="1"/>
      <c r="AA42661" s="1"/>
      <c r="AB42661" s="1"/>
      <c r="AC42661" s="1"/>
      <c r="AJ42661" s="1"/>
      <c r="AK42661" s="1"/>
      <c r="AL42661" s="1"/>
    </row>
    <row r="42662">
      <c r="I42662" s="1"/>
      <c r="J42662" s="1"/>
      <c r="K42662" s="1"/>
      <c r="AA42662" s="1"/>
      <c r="AB42662" s="1"/>
      <c r="AC42662" s="1"/>
      <c r="AJ42662" s="1"/>
      <c r="AK42662" s="1"/>
      <c r="AL42662" s="1"/>
    </row>
    <row r="42663">
      <c r="I42663" s="1"/>
      <c r="J42663" s="1"/>
      <c r="K42663" s="1"/>
      <c r="AA42663" s="1"/>
      <c r="AB42663" s="1"/>
      <c r="AC42663" s="1"/>
      <c r="AJ42663" s="1"/>
      <c r="AK42663" s="1"/>
      <c r="AL42663" s="1"/>
    </row>
    <row r="42664">
      <c r="I42664" s="1"/>
      <c r="J42664" s="1"/>
      <c r="K42664" s="1"/>
      <c r="AA42664" s="1"/>
      <c r="AB42664" s="1"/>
      <c r="AC42664" s="1"/>
      <c r="AJ42664" s="1"/>
      <c r="AK42664" s="1"/>
      <c r="AL42664" s="1"/>
    </row>
    <row r="42665">
      <c r="I42665" s="1"/>
      <c r="J42665" s="1"/>
      <c r="K42665" s="1"/>
      <c r="AA42665" s="1"/>
      <c r="AB42665" s="1"/>
      <c r="AC42665" s="1"/>
      <c r="AJ42665" s="1"/>
      <c r="AK42665" s="1"/>
      <c r="AL42665" s="1"/>
    </row>
    <row r="42666">
      <c r="I42666" s="1"/>
      <c r="J42666" s="1"/>
      <c r="K42666" s="1"/>
      <c r="AA42666" s="1"/>
      <c r="AB42666" s="1"/>
      <c r="AC42666" s="1"/>
      <c r="AJ42666" s="1"/>
      <c r="AK42666" s="1"/>
      <c r="AL42666" s="1"/>
    </row>
    <row r="42667">
      <c r="I42667" s="1"/>
      <c r="J42667" s="1"/>
      <c r="K42667" s="1"/>
      <c r="AA42667" s="1"/>
      <c r="AB42667" s="1"/>
      <c r="AC42667" s="1"/>
      <c r="AJ42667" s="1"/>
      <c r="AK42667" s="1"/>
      <c r="AL42667" s="1"/>
    </row>
    <row r="42668">
      <c r="I42668" s="1"/>
      <c r="J42668" s="1"/>
      <c r="K42668" s="1"/>
      <c r="AA42668" s="1"/>
      <c r="AB42668" s="1"/>
      <c r="AC42668" s="1"/>
      <c r="AJ42668" s="1"/>
      <c r="AK42668" s="1"/>
      <c r="AL42668" s="1"/>
    </row>
    <row r="42669">
      <c r="I42669" s="1"/>
      <c r="J42669" s="1"/>
      <c r="K42669" s="1"/>
      <c r="AA42669" s="1"/>
      <c r="AB42669" s="1"/>
      <c r="AC42669" s="1"/>
      <c r="AJ42669" s="1"/>
      <c r="AK42669" s="1"/>
      <c r="AL42669" s="1"/>
    </row>
    <row r="42670">
      <c r="I42670" s="1"/>
      <c r="J42670" s="1"/>
      <c r="K42670" s="1"/>
      <c r="AA42670" s="1"/>
      <c r="AB42670" s="1"/>
      <c r="AC42670" s="1"/>
      <c r="AJ42670" s="1"/>
      <c r="AK42670" s="1"/>
      <c r="AL42670" s="1"/>
    </row>
    <row r="42671">
      <c r="I42671" s="1"/>
      <c r="J42671" s="1"/>
      <c r="K42671" s="1"/>
      <c r="AA42671" s="1"/>
      <c r="AB42671" s="1"/>
      <c r="AC42671" s="1"/>
      <c r="AJ42671" s="1"/>
      <c r="AK42671" s="1"/>
      <c r="AL42671" s="1"/>
    </row>
    <row r="42672">
      <c r="I42672" s="1"/>
      <c r="J42672" s="1"/>
      <c r="K42672" s="1"/>
      <c r="AA42672" s="1"/>
      <c r="AB42672" s="1"/>
      <c r="AC42672" s="1"/>
      <c r="AJ42672" s="1"/>
      <c r="AK42672" s="1"/>
      <c r="AL42672" s="1"/>
    </row>
    <row r="42673">
      <c r="I42673" s="1"/>
      <c r="J42673" s="1"/>
      <c r="K42673" s="1"/>
      <c r="AA42673" s="1"/>
      <c r="AB42673" s="1"/>
      <c r="AC42673" s="1"/>
      <c r="AJ42673" s="1"/>
      <c r="AK42673" s="1"/>
      <c r="AL42673" s="1"/>
    </row>
    <row r="42674">
      <c r="I42674" s="1"/>
      <c r="J42674" s="1"/>
      <c r="K42674" s="1"/>
      <c r="AA42674" s="1"/>
      <c r="AB42674" s="1"/>
      <c r="AC42674" s="1"/>
      <c r="AJ42674" s="1"/>
      <c r="AK42674" s="1"/>
      <c r="AL42674" s="1"/>
    </row>
    <row r="42675">
      <c r="I42675" s="1"/>
      <c r="J42675" s="1"/>
      <c r="K42675" s="1"/>
      <c r="AA42675" s="1"/>
      <c r="AB42675" s="1"/>
      <c r="AC42675" s="1"/>
      <c r="AJ42675" s="1"/>
      <c r="AK42675" s="1"/>
      <c r="AL42675" s="1"/>
    </row>
    <row r="42676">
      <c r="I42676" s="1"/>
      <c r="J42676" s="1"/>
      <c r="K42676" s="1"/>
      <c r="AA42676" s="1"/>
      <c r="AB42676" s="1"/>
      <c r="AC42676" s="1"/>
      <c r="AJ42676" s="1"/>
      <c r="AK42676" s="1"/>
      <c r="AL42676" s="1"/>
    </row>
    <row r="42677">
      <c r="I42677" s="1"/>
      <c r="J42677" s="1"/>
      <c r="K42677" s="1"/>
      <c r="AA42677" s="1"/>
      <c r="AB42677" s="1"/>
      <c r="AC42677" s="1"/>
      <c r="AJ42677" s="1"/>
      <c r="AK42677" s="1"/>
      <c r="AL42677" s="1"/>
    </row>
    <row r="42678">
      <c r="I42678" s="1"/>
      <c r="J42678" s="1"/>
      <c r="K42678" s="1"/>
      <c r="AA42678" s="1"/>
      <c r="AB42678" s="1"/>
      <c r="AC42678" s="1"/>
      <c r="AJ42678" s="1"/>
      <c r="AK42678" s="1"/>
      <c r="AL42678" s="1"/>
    </row>
    <row r="42679">
      <c r="I42679" s="1"/>
      <c r="J42679" s="1"/>
      <c r="K42679" s="1"/>
      <c r="AA42679" s="1"/>
      <c r="AB42679" s="1"/>
      <c r="AC42679" s="1"/>
      <c r="AJ42679" s="1"/>
      <c r="AK42679" s="1"/>
      <c r="AL42679" s="1"/>
    </row>
    <row r="42680">
      <c r="I42680" s="1"/>
      <c r="J42680" s="1"/>
      <c r="K42680" s="1"/>
      <c r="AA42680" s="1"/>
      <c r="AB42680" s="1"/>
      <c r="AC42680" s="1"/>
      <c r="AJ42680" s="1"/>
      <c r="AK42680" s="1"/>
      <c r="AL42680" s="1"/>
    </row>
    <row r="42681">
      <c r="I42681" s="1"/>
      <c r="J42681" s="1"/>
      <c r="K42681" s="1"/>
      <c r="AA42681" s="1"/>
      <c r="AB42681" s="1"/>
      <c r="AC42681" s="1"/>
      <c r="AJ42681" s="1"/>
      <c r="AK42681" s="1"/>
      <c r="AL42681" s="1"/>
    </row>
    <row r="42682">
      <c r="I42682" s="1"/>
      <c r="J42682" s="1"/>
      <c r="K42682" s="1"/>
      <c r="AA42682" s="1"/>
      <c r="AB42682" s="1"/>
      <c r="AC42682" s="1"/>
      <c r="AJ42682" s="1"/>
      <c r="AK42682" s="1"/>
      <c r="AL42682" s="1"/>
    </row>
    <row r="42683">
      <c r="I42683" s="1"/>
      <c r="J42683" s="1"/>
      <c r="K42683" s="1"/>
      <c r="AA42683" s="1"/>
      <c r="AB42683" s="1"/>
      <c r="AC42683" s="1"/>
      <c r="AJ42683" s="1"/>
      <c r="AK42683" s="1"/>
      <c r="AL42683" s="1"/>
    </row>
    <row r="42684">
      <c r="I42684" s="1"/>
      <c r="J42684" s="1"/>
      <c r="K42684" s="1"/>
      <c r="AA42684" s="1"/>
      <c r="AB42684" s="1"/>
      <c r="AC42684" s="1"/>
      <c r="AJ42684" s="1"/>
      <c r="AK42684" s="1"/>
      <c r="AL42684" s="1"/>
    </row>
    <row r="42685">
      <c r="I42685" s="1"/>
      <c r="J42685" s="1"/>
      <c r="K42685" s="1"/>
      <c r="AA42685" s="1"/>
      <c r="AB42685" s="1"/>
      <c r="AC42685" s="1"/>
      <c r="AJ42685" s="1"/>
      <c r="AK42685" s="1"/>
      <c r="AL42685" s="1"/>
    </row>
    <row r="42686">
      <c r="I42686" s="1"/>
      <c r="J42686" s="1"/>
      <c r="K42686" s="1"/>
      <c r="AA42686" s="1"/>
      <c r="AB42686" s="1"/>
      <c r="AC42686" s="1"/>
      <c r="AJ42686" s="1"/>
      <c r="AK42686" s="1"/>
      <c r="AL42686" s="1"/>
    </row>
    <row r="42687">
      <c r="I42687" s="1"/>
      <c r="J42687" s="1"/>
      <c r="K42687" s="1"/>
      <c r="AA42687" s="1"/>
      <c r="AB42687" s="1"/>
      <c r="AC42687" s="1"/>
      <c r="AJ42687" s="1"/>
      <c r="AK42687" s="1"/>
      <c r="AL42687" s="1"/>
    </row>
    <row r="42688">
      <c r="I42688" s="1"/>
      <c r="J42688" s="1"/>
      <c r="K42688" s="1"/>
      <c r="AA42688" s="1"/>
      <c r="AB42688" s="1"/>
      <c r="AC42688" s="1"/>
      <c r="AJ42688" s="1"/>
      <c r="AK42688" s="1"/>
      <c r="AL42688" s="1"/>
    </row>
    <row r="42689">
      <c r="I42689" s="1"/>
      <c r="J42689" s="1"/>
      <c r="K42689" s="1"/>
      <c r="AA42689" s="1"/>
      <c r="AB42689" s="1"/>
      <c r="AC42689" s="1"/>
      <c r="AJ42689" s="1"/>
      <c r="AK42689" s="1"/>
      <c r="AL42689" s="1"/>
    </row>
    <row r="42690">
      <c r="I42690" s="1"/>
      <c r="J42690" s="1"/>
      <c r="K42690" s="1"/>
      <c r="AA42690" s="1"/>
      <c r="AB42690" s="1"/>
      <c r="AC42690" s="1"/>
      <c r="AJ42690" s="1"/>
      <c r="AK42690" s="1"/>
      <c r="AL42690" s="1"/>
    </row>
    <row r="42691">
      <c r="I42691" s="1"/>
      <c r="J42691" s="1"/>
      <c r="K42691" s="1"/>
      <c r="AA42691" s="1"/>
      <c r="AB42691" s="1"/>
      <c r="AC42691" s="1"/>
      <c r="AJ42691" s="1"/>
      <c r="AK42691" s="1"/>
      <c r="AL42691" s="1"/>
    </row>
    <row r="42692">
      <c r="I42692" s="1"/>
      <c r="J42692" s="1"/>
      <c r="K42692" s="1"/>
      <c r="AA42692" s="1"/>
      <c r="AB42692" s="1"/>
      <c r="AC42692" s="1"/>
      <c r="AJ42692" s="1"/>
      <c r="AK42692" s="1"/>
      <c r="AL42692" s="1"/>
    </row>
    <row r="42693">
      <c r="I42693" s="1"/>
      <c r="J42693" s="1"/>
      <c r="K42693" s="1"/>
      <c r="AA42693" s="1"/>
      <c r="AB42693" s="1"/>
      <c r="AC42693" s="1"/>
      <c r="AJ42693" s="1"/>
      <c r="AK42693" s="1"/>
      <c r="AL42693" s="1"/>
    </row>
    <row r="42694">
      <c r="I42694" s="1"/>
      <c r="J42694" s="1"/>
      <c r="K42694" s="1"/>
      <c r="AA42694" s="1"/>
      <c r="AB42694" s="1"/>
      <c r="AC42694" s="1"/>
      <c r="AJ42694" s="1"/>
      <c r="AK42694" s="1"/>
      <c r="AL42694" s="1"/>
    </row>
    <row r="42695">
      <c r="I42695" s="1"/>
      <c r="J42695" s="1"/>
      <c r="K42695" s="1"/>
      <c r="AA42695" s="1"/>
      <c r="AB42695" s="1"/>
      <c r="AC42695" s="1"/>
      <c r="AJ42695" s="1"/>
      <c r="AK42695" s="1"/>
      <c r="AL42695" s="1"/>
    </row>
    <row r="42696">
      <c r="I42696" s="1"/>
      <c r="J42696" s="1"/>
      <c r="K42696" s="1"/>
      <c r="AA42696" s="1"/>
      <c r="AB42696" s="1"/>
      <c r="AC42696" s="1"/>
      <c r="AJ42696" s="1"/>
      <c r="AK42696" s="1"/>
      <c r="AL42696" s="1"/>
    </row>
    <row r="42697">
      <c r="I42697" s="1"/>
      <c r="J42697" s="1"/>
      <c r="K42697" s="1"/>
      <c r="AA42697" s="1"/>
      <c r="AB42697" s="1"/>
      <c r="AC42697" s="1"/>
      <c r="AJ42697" s="1"/>
      <c r="AK42697" s="1"/>
      <c r="AL42697" s="1"/>
    </row>
    <row r="42698">
      <c r="I42698" s="1"/>
      <c r="J42698" s="1"/>
      <c r="K42698" s="1"/>
      <c r="AA42698" s="1"/>
      <c r="AB42698" s="1"/>
      <c r="AC42698" s="1"/>
      <c r="AJ42698" s="1"/>
      <c r="AK42698" s="1"/>
      <c r="AL42698" s="1"/>
    </row>
    <row r="42699">
      <c r="I42699" s="1"/>
      <c r="J42699" s="1"/>
      <c r="K42699" s="1"/>
      <c r="AA42699" s="1"/>
      <c r="AB42699" s="1"/>
      <c r="AC42699" s="1"/>
      <c r="AJ42699" s="1"/>
      <c r="AK42699" s="1"/>
      <c r="AL42699" s="1"/>
    </row>
    <row r="42700">
      <c r="I42700" s="1"/>
      <c r="J42700" s="1"/>
      <c r="K42700" s="1"/>
      <c r="AA42700" s="1"/>
      <c r="AB42700" s="1"/>
      <c r="AC42700" s="1"/>
      <c r="AJ42700" s="1"/>
      <c r="AK42700" s="1"/>
      <c r="AL42700" s="1"/>
    </row>
    <row r="42701">
      <c r="I42701" s="1"/>
      <c r="J42701" s="1"/>
      <c r="K42701" s="1"/>
      <c r="AA42701" s="1"/>
      <c r="AB42701" s="1"/>
      <c r="AC42701" s="1"/>
      <c r="AJ42701" s="1"/>
      <c r="AK42701" s="1"/>
      <c r="AL42701" s="1"/>
    </row>
    <row r="42702">
      <c r="I42702" s="1"/>
      <c r="J42702" s="1"/>
      <c r="K42702" s="1"/>
      <c r="AA42702" s="1"/>
      <c r="AB42702" s="1"/>
      <c r="AC42702" s="1"/>
      <c r="AJ42702" s="1"/>
      <c r="AK42702" s="1"/>
      <c r="AL42702" s="1"/>
    </row>
    <row r="42703">
      <c r="I42703" s="1"/>
      <c r="J42703" s="1"/>
      <c r="K42703" s="1"/>
      <c r="AA42703" s="1"/>
      <c r="AB42703" s="1"/>
      <c r="AC42703" s="1"/>
      <c r="AJ42703" s="1"/>
      <c r="AK42703" s="1"/>
      <c r="AL42703" s="1"/>
    </row>
    <row r="42704">
      <c r="I42704" s="1"/>
      <c r="J42704" s="1"/>
      <c r="K42704" s="1"/>
      <c r="AA42704" s="1"/>
      <c r="AB42704" s="1"/>
      <c r="AC42704" s="1"/>
      <c r="AJ42704" s="1"/>
      <c r="AK42704" s="1"/>
      <c r="AL42704" s="1"/>
    </row>
    <row r="42705">
      <c r="I42705" s="1"/>
      <c r="J42705" s="1"/>
      <c r="K42705" s="1"/>
      <c r="AA42705" s="1"/>
      <c r="AB42705" s="1"/>
      <c r="AC42705" s="1"/>
      <c r="AJ42705" s="1"/>
      <c r="AK42705" s="1"/>
      <c r="AL42705" s="1"/>
    </row>
    <row r="42706">
      <c r="I42706" s="1"/>
      <c r="J42706" s="1"/>
      <c r="K42706" s="1"/>
      <c r="AA42706" s="1"/>
      <c r="AB42706" s="1"/>
      <c r="AC42706" s="1"/>
      <c r="AJ42706" s="1"/>
      <c r="AK42706" s="1"/>
      <c r="AL42706" s="1"/>
    </row>
    <row r="42707">
      <c r="I42707" s="1"/>
      <c r="J42707" s="1"/>
      <c r="K42707" s="1"/>
      <c r="AA42707" s="1"/>
      <c r="AB42707" s="1"/>
      <c r="AC42707" s="1"/>
      <c r="AJ42707" s="1"/>
      <c r="AK42707" s="1"/>
      <c r="AL42707" s="1"/>
    </row>
    <row r="42708">
      <c r="I42708" s="1"/>
      <c r="J42708" s="1"/>
      <c r="K42708" s="1"/>
      <c r="AA42708" s="1"/>
      <c r="AB42708" s="1"/>
      <c r="AC42708" s="1"/>
      <c r="AJ42708" s="1"/>
      <c r="AK42708" s="1"/>
      <c r="AL42708" s="1"/>
    </row>
    <row r="42709">
      <c r="I42709" s="1"/>
      <c r="J42709" s="1"/>
      <c r="K42709" s="1"/>
      <c r="AA42709" s="1"/>
      <c r="AB42709" s="1"/>
      <c r="AC42709" s="1"/>
      <c r="AJ42709" s="1"/>
      <c r="AK42709" s="1"/>
      <c r="AL42709" s="1"/>
    </row>
    <row r="42710">
      <c r="I42710" s="1"/>
      <c r="J42710" s="1"/>
      <c r="K42710" s="1"/>
      <c r="AA42710" s="1"/>
      <c r="AB42710" s="1"/>
      <c r="AC42710" s="1"/>
      <c r="AJ42710" s="1"/>
      <c r="AK42710" s="1"/>
      <c r="AL42710" s="1"/>
    </row>
    <row r="42711">
      <c r="I42711" s="1"/>
      <c r="J42711" s="1"/>
      <c r="K42711" s="1"/>
      <c r="AA42711" s="1"/>
      <c r="AB42711" s="1"/>
      <c r="AC42711" s="1"/>
      <c r="AJ42711" s="1"/>
      <c r="AK42711" s="1"/>
      <c r="AL42711" s="1"/>
    </row>
    <row r="42712">
      <c r="I42712" s="1"/>
      <c r="J42712" s="1"/>
      <c r="K42712" s="1"/>
      <c r="AA42712" s="1"/>
      <c r="AB42712" s="1"/>
      <c r="AC42712" s="1"/>
      <c r="AJ42712" s="1"/>
      <c r="AK42712" s="1"/>
      <c r="AL42712" s="1"/>
    </row>
    <row r="42713">
      <c r="I42713" s="1"/>
      <c r="J42713" s="1"/>
      <c r="K42713" s="1"/>
      <c r="AA42713" s="1"/>
      <c r="AB42713" s="1"/>
      <c r="AC42713" s="1"/>
      <c r="AJ42713" s="1"/>
      <c r="AK42713" s="1"/>
      <c r="AL42713" s="1"/>
    </row>
    <row r="42714">
      <c r="I42714" s="1"/>
      <c r="J42714" s="1"/>
      <c r="K42714" s="1"/>
      <c r="AA42714" s="1"/>
      <c r="AB42714" s="1"/>
      <c r="AC42714" s="1"/>
      <c r="AJ42714" s="1"/>
      <c r="AK42714" s="1"/>
      <c r="AL42714" s="1"/>
    </row>
    <row r="42715">
      <c r="I42715" s="1"/>
      <c r="J42715" s="1"/>
      <c r="K42715" s="1"/>
      <c r="AA42715" s="1"/>
      <c r="AB42715" s="1"/>
      <c r="AC42715" s="1"/>
      <c r="AJ42715" s="1"/>
      <c r="AK42715" s="1"/>
      <c r="AL42715" s="1"/>
    </row>
    <row r="42716">
      <c r="I42716" s="1"/>
      <c r="J42716" s="1"/>
      <c r="K42716" s="1"/>
      <c r="AA42716" s="1"/>
      <c r="AB42716" s="1"/>
      <c r="AC42716" s="1"/>
      <c r="AJ42716" s="1"/>
      <c r="AK42716" s="1"/>
      <c r="AL42716" s="1"/>
    </row>
    <row r="42717">
      <c r="I42717" s="1"/>
      <c r="J42717" s="1"/>
      <c r="K42717" s="1"/>
      <c r="AA42717" s="1"/>
      <c r="AB42717" s="1"/>
      <c r="AC42717" s="1"/>
      <c r="AJ42717" s="1"/>
      <c r="AK42717" s="1"/>
      <c r="AL42717" s="1"/>
    </row>
    <row r="42718">
      <c r="I42718" s="1"/>
      <c r="J42718" s="1"/>
      <c r="K42718" s="1"/>
      <c r="AA42718" s="1"/>
      <c r="AB42718" s="1"/>
      <c r="AC42718" s="1"/>
      <c r="AJ42718" s="1"/>
      <c r="AK42718" s="1"/>
      <c r="AL42718" s="1"/>
    </row>
    <row r="42719">
      <c r="I42719" s="1"/>
      <c r="J42719" s="1"/>
      <c r="K42719" s="1"/>
      <c r="AA42719" s="1"/>
      <c r="AB42719" s="1"/>
      <c r="AC42719" s="1"/>
      <c r="AJ42719" s="1"/>
      <c r="AK42719" s="1"/>
      <c r="AL42719" s="1"/>
    </row>
    <row r="42720">
      <c r="I42720" s="1"/>
      <c r="J42720" s="1"/>
      <c r="K42720" s="1"/>
      <c r="AA42720" s="1"/>
      <c r="AB42720" s="1"/>
      <c r="AC42720" s="1"/>
      <c r="AJ42720" s="1"/>
      <c r="AK42720" s="1"/>
      <c r="AL42720" s="1"/>
    </row>
    <row r="42721">
      <c r="I42721" s="1"/>
      <c r="J42721" s="1"/>
      <c r="K42721" s="1"/>
      <c r="AA42721" s="1"/>
      <c r="AB42721" s="1"/>
      <c r="AC42721" s="1"/>
      <c r="AJ42721" s="1"/>
      <c r="AK42721" s="1"/>
      <c r="AL42721" s="1"/>
    </row>
    <row r="42722">
      <c r="I42722" s="1"/>
      <c r="J42722" s="1"/>
      <c r="K42722" s="1"/>
      <c r="AA42722" s="1"/>
      <c r="AB42722" s="1"/>
      <c r="AC42722" s="1"/>
      <c r="AJ42722" s="1"/>
      <c r="AK42722" s="1"/>
      <c r="AL42722" s="1"/>
    </row>
    <row r="42723">
      <c r="I42723" s="1"/>
      <c r="J42723" s="1"/>
      <c r="K42723" s="1"/>
      <c r="AA42723" s="1"/>
      <c r="AB42723" s="1"/>
      <c r="AC42723" s="1"/>
      <c r="AJ42723" s="1"/>
      <c r="AK42723" s="1"/>
      <c r="AL42723" s="1"/>
    </row>
    <row r="42724">
      <c r="I42724" s="1"/>
      <c r="J42724" s="1"/>
      <c r="K42724" s="1"/>
      <c r="AA42724" s="1"/>
      <c r="AB42724" s="1"/>
      <c r="AC42724" s="1"/>
      <c r="AJ42724" s="1"/>
      <c r="AK42724" s="1"/>
      <c r="AL42724" s="1"/>
    </row>
    <row r="42725">
      <c r="I42725" s="1"/>
      <c r="J42725" s="1"/>
      <c r="K42725" s="1"/>
      <c r="AA42725" s="1"/>
      <c r="AB42725" s="1"/>
      <c r="AC42725" s="1"/>
      <c r="AJ42725" s="1"/>
      <c r="AK42725" s="1"/>
      <c r="AL42725" s="1"/>
    </row>
    <row r="42726">
      <c r="I42726" s="1"/>
      <c r="J42726" s="1"/>
      <c r="K42726" s="1"/>
      <c r="AA42726" s="1"/>
      <c r="AB42726" s="1"/>
      <c r="AC42726" s="1"/>
      <c r="AJ42726" s="1"/>
      <c r="AK42726" s="1"/>
      <c r="AL42726" s="1"/>
    </row>
    <row r="42727">
      <c r="I42727" s="1"/>
      <c r="J42727" s="1"/>
      <c r="K42727" s="1"/>
      <c r="AA42727" s="1"/>
      <c r="AB42727" s="1"/>
      <c r="AC42727" s="1"/>
      <c r="AJ42727" s="1"/>
      <c r="AK42727" s="1"/>
      <c r="AL42727" s="1"/>
    </row>
    <row r="42728">
      <c r="I42728" s="1"/>
      <c r="J42728" s="1"/>
      <c r="K42728" s="1"/>
      <c r="AA42728" s="1"/>
      <c r="AB42728" s="1"/>
      <c r="AC42728" s="1"/>
      <c r="AJ42728" s="1"/>
      <c r="AK42728" s="1"/>
      <c r="AL42728" s="1"/>
    </row>
    <row r="42729">
      <c r="I42729" s="1"/>
      <c r="J42729" s="1"/>
      <c r="K42729" s="1"/>
      <c r="AA42729" s="1"/>
      <c r="AB42729" s="1"/>
      <c r="AC42729" s="1"/>
      <c r="AJ42729" s="1"/>
      <c r="AK42729" s="1"/>
      <c r="AL42729" s="1"/>
    </row>
    <row r="42730">
      <c r="I42730" s="1"/>
      <c r="J42730" s="1"/>
      <c r="K42730" s="1"/>
      <c r="AA42730" s="1"/>
      <c r="AB42730" s="1"/>
      <c r="AC42730" s="1"/>
      <c r="AJ42730" s="1"/>
      <c r="AK42730" s="1"/>
      <c r="AL42730" s="1"/>
    </row>
    <row r="42731">
      <c r="I42731" s="1"/>
      <c r="J42731" s="1"/>
      <c r="K42731" s="1"/>
      <c r="AA42731" s="1"/>
      <c r="AB42731" s="1"/>
      <c r="AC42731" s="1"/>
      <c r="AJ42731" s="1"/>
      <c r="AK42731" s="1"/>
      <c r="AL42731" s="1"/>
    </row>
    <row r="42732">
      <c r="I42732" s="1"/>
      <c r="J42732" s="1"/>
      <c r="K42732" s="1"/>
      <c r="AA42732" s="1"/>
      <c r="AB42732" s="1"/>
      <c r="AC42732" s="1"/>
      <c r="AJ42732" s="1"/>
      <c r="AK42732" s="1"/>
      <c r="AL42732" s="1"/>
    </row>
    <row r="42733">
      <c r="I42733" s="1"/>
      <c r="J42733" s="1"/>
      <c r="K42733" s="1"/>
      <c r="AA42733" s="1"/>
      <c r="AB42733" s="1"/>
      <c r="AC42733" s="1"/>
      <c r="AJ42733" s="1"/>
      <c r="AK42733" s="1"/>
      <c r="AL42733" s="1"/>
    </row>
    <row r="42734">
      <c r="I42734" s="1"/>
      <c r="J42734" s="1"/>
      <c r="K42734" s="1"/>
      <c r="AA42734" s="1"/>
      <c r="AB42734" s="1"/>
      <c r="AC42734" s="1"/>
      <c r="AJ42734" s="1"/>
      <c r="AK42734" s="1"/>
      <c r="AL42734" s="1"/>
    </row>
    <row r="42735">
      <c r="I42735" s="1"/>
      <c r="J42735" s="1"/>
      <c r="K42735" s="1"/>
      <c r="AA42735" s="1"/>
      <c r="AB42735" s="1"/>
      <c r="AC42735" s="1"/>
      <c r="AJ42735" s="1"/>
      <c r="AK42735" s="1"/>
      <c r="AL42735" s="1"/>
    </row>
    <row r="42736">
      <c r="I42736" s="1"/>
      <c r="J42736" s="1"/>
      <c r="K42736" s="1"/>
      <c r="AA42736" s="1"/>
      <c r="AB42736" s="1"/>
      <c r="AC42736" s="1"/>
      <c r="AJ42736" s="1"/>
      <c r="AK42736" s="1"/>
      <c r="AL42736" s="1"/>
    </row>
    <row r="42737">
      <c r="I42737" s="1"/>
      <c r="J42737" s="1"/>
      <c r="K42737" s="1"/>
      <c r="AA42737" s="1"/>
      <c r="AB42737" s="1"/>
      <c r="AC42737" s="1"/>
      <c r="AJ42737" s="1"/>
      <c r="AK42737" s="1"/>
      <c r="AL42737" s="1"/>
    </row>
    <row r="42738">
      <c r="I42738" s="1"/>
      <c r="J42738" s="1"/>
      <c r="K42738" s="1"/>
      <c r="AA42738" s="1"/>
      <c r="AB42738" s="1"/>
      <c r="AC42738" s="1"/>
      <c r="AJ42738" s="1"/>
      <c r="AK42738" s="1"/>
      <c r="AL42738" s="1"/>
    </row>
    <row r="42739">
      <c r="I42739" s="1"/>
      <c r="J42739" s="1"/>
      <c r="K42739" s="1"/>
      <c r="AA42739" s="1"/>
      <c r="AB42739" s="1"/>
      <c r="AC42739" s="1"/>
      <c r="AJ42739" s="1"/>
      <c r="AK42739" s="1"/>
      <c r="AL42739" s="1"/>
    </row>
    <row r="42740">
      <c r="I42740" s="1"/>
      <c r="J42740" s="1"/>
      <c r="K42740" s="1"/>
      <c r="AA42740" s="1"/>
      <c r="AB42740" s="1"/>
      <c r="AC42740" s="1"/>
      <c r="AJ42740" s="1"/>
      <c r="AK42740" s="1"/>
      <c r="AL42740" s="1"/>
    </row>
    <row r="42741">
      <c r="I42741" s="1"/>
      <c r="J42741" s="1"/>
      <c r="K42741" s="1"/>
      <c r="AA42741" s="1"/>
      <c r="AB42741" s="1"/>
      <c r="AC42741" s="1"/>
      <c r="AJ42741" s="1"/>
      <c r="AK42741" s="1"/>
      <c r="AL42741" s="1"/>
    </row>
    <row r="42742">
      <c r="I42742" s="1"/>
      <c r="J42742" s="1"/>
      <c r="K42742" s="1"/>
      <c r="AA42742" s="1"/>
      <c r="AB42742" s="1"/>
      <c r="AC42742" s="1"/>
      <c r="AJ42742" s="1"/>
      <c r="AK42742" s="1"/>
      <c r="AL42742" s="1"/>
    </row>
    <row r="42743">
      <c r="I42743" s="1"/>
      <c r="J42743" s="1"/>
      <c r="K42743" s="1"/>
      <c r="AA42743" s="1"/>
      <c r="AB42743" s="1"/>
      <c r="AC42743" s="1"/>
      <c r="AJ42743" s="1"/>
      <c r="AK42743" s="1"/>
      <c r="AL42743" s="1"/>
    </row>
    <row r="42744">
      <c r="I42744" s="1"/>
      <c r="J42744" s="1"/>
      <c r="K42744" s="1"/>
      <c r="AA42744" s="1"/>
      <c r="AB42744" s="1"/>
      <c r="AC42744" s="1"/>
      <c r="AJ42744" s="1"/>
      <c r="AK42744" s="1"/>
      <c r="AL42744" s="1"/>
    </row>
    <row r="42745">
      <c r="I42745" s="1"/>
      <c r="J42745" s="1"/>
      <c r="K42745" s="1"/>
      <c r="AA42745" s="1"/>
      <c r="AB42745" s="1"/>
      <c r="AC42745" s="1"/>
      <c r="AJ42745" s="1"/>
      <c r="AK42745" s="1"/>
      <c r="AL42745" s="1"/>
    </row>
    <row r="42746">
      <c r="I42746" s="1"/>
      <c r="J42746" s="1"/>
      <c r="K42746" s="1"/>
      <c r="AA42746" s="1"/>
      <c r="AB42746" s="1"/>
      <c r="AC42746" s="1"/>
      <c r="AJ42746" s="1"/>
      <c r="AK42746" s="1"/>
      <c r="AL42746" s="1"/>
    </row>
    <row r="42747">
      <c r="I42747" s="1"/>
      <c r="J42747" s="1"/>
      <c r="K42747" s="1"/>
      <c r="AA42747" s="1"/>
      <c r="AB42747" s="1"/>
      <c r="AC42747" s="1"/>
      <c r="AJ42747" s="1"/>
      <c r="AK42747" s="1"/>
      <c r="AL42747" s="1"/>
    </row>
    <row r="42748">
      <c r="I42748" s="1"/>
      <c r="J42748" s="1"/>
      <c r="K42748" s="1"/>
      <c r="AA42748" s="1"/>
      <c r="AB42748" s="1"/>
      <c r="AC42748" s="1"/>
      <c r="AJ42748" s="1"/>
      <c r="AK42748" s="1"/>
      <c r="AL42748" s="1"/>
    </row>
    <row r="42749">
      <c r="I42749" s="1"/>
      <c r="J42749" s="1"/>
      <c r="K42749" s="1"/>
      <c r="AA42749" s="1"/>
      <c r="AB42749" s="1"/>
      <c r="AC42749" s="1"/>
      <c r="AJ42749" s="1"/>
      <c r="AK42749" s="1"/>
      <c r="AL42749" s="1"/>
    </row>
    <row r="42750">
      <c r="I42750" s="1"/>
      <c r="J42750" s="1"/>
      <c r="K42750" s="1"/>
      <c r="AA42750" s="1"/>
      <c r="AB42750" s="1"/>
      <c r="AC42750" s="1"/>
      <c r="AJ42750" s="1"/>
      <c r="AK42750" s="1"/>
      <c r="AL42750" s="1"/>
    </row>
    <row r="42751">
      <c r="I42751" s="1"/>
      <c r="J42751" s="1"/>
      <c r="K42751" s="1"/>
      <c r="AA42751" s="1"/>
      <c r="AB42751" s="1"/>
      <c r="AC42751" s="1"/>
      <c r="AJ42751" s="1"/>
      <c r="AK42751" s="1"/>
      <c r="AL42751" s="1"/>
    </row>
    <row r="42752">
      <c r="I42752" s="1"/>
      <c r="J42752" s="1"/>
      <c r="K42752" s="1"/>
      <c r="AA42752" s="1"/>
      <c r="AB42752" s="1"/>
      <c r="AC42752" s="1"/>
      <c r="AJ42752" s="1"/>
      <c r="AK42752" s="1"/>
      <c r="AL42752" s="1"/>
    </row>
    <row r="42753">
      <c r="I42753" s="1"/>
      <c r="J42753" s="1"/>
      <c r="K42753" s="1"/>
      <c r="AA42753" s="1"/>
      <c r="AB42753" s="1"/>
      <c r="AC42753" s="1"/>
      <c r="AJ42753" s="1"/>
      <c r="AK42753" s="1"/>
      <c r="AL42753" s="1"/>
    </row>
    <row r="42754">
      <c r="I42754" s="1"/>
      <c r="J42754" s="1"/>
      <c r="K42754" s="1"/>
      <c r="AA42754" s="1"/>
      <c r="AB42754" s="1"/>
      <c r="AC42754" s="1"/>
      <c r="AJ42754" s="1"/>
      <c r="AK42754" s="1"/>
      <c r="AL42754" s="1"/>
    </row>
    <row r="42755">
      <c r="I42755" s="1"/>
      <c r="J42755" s="1"/>
      <c r="K42755" s="1"/>
      <c r="AA42755" s="1"/>
      <c r="AB42755" s="1"/>
      <c r="AC42755" s="1"/>
      <c r="AJ42755" s="1"/>
      <c r="AK42755" s="1"/>
      <c r="AL42755" s="1"/>
    </row>
    <row r="42756">
      <c r="I42756" s="1"/>
      <c r="J42756" s="1"/>
      <c r="K42756" s="1"/>
      <c r="AA42756" s="1"/>
      <c r="AB42756" s="1"/>
      <c r="AC42756" s="1"/>
      <c r="AJ42756" s="1"/>
      <c r="AK42756" s="1"/>
      <c r="AL42756" s="1"/>
    </row>
    <row r="42757">
      <c r="I42757" s="1"/>
      <c r="J42757" s="1"/>
      <c r="K42757" s="1"/>
      <c r="AA42757" s="1"/>
      <c r="AB42757" s="1"/>
      <c r="AC42757" s="1"/>
      <c r="AJ42757" s="1"/>
      <c r="AK42757" s="1"/>
      <c r="AL42757" s="1"/>
    </row>
    <row r="42758">
      <c r="I42758" s="1"/>
      <c r="J42758" s="1"/>
      <c r="K42758" s="1"/>
      <c r="AA42758" s="1"/>
      <c r="AB42758" s="1"/>
      <c r="AC42758" s="1"/>
      <c r="AJ42758" s="1"/>
      <c r="AK42758" s="1"/>
      <c r="AL42758" s="1"/>
    </row>
    <row r="42759">
      <c r="I42759" s="1"/>
      <c r="J42759" s="1"/>
      <c r="K42759" s="1"/>
      <c r="AA42759" s="1"/>
      <c r="AB42759" s="1"/>
      <c r="AC42759" s="1"/>
      <c r="AJ42759" s="1"/>
      <c r="AK42759" s="1"/>
      <c r="AL42759" s="1"/>
    </row>
    <row r="42760">
      <c r="I42760" s="1"/>
      <c r="J42760" s="1"/>
      <c r="K42760" s="1"/>
      <c r="AA42760" s="1"/>
      <c r="AB42760" s="1"/>
      <c r="AC42760" s="1"/>
      <c r="AJ42760" s="1"/>
      <c r="AK42760" s="1"/>
      <c r="AL42760" s="1"/>
    </row>
    <row r="42761">
      <c r="I42761" s="1"/>
      <c r="J42761" s="1"/>
      <c r="K42761" s="1"/>
      <c r="AA42761" s="1"/>
      <c r="AB42761" s="1"/>
      <c r="AC42761" s="1"/>
      <c r="AJ42761" s="1"/>
      <c r="AK42761" s="1"/>
      <c r="AL42761" s="1"/>
    </row>
    <row r="42762">
      <c r="I42762" s="1"/>
      <c r="J42762" s="1"/>
      <c r="K42762" s="1"/>
      <c r="AA42762" s="1"/>
      <c r="AB42762" s="1"/>
      <c r="AC42762" s="1"/>
      <c r="AJ42762" s="1"/>
      <c r="AK42762" s="1"/>
      <c r="AL42762" s="1"/>
    </row>
    <row r="42763">
      <c r="I42763" s="1"/>
      <c r="J42763" s="1"/>
      <c r="K42763" s="1"/>
      <c r="AA42763" s="1"/>
      <c r="AB42763" s="1"/>
      <c r="AC42763" s="1"/>
      <c r="AJ42763" s="1"/>
      <c r="AK42763" s="1"/>
      <c r="AL42763" s="1"/>
    </row>
    <row r="42764">
      <c r="I42764" s="1"/>
      <c r="J42764" s="1"/>
      <c r="K42764" s="1"/>
      <c r="AA42764" s="1"/>
      <c r="AB42764" s="1"/>
      <c r="AC42764" s="1"/>
      <c r="AJ42764" s="1"/>
      <c r="AK42764" s="1"/>
      <c r="AL42764" s="1"/>
    </row>
    <row r="42765">
      <c r="I42765" s="1"/>
      <c r="J42765" s="1"/>
      <c r="K42765" s="1"/>
      <c r="AA42765" s="1"/>
      <c r="AB42765" s="1"/>
      <c r="AC42765" s="1"/>
      <c r="AJ42765" s="1"/>
      <c r="AK42765" s="1"/>
      <c r="AL42765" s="1"/>
    </row>
    <row r="42766">
      <c r="I42766" s="1"/>
      <c r="J42766" s="1"/>
      <c r="K42766" s="1"/>
      <c r="AA42766" s="1"/>
      <c r="AB42766" s="1"/>
      <c r="AC42766" s="1"/>
      <c r="AJ42766" s="1"/>
      <c r="AK42766" s="1"/>
      <c r="AL42766" s="1"/>
    </row>
    <row r="42767">
      <c r="I42767" s="1"/>
      <c r="J42767" s="1"/>
      <c r="K42767" s="1"/>
      <c r="AA42767" s="1"/>
      <c r="AB42767" s="1"/>
      <c r="AC42767" s="1"/>
      <c r="AJ42767" s="1"/>
      <c r="AK42767" s="1"/>
      <c r="AL42767" s="1"/>
    </row>
    <row r="42768">
      <c r="I42768" s="1"/>
      <c r="J42768" s="1"/>
      <c r="K42768" s="1"/>
      <c r="AA42768" s="1"/>
      <c r="AB42768" s="1"/>
      <c r="AC42768" s="1"/>
      <c r="AJ42768" s="1"/>
      <c r="AK42768" s="1"/>
      <c r="AL42768" s="1"/>
    </row>
    <row r="42769">
      <c r="I42769" s="1"/>
      <c r="J42769" s="1"/>
      <c r="K42769" s="1"/>
      <c r="AA42769" s="1"/>
      <c r="AB42769" s="1"/>
      <c r="AC42769" s="1"/>
      <c r="AJ42769" s="1"/>
      <c r="AK42769" s="1"/>
      <c r="AL42769" s="1"/>
    </row>
    <row r="42770">
      <c r="I42770" s="1"/>
      <c r="J42770" s="1"/>
      <c r="K42770" s="1"/>
      <c r="AA42770" s="1"/>
      <c r="AB42770" s="1"/>
      <c r="AC42770" s="1"/>
      <c r="AJ42770" s="1"/>
      <c r="AK42770" s="1"/>
      <c r="AL42770" s="1"/>
    </row>
    <row r="42771">
      <c r="I42771" s="1"/>
      <c r="J42771" s="1"/>
      <c r="K42771" s="1"/>
      <c r="AA42771" s="1"/>
      <c r="AB42771" s="1"/>
      <c r="AC42771" s="1"/>
      <c r="AJ42771" s="1"/>
      <c r="AK42771" s="1"/>
      <c r="AL42771" s="1"/>
    </row>
    <row r="42772">
      <c r="I42772" s="1"/>
      <c r="J42772" s="1"/>
      <c r="K42772" s="1"/>
      <c r="AA42772" s="1"/>
      <c r="AB42772" s="1"/>
      <c r="AC42772" s="1"/>
      <c r="AJ42772" s="1"/>
      <c r="AK42772" s="1"/>
      <c r="AL42772" s="1"/>
    </row>
    <row r="42773">
      <c r="I42773" s="1"/>
      <c r="J42773" s="1"/>
      <c r="K42773" s="1"/>
      <c r="AA42773" s="1"/>
      <c r="AB42773" s="1"/>
      <c r="AC42773" s="1"/>
      <c r="AJ42773" s="1"/>
      <c r="AK42773" s="1"/>
      <c r="AL42773" s="1"/>
    </row>
    <row r="42774">
      <c r="I42774" s="1"/>
      <c r="J42774" s="1"/>
      <c r="K42774" s="1"/>
      <c r="AA42774" s="1"/>
      <c r="AB42774" s="1"/>
      <c r="AC42774" s="1"/>
      <c r="AJ42774" s="1"/>
      <c r="AK42774" s="1"/>
      <c r="AL42774" s="1"/>
    </row>
    <row r="42775">
      <c r="I42775" s="1"/>
      <c r="J42775" s="1"/>
      <c r="K42775" s="1"/>
      <c r="AA42775" s="1"/>
      <c r="AB42775" s="1"/>
      <c r="AC42775" s="1"/>
      <c r="AJ42775" s="1"/>
      <c r="AK42775" s="1"/>
      <c r="AL42775" s="1"/>
    </row>
    <row r="42776">
      <c r="I42776" s="1"/>
      <c r="J42776" s="1"/>
      <c r="K42776" s="1"/>
      <c r="AA42776" s="1"/>
      <c r="AB42776" s="1"/>
      <c r="AC42776" s="1"/>
      <c r="AJ42776" s="1"/>
      <c r="AK42776" s="1"/>
      <c r="AL42776" s="1"/>
    </row>
    <row r="42777">
      <c r="I42777" s="1"/>
      <c r="J42777" s="1"/>
      <c r="K42777" s="1"/>
      <c r="AA42777" s="1"/>
      <c r="AB42777" s="1"/>
      <c r="AC42777" s="1"/>
      <c r="AJ42777" s="1"/>
      <c r="AK42777" s="1"/>
      <c r="AL42777" s="1"/>
    </row>
    <row r="42778">
      <c r="I42778" s="1"/>
      <c r="J42778" s="1"/>
      <c r="K42778" s="1"/>
      <c r="AA42778" s="1"/>
      <c r="AB42778" s="1"/>
      <c r="AC42778" s="1"/>
      <c r="AJ42778" s="1"/>
      <c r="AK42778" s="1"/>
      <c r="AL42778" s="1"/>
    </row>
    <row r="42779">
      <c r="I42779" s="1"/>
      <c r="J42779" s="1"/>
      <c r="K42779" s="1"/>
      <c r="AA42779" s="1"/>
      <c r="AB42779" s="1"/>
      <c r="AC42779" s="1"/>
      <c r="AJ42779" s="1"/>
      <c r="AK42779" s="1"/>
      <c r="AL42779" s="1"/>
    </row>
    <row r="42780">
      <c r="I42780" s="1"/>
      <c r="J42780" s="1"/>
      <c r="K42780" s="1"/>
      <c r="AA42780" s="1"/>
      <c r="AB42780" s="1"/>
      <c r="AC42780" s="1"/>
      <c r="AJ42780" s="1"/>
      <c r="AK42780" s="1"/>
      <c r="AL42780" s="1"/>
    </row>
    <row r="42781">
      <c r="I42781" s="1"/>
      <c r="J42781" s="1"/>
      <c r="K42781" s="1"/>
      <c r="AA42781" s="1"/>
      <c r="AB42781" s="1"/>
      <c r="AC42781" s="1"/>
      <c r="AJ42781" s="1"/>
      <c r="AK42781" s="1"/>
      <c r="AL42781" s="1"/>
    </row>
    <row r="42782">
      <c r="I42782" s="1"/>
      <c r="J42782" s="1"/>
      <c r="K42782" s="1"/>
      <c r="AA42782" s="1"/>
      <c r="AB42782" s="1"/>
      <c r="AC42782" s="1"/>
      <c r="AJ42782" s="1"/>
      <c r="AK42782" s="1"/>
      <c r="AL42782" s="1"/>
    </row>
    <row r="42783">
      <c r="I42783" s="1"/>
      <c r="J42783" s="1"/>
      <c r="K42783" s="1"/>
      <c r="AA42783" s="1"/>
      <c r="AB42783" s="1"/>
      <c r="AC42783" s="1"/>
      <c r="AJ42783" s="1"/>
      <c r="AK42783" s="1"/>
      <c r="AL42783" s="1"/>
    </row>
    <row r="42784">
      <c r="I42784" s="1"/>
      <c r="J42784" s="1"/>
      <c r="K42784" s="1"/>
      <c r="AA42784" s="1"/>
      <c r="AB42784" s="1"/>
      <c r="AC42784" s="1"/>
      <c r="AJ42784" s="1"/>
      <c r="AK42784" s="1"/>
      <c r="AL42784" s="1"/>
    </row>
    <row r="42785">
      <c r="I42785" s="1"/>
      <c r="J42785" s="1"/>
      <c r="K42785" s="1"/>
      <c r="AA42785" s="1"/>
      <c r="AB42785" s="1"/>
      <c r="AC42785" s="1"/>
      <c r="AJ42785" s="1"/>
      <c r="AK42785" s="1"/>
      <c r="AL42785" s="1"/>
    </row>
    <row r="42786">
      <c r="I42786" s="1"/>
      <c r="J42786" s="1"/>
      <c r="K42786" s="1"/>
      <c r="AA42786" s="1"/>
      <c r="AB42786" s="1"/>
      <c r="AC42786" s="1"/>
      <c r="AJ42786" s="1"/>
      <c r="AK42786" s="1"/>
      <c r="AL42786" s="1"/>
    </row>
    <row r="42787">
      <c r="I42787" s="1"/>
      <c r="J42787" s="1"/>
      <c r="K42787" s="1"/>
      <c r="AA42787" s="1"/>
      <c r="AB42787" s="1"/>
      <c r="AC42787" s="1"/>
      <c r="AJ42787" s="1"/>
      <c r="AK42787" s="1"/>
      <c r="AL42787" s="1"/>
    </row>
    <row r="42788">
      <c r="I42788" s="1"/>
      <c r="J42788" s="1"/>
      <c r="K42788" s="1"/>
      <c r="AA42788" s="1"/>
      <c r="AB42788" s="1"/>
      <c r="AC42788" s="1"/>
      <c r="AJ42788" s="1"/>
      <c r="AK42788" s="1"/>
      <c r="AL42788" s="1"/>
    </row>
    <row r="42789">
      <c r="I42789" s="1"/>
      <c r="J42789" s="1"/>
      <c r="K42789" s="1"/>
      <c r="AA42789" s="1"/>
      <c r="AB42789" s="1"/>
      <c r="AC42789" s="1"/>
      <c r="AJ42789" s="1"/>
      <c r="AK42789" s="1"/>
      <c r="AL42789" s="1"/>
    </row>
    <row r="42790">
      <c r="I42790" s="1"/>
      <c r="J42790" s="1"/>
      <c r="K42790" s="1"/>
      <c r="AA42790" s="1"/>
      <c r="AB42790" s="1"/>
      <c r="AC42790" s="1"/>
      <c r="AJ42790" s="1"/>
      <c r="AK42790" s="1"/>
      <c r="AL42790" s="1"/>
    </row>
    <row r="42791">
      <c r="I42791" s="1"/>
      <c r="J42791" s="1"/>
      <c r="K42791" s="1"/>
      <c r="AA42791" s="1"/>
      <c r="AB42791" s="1"/>
      <c r="AC42791" s="1"/>
      <c r="AJ42791" s="1"/>
      <c r="AK42791" s="1"/>
      <c r="AL42791" s="1"/>
    </row>
    <row r="42792">
      <c r="I42792" s="1"/>
      <c r="J42792" s="1"/>
      <c r="K42792" s="1"/>
      <c r="AA42792" s="1"/>
      <c r="AB42792" s="1"/>
      <c r="AC42792" s="1"/>
      <c r="AJ42792" s="1"/>
      <c r="AK42792" s="1"/>
      <c r="AL42792" s="1"/>
    </row>
    <row r="42793">
      <c r="I42793" s="1"/>
      <c r="J42793" s="1"/>
      <c r="K42793" s="1"/>
      <c r="AA42793" s="1"/>
      <c r="AB42793" s="1"/>
      <c r="AC42793" s="1"/>
      <c r="AJ42793" s="1"/>
      <c r="AK42793" s="1"/>
      <c r="AL42793" s="1"/>
    </row>
    <row r="42794">
      <c r="I42794" s="1"/>
      <c r="J42794" s="1"/>
      <c r="K42794" s="1"/>
      <c r="AA42794" s="1"/>
      <c r="AB42794" s="1"/>
      <c r="AC42794" s="1"/>
      <c r="AJ42794" s="1"/>
      <c r="AK42794" s="1"/>
      <c r="AL42794" s="1"/>
    </row>
    <row r="42795">
      <c r="I42795" s="1"/>
      <c r="J42795" s="1"/>
      <c r="K42795" s="1"/>
      <c r="AA42795" s="1"/>
      <c r="AB42795" s="1"/>
      <c r="AC42795" s="1"/>
      <c r="AJ42795" s="1"/>
      <c r="AK42795" s="1"/>
      <c r="AL42795" s="1"/>
    </row>
    <row r="42796">
      <c r="I42796" s="1"/>
      <c r="J42796" s="1"/>
      <c r="K42796" s="1"/>
      <c r="AA42796" s="1"/>
      <c r="AB42796" s="1"/>
      <c r="AC42796" s="1"/>
      <c r="AJ42796" s="1"/>
      <c r="AK42796" s="1"/>
      <c r="AL42796" s="1"/>
    </row>
    <row r="42797">
      <c r="I42797" s="1"/>
      <c r="J42797" s="1"/>
      <c r="K42797" s="1"/>
      <c r="AA42797" s="1"/>
      <c r="AB42797" s="1"/>
      <c r="AC42797" s="1"/>
      <c r="AJ42797" s="1"/>
      <c r="AK42797" s="1"/>
      <c r="AL42797" s="1"/>
    </row>
    <row r="42798">
      <c r="I42798" s="1"/>
      <c r="J42798" s="1"/>
      <c r="K42798" s="1"/>
      <c r="AA42798" s="1"/>
      <c r="AB42798" s="1"/>
      <c r="AC42798" s="1"/>
      <c r="AJ42798" s="1"/>
      <c r="AK42798" s="1"/>
      <c r="AL42798" s="1"/>
    </row>
    <row r="42799">
      <c r="I42799" s="1"/>
      <c r="J42799" s="1"/>
      <c r="K42799" s="1"/>
      <c r="AA42799" s="1"/>
      <c r="AB42799" s="1"/>
      <c r="AC42799" s="1"/>
      <c r="AJ42799" s="1"/>
      <c r="AK42799" s="1"/>
      <c r="AL42799" s="1"/>
    </row>
    <row r="42800">
      <c r="I42800" s="1"/>
      <c r="J42800" s="1"/>
      <c r="K42800" s="1"/>
      <c r="AA42800" s="1"/>
      <c r="AB42800" s="1"/>
      <c r="AC42800" s="1"/>
      <c r="AJ42800" s="1"/>
      <c r="AK42800" s="1"/>
      <c r="AL42800" s="1"/>
    </row>
    <row r="42801">
      <c r="I42801" s="1"/>
      <c r="J42801" s="1"/>
      <c r="K42801" s="1"/>
      <c r="AA42801" s="1"/>
      <c r="AB42801" s="1"/>
      <c r="AC42801" s="1"/>
      <c r="AJ42801" s="1"/>
      <c r="AK42801" s="1"/>
      <c r="AL42801" s="1"/>
    </row>
    <row r="42802">
      <c r="I42802" s="1"/>
      <c r="J42802" s="1"/>
      <c r="K42802" s="1"/>
      <c r="AA42802" s="1"/>
      <c r="AB42802" s="1"/>
      <c r="AC42802" s="1"/>
      <c r="AJ42802" s="1"/>
      <c r="AK42802" s="1"/>
      <c r="AL42802" s="1"/>
    </row>
    <row r="42803">
      <c r="I42803" s="1"/>
      <c r="J42803" s="1"/>
      <c r="K42803" s="1"/>
      <c r="AA42803" s="1"/>
      <c r="AB42803" s="1"/>
      <c r="AC42803" s="1"/>
      <c r="AJ42803" s="1"/>
      <c r="AK42803" s="1"/>
      <c r="AL42803" s="1"/>
    </row>
    <row r="42804">
      <c r="I42804" s="1"/>
      <c r="J42804" s="1"/>
      <c r="K42804" s="1"/>
      <c r="AA42804" s="1"/>
      <c r="AB42804" s="1"/>
      <c r="AC42804" s="1"/>
      <c r="AJ42804" s="1"/>
      <c r="AK42804" s="1"/>
      <c r="AL42804" s="1"/>
    </row>
    <row r="42805">
      <c r="I42805" s="1"/>
      <c r="J42805" s="1"/>
      <c r="K42805" s="1"/>
      <c r="AA42805" s="1"/>
      <c r="AB42805" s="1"/>
      <c r="AC42805" s="1"/>
      <c r="AJ42805" s="1"/>
      <c r="AK42805" s="1"/>
      <c r="AL42805" s="1"/>
    </row>
    <row r="42806">
      <c r="I42806" s="1"/>
      <c r="J42806" s="1"/>
      <c r="K42806" s="1"/>
      <c r="AA42806" s="1"/>
      <c r="AB42806" s="1"/>
      <c r="AC42806" s="1"/>
      <c r="AJ42806" s="1"/>
      <c r="AK42806" s="1"/>
      <c r="AL42806" s="1"/>
    </row>
    <row r="42807">
      <c r="I42807" s="1"/>
      <c r="J42807" s="1"/>
      <c r="K42807" s="1"/>
      <c r="AA42807" s="1"/>
      <c r="AB42807" s="1"/>
      <c r="AC42807" s="1"/>
      <c r="AJ42807" s="1"/>
      <c r="AK42807" s="1"/>
      <c r="AL42807" s="1"/>
    </row>
    <row r="42808">
      <c r="I42808" s="1"/>
      <c r="J42808" s="1"/>
      <c r="K42808" s="1"/>
      <c r="AA42808" s="1"/>
      <c r="AB42808" s="1"/>
      <c r="AC42808" s="1"/>
      <c r="AJ42808" s="1"/>
      <c r="AK42808" s="1"/>
      <c r="AL42808" s="1"/>
    </row>
    <row r="42809">
      <c r="I42809" s="1"/>
      <c r="J42809" s="1"/>
      <c r="K42809" s="1"/>
      <c r="AA42809" s="1"/>
      <c r="AB42809" s="1"/>
      <c r="AC42809" s="1"/>
      <c r="AJ42809" s="1"/>
      <c r="AK42809" s="1"/>
      <c r="AL42809" s="1"/>
    </row>
    <row r="42810">
      <c r="I42810" s="1"/>
      <c r="J42810" s="1"/>
      <c r="K42810" s="1"/>
      <c r="AA42810" s="1"/>
      <c r="AB42810" s="1"/>
      <c r="AC42810" s="1"/>
      <c r="AJ42810" s="1"/>
      <c r="AK42810" s="1"/>
      <c r="AL42810" s="1"/>
    </row>
    <row r="42811">
      <c r="I42811" s="1"/>
      <c r="J42811" s="1"/>
      <c r="K42811" s="1"/>
      <c r="AA42811" s="1"/>
      <c r="AB42811" s="1"/>
      <c r="AC42811" s="1"/>
      <c r="AJ42811" s="1"/>
      <c r="AK42811" s="1"/>
      <c r="AL42811" s="1"/>
    </row>
    <row r="42812">
      <c r="I42812" s="1"/>
      <c r="J42812" s="1"/>
      <c r="K42812" s="1"/>
      <c r="AA42812" s="1"/>
      <c r="AB42812" s="1"/>
      <c r="AC42812" s="1"/>
      <c r="AJ42812" s="1"/>
      <c r="AK42812" s="1"/>
      <c r="AL42812" s="1"/>
    </row>
    <row r="42813">
      <c r="I42813" s="1"/>
      <c r="J42813" s="1"/>
      <c r="K42813" s="1"/>
      <c r="AA42813" s="1"/>
      <c r="AB42813" s="1"/>
      <c r="AC42813" s="1"/>
      <c r="AJ42813" s="1"/>
      <c r="AK42813" s="1"/>
      <c r="AL42813" s="1"/>
    </row>
    <row r="42814">
      <c r="I42814" s="1"/>
      <c r="J42814" s="1"/>
      <c r="K42814" s="1"/>
      <c r="AA42814" s="1"/>
      <c r="AB42814" s="1"/>
      <c r="AC42814" s="1"/>
      <c r="AJ42814" s="1"/>
      <c r="AK42814" s="1"/>
      <c r="AL42814" s="1"/>
    </row>
    <row r="42815">
      <c r="I42815" s="1"/>
      <c r="J42815" s="1"/>
      <c r="K42815" s="1"/>
      <c r="AA42815" s="1"/>
      <c r="AB42815" s="1"/>
      <c r="AC42815" s="1"/>
      <c r="AJ42815" s="1"/>
      <c r="AK42815" s="1"/>
      <c r="AL42815" s="1"/>
    </row>
    <row r="42816">
      <c r="I42816" s="1"/>
      <c r="J42816" s="1"/>
      <c r="K42816" s="1"/>
      <c r="AA42816" s="1"/>
      <c r="AB42816" s="1"/>
      <c r="AC42816" s="1"/>
      <c r="AJ42816" s="1"/>
      <c r="AK42816" s="1"/>
      <c r="AL42816" s="1"/>
    </row>
    <row r="42817">
      <c r="I42817" s="1"/>
      <c r="J42817" s="1"/>
      <c r="K42817" s="1"/>
      <c r="AA42817" s="1"/>
      <c r="AB42817" s="1"/>
      <c r="AC42817" s="1"/>
      <c r="AJ42817" s="1"/>
      <c r="AK42817" s="1"/>
      <c r="AL42817" s="1"/>
    </row>
    <row r="42818">
      <c r="I42818" s="1"/>
      <c r="J42818" s="1"/>
      <c r="K42818" s="1"/>
      <c r="AA42818" s="1"/>
      <c r="AB42818" s="1"/>
      <c r="AC42818" s="1"/>
      <c r="AJ42818" s="1"/>
      <c r="AK42818" s="1"/>
      <c r="AL42818" s="1"/>
    </row>
    <row r="42819">
      <c r="I42819" s="1"/>
      <c r="J42819" s="1"/>
      <c r="K42819" s="1"/>
      <c r="AA42819" s="1"/>
      <c r="AB42819" s="1"/>
      <c r="AC42819" s="1"/>
      <c r="AJ42819" s="1"/>
      <c r="AK42819" s="1"/>
      <c r="AL42819" s="1"/>
    </row>
    <row r="42820">
      <c r="I42820" s="1"/>
      <c r="J42820" s="1"/>
      <c r="K42820" s="1"/>
      <c r="AA42820" s="1"/>
      <c r="AB42820" s="1"/>
      <c r="AC42820" s="1"/>
      <c r="AJ42820" s="1"/>
      <c r="AK42820" s="1"/>
      <c r="AL42820" s="1"/>
    </row>
    <row r="42821">
      <c r="I42821" s="1"/>
      <c r="J42821" s="1"/>
      <c r="K42821" s="1"/>
      <c r="AA42821" s="1"/>
      <c r="AB42821" s="1"/>
      <c r="AC42821" s="1"/>
      <c r="AJ42821" s="1"/>
      <c r="AK42821" s="1"/>
      <c r="AL42821" s="1"/>
    </row>
    <row r="42822">
      <c r="I42822" s="1"/>
      <c r="J42822" s="1"/>
      <c r="K42822" s="1"/>
      <c r="AA42822" s="1"/>
      <c r="AB42822" s="1"/>
      <c r="AC42822" s="1"/>
      <c r="AJ42822" s="1"/>
      <c r="AK42822" s="1"/>
      <c r="AL42822" s="1"/>
    </row>
    <row r="42823">
      <c r="I42823" s="1"/>
      <c r="J42823" s="1"/>
      <c r="K42823" s="1"/>
      <c r="AA42823" s="1"/>
      <c r="AB42823" s="1"/>
      <c r="AC42823" s="1"/>
      <c r="AJ42823" s="1"/>
      <c r="AK42823" s="1"/>
      <c r="AL42823" s="1"/>
    </row>
    <row r="42824">
      <c r="I42824" s="1"/>
      <c r="J42824" s="1"/>
      <c r="K42824" s="1"/>
      <c r="AA42824" s="1"/>
      <c r="AB42824" s="1"/>
      <c r="AC42824" s="1"/>
      <c r="AJ42824" s="1"/>
      <c r="AK42824" s="1"/>
      <c r="AL42824" s="1"/>
    </row>
    <row r="42825">
      <c r="I42825" s="1"/>
      <c r="J42825" s="1"/>
      <c r="K42825" s="1"/>
      <c r="AA42825" s="1"/>
      <c r="AB42825" s="1"/>
      <c r="AC42825" s="1"/>
      <c r="AJ42825" s="1"/>
      <c r="AK42825" s="1"/>
      <c r="AL42825" s="1"/>
    </row>
    <row r="42826">
      <c r="I42826" s="1"/>
      <c r="J42826" s="1"/>
      <c r="K42826" s="1"/>
      <c r="AA42826" s="1"/>
      <c r="AB42826" s="1"/>
      <c r="AC42826" s="1"/>
      <c r="AJ42826" s="1"/>
      <c r="AK42826" s="1"/>
      <c r="AL42826" s="1"/>
    </row>
    <row r="42827">
      <c r="I42827" s="1"/>
      <c r="J42827" s="1"/>
      <c r="K42827" s="1"/>
      <c r="AA42827" s="1"/>
      <c r="AB42827" s="1"/>
      <c r="AC42827" s="1"/>
      <c r="AJ42827" s="1"/>
      <c r="AK42827" s="1"/>
      <c r="AL42827" s="1"/>
    </row>
    <row r="42828">
      <c r="I42828" s="1"/>
      <c r="J42828" s="1"/>
      <c r="K42828" s="1"/>
      <c r="AA42828" s="1"/>
      <c r="AB42828" s="1"/>
      <c r="AC42828" s="1"/>
      <c r="AJ42828" s="1"/>
      <c r="AK42828" s="1"/>
      <c r="AL42828" s="1"/>
    </row>
    <row r="42829">
      <c r="I42829" s="1"/>
      <c r="J42829" s="1"/>
      <c r="K42829" s="1"/>
      <c r="AA42829" s="1"/>
      <c r="AB42829" s="1"/>
      <c r="AC42829" s="1"/>
      <c r="AJ42829" s="1"/>
      <c r="AK42829" s="1"/>
      <c r="AL42829" s="1"/>
    </row>
    <row r="42830">
      <c r="I42830" s="1"/>
      <c r="J42830" s="1"/>
      <c r="K42830" s="1"/>
      <c r="AA42830" s="1"/>
      <c r="AB42830" s="1"/>
      <c r="AC42830" s="1"/>
      <c r="AJ42830" s="1"/>
      <c r="AK42830" s="1"/>
      <c r="AL42830" s="1"/>
    </row>
    <row r="42831">
      <c r="I42831" s="1"/>
      <c r="J42831" s="1"/>
      <c r="K42831" s="1"/>
      <c r="AA42831" s="1"/>
      <c r="AB42831" s="1"/>
      <c r="AC42831" s="1"/>
      <c r="AJ42831" s="1"/>
      <c r="AK42831" s="1"/>
      <c r="AL42831" s="1"/>
    </row>
    <row r="42832">
      <c r="I42832" s="1"/>
      <c r="J42832" s="1"/>
      <c r="K42832" s="1"/>
      <c r="AA42832" s="1"/>
      <c r="AB42832" s="1"/>
      <c r="AC42832" s="1"/>
      <c r="AJ42832" s="1"/>
      <c r="AK42832" s="1"/>
      <c r="AL42832" s="1"/>
    </row>
    <row r="42833">
      <c r="I42833" s="1"/>
      <c r="J42833" s="1"/>
      <c r="K42833" s="1"/>
      <c r="AA42833" s="1"/>
      <c r="AB42833" s="1"/>
      <c r="AC42833" s="1"/>
      <c r="AJ42833" s="1"/>
      <c r="AK42833" s="1"/>
      <c r="AL42833" s="1"/>
    </row>
    <row r="42834">
      <c r="I42834" s="1"/>
      <c r="J42834" s="1"/>
      <c r="K42834" s="1"/>
      <c r="AA42834" s="1"/>
      <c r="AB42834" s="1"/>
      <c r="AC42834" s="1"/>
      <c r="AJ42834" s="1"/>
      <c r="AK42834" s="1"/>
      <c r="AL42834" s="1"/>
    </row>
    <row r="42835">
      <c r="I42835" s="1"/>
      <c r="J42835" s="1"/>
      <c r="K42835" s="1"/>
      <c r="AA42835" s="1"/>
      <c r="AB42835" s="1"/>
      <c r="AC42835" s="1"/>
      <c r="AJ42835" s="1"/>
      <c r="AK42835" s="1"/>
      <c r="AL42835" s="1"/>
    </row>
    <row r="42836">
      <c r="I42836" s="1"/>
      <c r="J42836" s="1"/>
      <c r="K42836" s="1"/>
      <c r="AA42836" s="1"/>
      <c r="AB42836" s="1"/>
      <c r="AC42836" s="1"/>
      <c r="AJ42836" s="1"/>
      <c r="AK42836" s="1"/>
      <c r="AL42836" s="1"/>
    </row>
    <row r="42837">
      <c r="I42837" s="1"/>
      <c r="J42837" s="1"/>
      <c r="K42837" s="1"/>
      <c r="AA42837" s="1"/>
      <c r="AB42837" s="1"/>
      <c r="AC42837" s="1"/>
      <c r="AJ42837" s="1"/>
      <c r="AK42837" s="1"/>
      <c r="AL42837" s="1"/>
    </row>
    <row r="42838">
      <c r="I42838" s="1"/>
      <c r="J42838" s="1"/>
      <c r="K42838" s="1"/>
      <c r="AA42838" s="1"/>
      <c r="AB42838" s="1"/>
      <c r="AC42838" s="1"/>
      <c r="AJ42838" s="1"/>
      <c r="AK42838" s="1"/>
      <c r="AL42838" s="1"/>
    </row>
    <row r="42839">
      <c r="I42839" s="1"/>
      <c r="J42839" s="1"/>
      <c r="K42839" s="1"/>
      <c r="AA42839" s="1"/>
      <c r="AB42839" s="1"/>
      <c r="AC42839" s="1"/>
      <c r="AJ42839" s="1"/>
      <c r="AK42839" s="1"/>
      <c r="AL42839" s="1"/>
    </row>
    <row r="42840">
      <c r="I42840" s="1"/>
      <c r="J42840" s="1"/>
      <c r="K42840" s="1"/>
      <c r="AA42840" s="1"/>
      <c r="AB42840" s="1"/>
      <c r="AC42840" s="1"/>
      <c r="AJ42840" s="1"/>
      <c r="AK42840" s="1"/>
      <c r="AL42840" s="1"/>
    </row>
    <row r="42841">
      <c r="I42841" s="1"/>
      <c r="J42841" s="1"/>
      <c r="K42841" s="1"/>
      <c r="AA42841" s="1"/>
      <c r="AB42841" s="1"/>
      <c r="AC42841" s="1"/>
      <c r="AJ42841" s="1"/>
      <c r="AK42841" s="1"/>
      <c r="AL42841" s="1"/>
    </row>
    <row r="42842">
      <c r="I42842" s="1"/>
      <c r="J42842" s="1"/>
      <c r="K42842" s="1"/>
      <c r="AA42842" s="1"/>
      <c r="AB42842" s="1"/>
      <c r="AC42842" s="1"/>
      <c r="AJ42842" s="1"/>
      <c r="AK42842" s="1"/>
      <c r="AL42842" s="1"/>
    </row>
    <row r="42843">
      <c r="I42843" s="1"/>
      <c r="J42843" s="1"/>
      <c r="K42843" s="1"/>
      <c r="AA42843" s="1"/>
      <c r="AB42843" s="1"/>
      <c r="AC42843" s="1"/>
      <c r="AJ42843" s="1"/>
      <c r="AK42843" s="1"/>
      <c r="AL42843" s="1"/>
    </row>
    <row r="42844">
      <c r="I42844" s="1"/>
      <c r="J42844" s="1"/>
      <c r="K42844" s="1"/>
      <c r="AA42844" s="1"/>
      <c r="AB42844" s="1"/>
      <c r="AC42844" s="1"/>
      <c r="AJ42844" s="1"/>
      <c r="AK42844" s="1"/>
      <c r="AL42844" s="1"/>
    </row>
    <row r="42845">
      <c r="I42845" s="1"/>
      <c r="J42845" s="1"/>
      <c r="K42845" s="1"/>
      <c r="AA42845" s="1"/>
      <c r="AB42845" s="1"/>
      <c r="AC42845" s="1"/>
      <c r="AJ42845" s="1"/>
      <c r="AK42845" s="1"/>
      <c r="AL42845" s="1"/>
    </row>
    <row r="42846">
      <c r="I42846" s="1"/>
      <c r="J42846" s="1"/>
      <c r="K42846" s="1"/>
      <c r="AA42846" s="1"/>
      <c r="AB42846" s="1"/>
      <c r="AC42846" s="1"/>
      <c r="AJ42846" s="1"/>
      <c r="AK42846" s="1"/>
      <c r="AL42846" s="1"/>
    </row>
    <row r="42847">
      <c r="I42847" s="1"/>
      <c r="J42847" s="1"/>
      <c r="K42847" s="1"/>
      <c r="AA42847" s="1"/>
      <c r="AB42847" s="1"/>
      <c r="AC42847" s="1"/>
      <c r="AJ42847" s="1"/>
      <c r="AK42847" s="1"/>
      <c r="AL42847" s="1"/>
    </row>
    <row r="42848">
      <c r="I42848" s="1"/>
      <c r="J42848" s="1"/>
      <c r="K42848" s="1"/>
      <c r="AA42848" s="1"/>
      <c r="AB42848" s="1"/>
      <c r="AC42848" s="1"/>
      <c r="AJ42848" s="1"/>
      <c r="AK42848" s="1"/>
      <c r="AL42848" s="1"/>
    </row>
    <row r="42849">
      <c r="I42849" s="1"/>
      <c r="J42849" s="1"/>
      <c r="K42849" s="1"/>
      <c r="AA42849" s="1"/>
      <c r="AB42849" s="1"/>
      <c r="AC42849" s="1"/>
      <c r="AJ42849" s="1"/>
      <c r="AK42849" s="1"/>
      <c r="AL42849" s="1"/>
    </row>
    <row r="42850">
      <c r="I42850" s="1"/>
      <c r="J42850" s="1"/>
      <c r="K42850" s="1"/>
      <c r="AA42850" s="1"/>
      <c r="AB42850" s="1"/>
      <c r="AC42850" s="1"/>
      <c r="AJ42850" s="1"/>
      <c r="AK42850" s="1"/>
      <c r="AL42850" s="1"/>
    </row>
    <row r="42851">
      <c r="I42851" s="1"/>
      <c r="J42851" s="1"/>
      <c r="K42851" s="1"/>
      <c r="AA42851" s="1"/>
      <c r="AB42851" s="1"/>
      <c r="AC42851" s="1"/>
      <c r="AJ42851" s="1"/>
      <c r="AK42851" s="1"/>
      <c r="AL42851" s="1"/>
    </row>
    <row r="42852">
      <c r="I42852" s="1"/>
      <c r="J42852" s="1"/>
      <c r="K42852" s="1"/>
      <c r="AA42852" s="1"/>
      <c r="AB42852" s="1"/>
      <c r="AC42852" s="1"/>
      <c r="AJ42852" s="1"/>
      <c r="AK42852" s="1"/>
      <c r="AL42852" s="1"/>
    </row>
    <row r="42853">
      <c r="I42853" s="1"/>
      <c r="J42853" s="1"/>
      <c r="K42853" s="1"/>
      <c r="AA42853" s="1"/>
      <c r="AB42853" s="1"/>
      <c r="AC42853" s="1"/>
      <c r="AJ42853" s="1"/>
      <c r="AK42853" s="1"/>
      <c r="AL42853" s="1"/>
    </row>
    <row r="42854">
      <c r="I42854" s="1"/>
      <c r="J42854" s="1"/>
      <c r="K42854" s="1"/>
      <c r="AA42854" s="1"/>
      <c r="AB42854" s="1"/>
      <c r="AC42854" s="1"/>
      <c r="AJ42854" s="1"/>
      <c r="AK42854" s="1"/>
      <c r="AL42854" s="1"/>
    </row>
    <row r="42855">
      <c r="I42855" s="1"/>
      <c r="J42855" s="1"/>
      <c r="K42855" s="1"/>
      <c r="AA42855" s="1"/>
      <c r="AB42855" s="1"/>
      <c r="AC42855" s="1"/>
      <c r="AJ42855" s="1"/>
      <c r="AK42855" s="1"/>
      <c r="AL42855" s="1"/>
    </row>
    <row r="42856">
      <c r="I42856" s="1"/>
      <c r="J42856" s="1"/>
      <c r="K42856" s="1"/>
      <c r="AA42856" s="1"/>
      <c r="AB42856" s="1"/>
      <c r="AC42856" s="1"/>
      <c r="AJ42856" s="1"/>
      <c r="AK42856" s="1"/>
      <c r="AL42856" s="1"/>
    </row>
    <row r="42857">
      <c r="I42857" s="1"/>
      <c r="J42857" s="1"/>
      <c r="K42857" s="1"/>
      <c r="AA42857" s="1"/>
      <c r="AB42857" s="1"/>
      <c r="AC42857" s="1"/>
      <c r="AJ42857" s="1"/>
      <c r="AK42857" s="1"/>
      <c r="AL42857" s="1"/>
    </row>
    <row r="42858">
      <c r="I42858" s="1"/>
      <c r="J42858" s="1"/>
      <c r="K42858" s="1"/>
      <c r="AA42858" s="1"/>
      <c r="AB42858" s="1"/>
      <c r="AC42858" s="1"/>
      <c r="AJ42858" s="1"/>
      <c r="AK42858" s="1"/>
      <c r="AL42858" s="1"/>
    </row>
    <row r="42859">
      <c r="I42859" s="1"/>
      <c r="J42859" s="1"/>
      <c r="K42859" s="1"/>
      <c r="AA42859" s="1"/>
      <c r="AB42859" s="1"/>
      <c r="AC42859" s="1"/>
      <c r="AJ42859" s="1"/>
      <c r="AK42859" s="1"/>
      <c r="AL42859" s="1"/>
    </row>
    <row r="42860">
      <c r="I42860" s="1"/>
      <c r="J42860" s="1"/>
      <c r="K42860" s="1"/>
      <c r="AA42860" s="1"/>
      <c r="AB42860" s="1"/>
      <c r="AC42860" s="1"/>
      <c r="AJ42860" s="1"/>
      <c r="AK42860" s="1"/>
      <c r="AL42860" s="1"/>
    </row>
    <row r="42861">
      <c r="I42861" s="1"/>
      <c r="J42861" s="1"/>
      <c r="K42861" s="1"/>
      <c r="AA42861" s="1"/>
      <c r="AB42861" s="1"/>
      <c r="AC42861" s="1"/>
      <c r="AJ42861" s="1"/>
      <c r="AK42861" s="1"/>
      <c r="AL42861" s="1"/>
    </row>
    <row r="42862">
      <c r="I42862" s="1"/>
      <c r="J42862" s="1"/>
      <c r="K42862" s="1"/>
      <c r="AA42862" s="1"/>
      <c r="AB42862" s="1"/>
      <c r="AC42862" s="1"/>
      <c r="AJ42862" s="1"/>
      <c r="AK42862" s="1"/>
      <c r="AL42862" s="1"/>
    </row>
    <row r="42863">
      <c r="I42863" s="1"/>
      <c r="J42863" s="1"/>
      <c r="K42863" s="1"/>
      <c r="AA42863" s="1"/>
      <c r="AB42863" s="1"/>
      <c r="AC42863" s="1"/>
      <c r="AJ42863" s="1"/>
      <c r="AK42863" s="1"/>
      <c r="AL42863" s="1"/>
    </row>
    <row r="42864">
      <c r="I42864" s="1"/>
      <c r="J42864" s="1"/>
      <c r="K42864" s="1"/>
      <c r="AA42864" s="1"/>
      <c r="AB42864" s="1"/>
      <c r="AC42864" s="1"/>
      <c r="AJ42864" s="1"/>
      <c r="AK42864" s="1"/>
      <c r="AL42864" s="1"/>
    </row>
    <row r="42865">
      <c r="I42865" s="1"/>
      <c r="J42865" s="1"/>
      <c r="K42865" s="1"/>
      <c r="AA42865" s="1"/>
      <c r="AB42865" s="1"/>
      <c r="AC42865" s="1"/>
      <c r="AJ42865" s="1"/>
      <c r="AK42865" s="1"/>
      <c r="AL42865" s="1"/>
    </row>
    <row r="42866">
      <c r="I42866" s="1"/>
      <c r="J42866" s="1"/>
      <c r="K42866" s="1"/>
      <c r="AA42866" s="1"/>
      <c r="AB42866" s="1"/>
      <c r="AC42866" s="1"/>
      <c r="AJ42866" s="1"/>
      <c r="AK42866" s="1"/>
      <c r="AL42866" s="1"/>
    </row>
    <row r="42867">
      <c r="I42867" s="1"/>
      <c r="J42867" s="1"/>
      <c r="K42867" s="1"/>
      <c r="AA42867" s="1"/>
      <c r="AB42867" s="1"/>
      <c r="AC42867" s="1"/>
      <c r="AJ42867" s="1"/>
      <c r="AK42867" s="1"/>
      <c r="AL42867" s="1"/>
    </row>
    <row r="42868">
      <c r="I42868" s="1"/>
      <c r="J42868" s="1"/>
      <c r="K42868" s="1"/>
      <c r="AA42868" s="1"/>
      <c r="AB42868" s="1"/>
      <c r="AC42868" s="1"/>
      <c r="AJ42868" s="1"/>
      <c r="AK42868" s="1"/>
      <c r="AL42868" s="1"/>
    </row>
    <row r="42869">
      <c r="I42869" s="1"/>
      <c r="J42869" s="1"/>
      <c r="K42869" s="1"/>
      <c r="AA42869" s="1"/>
      <c r="AB42869" s="1"/>
      <c r="AC42869" s="1"/>
      <c r="AJ42869" s="1"/>
      <c r="AK42869" s="1"/>
      <c r="AL42869" s="1"/>
    </row>
    <row r="42870">
      <c r="I42870" s="1"/>
      <c r="J42870" s="1"/>
      <c r="K42870" s="1"/>
      <c r="AA42870" s="1"/>
      <c r="AB42870" s="1"/>
      <c r="AC42870" s="1"/>
      <c r="AJ42870" s="1"/>
      <c r="AK42870" s="1"/>
      <c r="AL42870" s="1"/>
    </row>
    <row r="42871">
      <c r="I42871" s="1"/>
      <c r="J42871" s="1"/>
      <c r="K42871" s="1"/>
      <c r="AA42871" s="1"/>
      <c r="AB42871" s="1"/>
      <c r="AC42871" s="1"/>
      <c r="AJ42871" s="1"/>
      <c r="AK42871" s="1"/>
      <c r="AL42871" s="1"/>
    </row>
    <row r="42872">
      <c r="I42872" s="1"/>
      <c r="J42872" s="1"/>
      <c r="K42872" s="1"/>
      <c r="AA42872" s="1"/>
      <c r="AB42872" s="1"/>
      <c r="AC42872" s="1"/>
      <c r="AJ42872" s="1"/>
      <c r="AK42872" s="1"/>
      <c r="AL42872" s="1"/>
    </row>
    <row r="42873">
      <c r="I42873" s="1"/>
      <c r="J42873" s="1"/>
      <c r="K42873" s="1"/>
      <c r="AA42873" s="1"/>
      <c r="AB42873" s="1"/>
      <c r="AC42873" s="1"/>
      <c r="AJ42873" s="1"/>
      <c r="AK42873" s="1"/>
      <c r="AL42873" s="1"/>
    </row>
    <row r="42874">
      <c r="I42874" s="1"/>
      <c r="J42874" s="1"/>
      <c r="K42874" s="1"/>
      <c r="AA42874" s="1"/>
      <c r="AB42874" s="1"/>
      <c r="AC42874" s="1"/>
      <c r="AJ42874" s="1"/>
      <c r="AK42874" s="1"/>
      <c r="AL42874" s="1"/>
    </row>
    <row r="42875">
      <c r="I42875" s="1"/>
      <c r="J42875" s="1"/>
      <c r="K42875" s="1"/>
      <c r="AA42875" s="1"/>
      <c r="AB42875" s="1"/>
      <c r="AC42875" s="1"/>
      <c r="AJ42875" s="1"/>
      <c r="AK42875" s="1"/>
      <c r="AL42875" s="1"/>
    </row>
    <row r="42876">
      <c r="I42876" s="1"/>
      <c r="J42876" s="1"/>
      <c r="K42876" s="1"/>
      <c r="AA42876" s="1"/>
      <c r="AB42876" s="1"/>
      <c r="AC42876" s="1"/>
      <c r="AJ42876" s="1"/>
      <c r="AK42876" s="1"/>
      <c r="AL42876" s="1"/>
    </row>
    <row r="42877">
      <c r="I42877" s="1"/>
      <c r="J42877" s="1"/>
      <c r="K42877" s="1"/>
      <c r="AA42877" s="1"/>
      <c r="AB42877" s="1"/>
      <c r="AC42877" s="1"/>
      <c r="AJ42877" s="1"/>
      <c r="AK42877" s="1"/>
      <c r="AL42877" s="1"/>
    </row>
    <row r="42878">
      <c r="I42878" s="1"/>
      <c r="J42878" s="1"/>
      <c r="K42878" s="1"/>
      <c r="AA42878" s="1"/>
      <c r="AB42878" s="1"/>
      <c r="AC42878" s="1"/>
      <c r="AJ42878" s="1"/>
      <c r="AK42878" s="1"/>
      <c r="AL42878" s="1"/>
    </row>
    <row r="42879">
      <c r="I42879" s="1"/>
      <c r="J42879" s="1"/>
      <c r="K42879" s="1"/>
      <c r="AA42879" s="1"/>
      <c r="AB42879" s="1"/>
      <c r="AC42879" s="1"/>
      <c r="AJ42879" s="1"/>
      <c r="AK42879" s="1"/>
      <c r="AL42879" s="1"/>
    </row>
    <row r="42880">
      <c r="I42880" s="1"/>
      <c r="J42880" s="1"/>
      <c r="K42880" s="1"/>
      <c r="AA42880" s="1"/>
      <c r="AB42880" s="1"/>
      <c r="AC42880" s="1"/>
      <c r="AJ42880" s="1"/>
      <c r="AK42880" s="1"/>
      <c r="AL42880" s="1"/>
    </row>
    <row r="42881">
      <c r="I42881" s="1"/>
      <c r="J42881" s="1"/>
      <c r="K42881" s="1"/>
      <c r="AA42881" s="1"/>
      <c r="AB42881" s="1"/>
      <c r="AC42881" s="1"/>
      <c r="AJ42881" s="1"/>
      <c r="AK42881" s="1"/>
      <c r="AL42881" s="1"/>
    </row>
    <row r="42882">
      <c r="I42882" s="1"/>
      <c r="J42882" s="1"/>
      <c r="K42882" s="1"/>
      <c r="AA42882" s="1"/>
      <c r="AB42882" s="1"/>
      <c r="AC42882" s="1"/>
      <c r="AJ42882" s="1"/>
      <c r="AK42882" s="1"/>
      <c r="AL42882" s="1"/>
    </row>
    <row r="42883">
      <c r="I42883" s="1"/>
      <c r="J42883" s="1"/>
      <c r="K42883" s="1"/>
      <c r="AA42883" s="1"/>
      <c r="AB42883" s="1"/>
      <c r="AC42883" s="1"/>
      <c r="AJ42883" s="1"/>
      <c r="AK42883" s="1"/>
      <c r="AL42883" s="1"/>
    </row>
    <row r="42884">
      <c r="I42884" s="1"/>
      <c r="J42884" s="1"/>
      <c r="K42884" s="1"/>
      <c r="AA42884" s="1"/>
      <c r="AB42884" s="1"/>
      <c r="AC42884" s="1"/>
      <c r="AJ42884" s="1"/>
      <c r="AK42884" s="1"/>
      <c r="AL42884" s="1"/>
    </row>
    <row r="42885">
      <c r="I42885" s="1"/>
      <c r="J42885" s="1"/>
      <c r="K42885" s="1"/>
      <c r="AA42885" s="1"/>
      <c r="AB42885" s="1"/>
      <c r="AC42885" s="1"/>
      <c r="AJ42885" s="1"/>
      <c r="AK42885" s="1"/>
      <c r="AL42885" s="1"/>
    </row>
    <row r="42886">
      <c r="I42886" s="1"/>
      <c r="J42886" s="1"/>
      <c r="K42886" s="1"/>
      <c r="AA42886" s="1"/>
      <c r="AB42886" s="1"/>
      <c r="AC42886" s="1"/>
      <c r="AJ42886" s="1"/>
      <c r="AK42886" s="1"/>
      <c r="AL42886" s="1"/>
    </row>
    <row r="42887">
      <c r="I42887" s="1"/>
      <c r="J42887" s="1"/>
      <c r="K42887" s="1"/>
      <c r="AA42887" s="1"/>
      <c r="AB42887" s="1"/>
      <c r="AC42887" s="1"/>
      <c r="AJ42887" s="1"/>
      <c r="AK42887" s="1"/>
      <c r="AL42887" s="1"/>
    </row>
    <row r="42888">
      <c r="I42888" s="1"/>
      <c r="J42888" s="1"/>
      <c r="K42888" s="1"/>
      <c r="AA42888" s="1"/>
      <c r="AB42888" s="1"/>
      <c r="AC42888" s="1"/>
      <c r="AJ42888" s="1"/>
      <c r="AK42888" s="1"/>
      <c r="AL42888" s="1"/>
    </row>
    <row r="42889">
      <c r="I42889" s="1"/>
      <c r="J42889" s="1"/>
      <c r="K42889" s="1"/>
      <c r="AA42889" s="1"/>
      <c r="AB42889" s="1"/>
      <c r="AC42889" s="1"/>
      <c r="AJ42889" s="1"/>
      <c r="AK42889" s="1"/>
      <c r="AL42889" s="1"/>
    </row>
    <row r="42890">
      <c r="I42890" s="1"/>
      <c r="J42890" s="1"/>
      <c r="K42890" s="1"/>
      <c r="AA42890" s="1"/>
      <c r="AB42890" s="1"/>
      <c r="AC42890" s="1"/>
      <c r="AJ42890" s="1"/>
      <c r="AK42890" s="1"/>
      <c r="AL42890" s="1"/>
    </row>
    <row r="42891">
      <c r="I42891" s="1"/>
      <c r="J42891" s="1"/>
      <c r="K42891" s="1"/>
      <c r="AA42891" s="1"/>
      <c r="AB42891" s="1"/>
      <c r="AC42891" s="1"/>
      <c r="AJ42891" s="1"/>
      <c r="AK42891" s="1"/>
      <c r="AL42891" s="1"/>
    </row>
    <row r="42892">
      <c r="I42892" s="1"/>
      <c r="J42892" s="1"/>
      <c r="K42892" s="1"/>
      <c r="AA42892" s="1"/>
      <c r="AB42892" s="1"/>
      <c r="AC42892" s="1"/>
      <c r="AJ42892" s="1"/>
      <c r="AK42892" s="1"/>
      <c r="AL42892" s="1"/>
    </row>
    <row r="42893">
      <c r="I42893" s="1"/>
      <c r="J42893" s="1"/>
      <c r="K42893" s="1"/>
      <c r="AA42893" s="1"/>
      <c r="AB42893" s="1"/>
      <c r="AC42893" s="1"/>
      <c r="AJ42893" s="1"/>
      <c r="AK42893" s="1"/>
      <c r="AL42893" s="1"/>
    </row>
    <row r="42894">
      <c r="I42894" s="1"/>
      <c r="J42894" s="1"/>
      <c r="K42894" s="1"/>
      <c r="AA42894" s="1"/>
      <c r="AB42894" s="1"/>
      <c r="AC42894" s="1"/>
      <c r="AJ42894" s="1"/>
      <c r="AK42894" s="1"/>
      <c r="AL42894" s="1"/>
    </row>
    <row r="42895">
      <c r="I42895" s="1"/>
      <c r="J42895" s="1"/>
      <c r="K42895" s="1"/>
      <c r="AA42895" s="1"/>
      <c r="AB42895" s="1"/>
      <c r="AC42895" s="1"/>
      <c r="AJ42895" s="1"/>
      <c r="AK42895" s="1"/>
      <c r="AL42895" s="1"/>
    </row>
    <row r="42896">
      <c r="I42896" s="1"/>
      <c r="J42896" s="1"/>
      <c r="K42896" s="1"/>
      <c r="AA42896" s="1"/>
      <c r="AB42896" s="1"/>
      <c r="AC42896" s="1"/>
      <c r="AJ42896" s="1"/>
      <c r="AK42896" s="1"/>
      <c r="AL42896" s="1"/>
    </row>
    <row r="42897">
      <c r="I42897" s="1"/>
      <c r="J42897" s="1"/>
      <c r="K42897" s="1"/>
      <c r="AA42897" s="1"/>
      <c r="AB42897" s="1"/>
      <c r="AC42897" s="1"/>
      <c r="AJ42897" s="1"/>
      <c r="AK42897" s="1"/>
      <c r="AL42897" s="1"/>
    </row>
    <row r="42898">
      <c r="I42898" s="1"/>
      <c r="J42898" s="1"/>
      <c r="K42898" s="1"/>
      <c r="AA42898" s="1"/>
      <c r="AB42898" s="1"/>
      <c r="AC42898" s="1"/>
      <c r="AJ42898" s="1"/>
      <c r="AK42898" s="1"/>
      <c r="AL42898" s="1"/>
    </row>
    <row r="42899">
      <c r="I42899" s="1"/>
      <c r="J42899" s="1"/>
      <c r="K42899" s="1"/>
      <c r="AA42899" s="1"/>
      <c r="AB42899" s="1"/>
      <c r="AC42899" s="1"/>
      <c r="AJ42899" s="1"/>
      <c r="AK42899" s="1"/>
      <c r="AL42899" s="1"/>
    </row>
    <row r="42900">
      <c r="I42900" s="1"/>
      <c r="J42900" s="1"/>
      <c r="K42900" s="1"/>
      <c r="AA42900" s="1"/>
      <c r="AB42900" s="1"/>
      <c r="AC42900" s="1"/>
      <c r="AJ42900" s="1"/>
      <c r="AK42900" s="1"/>
      <c r="AL42900" s="1"/>
    </row>
    <row r="42901">
      <c r="I42901" s="1"/>
      <c r="J42901" s="1"/>
      <c r="K42901" s="1"/>
      <c r="AA42901" s="1"/>
      <c r="AB42901" s="1"/>
      <c r="AC42901" s="1"/>
      <c r="AJ42901" s="1"/>
      <c r="AK42901" s="1"/>
      <c r="AL42901" s="1"/>
    </row>
    <row r="42902">
      <c r="I42902" s="1"/>
      <c r="J42902" s="1"/>
      <c r="K42902" s="1"/>
      <c r="AA42902" s="1"/>
      <c r="AB42902" s="1"/>
      <c r="AC42902" s="1"/>
      <c r="AJ42902" s="1"/>
      <c r="AK42902" s="1"/>
      <c r="AL42902" s="1"/>
    </row>
    <row r="42903">
      <c r="I42903" s="1"/>
      <c r="J42903" s="1"/>
      <c r="K42903" s="1"/>
      <c r="AA42903" s="1"/>
      <c r="AB42903" s="1"/>
      <c r="AC42903" s="1"/>
      <c r="AJ42903" s="1"/>
      <c r="AK42903" s="1"/>
      <c r="AL42903" s="1"/>
    </row>
    <row r="42904">
      <c r="I42904" s="1"/>
      <c r="J42904" s="1"/>
      <c r="K42904" s="1"/>
      <c r="AA42904" s="1"/>
      <c r="AB42904" s="1"/>
      <c r="AC42904" s="1"/>
      <c r="AJ42904" s="1"/>
      <c r="AK42904" s="1"/>
      <c r="AL42904" s="1"/>
    </row>
    <row r="42905">
      <c r="I42905" s="1"/>
      <c r="J42905" s="1"/>
      <c r="K42905" s="1"/>
      <c r="AA42905" s="1"/>
      <c r="AB42905" s="1"/>
      <c r="AC42905" s="1"/>
      <c r="AJ42905" s="1"/>
      <c r="AK42905" s="1"/>
      <c r="AL42905" s="1"/>
    </row>
    <row r="42906">
      <c r="I42906" s="1"/>
      <c r="J42906" s="1"/>
      <c r="K42906" s="1"/>
      <c r="AA42906" s="1"/>
      <c r="AB42906" s="1"/>
      <c r="AC42906" s="1"/>
      <c r="AJ42906" s="1"/>
      <c r="AK42906" s="1"/>
      <c r="AL42906" s="1"/>
    </row>
    <row r="42907">
      <c r="I42907" s="1"/>
      <c r="J42907" s="1"/>
      <c r="K42907" s="1"/>
      <c r="AA42907" s="1"/>
      <c r="AB42907" s="1"/>
      <c r="AC42907" s="1"/>
      <c r="AJ42907" s="1"/>
      <c r="AK42907" s="1"/>
      <c r="AL42907" s="1"/>
    </row>
    <row r="42908">
      <c r="I42908" s="1"/>
      <c r="J42908" s="1"/>
      <c r="K42908" s="1"/>
      <c r="AA42908" s="1"/>
      <c r="AB42908" s="1"/>
      <c r="AC42908" s="1"/>
      <c r="AJ42908" s="1"/>
      <c r="AK42908" s="1"/>
      <c r="AL42908" s="1"/>
    </row>
    <row r="42909">
      <c r="I42909" s="1"/>
      <c r="J42909" s="1"/>
      <c r="K42909" s="1"/>
      <c r="AA42909" s="1"/>
      <c r="AB42909" s="1"/>
      <c r="AC42909" s="1"/>
      <c r="AJ42909" s="1"/>
      <c r="AK42909" s="1"/>
      <c r="AL42909" s="1"/>
    </row>
    <row r="42910">
      <c r="I42910" s="1"/>
      <c r="J42910" s="1"/>
      <c r="K42910" s="1"/>
      <c r="AA42910" s="1"/>
      <c r="AB42910" s="1"/>
      <c r="AC42910" s="1"/>
      <c r="AJ42910" s="1"/>
      <c r="AK42910" s="1"/>
      <c r="AL42910" s="1"/>
    </row>
    <row r="42911">
      <c r="I42911" s="1"/>
      <c r="J42911" s="1"/>
      <c r="K42911" s="1"/>
      <c r="AA42911" s="1"/>
      <c r="AB42911" s="1"/>
      <c r="AC42911" s="1"/>
      <c r="AJ42911" s="1"/>
      <c r="AK42911" s="1"/>
      <c r="AL42911" s="1"/>
    </row>
    <row r="42912">
      <c r="I42912" s="1"/>
      <c r="J42912" s="1"/>
      <c r="K42912" s="1"/>
      <c r="AA42912" s="1"/>
      <c r="AB42912" s="1"/>
      <c r="AC42912" s="1"/>
      <c r="AJ42912" s="1"/>
      <c r="AK42912" s="1"/>
      <c r="AL42912" s="1"/>
    </row>
    <row r="42913">
      <c r="I42913" s="1"/>
      <c r="J42913" s="1"/>
      <c r="K42913" s="1"/>
      <c r="AA42913" s="1"/>
      <c r="AB42913" s="1"/>
      <c r="AC42913" s="1"/>
      <c r="AJ42913" s="1"/>
      <c r="AK42913" s="1"/>
      <c r="AL42913" s="1"/>
    </row>
    <row r="42914">
      <c r="I42914" s="1"/>
      <c r="J42914" s="1"/>
      <c r="K42914" s="1"/>
      <c r="AA42914" s="1"/>
      <c r="AB42914" s="1"/>
      <c r="AC42914" s="1"/>
      <c r="AJ42914" s="1"/>
      <c r="AK42914" s="1"/>
      <c r="AL42914" s="1"/>
    </row>
    <row r="42915">
      <c r="I42915" s="1"/>
      <c r="J42915" s="1"/>
      <c r="K42915" s="1"/>
      <c r="AA42915" s="1"/>
      <c r="AB42915" s="1"/>
      <c r="AC42915" s="1"/>
      <c r="AJ42915" s="1"/>
      <c r="AK42915" s="1"/>
      <c r="AL42915" s="1"/>
    </row>
    <row r="42916">
      <c r="I42916" s="1"/>
      <c r="J42916" s="1"/>
      <c r="K42916" s="1"/>
      <c r="AA42916" s="1"/>
      <c r="AB42916" s="1"/>
      <c r="AC42916" s="1"/>
      <c r="AJ42916" s="1"/>
      <c r="AK42916" s="1"/>
      <c r="AL42916" s="1"/>
    </row>
    <row r="42917">
      <c r="I42917" s="1"/>
      <c r="J42917" s="1"/>
      <c r="K42917" s="1"/>
      <c r="AA42917" s="1"/>
      <c r="AB42917" s="1"/>
      <c r="AC42917" s="1"/>
      <c r="AJ42917" s="1"/>
      <c r="AK42917" s="1"/>
      <c r="AL42917" s="1"/>
    </row>
    <row r="42918">
      <c r="I42918" s="1"/>
      <c r="J42918" s="1"/>
      <c r="K42918" s="1"/>
      <c r="AA42918" s="1"/>
      <c r="AB42918" s="1"/>
      <c r="AC42918" s="1"/>
      <c r="AJ42918" s="1"/>
      <c r="AK42918" s="1"/>
      <c r="AL42918" s="1"/>
    </row>
    <row r="42919">
      <c r="I42919" s="1"/>
      <c r="J42919" s="1"/>
      <c r="K42919" s="1"/>
      <c r="AA42919" s="1"/>
      <c r="AB42919" s="1"/>
      <c r="AC42919" s="1"/>
      <c r="AJ42919" s="1"/>
      <c r="AK42919" s="1"/>
      <c r="AL42919" s="1"/>
    </row>
    <row r="42920">
      <c r="I42920" s="1"/>
      <c r="J42920" s="1"/>
      <c r="K42920" s="1"/>
      <c r="AA42920" s="1"/>
      <c r="AB42920" s="1"/>
      <c r="AC42920" s="1"/>
      <c r="AJ42920" s="1"/>
      <c r="AK42920" s="1"/>
      <c r="AL42920" s="1"/>
    </row>
    <row r="42921">
      <c r="I42921" s="1"/>
      <c r="J42921" s="1"/>
      <c r="K42921" s="1"/>
      <c r="AA42921" s="1"/>
      <c r="AB42921" s="1"/>
      <c r="AC42921" s="1"/>
      <c r="AJ42921" s="1"/>
      <c r="AK42921" s="1"/>
      <c r="AL42921" s="1"/>
    </row>
    <row r="42922">
      <c r="I42922" s="1"/>
      <c r="J42922" s="1"/>
      <c r="K42922" s="1"/>
      <c r="AA42922" s="1"/>
      <c r="AB42922" s="1"/>
      <c r="AC42922" s="1"/>
      <c r="AJ42922" s="1"/>
      <c r="AK42922" s="1"/>
      <c r="AL42922" s="1"/>
    </row>
    <row r="42923">
      <c r="I42923" s="1"/>
      <c r="J42923" s="1"/>
      <c r="K42923" s="1"/>
      <c r="AA42923" s="1"/>
      <c r="AB42923" s="1"/>
      <c r="AC42923" s="1"/>
      <c r="AJ42923" s="1"/>
      <c r="AK42923" s="1"/>
      <c r="AL42923" s="1"/>
    </row>
    <row r="42924">
      <c r="I42924" s="1"/>
      <c r="J42924" s="1"/>
      <c r="K42924" s="1"/>
      <c r="AA42924" s="1"/>
      <c r="AB42924" s="1"/>
      <c r="AC42924" s="1"/>
      <c r="AJ42924" s="1"/>
      <c r="AK42924" s="1"/>
      <c r="AL42924" s="1"/>
    </row>
    <row r="42925">
      <c r="I42925" s="1"/>
      <c r="J42925" s="1"/>
      <c r="K42925" s="1"/>
      <c r="AA42925" s="1"/>
      <c r="AB42925" s="1"/>
      <c r="AC42925" s="1"/>
      <c r="AJ42925" s="1"/>
      <c r="AK42925" s="1"/>
      <c r="AL42925" s="1"/>
    </row>
    <row r="42926">
      <c r="I42926" s="1"/>
      <c r="J42926" s="1"/>
      <c r="K42926" s="1"/>
      <c r="AA42926" s="1"/>
      <c r="AB42926" s="1"/>
      <c r="AC42926" s="1"/>
      <c r="AJ42926" s="1"/>
      <c r="AK42926" s="1"/>
      <c r="AL42926" s="1"/>
    </row>
    <row r="42927">
      <c r="I42927" s="1"/>
      <c r="J42927" s="1"/>
      <c r="K42927" s="1"/>
      <c r="AA42927" s="1"/>
      <c r="AB42927" s="1"/>
      <c r="AC42927" s="1"/>
      <c r="AJ42927" s="1"/>
      <c r="AK42927" s="1"/>
      <c r="AL42927" s="1"/>
    </row>
    <row r="42928">
      <c r="I42928" s="1"/>
      <c r="J42928" s="1"/>
      <c r="K42928" s="1"/>
      <c r="AA42928" s="1"/>
      <c r="AB42928" s="1"/>
      <c r="AC42928" s="1"/>
      <c r="AJ42928" s="1"/>
      <c r="AK42928" s="1"/>
      <c r="AL42928" s="1"/>
    </row>
    <row r="42929">
      <c r="I42929" s="1"/>
      <c r="J42929" s="1"/>
      <c r="K42929" s="1"/>
      <c r="AA42929" s="1"/>
      <c r="AB42929" s="1"/>
      <c r="AC42929" s="1"/>
      <c r="AJ42929" s="1"/>
      <c r="AK42929" s="1"/>
      <c r="AL42929" s="1"/>
    </row>
    <row r="42930">
      <c r="I42930" s="1"/>
      <c r="J42930" s="1"/>
      <c r="K42930" s="1"/>
      <c r="AA42930" s="1"/>
      <c r="AB42930" s="1"/>
      <c r="AC42930" s="1"/>
      <c r="AJ42930" s="1"/>
      <c r="AK42930" s="1"/>
      <c r="AL42930" s="1"/>
    </row>
    <row r="42931">
      <c r="I42931" s="1"/>
      <c r="J42931" s="1"/>
      <c r="K42931" s="1"/>
      <c r="AA42931" s="1"/>
      <c r="AB42931" s="1"/>
      <c r="AC42931" s="1"/>
      <c r="AJ42931" s="1"/>
      <c r="AK42931" s="1"/>
      <c r="AL42931" s="1"/>
    </row>
    <row r="42932">
      <c r="I42932" s="1"/>
      <c r="J42932" s="1"/>
      <c r="K42932" s="1"/>
      <c r="AA42932" s="1"/>
      <c r="AB42932" s="1"/>
      <c r="AC42932" s="1"/>
      <c r="AJ42932" s="1"/>
      <c r="AK42932" s="1"/>
      <c r="AL42932" s="1"/>
    </row>
    <row r="42933">
      <c r="I42933" s="1"/>
      <c r="J42933" s="1"/>
      <c r="K42933" s="1"/>
      <c r="AA42933" s="1"/>
      <c r="AB42933" s="1"/>
      <c r="AC42933" s="1"/>
      <c r="AJ42933" s="1"/>
      <c r="AK42933" s="1"/>
      <c r="AL42933" s="1"/>
    </row>
    <row r="42934">
      <c r="I42934" s="1"/>
      <c r="J42934" s="1"/>
      <c r="K42934" s="1"/>
      <c r="AA42934" s="1"/>
      <c r="AB42934" s="1"/>
      <c r="AC42934" s="1"/>
      <c r="AJ42934" s="1"/>
      <c r="AK42934" s="1"/>
      <c r="AL42934" s="1"/>
    </row>
    <row r="42935">
      <c r="I42935" s="1"/>
      <c r="J42935" s="1"/>
      <c r="K42935" s="1"/>
      <c r="AA42935" s="1"/>
      <c r="AB42935" s="1"/>
      <c r="AC42935" s="1"/>
      <c r="AJ42935" s="1"/>
      <c r="AK42935" s="1"/>
      <c r="AL42935" s="1"/>
    </row>
    <row r="42936">
      <c r="I42936" s="1"/>
      <c r="J42936" s="1"/>
      <c r="K42936" s="1"/>
      <c r="AA42936" s="1"/>
      <c r="AB42936" s="1"/>
      <c r="AC42936" s="1"/>
      <c r="AJ42936" s="1"/>
      <c r="AK42936" s="1"/>
      <c r="AL42936" s="1"/>
    </row>
    <row r="42937">
      <c r="I42937" s="1"/>
      <c r="J42937" s="1"/>
      <c r="K42937" s="1"/>
      <c r="AA42937" s="1"/>
      <c r="AB42937" s="1"/>
      <c r="AC42937" s="1"/>
      <c r="AJ42937" s="1"/>
      <c r="AK42937" s="1"/>
      <c r="AL42937" s="1"/>
    </row>
    <row r="42938">
      <c r="I42938" s="1"/>
      <c r="J42938" s="1"/>
      <c r="K42938" s="1"/>
      <c r="AA42938" s="1"/>
      <c r="AB42938" s="1"/>
      <c r="AC42938" s="1"/>
      <c r="AJ42938" s="1"/>
      <c r="AK42938" s="1"/>
      <c r="AL42938" s="1"/>
    </row>
    <row r="42939">
      <c r="I42939" s="1"/>
      <c r="J42939" s="1"/>
      <c r="K42939" s="1"/>
      <c r="AA42939" s="1"/>
      <c r="AB42939" s="1"/>
      <c r="AC42939" s="1"/>
      <c r="AJ42939" s="1"/>
      <c r="AK42939" s="1"/>
      <c r="AL42939" s="1"/>
    </row>
    <row r="42940">
      <c r="I42940" s="1"/>
      <c r="J42940" s="1"/>
      <c r="K42940" s="1"/>
      <c r="AA42940" s="1"/>
      <c r="AB42940" s="1"/>
      <c r="AC42940" s="1"/>
      <c r="AJ42940" s="1"/>
      <c r="AK42940" s="1"/>
      <c r="AL42940" s="1"/>
    </row>
    <row r="42941">
      <c r="I42941" s="1"/>
      <c r="J42941" s="1"/>
      <c r="K42941" s="1"/>
      <c r="AA42941" s="1"/>
      <c r="AB42941" s="1"/>
      <c r="AC42941" s="1"/>
      <c r="AJ42941" s="1"/>
      <c r="AK42941" s="1"/>
      <c r="AL42941" s="1"/>
    </row>
    <row r="42942">
      <c r="I42942" s="1"/>
      <c r="J42942" s="1"/>
      <c r="K42942" s="1"/>
      <c r="AA42942" s="1"/>
      <c r="AB42942" s="1"/>
      <c r="AC42942" s="1"/>
      <c r="AJ42942" s="1"/>
      <c r="AK42942" s="1"/>
      <c r="AL42942" s="1"/>
    </row>
    <row r="42943">
      <c r="I42943" s="1"/>
      <c r="J42943" s="1"/>
      <c r="K42943" s="1"/>
      <c r="AA42943" s="1"/>
      <c r="AB42943" s="1"/>
      <c r="AC42943" s="1"/>
      <c r="AJ42943" s="1"/>
      <c r="AK42943" s="1"/>
      <c r="AL42943" s="1"/>
    </row>
    <row r="42944">
      <c r="I42944" s="1"/>
      <c r="J42944" s="1"/>
      <c r="K42944" s="1"/>
      <c r="AA42944" s="1"/>
      <c r="AB42944" s="1"/>
      <c r="AC42944" s="1"/>
      <c r="AJ42944" s="1"/>
      <c r="AK42944" s="1"/>
      <c r="AL42944" s="1"/>
    </row>
    <row r="42945">
      <c r="I42945" s="1"/>
      <c r="J42945" s="1"/>
      <c r="K42945" s="1"/>
      <c r="AA42945" s="1"/>
      <c r="AB42945" s="1"/>
      <c r="AC42945" s="1"/>
      <c r="AJ42945" s="1"/>
      <c r="AK42945" s="1"/>
      <c r="AL42945" s="1"/>
    </row>
    <row r="42946">
      <c r="I42946" s="1"/>
      <c r="J42946" s="1"/>
      <c r="K42946" s="1"/>
      <c r="AA42946" s="1"/>
      <c r="AB42946" s="1"/>
      <c r="AC42946" s="1"/>
      <c r="AJ42946" s="1"/>
      <c r="AK42946" s="1"/>
      <c r="AL42946" s="1"/>
    </row>
    <row r="42947">
      <c r="I42947" s="1"/>
      <c r="J42947" s="1"/>
      <c r="K42947" s="1"/>
      <c r="AA42947" s="1"/>
      <c r="AB42947" s="1"/>
      <c r="AC42947" s="1"/>
      <c r="AJ42947" s="1"/>
      <c r="AK42947" s="1"/>
      <c r="AL42947" s="1"/>
    </row>
    <row r="42948">
      <c r="I42948" s="1"/>
      <c r="J42948" s="1"/>
      <c r="K42948" s="1"/>
      <c r="AA42948" s="1"/>
      <c r="AB42948" s="1"/>
      <c r="AC42948" s="1"/>
      <c r="AJ42948" s="1"/>
      <c r="AK42948" s="1"/>
      <c r="AL42948" s="1"/>
    </row>
    <row r="42949">
      <c r="I42949" s="1"/>
      <c r="J42949" s="1"/>
      <c r="K42949" s="1"/>
      <c r="AA42949" s="1"/>
      <c r="AB42949" s="1"/>
      <c r="AC42949" s="1"/>
      <c r="AJ42949" s="1"/>
      <c r="AK42949" s="1"/>
      <c r="AL42949" s="1"/>
    </row>
    <row r="42950">
      <c r="I42950" s="1"/>
      <c r="J42950" s="1"/>
      <c r="K42950" s="1"/>
      <c r="AA42950" s="1"/>
      <c r="AB42950" s="1"/>
      <c r="AC42950" s="1"/>
      <c r="AJ42950" s="1"/>
      <c r="AK42950" s="1"/>
      <c r="AL42950" s="1"/>
    </row>
    <row r="42951">
      <c r="I42951" s="1"/>
      <c r="J42951" s="1"/>
      <c r="K42951" s="1"/>
      <c r="AA42951" s="1"/>
      <c r="AB42951" s="1"/>
      <c r="AC42951" s="1"/>
      <c r="AJ42951" s="1"/>
      <c r="AK42951" s="1"/>
      <c r="AL42951" s="1"/>
    </row>
    <row r="42952">
      <c r="I42952" s="1"/>
      <c r="J42952" s="1"/>
      <c r="K42952" s="1"/>
      <c r="AA42952" s="1"/>
      <c r="AB42952" s="1"/>
      <c r="AC42952" s="1"/>
      <c r="AJ42952" s="1"/>
      <c r="AK42952" s="1"/>
      <c r="AL42952" s="1"/>
    </row>
    <row r="42953">
      <c r="I42953" s="1"/>
      <c r="J42953" s="1"/>
      <c r="K42953" s="1"/>
      <c r="AA42953" s="1"/>
      <c r="AB42953" s="1"/>
      <c r="AC42953" s="1"/>
      <c r="AJ42953" s="1"/>
      <c r="AK42953" s="1"/>
      <c r="AL42953" s="1"/>
    </row>
    <row r="42954">
      <c r="I42954" s="1"/>
      <c r="J42954" s="1"/>
      <c r="K42954" s="1"/>
      <c r="AA42954" s="1"/>
      <c r="AB42954" s="1"/>
      <c r="AC42954" s="1"/>
      <c r="AJ42954" s="1"/>
      <c r="AK42954" s="1"/>
      <c r="AL42954" s="1"/>
    </row>
    <row r="42955">
      <c r="I42955" s="1"/>
      <c r="J42955" s="1"/>
      <c r="K42955" s="1"/>
      <c r="AA42955" s="1"/>
      <c r="AB42955" s="1"/>
      <c r="AC42955" s="1"/>
      <c r="AJ42955" s="1"/>
      <c r="AK42955" s="1"/>
      <c r="AL42955" s="1"/>
    </row>
    <row r="42956">
      <c r="I42956" s="1"/>
      <c r="J42956" s="1"/>
      <c r="K42956" s="1"/>
      <c r="AA42956" s="1"/>
      <c r="AB42956" s="1"/>
      <c r="AC42956" s="1"/>
      <c r="AJ42956" s="1"/>
      <c r="AK42956" s="1"/>
      <c r="AL42956" s="1"/>
    </row>
    <row r="42957">
      <c r="I42957" s="1"/>
      <c r="J42957" s="1"/>
      <c r="K42957" s="1"/>
      <c r="AA42957" s="1"/>
      <c r="AB42957" s="1"/>
      <c r="AC42957" s="1"/>
      <c r="AJ42957" s="1"/>
      <c r="AK42957" s="1"/>
      <c r="AL42957" s="1"/>
    </row>
    <row r="42958">
      <c r="I42958" s="1"/>
      <c r="J42958" s="1"/>
      <c r="K42958" s="1"/>
      <c r="AA42958" s="1"/>
      <c r="AB42958" s="1"/>
      <c r="AC42958" s="1"/>
      <c r="AJ42958" s="1"/>
      <c r="AK42958" s="1"/>
      <c r="AL42958" s="1"/>
    </row>
    <row r="42959">
      <c r="I42959" s="1"/>
      <c r="J42959" s="1"/>
      <c r="K42959" s="1"/>
      <c r="AA42959" s="1"/>
      <c r="AB42959" s="1"/>
      <c r="AC42959" s="1"/>
      <c r="AJ42959" s="1"/>
      <c r="AK42959" s="1"/>
      <c r="AL42959" s="1"/>
    </row>
    <row r="42960">
      <c r="I42960" s="1"/>
      <c r="J42960" s="1"/>
      <c r="K42960" s="1"/>
      <c r="AA42960" s="1"/>
      <c r="AB42960" s="1"/>
      <c r="AC42960" s="1"/>
      <c r="AJ42960" s="1"/>
      <c r="AK42960" s="1"/>
      <c r="AL42960" s="1"/>
    </row>
    <row r="42961">
      <c r="I42961" s="1"/>
      <c r="J42961" s="1"/>
      <c r="K42961" s="1"/>
      <c r="AA42961" s="1"/>
      <c r="AB42961" s="1"/>
      <c r="AC42961" s="1"/>
      <c r="AJ42961" s="1"/>
      <c r="AK42961" s="1"/>
      <c r="AL42961" s="1"/>
    </row>
    <row r="42962">
      <c r="I42962" s="1"/>
      <c r="J42962" s="1"/>
      <c r="K42962" s="1"/>
      <c r="AA42962" s="1"/>
      <c r="AB42962" s="1"/>
      <c r="AC42962" s="1"/>
      <c r="AJ42962" s="1"/>
      <c r="AK42962" s="1"/>
      <c r="AL42962" s="1"/>
    </row>
    <row r="42963">
      <c r="I42963" s="1"/>
      <c r="J42963" s="1"/>
      <c r="K42963" s="1"/>
      <c r="AA42963" s="1"/>
      <c r="AB42963" s="1"/>
      <c r="AC42963" s="1"/>
      <c r="AJ42963" s="1"/>
      <c r="AK42963" s="1"/>
      <c r="AL42963" s="1"/>
    </row>
    <row r="42964">
      <c r="I42964" s="1"/>
      <c r="J42964" s="1"/>
      <c r="K42964" s="1"/>
      <c r="AA42964" s="1"/>
      <c r="AB42964" s="1"/>
      <c r="AC42964" s="1"/>
      <c r="AJ42964" s="1"/>
      <c r="AK42964" s="1"/>
      <c r="AL42964" s="1"/>
    </row>
    <row r="42965">
      <c r="I42965" s="1"/>
      <c r="J42965" s="1"/>
      <c r="K42965" s="1"/>
      <c r="AA42965" s="1"/>
      <c r="AB42965" s="1"/>
      <c r="AC42965" s="1"/>
      <c r="AJ42965" s="1"/>
      <c r="AK42965" s="1"/>
      <c r="AL42965" s="1"/>
    </row>
    <row r="42966">
      <c r="I42966" s="1"/>
      <c r="J42966" s="1"/>
      <c r="K42966" s="1"/>
      <c r="AA42966" s="1"/>
      <c r="AB42966" s="1"/>
      <c r="AC42966" s="1"/>
      <c r="AJ42966" s="1"/>
      <c r="AK42966" s="1"/>
      <c r="AL42966" s="1"/>
    </row>
    <row r="42967">
      <c r="I42967" s="1"/>
      <c r="J42967" s="1"/>
      <c r="K42967" s="1"/>
      <c r="AA42967" s="1"/>
      <c r="AB42967" s="1"/>
      <c r="AC42967" s="1"/>
      <c r="AJ42967" s="1"/>
      <c r="AK42967" s="1"/>
      <c r="AL42967" s="1"/>
    </row>
    <row r="42968">
      <c r="I42968" s="1"/>
      <c r="J42968" s="1"/>
      <c r="K42968" s="1"/>
      <c r="AA42968" s="1"/>
      <c r="AB42968" s="1"/>
      <c r="AC42968" s="1"/>
      <c r="AJ42968" s="1"/>
      <c r="AK42968" s="1"/>
      <c r="AL42968" s="1"/>
    </row>
    <row r="42969">
      <c r="I42969" s="1"/>
      <c r="J42969" s="1"/>
      <c r="K42969" s="1"/>
      <c r="AA42969" s="1"/>
      <c r="AB42969" s="1"/>
      <c r="AC42969" s="1"/>
      <c r="AJ42969" s="1"/>
      <c r="AK42969" s="1"/>
      <c r="AL42969" s="1"/>
    </row>
    <row r="42970">
      <c r="I42970" s="1"/>
      <c r="J42970" s="1"/>
      <c r="K42970" s="1"/>
      <c r="AA42970" s="1"/>
      <c r="AB42970" s="1"/>
      <c r="AC42970" s="1"/>
      <c r="AJ42970" s="1"/>
      <c r="AK42970" s="1"/>
      <c r="AL42970" s="1"/>
    </row>
    <row r="42971">
      <c r="I42971" s="1"/>
      <c r="J42971" s="1"/>
      <c r="K42971" s="1"/>
      <c r="AA42971" s="1"/>
      <c r="AB42971" s="1"/>
      <c r="AC42971" s="1"/>
      <c r="AJ42971" s="1"/>
      <c r="AK42971" s="1"/>
      <c r="AL42971" s="1"/>
    </row>
    <row r="42972">
      <c r="I42972" s="1"/>
      <c r="J42972" s="1"/>
      <c r="K42972" s="1"/>
      <c r="AA42972" s="1"/>
      <c r="AB42972" s="1"/>
      <c r="AC42972" s="1"/>
      <c r="AJ42972" s="1"/>
      <c r="AK42972" s="1"/>
      <c r="AL42972" s="1"/>
    </row>
    <row r="42973">
      <c r="I42973" s="1"/>
      <c r="J42973" s="1"/>
      <c r="K42973" s="1"/>
      <c r="AA42973" s="1"/>
      <c r="AB42973" s="1"/>
      <c r="AC42973" s="1"/>
      <c r="AJ42973" s="1"/>
      <c r="AK42973" s="1"/>
      <c r="AL42973" s="1"/>
    </row>
    <row r="42974">
      <c r="I42974" s="1"/>
      <c r="J42974" s="1"/>
      <c r="K42974" s="1"/>
      <c r="AA42974" s="1"/>
      <c r="AB42974" s="1"/>
      <c r="AC42974" s="1"/>
      <c r="AJ42974" s="1"/>
      <c r="AK42974" s="1"/>
      <c r="AL42974" s="1"/>
    </row>
    <row r="42975">
      <c r="I42975" s="1"/>
      <c r="J42975" s="1"/>
      <c r="K42975" s="1"/>
      <c r="AA42975" s="1"/>
      <c r="AB42975" s="1"/>
      <c r="AC42975" s="1"/>
      <c r="AJ42975" s="1"/>
      <c r="AK42975" s="1"/>
      <c r="AL42975" s="1"/>
    </row>
    <row r="42976">
      <c r="I42976" s="1"/>
      <c r="J42976" s="1"/>
      <c r="K42976" s="1"/>
      <c r="AA42976" s="1"/>
      <c r="AB42976" s="1"/>
      <c r="AC42976" s="1"/>
      <c r="AJ42976" s="1"/>
      <c r="AK42976" s="1"/>
      <c r="AL42976" s="1"/>
    </row>
    <row r="42977">
      <c r="I42977" s="1"/>
      <c r="J42977" s="1"/>
      <c r="K42977" s="1"/>
      <c r="AA42977" s="1"/>
      <c r="AB42977" s="1"/>
      <c r="AC42977" s="1"/>
      <c r="AJ42977" s="1"/>
      <c r="AK42977" s="1"/>
      <c r="AL42977" s="1"/>
    </row>
    <row r="42978">
      <c r="I42978" s="1"/>
      <c r="J42978" s="1"/>
      <c r="K42978" s="1"/>
      <c r="AA42978" s="1"/>
      <c r="AB42978" s="1"/>
      <c r="AC42978" s="1"/>
      <c r="AJ42978" s="1"/>
      <c r="AK42978" s="1"/>
      <c r="AL42978" s="1"/>
    </row>
    <row r="42979">
      <c r="I42979" s="1"/>
      <c r="J42979" s="1"/>
      <c r="K42979" s="1"/>
      <c r="AA42979" s="1"/>
      <c r="AB42979" s="1"/>
      <c r="AC42979" s="1"/>
      <c r="AJ42979" s="1"/>
      <c r="AK42979" s="1"/>
      <c r="AL42979" s="1"/>
    </row>
    <row r="42980">
      <c r="I42980" s="1"/>
      <c r="J42980" s="1"/>
      <c r="K42980" s="1"/>
      <c r="AA42980" s="1"/>
      <c r="AB42980" s="1"/>
      <c r="AC42980" s="1"/>
      <c r="AJ42980" s="1"/>
      <c r="AK42980" s="1"/>
      <c r="AL42980" s="1"/>
    </row>
    <row r="42981">
      <c r="I42981" s="1"/>
      <c r="J42981" s="1"/>
      <c r="K42981" s="1"/>
      <c r="AA42981" s="1"/>
      <c r="AB42981" s="1"/>
      <c r="AC42981" s="1"/>
      <c r="AJ42981" s="1"/>
      <c r="AK42981" s="1"/>
      <c r="AL42981" s="1"/>
    </row>
    <row r="42982">
      <c r="I42982" s="1"/>
      <c r="J42982" s="1"/>
      <c r="K42982" s="1"/>
      <c r="AA42982" s="1"/>
      <c r="AB42982" s="1"/>
      <c r="AC42982" s="1"/>
      <c r="AJ42982" s="1"/>
      <c r="AK42982" s="1"/>
      <c r="AL42982" s="1"/>
    </row>
    <row r="42983">
      <c r="I42983" s="1"/>
      <c r="J42983" s="1"/>
      <c r="K42983" s="1"/>
      <c r="AA42983" s="1"/>
      <c r="AB42983" s="1"/>
      <c r="AC42983" s="1"/>
      <c r="AJ42983" s="1"/>
      <c r="AK42983" s="1"/>
      <c r="AL42983" s="1"/>
    </row>
    <row r="42984">
      <c r="I42984" s="1"/>
      <c r="J42984" s="1"/>
      <c r="K42984" s="1"/>
      <c r="AA42984" s="1"/>
      <c r="AB42984" s="1"/>
      <c r="AC42984" s="1"/>
      <c r="AJ42984" s="1"/>
      <c r="AK42984" s="1"/>
      <c r="AL42984" s="1"/>
    </row>
    <row r="42985">
      <c r="I42985" s="1"/>
      <c r="J42985" s="1"/>
      <c r="K42985" s="1"/>
      <c r="AA42985" s="1"/>
      <c r="AB42985" s="1"/>
      <c r="AC42985" s="1"/>
      <c r="AJ42985" s="1"/>
      <c r="AK42985" s="1"/>
      <c r="AL42985" s="1"/>
    </row>
    <row r="42986">
      <c r="I42986" s="1"/>
      <c r="J42986" s="1"/>
      <c r="K42986" s="1"/>
      <c r="AA42986" s="1"/>
      <c r="AB42986" s="1"/>
      <c r="AC42986" s="1"/>
      <c r="AJ42986" s="1"/>
      <c r="AK42986" s="1"/>
      <c r="AL42986" s="1"/>
    </row>
    <row r="42987">
      <c r="I42987" s="1"/>
      <c r="J42987" s="1"/>
      <c r="K42987" s="1"/>
      <c r="AA42987" s="1"/>
      <c r="AB42987" s="1"/>
      <c r="AC42987" s="1"/>
      <c r="AJ42987" s="1"/>
      <c r="AK42987" s="1"/>
      <c r="AL42987" s="1"/>
    </row>
    <row r="42988">
      <c r="I42988" s="1"/>
      <c r="J42988" s="1"/>
      <c r="K42988" s="1"/>
      <c r="AA42988" s="1"/>
      <c r="AB42988" s="1"/>
      <c r="AC42988" s="1"/>
      <c r="AJ42988" s="1"/>
      <c r="AK42988" s="1"/>
      <c r="AL42988" s="1"/>
    </row>
    <row r="42989">
      <c r="I42989" s="1"/>
      <c r="J42989" s="1"/>
      <c r="K42989" s="1"/>
      <c r="AA42989" s="1"/>
      <c r="AB42989" s="1"/>
      <c r="AC42989" s="1"/>
      <c r="AJ42989" s="1"/>
      <c r="AK42989" s="1"/>
      <c r="AL42989" s="1"/>
    </row>
    <row r="42990">
      <c r="I42990" s="1"/>
      <c r="J42990" s="1"/>
      <c r="K42990" s="1"/>
      <c r="AA42990" s="1"/>
      <c r="AB42990" s="1"/>
      <c r="AC42990" s="1"/>
      <c r="AJ42990" s="1"/>
      <c r="AK42990" s="1"/>
      <c r="AL42990" s="1"/>
    </row>
    <row r="42991">
      <c r="I42991" s="1"/>
      <c r="J42991" s="1"/>
      <c r="K42991" s="1"/>
      <c r="AA42991" s="1"/>
      <c r="AB42991" s="1"/>
      <c r="AC42991" s="1"/>
      <c r="AJ42991" s="1"/>
      <c r="AK42991" s="1"/>
      <c r="AL42991" s="1"/>
    </row>
    <row r="42992">
      <c r="I42992" s="1"/>
      <c r="J42992" s="1"/>
      <c r="K42992" s="1"/>
      <c r="AA42992" s="1"/>
      <c r="AB42992" s="1"/>
      <c r="AC42992" s="1"/>
      <c r="AJ42992" s="1"/>
      <c r="AK42992" s="1"/>
      <c r="AL42992" s="1"/>
    </row>
    <row r="42993">
      <c r="I42993" s="1"/>
      <c r="J42993" s="1"/>
      <c r="K42993" s="1"/>
      <c r="AA42993" s="1"/>
      <c r="AB42993" s="1"/>
      <c r="AC42993" s="1"/>
      <c r="AJ42993" s="1"/>
      <c r="AK42993" s="1"/>
      <c r="AL42993" s="1"/>
    </row>
    <row r="42994">
      <c r="I42994" s="1"/>
      <c r="J42994" s="1"/>
      <c r="K42994" s="1"/>
      <c r="AA42994" s="1"/>
      <c r="AB42994" s="1"/>
      <c r="AC42994" s="1"/>
      <c r="AJ42994" s="1"/>
      <c r="AK42994" s="1"/>
      <c r="AL42994" s="1"/>
    </row>
    <row r="42995">
      <c r="I42995" s="1"/>
      <c r="J42995" s="1"/>
      <c r="K42995" s="1"/>
      <c r="AA42995" s="1"/>
      <c r="AB42995" s="1"/>
      <c r="AC42995" s="1"/>
      <c r="AJ42995" s="1"/>
      <c r="AK42995" s="1"/>
      <c r="AL42995" s="1"/>
    </row>
    <row r="42996">
      <c r="I42996" s="1"/>
      <c r="J42996" s="1"/>
      <c r="K42996" s="1"/>
      <c r="AA42996" s="1"/>
      <c r="AB42996" s="1"/>
      <c r="AC42996" s="1"/>
      <c r="AJ42996" s="1"/>
      <c r="AK42996" s="1"/>
      <c r="AL42996" s="1"/>
    </row>
    <row r="42997">
      <c r="I42997" s="1"/>
      <c r="J42997" s="1"/>
      <c r="K42997" s="1"/>
      <c r="AA42997" s="1"/>
      <c r="AB42997" s="1"/>
      <c r="AC42997" s="1"/>
      <c r="AJ42997" s="1"/>
      <c r="AK42997" s="1"/>
      <c r="AL42997" s="1"/>
    </row>
    <row r="42998">
      <c r="I42998" s="1"/>
      <c r="J42998" s="1"/>
      <c r="K42998" s="1"/>
      <c r="AA42998" s="1"/>
      <c r="AB42998" s="1"/>
      <c r="AC42998" s="1"/>
      <c r="AJ42998" s="1"/>
      <c r="AK42998" s="1"/>
      <c r="AL42998" s="1"/>
    </row>
    <row r="42999">
      <c r="I42999" s="1"/>
      <c r="J42999" s="1"/>
      <c r="K42999" s="1"/>
      <c r="AA42999" s="1"/>
      <c r="AB42999" s="1"/>
      <c r="AC42999" s="1"/>
      <c r="AJ42999" s="1"/>
      <c r="AK42999" s="1"/>
      <c r="AL42999" s="1"/>
    </row>
    <row r="43000">
      <c r="I43000" s="1"/>
      <c r="J43000" s="1"/>
      <c r="K43000" s="1"/>
      <c r="AA43000" s="1"/>
      <c r="AB43000" s="1"/>
      <c r="AC43000" s="1"/>
      <c r="AJ43000" s="1"/>
      <c r="AK43000" s="1"/>
      <c r="AL43000" s="1"/>
    </row>
    <row r="43001">
      <c r="I43001" s="1"/>
      <c r="J43001" s="1"/>
      <c r="K43001" s="1"/>
      <c r="AA43001" s="1"/>
      <c r="AB43001" s="1"/>
      <c r="AC43001" s="1"/>
      <c r="AJ43001" s="1"/>
      <c r="AK43001" s="1"/>
      <c r="AL43001" s="1"/>
    </row>
    <row r="43002">
      <c r="I43002" s="1"/>
      <c r="J43002" s="1"/>
      <c r="K43002" s="1"/>
      <c r="AA43002" s="1"/>
      <c r="AB43002" s="1"/>
      <c r="AC43002" s="1"/>
      <c r="AJ43002" s="1"/>
      <c r="AK43002" s="1"/>
      <c r="AL43002" s="1"/>
    </row>
    <row r="43003">
      <c r="I43003" s="1"/>
      <c r="J43003" s="1"/>
      <c r="K43003" s="1"/>
      <c r="AA43003" s="1"/>
      <c r="AB43003" s="1"/>
      <c r="AC43003" s="1"/>
      <c r="AJ43003" s="1"/>
      <c r="AK43003" s="1"/>
      <c r="AL43003" s="1"/>
    </row>
    <row r="43004">
      <c r="I43004" s="1"/>
      <c r="J43004" s="1"/>
      <c r="K43004" s="1"/>
      <c r="AA43004" s="1"/>
      <c r="AB43004" s="1"/>
      <c r="AC43004" s="1"/>
      <c r="AJ43004" s="1"/>
      <c r="AK43004" s="1"/>
      <c r="AL43004" s="1"/>
    </row>
    <row r="43005">
      <c r="I43005" s="1"/>
      <c r="J43005" s="1"/>
      <c r="K43005" s="1"/>
      <c r="AA43005" s="1"/>
      <c r="AB43005" s="1"/>
      <c r="AC43005" s="1"/>
      <c r="AJ43005" s="1"/>
      <c r="AK43005" s="1"/>
      <c r="AL43005" s="1"/>
    </row>
    <row r="43006">
      <c r="I43006" s="1"/>
      <c r="J43006" s="1"/>
      <c r="K43006" s="1"/>
      <c r="AA43006" s="1"/>
      <c r="AB43006" s="1"/>
      <c r="AC43006" s="1"/>
      <c r="AJ43006" s="1"/>
      <c r="AK43006" s="1"/>
      <c r="AL43006" s="1"/>
    </row>
    <row r="43007">
      <c r="I43007" s="1"/>
      <c r="J43007" s="1"/>
      <c r="K43007" s="1"/>
      <c r="AA43007" s="1"/>
      <c r="AB43007" s="1"/>
      <c r="AC43007" s="1"/>
      <c r="AJ43007" s="1"/>
      <c r="AK43007" s="1"/>
      <c r="AL43007" s="1"/>
    </row>
    <row r="43008">
      <c r="I43008" s="1"/>
      <c r="J43008" s="1"/>
      <c r="K43008" s="1"/>
      <c r="AA43008" s="1"/>
      <c r="AB43008" s="1"/>
      <c r="AC43008" s="1"/>
      <c r="AJ43008" s="1"/>
      <c r="AK43008" s="1"/>
      <c r="AL43008" s="1"/>
    </row>
    <row r="43009">
      <c r="I43009" s="1"/>
      <c r="J43009" s="1"/>
      <c r="K43009" s="1"/>
      <c r="AA43009" s="1"/>
      <c r="AB43009" s="1"/>
      <c r="AC43009" s="1"/>
      <c r="AJ43009" s="1"/>
      <c r="AK43009" s="1"/>
      <c r="AL43009" s="1"/>
    </row>
    <row r="43010">
      <c r="I43010" s="1"/>
      <c r="J43010" s="1"/>
      <c r="K43010" s="1"/>
      <c r="AA43010" s="1"/>
      <c r="AB43010" s="1"/>
      <c r="AC43010" s="1"/>
      <c r="AJ43010" s="1"/>
      <c r="AK43010" s="1"/>
      <c r="AL43010" s="1"/>
    </row>
    <row r="43011">
      <c r="I43011" s="1"/>
      <c r="J43011" s="1"/>
      <c r="K43011" s="1"/>
      <c r="AA43011" s="1"/>
      <c r="AB43011" s="1"/>
      <c r="AC43011" s="1"/>
      <c r="AJ43011" s="1"/>
      <c r="AK43011" s="1"/>
      <c r="AL43011" s="1"/>
    </row>
    <row r="43012">
      <c r="I43012" s="1"/>
      <c r="J43012" s="1"/>
      <c r="K43012" s="1"/>
      <c r="AA43012" s="1"/>
      <c r="AB43012" s="1"/>
      <c r="AC43012" s="1"/>
      <c r="AJ43012" s="1"/>
      <c r="AK43012" s="1"/>
      <c r="AL43012" s="1"/>
    </row>
    <row r="43013">
      <c r="I43013" s="1"/>
      <c r="J43013" s="1"/>
      <c r="K43013" s="1"/>
      <c r="AA43013" s="1"/>
      <c r="AB43013" s="1"/>
      <c r="AC43013" s="1"/>
      <c r="AJ43013" s="1"/>
      <c r="AK43013" s="1"/>
      <c r="AL43013" s="1"/>
    </row>
    <row r="43014">
      <c r="I43014" s="1"/>
      <c r="J43014" s="1"/>
      <c r="K43014" s="1"/>
      <c r="AA43014" s="1"/>
      <c r="AB43014" s="1"/>
      <c r="AC43014" s="1"/>
      <c r="AJ43014" s="1"/>
      <c r="AK43014" s="1"/>
      <c r="AL43014" s="1"/>
    </row>
    <row r="43015">
      <c r="I43015" s="1"/>
      <c r="J43015" s="1"/>
      <c r="K43015" s="1"/>
      <c r="AA43015" s="1"/>
      <c r="AB43015" s="1"/>
      <c r="AC43015" s="1"/>
      <c r="AJ43015" s="1"/>
      <c r="AK43015" s="1"/>
      <c r="AL43015" s="1"/>
    </row>
    <row r="43016">
      <c r="I43016" s="1"/>
      <c r="J43016" s="1"/>
      <c r="K43016" s="1"/>
      <c r="AA43016" s="1"/>
      <c r="AB43016" s="1"/>
      <c r="AC43016" s="1"/>
      <c r="AJ43016" s="1"/>
      <c r="AK43016" s="1"/>
      <c r="AL43016" s="1"/>
    </row>
    <row r="43017">
      <c r="I43017" s="1"/>
      <c r="J43017" s="1"/>
      <c r="K43017" s="1"/>
      <c r="AA43017" s="1"/>
      <c r="AB43017" s="1"/>
      <c r="AC43017" s="1"/>
      <c r="AJ43017" s="1"/>
      <c r="AK43017" s="1"/>
      <c r="AL43017" s="1"/>
    </row>
    <row r="43018">
      <c r="I43018" s="1"/>
      <c r="J43018" s="1"/>
      <c r="K43018" s="1"/>
      <c r="AA43018" s="1"/>
      <c r="AB43018" s="1"/>
      <c r="AC43018" s="1"/>
      <c r="AJ43018" s="1"/>
      <c r="AK43018" s="1"/>
      <c r="AL43018" s="1"/>
    </row>
    <row r="43019">
      <c r="I43019" s="1"/>
      <c r="J43019" s="1"/>
      <c r="K43019" s="1"/>
      <c r="AA43019" s="1"/>
      <c r="AB43019" s="1"/>
      <c r="AC43019" s="1"/>
      <c r="AJ43019" s="1"/>
      <c r="AK43019" s="1"/>
      <c r="AL43019" s="1"/>
    </row>
    <row r="43020">
      <c r="I43020" s="1"/>
      <c r="J43020" s="1"/>
      <c r="K43020" s="1"/>
      <c r="AA43020" s="1"/>
      <c r="AB43020" s="1"/>
      <c r="AC43020" s="1"/>
      <c r="AJ43020" s="1"/>
      <c r="AK43020" s="1"/>
      <c r="AL43020" s="1"/>
    </row>
    <row r="43021">
      <c r="I43021" s="1"/>
      <c r="J43021" s="1"/>
      <c r="K43021" s="1"/>
      <c r="AA43021" s="1"/>
      <c r="AB43021" s="1"/>
      <c r="AC43021" s="1"/>
      <c r="AJ43021" s="1"/>
      <c r="AK43021" s="1"/>
      <c r="AL43021" s="1"/>
    </row>
    <row r="43022">
      <c r="I43022" s="1"/>
      <c r="J43022" s="1"/>
      <c r="K43022" s="1"/>
      <c r="AA43022" s="1"/>
      <c r="AB43022" s="1"/>
      <c r="AC43022" s="1"/>
      <c r="AJ43022" s="1"/>
      <c r="AK43022" s="1"/>
      <c r="AL43022" s="1"/>
    </row>
    <row r="43023">
      <c r="I43023" s="1"/>
      <c r="J43023" s="1"/>
      <c r="K43023" s="1"/>
      <c r="AA43023" s="1"/>
      <c r="AB43023" s="1"/>
      <c r="AC43023" s="1"/>
      <c r="AJ43023" s="1"/>
      <c r="AK43023" s="1"/>
      <c r="AL43023" s="1"/>
    </row>
    <row r="43024">
      <c r="I43024" s="1"/>
      <c r="J43024" s="1"/>
      <c r="K43024" s="1"/>
      <c r="AA43024" s="1"/>
      <c r="AB43024" s="1"/>
      <c r="AC43024" s="1"/>
      <c r="AJ43024" s="1"/>
      <c r="AK43024" s="1"/>
      <c r="AL43024" s="1"/>
    </row>
    <row r="43025">
      <c r="I43025" s="1"/>
      <c r="J43025" s="1"/>
      <c r="K43025" s="1"/>
      <c r="AA43025" s="1"/>
      <c r="AB43025" s="1"/>
      <c r="AC43025" s="1"/>
      <c r="AJ43025" s="1"/>
      <c r="AK43025" s="1"/>
      <c r="AL43025" s="1"/>
    </row>
    <row r="43026">
      <c r="I43026" s="1"/>
      <c r="J43026" s="1"/>
      <c r="K43026" s="1"/>
      <c r="AA43026" s="1"/>
      <c r="AB43026" s="1"/>
      <c r="AC43026" s="1"/>
      <c r="AJ43026" s="1"/>
      <c r="AK43026" s="1"/>
      <c r="AL43026" s="1"/>
    </row>
    <row r="43027">
      <c r="I43027" s="1"/>
      <c r="J43027" s="1"/>
      <c r="K43027" s="1"/>
      <c r="AA43027" s="1"/>
      <c r="AB43027" s="1"/>
      <c r="AC43027" s="1"/>
      <c r="AJ43027" s="1"/>
      <c r="AK43027" s="1"/>
      <c r="AL43027" s="1"/>
    </row>
    <row r="43028">
      <c r="I43028" s="1"/>
      <c r="J43028" s="1"/>
      <c r="K43028" s="1"/>
      <c r="AA43028" s="1"/>
      <c r="AB43028" s="1"/>
      <c r="AC43028" s="1"/>
      <c r="AJ43028" s="1"/>
      <c r="AK43028" s="1"/>
      <c r="AL43028" s="1"/>
    </row>
    <row r="43029">
      <c r="I43029" s="1"/>
      <c r="J43029" s="1"/>
      <c r="K43029" s="1"/>
      <c r="AA43029" s="1"/>
      <c r="AB43029" s="1"/>
      <c r="AC43029" s="1"/>
      <c r="AJ43029" s="1"/>
      <c r="AK43029" s="1"/>
      <c r="AL43029" s="1"/>
    </row>
    <row r="43030">
      <c r="I43030" s="1"/>
      <c r="J43030" s="1"/>
      <c r="K43030" s="1"/>
      <c r="AA43030" s="1"/>
      <c r="AB43030" s="1"/>
      <c r="AC43030" s="1"/>
      <c r="AJ43030" s="1"/>
      <c r="AK43030" s="1"/>
      <c r="AL43030" s="1"/>
    </row>
    <row r="43031">
      <c r="I43031" s="1"/>
      <c r="J43031" s="1"/>
      <c r="K43031" s="1"/>
      <c r="AA43031" s="1"/>
      <c r="AB43031" s="1"/>
      <c r="AC43031" s="1"/>
      <c r="AJ43031" s="1"/>
      <c r="AK43031" s="1"/>
      <c r="AL43031" s="1"/>
    </row>
    <row r="43032">
      <c r="I43032" s="1"/>
      <c r="J43032" s="1"/>
      <c r="K43032" s="1"/>
      <c r="AA43032" s="1"/>
      <c r="AB43032" s="1"/>
      <c r="AC43032" s="1"/>
      <c r="AJ43032" s="1"/>
      <c r="AK43032" s="1"/>
      <c r="AL43032" s="1"/>
    </row>
    <row r="43033">
      <c r="I43033" s="1"/>
      <c r="J43033" s="1"/>
      <c r="K43033" s="1"/>
      <c r="AA43033" s="1"/>
      <c r="AB43033" s="1"/>
      <c r="AC43033" s="1"/>
      <c r="AJ43033" s="1"/>
      <c r="AK43033" s="1"/>
      <c r="AL43033" s="1"/>
    </row>
    <row r="43034">
      <c r="I43034" s="1"/>
      <c r="J43034" s="1"/>
      <c r="K43034" s="1"/>
      <c r="AA43034" s="1"/>
      <c r="AB43034" s="1"/>
      <c r="AC43034" s="1"/>
      <c r="AJ43034" s="1"/>
      <c r="AK43034" s="1"/>
      <c r="AL43034" s="1"/>
    </row>
    <row r="43035">
      <c r="I43035" s="1"/>
      <c r="J43035" s="1"/>
      <c r="K43035" s="1"/>
      <c r="AA43035" s="1"/>
      <c r="AB43035" s="1"/>
      <c r="AC43035" s="1"/>
      <c r="AJ43035" s="1"/>
      <c r="AK43035" s="1"/>
      <c r="AL43035" s="1"/>
    </row>
    <row r="43036">
      <c r="I43036" s="1"/>
      <c r="J43036" s="1"/>
      <c r="K43036" s="1"/>
      <c r="AA43036" s="1"/>
      <c r="AB43036" s="1"/>
      <c r="AC43036" s="1"/>
      <c r="AJ43036" s="1"/>
      <c r="AK43036" s="1"/>
      <c r="AL43036" s="1"/>
    </row>
    <row r="43037">
      <c r="I43037" s="1"/>
      <c r="J43037" s="1"/>
      <c r="K43037" s="1"/>
      <c r="AA43037" s="1"/>
      <c r="AB43037" s="1"/>
      <c r="AC43037" s="1"/>
      <c r="AJ43037" s="1"/>
      <c r="AK43037" s="1"/>
      <c r="AL43037" s="1"/>
    </row>
    <row r="43038">
      <c r="I43038" s="1"/>
      <c r="J43038" s="1"/>
      <c r="K43038" s="1"/>
      <c r="AA43038" s="1"/>
      <c r="AB43038" s="1"/>
      <c r="AC43038" s="1"/>
      <c r="AJ43038" s="1"/>
      <c r="AK43038" s="1"/>
      <c r="AL43038" s="1"/>
    </row>
    <row r="43039">
      <c r="I43039" s="1"/>
      <c r="J43039" s="1"/>
      <c r="K43039" s="1"/>
      <c r="AA43039" s="1"/>
      <c r="AB43039" s="1"/>
      <c r="AC43039" s="1"/>
      <c r="AJ43039" s="1"/>
      <c r="AK43039" s="1"/>
      <c r="AL43039" s="1"/>
    </row>
    <row r="43040">
      <c r="I43040" s="1"/>
      <c r="J43040" s="1"/>
      <c r="K43040" s="1"/>
      <c r="AA43040" s="1"/>
      <c r="AB43040" s="1"/>
      <c r="AC43040" s="1"/>
      <c r="AJ43040" s="1"/>
      <c r="AK43040" s="1"/>
      <c r="AL43040" s="1"/>
    </row>
    <row r="43041">
      <c r="I43041" s="1"/>
      <c r="J43041" s="1"/>
      <c r="K43041" s="1"/>
      <c r="AA43041" s="1"/>
      <c r="AB43041" s="1"/>
      <c r="AC43041" s="1"/>
      <c r="AJ43041" s="1"/>
      <c r="AK43041" s="1"/>
      <c r="AL43041" s="1"/>
    </row>
    <row r="43042">
      <c r="I43042" s="1"/>
      <c r="J43042" s="1"/>
      <c r="K43042" s="1"/>
      <c r="AA43042" s="1"/>
      <c r="AB43042" s="1"/>
      <c r="AC43042" s="1"/>
      <c r="AJ43042" s="1"/>
      <c r="AK43042" s="1"/>
      <c r="AL43042" s="1"/>
    </row>
    <row r="43043">
      <c r="I43043" s="1"/>
      <c r="J43043" s="1"/>
      <c r="K43043" s="1"/>
      <c r="AA43043" s="1"/>
      <c r="AB43043" s="1"/>
      <c r="AC43043" s="1"/>
      <c r="AJ43043" s="1"/>
      <c r="AK43043" s="1"/>
      <c r="AL43043" s="1"/>
    </row>
    <row r="43044">
      <c r="I43044" s="1"/>
      <c r="J43044" s="1"/>
      <c r="K43044" s="1"/>
      <c r="AA43044" s="1"/>
      <c r="AB43044" s="1"/>
      <c r="AC43044" s="1"/>
      <c r="AJ43044" s="1"/>
      <c r="AK43044" s="1"/>
      <c r="AL43044" s="1"/>
    </row>
    <row r="43045">
      <c r="I43045" s="1"/>
      <c r="J43045" s="1"/>
      <c r="K43045" s="1"/>
      <c r="AA43045" s="1"/>
      <c r="AB43045" s="1"/>
      <c r="AC43045" s="1"/>
      <c r="AJ43045" s="1"/>
      <c r="AK43045" s="1"/>
      <c r="AL43045" s="1"/>
    </row>
    <row r="43046">
      <c r="I43046" s="1"/>
      <c r="J43046" s="1"/>
      <c r="K43046" s="1"/>
      <c r="AA43046" s="1"/>
      <c r="AB43046" s="1"/>
      <c r="AC43046" s="1"/>
      <c r="AJ43046" s="1"/>
      <c r="AK43046" s="1"/>
      <c r="AL43046" s="1"/>
    </row>
    <row r="43047">
      <c r="I43047" s="1"/>
      <c r="J43047" s="1"/>
      <c r="K43047" s="1"/>
      <c r="AA43047" s="1"/>
      <c r="AB43047" s="1"/>
      <c r="AC43047" s="1"/>
      <c r="AJ43047" s="1"/>
      <c r="AK43047" s="1"/>
      <c r="AL43047" s="1"/>
    </row>
    <row r="43048">
      <c r="I43048" s="1"/>
      <c r="J43048" s="1"/>
      <c r="K43048" s="1"/>
      <c r="AA43048" s="1"/>
      <c r="AB43048" s="1"/>
      <c r="AC43048" s="1"/>
      <c r="AJ43048" s="1"/>
      <c r="AK43048" s="1"/>
      <c r="AL43048" s="1"/>
    </row>
    <row r="43049">
      <c r="I43049" s="1"/>
      <c r="J43049" s="1"/>
      <c r="K43049" s="1"/>
      <c r="AA43049" s="1"/>
      <c r="AB43049" s="1"/>
      <c r="AC43049" s="1"/>
      <c r="AJ43049" s="1"/>
      <c r="AK43049" s="1"/>
      <c r="AL43049" s="1"/>
    </row>
    <row r="43050">
      <c r="I43050" s="1"/>
      <c r="J43050" s="1"/>
      <c r="K43050" s="1"/>
      <c r="AA43050" s="1"/>
      <c r="AB43050" s="1"/>
      <c r="AC43050" s="1"/>
      <c r="AJ43050" s="1"/>
      <c r="AK43050" s="1"/>
      <c r="AL43050" s="1"/>
    </row>
    <row r="43051">
      <c r="I43051" s="1"/>
      <c r="J43051" s="1"/>
      <c r="K43051" s="1"/>
      <c r="AA43051" s="1"/>
      <c r="AB43051" s="1"/>
      <c r="AC43051" s="1"/>
      <c r="AJ43051" s="1"/>
      <c r="AK43051" s="1"/>
      <c r="AL43051" s="1"/>
    </row>
    <row r="43052">
      <c r="I43052" s="1"/>
      <c r="J43052" s="1"/>
      <c r="K43052" s="1"/>
      <c r="AA43052" s="1"/>
      <c r="AB43052" s="1"/>
      <c r="AC43052" s="1"/>
      <c r="AJ43052" s="1"/>
      <c r="AK43052" s="1"/>
      <c r="AL43052" s="1"/>
    </row>
    <row r="43053">
      <c r="I43053" s="1"/>
      <c r="J43053" s="1"/>
      <c r="K43053" s="1"/>
      <c r="AA43053" s="1"/>
      <c r="AB43053" s="1"/>
      <c r="AC43053" s="1"/>
      <c r="AJ43053" s="1"/>
      <c r="AK43053" s="1"/>
      <c r="AL43053" s="1"/>
    </row>
    <row r="43054">
      <c r="I43054" s="1"/>
      <c r="J43054" s="1"/>
      <c r="K43054" s="1"/>
      <c r="AA43054" s="1"/>
      <c r="AB43054" s="1"/>
      <c r="AC43054" s="1"/>
      <c r="AJ43054" s="1"/>
      <c r="AK43054" s="1"/>
      <c r="AL43054" s="1"/>
    </row>
    <row r="43055">
      <c r="I43055" s="1"/>
      <c r="J43055" s="1"/>
      <c r="K43055" s="1"/>
      <c r="AA43055" s="1"/>
      <c r="AB43055" s="1"/>
      <c r="AC43055" s="1"/>
      <c r="AJ43055" s="1"/>
      <c r="AK43055" s="1"/>
      <c r="AL43055" s="1"/>
    </row>
    <row r="43056">
      <c r="I43056" s="1"/>
      <c r="J43056" s="1"/>
      <c r="K43056" s="1"/>
      <c r="AA43056" s="1"/>
      <c r="AB43056" s="1"/>
      <c r="AC43056" s="1"/>
      <c r="AJ43056" s="1"/>
      <c r="AK43056" s="1"/>
      <c r="AL43056" s="1"/>
    </row>
    <row r="43057">
      <c r="I43057" s="1"/>
      <c r="J43057" s="1"/>
      <c r="K43057" s="1"/>
      <c r="AA43057" s="1"/>
      <c r="AB43057" s="1"/>
      <c r="AC43057" s="1"/>
      <c r="AJ43057" s="1"/>
      <c r="AK43057" s="1"/>
      <c r="AL43057" s="1"/>
    </row>
    <row r="43058">
      <c r="I43058" s="1"/>
      <c r="J43058" s="1"/>
      <c r="K43058" s="1"/>
      <c r="AA43058" s="1"/>
      <c r="AB43058" s="1"/>
      <c r="AC43058" s="1"/>
      <c r="AJ43058" s="1"/>
      <c r="AK43058" s="1"/>
      <c r="AL43058" s="1"/>
    </row>
    <row r="43059">
      <c r="I43059" s="1"/>
      <c r="J43059" s="1"/>
      <c r="K43059" s="1"/>
      <c r="AA43059" s="1"/>
      <c r="AB43059" s="1"/>
      <c r="AC43059" s="1"/>
      <c r="AJ43059" s="1"/>
      <c r="AK43059" s="1"/>
      <c r="AL43059" s="1"/>
    </row>
    <row r="43060">
      <c r="I43060" s="1"/>
      <c r="J43060" s="1"/>
      <c r="K43060" s="1"/>
      <c r="AA43060" s="1"/>
      <c r="AB43060" s="1"/>
      <c r="AC43060" s="1"/>
      <c r="AJ43060" s="1"/>
      <c r="AK43060" s="1"/>
      <c r="AL43060" s="1"/>
    </row>
    <row r="43061">
      <c r="I43061" s="1"/>
      <c r="J43061" s="1"/>
      <c r="K43061" s="1"/>
      <c r="AA43061" s="1"/>
      <c r="AB43061" s="1"/>
      <c r="AC43061" s="1"/>
      <c r="AJ43061" s="1"/>
      <c r="AK43061" s="1"/>
      <c r="AL43061" s="1"/>
    </row>
    <row r="43062">
      <c r="I43062" s="1"/>
      <c r="J43062" s="1"/>
      <c r="K43062" s="1"/>
      <c r="AA43062" s="1"/>
      <c r="AB43062" s="1"/>
      <c r="AC43062" s="1"/>
      <c r="AJ43062" s="1"/>
      <c r="AK43062" s="1"/>
      <c r="AL43062" s="1"/>
    </row>
    <row r="43063">
      <c r="I43063" s="1"/>
      <c r="J43063" s="1"/>
      <c r="K43063" s="1"/>
      <c r="AA43063" s="1"/>
      <c r="AB43063" s="1"/>
      <c r="AC43063" s="1"/>
      <c r="AJ43063" s="1"/>
      <c r="AK43063" s="1"/>
      <c r="AL43063" s="1"/>
    </row>
    <row r="43064">
      <c r="I43064" s="1"/>
      <c r="J43064" s="1"/>
      <c r="K43064" s="1"/>
      <c r="AA43064" s="1"/>
      <c r="AB43064" s="1"/>
      <c r="AC43064" s="1"/>
      <c r="AJ43064" s="1"/>
      <c r="AK43064" s="1"/>
      <c r="AL43064" s="1"/>
    </row>
    <row r="43065">
      <c r="I43065" s="1"/>
      <c r="J43065" s="1"/>
      <c r="K43065" s="1"/>
      <c r="AA43065" s="1"/>
      <c r="AB43065" s="1"/>
      <c r="AC43065" s="1"/>
      <c r="AJ43065" s="1"/>
      <c r="AK43065" s="1"/>
      <c r="AL43065" s="1"/>
    </row>
    <row r="43066">
      <c r="I43066" s="1"/>
      <c r="J43066" s="1"/>
      <c r="K43066" s="1"/>
      <c r="AA43066" s="1"/>
      <c r="AB43066" s="1"/>
      <c r="AC43066" s="1"/>
      <c r="AJ43066" s="1"/>
      <c r="AK43066" s="1"/>
      <c r="AL43066" s="1"/>
    </row>
    <row r="43067">
      <c r="I43067" s="1"/>
      <c r="J43067" s="1"/>
      <c r="K43067" s="1"/>
      <c r="AA43067" s="1"/>
      <c r="AB43067" s="1"/>
      <c r="AC43067" s="1"/>
      <c r="AJ43067" s="1"/>
      <c r="AK43067" s="1"/>
      <c r="AL43067" s="1"/>
    </row>
    <row r="43068">
      <c r="I43068" s="1"/>
      <c r="J43068" s="1"/>
      <c r="K43068" s="1"/>
      <c r="AA43068" s="1"/>
      <c r="AB43068" s="1"/>
      <c r="AC43068" s="1"/>
      <c r="AJ43068" s="1"/>
      <c r="AK43068" s="1"/>
      <c r="AL43068" s="1"/>
    </row>
    <row r="43069">
      <c r="I43069" s="1"/>
      <c r="J43069" s="1"/>
      <c r="K43069" s="1"/>
      <c r="AA43069" s="1"/>
      <c r="AB43069" s="1"/>
      <c r="AC43069" s="1"/>
      <c r="AJ43069" s="1"/>
      <c r="AK43069" s="1"/>
      <c r="AL43069" s="1"/>
    </row>
    <row r="43070">
      <c r="I43070" s="1"/>
      <c r="J43070" s="1"/>
      <c r="K43070" s="1"/>
      <c r="AA43070" s="1"/>
      <c r="AB43070" s="1"/>
      <c r="AC43070" s="1"/>
      <c r="AJ43070" s="1"/>
      <c r="AK43070" s="1"/>
      <c r="AL43070" s="1"/>
    </row>
    <row r="43071">
      <c r="I43071" s="1"/>
      <c r="J43071" s="1"/>
      <c r="K43071" s="1"/>
      <c r="AA43071" s="1"/>
      <c r="AB43071" s="1"/>
      <c r="AC43071" s="1"/>
      <c r="AJ43071" s="1"/>
      <c r="AK43071" s="1"/>
      <c r="AL43071" s="1"/>
    </row>
    <row r="43072">
      <c r="I43072" s="1"/>
      <c r="J43072" s="1"/>
      <c r="K43072" s="1"/>
      <c r="AA43072" s="1"/>
      <c r="AB43072" s="1"/>
      <c r="AC43072" s="1"/>
      <c r="AJ43072" s="1"/>
      <c r="AK43072" s="1"/>
      <c r="AL43072" s="1"/>
    </row>
    <row r="43073">
      <c r="I43073" s="1"/>
      <c r="J43073" s="1"/>
      <c r="K43073" s="1"/>
      <c r="AA43073" s="1"/>
      <c r="AB43073" s="1"/>
      <c r="AC43073" s="1"/>
      <c r="AJ43073" s="1"/>
      <c r="AK43073" s="1"/>
      <c r="AL43073" s="1"/>
    </row>
    <row r="43074">
      <c r="I43074" s="1"/>
      <c r="J43074" s="1"/>
      <c r="K43074" s="1"/>
      <c r="AA43074" s="1"/>
      <c r="AB43074" s="1"/>
      <c r="AC43074" s="1"/>
      <c r="AJ43074" s="1"/>
      <c r="AK43074" s="1"/>
      <c r="AL43074" s="1"/>
    </row>
    <row r="43075">
      <c r="I43075" s="1"/>
      <c r="J43075" s="1"/>
      <c r="K43075" s="1"/>
      <c r="AA43075" s="1"/>
      <c r="AB43075" s="1"/>
      <c r="AC43075" s="1"/>
      <c r="AJ43075" s="1"/>
      <c r="AK43075" s="1"/>
      <c r="AL43075" s="1"/>
    </row>
    <row r="43076">
      <c r="I43076" s="1"/>
      <c r="J43076" s="1"/>
      <c r="K43076" s="1"/>
      <c r="AA43076" s="1"/>
      <c r="AB43076" s="1"/>
      <c r="AC43076" s="1"/>
      <c r="AJ43076" s="1"/>
      <c r="AK43076" s="1"/>
      <c r="AL43076" s="1"/>
    </row>
    <row r="43077">
      <c r="I43077" s="1"/>
      <c r="J43077" s="1"/>
      <c r="K43077" s="1"/>
      <c r="AA43077" s="1"/>
      <c r="AB43077" s="1"/>
      <c r="AC43077" s="1"/>
      <c r="AJ43077" s="1"/>
      <c r="AK43077" s="1"/>
      <c r="AL43077" s="1"/>
    </row>
    <row r="43078">
      <c r="I43078" s="1"/>
      <c r="J43078" s="1"/>
      <c r="K43078" s="1"/>
      <c r="AA43078" s="1"/>
      <c r="AB43078" s="1"/>
      <c r="AC43078" s="1"/>
      <c r="AJ43078" s="1"/>
      <c r="AK43078" s="1"/>
      <c r="AL43078" s="1"/>
    </row>
    <row r="43079">
      <c r="I43079" s="1"/>
      <c r="J43079" s="1"/>
      <c r="K43079" s="1"/>
      <c r="AA43079" s="1"/>
      <c r="AB43079" s="1"/>
      <c r="AC43079" s="1"/>
      <c r="AJ43079" s="1"/>
      <c r="AK43079" s="1"/>
      <c r="AL43079" s="1"/>
    </row>
    <row r="43080">
      <c r="I43080" s="1"/>
      <c r="J43080" s="1"/>
      <c r="K43080" s="1"/>
      <c r="AA43080" s="1"/>
      <c r="AB43080" s="1"/>
      <c r="AC43080" s="1"/>
      <c r="AJ43080" s="1"/>
      <c r="AK43080" s="1"/>
      <c r="AL43080" s="1"/>
    </row>
    <row r="43081">
      <c r="I43081" s="1"/>
      <c r="J43081" s="1"/>
      <c r="K43081" s="1"/>
      <c r="AA43081" s="1"/>
      <c r="AB43081" s="1"/>
      <c r="AC43081" s="1"/>
      <c r="AJ43081" s="1"/>
      <c r="AK43081" s="1"/>
      <c r="AL43081" s="1"/>
    </row>
    <row r="43082">
      <c r="I43082" s="1"/>
      <c r="J43082" s="1"/>
      <c r="K43082" s="1"/>
      <c r="AA43082" s="1"/>
      <c r="AB43082" s="1"/>
      <c r="AC43082" s="1"/>
      <c r="AJ43082" s="1"/>
      <c r="AK43082" s="1"/>
      <c r="AL43082" s="1"/>
    </row>
    <row r="43083">
      <c r="I43083" s="1"/>
      <c r="J43083" s="1"/>
      <c r="K43083" s="1"/>
      <c r="AA43083" s="1"/>
      <c r="AB43083" s="1"/>
      <c r="AC43083" s="1"/>
      <c r="AJ43083" s="1"/>
      <c r="AK43083" s="1"/>
      <c r="AL43083" s="1"/>
    </row>
    <row r="43084">
      <c r="I43084" s="1"/>
      <c r="J43084" s="1"/>
      <c r="K43084" s="1"/>
      <c r="AA43084" s="1"/>
      <c r="AB43084" s="1"/>
      <c r="AC43084" s="1"/>
      <c r="AJ43084" s="1"/>
      <c r="AK43084" s="1"/>
      <c r="AL43084" s="1"/>
    </row>
    <row r="43085">
      <c r="I43085" s="1"/>
      <c r="J43085" s="1"/>
      <c r="K43085" s="1"/>
      <c r="AA43085" s="1"/>
      <c r="AB43085" s="1"/>
      <c r="AC43085" s="1"/>
      <c r="AJ43085" s="1"/>
      <c r="AK43085" s="1"/>
      <c r="AL43085" s="1"/>
    </row>
    <row r="43086">
      <c r="I43086" s="1"/>
      <c r="J43086" s="1"/>
      <c r="K43086" s="1"/>
      <c r="AA43086" s="1"/>
      <c r="AB43086" s="1"/>
      <c r="AC43086" s="1"/>
      <c r="AJ43086" s="1"/>
      <c r="AK43086" s="1"/>
      <c r="AL43086" s="1"/>
    </row>
    <row r="43087">
      <c r="I43087" s="1"/>
      <c r="J43087" s="1"/>
      <c r="K43087" s="1"/>
      <c r="AA43087" s="1"/>
      <c r="AB43087" s="1"/>
      <c r="AC43087" s="1"/>
      <c r="AJ43087" s="1"/>
      <c r="AK43087" s="1"/>
      <c r="AL43087" s="1"/>
    </row>
    <row r="43088">
      <c r="I43088" s="1"/>
      <c r="J43088" s="1"/>
      <c r="K43088" s="1"/>
      <c r="AA43088" s="1"/>
      <c r="AB43088" s="1"/>
      <c r="AC43088" s="1"/>
      <c r="AJ43088" s="1"/>
      <c r="AK43088" s="1"/>
      <c r="AL43088" s="1"/>
    </row>
    <row r="43089">
      <c r="I43089" s="1"/>
      <c r="J43089" s="1"/>
      <c r="K43089" s="1"/>
      <c r="AA43089" s="1"/>
      <c r="AB43089" s="1"/>
      <c r="AC43089" s="1"/>
      <c r="AJ43089" s="1"/>
      <c r="AK43089" s="1"/>
      <c r="AL43089" s="1"/>
    </row>
    <row r="43090">
      <c r="I43090" s="1"/>
      <c r="J43090" s="1"/>
      <c r="K43090" s="1"/>
      <c r="AA43090" s="1"/>
      <c r="AB43090" s="1"/>
      <c r="AC43090" s="1"/>
      <c r="AJ43090" s="1"/>
      <c r="AK43090" s="1"/>
      <c r="AL43090" s="1"/>
    </row>
    <row r="43091">
      <c r="I43091" s="1"/>
      <c r="J43091" s="1"/>
      <c r="K43091" s="1"/>
      <c r="AA43091" s="1"/>
      <c r="AB43091" s="1"/>
      <c r="AC43091" s="1"/>
      <c r="AJ43091" s="1"/>
      <c r="AK43091" s="1"/>
      <c r="AL43091" s="1"/>
    </row>
    <row r="43092">
      <c r="I43092" s="1"/>
      <c r="J43092" s="1"/>
      <c r="K43092" s="1"/>
      <c r="AA43092" s="1"/>
      <c r="AB43092" s="1"/>
      <c r="AC43092" s="1"/>
      <c r="AJ43092" s="1"/>
      <c r="AK43092" s="1"/>
      <c r="AL43092" s="1"/>
    </row>
    <row r="43093">
      <c r="I43093" s="1"/>
      <c r="J43093" s="1"/>
      <c r="K43093" s="1"/>
      <c r="AA43093" s="1"/>
      <c r="AB43093" s="1"/>
      <c r="AC43093" s="1"/>
      <c r="AJ43093" s="1"/>
      <c r="AK43093" s="1"/>
      <c r="AL43093" s="1"/>
    </row>
    <row r="43094">
      <c r="I43094" s="1"/>
      <c r="J43094" s="1"/>
      <c r="K43094" s="1"/>
      <c r="AA43094" s="1"/>
      <c r="AB43094" s="1"/>
      <c r="AC43094" s="1"/>
      <c r="AJ43094" s="1"/>
      <c r="AK43094" s="1"/>
      <c r="AL43094" s="1"/>
    </row>
    <row r="43095">
      <c r="I43095" s="1"/>
      <c r="J43095" s="1"/>
      <c r="K43095" s="1"/>
      <c r="AA43095" s="1"/>
      <c r="AB43095" s="1"/>
      <c r="AC43095" s="1"/>
      <c r="AJ43095" s="1"/>
      <c r="AK43095" s="1"/>
      <c r="AL43095" s="1"/>
    </row>
    <row r="43096">
      <c r="I43096" s="1"/>
      <c r="J43096" s="1"/>
      <c r="K43096" s="1"/>
      <c r="AA43096" s="1"/>
      <c r="AB43096" s="1"/>
      <c r="AC43096" s="1"/>
      <c r="AJ43096" s="1"/>
      <c r="AK43096" s="1"/>
      <c r="AL43096" s="1"/>
    </row>
    <row r="43097">
      <c r="I43097" s="1"/>
      <c r="J43097" s="1"/>
      <c r="K43097" s="1"/>
      <c r="AA43097" s="1"/>
      <c r="AB43097" s="1"/>
      <c r="AC43097" s="1"/>
      <c r="AJ43097" s="1"/>
      <c r="AK43097" s="1"/>
      <c r="AL43097" s="1"/>
    </row>
    <row r="43098">
      <c r="I43098" s="1"/>
      <c r="J43098" s="1"/>
      <c r="K43098" s="1"/>
      <c r="AA43098" s="1"/>
      <c r="AB43098" s="1"/>
      <c r="AC43098" s="1"/>
      <c r="AJ43098" s="1"/>
      <c r="AK43098" s="1"/>
      <c r="AL43098" s="1"/>
    </row>
    <row r="43099">
      <c r="I43099" s="1"/>
      <c r="J43099" s="1"/>
      <c r="K43099" s="1"/>
      <c r="AA43099" s="1"/>
      <c r="AB43099" s="1"/>
      <c r="AC43099" s="1"/>
      <c r="AJ43099" s="1"/>
      <c r="AK43099" s="1"/>
      <c r="AL43099" s="1"/>
    </row>
    <row r="43100">
      <c r="I43100" s="1"/>
      <c r="J43100" s="1"/>
      <c r="K43100" s="1"/>
      <c r="AA43100" s="1"/>
      <c r="AB43100" s="1"/>
      <c r="AC43100" s="1"/>
      <c r="AJ43100" s="1"/>
      <c r="AK43100" s="1"/>
      <c r="AL43100" s="1"/>
    </row>
    <row r="43101">
      <c r="I43101" s="1"/>
      <c r="J43101" s="1"/>
      <c r="K43101" s="1"/>
      <c r="AA43101" s="1"/>
      <c r="AB43101" s="1"/>
      <c r="AC43101" s="1"/>
      <c r="AJ43101" s="1"/>
      <c r="AK43101" s="1"/>
      <c r="AL43101" s="1"/>
    </row>
    <row r="43102">
      <c r="I43102" s="1"/>
      <c r="J43102" s="1"/>
      <c r="K43102" s="1"/>
      <c r="AA43102" s="1"/>
      <c r="AB43102" s="1"/>
      <c r="AC43102" s="1"/>
      <c r="AJ43102" s="1"/>
      <c r="AK43102" s="1"/>
      <c r="AL43102" s="1"/>
    </row>
    <row r="43103">
      <c r="I43103" s="1"/>
      <c r="J43103" s="1"/>
      <c r="K43103" s="1"/>
      <c r="AA43103" s="1"/>
      <c r="AB43103" s="1"/>
      <c r="AC43103" s="1"/>
      <c r="AJ43103" s="1"/>
      <c r="AK43103" s="1"/>
      <c r="AL43103" s="1"/>
    </row>
    <row r="43104">
      <c r="I43104" s="1"/>
      <c r="J43104" s="1"/>
      <c r="K43104" s="1"/>
      <c r="AA43104" s="1"/>
      <c r="AB43104" s="1"/>
      <c r="AC43104" s="1"/>
      <c r="AJ43104" s="1"/>
      <c r="AK43104" s="1"/>
      <c r="AL43104" s="1"/>
    </row>
    <row r="43105">
      <c r="I43105" s="1"/>
      <c r="J43105" s="1"/>
      <c r="K43105" s="1"/>
      <c r="AA43105" s="1"/>
      <c r="AB43105" s="1"/>
      <c r="AC43105" s="1"/>
      <c r="AJ43105" s="1"/>
      <c r="AK43105" s="1"/>
      <c r="AL43105" s="1"/>
    </row>
    <row r="43106">
      <c r="I43106" s="1"/>
      <c r="J43106" s="1"/>
      <c r="K43106" s="1"/>
      <c r="AA43106" s="1"/>
      <c r="AB43106" s="1"/>
      <c r="AC43106" s="1"/>
      <c r="AJ43106" s="1"/>
      <c r="AK43106" s="1"/>
      <c r="AL43106" s="1"/>
    </row>
    <row r="43107">
      <c r="I43107" s="1"/>
      <c r="J43107" s="1"/>
      <c r="K43107" s="1"/>
      <c r="AA43107" s="1"/>
      <c r="AB43107" s="1"/>
      <c r="AC43107" s="1"/>
      <c r="AJ43107" s="1"/>
      <c r="AK43107" s="1"/>
      <c r="AL43107" s="1"/>
    </row>
    <row r="43108">
      <c r="I43108" s="1"/>
      <c r="J43108" s="1"/>
      <c r="K43108" s="1"/>
      <c r="AA43108" s="1"/>
      <c r="AB43108" s="1"/>
      <c r="AC43108" s="1"/>
      <c r="AJ43108" s="1"/>
      <c r="AK43108" s="1"/>
      <c r="AL43108" s="1"/>
    </row>
    <row r="43109">
      <c r="I43109" s="1"/>
      <c r="J43109" s="1"/>
      <c r="K43109" s="1"/>
      <c r="AA43109" s="1"/>
      <c r="AB43109" s="1"/>
      <c r="AC43109" s="1"/>
      <c r="AJ43109" s="1"/>
      <c r="AK43109" s="1"/>
      <c r="AL43109" s="1"/>
    </row>
    <row r="43110">
      <c r="I43110" s="1"/>
      <c r="J43110" s="1"/>
      <c r="K43110" s="1"/>
      <c r="AA43110" s="1"/>
      <c r="AB43110" s="1"/>
      <c r="AC43110" s="1"/>
      <c r="AJ43110" s="1"/>
      <c r="AK43110" s="1"/>
      <c r="AL43110" s="1"/>
    </row>
    <row r="43111">
      <c r="I43111" s="1"/>
      <c r="J43111" s="1"/>
      <c r="K43111" s="1"/>
      <c r="AA43111" s="1"/>
      <c r="AB43111" s="1"/>
      <c r="AC43111" s="1"/>
      <c r="AJ43111" s="1"/>
      <c r="AK43111" s="1"/>
      <c r="AL43111" s="1"/>
    </row>
    <row r="43112">
      <c r="I43112" s="1"/>
      <c r="J43112" s="1"/>
      <c r="K43112" s="1"/>
      <c r="AA43112" s="1"/>
      <c r="AB43112" s="1"/>
      <c r="AC43112" s="1"/>
      <c r="AJ43112" s="1"/>
      <c r="AK43112" s="1"/>
      <c r="AL43112" s="1"/>
    </row>
    <row r="43113">
      <c r="I43113" s="1"/>
      <c r="J43113" s="1"/>
      <c r="K43113" s="1"/>
      <c r="AA43113" s="1"/>
      <c r="AB43113" s="1"/>
      <c r="AC43113" s="1"/>
      <c r="AJ43113" s="1"/>
      <c r="AK43113" s="1"/>
      <c r="AL43113" s="1"/>
    </row>
    <row r="43114">
      <c r="I43114" s="1"/>
      <c r="J43114" s="1"/>
      <c r="K43114" s="1"/>
      <c r="AA43114" s="1"/>
      <c r="AB43114" s="1"/>
      <c r="AC43114" s="1"/>
      <c r="AJ43114" s="1"/>
      <c r="AK43114" s="1"/>
      <c r="AL43114" s="1"/>
    </row>
    <row r="43115">
      <c r="I43115" s="1"/>
      <c r="J43115" s="1"/>
      <c r="K43115" s="1"/>
      <c r="AA43115" s="1"/>
      <c r="AB43115" s="1"/>
      <c r="AC43115" s="1"/>
      <c r="AJ43115" s="1"/>
      <c r="AK43115" s="1"/>
      <c r="AL43115" s="1"/>
    </row>
    <row r="43116">
      <c r="I43116" s="1"/>
      <c r="J43116" s="1"/>
      <c r="K43116" s="1"/>
      <c r="AA43116" s="1"/>
      <c r="AB43116" s="1"/>
      <c r="AC43116" s="1"/>
      <c r="AJ43116" s="1"/>
      <c r="AK43116" s="1"/>
      <c r="AL43116" s="1"/>
    </row>
    <row r="43117">
      <c r="I43117" s="1"/>
      <c r="J43117" s="1"/>
      <c r="K43117" s="1"/>
      <c r="AA43117" s="1"/>
      <c r="AB43117" s="1"/>
      <c r="AC43117" s="1"/>
      <c r="AJ43117" s="1"/>
      <c r="AK43117" s="1"/>
      <c r="AL43117" s="1"/>
    </row>
    <row r="43118">
      <c r="I43118" s="1"/>
      <c r="J43118" s="1"/>
      <c r="K43118" s="1"/>
      <c r="AA43118" s="1"/>
      <c r="AB43118" s="1"/>
      <c r="AC43118" s="1"/>
      <c r="AJ43118" s="1"/>
      <c r="AK43118" s="1"/>
      <c r="AL43118" s="1"/>
    </row>
    <row r="43119">
      <c r="I43119" s="1"/>
      <c r="J43119" s="1"/>
      <c r="K43119" s="1"/>
      <c r="AA43119" s="1"/>
      <c r="AB43119" s="1"/>
      <c r="AC43119" s="1"/>
      <c r="AJ43119" s="1"/>
      <c r="AK43119" s="1"/>
      <c r="AL43119" s="1"/>
    </row>
    <row r="43120">
      <c r="I43120" s="1"/>
      <c r="J43120" s="1"/>
      <c r="K43120" s="1"/>
      <c r="AA43120" s="1"/>
      <c r="AB43120" s="1"/>
      <c r="AC43120" s="1"/>
      <c r="AJ43120" s="1"/>
      <c r="AK43120" s="1"/>
      <c r="AL43120" s="1"/>
    </row>
    <row r="43121">
      <c r="I43121" s="1"/>
      <c r="J43121" s="1"/>
      <c r="K43121" s="1"/>
      <c r="AA43121" s="1"/>
      <c r="AB43121" s="1"/>
      <c r="AC43121" s="1"/>
      <c r="AJ43121" s="1"/>
      <c r="AK43121" s="1"/>
      <c r="AL43121" s="1"/>
    </row>
    <row r="43122">
      <c r="I43122" s="1"/>
      <c r="J43122" s="1"/>
      <c r="K43122" s="1"/>
      <c r="AA43122" s="1"/>
      <c r="AB43122" s="1"/>
      <c r="AC43122" s="1"/>
      <c r="AJ43122" s="1"/>
      <c r="AK43122" s="1"/>
      <c r="AL43122" s="1"/>
    </row>
    <row r="43123">
      <c r="I43123" s="1"/>
      <c r="J43123" s="1"/>
      <c r="K43123" s="1"/>
      <c r="AA43123" s="1"/>
      <c r="AB43123" s="1"/>
      <c r="AC43123" s="1"/>
      <c r="AJ43123" s="1"/>
      <c r="AK43123" s="1"/>
      <c r="AL43123" s="1"/>
    </row>
    <row r="43124">
      <c r="I43124" s="1"/>
      <c r="J43124" s="1"/>
      <c r="K43124" s="1"/>
      <c r="AA43124" s="1"/>
      <c r="AB43124" s="1"/>
      <c r="AC43124" s="1"/>
      <c r="AJ43124" s="1"/>
      <c r="AK43124" s="1"/>
      <c r="AL43124" s="1"/>
    </row>
    <row r="43125">
      <c r="I43125" s="1"/>
      <c r="J43125" s="1"/>
      <c r="K43125" s="1"/>
      <c r="AA43125" s="1"/>
      <c r="AB43125" s="1"/>
      <c r="AC43125" s="1"/>
      <c r="AJ43125" s="1"/>
      <c r="AK43125" s="1"/>
      <c r="AL43125" s="1"/>
    </row>
    <row r="43126">
      <c r="I43126" s="1"/>
      <c r="J43126" s="1"/>
      <c r="K43126" s="1"/>
      <c r="AA43126" s="1"/>
      <c r="AB43126" s="1"/>
      <c r="AC43126" s="1"/>
      <c r="AJ43126" s="1"/>
      <c r="AK43126" s="1"/>
      <c r="AL43126" s="1"/>
    </row>
    <row r="43127">
      <c r="I43127" s="1"/>
      <c r="J43127" s="1"/>
      <c r="K43127" s="1"/>
      <c r="AA43127" s="1"/>
      <c r="AB43127" s="1"/>
      <c r="AC43127" s="1"/>
      <c r="AJ43127" s="1"/>
      <c r="AK43127" s="1"/>
      <c r="AL43127" s="1"/>
    </row>
    <row r="43128">
      <c r="I43128" s="1"/>
      <c r="J43128" s="1"/>
      <c r="K43128" s="1"/>
      <c r="AA43128" s="1"/>
      <c r="AB43128" s="1"/>
      <c r="AC43128" s="1"/>
      <c r="AJ43128" s="1"/>
      <c r="AK43128" s="1"/>
      <c r="AL43128" s="1"/>
    </row>
    <row r="43129">
      <c r="I43129" s="1"/>
      <c r="J43129" s="1"/>
      <c r="K43129" s="1"/>
      <c r="AA43129" s="1"/>
      <c r="AB43129" s="1"/>
      <c r="AC43129" s="1"/>
      <c r="AJ43129" s="1"/>
      <c r="AK43129" s="1"/>
      <c r="AL43129" s="1"/>
    </row>
    <row r="43130">
      <c r="I43130" s="1"/>
      <c r="J43130" s="1"/>
      <c r="K43130" s="1"/>
      <c r="AA43130" s="1"/>
      <c r="AB43130" s="1"/>
      <c r="AC43130" s="1"/>
      <c r="AJ43130" s="1"/>
      <c r="AK43130" s="1"/>
      <c r="AL43130" s="1"/>
    </row>
    <row r="43131">
      <c r="I43131" s="1"/>
      <c r="J43131" s="1"/>
      <c r="K43131" s="1"/>
      <c r="AA43131" s="1"/>
      <c r="AB43131" s="1"/>
      <c r="AC43131" s="1"/>
      <c r="AJ43131" s="1"/>
      <c r="AK43131" s="1"/>
      <c r="AL43131" s="1"/>
    </row>
    <row r="43132">
      <c r="I43132" s="1"/>
      <c r="J43132" s="1"/>
      <c r="K43132" s="1"/>
      <c r="AA43132" s="1"/>
      <c r="AB43132" s="1"/>
      <c r="AC43132" s="1"/>
      <c r="AJ43132" s="1"/>
      <c r="AK43132" s="1"/>
      <c r="AL43132" s="1"/>
    </row>
    <row r="43133">
      <c r="I43133" s="1"/>
      <c r="J43133" s="1"/>
      <c r="K43133" s="1"/>
      <c r="AA43133" s="1"/>
      <c r="AB43133" s="1"/>
      <c r="AC43133" s="1"/>
      <c r="AJ43133" s="1"/>
      <c r="AK43133" s="1"/>
      <c r="AL43133" s="1"/>
    </row>
    <row r="43134">
      <c r="I43134" s="1"/>
      <c r="J43134" s="1"/>
      <c r="K43134" s="1"/>
      <c r="AA43134" s="1"/>
      <c r="AB43134" s="1"/>
      <c r="AC43134" s="1"/>
      <c r="AJ43134" s="1"/>
      <c r="AK43134" s="1"/>
      <c r="AL43134" s="1"/>
    </row>
    <row r="43135">
      <c r="I43135" s="1"/>
      <c r="J43135" s="1"/>
      <c r="K43135" s="1"/>
      <c r="AA43135" s="1"/>
      <c r="AB43135" s="1"/>
      <c r="AC43135" s="1"/>
      <c r="AJ43135" s="1"/>
      <c r="AK43135" s="1"/>
      <c r="AL43135" s="1"/>
    </row>
    <row r="43136">
      <c r="I43136" s="1"/>
      <c r="J43136" s="1"/>
      <c r="K43136" s="1"/>
      <c r="AA43136" s="1"/>
      <c r="AB43136" s="1"/>
      <c r="AC43136" s="1"/>
      <c r="AJ43136" s="1"/>
      <c r="AK43136" s="1"/>
      <c r="AL43136" s="1"/>
    </row>
    <row r="43137">
      <c r="I43137" s="1"/>
      <c r="J43137" s="1"/>
      <c r="K43137" s="1"/>
      <c r="AA43137" s="1"/>
      <c r="AB43137" s="1"/>
      <c r="AC43137" s="1"/>
      <c r="AJ43137" s="1"/>
      <c r="AK43137" s="1"/>
      <c r="AL43137" s="1"/>
    </row>
    <row r="43138">
      <c r="I43138" s="1"/>
      <c r="J43138" s="1"/>
      <c r="K43138" s="1"/>
      <c r="AA43138" s="1"/>
      <c r="AB43138" s="1"/>
      <c r="AC43138" s="1"/>
      <c r="AJ43138" s="1"/>
      <c r="AK43138" s="1"/>
      <c r="AL43138" s="1"/>
    </row>
    <row r="43139">
      <c r="I43139" s="1"/>
      <c r="J43139" s="1"/>
      <c r="K43139" s="1"/>
      <c r="AA43139" s="1"/>
      <c r="AB43139" s="1"/>
      <c r="AC43139" s="1"/>
      <c r="AJ43139" s="1"/>
      <c r="AK43139" s="1"/>
      <c r="AL43139" s="1"/>
    </row>
    <row r="43140">
      <c r="I43140" s="1"/>
      <c r="J43140" s="1"/>
      <c r="K43140" s="1"/>
      <c r="AA43140" s="1"/>
      <c r="AB43140" s="1"/>
      <c r="AC43140" s="1"/>
      <c r="AJ43140" s="1"/>
      <c r="AK43140" s="1"/>
      <c r="AL43140" s="1"/>
    </row>
    <row r="43141">
      <c r="I43141" s="1"/>
      <c r="J43141" s="1"/>
      <c r="K43141" s="1"/>
      <c r="AA43141" s="1"/>
      <c r="AB43141" s="1"/>
      <c r="AC43141" s="1"/>
      <c r="AJ43141" s="1"/>
      <c r="AK43141" s="1"/>
      <c r="AL43141" s="1"/>
    </row>
    <row r="43142">
      <c r="I43142" s="1"/>
      <c r="J43142" s="1"/>
      <c r="K43142" s="1"/>
      <c r="AA43142" s="1"/>
      <c r="AB43142" s="1"/>
      <c r="AC43142" s="1"/>
      <c r="AJ43142" s="1"/>
      <c r="AK43142" s="1"/>
      <c r="AL43142" s="1"/>
    </row>
    <row r="43143">
      <c r="I43143" s="1"/>
      <c r="J43143" s="1"/>
      <c r="K43143" s="1"/>
      <c r="AA43143" s="1"/>
      <c r="AB43143" s="1"/>
      <c r="AC43143" s="1"/>
      <c r="AJ43143" s="1"/>
      <c r="AK43143" s="1"/>
      <c r="AL43143" s="1"/>
    </row>
    <row r="43144">
      <c r="I43144" s="1"/>
      <c r="J43144" s="1"/>
      <c r="K43144" s="1"/>
      <c r="AA43144" s="1"/>
      <c r="AB43144" s="1"/>
      <c r="AC43144" s="1"/>
      <c r="AJ43144" s="1"/>
      <c r="AK43144" s="1"/>
      <c r="AL43144" s="1"/>
    </row>
    <row r="43145">
      <c r="I43145" s="1"/>
      <c r="J43145" s="1"/>
      <c r="K43145" s="1"/>
      <c r="AA43145" s="1"/>
      <c r="AB43145" s="1"/>
      <c r="AC43145" s="1"/>
      <c r="AJ43145" s="1"/>
      <c r="AK43145" s="1"/>
      <c r="AL43145" s="1"/>
    </row>
    <row r="43146">
      <c r="I43146" s="1"/>
      <c r="J43146" s="1"/>
      <c r="K43146" s="1"/>
      <c r="AA43146" s="1"/>
      <c r="AB43146" s="1"/>
      <c r="AC43146" s="1"/>
      <c r="AJ43146" s="1"/>
      <c r="AK43146" s="1"/>
      <c r="AL43146" s="1"/>
    </row>
    <row r="43147">
      <c r="I43147" s="1"/>
      <c r="J43147" s="1"/>
      <c r="K43147" s="1"/>
      <c r="AA43147" s="1"/>
      <c r="AB43147" s="1"/>
      <c r="AC43147" s="1"/>
      <c r="AJ43147" s="1"/>
      <c r="AK43147" s="1"/>
      <c r="AL43147" s="1"/>
    </row>
    <row r="43148">
      <c r="I43148" s="1"/>
      <c r="J43148" s="1"/>
      <c r="K43148" s="1"/>
      <c r="AA43148" s="1"/>
      <c r="AB43148" s="1"/>
      <c r="AC43148" s="1"/>
      <c r="AJ43148" s="1"/>
      <c r="AK43148" s="1"/>
      <c r="AL43148" s="1"/>
    </row>
    <row r="43149">
      <c r="I43149" s="1"/>
      <c r="J43149" s="1"/>
      <c r="K43149" s="1"/>
      <c r="AA43149" s="1"/>
      <c r="AB43149" s="1"/>
      <c r="AC43149" s="1"/>
      <c r="AJ43149" s="1"/>
      <c r="AK43149" s="1"/>
      <c r="AL43149" s="1"/>
    </row>
    <row r="43150">
      <c r="I43150" s="1"/>
      <c r="J43150" s="1"/>
      <c r="K43150" s="1"/>
      <c r="AA43150" s="1"/>
      <c r="AB43150" s="1"/>
      <c r="AC43150" s="1"/>
      <c r="AJ43150" s="1"/>
      <c r="AK43150" s="1"/>
      <c r="AL43150" s="1"/>
    </row>
    <row r="43151">
      <c r="I43151" s="1"/>
      <c r="J43151" s="1"/>
      <c r="K43151" s="1"/>
      <c r="AA43151" s="1"/>
      <c r="AB43151" s="1"/>
      <c r="AC43151" s="1"/>
      <c r="AJ43151" s="1"/>
      <c r="AK43151" s="1"/>
      <c r="AL43151" s="1"/>
    </row>
    <row r="43152">
      <c r="I43152" s="1"/>
      <c r="J43152" s="1"/>
      <c r="K43152" s="1"/>
      <c r="AA43152" s="1"/>
      <c r="AB43152" s="1"/>
      <c r="AC43152" s="1"/>
      <c r="AJ43152" s="1"/>
      <c r="AK43152" s="1"/>
      <c r="AL43152" s="1"/>
    </row>
    <row r="43153">
      <c r="I43153" s="1"/>
      <c r="J43153" s="1"/>
      <c r="K43153" s="1"/>
      <c r="AA43153" s="1"/>
      <c r="AB43153" s="1"/>
      <c r="AC43153" s="1"/>
      <c r="AJ43153" s="1"/>
      <c r="AK43153" s="1"/>
      <c r="AL43153" s="1"/>
    </row>
    <row r="43154">
      <c r="I43154" s="1"/>
      <c r="J43154" s="1"/>
      <c r="K43154" s="1"/>
      <c r="AA43154" s="1"/>
      <c r="AB43154" s="1"/>
      <c r="AC43154" s="1"/>
      <c r="AJ43154" s="1"/>
      <c r="AK43154" s="1"/>
      <c r="AL43154" s="1"/>
    </row>
    <row r="43155">
      <c r="I43155" s="1"/>
      <c r="J43155" s="1"/>
      <c r="K43155" s="1"/>
      <c r="AA43155" s="1"/>
      <c r="AB43155" s="1"/>
      <c r="AC43155" s="1"/>
      <c r="AJ43155" s="1"/>
      <c r="AK43155" s="1"/>
      <c r="AL43155" s="1"/>
    </row>
    <row r="43156">
      <c r="I43156" s="1"/>
      <c r="J43156" s="1"/>
      <c r="K43156" s="1"/>
      <c r="AA43156" s="1"/>
      <c r="AB43156" s="1"/>
      <c r="AC43156" s="1"/>
      <c r="AJ43156" s="1"/>
      <c r="AK43156" s="1"/>
      <c r="AL43156" s="1"/>
    </row>
    <row r="43157">
      <c r="I43157" s="1"/>
      <c r="J43157" s="1"/>
      <c r="K43157" s="1"/>
      <c r="AA43157" s="1"/>
      <c r="AB43157" s="1"/>
      <c r="AC43157" s="1"/>
      <c r="AJ43157" s="1"/>
      <c r="AK43157" s="1"/>
      <c r="AL43157" s="1"/>
    </row>
    <row r="43158">
      <c r="I43158" s="1"/>
      <c r="J43158" s="1"/>
      <c r="K43158" s="1"/>
      <c r="AA43158" s="1"/>
      <c r="AB43158" s="1"/>
      <c r="AC43158" s="1"/>
      <c r="AJ43158" s="1"/>
      <c r="AK43158" s="1"/>
      <c r="AL43158" s="1"/>
    </row>
    <row r="43159">
      <c r="I43159" s="1"/>
      <c r="J43159" s="1"/>
      <c r="K43159" s="1"/>
      <c r="AA43159" s="1"/>
      <c r="AB43159" s="1"/>
      <c r="AC43159" s="1"/>
      <c r="AJ43159" s="1"/>
      <c r="AK43159" s="1"/>
      <c r="AL43159" s="1"/>
    </row>
    <row r="43160">
      <c r="I43160" s="1"/>
      <c r="J43160" s="1"/>
      <c r="K43160" s="1"/>
      <c r="AA43160" s="1"/>
      <c r="AB43160" s="1"/>
      <c r="AC43160" s="1"/>
      <c r="AJ43160" s="1"/>
      <c r="AK43160" s="1"/>
      <c r="AL43160" s="1"/>
    </row>
    <row r="43161">
      <c r="I43161" s="1"/>
      <c r="J43161" s="1"/>
      <c r="K43161" s="1"/>
      <c r="AA43161" s="1"/>
      <c r="AB43161" s="1"/>
      <c r="AC43161" s="1"/>
      <c r="AJ43161" s="1"/>
      <c r="AK43161" s="1"/>
      <c r="AL43161" s="1"/>
    </row>
    <row r="43162">
      <c r="I43162" s="1"/>
      <c r="J43162" s="1"/>
      <c r="K43162" s="1"/>
      <c r="AA43162" s="1"/>
      <c r="AB43162" s="1"/>
      <c r="AC43162" s="1"/>
      <c r="AJ43162" s="1"/>
      <c r="AK43162" s="1"/>
      <c r="AL43162" s="1"/>
    </row>
    <row r="43163">
      <c r="I43163" s="1"/>
      <c r="J43163" s="1"/>
      <c r="K43163" s="1"/>
      <c r="AA43163" s="1"/>
      <c r="AB43163" s="1"/>
      <c r="AC43163" s="1"/>
      <c r="AJ43163" s="1"/>
      <c r="AK43163" s="1"/>
      <c r="AL43163" s="1"/>
    </row>
    <row r="43164">
      <c r="I43164" s="1"/>
      <c r="J43164" s="1"/>
      <c r="K43164" s="1"/>
      <c r="AA43164" s="1"/>
      <c r="AB43164" s="1"/>
      <c r="AC43164" s="1"/>
      <c r="AJ43164" s="1"/>
      <c r="AK43164" s="1"/>
      <c r="AL43164" s="1"/>
    </row>
    <row r="43165">
      <c r="I43165" s="1"/>
      <c r="J43165" s="1"/>
      <c r="K43165" s="1"/>
      <c r="AA43165" s="1"/>
      <c r="AB43165" s="1"/>
      <c r="AC43165" s="1"/>
      <c r="AJ43165" s="1"/>
      <c r="AK43165" s="1"/>
      <c r="AL43165" s="1"/>
    </row>
    <row r="43166">
      <c r="I43166" s="1"/>
      <c r="J43166" s="1"/>
      <c r="K43166" s="1"/>
      <c r="AA43166" s="1"/>
      <c r="AB43166" s="1"/>
      <c r="AC43166" s="1"/>
      <c r="AJ43166" s="1"/>
      <c r="AK43166" s="1"/>
      <c r="AL43166" s="1"/>
    </row>
    <row r="43167">
      <c r="I43167" s="1"/>
      <c r="J43167" s="1"/>
      <c r="K43167" s="1"/>
      <c r="AA43167" s="1"/>
      <c r="AB43167" s="1"/>
      <c r="AC43167" s="1"/>
      <c r="AJ43167" s="1"/>
      <c r="AK43167" s="1"/>
      <c r="AL43167" s="1"/>
    </row>
    <row r="43168">
      <c r="I43168" s="1"/>
      <c r="J43168" s="1"/>
      <c r="K43168" s="1"/>
      <c r="AA43168" s="1"/>
      <c r="AB43168" s="1"/>
      <c r="AC43168" s="1"/>
      <c r="AJ43168" s="1"/>
      <c r="AK43168" s="1"/>
      <c r="AL43168" s="1"/>
    </row>
    <row r="43169">
      <c r="I43169" s="1"/>
      <c r="J43169" s="1"/>
      <c r="K43169" s="1"/>
      <c r="AA43169" s="1"/>
      <c r="AB43169" s="1"/>
      <c r="AC43169" s="1"/>
      <c r="AJ43169" s="1"/>
      <c r="AK43169" s="1"/>
      <c r="AL43169" s="1"/>
    </row>
    <row r="43170">
      <c r="I43170" s="1"/>
      <c r="J43170" s="1"/>
      <c r="K43170" s="1"/>
      <c r="AA43170" s="1"/>
      <c r="AB43170" s="1"/>
      <c r="AC43170" s="1"/>
      <c r="AJ43170" s="1"/>
      <c r="AK43170" s="1"/>
      <c r="AL43170" s="1"/>
    </row>
    <row r="43171">
      <c r="I43171" s="1"/>
      <c r="J43171" s="1"/>
      <c r="K43171" s="1"/>
      <c r="AA43171" s="1"/>
      <c r="AB43171" s="1"/>
      <c r="AC43171" s="1"/>
      <c r="AJ43171" s="1"/>
      <c r="AK43171" s="1"/>
      <c r="AL43171" s="1"/>
    </row>
    <row r="43172">
      <c r="I43172" s="1"/>
      <c r="J43172" s="1"/>
      <c r="K43172" s="1"/>
      <c r="AA43172" s="1"/>
      <c r="AB43172" s="1"/>
      <c r="AC43172" s="1"/>
      <c r="AJ43172" s="1"/>
      <c r="AK43172" s="1"/>
      <c r="AL43172" s="1"/>
    </row>
    <row r="43173">
      <c r="I43173" s="1"/>
      <c r="J43173" s="1"/>
      <c r="K43173" s="1"/>
      <c r="AA43173" s="1"/>
      <c r="AB43173" s="1"/>
      <c r="AC43173" s="1"/>
      <c r="AJ43173" s="1"/>
      <c r="AK43173" s="1"/>
      <c r="AL43173" s="1"/>
    </row>
    <row r="43174">
      <c r="I43174" s="1"/>
      <c r="J43174" s="1"/>
      <c r="K43174" s="1"/>
      <c r="AA43174" s="1"/>
      <c r="AB43174" s="1"/>
      <c r="AC43174" s="1"/>
      <c r="AJ43174" s="1"/>
      <c r="AK43174" s="1"/>
      <c r="AL43174" s="1"/>
    </row>
    <row r="43175">
      <c r="I43175" s="1"/>
      <c r="J43175" s="1"/>
      <c r="K43175" s="1"/>
      <c r="AA43175" s="1"/>
      <c r="AB43175" s="1"/>
      <c r="AC43175" s="1"/>
      <c r="AJ43175" s="1"/>
      <c r="AK43175" s="1"/>
      <c r="AL43175" s="1"/>
    </row>
    <row r="43176">
      <c r="I43176" s="1"/>
      <c r="J43176" s="1"/>
      <c r="K43176" s="1"/>
      <c r="AA43176" s="1"/>
      <c r="AB43176" s="1"/>
      <c r="AC43176" s="1"/>
      <c r="AJ43176" s="1"/>
      <c r="AK43176" s="1"/>
      <c r="AL43176" s="1"/>
    </row>
    <row r="43177">
      <c r="I43177" s="1"/>
      <c r="J43177" s="1"/>
      <c r="K43177" s="1"/>
      <c r="AA43177" s="1"/>
      <c r="AB43177" s="1"/>
      <c r="AC43177" s="1"/>
      <c r="AJ43177" s="1"/>
      <c r="AK43177" s="1"/>
      <c r="AL43177" s="1"/>
    </row>
    <row r="43178">
      <c r="I43178" s="1"/>
      <c r="J43178" s="1"/>
      <c r="K43178" s="1"/>
      <c r="AA43178" s="1"/>
      <c r="AB43178" s="1"/>
      <c r="AC43178" s="1"/>
      <c r="AJ43178" s="1"/>
      <c r="AK43178" s="1"/>
      <c r="AL43178" s="1"/>
    </row>
    <row r="43179">
      <c r="I43179" s="1"/>
      <c r="J43179" s="1"/>
      <c r="K43179" s="1"/>
      <c r="AA43179" s="1"/>
      <c r="AB43179" s="1"/>
      <c r="AC43179" s="1"/>
      <c r="AJ43179" s="1"/>
      <c r="AK43179" s="1"/>
      <c r="AL43179" s="1"/>
    </row>
    <row r="43180">
      <c r="I43180" s="1"/>
      <c r="J43180" s="1"/>
      <c r="K43180" s="1"/>
      <c r="AA43180" s="1"/>
      <c r="AB43180" s="1"/>
      <c r="AC43180" s="1"/>
      <c r="AJ43180" s="1"/>
      <c r="AK43180" s="1"/>
      <c r="AL43180" s="1"/>
    </row>
    <row r="43181">
      <c r="I43181" s="1"/>
      <c r="J43181" s="1"/>
      <c r="K43181" s="1"/>
      <c r="AA43181" s="1"/>
      <c r="AB43181" s="1"/>
      <c r="AC43181" s="1"/>
      <c r="AJ43181" s="1"/>
      <c r="AK43181" s="1"/>
      <c r="AL43181" s="1"/>
    </row>
    <row r="43182">
      <c r="I43182" s="1"/>
      <c r="J43182" s="1"/>
      <c r="K43182" s="1"/>
      <c r="AA43182" s="1"/>
      <c r="AB43182" s="1"/>
      <c r="AC43182" s="1"/>
      <c r="AJ43182" s="1"/>
      <c r="AK43182" s="1"/>
      <c r="AL43182" s="1"/>
    </row>
    <row r="43183">
      <c r="I43183" s="1"/>
      <c r="J43183" s="1"/>
      <c r="K43183" s="1"/>
      <c r="AA43183" s="1"/>
      <c r="AB43183" s="1"/>
      <c r="AC43183" s="1"/>
      <c r="AJ43183" s="1"/>
      <c r="AK43183" s="1"/>
      <c r="AL43183" s="1"/>
    </row>
    <row r="43184">
      <c r="I43184" s="1"/>
      <c r="J43184" s="1"/>
      <c r="K43184" s="1"/>
      <c r="AA43184" s="1"/>
      <c r="AB43184" s="1"/>
      <c r="AC43184" s="1"/>
      <c r="AJ43184" s="1"/>
      <c r="AK43184" s="1"/>
      <c r="AL43184" s="1"/>
    </row>
    <row r="43185">
      <c r="I43185" s="1"/>
      <c r="J43185" s="1"/>
      <c r="K43185" s="1"/>
      <c r="AA43185" s="1"/>
      <c r="AB43185" s="1"/>
      <c r="AC43185" s="1"/>
      <c r="AJ43185" s="1"/>
      <c r="AK43185" s="1"/>
      <c r="AL43185" s="1"/>
    </row>
    <row r="43186">
      <c r="I43186" s="1"/>
      <c r="J43186" s="1"/>
      <c r="K43186" s="1"/>
      <c r="AA43186" s="1"/>
      <c r="AB43186" s="1"/>
      <c r="AC43186" s="1"/>
      <c r="AJ43186" s="1"/>
      <c r="AK43186" s="1"/>
      <c r="AL43186" s="1"/>
    </row>
    <row r="43187">
      <c r="I43187" s="1"/>
      <c r="J43187" s="1"/>
      <c r="K43187" s="1"/>
      <c r="AA43187" s="1"/>
      <c r="AB43187" s="1"/>
      <c r="AC43187" s="1"/>
      <c r="AJ43187" s="1"/>
      <c r="AK43187" s="1"/>
      <c r="AL43187" s="1"/>
    </row>
    <row r="43188">
      <c r="I43188" s="1"/>
      <c r="J43188" s="1"/>
      <c r="K43188" s="1"/>
      <c r="AA43188" s="1"/>
      <c r="AB43188" s="1"/>
      <c r="AC43188" s="1"/>
      <c r="AJ43188" s="1"/>
      <c r="AK43188" s="1"/>
      <c r="AL43188" s="1"/>
    </row>
    <row r="43189">
      <c r="I43189" s="1"/>
      <c r="J43189" s="1"/>
      <c r="K43189" s="1"/>
      <c r="AA43189" s="1"/>
      <c r="AB43189" s="1"/>
      <c r="AC43189" s="1"/>
      <c r="AJ43189" s="1"/>
      <c r="AK43189" s="1"/>
      <c r="AL43189" s="1"/>
    </row>
    <row r="43190">
      <c r="I43190" s="1"/>
      <c r="J43190" s="1"/>
      <c r="K43190" s="1"/>
      <c r="AA43190" s="1"/>
      <c r="AB43190" s="1"/>
      <c r="AC43190" s="1"/>
      <c r="AJ43190" s="1"/>
      <c r="AK43190" s="1"/>
      <c r="AL43190" s="1"/>
    </row>
    <row r="43191">
      <c r="I43191" s="1"/>
      <c r="J43191" s="1"/>
      <c r="K43191" s="1"/>
      <c r="AA43191" s="1"/>
      <c r="AB43191" s="1"/>
      <c r="AC43191" s="1"/>
      <c r="AJ43191" s="1"/>
      <c r="AK43191" s="1"/>
      <c r="AL43191" s="1"/>
    </row>
    <row r="43192">
      <c r="I43192" s="1"/>
      <c r="J43192" s="1"/>
      <c r="K43192" s="1"/>
      <c r="AA43192" s="1"/>
      <c r="AB43192" s="1"/>
      <c r="AC43192" s="1"/>
      <c r="AJ43192" s="1"/>
      <c r="AK43192" s="1"/>
      <c r="AL43192" s="1"/>
    </row>
    <row r="43193">
      <c r="I43193" s="1"/>
      <c r="J43193" s="1"/>
      <c r="K43193" s="1"/>
      <c r="AA43193" s="1"/>
      <c r="AB43193" s="1"/>
      <c r="AC43193" s="1"/>
      <c r="AJ43193" s="1"/>
      <c r="AK43193" s="1"/>
      <c r="AL43193" s="1"/>
    </row>
    <row r="43194">
      <c r="I43194" s="1"/>
      <c r="J43194" s="1"/>
      <c r="K43194" s="1"/>
      <c r="AA43194" s="1"/>
      <c r="AB43194" s="1"/>
      <c r="AC43194" s="1"/>
      <c r="AJ43194" s="1"/>
      <c r="AK43194" s="1"/>
      <c r="AL43194" s="1"/>
    </row>
    <row r="43195">
      <c r="I43195" s="1"/>
      <c r="J43195" s="1"/>
      <c r="K43195" s="1"/>
      <c r="AA43195" s="1"/>
      <c r="AB43195" s="1"/>
      <c r="AC43195" s="1"/>
      <c r="AJ43195" s="1"/>
      <c r="AK43195" s="1"/>
      <c r="AL43195" s="1"/>
    </row>
    <row r="43196">
      <c r="I43196" s="1"/>
      <c r="J43196" s="1"/>
      <c r="K43196" s="1"/>
      <c r="AA43196" s="1"/>
      <c r="AB43196" s="1"/>
      <c r="AC43196" s="1"/>
      <c r="AJ43196" s="1"/>
      <c r="AK43196" s="1"/>
      <c r="AL43196" s="1"/>
    </row>
    <row r="43197">
      <c r="I43197" s="1"/>
      <c r="J43197" s="1"/>
      <c r="K43197" s="1"/>
      <c r="AA43197" s="1"/>
      <c r="AB43197" s="1"/>
      <c r="AC43197" s="1"/>
      <c r="AJ43197" s="1"/>
      <c r="AK43197" s="1"/>
      <c r="AL43197" s="1"/>
    </row>
    <row r="43198">
      <c r="I43198" s="1"/>
      <c r="J43198" s="1"/>
      <c r="K43198" s="1"/>
      <c r="AA43198" s="1"/>
      <c r="AB43198" s="1"/>
      <c r="AC43198" s="1"/>
      <c r="AJ43198" s="1"/>
      <c r="AK43198" s="1"/>
      <c r="AL43198" s="1"/>
    </row>
    <row r="43199">
      <c r="I43199" s="1"/>
      <c r="J43199" s="1"/>
      <c r="K43199" s="1"/>
      <c r="AA43199" s="1"/>
      <c r="AB43199" s="1"/>
      <c r="AC43199" s="1"/>
      <c r="AJ43199" s="1"/>
      <c r="AK43199" s="1"/>
      <c r="AL43199" s="1"/>
    </row>
    <row r="43200">
      <c r="I43200" s="1"/>
      <c r="J43200" s="1"/>
      <c r="K43200" s="1"/>
      <c r="AA43200" s="1"/>
      <c r="AB43200" s="1"/>
      <c r="AC43200" s="1"/>
      <c r="AJ43200" s="1"/>
      <c r="AK43200" s="1"/>
      <c r="AL43200" s="1"/>
    </row>
    <row r="43201">
      <c r="I43201" s="1"/>
      <c r="J43201" s="1"/>
      <c r="K43201" s="1"/>
      <c r="AA43201" s="1"/>
      <c r="AB43201" s="1"/>
      <c r="AC43201" s="1"/>
      <c r="AJ43201" s="1"/>
      <c r="AK43201" s="1"/>
      <c r="AL43201" s="1"/>
    </row>
    <row r="43202">
      <c r="I43202" s="1"/>
      <c r="J43202" s="1"/>
      <c r="K43202" s="1"/>
      <c r="AA43202" s="1"/>
      <c r="AB43202" s="1"/>
      <c r="AC43202" s="1"/>
      <c r="AJ43202" s="1"/>
      <c r="AK43202" s="1"/>
      <c r="AL43202" s="1"/>
    </row>
    <row r="43203">
      <c r="I43203" s="1"/>
      <c r="J43203" s="1"/>
      <c r="K43203" s="1"/>
      <c r="AA43203" s="1"/>
      <c r="AB43203" s="1"/>
      <c r="AC43203" s="1"/>
      <c r="AJ43203" s="1"/>
      <c r="AK43203" s="1"/>
      <c r="AL43203" s="1"/>
    </row>
    <row r="43204">
      <c r="I43204" s="1"/>
      <c r="J43204" s="1"/>
      <c r="K43204" s="1"/>
      <c r="AA43204" s="1"/>
      <c r="AB43204" s="1"/>
      <c r="AC43204" s="1"/>
      <c r="AJ43204" s="1"/>
      <c r="AK43204" s="1"/>
      <c r="AL43204" s="1"/>
    </row>
    <row r="43205">
      <c r="I43205" s="1"/>
      <c r="J43205" s="1"/>
      <c r="K43205" s="1"/>
      <c r="AA43205" s="1"/>
      <c r="AB43205" s="1"/>
      <c r="AC43205" s="1"/>
      <c r="AJ43205" s="1"/>
      <c r="AK43205" s="1"/>
      <c r="AL43205" s="1"/>
    </row>
    <row r="43206">
      <c r="I43206" s="1"/>
      <c r="J43206" s="1"/>
      <c r="K43206" s="1"/>
      <c r="AA43206" s="1"/>
      <c r="AB43206" s="1"/>
      <c r="AC43206" s="1"/>
      <c r="AJ43206" s="1"/>
      <c r="AK43206" s="1"/>
      <c r="AL43206" s="1"/>
    </row>
    <row r="43207">
      <c r="I43207" s="1"/>
      <c r="J43207" s="1"/>
      <c r="K43207" s="1"/>
      <c r="AA43207" s="1"/>
      <c r="AB43207" s="1"/>
      <c r="AC43207" s="1"/>
      <c r="AJ43207" s="1"/>
      <c r="AK43207" s="1"/>
      <c r="AL43207" s="1"/>
    </row>
    <row r="43208">
      <c r="I43208" s="1"/>
      <c r="J43208" s="1"/>
      <c r="K43208" s="1"/>
      <c r="AA43208" s="1"/>
      <c r="AB43208" s="1"/>
      <c r="AC43208" s="1"/>
      <c r="AJ43208" s="1"/>
      <c r="AK43208" s="1"/>
      <c r="AL43208" s="1"/>
    </row>
    <row r="43209">
      <c r="I43209" s="1"/>
      <c r="J43209" s="1"/>
      <c r="K43209" s="1"/>
      <c r="AA43209" s="1"/>
      <c r="AB43209" s="1"/>
      <c r="AC43209" s="1"/>
      <c r="AJ43209" s="1"/>
      <c r="AK43209" s="1"/>
      <c r="AL43209" s="1"/>
    </row>
    <row r="43210">
      <c r="I43210" s="1"/>
      <c r="J43210" s="1"/>
      <c r="K43210" s="1"/>
      <c r="AA43210" s="1"/>
      <c r="AB43210" s="1"/>
      <c r="AC43210" s="1"/>
      <c r="AJ43210" s="1"/>
      <c r="AK43210" s="1"/>
      <c r="AL43210" s="1"/>
    </row>
    <row r="43211">
      <c r="I43211" s="1"/>
      <c r="J43211" s="1"/>
      <c r="K43211" s="1"/>
      <c r="AA43211" s="1"/>
      <c r="AB43211" s="1"/>
      <c r="AC43211" s="1"/>
      <c r="AJ43211" s="1"/>
      <c r="AK43211" s="1"/>
      <c r="AL43211" s="1"/>
    </row>
    <row r="43212">
      <c r="I43212" s="1"/>
      <c r="J43212" s="1"/>
      <c r="K43212" s="1"/>
      <c r="AA43212" s="1"/>
      <c r="AB43212" s="1"/>
      <c r="AC43212" s="1"/>
      <c r="AJ43212" s="1"/>
      <c r="AK43212" s="1"/>
      <c r="AL43212" s="1"/>
    </row>
    <row r="43213">
      <c r="I43213" s="1"/>
      <c r="J43213" s="1"/>
      <c r="K43213" s="1"/>
      <c r="AA43213" s="1"/>
      <c r="AB43213" s="1"/>
      <c r="AC43213" s="1"/>
      <c r="AJ43213" s="1"/>
      <c r="AK43213" s="1"/>
      <c r="AL43213" s="1"/>
    </row>
    <row r="43214">
      <c r="I43214" s="1"/>
      <c r="J43214" s="1"/>
      <c r="K43214" s="1"/>
      <c r="AA43214" s="1"/>
      <c r="AB43214" s="1"/>
      <c r="AC43214" s="1"/>
      <c r="AJ43214" s="1"/>
      <c r="AK43214" s="1"/>
      <c r="AL43214" s="1"/>
    </row>
    <row r="43215">
      <c r="I43215" s="1"/>
      <c r="J43215" s="1"/>
      <c r="K43215" s="1"/>
      <c r="AA43215" s="1"/>
      <c r="AB43215" s="1"/>
      <c r="AC43215" s="1"/>
      <c r="AJ43215" s="1"/>
      <c r="AK43215" s="1"/>
      <c r="AL43215" s="1"/>
    </row>
    <row r="43216">
      <c r="I43216" s="1"/>
      <c r="J43216" s="1"/>
      <c r="K43216" s="1"/>
      <c r="AA43216" s="1"/>
      <c r="AB43216" s="1"/>
      <c r="AC43216" s="1"/>
      <c r="AJ43216" s="1"/>
      <c r="AK43216" s="1"/>
      <c r="AL43216" s="1"/>
    </row>
    <row r="43217">
      <c r="I43217" s="1"/>
      <c r="J43217" s="1"/>
      <c r="K43217" s="1"/>
      <c r="AA43217" s="1"/>
      <c r="AB43217" s="1"/>
      <c r="AC43217" s="1"/>
      <c r="AJ43217" s="1"/>
      <c r="AK43217" s="1"/>
      <c r="AL43217" s="1"/>
    </row>
    <row r="43218">
      <c r="I43218" s="1"/>
      <c r="J43218" s="1"/>
      <c r="K43218" s="1"/>
      <c r="AA43218" s="1"/>
      <c r="AB43218" s="1"/>
      <c r="AC43218" s="1"/>
      <c r="AJ43218" s="1"/>
      <c r="AK43218" s="1"/>
      <c r="AL43218" s="1"/>
    </row>
    <row r="43219">
      <c r="I43219" s="1"/>
      <c r="J43219" s="1"/>
      <c r="K43219" s="1"/>
      <c r="AA43219" s="1"/>
      <c r="AB43219" s="1"/>
      <c r="AC43219" s="1"/>
      <c r="AJ43219" s="1"/>
      <c r="AK43219" s="1"/>
      <c r="AL43219" s="1"/>
    </row>
    <row r="43220">
      <c r="I43220" s="1"/>
      <c r="J43220" s="1"/>
      <c r="K43220" s="1"/>
      <c r="AA43220" s="1"/>
      <c r="AB43220" s="1"/>
      <c r="AC43220" s="1"/>
      <c r="AJ43220" s="1"/>
      <c r="AK43220" s="1"/>
      <c r="AL43220" s="1"/>
    </row>
    <row r="43221">
      <c r="I43221" s="1"/>
      <c r="J43221" s="1"/>
      <c r="K43221" s="1"/>
      <c r="AA43221" s="1"/>
      <c r="AB43221" s="1"/>
      <c r="AC43221" s="1"/>
      <c r="AJ43221" s="1"/>
      <c r="AK43221" s="1"/>
      <c r="AL43221" s="1"/>
    </row>
    <row r="43222">
      <c r="I43222" s="1"/>
      <c r="J43222" s="1"/>
      <c r="K43222" s="1"/>
      <c r="AA43222" s="1"/>
      <c r="AB43222" s="1"/>
      <c r="AC43222" s="1"/>
      <c r="AJ43222" s="1"/>
      <c r="AK43222" s="1"/>
      <c r="AL43222" s="1"/>
    </row>
    <row r="43223">
      <c r="I43223" s="1"/>
      <c r="J43223" s="1"/>
      <c r="K43223" s="1"/>
      <c r="AA43223" s="1"/>
      <c r="AB43223" s="1"/>
      <c r="AC43223" s="1"/>
      <c r="AJ43223" s="1"/>
      <c r="AK43223" s="1"/>
      <c r="AL43223" s="1"/>
    </row>
    <row r="43224">
      <c r="I43224" s="1"/>
      <c r="J43224" s="1"/>
      <c r="K43224" s="1"/>
      <c r="AA43224" s="1"/>
      <c r="AB43224" s="1"/>
      <c r="AC43224" s="1"/>
      <c r="AJ43224" s="1"/>
      <c r="AK43224" s="1"/>
      <c r="AL43224" s="1"/>
    </row>
    <row r="43225">
      <c r="I43225" s="1"/>
      <c r="J43225" s="1"/>
      <c r="K43225" s="1"/>
      <c r="AA43225" s="1"/>
      <c r="AB43225" s="1"/>
      <c r="AC43225" s="1"/>
      <c r="AJ43225" s="1"/>
      <c r="AK43225" s="1"/>
      <c r="AL43225" s="1"/>
    </row>
    <row r="43226">
      <c r="I43226" s="1"/>
      <c r="J43226" s="1"/>
      <c r="K43226" s="1"/>
      <c r="AA43226" s="1"/>
      <c r="AB43226" s="1"/>
      <c r="AC43226" s="1"/>
      <c r="AJ43226" s="1"/>
      <c r="AK43226" s="1"/>
      <c r="AL43226" s="1"/>
    </row>
    <row r="43227">
      <c r="I43227" s="1"/>
      <c r="J43227" s="1"/>
      <c r="K43227" s="1"/>
      <c r="AA43227" s="1"/>
      <c r="AB43227" s="1"/>
      <c r="AC43227" s="1"/>
      <c r="AJ43227" s="1"/>
      <c r="AK43227" s="1"/>
      <c r="AL43227" s="1"/>
    </row>
    <row r="43228">
      <c r="I43228" s="1"/>
      <c r="J43228" s="1"/>
      <c r="K43228" s="1"/>
      <c r="AA43228" s="1"/>
      <c r="AB43228" s="1"/>
      <c r="AC43228" s="1"/>
      <c r="AJ43228" s="1"/>
      <c r="AK43228" s="1"/>
      <c r="AL43228" s="1"/>
    </row>
    <row r="43229">
      <c r="I43229" s="1"/>
      <c r="J43229" s="1"/>
      <c r="K43229" s="1"/>
      <c r="AA43229" s="1"/>
      <c r="AB43229" s="1"/>
      <c r="AC43229" s="1"/>
      <c r="AJ43229" s="1"/>
      <c r="AK43229" s="1"/>
      <c r="AL43229" s="1"/>
    </row>
    <row r="43230">
      <c r="I43230" s="1"/>
      <c r="J43230" s="1"/>
      <c r="K43230" s="1"/>
      <c r="AA43230" s="1"/>
      <c r="AB43230" s="1"/>
      <c r="AC43230" s="1"/>
      <c r="AJ43230" s="1"/>
      <c r="AK43230" s="1"/>
      <c r="AL43230" s="1"/>
    </row>
    <row r="43231">
      <c r="I43231" s="1"/>
      <c r="J43231" s="1"/>
      <c r="K43231" s="1"/>
      <c r="AA43231" s="1"/>
      <c r="AB43231" s="1"/>
      <c r="AC43231" s="1"/>
      <c r="AJ43231" s="1"/>
      <c r="AK43231" s="1"/>
      <c r="AL43231" s="1"/>
    </row>
    <row r="43232">
      <c r="I43232" s="1"/>
      <c r="J43232" s="1"/>
      <c r="K43232" s="1"/>
      <c r="AA43232" s="1"/>
      <c r="AB43232" s="1"/>
      <c r="AC43232" s="1"/>
      <c r="AJ43232" s="1"/>
      <c r="AK43232" s="1"/>
      <c r="AL43232" s="1"/>
    </row>
    <row r="43233">
      <c r="I43233" s="1"/>
      <c r="J43233" s="1"/>
      <c r="K43233" s="1"/>
      <c r="AA43233" s="1"/>
      <c r="AB43233" s="1"/>
      <c r="AC43233" s="1"/>
      <c r="AJ43233" s="1"/>
      <c r="AK43233" s="1"/>
      <c r="AL43233" s="1"/>
    </row>
    <row r="43234">
      <c r="I43234" s="1"/>
      <c r="J43234" s="1"/>
      <c r="K43234" s="1"/>
      <c r="AA43234" s="1"/>
      <c r="AB43234" s="1"/>
      <c r="AC43234" s="1"/>
      <c r="AJ43234" s="1"/>
      <c r="AK43234" s="1"/>
      <c r="AL43234" s="1"/>
    </row>
    <row r="43235">
      <c r="I43235" s="1"/>
      <c r="J43235" s="1"/>
      <c r="K43235" s="1"/>
      <c r="AA43235" s="1"/>
      <c r="AB43235" s="1"/>
      <c r="AC43235" s="1"/>
      <c r="AJ43235" s="1"/>
      <c r="AK43235" s="1"/>
      <c r="AL43235" s="1"/>
    </row>
    <row r="43236">
      <c r="I43236" s="1"/>
      <c r="J43236" s="1"/>
      <c r="K43236" s="1"/>
      <c r="AA43236" s="1"/>
      <c r="AB43236" s="1"/>
      <c r="AC43236" s="1"/>
      <c r="AJ43236" s="1"/>
      <c r="AK43236" s="1"/>
      <c r="AL43236" s="1"/>
    </row>
    <row r="43237">
      <c r="I43237" s="1"/>
      <c r="J43237" s="1"/>
      <c r="K43237" s="1"/>
      <c r="AA43237" s="1"/>
      <c r="AB43237" s="1"/>
      <c r="AC43237" s="1"/>
      <c r="AJ43237" s="1"/>
      <c r="AK43237" s="1"/>
      <c r="AL43237" s="1"/>
    </row>
    <row r="43238">
      <c r="I43238" s="1"/>
      <c r="J43238" s="1"/>
      <c r="K43238" s="1"/>
      <c r="AA43238" s="1"/>
      <c r="AB43238" s="1"/>
      <c r="AC43238" s="1"/>
      <c r="AJ43238" s="1"/>
      <c r="AK43238" s="1"/>
      <c r="AL43238" s="1"/>
    </row>
    <row r="43239">
      <c r="I43239" s="1"/>
      <c r="J43239" s="1"/>
      <c r="K43239" s="1"/>
      <c r="AA43239" s="1"/>
      <c r="AB43239" s="1"/>
      <c r="AC43239" s="1"/>
      <c r="AJ43239" s="1"/>
      <c r="AK43239" s="1"/>
      <c r="AL43239" s="1"/>
    </row>
    <row r="43240">
      <c r="I43240" s="1"/>
      <c r="J43240" s="1"/>
      <c r="K43240" s="1"/>
      <c r="AA43240" s="1"/>
      <c r="AB43240" s="1"/>
      <c r="AC43240" s="1"/>
      <c r="AJ43240" s="1"/>
      <c r="AK43240" s="1"/>
      <c r="AL43240" s="1"/>
    </row>
    <row r="43241">
      <c r="I43241" s="1"/>
      <c r="J43241" s="1"/>
      <c r="K43241" s="1"/>
      <c r="AA43241" s="1"/>
      <c r="AB43241" s="1"/>
      <c r="AC43241" s="1"/>
      <c r="AJ43241" s="1"/>
      <c r="AK43241" s="1"/>
      <c r="AL43241" s="1"/>
    </row>
    <row r="43242">
      <c r="I43242" s="1"/>
      <c r="J43242" s="1"/>
      <c r="K43242" s="1"/>
      <c r="AA43242" s="1"/>
      <c r="AB43242" s="1"/>
      <c r="AC43242" s="1"/>
      <c r="AJ43242" s="1"/>
      <c r="AK43242" s="1"/>
      <c r="AL43242" s="1"/>
    </row>
    <row r="43243">
      <c r="I43243" s="1"/>
      <c r="J43243" s="1"/>
      <c r="K43243" s="1"/>
      <c r="AA43243" s="1"/>
      <c r="AB43243" s="1"/>
      <c r="AC43243" s="1"/>
      <c r="AJ43243" s="1"/>
      <c r="AK43243" s="1"/>
      <c r="AL43243" s="1"/>
    </row>
    <row r="43244">
      <c r="I43244" s="1"/>
      <c r="J43244" s="1"/>
      <c r="K43244" s="1"/>
      <c r="AA43244" s="1"/>
      <c r="AB43244" s="1"/>
      <c r="AC43244" s="1"/>
      <c r="AJ43244" s="1"/>
      <c r="AK43244" s="1"/>
      <c r="AL43244" s="1"/>
    </row>
    <row r="43245">
      <c r="I43245" s="1"/>
      <c r="J43245" s="1"/>
      <c r="K43245" s="1"/>
      <c r="AA43245" s="1"/>
      <c r="AB43245" s="1"/>
      <c r="AC43245" s="1"/>
      <c r="AJ43245" s="1"/>
      <c r="AK43245" s="1"/>
      <c r="AL43245" s="1"/>
    </row>
    <row r="43246">
      <c r="I43246" s="1"/>
      <c r="J43246" s="1"/>
      <c r="K43246" s="1"/>
      <c r="AA43246" s="1"/>
      <c r="AB43246" s="1"/>
      <c r="AC43246" s="1"/>
      <c r="AJ43246" s="1"/>
      <c r="AK43246" s="1"/>
      <c r="AL43246" s="1"/>
    </row>
    <row r="43247">
      <c r="I43247" s="1"/>
      <c r="J43247" s="1"/>
      <c r="K43247" s="1"/>
      <c r="AA43247" s="1"/>
      <c r="AB43247" s="1"/>
      <c r="AC43247" s="1"/>
      <c r="AJ43247" s="1"/>
      <c r="AK43247" s="1"/>
      <c r="AL43247" s="1"/>
    </row>
    <row r="43248">
      <c r="I43248" s="1"/>
      <c r="J43248" s="1"/>
      <c r="K43248" s="1"/>
      <c r="AA43248" s="1"/>
      <c r="AB43248" s="1"/>
      <c r="AC43248" s="1"/>
      <c r="AJ43248" s="1"/>
      <c r="AK43248" s="1"/>
      <c r="AL43248" s="1"/>
    </row>
    <row r="43249">
      <c r="I43249" s="1"/>
      <c r="J43249" s="1"/>
      <c r="K43249" s="1"/>
      <c r="AA43249" s="1"/>
      <c r="AB43249" s="1"/>
      <c r="AC43249" s="1"/>
      <c r="AJ43249" s="1"/>
      <c r="AK43249" s="1"/>
      <c r="AL43249" s="1"/>
    </row>
    <row r="43250">
      <c r="I43250" s="1"/>
      <c r="J43250" s="1"/>
      <c r="K43250" s="1"/>
      <c r="AA43250" s="1"/>
      <c r="AB43250" s="1"/>
      <c r="AC43250" s="1"/>
      <c r="AJ43250" s="1"/>
      <c r="AK43250" s="1"/>
      <c r="AL43250" s="1"/>
    </row>
    <row r="43251">
      <c r="I43251" s="1"/>
      <c r="J43251" s="1"/>
      <c r="K43251" s="1"/>
      <c r="AA43251" s="1"/>
      <c r="AB43251" s="1"/>
      <c r="AC43251" s="1"/>
      <c r="AJ43251" s="1"/>
      <c r="AK43251" s="1"/>
      <c r="AL43251" s="1"/>
    </row>
    <row r="43252">
      <c r="I43252" s="1"/>
      <c r="J43252" s="1"/>
      <c r="K43252" s="1"/>
      <c r="AA43252" s="1"/>
      <c r="AB43252" s="1"/>
      <c r="AC43252" s="1"/>
      <c r="AJ43252" s="1"/>
      <c r="AK43252" s="1"/>
      <c r="AL43252" s="1"/>
    </row>
    <row r="43253">
      <c r="I43253" s="1"/>
      <c r="J43253" s="1"/>
      <c r="K43253" s="1"/>
      <c r="AA43253" s="1"/>
      <c r="AB43253" s="1"/>
      <c r="AC43253" s="1"/>
      <c r="AJ43253" s="1"/>
      <c r="AK43253" s="1"/>
      <c r="AL43253" s="1"/>
    </row>
    <row r="43254">
      <c r="I43254" s="1"/>
      <c r="J43254" s="1"/>
      <c r="K43254" s="1"/>
      <c r="AA43254" s="1"/>
      <c r="AB43254" s="1"/>
      <c r="AC43254" s="1"/>
      <c r="AJ43254" s="1"/>
      <c r="AK43254" s="1"/>
      <c r="AL43254" s="1"/>
    </row>
    <row r="43255">
      <c r="I43255" s="1"/>
      <c r="J43255" s="1"/>
      <c r="K43255" s="1"/>
      <c r="AA43255" s="1"/>
      <c r="AB43255" s="1"/>
      <c r="AC43255" s="1"/>
      <c r="AJ43255" s="1"/>
      <c r="AK43255" s="1"/>
      <c r="AL43255" s="1"/>
    </row>
    <row r="43256">
      <c r="I43256" s="1"/>
      <c r="J43256" s="1"/>
      <c r="K43256" s="1"/>
      <c r="AA43256" s="1"/>
      <c r="AB43256" s="1"/>
      <c r="AC43256" s="1"/>
      <c r="AJ43256" s="1"/>
      <c r="AK43256" s="1"/>
      <c r="AL43256" s="1"/>
    </row>
    <row r="43257">
      <c r="I43257" s="1"/>
      <c r="J43257" s="1"/>
      <c r="K43257" s="1"/>
      <c r="AA43257" s="1"/>
      <c r="AB43257" s="1"/>
      <c r="AC43257" s="1"/>
      <c r="AJ43257" s="1"/>
      <c r="AK43257" s="1"/>
      <c r="AL43257" s="1"/>
    </row>
    <row r="43258">
      <c r="I43258" s="1"/>
      <c r="J43258" s="1"/>
      <c r="K43258" s="1"/>
      <c r="AA43258" s="1"/>
      <c r="AB43258" s="1"/>
      <c r="AC43258" s="1"/>
      <c r="AJ43258" s="1"/>
      <c r="AK43258" s="1"/>
      <c r="AL43258" s="1"/>
    </row>
    <row r="43259">
      <c r="I43259" s="1"/>
      <c r="J43259" s="1"/>
      <c r="K43259" s="1"/>
      <c r="AA43259" s="1"/>
      <c r="AB43259" s="1"/>
      <c r="AC43259" s="1"/>
      <c r="AJ43259" s="1"/>
      <c r="AK43259" s="1"/>
      <c r="AL43259" s="1"/>
    </row>
    <row r="43260">
      <c r="I43260" s="1"/>
      <c r="J43260" s="1"/>
      <c r="K43260" s="1"/>
      <c r="AA43260" s="1"/>
      <c r="AB43260" s="1"/>
      <c r="AC43260" s="1"/>
      <c r="AJ43260" s="1"/>
      <c r="AK43260" s="1"/>
      <c r="AL43260" s="1"/>
    </row>
    <row r="43261">
      <c r="I43261" s="1"/>
      <c r="J43261" s="1"/>
      <c r="K43261" s="1"/>
      <c r="AA43261" s="1"/>
      <c r="AB43261" s="1"/>
      <c r="AC43261" s="1"/>
      <c r="AJ43261" s="1"/>
      <c r="AK43261" s="1"/>
      <c r="AL43261" s="1"/>
    </row>
    <row r="43262">
      <c r="I43262" s="1"/>
      <c r="J43262" s="1"/>
      <c r="K43262" s="1"/>
      <c r="AA43262" s="1"/>
      <c r="AB43262" s="1"/>
      <c r="AC43262" s="1"/>
      <c r="AJ43262" s="1"/>
      <c r="AK43262" s="1"/>
      <c r="AL43262" s="1"/>
    </row>
    <row r="43263">
      <c r="I43263" s="1"/>
      <c r="J43263" s="1"/>
      <c r="K43263" s="1"/>
      <c r="AA43263" s="1"/>
      <c r="AB43263" s="1"/>
      <c r="AC43263" s="1"/>
      <c r="AJ43263" s="1"/>
      <c r="AK43263" s="1"/>
      <c r="AL43263" s="1"/>
    </row>
    <row r="43264">
      <c r="I43264" s="1"/>
      <c r="J43264" s="1"/>
      <c r="K43264" s="1"/>
      <c r="AA43264" s="1"/>
      <c r="AB43264" s="1"/>
      <c r="AC43264" s="1"/>
      <c r="AJ43264" s="1"/>
      <c r="AK43264" s="1"/>
      <c r="AL43264" s="1"/>
    </row>
    <row r="43265">
      <c r="I43265" s="1"/>
      <c r="J43265" s="1"/>
      <c r="K43265" s="1"/>
      <c r="AA43265" s="1"/>
      <c r="AB43265" s="1"/>
      <c r="AC43265" s="1"/>
      <c r="AJ43265" s="1"/>
      <c r="AK43265" s="1"/>
      <c r="AL43265" s="1"/>
    </row>
    <row r="43266">
      <c r="I43266" s="1"/>
      <c r="J43266" s="1"/>
      <c r="K43266" s="1"/>
      <c r="AA43266" s="1"/>
      <c r="AB43266" s="1"/>
      <c r="AC43266" s="1"/>
      <c r="AJ43266" s="1"/>
      <c r="AK43266" s="1"/>
      <c r="AL43266" s="1"/>
    </row>
    <row r="43267">
      <c r="I43267" s="1"/>
      <c r="J43267" s="1"/>
      <c r="K43267" s="1"/>
      <c r="AA43267" s="1"/>
      <c r="AB43267" s="1"/>
      <c r="AC43267" s="1"/>
      <c r="AJ43267" s="1"/>
      <c r="AK43267" s="1"/>
      <c r="AL43267" s="1"/>
    </row>
    <row r="43268">
      <c r="I43268" s="1"/>
      <c r="J43268" s="1"/>
      <c r="K43268" s="1"/>
      <c r="AA43268" s="1"/>
      <c r="AB43268" s="1"/>
      <c r="AC43268" s="1"/>
      <c r="AJ43268" s="1"/>
      <c r="AK43268" s="1"/>
      <c r="AL43268" s="1"/>
    </row>
    <row r="43269">
      <c r="I43269" s="1"/>
      <c r="J43269" s="1"/>
      <c r="K43269" s="1"/>
      <c r="AA43269" s="1"/>
      <c r="AB43269" s="1"/>
      <c r="AC43269" s="1"/>
      <c r="AJ43269" s="1"/>
      <c r="AK43269" s="1"/>
      <c r="AL43269" s="1"/>
    </row>
    <row r="43270">
      <c r="I43270" s="1"/>
      <c r="J43270" s="1"/>
      <c r="K43270" s="1"/>
      <c r="AA43270" s="1"/>
      <c r="AB43270" s="1"/>
      <c r="AC43270" s="1"/>
      <c r="AJ43270" s="1"/>
      <c r="AK43270" s="1"/>
      <c r="AL43270" s="1"/>
    </row>
    <row r="43271">
      <c r="I43271" s="1"/>
      <c r="J43271" s="1"/>
      <c r="K43271" s="1"/>
      <c r="AA43271" s="1"/>
      <c r="AB43271" s="1"/>
      <c r="AC43271" s="1"/>
      <c r="AJ43271" s="1"/>
      <c r="AK43271" s="1"/>
      <c r="AL43271" s="1"/>
    </row>
    <row r="43272">
      <c r="I43272" s="1"/>
      <c r="J43272" s="1"/>
      <c r="K43272" s="1"/>
      <c r="AA43272" s="1"/>
      <c r="AB43272" s="1"/>
      <c r="AC43272" s="1"/>
      <c r="AJ43272" s="1"/>
      <c r="AK43272" s="1"/>
      <c r="AL43272" s="1"/>
    </row>
    <row r="43273">
      <c r="I43273" s="1"/>
      <c r="J43273" s="1"/>
      <c r="K43273" s="1"/>
      <c r="AA43273" s="1"/>
      <c r="AB43273" s="1"/>
      <c r="AC43273" s="1"/>
      <c r="AJ43273" s="1"/>
      <c r="AK43273" s="1"/>
      <c r="AL43273" s="1"/>
    </row>
    <row r="43274">
      <c r="I43274" s="1"/>
      <c r="J43274" s="1"/>
      <c r="K43274" s="1"/>
      <c r="AA43274" s="1"/>
      <c r="AB43274" s="1"/>
      <c r="AC43274" s="1"/>
      <c r="AJ43274" s="1"/>
      <c r="AK43274" s="1"/>
      <c r="AL43274" s="1"/>
    </row>
    <row r="43275">
      <c r="I43275" s="1"/>
      <c r="J43275" s="1"/>
      <c r="K43275" s="1"/>
      <c r="AA43275" s="1"/>
      <c r="AB43275" s="1"/>
      <c r="AC43275" s="1"/>
      <c r="AJ43275" s="1"/>
      <c r="AK43275" s="1"/>
      <c r="AL43275" s="1"/>
    </row>
    <row r="43276">
      <c r="I43276" s="1"/>
      <c r="J43276" s="1"/>
      <c r="K43276" s="1"/>
      <c r="AA43276" s="1"/>
      <c r="AB43276" s="1"/>
      <c r="AC43276" s="1"/>
      <c r="AJ43276" s="1"/>
      <c r="AK43276" s="1"/>
      <c r="AL43276" s="1"/>
    </row>
    <row r="43277">
      <c r="I43277" s="1"/>
      <c r="J43277" s="1"/>
      <c r="K43277" s="1"/>
      <c r="AA43277" s="1"/>
      <c r="AB43277" s="1"/>
      <c r="AC43277" s="1"/>
      <c r="AJ43277" s="1"/>
      <c r="AK43277" s="1"/>
      <c r="AL43277" s="1"/>
    </row>
    <row r="43278">
      <c r="I43278" s="1"/>
      <c r="J43278" s="1"/>
      <c r="K43278" s="1"/>
      <c r="AA43278" s="1"/>
      <c r="AB43278" s="1"/>
      <c r="AC43278" s="1"/>
      <c r="AJ43278" s="1"/>
      <c r="AK43278" s="1"/>
      <c r="AL43278" s="1"/>
    </row>
    <row r="43279">
      <c r="I43279" s="1"/>
      <c r="J43279" s="1"/>
      <c r="K43279" s="1"/>
      <c r="AA43279" s="1"/>
      <c r="AB43279" s="1"/>
      <c r="AC43279" s="1"/>
      <c r="AJ43279" s="1"/>
      <c r="AK43279" s="1"/>
      <c r="AL43279" s="1"/>
    </row>
    <row r="43280">
      <c r="I43280" s="1"/>
      <c r="J43280" s="1"/>
      <c r="K43280" s="1"/>
      <c r="AA43280" s="1"/>
      <c r="AB43280" s="1"/>
      <c r="AC43280" s="1"/>
      <c r="AJ43280" s="1"/>
      <c r="AK43280" s="1"/>
      <c r="AL43280" s="1"/>
    </row>
    <row r="43281">
      <c r="I43281" s="1"/>
      <c r="J43281" s="1"/>
      <c r="K43281" s="1"/>
      <c r="AA43281" s="1"/>
      <c r="AB43281" s="1"/>
      <c r="AC43281" s="1"/>
      <c r="AJ43281" s="1"/>
      <c r="AK43281" s="1"/>
      <c r="AL43281" s="1"/>
    </row>
    <row r="43282">
      <c r="I43282" s="1"/>
      <c r="J43282" s="1"/>
      <c r="K43282" s="1"/>
      <c r="AA43282" s="1"/>
      <c r="AB43282" s="1"/>
      <c r="AC43282" s="1"/>
      <c r="AJ43282" s="1"/>
      <c r="AK43282" s="1"/>
      <c r="AL43282" s="1"/>
    </row>
    <row r="43283">
      <c r="I43283" s="1"/>
      <c r="J43283" s="1"/>
      <c r="K43283" s="1"/>
      <c r="AA43283" s="1"/>
      <c r="AB43283" s="1"/>
      <c r="AC43283" s="1"/>
      <c r="AJ43283" s="1"/>
      <c r="AK43283" s="1"/>
      <c r="AL43283" s="1"/>
    </row>
    <row r="43284">
      <c r="I43284" s="1"/>
      <c r="J43284" s="1"/>
      <c r="K43284" s="1"/>
      <c r="AA43284" s="1"/>
      <c r="AB43284" s="1"/>
      <c r="AC43284" s="1"/>
      <c r="AJ43284" s="1"/>
      <c r="AK43284" s="1"/>
      <c r="AL43284" s="1"/>
    </row>
    <row r="43285">
      <c r="I43285" s="1"/>
      <c r="J43285" s="1"/>
      <c r="K43285" s="1"/>
      <c r="AA43285" s="1"/>
      <c r="AB43285" s="1"/>
      <c r="AC43285" s="1"/>
      <c r="AJ43285" s="1"/>
      <c r="AK43285" s="1"/>
      <c r="AL43285" s="1"/>
    </row>
    <row r="43286">
      <c r="I43286" s="1"/>
      <c r="J43286" s="1"/>
      <c r="K43286" s="1"/>
      <c r="AA43286" s="1"/>
      <c r="AB43286" s="1"/>
      <c r="AC43286" s="1"/>
      <c r="AJ43286" s="1"/>
      <c r="AK43286" s="1"/>
      <c r="AL43286" s="1"/>
    </row>
    <row r="43287">
      <c r="I43287" s="1"/>
      <c r="J43287" s="1"/>
      <c r="K43287" s="1"/>
      <c r="AA43287" s="1"/>
      <c r="AB43287" s="1"/>
      <c r="AC43287" s="1"/>
      <c r="AJ43287" s="1"/>
      <c r="AK43287" s="1"/>
      <c r="AL43287" s="1"/>
    </row>
    <row r="43288">
      <c r="I43288" s="1"/>
      <c r="J43288" s="1"/>
      <c r="K43288" s="1"/>
      <c r="AA43288" s="1"/>
      <c r="AB43288" s="1"/>
      <c r="AC43288" s="1"/>
      <c r="AJ43288" s="1"/>
      <c r="AK43288" s="1"/>
      <c r="AL43288" s="1"/>
    </row>
    <row r="43289">
      <c r="I43289" s="1"/>
      <c r="J43289" s="1"/>
      <c r="K43289" s="1"/>
      <c r="AA43289" s="1"/>
      <c r="AB43289" s="1"/>
      <c r="AC43289" s="1"/>
      <c r="AJ43289" s="1"/>
      <c r="AK43289" s="1"/>
      <c r="AL43289" s="1"/>
    </row>
    <row r="43290">
      <c r="I43290" s="1"/>
      <c r="J43290" s="1"/>
      <c r="K43290" s="1"/>
      <c r="AA43290" s="1"/>
      <c r="AB43290" s="1"/>
      <c r="AC43290" s="1"/>
      <c r="AJ43290" s="1"/>
      <c r="AK43290" s="1"/>
      <c r="AL43290" s="1"/>
    </row>
    <row r="43291">
      <c r="I43291" s="1"/>
      <c r="J43291" s="1"/>
      <c r="K43291" s="1"/>
      <c r="AA43291" s="1"/>
      <c r="AB43291" s="1"/>
      <c r="AC43291" s="1"/>
      <c r="AJ43291" s="1"/>
      <c r="AK43291" s="1"/>
      <c r="AL43291" s="1"/>
    </row>
    <row r="43292">
      <c r="I43292" s="1"/>
      <c r="J43292" s="1"/>
      <c r="K43292" s="1"/>
      <c r="AA43292" s="1"/>
      <c r="AB43292" s="1"/>
      <c r="AC43292" s="1"/>
      <c r="AJ43292" s="1"/>
      <c r="AK43292" s="1"/>
      <c r="AL43292" s="1"/>
    </row>
    <row r="43293">
      <c r="I43293" s="1"/>
      <c r="J43293" s="1"/>
      <c r="K43293" s="1"/>
      <c r="AA43293" s="1"/>
      <c r="AB43293" s="1"/>
      <c r="AC43293" s="1"/>
      <c r="AJ43293" s="1"/>
      <c r="AK43293" s="1"/>
      <c r="AL43293" s="1"/>
    </row>
    <row r="43294">
      <c r="I43294" s="1"/>
      <c r="J43294" s="1"/>
      <c r="K43294" s="1"/>
      <c r="AA43294" s="1"/>
      <c r="AB43294" s="1"/>
      <c r="AC43294" s="1"/>
      <c r="AJ43294" s="1"/>
      <c r="AK43294" s="1"/>
      <c r="AL43294" s="1"/>
    </row>
    <row r="43295">
      <c r="I43295" s="1"/>
      <c r="J43295" s="1"/>
      <c r="K43295" s="1"/>
      <c r="AA43295" s="1"/>
      <c r="AB43295" s="1"/>
      <c r="AC43295" s="1"/>
      <c r="AJ43295" s="1"/>
      <c r="AK43295" s="1"/>
      <c r="AL43295" s="1"/>
    </row>
    <row r="43296">
      <c r="I43296" s="1"/>
      <c r="J43296" s="1"/>
      <c r="K43296" s="1"/>
      <c r="AA43296" s="1"/>
      <c r="AB43296" s="1"/>
      <c r="AC43296" s="1"/>
      <c r="AJ43296" s="1"/>
      <c r="AK43296" s="1"/>
      <c r="AL43296" s="1"/>
    </row>
    <row r="43297">
      <c r="I43297" s="1"/>
      <c r="J43297" s="1"/>
      <c r="K43297" s="1"/>
      <c r="AA43297" s="1"/>
      <c r="AB43297" s="1"/>
      <c r="AC43297" s="1"/>
      <c r="AJ43297" s="1"/>
      <c r="AK43297" s="1"/>
      <c r="AL43297" s="1"/>
    </row>
    <row r="43298">
      <c r="I43298" s="1"/>
      <c r="J43298" s="1"/>
      <c r="K43298" s="1"/>
      <c r="AA43298" s="1"/>
      <c r="AB43298" s="1"/>
      <c r="AC43298" s="1"/>
      <c r="AJ43298" s="1"/>
      <c r="AK43298" s="1"/>
      <c r="AL43298" s="1"/>
    </row>
    <row r="43299">
      <c r="I43299" s="1"/>
      <c r="J43299" s="1"/>
      <c r="K43299" s="1"/>
      <c r="AA43299" s="1"/>
      <c r="AB43299" s="1"/>
      <c r="AC43299" s="1"/>
      <c r="AJ43299" s="1"/>
      <c r="AK43299" s="1"/>
      <c r="AL43299" s="1"/>
    </row>
    <row r="43300">
      <c r="I43300" s="1"/>
      <c r="J43300" s="1"/>
      <c r="K43300" s="1"/>
      <c r="AA43300" s="1"/>
      <c r="AB43300" s="1"/>
      <c r="AC43300" s="1"/>
      <c r="AJ43300" s="1"/>
      <c r="AK43300" s="1"/>
      <c r="AL43300" s="1"/>
    </row>
    <row r="43301">
      <c r="I43301" s="1"/>
      <c r="J43301" s="1"/>
      <c r="K43301" s="1"/>
      <c r="AA43301" s="1"/>
      <c r="AB43301" s="1"/>
      <c r="AC43301" s="1"/>
      <c r="AJ43301" s="1"/>
      <c r="AK43301" s="1"/>
      <c r="AL43301" s="1"/>
    </row>
    <row r="43302">
      <c r="I43302" s="1"/>
      <c r="J43302" s="1"/>
      <c r="K43302" s="1"/>
      <c r="AA43302" s="1"/>
      <c r="AB43302" s="1"/>
      <c r="AC43302" s="1"/>
      <c r="AJ43302" s="1"/>
      <c r="AK43302" s="1"/>
      <c r="AL43302" s="1"/>
    </row>
    <row r="43303">
      <c r="I43303" s="1"/>
      <c r="J43303" s="1"/>
      <c r="K43303" s="1"/>
      <c r="AA43303" s="1"/>
      <c r="AB43303" s="1"/>
      <c r="AC43303" s="1"/>
      <c r="AJ43303" s="1"/>
      <c r="AK43303" s="1"/>
      <c r="AL43303" s="1"/>
    </row>
    <row r="43304">
      <c r="I43304" s="1"/>
      <c r="J43304" s="1"/>
      <c r="K43304" s="1"/>
      <c r="AA43304" s="1"/>
      <c r="AB43304" s="1"/>
      <c r="AC43304" s="1"/>
      <c r="AJ43304" s="1"/>
      <c r="AK43304" s="1"/>
      <c r="AL43304" s="1"/>
    </row>
    <row r="43305">
      <c r="I43305" s="1"/>
      <c r="J43305" s="1"/>
      <c r="K43305" s="1"/>
      <c r="AA43305" s="1"/>
      <c r="AB43305" s="1"/>
      <c r="AC43305" s="1"/>
      <c r="AJ43305" s="1"/>
      <c r="AK43305" s="1"/>
      <c r="AL43305" s="1"/>
    </row>
    <row r="43306">
      <c r="I43306" s="1"/>
      <c r="J43306" s="1"/>
      <c r="K43306" s="1"/>
      <c r="AA43306" s="1"/>
      <c r="AB43306" s="1"/>
      <c r="AC43306" s="1"/>
      <c r="AJ43306" s="1"/>
      <c r="AK43306" s="1"/>
      <c r="AL43306" s="1"/>
    </row>
    <row r="43307">
      <c r="I43307" s="1"/>
      <c r="J43307" s="1"/>
      <c r="K43307" s="1"/>
      <c r="AA43307" s="1"/>
      <c r="AB43307" s="1"/>
      <c r="AC43307" s="1"/>
      <c r="AJ43307" s="1"/>
      <c r="AK43307" s="1"/>
      <c r="AL43307" s="1"/>
    </row>
    <row r="43308">
      <c r="I43308" s="1"/>
      <c r="J43308" s="1"/>
      <c r="K43308" s="1"/>
      <c r="AA43308" s="1"/>
      <c r="AB43308" s="1"/>
      <c r="AC43308" s="1"/>
      <c r="AJ43308" s="1"/>
      <c r="AK43308" s="1"/>
      <c r="AL43308" s="1"/>
    </row>
    <row r="43309">
      <c r="I43309" s="1"/>
      <c r="J43309" s="1"/>
      <c r="K43309" s="1"/>
      <c r="AA43309" s="1"/>
      <c r="AB43309" s="1"/>
      <c r="AC43309" s="1"/>
      <c r="AJ43309" s="1"/>
      <c r="AK43309" s="1"/>
      <c r="AL43309" s="1"/>
    </row>
    <row r="43310">
      <c r="I43310" s="1"/>
      <c r="J43310" s="1"/>
      <c r="K43310" s="1"/>
      <c r="AA43310" s="1"/>
      <c r="AB43310" s="1"/>
      <c r="AC43310" s="1"/>
      <c r="AJ43310" s="1"/>
      <c r="AK43310" s="1"/>
      <c r="AL43310" s="1"/>
    </row>
    <row r="43311">
      <c r="I43311" s="1"/>
      <c r="J43311" s="1"/>
      <c r="K43311" s="1"/>
      <c r="AA43311" s="1"/>
      <c r="AB43311" s="1"/>
      <c r="AC43311" s="1"/>
      <c r="AJ43311" s="1"/>
      <c r="AK43311" s="1"/>
      <c r="AL43311" s="1"/>
    </row>
    <row r="43312">
      <c r="I43312" s="1"/>
      <c r="J43312" s="1"/>
      <c r="K43312" s="1"/>
      <c r="AA43312" s="1"/>
      <c r="AB43312" s="1"/>
      <c r="AC43312" s="1"/>
      <c r="AJ43312" s="1"/>
      <c r="AK43312" s="1"/>
      <c r="AL43312" s="1"/>
    </row>
    <row r="43313">
      <c r="I43313" s="1"/>
      <c r="J43313" s="1"/>
      <c r="K43313" s="1"/>
      <c r="AA43313" s="1"/>
      <c r="AB43313" s="1"/>
      <c r="AC43313" s="1"/>
      <c r="AJ43313" s="1"/>
      <c r="AK43313" s="1"/>
      <c r="AL43313" s="1"/>
    </row>
    <row r="43314">
      <c r="I43314" s="1"/>
      <c r="J43314" s="1"/>
      <c r="K43314" s="1"/>
      <c r="AA43314" s="1"/>
      <c r="AB43314" s="1"/>
      <c r="AC43314" s="1"/>
      <c r="AJ43314" s="1"/>
      <c r="AK43314" s="1"/>
      <c r="AL43314" s="1"/>
    </row>
    <row r="43315">
      <c r="I43315" s="1"/>
      <c r="J43315" s="1"/>
      <c r="K43315" s="1"/>
      <c r="AA43315" s="1"/>
      <c r="AB43315" s="1"/>
      <c r="AC43315" s="1"/>
      <c r="AJ43315" s="1"/>
      <c r="AK43315" s="1"/>
      <c r="AL43315" s="1"/>
    </row>
    <row r="43316">
      <c r="I43316" s="1"/>
      <c r="J43316" s="1"/>
      <c r="K43316" s="1"/>
      <c r="AA43316" s="1"/>
      <c r="AB43316" s="1"/>
      <c r="AC43316" s="1"/>
      <c r="AJ43316" s="1"/>
      <c r="AK43316" s="1"/>
      <c r="AL43316" s="1"/>
    </row>
    <row r="43317">
      <c r="I43317" s="1"/>
      <c r="J43317" s="1"/>
      <c r="K43317" s="1"/>
      <c r="AA43317" s="1"/>
      <c r="AB43317" s="1"/>
      <c r="AC43317" s="1"/>
      <c r="AJ43317" s="1"/>
      <c r="AK43317" s="1"/>
      <c r="AL43317" s="1"/>
    </row>
    <row r="43318">
      <c r="I43318" s="1"/>
      <c r="J43318" s="1"/>
      <c r="K43318" s="1"/>
      <c r="AA43318" s="1"/>
      <c r="AB43318" s="1"/>
      <c r="AC43318" s="1"/>
      <c r="AJ43318" s="1"/>
      <c r="AK43318" s="1"/>
      <c r="AL43318" s="1"/>
    </row>
    <row r="43319">
      <c r="I43319" s="1"/>
      <c r="J43319" s="1"/>
      <c r="K43319" s="1"/>
      <c r="AA43319" s="1"/>
      <c r="AB43319" s="1"/>
      <c r="AC43319" s="1"/>
      <c r="AJ43319" s="1"/>
      <c r="AK43319" s="1"/>
      <c r="AL43319" s="1"/>
    </row>
    <row r="43320">
      <c r="I43320" s="1"/>
      <c r="J43320" s="1"/>
      <c r="K43320" s="1"/>
      <c r="AA43320" s="1"/>
      <c r="AB43320" s="1"/>
      <c r="AC43320" s="1"/>
      <c r="AJ43320" s="1"/>
      <c r="AK43320" s="1"/>
      <c r="AL43320" s="1"/>
    </row>
    <row r="43321">
      <c r="I43321" s="1"/>
      <c r="J43321" s="1"/>
      <c r="K43321" s="1"/>
      <c r="AA43321" s="1"/>
      <c r="AB43321" s="1"/>
      <c r="AC43321" s="1"/>
      <c r="AJ43321" s="1"/>
      <c r="AK43321" s="1"/>
      <c r="AL43321" s="1"/>
    </row>
    <row r="43322">
      <c r="I43322" s="1"/>
      <c r="J43322" s="1"/>
      <c r="K43322" s="1"/>
      <c r="AA43322" s="1"/>
      <c r="AB43322" s="1"/>
      <c r="AC43322" s="1"/>
      <c r="AJ43322" s="1"/>
      <c r="AK43322" s="1"/>
      <c r="AL43322" s="1"/>
    </row>
    <row r="43323">
      <c r="I43323" s="1"/>
      <c r="J43323" s="1"/>
      <c r="K43323" s="1"/>
      <c r="AA43323" s="1"/>
      <c r="AB43323" s="1"/>
      <c r="AC43323" s="1"/>
      <c r="AJ43323" s="1"/>
      <c r="AK43323" s="1"/>
      <c r="AL43323" s="1"/>
    </row>
    <row r="43324">
      <c r="I43324" s="1"/>
      <c r="J43324" s="1"/>
      <c r="K43324" s="1"/>
      <c r="AA43324" s="1"/>
      <c r="AB43324" s="1"/>
      <c r="AC43324" s="1"/>
      <c r="AJ43324" s="1"/>
      <c r="AK43324" s="1"/>
      <c r="AL43324" s="1"/>
    </row>
    <row r="43325">
      <c r="I43325" s="1"/>
      <c r="J43325" s="1"/>
      <c r="K43325" s="1"/>
      <c r="AA43325" s="1"/>
      <c r="AB43325" s="1"/>
      <c r="AC43325" s="1"/>
      <c r="AJ43325" s="1"/>
      <c r="AK43325" s="1"/>
      <c r="AL43325" s="1"/>
    </row>
    <row r="43326">
      <c r="I43326" s="1"/>
      <c r="J43326" s="1"/>
      <c r="K43326" s="1"/>
      <c r="AA43326" s="1"/>
      <c r="AB43326" s="1"/>
      <c r="AC43326" s="1"/>
      <c r="AJ43326" s="1"/>
      <c r="AK43326" s="1"/>
      <c r="AL43326" s="1"/>
    </row>
    <row r="43327">
      <c r="I43327" s="1"/>
      <c r="J43327" s="1"/>
      <c r="K43327" s="1"/>
      <c r="AA43327" s="1"/>
      <c r="AB43327" s="1"/>
      <c r="AC43327" s="1"/>
      <c r="AJ43327" s="1"/>
      <c r="AK43327" s="1"/>
      <c r="AL43327" s="1"/>
    </row>
    <row r="43328">
      <c r="I43328" s="1"/>
      <c r="J43328" s="1"/>
      <c r="K43328" s="1"/>
      <c r="AA43328" s="1"/>
      <c r="AB43328" s="1"/>
      <c r="AC43328" s="1"/>
      <c r="AJ43328" s="1"/>
      <c r="AK43328" s="1"/>
      <c r="AL43328" s="1"/>
    </row>
    <row r="43329">
      <c r="I43329" s="1"/>
      <c r="J43329" s="1"/>
      <c r="K43329" s="1"/>
      <c r="AA43329" s="1"/>
      <c r="AB43329" s="1"/>
      <c r="AC43329" s="1"/>
      <c r="AJ43329" s="1"/>
      <c r="AK43329" s="1"/>
      <c r="AL43329" s="1"/>
    </row>
    <row r="43330">
      <c r="I43330" s="1"/>
      <c r="J43330" s="1"/>
      <c r="K43330" s="1"/>
      <c r="AA43330" s="1"/>
      <c r="AB43330" s="1"/>
      <c r="AC43330" s="1"/>
      <c r="AJ43330" s="1"/>
      <c r="AK43330" s="1"/>
      <c r="AL43330" s="1"/>
    </row>
    <row r="43331">
      <c r="I43331" s="1"/>
      <c r="J43331" s="1"/>
      <c r="K43331" s="1"/>
      <c r="AA43331" s="1"/>
      <c r="AB43331" s="1"/>
      <c r="AC43331" s="1"/>
      <c r="AJ43331" s="1"/>
      <c r="AK43331" s="1"/>
      <c r="AL43331" s="1"/>
    </row>
    <row r="43332">
      <c r="I43332" s="1"/>
      <c r="J43332" s="1"/>
      <c r="K43332" s="1"/>
      <c r="AA43332" s="1"/>
      <c r="AB43332" s="1"/>
      <c r="AC43332" s="1"/>
      <c r="AJ43332" s="1"/>
      <c r="AK43332" s="1"/>
      <c r="AL43332" s="1"/>
    </row>
    <row r="43333">
      <c r="I43333" s="1"/>
      <c r="J43333" s="1"/>
      <c r="K43333" s="1"/>
      <c r="AA43333" s="1"/>
      <c r="AB43333" s="1"/>
      <c r="AC43333" s="1"/>
      <c r="AJ43333" s="1"/>
      <c r="AK43333" s="1"/>
      <c r="AL43333" s="1"/>
    </row>
    <row r="43334">
      <c r="I43334" s="1"/>
      <c r="J43334" s="1"/>
      <c r="K43334" s="1"/>
      <c r="AA43334" s="1"/>
      <c r="AB43334" s="1"/>
      <c r="AC43334" s="1"/>
      <c r="AJ43334" s="1"/>
      <c r="AK43334" s="1"/>
      <c r="AL43334" s="1"/>
    </row>
    <row r="43335">
      <c r="I43335" s="1"/>
      <c r="J43335" s="1"/>
      <c r="K43335" s="1"/>
      <c r="AA43335" s="1"/>
      <c r="AB43335" s="1"/>
      <c r="AC43335" s="1"/>
      <c r="AJ43335" s="1"/>
      <c r="AK43335" s="1"/>
      <c r="AL43335" s="1"/>
    </row>
    <row r="43336">
      <c r="I43336" s="1"/>
      <c r="J43336" s="1"/>
      <c r="K43336" s="1"/>
      <c r="AA43336" s="1"/>
      <c r="AB43336" s="1"/>
      <c r="AC43336" s="1"/>
      <c r="AJ43336" s="1"/>
      <c r="AK43336" s="1"/>
      <c r="AL43336" s="1"/>
    </row>
    <row r="43337">
      <c r="I43337" s="1"/>
      <c r="J43337" s="1"/>
      <c r="K43337" s="1"/>
      <c r="AA43337" s="1"/>
      <c r="AB43337" s="1"/>
      <c r="AC43337" s="1"/>
      <c r="AJ43337" s="1"/>
      <c r="AK43337" s="1"/>
      <c r="AL43337" s="1"/>
    </row>
    <row r="43338">
      <c r="I43338" s="1"/>
      <c r="J43338" s="1"/>
      <c r="K43338" s="1"/>
      <c r="AA43338" s="1"/>
      <c r="AB43338" s="1"/>
      <c r="AC43338" s="1"/>
      <c r="AJ43338" s="1"/>
      <c r="AK43338" s="1"/>
      <c r="AL43338" s="1"/>
    </row>
    <row r="43339">
      <c r="I43339" s="1"/>
      <c r="J43339" s="1"/>
      <c r="K43339" s="1"/>
      <c r="AA43339" s="1"/>
      <c r="AB43339" s="1"/>
      <c r="AC43339" s="1"/>
      <c r="AJ43339" s="1"/>
      <c r="AK43339" s="1"/>
      <c r="AL43339" s="1"/>
    </row>
    <row r="43340">
      <c r="I43340" s="1"/>
      <c r="J43340" s="1"/>
      <c r="K43340" s="1"/>
      <c r="AA43340" s="1"/>
      <c r="AB43340" s="1"/>
      <c r="AC43340" s="1"/>
      <c r="AJ43340" s="1"/>
      <c r="AK43340" s="1"/>
      <c r="AL43340" s="1"/>
    </row>
    <row r="43341">
      <c r="I43341" s="1"/>
      <c r="J43341" s="1"/>
      <c r="K43341" s="1"/>
      <c r="AA43341" s="1"/>
      <c r="AB43341" s="1"/>
      <c r="AC43341" s="1"/>
      <c r="AJ43341" s="1"/>
      <c r="AK43341" s="1"/>
      <c r="AL43341" s="1"/>
    </row>
    <row r="43342">
      <c r="I43342" s="1"/>
      <c r="J43342" s="1"/>
      <c r="K43342" s="1"/>
      <c r="AA43342" s="1"/>
      <c r="AB43342" s="1"/>
      <c r="AC43342" s="1"/>
      <c r="AJ43342" s="1"/>
      <c r="AK43342" s="1"/>
      <c r="AL43342" s="1"/>
    </row>
    <row r="43343">
      <c r="I43343" s="1"/>
      <c r="J43343" s="1"/>
      <c r="K43343" s="1"/>
      <c r="AA43343" s="1"/>
      <c r="AB43343" s="1"/>
      <c r="AC43343" s="1"/>
      <c r="AJ43343" s="1"/>
      <c r="AK43343" s="1"/>
      <c r="AL43343" s="1"/>
    </row>
    <row r="43344">
      <c r="I43344" s="1"/>
      <c r="J43344" s="1"/>
      <c r="K43344" s="1"/>
      <c r="AA43344" s="1"/>
      <c r="AB43344" s="1"/>
      <c r="AC43344" s="1"/>
      <c r="AJ43344" s="1"/>
      <c r="AK43344" s="1"/>
      <c r="AL43344" s="1"/>
    </row>
    <row r="43345">
      <c r="I43345" s="1"/>
      <c r="J43345" s="1"/>
      <c r="K43345" s="1"/>
      <c r="AA43345" s="1"/>
      <c r="AB43345" s="1"/>
      <c r="AC43345" s="1"/>
      <c r="AJ43345" s="1"/>
      <c r="AK43345" s="1"/>
      <c r="AL43345" s="1"/>
    </row>
    <row r="43346">
      <c r="I43346" s="1"/>
      <c r="J43346" s="1"/>
      <c r="K43346" s="1"/>
      <c r="AA43346" s="1"/>
      <c r="AB43346" s="1"/>
      <c r="AC43346" s="1"/>
      <c r="AJ43346" s="1"/>
      <c r="AK43346" s="1"/>
      <c r="AL43346" s="1"/>
    </row>
    <row r="43347">
      <c r="I43347" s="1"/>
      <c r="J43347" s="1"/>
      <c r="K43347" s="1"/>
      <c r="AA43347" s="1"/>
      <c r="AB43347" s="1"/>
      <c r="AC43347" s="1"/>
      <c r="AJ43347" s="1"/>
      <c r="AK43347" s="1"/>
      <c r="AL43347" s="1"/>
    </row>
    <row r="43348">
      <c r="I43348" s="1"/>
      <c r="J43348" s="1"/>
      <c r="K43348" s="1"/>
      <c r="AA43348" s="1"/>
      <c r="AB43348" s="1"/>
      <c r="AC43348" s="1"/>
      <c r="AJ43348" s="1"/>
      <c r="AK43348" s="1"/>
      <c r="AL43348" s="1"/>
    </row>
    <row r="43349">
      <c r="I43349" s="1"/>
      <c r="J43349" s="1"/>
      <c r="K43349" s="1"/>
      <c r="AA43349" s="1"/>
      <c r="AB43349" s="1"/>
      <c r="AC43349" s="1"/>
      <c r="AJ43349" s="1"/>
      <c r="AK43349" s="1"/>
      <c r="AL43349" s="1"/>
    </row>
    <row r="43350">
      <c r="I43350" s="1"/>
      <c r="J43350" s="1"/>
      <c r="K43350" s="1"/>
      <c r="AA43350" s="1"/>
      <c r="AB43350" s="1"/>
      <c r="AC43350" s="1"/>
      <c r="AJ43350" s="1"/>
      <c r="AK43350" s="1"/>
      <c r="AL43350" s="1"/>
    </row>
    <row r="43351">
      <c r="I43351" s="1"/>
      <c r="J43351" s="1"/>
      <c r="K43351" s="1"/>
      <c r="AA43351" s="1"/>
      <c r="AB43351" s="1"/>
      <c r="AC43351" s="1"/>
      <c r="AJ43351" s="1"/>
      <c r="AK43351" s="1"/>
      <c r="AL43351" s="1"/>
    </row>
    <row r="43352">
      <c r="I43352" s="1"/>
      <c r="J43352" s="1"/>
      <c r="K43352" s="1"/>
      <c r="AA43352" s="1"/>
      <c r="AB43352" s="1"/>
      <c r="AC43352" s="1"/>
      <c r="AJ43352" s="1"/>
      <c r="AK43352" s="1"/>
      <c r="AL43352" s="1"/>
    </row>
    <row r="43353">
      <c r="I43353" s="1"/>
      <c r="J43353" s="1"/>
      <c r="K43353" s="1"/>
      <c r="AA43353" s="1"/>
      <c r="AB43353" s="1"/>
      <c r="AC43353" s="1"/>
      <c r="AJ43353" s="1"/>
      <c r="AK43353" s="1"/>
      <c r="AL43353" s="1"/>
    </row>
    <row r="43354">
      <c r="I43354" s="1"/>
      <c r="J43354" s="1"/>
      <c r="K43354" s="1"/>
      <c r="AA43354" s="1"/>
      <c r="AB43354" s="1"/>
      <c r="AC43354" s="1"/>
      <c r="AJ43354" s="1"/>
      <c r="AK43354" s="1"/>
      <c r="AL43354" s="1"/>
    </row>
    <row r="43355">
      <c r="I43355" s="1"/>
      <c r="J43355" s="1"/>
      <c r="K43355" s="1"/>
      <c r="AA43355" s="1"/>
      <c r="AB43355" s="1"/>
      <c r="AC43355" s="1"/>
      <c r="AJ43355" s="1"/>
      <c r="AK43355" s="1"/>
      <c r="AL43355" s="1"/>
    </row>
    <row r="43356">
      <c r="I43356" s="1"/>
      <c r="J43356" s="1"/>
      <c r="K43356" s="1"/>
      <c r="AA43356" s="1"/>
      <c r="AB43356" s="1"/>
      <c r="AC43356" s="1"/>
      <c r="AJ43356" s="1"/>
      <c r="AK43356" s="1"/>
      <c r="AL43356" s="1"/>
    </row>
    <row r="43357">
      <c r="I43357" s="1"/>
      <c r="J43357" s="1"/>
      <c r="K43357" s="1"/>
      <c r="AA43357" s="1"/>
      <c r="AB43357" s="1"/>
      <c r="AC43357" s="1"/>
      <c r="AJ43357" s="1"/>
      <c r="AK43357" s="1"/>
      <c r="AL43357" s="1"/>
    </row>
    <row r="43358">
      <c r="I43358" s="1"/>
      <c r="J43358" s="1"/>
      <c r="K43358" s="1"/>
      <c r="AA43358" s="1"/>
      <c r="AB43358" s="1"/>
      <c r="AC43358" s="1"/>
      <c r="AJ43358" s="1"/>
      <c r="AK43358" s="1"/>
      <c r="AL43358" s="1"/>
    </row>
    <row r="43359">
      <c r="I43359" s="1"/>
      <c r="J43359" s="1"/>
      <c r="K43359" s="1"/>
      <c r="AA43359" s="1"/>
      <c r="AB43359" s="1"/>
      <c r="AC43359" s="1"/>
      <c r="AJ43359" s="1"/>
      <c r="AK43359" s="1"/>
      <c r="AL43359" s="1"/>
    </row>
    <row r="43360">
      <c r="I43360" s="1"/>
      <c r="J43360" s="1"/>
      <c r="K43360" s="1"/>
      <c r="AA43360" s="1"/>
      <c r="AB43360" s="1"/>
      <c r="AC43360" s="1"/>
      <c r="AJ43360" s="1"/>
      <c r="AK43360" s="1"/>
      <c r="AL43360" s="1"/>
    </row>
    <row r="43361">
      <c r="I43361" s="1"/>
      <c r="J43361" s="1"/>
      <c r="K43361" s="1"/>
      <c r="AA43361" s="1"/>
      <c r="AB43361" s="1"/>
      <c r="AC43361" s="1"/>
      <c r="AJ43361" s="1"/>
      <c r="AK43361" s="1"/>
      <c r="AL43361" s="1"/>
    </row>
    <row r="43362">
      <c r="I43362" s="1"/>
      <c r="J43362" s="1"/>
      <c r="K43362" s="1"/>
      <c r="AA43362" s="1"/>
      <c r="AB43362" s="1"/>
      <c r="AC43362" s="1"/>
      <c r="AJ43362" s="1"/>
      <c r="AK43362" s="1"/>
      <c r="AL43362" s="1"/>
    </row>
    <row r="43363">
      <c r="I43363" s="1"/>
      <c r="J43363" s="1"/>
      <c r="K43363" s="1"/>
      <c r="AA43363" s="1"/>
      <c r="AB43363" s="1"/>
      <c r="AC43363" s="1"/>
      <c r="AJ43363" s="1"/>
      <c r="AK43363" s="1"/>
      <c r="AL43363" s="1"/>
    </row>
    <row r="43364">
      <c r="I43364" s="1"/>
      <c r="J43364" s="1"/>
      <c r="K43364" s="1"/>
      <c r="AA43364" s="1"/>
      <c r="AB43364" s="1"/>
      <c r="AC43364" s="1"/>
      <c r="AJ43364" s="1"/>
      <c r="AK43364" s="1"/>
      <c r="AL43364" s="1"/>
    </row>
    <row r="43365">
      <c r="I43365" s="1"/>
      <c r="J43365" s="1"/>
      <c r="K43365" s="1"/>
      <c r="AA43365" s="1"/>
      <c r="AB43365" s="1"/>
      <c r="AC43365" s="1"/>
      <c r="AJ43365" s="1"/>
      <c r="AK43365" s="1"/>
      <c r="AL43365" s="1"/>
    </row>
    <row r="43366">
      <c r="I43366" s="1"/>
      <c r="J43366" s="1"/>
      <c r="K43366" s="1"/>
      <c r="AA43366" s="1"/>
      <c r="AB43366" s="1"/>
      <c r="AC43366" s="1"/>
      <c r="AJ43366" s="1"/>
      <c r="AK43366" s="1"/>
      <c r="AL43366" s="1"/>
    </row>
    <row r="43367">
      <c r="I43367" s="1"/>
      <c r="J43367" s="1"/>
      <c r="K43367" s="1"/>
      <c r="AA43367" s="1"/>
      <c r="AB43367" s="1"/>
      <c r="AC43367" s="1"/>
      <c r="AJ43367" s="1"/>
      <c r="AK43367" s="1"/>
      <c r="AL43367" s="1"/>
    </row>
    <row r="43368">
      <c r="I43368" s="1"/>
      <c r="J43368" s="1"/>
      <c r="K43368" s="1"/>
      <c r="AA43368" s="1"/>
      <c r="AB43368" s="1"/>
      <c r="AC43368" s="1"/>
      <c r="AJ43368" s="1"/>
      <c r="AK43368" s="1"/>
      <c r="AL43368" s="1"/>
    </row>
    <row r="43369">
      <c r="I43369" s="1"/>
      <c r="J43369" s="1"/>
      <c r="K43369" s="1"/>
      <c r="AA43369" s="1"/>
      <c r="AB43369" s="1"/>
      <c r="AC43369" s="1"/>
      <c r="AJ43369" s="1"/>
      <c r="AK43369" s="1"/>
      <c r="AL43369" s="1"/>
    </row>
    <row r="43370">
      <c r="I43370" s="1"/>
      <c r="J43370" s="1"/>
      <c r="K43370" s="1"/>
      <c r="AA43370" s="1"/>
      <c r="AB43370" s="1"/>
      <c r="AC43370" s="1"/>
      <c r="AJ43370" s="1"/>
      <c r="AK43370" s="1"/>
      <c r="AL43370" s="1"/>
    </row>
    <row r="43371">
      <c r="I43371" s="1"/>
      <c r="J43371" s="1"/>
      <c r="K43371" s="1"/>
      <c r="AA43371" s="1"/>
      <c r="AB43371" s="1"/>
      <c r="AC43371" s="1"/>
      <c r="AJ43371" s="1"/>
      <c r="AK43371" s="1"/>
      <c r="AL43371" s="1"/>
    </row>
    <row r="43372">
      <c r="I43372" s="1"/>
      <c r="J43372" s="1"/>
      <c r="K43372" s="1"/>
      <c r="AA43372" s="1"/>
      <c r="AB43372" s="1"/>
      <c r="AC43372" s="1"/>
      <c r="AJ43372" s="1"/>
      <c r="AK43372" s="1"/>
      <c r="AL43372" s="1"/>
    </row>
    <row r="43373">
      <c r="I43373" s="1"/>
      <c r="J43373" s="1"/>
      <c r="K43373" s="1"/>
      <c r="AA43373" s="1"/>
      <c r="AB43373" s="1"/>
      <c r="AC43373" s="1"/>
      <c r="AJ43373" s="1"/>
      <c r="AK43373" s="1"/>
      <c r="AL43373" s="1"/>
    </row>
    <row r="43374">
      <c r="I43374" s="1"/>
      <c r="J43374" s="1"/>
      <c r="K43374" s="1"/>
      <c r="AA43374" s="1"/>
      <c r="AB43374" s="1"/>
      <c r="AC43374" s="1"/>
      <c r="AJ43374" s="1"/>
      <c r="AK43374" s="1"/>
      <c r="AL43374" s="1"/>
    </row>
    <row r="43375">
      <c r="I43375" s="1"/>
      <c r="J43375" s="1"/>
      <c r="K43375" s="1"/>
      <c r="AA43375" s="1"/>
      <c r="AB43375" s="1"/>
      <c r="AC43375" s="1"/>
      <c r="AJ43375" s="1"/>
      <c r="AK43375" s="1"/>
      <c r="AL43375" s="1"/>
    </row>
    <row r="43376">
      <c r="I43376" s="1"/>
      <c r="J43376" s="1"/>
      <c r="K43376" s="1"/>
      <c r="AA43376" s="1"/>
      <c r="AB43376" s="1"/>
      <c r="AC43376" s="1"/>
      <c r="AJ43376" s="1"/>
      <c r="AK43376" s="1"/>
      <c r="AL43376" s="1"/>
    </row>
    <row r="43377">
      <c r="I43377" s="1"/>
      <c r="J43377" s="1"/>
      <c r="K43377" s="1"/>
      <c r="AA43377" s="1"/>
      <c r="AB43377" s="1"/>
      <c r="AC43377" s="1"/>
      <c r="AJ43377" s="1"/>
      <c r="AK43377" s="1"/>
      <c r="AL43377" s="1"/>
    </row>
    <row r="43378">
      <c r="I43378" s="1"/>
      <c r="J43378" s="1"/>
      <c r="K43378" s="1"/>
      <c r="AA43378" s="1"/>
      <c r="AB43378" s="1"/>
      <c r="AC43378" s="1"/>
      <c r="AJ43378" s="1"/>
      <c r="AK43378" s="1"/>
      <c r="AL43378" s="1"/>
    </row>
    <row r="43379">
      <c r="I43379" s="1"/>
      <c r="J43379" s="1"/>
      <c r="K43379" s="1"/>
      <c r="AA43379" s="1"/>
      <c r="AB43379" s="1"/>
      <c r="AC43379" s="1"/>
      <c r="AJ43379" s="1"/>
      <c r="AK43379" s="1"/>
      <c r="AL43379" s="1"/>
    </row>
    <row r="43380">
      <c r="I43380" s="1"/>
      <c r="J43380" s="1"/>
      <c r="K43380" s="1"/>
      <c r="AA43380" s="1"/>
      <c r="AB43380" s="1"/>
      <c r="AC43380" s="1"/>
      <c r="AJ43380" s="1"/>
      <c r="AK43380" s="1"/>
      <c r="AL43380" s="1"/>
    </row>
    <row r="43381">
      <c r="I43381" s="1"/>
      <c r="J43381" s="1"/>
      <c r="K43381" s="1"/>
      <c r="AA43381" s="1"/>
      <c r="AB43381" s="1"/>
      <c r="AC43381" s="1"/>
      <c r="AJ43381" s="1"/>
      <c r="AK43381" s="1"/>
      <c r="AL43381" s="1"/>
    </row>
    <row r="43382">
      <c r="I43382" s="1"/>
      <c r="J43382" s="1"/>
      <c r="K43382" s="1"/>
      <c r="AA43382" s="1"/>
      <c r="AB43382" s="1"/>
      <c r="AC43382" s="1"/>
      <c r="AJ43382" s="1"/>
      <c r="AK43382" s="1"/>
      <c r="AL43382" s="1"/>
    </row>
    <row r="43383">
      <c r="I43383" s="1"/>
      <c r="J43383" s="1"/>
      <c r="K43383" s="1"/>
      <c r="AA43383" s="1"/>
      <c r="AB43383" s="1"/>
      <c r="AC43383" s="1"/>
      <c r="AJ43383" s="1"/>
      <c r="AK43383" s="1"/>
      <c r="AL43383" s="1"/>
    </row>
    <row r="43384">
      <c r="I43384" s="1"/>
      <c r="J43384" s="1"/>
      <c r="K43384" s="1"/>
      <c r="AA43384" s="1"/>
      <c r="AB43384" s="1"/>
      <c r="AC43384" s="1"/>
      <c r="AJ43384" s="1"/>
      <c r="AK43384" s="1"/>
      <c r="AL43384" s="1"/>
    </row>
    <row r="43385">
      <c r="I43385" s="1"/>
      <c r="J43385" s="1"/>
      <c r="K43385" s="1"/>
      <c r="AA43385" s="1"/>
      <c r="AB43385" s="1"/>
      <c r="AC43385" s="1"/>
      <c r="AJ43385" s="1"/>
      <c r="AK43385" s="1"/>
      <c r="AL43385" s="1"/>
    </row>
    <row r="43386">
      <c r="I43386" s="1"/>
      <c r="J43386" s="1"/>
      <c r="K43386" s="1"/>
      <c r="AA43386" s="1"/>
      <c r="AB43386" s="1"/>
      <c r="AC43386" s="1"/>
      <c r="AJ43386" s="1"/>
      <c r="AK43386" s="1"/>
      <c r="AL43386" s="1"/>
    </row>
    <row r="43387">
      <c r="I43387" s="1"/>
      <c r="J43387" s="1"/>
      <c r="K43387" s="1"/>
      <c r="AA43387" s="1"/>
      <c r="AB43387" s="1"/>
      <c r="AC43387" s="1"/>
      <c r="AJ43387" s="1"/>
      <c r="AK43387" s="1"/>
      <c r="AL43387" s="1"/>
    </row>
    <row r="43388">
      <c r="I43388" s="1"/>
      <c r="J43388" s="1"/>
      <c r="K43388" s="1"/>
      <c r="AA43388" s="1"/>
      <c r="AB43388" s="1"/>
      <c r="AC43388" s="1"/>
      <c r="AJ43388" s="1"/>
      <c r="AK43388" s="1"/>
      <c r="AL43388" s="1"/>
    </row>
    <row r="43389">
      <c r="I43389" s="1"/>
      <c r="J43389" s="1"/>
      <c r="K43389" s="1"/>
      <c r="AA43389" s="1"/>
      <c r="AB43389" s="1"/>
      <c r="AC43389" s="1"/>
      <c r="AJ43389" s="1"/>
      <c r="AK43389" s="1"/>
      <c r="AL43389" s="1"/>
    </row>
    <row r="43390">
      <c r="I43390" s="1"/>
      <c r="J43390" s="1"/>
      <c r="K43390" s="1"/>
      <c r="AA43390" s="1"/>
      <c r="AB43390" s="1"/>
      <c r="AC43390" s="1"/>
      <c r="AJ43390" s="1"/>
      <c r="AK43390" s="1"/>
      <c r="AL43390" s="1"/>
    </row>
    <row r="43391">
      <c r="I43391" s="1"/>
      <c r="J43391" s="1"/>
      <c r="K43391" s="1"/>
      <c r="AA43391" s="1"/>
      <c r="AB43391" s="1"/>
      <c r="AC43391" s="1"/>
      <c r="AJ43391" s="1"/>
      <c r="AK43391" s="1"/>
      <c r="AL43391" s="1"/>
    </row>
    <row r="43392">
      <c r="I43392" s="1"/>
      <c r="J43392" s="1"/>
      <c r="K43392" s="1"/>
      <c r="AA43392" s="1"/>
      <c r="AB43392" s="1"/>
      <c r="AC43392" s="1"/>
      <c r="AJ43392" s="1"/>
      <c r="AK43392" s="1"/>
      <c r="AL43392" s="1"/>
    </row>
    <row r="43393">
      <c r="I43393" s="1"/>
      <c r="J43393" s="1"/>
      <c r="K43393" s="1"/>
      <c r="AA43393" s="1"/>
      <c r="AB43393" s="1"/>
      <c r="AC43393" s="1"/>
      <c r="AJ43393" s="1"/>
      <c r="AK43393" s="1"/>
      <c r="AL43393" s="1"/>
    </row>
    <row r="43394">
      <c r="I43394" s="1"/>
      <c r="J43394" s="1"/>
      <c r="K43394" s="1"/>
      <c r="AA43394" s="1"/>
      <c r="AB43394" s="1"/>
      <c r="AC43394" s="1"/>
      <c r="AJ43394" s="1"/>
      <c r="AK43394" s="1"/>
      <c r="AL43394" s="1"/>
    </row>
    <row r="43395">
      <c r="I43395" s="1"/>
      <c r="J43395" s="1"/>
      <c r="K43395" s="1"/>
      <c r="AA43395" s="1"/>
      <c r="AB43395" s="1"/>
      <c r="AC43395" s="1"/>
      <c r="AJ43395" s="1"/>
      <c r="AK43395" s="1"/>
      <c r="AL43395" s="1"/>
    </row>
    <row r="43396">
      <c r="I43396" s="1"/>
      <c r="J43396" s="1"/>
      <c r="K43396" s="1"/>
      <c r="AA43396" s="1"/>
      <c r="AB43396" s="1"/>
      <c r="AC43396" s="1"/>
      <c r="AJ43396" s="1"/>
      <c r="AK43396" s="1"/>
      <c r="AL43396" s="1"/>
    </row>
    <row r="43397">
      <c r="I43397" s="1"/>
      <c r="J43397" s="1"/>
      <c r="K43397" s="1"/>
      <c r="AA43397" s="1"/>
      <c r="AB43397" s="1"/>
      <c r="AC43397" s="1"/>
      <c r="AJ43397" s="1"/>
      <c r="AK43397" s="1"/>
      <c r="AL43397" s="1"/>
    </row>
    <row r="43398">
      <c r="I43398" s="1"/>
      <c r="J43398" s="1"/>
      <c r="K43398" s="1"/>
      <c r="AA43398" s="1"/>
      <c r="AB43398" s="1"/>
      <c r="AC43398" s="1"/>
      <c r="AJ43398" s="1"/>
      <c r="AK43398" s="1"/>
      <c r="AL43398" s="1"/>
    </row>
    <row r="43399">
      <c r="I43399" s="1"/>
      <c r="J43399" s="1"/>
      <c r="K43399" s="1"/>
      <c r="AA43399" s="1"/>
      <c r="AB43399" s="1"/>
      <c r="AC43399" s="1"/>
      <c r="AJ43399" s="1"/>
      <c r="AK43399" s="1"/>
      <c r="AL43399" s="1"/>
    </row>
    <row r="43400">
      <c r="I43400" s="1"/>
      <c r="J43400" s="1"/>
      <c r="K43400" s="1"/>
      <c r="AA43400" s="1"/>
      <c r="AB43400" s="1"/>
      <c r="AC43400" s="1"/>
      <c r="AJ43400" s="1"/>
      <c r="AK43400" s="1"/>
      <c r="AL43400" s="1"/>
    </row>
    <row r="43401">
      <c r="I43401" s="1"/>
      <c r="J43401" s="1"/>
      <c r="K43401" s="1"/>
      <c r="AA43401" s="1"/>
      <c r="AB43401" s="1"/>
      <c r="AC43401" s="1"/>
      <c r="AJ43401" s="1"/>
      <c r="AK43401" s="1"/>
      <c r="AL43401" s="1"/>
    </row>
    <row r="43402">
      <c r="I43402" s="1"/>
      <c r="J43402" s="1"/>
      <c r="K43402" s="1"/>
      <c r="AA43402" s="1"/>
      <c r="AB43402" s="1"/>
      <c r="AC43402" s="1"/>
      <c r="AJ43402" s="1"/>
      <c r="AK43402" s="1"/>
      <c r="AL43402" s="1"/>
    </row>
    <row r="43403">
      <c r="I43403" s="1"/>
      <c r="J43403" s="1"/>
      <c r="K43403" s="1"/>
      <c r="AA43403" s="1"/>
      <c r="AB43403" s="1"/>
      <c r="AC43403" s="1"/>
      <c r="AJ43403" s="1"/>
      <c r="AK43403" s="1"/>
      <c r="AL43403" s="1"/>
    </row>
    <row r="43404">
      <c r="I43404" s="1"/>
      <c r="J43404" s="1"/>
      <c r="K43404" s="1"/>
      <c r="AA43404" s="1"/>
      <c r="AB43404" s="1"/>
      <c r="AC43404" s="1"/>
      <c r="AJ43404" s="1"/>
      <c r="AK43404" s="1"/>
      <c r="AL43404" s="1"/>
    </row>
    <row r="43405">
      <c r="I43405" s="1"/>
      <c r="J43405" s="1"/>
      <c r="K43405" s="1"/>
      <c r="AA43405" s="1"/>
      <c r="AB43405" s="1"/>
      <c r="AC43405" s="1"/>
      <c r="AJ43405" s="1"/>
      <c r="AK43405" s="1"/>
      <c r="AL43405" s="1"/>
    </row>
    <row r="43406">
      <c r="I43406" s="1"/>
      <c r="J43406" s="1"/>
      <c r="K43406" s="1"/>
      <c r="AA43406" s="1"/>
      <c r="AB43406" s="1"/>
      <c r="AC43406" s="1"/>
      <c r="AJ43406" s="1"/>
      <c r="AK43406" s="1"/>
      <c r="AL43406" s="1"/>
    </row>
    <row r="43407">
      <c r="I43407" s="1"/>
      <c r="J43407" s="1"/>
      <c r="K43407" s="1"/>
      <c r="AA43407" s="1"/>
      <c r="AB43407" s="1"/>
      <c r="AC43407" s="1"/>
      <c r="AJ43407" s="1"/>
      <c r="AK43407" s="1"/>
      <c r="AL43407" s="1"/>
    </row>
    <row r="43408">
      <c r="I43408" s="1"/>
      <c r="J43408" s="1"/>
      <c r="K43408" s="1"/>
      <c r="AA43408" s="1"/>
      <c r="AB43408" s="1"/>
      <c r="AC43408" s="1"/>
      <c r="AJ43408" s="1"/>
      <c r="AK43408" s="1"/>
      <c r="AL43408" s="1"/>
    </row>
    <row r="43409">
      <c r="I43409" s="1"/>
      <c r="J43409" s="1"/>
      <c r="K43409" s="1"/>
      <c r="AA43409" s="1"/>
      <c r="AB43409" s="1"/>
      <c r="AC43409" s="1"/>
      <c r="AJ43409" s="1"/>
      <c r="AK43409" s="1"/>
      <c r="AL43409" s="1"/>
    </row>
    <row r="43410">
      <c r="I43410" s="1"/>
      <c r="J43410" s="1"/>
      <c r="K43410" s="1"/>
      <c r="AA43410" s="1"/>
      <c r="AB43410" s="1"/>
      <c r="AC43410" s="1"/>
      <c r="AJ43410" s="1"/>
      <c r="AK43410" s="1"/>
      <c r="AL43410" s="1"/>
    </row>
    <row r="43411">
      <c r="I43411" s="1"/>
      <c r="J43411" s="1"/>
      <c r="K43411" s="1"/>
      <c r="AA43411" s="1"/>
      <c r="AB43411" s="1"/>
      <c r="AC43411" s="1"/>
      <c r="AJ43411" s="1"/>
      <c r="AK43411" s="1"/>
      <c r="AL43411" s="1"/>
    </row>
    <row r="43412">
      <c r="I43412" s="1"/>
      <c r="J43412" s="1"/>
      <c r="K43412" s="1"/>
      <c r="AA43412" s="1"/>
      <c r="AB43412" s="1"/>
      <c r="AC43412" s="1"/>
      <c r="AJ43412" s="1"/>
      <c r="AK43412" s="1"/>
      <c r="AL43412" s="1"/>
    </row>
    <row r="43413">
      <c r="I43413" s="1"/>
      <c r="J43413" s="1"/>
      <c r="K43413" s="1"/>
      <c r="AA43413" s="1"/>
      <c r="AB43413" s="1"/>
      <c r="AC43413" s="1"/>
      <c r="AJ43413" s="1"/>
      <c r="AK43413" s="1"/>
      <c r="AL43413" s="1"/>
    </row>
    <row r="43414">
      <c r="I43414" s="1"/>
      <c r="J43414" s="1"/>
      <c r="K43414" s="1"/>
      <c r="AA43414" s="1"/>
      <c r="AB43414" s="1"/>
      <c r="AC43414" s="1"/>
      <c r="AJ43414" s="1"/>
      <c r="AK43414" s="1"/>
      <c r="AL43414" s="1"/>
    </row>
    <row r="43415">
      <c r="I43415" s="1"/>
      <c r="J43415" s="1"/>
      <c r="K43415" s="1"/>
      <c r="AA43415" s="1"/>
      <c r="AB43415" s="1"/>
      <c r="AC43415" s="1"/>
      <c r="AJ43415" s="1"/>
      <c r="AK43415" s="1"/>
      <c r="AL43415" s="1"/>
    </row>
    <row r="43416">
      <c r="I43416" s="1"/>
      <c r="J43416" s="1"/>
      <c r="K43416" s="1"/>
      <c r="AA43416" s="1"/>
      <c r="AB43416" s="1"/>
      <c r="AC43416" s="1"/>
      <c r="AJ43416" s="1"/>
      <c r="AK43416" s="1"/>
      <c r="AL43416" s="1"/>
    </row>
    <row r="43417">
      <c r="I43417" s="1"/>
      <c r="J43417" s="1"/>
      <c r="K43417" s="1"/>
      <c r="AA43417" s="1"/>
      <c r="AB43417" s="1"/>
      <c r="AC43417" s="1"/>
      <c r="AJ43417" s="1"/>
      <c r="AK43417" s="1"/>
      <c r="AL43417" s="1"/>
    </row>
    <row r="43418">
      <c r="I43418" s="1"/>
      <c r="J43418" s="1"/>
      <c r="K43418" s="1"/>
      <c r="AA43418" s="1"/>
      <c r="AB43418" s="1"/>
      <c r="AC43418" s="1"/>
      <c r="AJ43418" s="1"/>
      <c r="AK43418" s="1"/>
      <c r="AL43418" s="1"/>
    </row>
    <row r="43419">
      <c r="I43419" s="1"/>
      <c r="J43419" s="1"/>
      <c r="K43419" s="1"/>
      <c r="AA43419" s="1"/>
      <c r="AB43419" s="1"/>
      <c r="AC43419" s="1"/>
      <c r="AJ43419" s="1"/>
      <c r="AK43419" s="1"/>
      <c r="AL43419" s="1"/>
    </row>
    <row r="43420">
      <c r="I43420" s="1"/>
      <c r="J43420" s="1"/>
      <c r="K43420" s="1"/>
      <c r="AA43420" s="1"/>
      <c r="AB43420" s="1"/>
      <c r="AC43420" s="1"/>
      <c r="AJ43420" s="1"/>
      <c r="AK43420" s="1"/>
      <c r="AL43420" s="1"/>
    </row>
    <row r="43421">
      <c r="I43421" s="1"/>
      <c r="J43421" s="1"/>
      <c r="K43421" s="1"/>
      <c r="AA43421" s="1"/>
      <c r="AB43421" s="1"/>
      <c r="AC43421" s="1"/>
      <c r="AJ43421" s="1"/>
      <c r="AK43421" s="1"/>
      <c r="AL43421" s="1"/>
    </row>
    <row r="43422">
      <c r="I43422" s="1"/>
      <c r="J43422" s="1"/>
      <c r="K43422" s="1"/>
      <c r="AA43422" s="1"/>
      <c r="AB43422" s="1"/>
      <c r="AC43422" s="1"/>
      <c r="AJ43422" s="1"/>
      <c r="AK43422" s="1"/>
      <c r="AL43422" s="1"/>
    </row>
    <row r="43423">
      <c r="I43423" s="1"/>
      <c r="J43423" s="1"/>
      <c r="K43423" s="1"/>
      <c r="AA43423" s="1"/>
      <c r="AB43423" s="1"/>
      <c r="AC43423" s="1"/>
      <c r="AJ43423" s="1"/>
      <c r="AK43423" s="1"/>
      <c r="AL43423" s="1"/>
    </row>
    <row r="43424">
      <c r="I43424" s="1"/>
      <c r="J43424" s="1"/>
      <c r="K43424" s="1"/>
      <c r="AA43424" s="1"/>
      <c r="AB43424" s="1"/>
      <c r="AC43424" s="1"/>
      <c r="AJ43424" s="1"/>
      <c r="AK43424" s="1"/>
      <c r="AL43424" s="1"/>
    </row>
    <row r="43425">
      <c r="I43425" s="1"/>
      <c r="J43425" s="1"/>
      <c r="K43425" s="1"/>
      <c r="AA43425" s="1"/>
      <c r="AB43425" s="1"/>
      <c r="AC43425" s="1"/>
      <c r="AJ43425" s="1"/>
      <c r="AK43425" s="1"/>
      <c r="AL43425" s="1"/>
    </row>
    <row r="43426">
      <c r="I43426" s="1"/>
      <c r="J43426" s="1"/>
      <c r="K43426" s="1"/>
      <c r="AA43426" s="1"/>
      <c r="AB43426" s="1"/>
      <c r="AC43426" s="1"/>
      <c r="AJ43426" s="1"/>
      <c r="AK43426" s="1"/>
      <c r="AL43426" s="1"/>
    </row>
    <row r="43427">
      <c r="I43427" s="1"/>
      <c r="J43427" s="1"/>
      <c r="K43427" s="1"/>
      <c r="AA43427" s="1"/>
      <c r="AB43427" s="1"/>
      <c r="AC43427" s="1"/>
      <c r="AJ43427" s="1"/>
      <c r="AK43427" s="1"/>
      <c r="AL43427" s="1"/>
    </row>
    <row r="43428">
      <c r="I43428" s="1"/>
      <c r="J43428" s="1"/>
      <c r="K43428" s="1"/>
      <c r="AA43428" s="1"/>
      <c r="AB43428" s="1"/>
      <c r="AC43428" s="1"/>
      <c r="AJ43428" s="1"/>
      <c r="AK43428" s="1"/>
      <c r="AL43428" s="1"/>
    </row>
    <row r="43429">
      <c r="I43429" s="1"/>
      <c r="J43429" s="1"/>
      <c r="K43429" s="1"/>
      <c r="AA43429" s="1"/>
      <c r="AB43429" s="1"/>
      <c r="AC43429" s="1"/>
      <c r="AJ43429" s="1"/>
      <c r="AK43429" s="1"/>
      <c r="AL43429" s="1"/>
    </row>
    <row r="43430">
      <c r="I43430" s="1"/>
      <c r="J43430" s="1"/>
      <c r="K43430" s="1"/>
      <c r="AA43430" s="1"/>
      <c r="AB43430" s="1"/>
      <c r="AC43430" s="1"/>
      <c r="AJ43430" s="1"/>
      <c r="AK43430" s="1"/>
      <c r="AL43430" s="1"/>
    </row>
    <row r="43431">
      <c r="I43431" s="1"/>
      <c r="J43431" s="1"/>
      <c r="K43431" s="1"/>
      <c r="AA43431" s="1"/>
      <c r="AB43431" s="1"/>
      <c r="AC43431" s="1"/>
      <c r="AJ43431" s="1"/>
      <c r="AK43431" s="1"/>
      <c r="AL43431" s="1"/>
    </row>
    <row r="43432">
      <c r="I43432" s="1"/>
      <c r="J43432" s="1"/>
      <c r="K43432" s="1"/>
      <c r="AA43432" s="1"/>
      <c r="AB43432" s="1"/>
      <c r="AC43432" s="1"/>
      <c r="AJ43432" s="1"/>
      <c r="AK43432" s="1"/>
      <c r="AL43432" s="1"/>
    </row>
    <row r="43433">
      <c r="I43433" s="1"/>
      <c r="J43433" s="1"/>
      <c r="K43433" s="1"/>
      <c r="AA43433" s="1"/>
      <c r="AB43433" s="1"/>
      <c r="AC43433" s="1"/>
      <c r="AJ43433" s="1"/>
      <c r="AK43433" s="1"/>
      <c r="AL43433" s="1"/>
    </row>
    <row r="43434">
      <c r="I43434" s="1"/>
      <c r="J43434" s="1"/>
      <c r="K43434" s="1"/>
      <c r="AA43434" s="1"/>
      <c r="AB43434" s="1"/>
      <c r="AC43434" s="1"/>
      <c r="AJ43434" s="1"/>
      <c r="AK43434" s="1"/>
      <c r="AL43434" s="1"/>
    </row>
    <row r="43435">
      <c r="I43435" s="1"/>
      <c r="J43435" s="1"/>
      <c r="K43435" s="1"/>
      <c r="AA43435" s="1"/>
      <c r="AB43435" s="1"/>
      <c r="AC43435" s="1"/>
      <c r="AJ43435" s="1"/>
      <c r="AK43435" s="1"/>
      <c r="AL43435" s="1"/>
    </row>
    <row r="43436">
      <c r="I43436" s="1"/>
      <c r="J43436" s="1"/>
      <c r="K43436" s="1"/>
      <c r="AA43436" s="1"/>
      <c r="AB43436" s="1"/>
      <c r="AC43436" s="1"/>
      <c r="AJ43436" s="1"/>
      <c r="AK43436" s="1"/>
      <c r="AL43436" s="1"/>
    </row>
    <row r="43437">
      <c r="I43437" s="1"/>
      <c r="J43437" s="1"/>
      <c r="K43437" s="1"/>
      <c r="AA43437" s="1"/>
      <c r="AB43437" s="1"/>
      <c r="AC43437" s="1"/>
      <c r="AJ43437" s="1"/>
      <c r="AK43437" s="1"/>
      <c r="AL43437" s="1"/>
    </row>
    <row r="43438">
      <c r="I43438" s="1"/>
      <c r="J43438" s="1"/>
      <c r="K43438" s="1"/>
      <c r="AA43438" s="1"/>
      <c r="AB43438" s="1"/>
      <c r="AC43438" s="1"/>
      <c r="AJ43438" s="1"/>
      <c r="AK43438" s="1"/>
      <c r="AL43438" s="1"/>
    </row>
    <row r="43439">
      <c r="I43439" s="1"/>
      <c r="J43439" s="1"/>
      <c r="K43439" s="1"/>
      <c r="AA43439" s="1"/>
      <c r="AB43439" s="1"/>
      <c r="AC43439" s="1"/>
      <c r="AJ43439" s="1"/>
      <c r="AK43439" s="1"/>
      <c r="AL43439" s="1"/>
    </row>
    <row r="43440">
      <c r="I43440" s="1"/>
      <c r="J43440" s="1"/>
      <c r="K43440" s="1"/>
      <c r="AA43440" s="1"/>
      <c r="AB43440" s="1"/>
      <c r="AC43440" s="1"/>
      <c r="AJ43440" s="1"/>
      <c r="AK43440" s="1"/>
      <c r="AL43440" s="1"/>
    </row>
    <row r="43441">
      <c r="I43441" s="1"/>
      <c r="J43441" s="1"/>
      <c r="K43441" s="1"/>
      <c r="AA43441" s="1"/>
      <c r="AB43441" s="1"/>
      <c r="AC43441" s="1"/>
      <c r="AJ43441" s="1"/>
      <c r="AK43441" s="1"/>
      <c r="AL43441" s="1"/>
    </row>
    <row r="43442">
      <c r="I43442" s="1"/>
      <c r="J43442" s="1"/>
      <c r="K43442" s="1"/>
      <c r="AA43442" s="1"/>
      <c r="AB43442" s="1"/>
      <c r="AC43442" s="1"/>
      <c r="AJ43442" s="1"/>
      <c r="AK43442" s="1"/>
      <c r="AL43442" s="1"/>
    </row>
    <row r="43443">
      <c r="I43443" s="1"/>
      <c r="J43443" s="1"/>
      <c r="K43443" s="1"/>
      <c r="AA43443" s="1"/>
      <c r="AB43443" s="1"/>
      <c r="AC43443" s="1"/>
      <c r="AJ43443" s="1"/>
      <c r="AK43443" s="1"/>
      <c r="AL43443" s="1"/>
    </row>
    <row r="43444">
      <c r="I43444" s="1"/>
      <c r="J43444" s="1"/>
      <c r="K43444" s="1"/>
      <c r="AA43444" s="1"/>
      <c r="AB43444" s="1"/>
      <c r="AC43444" s="1"/>
      <c r="AJ43444" s="1"/>
      <c r="AK43444" s="1"/>
      <c r="AL43444" s="1"/>
    </row>
    <row r="43445">
      <c r="I43445" s="1"/>
      <c r="J43445" s="1"/>
      <c r="K43445" s="1"/>
      <c r="AA43445" s="1"/>
      <c r="AB43445" s="1"/>
      <c r="AC43445" s="1"/>
      <c r="AJ43445" s="1"/>
      <c r="AK43445" s="1"/>
      <c r="AL43445" s="1"/>
    </row>
    <row r="43446">
      <c r="I43446" s="1"/>
      <c r="J43446" s="1"/>
      <c r="K43446" s="1"/>
      <c r="AA43446" s="1"/>
      <c r="AB43446" s="1"/>
      <c r="AC43446" s="1"/>
      <c r="AJ43446" s="1"/>
      <c r="AK43446" s="1"/>
      <c r="AL43446" s="1"/>
    </row>
    <row r="43447">
      <c r="I43447" s="1"/>
      <c r="J43447" s="1"/>
      <c r="K43447" s="1"/>
      <c r="AA43447" s="1"/>
      <c r="AB43447" s="1"/>
      <c r="AC43447" s="1"/>
      <c r="AJ43447" s="1"/>
      <c r="AK43447" s="1"/>
      <c r="AL43447" s="1"/>
    </row>
    <row r="43448">
      <c r="I43448" s="1"/>
      <c r="J43448" s="1"/>
      <c r="K43448" s="1"/>
      <c r="AA43448" s="1"/>
      <c r="AB43448" s="1"/>
      <c r="AC43448" s="1"/>
      <c r="AJ43448" s="1"/>
      <c r="AK43448" s="1"/>
      <c r="AL43448" s="1"/>
    </row>
    <row r="43449">
      <c r="I43449" s="1"/>
      <c r="J43449" s="1"/>
      <c r="K43449" s="1"/>
      <c r="AA43449" s="1"/>
      <c r="AB43449" s="1"/>
      <c r="AC43449" s="1"/>
      <c r="AJ43449" s="1"/>
      <c r="AK43449" s="1"/>
      <c r="AL43449" s="1"/>
    </row>
    <row r="43450">
      <c r="I43450" s="1"/>
      <c r="J43450" s="1"/>
      <c r="K43450" s="1"/>
      <c r="AA43450" s="1"/>
      <c r="AB43450" s="1"/>
      <c r="AC43450" s="1"/>
      <c r="AJ43450" s="1"/>
      <c r="AK43450" s="1"/>
      <c r="AL43450" s="1"/>
    </row>
    <row r="43451">
      <c r="I43451" s="1"/>
      <c r="J43451" s="1"/>
      <c r="K43451" s="1"/>
      <c r="AA43451" s="1"/>
      <c r="AB43451" s="1"/>
      <c r="AC43451" s="1"/>
      <c r="AJ43451" s="1"/>
      <c r="AK43451" s="1"/>
      <c r="AL43451" s="1"/>
    </row>
    <row r="43452">
      <c r="I43452" s="1"/>
      <c r="J43452" s="1"/>
      <c r="K43452" s="1"/>
      <c r="AA43452" s="1"/>
      <c r="AB43452" s="1"/>
      <c r="AC43452" s="1"/>
      <c r="AJ43452" s="1"/>
      <c r="AK43452" s="1"/>
      <c r="AL43452" s="1"/>
    </row>
    <row r="43453">
      <c r="I43453" s="1"/>
      <c r="J43453" s="1"/>
      <c r="K43453" s="1"/>
      <c r="AA43453" s="1"/>
      <c r="AB43453" s="1"/>
      <c r="AC43453" s="1"/>
      <c r="AJ43453" s="1"/>
      <c r="AK43453" s="1"/>
      <c r="AL43453" s="1"/>
    </row>
    <row r="43454">
      <c r="I43454" s="1"/>
      <c r="J43454" s="1"/>
      <c r="K43454" s="1"/>
      <c r="AA43454" s="1"/>
      <c r="AB43454" s="1"/>
      <c r="AC43454" s="1"/>
      <c r="AJ43454" s="1"/>
      <c r="AK43454" s="1"/>
      <c r="AL43454" s="1"/>
    </row>
    <row r="43455">
      <c r="I43455" s="1"/>
      <c r="J43455" s="1"/>
      <c r="K43455" s="1"/>
      <c r="AA43455" s="1"/>
      <c r="AB43455" s="1"/>
      <c r="AC43455" s="1"/>
      <c r="AJ43455" s="1"/>
      <c r="AK43455" s="1"/>
      <c r="AL43455" s="1"/>
    </row>
    <row r="43456">
      <c r="I43456" s="1"/>
      <c r="J43456" s="1"/>
      <c r="K43456" s="1"/>
      <c r="AA43456" s="1"/>
      <c r="AB43456" s="1"/>
      <c r="AC43456" s="1"/>
      <c r="AJ43456" s="1"/>
      <c r="AK43456" s="1"/>
      <c r="AL43456" s="1"/>
    </row>
    <row r="43457">
      <c r="I43457" s="1"/>
      <c r="J43457" s="1"/>
      <c r="K43457" s="1"/>
      <c r="AA43457" s="1"/>
      <c r="AB43457" s="1"/>
      <c r="AC43457" s="1"/>
      <c r="AJ43457" s="1"/>
      <c r="AK43457" s="1"/>
      <c r="AL43457" s="1"/>
    </row>
    <row r="43458">
      <c r="I43458" s="1"/>
      <c r="J43458" s="1"/>
      <c r="K43458" s="1"/>
      <c r="AA43458" s="1"/>
      <c r="AB43458" s="1"/>
      <c r="AC43458" s="1"/>
      <c r="AJ43458" s="1"/>
      <c r="AK43458" s="1"/>
      <c r="AL43458" s="1"/>
    </row>
    <row r="43459">
      <c r="I43459" s="1"/>
      <c r="J43459" s="1"/>
      <c r="K43459" s="1"/>
      <c r="AA43459" s="1"/>
      <c r="AB43459" s="1"/>
      <c r="AC43459" s="1"/>
      <c r="AJ43459" s="1"/>
      <c r="AK43459" s="1"/>
      <c r="AL43459" s="1"/>
    </row>
    <row r="43460">
      <c r="I43460" s="1"/>
      <c r="J43460" s="1"/>
      <c r="K43460" s="1"/>
      <c r="AA43460" s="1"/>
      <c r="AB43460" s="1"/>
      <c r="AC43460" s="1"/>
      <c r="AJ43460" s="1"/>
      <c r="AK43460" s="1"/>
      <c r="AL43460" s="1"/>
    </row>
    <row r="43461">
      <c r="I43461" s="1"/>
      <c r="J43461" s="1"/>
      <c r="K43461" s="1"/>
      <c r="AA43461" s="1"/>
      <c r="AB43461" s="1"/>
      <c r="AC43461" s="1"/>
      <c r="AJ43461" s="1"/>
      <c r="AK43461" s="1"/>
      <c r="AL43461" s="1"/>
    </row>
    <row r="43462">
      <c r="I43462" s="1"/>
      <c r="J43462" s="1"/>
      <c r="K43462" s="1"/>
      <c r="AA43462" s="1"/>
      <c r="AB43462" s="1"/>
      <c r="AC43462" s="1"/>
      <c r="AJ43462" s="1"/>
      <c r="AK43462" s="1"/>
      <c r="AL43462" s="1"/>
    </row>
    <row r="43463">
      <c r="I43463" s="1"/>
      <c r="J43463" s="1"/>
      <c r="K43463" s="1"/>
      <c r="AA43463" s="1"/>
      <c r="AB43463" s="1"/>
      <c r="AC43463" s="1"/>
      <c r="AJ43463" s="1"/>
      <c r="AK43463" s="1"/>
      <c r="AL43463" s="1"/>
    </row>
    <row r="43464">
      <c r="I43464" s="1"/>
      <c r="J43464" s="1"/>
      <c r="K43464" s="1"/>
      <c r="AA43464" s="1"/>
      <c r="AB43464" s="1"/>
      <c r="AC43464" s="1"/>
      <c r="AJ43464" s="1"/>
      <c r="AK43464" s="1"/>
      <c r="AL43464" s="1"/>
    </row>
    <row r="43465">
      <c r="I43465" s="1"/>
      <c r="J43465" s="1"/>
      <c r="K43465" s="1"/>
      <c r="AA43465" s="1"/>
      <c r="AB43465" s="1"/>
      <c r="AC43465" s="1"/>
      <c r="AJ43465" s="1"/>
      <c r="AK43465" s="1"/>
      <c r="AL43465" s="1"/>
    </row>
    <row r="43466">
      <c r="I43466" s="1"/>
      <c r="J43466" s="1"/>
      <c r="K43466" s="1"/>
      <c r="AA43466" s="1"/>
      <c r="AB43466" s="1"/>
      <c r="AC43466" s="1"/>
      <c r="AJ43466" s="1"/>
      <c r="AK43466" s="1"/>
      <c r="AL43466" s="1"/>
    </row>
    <row r="43467">
      <c r="I43467" s="1"/>
      <c r="J43467" s="1"/>
      <c r="K43467" s="1"/>
      <c r="AA43467" s="1"/>
      <c r="AB43467" s="1"/>
      <c r="AC43467" s="1"/>
      <c r="AJ43467" s="1"/>
      <c r="AK43467" s="1"/>
      <c r="AL43467" s="1"/>
    </row>
    <row r="43468">
      <c r="I43468" s="1"/>
      <c r="J43468" s="1"/>
      <c r="K43468" s="1"/>
      <c r="AA43468" s="1"/>
      <c r="AB43468" s="1"/>
      <c r="AC43468" s="1"/>
      <c r="AJ43468" s="1"/>
      <c r="AK43468" s="1"/>
      <c r="AL43468" s="1"/>
    </row>
    <row r="43469">
      <c r="I43469" s="1"/>
      <c r="J43469" s="1"/>
      <c r="K43469" s="1"/>
      <c r="AA43469" s="1"/>
      <c r="AB43469" s="1"/>
      <c r="AC43469" s="1"/>
      <c r="AJ43469" s="1"/>
      <c r="AK43469" s="1"/>
      <c r="AL43469" s="1"/>
    </row>
    <row r="43470">
      <c r="I43470" s="1"/>
      <c r="J43470" s="1"/>
      <c r="K43470" s="1"/>
      <c r="AA43470" s="1"/>
      <c r="AB43470" s="1"/>
      <c r="AC43470" s="1"/>
      <c r="AJ43470" s="1"/>
      <c r="AK43470" s="1"/>
      <c r="AL43470" s="1"/>
    </row>
    <row r="43471">
      <c r="I43471" s="1"/>
      <c r="J43471" s="1"/>
      <c r="K43471" s="1"/>
      <c r="AA43471" s="1"/>
      <c r="AB43471" s="1"/>
      <c r="AC43471" s="1"/>
      <c r="AJ43471" s="1"/>
      <c r="AK43471" s="1"/>
      <c r="AL43471" s="1"/>
    </row>
    <row r="43472">
      <c r="I43472" s="1"/>
      <c r="J43472" s="1"/>
      <c r="K43472" s="1"/>
      <c r="AA43472" s="1"/>
      <c r="AB43472" s="1"/>
      <c r="AC43472" s="1"/>
      <c r="AJ43472" s="1"/>
      <c r="AK43472" s="1"/>
      <c r="AL43472" s="1"/>
    </row>
    <row r="43473">
      <c r="I43473" s="1"/>
      <c r="J43473" s="1"/>
      <c r="K43473" s="1"/>
      <c r="AA43473" s="1"/>
      <c r="AB43473" s="1"/>
      <c r="AC43473" s="1"/>
      <c r="AJ43473" s="1"/>
      <c r="AK43473" s="1"/>
      <c r="AL43473" s="1"/>
    </row>
    <row r="43474">
      <c r="I43474" s="1"/>
      <c r="J43474" s="1"/>
      <c r="K43474" s="1"/>
      <c r="AA43474" s="1"/>
      <c r="AB43474" s="1"/>
      <c r="AC43474" s="1"/>
      <c r="AJ43474" s="1"/>
      <c r="AK43474" s="1"/>
      <c r="AL43474" s="1"/>
    </row>
    <row r="43475">
      <c r="I43475" s="1"/>
      <c r="J43475" s="1"/>
      <c r="K43475" s="1"/>
      <c r="AA43475" s="1"/>
      <c r="AB43475" s="1"/>
      <c r="AC43475" s="1"/>
      <c r="AJ43475" s="1"/>
      <c r="AK43475" s="1"/>
      <c r="AL43475" s="1"/>
    </row>
    <row r="43476">
      <c r="I43476" s="1"/>
      <c r="J43476" s="1"/>
      <c r="K43476" s="1"/>
      <c r="AA43476" s="1"/>
      <c r="AB43476" s="1"/>
      <c r="AC43476" s="1"/>
      <c r="AJ43476" s="1"/>
      <c r="AK43476" s="1"/>
      <c r="AL43476" s="1"/>
    </row>
    <row r="43477">
      <c r="I43477" s="1"/>
      <c r="J43477" s="1"/>
      <c r="K43477" s="1"/>
      <c r="AA43477" s="1"/>
      <c r="AB43477" s="1"/>
      <c r="AC43477" s="1"/>
      <c r="AJ43477" s="1"/>
      <c r="AK43477" s="1"/>
      <c r="AL43477" s="1"/>
    </row>
    <row r="43478">
      <c r="I43478" s="1"/>
      <c r="J43478" s="1"/>
      <c r="K43478" s="1"/>
      <c r="AA43478" s="1"/>
      <c r="AB43478" s="1"/>
      <c r="AC43478" s="1"/>
      <c r="AJ43478" s="1"/>
      <c r="AK43478" s="1"/>
      <c r="AL43478" s="1"/>
    </row>
    <row r="43479">
      <c r="I43479" s="1"/>
      <c r="J43479" s="1"/>
      <c r="K43479" s="1"/>
      <c r="AA43479" s="1"/>
      <c r="AB43479" s="1"/>
      <c r="AC43479" s="1"/>
      <c r="AJ43479" s="1"/>
      <c r="AK43479" s="1"/>
      <c r="AL43479" s="1"/>
    </row>
    <row r="43480">
      <c r="I43480" s="1"/>
      <c r="J43480" s="1"/>
      <c r="K43480" s="1"/>
      <c r="AA43480" s="1"/>
      <c r="AB43480" s="1"/>
      <c r="AC43480" s="1"/>
      <c r="AJ43480" s="1"/>
      <c r="AK43480" s="1"/>
      <c r="AL43480" s="1"/>
    </row>
    <row r="43481">
      <c r="I43481" s="1"/>
      <c r="J43481" s="1"/>
      <c r="K43481" s="1"/>
      <c r="AA43481" s="1"/>
      <c r="AB43481" s="1"/>
      <c r="AC43481" s="1"/>
      <c r="AJ43481" s="1"/>
      <c r="AK43481" s="1"/>
      <c r="AL43481" s="1"/>
    </row>
    <row r="43482">
      <c r="I43482" s="1"/>
      <c r="J43482" s="1"/>
      <c r="K43482" s="1"/>
      <c r="AA43482" s="1"/>
      <c r="AB43482" s="1"/>
      <c r="AC43482" s="1"/>
      <c r="AJ43482" s="1"/>
      <c r="AK43482" s="1"/>
      <c r="AL43482" s="1"/>
    </row>
    <row r="43483">
      <c r="I43483" s="1"/>
      <c r="J43483" s="1"/>
      <c r="K43483" s="1"/>
      <c r="AA43483" s="1"/>
      <c r="AB43483" s="1"/>
      <c r="AC43483" s="1"/>
      <c r="AJ43483" s="1"/>
      <c r="AK43483" s="1"/>
      <c r="AL43483" s="1"/>
    </row>
    <row r="43484">
      <c r="I43484" s="1"/>
      <c r="J43484" s="1"/>
      <c r="K43484" s="1"/>
      <c r="AA43484" s="1"/>
      <c r="AB43484" s="1"/>
      <c r="AC43484" s="1"/>
      <c r="AJ43484" s="1"/>
      <c r="AK43484" s="1"/>
      <c r="AL43484" s="1"/>
    </row>
    <row r="43485">
      <c r="I43485" s="1"/>
      <c r="J43485" s="1"/>
      <c r="K43485" s="1"/>
      <c r="AA43485" s="1"/>
      <c r="AB43485" s="1"/>
      <c r="AC43485" s="1"/>
      <c r="AJ43485" s="1"/>
      <c r="AK43485" s="1"/>
      <c r="AL43485" s="1"/>
    </row>
    <row r="43486">
      <c r="I43486" s="1"/>
      <c r="J43486" s="1"/>
      <c r="K43486" s="1"/>
      <c r="AA43486" s="1"/>
      <c r="AB43486" s="1"/>
      <c r="AC43486" s="1"/>
      <c r="AJ43486" s="1"/>
      <c r="AK43486" s="1"/>
      <c r="AL43486" s="1"/>
    </row>
    <row r="43487">
      <c r="I43487" s="1"/>
      <c r="J43487" s="1"/>
      <c r="K43487" s="1"/>
      <c r="AA43487" s="1"/>
      <c r="AB43487" s="1"/>
      <c r="AC43487" s="1"/>
      <c r="AJ43487" s="1"/>
      <c r="AK43487" s="1"/>
      <c r="AL43487" s="1"/>
    </row>
    <row r="43488">
      <c r="I43488" s="1"/>
      <c r="J43488" s="1"/>
      <c r="K43488" s="1"/>
      <c r="AA43488" s="1"/>
      <c r="AB43488" s="1"/>
      <c r="AC43488" s="1"/>
      <c r="AJ43488" s="1"/>
      <c r="AK43488" s="1"/>
      <c r="AL43488" s="1"/>
    </row>
    <row r="43489">
      <c r="I43489" s="1"/>
      <c r="J43489" s="1"/>
      <c r="K43489" s="1"/>
      <c r="AA43489" s="1"/>
      <c r="AB43489" s="1"/>
      <c r="AC43489" s="1"/>
      <c r="AJ43489" s="1"/>
      <c r="AK43489" s="1"/>
      <c r="AL43489" s="1"/>
    </row>
    <row r="43490">
      <c r="I43490" s="1"/>
      <c r="J43490" s="1"/>
      <c r="K43490" s="1"/>
      <c r="AA43490" s="1"/>
      <c r="AB43490" s="1"/>
      <c r="AC43490" s="1"/>
      <c r="AJ43490" s="1"/>
      <c r="AK43490" s="1"/>
      <c r="AL43490" s="1"/>
    </row>
    <row r="43491">
      <c r="I43491" s="1"/>
      <c r="J43491" s="1"/>
      <c r="K43491" s="1"/>
      <c r="AA43491" s="1"/>
      <c r="AB43491" s="1"/>
      <c r="AC43491" s="1"/>
      <c r="AJ43491" s="1"/>
      <c r="AK43491" s="1"/>
      <c r="AL43491" s="1"/>
    </row>
    <row r="43492">
      <c r="I43492" s="1"/>
      <c r="J43492" s="1"/>
      <c r="K43492" s="1"/>
      <c r="AA43492" s="1"/>
      <c r="AB43492" s="1"/>
      <c r="AC43492" s="1"/>
      <c r="AJ43492" s="1"/>
      <c r="AK43492" s="1"/>
      <c r="AL43492" s="1"/>
    </row>
    <row r="43493">
      <c r="I43493" s="1"/>
      <c r="J43493" s="1"/>
      <c r="K43493" s="1"/>
      <c r="AA43493" s="1"/>
      <c r="AB43493" s="1"/>
      <c r="AC43493" s="1"/>
      <c r="AJ43493" s="1"/>
      <c r="AK43493" s="1"/>
      <c r="AL43493" s="1"/>
    </row>
    <row r="43494">
      <c r="I43494" s="1"/>
      <c r="J43494" s="1"/>
      <c r="K43494" s="1"/>
      <c r="AA43494" s="1"/>
      <c r="AB43494" s="1"/>
      <c r="AC43494" s="1"/>
      <c r="AJ43494" s="1"/>
      <c r="AK43494" s="1"/>
      <c r="AL43494" s="1"/>
    </row>
    <row r="43495">
      <c r="I43495" s="1"/>
      <c r="J43495" s="1"/>
      <c r="K43495" s="1"/>
      <c r="AA43495" s="1"/>
      <c r="AB43495" s="1"/>
      <c r="AC43495" s="1"/>
      <c r="AJ43495" s="1"/>
      <c r="AK43495" s="1"/>
      <c r="AL43495" s="1"/>
    </row>
    <row r="43496">
      <c r="I43496" s="1"/>
      <c r="J43496" s="1"/>
      <c r="K43496" s="1"/>
      <c r="AA43496" s="1"/>
      <c r="AB43496" s="1"/>
      <c r="AC43496" s="1"/>
      <c r="AJ43496" s="1"/>
      <c r="AK43496" s="1"/>
      <c r="AL43496" s="1"/>
    </row>
    <row r="43497">
      <c r="I43497" s="1"/>
      <c r="J43497" s="1"/>
      <c r="K43497" s="1"/>
      <c r="AA43497" s="1"/>
      <c r="AB43497" s="1"/>
      <c r="AC43497" s="1"/>
      <c r="AJ43497" s="1"/>
      <c r="AK43497" s="1"/>
      <c r="AL43497" s="1"/>
    </row>
    <row r="43498">
      <c r="I43498" s="1"/>
      <c r="J43498" s="1"/>
      <c r="K43498" s="1"/>
      <c r="AA43498" s="1"/>
      <c r="AB43498" s="1"/>
      <c r="AC43498" s="1"/>
      <c r="AJ43498" s="1"/>
      <c r="AK43498" s="1"/>
      <c r="AL43498" s="1"/>
    </row>
    <row r="43499">
      <c r="I43499" s="1"/>
      <c r="J43499" s="1"/>
      <c r="K43499" s="1"/>
      <c r="AA43499" s="1"/>
      <c r="AB43499" s="1"/>
      <c r="AC43499" s="1"/>
      <c r="AJ43499" s="1"/>
      <c r="AK43499" s="1"/>
      <c r="AL43499" s="1"/>
    </row>
    <row r="43500">
      <c r="I43500" s="1"/>
      <c r="J43500" s="1"/>
      <c r="K43500" s="1"/>
      <c r="AA43500" s="1"/>
      <c r="AB43500" s="1"/>
      <c r="AC43500" s="1"/>
      <c r="AJ43500" s="1"/>
      <c r="AK43500" s="1"/>
      <c r="AL43500" s="1"/>
    </row>
    <row r="43501">
      <c r="I43501" s="1"/>
      <c r="J43501" s="1"/>
      <c r="K43501" s="1"/>
      <c r="AA43501" s="1"/>
      <c r="AB43501" s="1"/>
      <c r="AC43501" s="1"/>
      <c r="AJ43501" s="1"/>
      <c r="AK43501" s="1"/>
      <c r="AL43501" s="1"/>
    </row>
    <row r="43502">
      <c r="I43502" s="1"/>
      <c r="J43502" s="1"/>
      <c r="K43502" s="1"/>
      <c r="AA43502" s="1"/>
      <c r="AB43502" s="1"/>
      <c r="AC43502" s="1"/>
      <c r="AJ43502" s="1"/>
      <c r="AK43502" s="1"/>
      <c r="AL43502" s="1"/>
    </row>
    <row r="43503">
      <c r="I43503" s="1"/>
      <c r="J43503" s="1"/>
      <c r="K43503" s="1"/>
      <c r="AA43503" s="1"/>
      <c r="AB43503" s="1"/>
      <c r="AC43503" s="1"/>
      <c r="AJ43503" s="1"/>
      <c r="AK43503" s="1"/>
      <c r="AL43503" s="1"/>
    </row>
    <row r="43504">
      <c r="I43504" s="1"/>
      <c r="J43504" s="1"/>
      <c r="K43504" s="1"/>
      <c r="AA43504" s="1"/>
      <c r="AB43504" s="1"/>
      <c r="AC43504" s="1"/>
      <c r="AJ43504" s="1"/>
      <c r="AK43504" s="1"/>
      <c r="AL43504" s="1"/>
    </row>
    <row r="43505">
      <c r="I43505" s="1"/>
      <c r="J43505" s="1"/>
      <c r="K43505" s="1"/>
      <c r="AA43505" s="1"/>
      <c r="AB43505" s="1"/>
      <c r="AC43505" s="1"/>
      <c r="AJ43505" s="1"/>
      <c r="AK43505" s="1"/>
      <c r="AL43505" s="1"/>
    </row>
    <row r="43506">
      <c r="I43506" s="1"/>
      <c r="J43506" s="1"/>
      <c r="K43506" s="1"/>
      <c r="AA43506" s="1"/>
      <c r="AB43506" s="1"/>
      <c r="AC43506" s="1"/>
      <c r="AJ43506" s="1"/>
      <c r="AK43506" s="1"/>
      <c r="AL43506" s="1"/>
    </row>
    <row r="43507">
      <c r="I43507" s="1"/>
      <c r="J43507" s="1"/>
      <c r="K43507" s="1"/>
      <c r="AA43507" s="1"/>
      <c r="AB43507" s="1"/>
      <c r="AC43507" s="1"/>
      <c r="AJ43507" s="1"/>
      <c r="AK43507" s="1"/>
      <c r="AL43507" s="1"/>
    </row>
    <row r="43508">
      <c r="I43508" s="1"/>
      <c r="J43508" s="1"/>
      <c r="K43508" s="1"/>
      <c r="AA43508" s="1"/>
      <c r="AB43508" s="1"/>
      <c r="AC43508" s="1"/>
      <c r="AJ43508" s="1"/>
      <c r="AK43508" s="1"/>
      <c r="AL43508" s="1"/>
    </row>
    <row r="43509">
      <c r="I43509" s="1"/>
      <c r="J43509" s="1"/>
      <c r="K43509" s="1"/>
      <c r="AA43509" s="1"/>
      <c r="AB43509" s="1"/>
      <c r="AC43509" s="1"/>
      <c r="AJ43509" s="1"/>
      <c r="AK43509" s="1"/>
      <c r="AL43509" s="1"/>
    </row>
    <row r="43510">
      <c r="I43510" s="1"/>
      <c r="J43510" s="1"/>
      <c r="K43510" s="1"/>
      <c r="AA43510" s="1"/>
      <c r="AB43510" s="1"/>
      <c r="AC43510" s="1"/>
      <c r="AJ43510" s="1"/>
      <c r="AK43510" s="1"/>
      <c r="AL43510" s="1"/>
    </row>
    <row r="43511">
      <c r="I43511" s="1"/>
      <c r="J43511" s="1"/>
      <c r="K43511" s="1"/>
      <c r="AA43511" s="1"/>
      <c r="AB43511" s="1"/>
      <c r="AC43511" s="1"/>
      <c r="AJ43511" s="1"/>
      <c r="AK43511" s="1"/>
      <c r="AL43511" s="1"/>
    </row>
    <row r="43512">
      <c r="I43512" s="1"/>
      <c r="J43512" s="1"/>
      <c r="K43512" s="1"/>
      <c r="AA43512" s="1"/>
      <c r="AB43512" s="1"/>
      <c r="AC43512" s="1"/>
      <c r="AJ43512" s="1"/>
      <c r="AK43512" s="1"/>
      <c r="AL43512" s="1"/>
    </row>
    <row r="43513">
      <c r="I43513" s="1"/>
      <c r="J43513" s="1"/>
      <c r="K43513" s="1"/>
      <c r="AA43513" s="1"/>
      <c r="AB43513" s="1"/>
      <c r="AC43513" s="1"/>
      <c r="AJ43513" s="1"/>
      <c r="AK43513" s="1"/>
      <c r="AL43513" s="1"/>
    </row>
    <row r="43514">
      <c r="I43514" s="1"/>
      <c r="J43514" s="1"/>
      <c r="K43514" s="1"/>
      <c r="AA43514" s="1"/>
      <c r="AB43514" s="1"/>
      <c r="AC43514" s="1"/>
      <c r="AJ43514" s="1"/>
      <c r="AK43514" s="1"/>
      <c r="AL43514" s="1"/>
    </row>
    <row r="43515">
      <c r="I43515" s="1"/>
      <c r="J43515" s="1"/>
      <c r="K43515" s="1"/>
      <c r="AA43515" s="1"/>
      <c r="AB43515" s="1"/>
      <c r="AC43515" s="1"/>
      <c r="AJ43515" s="1"/>
      <c r="AK43515" s="1"/>
      <c r="AL43515" s="1"/>
    </row>
    <row r="43516">
      <c r="I43516" s="1"/>
      <c r="J43516" s="1"/>
      <c r="K43516" s="1"/>
      <c r="AA43516" s="1"/>
      <c r="AB43516" s="1"/>
      <c r="AC43516" s="1"/>
      <c r="AJ43516" s="1"/>
      <c r="AK43516" s="1"/>
      <c r="AL43516" s="1"/>
    </row>
    <row r="43517">
      <c r="I43517" s="1"/>
      <c r="J43517" s="1"/>
      <c r="K43517" s="1"/>
      <c r="AA43517" s="1"/>
      <c r="AB43517" s="1"/>
      <c r="AC43517" s="1"/>
      <c r="AJ43517" s="1"/>
      <c r="AK43517" s="1"/>
      <c r="AL43517" s="1"/>
    </row>
    <row r="43518">
      <c r="I43518" s="1"/>
      <c r="J43518" s="1"/>
      <c r="K43518" s="1"/>
      <c r="AA43518" s="1"/>
      <c r="AB43518" s="1"/>
      <c r="AC43518" s="1"/>
      <c r="AJ43518" s="1"/>
      <c r="AK43518" s="1"/>
      <c r="AL43518" s="1"/>
    </row>
    <row r="43519">
      <c r="I43519" s="1"/>
      <c r="J43519" s="1"/>
      <c r="K43519" s="1"/>
      <c r="AA43519" s="1"/>
      <c r="AB43519" s="1"/>
      <c r="AC43519" s="1"/>
      <c r="AJ43519" s="1"/>
      <c r="AK43519" s="1"/>
      <c r="AL43519" s="1"/>
    </row>
    <row r="43520">
      <c r="I43520" s="1"/>
      <c r="J43520" s="1"/>
      <c r="K43520" s="1"/>
      <c r="AA43520" s="1"/>
      <c r="AB43520" s="1"/>
      <c r="AC43520" s="1"/>
      <c r="AJ43520" s="1"/>
      <c r="AK43520" s="1"/>
      <c r="AL43520" s="1"/>
    </row>
    <row r="43521">
      <c r="I43521" s="1"/>
      <c r="J43521" s="1"/>
      <c r="K43521" s="1"/>
      <c r="AA43521" s="1"/>
      <c r="AB43521" s="1"/>
      <c r="AC43521" s="1"/>
      <c r="AJ43521" s="1"/>
      <c r="AK43521" s="1"/>
      <c r="AL43521" s="1"/>
    </row>
    <row r="43522">
      <c r="I43522" s="1"/>
      <c r="J43522" s="1"/>
      <c r="K43522" s="1"/>
      <c r="AA43522" s="1"/>
      <c r="AB43522" s="1"/>
      <c r="AC43522" s="1"/>
      <c r="AJ43522" s="1"/>
      <c r="AK43522" s="1"/>
      <c r="AL43522" s="1"/>
    </row>
    <row r="43523">
      <c r="I43523" s="1"/>
      <c r="J43523" s="1"/>
      <c r="K43523" s="1"/>
      <c r="AA43523" s="1"/>
      <c r="AB43523" s="1"/>
      <c r="AC43523" s="1"/>
      <c r="AJ43523" s="1"/>
      <c r="AK43523" s="1"/>
      <c r="AL43523" s="1"/>
    </row>
    <row r="43524">
      <c r="I43524" s="1"/>
      <c r="J43524" s="1"/>
      <c r="K43524" s="1"/>
      <c r="AA43524" s="1"/>
      <c r="AB43524" s="1"/>
      <c r="AC43524" s="1"/>
      <c r="AJ43524" s="1"/>
      <c r="AK43524" s="1"/>
      <c r="AL43524" s="1"/>
    </row>
    <row r="43525">
      <c r="I43525" s="1"/>
      <c r="J43525" s="1"/>
      <c r="K43525" s="1"/>
      <c r="AA43525" s="1"/>
      <c r="AB43525" s="1"/>
      <c r="AC43525" s="1"/>
      <c r="AJ43525" s="1"/>
      <c r="AK43525" s="1"/>
      <c r="AL43525" s="1"/>
    </row>
    <row r="43526">
      <c r="I43526" s="1"/>
      <c r="J43526" s="1"/>
      <c r="K43526" s="1"/>
      <c r="AA43526" s="1"/>
      <c r="AB43526" s="1"/>
      <c r="AC43526" s="1"/>
      <c r="AJ43526" s="1"/>
      <c r="AK43526" s="1"/>
      <c r="AL43526" s="1"/>
    </row>
    <row r="43527">
      <c r="I43527" s="1"/>
      <c r="J43527" s="1"/>
      <c r="K43527" s="1"/>
      <c r="AA43527" s="1"/>
      <c r="AB43527" s="1"/>
      <c r="AC43527" s="1"/>
      <c r="AJ43527" s="1"/>
      <c r="AK43527" s="1"/>
      <c r="AL43527" s="1"/>
    </row>
    <row r="43528">
      <c r="I43528" s="1"/>
      <c r="J43528" s="1"/>
      <c r="K43528" s="1"/>
      <c r="AA43528" s="1"/>
      <c r="AB43528" s="1"/>
      <c r="AC43528" s="1"/>
      <c r="AJ43528" s="1"/>
      <c r="AK43528" s="1"/>
      <c r="AL43528" s="1"/>
    </row>
    <row r="43529">
      <c r="I43529" s="1"/>
      <c r="J43529" s="1"/>
      <c r="K43529" s="1"/>
      <c r="AA43529" s="1"/>
      <c r="AB43529" s="1"/>
      <c r="AC43529" s="1"/>
      <c r="AJ43529" s="1"/>
      <c r="AK43529" s="1"/>
      <c r="AL43529" s="1"/>
    </row>
    <row r="43530">
      <c r="I43530" s="1"/>
      <c r="J43530" s="1"/>
      <c r="K43530" s="1"/>
      <c r="AA43530" s="1"/>
      <c r="AB43530" s="1"/>
      <c r="AC43530" s="1"/>
      <c r="AJ43530" s="1"/>
      <c r="AK43530" s="1"/>
      <c r="AL43530" s="1"/>
    </row>
    <row r="43531">
      <c r="I43531" s="1"/>
      <c r="J43531" s="1"/>
      <c r="K43531" s="1"/>
      <c r="AA43531" s="1"/>
      <c r="AB43531" s="1"/>
      <c r="AC43531" s="1"/>
      <c r="AJ43531" s="1"/>
      <c r="AK43531" s="1"/>
      <c r="AL43531" s="1"/>
    </row>
    <row r="43532">
      <c r="I43532" s="1"/>
      <c r="J43532" s="1"/>
      <c r="K43532" s="1"/>
      <c r="AA43532" s="1"/>
      <c r="AB43532" s="1"/>
      <c r="AC43532" s="1"/>
      <c r="AJ43532" s="1"/>
      <c r="AK43532" s="1"/>
      <c r="AL43532" s="1"/>
    </row>
    <row r="43533">
      <c r="I43533" s="1"/>
      <c r="J43533" s="1"/>
      <c r="K43533" s="1"/>
      <c r="AA43533" s="1"/>
      <c r="AB43533" s="1"/>
      <c r="AC43533" s="1"/>
      <c r="AJ43533" s="1"/>
      <c r="AK43533" s="1"/>
      <c r="AL43533" s="1"/>
    </row>
    <row r="43534">
      <c r="I43534" s="1"/>
      <c r="J43534" s="1"/>
      <c r="K43534" s="1"/>
      <c r="AA43534" s="1"/>
      <c r="AB43534" s="1"/>
      <c r="AC43534" s="1"/>
      <c r="AJ43534" s="1"/>
      <c r="AK43534" s="1"/>
      <c r="AL43534" s="1"/>
    </row>
    <row r="43535">
      <c r="I43535" s="1"/>
      <c r="J43535" s="1"/>
      <c r="K43535" s="1"/>
      <c r="AA43535" s="1"/>
      <c r="AB43535" s="1"/>
      <c r="AC43535" s="1"/>
      <c r="AJ43535" s="1"/>
      <c r="AK43535" s="1"/>
      <c r="AL43535" s="1"/>
    </row>
    <row r="43536">
      <c r="I43536" s="1"/>
      <c r="J43536" s="1"/>
      <c r="K43536" s="1"/>
      <c r="AA43536" s="1"/>
      <c r="AB43536" s="1"/>
      <c r="AC43536" s="1"/>
      <c r="AJ43536" s="1"/>
      <c r="AK43536" s="1"/>
      <c r="AL43536" s="1"/>
    </row>
    <row r="43537">
      <c r="I43537" s="1"/>
      <c r="J43537" s="1"/>
      <c r="K43537" s="1"/>
      <c r="AA43537" s="1"/>
      <c r="AB43537" s="1"/>
      <c r="AC43537" s="1"/>
      <c r="AJ43537" s="1"/>
      <c r="AK43537" s="1"/>
      <c r="AL43537" s="1"/>
    </row>
    <row r="43538">
      <c r="I43538" s="1"/>
      <c r="J43538" s="1"/>
      <c r="K43538" s="1"/>
      <c r="AA43538" s="1"/>
      <c r="AB43538" s="1"/>
      <c r="AC43538" s="1"/>
      <c r="AJ43538" s="1"/>
      <c r="AK43538" s="1"/>
      <c r="AL43538" s="1"/>
    </row>
    <row r="43539">
      <c r="I43539" s="1"/>
      <c r="J43539" s="1"/>
      <c r="K43539" s="1"/>
      <c r="AA43539" s="1"/>
      <c r="AB43539" s="1"/>
      <c r="AC43539" s="1"/>
      <c r="AJ43539" s="1"/>
      <c r="AK43539" s="1"/>
      <c r="AL43539" s="1"/>
    </row>
    <row r="43540">
      <c r="I43540" s="1"/>
      <c r="J43540" s="1"/>
      <c r="K43540" s="1"/>
      <c r="AA43540" s="1"/>
      <c r="AB43540" s="1"/>
      <c r="AC43540" s="1"/>
      <c r="AJ43540" s="1"/>
      <c r="AK43540" s="1"/>
      <c r="AL43540" s="1"/>
    </row>
    <row r="43541">
      <c r="I43541" s="1"/>
      <c r="J43541" s="1"/>
      <c r="K43541" s="1"/>
      <c r="AA43541" s="1"/>
      <c r="AB43541" s="1"/>
      <c r="AC43541" s="1"/>
      <c r="AJ43541" s="1"/>
      <c r="AK43541" s="1"/>
      <c r="AL43541" s="1"/>
    </row>
    <row r="43542">
      <c r="I43542" s="1"/>
      <c r="J43542" s="1"/>
      <c r="K43542" s="1"/>
      <c r="AA43542" s="1"/>
      <c r="AB43542" s="1"/>
      <c r="AC43542" s="1"/>
      <c r="AJ43542" s="1"/>
      <c r="AK43542" s="1"/>
      <c r="AL43542" s="1"/>
    </row>
    <row r="43543">
      <c r="I43543" s="1"/>
      <c r="J43543" s="1"/>
      <c r="K43543" s="1"/>
      <c r="AA43543" s="1"/>
      <c r="AB43543" s="1"/>
      <c r="AC43543" s="1"/>
      <c r="AJ43543" s="1"/>
      <c r="AK43543" s="1"/>
      <c r="AL43543" s="1"/>
    </row>
    <row r="43544">
      <c r="I43544" s="1"/>
      <c r="J43544" s="1"/>
      <c r="K43544" s="1"/>
      <c r="AA43544" s="1"/>
      <c r="AB43544" s="1"/>
      <c r="AC43544" s="1"/>
      <c r="AJ43544" s="1"/>
      <c r="AK43544" s="1"/>
      <c r="AL43544" s="1"/>
    </row>
    <row r="43545">
      <c r="I43545" s="1"/>
      <c r="J43545" s="1"/>
      <c r="K43545" s="1"/>
      <c r="AA43545" s="1"/>
      <c r="AB43545" s="1"/>
      <c r="AC43545" s="1"/>
      <c r="AJ43545" s="1"/>
      <c r="AK43545" s="1"/>
      <c r="AL43545" s="1"/>
    </row>
    <row r="43546">
      <c r="I43546" s="1"/>
      <c r="J43546" s="1"/>
      <c r="K43546" s="1"/>
      <c r="AA43546" s="1"/>
      <c r="AB43546" s="1"/>
      <c r="AC43546" s="1"/>
      <c r="AJ43546" s="1"/>
      <c r="AK43546" s="1"/>
      <c r="AL43546" s="1"/>
    </row>
    <row r="43547">
      <c r="I43547" s="1"/>
      <c r="J43547" s="1"/>
      <c r="K43547" s="1"/>
      <c r="AA43547" s="1"/>
      <c r="AB43547" s="1"/>
      <c r="AC43547" s="1"/>
      <c r="AJ43547" s="1"/>
      <c r="AK43547" s="1"/>
      <c r="AL43547" s="1"/>
    </row>
    <row r="43548">
      <c r="I43548" s="1"/>
      <c r="J43548" s="1"/>
      <c r="K43548" s="1"/>
      <c r="AA43548" s="1"/>
      <c r="AB43548" s="1"/>
      <c r="AC43548" s="1"/>
      <c r="AJ43548" s="1"/>
      <c r="AK43548" s="1"/>
      <c r="AL43548" s="1"/>
    </row>
    <row r="43549">
      <c r="I43549" s="1"/>
      <c r="J43549" s="1"/>
      <c r="K43549" s="1"/>
      <c r="AA43549" s="1"/>
      <c r="AB43549" s="1"/>
      <c r="AC43549" s="1"/>
      <c r="AJ43549" s="1"/>
      <c r="AK43549" s="1"/>
      <c r="AL43549" s="1"/>
    </row>
    <row r="43550">
      <c r="I43550" s="1"/>
      <c r="J43550" s="1"/>
      <c r="K43550" s="1"/>
      <c r="AA43550" s="1"/>
      <c r="AB43550" s="1"/>
      <c r="AC43550" s="1"/>
      <c r="AJ43550" s="1"/>
      <c r="AK43550" s="1"/>
      <c r="AL43550" s="1"/>
    </row>
    <row r="43551">
      <c r="I43551" s="1"/>
      <c r="J43551" s="1"/>
      <c r="K43551" s="1"/>
      <c r="AA43551" s="1"/>
      <c r="AB43551" s="1"/>
      <c r="AC43551" s="1"/>
      <c r="AJ43551" s="1"/>
      <c r="AK43551" s="1"/>
      <c r="AL43551" s="1"/>
    </row>
    <row r="43552">
      <c r="I43552" s="1"/>
      <c r="J43552" s="1"/>
      <c r="K43552" s="1"/>
      <c r="AA43552" s="1"/>
      <c r="AB43552" s="1"/>
      <c r="AC43552" s="1"/>
      <c r="AJ43552" s="1"/>
      <c r="AK43552" s="1"/>
      <c r="AL43552" s="1"/>
    </row>
    <row r="43553">
      <c r="I43553" s="1"/>
      <c r="J43553" s="1"/>
      <c r="K43553" s="1"/>
      <c r="AA43553" s="1"/>
      <c r="AB43553" s="1"/>
      <c r="AC43553" s="1"/>
      <c r="AJ43553" s="1"/>
      <c r="AK43553" s="1"/>
      <c r="AL43553" s="1"/>
    </row>
    <row r="43554">
      <c r="I43554" s="1"/>
      <c r="J43554" s="1"/>
      <c r="K43554" s="1"/>
      <c r="AA43554" s="1"/>
      <c r="AB43554" s="1"/>
      <c r="AC43554" s="1"/>
      <c r="AJ43554" s="1"/>
      <c r="AK43554" s="1"/>
      <c r="AL43554" s="1"/>
    </row>
    <row r="43555">
      <c r="I43555" s="1"/>
      <c r="J43555" s="1"/>
      <c r="K43555" s="1"/>
      <c r="AA43555" s="1"/>
      <c r="AB43555" s="1"/>
      <c r="AC43555" s="1"/>
      <c r="AJ43555" s="1"/>
      <c r="AK43555" s="1"/>
      <c r="AL43555" s="1"/>
    </row>
    <row r="43556">
      <c r="I43556" s="1"/>
      <c r="J43556" s="1"/>
      <c r="K43556" s="1"/>
      <c r="AA43556" s="1"/>
      <c r="AB43556" s="1"/>
      <c r="AC43556" s="1"/>
      <c r="AJ43556" s="1"/>
      <c r="AK43556" s="1"/>
      <c r="AL43556" s="1"/>
    </row>
    <row r="43557">
      <c r="I43557" s="1"/>
      <c r="J43557" s="1"/>
      <c r="K43557" s="1"/>
      <c r="AA43557" s="1"/>
      <c r="AB43557" s="1"/>
      <c r="AC43557" s="1"/>
      <c r="AJ43557" s="1"/>
      <c r="AK43557" s="1"/>
      <c r="AL43557" s="1"/>
    </row>
    <row r="43558">
      <c r="I43558" s="1"/>
      <c r="J43558" s="1"/>
      <c r="K43558" s="1"/>
      <c r="AA43558" s="1"/>
      <c r="AB43558" s="1"/>
      <c r="AC43558" s="1"/>
      <c r="AJ43558" s="1"/>
      <c r="AK43558" s="1"/>
      <c r="AL43558" s="1"/>
    </row>
    <row r="43559">
      <c r="I43559" s="1"/>
      <c r="J43559" s="1"/>
      <c r="K43559" s="1"/>
      <c r="AA43559" s="1"/>
      <c r="AB43559" s="1"/>
      <c r="AC43559" s="1"/>
      <c r="AJ43559" s="1"/>
      <c r="AK43559" s="1"/>
      <c r="AL43559" s="1"/>
    </row>
    <row r="43560">
      <c r="I43560" s="1"/>
      <c r="J43560" s="1"/>
      <c r="K43560" s="1"/>
      <c r="AA43560" s="1"/>
      <c r="AB43560" s="1"/>
      <c r="AC43560" s="1"/>
      <c r="AJ43560" s="1"/>
      <c r="AK43560" s="1"/>
      <c r="AL43560" s="1"/>
    </row>
    <row r="43561">
      <c r="I43561" s="1"/>
      <c r="J43561" s="1"/>
      <c r="K43561" s="1"/>
      <c r="AA43561" s="1"/>
      <c r="AB43561" s="1"/>
      <c r="AC43561" s="1"/>
      <c r="AJ43561" s="1"/>
      <c r="AK43561" s="1"/>
      <c r="AL43561" s="1"/>
    </row>
    <row r="43562">
      <c r="I43562" s="1"/>
      <c r="J43562" s="1"/>
      <c r="K43562" s="1"/>
      <c r="AA43562" s="1"/>
      <c r="AB43562" s="1"/>
      <c r="AC43562" s="1"/>
      <c r="AJ43562" s="1"/>
      <c r="AK43562" s="1"/>
      <c r="AL43562" s="1"/>
    </row>
    <row r="43563">
      <c r="I43563" s="1"/>
      <c r="J43563" s="1"/>
      <c r="K43563" s="1"/>
      <c r="AA43563" s="1"/>
      <c r="AB43563" s="1"/>
      <c r="AC43563" s="1"/>
      <c r="AJ43563" s="1"/>
      <c r="AK43563" s="1"/>
      <c r="AL43563" s="1"/>
    </row>
    <row r="43564">
      <c r="I43564" s="1"/>
      <c r="J43564" s="1"/>
      <c r="K43564" s="1"/>
      <c r="AA43564" s="1"/>
      <c r="AB43564" s="1"/>
      <c r="AC43564" s="1"/>
      <c r="AJ43564" s="1"/>
      <c r="AK43564" s="1"/>
      <c r="AL43564" s="1"/>
    </row>
    <row r="43565">
      <c r="I43565" s="1"/>
      <c r="J43565" s="1"/>
      <c r="K43565" s="1"/>
      <c r="AA43565" s="1"/>
      <c r="AB43565" s="1"/>
      <c r="AC43565" s="1"/>
      <c r="AJ43565" s="1"/>
      <c r="AK43565" s="1"/>
      <c r="AL43565" s="1"/>
    </row>
    <row r="43566">
      <c r="I43566" s="1"/>
      <c r="J43566" s="1"/>
      <c r="K43566" s="1"/>
      <c r="AA43566" s="1"/>
      <c r="AB43566" s="1"/>
      <c r="AC43566" s="1"/>
      <c r="AJ43566" s="1"/>
      <c r="AK43566" s="1"/>
      <c r="AL43566" s="1"/>
    </row>
    <row r="43567">
      <c r="I43567" s="1"/>
      <c r="J43567" s="1"/>
      <c r="K43567" s="1"/>
      <c r="AA43567" s="1"/>
      <c r="AB43567" s="1"/>
      <c r="AC43567" s="1"/>
      <c r="AJ43567" s="1"/>
      <c r="AK43567" s="1"/>
      <c r="AL43567" s="1"/>
    </row>
    <row r="43568">
      <c r="I43568" s="1"/>
      <c r="J43568" s="1"/>
      <c r="K43568" s="1"/>
      <c r="AA43568" s="1"/>
      <c r="AB43568" s="1"/>
      <c r="AC43568" s="1"/>
      <c r="AJ43568" s="1"/>
      <c r="AK43568" s="1"/>
      <c r="AL43568" s="1"/>
    </row>
    <row r="43569">
      <c r="I43569" s="1"/>
      <c r="J43569" s="1"/>
      <c r="K43569" s="1"/>
      <c r="AA43569" s="1"/>
      <c r="AB43569" s="1"/>
      <c r="AC43569" s="1"/>
      <c r="AJ43569" s="1"/>
      <c r="AK43569" s="1"/>
      <c r="AL43569" s="1"/>
    </row>
    <row r="43570">
      <c r="I43570" s="1"/>
      <c r="J43570" s="1"/>
      <c r="K43570" s="1"/>
      <c r="AA43570" s="1"/>
      <c r="AB43570" s="1"/>
      <c r="AC43570" s="1"/>
      <c r="AJ43570" s="1"/>
      <c r="AK43570" s="1"/>
      <c r="AL43570" s="1"/>
    </row>
    <row r="43571">
      <c r="I43571" s="1"/>
      <c r="J43571" s="1"/>
      <c r="K43571" s="1"/>
      <c r="AA43571" s="1"/>
      <c r="AB43571" s="1"/>
      <c r="AC43571" s="1"/>
      <c r="AJ43571" s="1"/>
      <c r="AK43571" s="1"/>
      <c r="AL43571" s="1"/>
    </row>
    <row r="43572">
      <c r="I43572" s="1"/>
      <c r="J43572" s="1"/>
      <c r="K43572" s="1"/>
      <c r="AA43572" s="1"/>
      <c r="AB43572" s="1"/>
      <c r="AC43572" s="1"/>
      <c r="AJ43572" s="1"/>
      <c r="AK43572" s="1"/>
      <c r="AL43572" s="1"/>
    </row>
    <row r="43573">
      <c r="I43573" s="1"/>
      <c r="J43573" s="1"/>
      <c r="K43573" s="1"/>
      <c r="AA43573" s="1"/>
      <c r="AB43573" s="1"/>
      <c r="AC43573" s="1"/>
      <c r="AJ43573" s="1"/>
      <c r="AK43573" s="1"/>
      <c r="AL43573" s="1"/>
    </row>
    <row r="43574">
      <c r="I43574" s="1"/>
      <c r="J43574" s="1"/>
      <c r="K43574" s="1"/>
      <c r="AA43574" s="1"/>
      <c r="AB43574" s="1"/>
      <c r="AC43574" s="1"/>
      <c r="AJ43574" s="1"/>
      <c r="AK43574" s="1"/>
      <c r="AL43574" s="1"/>
    </row>
    <row r="43575">
      <c r="I43575" s="1"/>
      <c r="J43575" s="1"/>
      <c r="K43575" s="1"/>
      <c r="AA43575" s="1"/>
      <c r="AB43575" s="1"/>
      <c r="AC43575" s="1"/>
      <c r="AJ43575" s="1"/>
      <c r="AK43575" s="1"/>
      <c r="AL43575" s="1"/>
    </row>
    <row r="43576">
      <c r="I43576" s="1"/>
      <c r="J43576" s="1"/>
      <c r="K43576" s="1"/>
      <c r="AA43576" s="1"/>
      <c r="AB43576" s="1"/>
      <c r="AC43576" s="1"/>
      <c r="AJ43576" s="1"/>
      <c r="AK43576" s="1"/>
      <c r="AL43576" s="1"/>
    </row>
    <row r="43577">
      <c r="I43577" s="1"/>
      <c r="J43577" s="1"/>
      <c r="K43577" s="1"/>
      <c r="AA43577" s="1"/>
      <c r="AB43577" s="1"/>
      <c r="AC43577" s="1"/>
      <c r="AJ43577" s="1"/>
      <c r="AK43577" s="1"/>
      <c r="AL43577" s="1"/>
    </row>
    <row r="43578">
      <c r="I43578" s="1"/>
      <c r="J43578" s="1"/>
      <c r="K43578" s="1"/>
      <c r="AA43578" s="1"/>
      <c r="AB43578" s="1"/>
      <c r="AC43578" s="1"/>
      <c r="AJ43578" s="1"/>
      <c r="AK43578" s="1"/>
      <c r="AL43578" s="1"/>
    </row>
    <row r="43579">
      <c r="I43579" s="1"/>
      <c r="J43579" s="1"/>
      <c r="K43579" s="1"/>
      <c r="AA43579" s="1"/>
      <c r="AB43579" s="1"/>
      <c r="AC43579" s="1"/>
      <c r="AJ43579" s="1"/>
      <c r="AK43579" s="1"/>
      <c r="AL43579" s="1"/>
    </row>
    <row r="43580">
      <c r="I43580" s="1"/>
      <c r="J43580" s="1"/>
      <c r="K43580" s="1"/>
      <c r="AA43580" s="1"/>
      <c r="AB43580" s="1"/>
      <c r="AC43580" s="1"/>
      <c r="AJ43580" s="1"/>
      <c r="AK43580" s="1"/>
      <c r="AL43580" s="1"/>
    </row>
    <row r="43581">
      <c r="I43581" s="1"/>
      <c r="J43581" s="1"/>
      <c r="K43581" s="1"/>
      <c r="AA43581" s="1"/>
      <c r="AB43581" s="1"/>
      <c r="AC43581" s="1"/>
      <c r="AJ43581" s="1"/>
      <c r="AK43581" s="1"/>
      <c r="AL43581" s="1"/>
    </row>
    <row r="43582">
      <c r="I43582" s="1"/>
      <c r="J43582" s="1"/>
      <c r="K43582" s="1"/>
      <c r="AA43582" s="1"/>
      <c r="AB43582" s="1"/>
      <c r="AC43582" s="1"/>
      <c r="AJ43582" s="1"/>
      <c r="AK43582" s="1"/>
      <c r="AL43582" s="1"/>
    </row>
    <row r="43583">
      <c r="I43583" s="1"/>
      <c r="J43583" s="1"/>
      <c r="K43583" s="1"/>
      <c r="AA43583" s="1"/>
      <c r="AB43583" s="1"/>
      <c r="AC43583" s="1"/>
      <c r="AJ43583" s="1"/>
      <c r="AK43583" s="1"/>
      <c r="AL43583" s="1"/>
    </row>
    <row r="43584">
      <c r="I43584" s="1"/>
      <c r="J43584" s="1"/>
      <c r="K43584" s="1"/>
      <c r="AA43584" s="1"/>
      <c r="AB43584" s="1"/>
      <c r="AC43584" s="1"/>
      <c r="AJ43584" s="1"/>
      <c r="AK43584" s="1"/>
      <c r="AL43584" s="1"/>
    </row>
    <row r="43585">
      <c r="I43585" s="1"/>
      <c r="J43585" s="1"/>
      <c r="K43585" s="1"/>
      <c r="AA43585" s="1"/>
      <c r="AB43585" s="1"/>
      <c r="AC43585" s="1"/>
      <c r="AJ43585" s="1"/>
      <c r="AK43585" s="1"/>
      <c r="AL43585" s="1"/>
    </row>
    <row r="43586">
      <c r="I43586" s="1"/>
      <c r="J43586" s="1"/>
      <c r="K43586" s="1"/>
      <c r="AA43586" s="1"/>
      <c r="AB43586" s="1"/>
      <c r="AC43586" s="1"/>
      <c r="AJ43586" s="1"/>
      <c r="AK43586" s="1"/>
      <c r="AL43586" s="1"/>
    </row>
    <row r="43587">
      <c r="I43587" s="1"/>
      <c r="J43587" s="1"/>
      <c r="K43587" s="1"/>
      <c r="AA43587" s="1"/>
      <c r="AB43587" s="1"/>
      <c r="AC43587" s="1"/>
      <c r="AJ43587" s="1"/>
      <c r="AK43587" s="1"/>
      <c r="AL43587" s="1"/>
    </row>
    <row r="43588">
      <c r="I43588" s="1"/>
      <c r="J43588" s="1"/>
      <c r="K43588" s="1"/>
      <c r="AA43588" s="1"/>
      <c r="AB43588" s="1"/>
      <c r="AC43588" s="1"/>
      <c r="AJ43588" s="1"/>
      <c r="AK43588" s="1"/>
      <c r="AL43588" s="1"/>
    </row>
    <row r="43589">
      <c r="I43589" s="1"/>
      <c r="J43589" s="1"/>
      <c r="K43589" s="1"/>
      <c r="AA43589" s="1"/>
      <c r="AB43589" s="1"/>
      <c r="AC43589" s="1"/>
      <c r="AJ43589" s="1"/>
      <c r="AK43589" s="1"/>
      <c r="AL43589" s="1"/>
    </row>
    <row r="43590">
      <c r="I43590" s="1"/>
      <c r="J43590" s="1"/>
      <c r="K43590" s="1"/>
      <c r="AA43590" s="1"/>
      <c r="AB43590" s="1"/>
      <c r="AC43590" s="1"/>
      <c r="AJ43590" s="1"/>
      <c r="AK43590" s="1"/>
      <c r="AL43590" s="1"/>
    </row>
    <row r="43591">
      <c r="I43591" s="1"/>
      <c r="J43591" s="1"/>
      <c r="K43591" s="1"/>
      <c r="AA43591" s="1"/>
      <c r="AB43591" s="1"/>
      <c r="AC43591" s="1"/>
      <c r="AJ43591" s="1"/>
      <c r="AK43591" s="1"/>
      <c r="AL43591" s="1"/>
    </row>
    <row r="43592">
      <c r="I43592" s="1"/>
      <c r="J43592" s="1"/>
      <c r="K43592" s="1"/>
      <c r="AA43592" s="1"/>
      <c r="AB43592" s="1"/>
      <c r="AC43592" s="1"/>
      <c r="AJ43592" s="1"/>
      <c r="AK43592" s="1"/>
      <c r="AL43592" s="1"/>
    </row>
    <row r="43593">
      <c r="I43593" s="1"/>
      <c r="J43593" s="1"/>
      <c r="K43593" s="1"/>
      <c r="AA43593" s="1"/>
      <c r="AB43593" s="1"/>
      <c r="AC43593" s="1"/>
      <c r="AJ43593" s="1"/>
      <c r="AK43593" s="1"/>
      <c r="AL43593" s="1"/>
    </row>
    <row r="43594">
      <c r="I43594" s="1"/>
      <c r="J43594" s="1"/>
      <c r="K43594" s="1"/>
      <c r="AA43594" s="1"/>
      <c r="AB43594" s="1"/>
      <c r="AC43594" s="1"/>
      <c r="AJ43594" s="1"/>
      <c r="AK43594" s="1"/>
      <c r="AL43594" s="1"/>
    </row>
    <row r="43595">
      <c r="I43595" s="1"/>
      <c r="J43595" s="1"/>
      <c r="K43595" s="1"/>
      <c r="AA43595" s="1"/>
      <c r="AB43595" s="1"/>
      <c r="AC43595" s="1"/>
      <c r="AJ43595" s="1"/>
      <c r="AK43595" s="1"/>
      <c r="AL43595" s="1"/>
    </row>
    <row r="43596">
      <c r="I43596" s="1"/>
      <c r="J43596" s="1"/>
      <c r="K43596" s="1"/>
      <c r="AA43596" s="1"/>
      <c r="AB43596" s="1"/>
      <c r="AC43596" s="1"/>
      <c r="AJ43596" s="1"/>
      <c r="AK43596" s="1"/>
      <c r="AL43596" s="1"/>
    </row>
    <row r="43597">
      <c r="I43597" s="1"/>
      <c r="J43597" s="1"/>
      <c r="K43597" s="1"/>
      <c r="AA43597" s="1"/>
      <c r="AB43597" s="1"/>
      <c r="AC43597" s="1"/>
      <c r="AJ43597" s="1"/>
      <c r="AK43597" s="1"/>
      <c r="AL43597" s="1"/>
    </row>
    <row r="43598">
      <c r="I43598" s="1"/>
      <c r="J43598" s="1"/>
      <c r="K43598" s="1"/>
      <c r="AA43598" s="1"/>
      <c r="AB43598" s="1"/>
      <c r="AC43598" s="1"/>
      <c r="AJ43598" s="1"/>
      <c r="AK43598" s="1"/>
      <c r="AL43598" s="1"/>
    </row>
    <row r="43599">
      <c r="I43599" s="1"/>
      <c r="J43599" s="1"/>
      <c r="K43599" s="1"/>
      <c r="AA43599" s="1"/>
      <c r="AB43599" s="1"/>
      <c r="AC43599" s="1"/>
      <c r="AJ43599" s="1"/>
      <c r="AK43599" s="1"/>
      <c r="AL43599" s="1"/>
    </row>
    <row r="43600">
      <c r="I43600" s="1"/>
      <c r="J43600" s="1"/>
      <c r="K43600" s="1"/>
      <c r="AA43600" s="1"/>
      <c r="AB43600" s="1"/>
      <c r="AC43600" s="1"/>
      <c r="AJ43600" s="1"/>
      <c r="AK43600" s="1"/>
      <c r="AL43600" s="1"/>
    </row>
    <row r="43601">
      <c r="I43601" s="1"/>
      <c r="J43601" s="1"/>
      <c r="K43601" s="1"/>
      <c r="AA43601" s="1"/>
      <c r="AB43601" s="1"/>
      <c r="AC43601" s="1"/>
      <c r="AJ43601" s="1"/>
      <c r="AK43601" s="1"/>
      <c r="AL43601" s="1"/>
    </row>
    <row r="43602">
      <c r="I43602" s="1"/>
      <c r="J43602" s="1"/>
      <c r="K43602" s="1"/>
      <c r="AA43602" s="1"/>
      <c r="AB43602" s="1"/>
      <c r="AC43602" s="1"/>
      <c r="AJ43602" s="1"/>
      <c r="AK43602" s="1"/>
      <c r="AL43602" s="1"/>
    </row>
    <row r="43603">
      <c r="I43603" s="1"/>
      <c r="J43603" s="1"/>
      <c r="K43603" s="1"/>
      <c r="AA43603" s="1"/>
      <c r="AB43603" s="1"/>
      <c r="AC43603" s="1"/>
      <c r="AJ43603" s="1"/>
      <c r="AK43603" s="1"/>
      <c r="AL43603" s="1"/>
    </row>
    <row r="43604">
      <c r="I43604" s="1"/>
      <c r="J43604" s="1"/>
      <c r="K43604" s="1"/>
      <c r="AA43604" s="1"/>
      <c r="AB43604" s="1"/>
      <c r="AC43604" s="1"/>
      <c r="AJ43604" s="1"/>
      <c r="AK43604" s="1"/>
      <c r="AL43604" s="1"/>
    </row>
    <row r="43605">
      <c r="I43605" s="1"/>
      <c r="J43605" s="1"/>
      <c r="K43605" s="1"/>
      <c r="AA43605" s="1"/>
      <c r="AB43605" s="1"/>
      <c r="AC43605" s="1"/>
      <c r="AJ43605" s="1"/>
      <c r="AK43605" s="1"/>
      <c r="AL43605" s="1"/>
    </row>
    <row r="43606">
      <c r="I43606" s="1"/>
      <c r="J43606" s="1"/>
      <c r="K43606" s="1"/>
      <c r="AA43606" s="1"/>
      <c r="AB43606" s="1"/>
      <c r="AC43606" s="1"/>
      <c r="AJ43606" s="1"/>
      <c r="AK43606" s="1"/>
      <c r="AL43606" s="1"/>
    </row>
    <row r="43607">
      <c r="I43607" s="1"/>
      <c r="J43607" s="1"/>
      <c r="K43607" s="1"/>
      <c r="AA43607" s="1"/>
      <c r="AB43607" s="1"/>
      <c r="AC43607" s="1"/>
      <c r="AJ43607" s="1"/>
      <c r="AK43607" s="1"/>
      <c r="AL43607" s="1"/>
    </row>
    <row r="43608">
      <c r="I43608" s="1"/>
      <c r="J43608" s="1"/>
      <c r="K43608" s="1"/>
      <c r="AA43608" s="1"/>
      <c r="AB43608" s="1"/>
      <c r="AC43608" s="1"/>
      <c r="AJ43608" s="1"/>
      <c r="AK43608" s="1"/>
      <c r="AL43608" s="1"/>
    </row>
    <row r="43609">
      <c r="I43609" s="1"/>
      <c r="J43609" s="1"/>
      <c r="K43609" s="1"/>
      <c r="AA43609" s="1"/>
      <c r="AB43609" s="1"/>
      <c r="AC43609" s="1"/>
      <c r="AJ43609" s="1"/>
      <c r="AK43609" s="1"/>
      <c r="AL43609" s="1"/>
    </row>
    <row r="43610">
      <c r="I43610" s="1"/>
      <c r="J43610" s="1"/>
      <c r="K43610" s="1"/>
      <c r="AA43610" s="1"/>
      <c r="AB43610" s="1"/>
      <c r="AC43610" s="1"/>
      <c r="AJ43610" s="1"/>
      <c r="AK43610" s="1"/>
      <c r="AL43610" s="1"/>
    </row>
    <row r="43611">
      <c r="I43611" s="1"/>
      <c r="J43611" s="1"/>
      <c r="K43611" s="1"/>
      <c r="AA43611" s="1"/>
      <c r="AB43611" s="1"/>
      <c r="AC43611" s="1"/>
      <c r="AJ43611" s="1"/>
      <c r="AK43611" s="1"/>
      <c r="AL43611" s="1"/>
    </row>
    <row r="43612">
      <c r="I43612" s="1"/>
      <c r="J43612" s="1"/>
      <c r="K43612" s="1"/>
      <c r="AA43612" s="1"/>
      <c r="AB43612" s="1"/>
      <c r="AC43612" s="1"/>
      <c r="AJ43612" s="1"/>
      <c r="AK43612" s="1"/>
      <c r="AL43612" s="1"/>
    </row>
    <row r="43613">
      <c r="I43613" s="1"/>
      <c r="J43613" s="1"/>
      <c r="K43613" s="1"/>
      <c r="AA43613" s="1"/>
      <c r="AB43613" s="1"/>
      <c r="AC43613" s="1"/>
      <c r="AJ43613" s="1"/>
      <c r="AK43613" s="1"/>
      <c r="AL43613" s="1"/>
    </row>
    <row r="43614">
      <c r="I43614" s="1"/>
      <c r="J43614" s="1"/>
      <c r="K43614" s="1"/>
      <c r="AA43614" s="1"/>
      <c r="AB43614" s="1"/>
      <c r="AC43614" s="1"/>
      <c r="AJ43614" s="1"/>
      <c r="AK43614" s="1"/>
      <c r="AL43614" s="1"/>
    </row>
    <row r="43615">
      <c r="I43615" s="1"/>
      <c r="J43615" s="1"/>
      <c r="K43615" s="1"/>
      <c r="AA43615" s="1"/>
      <c r="AB43615" s="1"/>
      <c r="AC43615" s="1"/>
      <c r="AJ43615" s="1"/>
      <c r="AK43615" s="1"/>
      <c r="AL43615" s="1"/>
    </row>
    <row r="43616">
      <c r="I43616" s="1"/>
      <c r="J43616" s="1"/>
      <c r="K43616" s="1"/>
      <c r="AA43616" s="1"/>
      <c r="AB43616" s="1"/>
      <c r="AC43616" s="1"/>
      <c r="AJ43616" s="1"/>
      <c r="AK43616" s="1"/>
      <c r="AL43616" s="1"/>
    </row>
    <row r="43617">
      <c r="I43617" s="1"/>
      <c r="J43617" s="1"/>
      <c r="K43617" s="1"/>
      <c r="AA43617" s="1"/>
      <c r="AB43617" s="1"/>
      <c r="AC43617" s="1"/>
      <c r="AJ43617" s="1"/>
      <c r="AK43617" s="1"/>
      <c r="AL43617" s="1"/>
    </row>
    <row r="43618">
      <c r="I43618" s="1"/>
      <c r="J43618" s="1"/>
      <c r="K43618" s="1"/>
      <c r="AA43618" s="1"/>
      <c r="AB43618" s="1"/>
      <c r="AC43618" s="1"/>
      <c r="AJ43618" s="1"/>
      <c r="AK43618" s="1"/>
      <c r="AL43618" s="1"/>
    </row>
    <row r="43619">
      <c r="I43619" s="1"/>
      <c r="J43619" s="1"/>
      <c r="K43619" s="1"/>
      <c r="AA43619" s="1"/>
      <c r="AB43619" s="1"/>
      <c r="AC43619" s="1"/>
      <c r="AJ43619" s="1"/>
      <c r="AK43619" s="1"/>
      <c r="AL43619" s="1"/>
    </row>
    <row r="43620">
      <c r="I43620" s="1"/>
      <c r="J43620" s="1"/>
      <c r="K43620" s="1"/>
      <c r="AA43620" s="1"/>
      <c r="AB43620" s="1"/>
      <c r="AC43620" s="1"/>
      <c r="AJ43620" s="1"/>
      <c r="AK43620" s="1"/>
      <c r="AL43620" s="1"/>
    </row>
    <row r="43621">
      <c r="I43621" s="1"/>
      <c r="J43621" s="1"/>
      <c r="K43621" s="1"/>
      <c r="AA43621" s="1"/>
      <c r="AB43621" s="1"/>
      <c r="AC43621" s="1"/>
      <c r="AJ43621" s="1"/>
      <c r="AK43621" s="1"/>
      <c r="AL43621" s="1"/>
    </row>
    <row r="43622">
      <c r="I43622" s="1"/>
      <c r="J43622" s="1"/>
      <c r="K43622" s="1"/>
      <c r="AA43622" s="1"/>
      <c r="AB43622" s="1"/>
      <c r="AC43622" s="1"/>
      <c r="AJ43622" s="1"/>
      <c r="AK43622" s="1"/>
      <c r="AL43622" s="1"/>
    </row>
    <row r="43623">
      <c r="I43623" s="1"/>
      <c r="J43623" s="1"/>
      <c r="K43623" s="1"/>
      <c r="AA43623" s="1"/>
      <c r="AB43623" s="1"/>
      <c r="AC43623" s="1"/>
      <c r="AJ43623" s="1"/>
      <c r="AK43623" s="1"/>
      <c r="AL43623" s="1"/>
    </row>
    <row r="43624">
      <c r="I43624" s="1"/>
      <c r="J43624" s="1"/>
      <c r="K43624" s="1"/>
      <c r="AA43624" s="1"/>
      <c r="AB43624" s="1"/>
      <c r="AC43624" s="1"/>
      <c r="AJ43624" s="1"/>
      <c r="AK43624" s="1"/>
      <c r="AL43624" s="1"/>
    </row>
    <row r="43625">
      <c r="I43625" s="1"/>
      <c r="J43625" s="1"/>
      <c r="K43625" s="1"/>
      <c r="AA43625" s="1"/>
      <c r="AB43625" s="1"/>
      <c r="AC43625" s="1"/>
      <c r="AJ43625" s="1"/>
      <c r="AK43625" s="1"/>
      <c r="AL43625" s="1"/>
    </row>
    <row r="43626">
      <c r="I43626" s="1"/>
      <c r="J43626" s="1"/>
      <c r="K43626" s="1"/>
      <c r="AA43626" s="1"/>
      <c r="AB43626" s="1"/>
      <c r="AC43626" s="1"/>
      <c r="AJ43626" s="1"/>
      <c r="AK43626" s="1"/>
      <c r="AL43626" s="1"/>
    </row>
    <row r="43627">
      <c r="I43627" s="1"/>
      <c r="J43627" s="1"/>
      <c r="K43627" s="1"/>
      <c r="AA43627" s="1"/>
      <c r="AB43627" s="1"/>
      <c r="AC43627" s="1"/>
      <c r="AJ43627" s="1"/>
      <c r="AK43627" s="1"/>
      <c r="AL43627" s="1"/>
    </row>
    <row r="43628">
      <c r="I43628" s="1"/>
      <c r="J43628" s="1"/>
      <c r="K43628" s="1"/>
      <c r="AA43628" s="1"/>
      <c r="AB43628" s="1"/>
      <c r="AC43628" s="1"/>
      <c r="AJ43628" s="1"/>
      <c r="AK43628" s="1"/>
      <c r="AL43628" s="1"/>
    </row>
    <row r="43629">
      <c r="I43629" s="1"/>
      <c r="J43629" s="1"/>
      <c r="K43629" s="1"/>
      <c r="AA43629" s="1"/>
      <c r="AB43629" s="1"/>
      <c r="AC43629" s="1"/>
      <c r="AJ43629" s="1"/>
      <c r="AK43629" s="1"/>
      <c r="AL43629" s="1"/>
    </row>
    <row r="43630">
      <c r="I43630" s="1"/>
      <c r="J43630" s="1"/>
      <c r="K43630" s="1"/>
      <c r="AA43630" s="1"/>
      <c r="AB43630" s="1"/>
      <c r="AC43630" s="1"/>
      <c r="AJ43630" s="1"/>
      <c r="AK43630" s="1"/>
      <c r="AL43630" s="1"/>
    </row>
    <row r="43631">
      <c r="I43631" s="1"/>
      <c r="J43631" s="1"/>
      <c r="K43631" s="1"/>
      <c r="AA43631" s="1"/>
      <c r="AB43631" s="1"/>
      <c r="AC43631" s="1"/>
      <c r="AJ43631" s="1"/>
      <c r="AK43631" s="1"/>
      <c r="AL43631" s="1"/>
    </row>
    <row r="43632">
      <c r="I43632" s="1"/>
      <c r="J43632" s="1"/>
      <c r="K43632" s="1"/>
      <c r="AA43632" s="1"/>
      <c r="AB43632" s="1"/>
      <c r="AC43632" s="1"/>
      <c r="AJ43632" s="1"/>
      <c r="AK43632" s="1"/>
      <c r="AL43632" s="1"/>
    </row>
    <row r="43633">
      <c r="I43633" s="1"/>
      <c r="J43633" s="1"/>
      <c r="K43633" s="1"/>
      <c r="AA43633" s="1"/>
      <c r="AB43633" s="1"/>
      <c r="AC43633" s="1"/>
      <c r="AJ43633" s="1"/>
      <c r="AK43633" s="1"/>
      <c r="AL43633" s="1"/>
    </row>
    <row r="43634">
      <c r="I43634" s="1"/>
      <c r="J43634" s="1"/>
      <c r="K43634" s="1"/>
      <c r="AA43634" s="1"/>
      <c r="AB43634" s="1"/>
      <c r="AC43634" s="1"/>
      <c r="AJ43634" s="1"/>
      <c r="AK43634" s="1"/>
      <c r="AL43634" s="1"/>
    </row>
    <row r="43635">
      <c r="I43635" s="1"/>
      <c r="J43635" s="1"/>
      <c r="K43635" s="1"/>
      <c r="AA43635" s="1"/>
      <c r="AB43635" s="1"/>
      <c r="AC43635" s="1"/>
      <c r="AJ43635" s="1"/>
      <c r="AK43635" s="1"/>
      <c r="AL43635" s="1"/>
    </row>
    <row r="43636">
      <c r="I43636" s="1"/>
      <c r="J43636" s="1"/>
      <c r="K43636" s="1"/>
      <c r="AA43636" s="1"/>
      <c r="AB43636" s="1"/>
      <c r="AC43636" s="1"/>
      <c r="AJ43636" s="1"/>
      <c r="AK43636" s="1"/>
      <c r="AL43636" s="1"/>
    </row>
    <row r="43637">
      <c r="I43637" s="1"/>
      <c r="J43637" s="1"/>
      <c r="K43637" s="1"/>
      <c r="AA43637" s="1"/>
      <c r="AB43637" s="1"/>
      <c r="AC43637" s="1"/>
      <c r="AJ43637" s="1"/>
      <c r="AK43637" s="1"/>
      <c r="AL43637" s="1"/>
    </row>
    <row r="43638">
      <c r="I43638" s="1"/>
      <c r="J43638" s="1"/>
      <c r="K43638" s="1"/>
      <c r="AA43638" s="1"/>
      <c r="AB43638" s="1"/>
      <c r="AC43638" s="1"/>
      <c r="AJ43638" s="1"/>
      <c r="AK43638" s="1"/>
      <c r="AL43638" s="1"/>
    </row>
    <row r="43639">
      <c r="I43639" s="1"/>
      <c r="J43639" s="1"/>
      <c r="K43639" s="1"/>
      <c r="AA43639" s="1"/>
      <c r="AB43639" s="1"/>
      <c r="AC43639" s="1"/>
      <c r="AJ43639" s="1"/>
      <c r="AK43639" s="1"/>
      <c r="AL43639" s="1"/>
    </row>
    <row r="43640">
      <c r="I43640" s="1"/>
      <c r="J43640" s="1"/>
      <c r="K43640" s="1"/>
      <c r="AA43640" s="1"/>
      <c r="AB43640" s="1"/>
      <c r="AC43640" s="1"/>
      <c r="AJ43640" s="1"/>
      <c r="AK43640" s="1"/>
      <c r="AL43640" s="1"/>
    </row>
    <row r="43641">
      <c r="I43641" s="1"/>
      <c r="J43641" s="1"/>
      <c r="K43641" s="1"/>
      <c r="AA43641" s="1"/>
      <c r="AB43641" s="1"/>
      <c r="AC43641" s="1"/>
      <c r="AJ43641" s="1"/>
      <c r="AK43641" s="1"/>
      <c r="AL43641" s="1"/>
    </row>
    <row r="43642">
      <c r="I43642" s="1"/>
      <c r="J43642" s="1"/>
      <c r="K43642" s="1"/>
      <c r="AA43642" s="1"/>
      <c r="AB43642" s="1"/>
      <c r="AC43642" s="1"/>
      <c r="AJ43642" s="1"/>
      <c r="AK43642" s="1"/>
      <c r="AL43642" s="1"/>
    </row>
    <row r="43643">
      <c r="I43643" s="1"/>
      <c r="J43643" s="1"/>
      <c r="K43643" s="1"/>
      <c r="AA43643" s="1"/>
      <c r="AB43643" s="1"/>
      <c r="AC43643" s="1"/>
      <c r="AJ43643" s="1"/>
      <c r="AK43643" s="1"/>
      <c r="AL43643" s="1"/>
    </row>
    <row r="43644">
      <c r="I43644" s="1"/>
      <c r="J43644" s="1"/>
      <c r="K43644" s="1"/>
      <c r="AA43644" s="1"/>
      <c r="AB43644" s="1"/>
      <c r="AC43644" s="1"/>
      <c r="AJ43644" s="1"/>
      <c r="AK43644" s="1"/>
      <c r="AL43644" s="1"/>
    </row>
    <row r="43645">
      <c r="I43645" s="1"/>
      <c r="J43645" s="1"/>
      <c r="K43645" s="1"/>
      <c r="AA43645" s="1"/>
      <c r="AB43645" s="1"/>
      <c r="AC43645" s="1"/>
      <c r="AJ43645" s="1"/>
      <c r="AK43645" s="1"/>
      <c r="AL43645" s="1"/>
    </row>
    <row r="43646">
      <c r="I43646" s="1"/>
      <c r="J43646" s="1"/>
      <c r="K43646" s="1"/>
      <c r="AA43646" s="1"/>
      <c r="AB43646" s="1"/>
      <c r="AC43646" s="1"/>
      <c r="AJ43646" s="1"/>
      <c r="AK43646" s="1"/>
      <c r="AL43646" s="1"/>
    </row>
    <row r="43647">
      <c r="I43647" s="1"/>
      <c r="J43647" s="1"/>
      <c r="K43647" s="1"/>
      <c r="AA43647" s="1"/>
      <c r="AB43647" s="1"/>
      <c r="AC43647" s="1"/>
      <c r="AJ43647" s="1"/>
      <c r="AK43647" s="1"/>
      <c r="AL43647" s="1"/>
    </row>
    <row r="43648">
      <c r="I43648" s="1"/>
      <c r="J43648" s="1"/>
      <c r="K43648" s="1"/>
      <c r="AA43648" s="1"/>
      <c r="AB43648" s="1"/>
      <c r="AC43648" s="1"/>
      <c r="AJ43648" s="1"/>
      <c r="AK43648" s="1"/>
      <c r="AL43648" s="1"/>
    </row>
    <row r="43649">
      <c r="I43649" s="1"/>
      <c r="J43649" s="1"/>
      <c r="K43649" s="1"/>
      <c r="AA43649" s="1"/>
      <c r="AB43649" s="1"/>
      <c r="AC43649" s="1"/>
      <c r="AJ43649" s="1"/>
      <c r="AK43649" s="1"/>
      <c r="AL43649" s="1"/>
    </row>
    <row r="43650">
      <c r="I43650" s="1"/>
      <c r="J43650" s="1"/>
      <c r="K43650" s="1"/>
      <c r="AA43650" s="1"/>
      <c r="AB43650" s="1"/>
      <c r="AC43650" s="1"/>
      <c r="AJ43650" s="1"/>
      <c r="AK43650" s="1"/>
      <c r="AL43650" s="1"/>
    </row>
    <row r="43651">
      <c r="I43651" s="1"/>
      <c r="J43651" s="1"/>
      <c r="K43651" s="1"/>
      <c r="AA43651" s="1"/>
      <c r="AB43651" s="1"/>
      <c r="AC43651" s="1"/>
      <c r="AJ43651" s="1"/>
      <c r="AK43651" s="1"/>
      <c r="AL43651" s="1"/>
    </row>
    <row r="43652">
      <c r="I43652" s="1"/>
      <c r="J43652" s="1"/>
      <c r="K43652" s="1"/>
      <c r="AA43652" s="1"/>
      <c r="AB43652" s="1"/>
      <c r="AC43652" s="1"/>
      <c r="AJ43652" s="1"/>
      <c r="AK43652" s="1"/>
      <c r="AL43652" s="1"/>
    </row>
    <row r="43653">
      <c r="I43653" s="1"/>
      <c r="J43653" s="1"/>
      <c r="K43653" s="1"/>
      <c r="AA43653" s="1"/>
      <c r="AB43653" s="1"/>
      <c r="AC43653" s="1"/>
      <c r="AJ43653" s="1"/>
      <c r="AK43653" s="1"/>
      <c r="AL43653" s="1"/>
    </row>
    <row r="43654">
      <c r="I43654" s="1"/>
      <c r="J43654" s="1"/>
      <c r="K43654" s="1"/>
      <c r="AA43654" s="1"/>
      <c r="AB43654" s="1"/>
      <c r="AC43654" s="1"/>
      <c r="AJ43654" s="1"/>
      <c r="AK43654" s="1"/>
      <c r="AL43654" s="1"/>
    </row>
    <row r="43655">
      <c r="I43655" s="1"/>
      <c r="J43655" s="1"/>
      <c r="K43655" s="1"/>
      <c r="AA43655" s="1"/>
      <c r="AB43655" s="1"/>
      <c r="AC43655" s="1"/>
      <c r="AJ43655" s="1"/>
      <c r="AK43655" s="1"/>
      <c r="AL43655" s="1"/>
    </row>
    <row r="43656">
      <c r="I43656" s="1"/>
      <c r="J43656" s="1"/>
      <c r="K43656" s="1"/>
      <c r="AA43656" s="1"/>
      <c r="AB43656" s="1"/>
      <c r="AC43656" s="1"/>
      <c r="AJ43656" s="1"/>
      <c r="AK43656" s="1"/>
      <c r="AL43656" s="1"/>
    </row>
    <row r="43657">
      <c r="I43657" s="1"/>
      <c r="J43657" s="1"/>
      <c r="K43657" s="1"/>
      <c r="AA43657" s="1"/>
      <c r="AB43657" s="1"/>
      <c r="AC43657" s="1"/>
      <c r="AJ43657" s="1"/>
      <c r="AK43657" s="1"/>
      <c r="AL43657" s="1"/>
    </row>
    <row r="43658">
      <c r="I43658" s="1"/>
      <c r="J43658" s="1"/>
      <c r="K43658" s="1"/>
      <c r="AA43658" s="1"/>
      <c r="AB43658" s="1"/>
      <c r="AC43658" s="1"/>
      <c r="AJ43658" s="1"/>
      <c r="AK43658" s="1"/>
      <c r="AL43658" s="1"/>
    </row>
    <row r="43659">
      <c r="I43659" s="1"/>
      <c r="J43659" s="1"/>
      <c r="K43659" s="1"/>
      <c r="AA43659" s="1"/>
      <c r="AB43659" s="1"/>
      <c r="AC43659" s="1"/>
      <c r="AJ43659" s="1"/>
      <c r="AK43659" s="1"/>
      <c r="AL43659" s="1"/>
    </row>
    <row r="43660">
      <c r="I43660" s="1"/>
      <c r="J43660" s="1"/>
      <c r="K43660" s="1"/>
      <c r="AA43660" s="1"/>
      <c r="AB43660" s="1"/>
      <c r="AC43660" s="1"/>
      <c r="AJ43660" s="1"/>
      <c r="AK43660" s="1"/>
      <c r="AL43660" s="1"/>
    </row>
    <row r="43661">
      <c r="I43661" s="1"/>
      <c r="J43661" s="1"/>
      <c r="K43661" s="1"/>
      <c r="AA43661" s="1"/>
      <c r="AB43661" s="1"/>
      <c r="AC43661" s="1"/>
      <c r="AJ43661" s="1"/>
      <c r="AK43661" s="1"/>
      <c r="AL43661" s="1"/>
    </row>
    <row r="43662">
      <c r="I43662" s="1"/>
      <c r="J43662" s="1"/>
      <c r="K43662" s="1"/>
      <c r="AA43662" s="1"/>
      <c r="AB43662" s="1"/>
      <c r="AC43662" s="1"/>
      <c r="AJ43662" s="1"/>
      <c r="AK43662" s="1"/>
      <c r="AL43662" s="1"/>
    </row>
    <row r="43663">
      <c r="I43663" s="1"/>
      <c r="J43663" s="1"/>
      <c r="K43663" s="1"/>
      <c r="AA43663" s="1"/>
      <c r="AB43663" s="1"/>
      <c r="AC43663" s="1"/>
      <c r="AJ43663" s="1"/>
      <c r="AK43663" s="1"/>
      <c r="AL43663" s="1"/>
    </row>
    <row r="43664">
      <c r="I43664" s="1"/>
      <c r="J43664" s="1"/>
      <c r="K43664" s="1"/>
      <c r="AA43664" s="1"/>
      <c r="AB43664" s="1"/>
      <c r="AC43664" s="1"/>
      <c r="AJ43664" s="1"/>
      <c r="AK43664" s="1"/>
      <c r="AL43664" s="1"/>
    </row>
    <row r="43665">
      <c r="I43665" s="1"/>
      <c r="J43665" s="1"/>
      <c r="K43665" s="1"/>
      <c r="AA43665" s="1"/>
      <c r="AB43665" s="1"/>
      <c r="AC43665" s="1"/>
      <c r="AJ43665" s="1"/>
      <c r="AK43665" s="1"/>
      <c r="AL43665" s="1"/>
    </row>
    <row r="43666">
      <c r="I43666" s="1"/>
      <c r="J43666" s="1"/>
      <c r="K43666" s="1"/>
      <c r="AA43666" s="1"/>
      <c r="AB43666" s="1"/>
      <c r="AC43666" s="1"/>
      <c r="AJ43666" s="1"/>
      <c r="AK43666" s="1"/>
      <c r="AL43666" s="1"/>
    </row>
    <row r="43667">
      <c r="I43667" s="1"/>
      <c r="J43667" s="1"/>
      <c r="K43667" s="1"/>
      <c r="AA43667" s="1"/>
      <c r="AB43667" s="1"/>
      <c r="AC43667" s="1"/>
      <c r="AJ43667" s="1"/>
      <c r="AK43667" s="1"/>
      <c r="AL43667" s="1"/>
    </row>
    <row r="43668">
      <c r="I43668" s="1"/>
      <c r="J43668" s="1"/>
      <c r="K43668" s="1"/>
      <c r="AA43668" s="1"/>
      <c r="AB43668" s="1"/>
      <c r="AC43668" s="1"/>
      <c r="AJ43668" s="1"/>
      <c r="AK43668" s="1"/>
      <c r="AL43668" s="1"/>
    </row>
    <row r="43669">
      <c r="I43669" s="1"/>
      <c r="J43669" s="1"/>
      <c r="K43669" s="1"/>
      <c r="AA43669" s="1"/>
      <c r="AB43669" s="1"/>
      <c r="AC43669" s="1"/>
      <c r="AJ43669" s="1"/>
      <c r="AK43669" s="1"/>
      <c r="AL43669" s="1"/>
    </row>
    <row r="43670">
      <c r="I43670" s="1"/>
      <c r="J43670" s="1"/>
      <c r="K43670" s="1"/>
      <c r="AA43670" s="1"/>
      <c r="AB43670" s="1"/>
      <c r="AC43670" s="1"/>
      <c r="AJ43670" s="1"/>
      <c r="AK43670" s="1"/>
      <c r="AL43670" s="1"/>
    </row>
    <row r="43671">
      <c r="I43671" s="1"/>
      <c r="J43671" s="1"/>
      <c r="K43671" s="1"/>
      <c r="AA43671" s="1"/>
      <c r="AB43671" s="1"/>
      <c r="AC43671" s="1"/>
      <c r="AJ43671" s="1"/>
      <c r="AK43671" s="1"/>
      <c r="AL43671" s="1"/>
    </row>
    <row r="43672">
      <c r="I43672" s="1"/>
      <c r="J43672" s="1"/>
      <c r="K43672" s="1"/>
      <c r="AA43672" s="1"/>
      <c r="AB43672" s="1"/>
      <c r="AC43672" s="1"/>
      <c r="AJ43672" s="1"/>
      <c r="AK43672" s="1"/>
      <c r="AL43672" s="1"/>
    </row>
    <row r="43673">
      <c r="I43673" s="1"/>
      <c r="J43673" s="1"/>
      <c r="K43673" s="1"/>
      <c r="AA43673" s="1"/>
      <c r="AB43673" s="1"/>
      <c r="AC43673" s="1"/>
      <c r="AJ43673" s="1"/>
      <c r="AK43673" s="1"/>
      <c r="AL43673" s="1"/>
    </row>
    <row r="43674">
      <c r="I43674" s="1"/>
      <c r="J43674" s="1"/>
      <c r="K43674" s="1"/>
      <c r="AA43674" s="1"/>
      <c r="AB43674" s="1"/>
      <c r="AC43674" s="1"/>
      <c r="AJ43674" s="1"/>
      <c r="AK43674" s="1"/>
      <c r="AL43674" s="1"/>
    </row>
    <row r="43675">
      <c r="I43675" s="1"/>
      <c r="J43675" s="1"/>
      <c r="K43675" s="1"/>
      <c r="AA43675" s="1"/>
      <c r="AB43675" s="1"/>
      <c r="AC43675" s="1"/>
      <c r="AJ43675" s="1"/>
      <c r="AK43675" s="1"/>
      <c r="AL43675" s="1"/>
    </row>
    <row r="43676">
      <c r="I43676" s="1"/>
      <c r="J43676" s="1"/>
      <c r="K43676" s="1"/>
      <c r="AA43676" s="1"/>
      <c r="AB43676" s="1"/>
      <c r="AC43676" s="1"/>
      <c r="AJ43676" s="1"/>
      <c r="AK43676" s="1"/>
      <c r="AL43676" s="1"/>
    </row>
    <row r="43677">
      <c r="I43677" s="1"/>
      <c r="J43677" s="1"/>
      <c r="K43677" s="1"/>
      <c r="AA43677" s="1"/>
      <c r="AB43677" s="1"/>
      <c r="AC43677" s="1"/>
      <c r="AJ43677" s="1"/>
      <c r="AK43677" s="1"/>
      <c r="AL43677" s="1"/>
    </row>
    <row r="43678">
      <c r="I43678" s="1"/>
      <c r="J43678" s="1"/>
      <c r="K43678" s="1"/>
      <c r="AA43678" s="1"/>
      <c r="AB43678" s="1"/>
      <c r="AC43678" s="1"/>
      <c r="AJ43678" s="1"/>
      <c r="AK43678" s="1"/>
      <c r="AL43678" s="1"/>
    </row>
    <row r="43679">
      <c r="I43679" s="1"/>
      <c r="J43679" s="1"/>
      <c r="K43679" s="1"/>
      <c r="AA43679" s="1"/>
      <c r="AB43679" s="1"/>
      <c r="AC43679" s="1"/>
      <c r="AJ43679" s="1"/>
      <c r="AK43679" s="1"/>
      <c r="AL43679" s="1"/>
    </row>
    <row r="43680">
      <c r="I43680" s="1"/>
      <c r="J43680" s="1"/>
      <c r="K43680" s="1"/>
      <c r="AA43680" s="1"/>
      <c r="AB43680" s="1"/>
      <c r="AC43680" s="1"/>
      <c r="AJ43680" s="1"/>
      <c r="AK43680" s="1"/>
      <c r="AL43680" s="1"/>
    </row>
    <row r="43681">
      <c r="I43681" s="1"/>
      <c r="J43681" s="1"/>
      <c r="K43681" s="1"/>
      <c r="AA43681" s="1"/>
      <c r="AB43681" s="1"/>
      <c r="AC43681" s="1"/>
      <c r="AJ43681" s="1"/>
      <c r="AK43681" s="1"/>
      <c r="AL43681" s="1"/>
    </row>
    <row r="43682">
      <c r="I43682" s="1"/>
      <c r="J43682" s="1"/>
      <c r="K43682" s="1"/>
      <c r="AA43682" s="1"/>
      <c r="AB43682" s="1"/>
      <c r="AC43682" s="1"/>
      <c r="AJ43682" s="1"/>
      <c r="AK43682" s="1"/>
      <c r="AL43682" s="1"/>
    </row>
    <row r="43683">
      <c r="I43683" s="1"/>
      <c r="J43683" s="1"/>
      <c r="K43683" s="1"/>
      <c r="AA43683" s="1"/>
      <c r="AB43683" s="1"/>
      <c r="AC43683" s="1"/>
      <c r="AJ43683" s="1"/>
      <c r="AK43683" s="1"/>
      <c r="AL43683" s="1"/>
    </row>
    <row r="43684">
      <c r="I43684" s="1"/>
      <c r="J43684" s="1"/>
      <c r="K43684" s="1"/>
      <c r="AA43684" s="1"/>
      <c r="AB43684" s="1"/>
      <c r="AC43684" s="1"/>
      <c r="AJ43684" s="1"/>
      <c r="AK43684" s="1"/>
      <c r="AL43684" s="1"/>
    </row>
    <row r="43685">
      <c r="I43685" s="1"/>
      <c r="J43685" s="1"/>
      <c r="K43685" s="1"/>
      <c r="AA43685" s="1"/>
      <c r="AB43685" s="1"/>
      <c r="AC43685" s="1"/>
      <c r="AJ43685" s="1"/>
      <c r="AK43685" s="1"/>
      <c r="AL43685" s="1"/>
    </row>
    <row r="43686">
      <c r="I43686" s="1"/>
      <c r="J43686" s="1"/>
      <c r="K43686" s="1"/>
      <c r="AA43686" s="1"/>
      <c r="AB43686" s="1"/>
      <c r="AC43686" s="1"/>
      <c r="AJ43686" s="1"/>
      <c r="AK43686" s="1"/>
      <c r="AL43686" s="1"/>
    </row>
    <row r="43687">
      <c r="I43687" s="1"/>
      <c r="J43687" s="1"/>
      <c r="K43687" s="1"/>
      <c r="AA43687" s="1"/>
      <c r="AB43687" s="1"/>
      <c r="AC43687" s="1"/>
      <c r="AJ43687" s="1"/>
      <c r="AK43687" s="1"/>
      <c r="AL43687" s="1"/>
    </row>
    <row r="43688">
      <c r="I43688" s="1"/>
      <c r="J43688" s="1"/>
      <c r="K43688" s="1"/>
      <c r="AA43688" s="1"/>
      <c r="AB43688" s="1"/>
      <c r="AC43688" s="1"/>
      <c r="AJ43688" s="1"/>
      <c r="AK43688" s="1"/>
      <c r="AL43688" s="1"/>
    </row>
    <row r="43689">
      <c r="I43689" s="1"/>
      <c r="J43689" s="1"/>
      <c r="K43689" s="1"/>
      <c r="AA43689" s="1"/>
      <c r="AB43689" s="1"/>
      <c r="AC43689" s="1"/>
      <c r="AJ43689" s="1"/>
      <c r="AK43689" s="1"/>
      <c r="AL43689" s="1"/>
    </row>
    <row r="43690">
      <c r="I43690" s="1"/>
      <c r="J43690" s="1"/>
      <c r="K43690" s="1"/>
      <c r="AA43690" s="1"/>
      <c r="AB43690" s="1"/>
      <c r="AC43690" s="1"/>
      <c r="AJ43690" s="1"/>
      <c r="AK43690" s="1"/>
      <c r="AL43690" s="1"/>
    </row>
    <row r="43691">
      <c r="I43691" s="1"/>
      <c r="J43691" s="1"/>
      <c r="K43691" s="1"/>
      <c r="AA43691" s="1"/>
      <c r="AB43691" s="1"/>
      <c r="AC43691" s="1"/>
      <c r="AJ43691" s="1"/>
      <c r="AK43691" s="1"/>
      <c r="AL43691" s="1"/>
    </row>
    <row r="43692">
      <c r="I43692" s="1"/>
      <c r="J43692" s="1"/>
      <c r="K43692" s="1"/>
      <c r="AA43692" s="1"/>
      <c r="AB43692" s="1"/>
      <c r="AC43692" s="1"/>
      <c r="AJ43692" s="1"/>
      <c r="AK43692" s="1"/>
      <c r="AL43692" s="1"/>
    </row>
    <row r="43693">
      <c r="I43693" s="1"/>
      <c r="J43693" s="1"/>
      <c r="K43693" s="1"/>
      <c r="AA43693" s="1"/>
      <c r="AB43693" s="1"/>
      <c r="AC43693" s="1"/>
      <c r="AJ43693" s="1"/>
      <c r="AK43693" s="1"/>
      <c r="AL43693" s="1"/>
    </row>
    <row r="43694">
      <c r="I43694" s="1"/>
      <c r="J43694" s="1"/>
      <c r="K43694" s="1"/>
      <c r="AA43694" s="1"/>
      <c r="AB43694" s="1"/>
      <c r="AC43694" s="1"/>
      <c r="AJ43694" s="1"/>
      <c r="AK43694" s="1"/>
      <c r="AL43694" s="1"/>
    </row>
    <row r="43695">
      <c r="I43695" s="1"/>
      <c r="J43695" s="1"/>
      <c r="K43695" s="1"/>
      <c r="AA43695" s="1"/>
      <c r="AB43695" s="1"/>
      <c r="AC43695" s="1"/>
      <c r="AJ43695" s="1"/>
      <c r="AK43695" s="1"/>
      <c r="AL43695" s="1"/>
    </row>
    <row r="43696">
      <c r="I43696" s="1"/>
      <c r="J43696" s="1"/>
      <c r="K43696" s="1"/>
      <c r="AA43696" s="1"/>
      <c r="AB43696" s="1"/>
      <c r="AC43696" s="1"/>
      <c r="AJ43696" s="1"/>
      <c r="AK43696" s="1"/>
      <c r="AL43696" s="1"/>
    </row>
    <row r="43697">
      <c r="I43697" s="1"/>
      <c r="J43697" s="1"/>
      <c r="K43697" s="1"/>
      <c r="AA43697" s="1"/>
      <c r="AB43697" s="1"/>
      <c r="AC43697" s="1"/>
      <c r="AJ43697" s="1"/>
      <c r="AK43697" s="1"/>
      <c r="AL43697" s="1"/>
    </row>
    <row r="43698">
      <c r="I43698" s="1"/>
      <c r="J43698" s="1"/>
      <c r="K43698" s="1"/>
      <c r="AA43698" s="1"/>
      <c r="AB43698" s="1"/>
      <c r="AC43698" s="1"/>
      <c r="AJ43698" s="1"/>
      <c r="AK43698" s="1"/>
      <c r="AL43698" s="1"/>
    </row>
    <row r="43699">
      <c r="I43699" s="1"/>
      <c r="J43699" s="1"/>
      <c r="K43699" s="1"/>
      <c r="AA43699" s="1"/>
      <c r="AB43699" s="1"/>
      <c r="AC43699" s="1"/>
      <c r="AJ43699" s="1"/>
      <c r="AK43699" s="1"/>
      <c r="AL43699" s="1"/>
    </row>
    <row r="43700">
      <c r="I43700" s="1"/>
      <c r="J43700" s="1"/>
      <c r="K43700" s="1"/>
      <c r="AA43700" s="1"/>
      <c r="AB43700" s="1"/>
      <c r="AC43700" s="1"/>
      <c r="AJ43700" s="1"/>
      <c r="AK43700" s="1"/>
      <c r="AL43700" s="1"/>
    </row>
    <row r="43701">
      <c r="I43701" s="1"/>
      <c r="J43701" s="1"/>
      <c r="K43701" s="1"/>
      <c r="AA43701" s="1"/>
      <c r="AB43701" s="1"/>
      <c r="AC43701" s="1"/>
      <c r="AJ43701" s="1"/>
      <c r="AK43701" s="1"/>
      <c r="AL43701" s="1"/>
    </row>
    <row r="43702">
      <c r="I43702" s="1"/>
      <c r="J43702" s="1"/>
      <c r="K43702" s="1"/>
      <c r="AA43702" s="1"/>
      <c r="AB43702" s="1"/>
      <c r="AC43702" s="1"/>
      <c r="AJ43702" s="1"/>
      <c r="AK43702" s="1"/>
      <c r="AL43702" s="1"/>
    </row>
    <row r="43703">
      <c r="I43703" s="1"/>
      <c r="J43703" s="1"/>
      <c r="K43703" s="1"/>
      <c r="AA43703" s="1"/>
      <c r="AB43703" s="1"/>
      <c r="AC43703" s="1"/>
      <c r="AJ43703" s="1"/>
      <c r="AK43703" s="1"/>
      <c r="AL43703" s="1"/>
    </row>
    <row r="43704">
      <c r="I43704" s="1"/>
      <c r="J43704" s="1"/>
      <c r="K43704" s="1"/>
      <c r="AA43704" s="1"/>
      <c r="AB43704" s="1"/>
      <c r="AC43704" s="1"/>
      <c r="AJ43704" s="1"/>
      <c r="AK43704" s="1"/>
      <c r="AL43704" s="1"/>
    </row>
    <row r="43705">
      <c r="I43705" s="1"/>
      <c r="J43705" s="1"/>
      <c r="K43705" s="1"/>
      <c r="AA43705" s="1"/>
      <c r="AB43705" s="1"/>
      <c r="AC43705" s="1"/>
      <c r="AJ43705" s="1"/>
      <c r="AK43705" s="1"/>
      <c r="AL43705" s="1"/>
    </row>
    <row r="43706">
      <c r="I43706" s="1"/>
      <c r="J43706" s="1"/>
      <c r="K43706" s="1"/>
      <c r="AA43706" s="1"/>
      <c r="AB43706" s="1"/>
      <c r="AC43706" s="1"/>
      <c r="AJ43706" s="1"/>
      <c r="AK43706" s="1"/>
      <c r="AL43706" s="1"/>
    </row>
    <row r="43707">
      <c r="I43707" s="1"/>
      <c r="J43707" s="1"/>
      <c r="K43707" s="1"/>
      <c r="AA43707" s="1"/>
      <c r="AB43707" s="1"/>
      <c r="AC43707" s="1"/>
      <c r="AJ43707" s="1"/>
      <c r="AK43707" s="1"/>
      <c r="AL43707" s="1"/>
    </row>
    <row r="43708">
      <c r="I43708" s="1"/>
      <c r="J43708" s="1"/>
      <c r="K43708" s="1"/>
      <c r="AA43708" s="1"/>
      <c r="AB43708" s="1"/>
      <c r="AC43708" s="1"/>
      <c r="AJ43708" s="1"/>
      <c r="AK43708" s="1"/>
      <c r="AL43708" s="1"/>
    </row>
    <row r="43709">
      <c r="I43709" s="1"/>
      <c r="J43709" s="1"/>
      <c r="K43709" s="1"/>
      <c r="AA43709" s="1"/>
      <c r="AB43709" s="1"/>
      <c r="AC43709" s="1"/>
      <c r="AJ43709" s="1"/>
      <c r="AK43709" s="1"/>
      <c r="AL43709" s="1"/>
    </row>
    <row r="43710">
      <c r="I43710" s="1"/>
      <c r="J43710" s="1"/>
      <c r="K43710" s="1"/>
      <c r="AA43710" s="1"/>
      <c r="AB43710" s="1"/>
      <c r="AC43710" s="1"/>
      <c r="AJ43710" s="1"/>
      <c r="AK43710" s="1"/>
      <c r="AL43710" s="1"/>
    </row>
    <row r="43711">
      <c r="I43711" s="1"/>
      <c r="J43711" s="1"/>
      <c r="K43711" s="1"/>
      <c r="AA43711" s="1"/>
      <c r="AB43711" s="1"/>
      <c r="AC43711" s="1"/>
      <c r="AJ43711" s="1"/>
      <c r="AK43711" s="1"/>
      <c r="AL43711" s="1"/>
    </row>
    <row r="43712">
      <c r="I43712" s="1"/>
      <c r="J43712" s="1"/>
      <c r="K43712" s="1"/>
      <c r="AA43712" s="1"/>
      <c r="AB43712" s="1"/>
      <c r="AC43712" s="1"/>
      <c r="AJ43712" s="1"/>
      <c r="AK43712" s="1"/>
      <c r="AL43712" s="1"/>
    </row>
    <row r="43713">
      <c r="I43713" s="1"/>
      <c r="J43713" s="1"/>
      <c r="K43713" s="1"/>
      <c r="AA43713" s="1"/>
      <c r="AB43713" s="1"/>
      <c r="AC43713" s="1"/>
      <c r="AJ43713" s="1"/>
      <c r="AK43713" s="1"/>
      <c r="AL43713" s="1"/>
    </row>
    <row r="43714">
      <c r="I43714" s="1"/>
      <c r="J43714" s="1"/>
      <c r="K43714" s="1"/>
      <c r="AA43714" s="1"/>
      <c r="AB43714" s="1"/>
      <c r="AC43714" s="1"/>
      <c r="AJ43714" s="1"/>
      <c r="AK43714" s="1"/>
      <c r="AL43714" s="1"/>
    </row>
    <row r="43715">
      <c r="I43715" s="1"/>
      <c r="J43715" s="1"/>
      <c r="K43715" s="1"/>
      <c r="AA43715" s="1"/>
      <c r="AB43715" s="1"/>
      <c r="AC43715" s="1"/>
      <c r="AJ43715" s="1"/>
      <c r="AK43715" s="1"/>
      <c r="AL43715" s="1"/>
    </row>
    <row r="43716">
      <c r="I43716" s="1"/>
      <c r="J43716" s="1"/>
      <c r="K43716" s="1"/>
      <c r="AA43716" s="1"/>
      <c r="AB43716" s="1"/>
      <c r="AC43716" s="1"/>
      <c r="AJ43716" s="1"/>
      <c r="AK43716" s="1"/>
      <c r="AL43716" s="1"/>
    </row>
    <row r="43717">
      <c r="I43717" s="1"/>
      <c r="J43717" s="1"/>
      <c r="K43717" s="1"/>
      <c r="AA43717" s="1"/>
      <c r="AB43717" s="1"/>
      <c r="AC43717" s="1"/>
      <c r="AJ43717" s="1"/>
      <c r="AK43717" s="1"/>
      <c r="AL43717" s="1"/>
    </row>
    <row r="43718">
      <c r="I43718" s="1"/>
      <c r="J43718" s="1"/>
      <c r="K43718" s="1"/>
      <c r="AA43718" s="1"/>
      <c r="AB43718" s="1"/>
      <c r="AC43718" s="1"/>
      <c r="AJ43718" s="1"/>
      <c r="AK43718" s="1"/>
      <c r="AL43718" s="1"/>
    </row>
    <row r="43719">
      <c r="I43719" s="1"/>
      <c r="J43719" s="1"/>
      <c r="K43719" s="1"/>
      <c r="AA43719" s="1"/>
      <c r="AB43719" s="1"/>
      <c r="AC43719" s="1"/>
      <c r="AJ43719" s="1"/>
      <c r="AK43719" s="1"/>
      <c r="AL43719" s="1"/>
    </row>
    <row r="43720">
      <c r="I43720" s="1"/>
      <c r="J43720" s="1"/>
      <c r="K43720" s="1"/>
      <c r="AA43720" s="1"/>
      <c r="AB43720" s="1"/>
      <c r="AC43720" s="1"/>
      <c r="AJ43720" s="1"/>
      <c r="AK43720" s="1"/>
      <c r="AL43720" s="1"/>
    </row>
    <row r="43721">
      <c r="I43721" s="1"/>
      <c r="J43721" s="1"/>
      <c r="K43721" s="1"/>
      <c r="AA43721" s="1"/>
      <c r="AB43721" s="1"/>
      <c r="AC43721" s="1"/>
      <c r="AJ43721" s="1"/>
      <c r="AK43721" s="1"/>
      <c r="AL43721" s="1"/>
    </row>
    <row r="43722">
      <c r="I43722" s="1"/>
      <c r="J43722" s="1"/>
      <c r="K43722" s="1"/>
      <c r="AA43722" s="1"/>
      <c r="AB43722" s="1"/>
      <c r="AC43722" s="1"/>
      <c r="AJ43722" s="1"/>
      <c r="AK43722" s="1"/>
      <c r="AL43722" s="1"/>
    </row>
    <row r="43723">
      <c r="I43723" s="1"/>
      <c r="J43723" s="1"/>
      <c r="K43723" s="1"/>
      <c r="AA43723" s="1"/>
      <c r="AB43723" s="1"/>
      <c r="AC43723" s="1"/>
      <c r="AJ43723" s="1"/>
      <c r="AK43723" s="1"/>
      <c r="AL43723" s="1"/>
    </row>
    <row r="43724">
      <c r="I43724" s="1"/>
      <c r="J43724" s="1"/>
      <c r="K43724" s="1"/>
      <c r="AA43724" s="1"/>
      <c r="AB43724" s="1"/>
      <c r="AC43724" s="1"/>
      <c r="AJ43724" s="1"/>
      <c r="AK43724" s="1"/>
      <c r="AL43724" s="1"/>
    </row>
    <row r="43725">
      <c r="I43725" s="1"/>
      <c r="J43725" s="1"/>
      <c r="K43725" s="1"/>
      <c r="AA43725" s="1"/>
      <c r="AB43725" s="1"/>
      <c r="AC43725" s="1"/>
      <c r="AJ43725" s="1"/>
      <c r="AK43725" s="1"/>
      <c r="AL43725" s="1"/>
    </row>
    <row r="43726">
      <c r="I43726" s="1"/>
      <c r="J43726" s="1"/>
      <c r="K43726" s="1"/>
      <c r="AA43726" s="1"/>
      <c r="AB43726" s="1"/>
      <c r="AC43726" s="1"/>
      <c r="AJ43726" s="1"/>
      <c r="AK43726" s="1"/>
      <c r="AL43726" s="1"/>
    </row>
    <row r="43727">
      <c r="I43727" s="1"/>
      <c r="J43727" s="1"/>
      <c r="K43727" s="1"/>
      <c r="AA43727" s="1"/>
      <c r="AB43727" s="1"/>
      <c r="AC43727" s="1"/>
      <c r="AJ43727" s="1"/>
      <c r="AK43727" s="1"/>
      <c r="AL43727" s="1"/>
    </row>
    <row r="43728">
      <c r="I43728" s="1"/>
      <c r="J43728" s="1"/>
      <c r="K43728" s="1"/>
      <c r="AA43728" s="1"/>
      <c r="AB43728" s="1"/>
      <c r="AC43728" s="1"/>
      <c r="AJ43728" s="1"/>
      <c r="AK43728" s="1"/>
      <c r="AL43728" s="1"/>
    </row>
    <row r="43729">
      <c r="I43729" s="1"/>
      <c r="J43729" s="1"/>
      <c r="K43729" s="1"/>
      <c r="AA43729" s="1"/>
      <c r="AB43729" s="1"/>
      <c r="AC43729" s="1"/>
      <c r="AJ43729" s="1"/>
      <c r="AK43729" s="1"/>
      <c r="AL43729" s="1"/>
    </row>
    <row r="43730">
      <c r="I43730" s="1"/>
      <c r="J43730" s="1"/>
      <c r="K43730" s="1"/>
      <c r="AA43730" s="1"/>
      <c r="AB43730" s="1"/>
      <c r="AC43730" s="1"/>
      <c r="AJ43730" s="1"/>
      <c r="AK43730" s="1"/>
      <c r="AL43730" s="1"/>
    </row>
    <row r="43731">
      <c r="I43731" s="1"/>
      <c r="J43731" s="1"/>
      <c r="K43731" s="1"/>
      <c r="AA43731" s="1"/>
      <c r="AB43731" s="1"/>
      <c r="AC43731" s="1"/>
      <c r="AJ43731" s="1"/>
      <c r="AK43731" s="1"/>
      <c r="AL43731" s="1"/>
    </row>
    <row r="43732">
      <c r="I43732" s="1"/>
      <c r="J43732" s="1"/>
      <c r="K43732" s="1"/>
      <c r="AA43732" s="1"/>
      <c r="AB43732" s="1"/>
      <c r="AC43732" s="1"/>
      <c r="AJ43732" s="1"/>
      <c r="AK43732" s="1"/>
      <c r="AL43732" s="1"/>
    </row>
    <row r="43733">
      <c r="I43733" s="1"/>
      <c r="J43733" s="1"/>
      <c r="K43733" s="1"/>
      <c r="AA43733" s="1"/>
      <c r="AB43733" s="1"/>
      <c r="AC43733" s="1"/>
      <c r="AJ43733" s="1"/>
      <c r="AK43733" s="1"/>
      <c r="AL43733" s="1"/>
    </row>
    <row r="43734">
      <c r="I43734" s="1"/>
      <c r="J43734" s="1"/>
      <c r="K43734" s="1"/>
      <c r="AA43734" s="1"/>
      <c r="AB43734" s="1"/>
      <c r="AC43734" s="1"/>
      <c r="AJ43734" s="1"/>
      <c r="AK43734" s="1"/>
      <c r="AL43734" s="1"/>
    </row>
    <row r="43735">
      <c r="I43735" s="1"/>
      <c r="J43735" s="1"/>
      <c r="K43735" s="1"/>
      <c r="AA43735" s="1"/>
      <c r="AB43735" s="1"/>
      <c r="AC43735" s="1"/>
      <c r="AJ43735" s="1"/>
      <c r="AK43735" s="1"/>
      <c r="AL43735" s="1"/>
    </row>
    <row r="43736">
      <c r="I43736" s="1"/>
      <c r="J43736" s="1"/>
      <c r="K43736" s="1"/>
      <c r="AA43736" s="1"/>
      <c r="AB43736" s="1"/>
      <c r="AC43736" s="1"/>
      <c r="AJ43736" s="1"/>
      <c r="AK43736" s="1"/>
      <c r="AL43736" s="1"/>
    </row>
    <row r="43737">
      <c r="I43737" s="1"/>
      <c r="J43737" s="1"/>
      <c r="K43737" s="1"/>
      <c r="AA43737" s="1"/>
      <c r="AB43737" s="1"/>
      <c r="AC43737" s="1"/>
      <c r="AJ43737" s="1"/>
      <c r="AK43737" s="1"/>
      <c r="AL43737" s="1"/>
    </row>
    <row r="43738">
      <c r="I43738" s="1"/>
      <c r="J43738" s="1"/>
      <c r="K43738" s="1"/>
      <c r="AA43738" s="1"/>
      <c r="AB43738" s="1"/>
      <c r="AC43738" s="1"/>
      <c r="AJ43738" s="1"/>
      <c r="AK43738" s="1"/>
      <c r="AL43738" s="1"/>
    </row>
    <row r="43739">
      <c r="I43739" s="1"/>
      <c r="J43739" s="1"/>
      <c r="K43739" s="1"/>
      <c r="AA43739" s="1"/>
      <c r="AB43739" s="1"/>
      <c r="AC43739" s="1"/>
      <c r="AJ43739" s="1"/>
      <c r="AK43739" s="1"/>
      <c r="AL43739" s="1"/>
    </row>
    <row r="43740">
      <c r="I43740" s="1"/>
      <c r="J43740" s="1"/>
      <c r="K43740" s="1"/>
      <c r="AA43740" s="1"/>
      <c r="AB43740" s="1"/>
      <c r="AC43740" s="1"/>
      <c r="AJ43740" s="1"/>
      <c r="AK43740" s="1"/>
      <c r="AL43740" s="1"/>
    </row>
    <row r="43741">
      <c r="I43741" s="1"/>
      <c r="J43741" s="1"/>
      <c r="K43741" s="1"/>
      <c r="AA43741" s="1"/>
      <c r="AB43741" s="1"/>
      <c r="AC43741" s="1"/>
      <c r="AJ43741" s="1"/>
      <c r="AK43741" s="1"/>
      <c r="AL43741" s="1"/>
    </row>
    <row r="43742">
      <c r="I43742" s="1"/>
      <c r="J43742" s="1"/>
      <c r="K43742" s="1"/>
      <c r="AA43742" s="1"/>
      <c r="AB43742" s="1"/>
      <c r="AC43742" s="1"/>
      <c r="AJ43742" s="1"/>
      <c r="AK43742" s="1"/>
      <c r="AL43742" s="1"/>
    </row>
    <row r="43743">
      <c r="I43743" s="1"/>
      <c r="J43743" s="1"/>
      <c r="K43743" s="1"/>
      <c r="AA43743" s="1"/>
      <c r="AB43743" s="1"/>
      <c r="AC43743" s="1"/>
      <c r="AJ43743" s="1"/>
      <c r="AK43743" s="1"/>
      <c r="AL43743" s="1"/>
    </row>
    <row r="43744">
      <c r="I43744" s="1"/>
      <c r="J43744" s="1"/>
      <c r="K43744" s="1"/>
      <c r="AA43744" s="1"/>
      <c r="AB43744" s="1"/>
      <c r="AC43744" s="1"/>
      <c r="AJ43744" s="1"/>
      <c r="AK43744" s="1"/>
      <c r="AL43744" s="1"/>
    </row>
    <row r="43745">
      <c r="I43745" s="1"/>
      <c r="J43745" s="1"/>
      <c r="K43745" s="1"/>
      <c r="AA43745" s="1"/>
      <c r="AB43745" s="1"/>
      <c r="AC43745" s="1"/>
      <c r="AJ43745" s="1"/>
      <c r="AK43745" s="1"/>
      <c r="AL43745" s="1"/>
    </row>
    <row r="43746">
      <c r="I43746" s="1"/>
      <c r="J43746" s="1"/>
      <c r="K43746" s="1"/>
      <c r="AA43746" s="1"/>
      <c r="AB43746" s="1"/>
      <c r="AC43746" s="1"/>
      <c r="AJ43746" s="1"/>
      <c r="AK43746" s="1"/>
      <c r="AL43746" s="1"/>
    </row>
    <row r="43747">
      <c r="I43747" s="1"/>
      <c r="J43747" s="1"/>
      <c r="K43747" s="1"/>
      <c r="AA43747" s="1"/>
      <c r="AB43747" s="1"/>
      <c r="AC43747" s="1"/>
      <c r="AJ43747" s="1"/>
      <c r="AK43747" s="1"/>
      <c r="AL43747" s="1"/>
    </row>
    <row r="43748">
      <c r="I43748" s="1"/>
      <c r="J43748" s="1"/>
      <c r="K43748" s="1"/>
      <c r="AA43748" s="1"/>
      <c r="AB43748" s="1"/>
      <c r="AC43748" s="1"/>
      <c r="AJ43748" s="1"/>
      <c r="AK43748" s="1"/>
      <c r="AL43748" s="1"/>
    </row>
    <row r="43749">
      <c r="I43749" s="1"/>
      <c r="J43749" s="1"/>
      <c r="K43749" s="1"/>
      <c r="AA43749" s="1"/>
      <c r="AB43749" s="1"/>
      <c r="AC43749" s="1"/>
      <c r="AJ43749" s="1"/>
      <c r="AK43749" s="1"/>
      <c r="AL43749" s="1"/>
    </row>
    <row r="43750">
      <c r="I43750" s="1"/>
      <c r="J43750" s="1"/>
      <c r="K43750" s="1"/>
      <c r="AA43750" s="1"/>
      <c r="AB43750" s="1"/>
      <c r="AC43750" s="1"/>
      <c r="AJ43750" s="1"/>
      <c r="AK43750" s="1"/>
      <c r="AL43750" s="1"/>
    </row>
    <row r="43751">
      <c r="I43751" s="1"/>
      <c r="J43751" s="1"/>
      <c r="K43751" s="1"/>
      <c r="AA43751" s="1"/>
      <c r="AB43751" s="1"/>
      <c r="AC43751" s="1"/>
      <c r="AJ43751" s="1"/>
      <c r="AK43751" s="1"/>
      <c r="AL43751" s="1"/>
    </row>
    <row r="43752">
      <c r="I43752" s="1"/>
      <c r="J43752" s="1"/>
      <c r="K43752" s="1"/>
      <c r="AA43752" s="1"/>
      <c r="AB43752" s="1"/>
      <c r="AC43752" s="1"/>
      <c r="AJ43752" s="1"/>
      <c r="AK43752" s="1"/>
      <c r="AL43752" s="1"/>
    </row>
    <row r="43753">
      <c r="I43753" s="1"/>
      <c r="J43753" s="1"/>
      <c r="K43753" s="1"/>
      <c r="AA43753" s="1"/>
      <c r="AB43753" s="1"/>
      <c r="AC43753" s="1"/>
      <c r="AJ43753" s="1"/>
      <c r="AK43753" s="1"/>
      <c r="AL43753" s="1"/>
    </row>
    <row r="43754">
      <c r="I43754" s="1"/>
      <c r="J43754" s="1"/>
      <c r="K43754" s="1"/>
      <c r="AA43754" s="1"/>
      <c r="AB43754" s="1"/>
      <c r="AC43754" s="1"/>
      <c r="AJ43754" s="1"/>
      <c r="AK43754" s="1"/>
      <c r="AL43754" s="1"/>
    </row>
    <row r="43755">
      <c r="I43755" s="1"/>
      <c r="J43755" s="1"/>
      <c r="K43755" s="1"/>
      <c r="AA43755" s="1"/>
      <c r="AB43755" s="1"/>
      <c r="AC43755" s="1"/>
      <c r="AJ43755" s="1"/>
      <c r="AK43755" s="1"/>
      <c r="AL43755" s="1"/>
    </row>
    <row r="43756">
      <c r="I43756" s="1"/>
      <c r="J43756" s="1"/>
      <c r="K43756" s="1"/>
      <c r="AA43756" s="1"/>
      <c r="AB43756" s="1"/>
      <c r="AC43756" s="1"/>
      <c r="AJ43756" s="1"/>
      <c r="AK43756" s="1"/>
      <c r="AL43756" s="1"/>
    </row>
    <row r="43757">
      <c r="I43757" s="1"/>
      <c r="J43757" s="1"/>
      <c r="K43757" s="1"/>
      <c r="AA43757" s="1"/>
      <c r="AB43757" s="1"/>
      <c r="AC43757" s="1"/>
      <c r="AJ43757" s="1"/>
      <c r="AK43757" s="1"/>
      <c r="AL43757" s="1"/>
    </row>
    <row r="43758">
      <c r="I43758" s="1"/>
      <c r="J43758" s="1"/>
      <c r="K43758" s="1"/>
      <c r="AA43758" s="1"/>
      <c r="AB43758" s="1"/>
      <c r="AC43758" s="1"/>
      <c r="AJ43758" s="1"/>
      <c r="AK43758" s="1"/>
      <c r="AL43758" s="1"/>
    </row>
    <row r="43759">
      <c r="I43759" s="1"/>
      <c r="J43759" s="1"/>
      <c r="K43759" s="1"/>
      <c r="AA43759" s="1"/>
      <c r="AB43759" s="1"/>
      <c r="AC43759" s="1"/>
      <c r="AJ43759" s="1"/>
      <c r="AK43759" s="1"/>
      <c r="AL43759" s="1"/>
    </row>
    <row r="43760">
      <c r="I43760" s="1"/>
      <c r="J43760" s="1"/>
      <c r="K43760" s="1"/>
      <c r="AA43760" s="1"/>
      <c r="AB43760" s="1"/>
      <c r="AC43760" s="1"/>
      <c r="AJ43760" s="1"/>
      <c r="AK43760" s="1"/>
      <c r="AL43760" s="1"/>
    </row>
    <row r="43761">
      <c r="I43761" s="1"/>
      <c r="J43761" s="1"/>
      <c r="K43761" s="1"/>
      <c r="AA43761" s="1"/>
      <c r="AB43761" s="1"/>
      <c r="AC43761" s="1"/>
      <c r="AJ43761" s="1"/>
      <c r="AK43761" s="1"/>
      <c r="AL43761" s="1"/>
    </row>
    <row r="43762">
      <c r="I43762" s="1"/>
      <c r="J43762" s="1"/>
      <c r="K43762" s="1"/>
      <c r="AA43762" s="1"/>
      <c r="AB43762" s="1"/>
      <c r="AC43762" s="1"/>
      <c r="AJ43762" s="1"/>
      <c r="AK43762" s="1"/>
      <c r="AL43762" s="1"/>
    </row>
    <row r="43763">
      <c r="I43763" s="1"/>
      <c r="J43763" s="1"/>
      <c r="K43763" s="1"/>
      <c r="AA43763" s="1"/>
      <c r="AB43763" s="1"/>
      <c r="AC43763" s="1"/>
      <c r="AJ43763" s="1"/>
      <c r="AK43763" s="1"/>
      <c r="AL43763" s="1"/>
    </row>
    <row r="43764">
      <c r="I43764" s="1"/>
      <c r="J43764" s="1"/>
      <c r="K43764" s="1"/>
      <c r="AA43764" s="1"/>
      <c r="AB43764" s="1"/>
      <c r="AC43764" s="1"/>
      <c r="AJ43764" s="1"/>
      <c r="AK43764" s="1"/>
      <c r="AL43764" s="1"/>
    </row>
    <row r="43765">
      <c r="I43765" s="1"/>
      <c r="J43765" s="1"/>
      <c r="K43765" s="1"/>
      <c r="AA43765" s="1"/>
      <c r="AB43765" s="1"/>
      <c r="AC43765" s="1"/>
      <c r="AJ43765" s="1"/>
      <c r="AK43765" s="1"/>
      <c r="AL43765" s="1"/>
    </row>
    <row r="43766">
      <c r="I43766" s="1"/>
      <c r="J43766" s="1"/>
      <c r="K43766" s="1"/>
      <c r="AA43766" s="1"/>
      <c r="AB43766" s="1"/>
      <c r="AC43766" s="1"/>
      <c r="AJ43766" s="1"/>
      <c r="AK43766" s="1"/>
      <c r="AL43766" s="1"/>
    </row>
    <row r="43767">
      <c r="I43767" s="1"/>
      <c r="J43767" s="1"/>
      <c r="K43767" s="1"/>
      <c r="AA43767" s="1"/>
      <c r="AB43767" s="1"/>
      <c r="AC43767" s="1"/>
      <c r="AJ43767" s="1"/>
      <c r="AK43767" s="1"/>
      <c r="AL43767" s="1"/>
    </row>
    <row r="43768">
      <c r="I43768" s="1"/>
      <c r="J43768" s="1"/>
      <c r="K43768" s="1"/>
      <c r="AA43768" s="1"/>
      <c r="AB43768" s="1"/>
      <c r="AC43768" s="1"/>
      <c r="AJ43768" s="1"/>
      <c r="AK43768" s="1"/>
      <c r="AL43768" s="1"/>
    </row>
    <row r="43769">
      <c r="I43769" s="1"/>
      <c r="J43769" s="1"/>
      <c r="K43769" s="1"/>
      <c r="AA43769" s="1"/>
      <c r="AB43769" s="1"/>
      <c r="AC43769" s="1"/>
      <c r="AJ43769" s="1"/>
      <c r="AK43769" s="1"/>
      <c r="AL43769" s="1"/>
    </row>
    <row r="43770">
      <c r="I43770" s="1"/>
      <c r="J43770" s="1"/>
      <c r="K43770" s="1"/>
      <c r="AA43770" s="1"/>
      <c r="AB43770" s="1"/>
      <c r="AC43770" s="1"/>
      <c r="AJ43770" s="1"/>
      <c r="AK43770" s="1"/>
      <c r="AL43770" s="1"/>
    </row>
    <row r="43771">
      <c r="I43771" s="1"/>
      <c r="J43771" s="1"/>
      <c r="K43771" s="1"/>
      <c r="AA43771" s="1"/>
      <c r="AB43771" s="1"/>
      <c r="AC43771" s="1"/>
      <c r="AJ43771" s="1"/>
      <c r="AK43771" s="1"/>
      <c r="AL43771" s="1"/>
    </row>
    <row r="43772">
      <c r="I43772" s="1"/>
      <c r="J43772" s="1"/>
      <c r="K43772" s="1"/>
      <c r="AA43772" s="1"/>
      <c r="AB43772" s="1"/>
      <c r="AC43772" s="1"/>
      <c r="AJ43772" s="1"/>
      <c r="AK43772" s="1"/>
      <c r="AL43772" s="1"/>
    </row>
    <row r="43773">
      <c r="I43773" s="1"/>
      <c r="J43773" s="1"/>
      <c r="K43773" s="1"/>
      <c r="AA43773" s="1"/>
      <c r="AB43773" s="1"/>
      <c r="AC43773" s="1"/>
      <c r="AJ43773" s="1"/>
      <c r="AK43773" s="1"/>
      <c r="AL43773" s="1"/>
    </row>
    <row r="43774">
      <c r="I43774" s="1"/>
      <c r="J43774" s="1"/>
      <c r="K43774" s="1"/>
      <c r="AA43774" s="1"/>
      <c r="AB43774" s="1"/>
      <c r="AC43774" s="1"/>
      <c r="AJ43774" s="1"/>
      <c r="AK43774" s="1"/>
      <c r="AL43774" s="1"/>
    </row>
    <row r="43775">
      <c r="I43775" s="1"/>
      <c r="J43775" s="1"/>
      <c r="K43775" s="1"/>
      <c r="AA43775" s="1"/>
      <c r="AB43775" s="1"/>
      <c r="AC43775" s="1"/>
      <c r="AJ43775" s="1"/>
      <c r="AK43775" s="1"/>
      <c r="AL43775" s="1"/>
    </row>
    <row r="43776">
      <c r="I43776" s="1"/>
      <c r="J43776" s="1"/>
      <c r="K43776" s="1"/>
      <c r="AA43776" s="1"/>
      <c r="AB43776" s="1"/>
      <c r="AC43776" s="1"/>
      <c r="AJ43776" s="1"/>
      <c r="AK43776" s="1"/>
      <c r="AL43776" s="1"/>
    </row>
    <row r="43777">
      <c r="I43777" s="1"/>
      <c r="J43777" s="1"/>
      <c r="K43777" s="1"/>
      <c r="AA43777" s="1"/>
      <c r="AB43777" s="1"/>
      <c r="AC43777" s="1"/>
      <c r="AJ43777" s="1"/>
      <c r="AK43777" s="1"/>
      <c r="AL43777" s="1"/>
    </row>
    <row r="43778">
      <c r="I43778" s="1"/>
      <c r="J43778" s="1"/>
      <c r="K43778" s="1"/>
      <c r="AA43778" s="1"/>
      <c r="AB43778" s="1"/>
      <c r="AC43778" s="1"/>
      <c r="AJ43778" s="1"/>
      <c r="AK43778" s="1"/>
      <c r="AL43778" s="1"/>
    </row>
    <row r="43779">
      <c r="I43779" s="1"/>
      <c r="J43779" s="1"/>
      <c r="K43779" s="1"/>
      <c r="AA43779" s="1"/>
      <c r="AB43779" s="1"/>
      <c r="AC43779" s="1"/>
      <c r="AJ43779" s="1"/>
      <c r="AK43779" s="1"/>
      <c r="AL43779" s="1"/>
    </row>
    <row r="43780">
      <c r="I43780" s="1"/>
      <c r="J43780" s="1"/>
      <c r="K43780" s="1"/>
      <c r="AA43780" s="1"/>
      <c r="AB43780" s="1"/>
      <c r="AC43780" s="1"/>
      <c r="AJ43780" s="1"/>
      <c r="AK43780" s="1"/>
      <c r="AL43780" s="1"/>
    </row>
    <row r="43781">
      <c r="I43781" s="1"/>
      <c r="J43781" s="1"/>
      <c r="K43781" s="1"/>
      <c r="AA43781" s="1"/>
      <c r="AB43781" s="1"/>
      <c r="AC43781" s="1"/>
      <c r="AJ43781" s="1"/>
      <c r="AK43781" s="1"/>
      <c r="AL43781" s="1"/>
    </row>
    <row r="43782">
      <c r="I43782" s="1"/>
      <c r="J43782" s="1"/>
      <c r="K43782" s="1"/>
      <c r="AA43782" s="1"/>
      <c r="AB43782" s="1"/>
      <c r="AC43782" s="1"/>
      <c r="AJ43782" s="1"/>
      <c r="AK43782" s="1"/>
      <c r="AL43782" s="1"/>
    </row>
    <row r="43783">
      <c r="I43783" s="1"/>
      <c r="J43783" s="1"/>
      <c r="K43783" s="1"/>
      <c r="AA43783" s="1"/>
      <c r="AB43783" s="1"/>
      <c r="AC43783" s="1"/>
      <c r="AJ43783" s="1"/>
      <c r="AK43783" s="1"/>
      <c r="AL43783" s="1"/>
    </row>
    <row r="43784">
      <c r="I43784" s="1"/>
      <c r="J43784" s="1"/>
      <c r="K43784" s="1"/>
      <c r="AA43784" s="1"/>
      <c r="AB43784" s="1"/>
      <c r="AC43784" s="1"/>
      <c r="AJ43784" s="1"/>
      <c r="AK43784" s="1"/>
      <c r="AL43784" s="1"/>
    </row>
    <row r="43785">
      <c r="I43785" s="1"/>
      <c r="J43785" s="1"/>
      <c r="K43785" s="1"/>
      <c r="AA43785" s="1"/>
      <c r="AB43785" s="1"/>
      <c r="AC43785" s="1"/>
      <c r="AJ43785" s="1"/>
      <c r="AK43785" s="1"/>
      <c r="AL43785" s="1"/>
    </row>
    <row r="43786">
      <c r="I43786" s="1"/>
      <c r="J43786" s="1"/>
      <c r="K43786" s="1"/>
      <c r="AA43786" s="1"/>
      <c r="AB43786" s="1"/>
      <c r="AC43786" s="1"/>
      <c r="AJ43786" s="1"/>
      <c r="AK43786" s="1"/>
      <c r="AL43786" s="1"/>
    </row>
    <row r="43787">
      <c r="I43787" s="1"/>
      <c r="J43787" s="1"/>
      <c r="K43787" s="1"/>
      <c r="AA43787" s="1"/>
      <c r="AB43787" s="1"/>
      <c r="AC43787" s="1"/>
      <c r="AJ43787" s="1"/>
      <c r="AK43787" s="1"/>
      <c r="AL43787" s="1"/>
    </row>
    <row r="43788">
      <c r="I43788" s="1"/>
      <c r="J43788" s="1"/>
      <c r="K43788" s="1"/>
      <c r="AA43788" s="1"/>
      <c r="AB43788" s="1"/>
      <c r="AC43788" s="1"/>
      <c r="AJ43788" s="1"/>
      <c r="AK43788" s="1"/>
      <c r="AL43788" s="1"/>
    </row>
    <row r="43789">
      <c r="I43789" s="1"/>
      <c r="J43789" s="1"/>
      <c r="K43789" s="1"/>
      <c r="AA43789" s="1"/>
      <c r="AB43789" s="1"/>
      <c r="AC43789" s="1"/>
      <c r="AJ43789" s="1"/>
      <c r="AK43789" s="1"/>
      <c r="AL43789" s="1"/>
    </row>
    <row r="43790">
      <c r="I43790" s="1"/>
      <c r="J43790" s="1"/>
      <c r="K43790" s="1"/>
      <c r="AA43790" s="1"/>
      <c r="AB43790" s="1"/>
      <c r="AC43790" s="1"/>
      <c r="AJ43790" s="1"/>
      <c r="AK43790" s="1"/>
      <c r="AL43790" s="1"/>
    </row>
    <row r="43791">
      <c r="I43791" s="1"/>
      <c r="J43791" s="1"/>
      <c r="K43791" s="1"/>
      <c r="AA43791" s="1"/>
      <c r="AB43791" s="1"/>
      <c r="AC43791" s="1"/>
      <c r="AJ43791" s="1"/>
      <c r="AK43791" s="1"/>
      <c r="AL43791" s="1"/>
    </row>
    <row r="43792">
      <c r="I43792" s="1"/>
      <c r="J43792" s="1"/>
      <c r="K43792" s="1"/>
      <c r="AA43792" s="1"/>
      <c r="AB43792" s="1"/>
      <c r="AC43792" s="1"/>
      <c r="AJ43792" s="1"/>
      <c r="AK43792" s="1"/>
      <c r="AL43792" s="1"/>
    </row>
    <row r="43793">
      <c r="I43793" s="1"/>
      <c r="J43793" s="1"/>
      <c r="K43793" s="1"/>
      <c r="AA43793" s="1"/>
      <c r="AB43793" s="1"/>
      <c r="AC43793" s="1"/>
      <c r="AJ43793" s="1"/>
      <c r="AK43793" s="1"/>
      <c r="AL43793" s="1"/>
    </row>
    <row r="43794">
      <c r="I43794" s="1"/>
      <c r="J43794" s="1"/>
      <c r="K43794" s="1"/>
      <c r="AA43794" s="1"/>
      <c r="AB43794" s="1"/>
      <c r="AC43794" s="1"/>
      <c r="AJ43794" s="1"/>
      <c r="AK43794" s="1"/>
      <c r="AL43794" s="1"/>
    </row>
    <row r="43795">
      <c r="I43795" s="1"/>
      <c r="J43795" s="1"/>
      <c r="K43795" s="1"/>
      <c r="AA43795" s="1"/>
      <c r="AB43795" s="1"/>
      <c r="AC43795" s="1"/>
      <c r="AJ43795" s="1"/>
      <c r="AK43795" s="1"/>
      <c r="AL43795" s="1"/>
    </row>
    <row r="43796">
      <c r="I43796" s="1"/>
      <c r="J43796" s="1"/>
      <c r="K43796" s="1"/>
      <c r="AA43796" s="1"/>
      <c r="AB43796" s="1"/>
      <c r="AC43796" s="1"/>
      <c r="AJ43796" s="1"/>
      <c r="AK43796" s="1"/>
      <c r="AL43796" s="1"/>
    </row>
    <row r="43797">
      <c r="I43797" s="1"/>
      <c r="J43797" s="1"/>
      <c r="K43797" s="1"/>
      <c r="AA43797" s="1"/>
      <c r="AB43797" s="1"/>
      <c r="AC43797" s="1"/>
      <c r="AJ43797" s="1"/>
      <c r="AK43797" s="1"/>
      <c r="AL43797" s="1"/>
    </row>
    <row r="43798">
      <c r="I43798" s="1"/>
      <c r="J43798" s="1"/>
      <c r="K43798" s="1"/>
      <c r="AA43798" s="1"/>
      <c r="AB43798" s="1"/>
      <c r="AC43798" s="1"/>
      <c r="AJ43798" s="1"/>
      <c r="AK43798" s="1"/>
      <c r="AL43798" s="1"/>
    </row>
    <row r="43799">
      <c r="I43799" s="1"/>
      <c r="J43799" s="1"/>
      <c r="K43799" s="1"/>
      <c r="AA43799" s="1"/>
      <c r="AB43799" s="1"/>
      <c r="AC43799" s="1"/>
      <c r="AJ43799" s="1"/>
      <c r="AK43799" s="1"/>
      <c r="AL43799" s="1"/>
    </row>
    <row r="43800">
      <c r="I43800" s="1"/>
      <c r="J43800" s="1"/>
      <c r="K43800" s="1"/>
      <c r="AA43800" s="1"/>
      <c r="AB43800" s="1"/>
      <c r="AC43800" s="1"/>
      <c r="AJ43800" s="1"/>
      <c r="AK43800" s="1"/>
      <c r="AL43800" s="1"/>
    </row>
    <row r="43801">
      <c r="I43801" s="1"/>
      <c r="J43801" s="1"/>
      <c r="K43801" s="1"/>
      <c r="AA43801" s="1"/>
      <c r="AB43801" s="1"/>
      <c r="AC43801" s="1"/>
      <c r="AJ43801" s="1"/>
      <c r="AK43801" s="1"/>
      <c r="AL43801" s="1"/>
    </row>
    <row r="43802">
      <c r="I43802" s="1"/>
      <c r="J43802" s="1"/>
      <c r="K43802" s="1"/>
      <c r="AA43802" s="1"/>
      <c r="AB43802" s="1"/>
      <c r="AC43802" s="1"/>
      <c r="AJ43802" s="1"/>
      <c r="AK43802" s="1"/>
      <c r="AL43802" s="1"/>
    </row>
    <row r="43803">
      <c r="I43803" s="1"/>
      <c r="J43803" s="1"/>
      <c r="K43803" s="1"/>
      <c r="AA43803" s="1"/>
      <c r="AB43803" s="1"/>
      <c r="AC43803" s="1"/>
      <c r="AJ43803" s="1"/>
      <c r="AK43803" s="1"/>
      <c r="AL43803" s="1"/>
    </row>
    <row r="43804">
      <c r="I43804" s="1"/>
      <c r="J43804" s="1"/>
      <c r="K43804" s="1"/>
      <c r="AA43804" s="1"/>
      <c r="AB43804" s="1"/>
      <c r="AC43804" s="1"/>
      <c r="AJ43804" s="1"/>
      <c r="AK43804" s="1"/>
      <c r="AL43804" s="1"/>
    </row>
    <row r="43805">
      <c r="I43805" s="1"/>
      <c r="J43805" s="1"/>
      <c r="K43805" s="1"/>
      <c r="AA43805" s="1"/>
      <c r="AB43805" s="1"/>
      <c r="AC43805" s="1"/>
      <c r="AJ43805" s="1"/>
      <c r="AK43805" s="1"/>
      <c r="AL43805" s="1"/>
    </row>
    <row r="43806">
      <c r="I43806" s="1"/>
      <c r="J43806" s="1"/>
      <c r="K43806" s="1"/>
      <c r="AA43806" s="1"/>
      <c r="AB43806" s="1"/>
      <c r="AC43806" s="1"/>
      <c r="AJ43806" s="1"/>
      <c r="AK43806" s="1"/>
      <c r="AL43806" s="1"/>
    </row>
    <row r="43807">
      <c r="I43807" s="1"/>
      <c r="J43807" s="1"/>
      <c r="K43807" s="1"/>
      <c r="AA43807" s="1"/>
      <c r="AB43807" s="1"/>
      <c r="AC43807" s="1"/>
      <c r="AJ43807" s="1"/>
      <c r="AK43807" s="1"/>
      <c r="AL43807" s="1"/>
    </row>
    <row r="43808">
      <c r="I43808" s="1"/>
      <c r="J43808" s="1"/>
      <c r="K43808" s="1"/>
      <c r="AA43808" s="1"/>
      <c r="AB43808" s="1"/>
      <c r="AC43808" s="1"/>
      <c r="AJ43808" s="1"/>
      <c r="AK43808" s="1"/>
      <c r="AL43808" s="1"/>
    </row>
    <row r="43809">
      <c r="I43809" s="1"/>
      <c r="J43809" s="1"/>
      <c r="K43809" s="1"/>
      <c r="AA43809" s="1"/>
      <c r="AB43809" s="1"/>
      <c r="AC43809" s="1"/>
      <c r="AJ43809" s="1"/>
      <c r="AK43809" s="1"/>
      <c r="AL43809" s="1"/>
    </row>
    <row r="43810">
      <c r="I43810" s="1"/>
      <c r="J43810" s="1"/>
      <c r="K43810" s="1"/>
      <c r="AA43810" s="1"/>
      <c r="AB43810" s="1"/>
      <c r="AC43810" s="1"/>
      <c r="AJ43810" s="1"/>
      <c r="AK43810" s="1"/>
      <c r="AL43810" s="1"/>
    </row>
    <row r="43811">
      <c r="I43811" s="1"/>
      <c r="J43811" s="1"/>
      <c r="K43811" s="1"/>
      <c r="AA43811" s="1"/>
      <c r="AB43811" s="1"/>
      <c r="AC43811" s="1"/>
      <c r="AJ43811" s="1"/>
      <c r="AK43811" s="1"/>
      <c r="AL43811" s="1"/>
    </row>
    <row r="43812">
      <c r="I43812" s="1"/>
      <c r="J43812" s="1"/>
      <c r="K43812" s="1"/>
      <c r="AA43812" s="1"/>
      <c r="AB43812" s="1"/>
      <c r="AC43812" s="1"/>
      <c r="AJ43812" s="1"/>
      <c r="AK43812" s="1"/>
      <c r="AL43812" s="1"/>
    </row>
    <row r="43813">
      <c r="I43813" s="1"/>
      <c r="J43813" s="1"/>
      <c r="K43813" s="1"/>
      <c r="AA43813" s="1"/>
      <c r="AB43813" s="1"/>
      <c r="AC43813" s="1"/>
      <c r="AJ43813" s="1"/>
      <c r="AK43813" s="1"/>
      <c r="AL43813" s="1"/>
    </row>
    <row r="43814">
      <c r="I43814" s="1"/>
      <c r="J43814" s="1"/>
      <c r="K43814" s="1"/>
      <c r="AA43814" s="1"/>
      <c r="AB43814" s="1"/>
      <c r="AC43814" s="1"/>
      <c r="AJ43814" s="1"/>
      <c r="AK43814" s="1"/>
      <c r="AL43814" s="1"/>
    </row>
    <row r="43815">
      <c r="I43815" s="1"/>
      <c r="J43815" s="1"/>
      <c r="K43815" s="1"/>
      <c r="AA43815" s="1"/>
      <c r="AB43815" s="1"/>
      <c r="AC43815" s="1"/>
      <c r="AJ43815" s="1"/>
      <c r="AK43815" s="1"/>
      <c r="AL43815" s="1"/>
    </row>
    <row r="43816">
      <c r="I43816" s="1"/>
      <c r="J43816" s="1"/>
      <c r="K43816" s="1"/>
      <c r="AA43816" s="1"/>
      <c r="AB43816" s="1"/>
      <c r="AC43816" s="1"/>
      <c r="AJ43816" s="1"/>
      <c r="AK43816" s="1"/>
      <c r="AL43816" s="1"/>
    </row>
    <row r="43817">
      <c r="I43817" s="1"/>
      <c r="J43817" s="1"/>
      <c r="K43817" s="1"/>
      <c r="AA43817" s="1"/>
      <c r="AB43817" s="1"/>
      <c r="AC43817" s="1"/>
      <c r="AJ43817" s="1"/>
      <c r="AK43817" s="1"/>
      <c r="AL43817" s="1"/>
    </row>
    <row r="43818">
      <c r="I43818" s="1"/>
      <c r="J43818" s="1"/>
      <c r="K43818" s="1"/>
      <c r="AA43818" s="1"/>
      <c r="AB43818" s="1"/>
      <c r="AC43818" s="1"/>
      <c r="AJ43818" s="1"/>
      <c r="AK43818" s="1"/>
      <c r="AL43818" s="1"/>
    </row>
    <row r="43819">
      <c r="I43819" s="1"/>
      <c r="J43819" s="1"/>
      <c r="K43819" s="1"/>
      <c r="AA43819" s="1"/>
      <c r="AB43819" s="1"/>
      <c r="AC43819" s="1"/>
      <c r="AJ43819" s="1"/>
      <c r="AK43819" s="1"/>
      <c r="AL43819" s="1"/>
    </row>
    <row r="43820">
      <c r="I43820" s="1"/>
      <c r="J43820" s="1"/>
      <c r="K43820" s="1"/>
      <c r="AA43820" s="1"/>
      <c r="AB43820" s="1"/>
      <c r="AC43820" s="1"/>
      <c r="AJ43820" s="1"/>
      <c r="AK43820" s="1"/>
      <c r="AL43820" s="1"/>
    </row>
    <row r="43821">
      <c r="I43821" s="1"/>
      <c r="J43821" s="1"/>
      <c r="K43821" s="1"/>
      <c r="AA43821" s="1"/>
      <c r="AB43821" s="1"/>
      <c r="AC43821" s="1"/>
      <c r="AJ43821" s="1"/>
      <c r="AK43821" s="1"/>
      <c r="AL43821" s="1"/>
    </row>
    <row r="43822">
      <c r="I43822" s="1"/>
      <c r="J43822" s="1"/>
      <c r="K43822" s="1"/>
      <c r="AA43822" s="1"/>
      <c r="AB43822" s="1"/>
      <c r="AC43822" s="1"/>
      <c r="AJ43822" s="1"/>
      <c r="AK43822" s="1"/>
      <c r="AL43822" s="1"/>
    </row>
    <row r="43823">
      <c r="I43823" s="1"/>
      <c r="J43823" s="1"/>
      <c r="K43823" s="1"/>
      <c r="AA43823" s="1"/>
      <c r="AB43823" s="1"/>
      <c r="AC43823" s="1"/>
      <c r="AJ43823" s="1"/>
      <c r="AK43823" s="1"/>
      <c r="AL43823" s="1"/>
    </row>
    <row r="43824">
      <c r="I43824" s="1"/>
      <c r="J43824" s="1"/>
      <c r="K43824" s="1"/>
      <c r="AA43824" s="1"/>
      <c r="AB43824" s="1"/>
      <c r="AC43824" s="1"/>
      <c r="AJ43824" s="1"/>
      <c r="AK43824" s="1"/>
      <c r="AL43824" s="1"/>
    </row>
    <row r="43825">
      <c r="I43825" s="1"/>
      <c r="J43825" s="1"/>
      <c r="K43825" s="1"/>
      <c r="AA43825" s="1"/>
      <c r="AB43825" s="1"/>
      <c r="AC43825" s="1"/>
      <c r="AJ43825" s="1"/>
      <c r="AK43825" s="1"/>
      <c r="AL43825" s="1"/>
    </row>
    <row r="43826">
      <c r="I43826" s="1"/>
      <c r="J43826" s="1"/>
      <c r="K43826" s="1"/>
      <c r="AA43826" s="1"/>
      <c r="AB43826" s="1"/>
      <c r="AC43826" s="1"/>
      <c r="AJ43826" s="1"/>
      <c r="AK43826" s="1"/>
      <c r="AL43826" s="1"/>
    </row>
    <row r="43827">
      <c r="I43827" s="1"/>
      <c r="J43827" s="1"/>
      <c r="K43827" s="1"/>
      <c r="AA43827" s="1"/>
      <c r="AB43827" s="1"/>
      <c r="AC43827" s="1"/>
      <c r="AJ43827" s="1"/>
      <c r="AK43827" s="1"/>
      <c r="AL43827" s="1"/>
    </row>
    <row r="43828">
      <c r="I43828" s="1"/>
      <c r="J43828" s="1"/>
      <c r="K43828" s="1"/>
      <c r="AA43828" s="1"/>
      <c r="AB43828" s="1"/>
      <c r="AC43828" s="1"/>
      <c r="AJ43828" s="1"/>
      <c r="AK43828" s="1"/>
      <c r="AL43828" s="1"/>
    </row>
    <row r="43829">
      <c r="I43829" s="1"/>
      <c r="J43829" s="1"/>
      <c r="K43829" s="1"/>
      <c r="AA43829" s="1"/>
      <c r="AB43829" s="1"/>
      <c r="AC43829" s="1"/>
      <c r="AJ43829" s="1"/>
      <c r="AK43829" s="1"/>
      <c r="AL43829" s="1"/>
    </row>
    <row r="43830">
      <c r="I43830" s="1"/>
      <c r="J43830" s="1"/>
      <c r="K43830" s="1"/>
      <c r="AA43830" s="1"/>
      <c r="AB43830" s="1"/>
      <c r="AC43830" s="1"/>
      <c r="AJ43830" s="1"/>
      <c r="AK43830" s="1"/>
      <c r="AL43830" s="1"/>
    </row>
    <row r="43831">
      <c r="I43831" s="1"/>
      <c r="J43831" s="1"/>
      <c r="K43831" s="1"/>
      <c r="AA43831" s="1"/>
      <c r="AB43831" s="1"/>
      <c r="AC43831" s="1"/>
      <c r="AJ43831" s="1"/>
      <c r="AK43831" s="1"/>
      <c r="AL43831" s="1"/>
    </row>
    <row r="43832">
      <c r="I43832" s="1"/>
      <c r="J43832" s="1"/>
      <c r="K43832" s="1"/>
      <c r="AA43832" s="1"/>
      <c r="AB43832" s="1"/>
      <c r="AC43832" s="1"/>
      <c r="AJ43832" s="1"/>
      <c r="AK43832" s="1"/>
      <c r="AL43832" s="1"/>
    </row>
    <row r="43833">
      <c r="I43833" s="1"/>
      <c r="J43833" s="1"/>
      <c r="K43833" s="1"/>
      <c r="AA43833" s="1"/>
      <c r="AB43833" s="1"/>
      <c r="AC43833" s="1"/>
      <c r="AJ43833" s="1"/>
      <c r="AK43833" s="1"/>
      <c r="AL43833" s="1"/>
    </row>
    <row r="43834">
      <c r="I43834" s="1"/>
      <c r="J43834" s="1"/>
      <c r="K43834" s="1"/>
      <c r="AA43834" s="1"/>
      <c r="AB43834" s="1"/>
      <c r="AC43834" s="1"/>
      <c r="AJ43834" s="1"/>
      <c r="AK43834" s="1"/>
      <c r="AL43834" s="1"/>
    </row>
    <row r="43835">
      <c r="I43835" s="1"/>
      <c r="J43835" s="1"/>
      <c r="K43835" s="1"/>
      <c r="AA43835" s="1"/>
      <c r="AB43835" s="1"/>
      <c r="AC43835" s="1"/>
      <c r="AJ43835" s="1"/>
      <c r="AK43835" s="1"/>
      <c r="AL43835" s="1"/>
    </row>
    <row r="43836">
      <c r="I43836" s="1"/>
      <c r="J43836" s="1"/>
      <c r="K43836" s="1"/>
      <c r="AA43836" s="1"/>
      <c r="AB43836" s="1"/>
      <c r="AC43836" s="1"/>
      <c r="AJ43836" s="1"/>
      <c r="AK43836" s="1"/>
      <c r="AL43836" s="1"/>
    </row>
    <row r="43837">
      <c r="I43837" s="1"/>
      <c r="J43837" s="1"/>
      <c r="K43837" s="1"/>
      <c r="AA43837" s="1"/>
      <c r="AB43837" s="1"/>
      <c r="AC43837" s="1"/>
      <c r="AJ43837" s="1"/>
      <c r="AK43837" s="1"/>
      <c r="AL43837" s="1"/>
    </row>
    <row r="43838">
      <c r="I43838" s="1"/>
      <c r="J43838" s="1"/>
      <c r="K43838" s="1"/>
      <c r="AA43838" s="1"/>
      <c r="AB43838" s="1"/>
      <c r="AC43838" s="1"/>
      <c r="AJ43838" s="1"/>
      <c r="AK43838" s="1"/>
      <c r="AL43838" s="1"/>
    </row>
    <row r="43839">
      <c r="I43839" s="1"/>
      <c r="J43839" s="1"/>
      <c r="K43839" s="1"/>
      <c r="AA43839" s="1"/>
      <c r="AB43839" s="1"/>
      <c r="AC43839" s="1"/>
      <c r="AJ43839" s="1"/>
      <c r="AK43839" s="1"/>
      <c r="AL43839" s="1"/>
    </row>
    <row r="43840">
      <c r="I43840" s="1"/>
      <c r="J43840" s="1"/>
      <c r="K43840" s="1"/>
      <c r="AA43840" s="1"/>
      <c r="AB43840" s="1"/>
      <c r="AC43840" s="1"/>
      <c r="AJ43840" s="1"/>
      <c r="AK43840" s="1"/>
      <c r="AL43840" s="1"/>
    </row>
    <row r="43841">
      <c r="I43841" s="1"/>
      <c r="J43841" s="1"/>
      <c r="K43841" s="1"/>
      <c r="AA43841" s="1"/>
      <c r="AB43841" s="1"/>
      <c r="AC43841" s="1"/>
      <c r="AJ43841" s="1"/>
      <c r="AK43841" s="1"/>
      <c r="AL43841" s="1"/>
    </row>
    <row r="43842">
      <c r="I43842" s="1"/>
      <c r="J43842" s="1"/>
      <c r="K43842" s="1"/>
      <c r="AA43842" s="1"/>
      <c r="AB43842" s="1"/>
      <c r="AC43842" s="1"/>
      <c r="AJ43842" s="1"/>
      <c r="AK43842" s="1"/>
      <c r="AL43842" s="1"/>
    </row>
    <row r="43843">
      <c r="I43843" s="1"/>
      <c r="J43843" s="1"/>
      <c r="K43843" s="1"/>
      <c r="AA43843" s="1"/>
      <c r="AB43843" s="1"/>
      <c r="AC43843" s="1"/>
      <c r="AJ43843" s="1"/>
      <c r="AK43843" s="1"/>
      <c r="AL43843" s="1"/>
    </row>
    <row r="43844">
      <c r="I43844" s="1"/>
      <c r="J43844" s="1"/>
      <c r="K43844" s="1"/>
      <c r="AA43844" s="1"/>
      <c r="AB43844" s="1"/>
      <c r="AC43844" s="1"/>
      <c r="AJ43844" s="1"/>
      <c r="AK43844" s="1"/>
      <c r="AL43844" s="1"/>
    </row>
    <row r="43845">
      <c r="I43845" s="1"/>
      <c r="J43845" s="1"/>
      <c r="K43845" s="1"/>
      <c r="AA43845" s="1"/>
      <c r="AB43845" s="1"/>
      <c r="AC43845" s="1"/>
      <c r="AJ43845" s="1"/>
      <c r="AK43845" s="1"/>
      <c r="AL43845" s="1"/>
    </row>
    <row r="43846">
      <c r="I43846" s="1"/>
      <c r="J43846" s="1"/>
      <c r="K43846" s="1"/>
      <c r="AA43846" s="1"/>
      <c r="AB43846" s="1"/>
      <c r="AC43846" s="1"/>
      <c r="AJ43846" s="1"/>
      <c r="AK43846" s="1"/>
      <c r="AL43846" s="1"/>
    </row>
    <row r="43847">
      <c r="I43847" s="1"/>
      <c r="J43847" s="1"/>
      <c r="K43847" s="1"/>
      <c r="AA43847" s="1"/>
      <c r="AB43847" s="1"/>
      <c r="AC43847" s="1"/>
      <c r="AJ43847" s="1"/>
      <c r="AK43847" s="1"/>
      <c r="AL43847" s="1"/>
    </row>
    <row r="43848">
      <c r="I43848" s="1"/>
      <c r="J43848" s="1"/>
      <c r="K43848" s="1"/>
      <c r="AA43848" s="1"/>
      <c r="AB43848" s="1"/>
      <c r="AC43848" s="1"/>
      <c r="AJ43848" s="1"/>
      <c r="AK43848" s="1"/>
      <c r="AL43848" s="1"/>
    </row>
    <row r="43849">
      <c r="I43849" s="1"/>
      <c r="J43849" s="1"/>
      <c r="K43849" s="1"/>
      <c r="AA43849" s="1"/>
      <c r="AB43849" s="1"/>
      <c r="AC43849" s="1"/>
      <c r="AJ43849" s="1"/>
      <c r="AK43849" s="1"/>
      <c r="AL43849" s="1"/>
    </row>
    <row r="43850">
      <c r="I43850" s="1"/>
      <c r="J43850" s="1"/>
      <c r="K43850" s="1"/>
      <c r="AA43850" s="1"/>
      <c r="AB43850" s="1"/>
      <c r="AC43850" s="1"/>
      <c r="AJ43850" s="1"/>
      <c r="AK43850" s="1"/>
      <c r="AL43850" s="1"/>
    </row>
    <row r="43851">
      <c r="I43851" s="1"/>
      <c r="J43851" s="1"/>
      <c r="K43851" s="1"/>
      <c r="AA43851" s="1"/>
      <c r="AB43851" s="1"/>
      <c r="AC43851" s="1"/>
      <c r="AJ43851" s="1"/>
      <c r="AK43851" s="1"/>
      <c r="AL43851" s="1"/>
    </row>
    <row r="43852">
      <c r="I43852" s="1"/>
      <c r="J43852" s="1"/>
      <c r="K43852" s="1"/>
      <c r="AA43852" s="1"/>
      <c r="AB43852" s="1"/>
      <c r="AC43852" s="1"/>
      <c r="AJ43852" s="1"/>
      <c r="AK43852" s="1"/>
      <c r="AL43852" s="1"/>
    </row>
    <row r="43853">
      <c r="I43853" s="1"/>
      <c r="J43853" s="1"/>
      <c r="K43853" s="1"/>
      <c r="AA43853" s="1"/>
      <c r="AB43853" s="1"/>
      <c r="AC43853" s="1"/>
      <c r="AJ43853" s="1"/>
      <c r="AK43853" s="1"/>
      <c r="AL43853" s="1"/>
    </row>
    <row r="43854">
      <c r="I43854" s="1"/>
      <c r="J43854" s="1"/>
      <c r="K43854" s="1"/>
      <c r="AA43854" s="1"/>
      <c r="AB43854" s="1"/>
      <c r="AC43854" s="1"/>
      <c r="AJ43854" s="1"/>
      <c r="AK43854" s="1"/>
      <c r="AL43854" s="1"/>
    </row>
    <row r="43855">
      <c r="I43855" s="1"/>
      <c r="J43855" s="1"/>
      <c r="K43855" s="1"/>
      <c r="AA43855" s="1"/>
      <c r="AB43855" s="1"/>
      <c r="AC43855" s="1"/>
      <c r="AJ43855" s="1"/>
      <c r="AK43855" s="1"/>
      <c r="AL43855" s="1"/>
    </row>
    <row r="43856">
      <c r="I43856" s="1"/>
      <c r="J43856" s="1"/>
      <c r="K43856" s="1"/>
      <c r="AA43856" s="1"/>
      <c r="AB43856" s="1"/>
      <c r="AC43856" s="1"/>
      <c r="AJ43856" s="1"/>
      <c r="AK43856" s="1"/>
      <c r="AL43856" s="1"/>
    </row>
    <row r="43857">
      <c r="I43857" s="1"/>
      <c r="J43857" s="1"/>
      <c r="K43857" s="1"/>
      <c r="AA43857" s="1"/>
      <c r="AB43857" s="1"/>
      <c r="AC43857" s="1"/>
      <c r="AJ43857" s="1"/>
      <c r="AK43857" s="1"/>
      <c r="AL43857" s="1"/>
    </row>
    <row r="43858">
      <c r="I43858" s="1"/>
      <c r="J43858" s="1"/>
      <c r="K43858" s="1"/>
      <c r="AA43858" s="1"/>
      <c r="AB43858" s="1"/>
      <c r="AC43858" s="1"/>
      <c r="AJ43858" s="1"/>
      <c r="AK43858" s="1"/>
      <c r="AL43858" s="1"/>
    </row>
    <row r="43859">
      <c r="I43859" s="1"/>
      <c r="J43859" s="1"/>
      <c r="K43859" s="1"/>
      <c r="AA43859" s="1"/>
      <c r="AB43859" s="1"/>
      <c r="AC43859" s="1"/>
      <c r="AJ43859" s="1"/>
      <c r="AK43859" s="1"/>
      <c r="AL43859" s="1"/>
    </row>
    <row r="43860">
      <c r="I43860" s="1"/>
      <c r="J43860" s="1"/>
      <c r="K43860" s="1"/>
      <c r="AA43860" s="1"/>
      <c r="AB43860" s="1"/>
      <c r="AC43860" s="1"/>
      <c r="AJ43860" s="1"/>
      <c r="AK43860" s="1"/>
      <c r="AL43860" s="1"/>
    </row>
    <row r="43861">
      <c r="I43861" s="1"/>
      <c r="J43861" s="1"/>
      <c r="K43861" s="1"/>
      <c r="AA43861" s="1"/>
      <c r="AB43861" s="1"/>
      <c r="AC43861" s="1"/>
      <c r="AJ43861" s="1"/>
      <c r="AK43861" s="1"/>
      <c r="AL43861" s="1"/>
    </row>
    <row r="43862">
      <c r="I43862" s="1"/>
      <c r="J43862" s="1"/>
      <c r="K43862" s="1"/>
      <c r="AA43862" s="1"/>
      <c r="AB43862" s="1"/>
      <c r="AC43862" s="1"/>
      <c r="AJ43862" s="1"/>
      <c r="AK43862" s="1"/>
      <c r="AL43862" s="1"/>
    </row>
    <row r="43863">
      <c r="I43863" s="1"/>
      <c r="J43863" s="1"/>
      <c r="K43863" s="1"/>
      <c r="AA43863" s="1"/>
      <c r="AB43863" s="1"/>
      <c r="AC43863" s="1"/>
      <c r="AJ43863" s="1"/>
      <c r="AK43863" s="1"/>
      <c r="AL43863" s="1"/>
    </row>
    <row r="43864">
      <c r="I43864" s="1"/>
      <c r="J43864" s="1"/>
      <c r="K43864" s="1"/>
      <c r="AA43864" s="1"/>
      <c r="AB43864" s="1"/>
      <c r="AC43864" s="1"/>
      <c r="AJ43864" s="1"/>
      <c r="AK43864" s="1"/>
      <c r="AL43864" s="1"/>
    </row>
    <row r="43865">
      <c r="I43865" s="1"/>
      <c r="J43865" s="1"/>
      <c r="K43865" s="1"/>
      <c r="AA43865" s="1"/>
      <c r="AB43865" s="1"/>
      <c r="AC43865" s="1"/>
      <c r="AJ43865" s="1"/>
      <c r="AK43865" s="1"/>
      <c r="AL43865" s="1"/>
    </row>
    <row r="43866">
      <c r="I43866" s="1"/>
      <c r="J43866" s="1"/>
      <c r="K43866" s="1"/>
      <c r="AA43866" s="1"/>
      <c r="AB43866" s="1"/>
      <c r="AC43866" s="1"/>
      <c r="AJ43866" s="1"/>
      <c r="AK43866" s="1"/>
      <c r="AL43866" s="1"/>
    </row>
    <row r="43867">
      <c r="I43867" s="1"/>
      <c r="J43867" s="1"/>
      <c r="K43867" s="1"/>
      <c r="AA43867" s="1"/>
      <c r="AB43867" s="1"/>
      <c r="AC43867" s="1"/>
      <c r="AJ43867" s="1"/>
      <c r="AK43867" s="1"/>
      <c r="AL43867" s="1"/>
    </row>
    <row r="43868">
      <c r="I43868" s="1"/>
      <c r="J43868" s="1"/>
      <c r="K43868" s="1"/>
      <c r="AA43868" s="1"/>
      <c r="AB43868" s="1"/>
      <c r="AC43868" s="1"/>
      <c r="AJ43868" s="1"/>
      <c r="AK43868" s="1"/>
      <c r="AL43868" s="1"/>
    </row>
    <row r="43869">
      <c r="I43869" s="1"/>
      <c r="J43869" s="1"/>
      <c r="K43869" s="1"/>
      <c r="AA43869" s="1"/>
      <c r="AB43869" s="1"/>
      <c r="AC43869" s="1"/>
      <c r="AJ43869" s="1"/>
      <c r="AK43869" s="1"/>
      <c r="AL43869" s="1"/>
    </row>
    <row r="43870">
      <c r="I43870" s="1"/>
      <c r="J43870" s="1"/>
      <c r="K43870" s="1"/>
      <c r="AA43870" s="1"/>
      <c r="AB43870" s="1"/>
      <c r="AC43870" s="1"/>
      <c r="AJ43870" s="1"/>
      <c r="AK43870" s="1"/>
      <c r="AL43870" s="1"/>
    </row>
    <row r="43871">
      <c r="I43871" s="1"/>
      <c r="J43871" s="1"/>
      <c r="K43871" s="1"/>
      <c r="AA43871" s="1"/>
      <c r="AB43871" s="1"/>
      <c r="AC43871" s="1"/>
      <c r="AJ43871" s="1"/>
      <c r="AK43871" s="1"/>
      <c r="AL43871" s="1"/>
    </row>
    <row r="43872">
      <c r="I43872" s="1"/>
      <c r="J43872" s="1"/>
      <c r="K43872" s="1"/>
      <c r="AA43872" s="1"/>
      <c r="AB43872" s="1"/>
      <c r="AC43872" s="1"/>
      <c r="AJ43872" s="1"/>
      <c r="AK43872" s="1"/>
      <c r="AL43872" s="1"/>
    </row>
    <row r="43873">
      <c r="I43873" s="1"/>
      <c r="J43873" s="1"/>
      <c r="K43873" s="1"/>
      <c r="AA43873" s="1"/>
      <c r="AB43873" s="1"/>
      <c r="AC43873" s="1"/>
      <c r="AJ43873" s="1"/>
      <c r="AK43873" s="1"/>
      <c r="AL43873" s="1"/>
    </row>
    <row r="43874">
      <c r="I43874" s="1"/>
      <c r="J43874" s="1"/>
      <c r="K43874" s="1"/>
      <c r="AA43874" s="1"/>
      <c r="AB43874" s="1"/>
      <c r="AC43874" s="1"/>
      <c r="AJ43874" s="1"/>
      <c r="AK43874" s="1"/>
      <c r="AL43874" s="1"/>
    </row>
    <row r="43875">
      <c r="I43875" s="1"/>
      <c r="J43875" s="1"/>
      <c r="K43875" s="1"/>
      <c r="AA43875" s="1"/>
      <c r="AB43875" s="1"/>
      <c r="AC43875" s="1"/>
      <c r="AJ43875" s="1"/>
      <c r="AK43875" s="1"/>
      <c r="AL43875" s="1"/>
    </row>
    <row r="43876">
      <c r="I43876" s="1"/>
      <c r="J43876" s="1"/>
      <c r="K43876" s="1"/>
      <c r="AA43876" s="1"/>
      <c r="AB43876" s="1"/>
      <c r="AC43876" s="1"/>
      <c r="AJ43876" s="1"/>
      <c r="AK43876" s="1"/>
      <c r="AL43876" s="1"/>
    </row>
    <row r="43877">
      <c r="I43877" s="1"/>
      <c r="J43877" s="1"/>
      <c r="K43877" s="1"/>
      <c r="AA43877" s="1"/>
      <c r="AB43877" s="1"/>
      <c r="AC43877" s="1"/>
      <c r="AJ43877" s="1"/>
      <c r="AK43877" s="1"/>
      <c r="AL43877" s="1"/>
    </row>
    <row r="43878">
      <c r="I43878" s="1"/>
      <c r="J43878" s="1"/>
      <c r="K43878" s="1"/>
      <c r="AA43878" s="1"/>
      <c r="AB43878" s="1"/>
      <c r="AC43878" s="1"/>
      <c r="AJ43878" s="1"/>
      <c r="AK43878" s="1"/>
      <c r="AL43878" s="1"/>
    </row>
    <row r="43879">
      <c r="I43879" s="1"/>
      <c r="J43879" s="1"/>
      <c r="K43879" s="1"/>
      <c r="AA43879" s="1"/>
      <c r="AB43879" s="1"/>
      <c r="AC43879" s="1"/>
      <c r="AJ43879" s="1"/>
      <c r="AK43879" s="1"/>
      <c r="AL43879" s="1"/>
    </row>
    <row r="43880">
      <c r="I43880" s="1"/>
      <c r="J43880" s="1"/>
      <c r="K43880" s="1"/>
      <c r="AA43880" s="1"/>
      <c r="AB43880" s="1"/>
      <c r="AC43880" s="1"/>
      <c r="AJ43880" s="1"/>
      <c r="AK43880" s="1"/>
      <c r="AL43880" s="1"/>
    </row>
    <row r="43881">
      <c r="I43881" s="1"/>
      <c r="J43881" s="1"/>
      <c r="K43881" s="1"/>
      <c r="AA43881" s="1"/>
      <c r="AB43881" s="1"/>
      <c r="AC43881" s="1"/>
      <c r="AJ43881" s="1"/>
      <c r="AK43881" s="1"/>
      <c r="AL43881" s="1"/>
    </row>
    <row r="43882">
      <c r="I43882" s="1"/>
      <c r="J43882" s="1"/>
      <c r="K43882" s="1"/>
      <c r="AA43882" s="1"/>
      <c r="AB43882" s="1"/>
      <c r="AC43882" s="1"/>
      <c r="AJ43882" s="1"/>
      <c r="AK43882" s="1"/>
      <c r="AL43882" s="1"/>
    </row>
    <row r="43883">
      <c r="I43883" s="1"/>
      <c r="J43883" s="1"/>
      <c r="K43883" s="1"/>
      <c r="AA43883" s="1"/>
      <c r="AB43883" s="1"/>
      <c r="AC43883" s="1"/>
      <c r="AJ43883" s="1"/>
      <c r="AK43883" s="1"/>
      <c r="AL43883" s="1"/>
    </row>
    <row r="43884">
      <c r="I43884" s="1"/>
      <c r="J43884" s="1"/>
      <c r="K43884" s="1"/>
      <c r="AA43884" s="1"/>
      <c r="AB43884" s="1"/>
      <c r="AC43884" s="1"/>
      <c r="AJ43884" s="1"/>
      <c r="AK43884" s="1"/>
      <c r="AL43884" s="1"/>
    </row>
    <row r="43885">
      <c r="I43885" s="1"/>
      <c r="J43885" s="1"/>
      <c r="K43885" s="1"/>
      <c r="AA43885" s="1"/>
      <c r="AB43885" s="1"/>
      <c r="AC43885" s="1"/>
      <c r="AJ43885" s="1"/>
      <c r="AK43885" s="1"/>
      <c r="AL43885" s="1"/>
    </row>
    <row r="43886">
      <c r="I43886" s="1"/>
      <c r="J43886" s="1"/>
      <c r="K43886" s="1"/>
      <c r="AA43886" s="1"/>
      <c r="AB43886" s="1"/>
      <c r="AC43886" s="1"/>
      <c r="AJ43886" s="1"/>
      <c r="AK43886" s="1"/>
      <c r="AL43886" s="1"/>
    </row>
    <row r="43887">
      <c r="I43887" s="1"/>
      <c r="J43887" s="1"/>
      <c r="K43887" s="1"/>
      <c r="AA43887" s="1"/>
      <c r="AB43887" s="1"/>
      <c r="AC43887" s="1"/>
      <c r="AJ43887" s="1"/>
      <c r="AK43887" s="1"/>
      <c r="AL43887" s="1"/>
    </row>
    <row r="43888">
      <c r="I43888" s="1"/>
      <c r="J43888" s="1"/>
      <c r="K43888" s="1"/>
      <c r="AA43888" s="1"/>
      <c r="AB43888" s="1"/>
      <c r="AC43888" s="1"/>
      <c r="AJ43888" s="1"/>
      <c r="AK43888" s="1"/>
      <c r="AL43888" s="1"/>
    </row>
    <row r="43889">
      <c r="I43889" s="1"/>
      <c r="J43889" s="1"/>
      <c r="K43889" s="1"/>
      <c r="AA43889" s="1"/>
      <c r="AB43889" s="1"/>
      <c r="AC43889" s="1"/>
      <c r="AJ43889" s="1"/>
      <c r="AK43889" s="1"/>
      <c r="AL43889" s="1"/>
    </row>
    <row r="43890">
      <c r="I43890" s="1"/>
      <c r="J43890" s="1"/>
      <c r="K43890" s="1"/>
      <c r="AA43890" s="1"/>
      <c r="AB43890" s="1"/>
      <c r="AC43890" s="1"/>
      <c r="AJ43890" s="1"/>
      <c r="AK43890" s="1"/>
      <c r="AL43890" s="1"/>
    </row>
    <row r="43891">
      <c r="I43891" s="1"/>
      <c r="J43891" s="1"/>
      <c r="K43891" s="1"/>
      <c r="AA43891" s="1"/>
      <c r="AB43891" s="1"/>
      <c r="AC43891" s="1"/>
      <c r="AJ43891" s="1"/>
      <c r="AK43891" s="1"/>
      <c r="AL43891" s="1"/>
    </row>
    <row r="43892">
      <c r="I43892" s="1"/>
      <c r="J43892" s="1"/>
      <c r="K43892" s="1"/>
      <c r="AA43892" s="1"/>
      <c r="AB43892" s="1"/>
      <c r="AC43892" s="1"/>
      <c r="AJ43892" s="1"/>
      <c r="AK43892" s="1"/>
      <c r="AL43892" s="1"/>
    </row>
    <row r="43893">
      <c r="I43893" s="1"/>
      <c r="J43893" s="1"/>
      <c r="K43893" s="1"/>
      <c r="AA43893" s="1"/>
      <c r="AB43893" s="1"/>
      <c r="AC43893" s="1"/>
      <c r="AJ43893" s="1"/>
      <c r="AK43893" s="1"/>
      <c r="AL43893" s="1"/>
    </row>
    <row r="43894">
      <c r="I43894" s="1"/>
      <c r="J43894" s="1"/>
      <c r="K43894" s="1"/>
      <c r="AA43894" s="1"/>
      <c r="AB43894" s="1"/>
      <c r="AC43894" s="1"/>
      <c r="AJ43894" s="1"/>
      <c r="AK43894" s="1"/>
      <c r="AL43894" s="1"/>
    </row>
    <row r="43895">
      <c r="I43895" s="1"/>
      <c r="J43895" s="1"/>
      <c r="K43895" s="1"/>
      <c r="AA43895" s="1"/>
      <c r="AB43895" s="1"/>
      <c r="AC43895" s="1"/>
      <c r="AJ43895" s="1"/>
      <c r="AK43895" s="1"/>
      <c r="AL43895" s="1"/>
    </row>
    <row r="43896">
      <c r="I43896" s="1"/>
      <c r="J43896" s="1"/>
      <c r="K43896" s="1"/>
      <c r="AA43896" s="1"/>
      <c r="AB43896" s="1"/>
      <c r="AC43896" s="1"/>
      <c r="AJ43896" s="1"/>
      <c r="AK43896" s="1"/>
      <c r="AL43896" s="1"/>
    </row>
    <row r="43897">
      <c r="I43897" s="1"/>
      <c r="J43897" s="1"/>
      <c r="K43897" s="1"/>
      <c r="AA43897" s="1"/>
      <c r="AB43897" s="1"/>
      <c r="AC43897" s="1"/>
      <c r="AJ43897" s="1"/>
      <c r="AK43897" s="1"/>
      <c r="AL43897" s="1"/>
    </row>
    <row r="43898">
      <c r="I43898" s="1"/>
      <c r="J43898" s="1"/>
      <c r="K43898" s="1"/>
      <c r="AA43898" s="1"/>
      <c r="AB43898" s="1"/>
      <c r="AC43898" s="1"/>
      <c r="AJ43898" s="1"/>
      <c r="AK43898" s="1"/>
      <c r="AL43898" s="1"/>
    </row>
    <row r="43899">
      <c r="I43899" s="1"/>
      <c r="J43899" s="1"/>
      <c r="K43899" s="1"/>
      <c r="AA43899" s="1"/>
      <c r="AB43899" s="1"/>
      <c r="AC43899" s="1"/>
      <c r="AJ43899" s="1"/>
      <c r="AK43899" s="1"/>
      <c r="AL43899" s="1"/>
    </row>
    <row r="43900">
      <c r="I43900" s="1"/>
      <c r="J43900" s="1"/>
      <c r="K43900" s="1"/>
      <c r="AA43900" s="1"/>
      <c r="AB43900" s="1"/>
      <c r="AC43900" s="1"/>
      <c r="AJ43900" s="1"/>
      <c r="AK43900" s="1"/>
      <c r="AL43900" s="1"/>
    </row>
    <row r="43901">
      <c r="I43901" s="1"/>
      <c r="J43901" s="1"/>
      <c r="K43901" s="1"/>
      <c r="AA43901" s="1"/>
      <c r="AB43901" s="1"/>
      <c r="AC43901" s="1"/>
      <c r="AJ43901" s="1"/>
      <c r="AK43901" s="1"/>
      <c r="AL43901" s="1"/>
    </row>
    <row r="43902">
      <c r="I43902" s="1"/>
      <c r="J43902" s="1"/>
      <c r="K43902" s="1"/>
      <c r="AA43902" s="1"/>
      <c r="AB43902" s="1"/>
      <c r="AC43902" s="1"/>
      <c r="AJ43902" s="1"/>
      <c r="AK43902" s="1"/>
      <c r="AL43902" s="1"/>
    </row>
    <row r="43903">
      <c r="I43903" s="1"/>
      <c r="J43903" s="1"/>
      <c r="K43903" s="1"/>
      <c r="AA43903" s="1"/>
      <c r="AB43903" s="1"/>
      <c r="AC43903" s="1"/>
      <c r="AJ43903" s="1"/>
      <c r="AK43903" s="1"/>
      <c r="AL43903" s="1"/>
    </row>
    <row r="43904">
      <c r="I43904" s="1"/>
      <c r="J43904" s="1"/>
      <c r="K43904" s="1"/>
      <c r="AA43904" s="1"/>
      <c r="AB43904" s="1"/>
      <c r="AC43904" s="1"/>
      <c r="AJ43904" s="1"/>
      <c r="AK43904" s="1"/>
      <c r="AL43904" s="1"/>
    </row>
    <row r="43905">
      <c r="I43905" s="1"/>
      <c r="J43905" s="1"/>
      <c r="K43905" s="1"/>
      <c r="AA43905" s="1"/>
      <c r="AB43905" s="1"/>
      <c r="AC43905" s="1"/>
      <c r="AJ43905" s="1"/>
      <c r="AK43905" s="1"/>
      <c r="AL43905" s="1"/>
    </row>
    <row r="43906">
      <c r="I43906" s="1"/>
      <c r="J43906" s="1"/>
      <c r="K43906" s="1"/>
      <c r="AA43906" s="1"/>
      <c r="AB43906" s="1"/>
      <c r="AC43906" s="1"/>
      <c r="AJ43906" s="1"/>
      <c r="AK43906" s="1"/>
      <c r="AL43906" s="1"/>
    </row>
    <row r="43907">
      <c r="I43907" s="1"/>
      <c r="J43907" s="1"/>
      <c r="K43907" s="1"/>
      <c r="AA43907" s="1"/>
      <c r="AB43907" s="1"/>
      <c r="AC43907" s="1"/>
      <c r="AJ43907" s="1"/>
      <c r="AK43907" s="1"/>
      <c r="AL43907" s="1"/>
    </row>
    <row r="43908">
      <c r="I43908" s="1"/>
      <c r="J43908" s="1"/>
      <c r="K43908" s="1"/>
      <c r="AA43908" s="1"/>
      <c r="AB43908" s="1"/>
      <c r="AC43908" s="1"/>
      <c r="AJ43908" s="1"/>
      <c r="AK43908" s="1"/>
      <c r="AL43908" s="1"/>
    </row>
    <row r="43909">
      <c r="I43909" s="1"/>
      <c r="J43909" s="1"/>
      <c r="K43909" s="1"/>
      <c r="AA43909" s="1"/>
      <c r="AB43909" s="1"/>
      <c r="AC43909" s="1"/>
      <c r="AJ43909" s="1"/>
      <c r="AK43909" s="1"/>
      <c r="AL43909" s="1"/>
    </row>
    <row r="43910">
      <c r="I43910" s="1"/>
      <c r="J43910" s="1"/>
      <c r="K43910" s="1"/>
      <c r="AA43910" s="1"/>
      <c r="AB43910" s="1"/>
      <c r="AC43910" s="1"/>
      <c r="AJ43910" s="1"/>
      <c r="AK43910" s="1"/>
      <c r="AL43910" s="1"/>
    </row>
    <row r="43911">
      <c r="I43911" s="1"/>
      <c r="J43911" s="1"/>
      <c r="K43911" s="1"/>
      <c r="AA43911" s="1"/>
      <c r="AB43911" s="1"/>
      <c r="AC43911" s="1"/>
      <c r="AJ43911" s="1"/>
      <c r="AK43911" s="1"/>
      <c r="AL43911" s="1"/>
    </row>
    <row r="43912">
      <c r="I43912" s="1"/>
      <c r="J43912" s="1"/>
      <c r="K43912" s="1"/>
      <c r="AA43912" s="1"/>
      <c r="AB43912" s="1"/>
      <c r="AC43912" s="1"/>
      <c r="AJ43912" s="1"/>
      <c r="AK43912" s="1"/>
      <c r="AL43912" s="1"/>
    </row>
    <row r="43913">
      <c r="I43913" s="1"/>
      <c r="J43913" s="1"/>
      <c r="K43913" s="1"/>
      <c r="AA43913" s="1"/>
      <c r="AB43913" s="1"/>
      <c r="AC43913" s="1"/>
      <c r="AJ43913" s="1"/>
      <c r="AK43913" s="1"/>
      <c r="AL43913" s="1"/>
    </row>
    <row r="43914">
      <c r="I43914" s="1"/>
      <c r="J43914" s="1"/>
      <c r="K43914" s="1"/>
      <c r="AA43914" s="1"/>
      <c r="AB43914" s="1"/>
      <c r="AC43914" s="1"/>
      <c r="AJ43914" s="1"/>
      <c r="AK43914" s="1"/>
      <c r="AL43914" s="1"/>
    </row>
    <row r="43915">
      <c r="I43915" s="1"/>
      <c r="J43915" s="1"/>
      <c r="K43915" s="1"/>
      <c r="AA43915" s="1"/>
      <c r="AB43915" s="1"/>
      <c r="AC43915" s="1"/>
      <c r="AJ43915" s="1"/>
      <c r="AK43915" s="1"/>
      <c r="AL43915" s="1"/>
    </row>
    <row r="43916">
      <c r="I43916" s="1"/>
      <c r="J43916" s="1"/>
      <c r="K43916" s="1"/>
      <c r="AA43916" s="1"/>
      <c r="AB43916" s="1"/>
      <c r="AC43916" s="1"/>
      <c r="AJ43916" s="1"/>
      <c r="AK43916" s="1"/>
      <c r="AL43916" s="1"/>
    </row>
    <row r="43917">
      <c r="I43917" s="1"/>
      <c r="J43917" s="1"/>
      <c r="K43917" s="1"/>
      <c r="AA43917" s="1"/>
      <c r="AB43917" s="1"/>
      <c r="AC43917" s="1"/>
      <c r="AJ43917" s="1"/>
      <c r="AK43917" s="1"/>
      <c r="AL43917" s="1"/>
    </row>
    <row r="43918">
      <c r="I43918" s="1"/>
      <c r="J43918" s="1"/>
      <c r="K43918" s="1"/>
      <c r="AA43918" s="1"/>
      <c r="AB43918" s="1"/>
      <c r="AC43918" s="1"/>
      <c r="AJ43918" s="1"/>
      <c r="AK43918" s="1"/>
      <c r="AL43918" s="1"/>
    </row>
    <row r="43919">
      <c r="I43919" s="1"/>
      <c r="J43919" s="1"/>
      <c r="K43919" s="1"/>
      <c r="AA43919" s="1"/>
      <c r="AB43919" s="1"/>
      <c r="AC43919" s="1"/>
      <c r="AJ43919" s="1"/>
      <c r="AK43919" s="1"/>
      <c r="AL43919" s="1"/>
    </row>
    <row r="43920">
      <c r="I43920" s="1"/>
      <c r="J43920" s="1"/>
      <c r="K43920" s="1"/>
      <c r="AA43920" s="1"/>
      <c r="AB43920" s="1"/>
      <c r="AC43920" s="1"/>
      <c r="AJ43920" s="1"/>
      <c r="AK43920" s="1"/>
      <c r="AL43920" s="1"/>
    </row>
    <row r="43921">
      <c r="I43921" s="1"/>
      <c r="J43921" s="1"/>
      <c r="K43921" s="1"/>
      <c r="AA43921" s="1"/>
      <c r="AB43921" s="1"/>
      <c r="AC43921" s="1"/>
      <c r="AJ43921" s="1"/>
      <c r="AK43921" s="1"/>
      <c r="AL43921" s="1"/>
    </row>
    <row r="43922">
      <c r="I43922" s="1"/>
      <c r="J43922" s="1"/>
      <c r="K43922" s="1"/>
      <c r="AA43922" s="1"/>
      <c r="AB43922" s="1"/>
      <c r="AC43922" s="1"/>
      <c r="AJ43922" s="1"/>
      <c r="AK43922" s="1"/>
      <c r="AL43922" s="1"/>
    </row>
    <row r="43923">
      <c r="I43923" s="1"/>
      <c r="J43923" s="1"/>
      <c r="K43923" s="1"/>
      <c r="AA43923" s="1"/>
      <c r="AB43923" s="1"/>
      <c r="AC43923" s="1"/>
      <c r="AJ43923" s="1"/>
      <c r="AK43923" s="1"/>
      <c r="AL43923" s="1"/>
    </row>
    <row r="43924">
      <c r="I43924" s="1"/>
      <c r="J43924" s="1"/>
      <c r="K43924" s="1"/>
      <c r="AA43924" s="1"/>
      <c r="AB43924" s="1"/>
      <c r="AC43924" s="1"/>
      <c r="AJ43924" s="1"/>
      <c r="AK43924" s="1"/>
      <c r="AL43924" s="1"/>
    </row>
    <row r="43925">
      <c r="I43925" s="1"/>
      <c r="J43925" s="1"/>
      <c r="K43925" s="1"/>
      <c r="AA43925" s="1"/>
      <c r="AB43925" s="1"/>
      <c r="AC43925" s="1"/>
      <c r="AJ43925" s="1"/>
      <c r="AK43925" s="1"/>
      <c r="AL43925" s="1"/>
    </row>
    <row r="43926">
      <c r="I43926" s="1"/>
      <c r="J43926" s="1"/>
      <c r="K43926" s="1"/>
      <c r="AA43926" s="1"/>
      <c r="AB43926" s="1"/>
      <c r="AC43926" s="1"/>
      <c r="AJ43926" s="1"/>
      <c r="AK43926" s="1"/>
      <c r="AL43926" s="1"/>
    </row>
    <row r="43927">
      <c r="I43927" s="1"/>
      <c r="J43927" s="1"/>
      <c r="K43927" s="1"/>
      <c r="AA43927" s="1"/>
      <c r="AB43927" s="1"/>
      <c r="AC43927" s="1"/>
      <c r="AJ43927" s="1"/>
      <c r="AK43927" s="1"/>
      <c r="AL43927" s="1"/>
    </row>
    <row r="43928">
      <c r="I43928" s="1"/>
      <c r="J43928" s="1"/>
      <c r="K43928" s="1"/>
      <c r="AA43928" s="1"/>
      <c r="AB43928" s="1"/>
      <c r="AC43928" s="1"/>
      <c r="AJ43928" s="1"/>
      <c r="AK43928" s="1"/>
      <c r="AL43928" s="1"/>
    </row>
    <row r="43929">
      <c r="I43929" s="1"/>
      <c r="J43929" s="1"/>
      <c r="K43929" s="1"/>
      <c r="AA43929" s="1"/>
      <c r="AB43929" s="1"/>
      <c r="AC43929" s="1"/>
      <c r="AJ43929" s="1"/>
      <c r="AK43929" s="1"/>
      <c r="AL43929" s="1"/>
    </row>
    <row r="43930">
      <c r="I43930" s="1"/>
      <c r="J43930" s="1"/>
      <c r="K43930" s="1"/>
      <c r="AA43930" s="1"/>
      <c r="AB43930" s="1"/>
      <c r="AC43930" s="1"/>
      <c r="AJ43930" s="1"/>
      <c r="AK43930" s="1"/>
      <c r="AL43930" s="1"/>
    </row>
    <row r="43931">
      <c r="I43931" s="1"/>
      <c r="J43931" s="1"/>
      <c r="K43931" s="1"/>
      <c r="AA43931" s="1"/>
      <c r="AB43931" s="1"/>
      <c r="AC43931" s="1"/>
      <c r="AJ43931" s="1"/>
      <c r="AK43931" s="1"/>
      <c r="AL43931" s="1"/>
    </row>
    <row r="43932">
      <c r="I43932" s="1"/>
      <c r="J43932" s="1"/>
      <c r="K43932" s="1"/>
      <c r="AA43932" s="1"/>
      <c r="AB43932" s="1"/>
      <c r="AC43932" s="1"/>
      <c r="AJ43932" s="1"/>
      <c r="AK43932" s="1"/>
      <c r="AL43932" s="1"/>
    </row>
    <row r="43933">
      <c r="I43933" s="1"/>
      <c r="J43933" s="1"/>
      <c r="K43933" s="1"/>
      <c r="AA43933" s="1"/>
      <c r="AB43933" s="1"/>
      <c r="AC43933" s="1"/>
      <c r="AJ43933" s="1"/>
      <c r="AK43933" s="1"/>
      <c r="AL43933" s="1"/>
    </row>
    <row r="43934">
      <c r="I43934" s="1"/>
      <c r="J43934" s="1"/>
      <c r="K43934" s="1"/>
      <c r="AA43934" s="1"/>
      <c r="AB43934" s="1"/>
      <c r="AC43934" s="1"/>
      <c r="AJ43934" s="1"/>
      <c r="AK43934" s="1"/>
      <c r="AL43934" s="1"/>
    </row>
    <row r="43935">
      <c r="I43935" s="1"/>
      <c r="J43935" s="1"/>
      <c r="K43935" s="1"/>
      <c r="AA43935" s="1"/>
      <c r="AB43935" s="1"/>
      <c r="AC43935" s="1"/>
      <c r="AJ43935" s="1"/>
      <c r="AK43935" s="1"/>
      <c r="AL43935" s="1"/>
    </row>
    <row r="43936">
      <c r="I43936" s="1"/>
      <c r="J43936" s="1"/>
      <c r="K43936" s="1"/>
      <c r="AA43936" s="1"/>
      <c r="AB43936" s="1"/>
      <c r="AC43936" s="1"/>
      <c r="AJ43936" s="1"/>
      <c r="AK43936" s="1"/>
      <c r="AL43936" s="1"/>
    </row>
    <row r="43937">
      <c r="I43937" s="1"/>
      <c r="J43937" s="1"/>
      <c r="K43937" s="1"/>
      <c r="AA43937" s="1"/>
      <c r="AB43937" s="1"/>
      <c r="AC43937" s="1"/>
      <c r="AJ43937" s="1"/>
      <c r="AK43937" s="1"/>
      <c r="AL43937" s="1"/>
    </row>
    <row r="43938">
      <c r="I43938" s="1"/>
      <c r="J43938" s="1"/>
      <c r="K43938" s="1"/>
      <c r="AA43938" s="1"/>
      <c r="AB43938" s="1"/>
      <c r="AC43938" s="1"/>
      <c r="AJ43938" s="1"/>
      <c r="AK43938" s="1"/>
      <c r="AL43938" s="1"/>
    </row>
    <row r="43939">
      <c r="I43939" s="1"/>
      <c r="J43939" s="1"/>
      <c r="K43939" s="1"/>
      <c r="AA43939" s="1"/>
      <c r="AB43939" s="1"/>
      <c r="AC43939" s="1"/>
      <c r="AJ43939" s="1"/>
      <c r="AK43939" s="1"/>
      <c r="AL43939" s="1"/>
    </row>
    <row r="43940">
      <c r="I43940" s="1"/>
      <c r="J43940" s="1"/>
      <c r="K43940" s="1"/>
      <c r="AA43940" s="1"/>
      <c r="AB43940" s="1"/>
      <c r="AC43940" s="1"/>
      <c r="AJ43940" s="1"/>
      <c r="AK43940" s="1"/>
      <c r="AL43940" s="1"/>
    </row>
    <row r="43941">
      <c r="I43941" s="1"/>
      <c r="J43941" s="1"/>
      <c r="K43941" s="1"/>
      <c r="AA43941" s="1"/>
      <c r="AB43941" s="1"/>
      <c r="AC43941" s="1"/>
      <c r="AJ43941" s="1"/>
      <c r="AK43941" s="1"/>
      <c r="AL43941" s="1"/>
    </row>
    <row r="43942">
      <c r="I43942" s="1"/>
      <c r="J43942" s="1"/>
      <c r="K43942" s="1"/>
      <c r="AA43942" s="1"/>
      <c r="AB43942" s="1"/>
      <c r="AC43942" s="1"/>
      <c r="AJ43942" s="1"/>
      <c r="AK43942" s="1"/>
      <c r="AL43942" s="1"/>
    </row>
    <row r="43943">
      <c r="I43943" s="1"/>
      <c r="J43943" s="1"/>
      <c r="K43943" s="1"/>
      <c r="AA43943" s="1"/>
      <c r="AB43943" s="1"/>
      <c r="AC43943" s="1"/>
      <c r="AJ43943" s="1"/>
      <c r="AK43943" s="1"/>
      <c r="AL43943" s="1"/>
    </row>
    <row r="43944">
      <c r="I43944" s="1"/>
      <c r="J43944" s="1"/>
      <c r="K43944" s="1"/>
      <c r="AA43944" s="1"/>
      <c r="AB43944" s="1"/>
      <c r="AC43944" s="1"/>
      <c r="AJ43944" s="1"/>
      <c r="AK43944" s="1"/>
      <c r="AL43944" s="1"/>
    </row>
    <row r="43945">
      <c r="I43945" s="1"/>
      <c r="J43945" s="1"/>
      <c r="K43945" s="1"/>
      <c r="AA43945" s="1"/>
      <c r="AB43945" s="1"/>
      <c r="AC43945" s="1"/>
      <c r="AJ43945" s="1"/>
      <c r="AK43945" s="1"/>
      <c r="AL43945" s="1"/>
    </row>
    <row r="43946">
      <c r="I43946" s="1"/>
      <c r="J43946" s="1"/>
      <c r="K43946" s="1"/>
      <c r="AA43946" s="1"/>
      <c r="AB43946" s="1"/>
      <c r="AC43946" s="1"/>
      <c r="AJ43946" s="1"/>
      <c r="AK43946" s="1"/>
      <c r="AL43946" s="1"/>
    </row>
    <row r="43947">
      <c r="I43947" s="1"/>
      <c r="J43947" s="1"/>
      <c r="K43947" s="1"/>
      <c r="AA43947" s="1"/>
      <c r="AB43947" s="1"/>
      <c r="AC43947" s="1"/>
      <c r="AJ43947" s="1"/>
      <c r="AK43947" s="1"/>
      <c r="AL43947" s="1"/>
    </row>
    <row r="43948">
      <c r="I43948" s="1"/>
      <c r="J43948" s="1"/>
      <c r="K43948" s="1"/>
      <c r="AA43948" s="1"/>
      <c r="AB43948" s="1"/>
      <c r="AC43948" s="1"/>
      <c r="AJ43948" s="1"/>
      <c r="AK43948" s="1"/>
      <c r="AL43948" s="1"/>
    </row>
    <row r="43949">
      <c r="I43949" s="1"/>
      <c r="J43949" s="1"/>
      <c r="K43949" s="1"/>
      <c r="AA43949" s="1"/>
      <c r="AB43949" s="1"/>
      <c r="AC43949" s="1"/>
      <c r="AJ43949" s="1"/>
      <c r="AK43949" s="1"/>
      <c r="AL43949" s="1"/>
    </row>
    <row r="43950">
      <c r="I43950" s="1"/>
      <c r="J43950" s="1"/>
      <c r="K43950" s="1"/>
      <c r="AA43950" s="1"/>
      <c r="AB43950" s="1"/>
      <c r="AC43950" s="1"/>
      <c r="AJ43950" s="1"/>
      <c r="AK43950" s="1"/>
      <c r="AL43950" s="1"/>
    </row>
    <row r="43951">
      <c r="I43951" s="1"/>
      <c r="J43951" s="1"/>
      <c r="K43951" s="1"/>
      <c r="AA43951" s="1"/>
      <c r="AB43951" s="1"/>
      <c r="AC43951" s="1"/>
      <c r="AJ43951" s="1"/>
      <c r="AK43951" s="1"/>
      <c r="AL43951" s="1"/>
    </row>
    <row r="43952">
      <c r="I43952" s="1"/>
      <c r="J43952" s="1"/>
      <c r="K43952" s="1"/>
      <c r="AA43952" s="1"/>
      <c r="AB43952" s="1"/>
      <c r="AC43952" s="1"/>
      <c r="AJ43952" s="1"/>
      <c r="AK43952" s="1"/>
      <c r="AL43952" s="1"/>
    </row>
    <row r="43953">
      <c r="I43953" s="1"/>
      <c r="J43953" s="1"/>
      <c r="K43953" s="1"/>
      <c r="AA43953" s="1"/>
      <c r="AB43953" s="1"/>
      <c r="AC43953" s="1"/>
      <c r="AJ43953" s="1"/>
      <c r="AK43953" s="1"/>
      <c r="AL43953" s="1"/>
    </row>
    <row r="43954">
      <c r="I43954" s="1"/>
      <c r="J43954" s="1"/>
      <c r="K43954" s="1"/>
      <c r="AA43954" s="1"/>
      <c r="AB43954" s="1"/>
      <c r="AC43954" s="1"/>
      <c r="AJ43954" s="1"/>
      <c r="AK43954" s="1"/>
      <c r="AL43954" s="1"/>
    </row>
    <row r="43955">
      <c r="I43955" s="1"/>
      <c r="J43955" s="1"/>
      <c r="K43955" s="1"/>
      <c r="AA43955" s="1"/>
      <c r="AB43955" s="1"/>
      <c r="AC43955" s="1"/>
      <c r="AJ43955" s="1"/>
      <c r="AK43955" s="1"/>
      <c r="AL43955" s="1"/>
    </row>
    <row r="43956">
      <c r="I43956" s="1"/>
      <c r="J43956" s="1"/>
      <c r="K43956" s="1"/>
      <c r="AA43956" s="1"/>
      <c r="AB43956" s="1"/>
      <c r="AC43956" s="1"/>
      <c r="AJ43956" s="1"/>
      <c r="AK43956" s="1"/>
      <c r="AL43956" s="1"/>
    </row>
    <row r="43957">
      <c r="I43957" s="1"/>
      <c r="J43957" s="1"/>
      <c r="K43957" s="1"/>
      <c r="AA43957" s="1"/>
      <c r="AB43957" s="1"/>
      <c r="AC43957" s="1"/>
      <c r="AJ43957" s="1"/>
      <c r="AK43957" s="1"/>
      <c r="AL43957" s="1"/>
    </row>
    <row r="43958">
      <c r="I43958" s="1"/>
      <c r="J43958" s="1"/>
      <c r="K43958" s="1"/>
      <c r="AA43958" s="1"/>
      <c r="AB43958" s="1"/>
      <c r="AC43958" s="1"/>
      <c r="AJ43958" s="1"/>
      <c r="AK43958" s="1"/>
      <c r="AL43958" s="1"/>
    </row>
    <row r="43959">
      <c r="I43959" s="1"/>
      <c r="J43959" s="1"/>
      <c r="K43959" s="1"/>
      <c r="AA43959" s="1"/>
      <c r="AB43959" s="1"/>
      <c r="AC43959" s="1"/>
      <c r="AJ43959" s="1"/>
      <c r="AK43959" s="1"/>
      <c r="AL43959" s="1"/>
    </row>
    <row r="43960">
      <c r="I43960" s="1"/>
      <c r="J43960" s="1"/>
      <c r="K43960" s="1"/>
      <c r="AA43960" s="1"/>
      <c r="AB43960" s="1"/>
      <c r="AC43960" s="1"/>
      <c r="AJ43960" s="1"/>
      <c r="AK43960" s="1"/>
      <c r="AL43960" s="1"/>
    </row>
    <row r="43961">
      <c r="I43961" s="1"/>
      <c r="J43961" s="1"/>
      <c r="K43961" s="1"/>
      <c r="AA43961" s="1"/>
      <c r="AB43961" s="1"/>
      <c r="AC43961" s="1"/>
      <c r="AJ43961" s="1"/>
      <c r="AK43961" s="1"/>
      <c r="AL43961" s="1"/>
    </row>
    <row r="43962">
      <c r="I43962" s="1"/>
      <c r="J43962" s="1"/>
      <c r="K43962" s="1"/>
      <c r="AA43962" s="1"/>
      <c r="AB43962" s="1"/>
      <c r="AC43962" s="1"/>
      <c r="AJ43962" s="1"/>
      <c r="AK43962" s="1"/>
      <c r="AL43962" s="1"/>
    </row>
    <row r="43963">
      <c r="I43963" s="1"/>
      <c r="J43963" s="1"/>
      <c r="K43963" s="1"/>
      <c r="AA43963" s="1"/>
      <c r="AB43963" s="1"/>
      <c r="AC43963" s="1"/>
      <c r="AJ43963" s="1"/>
      <c r="AK43963" s="1"/>
      <c r="AL43963" s="1"/>
    </row>
    <row r="43964">
      <c r="I43964" s="1"/>
      <c r="J43964" s="1"/>
      <c r="K43964" s="1"/>
      <c r="AA43964" s="1"/>
      <c r="AB43964" s="1"/>
      <c r="AC43964" s="1"/>
      <c r="AJ43964" s="1"/>
      <c r="AK43964" s="1"/>
      <c r="AL43964" s="1"/>
    </row>
    <row r="43965">
      <c r="I43965" s="1"/>
      <c r="J43965" s="1"/>
      <c r="K43965" s="1"/>
      <c r="AA43965" s="1"/>
      <c r="AB43965" s="1"/>
      <c r="AC43965" s="1"/>
      <c r="AJ43965" s="1"/>
      <c r="AK43965" s="1"/>
      <c r="AL43965" s="1"/>
    </row>
    <row r="43966">
      <c r="I43966" s="1"/>
      <c r="J43966" s="1"/>
      <c r="K43966" s="1"/>
      <c r="AA43966" s="1"/>
      <c r="AB43966" s="1"/>
      <c r="AC43966" s="1"/>
      <c r="AJ43966" s="1"/>
      <c r="AK43966" s="1"/>
      <c r="AL43966" s="1"/>
    </row>
    <row r="43967">
      <c r="I43967" s="1"/>
      <c r="J43967" s="1"/>
      <c r="K43967" s="1"/>
      <c r="AA43967" s="1"/>
      <c r="AB43967" s="1"/>
      <c r="AC43967" s="1"/>
      <c r="AJ43967" s="1"/>
      <c r="AK43967" s="1"/>
      <c r="AL43967" s="1"/>
    </row>
    <row r="43968">
      <c r="I43968" s="1"/>
      <c r="J43968" s="1"/>
      <c r="K43968" s="1"/>
      <c r="AA43968" s="1"/>
      <c r="AB43968" s="1"/>
      <c r="AC43968" s="1"/>
      <c r="AJ43968" s="1"/>
      <c r="AK43968" s="1"/>
      <c r="AL43968" s="1"/>
    </row>
    <row r="43969">
      <c r="I43969" s="1"/>
      <c r="J43969" s="1"/>
      <c r="K43969" s="1"/>
      <c r="AA43969" s="1"/>
      <c r="AB43969" s="1"/>
      <c r="AC43969" s="1"/>
      <c r="AJ43969" s="1"/>
      <c r="AK43969" s="1"/>
      <c r="AL43969" s="1"/>
    </row>
    <row r="43970">
      <c r="I43970" s="1"/>
      <c r="J43970" s="1"/>
      <c r="K43970" s="1"/>
      <c r="AA43970" s="1"/>
      <c r="AB43970" s="1"/>
      <c r="AC43970" s="1"/>
      <c r="AJ43970" s="1"/>
      <c r="AK43970" s="1"/>
      <c r="AL43970" s="1"/>
    </row>
    <row r="43971">
      <c r="I43971" s="1"/>
      <c r="J43971" s="1"/>
      <c r="K43971" s="1"/>
      <c r="AA43971" s="1"/>
      <c r="AB43971" s="1"/>
      <c r="AC43971" s="1"/>
      <c r="AJ43971" s="1"/>
      <c r="AK43971" s="1"/>
      <c r="AL43971" s="1"/>
    </row>
    <row r="43972">
      <c r="I43972" s="1"/>
      <c r="J43972" s="1"/>
      <c r="K43972" s="1"/>
      <c r="AA43972" s="1"/>
      <c r="AB43972" s="1"/>
      <c r="AC43972" s="1"/>
      <c r="AJ43972" s="1"/>
      <c r="AK43972" s="1"/>
      <c r="AL43972" s="1"/>
    </row>
    <row r="43973">
      <c r="I43973" s="1"/>
      <c r="J43973" s="1"/>
      <c r="K43973" s="1"/>
      <c r="AA43973" s="1"/>
      <c r="AB43973" s="1"/>
      <c r="AC43973" s="1"/>
      <c r="AJ43973" s="1"/>
      <c r="AK43973" s="1"/>
      <c r="AL43973" s="1"/>
    </row>
    <row r="43974">
      <c r="I43974" s="1"/>
      <c r="J43974" s="1"/>
      <c r="K43974" s="1"/>
      <c r="AA43974" s="1"/>
      <c r="AB43974" s="1"/>
      <c r="AC43974" s="1"/>
      <c r="AJ43974" s="1"/>
      <c r="AK43974" s="1"/>
      <c r="AL43974" s="1"/>
    </row>
    <row r="43975">
      <c r="I43975" s="1"/>
      <c r="J43975" s="1"/>
      <c r="K43975" s="1"/>
      <c r="AA43975" s="1"/>
      <c r="AB43975" s="1"/>
      <c r="AC43975" s="1"/>
      <c r="AJ43975" s="1"/>
      <c r="AK43975" s="1"/>
      <c r="AL43975" s="1"/>
    </row>
    <row r="43976">
      <c r="I43976" s="1"/>
      <c r="J43976" s="1"/>
      <c r="K43976" s="1"/>
      <c r="AA43976" s="1"/>
      <c r="AB43976" s="1"/>
      <c r="AC43976" s="1"/>
      <c r="AJ43976" s="1"/>
      <c r="AK43976" s="1"/>
      <c r="AL43976" s="1"/>
    </row>
    <row r="43977">
      <c r="I43977" s="1"/>
      <c r="J43977" s="1"/>
      <c r="K43977" s="1"/>
      <c r="AA43977" s="1"/>
      <c r="AB43977" s="1"/>
      <c r="AC43977" s="1"/>
      <c r="AJ43977" s="1"/>
      <c r="AK43977" s="1"/>
      <c r="AL43977" s="1"/>
    </row>
    <row r="43978">
      <c r="I43978" s="1"/>
      <c r="J43978" s="1"/>
      <c r="K43978" s="1"/>
      <c r="AA43978" s="1"/>
      <c r="AB43978" s="1"/>
      <c r="AC43978" s="1"/>
      <c r="AJ43978" s="1"/>
      <c r="AK43978" s="1"/>
      <c r="AL43978" s="1"/>
    </row>
    <row r="43979">
      <c r="I43979" s="1"/>
      <c r="J43979" s="1"/>
      <c r="K43979" s="1"/>
      <c r="AA43979" s="1"/>
      <c r="AB43979" s="1"/>
      <c r="AC43979" s="1"/>
      <c r="AJ43979" s="1"/>
      <c r="AK43979" s="1"/>
      <c r="AL43979" s="1"/>
    </row>
    <row r="43980">
      <c r="I43980" s="1"/>
      <c r="J43980" s="1"/>
      <c r="K43980" s="1"/>
      <c r="AA43980" s="1"/>
      <c r="AB43980" s="1"/>
      <c r="AC43980" s="1"/>
      <c r="AJ43980" s="1"/>
      <c r="AK43980" s="1"/>
      <c r="AL43980" s="1"/>
    </row>
    <row r="43981">
      <c r="I43981" s="1"/>
      <c r="J43981" s="1"/>
      <c r="K43981" s="1"/>
      <c r="AA43981" s="1"/>
      <c r="AB43981" s="1"/>
      <c r="AC43981" s="1"/>
      <c r="AJ43981" s="1"/>
      <c r="AK43981" s="1"/>
      <c r="AL43981" s="1"/>
    </row>
    <row r="43982">
      <c r="I43982" s="1"/>
      <c r="J43982" s="1"/>
      <c r="K43982" s="1"/>
      <c r="AA43982" s="1"/>
      <c r="AB43982" s="1"/>
      <c r="AC43982" s="1"/>
      <c r="AJ43982" s="1"/>
      <c r="AK43982" s="1"/>
      <c r="AL43982" s="1"/>
    </row>
    <row r="43983">
      <c r="I43983" s="1"/>
      <c r="J43983" s="1"/>
      <c r="K43983" s="1"/>
      <c r="AA43983" s="1"/>
      <c r="AB43983" s="1"/>
      <c r="AC43983" s="1"/>
      <c r="AJ43983" s="1"/>
      <c r="AK43983" s="1"/>
      <c r="AL43983" s="1"/>
    </row>
    <row r="43984">
      <c r="I43984" s="1"/>
      <c r="J43984" s="1"/>
      <c r="K43984" s="1"/>
      <c r="AA43984" s="1"/>
      <c r="AB43984" s="1"/>
      <c r="AC43984" s="1"/>
      <c r="AJ43984" s="1"/>
      <c r="AK43984" s="1"/>
      <c r="AL43984" s="1"/>
    </row>
    <row r="43985">
      <c r="I43985" s="1"/>
      <c r="J43985" s="1"/>
      <c r="K43985" s="1"/>
      <c r="AA43985" s="1"/>
      <c r="AB43985" s="1"/>
      <c r="AC43985" s="1"/>
      <c r="AJ43985" s="1"/>
      <c r="AK43985" s="1"/>
      <c r="AL43985" s="1"/>
    </row>
    <row r="43986">
      <c r="I43986" s="1"/>
      <c r="J43986" s="1"/>
      <c r="K43986" s="1"/>
      <c r="AA43986" s="1"/>
      <c r="AB43986" s="1"/>
      <c r="AC43986" s="1"/>
      <c r="AJ43986" s="1"/>
      <c r="AK43986" s="1"/>
      <c r="AL43986" s="1"/>
    </row>
    <row r="43987">
      <c r="I43987" s="1"/>
      <c r="J43987" s="1"/>
      <c r="K43987" s="1"/>
      <c r="AA43987" s="1"/>
      <c r="AB43987" s="1"/>
      <c r="AC43987" s="1"/>
      <c r="AJ43987" s="1"/>
      <c r="AK43987" s="1"/>
      <c r="AL43987" s="1"/>
    </row>
    <row r="43988">
      <c r="I43988" s="1"/>
      <c r="J43988" s="1"/>
      <c r="K43988" s="1"/>
      <c r="AA43988" s="1"/>
      <c r="AB43988" s="1"/>
      <c r="AC43988" s="1"/>
      <c r="AJ43988" s="1"/>
      <c r="AK43988" s="1"/>
      <c r="AL43988" s="1"/>
    </row>
    <row r="43989">
      <c r="I43989" s="1"/>
      <c r="J43989" s="1"/>
      <c r="K43989" s="1"/>
      <c r="AA43989" s="1"/>
      <c r="AB43989" s="1"/>
      <c r="AC43989" s="1"/>
      <c r="AJ43989" s="1"/>
      <c r="AK43989" s="1"/>
      <c r="AL43989" s="1"/>
    </row>
    <row r="43990">
      <c r="I43990" s="1"/>
      <c r="J43990" s="1"/>
      <c r="K43990" s="1"/>
      <c r="AA43990" s="1"/>
      <c r="AB43990" s="1"/>
      <c r="AC43990" s="1"/>
      <c r="AJ43990" s="1"/>
      <c r="AK43990" s="1"/>
      <c r="AL43990" s="1"/>
    </row>
    <row r="43991">
      <c r="I43991" s="1"/>
      <c r="J43991" s="1"/>
      <c r="K43991" s="1"/>
      <c r="AA43991" s="1"/>
      <c r="AB43991" s="1"/>
      <c r="AC43991" s="1"/>
      <c r="AJ43991" s="1"/>
      <c r="AK43991" s="1"/>
      <c r="AL43991" s="1"/>
    </row>
    <row r="43992">
      <c r="I43992" s="1"/>
      <c r="J43992" s="1"/>
      <c r="K43992" s="1"/>
      <c r="AA43992" s="1"/>
      <c r="AB43992" s="1"/>
      <c r="AC43992" s="1"/>
      <c r="AJ43992" s="1"/>
      <c r="AK43992" s="1"/>
      <c r="AL43992" s="1"/>
    </row>
    <row r="43993">
      <c r="I43993" s="1"/>
      <c r="J43993" s="1"/>
      <c r="K43993" s="1"/>
      <c r="AA43993" s="1"/>
      <c r="AB43993" s="1"/>
      <c r="AC43993" s="1"/>
      <c r="AJ43993" s="1"/>
      <c r="AK43993" s="1"/>
      <c r="AL43993" s="1"/>
    </row>
    <row r="43994">
      <c r="I43994" s="1"/>
      <c r="J43994" s="1"/>
      <c r="K43994" s="1"/>
      <c r="AA43994" s="1"/>
      <c r="AB43994" s="1"/>
      <c r="AC43994" s="1"/>
      <c r="AJ43994" s="1"/>
      <c r="AK43994" s="1"/>
      <c r="AL43994" s="1"/>
    </row>
    <row r="43995">
      <c r="I43995" s="1"/>
      <c r="J43995" s="1"/>
      <c r="K43995" s="1"/>
      <c r="AA43995" s="1"/>
      <c r="AB43995" s="1"/>
      <c r="AC43995" s="1"/>
      <c r="AJ43995" s="1"/>
      <c r="AK43995" s="1"/>
      <c r="AL43995" s="1"/>
    </row>
    <row r="43996">
      <c r="I43996" s="1"/>
      <c r="J43996" s="1"/>
      <c r="K43996" s="1"/>
      <c r="AA43996" s="1"/>
      <c r="AB43996" s="1"/>
      <c r="AC43996" s="1"/>
      <c r="AJ43996" s="1"/>
      <c r="AK43996" s="1"/>
      <c r="AL43996" s="1"/>
    </row>
    <row r="43997">
      <c r="I43997" s="1"/>
      <c r="J43997" s="1"/>
      <c r="K43997" s="1"/>
      <c r="AA43997" s="1"/>
      <c r="AB43997" s="1"/>
      <c r="AC43997" s="1"/>
      <c r="AJ43997" s="1"/>
      <c r="AK43997" s="1"/>
      <c r="AL43997" s="1"/>
    </row>
    <row r="43998">
      <c r="I43998" s="1"/>
      <c r="J43998" s="1"/>
      <c r="K43998" s="1"/>
      <c r="AA43998" s="1"/>
      <c r="AB43998" s="1"/>
      <c r="AC43998" s="1"/>
      <c r="AJ43998" s="1"/>
      <c r="AK43998" s="1"/>
      <c r="AL43998" s="1"/>
    </row>
    <row r="43999">
      <c r="I43999" s="1"/>
      <c r="J43999" s="1"/>
      <c r="K43999" s="1"/>
      <c r="AA43999" s="1"/>
      <c r="AB43999" s="1"/>
      <c r="AC43999" s="1"/>
      <c r="AJ43999" s="1"/>
      <c r="AK43999" s="1"/>
      <c r="AL43999" s="1"/>
    </row>
    <row r="44000">
      <c r="I44000" s="1"/>
      <c r="J44000" s="1"/>
      <c r="K44000" s="1"/>
      <c r="AA44000" s="1"/>
      <c r="AB44000" s="1"/>
      <c r="AC44000" s="1"/>
      <c r="AJ44000" s="1"/>
      <c r="AK44000" s="1"/>
      <c r="AL44000" s="1"/>
    </row>
    <row r="44001">
      <c r="I44001" s="1"/>
      <c r="J44001" s="1"/>
      <c r="K44001" s="1"/>
      <c r="AA44001" s="1"/>
      <c r="AB44001" s="1"/>
      <c r="AC44001" s="1"/>
      <c r="AJ44001" s="1"/>
      <c r="AK44001" s="1"/>
      <c r="AL44001" s="1"/>
    </row>
    <row r="44002">
      <c r="I44002" s="1"/>
      <c r="J44002" s="1"/>
      <c r="K44002" s="1"/>
      <c r="AA44002" s="1"/>
      <c r="AB44002" s="1"/>
      <c r="AC44002" s="1"/>
      <c r="AJ44002" s="1"/>
      <c r="AK44002" s="1"/>
      <c r="AL44002" s="1"/>
    </row>
    <row r="44003">
      <c r="I44003" s="1"/>
      <c r="J44003" s="1"/>
      <c r="K44003" s="1"/>
      <c r="AA44003" s="1"/>
      <c r="AB44003" s="1"/>
      <c r="AC44003" s="1"/>
      <c r="AJ44003" s="1"/>
      <c r="AK44003" s="1"/>
      <c r="AL44003" s="1"/>
    </row>
    <row r="44004">
      <c r="I44004" s="1"/>
      <c r="J44004" s="1"/>
      <c r="K44004" s="1"/>
      <c r="AA44004" s="1"/>
      <c r="AB44004" s="1"/>
      <c r="AC44004" s="1"/>
      <c r="AJ44004" s="1"/>
      <c r="AK44004" s="1"/>
      <c r="AL44004" s="1"/>
    </row>
    <row r="44005">
      <c r="I44005" s="1"/>
      <c r="J44005" s="1"/>
      <c r="K44005" s="1"/>
      <c r="AA44005" s="1"/>
      <c r="AB44005" s="1"/>
      <c r="AC44005" s="1"/>
      <c r="AJ44005" s="1"/>
      <c r="AK44005" s="1"/>
      <c r="AL44005" s="1"/>
    </row>
    <row r="44006">
      <c r="I44006" s="1"/>
      <c r="J44006" s="1"/>
      <c r="K44006" s="1"/>
      <c r="AA44006" s="1"/>
      <c r="AB44006" s="1"/>
      <c r="AC44006" s="1"/>
      <c r="AJ44006" s="1"/>
      <c r="AK44006" s="1"/>
      <c r="AL44006" s="1"/>
    </row>
    <row r="44007">
      <c r="I44007" s="1"/>
      <c r="J44007" s="1"/>
      <c r="K44007" s="1"/>
      <c r="AA44007" s="1"/>
      <c r="AB44007" s="1"/>
      <c r="AC44007" s="1"/>
      <c r="AJ44007" s="1"/>
      <c r="AK44007" s="1"/>
      <c r="AL44007" s="1"/>
    </row>
    <row r="44008">
      <c r="I44008" s="1"/>
      <c r="J44008" s="1"/>
      <c r="K44008" s="1"/>
      <c r="AA44008" s="1"/>
      <c r="AB44008" s="1"/>
      <c r="AC44008" s="1"/>
      <c r="AJ44008" s="1"/>
      <c r="AK44008" s="1"/>
      <c r="AL44008" s="1"/>
    </row>
    <row r="44009">
      <c r="I44009" s="1"/>
      <c r="J44009" s="1"/>
      <c r="K44009" s="1"/>
      <c r="AA44009" s="1"/>
      <c r="AB44009" s="1"/>
      <c r="AC44009" s="1"/>
      <c r="AJ44009" s="1"/>
      <c r="AK44009" s="1"/>
      <c r="AL44009" s="1"/>
    </row>
    <row r="44010">
      <c r="I44010" s="1"/>
      <c r="J44010" s="1"/>
      <c r="K44010" s="1"/>
      <c r="AA44010" s="1"/>
      <c r="AB44010" s="1"/>
      <c r="AC44010" s="1"/>
      <c r="AJ44010" s="1"/>
      <c r="AK44010" s="1"/>
      <c r="AL44010" s="1"/>
    </row>
    <row r="44011">
      <c r="I44011" s="1"/>
      <c r="J44011" s="1"/>
      <c r="K44011" s="1"/>
      <c r="AA44011" s="1"/>
      <c r="AB44011" s="1"/>
      <c r="AC44011" s="1"/>
      <c r="AJ44011" s="1"/>
      <c r="AK44011" s="1"/>
      <c r="AL44011" s="1"/>
    </row>
    <row r="44012">
      <c r="I44012" s="1"/>
      <c r="J44012" s="1"/>
      <c r="K44012" s="1"/>
      <c r="AA44012" s="1"/>
      <c r="AB44012" s="1"/>
      <c r="AC44012" s="1"/>
      <c r="AJ44012" s="1"/>
      <c r="AK44012" s="1"/>
      <c r="AL44012" s="1"/>
    </row>
    <row r="44013">
      <c r="I44013" s="1"/>
      <c r="J44013" s="1"/>
      <c r="K44013" s="1"/>
      <c r="AA44013" s="1"/>
      <c r="AB44013" s="1"/>
      <c r="AC44013" s="1"/>
      <c r="AJ44013" s="1"/>
      <c r="AK44013" s="1"/>
      <c r="AL44013" s="1"/>
    </row>
    <row r="44014">
      <c r="I44014" s="1"/>
      <c r="J44014" s="1"/>
      <c r="K44014" s="1"/>
      <c r="AA44014" s="1"/>
      <c r="AB44014" s="1"/>
      <c r="AC44014" s="1"/>
      <c r="AJ44014" s="1"/>
      <c r="AK44014" s="1"/>
      <c r="AL44014" s="1"/>
    </row>
    <row r="44015">
      <c r="I44015" s="1"/>
      <c r="J44015" s="1"/>
      <c r="K44015" s="1"/>
      <c r="AA44015" s="1"/>
      <c r="AB44015" s="1"/>
      <c r="AC44015" s="1"/>
      <c r="AJ44015" s="1"/>
      <c r="AK44015" s="1"/>
      <c r="AL44015" s="1"/>
    </row>
    <row r="44016">
      <c r="I44016" s="1"/>
      <c r="J44016" s="1"/>
      <c r="K44016" s="1"/>
      <c r="AA44016" s="1"/>
      <c r="AB44016" s="1"/>
      <c r="AC44016" s="1"/>
      <c r="AJ44016" s="1"/>
      <c r="AK44016" s="1"/>
      <c r="AL44016" s="1"/>
    </row>
    <row r="44017">
      <c r="I44017" s="1"/>
      <c r="J44017" s="1"/>
      <c r="K44017" s="1"/>
      <c r="AA44017" s="1"/>
      <c r="AB44017" s="1"/>
      <c r="AC44017" s="1"/>
      <c r="AJ44017" s="1"/>
      <c r="AK44017" s="1"/>
      <c r="AL44017" s="1"/>
    </row>
    <row r="44018">
      <c r="I44018" s="1"/>
      <c r="J44018" s="1"/>
      <c r="K44018" s="1"/>
      <c r="AA44018" s="1"/>
      <c r="AB44018" s="1"/>
      <c r="AC44018" s="1"/>
      <c r="AJ44018" s="1"/>
      <c r="AK44018" s="1"/>
      <c r="AL44018" s="1"/>
    </row>
    <row r="44019">
      <c r="I44019" s="1"/>
      <c r="J44019" s="1"/>
      <c r="K44019" s="1"/>
      <c r="AA44019" s="1"/>
      <c r="AB44019" s="1"/>
      <c r="AC44019" s="1"/>
      <c r="AJ44019" s="1"/>
      <c r="AK44019" s="1"/>
      <c r="AL44019" s="1"/>
    </row>
    <row r="44020">
      <c r="I44020" s="1"/>
      <c r="J44020" s="1"/>
      <c r="K44020" s="1"/>
      <c r="AA44020" s="1"/>
      <c r="AB44020" s="1"/>
      <c r="AC44020" s="1"/>
      <c r="AJ44020" s="1"/>
      <c r="AK44020" s="1"/>
      <c r="AL44020" s="1"/>
    </row>
    <row r="44021">
      <c r="I44021" s="1"/>
      <c r="J44021" s="1"/>
      <c r="K44021" s="1"/>
      <c r="AA44021" s="1"/>
      <c r="AB44021" s="1"/>
      <c r="AC44021" s="1"/>
      <c r="AJ44021" s="1"/>
      <c r="AK44021" s="1"/>
      <c r="AL44021" s="1"/>
    </row>
    <row r="44022">
      <c r="I44022" s="1"/>
      <c r="J44022" s="1"/>
      <c r="K44022" s="1"/>
      <c r="AA44022" s="1"/>
      <c r="AB44022" s="1"/>
      <c r="AC44022" s="1"/>
      <c r="AJ44022" s="1"/>
      <c r="AK44022" s="1"/>
      <c r="AL44022" s="1"/>
    </row>
    <row r="44023">
      <c r="I44023" s="1"/>
      <c r="J44023" s="1"/>
      <c r="K44023" s="1"/>
      <c r="AA44023" s="1"/>
      <c r="AB44023" s="1"/>
      <c r="AC44023" s="1"/>
      <c r="AJ44023" s="1"/>
      <c r="AK44023" s="1"/>
      <c r="AL44023" s="1"/>
    </row>
    <row r="44024">
      <c r="I44024" s="1"/>
      <c r="J44024" s="1"/>
      <c r="K44024" s="1"/>
      <c r="AA44024" s="1"/>
      <c r="AB44024" s="1"/>
      <c r="AC44024" s="1"/>
      <c r="AJ44024" s="1"/>
      <c r="AK44024" s="1"/>
      <c r="AL44024" s="1"/>
    </row>
    <row r="44025">
      <c r="I44025" s="1"/>
      <c r="J44025" s="1"/>
      <c r="K44025" s="1"/>
      <c r="AA44025" s="1"/>
      <c r="AB44025" s="1"/>
      <c r="AC44025" s="1"/>
      <c r="AJ44025" s="1"/>
      <c r="AK44025" s="1"/>
      <c r="AL44025" s="1"/>
    </row>
    <row r="44026">
      <c r="I44026" s="1"/>
      <c r="J44026" s="1"/>
      <c r="K44026" s="1"/>
      <c r="AA44026" s="1"/>
      <c r="AB44026" s="1"/>
      <c r="AC44026" s="1"/>
      <c r="AJ44026" s="1"/>
      <c r="AK44026" s="1"/>
      <c r="AL44026" s="1"/>
    </row>
    <row r="44027">
      <c r="I44027" s="1"/>
      <c r="J44027" s="1"/>
      <c r="K44027" s="1"/>
      <c r="AA44027" s="1"/>
      <c r="AB44027" s="1"/>
      <c r="AC44027" s="1"/>
      <c r="AJ44027" s="1"/>
      <c r="AK44027" s="1"/>
      <c r="AL44027" s="1"/>
    </row>
    <row r="44028">
      <c r="I44028" s="1"/>
      <c r="J44028" s="1"/>
      <c r="K44028" s="1"/>
      <c r="AA44028" s="1"/>
      <c r="AB44028" s="1"/>
      <c r="AC44028" s="1"/>
      <c r="AJ44028" s="1"/>
      <c r="AK44028" s="1"/>
      <c r="AL44028" s="1"/>
    </row>
    <row r="44029">
      <c r="I44029" s="1"/>
      <c r="J44029" s="1"/>
      <c r="K44029" s="1"/>
      <c r="AA44029" s="1"/>
      <c r="AB44029" s="1"/>
      <c r="AC44029" s="1"/>
      <c r="AJ44029" s="1"/>
      <c r="AK44029" s="1"/>
      <c r="AL44029" s="1"/>
    </row>
    <row r="44030">
      <c r="I44030" s="1"/>
      <c r="J44030" s="1"/>
      <c r="K44030" s="1"/>
      <c r="AA44030" s="1"/>
      <c r="AB44030" s="1"/>
      <c r="AC44030" s="1"/>
      <c r="AJ44030" s="1"/>
      <c r="AK44030" s="1"/>
      <c r="AL44030" s="1"/>
    </row>
    <row r="44031">
      <c r="I44031" s="1"/>
      <c r="J44031" s="1"/>
      <c r="K44031" s="1"/>
      <c r="AA44031" s="1"/>
      <c r="AB44031" s="1"/>
      <c r="AC44031" s="1"/>
      <c r="AJ44031" s="1"/>
      <c r="AK44031" s="1"/>
      <c r="AL44031" s="1"/>
    </row>
    <row r="44032">
      <c r="I44032" s="1"/>
      <c r="J44032" s="1"/>
      <c r="K44032" s="1"/>
      <c r="AA44032" s="1"/>
      <c r="AB44032" s="1"/>
      <c r="AC44032" s="1"/>
      <c r="AJ44032" s="1"/>
      <c r="AK44032" s="1"/>
      <c r="AL44032" s="1"/>
    </row>
    <row r="44033">
      <c r="I44033" s="1"/>
      <c r="J44033" s="1"/>
      <c r="K44033" s="1"/>
      <c r="AA44033" s="1"/>
      <c r="AB44033" s="1"/>
      <c r="AC44033" s="1"/>
      <c r="AJ44033" s="1"/>
      <c r="AK44033" s="1"/>
      <c r="AL44033" s="1"/>
    </row>
    <row r="44034">
      <c r="I44034" s="1"/>
      <c r="J44034" s="1"/>
      <c r="K44034" s="1"/>
      <c r="AA44034" s="1"/>
      <c r="AB44034" s="1"/>
      <c r="AC44034" s="1"/>
      <c r="AJ44034" s="1"/>
      <c r="AK44034" s="1"/>
      <c r="AL44034" s="1"/>
    </row>
    <row r="44035">
      <c r="I44035" s="1"/>
      <c r="J44035" s="1"/>
      <c r="K44035" s="1"/>
      <c r="AA44035" s="1"/>
      <c r="AB44035" s="1"/>
      <c r="AC44035" s="1"/>
      <c r="AJ44035" s="1"/>
      <c r="AK44035" s="1"/>
      <c r="AL44035" s="1"/>
    </row>
    <row r="44036">
      <c r="I44036" s="1"/>
      <c r="J44036" s="1"/>
      <c r="K44036" s="1"/>
      <c r="AA44036" s="1"/>
      <c r="AB44036" s="1"/>
      <c r="AC44036" s="1"/>
      <c r="AJ44036" s="1"/>
      <c r="AK44036" s="1"/>
      <c r="AL44036" s="1"/>
    </row>
    <row r="44037">
      <c r="I44037" s="1"/>
      <c r="J44037" s="1"/>
      <c r="K44037" s="1"/>
      <c r="AA44037" s="1"/>
      <c r="AB44037" s="1"/>
      <c r="AC44037" s="1"/>
      <c r="AJ44037" s="1"/>
      <c r="AK44037" s="1"/>
      <c r="AL44037" s="1"/>
    </row>
    <row r="44038">
      <c r="I44038" s="1"/>
      <c r="J44038" s="1"/>
      <c r="K44038" s="1"/>
      <c r="AA44038" s="1"/>
      <c r="AB44038" s="1"/>
      <c r="AC44038" s="1"/>
      <c r="AJ44038" s="1"/>
      <c r="AK44038" s="1"/>
      <c r="AL44038" s="1"/>
    </row>
    <row r="44039">
      <c r="I44039" s="1"/>
      <c r="J44039" s="1"/>
      <c r="K44039" s="1"/>
      <c r="AA44039" s="1"/>
      <c r="AB44039" s="1"/>
      <c r="AC44039" s="1"/>
      <c r="AJ44039" s="1"/>
      <c r="AK44039" s="1"/>
      <c r="AL44039" s="1"/>
    </row>
    <row r="44040">
      <c r="I44040" s="1"/>
      <c r="J44040" s="1"/>
      <c r="K44040" s="1"/>
      <c r="AA44040" s="1"/>
      <c r="AB44040" s="1"/>
      <c r="AC44040" s="1"/>
      <c r="AJ44040" s="1"/>
      <c r="AK44040" s="1"/>
      <c r="AL44040" s="1"/>
    </row>
    <row r="44041">
      <c r="I44041" s="1"/>
      <c r="J44041" s="1"/>
      <c r="K44041" s="1"/>
      <c r="AA44041" s="1"/>
      <c r="AB44041" s="1"/>
      <c r="AC44041" s="1"/>
      <c r="AJ44041" s="1"/>
      <c r="AK44041" s="1"/>
      <c r="AL44041" s="1"/>
    </row>
    <row r="44042">
      <c r="I44042" s="1"/>
      <c r="J44042" s="1"/>
      <c r="K44042" s="1"/>
      <c r="AA44042" s="1"/>
      <c r="AB44042" s="1"/>
      <c r="AC44042" s="1"/>
      <c r="AJ44042" s="1"/>
      <c r="AK44042" s="1"/>
      <c r="AL44042" s="1"/>
    </row>
    <row r="44043">
      <c r="I44043" s="1"/>
      <c r="J44043" s="1"/>
      <c r="K44043" s="1"/>
      <c r="AA44043" s="1"/>
      <c r="AB44043" s="1"/>
      <c r="AC44043" s="1"/>
      <c r="AJ44043" s="1"/>
      <c r="AK44043" s="1"/>
      <c r="AL44043" s="1"/>
    </row>
    <row r="44044">
      <c r="I44044" s="1"/>
      <c r="J44044" s="1"/>
      <c r="K44044" s="1"/>
      <c r="AA44044" s="1"/>
      <c r="AB44044" s="1"/>
      <c r="AC44044" s="1"/>
      <c r="AJ44044" s="1"/>
      <c r="AK44044" s="1"/>
      <c r="AL44044" s="1"/>
    </row>
    <row r="44045">
      <c r="I44045" s="1"/>
      <c r="J44045" s="1"/>
      <c r="K44045" s="1"/>
      <c r="AA44045" s="1"/>
      <c r="AB44045" s="1"/>
      <c r="AC44045" s="1"/>
      <c r="AJ44045" s="1"/>
      <c r="AK44045" s="1"/>
      <c r="AL44045" s="1"/>
    </row>
    <row r="44046">
      <c r="I44046" s="1"/>
      <c r="J44046" s="1"/>
      <c r="K44046" s="1"/>
      <c r="AA44046" s="1"/>
      <c r="AB44046" s="1"/>
      <c r="AC44046" s="1"/>
      <c r="AJ44046" s="1"/>
      <c r="AK44046" s="1"/>
      <c r="AL44046" s="1"/>
    </row>
    <row r="44047">
      <c r="I44047" s="1"/>
      <c r="J44047" s="1"/>
      <c r="K44047" s="1"/>
      <c r="AA44047" s="1"/>
      <c r="AB44047" s="1"/>
      <c r="AC44047" s="1"/>
      <c r="AJ44047" s="1"/>
      <c r="AK44047" s="1"/>
      <c r="AL44047" s="1"/>
    </row>
    <row r="44048">
      <c r="I44048" s="1"/>
      <c r="J44048" s="1"/>
      <c r="K44048" s="1"/>
      <c r="AA44048" s="1"/>
      <c r="AB44048" s="1"/>
      <c r="AC44048" s="1"/>
      <c r="AJ44048" s="1"/>
      <c r="AK44048" s="1"/>
      <c r="AL44048" s="1"/>
    </row>
    <row r="44049">
      <c r="I44049" s="1"/>
      <c r="J44049" s="1"/>
      <c r="K44049" s="1"/>
      <c r="AA44049" s="1"/>
      <c r="AB44049" s="1"/>
      <c r="AC44049" s="1"/>
      <c r="AJ44049" s="1"/>
      <c r="AK44049" s="1"/>
      <c r="AL44049" s="1"/>
    </row>
    <row r="44050">
      <c r="I44050" s="1"/>
      <c r="J44050" s="1"/>
      <c r="K44050" s="1"/>
      <c r="AA44050" s="1"/>
      <c r="AB44050" s="1"/>
      <c r="AC44050" s="1"/>
      <c r="AJ44050" s="1"/>
      <c r="AK44050" s="1"/>
      <c r="AL44050" s="1"/>
    </row>
    <row r="44051">
      <c r="I44051" s="1"/>
      <c r="J44051" s="1"/>
      <c r="K44051" s="1"/>
      <c r="AA44051" s="1"/>
      <c r="AB44051" s="1"/>
      <c r="AC44051" s="1"/>
      <c r="AJ44051" s="1"/>
      <c r="AK44051" s="1"/>
      <c r="AL44051" s="1"/>
    </row>
    <row r="44052">
      <c r="I44052" s="1"/>
      <c r="J44052" s="1"/>
      <c r="K44052" s="1"/>
      <c r="AA44052" s="1"/>
      <c r="AB44052" s="1"/>
      <c r="AC44052" s="1"/>
      <c r="AJ44052" s="1"/>
      <c r="AK44052" s="1"/>
      <c r="AL44052" s="1"/>
    </row>
    <row r="44053">
      <c r="I44053" s="1"/>
      <c r="J44053" s="1"/>
      <c r="K44053" s="1"/>
      <c r="AA44053" s="1"/>
      <c r="AB44053" s="1"/>
      <c r="AC44053" s="1"/>
      <c r="AJ44053" s="1"/>
      <c r="AK44053" s="1"/>
      <c r="AL44053" s="1"/>
    </row>
    <row r="44054">
      <c r="I44054" s="1"/>
      <c r="J44054" s="1"/>
      <c r="K44054" s="1"/>
      <c r="AA44054" s="1"/>
      <c r="AB44054" s="1"/>
      <c r="AC44054" s="1"/>
      <c r="AJ44054" s="1"/>
      <c r="AK44054" s="1"/>
      <c r="AL44054" s="1"/>
    </row>
    <row r="44055">
      <c r="I44055" s="1"/>
      <c r="J44055" s="1"/>
      <c r="K44055" s="1"/>
      <c r="AA44055" s="1"/>
      <c r="AB44055" s="1"/>
      <c r="AC44055" s="1"/>
      <c r="AJ44055" s="1"/>
      <c r="AK44055" s="1"/>
      <c r="AL44055" s="1"/>
    </row>
    <row r="44056">
      <c r="I44056" s="1"/>
      <c r="J44056" s="1"/>
      <c r="K44056" s="1"/>
      <c r="AA44056" s="1"/>
      <c r="AB44056" s="1"/>
      <c r="AC44056" s="1"/>
      <c r="AJ44056" s="1"/>
      <c r="AK44056" s="1"/>
      <c r="AL44056" s="1"/>
    </row>
    <row r="44057">
      <c r="I44057" s="1"/>
      <c r="J44057" s="1"/>
      <c r="K44057" s="1"/>
      <c r="AA44057" s="1"/>
      <c r="AB44057" s="1"/>
      <c r="AC44057" s="1"/>
      <c r="AJ44057" s="1"/>
      <c r="AK44057" s="1"/>
      <c r="AL44057" s="1"/>
    </row>
    <row r="44058">
      <c r="I44058" s="1"/>
      <c r="J44058" s="1"/>
      <c r="K44058" s="1"/>
      <c r="AA44058" s="1"/>
      <c r="AB44058" s="1"/>
      <c r="AC44058" s="1"/>
      <c r="AJ44058" s="1"/>
      <c r="AK44058" s="1"/>
      <c r="AL44058" s="1"/>
    </row>
    <row r="44059">
      <c r="I44059" s="1"/>
      <c r="J44059" s="1"/>
      <c r="K44059" s="1"/>
      <c r="AA44059" s="1"/>
      <c r="AB44059" s="1"/>
      <c r="AC44059" s="1"/>
      <c r="AJ44059" s="1"/>
      <c r="AK44059" s="1"/>
      <c r="AL44059" s="1"/>
    </row>
    <row r="44060">
      <c r="I44060" s="1"/>
      <c r="J44060" s="1"/>
      <c r="K44060" s="1"/>
      <c r="AA44060" s="1"/>
      <c r="AB44060" s="1"/>
      <c r="AC44060" s="1"/>
      <c r="AJ44060" s="1"/>
      <c r="AK44060" s="1"/>
      <c r="AL44060" s="1"/>
    </row>
    <row r="44061">
      <c r="I44061" s="1"/>
      <c r="J44061" s="1"/>
      <c r="K44061" s="1"/>
      <c r="AA44061" s="1"/>
      <c r="AB44061" s="1"/>
      <c r="AC44061" s="1"/>
      <c r="AJ44061" s="1"/>
      <c r="AK44061" s="1"/>
      <c r="AL44061" s="1"/>
    </row>
    <row r="44062">
      <c r="I44062" s="1"/>
      <c r="J44062" s="1"/>
      <c r="K44062" s="1"/>
      <c r="AA44062" s="1"/>
      <c r="AB44062" s="1"/>
      <c r="AC44062" s="1"/>
      <c r="AJ44062" s="1"/>
      <c r="AK44062" s="1"/>
      <c r="AL44062" s="1"/>
    </row>
    <row r="44063">
      <c r="I44063" s="1"/>
      <c r="J44063" s="1"/>
      <c r="K44063" s="1"/>
      <c r="AA44063" s="1"/>
      <c r="AB44063" s="1"/>
      <c r="AC44063" s="1"/>
      <c r="AJ44063" s="1"/>
      <c r="AK44063" s="1"/>
      <c r="AL44063" s="1"/>
    </row>
    <row r="44064">
      <c r="I44064" s="1"/>
      <c r="J44064" s="1"/>
      <c r="K44064" s="1"/>
      <c r="AA44064" s="1"/>
      <c r="AB44064" s="1"/>
      <c r="AC44064" s="1"/>
      <c r="AJ44064" s="1"/>
      <c r="AK44064" s="1"/>
      <c r="AL44064" s="1"/>
    </row>
    <row r="44065">
      <c r="I44065" s="1"/>
      <c r="J44065" s="1"/>
      <c r="K44065" s="1"/>
      <c r="AA44065" s="1"/>
      <c r="AB44065" s="1"/>
      <c r="AC44065" s="1"/>
      <c r="AJ44065" s="1"/>
      <c r="AK44065" s="1"/>
      <c r="AL44065" s="1"/>
    </row>
    <row r="44066">
      <c r="I44066" s="1"/>
      <c r="J44066" s="1"/>
      <c r="K44066" s="1"/>
      <c r="AA44066" s="1"/>
      <c r="AB44066" s="1"/>
      <c r="AC44066" s="1"/>
      <c r="AJ44066" s="1"/>
      <c r="AK44066" s="1"/>
      <c r="AL44066" s="1"/>
    </row>
    <row r="44067">
      <c r="I44067" s="1"/>
      <c r="J44067" s="1"/>
      <c r="K44067" s="1"/>
      <c r="AA44067" s="1"/>
      <c r="AB44067" s="1"/>
      <c r="AC44067" s="1"/>
      <c r="AJ44067" s="1"/>
      <c r="AK44067" s="1"/>
      <c r="AL44067" s="1"/>
    </row>
    <row r="44068">
      <c r="I44068" s="1"/>
      <c r="J44068" s="1"/>
      <c r="K44068" s="1"/>
      <c r="AA44068" s="1"/>
      <c r="AB44068" s="1"/>
      <c r="AC44068" s="1"/>
      <c r="AJ44068" s="1"/>
      <c r="AK44068" s="1"/>
      <c r="AL44068" s="1"/>
    </row>
    <row r="44069">
      <c r="I44069" s="1"/>
      <c r="J44069" s="1"/>
      <c r="K44069" s="1"/>
      <c r="AA44069" s="1"/>
      <c r="AB44069" s="1"/>
      <c r="AC44069" s="1"/>
      <c r="AJ44069" s="1"/>
      <c r="AK44069" s="1"/>
      <c r="AL44069" s="1"/>
    </row>
    <row r="44070">
      <c r="I44070" s="1"/>
      <c r="J44070" s="1"/>
      <c r="K44070" s="1"/>
      <c r="AA44070" s="1"/>
      <c r="AB44070" s="1"/>
      <c r="AC44070" s="1"/>
      <c r="AJ44070" s="1"/>
      <c r="AK44070" s="1"/>
      <c r="AL44070" s="1"/>
    </row>
    <row r="44071">
      <c r="I44071" s="1"/>
      <c r="J44071" s="1"/>
      <c r="K44071" s="1"/>
      <c r="AA44071" s="1"/>
      <c r="AB44071" s="1"/>
      <c r="AC44071" s="1"/>
      <c r="AJ44071" s="1"/>
      <c r="AK44071" s="1"/>
      <c r="AL44071" s="1"/>
    </row>
    <row r="44072">
      <c r="I44072" s="1"/>
      <c r="J44072" s="1"/>
      <c r="K44072" s="1"/>
      <c r="AA44072" s="1"/>
      <c r="AB44072" s="1"/>
      <c r="AC44072" s="1"/>
      <c r="AJ44072" s="1"/>
      <c r="AK44072" s="1"/>
      <c r="AL44072" s="1"/>
    </row>
    <row r="44073">
      <c r="I44073" s="1"/>
      <c r="J44073" s="1"/>
      <c r="K44073" s="1"/>
      <c r="AA44073" s="1"/>
      <c r="AB44073" s="1"/>
      <c r="AC44073" s="1"/>
      <c r="AJ44073" s="1"/>
      <c r="AK44073" s="1"/>
      <c r="AL44073" s="1"/>
    </row>
    <row r="44074">
      <c r="I44074" s="1"/>
      <c r="J44074" s="1"/>
      <c r="K44074" s="1"/>
      <c r="AA44074" s="1"/>
      <c r="AB44074" s="1"/>
      <c r="AC44074" s="1"/>
      <c r="AJ44074" s="1"/>
      <c r="AK44074" s="1"/>
      <c r="AL44074" s="1"/>
    </row>
    <row r="44075">
      <c r="I44075" s="1"/>
      <c r="J44075" s="1"/>
      <c r="K44075" s="1"/>
      <c r="AA44075" s="1"/>
      <c r="AB44075" s="1"/>
      <c r="AC44075" s="1"/>
      <c r="AJ44075" s="1"/>
      <c r="AK44075" s="1"/>
      <c r="AL44075" s="1"/>
    </row>
    <row r="44076">
      <c r="I44076" s="1"/>
      <c r="J44076" s="1"/>
      <c r="K44076" s="1"/>
      <c r="AA44076" s="1"/>
      <c r="AB44076" s="1"/>
      <c r="AC44076" s="1"/>
      <c r="AJ44076" s="1"/>
      <c r="AK44076" s="1"/>
      <c r="AL44076" s="1"/>
    </row>
    <row r="44077">
      <c r="I44077" s="1"/>
      <c r="J44077" s="1"/>
      <c r="K44077" s="1"/>
      <c r="AA44077" s="1"/>
      <c r="AB44077" s="1"/>
      <c r="AC44077" s="1"/>
      <c r="AJ44077" s="1"/>
      <c r="AK44077" s="1"/>
      <c r="AL44077" s="1"/>
    </row>
    <row r="44078">
      <c r="I44078" s="1"/>
      <c r="J44078" s="1"/>
      <c r="K44078" s="1"/>
      <c r="AA44078" s="1"/>
      <c r="AB44078" s="1"/>
      <c r="AC44078" s="1"/>
      <c r="AJ44078" s="1"/>
      <c r="AK44078" s="1"/>
      <c r="AL44078" s="1"/>
    </row>
    <row r="44079">
      <c r="I44079" s="1"/>
      <c r="J44079" s="1"/>
      <c r="K44079" s="1"/>
      <c r="AA44079" s="1"/>
      <c r="AB44079" s="1"/>
      <c r="AC44079" s="1"/>
      <c r="AJ44079" s="1"/>
      <c r="AK44079" s="1"/>
      <c r="AL44079" s="1"/>
    </row>
    <row r="44080">
      <c r="I44080" s="1"/>
      <c r="J44080" s="1"/>
      <c r="K44080" s="1"/>
      <c r="AA44080" s="1"/>
      <c r="AB44080" s="1"/>
      <c r="AC44080" s="1"/>
      <c r="AJ44080" s="1"/>
      <c r="AK44080" s="1"/>
      <c r="AL44080" s="1"/>
    </row>
    <row r="44081">
      <c r="I44081" s="1"/>
      <c r="J44081" s="1"/>
      <c r="K44081" s="1"/>
      <c r="AA44081" s="1"/>
      <c r="AB44081" s="1"/>
      <c r="AC44081" s="1"/>
      <c r="AJ44081" s="1"/>
      <c r="AK44081" s="1"/>
      <c r="AL44081" s="1"/>
    </row>
    <row r="44082">
      <c r="I44082" s="1"/>
      <c r="J44082" s="1"/>
      <c r="K44082" s="1"/>
      <c r="AA44082" s="1"/>
      <c r="AB44082" s="1"/>
      <c r="AC44082" s="1"/>
      <c r="AJ44082" s="1"/>
      <c r="AK44082" s="1"/>
      <c r="AL44082" s="1"/>
    </row>
    <row r="44083">
      <c r="I44083" s="1"/>
      <c r="J44083" s="1"/>
      <c r="K44083" s="1"/>
      <c r="AA44083" s="1"/>
      <c r="AB44083" s="1"/>
      <c r="AC44083" s="1"/>
      <c r="AJ44083" s="1"/>
      <c r="AK44083" s="1"/>
      <c r="AL44083" s="1"/>
    </row>
    <row r="44084">
      <c r="I44084" s="1"/>
      <c r="J44084" s="1"/>
      <c r="K44084" s="1"/>
      <c r="AA44084" s="1"/>
      <c r="AB44084" s="1"/>
      <c r="AC44084" s="1"/>
      <c r="AJ44084" s="1"/>
      <c r="AK44084" s="1"/>
      <c r="AL44084" s="1"/>
    </row>
    <row r="44085">
      <c r="I44085" s="1"/>
      <c r="J44085" s="1"/>
      <c r="K44085" s="1"/>
      <c r="AA44085" s="1"/>
      <c r="AB44085" s="1"/>
      <c r="AC44085" s="1"/>
      <c r="AJ44085" s="1"/>
      <c r="AK44085" s="1"/>
      <c r="AL44085" s="1"/>
    </row>
    <row r="44086">
      <c r="I44086" s="1"/>
      <c r="J44086" s="1"/>
      <c r="K44086" s="1"/>
      <c r="AA44086" s="1"/>
      <c r="AB44086" s="1"/>
      <c r="AC44086" s="1"/>
      <c r="AJ44086" s="1"/>
      <c r="AK44086" s="1"/>
      <c r="AL44086" s="1"/>
    </row>
    <row r="44087">
      <c r="I44087" s="1"/>
      <c r="J44087" s="1"/>
      <c r="K44087" s="1"/>
      <c r="AA44087" s="1"/>
      <c r="AB44087" s="1"/>
      <c r="AC44087" s="1"/>
      <c r="AJ44087" s="1"/>
      <c r="AK44087" s="1"/>
      <c r="AL44087" s="1"/>
    </row>
    <row r="44088">
      <c r="I44088" s="1"/>
      <c r="J44088" s="1"/>
      <c r="K44088" s="1"/>
      <c r="AA44088" s="1"/>
      <c r="AB44088" s="1"/>
      <c r="AC44088" s="1"/>
      <c r="AJ44088" s="1"/>
      <c r="AK44088" s="1"/>
      <c r="AL44088" s="1"/>
    </row>
    <row r="44089">
      <c r="I44089" s="1"/>
      <c r="J44089" s="1"/>
      <c r="K44089" s="1"/>
      <c r="AA44089" s="1"/>
      <c r="AB44089" s="1"/>
      <c r="AC44089" s="1"/>
      <c r="AJ44089" s="1"/>
      <c r="AK44089" s="1"/>
      <c r="AL44089" s="1"/>
    </row>
    <row r="44090">
      <c r="I44090" s="1"/>
      <c r="J44090" s="1"/>
      <c r="K44090" s="1"/>
      <c r="AA44090" s="1"/>
      <c r="AB44090" s="1"/>
      <c r="AC44090" s="1"/>
      <c r="AJ44090" s="1"/>
      <c r="AK44090" s="1"/>
      <c r="AL44090" s="1"/>
    </row>
    <row r="44091">
      <c r="I44091" s="1"/>
      <c r="J44091" s="1"/>
      <c r="K44091" s="1"/>
      <c r="AA44091" s="1"/>
      <c r="AB44091" s="1"/>
      <c r="AC44091" s="1"/>
      <c r="AJ44091" s="1"/>
      <c r="AK44091" s="1"/>
      <c r="AL44091" s="1"/>
    </row>
    <row r="44092">
      <c r="I44092" s="1"/>
      <c r="J44092" s="1"/>
      <c r="K44092" s="1"/>
      <c r="AA44092" s="1"/>
      <c r="AB44092" s="1"/>
      <c r="AC44092" s="1"/>
      <c r="AJ44092" s="1"/>
      <c r="AK44092" s="1"/>
      <c r="AL44092" s="1"/>
    </row>
    <row r="44093">
      <c r="I44093" s="1"/>
      <c r="J44093" s="1"/>
      <c r="K44093" s="1"/>
      <c r="AA44093" s="1"/>
      <c r="AB44093" s="1"/>
      <c r="AC44093" s="1"/>
      <c r="AJ44093" s="1"/>
      <c r="AK44093" s="1"/>
      <c r="AL44093" s="1"/>
    </row>
    <row r="44094">
      <c r="I44094" s="1"/>
      <c r="J44094" s="1"/>
      <c r="K44094" s="1"/>
      <c r="AA44094" s="1"/>
      <c r="AB44094" s="1"/>
      <c r="AC44094" s="1"/>
      <c r="AJ44094" s="1"/>
      <c r="AK44094" s="1"/>
      <c r="AL44094" s="1"/>
    </row>
    <row r="44095">
      <c r="I44095" s="1"/>
      <c r="J44095" s="1"/>
      <c r="K44095" s="1"/>
      <c r="AA44095" s="1"/>
      <c r="AB44095" s="1"/>
      <c r="AC44095" s="1"/>
      <c r="AJ44095" s="1"/>
      <c r="AK44095" s="1"/>
      <c r="AL44095" s="1"/>
    </row>
    <row r="44096">
      <c r="I44096" s="1"/>
      <c r="J44096" s="1"/>
      <c r="K44096" s="1"/>
      <c r="AA44096" s="1"/>
      <c r="AB44096" s="1"/>
      <c r="AC44096" s="1"/>
      <c r="AJ44096" s="1"/>
      <c r="AK44096" s="1"/>
      <c r="AL44096" s="1"/>
    </row>
    <row r="44097">
      <c r="I44097" s="1"/>
      <c r="J44097" s="1"/>
      <c r="K44097" s="1"/>
      <c r="AA44097" s="1"/>
      <c r="AB44097" s="1"/>
      <c r="AC44097" s="1"/>
      <c r="AJ44097" s="1"/>
      <c r="AK44097" s="1"/>
      <c r="AL44097" s="1"/>
    </row>
    <row r="44098">
      <c r="I44098" s="1"/>
      <c r="J44098" s="1"/>
      <c r="K44098" s="1"/>
      <c r="AA44098" s="1"/>
      <c r="AB44098" s="1"/>
      <c r="AC44098" s="1"/>
      <c r="AJ44098" s="1"/>
      <c r="AK44098" s="1"/>
      <c r="AL44098" s="1"/>
    </row>
    <row r="44099">
      <c r="I44099" s="1"/>
      <c r="J44099" s="1"/>
      <c r="K44099" s="1"/>
      <c r="AA44099" s="1"/>
      <c r="AB44099" s="1"/>
      <c r="AC44099" s="1"/>
      <c r="AJ44099" s="1"/>
      <c r="AK44099" s="1"/>
      <c r="AL44099" s="1"/>
    </row>
    <row r="44100">
      <c r="I44100" s="1"/>
      <c r="J44100" s="1"/>
      <c r="K44100" s="1"/>
      <c r="AA44100" s="1"/>
      <c r="AB44100" s="1"/>
      <c r="AC44100" s="1"/>
      <c r="AJ44100" s="1"/>
      <c r="AK44100" s="1"/>
      <c r="AL44100" s="1"/>
    </row>
    <row r="44101">
      <c r="I44101" s="1"/>
      <c r="J44101" s="1"/>
      <c r="K44101" s="1"/>
      <c r="AA44101" s="1"/>
      <c r="AB44101" s="1"/>
      <c r="AC44101" s="1"/>
      <c r="AJ44101" s="1"/>
      <c r="AK44101" s="1"/>
      <c r="AL44101" s="1"/>
    </row>
    <row r="44102">
      <c r="I44102" s="1"/>
      <c r="J44102" s="1"/>
      <c r="K44102" s="1"/>
      <c r="AA44102" s="1"/>
      <c r="AB44102" s="1"/>
      <c r="AC44102" s="1"/>
      <c r="AJ44102" s="1"/>
      <c r="AK44102" s="1"/>
      <c r="AL44102" s="1"/>
    </row>
    <row r="44103">
      <c r="I44103" s="1"/>
      <c r="J44103" s="1"/>
      <c r="K44103" s="1"/>
      <c r="AA44103" s="1"/>
      <c r="AB44103" s="1"/>
      <c r="AC44103" s="1"/>
      <c r="AJ44103" s="1"/>
      <c r="AK44103" s="1"/>
      <c r="AL44103" s="1"/>
    </row>
    <row r="44104">
      <c r="I44104" s="1"/>
      <c r="J44104" s="1"/>
      <c r="K44104" s="1"/>
      <c r="AA44104" s="1"/>
      <c r="AB44104" s="1"/>
      <c r="AC44104" s="1"/>
      <c r="AJ44104" s="1"/>
      <c r="AK44104" s="1"/>
      <c r="AL44104" s="1"/>
    </row>
    <row r="44105">
      <c r="I44105" s="1"/>
      <c r="J44105" s="1"/>
      <c r="K44105" s="1"/>
      <c r="AA44105" s="1"/>
      <c r="AB44105" s="1"/>
      <c r="AC44105" s="1"/>
      <c r="AJ44105" s="1"/>
      <c r="AK44105" s="1"/>
      <c r="AL44105" s="1"/>
    </row>
    <row r="44106">
      <c r="I44106" s="1"/>
      <c r="J44106" s="1"/>
      <c r="K44106" s="1"/>
      <c r="AA44106" s="1"/>
      <c r="AB44106" s="1"/>
      <c r="AC44106" s="1"/>
      <c r="AJ44106" s="1"/>
      <c r="AK44106" s="1"/>
      <c r="AL44106" s="1"/>
    </row>
    <row r="44107">
      <c r="I44107" s="1"/>
      <c r="J44107" s="1"/>
      <c r="K44107" s="1"/>
      <c r="AA44107" s="1"/>
      <c r="AB44107" s="1"/>
      <c r="AC44107" s="1"/>
      <c r="AJ44107" s="1"/>
      <c r="AK44107" s="1"/>
      <c r="AL44107" s="1"/>
    </row>
    <row r="44108">
      <c r="I44108" s="1"/>
      <c r="J44108" s="1"/>
      <c r="K44108" s="1"/>
      <c r="AA44108" s="1"/>
      <c r="AB44108" s="1"/>
      <c r="AC44108" s="1"/>
      <c r="AJ44108" s="1"/>
      <c r="AK44108" s="1"/>
      <c r="AL44108" s="1"/>
    </row>
    <row r="44109">
      <c r="I44109" s="1"/>
      <c r="J44109" s="1"/>
      <c r="K44109" s="1"/>
      <c r="AA44109" s="1"/>
      <c r="AB44109" s="1"/>
      <c r="AC44109" s="1"/>
      <c r="AJ44109" s="1"/>
      <c r="AK44109" s="1"/>
      <c r="AL44109" s="1"/>
    </row>
    <row r="44110">
      <c r="I44110" s="1"/>
      <c r="J44110" s="1"/>
      <c r="K44110" s="1"/>
      <c r="AA44110" s="1"/>
      <c r="AB44110" s="1"/>
      <c r="AC44110" s="1"/>
      <c r="AJ44110" s="1"/>
      <c r="AK44110" s="1"/>
      <c r="AL44110" s="1"/>
    </row>
    <row r="44111">
      <c r="I44111" s="1"/>
      <c r="J44111" s="1"/>
      <c r="K44111" s="1"/>
      <c r="AA44111" s="1"/>
      <c r="AB44111" s="1"/>
      <c r="AC44111" s="1"/>
      <c r="AJ44111" s="1"/>
      <c r="AK44111" s="1"/>
      <c r="AL44111" s="1"/>
    </row>
    <row r="44112">
      <c r="I44112" s="1"/>
      <c r="J44112" s="1"/>
      <c r="K44112" s="1"/>
      <c r="AA44112" s="1"/>
      <c r="AB44112" s="1"/>
      <c r="AC44112" s="1"/>
      <c r="AJ44112" s="1"/>
      <c r="AK44112" s="1"/>
      <c r="AL44112" s="1"/>
    </row>
    <row r="44113">
      <c r="I44113" s="1"/>
      <c r="J44113" s="1"/>
      <c r="K44113" s="1"/>
      <c r="AA44113" s="1"/>
      <c r="AB44113" s="1"/>
      <c r="AC44113" s="1"/>
      <c r="AJ44113" s="1"/>
      <c r="AK44113" s="1"/>
      <c r="AL44113" s="1"/>
    </row>
    <row r="44114">
      <c r="I44114" s="1"/>
      <c r="J44114" s="1"/>
      <c r="K44114" s="1"/>
      <c r="AA44114" s="1"/>
      <c r="AB44114" s="1"/>
      <c r="AC44114" s="1"/>
      <c r="AJ44114" s="1"/>
      <c r="AK44114" s="1"/>
      <c r="AL44114" s="1"/>
    </row>
    <row r="44115">
      <c r="I44115" s="1"/>
      <c r="J44115" s="1"/>
      <c r="K44115" s="1"/>
      <c r="AA44115" s="1"/>
      <c r="AB44115" s="1"/>
      <c r="AC44115" s="1"/>
      <c r="AJ44115" s="1"/>
      <c r="AK44115" s="1"/>
      <c r="AL44115" s="1"/>
    </row>
    <row r="44116">
      <c r="I44116" s="1"/>
      <c r="J44116" s="1"/>
      <c r="K44116" s="1"/>
      <c r="AA44116" s="1"/>
      <c r="AB44116" s="1"/>
      <c r="AC44116" s="1"/>
      <c r="AJ44116" s="1"/>
      <c r="AK44116" s="1"/>
      <c r="AL44116" s="1"/>
    </row>
    <row r="44117">
      <c r="I44117" s="1"/>
      <c r="J44117" s="1"/>
      <c r="K44117" s="1"/>
      <c r="AA44117" s="1"/>
      <c r="AB44117" s="1"/>
      <c r="AC44117" s="1"/>
      <c r="AJ44117" s="1"/>
      <c r="AK44117" s="1"/>
      <c r="AL44117" s="1"/>
    </row>
    <row r="44118">
      <c r="I44118" s="1"/>
      <c r="J44118" s="1"/>
      <c r="K44118" s="1"/>
      <c r="AA44118" s="1"/>
      <c r="AB44118" s="1"/>
      <c r="AC44118" s="1"/>
      <c r="AJ44118" s="1"/>
      <c r="AK44118" s="1"/>
      <c r="AL44118" s="1"/>
    </row>
    <row r="44119">
      <c r="I44119" s="1"/>
      <c r="J44119" s="1"/>
      <c r="K44119" s="1"/>
      <c r="AA44119" s="1"/>
      <c r="AB44119" s="1"/>
      <c r="AC44119" s="1"/>
      <c r="AJ44119" s="1"/>
      <c r="AK44119" s="1"/>
      <c r="AL44119" s="1"/>
    </row>
    <row r="44120">
      <c r="I44120" s="1"/>
      <c r="J44120" s="1"/>
      <c r="K44120" s="1"/>
      <c r="AA44120" s="1"/>
      <c r="AB44120" s="1"/>
      <c r="AC44120" s="1"/>
      <c r="AJ44120" s="1"/>
      <c r="AK44120" s="1"/>
      <c r="AL44120" s="1"/>
    </row>
    <row r="44121">
      <c r="I44121" s="1"/>
      <c r="J44121" s="1"/>
      <c r="K44121" s="1"/>
      <c r="AA44121" s="1"/>
      <c r="AB44121" s="1"/>
      <c r="AC44121" s="1"/>
      <c r="AJ44121" s="1"/>
      <c r="AK44121" s="1"/>
      <c r="AL44121" s="1"/>
    </row>
    <row r="44122">
      <c r="I44122" s="1"/>
      <c r="J44122" s="1"/>
      <c r="K44122" s="1"/>
      <c r="AA44122" s="1"/>
      <c r="AB44122" s="1"/>
      <c r="AC44122" s="1"/>
      <c r="AJ44122" s="1"/>
      <c r="AK44122" s="1"/>
      <c r="AL44122" s="1"/>
    </row>
    <row r="44123">
      <c r="I44123" s="1"/>
      <c r="J44123" s="1"/>
      <c r="K44123" s="1"/>
      <c r="AA44123" s="1"/>
      <c r="AB44123" s="1"/>
      <c r="AC44123" s="1"/>
      <c r="AJ44123" s="1"/>
      <c r="AK44123" s="1"/>
      <c r="AL44123" s="1"/>
    </row>
    <row r="44124">
      <c r="I44124" s="1"/>
      <c r="J44124" s="1"/>
      <c r="K44124" s="1"/>
      <c r="AA44124" s="1"/>
      <c r="AB44124" s="1"/>
      <c r="AC44124" s="1"/>
      <c r="AJ44124" s="1"/>
      <c r="AK44124" s="1"/>
      <c r="AL44124" s="1"/>
    </row>
    <row r="44125">
      <c r="I44125" s="1"/>
      <c r="J44125" s="1"/>
      <c r="K44125" s="1"/>
      <c r="AA44125" s="1"/>
      <c r="AB44125" s="1"/>
      <c r="AC44125" s="1"/>
      <c r="AJ44125" s="1"/>
      <c r="AK44125" s="1"/>
      <c r="AL44125" s="1"/>
    </row>
    <row r="44126">
      <c r="I44126" s="1"/>
      <c r="J44126" s="1"/>
      <c r="K44126" s="1"/>
      <c r="AA44126" s="1"/>
      <c r="AB44126" s="1"/>
      <c r="AC44126" s="1"/>
      <c r="AJ44126" s="1"/>
      <c r="AK44126" s="1"/>
      <c r="AL44126" s="1"/>
    </row>
    <row r="44127">
      <c r="I44127" s="1"/>
      <c r="J44127" s="1"/>
      <c r="K44127" s="1"/>
      <c r="AA44127" s="1"/>
      <c r="AB44127" s="1"/>
      <c r="AC44127" s="1"/>
      <c r="AJ44127" s="1"/>
      <c r="AK44127" s="1"/>
      <c r="AL44127" s="1"/>
    </row>
    <row r="44128">
      <c r="I44128" s="1"/>
      <c r="J44128" s="1"/>
      <c r="K44128" s="1"/>
      <c r="AA44128" s="1"/>
      <c r="AB44128" s="1"/>
      <c r="AC44128" s="1"/>
      <c r="AJ44128" s="1"/>
      <c r="AK44128" s="1"/>
      <c r="AL44128" s="1"/>
    </row>
    <row r="44129">
      <c r="I44129" s="1"/>
      <c r="J44129" s="1"/>
      <c r="K44129" s="1"/>
      <c r="AA44129" s="1"/>
      <c r="AB44129" s="1"/>
      <c r="AC44129" s="1"/>
      <c r="AJ44129" s="1"/>
      <c r="AK44129" s="1"/>
      <c r="AL44129" s="1"/>
    </row>
    <row r="44130">
      <c r="I44130" s="1"/>
      <c r="J44130" s="1"/>
      <c r="K44130" s="1"/>
      <c r="AA44130" s="1"/>
      <c r="AB44130" s="1"/>
      <c r="AC44130" s="1"/>
      <c r="AJ44130" s="1"/>
      <c r="AK44130" s="1"/>
      <c r="AL44130" s="1"/>
    </row>
    <row r="44131">
      <c r="I44131" s="1"/>
      <c r="J44131" s="1"/>
      <c r="K44131" s="1"/>
      <c r="AA44131" s="1"/>
      <c r="AB44131" s="1"/>
      <c r="AC44131" s="1"/>
      <c r="AJ44131" s="1"/>
      <c r="AK44131" s="1"/>
      <c r="AL44131" s="1"/>
    </row>
    <row r="44132">
      <c r="I44132" s="1"/>
      <c r="J44132" s="1"/>
      <c r="K44132" s="1"/>
      <c r="AA44132" s="1"/>
      <c r="AB44132" s="1"/>
      <c r="AC44132" s="1"/>
      <c r="AJ44132" s="1"/>
      <c r="AK44132" s="1"/>
      <c r="AL44132" s="1"/>
    </row>
    <row r="44133">
      <c r="I44133" s="1"/>
      <c r="J44133" s="1"/>
      <c r="K44133" s="1"/>
      <c r="AA44133" s="1"/>
      <c r="AB44133" s="1"/>
      <c r="AC44133" s="1"/>
      <c r="AJ44133" s="1"/>
      <c r="AK44133" s="1"/>
      <c r="AL44133" s="1"/>
    </row>
    <row r="44134">
      <c r="I44134" s="1"/>
      <c r="J44134" s="1"/>
      <c r="K44134" s="1"/>
      <c r="AA44134" s="1"/>
      <c r="AB44134" s="1"/>
      <c r="AC44134" s="1"/>
      <c r="AJ44134" s="1"/>
      <c r="AK44134" s="1"/>
      <c r="AL44134" s="1"/>
    </row>
    <row r="44135">
      <c r="I44135" s="1"/>
      <c r="J44135" s="1"/>
      <c r="K44135" s="1"/>
      <c r="AA44135" s="1"/>
      <c r="AB44135" s="1"/>
      <c r="AC44135" s="1"/>
      <c r="AJ44135" s="1"/>
      <c r="AK44135" s="1"/>
      <c r="AL44135" s="1"/>
    </row>
    <row r="44136">
      <c r="I44136" s="1"/>
      <c r="J44136" s="1"/>
      <c r="K44136" s="1"/>
      <c r="AA44136" s="1"/>
      <c r="AB44136" s="1"/>
      <c r="AC44136" s="1"/>
      <c r="AJ44136" s="1"/>
      <c r="AK44136" s="1"/>
      <c r="AL44136" s="1"/>
    </row>
    <row r="44137">
      <c r="I44137" s="1"/>
      <c r="J44137" s="1"/>
      <c r="K44137" s="1"/>
      <c r="AA44137" s="1"/>
      <c r="AB44137" s="1"/>
      <c r="AC44137" s="1"/>
      <c r="AJ44137" s="1"/>
      <c r="AK44137" s="1"/>
      <c r="AL44137" s="1"/>
    </row>
    <row r="44138">
      <c r="I44138" s="1"/>
      <c r="J44138" s="1"/>
      <c r="K44138" s="1"/>
      <c r="AA44138" s="1"/>
      <c r="AB44138" s="1"/>
      <c r="AC44138" s="1"/>
      <c r="AJ44138" s="1"/>
      <c r="AK44138" s="1"/>
      <c r="AL44138" s="1"/>
    </row>
    <row r="44139">
      <c r="I44139" s="1"/>
      <c r="J44139" s="1"/>
      <c r="K44139" s="1"/>
      <c r="AA44139" s="1"/>
      <c r="AB44139" s="1"/>
      <c r="AC44139" s="1"/>
      <c r="AJ44139" s="1"/>
      <c r="AK44139" s="1"/>
      <c r="AL44139" s="1"/>
    </row>
    <row r="44140">
      <c r="I44140" s="1"/>
      <c r="J44140" s="1"/>
      <c r="K44140" s="1"/>
      <c r="AA44140" s="1"/>
      <c r="AB44140" s="1"/>
      <c r="AC44140" s="1"/>
      <c r="AJ44140" s="1"/>
      <c r="AK44140" s="1"/>
      <c r="AL44140" s="1"/>
    </row>
    <row r="44141">
      <c r="I44141" s="1"/>
      <c r="J44141" s="1"/>
      <c r="K44141" s="1"/>
      <c r="AA44141" s="1"/>
      <c r="AB44141" s="1"/>
      <c r="AC44141" s="1"/>
      <c r="AJ44141" s="1"/>
      <c r="AK44141" s="1"/>
      <c r="AL44141" s="1"/>
    </row>
    <row r="44142">
      <c r="I44142" s="1"/>
      <c r="J44142" s="1"/>
      <c r="K44142" s="1"/>
      <c r="AA44142" s="1"/>
      <c r="AB44142" s="1"/>
      <c r="AC44142" s="1"/>
      <c r="AJ44142" s="1"/>
      <c r="AK44142" s="1"/>
      <c r="AL44142" s="1"/>
    </row>
    <row r="44143">
      <c r="I44143" s="1"/>
      <c r="J44143" s="1"/>
      <c r="K44143" s="1"/>
      <c r="AA44143" s="1"/>
      <c r="AB44143" s="1"/>
      <c r="AC44143" s="1"/>
      <c r="AJ44143" s="1"/>
      <c r="AK44143" s="1"/>
      <c r="AL44143" s="1"/>
    </row>
    <row r="44144">
      <c r="I44144" s="1"/>
      <c r="J44144" s="1"/>
      <c r="K44144" s="1"/>
      <c r="AA44144" s="1"/>
      <c r="AB44144" s="1"/>
      <c r="AC44144" s="1"/>
      <c r="AJ44144" s="1"/>
      <c r="AK44144" s="1"/>
      <c r="AL44144" s="1"/>
    </row>
    <row r="44145">
      <c r="I44145" s="1"/>
      <c r="J44145" s="1"/>
      <c r="K44145" s="1"/>
      <c r="AA44145" s="1"/>
      <c r="AB44145" s="1"/>
      <c r="AC44145" s="1"/>
      <c r="AJ44145" s="1"/>
      <c r="AK44145" s="1"/>
      <c r="AL44145" s="1"/>
    </row>
    <row r="44146">
      <c r="I44146" s="1"/>
      <c r="J44146" s="1"/>
      <c r="K44146" s="1"/>
      <c r="AA44146" s="1"/>
      <c r="AB44146" s="1"/>
      <c r="AC44146" s="1"/>
      <c r="AJ44146" s="1"/>
      <c r="AK44146" s="1"/>
      <c r="AL44146" s="1"/>
    </row>
    <row r="44147">
      <c r="I44147" s="1"/>
      <c r="J44147" s="1"/>
      <c r="K44147" s="1"/>
      <c r="AA44147" s="1"/>
      <c r="AB44147" s="1"/>
      <c r="AC44147" s="1"/>
      <c r="AJ44147" s="1"/>
      <c r="AK44147" s="1"/>
      <c r="AL44147" s="1"/>
    </row>
    <row r="44148">
      <c r="I44148" s="1"/>
      <c r="J44148" s="1"/>
      <c r="K44148" s="1"/>
      <c r="AA44148" s="1"/>
      <c r="AB44148" s="1"/>
      <c r="AC44148" s="1"/>
      <c r="AJ44148" s="1"/>
      <c r="AK44148" s="1"/>
      <c r="AL44148" s="1"/>
    </row>
    <row r="44149">
      <c r="I44149" s="1"/>
      <c r="J44149" s="1"/>
      <c r="K44149" s="1"/>
      <c r="AA44149" s="1"/>
      <c r="AB44149" s="1"/>
      <c r="AC44149" s="1"/>
      <c r="AJ44149" s="1"/>
      <c r="AK44149" s="1"/>
      <c r="AL44149" s="1"/>
    </row>
    <row r="44150">
      <c r="I44150" s="1"/>
      <c r="J44150" s="1"/>
      <c r="K44150" s="1"/>
      <c r="AA44150" s="1"/>
      <c r="AB44150" s="1"/>
      <c r="AC44150" s="1"/>
      <c r="AJ44150" s="1"/>
      <c r="AK44150" s="1"/>
      <c r="AL44150" s="1"/>
    </row>
    <row r="44151">
      <c r="I44151" s="1"/>
      <c r="J44151" s="1"/>
      <c r="K44151" s="1"/>
      <c r="AA44151" s="1"/>
      <c r="AB44151" s="1"/>
      <c r="AC44151" s="1"/>
      <c r="AJ44151" s="1"/>
      <c r="AK44151" s="1"/>
      <c r="AL44151" s="1"/>
    </row>
    <row r="44152">
      <c r="I44152" s="1"/>
      <c r="J44152" s="1"/>
      <c r="K44152" s="1"/>
      <c r="AA44152" s="1"/>
      <c r="AB44152" s="1"/>
      <c r="AC44152" s="1"/>
      <c r="AJ44152" s="1"/>
      <c r="AK44152" s="1"/>
      <c r="AL44152" s="1"/>
    </row>
    <row r="44153">
      <c r="I44153" s="1"/>
      <c r="J44153" s="1"/>
      <c r="K44153" s="1"/>
      <c r="AA44153" s="1"/>
      <c r="AB44153" s="1"/>
      <c r="AC44153" s="1"/>
      <c r="AJ44153" s="1"/>
      <c r="AK44153" s="1"/>
      <c r="AL44153" s="1"/>
    </row>
    <row r="44154">
      <c r="I44154" s="1"/>
      <c r="J44154" s="1"/>
      <c r="K44154" s="1"/>
      <c r="AA44154" s="1"/>
      <c r="AB44154" s="1"/>
      <c r="AC44154" s="1"/>
      <c r="AJ44154" s="1"/>
      <c r="AK44154" s="1"/>
      <c r="AL44154" s="1"/>
    </row>
    <row r="44155">
      <c r="I44155" s="1"/>
      <c r="J44155" s="1"/>
      <c r="K44155" s="1"/>
      <c r="AA44155" s="1"/>
      <c r="AB44155" s="1"/>
      <c r="AC44155" s="1"/>
      <c r="AJ44155" s="1"/>
      <c r="AK44155" s="1"/>
      <c r="AL44155" s="1"/>
    </row>
    <row r="44156">
      <c r="I44156" s="1"/>
      <c r="J44156" s="1"/>
      <c r="K44156" s="1"/>
      <c r="AA44156" s="1"/>
      <c r="AB44156" s="1"/>
      <c r="AC44156" s="1"/>
      <c r="AJ44156" s="1"/>
      <c r="AK44156" s="1"/>
      <c r="AL44156" s="1"/>
    </row>
    <row r="44157">
      <c r="I44157" s="1"/>
      <c r="J44157" s="1"/>
      <c r="K44157" s="1"/>
      <c r="AA44157" s="1"/>
      <c r="AB44157" s="1"/>
      <c r="AC44157" s="1"/>
      <c r="AJ44157" s="1"/>
      <c r="AK44157" s="1"/>
      <c r="AL44157" s="1"/>
    </row>
    <row r="44158">
      <c r="I44158" s="1"/>
      <c r="J44158" s="1"/>
      <c r="K44158" s="1"/>
      <c r="AA44158" s="1"/>
      <c r="AB44158" s="1"/>
      <c r="AC44158" s="1"/>
      <c r="AJ44158" s="1"/>
      <c r="AK44158" s="1"/>
      <c r="AL44158" s="1"/>
    </row>
    <row r="44159">
      <c r="I44159" s="1"/>
      <c r="J44159" s="1"/>
      <c r="K44159" s="1"/>
      <c r="AA44159" s="1"/>
      <c r="AB44159" s="1"/>
      <c r="AC44159" s="1"/>
      <c r="AJ44159" s="1"/>
      <c r="AK44159" s="1"/>
      <c r="AL44159" s="1"/>
    </row>
    <row r="44160">
      <c r="I44160" s="1"/>
      <c r="J44160" s="1"/>
      <c r="K44160" s="1"/>
      <c r="AA44160" s="1"/>
      <c r="AB44160" s="1"/>
      <c r="AC44160" s="1"/>
      <c r="AJ44160" s="1"/>
      <c r="AK44160" s="1"/>
      <c r="AL44160" s="1"/>
    </row>
    <row r="44161">
      <c r="I44161" s="1"/>
      <c r="J44161" s="1"/>
      <c r="K44161" s="1"/>
      <c r="AA44161" s="1"/>
      <c r="AB44161" s="1"/>
      <c r="AC44161" s="1"/>
      <c r="AJ44161" s="1"/>
      <c r="AK44161" s="1"/>
      <c r="AL44161" s="1"/>
    </row>
    <row r="44162">
      <c r="I44162" s="1"/>
      <c r="J44162" s="1"/>
      <c r="K44162" s="1"/>
      <c r="AA44162" s="1"/>
      <c r="AB44162" s="1"/>
      <c r="AC44162" s="1"/>
      <c r="AJ44162" s="1"/>
      <c r="AK44162" s="1"/>
      <c r="AL44162" s="1"/>
    </row>
    <row r="44163">
      <c r="I44163" s="1"/>
      <c r="J44163" s="1"/>
      <c r="K44163" s="1"/>
      <c r="AA44163" s="1"/>
      <c r="AB44163" s="1"/>
      <c r="AC44163" s="1"/>
      <c r="AJ44163" s="1"/>
      <c r="AK44163" s="1"/>
      <c r="AL44163" s="1"/>
    </row>
    <row r="44164">
      <c r="I44164" s="1"/>
      <c r="J44164" s="1"/>
      <c r="K44164" s="1"/>
      <c r="AA44164" s="1"/>
      <c r="AB44164" s="1"/>
      <c r="AC44164" s="1"/>
      <c r="AJ44164" s="1"/>
      <c r="AK44164" s="1"/>
      <c r="AL44164" s="1"/>
    </row>
    <row r="44165">
      <c r="I44165" s="1"/>
      <c r="J44165" s="1"/>
      <c r="K44165" s="1"/>
      <c r="AA44165" s="1"/>
      <c r="AB44165" s="1"/>
      <c r="AC44165" s="1"/>
      <c r="AJ44165" s="1"/>
      <c r="AK44165" s="1"/>
      <c r="AL44165" s="1"/>
    </row>
    <row r="44166">
      <c r="I44166" s="1"/>
      <c r="J44166" s="1"/>
      <c r="K44166" s="1"/>
      <c r="AA44166" s="1"/>
      <c r="AB44166" s="1"/>
      <c r="AC44166" s="1"/>
      <c r="AJ44166" s="1"/>
      <c r="AK44166" s="1"/>
      <c r="AL44166" s="1"/>
    </row>
    <row r="44167">
      <c r="I44167" s="1"/>
      <c r="J44167" s="1"/>
      <c r="K44167" s="1"/>
      <c r="AA44167" s="1"/>
      <c r="AB44167" s="1"/>
      <c r="AC44167" s="1"/>
      <c r="AJ44167" s="1"/>
      <c r="AK44167" s="1"/>
      <c r="AL44167" s="1"/>
    </row>
    <row r="44168">
      <c r="I44168" s="1"/>
      <c r="J44168" s="1"/>
      <c r="K44168" s="1"/>
      <c r="AA44168" s="1"/>
      <c r="AB44168" s="1"/>
      <c r="AC44168" s="1"/>
      <c r="AJ44168" s="1"/>
      <c r="AK44168" s="1"/>
      <c r="AL44168" s="1"/>
    </row>
    <row r="44169">
      <c r="I44169" s="1"/>
      <c r="J44169" s="1"/>
      <c r="K44169" s="1"/>
      <c r="AA44169" s="1"/>
      <c r="AB44169" s="1"/>
      <c r="AC44169" s="1"/>
      <c r="AJ44169" s="1"/>
      <c r="AK44169" s="1"/>
      <c r="AL44169" s="1"/>
    </row>
    <row r="44170">
      <c r="I44170" s="1"/>
      <c r="J44170" s="1"/>
      <c r="K44170" s="1"/>
      <c r="AA44170" s="1"/>
      <c r="AB44170" s="1"/>
      <c r="AC44170" s="1"/>
      <c r="AJ44170" s="1"/>
      <c r="AK44170" s="1"/>
      <c r="AL44170" s="1"/>
    </row>
    <row r="44171">
      <c r="I44171" s="1"/>
      <c r="J44171" s="1"/>
      <c r="K44171" s="1"/>
      <c r="AA44171" s="1"/>
      <c r="AB44171" s="1"/>
      <c r="AC44171" s="1"/>
      <c r="AJ44171" s="1"/>
      <c r="AK44171" s="1"/>
      <c r="AL44171" s="1"/>
    </row>
    <row r="44172">
      <c r="I44172" s="1"/>
      <c r="J44172" s="1"/>
      <c r="K44172" s="1"/>
      <c r="AA44172" s="1"/>
      <c r="AB44172" s="1"/>
      <c r="AC44172" s="1"/>
      <c r="AJ44172" s="1"/>
      <c r="AK44172" s="1"/>
      <c r="AL44172" s="1"/>
    </row>
    <row r="44173">
      <c r="I44173" s="1"/>
      <c r="J44173" s="1"/>
      <c r="K44173" s="1"/>
      <c r="AA44173" s="1"/>
      <c r="AB44173" s="1"/>
      <c r="AC44173" s="1"/>
      <c r="AJ44173" s="1"/>
      <c r="AK44173" s="1"/>
      <c r="AL44173" s="1"/>
    </row>
    <row r="44174">
      <c r="I44174" s="1"/>
      <c r="J44174" s="1"/>
      <c r="K44174" s="1"/>
      <c r="AA44174" s="1"/>
      <c r="AB44174" s="1"/>
      <c r="AC44174" s="1"/>
      <c r="AJ44174" s="1"/>
      <c r="AK44174" s="1"/>
      <c r="AL44174" s="1"/>
    </row>
    <row r="44175">
      <c r="I44175" s="1"/>
      <c r="J44175" s="1"/>
      <c r="K44175" s="1"/>
      <c r="AA44175" s="1"/>
      <c r="AB44175" s="1"/>
      <c r="AC44175" s="1"/>
      <c r="AJ44175" s="1"/>
      <c r="AK44175" s="1"/>
      <c r="AL44175" s="1"/>
    </row>
    <row r="44176">
      <c r="I44176" s="1"/>
      <c r="J44176" s="1"/>
      <c r="K44176" s="1"/>
      <c r="AA44176" s="1"/>
      <c r="AB44176" s="1"/>
      <c r="AC44176" s="1"/>
      <c r="AJ44176" s="1"/>
      <c r="AK44176" s="1"/>
      <c r="AL44176" s="1"/>
    </row>
    <row r="44177">
      <c r="I44177" s="1"/>
      <c r="J44177" s="1"/>
      <c r="K44177" s="1"/>
      <c r="AA44177" s="1"/>
      <c r="AB44177" s="1"/>
      <c r="AC44177" s="1"/>
      <c r="AJ44177" s="1"/>
      <c r="AK44177" s="1"/>
      <c r="AL44177" s="1"/>
    </row>
    <row r="44178">
      <c r="I44178" s="1"/>
      <c r="J44178" s="1"/>
      <c r="K44178" s="1"/>
      <c r="AA44178" s="1"/>
      <c r="AB44178" s="1"/>
      <c r="AC44178" s="1"/>
      <c r="AJ44178" s="1"/>
      <c r="AK44178" s="1"/>
      <c r="AL44178" s="1"/>
    </row>
    <row r="44179">
      <c r="I44179" s="1"/>
      <c r="J44179" s="1"/>
      <c r="K44179" s="1"/>
      <c r="AA44179" s="1"/>
      <c r="AB44179" s="1"/>
      <c r="AC44179" s="1"/>
      <c r="AJ44179" s="1"/>
      <c r="AK44179" s="1"/>
      <c r="AL44179" s="1"/>
    </row>
    <row r="44180">
      <c r="I44180" s="1"/>
      <c r="J44180" s="1"/>
      <c r="K44180" s="1"/>
      <c r="AA44180" s="1"/>
      <c r="AB44180" s="1"/>
      <c r="AC44180" s="1"/>
      <c r="AJ44180" s="1"/>
      <c r="AK44180" s="1"/>
      <c r="AL44180" s="1"/>
    </row>
    <row r="44181">
      <c r="I44181" s="1"/>
      <c r="J44181" s="1"/>
      <c r="K44181" s="1"/>
      <c r="AA44181" s="1"/>
      <c r="AB44181" s="1"/>
      <c r="AC44181" s="1"/>
      <c r="AJ44181" s="1"/>
      <c r="AK44181" s="1"/>
      <c r="AL44181" s="1"/>
    </row>
    <row r="44182">
      <c r="I44182" s="1"/>
      <c r="J44182" s="1"/>
      <c r="K44182" s="1"/>
      <c r="AA44182" s="1"/>
      <c r="AB44182" s="1"/>
      <c r="AC44182" s="1"/>
      <c r="AJ44182" s="1"/>
      <c r="AK44182" s="1"/>
      <c r="AL44182" s="1"/>
    </row>
    <row r="44183">
      <c r="I44183" s="1"/>
      <c r="J44183" s="1"/>
      <c r="K44183" s="1"/>
      <c r="AA44183" s="1"/>
      <c r="AB44183" s="1"/>
      <c r="AC44183" s="1"/>
      <c r="AJ44183" s="1"/>
      <c r="AK44183" s="1"/>
      <c r="AL44183" s="1"/>
    </row>
    <row r="44184">
      <c r="I44184" s="1"/>
      <c r="J44184" s="1"/>
      <c r="K44184" s="1"/>
      <c r="AA44184" s="1"/>
      <c r="AB44184" s="1"/>
      <c r="AC44184" s="1"/>
      <c r="AJ44184" s="1"/>
      <c r="AK44184" s="1"/>
      <c r="AL44184" s="1"/>
    </row>
    <row r="44185">
      <c r="I44185" s="1"/>
      <c r="J44185" s="1"/>
      <c r="K44185" s="1"/>
      <c r="AA44185" s="1"/>
      <c r="AB44185" s="1"/>
      <c r="AC44185" s="1"/>
      <c r="AJ44185" s="1"/>
      <c r="AK44185" s="1"/>
      <c r="AL44185" s="1"/>
    </row>
    <row r="44186">
      <c r="I44186" s="1"/>
      <c r="J44186" s="1"/>
      <c r="K44186" s="1"/>
      <c r="AA44186" s="1"/>
      <c r="AB44186" s="1"/>
      <c r="AC44186" s="1"/>
      <c r="AJ44186" s="1"/>
      <c r="AK44186" s="1"/>
      <c r="AL44186" s="1"/>
    </row>
    <row r="44187">
      <c r="I44187" s="1"/>
      <c r="J44187" s="1"/>
      <c r="K44187" s="1"/>
      <c r="AA44187" s="1"/>
      <c r="AB44187" s="1"/>
      <c r="AC44187" s="1"/>
      <c r="AJ44187" s="1"/>
      <c r="AK44187" s="1"/>
      <c r="AL44187" s="1"/>
    </row>
    <row r="44188">
      <c r="I44188" s="1"/>
      <c r="J44188" s="1"/>
      <c r="K44188" s="1"/>
      <c r="AA44188" s="1"/>
      <c r="AB44188" s="1"/>
      <c r="AC44188" s="1"/>
      <c r="AJ44188" s="1"/>
      <c r="AK44188" s="1"/>
      <c r="AL44188" s="1"/>
    </row>
    <row r="44189">
      <c r="I44189" s="1"/>
      <c r="J44189" s="1"/>
      <c r="K44189" s="1"/>
      <c r="AA44189" s="1"/>
      <c r="AB44189" s="1"/>
      <c r="AC44189" s="1"/>
      <c r="AJ44189" s="1"/>
      <c r="AK44189" s="1"/>
      <c r="AL44189" s="1"/>
    </row>
    <row r="44190">
      <c r="I44190" s="1"/>
      <c r="J44190" s="1"/>
      <c r="K44190" s="1"/>
      <c r="AA44190" s="1"/>
      <c r="AB44190" s="1"/>
      <c r="AC44190" s="1"/>
      <c r="AJ44190" s="1"/>
      <c r="AK44190" s="1"/>
      <c r="AL44190" s="1"/>
    </row>
    <row r="44191">
      <c r="I44191" s="1"/>
      <c r="J44191" s="1"/>
      <c r="K44191" s="1"/>
      <c r="AA44191" s="1"/>
      <c r="AB44191" s="1"/>
      <c r="AC44191" s="1"/>
      <c r="AJ44191" s="1"/>
      <c r="AK44191" s="1"/>
      <c r="AL44191" s="1"/>
    </row>
    <row r="44192">
      <c r="I44192" s="1"/>
      <c r="J44192" s="1"/>
      <c r="K44192" s="1"/>
      <c r="AA44192" s="1"/>
      <c r="AB44192" s="1"/>
      <c r="AC44192" s="1"/>
      <c r="AJ44192" s="1"/>
      <c r="AK44192" s="1"/>
      <c r="AL44192" s="1"/>
    </row>
    <row r="44193">
      <c r="I44193" s="1"/>
      <c r="J44193" s="1"/>
      <c r="K44193" s="1"/>
      <c r="AA44193" s="1"/>
      <c r="AB44193" s="1"/>
      <c r="AC44193" s="1"/>
      <c r="AJ44193" s="1"/>
      <c r="AK44193" s="1"/>
      <c r="AL44193" s="1"/>
    </row>
    <row r="44194">
      <c r="I44194" s="1"/>
      <c r="J44194" s="1"/>
      <c r="K44194" s="1"/>
      <c r="AA44194" s="1"/>
      <c r="AB44194" s="1"/>
      <c r="AC44194" s="1"/>
      <c r="AJ44194" s="1"/>
      <c r="AK44194" s="1"/>
      <c r="AL44194" s="1"/>
    </row>
    <row r="44195">
      <c r="I44195" s="1"/>
      <c r="J44195" s="1"/>
      <c r="K44195" s="1"/>
      <c r="AA44195" s="1"/>
      <c r="AB44195" s="1"/>
      <c r="AC44195" s="1"/>
      <c r="AJ44195" s="1"/>
      <c r="AK44195" s="1"/>
      <c r="AL44195" s="1"/>
    </row>
    <row r="44196">
      <c r="I44196" s="1"/>
      <c r="J44196" s="1"/>
      <c r="K44196" s="1"/>
      <c r="AA44196" s="1"/>
      <c r="AB44196" s="1"/>
      <c r="AC44196" s="1"/>
      <c r="AJ44196" s="1"/>
      <c r="AK44196" s="1"/>
      <c r="AL44196" s="1"/>
    </row>
    <row r="44197">
      <c r="I44197" s="1"/>
      <c r="J44197" s="1"/>
      <c r="K44197" s="1"/>
      <c r="AA44197" s="1"/>
      <c r="AB44197" s="1"/>
      <c r="AC44197" s="1"/>
      <c r="AJ44197" s="1"/>
      <c r="AK44197" s="1"/>
      <c r="AL44197" s="1"/>
    </row>
    <row r="44198">
      <c r="I44198" s="1"/>
      <c r="J44198" s="1"/>
      <c r="K44198" s="1"/>
      <c r="AA44198" s="1"/>
      <c r="AB44198" s="1"/>
      <c r="AC44198" s="1"/>
      <c r="AJ44198" s="1"/>
      <c r="AK44198" s="1"/>
      <c r="AL44198" s="1"/>
    </row>
    <row r="44199">
      <c r="I44199" s="1"/>
      <c r="J44199" s="1"/>
      <c r="K44199" s="1"/>
      <c r="AA44199" s="1"/>
      <c r="AB44199" s="1"/>
      <c r="AC44199" s="1"/>
      <c r="AJ44199" s="1"/>
      <c r="AK44199" s="1"/>
      <c r="AL44199" s="1"/>
    </row>
    <row r="44200">
      <c r="I44200" s="1"/>
      <c r="J44200" s="1"/>
      <c r="K44200" s="1"/>
      <c r="AA44200" s="1"/>
      <c r="AB44200" s="1"/>
      <c r="AC44200" s="1"/>
      <c r="AJ44200" s="1"/>
      <c r="AK44200" s="1"/>
      <c r="AL44200" s="1"/>
    </row>
    <row r="44201">
      <c r="I44201" s="1"/>
      <c r="J44201" s="1"/>
      <c r="K44201" s="1"/>
      <c r="AA44201" s="1"/>
      <c r="AB44201" s="1"/>
      <c r="AC44201" s="1"/>
      <c r="AJ44201" s="1"/>
      <c r="AK44201" s="1"/>
      <c r="AL44201" s="1"/>
    </row>
    <row r="44202">
      <c r="I44202" s="1"/>
      <c r="J44202" s="1"/>
      <c r="K44202" s="1"/>
      <c r="AA44202" s="1"/>
      <c r="AB44202" s="1"/>
      <c r="AC44202" s="1"/>
      <c r="AJ44202" s="1"/>
      <c r="AK44202" s="1"/>
      <c r="AL44202" s="1"/>
    </row>
    <row r="44203">
      <c r="I44203" s="1"/>
      <c r="J44203" s="1"/>
      <c r="K44203" s="1"/>
      <c r="AA44203" s="1"/>
      <c r="AB44203" s="1"/>
      <c r="AC44203" s="1"/>
      <c r="AJ44203" s="1"/>
      <c r="AK44203" s="1"/>
      <c r="AL44203" s="1"/>
    </row>
    <row r="44204">
      <c r="I44204" s="1"/>
      <c r="J44204" s="1"/>
      <c r="K44204" s="1"/>
      <c r="AA44204" s="1"/>
      <c r="AB44204" s="1"/>
      <c r="AC44204" s="1"/>
      <c r="AJ44204" s="1"/>
      <c r="AK44204" s="1"/>
      <c r="AL44204" s="1"/>
    </row>
    <row r="44205">
      <c r="I44205" s="1"/>
      <c r="J44205" s="1"/>
      <c r="K44205" s="1"/>
      <c r="AA44205" s="1"/>
      <c r="AB44205" s="1"/>
      <c r="AC44205" s="1"/>
      <c r="AJ44205" s="1"/>
      <c r="AK44205" s="1"/>
      <c r="AL44205" s="1"/>
    </row>
    <row r="44206">
      <c r="I44206" s="1"/>
      <c r="J44206" s="1"/>
      <c r="K44206" s="1"/>
      <c r="AA44206" s="1"/>
      <c r="AB44206" s="1"/>
      <c r="AC44206" s="1"/>
      <c r="AJ44206" s="1"/>
      <c r="AK44206" s="1"/>
      <c r="AL44206" s="1"/>
    </row>
    <row r="44207">
      <c r="I44207" s="1"/>
      <c r="J44207" s="1"/>
      <c r="K44207" s="1"/>
      <c r="AA44207" s="1"/>
      <c r="AB44207" s="1"/>
      <c r="AC44207" s="1"/>
      <c r="AJ44207" s="1"/>
      <c r="AK44207" s="1"/>
      <c r="AL44207" s="1"/>
    </row>
    <row r="44208">
      <c r="I44208" s="1"/>
      <c r="J44208" s="1"/>
      <c r="K44208" s="1"/>
      <c r="AA44208" s="1"/>
      <c r="AB44208" s="1"/>
      <c r="AC44208" s="1"/>
      <c r="AJ44208" s="1"/>
      <c r="AK44208" s="1"/>
      <c r="AL44208" s="1"/>
    </row>
    <row r="44209">
      <c r="I44209" s="1"/>
      <c r="J44209" s="1"/>
      <c r="K44209" s="1"/>
      <c r="AA44209" s="1"/>
      <c r="AB44209" s="1"/>
      <c r="AC44209" s="1"/>
      <c r="AJ44209" s="1"/>
      <c r="AK44209" s="1"/>
      <c r="AL44209" s="1"/>
    </row>
    <row r="44210">
      <c r="I44210" s="1"/>
      <c r="J44210" s="1"/>
      <c r="K44210" s="1"/>
      <c r="AA44210" s="1"/>
      <c r="AB44210" s="1"/>
      <c r="AC44210" s="1"/>
      <c r="AJ44210" s="1"/>
      <c r="AK44210" s="1"/>
      <c r="AL44210" s="1"/>
    </row>
    <row r="44211">
      <c r="I44211" s="1"/>
      <c r="J44211" s="1"/>
      <c r="K44211" s="1"/>
      <c r="AA44211" s="1"/>
      <c r="AB44211" s="1"/>
      <c r="AC44211" s="1"/>
      <c r="AJ44211" s="1"/>
      <c r="AK44211" s="1"/>
      <c r="AL44211" s="1"/>
    </row>
    <row r="44212">
      <c r="I44212" s="1"/>
      <c r="J44212" s="1"/>
      <c r="K44212" s="1"/>
      <c r="AA44212" s="1"/>
      <c r="AB44212" s="1"/>
      <c r="AC44212" s="1"/>
      <c r="AJ44212" s="1"/>
      <c r="AK44212" s="1"/>
      <c r="AL44212" s="1"/>
    </row>
    <row r="44213">
      <c r="I44213" s="1"/>
      <c r="J44213" s="1"/>
      <c r="K44213" s="1"/>
      <c r="AA44213" s="1"/>
      <c r="AB44213" s="1"/>
      <c r="AC44213" s="1"/>
      <c r="AJ44213" s="1"/>
      <c r="AK44213" s="1"/>
      <c r="AL44213" s="1"/>
    </row>
    <row r="44214">
      <c r="I44214" s="1"/>
      <c r="J44214" s="1"/>
      <c r="K44214" s="1"/>
      <c r="AA44214" s="1"/>
      <c r="AB44214" s="1"/>
      <c r="AC44214" s="1"/>
      <c r="AJ44214" s="1"/>
      <c r="AK44214" s="1"/>
      <c r="AL44214" s="1"/>
    </row>
    <row r="44215">
      <c r="I44215" s="1"/>
      <c r="J44215" s="1"/>
      <c r="K44215" s="1"/>
      <c r="AA44215" s="1"/>
      <c r="AB44215" s="1"/>
      <c r="AC44215" s="1"/>
      <c r="AJ44215" s="1"/>
      <c r="AK44215" s="1"/>
      <c r="AL44215" s="1"/>
    </row>
    <row r="44216">
      <c r="I44216" s="1"/>
      <c r="J44216" s="1"/>
      <c r="K44216" s="1"/>
      <c r="AA44216" s="1"/>
      <c r="AB44216" s="1"/>
      <c r="AC44216" s="1"/>
      <c r="AJ44216" s="1"/>
      <c r="AK44216" s="1"/>
      <c r="AL44216" s="1"/>
    </row>
    <row r="44217">
      <c r="I44217" s="1"/>
      <c r="J44217" s="1"/>
      <c r="K44217" s="1"/>
      <c r="AA44217" s="1"/>
      <c r="AB44217" s="1"/>
      <c r="AC44217" s="1"/>
      <c r="AJ44217" s="1"/>
      <c r="AK44217" s="1"/>
      <c r="AL44217" s="1"/>
    </row>
    <row r="44218">
      <c r="I44218" s="1"/>
      <c r="J44218" s="1"/>
      <c r="K44218" s="1"/>
      <c r="AA44218" s="1"/>
      <c r="AB44218" s="1"/>
      <c r="AC44218" s="1"/>
      <c r="AJ44218" s="1"/>
      <c r="AK44218" s="1"/>
      <c r="AL44218" s="1"/>
    </row>
    <row r="44219">
      <c r="I44219" s="1"/>
      <c r="J44219" s="1"/>
      <c r="K44219" s="1"/>
      <c r="AA44219" s="1"/>
      <c r="AB44219" s="1"/>
      <c r="AC44219" s="1"/>
      <c r="AJ44219" s="1"/>
      <c r="AK44219" s="1"/>
      <c r="AL44219" s="1"/>
    </row>
    <row r="44220">
      <c r="I44220" s="1"/>
      <c r="J44220" s="1"/>
      <c r="K44220" s="1"/>
      <c r="AA44220" s="1"/>
      <c r="AB44220" s="1"/>
      <c r="AC44220" s="1"/>
      <c r="AJ44220" s="1"/>
      <c r="AK44220" s="1"/>
      <c r="AL44220" s="1"/>
    </row>
    <row r="44221">
      <c r="I44221" s="1"/>
      <c r="J44221" s="1"/>
      <c r="K44221" s="1"/>
      <c r="AA44221" s="1"/>
      <c r="AB44221" s="1"/>
      <c r="AC44221" s="1"/>
      <c r="AJ44221" s="1"/>
      <c r="AK44221" s="1"/>
      <c r="AL44221" s="1"/>
    </row>
    <row r="44222">
      <c r="I44222" s="1"/>
      <c r="J44222" s="1"/>
      <c r="K44222" s="1"/>
      <c r="AA44222" s="1"/>
      <c r="AB44222" s="1"/>
      <c r="AC44222" s="1"/>
      <c r="AJ44222" s="1"/>
      <c r="AK44222" s="1"/>
      <c r="AL44222" s="1"/>
    </row>
    <row r="44223">
      <c r="I44223" s="1"/>
      <c r="J44223" s="1"/>
      <c r="K44223" s="1"/>
      <c r="AA44223" s="1"/>
      <c r="AB44223" s="1"/>
      <c r="AC44223" s="1"/>
      <c r="AJ44223" s="1"/>
      <c r="AK44223" s="1"/>
      <c r="AL44223" s="1"/>
    </row>
    <row r="44224">
      <c r="I44224" s="1"/>
      <c r="J44224" s="1"/>
      <c r="K44224" s="1"/>
      <c r="AA44224" s="1"/>
      <c r="AB44224" s="1"/>
      <c r="AC44224" s="1"/>
      <c r="AJ44224" s="1"/>
      <c r="AK44224" s="1"/>
      <c r="AL44224" s="1"/>
    </row>
    <row r="44225">
      <c r="I44225" s="1"/>
      <c r="J44225" s="1"/>
      <c r="K44225" s="1"/>
      <c r="AA44225" s="1"/>
      <c r="AB44225" s="1"/>
      <c r="AC44225" s="1"/>
      <c r="AJ44225" s="1"/>
      <c r="AK44225" s="1"/>
      <c r="AL44225" s="1"/>
    </row>
    <row r="44226">
      <c r="I44226" s="1"/>
      <c r="J44226" s="1"/>
      <c r="K44226" s="1"/>
      <c r="AA44226" s="1"/>
      <c r="AB44226" s="1"/>
      <c r="AC44226" s="1"/>
      <c r="AJ44226" s="1"/>
      <c r="AK44226" s="1"/>
      <c r="AL44226" s="1"/>
    </row>
    <row r="44227">
      <c r="I44227" s="1"/>
      <c r="J44227" s="1"/>
      <c r="K44227" s="1"/>
      <c r="AA44227" s="1"/>
      <c r="AB44227" s="1"/>
      <c r="AC44227" s="1"/>
      <c r="AJ44227" s="1"/>
      <c r="AK44227" s="1"/>
      <c r="AL44227" s="1"/>
    </row>
    <row r="44228">
      <c r="I44228" s="1"/>
      <c r="J44228" s="1"/>
      <c r="K44228" s="1"/>
      <c r="AA44228" s="1"/>
      <c r="AB44228" s="1"/>
      <c r="AC44228" s="1"/>
      <c r="AJ44228" s="1"/>
      <c r="AK44228" s="1"/>
      <c r="AL44228" s="1"/>
    </row>
    <row r="44229">
      <c r="I44229" s="1"/>
      <c r="J44229" s="1"/>
      <c r="K44229" s="1"/>
      <c r="AA44229" s="1"/>
      <c r="AB44229" s="1"/>
      <c r="AC44229" s="1"/>
      <c r="AJ44229" s="1"/>
      <c r="AK44229" s="1"/>
      <c r="AL44229" s="1"/>
    </row>
    <row r="44230">
      <c r="I44230" s="1"/>
      <c r="J44230" s="1"/>
      <c r="K44230" s="1"/>
      <c r="AA44230" s="1"/>
      <c r="AB44230" s="1"/>
      <c r="AC44230" s="1"/>
      <c r="AJ44230" s="1"/>
      <c r="AK44230" s="1"/>
      <c r="AL44230" s="1"/>
    </row>
    <row r="44231">
      <c r="I44231" s="1"/>
      <c r="J44231" s="1"/>
      <c r="K44231" s="1"/>
      <c r="AA44231" s="1"/>
      <c r="AB44231" s="1"/>
      <c r="AC44231" s="1"/>
      <c r="AJ44231" s="1"/>
      <c r="AK44231" s="1"/>
      <c r="AL44231" s="1"/>
    </row>
    <row r="44232">
      <c r="I44232" s="1"/>
      <c r="J44232" s="1"/>
      <c r="K44232" s="1"/>
      <c r="AA44232" s="1"/>
      <c r="AB44232" s="1"/>
      <c r="AC44232" s="1"/>
      <c r="AJ44232" s="1"/>
      <c r="AK44232" s="1"/>
      <c r="AL44232" s="1"/>
    </row>
    <row r="44233">
      <c r="I44233" s="1"/>
      <c r="J44233" s="1"/>
      <c r="K44233" s="1"/>
      <c r="AA44233" s="1"/>
      <c r="AB44233" s="1"/>
      <c r="AC44233" s="1"/>
      <c r="AJ44233" s="1"/>
      <c r="AK44233" s="1"/>
      <c r="AL44233" s="1"/>
    </row>
    <row r="44234">
      <c r="I44234" s="1"/>
      <c r="J44234" s="1"/>
      <c r="K44234" s="1"/>
      <c r="AA44234" s="1"/>
      <c r="AB44234" s="1"/>
      <c r="AC44234" s="1"/>
      <c r="AJ44234" s="1"/>
      <c r="AK44234" s="1"/>
      <c r="AL44234" s="1"/>
    </row>
    <row r="44235">
      <c r="I44235" s="1"/>
      <c r="J44235" s="1"/>
      <c r="K44235" s="1"/>
      <c r="AA44235" s="1"/>
      <c r="AB44235" s="1"/>
      <c r="AC44235" s="1"/>
      <c r="AJ44235" s="1"/>
      <c r="AK44235" s="1"/>
      <c r="AL44235" s="1"/>
    </row>
    <row r="44236">
      <c r="I44236" s="1"/>
      <c r="J44236" s="1"/>
      <c r="K44236" s="1"/>
      <c r="AA44236" s="1"/>
      <c r="AB44236" s="1"/>
      <c r="AC44236" s="1"/>
      <c r="AJ44236" s="1"/>
      <c r="AK44236" s="1"/>
      <c r="AL44236" s="1"/>
    </row>
    <row r="44237">
      <c r="I44237" s="1"/>
      <c r="J44237" s="1"/>
      <c r="K44237" s="1"/>
      <c r="AA44237" s="1"/>
      <c r="AB44237" s="1"/>
      <c r="AC44237" s="1"/>
      <c r="AJ44237" s="1"/>
      <c r="AK44237" s="1"/>
      <c r="AL44237" s="1"/>
    </row>
    <row r="44238">
      <c r="I44238" s="1"/>
      <c r="J44238" s="1"/>
      <c r="K44238" s="1"/>
      <c r="AA44238" s="1"/>
      <c r="AB44238" s="1"/>
      <c r="AC44238" s="1"/>
      <c r="AJ44238" s="1"/>
      <c r="AK44238" s="1"/>
      <c r="AL44238" s="1"/>
    </row>
    <row r="44239">
      <c r="I44239" s="1"/>
      <c r="J44239" s="1"/>
      <c r="K44239" s="1"/>
      <c r="AA44239" s="1"/>
      <c r="AB44239" s="1"/>
      <c r="AC44239" s="1"/>
      <c r="AJ44239" s="1"/>
      <c r="AK44239" s="1"/>
      <c r="AL44239" s="1"/>
    </row>
    <row r="44240">
      <c r="I44240" s="1"/>
      <c r="J44240" s="1"/>
      <c r="K44240" s="1"/>
      <c r="AA44240" s="1"/>
      <c r="AB44240" s="1"/>
      <c r="AC44240" s="1"/>
      <c r="AJ44240" s="1"/>
      <c r="AK44240" s="1"/>
      <c r="AL44240" s="1"/>
    </row>
    <row r="44241">
      <c r="I44241" s="1"/>
      <c r="J44241" s="1"/>
      <c r="K44241" s="1"/>
      <c r="AA44241" s="1"/>
      <c r="AB44241" s="1"/>
      <c r="AC44241" s="1"/>
      <c r="AJ44241" s="1"/>
      <c r="AK44241" s="1"/>
      <c r="AL44241" s="1"/>
    </row>
    <row r="44242">
      <c r="I44242" s="1"/>
      <c r="J44242" s="1"/>
      <c r="K44242" s="1"/>
      <c r="AA44242" s="1"/>
      <c r="AB44242" s="1"/>
      <c r="AC44242" s="1"/>
      <c r="AJ44242" s="1"/>
      <c r="AK44242" s="1"/>
      <c r="AL44242" s="1"/>
    </row>
    <row r="44243">
      <c r="I44243" s="1"/>
      <c r="J44243" s="1"/>
      <c r="K44243" s="1"/>
      <c r="AA44243" s="1"/>
      <c r="AB44243" s="1"/>
      <c r="AC44243" s="1"/>
      <c r="AJ44243" s="1"/>
      <c r="AK44243" s="1"/>
      <c r="AL44243" s="1"/>
    </row>
    <row r="44244">
      <c r="I44244" s="1"/>
      <c r="J44244" s="1"/>
      <c r="K44244" s="1"/>
      <c r="AA44244" s="1"/>
      <c r="AB44244" s="1"/>
      <c r="AC44244" s="1"/>
      <c r="AJ44244" s="1"/>
      <c r="AK44244" s="1"/>
      <c r="AL44244" s="1"/>
    </row>
    <row r="44245">
      <c r="I44245" s="1"/>
      <c r="J44245" s="1"/>
      <c r="K44245" s="1"/>
      <c r="AA44245" s="1"/>
      <c r="AB44245" s="1"/>
      <c r="AC44245" s="1"/>
      <c r="AJ44245" s="1"/>
      <c r="AK44245" s="1"/>
      <c r="AL44245" s="1"/>
    </row>
    <row r="44246">
      <c r="I44246" s="1"/>
      <c r="J44246" s="1"/>
      <c r="K44246" s="1"/>
      <c r="AA44246" s="1"/>
      <c r="AB44246" s="1"/>
      <c r="AC44246" s="1"/>
      <c r="AJ44246" s="1"/>
      <c r="AK44246" s="1"/>
      <c r="AL44246" s="1"/>
    </row>
    <row r="44247">
      <c r="I44247" s="1"/>
      <c r="J44247" s="1"/>
      <c r="K44247" s="1"/>
      <c r="AA44247" s="1"/>
      <c r="AB44247" s="1"/>
      <c r="AC44247" s="1"/>
      <c r="AJ44247" s="1"/>
      <c r="AK44247" s="1"/>
      <c r="AL44247" s="1"/>
    </row>
    <row r="44248">
      <c r="I44248" s="1"/>
      <c r="J44248" s="1"/>
      <c r="K44248" s="1"/>
      <c r="AA44248" s="1"/>
      <c r="AB44248" s="1"/>
      <c r="AC44248" s="1"/>
      <c r="AJ44248" s="1"/>
      <c r="AK44248" s="1"/>
      <c r="AL44248" s="1"/>
    </row>
    <row r="44249">
      <c r="I44249" s="1"/>
      <c r="J44249" s="1"/>
      <c r="K44249" s="1"/>
      <c r="AA44249" s="1"/>
      <c r="AB44249" s="1"/>
      <c r="AC44249" s="1"/>
      <c r="AJ44249" s="1"/>
      <c r="AK44249" s="1"/>
      <c r="AL44249" s="1"/>
    </row>
    <row r="44250">
      <c r="I44250" s="1"/>
      <c r="J44250" s="1"/>
      <c r="K44250" s="1"/>
      <c r="AA44250" s="1"/>
      <c r="AB44250" s="1"/>
      <c r="AC44250" s="1"/>
      <c r="AJ44250" s="1"/>
      <c r="AK44250" s="1"/>
      <c r="AL44250" s="1"/>
    </row>
    <row r="44251">
      <c r="I44251" s="1"/>
      <c r="J44251" s="1"/>
      <c r="K44251" s="1"/>
      <c r="AA44251" s="1"/>
      <c r="AB44251" s="1"/>
      <c r="AC44251" s="1"/>
      <c r="AJ44251" s="1"/>
      <c r="AK44251" s="1"/>
      <c r="AL44251" s="1"/>
    </row>
    <row r="44252">
      <c r="I44252" s="1"/>
      <c r="J44252" s="1"/>
      <c r="K44252" s="1"/>
      <c r="AA44252" s="1"/>
      <c r="AB44252" s="1"/>
      <c r="AC44252" s="1"/>
      <c r="AJ44252" s="1"/>
      <c r="AK44252" s="1"/>
      <c r="AL44252" s="1"/>
    </row>
    <row r="44253">
      <c r="I44253" s="1"/>
      <c r="J44253" s="1"/>
      <c r="K44253" s="1"/>
      <c r="AA44253" s="1"/>
      <c r="AB44253" s="1"/>
      <c r="AC44253" s="1"/>
      <c r="AJ44253" s="1"/>
      <c r="AK44253" s="1"/>
      <c r="AL44253" s="1"/>
    </row>
    <row r="44254">
      <c r="I44254" s="1"/>
      <c r="J44254" s="1"/>
      <c r="K44254" s="1"/>
      <c r="AA44254" s="1"/>
      <c r="AB44254" s="1"/>
      <c r="AC44254" s="1"/>
      <c r="AJ44254" s="1"/>
      <c r="AK44254" s="1"/>
      <c r="AL44254" s="1"/>
    </row>
    <row r="44255">
      <c r="I44255" s="1"/>
      <c r="J44255" s="1"/>
      <c r="K44255" s="1"/>
      <c r="AA44255" s="1"/>
      <c r="AB44255" s="1"/>
      <c r="AC44255" s="1"/>
      <c r="AJ44255" s="1"/>
      <c r="AK44255" s="1"/>
      <c r="AL44255" s="1"/>
    </row>
    <row r="44256">
      <c r="I44256" s="1"/>
      <c r="J44256" s="1"/>
      <c r="K44256" s="1"/>
      <c r="AA44256" s="1"/>
      <c r="AB44256" s="1"/>
      <c r="AC44256" s="1"/>
      <c r="AJ44256" s="1"/>
      <c r="AK44256" s="1"/>
      <c r="AL44256" s="1"/>
    </row>
    <row r="44257">
      <c r="I44257" s="1"/>
      <c r="J44257" s="1"/>
      <c r="K44257" s="1"/>
      <c r="AA44257" s="1"/>
      <c r="AB44257" s="1"/>
      <c r="AC44257" s="1"/>
      <c r="AJ44257" s="1"/>
      <c r="AK44257" s="1"/>
      <c r="AL44257" s="1"/>
    </row>
    <row r="44258">
      <c r="I44258" s="1"/>
      <c r="J44258" s="1"/>
      <c r="K44258" s="1"/>
      <c r="AA44258" s="1"/>
      <c r="AB44258" s="1"/>
      <c r="AC44258" s="1"/>
      <c r="AJ44258" s="1"/>
      <c r="AK44258" s="1"/>
      <c r="AL44258" s="1"/>
    </row>
    <row r="44259">
      <c r="I44259" s="1"/>
      <c r="J44259" s="1"/>
      <c r="K44259" s="1"/>
      <c r="AA44259" s="1"/>
      <c r="AB44259" s="1"/>
      <c r="AC44259" s="1"/>
      <c r="AJ44259" s="1"/>
      <c r="AK44259" s="1"/>
      <c r="AL44259" s="1"/>
    </row>
    <row r="44260">
      <c r="I44260" s="1"/>
      <c r="J44260" s="1"/>
      <c r="K44260" s="1"/>
      <c r="AA44260" s="1"/>
      <c r="AB44260" s="1"/>
      <c r="AC44260" s="1"/>
      <c r="AJ44260" s="1"/>
      <c r="AK44260" s="1"/>
      <c r="AL44260" s="1"/>
    </row>
    <row r="44261">
      <c r="I44261" s="1"/>
      <c r="J44261" s="1"/>
      <c r="K44261" s="1"/>
      <c r="AA44261" s="1"/>
      <c r="AB44261" s="1"/>
      <c r="AC44261" s="1"/>
      <c r="AJ44261" s="1"/>
      <c r="AK44261" s="1"/>
      <c r="AL44261" s="1"/>
    </row>
    <row r="44262">
      <c r="I44262" s="1"/>
      <c r="J44262" s="1"/>
      <c r="K44262" s="1"/>
      <c r="AA44262" s="1"/>
      <c r="AB44262" s="1"/>
      <c r="AC44262" s="1"/>
      <c r="AJ44262" s="1"/>
      <c r="AK44262" s="1"/>
      <c r="AL44262" s="1"/>
    </row>
    <row r="44263">
      <c r="I44263" s="1"/>
      <c r="J44263" s="1"/>
      <c r="K44263" s="1"/>
      <c r="AA44263" s="1"/>
      <c r="AB44263" s="1"/>
      <c r="AC44263" s="1"/>
      <c r="AJ44263" s="1"/>
      <c r="AK44263" s="1"/>
      <c r="AL44263" s="1"/>
    </row>
    <row r="44264">
      <c r="I44264" s="1"/>
      <c r="J44264" s="1"/>
      <c r="K44264" s="1"/>
      <c r="AA44264" s="1"/>
      <c r="AB44264" s="1"/>
      <c r="AC44264" s="1"/>
      <c r="AJ44264" s="1"/>
      <c r="AK44264" s="1"/>
      <c r="AL44264" s="1"/>
    </row>
    <row r="44265">
      <c r="I44265" s="1"/>
      <c r="J44265" s="1"/>
      <c r="K44265" s="1"/>
      <c r="AA44265" s="1"/>
      <c r="AB44265" s="1"/>
      <c r="AC44265" s="1"/>
      <c r="AJ44265" s="1"/>
      <c r="AK44265" s="1"/>
      <c r="AL44265" s="1"/>
    </row>
    <row r="44266">
      <c r="I44266" s="1"/>
      <c r="J44266" s="1"/>
      <c r="K44266" s="1"/>
      <c r="AA44266" s="1"/>
      <c r="AB44266" s="1"/>
      <c r="AC44266" s="1"/>
      <c r="AJ44266" s="1"/>
      <c r="AK44266" s="1"/>
      <c r="AL44266" s="1"/>
    </row>
    <row r="44267">
      <c r="I44267" s="1"/>
      <c r="J44267" s="1"/>
      <c r="K44267" s="1"/>
      <c r="AA44267" s="1"/>
      <c r="AB44267" s="1"/>
      <c r="AC44267" s="1"/>
      <c r="AJ44267" s="1"/>
      <c r="AK44267" s="1"/>
      <c r="AL44267" s="1"/>
    </row>
    <row r="44268">
      <c r="I44268" s="1"/>
      <c r="J44268" s="1"/>
      <c r="K44268" s="1"/>
      <c r="AA44268" s="1"/>
      <c r="AB44268" s="1"/>
      <c r="AC44268" s="1"/>
      <c r="AJ44268" s="1"/>
      <c r="AK44268" s="1"/>
      <c r="AL44268" s="1"/>
    </row>
    <row r="44269">
      <c r="I44269" s="1"/>
      <c r="J44269" s="1"/>
      <c r="K44269" s="1"/>
      <c r="AA44269" s="1"/>
      <c r="AB44269" s="1"/>
      <c r="AC44269" s="1"/>
      <c r="AJ44269" s="1"/>
      <c r="AK44269" s="1"/>
      <c r="AL44269" s="1"/>
    </row>
    <row r="44270">
      <c r="I44270" s="1"/>
      <c r="J44270" s="1"/>
      <c r="K44270" s="1"/>
      <c r="AA44270" s="1"/>
      <c r="AB44270" s="1"/>
      <c r="AC44270" s="1"/>
      <c r="AJ44270" s="1"/>
      <c r="AK44270" s="1"/>
      <c r="AL44270" s="1"/>
    </row>
    <row r="44271">
      <c r="I44271" s="1"/>
      <c r="J44271" s="1"/>
      <c r="K44271" s="1"/>
      <c r="AA44271" s="1"/>
      <c r="AB44271" s="1"/>
      <c r="AC44271" s="1"/>
      <c r="AJ44271" s="1"/>
      <c r="AK44271" s="1"/>
      <c r="AL44271" s="1"/>
    </row>
    <row r="44272">
      <c r="I44272" s="1"/>
      <c r="J44272" s="1"/>
      <c r="K44272" s="1"/>
      <c r="AA44272" s="1"/>
      <c r="AB44272" s="1"/>
      <c r="AC44272" s="1"/>
      <c r="AJ44272" s="1"/>
      <c r="AK44272" s="1"/>
      <c r="AL44272" s="1"/>
    </row>
    <row r="44273">
      <c r="I44273" s="1"/>
      <c r="J44273" s="1"/>
      <c r="K44273" s="1"/>
      <c r="AA44273" s="1"/>
      <c r="AB44273" s="1"/>
      <c r="AC44273" s="1"/>
      <c r="AJ44273" s="1"/>
      <c r="AK44273" s="1"/>
      <c r="AL44273" s="1"/>
    </row>
    <row r="44274">
      <c r="I44274" s="1"/>
      <c r="J44274" s="1"/>
      <c r="K44274" s="1"/>
      <c r="AA44274" s="1"/>
      <c r="AB44274" s="1"/>
      <c r="AC44274" s="1"/>
      <c r="AJ44274" s="1"/>
      <c r="AK44274" s="1"/>
      <c r="AL44274" s="1"/>
    </row>
    <row r="44275">
      <c r="I44275" s="1"/>
      <c r="J44275" s="1"/>
      <c r="K44275" s="1"/>
      <c r="AA44275" s="1"/>
      <c r="AB44275" s="1"/>
      <c r="AC44275" s="1"/>
      <c r="AJ44275" s="1"/>
      <c r="AK44275" s="1"/>
      <c r="AL44275" s="1"/>
    </row>
    <row r="44276">
      <c r="I44276" s="1"/>
      <c r="J44276" s="1"/>
      <c r="K44276" s="1"/>
      <c r="AA44276" s="1"/>
      <c r="AB44276" s="1"/>
      <c r="AC44276" s="1"/>
      <c r="AJ44276" s="1"/>
      <c r="AK44276" s="1"/>
      <c r="AL44276" s="1"/>
    </row>
    <row r="44277">
      <c r="I44277" s="1"/>
      <c r="J44277" s="1"/>
      <c r="K44277" s="1"/>
      <c r="AA44277" s="1"/>
      <c r="AB44277" s="1"/>
      <c r="AC44277" s="1"/>
      <c r="AJ44277" s="1"/>
      <c r="AK44277" s="1"/>
      <c r="AL44277" s="1"/>
    </row>
    <row r="44278">
      <c r="I44278" s="1"/>
      <c r="J44278" s="1"/>
      <c r="K44278" s="1"/>
      <c r="AA44278" s="1"/>
      <c r="AB44278" s="1"/>
      <c r="AC44278" s="1"/>
      <c r="AJ44278" s="1"/>
      <c r="AK44278" s="1"/>
      <c r="AL44278" s="1"/>
    </row>
    <row r="44279">
      <c r="I44279" s="1"/>
      <c r="J44279" s="1"/>
      <c r="K44279" s="1"/>
      <c r="AA44279" s="1"/>
      <c r="AB44279" s="1"/>
      <c r="AC44279" s="1"/>
      <c r="AJ44279" s="1"/>
      <c r="AK44279" s="1"/>
      <c r="AL44279" s="1"/>
    </row>
    <row r="44280">
      <c r="I44280" s="1"/>
      <c r="J44280" s="1"/>
      <c r="K44280" s="1"/>
      <c r="AA44280" s="1"/>
      <c r="AB44280" s="1"/>
      <c r="AC44280" s="1"/>
      <c r="AJ44280" s="1"/>
      <c r="AK44280" s="1"/>
      <c r="AL44280" s="1"/>
    </row>
    <row r="44281">
      <c r="I44281" s="1"/>
      <c r="J44281" s="1"/>
      <c r="K44281" s="1"/>
      <c r="AA44281" s="1"/>
      <c r="AB44281" s="1"/>
      <c r="AC44281" s="1"/>
      <c r="AJ44281" s="1"/>
      <c r="AK44281" s="1"/>
      <c r="AL44281" s="1"/>
    </row>
    <row r="44282">
      <c r="I44282" s="1"/>
      <c r="J44282" s="1"/>
      <c r="K44282" s="1"/>
      <c r="AA44282" s="1"/>
      <c r="AB44282" s="1"/>
      <c r="AC44282" s="1"/>
      <c r="AJ44282" s="1"/>
      <c r="AK44282" s="1"/>
      <c r="AL44282" s="1"/>
    </row>
    <row r="44283">
      <c r="I44283" s="1"/>
      <c r="J44283" s="1"/>
      <c r="K44283" s="1"/>
      <c r="AA44283" s="1"/>
      <c r="AB44283" s="1"/>
      <c r="AC44283" s="1"/>
      <c r="AJ44283" s="1"/>
      <c r="AK44283" s="1"/>
      <c r="AL44283" s="1"/>
    </row>
    <row r="44284">
      <c r="I44284" s="1"/>
      <c r="J44284" s="1"/>
      <c r="K44284" s="1"/>
      <c r="AA44284" s="1"/>
      <c r="AB44284" s="1"/>
      <c r="AC44284" s="1"/>
      <c r="AJ44284" s="1"/>
      <c r="AK44284" s="1"/>
      <c r="AL44284" s="1"/>
    </row>
    <row r="44285">
      <c r="I44285" s="1"/>
      <c r="J44285" s="1"/>
      <c r="K44285" s="1"/>
      <c r="AA44285" s="1"/>
      <c r="AB44285" s="1"/>
      <c r="AC44285" s="1"/>
      <c r="AJ44285" s="1"/>
      <c r="AK44285" s="1"/>
      <c r="AL44285" s="1"/>
    </row>
    <row r="44286">
      <c r="I44286" s="1"/>
      <c r="J44286" s="1"/>
      <c r="K44286" s="1"/>
      <c r="AA44286" s="1"/>
      <c r="AB44286" s="1"/>
      <c r="AC44286" s="1"/>
      <c r="AJ44286" s="1"/>
      <c r="AK44286" s="1"/>
      <c r="AL44286" s="1"/>
    </row>
    <row r="44287">
      <c r="I44287" s="1"/>
      <c r="J44287" s="1"/>
      <c r="K44287" s="1"/>
      <c r="AA44287" s="1"/>
      <c r="AB44287" s="1"/>
      <c r="AC44287" s="1"/>
      <c r="AJ44287" s="1"/>
      <c r="AK44287" s="1"/>
      <c r="AL44287" s="1"/>
    </row>
    <row r="44288">
      <c r="I44288" s="1"/>
      <c r="J44288" s="1"/>
      <c r="K44288" s="1"/>
      <c r="AA44288" s="1"/>
      <c r="AB44288" s="1"/>
      <c r="AC44288" s="1"/>
      <c r="AJ44288" s="1"/>
      <c r="AK44288" s="1"/>
      <c r="AL44288" s="1"/>
    </row>
    <row r="44289">
      <c r="I44289" s="1"/>
      <c r="J44289" s="1"/>
      <c r="K44289" s="1"/>
      <c r="AA44289" s="1"/>
      <c r="AB44289" s="1"/>
      <c r="AC44289" s="1"/>
      <c r="AJ44289" s="1"/>
      <c r="AK44289" s="1"/>
      <c r="AL44289" s="1"/>
    </row>
    <row r="44290">
      <c r="I44290" s="1"/>
      <c r="J44290" s="1"/>
      <c r="K44290" s="1"/>
      <c r="AA44290" s="1"/>
      <c r="AB44290" s="1"/>
      <c r="AC44290" s="1"/>
      <c r="AJ44290" s="1"/>
      <c r="AK44290" s="1"/>
      <c r="AL44290" s="1"/>
    </row>
    <row r="44291">
      <c r="I44291" s="1"/>
      <c r="J44291" s="1"/>
      <c r="K44291" s="1"/>
      <c r="AA44291" s="1"/>
      <c r="AB44291" s="1"/>
      <c r="AC44291" s="1"/>
      <c r="AJ44291" s="1"/>
      <c r="AK44291" s="1"/>
      <c r="AL44291" s="1"/>
    </row>
    <row r="44292">
      <c r="I44292" s="1"/>
      <c r="J44292" s="1"/>
      <c r="K44292" s="1"/>
      <c r="AA44292" s="1"/>
      <c r="AB44292" s="1"/>
      <c r="AC44292" s="1"/>
      <c r="AJ44292" s="1"/>
      <c r="AK44292" s="1"/>
      <c r="AL44292" s="1"/>
    </row>
    <row r="44293">
      <c r="I44293" s="1"/>
      <c r="J44293" s="1"/>
      <c r="K44293" s="1"/>
      <c r="AA44293" s="1"/>
      <c r="AB44293" s="1"/>
      <c r="AC44293" s="1"/>
      <c r="AJ44293" s="1"/>
      <c r="AK44293" s="1"/>
      <c r="AL44293" s="1"/>
    </row>
    <row r="44294">
      <c r="I44294" s="1"/>
      <c r="J44294" s="1"/>
      <c r="K44294" s="1"/>
      <c r="AA44294" s="1"/>
      <c r="AB44294" s="1"/>
      <c r="AC44294" s="1"/>
      <c r="AJ44294" s="1"/>
      <c r="AK44294" s="1"/>
      <c r="AL44294" s="1"/>
    </row>
    <row r="44295">
      <c r="I44295" s="1"/>
      <c r="J44295" s="1"/>
      <c r="K44295" s="1"/>
      <c r="AA44295" s="1"/>
      <c r="AB44295" s="1"/>
      <c r="AC44295" s="1"/>
      <c r="AJ44295" s="1"/>
      <c r="AK44295" s="1"/>
      <c r="AL44295" s="1"/>
    </row>
    <row r="44296">
      <c r="I44296" s="1"/>
      <c r="J44296" s="1"/>
      <c r="K44296" s="1"/>
      <c r="AA44296" s="1"/>
      <c r="AB44296" s="1"/>
      <c r="AC44296" s="1"/>
      <c r="AJ44296" s="1"/>
      <c r="AK44296" s="1"/>
      <c r="AL44296" s="1"/>
    </row>
    <row r="44297">
      <c r="I44297" s="1"/>
      <c r="J44297" s="1"/>
      <c r="K44297" s="1"/>
      <c r="AA44297" s="1"/>
      <c r="AB44297" s="1"/>
      <c r="AC44297" s="1"/>
      <c r="AJ44297" s="1"/>
      <c r="AK44297" s="1"/>
      <c r="AL44297" s="1"/>
    </row>
    <row r="44298">
      <c r="I44298" s="1"/>
      <c r="J44298" s="1"/>
      <c r="K44298" s="1"/>
      <c r="AA44298" s="1"/>
      <c r="AB44298" s="1"/>
      <c r="AC44298" s="1"/>
      <c r="AJ44298" s="1"/>
      <c r="AK44298" s="1"/>
      <c r="AL44298" s="1"/>
    </row>
    <row r="44299">
      <c r="I44299" s="1"/>
      <c r="J44299" s="1"/>
      <c r="K44299" s="1"/>
      <c r="AA44299" s="1"/>
      <c r="AB44299" s="1"/>
      <c r="AC44299" s="1"/>
      <c r="AJ44299" s="1"/>
      <c r="AK44299" s="1"/>
      <c r="AL44299" s="1"/>
    </row>
    <row r="44300">
      <c r="I44300" s="1"/>
      <c r="J44300" s="1"/>
      <c r="K44300" s="1"/>
      <c r="AA44300" s="1"/>
      <c r="AB44300" s="1"/>
      <c r="AC44300" s="1"/>
      <c r="AJ44300" s="1"/>
      <c r="AK44300" s="1"/>
      <c r="AL44300" s="1"/>
    </row>
    <row r="44301">
      <c r="I44301" s="1"/>
      <c r="J44301" s="1"/>
      <c r="K44301" s="1"/>
      <c r="AA44301" s="1"/>
      <c r="AB44301" s="1"/>
      <c r="AC44301" s="1"/>
      <c r="AJ44301" s="1"/>
      <c r="AK44301" s="1"/>
      <c r="AL44301" s="1"/>
    </row>
    <row r="44302">
      <c r="I44302" s="1"/>
      <c r="J44302" s="1"/>
      <c r="K44302" s="1"/>
      <c r="AA44302" s="1"/>
      <c r="AB44302" s="1"/>
      <c r="AC44302" s="1"/>
      <c r="AJ44302" s="1"/>
      <c r="AK44302" s="1"/>
      <c r="AL44302" s="1"/>
    </row>
    <row r="44303">
      <c r="I44303" s="1"/>
      <c r="J44303" s="1"/>
      <c r="K44303" s="1"/>
      <c r="AA44303" s="1"/>
      <c r="AB44303" s="1"/>
      <c r="AC44303" s="1"/>
      <c r="AJ44303" s="1"/>
      <c r="AK44303" s="1"/>
      <c r="AL44303" s="1"/>
    </row>
    <row r="44304">
      <c r="I44304" s="1"/>
      <c r="J44304" s="1"/>
      <c r="K44304" s="1"/>
      <c r="AA44304" s="1"/>
      <c r="AB44304" s="1"/>
      <c r="AC44304" s="1"/>
      <c r="AJ44304" s="1"/>
      <c r="AK44304" s="1"/>
      <c r="AL44304" s="1"/>
    </row>
    <row r="44305">
      <c r="I44305" s="1"/>
      <c r="J44305" s="1"/>
      <c r="K44305" s="1"/>
      <c r="AA44305" s="1"/>
      <c r="AB44305" s="1"/>
      <c r="AC44305" s="1"/>
      <c r="AJ44305" s="1"/>
      <c r="AK44305" s="1"/>
      <c r="AL44305" s="1"/>
    </row>
    <row r="44306">
      <c r="I44306" s="1"/>
      <c r="J44306" s="1"/>
      <c r="K44306" s="1"/>
      <c r="AA44306" s="1"/>
      <c r="AB44306" s="1"/>
      <c r="AC44306" s="1"/>
      <c r="AJ44306" s="1"/>
      <c r="AK44306" s="1"/>
      <c r="AL44306" s="1"/>
    </row>
    <row r="44307">
      <c r="I44307" s="1"/>
      <c r="J44307" s="1"/>
      <c r="K44307" s="1"/>
      <c r="AA44307" s="1"/>
      <c r="AB44307" s="1"/>
      <c r="AC44307" s="1"/>
      <c r="AJ44307" s="1"/>
      <c r="AK44307" s="1"/>
      <c r="AL44307" s="1"/>
    </row>
    <row r="44308">
      <c r="I44308" s="1"/>
      <c r="J44308" s="1"/>
      <c r="K44308" s="1"/>
      <c r="AA44308" s="1"/>
      <c r="AB44308" s="1"/>
      <c r="AC44308" s="1"/>
      <c r="AJ44308" s="1"/>
      <c r="AK44308" s="1"/>
      <c r="AL44308" s="1"/>
    </row>
    <row r="44309">
      <c r="I44309" s="1"/>
      <c r="J44309" s="1"/>
      <c r="K44309" s="1"/>
      <c r="AA44309" s="1"/>
      <c r="AB44309" s="1"/>
      <c r="AC44309" s="1"/>
      <c r="AJ44309" s="1"/>
      <c r="AK44309" s="1"/>
      <c r="AL44309" s="1"/>
    </row>
    <row r="44310">
      <c r="I44310" s="1"/>
      <c r="J44310" s="1"/>
      <c r="K44310" s="1"/>
      <c r="AA44310" s="1"/>
      <c r="AB44310" s="1"/>
      <c r="AC44310" s="1"/>
      <c r="AJ44310" s="1"/>
      <c r="AK44310" s="1"/>
      <c r="AL44310" s="1"/>
    </row>
    <row r="44311">
      <c r="I44311" s="1"/>
      <c r="J44311" s="1"/>
      <c r="K44311" s="1"/>
      <c r="AA44311" s="1"/>
      <c r="AB44311" s="1"/>
      <c r="AC44311" s="1"/>
      <c r="AJ44311" s="1"/>
      <c r="AK44311" s="1"/>
      <c r="AL44311" s="1"/>
    </row>
    <row r="44312">
      <c r="I44312" s="1"/>
      <c r="J44312" s="1"/>
      <c r="K44312" s="1"/>
      <c r="AA44312" s="1"/>
      <c r="AB44312" s="1"/>
      <c r="AC44312" s="1"/>
      <c r="AJ44312" s="1"/>
      <c r="AK44312" s="1"/>
      <c r="AL44312" s="1"/>
    </row>
    <row r="44313">
      <c r="I44313" s="1"/>
      <c r="J44313" s="1"/>
      <c r="K44313" s="1"/>
      <c r="AA44313" s="1"/>
      <c r="AB44313" s="1"/>
      <c r="AC44313" s="1"/>
      <c r="AJ44313" s="1"/>
      <c r="AK44313" s="1"/>
      <c r="AL44313" s="1"/>
    </row>
    <row r="44314">
      <c r="I44314" s="1"/>
      <c r="J44314" s="1"/>
      <c r="K44314" s="1"/>
      <c r="AA44314" s="1"/>
      <c r="AB44314" s="1"/>
      <c r="AC44314" s="1"/>
      <c r="AJ44314" s="1"/>
      <c r="AK44314" s="1"/>
      <c r="AL44314" s="1"/>
    </row>
    <row r="44315">
      <c r="I44315" s="1"/>
      <c r="J44315" s="1"/>
      <c r="K44315" s="1"/>
      <c r="AA44315" s="1"/>
      <c r="AB44315" s="1"/>
      <c r="AC44315" s="1"/>
      <c r="AJ44315" s="1"/>
      <c r="AK44315" s="1"/>
      <c r="AL44315" s="1"/>
    </row>
    <row r="44316">
      <c r="I44316" s="1"/>
      <c r="J44316" s="1"/>
      <c r="K44316" s="1"/>
      <c r="AA44316" s="1"/>
      <c r="AB44316" s="1"/>
      <c r="AC44316" s="1"/>
      <c r="AJ44316" s="1"/>
      <c r="AK44316" s="1"/>
      <c r="AL44316" s="1"/>
    </row>
    <row r="44317">
      <c r="I44317" s="1"/>
      <c r="J44317" s="1"/>
      <c r="K44317" s="1"/>
      <c r="AA44317" s="1"/>
      <c r="AB44317" s="1"/>
      <c r="AC44317" s="1"/>
      <c r="AJ44317" s="1"/>
      <c r="AK44317" s="1"/>
      <c r="AL44317" s="1"/>
    </row>
    <row r="44318">
      <c r="I44318" s="1"/>
      <c r="J44318" s="1"/>
      <c r="K44318" s="1"/>
      <c r="AA44318" s="1"/>
      <c r="AB44318" s="1"/>
      <c r="AC44318" s="1"/>
      <c r="AJ44318" s="1"/>
      <c r="AK44318" s="1"/>
      <c r="AL44318" s="1"/>
    </row>
    <row r="44319">
      <c r="I44319" s="1"/>
      <c r="J44319" s="1"/>
      <c r="K44319" s="1"/>
      <c r="AA44319" s="1"/>
      <c r="AB44319" s="1"/>
      <c r="AC44319" s="1"/>
      <c r="AJ44319" s="1"/>
      <c r="AK44319" s="1"/>
      <c r="AL44319" s="1"/>
    </row>
    <row r="44320">
      <c r="I44320" s="1"/>
      <c r="J44320" s="1"/>
      <c r="K44320" s="1"/>
      <c r="AA44320" s="1"/>
      <c r="AB44320" s="1"/>
      <c r="AC44320" s="1"/>
      <c r="AJ44320" s="1"/>
      <c r="AK44320" s="1"/>
      <c r="AL44320" s="1"/>
    </row>
    <row r="44321">
      <c r="I44321" s="1"/>
      <c r="J44321" s="1"/>
      <c r="K44321" s="1"/>
      <c r="AA44321" s="1"/>
      <c r="AB44321" s="1"/>
      <c r="AC44321" s="1"/>
      <c r="AJ44321" s="1"/>
      <c r="AK44321" s="1"/>
      <c r="AL44321" s="1"/>
    </row>
    <row r="44322">
      <c r="I44322" s="1"/>
      <c r="J44322" s="1"/>
      <c r="K44322" s="1"/>
      <c r="AA44322" s="1"/>
      <c r="AB44322" s="1"/>
      <c r="AC44322" s="1"/>
      <c r="AJ44322" s="1"/>
      <c r="AK44322" s="1"/>
      <c r="AL44322" s="1"/>
    </row>
    <row r="44323">
      <c r="I44323" s="1"/>
      <c r="J44323" s="1"/>
      <c r="K44323" s="1"/>
      <c r="AA44323" s="1"/>
      <c r="AB44323" s="1"/>
      <c r="AC44323" s="1"/>
      <c r="AJ44323" s="1"/>
      <c r="AK44323" s="1"/>
      <c r="AL44323" s="1"/>
    </row>
    <row r="44324">
      <c r="I44324" s="1"/>
      <c r="J44324" s="1"/>
      <c r="K44324" s="1"/>
      <c r="AA44324" s="1"/>
      <c r="AB44324" s="1"/>
      <c r="AC44324" s="1"/>
      <c r="AJ44324" s="1"/>
      <c r="AK44324" s="1"/>
      <c r="AL44324" s="1"/>
    </row>
    <row r="44325">
      <c r="I44325" s="1"/>
      <c r="J44325" s="1"/>
      <c r="K44325" s="1"/>
      <c r="AA44325" s="1"/>
      <c r="AB44325" s="1"/>
      <c r="AC44325" s="1"/>
      <c r="AJ44325" s="1"/>
      <c r="AK44325" s="1"/>
      <c r="AL44325" s="1"/>
    </row>
    <row r="44326">
      <c r="I44326" s="1"/>
      <c r="J44326" s="1"/>
      <c r="K44326" s="1"/>
      <c r="AA44326" s="1"/>
      <c r="AB44326" s="1"/>
      <c r="AC44326" s="1"/>
      <c r="AJ44326" s="1"/>
      <c r="AK44326" s="1"/>
      <c r="AL44326" s="1"/>
    </row>
    <row r="44327">
      <c r="I44327" s="1"/>
      <c r="J44327" s="1"/>
      <c r="K44327" s="1"/>
      <c r="AA44327" s="1"/>
      <c r="AB44327" s="1"/>
      <c r="AC44327" s="1"/>
      <c r="AJ44327" s="1"/>
      <c r="AK44327" s="1"/>
      <c r="AL44327" s="1"/>
    </row>
    <row r="44328">
      <c r="I44328" s="1"/>
      <c r="J44328" s="1"/>
      <c r="K44328" s="1"/>
      <c r="AA44328" s="1"/>
      <c r="AB44328" s="1"/>
      <c r="AC44328" s="1"/>
      <c r="AJ44328" s="1"/>
      <c r="AK44328" s="1"/>
      <c r="AL44328" s="1"/>
    </row>
    <row r="44329">
      <c r="I44329" s="1"/>
      <c r="J44329" s="1"/>
      <c r="K44329" s="1"/>
      <c r="AA44329" s="1"/>
      <c r="AB44329" s="1"/>
      <c r="AC44329" s="1"/>
      <c r="AJ44329" s="1"/>
      <c r="AK44329" s="1"/>
      <c r="AL44329" s="1"/>
    </row>
    <row r="44330">
      <c r="I44330" s="1"/>
      <c r="J44330" s="1"/>
      <c r="K44330" s="1"/>
      <c r="AA44330" s="1"/>
      <c r="AB44330" s="1"/>
      <c r="AC44330" s="1"/>
      <c r="AJ44330" s="1"/>
      <c r="AK44330" s="1"/>
      <c r="AL44330" s="1"/>
    </row>
    <row r="44331">
      <c r="I44331" s="1"/>
      <c r="J44331" s="1"/>
      <c r="K44331" s="1"/>
      <c r="AA44331" s="1"/>
      <c r="AB44331" s="1"/>
      <c r="AC44331" s="1"/>
      <c r="AJ44331" s="1"/>
      <c r="AK44331" s="1"/>
      <c r="AL44331" s="1"/>
    </row>
    <row r="44332">
      <c r="I44332" s="1"/>
      <c r="J44332" s="1"/>
      <c r="K44332" s="1"/>
      <c r="AA44332" s="1"/>
      <c r="AB44332" s="1"/>
      <c r="AC44332" s="1"/>
      <c r="AJ44332" s="1"/>
      <c r="AK44332" s="1"/>
      <c r="AL44332" s="1"/>
    </row>
    <row r="44333">
      <c r="I44333" s="1"/>
      <c r="J44333" s="1"/>
      <c r="K44333" s="1"/>
      <c r="AA44333" s="1"/>
      <c r="AB44333" s="1"/>
      <c r="AC44333" s="1"/>
      <c r="AJ44333" s="1"/>
      <c r="AK44333" s="1"/>
      <c r="AL44333" s="1"/>
    </row>
    <row r="44334">
      <c r="I44334" s="1"/>
      <c r="J44334" s="1"/>
      <c r="K44334" s="1"/>
      <c r="AA44334" s="1"/>
      <c r="AB44334" s="1"/>
      <c r="AC44334" s="1"/>
      <c r="AJ44334" s="1"/>
      <c r="AK44334" s="1"/>
      <c r="AL44334" s="1"/>
    </row>
    <row r="44335">
      <c r="I44335" s="1"/>
      <c r="J44335" s="1"/>
      <c r="K44335" s="1"/>
      <c r="AA44335" s="1"/>
      <c r="AB44335" s="1"/>
      <c r="AC44335" s="1"/>
      <c r="AJ44335" s="1"/>
      <c r="AK44335" s="1"/>
      <c r="AL44335" s="1"/>
    </row>
    <row r="44336">
      <c r="I44336" s="1"/>
      <c r="J44336" s="1"/>
      <c r="K44336" s="1"/>
      <c r="AA44336" s="1"/>
      <c r="AB44336" s="1"/>
      <c r="AC44336" s="1"/>
      <c r="AJ44336" s="1"/>
      <c r="AK44336" s="1"/>
      <c r="AL44336" s="1"/>
    </row>
    <row r="44337">
      <c r="I44337" s="1"/>
      <c r="J44337" s="1"/>
      <c r="K44337" s="1"/>
      <c r="AA44337" s="1"/>
      <c r="AB44337" s="1"/>
      <c r="AC44337" s="1"/>
      <c r="AJ44337" s="1"/>
      <c r="AK44337" s="1"/>
      <c r="AL44337" s="1"/>
    </row>
    <row r="44338">
      <c r="I44338" s="1"/>
      <c r="J44338" s="1"/>
      <c r="K44338" s="1"/>
      <c r="AA44338" s="1"/>
      <c r="AB44338" s="1"/>
      <c r="AC44338" s="1"/>
      <c r="AJ44338" s="1"/>
      <c r="AK44338" s="1"/>
      <c r="AL44338" s="1"/>
    </row>
    <row r="44339">
      <c r="I44339" s="1"/>
      <c r="J44339" s="1"/>
      <c r="K44339" s="1"/>
      <c r="AA44339" s="1"/>
      <c r="AB44339" s="1"/>
      <c r="AC44339" s="1"/>
      <c r="AJ44339" s="1"/>
      <c r="AK44339" s="1"/>
      <c r="AL44339" s="1"/>
    </row>
    <row r="44340">
      <c r="I44340" s="1"/>
      <c r="J44340" s="1"/>
      <c r="K44340" s="1"/>
      <c r="AA44340" s="1"/>
      <c r="AB44340" s="1"/>
      <c r="AC44340" s="1"/>
      <c r="AJ44340" s="1"/>
      <c r="AK44340" s="1"/>
      <c r="AL44340" s="1"/>
    </row>
    <row r="44341">
      <c r="I44341" s="1"/>
      <c r="J44341" s="1"/>
      <c r="K44341" s="1"/>
      <c r="AA44341" s="1"/>
      <c r="AB44341" s="1"/>
      <c r="AC44341" s="1"/>
      <c r="AJ44341" s="1"/>
      <c r="AK44341" s="1"/>
      <c r="AL44341" s="1"/>
    </row>
    <row r="44342">
      <c r="I44342" s="1"/>
      <c r="J44342" s="1"/>
      <c r="K44342" s="1"/>
      <c r="AA44342" s="1"/>
      <c r="AB44342" s="1"/>
      <c r="AC44342" s="1"/>
      <c r="AJ44342" s="1"/>
      <c r="AK44342" s="1"/>
      <c r="AL44342" s="1"/>
    </row>
    <row r="44343">
      <c r="I44343" s="1"/>
      <c r="J44343" s="1"/>
      <c r="K44343" s="1"/>
      <c r="AA44343" s="1"/>
      <c r="AB44343" s="1"/>
      <c r="AC44343" s="1"/>
      <c r="AJ44343" s="1"/>
      <c r="AK44343" s="1"/>
      <c r="AL44343" s="1"/>
    </row>
    <row r="44344">
      <c r="I44344" s="1"/>
      <c r="J44344" s="1"/>
      <c r="K44344" s="1"/>
      <c r="AA44344" s="1"/>
      <c r="AB44344" s="1"/>
      <c r="AC44344" s="1"/>
      <c r="AJ44344" s="1"/>
      <c r="AK44344" s="1"/>
      <c r="AL44344" s="1"/>
    </row>
    <row r="44345">
      <c r="I44345" s="1"/>
      <c r="J44345" s="1"/>
      <c r="K44345" s="1"/>
      <c r="AA44345" s="1"/>
      <c r="AB44345" s="1"/>
      <c r="AC44345" s="1"/>
      <c r="AJ44345" s="1"/>
      <c r="AK44345" s="1"/>
      <c r="AL44345" s="1"/>
    </row>
    <row r="44346">
      <c r="I44346" s="1"/>
      <c r="J44346" s="1"/>
      <c r="K44346" s="1"/>
      <c r="AA44346" s="1"/>
      <c r="AB44346" s="1"/>
      <c r="AC44346" s="1"/>
      <c r="AJ44346" s="1"/>
      <c r="AK44346" s="1"/>
      <c r="AL44346" s="1"/>
    </row>
    <row r="44347">
      <c r="I44347" s="1"/>
      <c r="J44347" s="1"/>
      <c r="K44347" s="1"/>
      <c r="AA44347" s="1"/>
      <c r="AB44347" s="1"/>
      <c r="AC44347" s="1"/>
      <c r="AJ44347" s="1"/>
      <c r="AK44347" s="1"/>
      <c r="AL44347" s="1"/>
    </row>
    <row r="44348">
      <c r="I44348" s="1"/>
      <c r="J44348" s="1"/>
      <c r="K44348" s="1"/>
      <c r="AA44348" s="1"/>
      <c r="AB44348" s="1"/>
      <c r="AC44348" s="1"/>
      <c r="AJ44348" s="1"/>
      <c r="AK44348" s="1"/>
      <c r="AL44348" s="1"/>
    </row>
    <row r="44349">
      <c r="I44349" s="1"/>
      <c r="J44349" s="1"/>
      <c r="K44349" s="1"/>
      <c r="AA44349" s="1"/>
      <c r="AB44349" s="1"/>
      <c r="AC44349" s="1"/>
      <c r="AJ44349" s="1"/>
      <c r="AK44349" s="1"/>
      <c r="AL44349" s="1"/>
    </row>
    <row r="44350">
      <c r="I44350" s="1"/>
      <c r="J44350" s="1"/>
      <c r="K44350" s="1"/>
      <c r="AA44350" s="1"/>
      <c r="AB44350" s="1"/>
      <c r="AC44350" s="1"/>
      <c r="AJ44350" s="1"/>
      <c r="AK44350" s="1"/>
      <c r="AL44350" s="1"/>
    </row>
    <row r="44351">
      <c r="I44351" s="1"/>
      <c r="J44351" s="1"/>
      <c r="K44351" s="1"/>
      <c r="AA44351" s="1"/>
      <c r="AB44351" s="1"/>
      <c r="AC44351" s="1"/>
      <c r="AJ44351" s="1"/>
      <c r="AK44351" s="1"/>
      <c r="AL44351" s="1"/>
    </row>
    <row r="44352">
      <c r="I44352" s="1"/>
      <c r="J44352" s="1"/>
      <c r="K44352" s="1"/>
      <c r="AA44352" s="1"/>
      <c r="AB44352" s="1"/>
      <c r="AC44352" s="1"/>
      <c r="AJ44352" s="1"/>
      <c r="AK44352" s="1"/>
      <c r="AL44352" s="1"/>
    </row>
    <row r="44353">
      <c r="I44353" s="1"/>
      <c r="J44353" s="1"/>
      <c r="K44353" s="1"/>
      <c r="AA44353" s="1"/>
      <c r="AB44353" s="1"/>
      <c r="AC44353" s="1"/>
      <c r="AJ44353" s="1"/>
      <c r="AK44353" s="1"/>
      <c r="AL44353" s="1"/>
    </row>
    <row r="44354">
      <c r="I44354" s="1"/>
      <c r="J44354" s="1"/>
      <c r="K44354" s="1"/>
      <c r="AA44354" s="1"/>
      <c r="AB44354" s="1"/>
      <c r="AC44354" s="1"/>
      <c r="AJ44354" s="1"/>
      <c r="AK44354" s="1"/>
      <c r="AL44354" s="1"/>
    </row>
    <row r="44355">
      <c r="I44355" s="1"/>
      <c r="J44355" s="1"/>
      <c r="K44355" s="1"/>
      <c r="AA44355" s="1"/>
      <c r="AB44355" s="1"/>
      <c r="AC44355" s="1"/>
      <c r="AJ44355" s="1"/>
      <c r="AK44355" s="1"/>
      <c r="AL44355" s="1"/>
    </row>
    <row r="44356">
      <c r="I44356" s="1"/>
      <c r="J44356" s="1"/>
      <c r="K44356" s="1"/>
      <c r="AA44356" s="1"/>
      <c r="AB44356" s="1"/>
      <c r="AC44356" s="1"/>
      <c r="AJ44356" s="1"/>
      <c r="AK44356" s="1"/>
      <c r="AL44356" s="1"/>
    </row>
    <row r="44357">
      <c r="I44357" s="1"/>
      <c r="J44357" s="1"/>
      <c r="K44357" s="1"/>
      <c r="AA44357" s="1"/>
      <c r="AB44357" s="1"/>
      <c r="AC44357" s="1"/>
      <c r="AJ44357" s="1"/>
      <c r="AK44357" s="1"/>
      <c r="AL44357" s="1"/>
    </row>
    <row r="44358">
      <c r="I44358" s="1"/>
      <c r="J44358" s="1"/>
      <c r="K44358" s="1"/>
      <c r="AA44358" s="1"/>
      <c r="AB44358" s="1"/>
      <c r="AC44358" s="1"/>
      <c r="AJ44358" s="1"/>
      <c r="AK44358" s="1"/>
      <c r="AL44358" s="1"/>
    </row>
    <row r="44359">
      <c r="I44359" s="1"/>
      <c r="J44359" s="1"/>
      <c r="K44359" s="1"/>
      <c r="AA44359" s="1"/>
      <c r="AB44359" s="1"/>
      <c r="AC44359" s="1"/>
      <c r="AJ44359" s="1"/>
      <c r="AK44359" s="1"/>
      <c r="AL44359" s="1"/>
    </row>
    <row r="44360">
      <c r="I44360" s="1"/>
      <c r="J44360" s="1"/>
      <c r="K44360" s="1"/>
      <c r="AA44360" s="1"/>
      <c r="AB44360" s="1"/>
      <c r="AC44360" s="1"/>
      <c r="AJ44360" s="1"/>
      <c r="AK44360" s="1"/>
      <c r="AL44360" s="1"/>
    </row>
    <row r="44361">
      <c r="I44361" s="1"/>
      <c r="J44361" s="1"/>
      <c r="K44361" s="1"/>
      <c r="AA44361" s="1"/>
      <c r="AB44361" s="1"/>
      <c r="AC44361" s="1"/>
      <c r="AJ44361" s="1"/>
      <c r="AK44361" s="1"/>
      <c r="AL44361" s="1"/>
    </row>
    <row r="44362">
      <c r="I44362" s="1"/>
      <c r="J44362" s="1"/>
      <c r="K44362" s="1"/>
      <c r="AA44362" s="1"/>
      <c r="AB44362" s="1"/>
      <c r="AC44362" s="1"/>
      <c r="AJ44362" s="1"/>
      <c r="AK44362" s="1"/>
      <c r="AL44362" s="1"/>
    </row>
    <row r="44363">
      <c r="I44363" s="1"/>
      <c r="J44363" s="1"/>
      <c r="K44363" s="1"/>
      <c r="AA44363" s="1"/>
      <c r="AB44363" s="1"/>
      <c r="AC44363" s="1"/>
      <c r="AJ44363" s="1"/>
      <c r="AK44363" s="1"/>
      <c r="AL44363" s="1"/>
    </row>
    <row r="44364">
      <c r="I44364" s="1"/>
      <c r="J44364" s="1"/>
      <c r="K44364" s="1"/>
      <c r="AA44364" s="1"/>
      <c r="AB44364" s="1"/>
      <c r="AC44364" s="1"/>
      <c r="AJ44364" s="1"/>
      <c r="AK44364" s="1"/>
      <c r="AL44364" s="1"/>
    </row>
    <row r="44365">
      <c r="I44365" s="1"/>
      <c r="J44365" s="1"/>
      <c r="K44365" s="1"/>
      <c r="AA44365" s="1"/>
      <c r="AB44365" s="1"/>
      <c r="AC44365" s="1"/>
      <c r="AJ44365" s="1"/>
      <c r="AK44365" s="1"/>
      <c r="AL44365" s="1"/>
    </row>
    <row r="44366">
      <c r="I44366" s="1"/>
      <c r="J44366" s="1"/>
      <c r="K44366" s="1"/>
      <c r="AA44366" s="1"/>
      <c r="AB44366" s="1"/>
      <c r="AC44366" s="1"/>
      <c r="AJ44366" s="1"/>
      <c r="AK44366" s="1"/>
      <c r="AL44366" s="1"/>
    </row>
    <row r="44367">
      <c r="I44367" s="1"/>
      <c r="J44367" s="1"/>
      <c r="K44367" s="1"/>
      <c r="AA44367" s="1"/>
      <c r="AB44367" s="1"/>
      <c r="AC44367" s="1"/>
      <c r="AJ44367" s="1"/>
      <c r="AK44367" s="1"/>
      <c r="AL44367" s="1"/>
    </row>
    <row r="44368">
      <c r="I44368" s="1"/>
      <c r="J44368" s="1"/>
      <c r="K44368" s="1"/>
      <c r="AA44368" s="1"/>
      <c r="AB44368" s="1"/>
      <c r="AC44368" s="1"/>
      <c r="AJ44368" s="1"/>
      <c r="AK44368" s="1"/>
      <c r="AL44368" s="1"/>
    </row>
    <row r="44369">
      <c r="I44369" s="1"/>
      <c r="J44369" s="1"/>
      <c r="K44369" s="1"/>
      <c r="AA44369" s="1"/>
      <c r="AB44369" s="1"/>
      <c r="AC44369" s="1"/>
      <c r="AJ44369" s="1"/>
      <c r="AK44369" s="1"/>
      <c r="AL44369" s="1"/>
    </row>
    <row r="44370">
      <c r="I44370" s="1"/>
      <c r="J44370" s="1"/>
      <c r="K44370" s="1"/>
      <c r="AA44370" s="1"/>
      <c r="AB44370" s="1"/>
      <c r="AC44370" s="1"/>
      <c r="AJ44370" s="1"/>
      <c r="AK44370" s="1"/>
      <c r="AL44370" s="1"/>
    </row>
    <row r="44371">
      <c r="I44371" s="1"/>
      <c r="J44371" s="1"/>
      <c r="K44371" s="1"/>
      <c r="AA44371" s="1"/>
      <c r="AB44371" s="1"/>
      <c r="AC44371" s="1"/>
      <c r="AJ44371" s="1"/>
      <c r="AK44371" s="1"/>
      <c r="AL44371" s="1"/>
    </row>
    <row r="44372">
      <c r="I44372" s="1"/>
      <c r="J44372" s="1"/>
      <c r="K44372" s="1"/>
      <c r="AA44372" s="1"/>
      <c r="AB44372" s="1"/>
      <c r="AC44372" s="1"/>
      <c r="AJ44372" s="1"/>
      <c r="AK44372" s="1"/>
      <c r="AL44372" s="1"/>
    </row>
    <row r="44373">
      <c r="I44373" s="1"/>
      <c r="J44373" s="1"/>
      <c r="K44373" s="1"/>
      <c r="AA44373" s="1"/>
      <c r="AB44373" s="1"/>
      <c r="AC44373" s="1"/>
      <c r="AJ44373" s="1"/>
      <c r="AK44373" s="1"/>
      <c r="AL44373" s="1"/>
    </row>
    <row r="44374">
      <c r="I44374" s="1"/>
      <c r="J44374" s="1"/>
      <c r="K44374" s="1"/>
      <c r="AA44374" s="1"/>
      <c r="AB44374" s="1"/>
      <c r="AC44374" s="1"/>
      <c r="AJ44374" s="1"/>
      <c r="AK44374" s="1"/>
      <c r="AL44374" s="1"/>
    </row>
    <row r="44375">
      <c r="I44375" s="1"/>
      <c r="J44375" s="1"/>
      <c r="K44375" s="1"/>
      <c r="AA44375" s="1"/>
      <c r="AB44375" s="1"/>
      <c r="AC44375" s="1"/>
      <c r="AJ44375" s="1"/>
      <c r="AK44375" s="1"/>
      <c r="AL44375" s="1"/>
    </row>
    <row r="44376">
      <c r="I44376" s="1"/>
      <c r="J44376" s="1"/>
      <c r="K44376" s="1"/>
      <c r="AA44376" s="1"/>
      <c r="AB44376" s="1"/>
      <c r="AC44376" s="1"/>
      <c r="AJ44376" s="1"/>
      <c r="AK44376" s="1"/>
      <c r="AL44376" s="1"/>
    </row>
    <row r="44377">
      <c r="I44377" s="1"/>
      <c r="J44377" s="1"/>
      <c r="K44377" s="1"/>
      <c r="AA44377" s="1"/>
      <c r="AB44377" s="1"/>
      <c r="AC44377" s="1"/>
      <c r="AJ44377" s="1"/>
      <c r="AK44377" s="1"/>
      <c r="AL44377" s="1"/>
    </row>
    <row r="44378">
      <c r="I44378" s="1"/>
      <c r="J44378" s="1"/>
      <c r="K44378" s="1"/>
      <c r="AA44378" s="1"/>
      <c r="AB44378" s="1"/>
      <c r="AC44378" s="1"/>
      <c r="AJ44378" s="1"/>
      <c r="AK44378" s="1"/>
      <c r="AL44378" s="1"/>
    </row>
    <row r="44379">
      <c r="I44379" s="1"/>
      <c r="J44379" s="1"/>
      <c r="K44379" s="1"/>
      <c r="AA44379" s="1"/>
      <c r="AB44379" s="1"/>
      <c r="AC44379" s="1"/>
      <c r="AJ44379" s="1"/>
      <c r="AK44379" s="1"/>
      <c r="AL44379" s="1"/>
    </row>
    <row r="44380">
      <c r="I44380" s="1"/>
      <c r="J44380" s="1"/>
      <c r="K44380" s="1"/>
      <c r="AA44380" s="1"/>
      <c r="AB44380" s="1"/>
      <c r="AC44380" s="1"/>
      <c r="AJ44380" s="1"/>
      <c r="AK44380" s="1"/>
      <c r="AL44380" s="1"/>
    </row>
    <row r="44381">
      <c r="I44381" s="1"/>
      <c r="J44381" s="1"/>
      <c r="K44381" s="1"/>
      <c r="AA44381" s="1"/>
      <c r="AB44381" s="1"/>
      <c r="AC44381" s="1"/>
      <c r="AJ44381" s="1"/>
      <c r="AK44381" s="1"/>
      <c r="AL44381" s="1"/>
    </row>
    <row r="44382">
      <c r="I44382" s="1"/>
      <c r="J44382" s="1"/>
      <c r="K44382" s="1"/>
      <c r="AA44382" s="1"/>
      <c r="AB44382" s="1"/>
      <c r="AC44382" s="1"/>
      <c r="AJ44382" s="1"/>
      <c r="AK44382" s="1"/>
      <c r="AL44382" s="1"/>
    </row>
    <row r="44383">
      <c r="I44383" s="1"/>
      <c r="J44383" s="1"/>
      <c r="K44383" s="1"/>
      <c r="AA44383" s="1"/>
      <c r="AB44383" s="1"/>
      <c r="AC44383" s="1"/>
      <c r="AJ44383" s="1"/>
      <c r="AK44383" s="1"/>
      <c r="AL44383" s="1"/>
    </row>
    <row r="44384">
      <c r="I44384" s="1"/>
      <c r="J44384" s="1"/>
      <c r="K44384" s="1"/>
      <c r="AA44384" s="1"/>
      <c r="AB44384" s="1"/>
      <c r="AC44384" s="1"/>
      <c r="AJ44384" s="1"/>
      <c r="AK44384" s="1"/>
      <c r="AL44384" s="1"/>
    </row>
    <row r="44385">
      <c r="I44385" s="1"/>
      <c r="J44385" s="1"/>
      <c r="K44385" s="1"/>
      <c r="AA44385" s="1"/>
      <c r="AB44385" s="1"/>
      <c r="AC44385" s="1"/>
      <c r="AJ44385" s="1"/>
      <c r="AK44385" s="1"/>
      <c r="AL44385" s="1"/>
    </row>
    <row r="44386">
      <c r="I44386" s="1"/>
      <c r="J44386" s="1"/>
      <c r="K44386" s="1"/>
      <c r="AA44386" s="1"/>
      <c r="AB44386" s="1"/>
      <c r="AC44386" s="1"/>
      <c r="AJ44386" s="1"/>
      <c r="AK44386" s="1"/>
      <c r="AL44386" s="1"/>
    </row>
    <row r="44387">
      <c r="I44387" s="1"/>
      <c r="J44387" s="1"/>
      <c r="K44387" s="1"/>
      <c r="AA44387" s="1"/>
      <c r="AB44387" s="1"/>
      <c r="AC44387" s="1"/>
      <c r="AJ44387" s="1"/>
      <c r="AK44387" s="1"/>
      <c r="AL44387" s="1"/>
    </row>
    <row r="44388">
      <c r="I44388" s="1"/>
      <c r="J44388" s="1"/>
      <c r="K44388" s="1"/>
      <c r="AA44388" s="1"/>
      <c r="AB44388" s="1"/>
      <c r="AC44388" s="1"/>
      <c r="AJ44388" s="1"/>
      <c r="AK44388" s="1"/>
      <c r="AL44388" s="1"/>
    </row>
    <row r="44389">
      <c r="I44389" s="1"/>
      <c r="J44389" s="1"/>
      <c r="K44389" s="1"/>
      <c r="AA44389" s="1"/>
      <c r="AB44389" s="1"/>
      <c r="AC44389" s="1"/>
      <c r="AJ44389" s="1"/>
      <c r="AK44389" s="1"/>
      <c r="AL44389" s="1"/>
    </row>
    <row r="44390">
      <c r="I44390" s="1"/>
      <c r="J44390" s="1"/>
      <c r="K44390" s="1"/>
      <c r="AA44390" s="1"/>
      <c r="AB44390" s="1"/>
      <c r="AC44390" s="1"/>
      <c r="AJ44390" s="1"/>
      <c r="AK44390" s="1"/>
      <c r="AL44390" s="1"/>
    </row>
    <row r="44391">
      <c r="I44391" s="1"/>
      <c r="J44391" s="1"/>
      <c r="K44391" s="1"/>
      <c r="AA44391" s="1"/>
      <c r="AB44391" s="1"/>
      <c r="AC44391" s="1"/>
      <c r="AJ44391" s="1"/>
      <c r="AK44391" s="1"/>
      <c r="AL44391" s="1"/>
    </row>
    <row r="44392">
      <c r="I44392" s="1"/>
      <c r="J44392" s="1"/>
      <c r="K44392" s="1"/>
      <c r="AA44392" s="1"/>
      <c r="AB44392" s="1"/>
      <c r="AC44392" s="1"/>
      <c r="AJ44392" s="1"/>
      <c r="AK44392" s="1"/>
      <c r="AL44392" s="1"/>
    </row>
    <row r="44393">
      <c r="I44393" s="1"/>
      <c r="J44393" s="1"/>
      <c r="K44393" s="1"/>
      <c r="AA44393" s="1"/>
      <c r="AB44393" s="1"/>
      <c r="AC44393" s="1"/>
      <c r="AJ44393" s="1"/>
      <c r="AK44393" s="1"/>
      <c r="AL44393" s="1"/>
    </row>
    <row r="44394">
      <c r="I44394" s="1"/>
      <c r="J44394" s="1"/>
      <c r="K44394" s="1"/>
      <c r="AA44394" s="1"/>
      <c r="AB44394" s="1"/>
      <c r="AC44394" s="1"/>
      <c r="AJ44394" s="1"/>
      <c r="AK44394" s="1"/>
      <c r="AL44394" s="1"/>
    </row>
    <row r="44395">
      <c r="I44395" s="1"/>
      <c r="J44395" s="1"/>
      <c r="K44395" s="1"/>
      <c r="AA44395" s="1"/>
      <c r="AB44395" s="1"/>
      <c r="AC44395" s="1"/>
      <c r="AJ44395" s="1"/>
      <c r="AK44395" s="1"/>
      <c r="AL44395" s="1"/>
    </row>
    <row r="44396">
      <c r="I44396" s="1"/>
      <c r="J44396" s="1"/>
      <c r="K44396" s="1"/>
      <c r="AA44396" s="1"/>
      <c r="AB44396" s="1"/>
      <c r="AC44396" s="1"/>
      <c r="AJ44396" s="1"/>
      <c r="AK44396" s="1"/>
      <c r="AL44396" s="1"/>
    </row>
    <row r="44397">
      <c r="I44397" s="1"/>
      <c r="J44397" s="1"/>
      <c r="K44397" s="1"/>
      <c r="AA44397" s="1"/>
      <c r="AB44397" s="1"/>
      <c r="AC44397" s="1"/>
      <c r="AJ44397" s="1"/>
      <c r="AK44397" s="1"/>
      <c r="AL44397" s="1"/>
    </row>
    <row r="44398">
      <c r="I44398" s="1"/>
      <c r="J44398" s="1"/>
      <c r="K44398" s="1"/>
      <c r="AA44398" s="1"/>
      <c r="AB44398" s="1"/>
      <c r="AC44398" s="1"/>
      <c r="AJ44398" s="1"/>
      <c r="AK44398" s="1"/>
      <c r="AL44398" s="1"/>
    </row>
    <row r="44399">
      <c r="I44399" s="1"/>
      <c r="J44399" s="1"/>
      <c r="K44399" s="1"/>
      <c r="AA44399" s="1"/>
      <c r="AB44399" s="1"/>
      <c r="AC44399" s="1"/>
      <c r="AJ44399" s="1"/>
      <c r="AK44399" s="1"/>
      <c r="AL44399" s="1"/>
    </row>
    <row r="44400">
      <c r="I44400" s="1"/>
      <c r="J44400" s="1"/>
      <c r="K44400" s="1"/>
      <c r="AA44400" s="1"/>
      <c r="AB44400" s="1"/>
      <c r="AC44400" s="1"/>
      <c r="AJ44400" s="1"/>
      <c r="AK44400" s="1"/>
      <c r="AL44400" s="1"/>
    </row>
    <row r="44401">
      <c r="I44401" s="1"/>
      <c r="J44401" s="1"/>
      <c r="K44401" s="1"/>
      <c r="AA44401" s="1"/>
      <c r="AB44401" s="1"/>
      <c r="AC44401" s="1"/>
      <c r="AJ44401" s="1"/>
      <c r="AK44401" s="1"/>
      <c r="AL44401" s="1"/>
    </row>
    <row r="44402">
      <c r="I44402" s="1"/>
      <c r="J44402" s="1"/>
      <c r="K44402" s="1"/>
      <c r="AA44402" s="1"/>
      <c r="AB44402" s="1"/>
      <c r="AC44402" s="1"/>
      <c r="AJ44402" s="1"/>
      <c r="AK44402" s="1"/>
      <c r="AL44402" s="1"/>
    </row>
    <row r="44403">
      <c r="I44403" s="1"/>
      <c r="J44403" s="1"/>
      <c r="K44403" s="1"/>
      <c r="AA44403" s="1"/>
      <c r="AB44403" s="1"/>
      <c r="AC44403" s="1"/>
      <c r="AJ44403" s="1"/>
      <c r="AK44403" s="1"/>
      <c r="AL44403" s="1"/>
    </row>
    <row r="44404">
      <c r="I44404" s="1"/>
      <c r="J44404" s="1"/>
      <c r="K44404" s="1"/>
      <c r="AA44404" s="1"/>
      <c r="AB44404" s="1"/>
      <c r="AC44404" s="1"/>
      <c r="AJ44404" s="1"/>
      <c r="AK44404" s="1"/>
      <c r="AL44404" s="1"/>
    </row>
    <row r="44405">
      <c r="I44405" s="1"/>
      <c r="J44405" s="1"/>
      <c r="K44405" s="1"/>
      <c r="AA44405" s="1"/>
      <c r="AB44405" s="1"/>
      <c r="AC44405" s="1"/>
      <c r="AJ44405" s="1"/>
      <c r="AK44405" s="1"/>
      <c r="AL44405" s="1"/>
    </row>
    <row r="44406">
      <c r="I44406" s="1"/>
      <c r="J44406" s="1"/>
      <c r="K44406" s="1"/>
      <c r="AA44406" s="1"/>
      <c r="AB44406" s="1"/>
      <c r="AC44406" s="1"/>
      <c r="AJ44406" s="1"/>
      <c r="AK44406" s="1"/>
      <c r="AL44406" s="1"/>
    </row>
    <row r="44407">
      <c r="I44407" s="1"/>
      <c r="J44407" s="1"/>
      <c r="K44407" s="1"/>
      <c r="AA44407" s="1"/>
      <c r="AB44407" s="1"/>
      <c r="AC44407" s="1"/>
      <c r="AJ44407" s="1"/>
      <c r="AK44407" s="1"/>
      <c r="AL44407" s="1"/>
    </row>
    <row r="44408">
      <c r="I44408" s="1"/>
      <c r="J44408" s="1"/>
      <c r="K44408" s="1"/>
      <c r="AA44408" s="1"/>
      <c r="AB44408" s="1"/>
      <c r="AC44408" s="1"/>
      <c r="AJ44408" s="1"/>
      <c r="AK44408" s="1"/>
      <c r="AL44408" s="1"/>
    </row>
    <row r="44409">
      <c r="I44409" s="1"/>
      <c r="J44409" s="1"/>
      <c r="K44409" s="1"/>
      <c r="AA44409" s="1"/>
      <c r="AB44409" s="1"/>
      <c r="AC44409" s="1"/>
      <c r="AJ44409" s="1"/>
      <c r="AK44409" s="1"/>
      <c r="AL44409" s="1"/>
    </row>
    <row r="44410">
      <c r="I44410" s="1"/>
      <c r="J44410" s="1"/>
      <c r="K44410" s="1"/>
      <c r="AA44410" s="1"/>
      <c r="AB44410" s="1"/>
      <c r="AC44410" s="1"/>
      <c r="AJ44410" s="1"/>
      <c r="AK44410" s="1"/>
      <c r="AL44410" s="1"/>
    </row>
    <row r="44411">
      <c r="I44411" s="1"/>
      <c r="J44411" s="1"/>
      <c r="K44411" s="1"/>
      <c r="AA44411" s="1"/>
      <c r="AB44411" s="1"/>
      <c r="AC44411" s="1"/>
      <c r="AJ44411" s="1"/>
      <c r="AK44411" s="1"/>
      <c r="AL44411" s="1"/>
    </row>
    <row r="44412">
      <c r="I44412" s="1"/>
      <c r="J44412" s="1"/>
      <c r="K44412" s="1"/>
      <c r="AA44412" s="1"/>
      <c r="AB44412" s="1"/>
      <c r="AC44412" s="1"/>
      <c r="AJ44412" s="1"/>
      <c r="AK44412" s="1"/>
      <c r="AL44412" s="1"/>
    </row>
    <row r="44413">
      <c r="I44413" s="1"/>
      <c r="J44413" s="1"/>
      <c r="K44413" s="1"/>
      <c r="AA44413" s="1"/>
      <c r="AB44413" s="1"/>
      <c r="AC44413" s="1"/>
      <c r="AJ44413" s="1"/>
      <c r="AK44413" s="1"/>
      <c r="AL44413" s="1"/>
    </row>
    <row r="44414">
      <c r="I44414" s="1"/>
      <c r="J44414" s="1"/>
      <c r="K44414" s="1"/>
      <c r="AA44414" s="1"/>
      <c r="AB44414" s="1"/>
      <c r="AC44414" s="1"/>
      <c r="AJ44414" s="1"/>
      <c r="AK44414" s="1"/>
      <c r="AL44414" s="1"/>
    </row>
    <row r="44415">
      <c r="I44415" s="1"/>
      <c r="J44415" s="1"/>
      <c r="K44415" s="1"/>
      <c r="AA44415" s="1"/>
      <c r="AB44415" s="1"/>
      <c r="AC44415" s="1"/>
      <c r="AJ44415" s="1"/>
      <c r="AK44415" s="1"/>
      <c r="AL44415" s="1"/>
    </row>
    <row r="44416">
      <c r="I44416" s="1"/>
      <c r="J44416" s="1"/>
      <c r="K44416" s="1"/>
      <c r="AA44416" s="1"/>
      <c r="AB44416" s="1"/>
      <c r="AC44416" s="1"/>
      <c r="AJ44416" s="1"/>
      <c r="AK44416" s="1"/>
      <c r="AL44416" s="1"/>
    </row>
    <row r="44417">
      <c r="I44417" s="1"/>
      <c r="J44417" s="1"/>
      <c r="K44417" s="1"/>
      <c r="AA44417" s="1"/>
      <c r="AB44417" s="1"/>
      <c r="AC44417" s="1"/>
      <c r="AJ44417" s="1"/>
      <c r="AK44417" s="1"/>
      <c r="AL44417" s="1"/>
    </row>
    <row r="44418">
      <c r="I44418" s="1"/>
      <c r="J44418" s="1"/>
      <c r="K44418" s="1"/>
      <c r="AA44418" s="1"/>
      <c r="AB44418" s="1"/>
      <c r="AC44418" s="1"/>
      <c r="AJ44418" s="1"/>
      <c r="AK44418" s="1"/>
      <c r="AL44418" s="1"/>
    </row>
    <row r="44419">
      <c r="I44419" s="1"/>
      <c r="J44419" s="1"/>
      <c r="K44419" s="1"/>
      <c r="AA44419" s="1"/>
      <c r="AB44419" s="1"/>
      <c r="AC44419" s="1"/>
      <c r="AJ44419" s="1"/>
      <c r="AK44419" s="1"/>
      <c r="AL44419" s="1"/>
    </row>
    <row r="44420">
      <c r="I44420" s="1"/>
      <c r="J44420" s="1"/>
      <c r="K44420" s="1"/>
      <c r="AA44420" s="1"/>
      <c r="AB44420" s="1"/>
      <c r="AC44420" s="1"/>
      <c r="AJ44420" s="1"/>
      <c r="AK44420" s="1"/>
      <c r="AL44420" s="1"/>
    </row>
    <row r="44421">
      <c r="I44421" s="1"/>
      <c r="J44421" s="1"/>
      <c r="K44421" s="1"/>
      <c r="AA44421" s="1"/>
      <c r="AB44421" s="1"/>
      <c r="AC44421" s="1"/>
      <c r="AJ44421" s="1"/>
      <c r="AK44421" s="1"/>
      <c r="AL44421" s="1"/>
    </row>
    <row r="44422">
      <c r="I44422" s="1"/>
      <c r="J44422" s="1"/>
      <c r="K44422" s="1"/>
      <c r="AA44422" s="1"/>
      <c r="AB44422" s="1"/>
      <c r="AC44422" s="1"/>
      <c r="AJ44422" s="1"/>
      <c r="AK44422" s="1"/>
      <c r="AL44422" s="1"/>
    </row>
    <row r="44423">
      <c r="I44423" s="1"/>
      <c r="J44423" s="1"/>
      <c r="K44423" s="1"/>
      <c r="AA44423" s="1"/>
      <c r="AB44423" s="1"/>
      <c r="AC44423" s="1"/>
      <c r="AJ44423" s="1"/>
      <c r="AK44423" s="1"/>
      <c r="AL44423" s="1"/>
    </row>
    <row r="44424">
      <c r="I44424" s="1"/>
      <c r="J44424" s="1"/>
      <c r="K44424" s="1"/>
      <c r="AA44424" s="1"/>
      <c r="AB44424" s="1"/>
      <c r="AC44424" s="1"/>
      <c r="AJ44424" s="1"/>
      <c r="AK44424" s="1"/>
      <c r="AL44424" s="1"/>
    </row>
    <row r="44425">
      <c r="I44425" s="1"/>
      <c r="J44425" s="1"/>
      <c r="K44425" s="1"/>
      <c r="AA44425" s="1"/>
      <c r="AB44425" s="1"/>
      <c r="AC44425" s="1"/>
      <c r="AJ44425" s="1"/>
      <c r="AK44425" s="1"/>
      <c r="AL44425" s="1"/>
    </row>
    <row r="44426">
      <c r="I44426" s="1"/>
      <c r="J44426" s="1"/>
      <c r="K44426" s="1"/>
      <c r="AA44426" s="1"/>
      <c r="AB44426" s="1"/>
      <c r="AC44426" s="1"/>
      <c r="AJ44426" s="1"/>
      <c r="AK44426" s="1"/>
      <c r="AL44426" s="1"/>
    </row>
    <row r="44427">
      <c r="I44427" s="1"/>
      <c r="J44427" s="1"/>
      <c r="K44427" s="1"/>
      <c r="AA44427" s="1"/>
      <c r="AB44427" s="1"/>
      <c r="AC44427" s="1"/>
      <c r="AJ44427" s="1"/>
      <c r="AK44427" s="1"/>
      <c r="AL44427" s="1"/>
    </row>
    <row r="44428">
      <c r="I44428" s="1"/>
      <c r="J44428" s="1"/>
      <c r="K44428" s="1"/>
      <c r="AA44428" s="1"/>
      <c r="AB44428" s="1"/>
      <c r="AC44428" s="1"/>
      <c r="AJ44428" s="1"/>
      <c r="AK44428" s="1"/>
      <c r="AL44428" s="1"/>
    </row>
    <row r="44429">
      <c r="I44429" s="1"/>
      <c r="J44429" s="1"/>
      <c r="K44429" s="1"/>
      <c r="AA44429" s="1"/>
      <c r="AB44429" s="1"/>
      <c r="AC44429" s="1"/>
      <c r="AJ44429" s="1"/>
      <c r="AK44429" s="1"/>
      <c r="AL44429" s="1"/>
    </row>
    <row r="44430">
      <c r="I44430" s="1"/>
      <c r="J44430" s="1"/>
      <c r="K44430" s="1"/>
      <c r="AA44430" s="1"/>
      <c r="AB44430" s="1"/>
      <c r="AC44430" s="1"/>
      <c r="AJ44430" s="1"/>
      <c r="AK44430" s="1"/>
      <c r="AL44430" s="1"/>
    </row>
    <row r="44431">
      <c r="I44431" s="1"/>
      <c r="J44431" s="1"/>
      <c r="K44431" s="1"/>
      <c r="AA44431" s="1"/>
      <c r="AB44431" s="1"/>
      <c r="AC44431" s="1"/>
      <c r="AJ44431" s="1"/>
      <c r="AK44431" s="1"/>
      <c r="AL44431" s="1"/>
    </row>
    <row r="44432">
      <c r="I44432" s="1"/>
      <c r="J44432" s="1"/>
      <c r="K44432" s="1"/>
      <c r="AA44432" s="1"/>
      <c r="AB44432" s="1"/>
      <c r="AC44432" s="1"/>
      <c r="AJ44432" s="1"/>
      <c r="AK44432" s="1"/>
      <c r="AL44432" s="1"/>
    </row>
    <row r="44433">
      <c r="I44433" s="1"/>
      <c r="J44433" s="1"/>
      <c r="K44433" s="1"/>
      <c r="AA44433" s="1"/>
      <c r="AB44433" s="1"/>
      <c r="AC44433" s="1"/>
      <c r="AJ44433" s="1"/>
      <c r="AK44433" s="1"/>
      <c r="AL44433" s="1"/>
    </row>
    <row r="44434">
      <c r="I44434" s="1"/>
      <c r="J44434" s="1"/>
      <c r="K44434" s="1"/>
      <c r="AA44434" s="1"/>
      <c r="AB44434" s="1"/>
      <c r="AC44434" s="1"/>
      <c r="AJ44434" s="1"/>
      <c r="AK44434" s="1"/>
      <c r="AL44434" s="1"/>
    </row>
    <row r="44435">
      <c r="I44435" s="1"/>
      <c r="J44435" s="1"/>
      <c r="K44435" s="1"/>
      <c r="AA44435" s="1"/>
      <c r="AB44435" s="1"/>
      <c r="AC44435" s="1"/>
      <c r="AJ44435" s="1"/>
      <c r="AK44435" s="1"/>
      <c r="AL44435" s="1"/>
    </row>
    <row r="44436">
      <c r="I44436" s="1"/>
      <c r="J44436" s="1"/>
      <c r="K44436" s="1"/>
      <c r="AA44436" s="1"/>
      <c r="AB44436" s="1"/>
      <c r="AC44436" s="1"/>
      <c r="AJ44436" s="1"/>
      <c r="AK44436" s="1"/>
      <c r="AL44436" s="1"/>
    </row>
    <row r="44437">
      <c r="I44437" s="1"/>
      <c r="J44437" s="1"/>
      <c r="K44437" s="1"/>
      <c r="AA44437" s="1"/>
      <c r="AB44437" s="1"/>
      <c r="AC44437" s="1"/>
      <c r="AJ44437" s="1"/>
      <c r="AK44437" s="1"/>
      <c r="AL44437" s="1"/>
    </row>
    <row r="44438">
      <c r="I44438" s="1"/>
      <c r="J44438" s="1"/>
      <c r="K44438" s="1"/>
      <c r="AA44438" s="1"/>
      <c r="AB44438" s="1"/>
      <c r="AC44438" s="1"/>
      <c r="AJ44438" s="1"/>
      <c r="AK44438" s="1"/>
      <c r="AL44438" s="1"/>
    </row>
    <row r="44439">
      <c r="I44439" s="1"/>
      <c r="J44439" s="1"/>
      <c r="K44439" s="1"/>
      <c r="AA44439" s="1"/>
      <c r="AB44439" s="1"/>
      <c r="AC44439" s="1"/>
      <c r="AJ44439" s="1"/>
      <c r="AK44439" s="1"/>
      <c r="AL44439" s="1"/>
    </row>
    <row r="44440">
      <c r="I44440" s="1"/>
      <c r="J44440" s="1"/>
      <c r="K44440" s="1"/>
      <c r="AA44440" s="1"/>
      <c r="AB44440" s="1"/>
      <c r="AC44440" s="1"/>
      <c r="AJ44440" s="1"/>
      <c r="AK44440" s="1"/>
      <c r="AL44440" s="1"/>
    </row>
    <row r="44441">
      <c r="I44441" s="1"/>
      <c r="J44441" s="1"/>
      <c r="K44441" s="1"/>
      <c r="AA44441" s="1"/>
      <c r="AB44441" s="1"/>
      <c r="AC44441" s="1"/>
      <c r="AJ44441" s="1"/>
      <c r="AK44441" s="1"/>
      <c r="AL44441" s="1"/>
    </row>
    <row r="44442">
      <c r="I44442" s="1"/>
      <c r="J44442" s="1"/>
      <c r="K44442" s="1"/>
      <c r="AA44442" s="1"/>
      <c r="AB44442" s="1"/>
      <c r="AC44442" s="1"/>
      <c r="AJ44442" s="1"/>
      <c r="AK44442" s="1"/>
      <c r="AL44442" s="1"/>
    </row>
    <row r="44443">
      <c r="I44443" s="1"/>
      <c r="J44443" s="1"/>
      <c r="K44443" s="1"/>
      <c r="AA44443" s="1"/>
      <c r="AB44443" s="1"/>
      <c r="AC44443" s="1"/>
      <c r="AJ44443" s="1"/>
      <c r="AK44443" s="1"/>
      <c r="AL44443" s="1"/>
    </row>
    <row r="44444">
      <c r="I44444" s="1"/>
      <c r="J44444" s="1"/>
      <c r="K44444" s="1"/>
      <c r="AA44444" s="1"/>
      <c r="AB44444" s="1"/>
      <c r="AC44444" s="1"/>
      <c r="AJ44444" s="1"/>
      <c r="AK44444" s="1"/>
      <c r="AL44444" s="1"/>
    </row>
    <row r="44445">
      <c r="I44445" s="1"/>
      <c r="J44445" s="1"/>
      <c r="K44445" s="1"/>
      <c r="AA44445" s="1"/>
      <c r="AB44445" s="1"/>
      <c r="AC44445" s="1"/>
      <c r="AJ44445" s="1"/>
      <c r="AK44445" s="1"/>
      <c r="AL44445" s="1"/>
    </row>
    <row r="44446">
      <c r="I44446" s="1"/>
      <c r="J44446" s="1"/>
      <c r="K44446" s="1"/>
      <c r="AA44446" s="1"/>
      <c r="AB44446" s="1"/>
      <c r="AC44446" s="1"/>
      <c r="AJ44446" s="1"/>
      <c r="AK44446" s="1"/>
      <c r="AL44446" s="1"/>
    </row>
    <row r="44447">
      <c r="I44447" s="1"/>
      <c r="J44447" s="1"/>
      <c r="K44447" s="1"/>
      <c r="AA44447" s="1"/>
      <c r="AB44447" s="1"/>
      <c r="AC44447" s="1"/>
      <c r="AJ44447" s="1"/>
      <c r="AK44447" s="1"/>
      <c r="AL44447" s="1"/>
    </row>
    <row r="44448">
      <c r="I44448" s="1"/>
      <c r="J44448" s="1"/>
      <c r="K44448" s="1"/>
      <c r="AA44448" s="1"/>
      <c r="AB44448" s="1"/>
      <c r="AC44448" s="1"/>
      <c r="AJ44448" s="1"/>
      <c r="AK44448" s="1"/>
      <c r="AL44448" s="1"/>
    </row>
    <row r="44449">
      <c r="I44449" s="1"/>
      <c r="J44449" s="1"/>
      <c r="K44449" s="1"/>
      <c r="AA44449" s="1"/>
      <c r="AB44449" s="1"/>
      <c r="AC44449" s="1"/>
      <c r="AJ44449" s="1"/>
      <c r="AK44449" s="1"/>
      <c r="AL44449" s="1"/>
    </row>
    <row r="44450">
      <c r="I44450" s="1"/>
      <c r="J44450" s="1"/>
      <c r="K44450" s="1"/>
      <c r="AA44450" s="1"/>
      <c r="AB44450" s="1"/>
      <c r="AC44450" s="1"/>
      <c r="AJ44450" s="1"/>
      <c r="AK44450" s="1"/>
      <c r="AL44450" s="1"/>
    </row>
    <row r="44451">
      <c r="I44451" s="1"/>
      <c r="J44451" s="1"/>
      <c r="K44451" s="1"/>
      <c r="AA44451" s="1"/>
      <c r="AB44451" s="1"/>
      <c r="AC44451" s="1"/>
      <c r="AJ44451" s="1"/>
      <c r="AK44451" s="1"/>
      <c r="AL44451" s="1"/>
    </row>
    <row r="44452">
      <c r="I44452" s="1"/>
      <c r="J44452" s="1"/>
      <c r="K44452" s="1"/>
      <c r="AA44452" s="1"/>
      <c r="AB44452" s="1"/>
      <c r="AC44452" s="1"/>
      <c r="AJ44452" s="1"/>
      <c r="AK44452" s="1"/>
      <c r="AL44452" s="1"/>
    </row>
    <row r="44453">
      <c r="I44453" s="1"/>
      <c r="J44453" s="1"/>
      <c r="K44453" s="1"/>
      <c r="AA44453" s="1"/>
      <c r="AB44453" s="1"/>
      <c r="AC44453" s="1"/>
      <c r="AJ44453" s="1"/>
      <c r="AK44453" s="1"/>
      <c r="AL44453" s="1"/>
    </row>
    <row r="44454">
      <c r="I44454" s="1"/>
      <c r="J44454" s="1"/>
      <c r="K44454" s="1"/>
      <c r="AA44454" s="1"/>
      <c r="AB44454" s="1"/>
      <c r="AC44454" s="1"/>
      <c r="AJ44454" s="1"/>
      <c r="AK44454" s="1"/>
      <c r="AL44454" s="1"/>
    </row>
    <row r="44455">
      <c r="I44455" s="1"/>
      <c r="J44455" s="1"/>
      <c r="K44455" s="1"/>
      <c r="AA44455" s="1"/>
      <c r="AB44455" s="1"/>
      <c r="AC44455" s="1"/>
      <c r="AJ44455" s="1"/>
      <c r="AK44455" s="1"/>
      <c r="AL44455" s="1"/>
    </row>
    <row r="44456">
      <c r="I44456" s="1"/>
      <c r="J44456" s="1"/>
      <c r="K44456" s="1"/>
      <c r="AA44456" s="1"/>
      <c r="AB44456" s="1"/>
      <c r="AC44456" s="1"/>
      <c r="AJ44456" s="1"/>
      <c r="AK44456" s="1"/>
      <c r="AL44456" s="1"/>
    </row>
    <row r="44457">
      <c r="I44457" s="1"/>
      <c r="J44457" s="1"/>
      <c r="K44457" s="1"/>
      <c r="AA44457" s="1"/>
      <c r="AB44457" s="1"/>
      <c r="AC44457" s="1"/>
      <c r="AJ44457" s="1"/>
      <c r="AK44457" s="1"/>
      <c r="AL44457" s="1"/>
    </row>
    <row r="44458">
      <c r="I44458" s="1"/>
      <c r="J44458" s="1"/>
      <c r="K44458" s="1"/>
      <c r="AA44458" s="1"/>
      <c r="AB44458" s="1"/>
      <c r="AC44458" s="1"/>
      <c r="AJ44458" s="1"/>
      <c r="AK44458" s="1"/>
      <c r="AL44458" s="1"/>
    </row>
    <row r="44459">
      <c r="I44459" s="1"/>
      <c r="J44459" s="1"/>
      <c r="K44459" s="1"/>
      <c r="AA44459" s="1"/>
      <c r="AB44459" s="1"/>
      <c r="AC44459" s="1"/>
      <c r="AJ44459" s="1"/>
      <c r="AK44459" s="1"/>
      <c r="AL44459" s="1"/>
    </row>
    <row r="44460">
      <c r="I44460" s="1"/>
      <c r="J44460" s="1"/>
      <c r="K44460" s="1"/>
      <c r="AA44460" s="1"/>
      <c r="AB44460" s="1"/>
      <c r="AC44460" s="1"/>
      <c r="AJ44460" s="1"/>
      <c r="AK44460" s="1"/>
      <c r="AL44460" s="1"/>
    </row>
    <row r="44461">
      <c r="I44461" s="1"/>
      <c r="J44461" s="1"/>
      <c r="K44461" s="1"/>
      <c r="AA44461" s="1"/>
      <c r="AB44461" s="1"/>
      <c r="AC44461" s="1"/>
      <c r="AJ44461" s="1"/>
      <c r="AK44461" s="1"/>
      <c r="AL44461" s="1"/>
    </row>
    <row r="44462">
      <c r="I44462" s="1"/>
      <c r="J44462" s="1"/>
      <c r="K44462" s="1"/>
      <c r="AA44462" s="1"/>
      <c r="AB44462" s="1"/>
      <c r="AC44462" s="1"/>
      <c r="AJ44462" s="1"/>
      <c r="AK44462" s="1"/>
      <c r="AL44462" s="1"/>
    </row>
    <row r="44463">
      <c r="I44463" s="1"/>
      <c r="J44463" s="1"/>
      <c r="K44463" s="1"/>
      <c r="AA44463" s="1"/>
      <c r="AB44463" s="1"/>
      <c r="AC44463" s="1"/>
      <c r="AJ44463" s="1"/>
      <c r="AK44463" s="1"/>
      <c r="AL44463" s="1"/>
    </row>
    <row r="44464">
      <c r="I44464" s="1"/>
      <c r="J44464" s="1"/>
      <c r="K44464" s="1"/>
      <c r="AA44464" s="1"/>
      <c r="AB44464" s="1"/>
      <c r="AC44464" s="1"/>
      <c r="AJ44464" s="1"/>
      <c r="AK44464" s="1"/>
      <c r="AL44464" s="1"/>
    </row>
    <row r="44465">
      <c r="I44465" s="1"/>
      <c r="J44465" s="1"/>
      <c r="K44465" s="1"/>
      <c r="AA44465" s="1"/>
      <c r="AB44465" s="1"/>
      <c r="AC44465" s="1"/>
      <c r="AJ44465" s="1"/>
      <c r="AK44465" s="1"/>
      <c r="AL44465" s="1"/>
    </row>
    <row r="44466">
      <c r="I44466" s="1"/>
      <c r="J44466" s="1"/>
      <c r="K44466" s="1"/>
      <c r="AA44466" s="1"/>
      <c r="AB44466" s="1"/>
      <c r="AC44466" s="1"/>
      <c r="AJ44466" s="1"/>
      <c r="AK44466" s="1"/>
      <c r="AL44466" s="1"/>
    </row>
    <row r="44467">
      <c r="I44467" s="1"/>
      <c r="J44467" s="1"/>
      <c r="K44467" s="1"/>
      <c r="AA44467" s="1"/>
      <c r="AB44467" s="1"/>
      <c r="AC44467" s="1"/>
      <c r="AJ44467" s="1"/>
      <c r="AK44467" s="1"/>
      <c r="AL44467" s="1"/>
    </row>
    <row r="44468">
      <c r="I44468" s="1"/>
      <c r="J44468" s="1"/>
      <c r="K44468" s="1"/>
      <c r="AA44468" s="1"/>
      <c r="AB44468" s="1"/>
      <c r="AC44468" s="1"/>
      <c r="AJ44468" s="1"/>
      <c r="AK44468" s="1"/>
      <c r="AL44468" s="1"/>
    </row>
    <row r="44469">
      <c r="I44469" s="1"/>
      <c r="J44469" s="1"/>
      <c r="K44469" s="1"/>
      <c r="AA44469" s="1"/>
      <c r="AB44469" s="1"/>
      <c r="AC44469" s="1"/>
      <c r="AJ44469" s="1"/>
      <c r="AK44469" s="1"/>
      <c r="AL44469" s="1"/>
    </row>
    <row r="44470">
      <c r="I44470" s="1"/>
      <c r="J44470" s="1"/>
      <c r="K44470" s="1"/>
      <c r="AA44470" s="1"/>
      <c r="AB44470" s="1"/>
      <c r="AC44470" s="1"/>
      <c r="AJ44470" s="1"/>
      <c r="AK44470" s="1"/>
      <c r="AL44470" s="1"/>
    </row>
    <row r="44471">
      <c r="I44471" s="1"/>
      <c r="J44471" s="1"/>
      <c r="K44471" s="1"/>
      <c r="AA44471" s="1"/>
      <c r="AB44471" s="1"/>
      <c r="AC44471" s="1"/>
      <c r="AJ44471" s="1"/>
      <c r="AK44471" s="1"/>
      <c r="AL44471" s="1"/>
    </row>
    <row r="44472">
      <c r="I44472" s="1"/>
      <c r="J44472" s="1"/>
      <c r="K44472" s="1"/>
      <c r="AA44472" s="1"/>
      <c r="AB44472" s="1"/>
      <c r="AC44472" s="1"/>
      <c r="AJ44472" s="1"/>
      <c r="AK44472" s="1"/>
      <c r="AL44472" s="1"/>
    </row>
    <row r="44473">
      <c r="I44473" s="1"/>
      <c r="J44473" s="1"/>
      <c r="K44473" s="1"/>
      <c r="AA44473" s="1"/>
      <c r="AB44473" s="1"/>
      <c r="AC44473" s="1"/>
      <c r="AJ44473" s="1"/>
      <c r="AK44473" s="1"/>
      <c r="AL44473" s="1"/>
    </row>
    <row r="44474">
      <c r="I44474" s="1"/>
      <c r="J44474" s="1"/>
      <c r="K44474" s="1"/>
      <c r="AA44474" s="1"/>
      <c r="AB44474" s="1"/>
      <c r="AC44474" s="1"/>
      <c r="AJ44474" s="1"/>
      <c r="AK44474" s="1"/>
      <c r="AL44474" s="1"/>
    </row>
    <row r="44475">
      <c r="I44475" s="1"/>
      <c r="J44475" s="1"/>
      <c r="K44475" s="1"/>
      <c r="AA44475" s="1"/>
      <c r="AB44475" s="1"/>
      <c r="AC44475" s="1"/>
      <c r="AJ44475" s="1"/>
      <c r="AK44475" s="1"/>
      <c r="AL44475" s="1"/>
    </row>
    <row r="44476">
      <c r="I44476" s="1"/>
      <c r="J44476" s="1"/>
      <c r="K44476" s="1"/>
      <c r="AA44476" s="1"/>
      <c r="AB44476" s="1"/>
      <c r="AC44476" s="1"/>
      <c r="AJ44476" s="1"/>
      <c r="AK44476" s="1"/>
      <c r="AL44476" s="1"/>
    </row>
    <row r="44477">
      <c r="I44477" s="1"/>
      <c r="J44477" s="1"/>
      <c r="K44477" s="1"/>
      <c r="AA44477" s="1"/>
      <c r="AB44477" s="1"/>
      <c r="AC44477" s="1"/>
      <c r="AJ44477" s="1"/>
      <c r="AK44477" s="1"/>
      <c r="AL44477" s="1"/>
    </row>
    <row r="44478">
      <c r="I44478" s="1"/>
      <c r="J44478" s="1"/>
      <c r="K44478" s="1"/>
      <c r="AA44478" s="1"/>
      <c r="AB44478" s="1"/>
      <c r="AC44478" s="1"/>
      <c r="AJ44478" s="1"/>
      <c r="AK44478" s="1"/>
      <c r="AL44478" s="1"/>
    </row>
    <row r="44479">
      <c r="I44479" s="1"/>
      <c r="J44479" s="1"/>
      <c r="K44479" s="1"/>
      <c r="AA44479" s="1"/>
      <c r="AB44479" s="1"/>
      <c r="AC44479" s="1"/>
      <c r="AJ44479" s="1"/>
      <c r="AK44479" s="1"/>
      <c r="AL44479" s="1"/>
    </row>
    <row r="44480">
      <c r="I44480" s="1"/>
      <c r="J44480" s="1"/>
      <c r="K44480" s="1"/>
      <c r="AA44480" s="1"/>
      <c r="AB44480" s="1"/>
      <c r="AC44480" s="1"/>
      <c r="AJ44480" s="1"/>
      <c r="AK44480" s="1"/>
      <c r="AL44480" s="1"/>
    </row>
    <row r="44481">
      <c r="I44481" s="1"/>
      <c r="J44481" s="1"/>
      <c r="K44481" s="1"/>
      <c r="AA44481" s="1"/>
      <c r="AB44481" s="1"/>
      <c r="AC44481" s="1"/>
      <c r="AJ44481" s="1"/>
      <c r="AK44481" s="1"/>
      <c r="AL44481" s="1"/>
    </row>
    <row r="44482">
      <c r="I44482" s="1"/>
      <c r="J44482" s="1"/>
      <c r="K44482" s="1"/>
      <c r="AA44482" s="1"/>
      <c r="AB44482" s="1"/>
      <c r="AC44482" s="1"/>
      <c r="AJ44482" s="1"/>
      <c r="AK44482" s="1"/>
      <c r="AL44482" s="1"/>
    </row>
    <row r="44483">
      <c r="I44483" s="1"/>
      <c r="J44483" s="1"/>
      <c r="K44483" s="1"/>
      <c r="AA44483" s="1"/>
      <c r="AB44483" s="1"/>
      <c r="AC44483" s="1"/>
      <c r="AJ44483" s="1"/>
      <c r="AK44483" s="1"/>
      <c r="AL44483" s="1"/>
    </row>
    <row r="44484">
      <c r="I44484" s="1"/>
      <c r="J44484" s="1"/>
      <c r="K44484" s="1"/>
      <c r="AA44484" s="1"/>
      <c r="AB44484" s="1"/>
      <c r="AC44484" s="1"/>
      <c r="AJ44484" s="1"/>
      <c r="AK44484" s="1"/>
      <c r="AL44484" s="1"/>
    </row>
    <row r="44485">
      <c r="I44485" s="1"/>
      <c r="J44485" s="1"/>
      <c r="K44485" s="1"/>
      <c r="AA44485" s="1"/>
      <c r="AB44485" s="1"/>
      <c r="AC44485" s="1"/>
      <c r="AJ44485" s="1"/>
      <c r="AK44485" s="1"/>
      <c r="AL44485" s="1"/>
    </row>
    <row r="44486">
      <c r="I44486" s="1"/>
      <c r="J44486" s="1"/>
      <c r="K44486" s="1"/>
      <c r="AA44486" s="1"/>
      <c r="AB44486" s="1"/>
      <c r="AC44486" s="1"/>
      <c r="AJ44486" s="1"/>
      <c r="AK44486" s="1"/>
      <c r="AL44486" s="1"/>
    </row>
    <row r="44487">
      <c r="I44487" s="1"/>
      <c r="J44487" s="1"/>
      <c r="K44487" s="1"/>
      <c r="AA44487" s="1"/>
      <c r="AB44487" s="1"/>
      <c r="AC44487" s="1"/>
      <c r="AJ44487" s="1"/>
      <c r="AK44487" s="1"/>
      <c r="AL44487" s="1"/>
    </row>
    <row r="44488">
      <c r="I44488" s="1"/>
      <c r="J44488" s="1"/>
      <c r="K44488" s="1"/>
      <c r="AA44488" s="1"/>
      <c r="AB44488" s="1"/>
      <c r="AC44488" s="1"/>
      <c r="AJ44488" s="1"/>
      <c r="AK44488" s="1"/>
      <c r="AL44488" s="1"/>
    </row>
    <row r="44489">
      <c r="I44489" s="1"/>
      <c r="J44489" s="1"/>
      <c r="K44489" s="1"/>
      <c r="AA44489" s="1"/>
      <c r="AB44489" s="1"/>
      <c r="AC44489" s="1"/>
      <c r="AJ44489" s="1"/>
      <c r="AK44489" s="1"/>
      <c r="AL44489" s="1"/>
    </row>
    <row r="44490">
      <c r="I44490" s="1"/>
      <c r="J44490" s="1"/>
      <c r="K44490" s="1"/>
      <c r="AA44490" s="1"/>
      <c r="AB44490" s="1"/>
      <c r="AC44490" s="1"/>
      <c r="AJ44490" s="1"/>
      <c r="AK44490" s="1"/>
      <c r="AL44490" s="1"/>
    </row>
    <row r="44491">
      <c r="I44491" s="1"/>
      <c r="J44491" s="1"/>
      <c r="K44491" s="1"/>
      <c r="AA44491" s="1"/>
      <c r="AB44491" s="1"/>
      <c r="AC44491" s="1"/>
      <c r="AJ44491" s="1"/>
      <c r="AK44491" s="1"/>
      <c r="AL44491" s="1"/>
    </row>
    <row r="44492">
      <c r="I44492" s="1"/>
      <c r="J44492" s="1"/>
      <c r="K44492" s="1"/>
      <c r="AA44492" s="1"/>
      <c r="AB44492" s="1"/>
      <c r="AC44492" s="1"/>
      <c r="AJ44492" s="1"/>
      <c r="AK44492" s="1"/>
      <c r="AL44492" s="1"/>
    </row>
    <row r="44493">
      <c r="I44493" s="1"/>
      <c r="J44493" s="1"/>
      <c r="K44493" s="1"/>
      <c r="AA44493" s="1"/>
      <c r="AB44493" s="1"/>
      <c r="AC44493" s="1"/>
      <c r="AJ44493" s="1"/>
      <c r="AK44493" s="1"/>
      <c r="AL44493" s="1"/>
    </row>
    <row r="44494">
      <c r="I44494" s="1"/>
      <c r="J44494" s="1"/>
      <c r="K44494" s="1"/>
      <c r="AA44494" s="1"/>
      <c r="AB44494" s="1"/>
      <c r="AC44494" s="1"/>
      <c r="AJ44494" s="1"/>
      <c r="AK44494" s="1"/>
      <c r="AL44494" s="1"/>
    </row>
    <row r="44495">
      <c r="I44495" s="1"/>
      <c r="J44495" s="1"/>
      <c r="K44495" s="1"/>
      <c r="AA44495" s="1"/>
      <c r="AB44495" s="1"/>
      <c r="AC44495" s="1"/>
      <c r="AJ44495" s="1"/>
      <c r="AK44495" s="1"/>
      <c r="AL44495" s="1"/>
    </row>
    <row r="44496">
      <c r="I44496" s="1"/>
      <c r="J44496" s="1"/>
      <c r="K44496" s="1"/>
      <c r="AA44496" s="1"/>
      <c r="AB44496" s="1"/>
      <c r="AC44496" s="1"/>
      <c r="AJ44496" s="1"/>
      <c r="AK44496" s="1"/>
      <c r="AL44496" s="1"/>
    </row>
    <row r="44497">
      <c r="I44497" s="1"/>
      <c r="J44497" s="1"/>
      <c r="K44497" s="1"/>
      <c r="AA44497" s="1"/>
      <c r="AB44497" s="1"/>
      <c r="AC44497" s="1"/>
      <c r="AJ44497" s="1"/>
      <c r="AK44497" s="1"/>
      <c r="AL44497" s="1"/>
    </row>
    <row r="44498">
      <c r="I44498" s="1"/>
      <c r="J44498" s="1"/>
      <c r="K44498" s="1"/>
      <c r="AA44498" s="1"/>
      <c r="AB44498" s="1"/>
      <c r="AC44498" s="1"/>
      <c r="AJ44498" s="1"/>
      <c r="AK44498" s="1"/>
      <c r="AL44498" s="1"/>
    </row>
    <row r="44499">
      <c r="I44499" s="1"/>
      <c r="J44499" s="1"/>
      <c r="K44499" s="1"/>
      <c r="AA44499" s="1"/>
      <c r="AB44499" s="1"/>
      <c r="AC44499" s="1"/>
      <c r="AJ44499" s="1"/>
      <c r="AK44499" s="1"/>
      <c r="AL44499" s="1"/>
    </row>
    <row r="44500">
      <c r="I44500" s="1"/>
      <c r="J44500" s="1"/>
      <c r="K44500" s="1"/>
      <c r="AA44500" s="1"/>
      <c r="AB44500" s="1"/>
      <c r="AC44500" s="1"/>
      <c r="AJ44500" s="1"/>
      <c r="AK44500" s="1"/>
      <c r="AL44500" s="1"/>
    </row>
    <row r="44501">
      <c r="I44501" s="1"/>
      <c r="J44501" s="1"/>
      <c r="K44501" s="1"/>
      <c r="AA44501" s="1"/>
      <c r="AB44501" s="1"/>
      <c r="AC44501" s="1"/>
      <c r="AJ44501" s="1"/>
      <c r="AK44501" s="1"/>
      <c r="AL44501" s="1"/>
    </row>
    <row r="44502">
      <c r="I44502" s="1"/>
      <c r="J44502" s="1"/>
      <c r="K44502" s="1"/>
      <c r="AA44502" s="1"/>
      <c r="AB44502" s="1"/>
      <c r="AC44502" s="1"/>
      <c r="AJ44502" s="1"/>
      <c r="AK44502" s="1"/>
      <c r="AL44502" s="1"/>
    </row>
    <row r="44503">
      <c r="I44503" s="1"/>
      <c r="J44503" s="1"/>
      <c r="K44503" s="1"/>
      <c r="AA44503" s="1"/>
      <c r="AB44503" s="1"/>
      <c r="AC44503" s="1"/>
      <c r="AJ44503" s="1"/>
      <c r="AK44503" s="1"/>
      <c r="AL44503" s="1"/>
    </row>
    <row r="44504">
      <c r="I44504" s="1"/>
      <c r="J44504" s="1"/>
      <c r="K44504" s="1"/>
      <c r="AA44504" s="1"/>
      <c r="AB44504" s="1"/>
      <c r="AC44504" s="1"/>
      <c r="AJ44504" s="1"/>
      <c r="AK44504" s="1"/>
      <c r="AL44504" s="1"/>
    </row>
    <row r="44505">
      <c r="I44505" s="1"/>
      <c r="J44505" s="1"/>
      <c r="K44505" s="1"/>
      <c r="AA44505" s="1"/>
      <c r="AB44505" s="1"/>
      <c r="AC44505" s="1"/>
      <c r="AJ44505" s="1"/>
      <c r="AK44505" s="1"/>
      <c r="AL44505" s="1"/>
    </row>
    <row r="44506">
      <c r="I44506" s="1"/>
      <c r="J44506" s="1"/>
      <c r="K44506" s="1"/>
      <c r="AA44506" s="1"/>
      <c r="AB44506" s="1"/>
      <c r="AC44506" s="1"/>
      <c r="AJ44506" s="1"/>
      <c r="AK44506" s="1"/>
      <c r="AL44506" s="1"/>
    </row>
    <row r="44507">
      <c r="I44507" s="1"/>
      <c r="J44507" s="1"/>
      <c r="K44507" s="1"/>
      <c r="AA44507" s="1"/>
      <c r="AB44507" s="1"/>
      <c r="AC44507" s="1"/>
      <c r="AJ44507" s="1"/>
      <c r="AK44507" s="1"/>
      <c r="AL44507" s="1"/>
    </row>
    <row r="44508">
      <c r="I44508" s="1"/>
      <c r="J44508" s="1"/>
      <c r="K44508" s="1"/>
      <c r="AA44508" s="1"/>
      <c r="AB44508" s="1"/>
      <c r="AC44508" s="1"/>
      <c r="AJ44508" s="1"/>
      <c r="AK44508" s="1"/>
      <c r="AL44508" s="1"/>
    </row>
    <row r="44509">
      <c r="I44509" s="1"/>
      <c r="J44509" s="1"/>
      <c r="K44509" s="1"/>
      <c r="AA44509" s="1"/>
      <c r="AB44509" s="1"/>
      <c r="AC44509" s="1"/>
      <c r="AJ44509" s="1"/>
      <c r="AK44509" s="1"/>
      <c r="AL44509" s="1"/>
    </row>
    <row r="44510">
      <c r="I44510" s="1"/>
      <c r="J44510" s="1"/>
      <c r="K44510" s="1"/>
      <c r="AA44510" s="1"/>
      <c r="AB44510" s="1"/>
      <c r="AC44510" s="1"/>
      <c r="AJ44510" s="1"/>
      <c r="AK44510" s="1"/>
      <c r="AL44510" s="1"/>
    </row>
    <row r="44511">
      <c r="I44511" s="1"/>
      <c r="J44511" s="1"/>
      <c r="K44511" s="1"/>
      <c r="AA44511" s="1"/>
      <c r="AB44511" s="1"/>
      <c r="AC44511" s="1"/>
      <c r="AJ44511" s="1"/>
      <c r="AK44511" s="1"/>
      <c r="AL44511" s="1"/>
    </row>
    <row r="44512">
      <c r="I44512" s="1"/>
      <c r="J44512" s="1"/>
      <c r="K44512" s="1"/>
      <c r="AA44512" s="1"/>
      <c r="AB44512" s="1"/>
      <c r="AC44512" s="1"/>
      <c r="AJ44512" s="1"/>
      <c r="AK44512" s="1"/>
      <c r="AL44512" s="1"/>
    </row>
    <row r="44513">
      <c r="I44513" s="1"/>
      <c r="J44513" s="1"/>
      <c r="K44513" s="1"/>
      <c r="AA44513" s="1"/>
      <c r="AB44513" s="1"/>
      <c r="AC44513" s="1"/>
      <c r="AJ44513" s="1"/>
      <c r="AK44513" s="1"/>
      <c r="AL44513" s="1"/>
    </row>
    <row r="44514">
      <c r="I44514" s="1"/>
      <c r="J44514" s="1"/>
      <c r="K44514" s="1"/>
      <c r="AA44514" s="1"/>
      <c r="AB44514" s="1"/>
      <c r="AC44514" s="1"/>
      <c r="AJ44514" s="1"/>
      <c r="AK44514" s="1"/>
      <c r="AL44514" s="1"/>
    </row>
    <row r="44515">
      <c r="I44515" s="1"/>
      <c r="J44515" s="1"/>
      <c r="K44515" s="1"/>
      <c r="AA44515" s="1"/>
      <c r="AB44515" s="1"/>
      <c r="AC44515" s="1"/>
      <c r="AJ44515" s="1"/>
      <c r="AK44515" s="1"/>
      <c r="AL44515" s="1"/>
    </row>
    <row r="44516">
      <c r="I44516" s="1"/>
      <c r="J44516" s="1"/>
      <c r="K44516" s="1"/>
      <c r="AA44516" s="1"/>
      <c r="AB44516" s="1"/>
      <c r="AC44516" s="1"/>
      <c r="AJ44516" s="1"/>
      <c r="AK44516" s="1"/>
      <c r="AL44516" s="1"/>
    </row>
    <row r="44517">
      <c r="I44517" s="1"/>
      <c r="J44517" s="1"/>
      <c r="K44517" s="1"/>
      <c r="AA44517" s="1"/>
      <c r="AB44517" s="1"/>
      <c r="AC44517" s="1"/>
      <c r="AJ44517" s="1"/>
      <c r="AK44517" s="1"/>
      <c r="AL44517" s="1"/>
    </row>
    <row r="44518">
      <c r="I44518" s="1"/>
      <c r="J44518" s="1"/>
      <c r="K44518" s="1"/>
      <c r="AA44518" s="1"/>
      <c r="AB44518" s="1"/>
      <c r="AC44518" s="1"/>
      <c r="AJ44518" s="1"/>
      <c r="AK44518" s="1"/>
      <c r="AL44518" s="1"/>
    </row>
    <row r="44519">
      <c r="I44519" s="1"/>
      <c r="J44519" s="1"/>
      <c r="K44519" s="1"/>
      <c r="AA44519" s="1"/>
      <c r="AB44519" s="1"/>
      <c r="AC44519" s="1"/>
      <c r="AJ44519" s="1"/>
      <c r="AK44519" s="1"/>
      <c r="AL44519" s="1"/>
    </row>
    <row r="44520">
      <c r="I44520" s="1"/>
      <c r="J44520" s="1"/>
      <c r="K44520" s="1"/>
      <c r="AA44520" s="1"/>
      <c r="AB44520" s="1"/>
      <c r="AC44520" s="1"/>
      <c r="AJ44520" s="1"/>
      <c r="AK44520" s="1"/>
      <c r="AL44520" s="1"/>
    </row>
    <row r="44521">
      <c r="I44521" s="1"/>
      <c r="J44521" s="1"/>
      <c r="K44521" s="1"/>
      <c r="AA44521" s="1"/>
      <c r="AB44521" s="1"/>
      <c r="AC44521" s="1"/>
      <c r="AJ44521" s="1"/>
      <c r="AK44521" s="1"/>
      <c r="AL44521" s="1"/>
    </row>
    <row r="44522">
      <c r="I44522" s="1"/>
      <c r="J44522" s="1"/>
      <c r="K44522" s="1"/>
      <c r="AA44522" s="1"/>
      <c r="AB44522" s="1"/>
      <c r="AC44522" s="1"/>
      <c r="AJ44522" s="1"/>
      <c r="AK44522" s="1"/>
      <c r="AL44522" s="1"/>
    </row>
    <row r="44523">
      <c r="I44523" s="1"/>
      <c r="J44523" s="1"/>
      <c r="K44523" s="1"/>
      <c r="AA44523" s="1"/>
      <c r="AB44523" s="1"/>
      <c r="AC44523" s="1"/>
      <c r="AJ44523" s="1"/>
      <c r="AK44523" s="1"/>
      <c r="AL44523" s="1"/>
    </row>
    <row r="44524">
      <c r="I44524" s="1"/>
      <c r="J44524" s="1"/>
      <c r="K44524" s="1"/>
      <c r="AA44524" s="1"/>
      <c r="AB44524" s="1"/>
      <c r="AC44524" s="1"/>
      <c r="AJ44524" s="1"/>
      <c r="AK44524" s="1"/>
      <c r="AL44524" s="1"/>
    </row>
    <row r="44525">
      <c r="I44525" s="1"/>
      <c r="J44525" s="1"/>
      <c r="K44525" s="1"/>
      <c r="AA44525" s="1"/>
      <c r="AB44525" s="1"/>
      <c r="AC44525" s="1"/>
      <c r="AJ44525" s="1"/>
      <c r="AK44525" s="1"/>
      <c r="AL44525" s="1"/>
    </row>
    <row r="44526">
      <c r="I44526" s="1"/>
      <c r="J44526" s="1"/>
      <c r="K44526" s="1"/>
      <c r="AA44526" s="1"/>
      <c r="AB44526" s="1"/>
      <c r="AC44526" s="1"/>
      <c r="AJ44526" s="1"/>
      <c r="AK44526" s="1"/>
      <c r="AL44526" s="1"/>
    </row>
    <row r="44527">
      <c r="I44527" s="1"/>
      <c r="J44527" s="1"/>
      <c r="K44527" s="1"/>
      <c r="AA44527" s="1"/>
      <c r="AB44527" s="1"/>
      <c r="AC44527" s="1"/>
      <c r="AJ44527" s="1"/>
      <c r="AK44527" s="1"/>
      <c r="AL44527" s="1"/>
    </row>
    <row r="44528">
      <c r="I44528" s="1"/>
      <c r="J44528" s="1"/>
      <c r="K44528" s="1"/>
      <c r="AA44528" s="1"/>
      <c r="AB44528" s="1"/>
      <c r="AC44528" s="1"/>
      <c r="AJ44528" s="1"/>
      <c r="AK44528" s="1"/>
      <c r="AL44528" s="1"/>
    </row>
    <row r="44529">
      <c r="I44529" s="1"/>
      <c r="J44529" s="1"/>
      <c r="K44529" s="1"/>
      <c r="AA44529" s="1"/>
      <c r="AB44529" s="1"/>
      <c r="AC44529" s="1"/>
      <c r="AJ44529" s="1"/>
      <c r="AK44529" s="1"/>
      <c r="AL44529" s="1"/>
    </row>
    <row r="44530">
      <c r="I44530" s="1"/>
      <c r="J44530" s="1"/>
      <c r="K44530" s="1"/>
      <c r="AA44530" s="1"/>
      <c r="AB44530" s="1"/>
      <c r="AC44530" s="1"/>
      <c r="AJ44530" s="1"/>
      <c r="AK44530" s="1"/>
      <c r="AL44530" s="1"/>
    </row>
    <row r="44531">
      <c r="I44531" s="1"/>
      <c r="J44531" s="1"/>
      <c r="K44531" s="1"/>
      <c r="AA44531" s="1"/>
      <c r="AB44531" s="1"/>
      <c r="AC44531" s="1"/>
      <c r="AJ44531" s="1"/>
      <c r="AK44531" s="1"/>
      <c r="AL44531" s="1"/>
    </row>
    <row r="44532">
      <c r="I44532" s="1"/>
      <c r="J44532" s="1"/>
      <c r="K44532" s="1"/>
      <c r="AA44532" s="1"/>
      <c r="AB44532" s="1"/>
      <c r="AC44532" s="1"/>
      <c r="AJ44532" s="1"/>
      <c r="AK44532" s="1"/>
      <c r="AL44532" s="1"/>
    </row>
    <row r="44533">
      <c r="I44533" s="1"/>
      <c r="J44533" s="1"/>
      <c r="K44533" s="1"/>
      <c r="AA44533" s="1"/>
      <c r="AB44533" s="1"/>
      <c r="AC44533" s="1"/>
      <c r="AJ44533" s="1"/>
      <c r="AK44533" s="1"/>
      <c r="AL44533" s="1"/>
    </row>
    <row r="44534">
      <c r="I44534" s="1"/>
      <c r="J44534" s="1"/>
      <c r="K44534" s="1"/>
      <c r="AA44534" s="1"/>
      <c r="AB44534" s="1"/>
      <c r="AC44534" s="1"/>
      <c r="AJ44534" s="1"/>
      <c r="AK44534" s="1"/>
      <c r="AL44534" s="1"/>
    </row>
    <row r="44535">
      <c r="I44535" s="1"/>
      <c r="J44535" s="1"/>
      <c r="K44535" s="1"/>
      <c r="AA44535" s="1"/>
      <c r="AB44535" s="1"/>
      <c r="AC44535" s="1"/>
      <c r="AJ44535" s="1"/>
      <c r="AK44535" s="1"/>
      <c r="AL44535" s="1"/>
    </row>
    <row r="44536">
      <c r="I44536" s="1"/>
      <c r="J44536" s="1"/>
      <c r="K44536" s="1"/>
      <c r="AA44536" s="1"/>
      <c r="AB44536" s="1"/>
      <c r="AC44536" s="1"/>
      <c r="AJ44536" s="1"/>
      <c r="AK44536" s="1"/>
      <c r="AL44536" s="1"/>
    </row>
    <row r="44537">
      <c r="I44537" s="1"/>
      <c r="J44537" s="1"/>
      <c r="K44537" s="1"/>
      <c r="AA44537" s="1"/>
      <c r="AB44537" s="1"/>
      <c r="AC44537" s="1"/>
      <c r="AJ44537" s="1"/>
      <c r="AK44537" s="1"/>
      <c r="AL44537" s="1"/>
    </row>
    <row r="44538">
      <c r="I44538" s="1"/>
      <c r="J44538" s="1"/>
      <c r="K44538" s="1"/>
      <c r="AA44538" s="1"/>
      <c r="AB44538" s="1"/>
      <c r="AC44538" s="1"/>
      <c r="AJ44538" s="1"/>
      <c r="AK44538" s="1"/>
      <c r="AL44538" s="1"/>
    </row>
    <row r="44539">
      <c r="I44539" s="1"/>
      <c r="J44539" s="1"/>
      <c r="K44539" s="1"/>
      <c r="AA44539" s="1"/>
      <c r="AB44539" s="1"/>
      <c r="AC44539" s="1"/>
      <c r="AJ44539" s="1"/>
      <c r="AK44539" s="1"/>
      <c r="AL44539" s="1"/>
    </row>
    <row r="44540">
      <c r="I44540" s="1"/>
      <c r="J44540" s="1"/>
      <c r="K44540" s="1"/>
      <c r="AA44540" s="1"/>
      <c r="AB44540" s="1"/>
      <c r="AC44540" s="1"/>
      <c r="AJ44540" s="1"/>
      <c r="AK44540" s="1"/>
      <c r="AL44540" s="1"/>
    </row>
    <row r="44541">
      <c r="I44541" s="1"/>
      <c r="J44541" s="1"/>
      <c r="K44541" s="1"/>
      <c r="AA44541" s="1"/>
      <c r="AB44541" s="1"/>
      <c r="AC44541" s="1"/>
      <c r="AJ44541" s="1"/>
      <c r="AK44541" s="1"/>
      <c r="AL44541" s="1"/>
    </row>
    <row r="44542">
      <c r="I44542" s="1"/>
      <c r="J44542" s="1"/>
      <c r="K44542" s="1"/>
      <c r="AA44542" s="1"/>
      <c r="AB44542" s="1"/>
      <c r="AC44542" s="1"/>
      <c r="AJ44542" s="1"/>
      <c r="AK44542" s="1"/>
      <c r="AL44542" s="1"/>
    </row>
    <row r="44543">
      <c r="I44543" s="1"/>
      <c r="J44543" s="1"/>
      <c r="K44543" s="1"/>
      <c r="AA44543" s="1"/>
      <c r="AB44543" s="1"/>
      <c r="AC44543" s="1"/>
      <c r="AJ44543" s="1"/>
      <c r="AK44543" s="1"/>
      <c r="AL44543" s="1"/>
    </row>
    <row r="44544">
      <c r="I44544" s="1"/>
      <c r="J44544" s="1"/>
      <c r="K44544" s="1"/>
      <c r="AA44544" s="1"/>
      <c r="AB44544" s="1"/>
      <c r="AC44544" s="1"/>
      <c r="AJ44544" s="1"/>
      <c r="AK44544" s="1"/>
      <c r="AL44544" s="1"/>
    </row>
    <row r="44545">
      <c r="I44545" s="1"/>
      <c r="J44545" s="1"/>
      <c r="K44545" s="1"/>
      <c r="AA44545" s="1"/>
      <c r="AB44545" s="1"/>
      <c r="AC44545" s="1"/>
      <c r="AJ44545" s="1"/>
      <c r="AK44545" s="1"/>
      <c r="AL44545" s="1"/>
    </row>
    <row r="44546">
      <c r="I44546" s="1"/>
      <c r="J44546" s="1"/>
      <c r="K44546" s="1"/>
      <c r="AA44546" s="1"/>
      <c r="AB44546" s="1"/>
      <c r="AC44546" s="1"/>
      <c r="AJ44546" s="1"/>
      <c r="AK44546" s="1"/>
      <c r="AL44546" s="1"/>
    </row>
    <row r="44547">
      <c r="I44547" s="1"/>
      <c r="J44547" s="1"/>
      <c r="K44547" s="1"/>
      <c r="AA44547" s="1"/>
      <c r="AB44547" s="1"/>
      <c r="AC44547" s="1"/>
      <c r="AJ44547" s="1"/>
      <c r="AK44547" s="1"/>
      <c r="AL44547" s="1"/>
    </row>
    <row r="44548">
      <c r="I44548" s="1"/>
      <c r="J44548" s="1"/>
      <c r="K44548" s="1"/>
      <c r="AA44548" s="1"/>
      <c r="AB44548" s="1"/>
      <c r="AC44548" s="1"/>
      <c r="AJ44548" s="1"/>
      <c r="AK44548" s="1"/>
      <c r="AL44548" s="1"/>
    </row>
    <row r="44549">
      <c r="I44549" s="1"/>
      <c r="J44549" s="1"/>
      <c r="K44549" s="1"/>
      <c r="AA44549" s="1"/>
      <c r="AB44549" s="1"/>
      <c r="AC44549" s="1"/>
      <c r="AJ44549" s="1"/>
      <c r="AK44549" s="1"/>
      <c r="AL44549" s="1"/>
    </row>
    <row r="44550">
      <c r="I44550" s="1"/>
      <c r="J44550" s="1"/>
      <c r="K44550" s="1"/>
      <c r="AA44550" s="1"/>
      <c r="AB44550" s="1"/>
      <c r="AC44550" s="1"/>
      <c r="AJ44550" s="1"/>
      <c r="AK44550" s="1"/>
      <c r="AL44550" s="1"/>
    </row>
    <row r="44551">
      <c r="I44551" s="1"/>
      <c r="J44551" s="1"/>
      <c r="K44551" s="1"/>
      <c r="AA44551" s="1"/>
      <c r="AB44551" s="1"/>
      <c r="AC44551" s="1"/>
      <c r="AJ44551" s="1"/>
      <c r="AK44551" s="1"/>
      <c r="AL44551" s="1"/>
    </row>
    <row r="44552">
      <c r="I44552" s="1"/>
      <c r="J44552" s="1"/>
      <c r="K44552" s="1"/>
      <c r="AA44552" s="1"/>
      <c r="AB44552" s="1"/>
      <c r="AC44552" s="1"/>
      <c r="AJ44552" s="1"/>
      <c r="AK44552" s="1"/>
      <c r="AL44552" s="1"/>
    </row>
    <row r="44553">
      <c r="I44553" s="1"/>
      <c r="J44553" s="1"/>
      <c r="K44553" s="1"/>
      <c r="AA44553" s="1"/>
      <c r="AB44553" s="1"/>
      <c r="AC44553" s="1"/>
      <c r="AJ44553" s="1"/>
      <c r="AK44553" s="1"/>
      <c r="AL44553" s="1"/>
    </row>
    <row r="44554">
      <c r="I44554" s="1"/>
      <c r="J44554" s="1"/>
      <c r="K44554" s="1"/>
      <c r="AA44554" s="1"/>
      <c r="AB44554" s="1"/>
      <c r="AC44554" s="1"/>
      <c r="AJ44554" s="1"/>
      <c r="AK44554" s="1"/>
      <c r="AL44554" s="1"/>
    </row>
    <row r="44555">
      <c r="I44555" s="1"/>
      <c r="J44555" s="1"/>
      <c r="K44555" s="1"/>
      <c r="AA44555" s="1"/>
      <c r="AB44555" s="1"/>
      <c r="AC44555" s="1"/>
      <c r="AJ44555" s="1"/>
      <c r="AK44555" s="1"/>
      <c r="AL44555" s="1"/>
    </row>
    <row r="44556">
      <c r="I44556" s="1"/>
      <c r="J44556" s="1"/>
      <c r="K44556" s="1"/>
      <c r="AA44556" s="1"/>
      <c r="AB44556" s="1"/>
      <c r="AC44556" s="1"/>
      <c r="AJ44556" s="1"/>
      <c r="AK44556" s="1"/>
      <c r="AL44556" s="1"/>
    </row>
    <row r="44557">
      <c r="I44557" s="1"/>
      <c r="J44557" s="1"/>
      <c r="K44557" s="1"/>
      <c r="AA44557" s="1"/>
      <c r="AB44557" s="1"/>
      <c r="AC44557" s="1"/>
      <c r="AJ44557" s="1"/>
      <c r="AK44557" s="1"/>
      <c r="AL44557" s="1"/>
    </row>
    <row r="44558">
      <c r="I44558" s="1"/>
      <c r="J44558" s="1"/>
      <c r="K44558" s="1"/>
      <c r="AA44558" s="1"/>
      <c r="AB44558" s="1"/>
      <c r="AC44558" s="1"/>
      <c r="AJ44558" s="1"/>
      <c r="AK44558" s="1"/>
      <c r="AL44558" s="1"/>
    </row>
    <row r="44559">
      <c r="I44559" s="1"/>
      <c r="J44559" s="1"/>
      <c r="K44559" s="1"/>
      <c r="AA44559" s="1"/>
      <c r="AB44559" s="1"/>
      <c r="AC44559" s="1"/>
      <c r="AJ44559" s="1"/>
      <c r="AK44559" s="1"/>
      <c r="AL44559" s="1"/>
    </row>
    <row r="44560">
      <c r="I44560" s="1"/>
      <c r="J44560" s="1"/>
      <c r="K44560" s="1"/>
      <c r="AA44560" s="1"/>
      <c r="AB44560" s="1"/>
      <c r="AC44560" s="1"/>
      <c r="AJ44560" s="1"/>
      <c r="AK44560" s="1"/>
      <c r="AL44560" s="1"/>
    </row>
    <row r="44561">
      <c r="I44561" s="1"/>
      <c r="J44561" s="1"/>
      <c r="K44561" s="1"/>
      <c r="AA44561" s="1"/>
      <c r="AB44561" s="1"/>
      <c r="AC44561" s="1"/>
      <c r="AJ44561" s="1"/>
      <c r="AK44561" s="1"/>
      <c r="AL44561" s="1"/>
    </row>
    <row r="44562">
      <c r="I44562" s="1"/>
      <c r="J44562" s="1"/>
      <c r="K44562" s="1"/>
      <c r="AA44562" s="1"/>
      <c r="AB44562" s="1"/>
      <c r="AC44562" s="1"/>
      <c r="AJ44562" s="1"/>
      <c r="AK44562" s="1"/>
      <c r="AL44562" s="1"/>
    </row>
    <row r="44563">
      <c r="I44563" s="1"/>
      <c r="J44563" s="1"/>
      <c r="K44563" s="1"/>
      <c r="AA44563" s="1"/>
      <c r="AB44563" s="1"/>
      <c r="AC44563" s="1"/>
      <c r="AJ44563" s="1"/>
      <c r="AK44563" s="1"/>
      <c r="AL44563" s="1"/>
    </row>
    <row r="44564">
      <c r="I44564" s="1"/>
      <c r="J44564" s="1"/>
      <c r="K44564" s="1"/>
      <c r="AA44564" s="1"/>
      <c r="AB44564" s="1"/>
      <c r="AC44564" s="1"/>
      <c r="AJ44564" s="1"/>
      <c r="AK44564" s="1"/>
      <c r="AL44564" s="1"/>
    </row>
    <row r="44565">
      <c r="I44565" s="1"/>
      <c r="J44565" s="1"/>
      <c r="K44565" s="1"/>
      <c r="AA44565" s="1"/>
      <c r="AB44565" s="1"/>
      <c r="AC44565" s="1"/>
      <c r="AJ44565" s="1"/>
      <c r="AK44565" s="1"/>
      <c r="AL44565" s="1"/>
    </row>
    <row r="44566">
      <c r="I44566" s="1"/>
      <c r="J44566" s="1"/>
      <c r="K44566" s="1"/>
      <c r="AA44566" s="1"/>
      <c r="AB44566" s="1"/>
      <c r="AC44566" s="1"/>
      <c r="AJ44566" s="1"/>
      <c r="AK44566" s="1"/>
      <c r="AL44566" s="1"/>
    </row>
    <row r="44567">
      <c r="I44567" s="1"/>
      <c r="J44567" s="1"/>
      <c r="K44567" s="1"/>
      <c r="AA44567" s="1"/>
      <c r="AB44567" s="1"/>
      <c r="AC44567" s="1"/>
      <c r="AJ44567" s="1"/>
      <c r="AK44567" s="1"/>
      <c r="AL44567" s="1"/>
    </row>
    <row r="44568">
      <c r="I44568" s="1"/>
      <c r="J44568" s="1"/>
      <c r="K44568" s="1"/>
      <c r="AA44568" s="1"/>
      <c r="AB44568" s="1"/>
      <c r="AC44568" s="1"/>
      <c r="AJ44568" s="1"/>
      <c r="AK44568" s="1"/>
      <c r="AL44568" s="1"/>
    </row>
    <row r="44569">
      <c r="I44569" s="1"/>
      <c r="J44569" s="1"/>
      <c r="K44569" s="1"/>
      <c r="AA44569" s="1"/>
      <c r="AB44569" s="1"/>
      <c r="AC44569" s="1"/>
      <c r="AJ44569" s="1"/>
      <c r="AK44569" s="1"/>
      <c r="AL44569" s="1"/>
    </row>
    <row r="44570">
      <c r="I44570" s="1"/>
      <c r="J44570" s="1"/>
      <c r="K44570" s="1"/>
      <c r="AA44570" s="1"/>
      <c r="AB44570" s="1"/>
      <c r="AC44570" s="1"/>
      <c r="AJ44570" s="1"/>
      <c r="AK44570" s="1"/>
      <c r="AL44570" s="1"/>
    </row>
    <row r="44571">
      <c r="I44571" s="1"/>
      <c r="J44571" s="1"/>
      <c r="K44571" s="1"/>
      <c r="AA44571" s="1"/>
      <c r="AB44571" s="1"/>
      <c r="AC44571" s="1"/>
      <c r="AJ44571" s="1"/>
      <c r="AK44571" s="1"/>
      <c r="AL44571" s="1"/>
    </row>
    <row r="44572">
      <c r="I44572" s="1"/>
      <c r="J44572" s="1"/>
      <c r="K44572" s="1"/>
      <c r="AA44572" s="1"/>
      <c r="AB44572" s="1"/>
      <c r="AC44572" s="1"/>
      <c r="AJ44572" s="1"/>
      <c r="AK44572" s="1"/>
      <c r="AL44572" s="1"/>
    </row>
    <row r="44573">
      <c r="I44573" s="1"/>
      <c r="J44573" s="1"/>
      <c r="K44573" s="1"/>
      <c r="AA44573" s="1"/>
      <c r="AB44573" s="1"/>
      <c r="AC44573" s="1"/>
      <c r="AJ44573" s="1"/>
      <c r="AK44573" s="1"/>
      <c r="AL44573" s="1"/>
    </row>
    <row r="44574">
      <c r="I44574" s="1"/>
      <c r="J44574" s="1"/>
      <c r="K44574" s="1"/>
      <c r="AA44574" s="1"/>
      <c r="AB44574" s="1"/>
      <c r="AC44574" s="1"/>
      <c r="AJ44574" s="1"/>
      <c r="AK44574" s="1"/>
      <c r="AL44574" s="1"/>
    </row>
    <row r="44575">
      <c r="I44575" s="1"/>
      <c r="J44575" s="1"/>
      <c r="K44575" s="1"/>
      <c r="AA44575" s="1"/>
      <c r="AB44575" s="1"/>
      <c r="AC44575" s="1"/>
      <c r="AJ44575" s="1"/>
      <c r="AK44575" s="1"/>
      <c r="AL44575" s="1"/>
    </row>
    <row r="44576">
      <c r="I44576" s="1"/>
      <c r="J44576" s="1"/>
      <c r="K44576" s="1"/>
      <c r="AA44576" s="1"/>
      <c r="AB44576" s="1"/>
      <c r="AC44576" s="1"/>
      <c r="AJ44576" s="1"/>
      <c r="AK44576" s="1"/>
      <c r="AL44576" s="1"/>
    </row>
    <row r="44577">
      <c r="I44577" s="1"/>
      <c r="J44577" s="1"/>
      <c r="K44577" s="1"/>
      <c r="AA44577" s="1"/>
      <c r="AB44577" s="1"/>
      <c r="AC44577" s="1"/>
      <c r="AJ44577" s="1"/>
      <c r="AK44577" s="1"/>
      <c r="AL44577" s="1"/>
    </row>
    <row r="44578">
      <c r="I44578" s="1"/>
      <c r="J44578" s="1"/>
      <c r="K44578" s="1"/>
      <c r="AA44578" s="1"/>
      <c r="AB44578" s="1"/>
      <c r="AC44578" s="1"/>
      <c r="AJ44578" s="1"/>
      <c r="AK44578" s="1"/>
      <c r="AL44578" s="1"/>
    </row>
    <row r="44579">
      <c r="I44579" s="1"/>
      <c r="J44579" s="1"/>
      <c r="K44579" s="1"/>
      <c r="AA44579" s="1"/>
      <c r="AB44579" s="1"/>
      <c r="AC44579" s="1"/>
      <c r="AJ44579" s="1"/>
      <c r="AK44579" s="1"/>
      <c r="AL44579" s="1"/>
    </row>
    <row r="44580">
      <c r="I44580" s="1"/>
      <c r="J44580" s="1"/>
      <c r="K44580" s="1"/>
      <c r="AA44580" s="1"/>
      <c r="AB44580" s="1"/>
      <c r="AC44580" s="1"/>
      <c r="AJ44580" s="1"/>
      <c r="AK44580" s="1"/>
      <c r="AL44580" s="1"/>
    </row>
    <row r="44581">
      <c r="I44581" s="1"/>
      <c r="J44581" s="1"/>
      <c r="K44581" s="1"/>
      <c r="AA44581" s="1"/>
      <c r="AB44581" s="1"/>
      <c r="AC44581" s="1"/>
      <c r="AJ44581" s="1"/>
      <c r="AK44581" s="1"/>
      <c r="AL44581" s="1"/>
    </row>
    <row r="44582">
      <c r="I44582" s="1"/>
      <c r="J44582" s="1"/>
      <c r="K44582" s="1"/>
      <c r="AA44582" s="1"/>
      <c r="AB44582" s="1"/>
      <c r="AC44582" s="1"/>
      <c r="AJ44582" s="1"/>
      <c r="AK44582" s="1"/>
      <c r="AL44582" s="1"/>
    </row>
    <row r="44583">
      <c r="I44583" s="1"/>
      <c r="J44583" s="1"/>
      <c r="K44583" s="1"/>
      <c r="AA44583" s="1"/>
      <c r="AB44583" s="1"/>
      <c r="AC44583" s="1"/>
      <c r="AJ44583" s="1"/>
      <c r="AK44583" s="1"/>
      <c r="AL44583" s="1"/>
    </row>
    <row r="44584">
      <c r="I44584" s="1"/>
      <c r="J44584" s="1"/>
      <c r="K44584" s="1"/>
      <c r="AA44584" s="1"/>
      <c r="AB44584" s="1"/>
      <c r="AC44584" s="1"/>
      <c r="AJ44584" s="1"/>
      <c r="AK44584" s="1"/>
      <c r="AL44584" s="1"/>
    </row>
    <row r="44585">
      <c r="I44585" s="1"/>
      <c r="J44585" s="1"/>
      <c r="K44585" s="1"/>
      <c r="AA44585" s="1"/>
      <c r="AB44585" s="1"/>
      <c r="AC44585" s="1"/>
      <c r="AJ44585" s="1"/>
      <c r="AK44585" s="1"/>
      <c r="AL44585" s="1"/>
    </row>
    <row r="44586">
      <c r="I44586" s="1"/>
      <c r="J44586" s="1"/>
      <c r="K44586" s="1"/>
      <c r="AA44586" s="1"/>
      <c r="AB44586" s="1"/>
      <c r="AC44586" s="1"/>
      <c r="AJ44586" s="1"/>
      <c r="AK44586" s="1"/>
      <c r="AL44586" s="1"/>
    </row>
    <row r="44587">
      <c r="I44587" s="1"/>
      <c r="J44587" s="1"/>
      <c r="K44587" s="1"/>
      <c r="AA44587" s="1"/>
      <c r="AB44587" s="1"/>
      <c r="AC44587" s="1"/>
      <c r="AJ44587" s="1"/>
      <c r="AK44587" s="1"/>
      <c r="AL44587" s="1"/>
    </row>
    <row r="44588">
      <c r="I44588" s="1"/>
      <c r="J44588" s="1"/>
      <c r="K44588" s="1"/>
      <c r="AA44588" s="1"/>
      <c r="AB44588" s="1"/>
      <c r="AC44588" s="1"/>
      <c r="AJ44588" s="1"/>
      <c r="AK44588" s="1"/>
      <c r="AL44588" s="1"/>
    </row>
    <row r="44589">
      <c r="I44589" s="1"/>
      <c r="J44589" s="1"/>
      <c r="K44589" s="1"/>
      <c r="AA44589" s="1"/>
      <c r="AB44589" s="1"/>
      <c r="AC44589" s="1"/>
      <c r="AJ44589" s="1"/>
      <c r="AK44589" s="1"/>
      <c r="AL44589" s="1"/>
    </row>
    <row r="44590">
      <c r="I44590" s="1"/>
      <c r="J44590" s="1"/>
      <c r="K44590" s="1"/>
      <c r="AA44590" s="1"/>
      <c r="AB44590" s="1"/>
      <c r="AC44590" s="1"/>
      <c r="AJ44590" s="1"/>
      <c r="AK44590" s="1"/>
      <c r="AL44590" s="1"/>
    </row>
    <row r="44591">
      <c r="I44591" s="1"/>
      <c r="J44591" s="1"/>
      <c r="K44591" s="1"/>
      <c r="AA44591" s="1"/>
      <c r="AB44591" s="1"/>
      <c r="AC44591" s="1"/>
      <c r="AJ44591" s="1"/>
      <c r="AK44591" s="1"/>
      <c r="AL44591" s="1"/>
    </row>
    <row r="44592">
      <c r="I44592" s="1"/>
      <c r="J44592" s="1"/>
      <c r="K44592" s="1"/>
      <c r="AA44592" s="1"/>
      <c r="AB44592" s="1"/>
      <c r="AC44592" s="1"/>
      <c r="AJ44592" s="1"/>
      <c r="AK44592" s="1"/>
      <c r="AL44592" s="1"/>
    </row>
    <row r="44593">
      <c r="I44593" s="1"/>
      <c r="J44593" s="1"/>
      <c r="K44593" s="1"/>
      <c r="AA44593" s="1"/>
      <c r="AB44593" s="1"/>
      <c r="AC44593" s="1"/>
      <c r="AJ44593" s="1"/>
      <c r="AK44593" s="1"/>
      <c r="AL44593" s="1"/>
    </row>
    <row r="44594">
      <c r="I44594" s="1"/>
      <c r="J44594" s="1"/>
      <c r="K44594" s="1"/>
      <c r="AA44594" s="1"/>
      <c r="AB44594" s="1"/>
      <c r="AC44594" s="1"/>
      <c r="AJ44594" s="1"/>
      <c r="AK44594" s="1"/>
      <c r="AL44594" s="1"/>
    </row>
    <row r="44595">
      <c r="I44595" s="1"/>
      <c r="J44595" s="1"/>
      <c r="K44595" s="1"/>
      <c r="AA44595" s="1"/>
      <c r="AB44595" s="1"/>
      <c r="AC44595" s="1"/>
      <c r="AJ44595" s="1"/>
      <c r="AK44595" s="1"/>
      <c r="AL44595" s="1"/>
    </row>
    <row r="44596">
      <c r="I44596" s="1"/>
      <c r="J44596" s="1"/>
      <c r="K44596" s="1"/>
      <c r="AA44596" s="1"/>
      <c r="AB44596" s="1"/>
      <c r="AC44596" s="1"/>
      <c r="AJ44596" s="1"/>
      <c r="AK44596" s="1"/>
      <c r="AL44596" s="1"/>
    </row>
    <row r="44597">
      <c r="I44597" s="1"/>
      <c r="J44597" s="1"/>
      <c r="K44597" s="1"/>
      <c r="AA44597" s="1"/>
      <c r="AB44597" s="1"/>
      <c r="AC44597" s="1"/>
      <c r="AJ44597" s="1"/>
      <c r="AK44597" s="1"/>
      <c r="AL44597" s="1"/>
    </row>
    <row r="44598">
      <c r="I44598" s="1"/>
      <c r="J44598" s="1"/>
      <c r="K44598" s="1"/>
      <c r="AA44598" s="1"/>
      <c r="AB44598" s="1"/>
      <c r="AC44598" s="1"/>
      <c r="AJ44598" s="1"/>
      <c r="AK44598" s="1"/>
      <c r="AL44598" s="1"/>
    </row>
    <row r="44599">
      <c r="I44599" s="1"/>
      <c r="J44599" s="1"/>
      <c r="K44599" s="1"/>
      <c r="AA44599" s="1"/>
      <c r="AB44599" s="1"/>
      <c r="AC44599" s="1"/>
      <c r="AJ44599" s="1"/>
      <c r="AK44599" s="1"/>
      <c r="AL44599" s="1"/>
    </row>
    <row r="44600">
      <c r="I44600" s="1"/>
      <c r="J44600" s="1"/>
      <c r="K44600" s="1"/>
      <c r="AA44600" s="1"/>
      <c r="AB44600" s="1"/>
      <c r="AC44600" s="1"/>
      <c r="AJ44600" s="1"/>
      <c r="AK44600" s="1"/>
      <c r="AL44600" s="1"/>
    </row>
    <row r="44601">
      <c r="I44601" s="1"/>
      <c r="J44601" s="1"/>
      <c r="K44601" s="1"/>
      <c r="AA44601" s="1"/>
      <c r="AB44601" s="1"/>
      <c r="AC44601" s="1"/>
      <c r="AJ44601" s="1"/>
      <c r="AK44601" s="1"/>
      <c r="AL44601" s="1"/>
    </row>
    <row r="44602">
      <c r="I44602" s="1"/>
      <c r="J44602" s="1"/>
      <c r="K44602" s="1"/>
      <c r="AA44602" s="1"/>
      <c r="AB44602" s="1"/>
      <c r="AC44602" s="1"/>
      <c r="AJ44602" s="1"/>
      <c r="AK44602" s="1"/>
      <c r="AL44602" s="1"/>
    </row>
    <row r="44603">
      <c r="I44603" s="1"/>
      <c r="J44603" s="1"/>
      <c r="K44603" s="1"/>
      <c r="AA44603" s="1"/>
      <c r="AB44603" s="1"/>
      <c r="AC44603" s="1"/>
      <c r="AJ44603" s="1"/>
      <c r="AK44603" s="1"/>
      <c r="AL44603" s="1"/>
    </row>
    <row r="44604">
      <c r="I44604" s="1"/>
      <c r="J44604" s="1"/>
      <c r="K44604" s="1"/>
      <c r="AA44604" s="1"/>
      <c r="AB44604" s="1"/>
      <c r="AC44604" s="1"/>
      <c r="AJ44604" s="1"/>
      <c r="AK44604" s="1"/>
      <c r="AL44604" s="1"/>
    </row>
    <row r="44605">
      <c r="I44605" s="1"/>
      <c r="J44605" s="1"/>
      <c r="K44605" s="1"/>
      <c r="AA44605" s="1"/>
      <c r="AB44605" s="1"/>
      <c r="AC44605" s="1"/>
      <c r="AJ44605" s="1"/>
      <c r="AK44605" s="1"/>
      <c r="AL44605" s="1"/>
    </row>
    <row r="44606">
      <c r="I44606" s="1"/>
      <c r="J44606" s="1"/>
      <c r="K44606" s="1"/>
      <c r="AA44606" s="1"/>
      <c r="AB44606" s="1"/>
      <c r="AC44606" s="1"/>
      <c r="AJ44606" s="1"/>
      <c r="AK44606" s="1"/>
      <c r="AL44606" s="1"/>
    </row>
    <row r="44607">
      <c r="I44607" s="1"/>
      <c r="J44607" s="1"/>
      <c r="K44607" s="1"/>
      <c r="AA44607" s="1"/>
      <c r="AB44607" s="1"/>
      <c r="AC44607" s="1"/>
      <c r="AJ44607" s="1"/>
      <c r="AK44607" s="1"/>
      <c r="AL44607" s="1"/>
    </row>
    <row r="44608">
      <c r="I44608" s="1"/>
      <c r="J44608" s="1"/>
      <c r="K44608" s="1"/>
      <c r="AA44608" s="1"/>
      <c r="AB44608" s="1"/>
      <c r="AC44608" s="1"/>
      <c r="AJ44608" s="1"/>
      <c r="AK44608" s="1"/>
      <c r="AL44608" s="1"/>
    </row>
    <row r="44609">
      <c r="I44609" s="1"/>
      <c r="J44609" s="1"/>
      <c r="K44609" s="1"/>
      <c r="AA44609" s="1"/>
      <c r="AB44609" s="1"/>
      <c r="AC44609" s="1"/>
      <c r="AJ44609" s="1"/>
      <c r="AK44609" s="1"/>
      <c r="AL44609" s="1"/>
    </row>
    <row r="44610">
      <c r="I44610" s="1"/>
      <c r="J44610" s="1"/>
      <c r="K44610" s="1"/>
      <c r="AA44610" s="1"/>
      <c r="AB44610" s="1"/>
      <c r="AC44610" s="1"/>
      <c r="AJ44610" s="1"/>
      <c r="AK44610" s="1"/>
      <c r="AL44610" s="1"/>
    </row>
    <row r="44611">
      <c r="I44611" s="1"/>
      <c r="J44611" s="1"/>
      <c r="K44611" s="1"/>
      <c r="AA44611" s="1"/>
      <c r="AB44611" s="1"/>
      <c r="AC44611" s="1"/>
      <c r="AJ44611" s="1"/>
      <c r="AK44611" s="1"/>
      <c r="AL44611" s="1"/>
    </row>
    <row r="44612">
      <c r="I44612" s="1"/>
      <c r="J44612" s="1"/>
      <c r="K44612" s="1"/>
      <c r="AA44612" s="1"/>
      <c r="AB44612" s="1"/>
      <c r="AC44612" s="1"/>
      <c r="AJ44612" s="1"/>
      <c r="AK44612" s="1"/>
      <c r="AL44612" s="1"/>
    </row>
    <row r="44613">
      <c r="I44613" s="1"/>
      <c r="J44613" s="1"/>
      <c r="K44613" s="1"/>
      <c r="AA44613" s="1"/>
      <c r="AB44613" s="1"/>
      <c r="AC44613" s="1"/>
      <c r="AJ44613" s="1"/>
      <c r="AK44613" s="1"/>
      <c r="AL44613" s="1"/>
    </row>
    <row r="44614">
      <c r="I44614" s="1"/>
      <c r="J44614" s="1"/>
      <c r="K44614" s="1"/>
      <c r="AA44614" s="1"/>
      <c r="AB44614" s="1"/>
      <c r="AC44614" s="1"/>
      <c r="AJ44614" s="1"/>
      <c r="AK44614" s="1"/>
      <c r="AL44614" s="1"/>
    </row>
    <row r="44615">
      <c r="I44615" s="1"/>
      <c r="J44615" s="1"/>
      <c r="K44615" s="1"/>
      <c r="AA44615" s="1"/>
      <c r="AB44615" s="1"/>
      <c r="AC44615" s="1"/>
      <c r="AJ44615" s="1"/>
      <c r="AK44615" s="1"/>
      <c r="AL44615" s="1"/>
    </row>
    <row r="44616">
      <c r="I44616" s="1"/>
      <c r="J44616" s="1"/>
      <c r="K44616" s="1"/>
      <c r="AA44616" s="1"/>
      <c r="AB44616" s="1"/>
      <c r="AC44616" s="1"/>
      <c r="AJ44616" s="1"/>
      <c r="AK44616" s="1"/>
      <c r="AL44616" s="1"/>
    </row>
    <row r="44617">
      <c r="I44617" s="1"/>
      <c r="J44617" s="1"/>
      <c r="K44617" s="1"/>
      <c r="AA44617" s="1"/>
      <c r="AB44617" s="1"/>
      <c r="AC44617" s="1"/>
      <c r="AJ44617" s="1"/>
      <c r="AK44617" s="1"/>
      <c r="AL44617" s="1"/>
    </row>
    <row r="44618">
      <c r="I44618" s="1"/>
      <c r="J44618" s="1"/>
      <c r="K44618" s="1"/>
      <c r="AA44618" s="1"/>
      <c r="AB44618" s="1"/>
      <c r="AC44618" s="1"/>
      <c r="AJ44618" s="1"/>
      <c r="AK44618" s="1"/>
      <c r="AL44618" s="1"/>
    </row>
    <row r="44619">
      <c r="I44619" s="1"/>
      <c r="J44619" s="1"/>
      <c r="K44619" s="1"/>
      <c r="AA44619" s="1"/>
      <c r="AB44619" s="1"/>
      <c r="AC44619" s="1"/>
      <c r="AJ44619" s="1"/>
      <c r="AK44619" s="1"/>
      <c r="AL44619" s="1"/>
    </row>
    <row r="44620">
      <c r="I44620" s="1"/>
      <c r="J44620" s="1"/>
      <c r="K44620" s="1"/>
      <c r="AA44620" s="1"/>
      <c r="AB44620" s="1"/>
      <c r="AC44620" s="1"/>
      <c r="AJ44620" s="1"/>
      <c r="AK44620" s="1"/>
      <c r="AL44620" s="1"/>
    </row>
    <row r="44621">
      <c r="I44621" s="1"/>
      <c r="J44621" s="1"/>
      <c r="K44621" s="1"/>
      <c r="AA44621" s="1"/>
      <c r="AB44621" s="1"/>
      <c r="AC44621" s="1"/>
      <c r="AJ44621" s="1"/>
      <c r="AK44621" s="1"/>
      <c r="AL44621" s="1"/>
    </row>
    <row r="44622">
      <c r="I44622" s="1"/>
      <c r="J44622" s="1"/>
      <c r="K44622" s="1"/>
      <c r="AA44622" s="1"/>
      <c r="AB44622" s="1"/>
      <c r="AC44622" s="1"/>
      <c r="AJ44622" s="1"/>
      <c r="AK44622" s="1"/>
      <c r="AL44622" s="1"/>
    </row>
    <row r="44623">
      <c r="I44623" s="1"/>
      <c r="J44623" s="1"/>
      <c r="K44623" s="1"/>
      <c r="AA44623" s="1"/>
      <c r="AB44623" s="1"/>
      <c r="AC44623" s="1"/>
      <c r="AJ44623" s="1"/>
      <c r="AK44623" s="1"/>
      <c r="AL44623" s="1"/>
    </row>
    <row r="44624">
      <c r="I44624" s="1"/>
      <c r="J44624" s="1"/>
      <c r="K44624" s="1"/>
      <c r="AA44624" s="1"/>
      <c r="AB44624" s="1"/>
      <c r="AC44624" s="1"/>
      <c r="AJ44624" s="1"/>
      <c r="AK44624" s="1"/>
      <c r="AL44624" s="1"/>
    </row>
    <row r="44625">
      <c r="I44625" s="1"/>
      <c r="J44625" s="1"/>
      <c r="K44625" s="1"/>
      <c r="AA44625" s="1"/>
      <c r="AB44625" s="1"/>
      <c r="AC44625" s="1"/>
      <c r="AJ44625" s="1"/>
      <c r="AK44625" s="1"/>
      <c r="AL44625" s="1"/>
    </row>
    <row r="44626">
      <c r="I44626" s="1"/>
      <c r="J44626" s="1"/>
      <c r="K44626" s="1"/>
      <c r="AA44626" s="1"/>
      <c r="AB44626" s="1"/>
      <c r="AC44626" s="1"/>
      <c r="AJ44626" s="1"/>
      <c r="AK44626" s="1"/>
      <c r="AL44626" s="1"/>
    </row>
    <row r="44627">
      <c r="I44627" s="1"/>
      <c r="J44627" s="1"/>
      <c r="K44627" s="1"/>
      <c r="AA44627" s="1"/>
      <c r="AB44627" s="1"/>
      <c r="AC44627" s="1"/>
      <c r="AJ44627" s="1"/>
      <c r="AK44627" s="1"/>
      <c r="AL44627" s="1"/>
    </row>
    <row r="44628">
      <c r="I44628" s="1"/>
      <c r="J44628" s="1"/>
      <c r="K44628" s="1"/>
      <c r="AA44628" s="1"/>
      <c r="AB44628" s="1"/>
      <c r="AC44628" s="1"/>
      <c r="AJ44628" s="1"/>
      <c r="AK44628" s="1"/>
      <c r="AL44628" s="1"/>
    </row>
    <row r="44629">
      <c r="I44629" s="1"/>
      <c r="J44629" s="1"/>
      <c r="K44629" s="1"/>
      <c r="AA44629" s="1"/>
      <c r="AB44629" s="1"/>
      <c r="AC44629" s="1"/>
      <c r="AJ44629" s="1"/>
      <c r="AK44629" s="1"/>
      <c r="AL44629" s="1"/>
    </row>
    <row r="44630">
      <c r="I44630" s="1"/>
      <c r="J44630" s="1"/>
      <c r="K44630" s="1"/>
      <c r="AA44630" s="1"/>
      <c r="AB44630" s="1"/>
      <c r="AC44630" s="1"/>
      <c r="AJ44630" s="1"/>
      <c r="AK44630" s="1"/>
      <c r="AL44630" s="1"/>
    </row>
    <row r="44631">
      <c r="I44631" s="1"/>
      <c r="J44631" s="1"/>
      <c r="K44631" s="1"/>
      <c r="AA44631" s="1"/>
      <c r="AB44631" s="1"/>
      <c r="AC44631" s="1"/>
      <c r="AJ44631" s="1"/>
      <c r="AK44631" s="1"/>
      <c r="AL44631" s="1"/>
    </row>
    <row r="44632">
      <c r="I44632" s="1"/>
      <c r="J44632" s="1"/>
      <c r="K44632" s="1"/>
      <c r="AA44632" s="1"/>
      <c r="AB44632" s="1"/>
      <c r="AC44632" s="1"/>
      <c r="AJ44632" s="1"/>
      <c r="AK44632" s="1"/>
      <c r="AL44632" s="1"/>
    </row>
    <row r="44633">
      <c r="I44633" s="1"/>
      <c r="J44633" s="1"/>
      <c r="K44633" s="1"/>
      <c r="AA44633" s="1"/>
      <c r="AB44633" s="1"/>
      <c r="AC44633" s="1"/>
      <c r="AJ44633" s="1"/>
      <c r="AK44633" s="1"/>
      <c r="AL44633" s="1"/>
    </row>
    <row r="44634">
      <c r="I44634" s="1"/>
      <c r="J44634" s="1"/>
      <c r="K44634" s="1"/>
      <c r="AA44634" s="1"/>
      <c r="AB44634" s="1"/>
      <c r="AC44634" s="1"/>
      <c r="AJ44634" s="1"/>
      <c r="AK44634" s="1"/>
      <c r="AL44634" s="1"/>
    </row>
    <row r="44635">
      <c r="I44635" s="1"/>
      <c r="J44635" s="1"/>
      <c r="K44635" s="1"/>
      <c r="AA44635" s="1"/>
      <c r="AB44635" s="1"/>
      <c r="AC44635" s="1"/>
      <c r="AJ44635" s="1"/>
      <c r="AK44635" s="1"/>
      <c r="AL44635" s="1"/>
    </row>
    <row r="44636">
      <c r="I44636" s="1"/>
      <c r="J44636" s="1"/>
      <c r="K44636" s="1"/>
      <c r="AA44636" s="1"/>
      <c r="AB44636" s="1"/>
      <c r="AC44636" s="1"/>
      <c r="AJ44636" s="1"/>
      <c r="AK44636" s="1"/>
      <c r="AL44636" s="1"/>
    </row>
    <row r="44637">
      <c r="I44637" s="1"/>
      <c r="J44637" s="1"/>
      <c r="K44637" s="1"/>
      <c r="AA44637" s="1"/>
      <c r="AB44637" s="1"/>
      <c r="AC44637" s="1"/>
      <c r="AJ44637" s="1"/>
      <c r="AK44637" s="1"/>
      <c r="AL44637" s="1"/>
    </row>
    <row r="44638">
      <c r="I44638" s="1"/>
      <c r="J44638" s="1"/>
      <c r="K44638" s="1"/>
      <c r="AA44638" s="1"/>
      <c r="AB44638" s="1"/>
      <c r="AC44638" s="1"/>
      <c r="AJ44638" s="1"/>
      <c r="AK44638" s="1"/>
      <c r="AL44638" s="1"/>
    </row>
    <row r="44639">
      <c r="I44639" s="1"/>
      <c r="J44639" s="1"/>
      <c r="K44639" s="1"/>
      <c r="AA44639" s="1"/>
      <c r="AB44639" s="1"/>
      <c r="AC44639" s="1"/>
      <c r="AJ44639" s="1"/>
      <c r="AK44639" s="1"/>
      <c r="AL44639" s="1"/>
    </row>
    <row r="44640">
      <c r="I44640" s="1"/>
      <c r="J44640" s="1"/>
      <c r="K44640" s="1"/>
      <c r="AA44640" s="1"/>
      <c r="AB44640" s="1"/>
      <c r="AC44640" s="1"/>
      <c r="AJ44640" s="1"/>
      <c r="AK44640" s="1"/>
      <c r="AL44640" s="1"/>
    </row>
    <row r="44641">
      <c r="I44641" s="1"/>
      <c r="J44641" s="1"/>
      <c r="K44641" s="1"/>
      <c r="AA44641" s="1"/>
      <c r="AB44641" s="1"/>
      <c r="AC44641" s="1"/>
      <c r="AJ44641" s="1"/>
      <c r="AK44641" s="1"/>
      <c r="AL44641" s="1"/>
    </row>
    <row r="44642">
      <c r="I44642" s="1"/>
      <c r="J44642" s="1"/>
      <c r="K44642" s="1"/>
      <c r="AA44642" s="1"/>
      <c r="AB44642" s="1"/>
      <c r="AC44642" s="1"/>
      <c r="AJ44642" s="1"/>
      <c r="AK44642" s="1"/>
      <c r="AL44642" s="1"/>
    </row>
    <row r="44643">
      <c r="I44643" s="1"/>
      <c r="J44643" s="1"/>
      <c r="K44643" s="1"/>
      <c r="AA44643" s="1"/>
      <c r="AB44643" s="1"/>
      <c r="AC44643" s="1"/>
      <c r="AJ44643" s="1"/>
      <c r="AK44643" s="1"/>
      <c r="AL44643" s="1"/>
    </row>
    <row r="44644">
      <c r="I44644" s="1"/>
      <c r="J44644" s="1"/>
      <c r="K44644" s="1"/>
      <c r="AA44644" s="1"/>
      <c r="AB44644" s="1"/>
      <c r="AC44644" s="1"/>
      <c r="AJ44644" s="1"/>
      <c r="AK44644" s="1"/>
      <c r="AL44644" s="1"/>
    </row>
    <row r="44645">
      <c r="I44645" s="1"/>
      <c r="J44645" s="1"/>
      <c r="K44645" s="1"/>
      <c r="AA44645" s="1"/>
      <c r="AB44645" s="1"/>
      <c r="AC44645" s="1"/>
      <c r="AJ44645" s="1"/>
      <c r="AK44645" s="1"/>
      <c r="AL44645" s="1"/>
    </row>
    <row r="44646">
      <c r="I44646" s="1"/>
      <c r="J44646" s="1"/>
      <c r="K44646" s="1"/>
      <c r="AA44646" s="1"/>
      <c r="AB44646" s="1"/>
      <c r="AC44646" s="1"/>
      <c r="AJ44646" s="1"/>
      <c r="AK44646" s="1"/>
      <c r="AL44646" s="1"/>
    </row>
    <row r="44647">
      <c r="I44647" s="1"/>
      <c r="J44647" s="1"/>
      <c r="K44647" s="1"/>
      <c r="AA44647" s="1"/>
      <c r="AB44647" s="1"/>
      <c r="AC44647" s="1"/>
      <c r="AJ44647" s="1"/>
      <c r="AK44647" s="1"/>
      <c r="AL44647" s="1"/>
    </row>
    <row r="44648">
      <c r="I44648" s="1"/>
      <c r="J44648" s="1"/>
      <c r="K44648" s="1"/>
      <c r="AA44648" s="1"/>
      <c r="AB44648" s="1"/>
      <c r="AC44648" s="1"/>
      <c r="AJ44648" s="1"/>
      <c r="AK44648" s="1"/>
      <c r="AL44648" s="1"/>
    </row>
    <row r="44649">
      <c r="I44649" s="1"/>
      <c r="J44649" s="1"/>
      <c r="K44649" s="1"/>
      <c r="AA44649" s="1"/>
      <c r="AB44649" s="1"/>
      <c r="AC44649" s="1"/>
      <c r="AJ44649" s="1"/>
      <c r="AK44649" s="1"/>
      <c r="AL44649" s="1"/>
    </row>
    <row r="44650">
      <c r="I44650" s="1"/>
      <c r="J44650" s="1"/>
      <c r="K44650" s="1"/>
      <c r="AA44650" s="1"/>
      <c r="AB44650" s="1"/>
      <c r="AC44650" s="1"/>
      <c r="AJ44650" s="1"/>
      <c r="AK44650" s="1"/>
      <c r="AL44650" s="1"/>
    </row>
    <row r="44651">
      <c r="I44651" s="1"/>
      <c r="J44651" s="1"/>
      <c r="K44651" s="1"/>
      <c r="AA44651" s="1"/>
      <c r="AB44651" s="1"/>
      <c r="AC44651" s="1"/>
      <c r="AJ44651" s="1"/>
      <c r="AK44651" s="1"/>
      <c r="AL44651" s="1"/>
    </row>
    <row r="44652">
      <c r="I44652" s="1"/>
      <c r="J44652" s="1"/>
      <c r="K44652" s="1"/>
      <c r="AA44652" s="1"/>
      <c r="AB44652" s="1"/>
      <c r="AC44652" s="1"/>
      <c r="AJ44652" s="1"/>
      <c r="AK44652" s="1"/>
      <c r="AL44652" s="1"/>
    </row>
    <row r="44653">
      <c r="I44653" s="1"/>
      <c r="J44653" s="1"/>
      <c r="K44653" s="1"/>
      <c r="AA44653" s="1"/>
      <c r="AB44653" s="1"/>
      <c r="AC44653" s="1"/>
      <c r="AJ44653" s="1"/>
      <c r="AK44653" s="1"/>
      <c r="AL44653" s="1"/>
    </row>
    <row r="44654">
      <c r="I44654" s="1"/>
      <c r="J44654" s="1"/>
      <c r="K44654" s="1"/>
      <c r="AA44654" s="1"/>
      <c r="AB44654" s="1"/>
      <c r="AC44654" s="1"/>
      <c r="AJ44654" s="1"/>
      <c r="AK44654" s="1"/>
      <c r="AL44654" s="1"/>
    </row>
    <row r="44655">
      <c r="I44655" s="1"/>
      <c r="J44655" s="1"/>
      <c r="K44655" s="1"/>
      <c r="AA44655" s="1"/>
      <c r="AB44655" s="1"/>
      <c r="AC44655" s="1"/>
      <c r="AJ44655" s="1"/>
      <c r="AK44655" s="1"/>
      <c r="AL44655" s="1"/>
    </row>
    <row r="44656">
      <c r="I44656" s="1"/>
      <c r="J44656" s="1"/>
      <c r="K44656" s="1"/>
      <c r="AA44656" s="1"/>
      <c r="AB44656" s="1"/>
      <c r="AC44656" s="1"/>
      <c r="AJ44656" s="1"/>
      <c r="AK44656" s="1"/>
      <c r="AL44656" s="1"/>
    </row>
    <row r="44657">
      <c r="I44657" s="1"/>
      <c r="J44657" s="1"/>
      <c r="K44657" s="1"/>
      <c r="AA44657" s="1"/>
      <c r="AB44657" s="1"/>
      <c r="AC44657" s="1"/>
      <c r="AJ44657" s="1"/>
      <c r="AK44657" s="1"/>
      <c r="AL44657" s="1"/>
    </row>
    <row r="44658">
      <c r="I44658" s="1"/>
      <c r="J44658" s="1"/>
      <c r="K44658" s="1"/>
      <c r="AA44658" s="1"/>
      <c r="AB44658" s="1"/>
      <c r="AC44658" s="1"/>
      <c r="AJ44658" s="1"/>
      <c r="AK44658" s="1"/>
      <c r="AL44658" s="1"/>
    </row>
    <row r="44659">
      <c r="I44659" s="1"/>
      <c r="J44659" s="1"/>
      <c r="K44659" s="1"/>
      <c r="AA44659" s="1"/>
      <c r="AB44659" s="1"/>
      <c r="AC44659" s="1"/>
      <c r="AJ44659" s="1"/>
      <c r="AK44659" s="1"/>
      <c r="AL44659" s="1"/>
    </row>
    <row r="44660">
      <c r="I44660" s="1"/>
      <c r="J44660" s="1"/>
      <c r="K44660" s="1"/>
      <c r="AA44660" s="1"/>
      <c r="AB44660" s="1"/>
      <c r="AC44660" s="1"/>
      <c r="AJ44660" s="1"/>
      <c r="AK44660" s="1"/>
      <c r="AL44660" s="1"/>
    </row>
    <row r="44661">
      <c r="I44661" s="1"/>
      <c r="J44661" s="1"/>
      <c r="K44661" s="1"/>
      <c r="AA44661" s="1"/>
      <c r="AB44661" s="1"/>
      <c r="AC44661" s="1"/>
      <c r="AJ44661" s="1"/>
      <c r="AK44661" s="1"/>
      <c r="AL44661" s="1"/>
    </row>
    <row r="44662">
      <c r="I44662" s="1"/>
      <c r="J44662" s="1"/>
      <c r="K44662" s="1"/>
      <c r="AA44662" s="1"/>
      <c r="AB44662" s="1"/>
      <c r="AC44662" s="1"/>
      <c r="AJ44662" s="1"/>
      <c r="AK44662" s="1"/>
      <c r="AL44662" s="1"/>
    </row>
    <row r="44663">
      <c r="I44663" s="1"/>
      <c r="J44663" s="1"/>
      <c r="K44663" s="1"/>
      <c r="AA44663" s="1"/>
      <c r="AB44663" s="1"/>
      <c r="AC44663" s="1"/>
      <c r="AJ44663" s="1"/>
      <c r="AK44663" s="1"/>
      <c r="AL44663" s="1"/>
    </row>
    <row r="44664">
      <c r="I44664" s="1"/>
      <c r="J44664" s="1"/>
      <c r="K44664" s="1"/>
      <c r="AA44664" s="1"/>
      <c r="AB44664" s="1"/>
      <c r="AC44664" s="1"/>
      <c r="AJ44664" s="1"/>
      <c r="AK44664" s="1"/>
      <c r="AL44664" s="1"/>
    </row>
    <row r="44665">
      <c r="I44665" s="1"/>
      <c r="J44665" s="1"/>
      <c r="K44665" s="1"/>
      <c r="AA44665" s="1"/>
      <c r="AB44665" s="1"/>
      <c r="AC44665" s="1"/>
      <c r="AJ44665" s="1"/>
      <c r="AK44665" s="1"/>
      <c r="AL44665" s="1"/>
    </row>
    <row r="44666">
      <c r="I44666" s="1"/>
      <c r="J44666" s="1"/>
      <c r="K44666" s="1"/>
      <c r="AA44666" s="1"/>
      <c r="AB44666" s="1"/>
      <c r="AC44666" s="1"/>
      <c r="AJ44666" s="1"/>
      <c r="AK44666" s="1"/>
      <c r="AL44666" s="1"/>
    </row>
    <row r="44667">
      <c r="I44667" s="1"/>
      <c r="J44667" s="1"/>
      <c r="K44667" s="1"/>
      <c r="AA44667" s="1"/>
      <c r="AB44667" s="1"/>
      <c r="AC44667" s="1"/>
      <c r="AJ44667" s="1"/>
      <c r="AK44667" s="1"/>
      <c r="AL44667" s="1"/>
    </row>
    <row r="44668">
      <c r="I44668" s="1"/>
      <c r="J44668" s="1"/>
      <c r="K44668" s="1"/>
      <c r="AA44668" s="1"/>
      <c r="AB44668" s="1"/>
      <c r="AC44668" s="1"/>
      <c r="AJ44668" s="1"/>
      <c r="AK44668" s="1"/>
      <c r="AL44668" s="1"/>
    </row>
    <row r="44669">
      <c r="I44669" s="1"/>
      <c r="J44669" s="1"/>
      <c r="K44669" s="1"/>
      <c r="AA44669" s="1"/>
      <c r="AB44669" s="1"/>
      <c r="AC44669" s="1"/>
      <c r="AJ44669" s="1"/>
      <c r="AK44669" s="1"/>
      <c r="AL44669" s="1"/>
    </row>
    <row r="44670">
      <c r="I44670" s="1"/>
      <c r="J44670" s="1"/>
      <c r="K44670" s="1"/>
      <c r="AA44670" s="1"/>
      <c r="AB44670" s="1"/>
      <c r="AC44670" s="1"/>
      <c r="AJ44670" s="1"/>
      <c r="AK44670" s="1"/>
      <c r="AL44670" s="1"/>
    </row>
    <row r="44671">
      <c r="I44671" s="1"/>
      <c r="J44671" s="1"/>
      <c r="K44671" s="1"/>
      <c r="AA44671" s="1"/>
      <c r="AB44671" s="1"/>
      <c r="AC44671" s="1"/>
      <c r="AJ44671" s="1"/>
      <c r="AK44671" s="1"/>
      <c r="AL44671" s="1"/>
    </row>
    <row r="44672">
      <c r="I44672" s="1"/>
      <c r="J44672" s="1"/>
      <c r="K44672" s="1"/>
      <c r="AA44672" s="1"/>
      <c r="AB44672" s="1"/>
      <c r="AC44672" s="1"/>
      <c r="AJ44672" s="1"/>
      <c r="AK44672" s="1"/>
      <c r="AL44672" s="1"/>
    </row>
    <row r="44673">
      <c r="I44673" s="1"/>
      <c r="J44673" s="1"/>
      <c r="K44673" s="1"/>
      <c r="AA44673" s="1"/>
      <c r="AB44673" s="1"/>
      <c r="AC44673" s="1"/>
      <c r="AJ44673" s="1"/>
      <c r="AK44673" s="1"/>
      <c r="AL44673" s="1"/>
    </row>
    <row r="44674">
      <c r="I44674" s="1"/>
      <c r="J44674" s="1"/>
      <c r="K44674" s="1"/>
      <c r="AA44674" s="1"/>
      <c r="AB44674" s="1"/>
      <c r="AC44674" s="1"/>
      <c r="AJ44674" s="1"/>
      <c r="AK44674" s="1"/>
      <c r="AL44674" s="1"/>
    </row>
    <row r="44675">
      <c r="I44675" s="1"/>
      <c r="J44675" s="1"/>
      <c r="K44675" s="1"/>
      <c r="AA44675" s="1"/>
      <c r="AB44675" s="1"/>
      <c r="AC44675" s="1"/>
      <c r="AJ44675" s="1"/>
      <c r="AK44675" s="1"/>
      <c r="AL44675" s="1"/>
    </row>
    <row r="44676">
      <c r="I44676" s="1"/>
      <c r="J44676" s="1"/>
      <c r="K44676" s="1"/>
      <c r="AA44676" s="1"/>
      <c r="AB44676" s="1"/>
      <c r="AC44676" s="1"/>
      <c r="AJ44676" s="1"/>
      <c r="AK44676" s="1"/>
      <c r="AL44676" s="1"/>
    </row>
    <row r="44677">
      <c r="I44677" s="1"/>
      <c r="J44677" s="1"/>
      <c r="K44677" s="1"/>
      <c r="AA44677" s="1"/>
      <c r="AB44677" s="1"/>
      <c r="AC44677" s="1"/>
      <c r="AJ44677" s="1"/>
      <c r="AK44677" s="1"/>
      <c r="AL44677" s="1"/>
    </row>
    <row r="44678">
      <c r="I44678" s="1"/>
      <c r="J44678" s="1"/>
      <c r="K44678" s="1"/>
      <c r="AA44678" s="1"/>
      <c r="AB44678" s="1"/>
      <c r="AC44678" s="1"/>
      <c r="AJ44678" s="1"/>
      <c r="AK44678" s="1"/>
      <c r="AL44678" s="1"/>
    </row>
    <row r="44679">
      <c r="I44679" s="1"/>
      <c r="J44679" s="1"/>
      <c r="K44679" s="1"/>
      <c r="AA44679" s="1"/>
      <c r="AB44679" s="1"/>
      <c r="AC44679" s="1"/>
      <c r="AJ44679" s="1"/>
      <c r="AK44679" s="1"/>
      <c r="AL44679" s="1"/>
    </row>
    <row r="44680">
      <c r="I44680" s="1"/>
      <c r="J44680" s="1"/>
      <c r="K44680" s="1"/>
      <c r="AA44680" s="1"/>
      <c r="AB44680" s="1"/>
      <c r="AC44680" s="1"/>
      <c r="AJ44680" s="1"/>
      <c r="AK44680" s="1"/>
      <c r="AL44680" s="1"/>
    </row>
    <row r="44681">
      <c r="I44681" s="1"/>
      <c r="J44681" s="1"/>
      <c r="K44681" s="1"/>
      <c r="AA44681" s="1"/>
      <c r="AB44681" s="1"/>
      <c r="AC44681" s="1"/>
      <c r="AJ44681" s="1"/>
      <c r="AK44681" s="1"/>
      <c r="AL44681" s="1"/>
    </row>
    <row r="44682">
      <c r="I44682" s="1"/>
      <c r="J44682" s="1"/>
      <c r="K44682" s="1"/>
      <c r="AA44682" s="1"/>
      <c r="AB44682" s="1"/>
      <c r="AC44682" s="1"/>
      <c r="AJ44682" s="1"/>
      <c r="AK44682" s="1"/>
      <c r="AL44682" s="1"/>
    </row>
    <row r="44683">
      <c r="I44683" s="1"/>
      <c r="J44683" s="1"/>
      <c r="K44683" s="1"/>
      <c r="AA44683" s="1"/>
      <c r="AB44683" s="1"/>
      <c r="AC44683" s="1"/>
      <c r="AJ44683" s="1"/>
      <c r="AK44683" s="1"/>
      <c r="AL44683" s="1"/>
    </row>
    <row r="44684">
      <c r="I44684" s="1"/>
      <c r="J44684" s="1"/>
      <c r="K44684" s="1"/>
      <c r="AA44684" s="1"/>
      <c r="AB44684" s="1"/>
      <c r="AC44684" s="1"/>
      <c r="AJ44684" s="1"/>
      <c r="AK44684" s="1"/>
      <c r="AL44684" s="1"/>
    </row>
    <row r="44685">
      <c r="I44685" s="1"/>
      <c r="J44685" s="1"/>
      <c r="K44685" s="1"/>
      <c r="AA44685" s="1"/>
      <c r="AB44685" s="1"/>
      <c r="AC44685" s="1"/>
      <c r="AJ44685" s="1"/>
      <c r="AK44685" s="1"/>
      <c r="AL44685" s="1"/>
    </row>
    <row r="44686">
      <c r="I44686" s="1"/>
      <c r="J44686" s="1"/>
      <c r="K44686" s="1"/>
      <c r="AA44686" s="1"/>
      <c r="AB44686" s="1"/>
      <c r="AC44686" s="1"/>
      <c r="AJ44686" s="1"/>
      <c r="AK44686" s="1"/>
      <c r="AL44686" s="1"/>
    </row>
    <row r="44687">
      <c r="I44687" s="1"/>
      <c r="J44687" s="1"/>
      <c r="K44687" s="1"/>
      <c r="AA44687" s="1"/>
      <c r="AB44687" s="1"/>
      <c r="AC44687" s="1"/>
      <c r="AJ44687" s="1"/>
      <c r="AK44687" s="1"/>
      <c r="AL44687" s="1"/>
    </row>
    <row r="44688">
      <c r="I44688" s="1"/>
      <c r="J44688" s="1"/>
      <c r="K44688" s="1"/>
      <c r="AA44688" s="1"/>
      <c r="AB44688" s="1"/>
      <c r="AC44688" s="1"/>
      <c r="AJ44688" s="1"/>
      <c r="AK44688" s="1"/>
      <c r="AL44688" s="1"/>
    </row>
    <row r="44689">
      <c r="I44689" s="1"/>
      <c r="J44689" s="1"/>
      <c r="K44689" s="1"/>
      <c r="AA44689" s="1"/>
      <c r="AB44689" s="1"/>
      <c r="AC44689" s="1"/>
      <c r="AJ44689" s="1"/>
      <c r="AK44689" s="1"/>
      <c r="AL44689" s="1"/>
    </row>
    <row r="44690">
      <c r="I44690" s="1"/>
      <c r="J44690" s="1"/>
      <c r="K44690" s="1"/>
      <c r="AA44690" s="1"/>
      <c r="AB44690" s="1"/>
      <c r="AC44690" s="1"/>
      <c r="AJ44690" s="1"/>
      <c r="AK44690" s="1"/>
      <c r="AL44690" s="1"/>
    </row>
    <row r="44691">
      <c r="I44691" s="1"/>
      <c r="J44691" s="1"/>
      <c r="K44691" s="1"/>
      <c r="AA44691" s="1"/>
      <c r="AB44691" s="1"/>
      <c r="AC44691" s="1"/>
      <c r="AJ44691" s="1"/>
      <c r="AK44691" s="1"/>
      <c r="AL44691" s="1"/>
    </row>
    <row r="44692">
      <c r="I44692" s="1"/>
      <c r="J44692" s="1"/>
      <c r="K44692" s="1"/>
      <c r="AA44692" s="1"/>
      <c r="AB44692" s="1"/>
      <c r="AC44692" s="1"/>
      <c r="AJ44692" s="1"/>
      <c r="AK44692" s="1"/>
      <c r="AL44692" s="1"/>
    </row>
    <row r="44693">
      <c r="I44693" s="1"/>
      <c r="J44693" s="1"/>
      <c r="K44693" s="1"/>
      <c r="AA44693" s="1"/>
      <c r="AB44693" s="1"/>
      <c r="AC44693" s="1"/>
      <c r="AJ44693" s="1"/>
      <c r="AK44693" s="1"/>
      <c r="AL44693" s="1"/>
    </row>
    <row r="44694">
      <c r="I44694" s="1"/>
      <c r="J44694" s="1"/>
      <c r="K44694" s="1"/>
      <c r="AA44694" s="1"/>
      <c r="AB44694" s="1"/>
      <c r="AC44694" s="1"/>
      <c r="AJ44694" s="1"/>
      <c r="AK44694" s="1"/>
      <c r="AL44694" s="1"/>
    </row>
    <row r="44695">
      <c r="I44695" s="1"/>
      <c r="J44695" s="1"/>
      <c r="K44695" s="1"/>
      <c r="AA44695" s="1"/>
      <c r="AB44695" s="1"/>
      <c r="AC44695" s="1"/>
      <c r="AJ44695" s="1"/>
      <c r="AK44695" s="1"/>
      <c r="AL44695" s="1"/>
    </row>
    <row r="44696">
      <c r="I44696" s="1"/>
      <c r="J44696" s="1"/>
      <c r="K44696" s="1"/>
      <c r="AA44696" s="1"/>
      <c r="AB44696" s="1"/>
      <c r="AC44696" s="1"/>
      <c r="AJ44696" s="1"/>
      <c r="AK44696" s="1"/>
      <c r="AL44696" s="1"/>
    </row>
    <row r="44697">
      <c r="I44697" s="1"/>
      <c r="J44697" s="1"/>
      <c r="K44697" s="1"/>
      <c r="AA44697" s="1"/>
      <c r="AB44697" s="1"/>
      <c r="AC44697" s="1"/>
      <c r="AJ44697" s="1"/>
      <c r="AK44697" s="1"/>
      <c r="AL44697" s="1"/>
    </row>
    <row r="44698">
      <c r="I44698" s="1"/>
      <c r="J44698" s="1"/>
      <c r="K44698" s="1"/>
      <c r="AA44698" s="1"/>
      <c r="AB44698" s="1"/>
      <c r="AC44698" s="1"/>
      <c r="AJ44698" s="1"/>
      <c r="AK44698" s="1"/>
      <c r="AL44698" s="1"/>
    </row>
    <row r="44699">
      <c r="I44699" s="1"/>
      <c r="J44699" s="1"/>
      <c r="K44699" s="1"/>
      <c r="AA44699" s="1"/>
      <c r="AB44699" s="1"/>
      <c r="AC44699" s="1"/>
      <c r="AJ44699" s="1"/>
      <c r="AK44699" s="1"/>
      <c r="AL44699" s="1"/>
    </row>
    <row r="44700">
      <c r="I44700" s="1"/>
      <c r="J44700" s="1"/>
      <c r="K44700" s="1"/>
      <c r="AA44700" s="1"/>
      <c r="AB44700" s="1"/>
      <c r="AC44700" s="1"/>
      <c r="AJ44700" s="1"/>
      <c r="AK44700" s="1"/>
      <c r="AL44700" s="1"/>
    </row>
    <row r="44701">
      <c r="I44701" s="1"/>
      <c r="J44701" s="1"/>
      <c r="K44701" s="1"/>
      <c r="AA44701" s="1"/>
      <c r="AB44701" s="1"/>
      <c r="AC44701" s="1"/>
      <c r="AJ44701" s="1"/>
      <c r="AK44701" s="1"/>
      <c r="AL44701" s="1"/>
    </row>
    <row r="44702">
      <c r="I44702" s="1"/>
      <c r="J44702" s="1"/>
      <c r="K44702" s="1"/>
      <c r="AA44702" s="1"/>
      <c r="AB44702" s="1"/>
      <c r="AC44702" s="1"/>
      <c r="AJ44702" s="1"/>
      <c r="AK44702" s="1"/>
      <c r="AL44702" s="1"/>
    </row>
    <row r="44703">
      <c r="I44703" s="1"/>
      <c r="J44703" s="1"/>
      <c r="K44703" s="1"/>
      <c r="AA44703" s="1"/>
      <c r="AB44703" s="1"/>
      <c r="AC44703" s="1"/>
      <c r="AJ44703" s="1"/>
      <c r="AK44703" s="1"/>
      <c r="AL44703" s="1"/>
    </row>
    <row r="44704">
      <c r="I44704" s="1"/>
      <c r="J44704" s="1"/>
      <c r="K44704" s="1"/>
      <c r="AA44704" s="1"/>
      <c r="AB44704" s="1"/>
      <c r="AC44704" s="1"/>
      <c r="AJ44704" s="1"/>
      <c r="AK44704" s="1"/>
      <c r="AL44704" s="1"/>
    </row>
    <row r="44705">
      <c r="I44705" s="1"/>
      <c r="J44705" s="1"/>
      <c r="K44705" s="1"/>
      <c r="AA44705" s="1"/>
      <c r="AB44705" s="1"/>
      <c r="AC44705" s="1"/>
      <c r="AJ44705" s="1"/>
      <c r="AK44705" s="1"/>
      <c r="AL44705" s="1"/>
    </row>
    <row r="44706">
      <c r="I44706" s="1"/>
      <c r="J44706" s="1"/>
      <c r="K44706" s="1"/>
      <c r="AA44706" s="1"/>
      <c r="AB44706" s="1"/>
      <c r="AC44706" s="1"/>
      <c r="AJ44706" s="1"/>
      <c r="AK44706" s="1"/>
      <c r="AL44706" s="1"/>
    </row>
    <row r="44707">
      <c r="I44707" s="1"/>
      <c r="J44707" s="1"/>
      <c r="K44707" s="1"/>
      <c r="AA44707" s="1"/>
      <c r="AB44707" s="1"/>
      <c r="AC44707" s="1"/>
      <c r="AJ44707" s="1"/>
      <c r="AK44707" s="1"/>
      <c r="AL44707" s="1"/>
    </row>
    <row r="44708">
      <c r="I44708" s="1"/>
      <c r="J44708" s="1"/>
      <c r="K44708" s="1"/>
      <c r="AA44708" s="1"/>
      <c r="AB44708" s="1"/>
      <c r="AC44708" s="1"/>
      <c r="AJ44708" s="1"/>
      <c r="AK44708" s="1"/>
      <c r="AL44708" s="1"/>
    </row>
    <row r="44709">
      <c r="I44709" s="1"/>
      <c r="J44709" s="1"/>
      <c r="K44709" s="1"/>
      <c r="AA44709" s="1"/>
      <c r="AB44709" s="1"/>
      <c r="AC44709" s="1"/>
      <c r="AJ44709" s="1"/>
      <c r="AK44709" s="1"/>
      <c r="AL44709" s="1"/>
    </row>
    <row r="44710">
      <c r="I44710" s="1"/>
      <c r="J44710" s="1"/>
      <c r="K44710" s="1"/>
      <c r="AA44710" s="1"/>
      <c r="AB44710" s="1"/>
      <c r="AC44710" s="1"/>
      <c r="AJ44710" s="1"/>
      <c r="AK44710" s="1"/>
      <c r="AL44710" s="1"/>
    </row>
    <row r="44711">
      <c r="I44711" s="1"/>
      <c r="J44711" s="1"/>
      <c r="K44711" s="1"/>
      <c r="AA44711" s="1"/>
      <c r="AB44711" s="1"/>
      <c r="AC44711" s="1"/>
      <c r="AJ44711" s="1"/>
      <c r="AK44711" s="1"/>
      <c r="AL44711" s="1"/>
    </row>
    <row r="44712">
      <c r="I44712" s="1"/>
      <c r="J44712" s="1"/>
      <c r="K44712" s="1"/>
      <c r="AA44712" s="1"/>
      <c r="AB44712" s="1"/>
      <c r="AC44712" s="1"/>
      <c r="AJ44712" s="1"/>
      <c r="AK44712" s="1"/>
      <c r="AL44712" s="1"/>
    </row>
    <row r="44713">
      <c r="I44713" s="1"/>
      <c r="J44713" s="1"/>
      <c r="K44713" s="1"/>
      <c r="AA44713" s="1"/>
      <c r="AB44713" s="1"/>
      <c r="AC44713" s="1"/>
      <c r="AJ44713" s="1"/>
      <c r="AK44713" s="1"/>
      <c r="AL44713" s="1"/>
    </row>
    <row r="44714">
      <c r="I44714" s="1"/>
      <c r="J44714" s="1"/>
      <c r="K44714" s="1"/>
      <c r="AA44714" s="1"/>
      <c r="AB44714" s="1"/>
      <c r="AC44714" s="1"/>
      <c r="AJ44714" s="1"/>
      <c r="AK44714" s="1"/>
      <c r="AL44714" s="1"/>
    </row>
    <row r="44715">
      <c r="I44715" s="1"/>
      <c r="J44715" s="1"/>
      <c r="K44715" s="1"/>
      <c r="AA44715" s="1"/>
      <c r="AB44715" s="1"/>
      <c r="AC44715" s="1"/>
      <c r="AJ44715" s="1"/>
      <c r="AK44715" s="1"/>
      <c r="AL44715" s="1"/>
    </row>
    <row r="44716">
      <c r="I44716" s="1"/>
      <c r="J44716" s="1"/>
      <c r="K44716" s="1"/>
      <c r="AA44716" s="1"/>
      <c r="AB44716" s="1"/>
      <c r="AC44716" s="1"/>
      <c r="AJ44716" s="1"/>
      <c r="AK44716" s="1"/>
      <c r="AL44716" s="1"/>
    </row>
    <row r="44717">
      <c r="I44717" s="1"/>
      <c r="J44717" s="1"/>
      <c r="K44717" s="1"/>
      <c r="AA44717" s="1"/>
      <c r="AB44717" s="1"/>
      <c r="AC44717" s="1"/>
      <c r="AJ44717" s="1"/>
      <c r="AK44717" s="1"/>
      <c r="AL44717" s="1"/>
    </row>
    <row r="44718">
      <c r="I44718" s="1"/>
      <c r="J44718" s="1"/>
      <c r="K44718" s="1"/>
      <c r="AA44718" s="1"/>
      <c r="AB44718" s="1"/>
      <c r="AC44718" s="1"/>
      <c r="AJ44718" s="1"/>
      <c r="AK44718" s="1"/>
      <c r="AL44718" s="1"/>
    </row>
    <row r="44719">
      <c r="I44719" s="1"/>
      <c r="J44719" s="1"/>
      <c r="K44719" s="1"/>
      <c r="AA44719" s="1"/>
      <c r="AB44719" s="1"/>
      <c r="AC44719" s="1"/>
      <c r="AJ44719" s="1"/>
      <c r="AK44719" s="1"/>
      <c r="AL44719" s="1"/>
    </row>
    <row r="44720">
      <c r="I44720" s="1"/>
      <c r="J44720" s="1"/>
      <c r="K44720" s="1"/>
      <c r="AA44720" s="1"/>
      <c r="AB44720" s="1"/>
      <c r="AC44720" s="1"/>
      <c r="AJ44720" s="1"/>
      <c r="AK44720" s="1"/>
      <c r="AL44720" s="1"/>
    </row>
    <row r="44721">
      <c r="I44721" s="1"/>
      <c r="J44721" s="1"/>
      <c r="K44721" s="1"/>
      <c r="AA44721" s="1"/>
      <c r="AB44721" s="1"/>
      <c r="AC44721" s="1"/>
      <c r="AJ44721" s="1"/>
      <c r="AK44721" s="1"/>
      <c r="AL44721" s="1"/>
    </row>
    <row r="44722">
      <c r="I44722" s="1"/>
      <c r="J44722" s="1"/>
      <c r="K44722" s="1"/>
      <c r="AA44722" s="1"/>
      <c r="AB44722" s="1"/>
      <c r="AC44722" s="1"/>
      <c r="AJ44722" s="1"/>
      <c r="AK44722" s="1"/>
      <c r="AL44722" s="1"/>
    </row>
    <row r="44723">
      <c r="I44723" s="1"/>
      <c r="J44723" s="1"/>
      <c r="K44723" s="1"/>
      <c r="AA44723" s="1"/>
      <c r="AB44723" s="1"/>
      <c r="AC44723" s="1"/>
      <c r="AJ44723" s="1"/>
      <c r="AK44723" s="1"/>
      <c r="AL44723" s="1"/>
    </row>
    <row r="44724">
      <c r="I44724" s="1"/>
      <c r="J44724" s="1"/>
      <c r="K44724" s="1"/>
      <c r="AA44724" s="1"/>
      <c r="AB44724" s="1"/>
      <c r="AC44724" s="1"/>
      <c r="AJ44724" s="1"/>
      <c r="AK44724" s="1"/>
      <c r="AL44724" s="1"/>
    </row>
    <row r="44725">
      <c r="I44725" s="1"/>
      <c r="J44725" s="1"/>
      <c r="K44725" s="1"/>
      <c r="AA44725" s="1"/>
      <c r="AB44725" s="1"/>
      <c r="AC44725" s="1"/>
      <c r="AJ44725" s="1"/>
      <c r="AK44725" s="1"/>
      <c r="AL44725" s="1"/>
    </row>
    <row r="44726">
      <c r="I44726" s="1"/>
      <c r="J44726" s="1"/>
      <c r="K44726" s="1"/>
      <c r="AA44726" s="1"/>
      <c r="AB44726" s="1"/>
      <c r="AC44726" s="1"/>
      <c r="AJ44726" s="1"/>
      <c r="AK44726" s="1"/>
      <c r="AL44726" s="1"/>
    </row>
    <row r="44727">
      <c r="I44727" s="1"/>
      <c r="J44727" s="1"/>
      <c r="K44727" s="1"/>
      <c r="AA44727" s="1"/>
      <c r="AB44727" s="1"/>
      <c r="AC44727" s="1"/>
      <c r="AJ44727" s="1"/>
      <c r="AK44727" s="1"/>
      <c r="AL44727" s="1"/>
    </row>
    <row r="44728">
      <c r="I44728" s="1"/>
      <c r="J44728" s="1"/>
      <c r="K44728" s="1"/>
      <c r="AA44728" s="1"/>
      <c r="AB44728" s="1"/>
      <c r="AC44728" s="1"/>
      <c r="AJ44728" s="1"/>
      <c r="AK44728" s="1"/>
      <c r="AL44728" s="1"/>
    </row>
    <row r="44729">
      <c r="I44729" s="1"/>
      <c r="J44729" s="1"/>
      <c r="K44729" s="1"/>
      <c r="AA44729" s="1"/>
      <c r="AB44729" s="1"/>
      <c r="AC44729" s="1"/>
      <c r="AJ44729" s="1"/>
      <c r="AK44729" s="1"/>
      <c r="AL44729" s="1"/>
    </row>
    <row r="44730">
      <c r="I44730" s="1"/>
      <c r="J44730" s="1"/>
      <c r="K44730" s="1"/>
      <c r="AA44730" s="1"/>
      <c r="AB44730" s="1"/>
      <c r="AC44730" s="1"/>
      <c r="AJ44730" s="1"/>
      <c r="AK44730" s="1"/>
      <c r="AL44730" s="1"/>
    </row>
    <row r="44731">
      <c r="I44731" s="1"/>
      <c r="J44731" s="1"/>
      <c r="K44731" s="1"/>
      <c r="AA44731" s="1"/>
      <c r="AB44731" s="1"/>
      <c r="AC44731" s="1"/>
      <c r="AJ44731" s="1"/>
      <c r="AK44731" s="1"/>
      <c r="AL44731" s="1"/>
    </row>
    <row r="44732">
      <c r="I44732" s="1"/>
      <c r="J44732" s="1"/>
      <c r="K44732" s="1"/>
      <c r="AA44732" s="1"/>
      <c r="AB44732" s="1"/>
      <c r="AC44732" s="1"/>
      <c r="AJ44732" s="1"/>
      <c r="AK44732" s="1"/>
      <c r="AL44732" s="1"/>
    </row>
    <row r="44733">
      <c r="I44733" s="1"/>
      <c r="J44733" s="1"/>
      <c r="K44733" s="1"/>
      <c r="AA44733" s="1"/>
      <c r="AB44733" s="1"/>
      <c r="AC44733" s="1"/>
      <c r="AJ44733" s="1"/>
      <c r="AK44733" s="1"/>
      <c r="AL44733" s="1"/>
    </row>
    <row r="44734">
      <c r="I44734" s="1"/>
      <c r="J44734" s="1"/>
      <c r="K44734" s="1"/>
      <c r="AA44734" s="1"/>
      <c r="AB44734" s="1"/>
      <c r="AC44734" s="1"/>
      <c r="AJ44734" s="1"/>
      <c r="AK44734" s="1"/>
      <c r="AL44734" s="1"/>
    </row>
    <row r="44735">
      <c r="I44735" s="1"/>
      <c r="J44735" s="1"/>
      <c r="K44735" s="1"/>
      <c r="AA44735" s="1"/>
      <c r="AB44735" s="1"/>
      <c r="AC44735" s="1"/>
      <c r="AJ44735" s="1"/>
      <c r="AK44735" s="1"/>
      <c r="AL44735" s="1"/>
    </row>
    <row r="44736">
      <c r="I44736" s="1"/>
      <c r="J44736" s="1"/>
      <c r="K44736" s="1"/>
      <c r="AA44736" s="1"/>
      <c r="AB44736" s="1"/>
      <c r="AC44736" s="1"/>
      <c r="AJ44736" s="1"/>
      <c r="AK44736" s="1"/>
      <c r="AL44736" s="1"/>
    </row>
    <row r="44737">
      <c r="I44737" s="1"/>
      <c r="J44737" s="1"/>
      <c r="K44737" s="1"/>
      <c r="AA44737" s="1"/>
      <c r="AB44737" s="1"/>
      <c r="AC44737" s="1"/>
      <c r="AJ44737" s="1"/>
      <c r="AK44737" s="1"/>
      <c r="AL44737" s="1"/>
    </row>
    <row r="44738">
      <c r="I44738" s="1"/>
      <c r="J44738" s="1"/>
      <c r="K44738" s="1"/>
      <c r="AA44738" s="1"/>
      <c r="AB44738" s="1"/>
      <c r="AC44738" s="1"/>
      <c r="AJ44738" s="1"/>
      <c r="AK44738" s="1"/>
      <c r="AL44738" s="1"/>
    </row>
    <row r="44739">
      <c r="I44739" s="1"/>
      <c r="J44739" s="1"/>
      <c r="K44739" s="1"/>
      <c r="AA44739" s="1"/>
      <c r="AB44739" s="1"/>
      <c r="AC44739" s="1"/>
      <c r="AJ44739" s="1"/>
      <c r="AK44739" s="1"/>
      <c r="AL44739" s="1"/>
    </row>
    <row r="44740">
      <c r="I44740" s="1"/>
      <c r="J44740" s="1"/>
      <c r="K44740" s="1"/>
      <c r="AA44740" s="1"/>
      <c r="AB44740" s="1"/>
      <c r="AC44740" s="1"/>
      <c r="AJ44740" s="1"/>
      <c r="AK44740" s="1"/>
      <c r="AL44740" s="1"/>
    </row>
    <row r="44741">
      <c r="I44741" s="1"/>
      <c r="J44741" s="1"/>
      <c r="K44741" s="1"/>
      <c r="AA44741" s="1"/>
      <c r="AB44741" s="1"/>
      <c r="AC44741" s="1"/>
      <c r="AJ44741" s="1"/>
      <c r="AK44741" s="1"/>
      <c r="AL44741" s="1"/>
    </row>
    <row r="44742">
      <c r="I44742" s="1"/>
      <c r="J44742" s="1"/>
      <c r="K44742" s="1"/>
      <c r="AA44742" s="1"/>
      <c r="AB44742" s="1"/>
      <c r="AC44742" s="1"/>
      <c r="AJ44742" s="1"/>
      <c r="AK44742" s="1"/>
      <c r="AL44742" s="1"/>
    </row>
    <row r="44743">
      <c r="I44743" s="1"/>
      <c r="J44743" s="1"/>
      <c r="K44743" s="1"/>
      <c r="AA44743" s="1"/>
      <c r="AB44743" s="1"/>
      <c r="AC44743" s="1"/>
      <c r="AJ44743" s="1"/>
      <c r="AK44743" s="1"/>
      <c r="AL44743" s="1"/>
    </row>
    <row r="44744">
      <c r="I44744" s="1"/>
      <c r="J44744" s="1"/>
      <c r="K44744" s="1"/>
      <c r="AA44744" s="1"/>
      <c r="AB44744" s="1"/>
      <c r="AC44744" s="1"/>
      <c r="AJ44744" s="1"/>
      <c r="AK44744" s="1"/>
      <c r="AL44744" s="1"/>
    </row>
    <row r="44745">
      <c r="I44745" s="1"/>
      <c r="J44745" s="1"/>
      <c r="K44745" s="1"/>
      <c r="AA44745" s="1"/>
      <c r="AB44745" s="1"/>
      <c r="AC44745" s="1"/>
      <c r="AJ44745" s="1"/>
      <c r="AK44745" s="1"/>
      <c r="AL44745" s="1"/>
    </row>
    <row r="44746">
      <c r="I44746" s="1"/>
      <c r="J44746" s="1"/>
      <c r="K44746" s="1"/>
      <c r="AA44746" s="1"/>
      <c r="AB44746" s="1"/>
      <c r="AC44746" s="1"/>
      <c r="AJ44746" s="1"/>
      <c r="AK44746" s="1"/>
      <c r="AL44746" s="1"/>
    </row>
    <row r="44747">
      <c r="I44747" s="1"/>
      <c r="J44747" s="1"/>
      <c r="K44747" s="1"/>
      <c r="AA44747" s="1"/>
      <c r="AB44747" s="1"/>
      <c r="AC44747" s="1"/>
      <c r="AJ44747" s="1"/>
      <c r="AK44747" s="1"/>
      <c r="AL44747" s="1"/>
    </row>
    <row r="44748">
      <c r="I44748" s="1"/>
      <c r="J44748" s="1"/>
      <c r="K44748" s="1"/>
      <c r="AA44748" s="1"/>
      <c r="AB44748" s="1"/>
      <c r="AC44748" s="1"/>
      <c r="AJ44748" s="1"/>
      <c r="AK44748" s="1"/>
      <c r="AL44748" s="1"/>
    </row>
    <row r="44749">
      <c r="I44749" s="1"/>
      <c r="J44749" s="1"/>
      <c r="K44749" s="1"/>
      <c r="AA44749" s="1"/>
      <c r="AB44749" s="1"/>
      <c r="AC44749" s="1"/>
      <c r="AJ44749" s="1"/>
      <c r="AK44749" s="1"/>
      <c r="AL44749" s="1"/>
    </row>
    <row r="44750">
      <c r="I44750" s="1"/>
      <c r="J44750" s="1"/>
      <c r="K44750" s="1"/>
      <c r="AA44750" s="1"/>
      <c r="AB44750" s="1"/>
      <c r="AC44750" s="1"/>
      <c r="AJ44750" s="1"/>
      <c r="AK44750" s="1"/>
      <c r="AL44750" s="1"/>
    </row>
    <row r="44751">
      <c r="I44751" s="1"/>
      <c r="J44751" s="1"/>
      <c r="K44751" s="1"/>
      <c r="AA44751" s="1"/>
      <c r="AB44751" s="1"/>
      <c r="AC44751" s="1"/>
      <c r="AJ44751" s="1"/>
      <c r="AK44751" s="1"/>
      <c r="AL44751" s="1"/>
    </row>
    <row r="44752">
      <c r="I44752" s="1"/>
      <c r="J44752" s="1"/>
      <c r="K44752" s="1"/>
      <c r="AA44752" s="1"/>
      <c r="AB44752" s="1"/>
      <c r="AC44752" s="1"/>
      <c r="AJ44752" s="1"/>
      <c r="AK44752" s="1"/>
      <c r="AL44752" s="1"/>
    </row>
    <row r="44753">
      <c r="I44753" s="1"/>
      <c r="J44753" s="1"/>
      <c r="K44753" s="1"/>
      <c r="AA44753" s="1"/>
      <c r="AB44753" s="1"/>
      <c r="AC44753" s="1"/>
      <c r="AJ44753" s="1"/>
      <c r="AK44753" s="1"/>
      <c r="AL44753" s="1"/>
    </row>
    <row r="44754">
      <c r="I44754" s="1"/>
      <c r="J44754" s="1"/>
      <c r="K44754" s="1"/>
      <c r="AA44754" s="1"/>
      <c r="AB44754" s="1"/>
      <c r="AC44754" s="1"/>
      <c r="AJ44754" s="1"/>
      <c r="AK44754" s="1"/>
      <c r="AL44754" s="1"/>
    </row>
    <row r="44755">
      <c r="I44755" s="1"/>
      <c r="J44755" s="1"/>
      <c r="K44755" s="1"/>
      <c r="AA44755" s="1"/>
      <c r="AB44755" s="1"/>
      <c r="AC44755" s="1"/>
      <c r="AJ44755" s="1"/>
      <c r="AK44755" s="1"/>
      <c r="AL44755" s="1"/>
    </row>
    <row r="44756">
      <c r="I44756" s="1"/>
      <c r="J44756" s="1"/>
      <c r="K44756" s="1"/>
      <c r="AA44756" s="1"/>
      <c r="AB44756" s="1"/>
      <c r="AC44756" s="1"/>
      <c r="AJ44756" s="1"/>
      <c r="AK44756" s="1"/>
      <c r="AL44756" s="1"/>
    </row>
    <row r="44757">
      <c r="I44757" s="1"/>
      <c r="J44757" s="1"/>
      <c r="K44757" s="1"/>
      <c r="AA44757" s="1"/>
      <c r="AB44757" s="1"/>
      <c r="AC44757" s="1"/>
      <c r="AJ44757" s="1"/>
      <c r="AK44757" s="1"/>
      <c r="AL44757" s="1"/>
    </row>
    <row r="44758">
      <c r="I44758" s="1"/>
      <c r="J44758" s="1"/>
      <c r="K44758" s="1"/>
      <c r="AA44758" s="1"/>
      <c r="AB44758" s="1"/>
      <c r="AC44758" s="1"/>
      <c r="AJ44758" s="1"/>
      <c r="AK44758" s="1"/>
      <c r="AL44758" s="1"/>
    </row>
    <row r="44759">
      <c r="I44759" s="1"/>
      <c r="J44759" s="1"/>
      <c r="K44759" s="1"/>
      <c r="AA44759" s="1"/>
      <c r="AB44759" s="1"/>
      <c r="AC44759" s="1"/>
      <c r="AJ44759" s="1"/>
      <c r="AK44759" s="1"/>
      <c r="AL44759" s="1"/>
    </row>
    <row r="44760">
      <c r="I44760" s="1"/>
      <c r="J44760" s="1"/>
      <c r="K44760" s="1"/>
      <c r="AA44760" s="1"/>
      <c r="AB44760" s="1"/>
      <c r="AC44760" s="1"/>
      <c r="AJ44760" s="1"/>
      <c r="AK44760" s="1"/>
      <c r="AL44760" s="1"/>
    </row>
    <row r="44761">
      <c r="I44761" s="1"/>
      <c r="J44761" s="1"/>
      <c r="K44761" s="1"/>
      <c r="AA44761" s="1"/>
      <c r="AB44761" s="1"/>
      <c r="AC44761" s="1"/>
      <c r="AJ44761" s="1"/>
      <c r="AK44761" s="1"/>
      <c r="AL44761" s="1"/>
    </row>
    <row r="44762">
      <c r="I44762" s="1"/>
      <c r="J44762" s="1"/>
      <c r="K44762" s="1"/>
      <c r="AA44762" s="1"/>
      <c r="AB44762" s="1"/>
      <c r="AC44762" s="1"/>
      <c r="AJ44762" s="1"/>
      <c r="AK44762" s="1"/>
      <c r="AL44762" s="1"/>
    </row>
    <row r="44763">
      <c r="I44763" s="1"/>
      <c r="J44763" s="1"/>
      <c r="K44763" s="1"/>
      <c r="AA44763" s="1"/>
      <c r="AB44763" s="1"/>
      <c r="AC44763" s="1"/>
      <c r="AJ44763" s="1"/>
      <c r="AK44763" s="1"/>
      <c r="AL44763" s="1"/>
    </row>
    <row r="44764">
      <c r="I44764" s="1"/>
      <c r="J44764" s="1"/>
      <c r="K44764" s="1"/>
      <c r="AA44764" s="1"/>
      <c r="AB44764" s="1"/>
      <c r="AC44764" s="1"/>
      <c r="AJ44764" s="1"/>
      <c r="AK44764" s="1"/>
      <c r="AL44764" s="1"/>
    </row>
    <row r="44765">
      <c r="I44765" s="1"/>
      <c r="J44765" s="1"/>
      <c r="K44765" s="1"/>
      <c r="AA44765" s="1"/>
      <c r="AB44765" s="1"/>
      <c r="AC44765" s="1"/>
      <c r="AJ44765" s="1"/>
      <c r="AK44765" s="1"/>
      <c r="AL44765" s="1"/>
    </row>
    <row r="44766">
      <c r="I44766" s="1"/>
      <c r="J44766" s="1"/>
      <c r="K44766" s="1"/>
      <c r="AA44766" s="1"/>
      <c r="AB44766" s="1"/>
      <c r="AC44766" s="1"/>
      <c r="AJ44766" s="1"/>
      <c r="AK44766" s="1"/>
      <c r="AL44766" s="1"/>
    </row>
    <row r="44767">
      <c r="I44767" s="1"/>
      <c r="J44767" s="1"/>
      <c r="K44767" s="1"/>
      <c r="AA44767" s="1"/>
      <c r="AB44767" s="1"/>
      <c r="AC44767" s="1"/>
      <c r="AJ44767" s="1"/>
      <c r="AK44767" s="1"/>
      <c r="AL44767" s="1"/>
    </row>
    <row r="44768">
      <c r="I44768" s="1"/>
      <c r="J44768" s="1"/>
      <c r="K44768" s="1"/>
      <c r="AA44768" s="1"/>
      <c r="AB44768" s="1"/>
      <c r="AC44768" s="1"/>
      <c r="AJ44768" s="1"/>
      <c r="AK44768" s="1"/>
      <c r="AL44768" s="1"/>
    </row>
    <row r="44769">
      <c r="I44769" s="1"/>
      <c r="J44769" s="1"/>
      <c r="K44769" s="1"/>
      <c r="AA44769" s="1"/>
      <c r="AB44769" s="1"/>
      <c r="AC44769" s="1"/>
      <c r="AJ44769" s="1"/>
      <c r="AK44769" s="1"/>
      <c r="AL44769" s="1"/>
    </row>
    <row r="44770">
      <c r="I44770" s="1"/>
      <c r="J44770" s="1"/>
      <c r="K44770" s="1"/>
      <c r="AA44770" s="1"/>
      <c r="AB44770" s="1"/>
      <c r="AC44770" s="1"/>
      <c r="AJ44770" s="1"/>
      <c r="AK44770" s="1"/>
      <c r="AL44770" s="1"/>
    </row>
    <row r="44771">
      <c r="I44771" s="1"/>
      <c r="J44771" s="1"/>
      <c r="K44771" s="1"/>
      <c r="AA44771" s="1"/>
      <c r="AB44771" s="1"/>
      <c r="AC44771" s="1"/>
      <c r="AJ44771" s="1"/>
      <c r="AK44771" s="1"/>
      <c r="AL44771" s="1"/>
    </row>
    <row r="44772">
      <c r="I44772" s="1"/>
      <c r="J44772" s="1"/>
      <c r="K44772" s="1"/>
      <c r="AA44772" s="1"/>
      <c r="AB44772" s="1"/>
      <c r="AC44772" s="1"/>
      <c r="AJ44772" s="1"/>
      <c r="AK44772" s="1"/>
      <c r="AL44772" s="1"/>
    </row>
    <row r="44773">
      <c r="I44773" s="1"/>
      <c r="J44773" s="1"/>
      <c r="K44773" s="1"/>
      <c r="AA44773" s="1"/>
      <c r="AB44773" s="1"/>
      <c r="AC44773" s="1"/>
      <c r="AJ44773" s="1"/>
      <c r="AK44773" s="1"/>
      <c r="AL44773" s="1"/>
    </row>
    <row r="44774">
      <c r="I44774" s="1"/>
      <c r="J44774" s="1"/>
      <c r="K44774" s="1"/>
      <c r="AA44774" s="1"/>
      <c r="AB44774" s="1"/>
      <c r="AC44774" s="1"/>
      <c r="AJ44774" s="1"/>
      <c r="AK44774" s="1"/>
      <c r="AL44774" s="1"/>
    </row>
    <row r="44775">
      <c r="I44775" s="1"/>
      <c r="J44775" s="1"/>
      <c r="K44775" s="1"/>
      <c r="AA44775" s="1"/>
      <c r="AB44775" s="1"/>
      <c r="AC44775" s="1"/>
      <c r="AJ44775" s="1"/>
      <c r="AK44775" s="1"/>
      <c r="AL44775" s="1"/>
    </row>
    <row r="44776">
      <c r="I44776" s="1"/>
      <c r="J44776" s="1"/>
      <c r="K44776" s="1"/>
      <c r="AA44776" s="1"/>
      <c r="AB44776" s="1"/>
      <c r="AC44776" s="1"/>
      <c r="AJ44776" s="1"/>
      <c r="AK44776" s="1"/>
      <c r="AL44776" s="1"/>
    </row>
    <row r="44777">
      <c r="I44777" s="1"/>
      <c r="J44777" s="1"/>
      <c r="K44777" s="1"/>
      <c r="AA44777" s="1"/>
      <c r="AB44777" s="1"/>
      <c r="AC44777" s="1"/>
      <c r="AJ44777" s="1"/>
      <c r="AK44777" s="1"/>
      <c r="AL44777" s="1"/>
    </row>
    <row r="44778">
      <c r="I44778" s="1"/>
      <c r="J44778" s="1"/>
      <c r="K44778" s="1"/>
      <c r="AA44778" s="1"/>
      <c r="AB44778" s="1"/>
      <c r="AC44778" s="1"/>
      <c r="AJ44778" s="1"/>
      <c r="AK44778" s="1"/>
      <c r="AL44778" s="1"/>
    </row>
    <row r="44779">
      <c r="I44779" s="1"/>
      <c r="J44779" s="1"/>
      <c r="K44779" s="1"/>
      <c r="AA44779" s="1"/>
      <c r="AB44779" s="1"/>
      <c r="AC44779" s="1"/>
      <c r="AJ44779" s="1"/>
      <c r="AK44779" s="1"/>
      <c r="AL44779" s="1"/>
    </row>
    <row r="44780">
      <c r="I44780" s="1"/>
      <c r="J44780" s="1"/>
      <c r="K44780" s="1"/>
      <c r="AA44780" s="1"/>
      <c r="AB44780" s="1"/>
      <c r="AC44780" s="1"/>
      <c r="AJ44780" s="1"/>
      <c r="AK44780" s="1"/>
      <c r="AL44780" s="1"/>
    </row>
    <row r="44781">
      <c r="I44781" s="1"/>
      <c r="J44781" s="1"/>
      <c r="K44781" s="1"/>
      <c r="AA44781" s="1"/>
      <c r="AB44781" s="1"/>
      <c r="AC44781" s="1"/>
      <c r="AJ44781" s="1"/>
      <c r="AK44781" s="1"/>
      <c r="AL44781" s="1"/>
    </row>
    <row r="44782">
      <c r="I44782" s="1"/>
      <c r="J44782" s="1"/>
      <c r="K44782" s="1"/>
      <c r="AA44782" s="1"/>
      <c r="AB44782" s="1"/>
      <c r="AC44782" s="1"/>
      <c r="AJ44782" s="1"/>
      <c r="AK44782" s="1"/>
      <c r="AL44782" s="1"/>
    </row>
    <row r="44783">
      <c r="I44783" s="1"/>
      <c r="J44783" s="1"/>
      <c r="K44783" s="1"/>
      <c r="AA44783" s="1"/>
      <c r="AB44783" s="1"/>
      <c r="AC44783" s="1"/>
      <c r="AJ44783" s="1"/>
      <c r="AK44783" s="1"/>
      <c r="AL44783" s="1"/>
    </row>
    <row r="44784">
      <c r="I44784" s="1"/>
      <c r="J44784" s="1"/>
      <c r="K44784" s="1"/>
      <c r="AA44784" s="1"/>
      <c r="AB44784" s="1"/>
      <c r="AC44784" s="1"/>
      <c r="AJ44784" s="1"/>
      <c r="AK44784" s="1"/>
      <c r="AL44784" s="1"/>
    </row>
    <row r="44785">
      <c r="I44785" s="1"/>
      <c r="J44785" s="1"/>
      <c r="K44785" s="1"/>
      <c r="AA44785" s="1"/>
      <c r="AB44785" s="1"/>
      <c r="AC44785" s="1"/>
      <c r="AJ44785" s="1"/>
      <c r="AK44785" s="1"/>
      <c r="AL44785" s="1"/>
    </row>
    <row r="44786">
      <c r="I44786" s="1"/>
      <c r="J44786" s="1"/>
      <c r="K44786" s="1"/>
      <c r="AA44786" s="1"/>
      <c r="AB44786" s="1"/>
      <c r="AC44786" s="1"/>
      <c r="AJ44786" s="1"/>
      <c r="AK44786" s="1"/>
      <c r="AL44786" s="1"/>
    </row>
    <row r="44787">
      <c r="I44787" s="1"/>
      <c r="J44787" s="1"/>
      <c r="K44787" s="1"/>
      <c r="AA44787" s="1"/>
      <c r="AB44787" s="1"/>
      <c r="AC44787" s="1"/>
      <c r="AJ44787" s="1"/>
      <c r="AK44787" s="1"/>
      <c r="AL44787" s="1"/>
    </row>
    <row r="44788">
      <c r="I44788" s="1"/>
      <c r="J44788" s="1"/>
      <c r="K44788" s="1"/>
      <c r="AA44788" s="1"/>
      <c r="AB44788" s="1"/>
      <c r="AC44788" s="1"/>
      <c r="AJ44788" s="1"/>
      <c r="AK44788" s="1"/>
      <c r="AL44788" s="1"/>
    </row>
    <row r="44789">
      <c r="I44789" s="1"/>
      <c r="J44789" s="1"/>
      <c r="K44789" s="1"/>
      <c r="AA44789" s="1"/>
      <c r="AB44789" s="1"/>
      <c r="AC44789" s="1"/>
      <c r="AJ44789" s="1"/>
      <c r="AK44789" s="1"/>
      <c r="AL44789" s="1"/>
    </row>
    <row r="44790">
      <c r="I44790" s="1"/>
      <c r="J44790" s="1"/>
      <c r="K44790" s="1"/>
      <c r="AA44790" s="1"/>
      <c r="AB44790" s="1"/>
      <c r="AC44790" s="1"/>
      <c r="AJ44790" s="1"/>
      <c r="AK44790" s="1"/>
      <c r="AL44790" s="1"/>
    </row>
    <row r="44791">
      <c r="I44791" s="1"/>
      <c r="J44791" s="1"/>
      <c r="K44791" s="1"/>
      <c r="AA44791" s="1"/>
      <c r="AB44791" s="1"/>
      <c r="AC44791" s="1"/>
      <c r="AJ44791" s="1"/>
      <c r="AK44791" s="1"/>
      <c r="AL44791" s="1"/>
    </row>
    <row r="44792">
      <c r="I44792" s="1"/>
      <c r="J44792" s="1"/>
      <c r="K44792" s="1"/>
      <c r="AA44792" s="1"/>
      <c r="AB44792" s="1"/>
      <c r="AC44792" s="1"/>
      <c r="AJ44792" s="1"/>
      <c r="AK44792" s="1"/>
      <c r="AL44792" s="1"/>
    </row>
    <row r="44793">
      <c r="I44793" s="1"/>
      <c r="J44793" s="1"/>
      <c r="K44793" s="1"/>
      <c r="AA44793" s="1"/>
      <c r="AB44793" s="1"/>
      <c r="AC44793" s="1"/>
      <c r="AJ44793" s="1"/>
      <c r="AK44793" s="1"/>
      <c r="AL44793" s="1"/>
    </row>
    <row r="44794">
      <c r="I44794" s="1"/>
      <c r="J44794" s="1"/>
      <c r="K44794" s="1"/>
      <c r="AA44794" s="1"/>
      <c r="AB44794" s="1"/>
      <c r="AC44794" s="1"/>
      <c r="AJ44794" s="1"/>
      <c r="AK44794" s="1"/>
      <c r="AL44794" s="1"/>
    </row>
    <row r="44795">
      <c r="I44795" s="1"/>
      <c r="J44795" s="1"/>
      <c r="K44795" s="1"/>
      <c r="AA44795" s="1"/>
      <c r="AB44795" s="1"/>
      <c r="AC44795" s="1"/>
      <c r="AJ44795" s="1"/>
      <c r="AK44795" s="1"/>
      <c r="AL44795" s="1"/>
    </row>
    <row r="44796">
      <c r="I44796" s="1"/>
      <c r="J44796" s="1"/>
      <c r="K44796" s="1"/>
      <c r="AA44796" s="1"/>
      <c r="AB44796" s="1"/>
      <c r="AC44796" s="1"/>
      <c r="AJ44796" s="1"/>
      <c r="AK44796" s="1"/>
      <c r="AL44796" s="1"/>
    </row>
    <row r="44797">
      <c r="I44797" s="1"/>
      <c r="J44797" s="1"/>
      <c r="K44797" s="1"/>
      <c r="AA44797" s="1"/>
      <c r="AB44797" s="1"/>
      <c r="AC44797" s="1"/>
      <c r="AJ44797" s="1"/>
      <c r="AK44797" s="1"/>
      <c r="AL44797" s="1"/>
    </row>
    <row r="44798">
      <c r="I44798" s="1"/>
      <c r="J44798" s="1"/>
      <c r="K44798" s="1"/>
      <c r="AA44798" s="1"/>
      <c r="AB44798" s="1"/>
      <c r="AC44798" s="1"/>
      <c r="AJ44798" s="1"/>
      <c r="AK44798" s="1"/>
      <c r="AL44798" s="1"/>
    </row>
    <row r="44799">
      <c r="I44799" s="1"/>
      <c r="J44799" s="1"/>
      <c r="K44799" s="1"/>
      <c r="AA44799" s="1"/>
      <c r="AB44799" s="1"/>
      <c r="AC44799" s="1"/>
      <c r="AJ44799" s="1"/>
      <c r="AK44799" s="1"/>
      <c r="AL44799" s="1"/>
    </row>
    <row r="44800">
      <c r="I44800" s="1"/>
      <c r="J44800" s="1"/>
      <c r="K44800" s="1"/>
      <c r="AA44800" s="1"/>
      <c r="AB44800" s="1"/>
      <c r="AC44800" s="1"/>
      <c r="AJ44800" s="1"/>
      <c r="AK44800" s="1"/>
      <c r="AL44800" s="1"/>
    </row>
    <row r="44801">
      <c r="I44801" s="1"/>
      <c r="J44801" s="1"/>
      <c r="K44801" s="1"/>
      <c r="AA44801" s="1"/>
      <c r="AB44801" s="1"/>
      <c r="AC44801" s="1"/>
      <c r="AJ44801" s="1"/>
      <c r="AK44801" s="1"/>
      <c r="AL44801" s="1"/>
    </row>
    <row r="44802">
      <c r="I44802" s="1"/>
      <c r="J44802" s="1"/>
      <c r="K44802" s="1"/>
      <c r="AA44802" s="1"/>
      <c r="AB44802" s="1"/>
      <c r="AC44802" s="1"/>
      <c r="AJ44802" s="1"/>
      <c r="AK44802" s="1"/>
      <c r="AL44802" s="1"/>
    </row>
    <row r="44803">
      <c r="I44803" s="1"/>
      <c r="J44803" s="1"/>
      <c r="K44803" s="1"/>
      <c r="AA44803" s="1"/>
      <c r="AB44803" s="1"/>
      <c r="AC44803" s="1"/>
      <c r="AJ44803" s="1"/>
      <c r="AK44803" s="1"/>
      <c r="AL44803" s="1"/>
    </row>
    <row r="44804">
      <c r="I44804" s="1"/>
      <c r="J44804" s="1"/>
      <c r="K44804" s="1"/>
      <c r="AA44804" s="1"/>
      <c r="AB44804" s="1"/>
      <c r="AC44804" s="1"/>
      <c r="AJ44804" s="1"/>
      <c r="AK44804" s="1"/>
      <c r="AL44804" s="1"/>
    </row>
    <row r="44805">
      <c r="I44805" s="1"/>
      <c r="J44805" s="1"/>
      <c r="K44805" s="1"/>
      <c r="AA44805" s="1"/>
      <c r="AB44805" s="1"/>
      <c r="AC44805" s="1"/>
      <c r="AJ44805" s="1"/>
      <c r="AK44805" s="1"/>
      <c r="AL44805" s="1"/>
    </row>
    <row r="44806">
      <c r="I44806" s="1"/>
      <c r="J44806" s="1"/>
      <c r="K44806" s="1"/>
      <c r="AA44806" s="1"/>
      <c r="AB44806" s="1"/>
      <c r="AC44806" s="1"/>
      <c r="AJ44806" s="1"/>
      <c r="AK44806" s="1"/>
      <c r="AL44806" s="1"/>
    </row>
    <row r="44807">
      <c r="I44807" s="1"/>
      <c r="J44807" s="1"/>
      <c r="K44807" s="1"/>
      <c r="AA44807" s="1"/>
      <c r="AB44807" s="1"/>
      <c r="AC44807" s="1"/>
      <c r="AJ44807" s="1"/>
      <c r="AK44807" s="1"/>
      <c r="AL44807" s="1"/>
    </row>
    <row r="44808">
      <c r="I44808" s="1"/>
      <c r="J44808" s="1"/>
      <c r="K44808" s="1"/>
      <c r="AA44808" s="1"/>
      <c r="AB44808" s="1"/>
      <c r="AC44808" s="1"/>
      <c r="AJ44808" s="1"/>
      <c r="AK44808" s="1"/>
      <c r="AL44808" s="1"/>
    </row>
    <row r="44809">
      <c r="I44809" s="1"/>
      <c r="J44809" s="1"/>
      <c r="K44809" s="1"/>
      <c r="AA44809" s="1"/>
      <c r="AB44809" s="1"/>
      <c r="AC44809" s="1"/>
      <c r="AJ44809" s="1"/>
      <c r="AK44809" s="1"/>
      <c r="AL44809" s="1"/>
    </row>
    <row r="44810">
      <c r="I44810" s="1"/>
      <c r="J44810" s="1"/>
      <c r="K44810" s="1"/>
      <c r="AA44810" s="1"/>
      <c r="AB44810" s="1"/>
      <c r="AC44810" s="1"/>
      <c r="AJ44810" s="1"/>
      <c r="AK44810" s="1"/>
      <c r="AL44810" s="1"/>
    </row>
    <row r="44811">
      <c r="I44811" s="1"/>
      <c r="J44811" s="1"/>
      <c r="K44811" s="1"/>
      <c r="AA44811" s="1"/>
      <c r="AB44811" s="1"/>
      <c r="AC44811" s="1"/>
      <c r="AJ44811" s="1"/>
      <c r="AK44811" s="1"/>
      <c r="AL44811" s="1"/>
    </row>
    <row r="44812">
      <c r="I44812" s="1"/>
      <c r="J44812" s="1"/>
      <c r="K44812" s="1"/>
      <c r="AA44812" s="1"/>
      <c r="AB44812" s="1"/>
      <c r="AC44812" s="1"/>
      <c r="AJ44812" s="1"/>
      <c r="AK44812" s="1"/>
      <c r="AL44812" s="1"/>
    </row>
    <row r="44813">
      <c r="I44813" s="1"/>
      <c r="J44813" s="1"/>
      <c r="K44813" s="1"/>
      <c r="AA44813" s="1"/>
      <c r="AB44813" s="1"/>
      <c r="AC44813" s="1"/>
      <c r="AJ44813" s="1"/>
      <c r="AK44813" s="1"/>
      <c r="AL44813" s="1"/>
    </row>
    <row r="44814">
      <c r="I44814" s="1"/>
      <c r="J44814" s="1"/>
      <c r="K44814" s="1"/>
      <c r="AA44814" s="1"/>
      <c r="AB44814" s="1"/>
      <c r="AC44814" s="1"/>
      <c r="AJ44814" s="1"/>
      <c r="AK44814" s="1"/>
      <c r="AL44814" s="1"/>
    </row>
    <row r="44815">
      <c r="I44815" s="1"/>
      <c r="J44815" s="1"/>
      <c r="K44815" s="1"/>
      <c r="AA44815" s="1"/>
      <c r="AB44815" s="1"/>
      <c r="AC44815" s="1"/>
      <c r="AJ44815" s="1"/>
      <c r="AK44815" s="1"/>
      <c r="AL44815" s="1"/>
    </row>
    <row r="44816">
      <c r="I44816" s="1"/>
      <c r="J44816" s="1"/>
      <c r="K44816" s="1"/>
      <c r="AA44816" s="1"/>
      <c r="AB44816" s="1"/>
      <c r="AC44816" s="1"/>
      <c r="AJ44816" s="1"/>
      <c r="AK44816" s="1"/>
      <c r="AL44816" s="1"/>
    </row>
    <row r="44817">
      <c r="I44817" s="1"/>
      <c r="J44817" s="1"/>
      <c r="K44817" s="1"/>
      <c r="AA44817" s="1"/>
      <c r="AB44817" s="1"/>
      <c r="AC44817" s="1"/>
      <c r="AJ44817" s="1"/>
      <c r="AK44817" s="1"/>
      <c r="AL44817" s="1"/>
    </row>
    <row r="44818">
      <c r="I44818" s="1"/>
      <c r="J44818" s="1"/>
      <c r="K44818" s="1"/>
      <c r="AA44818" s="1"/>
      <c r="AB44818" s="1"/>
      <c r="AC44818" s="1"/>
      <c r="AJ44818" s="1"/>
      <c r="AK44818" s="1"/>
      <c r="AL44818" s="1"/>
    </row>
    <row r="44819">
      <c r="I44819" s="1"/>
      <c r="J44819" s="1"/>
      <c r="K44819" s="1"/>
      <c r="AA44819" s="1"/>
      <c r="AB44819" s="1"/>
      <c r="AC44819" s="1"/>
      <c r="AJ44819" s="1"/>
      <c r="AK44819" s="1"/>
      <c r="AL44819" s="1"/>
    </row>
    <row r="44820">
      <c r="I44820" s="1"/>
      <c r="J44820" s="1"/>
      <c r="K44820" s="1"/>
      <c r="AA44820" s="1"/>
      <c r="AB44820" s="1"/>
      <c r="AC44820" s="1"/>
      <c r="AJ44820" s="1"/>
      <c r="AK44820" s="1"/>
      <c r="AL44820" s="1"/>
    </row>
    <row r="44821">
      <c r="I44821" s="1"/>
      <c r="J44821" s="1"/>
      <c r="K44821" s="1"/>
      <c r="AA44821" s="1"/>
      <c r="AB44821" s="1"/>
      <c r="AC44821" s="1"/>
      <c r="AJ44821" s="1"/>
      <c r="AK44821" s="1"/>
      <c r="AL44821" s="1"/>
    </row>
    <row r="44822">
      <c r="I44822" s="1"/>
      <c r="J44822" s="1"/>
      <c r="K44822" s="1"/>
      <c r="AA44822" s="1"/>
      <c r="AB44822" s="1"/>
      <c r="AC44822" s="1"/>
      <c r="AJ44822" s="1"/>
      <c r="AK44822" s="1"/>
      <c r="AL44822" s="1"/>
    </row>
    <row r="44823">
      <c r="I44823" s="1"/>
      <c r="J44823" s="1"/>
      <c r="K44823" s="1"/>
      <c r="AA44823" s="1"/>
      <c r="AB44823" s="1"/>
      <c r="AC44823" s="1"/>
      <c r="AJ44823" s="1"/>
      <c r="AK44823" s="1"/>
      <c r="AL44823" s="1"/>
    </row>
    <row r="44824">
      <c r="I44824" s="1"/>
      <c r="J44824" s="1"/>
      <c r="K44824" s="1"/>
      <c r="AA44824" s="1"/>
      <c r="AB44824" s="1"/>
      <c r="AC44824" s="1"/>
      <c r="AJ44824" s="1"/>
      <c r="AK44824" s="1"/>
      <c r="AL44824" s="1"/>
    </row>
    <row r="44825">
      <c r="I44825" s="1"/>
      <c r="J44825" s="1"/>
      <c r="K44825" s="1"/>
      <c r="AA44825" s="1"/>
      <c r="AB44825" s="1"/>
      <c r="AC44825" s="1"/>
      <c r="AJ44825" s="1"/>
      <c r="AK44825" s="1"/>
      <c r="AL44825" s="1"/>
    </row>
    <row r="44826">
      <c r="I44826" s="1"/>
      <c r="J44826" s="1"/>
      <c r="K44826" s="1"/>
      <c r="AA44826" s="1"/>
      <c r="AB44826" s="1"/>
      <c r="AC44826" s="1"/>
      <c r="AJ44826" s="1"/>
      <c r="AK44826" s="1"/>
      <c r="AL44826" s="1"/>
    </row>
    <row r="44827">
      <c r="I44827" s="1"/>
      <c r="J44827" s="1"/>
      <c r="K44827" s="1"/>
      <c r="AA44827" s="1"/>
      <c r="AB44827" s="1"/>
      <c r="AC44827" s="1"/>
      <c r="AJ44827" s="1"/>
      <c r="AK44827" s="1"/>
      <c r="AL44827" s="1"/>
    </row>
    <row r="44828">
      <c r="I44828" s="1"/>
      <c r="J44828" s="1"/>
      <c r="K44828" s="1"/>
      <c r="AA44828" s="1"/>
      <c r="AB44828" s="1"/>
      <c r="AC44828" s="1"/>
      <c r="AJ44828" s="1"/>
      <c r="AK44828" s="1"/>
      <c r="AL44828" s="1"/>
    </row>
    <row r="44829">
      <c r="I44829" s="1"/>
      <c r="J44829" s="1"/>
      <c r="K44829" s="1"/>
      <c r="AA44829" s="1"/>
      <c r="AB44829" s="1"/>
      <c r="AC44829" s="1"/>
      <c r="AJ44829" s="1"/>
      <c r="AK44829" s="1"/>
      <c r="AL44829" s="1"/>
    </row>
    <row r="44830">
      <c r="I44830" s="1"/>
      <c r="J44830" s="1"/>
      <c r="K44830" s="1"/>
      <c r="AA44830" s="1"/>
      <c r="AB44830" s="1"/>
      <c r="AC44830" s="1"/>
      <c r="AJ44830" s="1"/>
      <c r="AK44830" s="1"/>
      <c r="AL44830" s="1"/>
    </row>
    <row r="44831">
      <c r="I44831" s="1"/>
      <c r="J44831" s="1"/>
      <c r="K44831" s="1"/>
      <c r="AA44831" s="1"/>
      <c r="AB44831" s="1"/>
      <c r="AC44831" s="1"/>
      <c r="AJ44831" s="1"/>
      <c r="AK44831" s="1"/>
      <c r="AL44831" s="1"/>
    </row>
    <row r="44832">
      <c r="I44832" s="1"/>
      <c r="J44832" s="1"/>
      <c r="K44832" s="1"/>
      <c r="AA44832" s="1"/>
      <c r="AB44832" s="1"/>
      <c r="AC44832" s="1"/>
      <c r="AJ44832" s="1"/>
      <c r="AK44832" s="1"/>
      <c r="AL44832" s="1"/>
    </row>
    <row r="44833">
      <c r="I44833" s="1"/>
      <c r="J44833" s="1"/>
      <c r="K44833" s="1"/>
      <c r="AA44833" s="1"/>
      <c r="AB44833" s="1"/>
      <c r="AC44833" s="1"/>
      <c r="AJ44833" s="1"/>
      <c r="AK44833" s="1"/>
      <c r="AL44833" s="1"/>
    </row>
    <row r="44834">
      <c r="I44834" s="1"/>
      <c r="J44834" s="1"/>
      <c r="K44834" s="1"/>
      <c r="AA44834" s="1"/>
      <c r="AB44834" s="1"/>
      <c r="AC44834" s="1"/>
      <c r="AJ44834" s="1"/>
      <c r="AK44834" s="1"/>
      <c r="AL44834" s="1"/>
    </row>
    <row r="44835">
      <c r="I44835" s="1"/>
      <c r="J44835" s="1"/>
      <c r="K44835" s="1"/>
      <c r="AA44835" s="1"/>
      <c r="AB44835" s="1"/>
      <c r="AC44835" s="1"/>
      <c r="AJ44835" s="1"/>
      <c r="AK44835" s="1"/>
      <c r="AL44835" s="1"/>
    </row>
    <row r="44836">
      <c r="I44836" s="1"/>
      <c r="J44836" s="1"/>
      <c r="K44836" s="1"/>
      <c r="AA44836" s="1"/>
      <c r="AB44836" s="1"/>
      <c r="AC44836" s="1"/>
      <c r="AJ44836" s="1"/>
      <c r="AK44836" s="1"/>
      <c r="AL44836" s="1"/>
    </row>
    <row r="44837">
      <c r="I44837" s="1"/>
      <c r="J44837" s="1"/>
      <c r="K44837" s="1"/>
      <c r="AA44837" s="1"/>
      <c r="AB44837" s="1"/>
      <c r="AC44837" s="1"/>
      <c r="AJ44837" s="1"/>
      <c r="AK44837" s="1"/>
      <c r="AL44837" s="1"/>
    </row>
    <row r="44838">
      <c r="I44838" s="1"/>
      <c r="J44838" s="1"/>
      <c r="K44838" s="1"/>
      <c r="AA44838" s="1"/>
      <c r="AB44838" s="1"/>
      <c r="AC44838" s="1"/>
      <c r="AJ44838" s="1"/>
      <c r="AK44838" s="1"/>
      <c r="AL44838" s="1"/>
    </row>
    <row r="44839">
      <c r="I44839" s="1"/>
      <c r="J44839" s="1"/>
      <c r="K44839" s="1"/>
      <c r="AA44839" s="1"/>
      <c r="AB44839" s="1"/>
      <c r="AC44839" s="1"/>
      <c r="AJ44839" s="1"/>
      <c r="AK44839" s="1"/>
      <c r="AL44839" s="1"/>
    </row>
    <row r="44840">
      <c r="I44840" s="1"/>
      <c r="J44840" s="1"/>
      <c r="K44840" s="1"/>
      <c r="AA44840" s="1"/>
      <c r="AB44840" s="1"/>
      <c r="AC44840" s="1"/>
      <c r="AJ44840" s="1"/>
      <c r="AK44840" s="1"/>
      <c r="AL44840" s="1"/>
    </row>
    <row r="44841">
      <c r="I44841" s="1"/>
      <c r="J44841" s="1"/>
      <c r="K44841" s="1"/>
      <c r="AA44841" s="1"/>
      <c r="AB44841" s="1"/>
      <c r="AC44841" s="1"/>
      <c r="AJ44841" s="1"/>
      <c r="AK44841" s="1"/>
      <c r="AL44841" s="1"/>
    </row>
    <row r="44842">
      <c r="I44842" s="1"/>
      <c r="J44842" s="1"/>
      <c r="K44842" s="1"/>
      <c r="AA44842" s="1"/>
      <c r="AB44842" s="1"/>
      <c r="AC44842" s="1"/>
      <c r="AJ44842" s="1"/>
      <c r="AK44842" s="1"/>
      <c r="AL44842" s="1"/>
    </row>
    <row r="44843">
      <c r="I44843" s="1"/>
      <c r="J44843" s="1"/>
      <c r="K44843" s="1"/>
      <c r="AA44843" s="1"/>
      <c r="AB44843" s="1"/>
      <c r="AC44843" s="1"/>
      <c r="AJ44843" s="1"/>
      <c r="AK44843" s="1"/>
      <c r="AL44843" s="1"/>
    </row>
    <row r="44844">
      <c r="I44844" s="1"/>
      <c r="J44844" s="1"/>
      <c r="K44844" s="1"/>
      <c r="AA44844" s="1"/>
      <c r="AB44844" s="1"/>
      <c r="AC44844" s="1"/>
      <c r="AJ44844" s="1"/>
      <c r="AK44844" s="1"/>
      <c r="AL44844" s="1"/>
    </row>
    <row r="44845">
      <c r="I44845" s="1"/>
      <c r="J44845" s="1"/>
      <c r="K44845" s="1"/>
      <c r="AA44845" s="1"/>
      <c r="AB44845" s="1"/>
      <c r="AC44845" s="1"/>
      <c r="AJ44845" s="1"/>
      <c r="AK44845" s="1"/>
      <c r="AL44845" s="1"/>
    </row>
    <row r="44846">
      <c r="I44846" s="1"/>
      <c r="J44846" s="1"/>
      <c r="K44846" s="1"/>
      <c r="AA44846" s="1"/>
      <c r="AB44846" s="1"/>
      <c r="AC44846" s="1"/>
      <c r="AJ44846" s="1"/>
      <c r="AK44846" s="1"/>
      <c r="AL44846" s="1"/>
    </row>
    <row r="44847">
      <c r="I44847" s="1"/>
      <c r="J44847" s="1"/>
      <c r="K44847" s="1"/>
      <c r="AA44847" s="1"/>
      <c r="AB44847" s="1"/>
      <c r="AC44847" s="1"/>
      <c r="AJ44847" s="1"/>
      <c r="AK44847" s="1"/>
      <c r="AL44847" s="1"/>
    </row>
    <row r="44848">
      <c r="I44848" s="1"/>
      <c r="J44848" s="1"/>
      <c r="K44848" s="1"/>
      <c r="AA44848" s="1"/>
      <c r="AB44848" s="1"/>
      <c r="AC44848" s="1"/>
      <c r="AJ44848" s="1"/>
      <c r="AK44848" s="1"/>
      <c r="AL44848" s="1"/>
    </row>
    <row r="44849">
      <c r="I44849" s="1"/>
      <c r="J44849" s="1"/>
      <c r="K44849" s="1"/>
      <c r="AA44849" s="1"/>
      <c r="AB44849" s="1"/>
      <c r="AC44849" s="1"/>
      <c r="AJ44849" s="1"/>
      <c r="AK44849" s="1"/>
      <c r="AL44849" s="1"/>
    </row>
    <row r="44850">
      <c r="I44850" s="1"/>
      <c r="J44850" s="1"/>
      <c r="K44850" s="1"/>
      <c r="AA44850" s="1"/>
      <c r="AB44850" s="1"/>
      <c r="AC44850" s="1"/>
      <c r="AJ44850" s="1"/>
      <c r="AK44850" s="1"/>
      <c r="AL44850" s="1"/>
    </row>
    <row r="44851">
      <c r="I44851" s="1"/>
      <c r="J44851" s="1"/>
      <c r="K44851" s="1"/>
      <c r="AA44851" s="1"/>
      <c r="AB44851" s="1"/>
      <c r="AC44851" s="1"/>
      <c r="AJ44851" s="1"/>
      <c r="AK44851" s="1"/>
      <c r="AL44851" s="1"/>
    </row>
    <row r="44852">
      <c r="I44852" s="1"/>
      <c r="J44852" s="1"/>
      <c r="K44852" s="1"/>
      <c r="AA44852" s="1"/>
      <c r="AB44852" s="1"/>
      <c r="AC44852" s="1"/>
      <c r="AJ44852" s="1"/>
      <c r="AK44852" s="1"/>
      <c r="AL44852" s="1"/>
    </row>
    <row r="44853">
      <c r="I44853" s="1"/>
      <c r="J44853" s="1"/>
      <c r="K44853" s="1"/>
      <c r="AA44853" s="1"/>
      <c r="AB44853" s="1"/>
      <c r="AC44853" s="1"/>
      <c r="AJ44853" s="1"/>
      <c r="AK44853" s="1"/>
      <c r="AL44853" s="1"/>
    </row>
    <row r="44854">
      <c r="I44854" s="1"/>
      <c r="J44854" s="1"/>
      <c r="K44854" s="1"/>
      <c r="AA44854" s="1"/>
      <c r="AB44854" s="1"/>
      <c r="AC44854" s="1"/>
      <c r="AJ44854" s="1"/>
      <c r="AK44854" s="1"/>
      <c r="AL44854" s="1"/>
    </row>
    <row r="44855">
      <c r="I44855" s="1"/>
      <c r="J44855" s="1"/>
      <c r="K44855" s="1"/>
      <c r="AA44855" s="1"/>
      <c r="AB44855" s="1"/>
      <c r="AC44855" s="1"/>
      <c r="AJ44855" s="1"/>
      <c r="AK44855" s="1"/>
      <c r="AL44855" s="1"/>
    </row>
    <row r="44856">
      <c r="I44856" s="1"/>
      <c r="J44856" s="1"/>
      <c r="K44856" s="1"/>
      <c r="AA44856" s="1"/>
      <c r="AB44856" s="1"/>
      <c r="AC44856" s="1"/>
      <c r="AJ44856" s="1"/>
      <c r="AK44856" s="1"/>
      <c r="AL44856" s="1"/>
    </row>
    <row r="44857">
      <c r="I44857" s="1"/>
      <c r="J44857" s="1"/>
      <c r="K44857" s="1"/>
      <c r="AA44857" s="1"/>
      <c r="AB44857" s="1"/>
      <c r="AC44857" s="1"/>
      <c r="AJ44857" s="1"/>
      <c r="AK44857" s="1"/>
      <c r="AL44857" s="1"/>
    </row>
    <row r="44858">
      <c r="I44858" s="1"/>
      <c r="J44858" s="1"/>
      <c r="K44858" s="1"/>
      <c r="AA44858" s="1"/>
      <c r="AB44858" s="1"/>
      <c r="AC44858" s="1"/>
      <c r="AJ44858" s="1"/>
      <c r="AK44858" s="1"/>
      <c r="AL44858" s="1"/>
    </row>
    <row r="44859">
      <c r="I44859" s="1"/>
      <c r="J44859" s="1"/>
      <c r="K44859" s="1"/>
      <c r="AA44859" s="1"/>
      <c r="AB44859" s="1"/>
      <c r="AC44859" s="1"/>
      <c r="AJ44859" s="1"/>
      <c r="AK44859" s="1"/>
      <c r="AL44859" s="1"/>
    </row>
    <row r="44860">
      <c r="I44860" s="1"/>
      <c r="J44860" s="1"/>
      <c r="K44860" s="1"/>
      <c r="AA44860" s="1"/>
      <c r="AB44860" s="1"/>
      <c r="AC44860" s="1"/>
      <c r="AJ44860" s="1"/>
      <c r="AK44860" s="1"/>
      <c r="AL44860" s="1"/>
    </row>
    <row r="44861">
      <c r="I44861" s="1"/>
      <c r="J44861" s="1"/>
      <c r="K44861" s="1"/>
      <c r="AA44861" s="1"/>
      <c r="AB44861" s="1"/>
      <c r="AC44861" s="1"/>
      <c r="AJ44861" s="1"/>
      <c r="AK44861" s="1"/>
      <c r="AL44861" s="1"/>
    </row>
    <row r="44862">
      <c r="I44862" s="1"/>
      <c r="J44862" s="1"/>
      <c r="K44862" s="1"/>
      <c r="AA44862" s="1"/>
      <c r="AB44862" s="1"/>
      <c r="AC44862" s="1"/>
      <c r="AJ44862" s="1"/>
      <c r="AK44862" s="1"/>
      <c r="AL44862" s="1"/>
    </row>
    <row r="44863">
      <c r="I44863" s="1"/>
      <c r="J44863" s="1"/>
      <c r="K44863" s="1"/>
      <c r="AA44863" s="1"/>
      <c r="AB44863" s="1"/>
      <c r="AC44863" s="1"/>
      <c r="AJ44863" s="1"/>
      <c r="AK44863" s="1"/>
      <c r="AL44863" s="1"/>
    </row>
    <row r="44864">
      <c r="I44864" s="1"/>
      <c r="J44864" s="1"/>
      <c r="K44864" s="1"/>
      <c r="AA44864" s="1"/>
      <c r="AB44864" s="1"/>
      <c r="AC44864" s="1"/>
      <c r="AJ44864" s="1"/>
      <c r="AK44864" s="1"/>
      <c r="AL44864" s="1"/>
    </row>
    <row r="44865">
      <c r="I44865" s="1"/>
      <c r="J44865" s="1"/>
      <c r="K44865" s="1"/>
      <c r="AA44865" s="1"/>
      <c r="AB44865" s="1"/>
      <c r="AC44865" s="1"/>
      <c r="AJ44865" s="1"/>
      <c r="AK44865" s="1"/>
      <c r="AL44865" s="1"/>
    </row>
    <row r="44866">
      <c r="I44866" s="1"/>
      <c r="J44866" s="1"/>
      <c r="K44866" s="1"/>
      <c r="AA44866" s="1"/>
      <c r="AB44866" s="1"/>
      <c r="AC44866" s="1"/>
      <c r="AJ44866" s="1"/>
      <c r="AK44866" s="1"/>
      <c r="AL44866" s="1"/>
    </row>
    <row r="44867">
      <c r="I44867" s="1"/>
      <c r="J44867" s="1"/>
      <c r="K44867" s="1"/>
      <c r="AA44867" s="1"/>
      <c r="AB44867" s="1"/>
      <c r="AC44867" s="1"/>
      <c r="AJ44867" s="1"/>
      <c r="AK44867" s="1"/>
      <c r="AL44867" s="1"/>
    </row>
    <row r="44868">
      <c r="I44868" s="1"/>
      <c r="J44868" s="1"/>
      <c r="K44868" s="1"/>
      <c r="AA44868" s="1"/>
      <c r="AB44868" s="1"/>
      <c r="AC44868" s="1"/>
      <c r="AJ44868" s="1"/>
      <c r="AK44868" s="1"/>
      <c r="AL44868" s="1"/>
    </row>
    <row r="44869">
      <c r="I44869" s="1"/>
      <c r="J44869" s="1"/>
      <c r="K44869" s="1"/>
      <c r="AA44869" s="1"/>
      <c r="AB44869" s="1"/>
      <c r="AC44869" s="1"/>
      <c r="AJ44869" s="1"/>
      <c r="AK44869" s="1"/>
      <c r="AL44869" s="1"/>
    </row>
    <row r="44870">
      <c r="I44870" s="1"/>
      <c r="J44870" s="1"/>
      <c r="K44870" s="1"/>
      <c r="AA44870" s="1"/>
      <c r="AB44870" s="1"/>
      <c r="AC44870" s="1"/>
      <c r="AJ44870" s="1"/>
      <c r="AK44870" s="1"/>
      <c r="AL44870" s="1"/>
    </row>
    <row r="44871">
      <c r="I44871" s="1"/>
      <c r="J44871" s="1"/>
      <c r="K44871" s="1"/>
      <c r="AA44871" s="1"/>
      <c r="AB44871" s="1"/>
      <c r="AC44871" s="1"/>
      <c r="AJ44871" s="1"/>
      <c r="AK44871" s="1"/>
      <c r="AL44871" s="1"/>
    </row>
    <row r="44872">
      <c r="I44872" s="1"/>
      <c r="J44872" s="1"/>
      <c r="K44872" s="1"/>
      <c r="AA44872" s="1"/>
      <c r="AB44872" s="1"/>
      <c r="AC44872" s="1"/>
      <c r="AJ44872" s="1"/>
      <c r="AK44872" s="1"/>
      <c r="AL44872" s="1"/>
    </row>
    <row r="44873">
      <c r="I44873" s="1"/>
      <c r="J44873" s="1"/>
      <c r="K44873" s="1"/>
      <c r="AA44873" s="1"/>
      <c r="AB44873" s="1"/>
      <c r="AC44873" s="1"/>
      <c r="AJ44873" s="1"/>
      <c r="AK44873" s="1"/>
      <c r="AL44873" s="1"/>
    </row>
    <row r="44874">
      <c r="I44874" s="1"/>
      <c r="J44874" s="1"/>
      <c r="K44874" s="1"/>
      <c r="AA44874" s="1"/>
      <c r="AB44874" s="1"/>
      <c r="AC44874" s="1"/>
      <c r="AJ44874" s="1"/>
      <c r="AK44874" s="1"/>
      <c r="AL44874" s="1"/>
    </row>
    <row r="44875">
      <c r="I44875" s="1"/>
      <c r="J44875" s="1"/>
      <c r="K44875" s="1"/>
      <c r="AA44875" s="1"/>
      <c r="AB44875" s="1"/>
      <c r="AC44875" s="1"/>
      <c r="AJ44875" s="1"/>
      <c r="AK44875" s="1"/>
      <c r="AL44875" s="1"/>
    </row>
    <row r="44876">
      <c r="I44876" s="1"/>
      <c r="J44876" s="1"/>
      <c r="K44876" s="1"/>
      <c r="AA44876" s="1"/>
      <c r="AB44876" s="1"/>
      <c r="AC44876" s="1"/>
      <c r="AJ44876" s="1"/>
      <c r="AK44876" s="1"/>
      <c r="AL44876" s="1"/>
    </row>
    <row r="44877">
      <c r="I44877" s="1"/>
      <c r="J44877" s="1"/>
      <c r="K44877" s="1"/>
      <c r="AA44877" s="1"/>
      <c r="AB44877" s="1"/>
      <c r="AC44877" s="1"/>
      <c r="AJ44877" s="1"/>
      <c r="AK44877" s="1"/>
      <c r="AL44877" s="1"/>
    </row>
    <row r="44878">
      <c r="I44878" s="1"/>
      <c r="J44878" s="1"/>
      <c r="K44878" s="1"/>
      <c r="AA44878" s="1"/>
      <c r="AB44878" s="1"/>
      <c r="AC44878" s="1"/>
      <c r="AJ44878" s="1"/>
      <c r="AK44878" s="1"/>
      <c r="AL44878" s="1"/>
    </row>
    <row r="44879">
      <c r="I44879" s="1"/>
      <c r="J44879" s="1"/>
      <c r="K44879" s="1"/>
      <c r="AA44879" s="1"/>
      <c r="AB44879" s="1"/>
      <c r="AC44879" s="1"/>
      <c r="AJ44879" s="1"/>
      <c r="AK44879" s="1"/>
      <c r="AL44879" s="1"/>
    </row>
    <row r="44880">
      <c r="I44880" s="1"/>
      <c r="J44880" s="1"/>
      <c r="K44880" s="1"/>
      <c r="AA44880" s="1"/>
      <c r="AB44880" s="1"/>
      <c r="AC44880" s="1"/>
      <c r="AJ44880" s="1"/>
      <c r="AK44880" s="1"/>
      <c r="AL44880" s="1"/>
    </row>
    <row r="44881">
      <c r="I44881" s="1"/>
      <c r="J44881" s="1"/>
      <c r="K44881" s="1"/>
      <c r="AA44881" s="1"/>
      <c r="AB44881" s="1"/>
      <c r="AC44881" s="1"/>
      <c r="AJ44881" s="1"/>
      <c r="AK44881" s="1"/>
      <c r="AL44881" s="1"/>
    </row>
    <row r="44882">
      <c r="I44882" s="1"/>
      <c r="J44882" s="1"/>
      <c r="K44882" s="1"/>
      <c r="AA44882" s="1"/>
      <c r="AB44882" s="1"/>
      <c r="AC44882" s="1"/>
      <c r="AJ44882" s="1"/>
      <c r="AK44882" s="1"/>
      <c r="AL44882" s="1"/>
    </row>
    <row r="44883">
      <c r="I44883" s="1"/>
      <c r="J44883" s="1"/>
      <c r="K44883" s="1"/>
      <c r="AA44883" s="1"/>
      <c r="AB44883" s="1"/>
      <c r="AC44883" s="1"/>
      <c r="AJ44883" s="1"/>
      <c r="AK44883" s="1"/>
      <c r="AL44883" s="1"/>
    </row>
    <row r="44884">
      <c r="I44884" s="1"/>
      <c r="J44884" s="1"/>
      <c r="K44884" s="1"/>
      <c r="AA44884" s="1"/>
      <c r="AB44884" s="1"/>
      <c r="AC44884" s="1"/>
      <c r="AJ44884" s="1"/>
      <c r="AK44884" s="1"/>
      <c r="AL44884" s="1"/>
    </row>
    <row r="44885">
      <c r="I44885" s="1"/>
      <c r="J44885" s="1"/>
      <c r="K44885" s="1"/>
      <c r="AA44885" s="1"/>
      <c r="AB44885" s="1"/>
      <c r="AC44885" s="1"/>
      <c r="AJ44885" s="1"/>
      <c r="AK44885" s="1"/>
      <c r="AL44885" s="1"/>
    </row>
    <row r="44886">
      <c r="I44886" s="1"/>
      <c r="J44886" s="1"/>
      <c r="K44886" s="1"/>
      <c r="AA44886" s="1"/>
      <c r="AB44886" s="1"/>
      <c r="AC44886" s="1"/>
      <c r="AJ44886" s="1"/>
      <c r="AK44886" s="1"/>
      <c r="AL44886" s="1"/>
    </row>
    <row r="44887">
      <c r="I44887" s="1"/>
      <c r="J44887" s="1"/>
      <c r="K44887" s="1"/>
      <c r="AA44887" s="1"/>
      <c r="AB44887" s="1"/>
      <c r="AC44887" s="1"/>
      <c r="AJ44887" s="1"/>
      <c r="AK44887" s="1"/>
      <c r="AL44887" s="1"/>
    </row>
    <row r="44888">
      <c r="I44888" s="1"/>
      <c r="J44888" s="1"/>
      <c r="K44888" s="1"/>
      <c r="AA44888" s="1"/>
      <c r="AB44888" s="1"/>
      <c r="AC44888" s="1"/>
      <c r="AJ44888" s="1"/>
      <c r="AK44888" s="1"/>
      <c r="AL44888" s="1"/>
    </row>
    <row r="44889">
      <c r="I44889" s="1"/>
      <c r="J44889" s="1"/>
      <c r="K44889" s="1"/>
      <c r="AA44889" s="1"/>
      <c r="AB44889" s="1"/>
      <c r="AC44889" s="1"/>
      <c r="AJ44889" s="1"/>
      <c r="AK44889" s="1"/>
      <c r="AL44889" s="1"/>
    </row>
    <row r="44890">
      <c r="I44890" s="1"/>
      <c r="J44890" s="1"/>
      <c r="K44890" s="1"/>
      <c r="AA44890" s="1"/>
      <c r="AB44890" s="1"/>
      <c r="AC44890" s="1"/>
      <c r="AJ44890" s="1"/>
      <c r="AK44890" s="1"/>
      <c r="AL44890" s="1"/>
    </row>
    <row r="44891">
      <c r="I44891" s="1"/>
      <c r="J44891" s="1"/>
      <c r="K44891" s="1"/>
      <c r="AA44891" s="1"/>
      <c r="AB44891" s="1"/>
      <c r="AC44891" s="1"/>
      <c r="AJ44891" s="1"/>
      <c r="AK44891" s="1"/>
      <c r="AL44891" s="1"/>
    </row>
    <row r="44892">
      <c r="I44892" s="1"/>
      <c r="J44892" s="1"/>
      <c r="K44892" s="1"/>
      <c r="AA44892" s="1"/>
      <c r="AB44892" s="1"/>
      <c r="AC44892" s="1"/>
      <c r="AJ44892" s="1"/>
      <c r="AK44892" s="1"/>
      <c r="AL44892" s="1"/>
    </row>
    <row r="44893">
      <c r="I44893" s="1"/>
      <c r="J44893" s="1"/>
      <c r="K44893" s="1"/>
      <c r="AA44893" s="1"/>
      <c r="AB44893" s="1"/>
      <c r="AC44893" s="1"/>
      <c r="AJ44893" s="1"/>
      <c r="AK44893" s="1"/>
      <c r="AL44893" s="1"/>
    </row>
    <row r="44894">
      <c r="I44894" s="1"/>
      <c r="J44894" s="1"/>
      <c r="K44894" s="1"/>
      <c r="AA44894" s="1"/>
      <c r="AB44894" s="1"/>
      <c r="AC44894" s="1"/>
      <c r="AJ44894" s="1"/>
      <c r="AK44894" s="1"/>
      <c r="AL44894" s="1"/>
    </row>
    <row r="44895">
      <c r="I44895" s="1"/>
      <c r="J44895" s="1"/>
      <c r="K44895" s="1"/>
      <c r="AA44895" s="1"/>
      <c r="AB44895" s="1"/>
      <c r="AC44895" s="1"/>
      <c r="AJ44895" s="1"/>
      <c r="AK44895" s="1"/>
      <c r="AL44895" s="1"/>
    </row>
    <row r="44896">
      <c r="I44896" s="1"/>
      <c r="J44896" s="1"/>
      <c r="K44896" s="1"/>
      <c r="AA44896" s="1"/>
      <c r="AB44896" s="1"/>
      <c r="AC44896" s="1"/>
      <c r="AJ44896" s="1"/>
      <c r="AK44896" s="1"/>
      <c r="AL44896" s="1"/>
    </row>
    <row r="44897">
      <c r="I44897" s="1"/>
      <c r="J44897" s="1"/>
      <c r="K44897" s="1"/>
      <c r="AA44897" s="1"/>
      <c r="AB44897" s="1"/>
      <c r="AC44897" s="1"/>
      <c r="AJ44897" s="1"/>
      <c r="AK44897" s="1"/>
      <c r="AL44897" s="1"/>
    </row>
    <row r="44898">
      <c r="I44898" s="1"/>
      <c r="J44898" s="1"/>
      <c r="K44898" s="1"/>
      <c r="AA44898" s="1"/>
      <c r="AB44898" s="1"/>
      <c r="AC44898" s="1"/>
      <c r="AJ44898" s="1"/>
      <c r="AK44898" s="1"/>
      <c r="AL44898" s="1"/>
    </row>
    <row r="44899">
      <c r="I44899" s="1"/>
      <c r="J44899" s="1"/>
      <c r="K44899" s="1"/>
      <c r="AA44899" s="1"/>
      <c r="AB44899" s="1"/>
      <c r="AC44899" s="1"/>
      <c r="AJ44899" s="1"/>
      <c r="AK44899" s="1"/>
      <c r="AL44899" s="1"/>
    </row>
    <row r="44900">
      <c r="I44900" s="1"/>
      <c r="J44900" s="1"/>
      <c r="K44900" s="1"/>
      <c r="AA44900" s="1"/>
      <c r="AB44900" s="1"/>
      <c r="AC44900" s="1"/>
      <c r="AJ44900" s="1"/>
      <c r="AK44900" s="1"/>
      <c r="AL44900" s="1"/>
    </row>
    <row r="44901">
      <c r="I44901" s="1"/>
      <c r="J44901" s="1"/>
      <c r="K44901" s="1"/>
      <c r="AA44901" s="1"/>
      <c r="AB44901" s="1"/>
      <c r="AC44901" s="1"/>
      <c r="AJ44901" s="1"/>
      <c r="AK44901" s="1"/>
      <c r="AL44901" s="1"/>
    </row>
    <row r="44902">
      <c r="I44902" s="1"/>
      <c r="J44902" s="1"/>
      <c r="K44902" s="1"/>
      <c r="AA44902" s="1"/>
      <c r="AB44902" s="1"/>
      <c r="AC44902" s="1"/>
      <c r="AJ44902" s="1"/>
      <c r="AK44902" s="1"/>
      <c r="AL44902" s="1"/>
    </row>
    <row r="44903">
      <c r="I44903" s="1"/>
      <c r="J44903" s="1"/>
      <c r="K44903" s="1"/>
      <c r="AA44903" s="1"/>
      <c r="AB44903" s="1"/>
      <c r="AC44903" s="1"/>
      <c r="AJ44903" s="1"/>
      <c r="AK44903" s="1"/>
      <c r="AL44903" s="1"/>
    </row>
    <row r="44904">
      <c r="I44904" s="1"/>
      <c r="J44904" s="1"/>
      <c r="K44904" s="1"/>
      <c r="AA44904" s="1"/>
      <c r="AB44904" s="1"/>
      <c r="AC44904" s="1"/>
      <c r="AJ44904" s="1"/>
      <c r="AK44904" s="1"/>
      <c r="AL44904" s="1"/>
    </row>
    <row r="44905">
      <c r="I44905" s="1"/>
      <c r="J44905" s="1"/>
      <c r="K44905" s="1"/>
      <c r="AA44905" s="1"/>
      <c r="AB44905" s="1"/>
      <c r="AC44905" s="1"/>
      <c r="AJ44905" s="1"/>
      <c r="AK44905" s="1"/>
      <c r="AL44905" s="1"/>
    </row>
    <row r="44906">
      <c r="I44906" s="1"/>
      <c r="J44906" s="1"/>
      <c r="K44906" s="1"/>
      <c r="AA44906" s="1"/>
      <c r="AB44906" s="1"/>
      <c r="AC44906" s="1"/>
      <c r="AJ44906" s="1"/>
      <c r="AK44906" s="1"/>
      <c r="AL44906" s="1"/>
    </row>
    <row r="44907">
      <c r="I44907" s="1"/>
      <c r="J44907" s="1"/>
      <c r="K44907" s="1"/>
      <c r="AA44907" s="1"/>
      <c r="AB44907" s="1"/>
      <c r="AC44907" s="1"/>
      <c r="AJ44907" s="1"/>
      <c r="AK44907" s="1"/>
      <c r="AL44907" s="1"/>
    </row>
    <row r="44908">
      <c r="I44908" s="1"/>
      <c r="J44908" s="1"/>
      <c r="K44908" s="1"/>
      <c r="AA44908" s="1"/>
      <c r="AB44908" s="1"/>
      <c r="AC44908" s="1"/>
      <c r="AJ44908" s="1"/>
      <c r="AK44908" s="1"/>
      <c r="AL44908" s="1"/>
    </row>
    <row r="44909">
      <c r="I44909" s="1"/>
      <c r="J44909" s="1"/>
      <c r="K44909" s="1"/>
      <c r="AA44909" s="1"/>
      <c r="AB44909" s="1"/>
      <c r="AC44909" s="1"/>
      <c r="AJ44909" s="1"/>
      <c r="AK44909" s="1"/>
      <c r="AL44909" s="1"/>
    </row>
    <row r="44910">
      <c r="I44910" s="1"/>
      <c r="J44910" s="1"/>
      <c r="K44910" s="1"/>
      <c r="AA44910" s="1"/>
      <c r="AB44910" s="1"/>
      <c r="AC44910" s="1"/>
      <c r="AJ44910" s="1"/>
      <c r="AK44910" s="1"/>
      <c r="AL44910" s="1"/>
    </row>
    <row r="44911">
      <c r="I44911" s="1"/>
      <c r="J44911" s="1"/>
      <c r="K44911" s="1"/>
      <c r="AA44911" s="1"/>
      <c r="AB44911" s="1"/>
      <c r="AC44911" s="1"/>
      <c r="AJ44911" s="1"/>
      <c r="AK44911" s="1"/>
      <c r="AL44911" s="1"/>
    </row>
    <row r="44912">
      <c r="I44912" s="1"/>
      <c r="J44912" s="1"/>
      <c r="K44912" s="1"/>
      <c r="AA44912" s="1"/>
      <c r="AB44912" s="1"/>
      <c r="AC44912" s="1"/>
      <c r="AJ44912" s="1"/>
      <c r="AK44912" s="1"/>
      <c r="AL44912" s="1"/>
    </row>
    <row r="44913">
      <c r="I44913" s="1"/>
      <c r="J44913" s="1"/>
      <c r="K44913" s="1"/>
      <c r="AA44913" s="1"/>
      <c r="AB44913" s="1"/>
      <c r="AC44913" s="1"/>
      <c r="AJ44913" s="1"/>
      <c r="AK44913" s="1"/>
      <c r="AL44913" s="1"/>
    </row>
    <row r="44914">
      <c r="I44914" s="1"/>
      <c r="J44914" s="1"/>
      <c r="K44914" s="1"/>
      <c r="AA44914" s="1"/>
      <c r="AB44914" s="1"/>
      <c r="AC44914" s="1"/>
      <c r="AJ44914" s="1"/>
      <c r="AK44914" s="1"/>
      <c r="AL44914" s="1"/>
    </row>
    <row r="44915">
      <c r="I44915" s="1"/>
      <c r="J44915" s="1"/>
      <c r="K44915" s="1"/>
      <c r="AA44915" s="1"/>
      <c r="AB44915" s="1"/>
      <c r="AC44915" s="1"/>
      <c r="AJ44915" s="1"/>
      <c r="AK44915" s="1"/>
      <c r="AL44915" s="1"/>
    </row>
    <row r="44916">
      <c r="I44916" s="1"/>
      <c r="J44916" s="1"/>
      <c r="K44916" s="1"/>
      <c r="AA44916" s="1"/>
      <c r="AB44916" s="1"/>
      <c r="AC44916" s="1"/>
      <c r="AJ44916" s="1"/>
      <c r="AK44916" s="1"/>
      <c r="AL44916" s="1"/>
    </row>
    <row r="44917">
      <c r="I44917" s="1"/>
      <c r="J44917" s="1"/>
      <c r="K44917" s="1"/>
      <c r="AA44917" s="1"/>
      <c r="AB44917" s="1"/>
      <c r="AC44917" s="1"/>
      <c r="AJ44917" s="1"/>
      <c r="AK44917" s="1"/>
      <c r="AL44917" s="1"/>
    </row>
    <row r="44918">
      <c r="I44918" s="1"/>
      <c r="J44918" s="1"/>
      <c r="K44918" s="1"/>
      <c r="AA44918" s="1"/>
      <c r="AB44918" s="1"/>
      <c r="AC44918" s="1"/>
      <c r="AJ44918" s="1"/>
      <c r="AK44918" s="1"/>
      <c r="AL44918" s="1"/>
    </row>
    <row r="44919">
      <c r="I44919" s="1"/>
      <c r="J44919" s="1"/>
      <c r="K44919" s="1"/>
      <c r="AA44919" s="1"/>
      <c r="AB44919" s="1"/>
      <c r="AC44919" s="1"/>
      <c r="AJ44919" s="1"/>
      <c r="AK44919" s="1"/>
      <c r="AL44919" s="1"/>
    </row>
    <row r="44920">
      <c r="I44920" s="1"/>
      <c r="J44920" s="1"/>
      <c r="K44920" s="1"/>
      <c r="AA44920" s="1"/>
      <c r="AB44920" s="1"/>
      <c r="AC44920" s="1"/>
      <c r="AJ44920" s="1"/>
      <c r="AK44920" s="1"/>
      <c r="AL44920" s="1"/>
    </row>
    <row r="44921">
      <c r="I44921" s="1"/>
      <c r="J44921" s="1"/>
      <c r="K44921" s="1"/>
      <c r="AA44921" s="1"/>
      <c r="AB44921" s="1"/>
      <c r="AC44921" s="1"/>
      <c r="AJ44921" s="1"/>
      <c r="AK44921" s="1"/>
      <c r="AL44921" s="1"/>
    </row>
    <row r="44922">
      <c r="I44922" s="1"/>
      <c r="J44922" s="1"/>
      <c r="K44922" s="1"/>
      <c r="AA44922" s="1"/>
      <c r="AB44922" s="1"/>
      <c r="AC44922" s="1"/>
      <c r="AJ44922" s="1"/>
      <c r="AK44922" s="1"/>
      <c r="AL44922" s="1"/>
    </row>
    <row r="44923">
      <c r="I44923" s="1"/>
      <c r="J44923" s="1"/>
      <c r="K44923" s="1"/>
      <c r="AA44923" s="1"/>
      <c r="AB44923" s="1"/>
      <c r="AC44923" s="1"/>
      <c r="AJ44923" s="1"/>
      <c r="AK44923" s="1"/>
      <c r="AL44923" s="1"/>
    </row>
    <row r="44924">
      <c r="I44924" s="1"/>
      <c r="J44924" s="1"/>
      <c r="K44924" s="1"/>
      <c r="AA44924" s="1"/>
      <c r="AB44924" s="1"/>
      <c r="AC44924" s="1"/>
      <c r="AJ44924" s="1"/>
      <c r="AK44924" s="1"/>
      <c r="AL44924" s="1"/>
    </row>
    <row r="44925">
      <c r="I44925" s="1"/>
      <c r="J44925" s="1"/>
      <c r="K44925" s="1"/>
      <c r="AA44925" s="1"/>
      <c r="AB44925" s="1"/>
      <c r="AC44925" s="1"/>
      <c r="AJ44925" s="1"/>
      <c r="AK44925" s="1"/>
      <c r="AL44925" s="1"/>
    </row>
    <row r="44926">
      <c r="I44926" s="1"/>
      <c r="J44926" s="1"/>
      <c r="K44926" s="1"/>
      <c r="AA44926" s="1"/>
      <c r="AB44926" s="1"/>
      <c r="AC44926" s="1"/>
      <c r="AJ44926" s="1"/>
      <c r="AK44926" s="1"/>
      <c r="AL44926" s="1"/>
    </row>
    <row r="44927">
      <c r="I44927" s="1"/>
      <c r="J44927" s="1"/>
      <c r="K44927" s="1"/>
      <c r="AA44927" s="1"/>
      <c r="AB44927" s="1"/>
      <c r="AC44927" s="1"/>
      <c r="AJ44927" s="1"/>
      <c r="AK44927" s="1"/>
      <c r="AL44927" s="1"/>
    </row>
    <row r="44928">
      <c r="I44928" s="1"/>
      <c r="J44928" s="1"/>
      <c r="K44928" s="1"/>
      <c r="AA44928" s="1"/>
      <c r="AB44928" s="1"/>
      <c r="AC44928" s="1"/>
      <c r="AJ44928" s="1"/>
      <c r="AK44928" s="1"/>
      <c r="AL44928" s="1"/>
    </row>
    <row r="44929">
      <c r="I44929" s="1"/>
      <c r="J44929" s="1"/>
      <c r="K44929" s="1"/>
      <c r="AA44929" s="1"/>
      <c r="AB44929" s="1"/>
      <c r="AC44929" s="1"/>
      <c r="AJ44929" s="1"/>
      <c r="AK44929" s="1"/>
      <c r="AL44929" s="1"/>
    </row>
    <row r="44930">
      <c r="I44930" s="1"/>
      <c r="J44930" s="1"/>
      <c r="K44930" s="1"/>
      <c r="AA44930" s="1"/>
      <c r="AB44930" s="1"/>
      <c r="AC44930" s="1"/>
      <c r="AJ44930" s="1"/>
      <c r="AK44930" s="1"/>
      <c r="AL44930" s="1"/>
    </row>
    <row r="44931">
      <c r="I44931" s="1"/>
      <c r="J44931" s="1"/>
      <c r="K44931" s="1"/>
      <c r="AA44931" s="1"/>
      <c r="AB44931" s="1"/>
      <c r="AC44931" s="1"/>
      <c r="AJ44931" s="1"/>
      <c r="AK44931" s="1"/>
      <c r="AL44931" s="1"/>
    </row>
    <row r="44932">
      <c r="I44932" s="1"/>
      <c r="J44932" s="1"/>
      <c r="K44932" s="1"/>
      <c r="AA44932" s="1"/>
      <c r="AB44932" s="1"/>
      <c r="AC44932" s="1"/>
      <c r="AJ44932" s="1"/>
      <c r="AK44932" s="1"/>
      <c r="AL44932" s="1"/>
    </row>
    <row r="44933">
      <c r="I44933" s="1"/>
      <c r="J44933" s="1"/>
      <c r="K44933" s="1"/>
      <c r="AA44933" s="1"/>
      <c r="AB44933" s="1"/>
      <c r="AC44933" s="1"/>
      <c r="AJ44933" s="1"/>
      <c r="AK44933" s="1"/>
      <c r="AL44933" s="1"/>
    </row>
    <row r="44934">
      <c r="I44934" s="1"/>
      <c r="J44934" s="1"/>
      <c r="K44934" s="1"/>
      <c r="AA44934" s="1"/>
      <c r="AB44934" s="1"/>
      <c r="AC44934" s="1"/>
      <c r="AJ44934" s="1"/>
      <c r="AK44934" s="1"/>
      <c r="AL44934" s="1"/>
    </row>
    <row r="44935">
      <c r="I44935" s="1"/>
      <c r="J44935" s="1"/>
      <c r="K44935" s="1"/>
      <c r="AA44935" s="1"/>
      <c r="AB44935" s="1"/>
      <c r="AC44935" s="1"/>
      <c r="AJ44935" s="1"/>
      <c r="AK44935" s="1"/>
      <c r="AL44935" s="1"/>
    </row>
    <row r="44936">
      <c r="I44936" s="1"/>
      <c r="J44936" s="1"/>
      <c r="K44936" s="1"/>
      <c r="AA44936" s="1"/>
      <c r="AB44936" s="1"/>
      <c r="AC44936" s="1"/>
      <c r="AJ44936" s="1"/>
      <c r="AK44936" s="1"/>
      <c r="AL44936" s="1"/>
    </row>
    <row r="44937">
      <c r="I44937" s="1"/>
      <c r="J44937" s="1"/>
      <c r="K44937" s="1"/>
      <c r="AA44937" s="1"/>
      <c r="AB44937" s="1"/>
      <c r="AC44937" s="1"/>
      <c r="AJ44937" s="1"/>
      <c r="AK44937" s="1"/>
      <c r="AL44937" s="1"/>
    </row>
    <row r="44938">
      <c r="I44938" s="1"/>
      <c r="J44938" s="1"/>
      <c r="K44938" s="1"/>
      <c r="AA44938" s="1"/>
      <c r="AB44938" s="1"/>
      <c r="AC44938" s="1"/>
      <c r="AJ44938" s="1"/>
      <c r="AK44938" s="1"/>
      <c r="AL44938" s="1"/>
    </row>
    <row r="44939">
      <c r="I44939" s="1"/>
      <c r="J44939" s="1"/>
      <c r="K44939" s="1"/>
      <c r="AA44939" s="1"/>
      <c r="AB44939" s="1"/>
      <c r="AC44939" s="1"/>
      <c r="AJ44939" s="1"/>
      <c r="AK44939" s="1"/>
      <c r="AL44939" s="1"/>
    </row>
    <row r="44940">
      <c r="I44940" s="1"/>
      <c r="J44940" s="1"/>
      <c r="K44940" s="1"/>
      <c r="AA44940" s="1"/>
      <c r="AB44940" s="1"/>
      <c r="AC44940" s="1"/>
      <c r="AJ44940" s="1"/>
      <c r="AK44940" s="1"/>
      <c r="AL44940" s="1"/>
    </row>
    <row r="44941">
      <c r="I44941" s="1"/>
      <c r="J44941" s="1"/>
      <c r="K44941" s="1"/>
      <c r="AA44941" s="1"/>
      <c r="AB44941" s="1"/>
      <c r="AC44941" s="1"/>
      <c r="AJ44941" s="1"/>
      <c r="AK44941" s="1"/>
      <c r="AL44941" s="1"/>
    </row>
    <row r="44942">
      <c r="I44942" s="1"/>
      <c r="J44942" s="1"/>
      <c r="K44942" s="1"/>
      <c r="AA44942" s="1"/>
      <c r="AB44942" s="1"/>
      <c r="AC44942" s="1"/>
      <c r="AJ44942" s="1"/>
      <c r="AK44942" s="1"/>
      <c r="AL44942" s="1"/>
    </row>
    <row r="44943">
      <c r="I44943" s="1"/>
      <c r="J44943" s="1"/>
      <c r="K44943" s="1"/>
      <c r="AA44943" s="1"/>
      <c r="AB44943" s="1"/>
      <c r="AC44943" s="1"/>
      <c r="AJ44943" s="1"/>
      <c r="AK44943" s="1"/>
      <c r="AL44943" s="1"/>
    </row>
    <row r="44944">
      <c r="I44944" s="1"/>
      <c r="J44944" s="1"/>
      <c r="K44944" s="1"/>
      <c r="AA44944" s="1"/>
      <c r="AB44944" s="1"/>
      <c r="AC44944" s="1"/>
      <c r="AJ44944" s="1"/>
      <c r="AK44944" s="1"/>
      <c r="AL44944" s="1"/>
    </row>
    <row r="44945">
      <c r="I44945" s="1"/>
      <c r="J44945" s="1"/>
      <c r="K44945" s="1"/>
      <c r="AA44945" s="1"/>
      <c r="AB44945" s="1"/>
      <c r="AC44945" s="1"/>
      <c r="AJ44945" s="1"/>
      <c r="AK44945" s="1"/>
      <c r="AL44945" s="1"/>
    </row>
    <row r="44946">
      <c r="I44946" s="1"/>
      <c r="J44946" s="1"/>
      <c r="K44946" s="1"/>
      <c r="AA44946" s="1"/>
      <c r="AB44946" s="1"/>
      <c r="AC44946" s="1"/>
      <c r="AJ44946" s="1"/>
      <c r="AK44946" s="1"/>
      <c r="AL44946" s="1"/>
    </row>
    <row r="44947">
      <c r="I44947" s="1"/>
      <c r="J44947" s="1"/>
      <c r="K44947" s="1"/>
      <c r="AA44947" s="1"/>
      <c r="AB44947" s="1"/>
      <c r="AC44947" s="1"/>
      <c r="AJ44947" s="1"/>
      <c r="AK44947" s="1"/>
      <c r="AL44947" s="1"/>
    </row>
    <row r="44948">
      <c r="I44948" s="1"/>
      <c r="J44948" s="1"/>
      <c r="K44948" s="1"/>
      <c r="AA44948" s="1"/>
      <c r="AB44948" s="1"/>
      <c r="AC44948" s="1"/>
      <c r="AJ44948" s="1"/>
      <c r="AK44948" s="1"/>
      <c r="AL44948" s="1"/>
    </row>
    <row r="44949">
      <c r="I44949" s="1"/>
      <c r="J44949" s="1"/>
      <c r="K44949" s="1"/>
      <c r="AA44949" s="1"/>
      <c r="AB44949" s="1"/>
      <c r="AC44949" s="1"/>
      <c r="AJ44949" s="1"/>
      <c r="AK44949" s="1"/>
      <c r="AL44949" s="1"/>
    </row>
    <row r="44950">
      <c r="I44950" s="1"/>
      <c r="J44950" s="1"/>
      <c r="K44950" s="1"/>
      <c r="AA44950" s="1"/>
      <c r="AB44950" s="1"/>
      <c r="AC44950" s="1"/>
      <c r="AJ44950" s="1"/>
      <c r="AK44950" s="1"/>
      <c r="AL44950" s="1"/>
    </row>
    <row r="44951">
      <c r="I44951" s="1"/>
      <c r="J44951" s="1"/>
      <c r="K44951" s="1"/>
      <c r="AA44951" s="1"/>
      <c r="AB44951" s="1"/>
      <c r="AC44951" s="1"/>
      <c r="AJ44951" s="1"/>
      <c r="AK44951" s="1"/>
      <c r="AL44951" s="1"/>
    </row>
    <row r="44952">
      <c r="I44952" s="1"/>
      <c r="J44952" s="1"/>
      <c r="K44952" s="1"/>
      <c r="AA44952" s="1"/>
      <c r="AB44952" s="1"/>
      <c r="AC44952" s="1"/>
      <c r="AJ44952" s="1"/>
      <c r="AK44952" s="1"/>
      <c r="AL44952" s="1"/>
    </row>
    <row r="44953">
      <c r="I44953" s="1"/>
      <c r="J44953" s="1"/>
      <c r="K44953" s="1"/>
      <c r="AA44953" s="1"/>
      <c r="AB44953" s="1"/>
      <c r="AC44953" s="1"/>
      <c r="AJ44953" s="1"/>
      <c r="AK44953" s="1"/>
      <c r="AL44953" s="1"/>
    </row>
    <row r="44954">
      <c r="I44954" s="1"/>
      <c r="J44954" s="1"/>
      <c r="K44954" s="1"/>
      <c r="AA44954" s="1"/>
      <c r="AB44954" s="1"/>
      <c r="AC44954" s="1"/>
      <c r="AJ44954" s="1"/>
      <c r="AK44954" s="1"/>
      <c r="AL44954" s="1"/>
    </row>
    <row r="44955">
      <c r="I44955" s="1"/>
      <c r="J44955" s="1"/>
      <c r="K44955" s="1"/>
      <c r="AA44955" s="1"/>
      <c r="AB44955" s="1"/>
      <c r="AC44955" s="1"/>
      <c r="AJ44955" s="1"/>
      <c r="AK44955" s="1"/>
      <c r="AL44955" s="1"/>
    </row>
    <row r="44956">
      <c r="I44956" s="1"/>
      <c r="J44956" s="1"/>
      <c r="K44956" s="1"/>
      <c r="AA44956" s="1"/>
      <c r="AB44956" s="1"/>
      <c r="AC44956" s="1"/>
      <c r="AJ44956" s="1"/>
      <c r="AK44956" s="1"/>
      <c r="AL44956" s="1"/>
    </row>
    <row r="44957">
      <c r="I44957" s="1"/>
      <c r="J44957" s="1"/>
      <c r="K44957" s="1"/>
      <c r="AA44957" s="1"/>
      <c r="AB44957" s="1"/>
      <c r="AC44957" s="1"/>
      <c r="AJ44957" s="1"/>
      <c r="AK44957" s="1"/>
      <c r="AL44957" s="1"/>
    </row>
    <row r="44958">
      <c r="I44958" s="1"/>
      <c r="J44958" s="1"/>
      <c r="K44958" s="1"/>
      <c r="AA44958" s="1"/>
      <c r="AB44958" s="1"/>
      <c r="AC44958" s="1"/>
      <c r="AJ44958" s="1"/>
      <c r="AK44958" s="1"/>
      <c r="AL44958" s="1"/>
    </row>
    <row r="44959">
      <c r="I44959" s="1"/>
      <c r="J44959" s="1"/>
      <c r="K44959" s="1"/>
      <c r="AA44959" s="1"/>
      <c r="AB44959" s="1"/>
      <c r="AC44959" s="1"/>
      <c r="AJ44959" s="1"/>
      <c r="AK44959" s="1"/>
      <c r="AL44959" s="1"/>
    </row>
    <row r="44960">
      <c r="I44960" s="1"/>
      <c r="J44960" s="1"/>
      <c r="K44960" s="1"/>
      <c r="AA44960" s="1"/>
      <c r="AB44960" s="1"/>
      <c r="AC44960" s="1"/>
      <c r="AJ44960" s="1"/>
      <c r="AK44960" s="1"/>
      <c r="AL44960" s="1"/>
    </row>
    <row r="44961">
      <c r="I44961" s="1"/>
      <c r="J44961" s="1"/>
      <c r="K44961" s="1"/>
      <c r="AA44961" s="1"/>
      <c r="AB44961" s="1"/>
      <c r="AC44961" s="1"/>
      <c r="AJ44961" s="1"/>
      <c r="AK44961" s="1"/>
      <c r="AL44961" s="1"/>
    </row>
    <row r="44962">
      <c r="I44962" s="1"/>
      <c r="J44962" s="1"/>
      <c r="K44962" s="1"/>
      <c r="AA44962" s="1"/>
      <c r="AB44962" s="1"/>
      <c r="AC44962" s="1"/>
      <c r="AJ44962" s="1"/>
      <c r="AK44962" s="1"/>
      <c r="AL44962" s="1"/>
    </row>
    <row r="44963">
      <c r="I44963" s="1"/>
      <c r="J44963" s="1"/>
      <c r="K44963" s="1"/>
      <c r="AA44963" s="1"/>
      <c r="AB44963" s="1"/>
      <c r="AC44963" s="1"/>
      <c r="AJ44963" s="1"/>
      <c r="AK44963" s="1"/>
      <c r="AL44963" s="1"/>
    </row>
    <row r="44964">
      <c r="I44964" s="1"/>
      <c r="J44964" s="1"/>
      <c r="K44964" s="1"/>
      <c r="AA44964" s="1"/>
      <c r="AB44964" s="1"/>
      <c r="AC44964" s="1"/>
      <c r="AJ44964" s="1"/>
      <c r="AK44964" s="1"/>
      <c r="AL44964" s="1"/>
    </row>
    <row r="44965">
      <c r="I44965" s="1"/>
      <c r="J44965" s="1"/>
      <c r="K44965" s="1"/>
      <c r="AA44965" s="1"/>
      <c r="AB44965" s="1"/>
      <c r="AC44965" s="1"/>
      <c r="AJ44965" s="1"/>
      <c r="AK44965" s="1"/>
      <c r="AL44965" s="1"/>
    </row>
    <row r="44966">
      <c r="I44966" s="1"/>
      <c r="J44966" s="1"/>
      <c r="K44966" s="1"/>
      <c r="AA44966" s="1"/>
      <c r="AB44966" s="1"/>
      <c r="AC44966" s="1"/>
      <c r="AJ44966" s="1"/>
      <c r="AK44966" s="1"/>
      <c r="AL44966" s="1"/>
    </row>
    <row r="44967">
      <c r="I44967" s="1"/>
      <c r="J44967" s="1"/>
      <c r="K44967" s="1"/>
      <c r="AA44967" s="1"/>
      <c r="AB44967" s="1"/>
      <c r="AC44967" s="1"/>
      <c r="AJ44967" s="1"/>
      <c r="AK44967" s="1"/>
      <c r="AL44967" s="1"/>
    </row>
    <row r="44968">
      <c r="I44968" s="1"/>
      <c r="J44968" s="1"/>
      <c r="K44968" s="1"/>
      <c r="AA44968" s="1"/>
      <c r="AB44968" s="1"/>
      <c r="AC44968" s="1"/>
      <c r="AJ44968" s="1"/>
      <c r="AK44968" s="1"/>
      <c r="AL44968" s="1"/>
    </row>
    <row r="44969">
      <c r="I44969" s="1"/>
      <c r="J44969" s="1"/>
      <c r="K44969" s="1"/>
      <c r="AA44969" s="1"/>
      <c r="AB44969" s="1"/>
      <c r="AC44969" s="1"/>
      <c r="AJ44969" s="1"/>
      <c r="AK44969" s="1"/>
      <c r="AL44969" s="1"/>
    </row>
    <row r="44970">
      <c r="I44970" s="1"/>
      <c r="J44970" s="1"/>
      <c r="K44970" s="1"/>
      <c r="AA44970" s="1"/>
      <c r="AB44970" s="1"/>
      <c r="AC44970" s="1"/>
      <c r="AJ44970" s="1"/>
      <c r="AK44970" s="1"/>
      <c r="AL44970" s="1"/>
    </row>
    <row r="44971">
      <c r="I44971" s="1"/>
      <c r="J44971" s="1"/>
      <c r="K44971" s="1"/>
      <c r="AA44971" s="1"/>
      <c r="AB44971" s="1"/>
      <c r="AC44971" s="1"/>
      <c r="AJ44971" s="1"/>
      <c r="AK44971" s="1"/>
      <c r="AL44971" s="1"/>
    </row>
    <row r="44972">
      <c r="I44972" s="1"/>
      <c r="J44972" s="1"/>
      <c r="K44972" s="1"/>
      <c r="AA44972" s="1"/>
      <c r="AB44972" s="1"/>
      <c r="AC44972" s="1"/>
      <c r="AJ44972" s="1"/>
      <c r="AK44972" s="1"/>
      <c r="AL44972" s="1"/>
    </row>
    <row r="44973">
      <c r="I44973" s="1"/>
      <c r="J44973" s="1"/>
      <c r="K44973" s="1"/>
      <c r="AA44973" s="1"/>
      <c r="AB44973" s="1"/>
      <c r="AC44973" s="1"/>
      <c r="AJ44973" s="1"/>
      <c r="AK44973" s="1"/>
      <c r="AL44973" s="1"/>
    </row>
    <row r="44974">
      <c r="I44974" s="1"/>
      <c r="J44974" s="1"/>
      <c r="K44974" s="1"/>
      <c r="AA44974" s="1"/>
      <c r="AB44974" s="1"/>
      <c r="AC44974" s="1"/>
      <c r="AJ44974" s="1"/>
      <c r="AK44974" s="1"/>
      <c r="AL44974" s="1"/>
    </row>
    <row r="44975">
      <c r="I44975" s="1"/>
      <c r="J44975" s="1"/>
      <c r="K44975" s="1"/>
      <c r="AA44975" s="1"/>
      <c r="AB44975" s="1"/>
      <c r="AC44975" s="1"/>
      <c r="AJ44975" s="1"/>
      <c r="AK44975" s="1"/>
      <c r="AL44975" s="1"/>
    </row>
    <row r="44976">
      <c r="I44976" s="1"/>
      <c r="J44976" s="1"/>
      <c r="K44976" s="1"/>
      <c r="AA44976" s="1"/>
      <c r="AB44976" s="1"/>
      <c r="AC44976" s="1"/>
      <c r="AJ44976" s="1"/>
      <c r="AK44976" s="1"/>
      <c r="AL44976" s="1"/>
    </row>
    <row r="44977">
      <c r="I44977" s="1"/>
      <c r="J44977" s="1"/>
      <c r="K44977" s="1"/>
      <c r="AA44977" s="1"/>
      <c r="AB44977" s="1"/>
      <c r="AC44977" s="1"/>
      <c r="AJ44977" s="1"/>
      <c r="AK44977" s="1"/>
      <c r="AL44977" s="1"/>
    </row>
    <row r="44978">
      <c r="I44978" s="1"/>
      <c r="J44978" s="1"/>
      <c r="K44978" s="1"/>
      <c r="AA44978" s="1"/>
      <c r="AB44978" s="1"/>
      <c r="AC44978" s="1"/>
      <c r="AJ44978" s="1"/>
      <c r="AK44978" s="1"/>
      <c r="AL44978" s="1"/>
    </row>
    <row r="44979">
      <c r="I44979" s="1"/>
      <c r="J44979" s="1"/>
      <c r="K44979" s="1"/>
      <c r="AA44979" s="1"/>
      <c r="AB44979" s="1"/>
      <c r="AC44979" s="1"/>
      <c r="AJ44979" s="1"/>
      <c r="AK44979" s="1"/>
      <c r="AL44979" s="1"/>
    </row>
    <row r="44980">
      <c r="I44980" s="1"/>
      <c r="J44980" s="1"/>
      <c r="K44980" s="1"/>
      <c r="AA44980" s="1"/>
      <c r="AB44980" s="1"/>
      <c r="AC44980" s="1"/>
      <c r="AJ44980" s="1"/>
      <c r="AK44980" s="1"/>
      <c r="AL44980" s="1"/>
    </row>
    <row r="44981">
      <c r="I44981" s="1"/>
      <c r="J44981" s="1"/>
      <c r="K44981" s="1"/>
      <c r="AA44981" s="1"/>
      <c r="AB44981" s="1"/>
      <c r="AC44981" s="1"/>
      <c r="AJ44981" s="1"/>
      <c r="AK44981" s="1"/>
      <c r="AL44981" s="1"/>
    </row>
    <row r="44982">
      <c r="I44982" s="1"/>
      <c r="J44982" s="1"/>
      <c r="K44982" s="1"/>
      <c r="AA44982" s="1"/>
      <c r="AB44982" s="1"/>
      <c r="AC44982" s="1"/>
      <c r="AJ44982" s="1"/>
      <c r="AK44982" s="1"/>
      <c r="AL44982" s="1"/>
    </row>
    <row r="44983">
      <c r="I44983" s="1"/>
      <c r="J44983" s="1"/>
      <c r="K44983" s="1"/>
      <c r="AA44983" s="1"/>
      <c r="AB44983" s="1"/>
      <c r="AC44983" s="1"/>
      <c r="AJ44983" s="1"/>
      <c r="AK44983" s="1"/>
      <c r="AL44983" s="1"/>
    </row>
    <row r="44984">
      <c r="I44984" s="1"/>
      <c r="J44984" s="1"/>
      <c r="K44984" s="1"/>
      <c r="AA44984" s="1"/>
      <c r="AB44984" s="1"/>
      <c r="AC44984" s="1"/>
      <c r="AJ44984" s="1"/>
      <c r="AK44984" s="1"/>
      <c r="AL44984" s="1"/>
    </row>
    <row r="44985">
      <c r="I44985" s="1"/>
      <c r="J44985" s="1"/>
      <c r="K44985" s="1"/>
      <c r="AA44985" s="1"/>
      <c r="AB44985" s="1"/>
      <c r="AC44985" s="1"/>
      <c r="AJ44985" s="1"/>
      <c r="AK44985" s="1"/>
      <c r="AL44985" s="1"/>
    </row>
    <row r="44986">
      <c r="I44986" s="1"/>
      <c r="J44986" s="1"/>
      <c r="K44986" s="1"/>
      <c r="AA44986" s="1"/>
      <c r="AB44986" s="1"/>
      <c r="AC44986" s="1"/>
      <c r="AJ44986" s="1"/>
      <c r="AK44986" s="1"/>
      <c r="AL44986" s="1"/>
    </row>
    <row r="44987">
      <c r="I44987" s="1"/>
      <c r="J44987" s="1"/>
      <c r="K44987" s="1"/>
      <c r="AA44987" s="1"/>
      <c r="AB44987" s="1"/>
      <c r="AC44987" s="1"/>
      <c r="AJ44987" s="1"/>
      <c r="AK44987" s="1"/>
      <c r="AL44987" s="1"/>
    </row>
    <row r="44988">
      <c r="I44988" s="1"/>
      <c r="J44988" s="1"/>
      <c r="K44988" s="1"/>
      <c r="AA44988" s="1"/>
      <c r="AB44988" s="1"/>
      <c r="AC44988" s="1"/>
      <c r="AJ44988" s="1"/>
      <c r="AK44988" s="1"/>
      <c r="AL44988" s="1"/>
    </row>
    <row r="44989">
      <c r="I44989" s="1"/>
      <c r="J44989" s="1"/>
      <c r="K44989" s="1"/>
      <c r="AA44989" s="1"/>
      <c r="AB44989" s="1"/>
      <c r="AC44989" s="1"/>
      <c r="AJ44989" s="1"/>
      <c r="AK44989" s="1"/>
      <c r="AL44989" s="1"/>
    </row>
    <row r="44990">
      <c r="I44990" s="1"/>
      <c r="J44990" s="1"/>
      <c r="K44990" s="1"/>
      <c r="AA44990" s="1"/>
      <c r="AB44990" s="1"/>
      <c r="AC44990" s="1"/>
      <c r="AJ44990" s="1"/>
      <c r="AK44990" s="1"/>
      <c r="AL44990" s="1"/>
    </row>
    <row r="44991">
      <c r="I44991" s="1"/>
      <c r="J44991" s="1"/>
      <c r="K44991" s="1"/>
      <c r="AA44991" s="1"/>
      <c r="AB44991" s="1"/>
      <c r="AC44991" s="1"/>
      <c r="AJ44991" s="1"/>
      <c r="AK44991" s="1"/>
      <c r="AL44991" s="1"/>
    </row>
    <row r="44992">
      <c r="I44992" s="1"/>
      <c r="J44992" s="1"/>
      <c r="K44992" s="1"/>
      <c r="AA44992" s="1"/>
      <c r="AB44992" s="1"/>
      <c r="AC44992" s="1"/>
      <c r="AJ44992" s="1"/>
      <c r="AK44992" s="1"/>
      <c r="AL44992" s="1"/>
    </row>
    <row r="44993">
      <c r="I44993" s="1"/>
      <c r="J44993" s="1"/>
      <c r="K44993" s="1"/>
      <c r="AA44993" s="1"/>
      <c r="AB44993" s="1"/>
      <c r="AC44993" s="1"/>
      <c r="AJ44993" s="1"/>
      <c r="AK44993" s="1"/>
      <c r="AL44993" s="1"/>
    </row>
    <row r="44994">
      <c r="I44994" s="1"/>
      <c r="J44994" s="1"/>
      <c r="K44994" s="1"/>
      <c r="AA44994" s="1"/>
      <c r="AB44994" s="1"/>
      <c r="AC44994" s="1"/>
      <c r="AJ44994" s="1"/>
      <c r="AK44994" s="1"/>
      <c r="AL44994" s="1"/>
    </row>
    <row r="44995">
      <c r="I44995" s="1"/>
      <c r="J44995" s="1"/>
      <c r="K44995" s="1"/>
      <c r="AA44995" s="1"/>
      <c r="AB44995" s="1"/>
      <c r="AC44995" s="1"/>
      <c r="AJ44995" s="1"/>
      <c r="AK44995" s="1"/>
      <c r="AL44995" s="1"/>
    </row>
    <row r="44996">
      <c r="I44996" s="1"/>
      <c r="J44996" s="1"/>
      <c r="K44996" s="1"/>
      <c r="AA44996" s="1"/>
      <c r="AB44996" s="1"/>
      <c r="AC44996" s="1"/>
      <c r="AJ44996" s="1"/>
      <c r="AK44996" s="1"/>
      <c r="AL44996" s="1"/>
    </row>
    <row r="44997">
      <c r="I44997" s="1"/>
      <c r="J44997" s="1"/>
      <c r="K44997" s="1"/>
      <c r="AA44997" s="1"/>
      <c r="AB44997" s="1"/>
      <c r="AC44997" s="1"/>
      <c r="AJ44997" s="1"/>
      <c r="AK44997" s="1"/>
      <c r="AL44997" s="1"/>
    </row>
    <row r="44998">
      <c r="I44998" s="1"/>
      <c r="J44998" s="1"/>
      <c r="K44998" s="1"/>
      <c r="AA44998" s="1"/>
      <c r="AB44998" s="1"/>
      <c r="AC44998" s="1"/>
      <c r="AJ44998" s="1"/>
      <c r="AK44998" s="1"/>
      <c r="AL44998" s="1"/>
    </row>
    <row r="44999">
      <c r="I44999" s="1"/>
      <c r="J44999" s="1"/>
      <c r="K44999" s="1"/>
      <c r="AA44999" s="1"/>
      <c r="AB44999" s="1"/>
      <c r="AC44999" s="1"/>
      <c r="AJ44999" s="1"/>
      <c r="AK44999" s="1"/>
      <c r="AL44999" s="1"/>
    </row>
    <row r="45000">
      <c r="I45000" s="1"/>
      <c r="J45000" s="1"/>
      <c r="K45000" s="1"/>
      <c r="AA45000" s="1"/>
      <c r="AB45000" s="1"/>
      <c r="AC45000" s="1"/>
      <c r="AJ45000" s="1"/>
      <c r="AK45000" s="1"/>
      <c r="AL45000" s="1"/>
    </row>
    <row r="45001">
      <c r="I45001" s="1"/>
      <c r="J45001" s="1"/>
      <c r="K45001" s="1"/>
      <c r="AA45001" s="1"/>
      <c r="AB45001" s="1"/>
      <c r="AC45001" s="1"/>
      <c r="AJ45001" s="1"/>
      <c r="AK45001" s="1"/>
      <c r="AL45001" s="1"/>
    </row>
    <row r="45002">
      <c r="I45002" s="1"/>
      <c r="J45002" s="1"/>
      <c r="K45002" s="1"/>
      <c r="AA45002" s="1"/>
      <c r="AB45002" s="1"/>
      <c r="AC45002" s="1"/>
      <c r="AJ45002" s="1"/>
      <c r="AK45002" s="1"/>
      <c r="AL45002" s="1"/>
    </row>
    <row r="45003">
      <c r="I45003" s="1"/>
      <c r="J45003" s="1"/>
      <c r="K45003" s="1"/>
      <c r="AA45003" s="1"/>
      <c r="AB45003" s="1"/>
      <c r="AC45003" s="1"/>
      <c r="AJ45003" s="1"/>
      <c r="AK45003" s="1"/>
      <c r="AL45003" s="1"/>
    </row>
    <row r="45004">
      <c r="I45004" s="1"/>
      <c r="J45004" s="1"/>
      <c r="K45004" s="1"/>
      <c r="AA45004" s="1"/>
      <c r="AB45004" s="1"/>
      <c r="AC45004" s="1"/>
      <c r="AJ45004" s="1"/>
      <c r="AK45004" s="1"/>
      <c r="AL45004" s="1"/>
    </row>
    <row r="45005">
      <c r="I45005" s="1"/>
      <c r="J45005" s="1"/>
      <c r="K45005" s="1"/>
      <c r="AA45005" s="1"/>
      <c r="AB45005" s="1"/>
      <c r="AC45005" s="1"/>
      <c r="AJ45005" s="1"/>
      <c r="AK45005" s="1"/>
      <c r="AL45005" s="1"/>
    </row>
    <row r="45006">
      <c r="I45006" s="1"/>
      <c r="J45006" s="1"/>
      <c r="K45006" s="1"/>
      <c r="AA45006" s="1"/>
      <c r="AB45006" s="1"/>
      <c r="AC45006" s="1"/>
      <c r="AJ45006" s="1"/>
      <c r="AK45006" s="1"/>
      <c r="AL45006" s="1"/>
    </row>
    <row r="45007">
      <c r="I45007" s="1"/>
      <c r="J45007" s="1"/>
      <c r="K45007" s="1"/>
      <c r="AA45007" s="1"/>
      <c r="AB45007" s="1"/>
      <c r="AC45007" s="1"/>
      <c r="AJ45007" s="1"/>
      <c r="AK45007" s="1"/>
      <c r="AL45007" s="1"/>
    </row>
    <row r="45008">
      <c r="I45008" s="1"/>
      <c r="J45008" s="1"/>
      <c r="K45008" s="1"/>
      <c r="AA45008" s="1"/>
      <c r="AB45008" s="1"/>
      <c r="AC45008" s="1"/>
      <c r="AJ45008" s="1"/>
      <c r="AK45008" s="1"/>
      <c r="AL45008" s="1"/>
    </row>
    <row r="45009">
      <c r="I45009" s="1"/>
      <c r="J45009" s="1"/>
      <c r="K45009" s="1"/>
      <c r="AA45009" s="1"/>
      <c r="AB45009" s="1"/>
      <c r="AC45009" s="1"/>
      <c r="AJ45009" s="1"/>
      <c r="AK45009" s="1"/>
      <c r="AL45009" s="1"/>
    </row>
    <row r="45010">
      <c r="I45010" s="1"/>
      <c r="J45010" s="1"/>
      <c r="K45010" s="1"/>
      <c r="AA45010" s="1"/>
      <c r="AB45010" s="1"/>
      <c r="AC45010" s="1"/>
      <c r="AJ45010" s="1"/>
      <c r="AK45010" s="1"/>
      <c r="AL45010" s="1"/>
    </row>
    <row r="45011">
      <c r="I45011" s="1"/>
      <c r="J45011" s="1"/>
      <c r="K45011" s="1"/>
      <c r="AA45011" s="1"/>
      <c r="AB45011" s="1"/>
      <c r="AC45011" s="1"/>
      <c r="AJ45011" s="1"/>
      <c r="AK45011" s="1"/>
      <c r="AL45011" s="1"/>
    </row>
    <row r="45012">
      <c r="I45012" s="1"/>
      <c r="J45012" s="1"/>
      <c r="K45012" s="1"/>
      <c r="AA45012" s="1"/>
      <c r="AB45012" s="1"/>
      <c r="AC45012" s="1"/>
      <c r="AJ45012" s="1"/>
      <c r="AK45012" s="1"/>
      <c r="AL45012" s="1"/>
    </row>
    <row r="45013">
      <c r="I45013" s="1"/>
      <c r="J45013" s="1"/>
      <c r="K45013" s="1"/>
      <c r="AA45013" s="1"/>
      <c r="AB45013" s="1"/>
      <c r="AC45013" s="1"/>
      <c r="AJ45013" s="1"/>
      <c r="AK45013" s="1"/>
      <c r="AL45013" s="1"/>
    </row>
    <row r="45014">
      <c r="I45014" s="1"/>
      <c r="J45014" s="1"/>
      <c r="K45014" s="1"/>
      <c r="AA45014" s="1"/>
      <c r="AB45014" s="1"/>
      <c r="AC45014" s="1"/>
      <c r="AJ45014" s="1"/>
      <c r="AK45014" s="1"/>
      <c r="AL45014" s="1"/>
    </row>
    <row r="45015">
      <c r="I45015" s="1"/>
      <c r="J45015" s="1"/>
      <c r="K45015" s="1"/>
      <c r="AA45015" s="1"/>
      <c r="AB45015" s="1"/>
      <c r="AC45015" s="1"/>
      <c r="AJ45015" s="1"/>
      <c r="AK45015" s="1"/>
      <c r="AL45015" s="1"/>
    </row>
    <row r="45016">
      <c r="I45016" s="1"/>
      <c r="J45016" s="1"/>
      <c r="K45016" s="1"/>
      <c r="AA45016" s="1"/>
      <c r="AB45016" s="1"/>
      <c r="AC45016" s="1"/>
      <c r="AJ45016" s="1"/>
      <c r="AK45016" s="1"/>
      <c r="AL45016" s="1"/>
    </row>
    <row r="45017">
      <c r="I45017" s="1"/>
      <c r="J45017" s="1"/>
      <c r="K45017" s="1"/>
      <c r="AA45017" s="1"/>
      <c r="AB45017" s="1"/>
      <c r="AC45017" s="1"/>
      <c r="AJ45017" s="1"/>
      <c r="AK45017" s="1"/>
      <c r="AL45017" s="1"/>
    </row>
    <row r="45018">
      <c r="I45018" s="1"/>
      <c r="J45018" s="1"/>
      <c r="K45018" s="1"/>
      <c r="AA45018" s="1"/>
      <c r="AB45018" s="1"/>
      <c r="AC45018" s="1"/>
      <c r="AJ45018" s="1"/>
      <c r="AK45018" s="1"/>
      <c r="AL45018" s="1"/>
    </row>
    <row r="45019">
      <c r="I45019" s="1"/>
      <c r="J45019" s="1"/>
      <c r="K45019" s="1"/>
      <c r="AA45019" s="1"/>
      <c r="AB45019" s="1"/>
      <c r="AC45019" s="1"/>
      <c r="AJ45019" s="1"/>
      <c r="AK45019" s="1"/>
      <c r="AL45019" s="1"/>
    </row>
    <row r="45020">
      <c r="I45020" s="1"/>
      <c r="J45020" s="1"/>
      <c r="K45020" s="1"/>
      <c r="AA45020" s="1"/>
      <c r="AB45020" s="1"/>
      <c r="AC45020" s="1"/>
      <c r="AJ45020" s="1"/>
      <c r="AK45020" s="1"/>
      <c r="AL45020" s="1"/>
    </row>
    <row r="45021">
      <c r="I45021" s="1"/>
      <c r="J45021" s="1"/>
      <c r="K45021" s="1"/>
      <c r="AA45021" s="1"/>
      <c r="AB45021" s="1"/>
      <c r="AC45021" s="1"/>
      <c r="AJ45021" s="1"/>
      <c r="AK45021" s="1"/>
      <c r="AL45021" s="1"/>
    </row>
    <row r="45022">
      <c r="I45022" s="1"/>
      <c r="J45022" s="1"/>
      <c r="K45022" s="1"/>
      <c r="AA45022" s="1"/>
      <c r="AB45022" s="1"/>
      <c r="AC45022" s="1"/>
      <c r="AJ45022" s="1"/>
      <c r="AK45022" s="1"/>
      <c r="AL45022" s="1"/>
    </row>
    <row r="45023">
      <c r="I45023" s="1"/>
      <c r="J45023" s="1"/>
      <c r="K45023" s="1"/>
      <c r="AA45023" s="1"/>
      <c r="AB45023" s="1"/>
      <c r="AC45023" s="1"/>
      <c r="AJ45023" s="1"/>
      <c r="AK45023" s="1"/>
      <c r="AL45023" s="1"/>
    </row>
    <row r="45024">
      <c r="I45024" s="1"/>
      <c r="J45024" s="1"/>
      <c r="K45024" s="1"/>
      <c r="AA45024" s="1"/>
      <c r="AB45024" s="1"/>
      <c r="AC45024" s="1"/>
      <c r="AJ45024" s="1"/>
      <c r="AK45024" s="1"/>
      <c r="AL45024" s="1"/>
    </row>
    <row r="45025">
      <c r="I45025" s="1"/>
      <c r="J45025" s="1"/>
      <c r="K45025" s="1"/>
      <c r="AA45025" s="1"/>
      <c r="AB45025" s="1"/>
      <c r="AC45025" s="1"/>
      <c r="AJ45025" s="1"/>
      <c r="AK45025" s="1"/>
      <c r="AL45025" s="1"/>
    </row>
    <row r="45026">
      <c r="I45026" s="1"/>
      <c r="J45026" s="1"/>
      <c r="K45026" s="1"/>
      <c r="AA45026" s="1"/>
      <c r="AB45026" s="1"/>
      <c r="AC45026" s="1"/>
      <c r="AJ45026" s="1"/>
      <c r="AK45026" s="1"/>
      <c r="AL45026" s="1"/>
    </row>
    <row r="45027">
      <c r="I45027" s="1"/>
      <c r="J45027" s="1"/>
      <c r="K45027" s="1"/>
      <c r="AA45027" s="1"/>
      <c r="AB45027" s="1"/>
      <c r="AC45027" s="1"/>
      <c r="AJ45027" s="1"/>
      <c r="AK45027" s="1"/>
      <c r="AL45027" s="1"/>
    </row>
    <row r="45028">
      <c r="I45028" s="1"/>
      <c r="J45028" s="1"/>
      <c r="K45028" s="1"/>
      <c r="AA45028" s="1"/>
      <c r="AB45028" s="1"/>
      <c r="AC45028" s="1"/>
      <c r="AJ45028" s="1"/>
      <c r="AK45028" s="1"/>
      <c r="AL45028" s="1"/>
    </row>
    <row r="45029">
      <c r="I45029" s="1"/>
      <c r="J45029" s="1"/>
      <c r="K45029" s="1"/>
      <c r="AA45029" s="1"/>
      <c r="AB45029" s="1"/>
      <c r="AC45029" s="1"/>
      <c r="AJ45029" s="1"/>
      <c r="AK45029" s="1"/>
      <c r="AL45029" s="1"/>
    </row>
    <row r="45030">
      <c r="I45030" s="1"/>
      <c r="J45030" s="1"/>
      <c r="K45030" s="1"/>
      <c r="AA45030" s="1"/>
      <c r="AB45030" s="1"/>
      <c r="AC45030" s="1"/>
      <c r="AJ45030" s="1"/>
      <c r="AK45030" s="1"/>
      <c r="AL45030" s="1"/>
    </row>
    <row r="45031">
      <c r="I45031" s="1"/>
      <c r="J45031" s="1"/>
      <c r="K45031" s="1"/>
      <c r="AA45031" s="1"/>
      <c r="AB45031" s="1"/>
      <c r="AC45031" s="1"/>
      <c r="AJ45031" s="1"/>
      <c r="AK45031" s="1"/>
      <c r="AL45031" s="1"/>
    </row>
    <row r="45032">
      <c r="I45032" s="1"/>
      <c r="J45032" s="1"/>
      <c r="K45032" s="1"/>
      <c r="AA45032" s="1"/>
      <c r="AB45032" s="1"/>
      <c r="AC45032" s="1"/>
      <c r="AJ45032" s="1"/>
      <c r="AK45032" s="1"/>
      <c r="AL45032" s="1"/>
    </row>
    <row r="45033">
      <c r="I45033" s="1"/>
      <c r="J45033" s="1"/>
      <c r="K45033" s="1"/>
      <c r="AA45033" s="1"/>
      <c r="AB45033" s="1"/>
      <c r="AC45033" s="1"/>
      <c r="AJ45033" s="1"/>
      <c r="AK45033" s="1"/>
      <c r="AL45033" s="1"/>
    </row>
    <row r="45034">
      <c r="I45034" s="1"/>
      <c r="J45034" s="1"/>
      <c r="K45034" s="1"/>
      <c r="AA45034" s="1"/>
      <c r="AB45034" s="1"/>
      <c r="AC45034" s="1"/>
      <c r="AJ45034" s="1"/>
      <c r="AK45034" s="1"/>
      <c r="AL45034" s="1"/>
    </row>
    <row r="45035">
      <c r="I45035" s="1"/>
      <c r="J45035" s="1"/>
      <c r="K45035" s="1"/>
      <c r="AA45035" s="1"/>
      <c r="AB45035" s="1"/>
      <c r="AC45035" s="1"/>
      <c r="AJ45035" s="1"/>
      <c r="AK45035" s="1"/>
      <c r="AL45035" s="1"/>
    </row>
    <row r="45036">
      <c r="I45036" s="1"/>
      <c r="J45036" s="1"/>
      <c r="K45036" s="1"/>
      <c r="AA45036" s="1"/>
      <c r="AB45036" s="1"/>
      <c r="AC45036" s="1"/>
      <c r="AJ45036" s="1"/>
      <c r="AK45036" s="1"/>
      <c r="AL45036" s="1"/>
    </row>
    <row r="45037">
      <c r="I45037" s="1"/>
      <c r="J45037" s="1"/>
      <c r="K45037" s="1"/>
      <c r="AA45037" s="1"/>
      <c r="AB45037" s="1"/>
      <c r="AC45037" s="1"/>
      <c r="AJ45037" s="1"/>
      <c r="AK45037" s="1"/>
      <c r="AL45037" s="1"/>
    </row>
    <row r="45038">
      <c r="I45038" s="1"/>
      <c r="J45038" s="1"/>
      <c r="K45038" s="1"/>
      <c r="AA45038" s="1"/>
      <c r="AB45038" s="1"/>
      <c r="AC45038" s="1"/>
      <c r="AJ45038" s="1"/>
      <c r="AK45038" s="1"/>
      <c r="AL45038" s="1"/>
    </row>
    <row r="45039">
      <c r="I45039" s="1"/>
      <c r="J45039" s="1"/>
      <c r="K45039" s="1"/>
      <c r="AA45039" s="1"/>
      <c r="AB45039" s="1"/>
      <c r="AC45039" s="1"/>
      <c r="AJ45039" s="1"/>
      <c r="AK45039" s="1"/>
      <c r="AL45039" s="1"/>
    </row>
    <row r="45040">
      <c r="I45040" s="1"/>
      <c r="J45040" s="1"/>
      <c r="K45040" s="1"/>
      <c r="AA45040" s="1"/>
      <c r="AB45040" s="1"/>
      <c r="AC45040" s="1"/>
      <c r="AJ45040" s="1"/>
      <c r="AK45040" s="1"/>
      <c r="AL45040" s="1"/>
    </row>
    <row r="45041">
      <c r="I45041" s="1"/>
      <c r="J45041" s="1"/>
      <c r="K45041" s="1"/>
      <c r="AA45041" s="1"/>
      <c r="AB45041" s="1"/>
      <c r="AC45041" s="1"/>
      <c r="AJ45041" s="1"/>
      <c r="AK45041" s="1"/>
      <c r="AL45041" s="1"/>
    </row>
    <row r="45042">
      <c r="I45042" s="1"/>
      <c r="J45042" s="1"/>
      <c r="K45042" s="1"/>
      <c r="AA45042" s="1"/>
      <c r="AB45042" s="1"/>
      <c r="AC45042" s="1"/>
      <c r="AJ45042" s="1"/>
      <c r="AK45042" s="1"/>
      <c r="AL45042" s="1"/>
    </row>
    <row r="45043">
      <c r="I45043" s="1"/>
      <c r="J45043" s="1"/>
      <c r="K45043" s="1"/>
      <c r="AA45043" s="1"/>
      <c r="AB45043" s="1"/>
      <c r="AC45043" s="1"/>
      <c r="AJ45043" s="1"/>
      <c r="AK45043" s="1"/>
      <c r="AL45043" s="1"/>
    </row>
    <row r="45044">
      <c r="I45044" s="1"/>
      <c r="J45044" s="1"/>
      <c r="K45044" s="1"/>
      <c r="AA45044" s="1"/>
      <c r="AB45044" s="1"/>
      <c r="AC45044" s="1"/>
      <c r="AJ45044" s="1"/>
      <c r="AK45044" s="1"/>
      <c r="AL45044" s="1"/>
    </row>
    <row r="45045">
      <c r="I45045" s="1"/>
      <c r="J45045" s="1"/>
      <c r="K45045" s="1"/>
      <c r="AA45045" s="1"/>
      <c r="AB45045" s="1"/>
      <c r="AC45045" s="1"/>
      <c r="AJ45045" s="1"/>
      <c r="AK45045" s="1"/>
      <c r="AL45045" s="1"/>
    </row>
    <row r="45046">
      <c r="I45046" s="1"/>
      <c r="J45046" s="1"/>
      <c r="K45046" s="1"/>
      <c r="AA45046" s="1"/>
      <c r="AB45046" s="1"/>
      <c r="AC45046" s="1"/>
      <c r="AJ45046" s="1"/>
      <c r="AK45046" s="1"/>
      <c r="AL45046" s="1"/>
    </row>
    <row r="45047">
      <c r="I45047" s="1"/>
      <c r="J45047" s="1"/>
      <c r="K45047" s="1"/>
      <c r="AA45047" s="1"/>
      <c r="AB45047" s="1"/>
      <c r="AC45047" s="1"/>
      <c r="AJ45047" s="1"/>
      <c r="AK45047" s="1"/>
      <c r="AL45047" s="1"/>
    </row>
    <row r="45048">
      <c r="I45048" s="1"/>
      <c r="J45048" s="1"/>
      <c r="K45048" s="1"/>
      <c r="AA45048" s="1"/>
      <c r="AB45048" s="1"/>
      <c r="AC45048" s="1"/>
      <c r="AJ45048" s="1"/>
      <c r="AK45048" s="1"/>
      <c r="AL45048" s="1"/>
    </row>
    <row r="45049">
      <c r="I45049" s="1"/>
      <c r="J45049" s="1"/>
      <c r="K45049" s="1"/>
      <c r="AA45049" s="1"/>
      <c r="AB45049" s="1"/>
      <c r="AC45049" s="1"/>
      <c r="AJ45049" s="1"/>
      <c r="AK45049" s="1"/>
      <c r="AL45049" s="1"/>
    </row>
    <row r="45050">
      <c r="I45050" s="1"/>
      <c r="J45050" s="1"/>
      <c r="K45050" s="1"/>
      <c r="AA45050" s="1"/>
      <c r="AB45050" s="1"/>
      <c r="AC45050" s="1"/>
      <c r="AJ45050" s="1"/>
      <c r="AK45050" s="1"/>
      <c r="AL45050" s="1"/>
    </row>
    <row r="45051">
      <c r="I45051" s="1"/>
      <c r="J45051" s="1"/>
      <c r="K45051" s="1"/>
      <c r="AA45051" s="1"/>
      <c r="AB45051" s="1"/>
      <c r="AC45051" s="1"/>
      <c r="AJ45051" s="1"/>
      <c r="AK45051" s="1"/>
      <c r="AL45051" s="1"/>
    </row>
    <row r="45052">
      <c r="I45052" s="1"/>
      <c r="J45052" s="1"/>
      <c r="K45052" s="1"/>
      <c r="AA45052" s="1"/>
      <c r="AB45052" s="1"/>
      <c r="AC45052" s="1"/>
      <c r="AJ45052" s="1"/>
      <c r="AK45052" s="1"/>
      <c r="AL45052" s="1"/>
    </row>
    <row r="45053">
      <c r="I45053" s="1"/>
      <c r="J45053" s="1"/>
      <c r="K45053" s="1"/>
      <c r="AA45053" s="1"/>
      <c r="AB45053" s="1"/>
      <c r="AC45053" s="1"/>
      <c r="AJ45053" s="1"/>
      <c r="AK45053" s="1"/>
      <c r="AL45053" s="1"/>
    </row>
    <row r="45054">
      <c r="I45054" s="1"/>
      <c r="J45054" s="1"/>
      <c r="K45054" s="1"/>
      <c r="AA45054" s="1"/>
      <c r="AB45054" s="1"/>
      <c r="AC45054" s="1"/>
      <c r="AJ45054" s="1"/>
      <c r="AK45054" s="1"/>
      <c r="AL45054" s="1"/>
    </row>
    <row r="45055">
      <c r="I45055" s="1"/>
      <c r="J45055" s="1"/>
      <c r="K45055" s="1"/>
      <c r="AA45055" s="1"/>
      <c r="AB45055" s="1"/>
      <c r="AC45055" s="1"/>
      <c r="AJ45055" s="1"/>
      <c r="AK45055" s="1"/>
      <c r="AL45055" s="1"/>
    </row>
    <row r="45056">
      <c r="I45056" s="1"/>
      <c r="J45056" s="1"/>
      <c r="K45056" s="1"/>
      <c r="AA45056" s="1"/>
      <c r="AB45056" s="1"/>
      <c r="AC45056" s="1"/>
      <c r="AJ45056" s="1"/>
      <c r="AK45056" s="1"/>
      <c r="AL45056" s="1"/>
    </row>
    <row r="45057">
      <c r="I45057" s="1"/>
      <c r="J45057" s="1"/>
      <c r="K45057" s="1"/>
      <c r="AA45057" s="1"/>
      <c r="AB45057" s="1"/>
      <c r="AC45057" s="1"/>
      <c r="AJ45057" s="1"/>
      <c r="AK45057" s="1"/>
      <c r="AL45057" s="1"/>
    </row>
    <row r="45058">
      <c r="I45058" s="1"/>
      <c r="J45058" s="1"/>
      <c r="K45058" s="1"/>
      <c r="AA45058" s="1"/>
      <c r="AB45058" s="1"/>
      <c r="AC45058" s="1"/>
      <c r="AJ45058" s="1"/>
      <c r="AK45058" s="1"/>
      <c r="AL45058" s="1"/>
    </row>
    <row r="45059">
      <c r="I45059" s="1"/>
      <c r="J45059" s="1"/>
      <c r="K45059" s="1"/>
      <c r="AA45059" s="1"/>
      <c r="AB45059" s="1"/>
      <c r="AC45059" s="1"/>
      <c r="AJ45059" s="1"/>
      <c r="AK45059" s="1"/>
      <c r="AL45059" s="1"/>
    </row>
    <row r="45060">
      <c r="I45060" s="1"/>
      <c r="J45060" s="1"/>
      <c r="K45060" s="1"/>
      <c r="AA45060" s="1"/>
      <c r="AB45060" s="1"/>
      <c r="AC45060" s="1"/>
      <c r="AJ45060" s="1"/>
      <c r="AK45060" s="1"/>
      <c r="AL45060" s="1"/>
    </row>
    <row r="45061">
      <c r="I45061" s="1"/>
      <c r="J45061" s="1"/>
      <c r="K45061" s="1"/>
      <c r="AA45061" s="1"/>
      <c r="AB45061" s="1"/>
      <c r="AC45061" s="1"/>
      <c r="AJ45061" s="1"/>
      <c r="AK45061" s="1"/>
      <c r="AL45061" s="1"/>
    </row>
    <row r="45062">
      <c r="I45062" s="1"/>
      <c r="J45062" s="1"/>
      <c r="K45062" s="1"/>
      <c r="AA45062" s="1"/>
      <c r="AB45062" s="1"/>
      <c r="AC45062" s="1"/>
      <c r="AJ45062" s="1"/>
      <c r="AK45062" s="1"/>
      <c r="AL45062" s="1"/>
    </row>
    <row r="45063">
      <c r="I45063" s="1"/>
      <c r="J45063" s="1"/>
      <c r="K45063" s="1"/>
      <c r="AA45063" s="1"/>
      <c r="AB45063" s="1"/>
      <c r="AC45063" s="1"/>
      <c r="AJ45063" s="1"/>
      <c r="AK45063" s="1"/>
      <c r="AL45063" s="1"/>
    </row>
    <row r="45064">
      <c r="I45064" s="1"/>
      <c r="J45064" s="1"/>
      <c r="K45064" s="1"/>
      <c r="AA45064" s="1"/>
      <c r="AB45064" s="1"/>
      <c r="AC45064" s="1"/>
      <c r="AJ45064" s="1"/>
      <c r="AK45064" s="1"/>
      <c r="AL45064" s="1"/>
    </row>
    <row r="45065">
      <c r="I45065" s="1"/>
      <c r="J45065" s="1"/>
      <c r="K45065" s="1"/>
      <c r="AA45065" s="1"/>
      <c r="AB45065" s="1"/>
      <c r="AC45065" s="1"/>
      <c r="AJ45065" s="1"/>
      <c r="AK45065" s="1"/>
      <c r="AL45065" s="1"/>
    </row>
    <row r="45066">
      <c r="I45066" s="1"/>
      <c r="J45066" s="1"/>
      <c r="K45066" s="1"/>
      <c r="AA45066" s="1"/>
      <c r="AB45066" s="1"/>
      <c r="AC45066" s="1"/>
      <c r="AJ45066" s="1"/>
      <c r="AK45066" s="1"/>
      <c r="AL45066" s="1"/>
    </row>
    <row r="45067">
      <c r="I45067" s="1"/>
      <c r="J45067" s="1"/>
      <c r="K45067" s="1"/>
      <c r="AA45067" s="1"/>
      <c r="AB45067" s="1"/>
      <c r="AC45067" s="1"/>
      <c r="AJ45067" s="1"/>
      <c r="AK45067" s="1"/>
      <c r="AL45067" s="1"/>
    </row>
    <row r="45068">
      <c r="I45068" s="1"/>
      <c r="J45068" s="1"/>
      <c r="K45068" s="1"/>
      <c r="AA45068" s="1"/>
      <c r="AB45068" s="1"/>
      <c r="AC45068" s="1"/>
      <c r="AJ45068" s="1"/>
      <c r="AK45068" s="1"/>
      <c r="AL45068" s="1"/>
    </row>
    <row r="45069">
      <c r="I45069" s="1"/>
      <c r="J45069" s="1"/>
      <c r="K45069" s="1"/>
      <c r="AA45069" s="1"/>
      <c r="AB45069" s="1"/>
      <c r="AC45069" s="1"/>
      <c r="AJ45069" s="1"/>
      <c r="AK45069" s="1"/>
      <c r="AL45069" s="1"/>
    </row>
    <row r="45070">
      <c r="I45070" s="1"/>
      <c r="J45070" s="1"/>
      <c r="K45070" s="1"/>
      <c r="AA45070" s="1"/>
      <c r="AB45070" s="1"/>
      <c r="AC45070" s="1"/>
      <c r="AJ45070" s="1"/>
      <c r="AK45070" s="1"/>
      <c r="AL45070" s="1"/>
    </row>
    <row r="45071">
      <c r="I45071" s="1"/>
      <c r="J45071" s="1"/>
      <c r="K45071" s="1"/>
      <c r="AA45071" s="1"/>
      <c r="AB45071" s="1"/>
      <c r="AC45071" s="1"/>
      <c r="AJ45071" s="1"/>
      <c r="AK45071" s="1"/>
      <c r="AL45071" s="1"/>
    </row>
    <row r="45072">
      <c r="I45072" s="1"/>
      <c r="J45072" s="1"/>
      <c r="K45072" s="1"/>
      <c r="AA45072" s="1"/>
      <c r="AB45072" s="1"/>
      <c r="AC45072" s="1"/>
      <c r="AJ45072" s="1"/>
      <c r="AK45072" s="1"/>
      <c r="AL45072" s="1"/>
    </row>
    <row r="45073">
      <c r="I45073" s="1"/>
      <c r="J45073" s="1"/>
      <c r="K45073" s="1"/>
      <c r="AA45073" s="1"/>
      <c r="AB45073" s="1"/>
      <c r="AC45073" s="1"/>
      <c r="AJ45073" s="1"/>
      <c r="AK45073" s="1"/>
      <c r="AL45073" s="1"/>
    </row>
    <row r="45074">
      <c r="I45074" s="1"/>
      <c r="J45074" s="1"/>
      <c r="K45074" s="1"/>
      <c r="AA45074" s="1"/>
      <c r="AB45074" s="1"/>
      <c r="AC45074" s="1"/>
      <c r="AJ45074" s="1"/>
      <c r="AK45074" s="1"/>
      <c r="AL45074" s="1"/>
    </row>
    <row r="45075">
      <c r="I45075" s="1"/>
      <c r="J45075" s="1"/>
      <c r="K45075" s="1"/>
      <c r="AA45075" s="1"/>
      <c r="AB45075" s="1"/>
      <c r="AC45075" s="1"/>
      <c r="AJ45075" s="1"/>
      <c r="AK45075" s="1"/>
      <c r="AL45075" s="1"/>
    </row>
    <row r="45076">
      <c r="I45076" s="1"/>
      <c r="J45076" s="1"/>
      <c r="K45076" s="1"/>
      <c r="AA45076" s="1"/>
      <c r="AB45076" s="1"/>
      <c r="AC45076" s="1"/>
      <c r="AJ45076" s="1"/>
      <c r="AK45076" s="1"/>
      <c r="AL45076" s="1"/>
    </row>
    <row r="45077">
      <c r="I45077" s="1"/>
      <c r="J45077" s="1"/>
      <c r="K45077" s="1"/>
      <c r="AA45077" s="1"/>
      <c r="AB45077" s="1"/>
      <c r="AC45077" s="1"/>
      <c r="AJ45077" s="1"/>
      <c r="AK45077" s="1"/>
      <c r="AL45077" s="1"/>
    </row>
    <row r="45078">
      <c r="I45078" s="1"/>
      <c r="J45078" s="1"/>
      <c r="K45078" s="1"/>
      <c r="AA45078" s="1"/>
      <c r="AB45078" s="1"/>
      <c r="AC45078" s="1"/>
      <c r="AJ45078" s="1"/>
      <c r="AK45078" s="1"/>
      <c r="AL45078" s="1"/>
    </row>
    <row r="45079">
      <c r="I45079" s="1"/>
      <c r="J45079" s="1"/>
      <c r="K45079" s="1"/>
      <c r="AA45079" s="1"/>
      <c r="AB45079" s="1"/>
      <c r="AC45079" s="1"/>
      <c r="AJ45079" s="1"/>
      <c r="AK45079" s="1"/>
      <c r="AL45079" s="1"/>
    </row>
    <row r="45080">
      <c r="I45080" s="1"/>
      <c r="J45080" s="1"/>
      <c r="K45080" s="1"/>
      <c r="AA45080" s="1"/>
      <c r="AB45080" s="1"/>
      <c r="AC45080" s="1"/>
      <c r="AJ45080" s="1"/>
      <c r="AK45080" s="1"/>
      <c r="AL45080" s="1"/>
    </row>
    <row r="45081">
      <c r="I45081" s="1"/>
      <c r="J45081" s="1"/>
      <c r="K45081" s="1"/>
      <c r="AA45081" s="1"/>
      <c r="AB45081" s="1"/>
      <c r="AC45081" s="1"/>
      <c r="AJ45081" s="1"/>
      <c r="AK45081" s="1"/>
      <c r="AL45081" s="1"/>
    </row>
    <row r="45082">
      <c r="I45082" s="1"/>
      <c r="J45082" s="1"/>
      <c r="K45082" s="1"/>
      <c r="AA45082" s="1"/>
      <c r="AB45082" s="1"/>
      <c r="AC45082" s="1"/>
      <c r="AJ45082" s="1"/>
      <c r="AK45082" s="1"/>
      <c r="AL45082" s="1"/>
    </row>
    <row r="45083">
      <c r="I45083" s="1"/>
      <c r="J45083" s="1"/>
      <c r="K45083" s="1"/>
      <c r="AA45083" s="1"/>
      <c r="AB45083" s="1"/>
      <c r="AC45083" s="1"/>
      <c r="AJ45083" s="1"/>
      <c r="AK45083" s="1"/>
      <c r="AL45083" s="1"/>
    </row>
    <row r="45084">
      <c r="I45084" s="1"/>
      <c r="J45084" s="1"/>
      <c r="K45084" s="1"/>
      <c r="AA45084" s="1"/>
      <c r="AB45084" s="1"/>
      <c r="AC45084" s="1"/>
      <c r="AJ45084" s="1"/>
      <c r="AK45084" s="1"/>
      <c r="AL45084" s="1"/>
    </row>
    <row r="45085">
      <c r="I45085" s="1"/>
      <c r="J45085" s="1"/>
      <c r="K45085" s="1"/>
      <c r="AA45085" s="1"/>
      <c r="AB45085" s="1"/>
      <c r="AC45085" s="1"/>
      <c r="AJ45085" s="1"/>
      <c r="AK45085" s="1"/>
      <c r="AL45085" s="1"/>
    </row>
    <row r="45086">
      <c r="I45086" s="1"/>
      <c r="J45086" s="1"/>
      <c r="K45086" s="1"/>
      <c r="AA45086" s="1"/>
      <c r="AB45086" s="1"/>
      <c r="AC45086" s="1"/>
      <c r="AJ45086" s="1"/>
      <c r="AK45086" s="1"/>
      <c r="AL45086" s="1"/>
    </row>
    <row r="45087">
      <c r="I45087" s="1"/>
      <c r="J45087" s="1"/>
      <c r="K45087" s="1"/>
      <c r="AA45087" s="1"/>
      <c r="AB45087" s="1"/>
      <c r="AC45087" s="1"/>
      <c r="AJ45087" s="1"/>
      <c r="AK45087" s="1"/>
      <c r="AL45087" s="1"/>
    </row>
    <row r="45088">
      <c r="I45088" s="1"/>
      <c r="J45088" s="1"/>
      <c r="K45088" s="1"/>
      <c r="AA45088" s="1"/>
      <c r="AB45088" s="1"/>
      <c r="AC45088" s="1"/>
      <c r="AJ45088" s="1"/>
      <c r="AK45088" s="1"/>
      <c r="AL45088" s="1"/>
    </row>
    <row r="45089">
      <c r="I45089" s="1"/>
      <c r="J45089" s="1"/>
      <c r="K45089" s="1"/>
      <c r="AA45089" s="1"/>
      <c r="AB45089" s="1"/>
      <c r="AC45089" s="1"/>
      <c r="AJ45089" s="1"/>
      <c r="AK45089" s="1"/>
      <c r="AL45089" s="1"/>
    </row>
    <row r="45090">
      <c r="I45090" s="1"/>
      <c r="J45090" s="1"/>
      <c r="K45090" s="1"/>
      <c r="AA45090" s="1"/>
      <c r="AB45090" s="1"/>
      <c r="AC45090" s="1"/>
      <c r="AJ45090" s="1"/>
      <c r="AK45090" s="1"/>
      <c r="AL45090" s="1"/>
    </row>
    <row r="45091">
      <c r="I45091" s="1"/>
      <c r="J45091" s="1"/>
      <c r="K45091" s="1"/>
      <c r="AA45091" s="1"/>
      <c r="AB45091" s="1"/>
      <c r="AC45091" s="1"/>
      <c r="AJ45091" s="1"/>
      <c r="AK45091" s="1"/>
      <c r="AL45091" s="1"/>
    </row>
    <row r="45092">
      <c r="I45092" s="1"/>
      <c r="J45092" s="1"/>
      <c r="K45092" s="1"/>
      <c r="AA45092" s="1"/>
      <c r="AB45092" s="1"/>
      <c r="AC45092" s="1"/>
      <c r="AJ45092" s="1"/>
      <c r="AK45092" s="1"/>
      <c r="AL45092" s="1"/>
    </row>
    <row r="45093">
      <c r="I45093" s="1"/>
      <c r="J45093" s="1"/>
      <c r="K45093" s="1"/>
      <c r="AA45093" s="1"/>
      <c r="AB45093" s="1"/>
      <c r="AC45093" s="1"/>
      <c r="AJ45093" s="1"/>
      <c r="AK45093" s="1"/>
      <c r="AL45093" s="1"/>
    </row>
    <row r="45094">
      <c r="I45094" s="1"/>
      <c r="J45094" s="1"/>
      <c r="K45094" s="1"/>
      <c r="AA45094" s="1"/>
      <c r="AB45094" s="1"/>
      <c r="AC45094" s="1"/>
      <c r="AJ45094" s="1"/>
      <c r="AK45094" s="1"/>
      <c r="AL45094" s="1"/>
    </row>
    <row r="45095">
      <c r="I45095" s="1"/>
      <c r="J45095" s="1"/>
      <c r="K45095" s="1"/>
      <c r="AA45095" s="1"/>
      <c r="AB45095" s="1"/>
      <c r="AC45095" s="1"/>
      <c r="AJ45095" s="1"/>
      <c r="AK45095" s="1"/>
      <c r="AL45095" s="1"/>
    </row>
    <row r="45096">
      <c r="I45096" s="1"/>
      <c r="J45096" s="1"/>
      <c r="K45096" s="1"/>
      <c r="AA45096" s="1"/>
      <c r="AB45096" s="1"/>
      <c r="AC45096" s="1"/>
      <c r="AJ45096" s="1"/>
      <c r="AK45096" s="1"/>
      <c r="AL45096" s="1"/>
    </row>
    <row r="45097">
      <c r="I45097" s="1"/>
      <c r="J45097" s="1"/>
      <c r="K45097" s="1"/>
      <c r="AA45097" s="1"/>
      <c r="AB45097" s="1"/>
      <c r="AC45097" s="1"/>
      <c r="AJ45097" s="1"/>
      <c r="AK45097" s="1"/>
      <c r="AL45097" s="1"/>
    </row>
    <row r="45098">
      <c r="I45098" s="1"/>
      <c r="J45098" s="1"/>
      <c r="K45098" s="1"/>
      <c r="AA45098" s="1"/>
      <c r="AB45098" s="1"/>
      <c r="AC45098" s="1"/>
      <c r="AJ45098" s="1"/>
      <c r="AK45098" s="1"/>
      <c r="AL45098" s="1"/>
    </row>
    <row r="45099">
      <c r="I45099" s="1"/>
      <c r="J45099" s="1"/>
      <c r="K45099" s="1"/>
      <c r="AA45099" s="1"/>
      <c r="AB45099" s="1"/>
      <c r="AC45099" s="1"/>
      <c r="AJ45099" s="1"/>
      <c r="AK45099" s="1"/>
      <c r="AL45099" s="1"/>
    </row>
    <row r="45100">
      <c r="I45100" s="1"/>
      <c r="J45100" s="1"/>
      <c r="K45100" s="1"/>
      <c r="AA45100" s="1"/>
      <c r="AB45100" s="1"/>
      <c r="AC45100" s="1"/>
      <c r="AJ45100" s="1"/>
      <c r="AK45100" s="1"/>
      <c r="AL45100" s="1"/>
    </row>
    <row r="45101">
      <c r="I45101" s="1"/>
      <c r="J45101" s="1"/>
      <c r="K45101" s="1"/>
      <c r="AA45101" s="1"/>
      <c r="AB45101" s="1"/>
      <c r="AC45101" s="1"/>
      <c r="AJ45101" s="1"/>
      <c r="AK45101" s="1"/>
      <c r="AL45101" s="1"/>
    </row>
    <row r="45102">
      <c r="I45102" s="1"/>
      <c r="J45102" s="1"/>
      <c r="K45102" s="1"/>
      <c r="AA45102" s="1"/>
      <c r="AB45102" s="1"/>
      <c r="AC45102" s="1"/>
      <c r="AJ45102" s="1"/>
      <c r="AK45102" s="1"/>
      <c r="AL45102" s="1"/>
    </row>
    <row r="45103">
      <c r="I45103" s="1"/>
      <c r="J45103" s="1"/>
      <c r="K45103" s="1"/>
      <c r="AA45103" s="1"/>
      <c r="AB45103" s="1"/>
      <c r="AC45103" s="1"/>
      <c r="AJ45103" s="1"/>
      <c r="AK45103" s="1"/>
      <c r="AL45103" s="1"/>
    </row>
    <row r="45104">
      <c r="I45104" s="1"/>
      <c r="J45104" s="1"/>
      <c r="K45104" s="1"/>
      <c r="AA45104" s="1"/>
      <c r="AB45104" s="1"/>
      <c r="AC45104" s="1"/>
      <c r="AJ45104" s="1"/>
      <c r="AK45104" s="1"/>
      <c r="AL45104" s="1"/>
    </row>
    <row r="45105">
      <c r="I45105" s="1"/>
      <c r="J45105" s="1"/>
      <c r="K45105" s="1"/>
      <c r="AA45105" s="1"/>
      <c r="AB45105" s="1"/>
      <c r="AC45105" s="1"/>
      <c r="AJ45105" s="1"/>
      <c r="AK45105" s="1"/>
      <c r="AL45105" s="1"/>
    </row>
    <row r="45106">
      <c r="I45106" s="1"/>
      <c r="J45106" s="1"/>
      <c r="K45106" s="1"/>
      <c r="AA45106" s="1"/>
      <c r="AB45106" s="1"/>
      <c r="AC45106" s="1"/>
      <c r="AJ45106" s="1"/>
      <c r="AK45106" s="1"/>
      <c r="AL45106" s="1"/>
    </row>
    <row r="45107">
      <c r="I45107" s="1"/>
      <c r="J45107" s="1"/>
      <c r="K45107" s="1"/>
      <c r="AA45107" s="1"/>
      <c r="AB45107" s="1"/>
      <c r="AC45107" s="1"/>
      <c r="AJ45107" s="1"/>
      <c r="AK45107" s="1"/>
      <c r="AL45107" s="1"/>
    </row>
    <row r="45108">
      <c r="I45108" s="1"/>
      <c r="J45108" s="1"/>
      <c r="K45108" s="1"/>
      <c r="AA45108" s="1"/>
      <c r="AB45108" s="1"/>
      <c r="AC45108" s="1"/>
      <c r="AJ45108" s="1"/>
      <c r="AK45108" s="1"/>
      <c r="AL45108" s="1"/>
    </row>
    <row r="45109">
      <c r="I45109" s="1"/>
      <c r="J45109" s="1"/>
      <c r="K45109" s="1"/>
      <c r="AA45109" s="1"/>
      <c r="AB45109" s="1"/>
      <c r="AC45109" s="1"/>
      <c r="AJ45109" s="1"/>
      <c r="AK45109" s="1"/>
      <c r="AL45109" s="1"/>
    </row>
    <row r="45110">
      <c r="I45110" s="1"/>
      <c r="J45110" s="1"/>
      <c r="K45110" s="1"/>
      <c r="AA45110" s="1"/>
      <c r="AB45110" s="1"/>
      <c r="AC45110" s="1"/>
      <c r="AJ45110" s="1"/>
      <c r="AK45110" s="1"/>
      <c r="AL45110" s="1"/>
    </row>
    <row r="45111">
      <c r="I45111" s="1"/>
      <c r="J45111" s="1"/>
      <c r="K45111" s="1"/>
      <c r="AA45111" s="1"/>
      <c r="AB45111" s="1"/>
      <c r="AC45111" s="1"/>
      <c r="AJ45111" s="1"/>
      <c r="AK45111" s="1"/>
      <c r="AL45111" s="1"/>
    </row>
    <row r="45112">
      <c r="I45112" s="1"/>
      <c r="J45112" s="1"/>
      <c r="K45112" s="1"/>
      <c r="AA45112" s="1"/>
      <c r="AB45112" s="1"/>
      <c r="AC45112" s="1"/>
      <c r="AJ45112" s="1"/>
      <c r="AK45112" s="1"/>
      <c r="AL45112" s="1"/>
    </row>
    <row r="45113">
      <c r="I45113" s="1"/>
      <c r="J45113" s="1"/>
      <c r="K45113" s="1"/>
      <c r="AA45113" s="1"/>
      <c r="AB45113" s="1"/>
      <c r="AC45113" s="1"/>
      <c r="AJ45113" s="1"/>
      <c r="AK45113" s="1"/>
      <c r="AL45113" s="1"/>
    </row>
    <row r="45114">
      <c r="I45114" s="1"/>
      <c r="J45114" s="1"/>
      <c r="K45114" s="1"/>
      <c r="AA45114" s="1"/>
      <c r="AB45114" s="1"/>
      <c r="AC45114" s="1"/>
      <c r="AJ45114" s="1"/>
      <c r="AK45114" s="1"/>
      <c r="AL45114" s="1"/>
    </row>
    <row r="45115">
      <c r="I45115" s="1"/>
      <c r="J45115" s="1"/>
      <c r="K45115" s="1"/>
      <c r="AA45115" s="1"/>
      <c r="AB45115" s="1"/>
      <c r="AC45115" s="1"/>
      <c r="AJ45115" s="1"/>
      <c r="AK45115" s="1"/>
      <c r="AL45115" s="1"/>
    </row>
    <row r="45116">
      <c r="I45116" s="1"/>
      <c r="J45116" s="1"/>
      <c r="K45116" s="1"/>
      <c r="AA45116" s="1"/>
      <c r="AB45116" s="1"/>
      <c r="AC45116" s="1"/>
      <c r="AJ45116" s="1"/>
      <c r="AK45116" s="1"/>
      <c r="AL45116" s="1"/>
    </row>
    <row r="45117">
      <c r="I45117" s="1"/>
      <c r="J45117" s="1"/>
      <c r="K45117" s="1"/>
      <c r="AA45117" s="1"/>
      <c r="AB45117" s="1"/>
      <c r="AC45117" s="1"/>
      <c r="AJ45117" s="1"/>
      <c r="AK45117" s="1"/>
      <c r="AL45117" s="1"/>
    </row>
    <row r="45118">
      <c r="I45118" s="1"/>
      <c r="J45118" s="1"/>
      <c r="K45118" s="1"/>
      <c r="AA45118" s="1"/>
      <c r="AB45118" s="1"/>
      <c r="AC45118" s="1"/>
      <c r="AJ45118" s="1"/>
      <c r="AK45118" s="1"/>
      <c r="AL45118" s="1"/>
    </row>
    <row r="45119">
      <c r="I45119" s="1"/>
      <c r="J45119" s="1"/>
      <c r="K45119" s="1"/>
      <c r="AA45119" s="1"/>
      <c r="AB45119" s="1"/>
      <c r="AC45119" s="1"/>
      <c r="AJ45119" s="1"/>
      <c r="AK45119" s="1"/>
      <c r="AL45119" s="1"/>
    </row>
    <row r="45120">
      <c r="I45120" s="1"/>
      <c r="J45120" s="1"/>
      <c r="K45120" s="1"/>
      <c r="AA45120" s="1"/>
      <c r="AB45120" s="1"/>
      <c r="AC45120" s="1"/>
      <c r="AJ45120" s="1"/>
      <c r="AK45120" s="1"/>
      <c r="AL45120" s="1"/>
    </row>
    <row r="45121">
      <c r="I45121" s="1"/>
      <c r="J45121" s="1"/>
      <c r="K45121" s="1"/>
      <c r="AA45121" s="1"/>
      <c r="AB45121" s="1"/>
      <c r="AC45121" s="1"/>
      <c r="AJ45121" s="1"/>
      <c r="AK45121" s="1"/>
      <c r="AL45121" s="1"/>
    </row>
    <row r="45122">
      <c r="I45122" s="1"/>
      <c r="J45122" s="1"/>
      <c r="K45122" s="1"/>
      <c r="AA45122" s="1"/>
      <c r="AB45122" s="1"/>
      <c r="AC45122" s="1"/>
      <c r="AJ45122" s="1"/>
      <c r="AK45122" s="1"/>
      <c r="AL45122" s="1"/>
    </row>
    <row r="45123">
      <c r="I45123" s="1"/>
      <c r="J45123" s="1"/>
      <c r="K45123" s="1"/>
      <c r="AA45123" s="1"/>
      <c r="AB45123" s="1"/>
      <c r="AC45123" s="1"/>
      <c r="AJ45123" s="1"/>
      <c r="AK45123" s="1"/>
      <c r="AL45123" s="1"/>
    </row>
    <row r="45124">
      <c r="I45124" s="1"/>
      <c r="J45124" s="1"/>
      <c r="K45124" s="1"/>
      <c r="AA45124" s="1"/>
      <c r="AB45124" s="1"/>
      <c r="AC45124" s="1"/>
      <c r="AJ45124" s="1"/>
      <c r="AK45124" s="1"/>
      <c r="AL45124" s="1"/>
    </row>
    <row r="45125">
      <c r="I45125" s="1"/>
      <c r="J45125" s="1"/>
      <c r="K45125" s="1"/>
      <c r="AA45125" s="1"/>
      <c r="AB45125" s="1"/>
      <c r="AC45125" s="1"/>
      <c r="AJ45125" s="1"/>
      <c r="AK45125" s="1"/>
      <c r="AL45125" s="1"/>
    </row>
    <row r="45126">
      <c r="I45126" s="1"/>
      <c r="J45126" s="1"/>
      <c r="K45126" s="1"/>
      <c r="AA45126" s="1"/>
      <c r="AB45126" s="1"/>
      <c r="AC45126" s="1"/>
      <c r="AJ45126" s="1"/>
      <c r="AK45126" s="1"/>
      <c r="AL45126" s="1"/>
    </row>
    <row r="45127">
      <c r="I45127" s="1"/>
      <c r="J45127" s="1"/>
      <c r="K45127" s="1"/>
      <c r="AA45127" s="1"/>
      <c r="AB45127" s="1"/>
      <c r="AC45127" s="1"/>
      <c r="AJ45127" s="1"/>
      <c r="AK45127" s="1"/>
      <c r="AL45127" s="1"/>
    </row>
    <row r="45128">
      <c r="I45128" s="1"/>
      <c r="J45128" s="1"/>
      <c r="K45128" s="1"/>
      <c r="AA45128" s="1"/>
      <c r="AB45128" s="1"/>
      <c r="AC45128" s="1"/>
      <c r="AJ45128" s="1"/>
      <c r="AK45128" s="1"/>
      <c r="AL45128" s="1"/>
    </row>
    <row r="45129">
      <c r="I45129" s="1"/>
      <c r="J45129" s="1"/>
      <c r="K45129" s="1"/>
      <c r="AA45129" s="1"/>
      <c r="AB45129" s="1"/>
      <c r="AC45129" s="1"/>
      <c r="AJ45129" s="1"/>
      <c r="AK45129" s="1"/>
      <c r="AL45129" s="1"/>
    </row>
    <row r="45130">
      <c r="I45130" s="1"/>
      <c r="J45130" s="1"/>
      <c r="K45130" s="1"/>
      <c r="AA45130" s="1"/>
      <c r="AB45130" s="1"/>
      <c r="AC45130" s="1"/>
      <c r="AJ45130" s="1"/>
      <c r="AK45130" s="1"/>
      <c r="AL45130" s="1"/>
    </row>
    <row r="45131">
      <c r="I45131" s="1"/>
      <c r="J45131" s="1"/>
      <c r="K45131" s="1"/>
      <c r="AA45131" s="1"/>
      <c r="AB45131" s="1"/>
      <c r="AC45131" s="1"/>
      <c r="AJ45131" s="1"/>
      <c r="AK45131" s="1"/>
      <c r="AL45131" s="1"/>
    </row>
    <row r="45132">
      <c r="I45132" s="1"/>
      <c r="J45132" s="1"/>
      <c r="K45132" s="1"/>
      <c r="AA45132" s="1"/>
      <c r="AB45132" s="1"/>
      <c r="AC45132" s="1"/>
      <c r="AJ45132" s="1"/>
      <c r="AK45132" s="1"/>
      <c r="AL45132" s="1"/>
    </row>
    <row r="45133">
      <c r="I45133" s="1"/>
      <c r="J45133" s="1"/>
      <c r="K45133" s="1"/>
      <c r="AA45133" s="1"/>
      <c r="AB45133" s="1"/>
      <c r="AC45133" s="1"/>
      <c r="AJ45133" s="1"/>
      <c r="AK45133" s="1"/>
      <c r="AL45133" s="1"/>
    </row>
    <row r="45134">
      <c r="I45134" s="1"/>
      <c r="J45134" s="1"/>
      <c r="K45134" s="1"/>
      <c r="AA45134" s="1"/>
      <c r="AB45134" s="1"/>
      <c r="AC45134" s="1"/>
      <c r="AJ45134" s="1"/>
      <c r="AK45134" s="1"/>
      <c r="AL45134" s="1"/>
    </row>
    <row r="45135">
      <c r="I45135" s="1"/>
      <c r="J45135" s="1"/>
      <c r="K45135" s="1"/>
      <c r="AA45135" s="1"/>
      <c r="AB45135" s="1"/>
      <c r="AC45135" s="1"/>
      <c r="AJ45135" s="1"/>
      <c r="AK45135" s="1"/>
      <c r="AL45135" s="1"/>
    </row>
    <row r="45136">
      <c r="I45136" s="1"/>
      <c r="J45136" s="1"/>
      <c r="K45136" s="1"/>
      <c r="AA45136" s="1"/>
      <c r="AB45136" s="1"/>
      <c r="AC45136" s="1"/>
      <c r="AJ45136" s="1"/>
      <c r="AK45136" s="1"/>
      <c r="AL45136" s="1"/>
    </row>
    <row r="45137">
      <c r="I45137" s="1"/>
      <c r="J45137" s="1"/>
      <c r="K45137" s="1"/>
      <c r="AA45137" s="1"/>
      <c r="AB45137" s="1"/>
      <c r="AC45137" s="1"/>
      <c r="AJ45137" s="1"/>
      <c r="AK45137" s="1"/>
      <c r="AL45137" s="1"/>
    </row>
    <row r="45138">
      <c r="I45138" s="1"/>
      <c r="J45138" s="1"/>
      <c r="K45138" s="1"/>
      <c r="AA45138" s="1"/>
      <c r="AB45138" s="1"/>
      <c r="AC45138" s="1"/>
      <c r="AJ45138" s="1"/>
      <c r="AK45138" s="1"/>
      <c r="AL45138" s="1"/>
    </row>
    <row r="45139">
      <c r="I45139" s="1"/>
      <c r="J45139" s="1"/>
      <c r="K45139" s="1"/>
      <c r="AA45139" s="1"/>
      <c r="AB45139" s="1"/>
      <c r="AC45139" s="1"/>
      <c r="AJ45139" s="1"/>
      <c r="AK45139" s="1"/>
      <c r="AL45139" s="1"/>
    </row>
    <row r="45140">
      <c r="I45140" s="1"/>
      <c r="J45140" s="1"/>
      <c r="K45140" s="1"/>
      <c r="AA45140" s="1"/>
      <c r="AB45140" s="1"/>
      <c r="AC45140" s="1"/>
      <c r="AJ45140" s="1"/>
      <c r="AK45140" s="1"/>
      <c r="AL45140" s="1"/>
    </row>
    <row r="45141">
      <c r="I45141" s="1"/>
      <c r="J45141" s="1"/>
      <c r="K45141" s="1"/>
      <c r="AA45141" s="1"/>
      <c r="AB45141" s="1"/>
      <c r="AC45141" s="1"/>
      <c r="AJ45141" s="1"/>
      <c r="AK45141" s="1"/>
      <c r="AL45141" s="1"/>
    </row>
    <row r="45142">
      <c r="I45142" s="1"/>
      <c r="J45142" s="1"/>
      <c r="K45142" s="1"/>
      <c r="AA45142" s="1"/>
      <c r="AB45142" s="1"/>
      <c r="AC45142" s="1"/>
      <c r="AJ45142" s="1"/>
      <c r="AK45142" s="1"/>
      <c r="AL45142" s="1"/>
    </row>
    <row r="45143">
      <c r="I45143" s="1"/>
      <c r="J45143" s="1"/>
      <c r="K45143" s="1"/>
      <c r="AA45143" s="1"/>
      <c r="AB45143" s="1"/>
      <c r="AC45143" s="1"/>
      <c r="AJ45143" s="1"/>
      <c r="AK45143" s="1"/>
      <c r="AL45143" s="1"/>
    </row>
    <row r="45144">
      <c r="I45144" s="1"/>
      <c r="J45144" s="1"/>
      <c r="K45144" s="1"/>
      <c r="AA45144" s="1"/>
      <c r="AB45144" s="1"/>
      <c r="AC45144" s="1"/>
      <c r="AJ45144" s="1"/>
      <c r="AK45144" s="1"/>
      <c r="AL45144" s="1"/>
    </row>
    <row r="45145">
      <c r="I45145" s="1"/>
      <c r="J45145" s="1"/>
      <c r="K45145" s="1"/>
      <c r="AA45145" s="1"/>
      <c r="AB45145" s="1"/>
      <c r="AC45145" s="1"/>
      <c r="AJ45145" s="1"/>
      <c r="AK45145" s="1"/>
      <c r="AL45145" s="1"/>
    </row>
    <row r="45146">
      <c r="I45146" s="1"/>
      <c r="J45146" s="1"/>
      <c r="K45146" s="1"/>
      <c r="AA45146" s="1"/>
      <c r="AB45146" s="1"/>
      <c r="AC45146" s="1"/>
      <c r="AJ45146" s="1"/>
      <c r="AK45146" s="1"/>
      <c r="AL45146" s="1"/>
    </row>
    <row r="45147">
      <c r="I45147" s="1"/>
      <c r="J45147" s="1"/>
      <c r="K45147" s="1"/>
      <c r="AA45147" s="1"/>
      <c r="AB45147" s="1"/>
      <c r="AC45147" s="1"/>
      <c r="AJ45147" s="1"/>
      <c r="AK45147" s="1"/>
      <c r="AL45147" s="1"/>
    </row>
    <row r="45148">
      <c r="I45148" s="1"/>
      <c r="J45148" s="1"/>
      <c r="K45148" s="1"/>
      <c r="AA45148" s="1"/>
      <c r="AB45148" s="1"/>
      <c r="AC45148" s="1"/>
      <c r="AJ45148" s="1"/>
      <c r="AK45148" s="1"/>
      <c r="AL45148" s="1"/>
    </row>
    <row r="45149">
      <c r="I45149" s="1"/>
      <c r="J45149" s="1"/>
      <c r="K45149" s="1"/>
      <c r="AA45149" s="1"/>
      <c r="AB45149" s="1"/>
      <c r="AC45149" s="1"/>
      <c r="AJ45149" s="1"/>
      <c r="AK45149" s="1"/>
      <c r="AL45149" s="1"/>
    </row>
    <row r="45150">
      <c r="I45150" s="1"/>
      <c r="J45150" s="1"/>
      <c r="K45150" s="1"/>
      <c r="AA45150" s="1"/>
      <c r="AB45150" s="1"/>
      <c r="AC45150" s="1"/>
      <c r="AJ45150" s="1"/>
      <c r="AK45150" s="1"/>
      <c r="AL45150" s="1"/>
    </row>
    <row r="45151">
      <c r="I45151" s="1"/>
      <c r="J45151" s="1"/>
      <c r="K45151" s="1"/>
      <c r="AA45151" s="1"/>
      <c r="AB45151" s="1"/>
      <c r="AC45151" s="1"/>
      <c r="AJ45151" s="1"/>
      <c r="AK45151" s="1"/>
      <c r="AL45151" s="1"/>
    </row>
    <row r="45152">
      <c r="I45152" s="1"/>
      <c r="J45152" s="1"/>
      <c r="K45152" s="1"/>
      <c r="AA45152" s="1"/>
      <c r="AB45152" s="1"/>
      <c r="AC45152" s="1"/>
      <c r="AJ45152" s="1"/>
      <c r="AK45152" s="1"/>
      <c r="AL45152" s="1"/>
    </row>
    <row r="45153">
      <c r="I45153" s="1"/>
      <c r="J45153" s="1"/>
      <c r="K45153" s="1"/>
      <c r="AA45153" s="1"/>
      <c r="AB45153" s="1"/>
      <c r="AC45153" s="1"/>
      <c r="AJ45153" s="1"/>
      <c r="AK45153" s="1"/>
      <c r="AL45153" s="1"/>
    </row>
    <row r="45154">
      <c r="I45154" s="1"/>
      <c r="J45154" s="1"/>
      <c r="K45154" s="1"/>
      <c r="AA45154" s="1"/>
      <c r="AB45154" s="1"/>
      <c r="AC45154" s="1"/>
      <c r="AJ45154" s="1"/>
      <c r="AK45154" s="1"/>
      <c r="AL45154" s="1"/>
    </row>
    <row r="45155">
      <c r="I45155" s="1"/>
      <c r="J45155" s="1"/>
      <c r="K45155" s="1"/>
      <c r="AA45155" s="1"/>
      <c r="AB45155" s="1"/>
      <c r="AC45155" s="1"/>
      <c r="AJ45155" s="1"/>
      <c r="AK45155" s="1"/>
      <c r="AL45155" s="1"/>
    </row>
    <row r="45156">
      <c r="I45156" s="1"/>
      <c r="J45156" s="1"/>
      <c r="K45156" s="1"/>
      <c r="AA45156" s="1"/>
      <c r="AB45156" s="1"/>
      <c r="AC45156" s="1"/>
      <c r="AJ45156" s="1"/>
      <c r="AK45156" s="1"/>
      <c r="AL45156" s="1"/>
    </row>
    <row r="45157">
      <c r="I45157" s="1"/>
      <c r="J45157" s="1"/>
      <c r="K45157" s="1"/>
      <c r="AA45157" s="1"/>
      <c r="AB45157" s="1"/>
      <c r="AC45157" s="1"/>
      <c r="AJ45157" s="1"/>
      <c r="AK45157" s="1"/>
      <c r="AL45157" s="1"/>
    </row>
    <row r="45158">
      <c r="I45158" s="1"/>
      <c r="J45158" s="1"/>
      <c r="K45158" s="1"/>
      <c r="AA45158" s="1"/>
      <c r="AB45158" s="1"/>
      <c r="AC45158" s="1"/>
      <c r="AJ45158" s="1"/>
      <c r="AK45158" s="1"/>
      <c r="AL45158" s="1"/>
    </row>
    <row r="45159">
      <c r="I45159" s="1"/>
      <c r="J45159" s="1"/>
      <c r="K45159" s="1"/>
      <c r="AA45159" s="1"/>
      <c r="AB45159" s="1"/>
      <c r="AC45159" s="1"/>
      <c r="AJ45159" s="1"/>
      <c r="AK45159" s="1"/>
      <c r="AL45159" s="1"/>
    </row>
    <row r="45160">
      <c r="I45160" s="1"/>
      <c r="J45160" s="1"/>
      <c r="K45160" s="1"/>
      <c r="AA45160" s="1"/>
      <c r="AB45160" s="1"/>
      <c r="AC45160" s="1"/>
      <c r="AJ45160" s="1"/>
      <c r="AK45160" s="1"/>
      <c r="AL45160" s="1"/>
    </row>
    <row r="45161">
      <c r="I45161" s="1"/>
      <c r="J45161" s="1"/>
      <c r="K45161" s="1"/>
      <c r="AA45161" s="1"/>
      <c r="AB45161" s="1"/>
      <c r="AC45161" s="1"/>
      <c r="AJ45161" s="1"/>
      <c r="AK45161" s="1"/>
      <c r="AL45161" s="1"/>
    </row>
    <row r="45162">
      <c r="I45162" s="1"/>
      <c r="J45162" s="1"/>
      <c r="K45162" s="1"/>
      <c r="AA45162" s="1"/>
      <c r="AB45162" s="1"/>
      <c r="AC45162" s="1"/>
      <c r="AJ45162" s="1"/>
      <c r="AK45162" s="1"/>
      <c r="AL45162" s="1"/>
    </row>
    <row r="45163">
      <c r="I45163" s="1"/>
      <c r="J45163" s="1"/>
      <c r="K45163" s="1"/>
      <c r="AA45163" s="1"/>
      <c r="AB45163" s="1"/>
      <c r="AC45163" s="1"/>
      <c r="AJ45163" s="1"/>
      <c r="AK45163" s="1"/>
      <c r="AL45163" s="1"/>
    </row>
    <row r="45164">
      <c r="I45164" s="1"/>
      <c r="J45164" s="1"/>
      <c r="K45164" s="1"/>
      <c r="AA45164" s="1"/>
      <c r="AB45164" s="1"/>
      <c r="AC45164" s="1"/>
      <c r="AJ45164" s="1"/>
      <c r="AK45164" s="1"/>
      <c r="AL45164" s="1"/>
    </row>
    <row r="45165">
      <c r="I45165" s="1"/>
      <c r="J45165" s="1"/>
      <c r="K45165" s="1"/>
      <c r="AA45165" s="1"/>
      <c r="AB45165" s="1"/>
      <c r="AC45165" s="1"/>
      <c r="AJ45165" s="1"/>
      <c r="AK45165" s="1"/>
      <c r="AL45165" s="1"/>
    </row>
    <row r="45166">
      <c r="I45166" s="1"/>
      <c r="J45166" s="1"/>
      <c r="K45166" s="1"/>
      <c r="AA45166" s="1"/>
      <c r="AB45166" s="1"/>
      <c r="AC45166" s="1"/>
      <c r="AJ45166" s="1"/>
      <c r="AK45166" s="1"/>
      <c r="AL45166" s="1"/>
    </row>
    <row r="45167">
      <c r="I45167" s="1"/>
      <c r="J45167" s="1"/>
      <c r="K45167" s="1"/>
      <c r="AA45167" s="1"/>
      <c r="AB45167" s="1"/>
      <c r="AC45167" s="1"/>
      <c r="AJ45167" s="1"/>
      <c r="AK45167" s="1"/>
      <c r="AL45167" s="1"/>
    </row>
    <row r="45168">
      <c r="I45168" s="1"/>
      <c r="J45168" s="1"/>
      <c r="K45168" s="1"/>
      <c r="AA45168" s="1"/>
      <c r="AB45168" s="1"/>
      <c r="AC45168" s="1"/>
      <c r="AJ45168" s="1"/>
      <c r="AK45168" s="1"/>
      <c r="AL45168" s="1"/>
    </row>
    <row r="45169">
      <c r="I45169" s="1"/>
      <c r="J45169" s="1"/>
      <c r="K45169" s="1"/>
      <c r="AA45169" s="1"/>
      <c r="AB45169" s="1"/>
      <c r="AC45169" s="1"/>
      <c r="AJ45169" s="1"/>
      <c r="AK45169" s="1"/>
      <c r="AL45169" s="1"/>
    </row>
    <row r="45170">
      <c r="I45170" s="1"/>
      <c r="J45170" s="1"/>
      <c r="K45170" s="1"/>
      <c r="AA45170" s="1"/>
      <c r="AB45170" s="1"/>
      <c r="AC45170" s="1"/>
      <c r="AJ45170" s="1"/>
      <c r="AK45170" s="1"/>
      <c r="AL45170" s="1"/>
    </row>
    <row r="45171">
      <c r="I45171" s="1"/>
      <c r="J45171" s="1"/>
      <c r="K45171" s="1"/>
      <c r="AA45171" s="1"/>
      <c r="AB45171" s="1"/>
      <c r="AC45171" s="1"/>
      <c r="AJ45171" s="1"/>
      <c r="AK45171" s="1"/>
      <c r="AL45171" s="1"/>
    </row>
    <row r="45172">
      <c r="I45172" s="1"/>
      <c r="J45172" s="1"/>
      <c r="K45172" s="1"/>
      <c r="AA45172" s="1"/>
      <c r="AB45172" s="1"/>
      <c r="AC45172" s="1"/>
      <c r="AJ45172" s="1"/>
      <c r="AK45172" s="1"/>
      <c r="AL45172" s="1"/>
    </row>
    <row r="45173">
      <c r="I45173" s="1"/>
      <c r="J45173" s="1"/>
      <c r="K45173" s="1"/>
      <c r="AA45173" s="1"/>
      <c r="AB45173" s="1"/>
      <c r="AC45173" s="1"/>
      <c r="AJ45173" s="1"/>
      <c r="AK45173" s="1"/>
      <c r="AL45173" s="1"/>
    </row>
    <row r="45174">
      <c r="I45174" s="1"/>
      <c r="J45174" s="1"/>
      <c r="K45174" s="1"/>
      <c r="AA45174" s="1"/>
      <c r="AB45174" s="1"/>
      <c r="AC45174" s="1"/>
      <c r="AJ45174" s="1"/>
      <c r="AK45174" s="1"/>
      <c r="AL45174" s="1"/>
    </row>
    <row r="45175">
      <c r="I45175" s="1"/>
      <c r="J45175" s="1"/>
      <c r="K45175" s="1"/>
      <c r="AA45175" s="1"/>
      <c r="AB45175" s="1"/>
      <c r="AC45175" s="1"/>
      <c r="AJ45175" s="1"/>
      <c r="AK45175" s="1"/>
      <c r="AL45175" s="1"/>
    </row>
    <row r="45176">
      <c r="I45176" s="1"/>
      <c r="J45176" s="1"/>
      <c r="K45176" s="1"/>
      <c r="AA45176" s="1"/>
      <c r="AB45176" s="1"/>
      <c r="AC45176" s="1"/>
      <c r="AJ45176" s="1"/>
      <c r="AK45176" s="1"/>
      <c r="AL45176" s="1"/>
    </row>
    <row r="45177">
      <c r="I45177" s="1"/>
      <c r="J45177" s="1"/>
      <c r="K45177" s="1"/>
      <c r="AA45177" s="1"/>
      <c r="AB45177" s="1"/>
      <c r="AC45177" s="1"/>
      <c r="AJ45177" s="1"/>
      <c r="AK45177" s="1"/>
      <c r="AL45177" s="1"/>
    </row>
    <row r="45178">
      <c r="I45178" s="1"/>
      <c r="J45178" s="1"/>
      <c r="K45178" s="1"/>
      <c r="AA45178" s="1"/>
      <c r="AB45178" s="1"/>
      <c r="AC45178" s="1"/>
      <c r="AJ45178" s="1"/>
      <c r="AK45178" s="1"/>
      <c r="AL45178" s="1"/>
    </row>
    <row r="45179">
      <c r="I45179" s="1"/>
      <c r="J45179" s="1"/>
      <c r="K45179" s="1"/>
      <c r="AA45179" s="1"/>
      <c r="AB45179" s="1"/>
      <c r="AC45179" s="1"/>
      <c r="AJ45179" s="1"/>
      <c r="AK45179" s="1"/>
      <c r="AL45179" s="1"/>
    </row>
    <row r="45180">
      <c r="I45180" s="1"/>
      <c r="J45180" s="1"/>
      <c r="K45180" s="1"/>
      <c r="AA45180" s="1"/>
      <c r="AB45180" s="1"/>
      <c r="AC45180" s="1"/>
      <c r="AJ45180" s="1"/>
      <c r="AK45180" s="1"/>
      <c r="AL45180" s="1"/>
    </row>
    <row r="45181">
      <c r="I45181" s="1"/>
      <c r="J45181" s="1"/>
      <c r="K45181" s="1"/>
      <c r="AA45181" s="1"/>
      <c r="AB45181" s="1"/>
      <c r="AC45181" s="1"/>
      <c r="AJ45181" s="1"/>
      <c r="AK45181" s="1"/>
      <c r="AL45181" s="1"/>
    </row>
    <row r="45182">
      <c r="I45182" s="1"/>
      <c r="J45182" s="1"/>
      <c r="K45182" s="1"/>
      <c r="AA45182" s="1"/>
      <c r="AB45182" s="1"/>
      <c r="AC45182" s="1"/>
      <c r="AJ45182" s="1"/>
      <c r="AK45182" s="1"/>
      <c r="AL45182" s="1"/>
    </row>
    <row r="45183">
      <c r="I45183" s="1"/>
      <c r="J45183" s="1"/>
      <c r="K45183" s="1"/>
      <c r="AA45183" s="1"/>
      <c r="AB45183" s="1"/>
      <c r="AC45183" s="1"/>
      <c r="AJ45183" s="1"/>
      <c r="AK45183" s="1"/>
      <c r="AL45183" s="1"/>
    </row>
    <row r="45184">
      <c r="I45184" s="1"/>
      <c r="J45184" s="1"/>
      <c r="K45184" s="1"/>
      <c r="AA45184" s="1"/>
      <c r="AB45184" s="1"/>
      <c r="AC45184" s="1"/>
      <c r="AJ45184" s="1"/>
      <c r="AK45184" s="1"/>
      <c r="AL45184" s="1"/>
    </row>
    <row r="45185">
      <c r="I45185" s="1"/>
      <c r="J45185" s="1"/>
      <c r="K45185" s="1"/>
      <c r="AA45185" s="1"/>
      <c r="AB45185" s="1"/>
      <c r="AC45185" s="1"/>
      <c r="AJ45185" s="1"/>
      <c r="AK45185" s="1"/>
      <c r="AL45185" s="1"/>
    </row>
    <row r="45186">
      <c r="I45186" s="1"/>
      <c r="J45186" s="1"/>
      <c r="K45186" s="1"/>
      <c r="AA45186" s="1"/>
      <c r="AB45186" s="1"/>
      <c r="AC45186" s="1"/>
      <c r="AJ45186" s="1"/>
      <c r="AK45186" s="1"/>
      <c r="AL45186" s="1"/>
    </row>
    <row r="45187">
      <c r="I45187" s="1"/>
      <c r="J45187" s="1"/>
      <c r="K45187" s="1"/>
      <c r="AA45187" s="1"/>
      <c r="AB45187" s="1"/>
      <c r="AC45187" s="1"/>
      <c r="AJ45187" s="1"/>
      <c r="AK45187" s="1"/>
      <c r="AL45187" s="1"/>
    </row>
    <row r="45188">
      <c r="I45188" s="1"/>
      <c r="J45188" s="1"/>
      <c r="K45188" s="1"/>
      <c r="AA45188" s="1"/>
      <c r="AB45188" s="1"/>
      <c r="AC45188" s="1"/>
      <c r="AJ45188" s="1"/>
      <c r="AK45188" s="1"/>
      <c r="AL45188" s="1"/>
    </row>
    <row r="45189">
      <c r="I45189" s="1"/>
      <c r="J45189" s="1"/>
      <c r="K45189" s="1"/>
      <c r="AA45189" s="1"/>
      <c r="AB45189" s="1"/>
      <c r="AC45189" s="1"/>
      <c r="AJ45189" s="1"/>
      <c r="AK45189" s="1"/>
      <c r="AL45189" s="1"/>
    </row>
    <row r="45190">
      <c r="I45190" s="1"/>
      <c r="J45190" s="1"/>
      <c r="K45190" s="1"/>
      <c r="AA45190" s="1"/>
      <c r="AB45190" s="1"/>
      <c r="AC45190" s="1"/>
      <c r="AJ45190" s="1"/>
      <c r="AK45190" s="1"/>
      <c r="AL45190" s="1"/>
    </row>
    <row r="45191">
      <c r="I45191" s="1"/>
      <c r="J45191" s="1"/>
      <c r="K45191" s="1"/>
      <c r="AA45191" s="1"/>
      <c r="AB45191" s="1"/>
      <c r="AC45191" s="1"/>
      <c r="AJ45191" s="1"/>
      <c r="AK45191" s="1"/>
      <c r="AL45191" s="1"/>
    </row>
    <row r="45192">
      <c r="I45192" s="1"/>
      <c r="J45192" s="1"/>
      <c r="K45192" s="1"/>
      <c r="AA45192" s="1"/>
      <c r="AB45192" s="1"/>
      <c r="AC45192" s="1"/>
      <c r="AJ45192" s="1"/>
      <c r="AK45192" s="1"/>
      <c r="AL45192" s="1"/>
    </row>
    <row r="45193">
      <c r="I45193" s="1"/>
      <c r="J45193" s="1"/>
      <c r="K45193" s="1"/>
      <c r="AA45193" s="1"/>
      <c r="AB45193" s="1"/>
      <c r="AC45193" s="1"/>
      <c r="AJ45193" s="1"/>
      <c r="AK45193" s="1"/>
      <c r="AL45193" s="1"/>
    </row>
    <row r="45194">
      <c r="I45194" s="1"/>
      <c r="J45194" s="1"/>
      <c r="K45194" s="1"/>
      <c r="AA45194" s="1"/>
      <c r="AB45194" s="1"/>
      <c r="AC45194" s="1"/>
      <c r="AJ45194" s="1"/>
      <c r="AK45194" s="1"/>
      <c r="AL45194" s="1"/>
    </row>
    <row r="45195">
      <c r="I45195" s="1"/>
      <c r="J45195" s="1"/>
      <c r="K45195" s="1"/>
      <c r="AA45195" s="1"/>
      <c r="AB45195" s="1"/>
      <c r="AC45195" s="1"/>
      <c r="AJ45195" s="1"/>
      <c r="AK45195" s="1"/>
      <c r="AL45195" s="1"/>
    </row>
    <row r="45196">
      <c r="I45196" s="1"/>
      <c r="J45196" s="1"/>
      <c r="K45196" s="1"/>
      <c r="AA45196" s="1"/>
      <c r="AB45196" s="1"/>
      <c r="AC45196" s="1"/>
      <c r="AJ45196" s="1"/>
      <c r="AK45196" s="1"/>
      <c r="AL45196" s="1"/>
    </row>
    <row r="45197">
      <c r="I45197" s="1"/>
      <c r="J45197" s="1"/>
      <c r="K45197" s="1"/>
      <c r="AA45197" s="1"/>
      <c r="AB45197" s="1"/>
      <c r="AC45197" s="1"/>
      <c r="AJ45197" s="1"/>
      <c r="AK45197" s="1"/>
      <c r="AL45197" s="1"/>
    </row>
    <row r="45198">
      <c r="I45198" s="1"/>
      <c r="J45198" s="1"/>
      <c r="K45198" s="1"/>
      <c r="AA45198" s="1"/>
      <c r="AB45198" s="1"/>
      <c r="AC45198" s="1"/>
      <c r="AJ45198" s="1"/>
      <c r="AK45198" s="1"/>
      <c r="AL45198" s="1"/>
    </row>
    <row r="45199">
      <c r="I45199" s="1"/>
      <c r="J45199" s="1"/>
      <c r="K45199" s="1"/>
      <c r="AA45199" s="1"/>
      <c r="AB45199" s="1"/>
      <c r="AC45199" s="1"/>
      <c r="AJ45199" s="1"/>
      <c r="AK45199" s="1"/>
      <c r="AL45199" s="1"/>
    </row>
    <row r="45200">
      <c r="I45200" s="1"/>
      <c r="J45200" s="1"/>
      <c r="K45200" s="1"/>
      <c r="AA45200" s="1"/>
      <c r="AB45200" s="1"/>
      <c r="AC45200" s="1"/>
      <c r="AJ45200" s="1"/>
      <c r="AK45200" s="1"/>
      <c r="AL45200" s="1"/>
    </row>
    <row r="45201">
      <c r="I45201" s="1"/>
      <c r="J45201" s="1"/>
      <c r="K45201" s="1"/>
      <c r="AA45201" s="1"/>
      <c r="AB45201" s="1"/>
      <c r="AC45201" s="1"/>
      <c r="AJ45201" s="1"/>
      <c r="AK45201" s="1"/>
      <c r="AL45201" s="1"/>
    </row>
    <row r="45202">
      <c r="I45202" s="1"/>
      <c r="J45202" s="1"/>
      <c r="K45202" s="1"/>
      <c r="AA45202" s="1"/>
      <c r="AB45202" s="1"/>
      <c r="AC45202" s="1"/>
      <c r="AJ45202" s="1"/>
      <c r="AK45202" s="1"/>
      <c r="AL45202" s="1"/>
    </row>
    <row r="45203">
      <c r="I45203" s="1"/>
      <c r="J45203" s="1"/>
      <c r="K45203" s="1"/>
      <c r="AA45203" s="1"/>
      <c r="AB45203" s="1"/>
      <c r="AC45203" s="1"/>
      <c r="AJ45203" s="1"/>
      <c r="AK45203" s="1"/>
      <c r="AL45203" s="1"/>
    </row>
    <row r="45204">
      <c r="I45204" s="1"/>
      <c r="J45204" s="1"/>
      <c r="K45204" s="1"/>
      <c r="AA45204" s="1"/>
      <c r="AB45204" s="1"/>
      <c r="AC45204" s="1"/>
      <c r="AJ45204" s="1"/>
      <c r="AK45204" s="1"/>
      <c r="AL45204" s="1"/>
    </row>
    <row r="45205">
      <c r="I45205" s="1"/>
      <c r="J45205" s="1"/>
      <c r="K45205" s="1"/>
      <c r="AA45205" s="1"/>
      <c r="AB45205" s="1"/>
      <c r="AC45205" s="1"/>
      <c r="AJ45205" s="1"/>
      <c r="AK45205" s="1"/>
      <c r="AL45205" s="1"/>
    </row>
    <row r="45206">
      <c r="I45206" s="1"/>
      <c r="J45206" s="1"/>
      <c r="K45206" s="1"/>
      <c r="AA45206" s="1"/>
      <c r="AB45206" s="1"/>
      <c r="AC45206" s="1"/>
      <c r="AJ45206" s="1"/>
      <c r="AK45206" s="1"/>
      <c r="AL45206" s="1"/>
    </row>
    <row r="45207">
      <c r="I45207" s="1"/>
      <c r="J45207" s="1"/>
      <c r="K45207" s="1"/>
      <c r="AA45207" s="1"/>
      <c r="AB45207" s="1"/>
      <c r="AC45207" s="1"/>
      <c r="AJ45207" s="1"/>
      <c r="AK45207" s="1"/>
      <c r="AL45207" s="1"/>
    </row>
    <row r="45208">
      <c r="I45208" s="1"/>
      <c r="J45208" s="1"/>
      <c r="K45208" s="1"/>
      <c r="AA45208" s="1"/>
      <c r="AB45208" s="1"/>
      <c r="AC45208" s="1"/>
      <c r="AJ45208" s="1"/>
      <c r="AK45208" s="1"/>
      <c r="AL45208" s="1"/>
    </row>
    <row r="45209">
      <c r="I45209" s="1"/>
      <c r="J45209" s="1"/>
      <c r="K45209" s="1"/>
      <c r="AA45209" s="1"/>
      <c r="AB45209" s="1"/>
      <c r="AC45209" s="1"/>
      <c r="AJ45209" s="1"/>
      <c r="AK45209" s="1"/>
      <c r="AL45209" s="1"/>
    </row>
    <row r="45210">
      <c r="I45210" s="1"/>
      <c r="J45210" s="1"/>
      <c r="K45210" s="1"/>
      <c r="AA45210" s="1"/>
      <c r="AB45210" s="1"/>
      <c r="AC45210" s="1"/>
      <c r="AJ45210" s="1"/>
      <c r="AK45210" s="1"/>
      <c r="AL45210" s="1"/>
    </row>
    <row r="45211">
      <c r="I45211" s="1"/>
      <c r="J45211" s="1"/>
      <c r="K45211" s="1"/>
      <c r="AA45211" s="1"/>
      <c r="AB45211" s="1"/>
      <c r="AC45211" s="1"/>
      <c r="AJ45211" s="1"/>
      <c r="AK45211" s="1"/>
      <c r="AL45211" s="1"/>
    </row>
    <row r="45212">
      <c r="I45212" s="1"/>
      <c r="J45212" s="1"/>
      <c r="K45212" s="1"/>
      <c r="AA45212" s="1"/>
      <c r="AB45212" s="1"/>
      <c r="AC45212" s="1"/>
      <c r="AJ45212" s="1"/>
      <c r="AK45212" s="1"/>
      <c r="AL45212" s="1"/>
    </row>
    <row r="45213">
      <c r="I45213" s="1"/>
      <c r="J45213" s="1"/>
      <c r="K45213" s="1"/>
      <c r="AA45213" s="1"/>
      <c r="AB45213" s="1"/>
      <c r="AC45213" s="1"/>
      <c r="AJ45213" s="1"/>
      <c r="AK45213" s="1"/>
      <c r="AL45213" s="1"/>
    </row>
    <row r="45214">
      <c r="I45214" s="1"/>
      <c r="J45214" s="1"/>
      <c r="K45214" s="1"/>
      <c r="AA45214" s="1"/>
      <c r="AB45214" s="1"/>
      <c r="AC45214" s="1"/>
      <c r="AJ45214" s="1"/>
      <c r="AK45214" s="1"/>
      <c r="AL45214" s="1"/>
    </row>
    <row r="45215">
      <c r="I45215" s="1"/>
      <c r="J45215" s="1"/>
      <c r="K45215" s="1"/>
      <c r="AA45215" s="1"/>
      <c r="AB45215" s="1"/>
      <c r="AC45215" s="1"/>
      <c r="AJ45215" s="1"/>
      <c r="AK45215" s="1"/>
      <c r="AL45215" s="1"/>
    </row>
    <row r="45216">
      <c r="I45216" s="1"/>
      <c r="J45216" s="1"/>
      <c r="K45216" s="1"/>
      <c r="AA45216" s="1"/>
      <c r="AB45216" s="1"/>
      <c r="AC45216" s="1"/>
      <c r="AJ45216" s="1"/>
      <c r="AK45216" s="1"/>
      <c r="AL45216" s="1"/>
    </row>
    <row r="45217">
      <c r="I45217" s="1"/>
      <c r="J45217" s="1"/>
      <c r="K45217" s="1"/>
      <c r="AA45217" s="1"/>
      <c r="AB45217" s="1"/>
      <c r="AC45217" s="1"/>
      <c r="AJ45217" s="1"/>
      <c r="AK45217" s="1"/>
      <c r="AL45217" s="1"/>
    </row>
    <row r="45218">
      <c r="I45218" s="1"/>
      <c r="J45218" s="1"/>
      <c r="K45218" s="1"/>
      <c r="AA45218" s="1"/>
      <c r="AB45218" s="1"/>
      <c r="AC45218" s="1"/>
      <c r="AJ45218" s="1"/>
      <c r="AK45218" s="1"/>
      <c r="AL45218" s="1"/>
    </row>
    <row r="45219">
      <c r="I45219" s="1"/>
      <c r="J45219" s="1"/>
      <c r="K45219" s="1"/>
      <c r="AA45219" s="1"/>
      <c r="AB45219" s="1"/>
      <c r="AC45219" s="1"/>
      <c r="AJ45219" s="1"/>
      <c r="AK45219" s="1"/>
      <c r="AL45219" s="1"/>
    </row>
    <row r="45220">
      <c r="I45220" s="1"/>
      <c r="J45220" s="1"/>
      <c r="K45220" s="1"/>
      <c r="AA45220" s="1"/>
      <c r="AB45220" s="1"/>
      <c r="AC45220" s="1"/>
      <c r="AJ45220" s="1"/>
      <c r="AK45220" s="1"/>
      <c r="AL45220" s="1"/>
    </row>
    <row r="45221">
      <c r="I45221" s="1"/>
      <c r="J45221" s="1"/>
      <c r="K45221" s="1"/>
      <c r="AA45221" s="1"/>
      <c r="AB45221" s="1"/>
      <c r="AC45221" s="1"/>
      <c r="AJ45221" s="1"/>
      <c r="AK45221" s="1"/>
      <c r="AL45221" s="1"/>
    </row>
    <row r="45222">
      <c r="I45222" s="1"/>
      <c r="J45222" s="1"/>
      <c r="K45222" s="1"/>
      <c r="AA45222" s="1"/>
      <c r="AB45222" s="1"/>
      <c r="AC45222" s="1"/>
      <c r="AJ45222" s="1"/>
      <c r="AK45222" s="1"/>
      <c r="AL45222" s="1"/>
    </row>
    <row r="45223">
      <c r="I45223" s="1"/>
      <c r="J45223" s="1"/>
      <c r="K45223" s="1"/>
      <c r="AA45223" s="1"/>
      <c r="AB45223" s="1"/>
      <c r="AC45223" s="1"/>
      <c r="AJ45223" s="1"/>
      <c r="AK45223" s="1"/>
      <c r="AL45223" s="1"/>
    </row>
    <row r="45224">
      <c r="I45224" s="1"/>
      <c r="J45224" s="1"/>
      <c r="K45224" s="1"/>
      <c r="AA45224" s="1"/>
      <c r="AB45224" s="1"/>
      <c r="AC45224" s="1"/>
      <c r="AJ45224" s="1"/>
      <c r="AK45224" s="1"/>
      <c r="AL45224" s="1"/>
    </row>
    <row r="45225">
      <c r="I45225" s="1"/>
      <c r="J45225" s="1"/>
      <c r="K45225" s="1"/>
      <c r="AA45225" s="1"/>
      <c r="AB45225" s="1"/>
      <c r="AC45225" s="1"/>
      <c r="AJ45225" s="1"/>
      <c r="AK45225" s="1"/>
      <c r="AL45225" s="1"/>
    </row>
    <row r="45226">
      <c r="I45226" s="1"/>
      <c r="J45226" s="1"/>
      <c r="K45226" s="1"/>
      <c r="AA45226" s="1"/>
      <c r="AB45226" s="1"/>
      <c r="AC45226" s="1"/>
      <c r="AJ45226" s="1"/>
      <c r="AK45226" s="1"/>
      <c r="AL45226" s="1"/>
    </row>
    <row r="45227">
      <c r="I45227" s="1"/>
      <c r="J45227" s="1"/>
      <c r="K45227" s="1"/>
      <c r="AA45227" s="1"/>
      <c r="AB45227" s="1"/>
      <c r="AC45227" s="1"/>
      <c r="AJ45227" s="1"/>
      <c r="AK45227" s="1"/>
      <c r="AL45227" s="1"/>
    </row>
    <row r="45228">
      <c r="I45228" s="1"/>
      <c r="J45228" s="1"/>
      <c r="K45228" s="1"/>
      <c r="AA45228" s="1"/>
      <c r="AB45228" s="1"/>
      <c r="AC45228" s="1"/>
      <c r="AJ45228" s="1"/>
      <c r="AK45228" s="1"/>
      <c r="AL45228" s="1"/>
    </row>
    <row r="45229">
      <c r="I45229" s="1"/>
      <c r="J45229" s="1"/>
      <c r="K45229" s="1"/>
      <c r="AA45229" s="1"/>
      <c r="AB45229" s="1"/>
      <c r="AC45229" s="1"/>
      <c r="AJ45229" s="1"/>
      <c r="AK45229" s="1"/>
      <c r="AL45229" s="1"/>
    </row>
    <row r="45230">
      <c r="I45230" s="1"/>
      <c r="J45230" s="1"/>
      <c r="K45230" s="1"/>
      <c r="AA45230" s="1"/>
      <c r="AB45230" s="1"/>
      <c r="AC45230" s="1"/>
      <c r="AJ45230" s="1"/>
      <c r="AK45230" s="1"/>
      <c r="AL45230" s="1"/>
    </row>
    <row r="45231">
      <c r="I45231" s="1"/>
      <c r="J45231" s="1"/>
      <c r="K45231" s="1"/>
      <c r="AA45231" s="1"/>
      <c r="AB45231" s="1"/>
      <c r="AC45231" s="1"/>
      <c r="AJ45231" s="1"/>
      <c r="AK45231" s="1"/>
      <c r="AL45231" s="1"/>
    </row>
    <row r="45232">
      <c r="I45232" s="1"/>
      <c r="J45232" s="1"/>
      <c r="K45232" s="1"/>
      <c r="AA45232" s="1"/>
      <c r="AB45232" s="1"/>
      <c r="AC45232" s="1"/>
      <c r="AJ45232" s="1"/>
      <c r="AK45232" s="1"/>
      <c r="AL45232" s="1"/>
    </row>
    <row r="45233">
      <c r="I45233" s="1"/>
      <c r="J45233" s="1"/>
      <c r="K45233" s="1"/>
      <c r="AA45233" s="1"/>
      <c r="AB45233" s="1"/>
      <c r="AC45233" s="1"/>
      <c r="AJ45233" s="1"/>
      <c r="AK45233" s="1"/>
      <c r="AL45233" s="1"/>
    </row>
    <row r="45234">
      <c r="I45234" s="1"/>
      <c r="J45234" s="1"/>
      <c r="K45234" s="1"/>
      <c r="AA45234" s="1"/>
      <c r="AB45234" s="1"/>
      <c r="AC45234" s="1"/>
      <c r="AJ45234" s="1"/>
      <c r="AK45234" s="1"/>
      <c r="AL45234" s="1"/>
    </row>
    <row r="45235">
      <c r="I45235" s="1"/>
      <c r="J45235" s="1"/>
      <c r="K45235" s="1"/>
      <c r="AA45235" s="1"/>
      <c r="AB45235" s="1"/>
      <c r="AC45235" s="1"/>
      <c r="AJ45235" s="1"/>
      <c r="AK45235" s="1"/>
      <c r="AL45235" s="1"/>
    </row>
    <row r="45236">
      <c r="I45236" s="1"/>
      <c r="J45236" s="1"/>
      <c r="K45236" s="1"/>
      <c r="AA45236" s="1"/>
      <c r="AB45236" s="1"/>
      <c r="AC45236" s="1"/>
      <c r="AJ45236" s="1"/>
      <c r="AK45236" s="1"/>
      <c r="AL45236" s="1"/>
    </row>
    <row r="45237">
      <c r="I45237" s="1"/>
      <c r="J45237" s="1"/>
      <c r="K45237" s="1"/>
      <c r="AA45237" s="1"/>
      <c r="AB45237" s="1"/>
      <c r="AC45237" s="1"/>
      <c r="AJ45237" s="1"/>
      <c r="AK45237" s="1"/>
      <c r="AL45237" s="1"/>
    </row>
    <row r="45238">
      <c r="I45238" s="1"/>
      <c r="J45238" s="1"/>
      <c r="K45238" s="1"/>
      <c r="AA45238" s="1"/>
      <c r="AB45238" s="1"/>
      <c r="AC45238" s="1"/>
      <c r="AJ45238" s="1"/>
      <c r="AK45238" s="1"/>
      <c r="AL45238" s="1"/>
    </row>
    <row r="45239">
      <c r="I45239" s="1"/>
      <c r="J45239" s="1"/>
      <c r="K45239" s="1"/>
      <c r="AA45239" s="1"/>
      <c r="AB45239" s="1"/>
      <c r="AC45239" s="1"/>
      <c r="AJ45239" s="1"/>
      <c r="AK45239" s="1"/>
      <c r="AL45239" s="1"/>
    </row>
    <row r="45240">
      <c r="I45240" s="1"/>
      <c r="J45240" s="1"/>
      <c r="K45240" s="1"/>
      <c r="AA45240" s="1"/>
      <c r="AB45240" s="1"/>
      <c r="AC45240" s="1"/>
      <c r="AJ45240" s="1"/>
      <c r="AK45240" s="1"/>
      <c r="AL45240" s="1"/>
    </row>
    <row r="45241">
      <c r="I45241" s="1"/>
      <c r="J45241" s="1"/>
      <c r="K45241" s="1"/>
      <c r="AA45241" s="1"/>
      <c r="AB45241" s="1"/>
      <c r="AC45241" s="1"/>
      <c r="AJ45241" s="1"/>
      <c r="AK45241" s="1"/>
      <c r="AL45241" s="1"/>
    </row>
    <row r="45242">
      <c r="I45242" s="1"/>
      <c r="J45242" s="1"/>
      <c r="K45242" s="1"/>
      <c r="AA45242" s="1"/>
      <c r="AB45242" s="1"/>
      <c r="AC45242" s="1"/>
      <c r="AJ45242" s="1"/>
      <c r="AK45242" s="1"/>
      <c r="AL45242" s="1"/>
    </row>
    <row r="45243">
      <c r="I45243" s="1"/>
      <c r="J45243" s="1"/>
      <c r="K45243" s="1"/>
      <c r="AA45243" s="1"/>
      <c r="AB45243" s="1"/>
      <c r="AC45243" s="1"/>
      <c r="AJ45243" s="1"/>
      <c r="AK45243" s="1"/>
      <c r="AL45243" s="1"/>
    </row>
    <row r="45244">
      <c r="I45244" s="1"/>
      <c r="J45244" s="1"/>
      <c r="K45244" s="1"/>
      <c r="AA45244" s="1"/>
      <c r="AB45244" s="1"/>
      <c r="AC45244" s="1"/>
      <c r="AJ45244" s="1"/>
      <c r="AK45244" s="1"/>
      <c r="AL45244" s="1"/>
    </row>
    <row r="45245">
      <c r="I45245" s="1"/>
      <c r="J45245" s="1"/>
      <c r="K45245" s="1"/>
      <c r="AA45245" s="1"/>
      <c r="AB45245" s="1"/>
      <c r="AC45245" s="1"/>
      <c r="AJ45245" s="1"/>
      <c r="AK45245" s="1"/>
      <c r="AL45245" s="1"/>
    </row>
    <row r="45246">
      <c r="I45246" s="1"/>
      <c r="J45246" s="1"/>
      <c r="K45246" s="1"/>
      <c r="AA45246" s="1"/>
      <c r="AB45246" s="1"/>
      <c r="AC45246" s="1"/>
      <c r="AJ45246" s="1"/>
      <c r="AK45246" s="1"/>
      <c r="AL45246" s="1"/>
    </row>
    <row r="45247">
      <c r="I45247" s="1"/>
      <c r="J45247" s="1"/>
      <c r="K45247" s="1"/>
      <c r="AA45247" s="1"/>
      <c r="AB45247" s="1"/>
      <c r="AC45247" s="1"/>
      <c r="AJ45247" s="1"/>
      <c r="AK45247" s="1"/>
      <c r="AL45247" s="1"/>
    </row>
    <row r="45248">
      <c r="I45248" s="1"/>
      <c r="J45248" s="1"/>
      <c r="K45248" s="1"/>
      <c r="AA45248" s="1"/>
      <c r="AB45248" s="1"/>
      <c r="AC45248" s="1"/>
      <c r="AJ45248" s="1"/>
      <c r="AK45248" s="1"/>
      <c r="AL45248" s="1"/>
    </row>
    <row r="45249">
      <c r="I45249" s="1"/>
      <c r="J45249" s="1"/>
      <c r="K45249" s="1"/>
      <c r="AA45249" s="1"/>
      <c r="AB45249" s="1"/>
      <c r="AC45249" s="1"/>
      <c r="AJ45249" s="1"/>
      <c r="AK45249" s="1"/>
      <c r="AL45249" s="1"/>
    </row>
    <row r="45250">
      <c r="I45250" s="1"/>
      <c r="J45250" s="1"/>
      <c r="K45250" s="1"/>
      <c r="AA45250" s="1"/>
      <c r="AB45250" s="1"/>
      <c r="AC45250" s="1"/>
      <c r="AJ45250" s="1"/>
      <c r="AK45250" s="1"/>
      <c r="AL45250" s="1"/>
    </row>
    <row r="45251">
      <c r="I45251" s="1"/>
      <c r="J45251" s="1"/>
      <c r="K45251" s="1"/>
      <c r="AA45251" s="1"/>
      <c r="AB45251" s="1"/>
      <c r="AC45251" s="1"/>
      <c r="AJ45251" s="1"/>
      <c r="AK45251" s="1"/>
      <c r="AL45251" s="1"/>
    </row>
    <row r="45252">
      <c r="I45252" s="1"/>
      <c r="J45252" s="1"/>
      <c r="K45252" s="1"/>
      <c r="AA45252" s="1"/>
      <c r="AB45252" s="1"/>
      <c r="AC45252" s="1"/>
      <c r="AJ45252" s="1"/>
      <c r="AK45252" s="1"/>
      <c r="AL45252" s="1"/>
    </row>
    <row r="45253">
      <c r="I45253" s="1"/>
      <c r="J45253" s="1"/>
      <c r="K45253" s="1"/>
      <c r="AA45253" s="1"/>
      <c r="AB45253" s="1"/>
      <c r="AC45253" s="1"/>
      <c r="AJ45253" s="1"/>
      <c r="AK45253" s="1"/>
      <c r="AL45253" s="1"/>
    </row>
    <row r="45254">
      <c r="I45254" s="1"/>
      <c r="J45254" s="1"/>
      <c r="K45254" s="1"/>
      <c r="AA45254" s="1"/>
      <c r="AB45254" s="1"/>
      <c r="AC45254" s="1"/>
      <c r="AJ45254" s="1"/>
      <c r="AK45254" s="1"/>
      <c r="AL45254" s="1"/>
    </row>
    <row r="45255">
      <c r="I45255" s="1"/>
      <c r="J45255" s="1"/>
      <c r="K45255" s="1"/>
      <c r="AA45255" s="1"/>
      <c r="AB45255" s="1"/>
      <c r="AC45255" s="1"/>
      <c r="AJ45255" s="1"/>
      <c r="AK45255" s="1"/>
      <c r="AL45255" s="1"/>
    </row>
    <row r="45256">
      <c r="I45256" s="1"/>
      <c r="J45256" s="1"/>
      <c r="K45256" s="1"/>
      <c r="AA45256" s="1"/>
      <c r="AB45256" s="1"/>
      <c r="AC45256" s="1"/>
      <c r="AJ45256" s="1"/>
      <c r="AK45256" s="1"/>
      <c r="AL45256" s="1"/>
    </row>
    <row r="45257">
      <c r="I45257" s="1"/>
      <c r="J45257" s="1"/>
      <c r="K45257" s="1"/>
      <c r="AA45257" s="1"/>
      <c r="AB45257" s="1"/>
      <c r="AC45257" s="1"/>
      <c r="AJ45257" s="1"/>
      <c r="AK45257" s="1"/>
      <c r="AL45257" s="1"/>
    </row>
    <row r="45258">
      <c r="I45258" s="1"/>
      <c r="J45258" s="1"/>
      <c r="K45258" s="1"/>
      <c r="AA45258" s="1"/>
      <c r="AB45258" s="1"/>
      <c r="AC45258" s="1"/>
      <c r="AJ45258" s="1"/>
      <c r="AK45258" s="1"/>
      <c r="AL45258" s="1"/>
    </row>
    <row r="45259">
      <c r="I45259" s="1"/>
      <c r="J45259" s="1"/>
      <c r="K45259" s="1"/>
      <c r="AA45259" s="1"/>
      <c r="AB45259" s="1"/>
      <c r="AC45259" s="1"/>
      <c r="AJ45259" s="1"/>
      <c r="AK45259" s="1"/>
      <c r="AL45259" s="1"/>
    </row>
    <row r="45260">
      <c r="I45260" s="1"/>
      <c r="J45260" s="1"/>
      <c r="K45260" s="1"/>
      <c r="AA45260" s="1"/>
      <c r="AB45260" s="1"/>
      <c r="AC45260" s="1"/>
      <c r="AJ45260" s="1"/>
      <c r="AK45260" s="1"/>
      <c r="AL45260" s="1"/>
    </row>
    <row r="45261">
      <c r="I45261" s="1"/>
      <c r="J45261" s="1"/>
      <c r="K45261" s="1"/>
      <c r="AA45261" s="1"/>
      <c r="AB45261" s="1"/>
      <c r="AC45261" s="1"/>
      <c r="AJ45261" s="1"/>
      <c r="AK45261" s="1"/>
      <c r="AL45261" s="1"/>
    </row>
    <row r="45262">
      <c r="I45262" s="1"/>
      <c r="J45262" s="1"/>
      <c r="K45262" s="1"/>
      <c r="AA45262" s="1"/>
      <c r="AB45262" s="1"/>
      <c r="AC45262" s="1"/>
      <c r="AJ45262" s="1"/>
      <c r="AK45262" s="1"/>
      <c r="AL45262" s="1"/>
    </row>
    <row r="45263">
      <c r="I45263" s="1"/>
      <c r="J45263" s="1"/>
      <c r="K45263" s="1"/>
      <c r="AA45263" s="1"/>
      <c r="AB45263" s="1"/>
      <c r="AC45263" s="1"/>
      <c r="AJ45263" s="1"/>
      <c r="AK45263" s="1"/>
      <c r="AL45263" s="1"/>
    </row>
    <row r="45264">
      <c r="I45264" s="1"/>
      <c r="J45264" s="1"/>
      <c r="K45264" s="1"/>
      <c r="AA45264" s="1"/>
      <c r="AB45264" s="1"/>
      <c r="AC45264" s="1"/>
      <c r="AJ45264" s="1"/>
      <c r="AK45264" s="1"/>
      <c r="AL45264" s="1"/>
    </row>
    <row r="45265">
      <c r="I45265" s="1"/>
      <c r="J45265" s="1"/>
      <c r="K45265" s="1"/>
      <c r="AA45265" s="1"/>
      <c r="AB45265" s="1"/>
      <c r="AC45265" s="1"/>
      <c r="AJ45265" s="1"/>
      <c r="AK45265" s="1"/>
      <c r="AL45265" s="1"/>
    </row>
    <row r="45266">
      <c r="I45266" s="1"/>
      <c r="J45266" s="1"/>
      <c r="K45266" s="1"/>
      <c r="AA45266" s="1"/>
      <c r="AB45266" s="1"/>
      <c r="AC45266" s="1"/>
      <c r="AJ45266" s="1"/>
      <c r="AK45266" s="1"/>
      <c r="AL45266" s="1"/>
    </row>
    <row r="45267">
      <c r="I45267" s="1"/>
      <c r="J45267" s="1"/>
      <c r="K45267" s="1"/>
      <c r="AA45267" s="1"/>
      <c r="AB45267" s="1"/>
      <c r="AC45267" s="1"/>
      <c r="AJ45267" s="1"/>
      <c r="AK45267" s="1"/>
      <c r="AL45267" s="1"/>
    </row>
    <row r="45268">
      <c r="I45268" s="1"/>
      <c r="J45268" s="1"/>
      <c r="K45268" s="1"/>
      <c r="AA45268" s="1"/>
      <c r="AB45268" s="1"/>
      <c r="AC45268" s="1"/>
      <c r="AJ45268" s="1"/>
      <c r="AK45268" s="1"/>
      <c r="AL45268" s="1"/>
    </row>
    <row r="45269">
      <c r="I45269" s="1"/>
      <c r="J45269" s="1"/>
      <c r="K45269" s="1"/>
      <c r="AA45269" s="1"/>
      <c r="AB45269" s="1"/>
      <c r="AC45269" s="1"/>
      <c r="AJ45269" s="1"/>
      <c r="AK45269" s="1"/>
      <c r="AL45269" s="1"/>
    </row>
    <row r="45270">
      <c r="I45270" s="1"/>
      <c r="J45270" s="1"/>
      <c r="K45270" s="1"/>
      <c r="AA45270" s="1"/>
      <c r="AB45270" s="1"/>
      <c r="AC45270" s="1"/>
      <c r="AJ45270" s="1"/>
      <c r="AK45270" s="1"/>
      <c r="AL45270" s="1"/>
    </row>
    <row r="45271">
      <c r="I45271" s="1"/>
      <c r="J45271" s="1"/>
      <c r="K45271" s="1"/>
      <c r="AA45271" s="1"/>
      <c r="AB45271" s="1"/>
      <c r="AC45271" s="1"/>
      <c r="AJ45271" s="1"/>
      <c r="AK45271" s="1"/>
      <c r="AL45271" s="1"/>
    </row>
    <row r="45272">
      <c r="I45272" s="1"/>
      <c r="J45272" s="1"/>
      <c r="K45272" s="1"/>
      <c r="AA45272" s="1"/>
      <c r="AB45272" s="1"/>
      <c r="AC45272" s="1"/>
      <c r="AJ45272" s="1"/>
      <c r="AK45272" s="1"/>
      <c r="AL45272" s="1"/>
    </row>
    <row r="45273">
      <c r="I45273" s="1"/>
      <c r="J45273" s="1"/>
      <c r="K45273" s="1"/>
      <c r="AA45273" s="1"/>
      <c r="AB45273" s="1"/>
      <c r="AC45273" s="1"/>
      <c r="AJ45273" s="1"/>
      <c r="AK45273" s="1"/>
      <c r="AL45273" s="1"/>
    </row>
    <row r="45274">
      <c r="I45274" s="1"/>
      <c r="J45274" s="1"/>
      <c r="K45274" s="1"/>
      <c r="AA45274" s="1"/>
      <c r="AB45274" s="1"/>
      <c r="AC45274" s="1"/>
      <c r="AJ45274" s="1"/>
      <c r="AK45274" s="1"/>
      <c r="AL45274" s="1"/>
    </row>
    <row r="45275">
      <c r="I45275" s="1"/>
      <c r="J45275" s="1"/>
      <c r="K45275" s="1"/>
      <c r="AA45275" s="1"/>
      <c r="AB45275" s="1"/>
      <c r="AC45275" s="1"/>
      <c r="AJ45275" s="1"/>
      <c r="AK45275" s="1"/>
      <c r="AL45275" s="1"/>
    </row>
    <row r="45276">
      <c r="I45276" s="1"/>
      <c r="J45276" s="1"/>
      <c r="K45276" s="1"/>
      <c r="AA45276" s="1"/>
      <c r="AB45276" s="1"/>
      <c r="AC45276" s="1"/>
      <c r="AJ45276" s="1"/>
      <c r="AK45276" s="1"/>
      <c r="AL45276" s="1"/>
    </row>
    <row r="45277">
      <c r="I45277" s="1"/>
      <c r="J45277" s="1"/>
      <c r="K45277" s="1"/>
      <c r="AA45277" s="1"/>
      <c r="AB45277" s="1"/>
      <c r="AC45277" s="1"/>
      <c r="AJ45277" s="1"/>
      <c r="AK45277" s="1"/>
      <c r="AL45277" s="1"/>
    </row>
    <row r="45278">
      <c r="I45278" s="1"/>
      <c r="J45278" s="1"/>
      <c r="K45278" s="1"/>
      <c r="AA45278" s="1"/>
      <c r="AB45278" s="1"/>
      <c r="AC45278" s="1"/>
      <c r="AJ45278" s="1"/>
      <c r="AK45278" s="1"/>
      <c r="AL45278" s="1"/>
    </row>
    <row r="45279">
      <c r="I45279" s="1"/>
      <c r="J45279" s="1"/>
      <c r="K45279" s="1"/>
      <c r="AA45279" s="1"/>
      <c r="AB45279" s="1"/>
      <c r="AC45279" s="1"/>
      <c r="AJ45279" s="1"/>
      <c r="AK45279" s="1"/>
      <c r="AL45279" s="1"/>
    </row>
    <row r="45280">
      <c r="I45280" s="1"/>
      <c r="J45280" s="1"/>
      <c r="K45280" s="1"/>
      <c r="AA45280" s="1"/>
      <c r="AB45280" s="1"/>
      <c r="AC45280" s="1"/>
      <c r="AJ45280" s="1"/>
      <c r="AK45280" s="1"/>
      <c r="AL45280" s="1"/>
    </row>
    <row r="45281">
      <c r="I45281" s="1"/>
      <c r="J45281" s="1"/>
      <c r="K45281" s="1"/>
      <c r="AA45281" s="1"/>
      <c r="AB45281" s="1"/>
      <c r="AC45281" s="1"/>
      <c r="AJ45281" s="1"/>
      <c r="AK45281" s="1"/>
      <c r="AL45281" s="1"/>
    </row>
    <row r="45282">
      <c r="I45282" s="1"/>
      <c r="J45282" s="1"/>
      <c r="K45282" s="1"/>
      <c r="AA45282" s="1"/>
      <c r="AB45282" s="1"/>
      <c r="AC45282" s="1"/>
      <c r="AJ45282" s="1"/>
      <c r="AK45282" s="1"/>
      <c r="AL45282" s="1"/>
    </row>
    <row r="45283">
      <c r="I45283" s="1"/>
      <c r="J45283" s="1"/>
      <c r="K45283" s="1"/>
      <c r="AA45283" s="1"/>
      <c r="AB45283" s="1"/>
      <c r="AC45283" s="1"/>
      <c r="AJ45283" s="1"/>
      <c r="AK45283" s="1"/>
      <c r="AL45283" s="1"/>
    </row>
    <row r="45284">
      <c r="I45284" s="1"/>
      <c r="J45284" s="1"/>
      <c r="K45284" s="1"/>
      <c r="AA45284" s="1"/>
      <c r="AB45284" s="1"/>
      <c r="AC45284" s="1"/>
      <c r="AJ45284" s="1"/>
      <c r="AK45284" s="1"/>
      <c r="AL45284" s="1"/>
    </row>
    <row r="45285">
      <c r="I45285" s="1"/>
      <c r="J45285" s="1"/>
      <c r="K45285" s="1"/>
      <c r="AA45285" s="1"/>
      <c r="AB45285" s="1"/>
      <c r="AC45285" s="1"/>
      <c r="AJ45285" s="1"/>
      <c r="AK45285" s="1"/>
      <c r="AL45285" s="1"/>
    </row>
    <row r="45286">
      <c r="I45286" s="1"/>
      <c r="J45286" s="1"/>
      <c r="K45286" s="1"/>
      <c r="AA45286" s="1"/>
      <c r="AB45286" s="1"/>
      <c r="AC45286" s="1"/>
      <c r="AJ45286" s="1"/>
      <c r="AK45286" s="1"/>
      <c r="AL45286" s="1"/>
    </row>
    <row r="45287">
      <c r="I45287" s="1"/>
      <c r="J45287" s="1"/>
      <c r="K45287" s="1"/>
      <c r="AA45287" s="1"/>
      <c r="AB45287" s="1"/>
      <c r="AC45287" s="1"/>
      <c r="AJ45287" s="1"/>
      <c r="AK45287" s="1"/>
      <c r="AL45287" s="1"/>
    </row>
    <row r="45288">
      <c r="I45288" s="1"/>
      <c r="J45288" s="1"/>
      <c r="K45288" s="1"/>
      <c r="AA45288" s="1"/>
      <c r="AB45288" s="1"/>
      <c r="AC45288" s="1"/>
      <c r="AJ45288" s="1"/>
      <c r="AK45288" s="1"/>
      <c r="AL45288" s="1"/>
    </row>
    <row r="45289">
      <c r="I45289" s="1"/>
      <c r="J45289" s="1"/>
      <c r="K45289" s="1"/>
      <c r="AA45289" s="1"/>
      <c r="AB45289" s="1"/>
      <c r="AC45289" s="1"/>
      <c r="AJ45289" s="1"/>
      <c r="AK45289" s="1"/>
      <c r="AL45289" s="1"/>
    </row>
    <row r="45290">
      <c r="I45290" s="1"/>
      <c r="J45290" s="1"/>
      <c r="K45290" s="1"/>
      <c r="AA45290" s="1"/>
      <c r="AB45290" s="1"/>
      <c r="AC45290" s="1"/>
      <c r="AJ45290" s="1"/>
      <c r="AK45290" s="1"/>
      <c r="AL45290" s="1"/>
    </row>
    <row r="45291">
      <c r="I45291" s="1"/>
      <c r="J45291" s="1"/>
      <c r="K45291" s="1"/>
      <c r="AA45291" s="1"/>
      <c r="AB45291" s="1"/>
      <c r="AC45291" s="1"/>
      <c r="AJ45291" s="1"/>
      <c r="AK45291" s="1"/>
      <c r="AL45291" s="1"/>
    </row>
    <row r="45292">
      <c r="I45292" s="1"/>
      <c r="J45292" s="1"/>
      <c r="K45292" s="1"/>
      <c r="AA45292" s="1"/>
      <c r="AB45292" s="1"/>
      <c r="AC45292" s="1"/>
      <c r="AJ45292" s="1"/>
      <c r="AK45292" s="1"/>
      <c r="AL45292" s="1"/>
    </row>
    <row r="45293">
      <c r="I45293" s="1"/>
      <c r="J45293" s="1"/>
      <c r="K45293" s="1"/>
      <c r="AA45293" s="1"/>
      <c r="AB45293" s="1"/>
      <c r="AC45293" s="1"/>
      <c r="AJ45293" s="1"/>
      <c r="AK45293" s="1"/>
      <c r="AL45293" s="1"/>
    </row>
    <row r="45294">
      <c r="I45294" s="1"/>
      <c r="J45294" s="1"/>
      <c r="K45294" s="1"/>
      <c r="AA45294" s="1"/>
      <c r="AB45294" s="1"/>
      <c r="AC45294" s="1"/>
      <c r="AJ45294" s="1"/>
      <c r="AK45294" s="1"/>
      <c r="AL45294" s="1"/>
    </row>
    <row r="45295">
      <c r="I45295" s="1"/>
      <c r="J45295" s="1"/>
      <c r="K45295" s="1"/>
      <c r="AA45295" s="1"/>
      <c r="AB45295" s="1"/>
      <c r="AC45295" s="1"/>
      <c r="AJ45295" s="1"/>
      <c r="AK45295" s="1"/>
      <c r="AL45295" s="1"/>
    </row>
    <row r="45296">
      <c r="I45296" s="1"/>
      <c r="J45296" s="1"/>
      <c r="K45296" s="1"/>
      <c r="AA45296" s="1"/>
      <c r="AB45296" s="1"/>
      <c r="AC45296" s="1"/>
      <c r="AJ45296" s="1"/>
      <c r="AK45296" s="1"/>
      <c r="AL45296" s="1"/>
    </row>
    <row r="45297">
      <c r="I45297" s="1"/>
      <c r="J45297" s="1"/>
      <c r="K45297" s="1"/>
      <c r="AA45297" s="1"/>
      <c r="AB45297" s="1"/>
      <c r="AC45297" s="1"/>
      <c r="AJ45297" s="1"/>
      <c r="AK45297" s="1"/>
      <c r="AL45297" s="1"/>
    </row>
    <row r="45298">
      <c r="I45298" s="1"/>
      <c r="J45298" s="1"/>
      <c r="K45298" s="1"/>
      <c r="AA45298" s="1"/>
      <c r="AB45298" s="1"/>
      <c r="AC45298" s="1"/>
      <c r="AJ45298" s="1"/>
      <c r="AK45298" s="1"/>
      <c r="AL45298" s="1"/>
    </row>
    <row r="45299">
      <c r="I45299" s="1"/>
      <c r="J45299" s="1"/>
      <c r="K45299" s="1"/>
      <c r="AA45299" s="1"/>
      <c r="AB45299" s="1"/>
      <c r="AC45299" s="1"/>
      <c r="AJ45299" s="1"/>
      <c r="AK45299" s="1"/>
      <c r="AL45299" s="1"/>
    </row>
    <row r="45300">
      <c r="I45300" s="1"/>
      <c r="J45300" s="1"/>
      <c r="K45300" s="1"/>
      <c r="AA45300" s="1"/>
      <c r="AB45300" s="1"/>
      <c r="AC45300" s="1"/>
      <c r="AJ45300" s="1"/>
      <c r="AK45300" s="1"/>
      <c r="AL45300" s="1"/>
    </row>
    <row r="45301">
      <c r="I45301" s="1"/>
      <c r="J45301" s="1"/>
      <c r="K45301" s="1"/>
      <c r="AA45301" s="1"/>
      <c r="AB45301" s="1"/>
      <c r="AC45301" s="1"/>
      <c r="AJ45301" s="1"/>
      <c r="AK45301" s="1"/>
      <c r="AL45301" s="1"/>
    </row>
    <row r="45302">
      <c r="I45302" s="1"/>
      <c r="J45302" s="1"/>
      <c r="K45302" s="1"/>
      <c r="AA45302" s="1"/>
      <c r="AB45302" s="1"/>
      <c r="AC45302" s="1"/>
      <c r="AJ45302" s="1"/>
      <c r="AK45302" s="1"/>
      <c r="AL45302" s="1"/>
    </row>
    <row r="45303">
      <c r="I45303" s="1"/>
      <c r="J45303" s="1"/>
      <c r="K45303" s="1"/>
      <c r="AA45303" s="1"/>
      <c r="AB45303" s="1"/>
      <c r="AC45303" s="1"/>
      <c r="AJ45303" s="1"/>
      <c r="AK45303" s="1"/>
      <c r="AL45303" s="1"/>
    </row>
    <row r="45304">
      <c r="I45304" s="1"/>
      <c r="J45304" s="1"/>
      <c r="K45304" s="1"/>
      <c r="AA45304" s="1"/>
      <c r="AB45304" s="1"/>
      <c r="AC45304" s="1"/>
      <c r="AJ45304" s="1"/>
      <c r="AK45304" s="1"/>
      <c r="AL45304" s="1"/>
    </row>
    <row r="45305">
      <c r="I45305" s="1"/>
      <c r="J45305" s="1"/>
      <c r="K45305" s="1"/>
      <c r="AA45305" s="1"/>
      <c r="AB45305" s="1"/>
      <c r="AC45305" s="1"/>
      <c r="AJ45305" s="1"/>
      <c r="AK45305" s="1"/>
      <c r="AL45305" s="1"/>
    </row>
    <row r="45306">
      <c r="I45306" s="1"/>
      <c r="J45306" s="1"/>
      <c r="K45306" s="1"/>
      <c r="AA45306" s="1"/>
      <c r="AB45306" s="1"/>
      <c r="AC45306" s="1"/>
      <c r="AJ45306" s="1"/>
      <c r="AK45306" s="1"/>
      <c r="AL45306" s="1"/>
    </row>
    <row r="45307">
      <c r="I45307" s="1"/>
      <c r="J45307" s="1"/>
      <c r="K45307" s="1"/>
      <c r="AA45307" s="1"/>
      <c r="AB45307" s="1"/>
      <c r="AC45307" s="1"/>
      <c r="AJ45307" s="1"/>
      <c r="AK45307" s="1"/>
      <c r="AL45307" s="1"/>
    </row>
    <row r="45308">
      <c r="I45308" s="1"/>
      <c r="J45308" s="1"/>
      <c r="K45308" s="1"/>
      <c r="AA45308" s="1"/>
      <c r="AB45308" s="1"/>
      <c r="AC45308" s="1"/>
      <c r="AJ45308" s="1"/>
      <c r="AK45308" s="1"/>
      <c r="AL45308" s="1"/>
    </row>
    <row r="45309">
      <c r="I45309" s="1"/>
      <c r="J45309" s="1"/>
      <c r="K45309" s="1"/>
      <c r="AA45309" s="1"/>
      <c r="AB45309" s="1"/>
      <c r="AC45309" s="1"/>
      <c r="AJ45309" s="1"/>
      <c r="AK45309" s="1"/>
      <c r="AL45309" s="1"/>
    </row>
    <row r="45310">
      <c r="I45310" s="1"/>
      <c r="J45310" s="1"/>
      <c r="K45310" s="1"/>
      <c r="AA45310" s="1"/>
      <c r="AB45310" s="1"/>
      <c r="AC45310" s="1"/>
      <c r="AJ45310" s="1"/>
      <c r="AK45310" s="1"/>
      <c r="AL45310" s="1"/>
    </row>
    <row r="45311">
      <c r="I45311" s="1"/>
      <c r="J45311" s="1"/>
      <c r="K45311" s="1"/>
      <c r="AA45311" s="1"/>
      <c r="AB45311" s="1"/>
      <c r="AC45311" s="1"/>
      <c r="AJ45311" s="1"/>
      <c r="AK45311" s="1"/>
      <c r="AL45311" s="1"/>
    </row>
    <row r="45312">
      <c r="I45312" s="1"/>
      <c r="J45312" s="1"/>
      <c r="K45312" s="1"/>
      <c r="AA45312" s="1"/>
      <c r="AB45312" s="1"/>
      <c r="AC45312" s="1"/>
      <c r="AJ45312" s="1"/>
      <c r="AK45312" s="1"/>
      <c r="AL45312" s="1"/>
    </row>
    <row r="45313">
      <c r="I45313" s="1"/>
      <c r="J45313" s="1"/>
      <c r="K45313" s="1"/>
      <c r="AA45313" s="1"/>
      <c r="AB45313" s="1"/>
      <c r="AC45313" s="1"/>
      <c r="AJ45313" s="1"/>
      <c r="AK45313" s="1"/>
      <c r="AL45313" s="1"/>
    </row>
    <row r="45314">
      <c r="I45314" s="1"/>
      <c r="J45314" s="1"/>
      <c r="K45314" s="1"/>
      <c r="AA45314" s="1"/>
      <c r="AB45314" s="1"/>
      <c r="AC45314" s="1"/>
      <c r="AJ45314" s="1"/>
      <c r="AK45314" s="1"/>
      <c r="AL45314" s="1"/>
    </row>
    <row r="45315">
      <c r="I45315" s="1"/>
      <c r="J45315" s="1"/>
      <c r="K45315" s="1"/>
      <c r="AA45315" s="1"/>
      <c r="AB45315" s="1"/>
      <c r="AC45315" s="1"/>
      <c r="AJ45315" s="1"/>
      <c r="AK45315" s="1"/>
      <c r="AL45315" s="1"/>
    </row>
    <row r="45316">
      <c r="I45316" s="1"/>
      <c r="J45316" s="1"/>
      <c r="K45316" s="1"/>
      <c r="AA45316" s="1"/>
      <c r="AB45316" s="1"/>
      <c r="AC45316" s="1"/>
      <c r="AJ45316" s="1"/>
      <c r="AK45316" s="1"/>
      <c r="AL45316" s="1"/>
    </row>
    <row r="45317">
      <c r="I45317" s="1"/>
      <c r="J45317" s="1"/>
      <c r="K45317" s="1"/>
      <c r="AA45317" s="1"/>
      <c r="AB45317" s="1"/>
      <c r="AC45317" s="1"/>
      <c r="AJ45317" s="1"/>
      <c r="AK45317" s="1"/>
      <c r="AL45317" s="1"/>
    </row>
    <row r="45318">
      <c r="I45318" s="1"/>
      <c r="J45318" s="1"/>
      <c r="K45318" s="1"/>
      <c r="AA45318" s="1"/>
      <c r="AB45318" s="1"/>
      <c r="AC45318" s="1"/>
      <c r="AJ45318" s="1"/>
      <c r="AK45318" s="1"/>
      <c r="AL45318" s="1"/>
    </row>
    <row r="45319">
      <c r="I45319" s="1"/>
      <c r="J45319" s="1"/>
      <c r="K45319" s="1"/>
      <c r="AA45319" s="1"/>
      <c r="AB45319" s="1"/>
      <c r="AC45319" s="1"/>
      <c r="AJ45319" s="1"/>
      <c r="AK45319" s="1"/>
      <c r="AL45319" s="1"/>
    </row>
    <row r="45320">
      <c r="I45320" s="1"/>
      <c r="J45320" s="1"/>
      <c r="K45320" s="1"/>
      <c r="AA45320" s="1"/>
      <c r="AB45320" s="1"/>
      <c r="AC45320" s="1"/>
      <c r="AJ45320" s="1"/>
      <c r="AK45320" s="1"/>
      <c r="AL45320" s="1"/>
    </row>
    <row r="45321">
      <c r="I45321" s="1"/>
      <c r="J45321" s="1"/>
      <c r="K45321" s="1"/>
      <c r="AA45321" s="1"/>
      <c r="AB45321" s="1"/>
      <c r="AC45321" s="1"/>
      <c r="AJ45321" s="1"/>
      <c r="AK45321" s="1"/>
      <c r="AL45321" s="1"/>
    </row>
    <row r="45322">
      <c r="I45322" s="1"/>
      <c r="J45322" s="1"/>
      <c r="K45322" s="1"/>
      <c r="AA45322" s="1"/>
      <c r="AB45322" s="1"/>
      <c r="AC45322" s="1"/>
      <c r="AJ45322" s="1"/>
      <c r="AK45322" s="1"/>
      <c r="AL45322" s="1"/>
    </row>
    <row r="45323">
      <c r="I45323" s="1"/>
      <c r="J45323" s="1"/>
      <c r="K45323" s="1"/>
      <c r="AA45323" s="1"/>
      <c r="AB45323" s="1"/>
      <c r="AC45323" s="1"/>
      <c r="AJ45323" s="1"/>
      <c r="AK45323" s="1"/>
      <c r="AL45323" s="1"/>
    </row>
    <row r="45324">
      <c r="I45324" s="1"/>
      <c r="J45324" s="1"/>
      <c r="K45324" s="1"/>
      <c r="AA45324" s="1"/>
      <c r="AB45324" s="1"/>
      <c r="AC45324" s="1"/>
      <c r="AJ45324" s="1"/>
      <c r="AK45324" s="1"/>
      <c r="AL45324" s="1"/>
    </row>
    <row r="45325">
      <c r="I45325" s="1"/>
      <c r="J45325" s="1"/>
      <c r="K45325" s="1"/>
      <c r="AA45325" s="1"/>
      <c r="AB45325" s="1"/>
      <c r="AC45325" s="1"/>
      <c r="AJ45325" s="1"/>
      <c r="AK45325" s="1"/>
      <c r="AL45325" s="1"/>
    </row>
    <row r="45326">
      <c r="I45326" s="1"/>
      <c r="J45326" s="1"/>
      <c r="K45326" s="1"/>
      <c r="AA45326" s="1"/>
      <c r="AB45326" s="1"/>
      <c r="AC45326" s="1"/>
      <c r="AJ45326" s="1"/>
      <c r="AK45326" s="1"/>
      <c r="AL45326" s="1"/>
    </row>
    <row r="45327">
      <c r="I45327" s="1"/>
      <c r="J45327" s="1"/>
      <c r="K45327" s="1"/>
      <c r="AA45327" s="1"/>
      <c r="AB45327" s="1"/>
      <c r="AC45327" s="1"/>
      <c r="AJ45327" s="1"/>
      <c r="AK45327" s="1"/>
      <c r="AL45327" s="1"/>
    </row>
    <row r="45328">
      <c r="I45328" s="1"/>
      <c r="J45328" s="1"/>
      <c r="K45328" s="1"/>
      <c r="AA45328" s="1"/>
      <c r="AB45328" s="1"/>
      <c r="AC45328" s="1"/>
      <c r="AJ45328" s="1"/>
      <c r="AK45328" s="1"/>
      <c r="AL45328" s="1"/>
    </row>
    <row r="45329">
      <c r="I45329" s="1"/>
      <c r="J45329" s="1"/>
      <c r="K45329" s="1"/>
      <c r="AA45329" s="1"/>
      <c r="AB45329" s="1"/>
      <c r="AC45329" s="1"/>
      <c r="AJ45329" s="1"/>
      <c r="AK45329" s="1"/>
      <c r="AL45329" s="1"/>
    </row>
    <row r="45330">
      <c r="I45330" s="1"/>
      <c r="J45330" s="1"/>
      <c r="K45330" s="1"/>
      <c r="AA45330" s="1"/>
      <c r="AB45330" s="1"/>
      <c r="AC45330" s="1"/>
      <c r="AJ45330" s="1"/>
      <c r="AK45330" s="1"/>
      <c r="AL45330" s="1"/>
    </row>
    <row r="45331">
      <c r="I45331" s="1"/>
      <c r="J45331" s="1"/>
      <c r="K45331" s="1"/>
      <c r="AA45331" s="1"/>
      <c r="AB45331" s="1"/>
      <c r="AC45331" s="1"/>
      <c r="AJ45331" s="1"/>
      <c r="AK45331" s="1"/>
      <c r="AL45331" s="1"/>
    </row>
    <row r="45332">
      <c r="I45332" s="1"/>
      <c r="J45332" s="1"/>
      <c r="K45332" s="1"/>
      <c r="AA45332" s="1"/>
      <c r="AB45332" s="1"/>
      <c r="AC45332" s="1"/>
      <c r="AJ45332" s="1"/>
      <c r="AK45332" s="1"/>
      <c r="AL45332" s="1"/>
    </row>
    <row r="45333">
      <c r="I45333" s="1"/>
      <c r="J45333" s="1"/>
      <c r="K45333" s="1"/>
      <c r="AA45333" s="1"/>
      <c r="AB45333" s="1"/>
      <c r="AC45333" s="1"/>
      <c r="AJ45333" s="1"/>
      <c r="AK45333" s="1"/>
      <c r="AL45333" s="1"/>
    </row>
    <row r="45334">
      <c r="I45334" s="1"/>
      <c r="J45334" s="1"/>
      <c r="K45334" s="1"/>
      <c r="AA45334" s="1"/>
      <c r="AB45334" s="1"/>
      <c r="AC45334" s="1"/>
      <c r="AJ45334" s="1"/>
      <c r="AK45334" s="1"/>
      <c r="AL45334" s="1"/>
    </row>
    <row r="45335">
      <c r="I45335" s="1"/>
      <c r="J45335" s="1"/>
      <c r="K45335" s="1"/>
      <c r="AA45335" s="1"/>
      <c r="AB45335" s="1"/>
      <c r="AC45335" s="1"/>
      <c r="AJ45335" s="1"/>
      <c r="AK45335" s="1"/>
      <c r="AL45335" s="1"/>
    </row>
    <row r="45336">
      <c r="I45336" s="1"/>
      <c r="J45336" s="1"/>
      <c r="K45336" s="1"/>
      <c r="AA45336" s="1"/>
      <c r="AB45336" s="1"/>
      <c r="AC45336" s="1"/>
      <c r="AJ45336" s="1"/>
      <c r="AK45336" s="1"/>
      <c r="AL45336" s="1"/>
    </row>
    <row r="45337">
      <c r="I45337" s="1"/>
      <c r="J45337" s="1"/>
      <c r="K45337" s="1"/>
      <c r="AA45337" s="1"/>
      <c r="AB45337" s="1"/>
      <c r="AC45337" s="1"/>
      <c r="AJ45337" s="1"/>
      <c r="AK45337" s="1"/>
      <c r="AL45337" s="1"/>
    </row>
    <row r="45338">
      <c r="I45338" s="1"/>
      <c r="J45338" s="1"/>
      <c r="K45338" s="1"/>
      <c r="AA45338" s="1"/>
      <c r="AB45338" s="1"/>
      <c r="AC45338" s="1"/>
      <c r="AJ45338" s="1"/>
      <c r="AK45338" s="1"/>
      <c r="AL45338" s="1"/>
    </row>
    <row r="45339">
      <c r="I45339" s="1"/>
      <c r="J45339" s="1"/>
      <c r="K45339" s="1"/>
      <c r="AA45339" s="1"/>
      <c r="AB45339" s="1"/>
      <c r="AC45339" s="1"/>
      <c r="AJ45339" s="1"/>
      <c r="AK45339" s="1"/>
      <c r="AL45339" s="1"/>
    </row>
    <row r="45340">
      <c r="I45340" s="1"/>
      <c r="J45340" s="1"/>
      <c r="K45340" s="1"/>
      <c r="AA45340" s="1"/>
      <c r="AB45340" s="1"/>
      <c r="AC45340" s="1"/>
      <c r="AJ45340" s="1"/>
      <c r="AK45340" s="1"/>
      <c r="AL45340" s="1"/>
    </row>
    <row r="45341">
      <c r="I45341" s="1"/>
      <c r="J45341" s="1"/>
      <c r="K45341" s="1"/>
      <c r="AA45341" s="1"/>
      <c r="AB45341" s="1"/>
      <c r="AC45341" s="1"/>
      <c r="AJ45341" s="1"/>
      <c r="AK45341" s="1"/>
      <c r="AL45341" s="1"/>
    </row>
    <row r="45342">
      <c r="I45342" s="1"/>
      <c r="J45342" s="1"/>
      <c r="K45342" s="1"/>
      <c r="AA45342" s="1"/>
      <c r="AB45342" s="1"/>
      <c r="AC45342" s="1"/>
      <c r="AJ45342" s="1"/>
      <c r="AK45342" s="1"/>
      <c r="AL45342" s="1"/>
    </row>
    <row r="45343">
      <c r="I45343" s="1"/>
      <c r="J45343" s="1"/>
      <c r="K45343" s="1"/>
      <c r="AA45343" s="1"/>
      <c r="AB45343" s="1"/>
      <c r="AC45343" s="1"/>
      <c r="AJ45343" s="1"/>
      <c r="AK45343" s="1"/>
      <c r="AL45343" s="1"/>
    </row>
    <row r="45344">
      <c r="I45344" s="1"/>
      <c r="J45344" s="1"/>
      <c r="K45344" s="1"/>
      <c r="AA45344" s="1"/>
      <c r="AB45344" s="1"/>
      <c r="AC45344" s="1"/>
      <c r="AJ45344" s="1"/>
      <c r="AK45344" s="1"/>
      <c r="AL45344" s="1"/>
    </row>
    <row r="45345">
      <c r="I45345" s="1"/>
      <c r="J45345" s="1"/>
      <c r="K45345" s="1"/>
      <c r="AA45345" s="1"/>
      <c r="AB45345" s="1"/>
      <c r="AC45345" s="1"/>
      <c r="AJ45345" s="1"/>
      <c r="AK45345" s="1"/>
      <c r="AL45345" s="1"/>
    </row>
    <row r="45346">
      <c r="I45346" s="1"/>
      <c r="J45346" s="1"/>
      <c r="K45346" s="1"/>
      <c r="AA45346" s="1"/>
      <c r="AB45346" s="1"/>
      <c r="AC45346" s="1"/>
      <c r="AJ45346" s="1"/>
      <c r="AK45346" s="1"/>
      <c r="AL45346" s="1"/>
    </row>
    <row r="45347">
      <c r="I45347" s="1"/>
      <c r="J45347" s="1"/>
      <c r="K45347" s="1"/>
      <c r="AA45347" s="1"/>
      <c r="AB45347" s="1"/>
      <c r="AC45347" s="1"/>
      <c r="AJ45347" s="1"/>
      <c r="AK45347" s="1"/>
      <c r="AL45347" s="1"/>
    </row>
    <row r="45348">
      <c r="I45348" s="1"/>
      <c r="J45348" s="1"/>
      <c r="K45348" s="1"/>
      <c r="AA45348" s="1"/>
      <c r="AB45348" s="1"/>
      <c r="AC45348" s="1"/>
      <c r="AJ45348" s="1"/>
      <c r="AK45348" s="1"/>
      <c r="AL45348" s="1"/>
    </row>
    <row r="45349">
      <c r="I45349" s="1"/>
      <c r="J45349" s="1"/>
      <c r="K45349" s="1"/>
      <c r="AA45349" s="1"/>
      <c r="AB45349" s="1"/>
      <c r="AC45349" s="1"/>
      <c r="AJ45349" s="1"/>
      <c r="AK45349" s="1"/>
      <c r="AL45349" s="1"/>
    </row>
    <row r="45350">
      <c r="I45350" s="1"/>
      <c r="J45350" s="1"/>
      <c r="K45350" s="1"/>
      <c r="AA45350" s="1"/>
      <c r="AB45350" s="1"/>
      <c r="AC45350" s="1"/>
      <c r="AJ45350" s="1"/>
      <c r="AK45350" s="1"/>
      <c r="AL45350" s="1"/>
    </row>
    <row r="45351">
      <c r="I45351" s="1"/>
      <c r="J45351" s="1"/>
      <c r="K45351" s="1"/>
      <c r="AA45351" s="1"/>
      <c r="AB45351" s="1"/>
      <c r="AC45351" s="1"/>
      <c r="AJ45351" s="1"/>
      <c r="AK45351" s="1"/>
      <c r="AL45351" s="1"/>
    </row>
    <row r="45352">
      <c r="I45352" s="1"/>
      <c r="J45352" s="1"/>
      <c r="K45352" s="1"/>
      <c r="AA45352" s="1"/>
      <c r="AB45352" s="1"/>
      <c r="AC45352" s="1"/>
      <c r="AJ45352" s="1"/>
      <c r="AK45352" s="1"/>
      <c r="AL45352" s="1"/>
    </row>
    <row r="45353">
      <c r="I45353" s="1"/>
      <c r="J45353" s="1"/>
      <c r="K45353" s="1"/>
      <c r="AA45353" s="1"/>
      <c r="AB45353" s="1"/>
      <c r="AC45353" s="1"/>
      <c r="AJ45353" s="1"/>
      <c r="AK45353" s="1"/>
      <c r="AL45353" s="1"/>
    </row>
    <row r="45354">
      <c r="I45354" s="1"/>
      <c r="J45354" s="1"/>
      <c r="K45354" s="1"/>
      <c r="AA45354" s="1"/>
      <c r="AB45354" s="1"/>
      <c r="AC45354" s="1"/>
      <c r="AJ45354" s="1"/>
      <c r="AK45354" s="1"/>
      <c r="AL45354" s="1"/>
    </row>
    <row r="45355">
      <c r="I45355" s="1"/>
      <c r="J45355" s="1"/>
      <c r="K45355" s="1"/>
      <c r="AA45355" s="1"/>
      <c r="AB45355" s="1"/>
      <c r="AC45355" s="1"/>
      <c r="AJ45355" s="1"/>
      <c r="AK45355" s="1"/>
      <c r="AL45355" s="1"/>
    </row>
    <row r="45356">
      <c r="I45356" s="1"/>
      <c r="J45356" s="1"/>
      <c r="K45356" s="1"/>
      <c r="AA45356" s="1"/>
      <c r="AB45356" s="1"/>
      <c r="AC45356" s="1"/>
      <c r="AJ45356" s="1"/>
      <c r="AK45356" s="1"/>
      <c r="AL45356" s="1"/>
    </row>
    <row r="45357">
      <c r="I45357" s="1"/>
      <c r="J45357" s="1"/>
      <c r="K45357" s="1"/>
      <c r="AA45357" s="1"/>
      <c r="AB45357" s="1"/>
      <c r="AC45357" s="1"/>
      <c r="AJ45357" s="1"/>
      <c r="AK45357" s="1"/>
      <c r="AL45357" s="1"/>
    </row>
    <row r="45358">
      <c r="I45358" s="1"/>
      <c r="J45358" s="1"/>
      <c r="K45358" s="1"/>
      <c r="AA45358" s="1"/>
      <c r="AB45358" s="1"/>
      <c r="AC45358" s="1"/>
      <c r="AJ45358" s="1"/>
      <c r="AK45358" s="1"/>
      <c r="AL45358" s="1"/>
    </row>
    <row r="45359">
      <c r="I45359" s="1"/>
      <c r="J45359" s="1"/>
      <c r="K45359" s="1"/>
      <c r="AA45359" s="1"/>
      <c r="AB45359" s="1"/>
      <c r="AC45359" s="1"/>
      <c r="AJ45359" s="1"/>
      <c r="AK45359" s="1"/>
      <c r="AL45359" s="1"/>
    </row>
    <row r="45360">
      <c r="I45360" s="1"/>
      <c r="J45360" s="1"/>
      <c r="K45360" s="1"/>
      <c r="AA45360" s="1"/>
      <c r="AB45360" s="1"/>
      <c r="AC45360" s="1"/>
      <c r="AJ45360" s="1"/>
      <c r="AK45360" s="1"/>
      <c r="AL45360" s="1"/>
    </row>
    <row r="45361">
      <c r="I45361" s="1"/>
      <c r="J45361" s="1"/>
      <c r="K45361" s="1"/>
      <c r="AA45361" s="1"/>
      <c r="AB45361" s="1"/>
      <c r="AC45361" s="1"/>
      <c r="AJ45361" s="1"/>
      <c r="AK45361" s="1"/>
      <c r="AL45361" s="1"/>
    </row>
    <row r="45362">
      <c r="I45362" s="1"/>
      <c r="J45362" s="1"/>
      <c r="K45362" s="1"/>
      <c r="AA45362" s="1"/>
      <c r="AB45362" s="1"/>
      <c r="AC45362" s="1"/>
      <c r="AJ45362" s="1"/>
      <c r="AK45362" s="1"/>
      <c r="AL45362" s="1"/>
    </row>
    <row r="45363">
      <c r="I45363" s="1"/>
      <c r="J45363" s="1"/>
      <c r="K45363" s="1"/>
      <c r="AA45363" s="1"/>
      <c r="AB45363" s="1"/>
      <c r="AC45363" s="1"/>
      <c r="AJ45363" s="1"/>
      <c r="AK45363" s="1"/>
      <c r="AL45363" s="1"/>
    </row>
    <row r="45364">
      <c r="I45364" s="1"/>
      <c r="J45364" s="1"/>
      <c r="K45364" s="1"/>
      <c r="AA45364" s="1"/>
      <c r="AB45364" s="1"/>
      <c r="AC45364" s="1"/>
      <c r="AJ45364" s="1"/>
      <c r="AK45364" s="1"/>
      <c r="AL45364" s="1"/>
    </row>
    <row r="45365">
      <c r="I45365" s="1"/>
      <c r="J45365" s="1"/>
      <c r="K45365" s="1"/>
      <c r="AA45365" s="1"/>
      <c r="AB45365" s="1"/>
      <c r="AC45365" s="1"/>
      <c r="AJ45365" s="1"/>
      <c r="AK45365" s="1"/>
      <c r="AL45365" s="1"/>
    </row>
    <row r="45366">
      <c r="I45366" s="1"/>
      <c r="J45366" s="1"/>
      <c r="K45366" s="1"/>
      <c r="AA45366" s="1"/>
      <c r="AB45366" s="1"/>
      <c r="AC45366" s="1"/>
      <c r="AJ45366" s="1"/>
      <c r="AK45366" s="1"/>
      <c r="AL45366" s="1"/>
    </row>
    <row r="45367">
      <c r="I45367" s="1"/>
      <c r="J45367" s="1"/>
      <c r="K45367" s="1"/>
      <c r="AA45367" s="1"/>
      <c r="AB45367" s="1"/>
      <c r="AC45367" s="1"/>
      <c r="AJ45367" s="1"/>
      <c r="AK45367" s="1"/>
      <c r="AL45367" s="1"/>
    </row>
    <row r="45368">
      <c r="I45368" s="1"/>
      <c r="J45368" s="1"/>
      <c r="K45368" s="1"/>
      <c r="AA45368" s="1"/>
      <c r="AB45368" s="1"/>
      <c r="AC45368" s="1"/>
      <c r="AJ45368" s="1"/>
      <c r="AK45368" s="1"/>
      <c r="AL45368" s="1"/>
    </row>
    <row r="45369">
      <c r="I45369" s="1"/>
      <c r="J45369" s="1"/>
      <c r="K45369" s="1"/>
      <c r="AA45369" s="1"/>
      <c r="AB45369" s="1"/>
      <c r="AC45369" s="1"/>
      <c r="AJ45369" s="1"/>
      <c r="AK45369" s="1"/>
      <c r="AL45369" s="1"/>
    </row>
    <row r="45370">
      <c r="I45370" s="1"/>
      <c r="J45370" s="1"/>
      <c r="K45370" s="1"/>
      <c r="AA45370" s="1"/>
      <c r="AB45370" s="1"/>
      <c r="AC45370" s="1"/>
      <c r="AJ45370" s="1"/>
      <c r="AK45370" s="1"/>
      <c r="AL45370" s="1"/>
    </row>
    <row r="45371">
      <c r="I45371" s="1"/>
      <c r="J45371" s="1"/>
      <c r="K45371" s="1"/>
      <c r="AA45371" s="1"/>
      <c r="AB45371" s="1"/>
      <c r="AC45371" s="1"/>
      <c r="AJ45371" s="1"/>
      <c r="AK45371" s="1"/>
      <c r="AL45371" s="1"/>
    </row>
    <row r="45372">
      <c r="I45372" s="1"/>
      <c r="J45372" s="1"/>
      <c r="K45372" s="1"/>
      <c r="AA45372" s="1"/>
      <c r="AB45372" s="1"/>
      <c r="AC45372" s="1"/>
      <c r="AJ45372" s="1"/>
      <c r="AK45372" s="1"/>
      <c r="AL45372" s="1"/>
    </row>
    <row r="45373">
      <c r="I45373" s="1"/>
      <c r="J45373" s="1"/>
      <c r="K45373" s="1"/>
      <c r="AA45373" s="1"/>
      <c r="AB45373" s="1"/>
      <c r="AC45373" s="1"/>
      <c r="AJ45373" s="1"/>
      <c r="AK45373" s="1"/>
      <c r="AL45373" s="1"/>
    </row>
    <row r="45374">
      <c r="I45374" s="1"/>
      <c r="J45374" s="1"/>
      <c r="K45374" s="1"/>
      <c r="AA45374" s="1"/>
      <c r="AB45374" s="1"/>
      <c r="AC45374" s="1"/>
      <c r="AJ45374" s="1"/>
      <c r="AK45374" s="1"/>
      <c r="AL45374" s="1"/>
    </row>
    <row r="45375">
      <c r="I45375" s="1"/>
      <c r="J45375" s="1"/>
      <c r="K45375" s="1"/>
      <c r="AA45375" s="1"/>
      <c r="AB45375" s="1"/>
      <c r="AC45375" s="1"/>
      <c r="AJ45375" s="1"/>
      <c r="AK45375" s="1"/>
      <c r="AL45375" s="1"/>
    </row>
    <row r="45376">
      <c r="I45376" s="1"/>
      <c r="J45376" s="1"/>
      <c r="K45376" s="1"/>
      <c r="AA45376" s="1"/>
      <c r="AB45376" s="1"/>
      <c r="AC45376" s="1"/>
      <c r="AJ45376" s="1"/>
      <c r="AK45376" s="1"/>
      <c r="AL45376" s="1"/>
    </row>
    <row r="45377">
      <c r="I45377" s="1"/>
      <c r="J45377" s="1"/>
      <c r="K45377" s="1"/>
      <c r="AA45377" s="1"/>
      <c r="AB45377" s="1"/>
      <c r="AC45377" s="1"/>
      <c r="AJ45377" s="1"/>
      <c r="AK45377" s="1"/>
      <c r="AL45377" s="1"/>
    </row>
    <row r="45378">
      <c r="I45378" s="1"/>
      <c r="J45378" s="1"/>
      <c r="K45378" s="1"/>
      <c r="AA45378" s="1"/>
      <c r="AB45378" s="1"/>
      <c r="AC45378" s="1"/>
      <c r="AJ45378" s="1"/>
      <c r="AK45378" s="1"/>
      <c r="AL45378" s="1"/>
    </row>
    <row r="45379">
      <c r="I45379" s="1"/>
      <c r="J45379" s="1"/>
      <c r="K45379" s="1"/>
      <c r="AA45379" s="1"/>
      <c r="AB45379" s="1"/>
      <c r="AC45379" s="1"/>
      <c r="AJ45379" s="1"/>
      <c r="AK45379" s="1"/>
      <c r="AL45379" s="1"/>
    </row>
    <row r="45380">
      <c r="I45380" s="1"/>
      <c r="J45380" s="1"/>
      <c r="K45380" s="1"/>
      <c r="AA45380" s="1"/>
      <c r="AB45380" s="1"/>
      <c r="AC45380" s="1"/>
      <c r="AJ45380" s="1"/>
      <c r="AK45380" s="1"/>
      <c r="AL45380" s="1"/>
    </row>
    <row r="45381">
      <c r="I45381" s="1"/>
      <c r="J45381" s="1"/>
      <c r="K45381" s="1"/>
      <c r="AA45381" s="1"/>
      <c r="AB45381" s="1"/>
      <c r="AC45381" s="1"/>
      <c r="AJ45381" s="1"/>
      <c r="AK45381" s="1"/>
      <c r="AL45381" s="1"/>
    </row>
    <row r="45382">
      <c r="I45382" s="1"/>
      <c r="J45382" s="1"/>
      <c r="K45382" s="1"/>
      <c r="AA45382" s="1"/>
      <c r="AB45382" s="1"/>
      <c r="AC45382" s="1"/>
      <c r="AJ45382" s="1"/>
      <c r="AK45382" s="1"/>
      <c r="AL45382" s="1"/>
    </row>
    <row r="45383">
      <c r="I45383" s="1"/>
      <c r="J45383" s="1"/>
      <c r="K45383" s="1"/>
      <c r="AA45383" s="1"/>
      <c r="AB45383" s="1"/>
      <c r="AC45383" s="1"/>
      <c r="AJ45383" s="1"/>
      <c r="AK45383" s="1"/>
      <c r="AL45383" s="1"/>
    </row>
    <row r="45384">
      <c r="I45384" s="1"/>
      <c r="J45384" s="1"/>
      <c r="K45384" s="1"/>
      <c r="AA45384" s="1"/>
      <c r="AB45384" s="1"/>
      <c r="AC45384" s="1"/>
      <c r="AJ45384" s="1"/>
      <c r="AK45384" s="1"/>
      <c r="AL45384" s="1"/>
    </row>
    <row r="45385">
      <c r="I45385" s="1"/>
      <c r="J45385" s="1"/>
      <c r="K45385" s="1"/>
      <c r="AA45385" s="1"/>
      <c r="AB45385" s="1"/>
      <c r="AC45385" s="1"/>
      <c r="AJ45385" s="1"/>
      <c r="AK45385" s="1"/>
      <c r="AL45385" s="1"/>
    </row>
    <row r="45386">
      <c r="I45386" s="1"/>
      <c r="J45386" s="1"/>
      <c r="K45386" s="1"/>
      <c r="AA45386" s="1"/>
      <c r="AB45386" s="1"/>
      <c r="AC45386" s="1"/>
      <c r="AJ45386" s="1"/>
      <c r="AK45386" s="1"/>
      <c r="AL45386" s="1"/>
    </row>
    <row r="45387">
      <c r="I45387" s="1"/>
      <c r="J45387" s="1"/>
      <c r="K45387" s="1"/>
      <c r="AA45387" s="1"/>
      <c r="AB45387" s="1"/>
      <c r="AC45387" s="1"/>
      <c r="AJ45387" s="1"/>
      <c r="AK45387" s="1"/>
      <c r="AL45387" s="1"/>
    </row>
    <row r="45388">
      <c r="I45388" s="1"/>
      <c r="J45388" s="1"/>
      <c r="K45388" s="1"/>
      <c r="AA45388" s="1"/>
      <c r="AB45388" s="1"/>
      <c r="AC45388" s="1"/>
      <c r="AJ45388" s="1"/>
      <c r="AK45388" s="1"/>
      <c r="AL45388" s="1"/>
    </row>
    <row r="45389">
      <c r="I45389" s="1"/>
      <c r="J45389" s="1"/>
      <c r="K45389" s="1"/>
      <c r="AA45389" s="1"/>
      <c r="AB45389" s="1"/>
      <c r="AC45389" s="1"/>
      <c r="AJ45389" s="1"/>
      <c r="AK45389" s="1"/>
      <c r="AL45389" s="1"/>
    </row>
    <row r="45390">
      <c r="I45390" s="1"/>
      <c r="J45390" s="1"/>
      <c r="K45390" s="1"/>
      <c r="AA45390" s="1"/>
      <c r="AB45390" s="1"/>
      <c r="AC45390" s="1"/>
      <c r="AJ45390" s="1"/>
      <c r="AK45390" s="1"/>
      <c r="AL45390" s="1"/>
    </row>
    <row r="45391">
      <c r="I45391" s="1"/>
      <c r="J45391" s="1"/>
      <c r="K45391" s="1"/>
      <c r="AA45391" s="1"/>
      <c r="AB45391" s="1"/>
      <c r="AC45391" s="1"/>
      <c r="AJ45391" s="1"/>
      <c r="AK45391" s="1"/>
      <c r="AL45391" s="1"/>
    </row>
    <row r="45392">
      <c r="I45392" s="1"/>
      <c r="J45392" s="1"/>
      <c r="K45392" s="1"/>
      <c r="AA45392" s="1"/>
      <c r="AB45392" s="1"/>
      <c r="AC45392" s="1"/>
      <c r="AJ45392" s="1"/>
      <c r="AK45392" s="1"/>
      <c r="AL45392" s="1"/>
    </row>
    <row r="45393">
      <c r="I45393" s="1"/>
      <c r="J45393" s="1"/>
      <c r="K45393" s="1"/>
      <c r="AA45393" s="1"/>
      <c r="AB45393" s="1"/>
      <c r="AC45393" s="1"/>
      <c r="AJ45393" s="1"/>
      <c r="AK45393" s="1"/>
      <c r="AL45393" s="1"/>
    </row>
    <row r="45394">
      <c r="I45394" s="1"/>
      <c r="J45394" s="1"/>
      <c r="K45394" s="1"/>
      <c r="AA45394" s="1"/>
      <c r="AB45394" s="1"/>
      <c r="AC45394" s="1"/>
      <c r="AJ45394" s="1"/>
      <c r="AK45394" s="1"/>
      <c r="AL45394" s="1"/>
    </row>
    <row r="45395">
      <c r="I45395" s="1"/>
      <c r="J45395" s="1"/>
      <c r="K45395" s="1"/>
      <c r="AA45395" s="1"/>
      <c r="AB45395" s="1"/>
      <c r="AC45395" s="1"/>
      <c r="AJ45395" s="1"/>
      <c r="AK45395" s="1"/>
      <c r="AL45395" s="1"/>
    </row>
    <row r="45396">
      <c r="I45396" s="1"/>
      <c r="J45396" s="1"/>
      <c r="K45396" s="1"/>
      <c r="AA45396" s="1"/>
      <c r="AB45396" s="1"/>
      <c r="AC45396" s="1"/>
      <c r="AJ45396" s="1"/>
      <c r="AK45396" s="1"/>
      <c r="AL45396" s="1"/>
    </row>
    <row r="45397">
      <c r="I45397" s="1"/>
      <c r="J45397" s="1"/>
      <c r="K45397" s="1"/>
      <c r="AA45397" s="1"/>
      <c r="AB45397" s="1"/>
      <c r="AC45397" s="1"/>
      <c r="AJ45397" s="1"/>
      <c r="AK45397" s="1"/>
      <c r="AL45397" s="1"/>
    </row>
    <row r="45398">
      <c r="I45398" s="1"/>
      <c r="J45398" s="1"/>
      <c r="K45398" s="1"/>
      <c r="AA45398" s="1"/>
      <c r="AB45398" s="1"/>
      <c r="AC45398" s="1"/>
      <c r="AJ45398" s="1"/>
      <c r="AK45398" s="1"/>
      <c r="AL45398" s="1"/>
    </row>
    <row r="45399">
      <c r="I45399" s="1"/>
      <c r="J45399" s="1"/>
      <c r="K45399" s="1"/>
      <c r="AA45399" s="1"/>
      <c r="AB45399" s="1"/>
      <c r="AC45399" s="1"/>
      <c r="AJ45399" s="1"/>
      <c r="AK45399" s="1"/>
      <c r="AL45399" s="1"/>
    </row>
    <row r="45400">
      <c r="I45400" s="1"/>
      <c r="J45400" s="1"/>
      <c r="K45400" s="1"/>
      <c r="AA45400" s="1"/>
      <c r="AB45400" s="1"/>
      <c r="AC45400" s="1"/>
      <c r="AJ45400" s="1"/>
      <c r="AK45400" s="1"/>
      <c r="AL45400" s="1"/>
    </row>
    <row r="45401">
      <c r="I45401" s="1"/>
      <c r="J45401" s="1"/>
      <c r="K45401" s="1"/>
      <c r="AA45401" s="1"/>
      <c r="AB45401" s="1"/>
      <c r="AC45401" s="1"/>
      <c r="AJ45401" s="1"/>
      <c r="AK45401" s="1"/>
      <c r="AL45401" s="1"/>
    </row>
    <row r="45402">
      <c r="I45402" s="1"/>
      <c r="J45402" s="1"/>
      <c r="K45402" s="1"/>
      <c r="AA45402" s="1"/>
      <c r="AB45402" s="1"/>
      <c r="AC45402" s="1"/>
      <c r="AJ45402" s="1"/>
      <c r="AK45402" s="1"/>
      <c r="AL45402" s="1"/>
    </row>
    <row r="45403">
      <c r="I45403" s="1"/>
      <c r="J45403" s="1"/>
      <c r="K45403" s="1"/>
      <c r="AA45403" s="1"/>
      <c r="AB45403" s="1"/>
      <c r="AC45403" s="1"/>
      <c r="AJ45403" s="1"/>
      <c r="AK45403" s="1"/>
      <c r="AL45403" s="1"/>
    </row>
    <row r="45404">
      <c r="I45404" s="1"/>
      <c r="J45404" s="1"/>
      <c r="K45404" s="1"/>
      <c r="AA45404" s="1"/>
      <c r="AB45404" s="1"/>
      <c r="AC45404" s="1"/>
      <c r="AJ45404" s="1"/>
      <c r="AK45404" s="1"/>
      <c r="AL45404" s="1"/>
    </row>
    <row r="45405">
      <c r="I45405" s="1"/>
      <c r="J45405" s="1"/>
      <c r="K45405" s="1"/>
      <c r="AA45405" s="1"/>
      <c r="AB45405" s="1"/>
      <c r="AC45405" s="1"/>
      <c r="AJ45405" s="1"/>
      <c r="AK45405" s="1"/>
      <c r="AL45405" s="1"/>
    </row>
    <row r="45406">
      <c r="I45406" s="1"/>
      <c r="J45406" s="1"/>
      <c r="K45406" s="1"/>
      <c r="AA45406" s="1"/>
      <c r="AB45406" s="1"/>
      <c r="AC45406" s="1"/>
      <c r="AJ45406" s="1"/>
      <c r="AK45406" s="1"/>
      <c r="AL45406" s="1"/>
    </row>
    <row r="45407">
      <c r="I45407" s="1"/>
      <c r="J45407" s="1"/>
      <c r="K45407" s="1"/>
      <c r="AA45407" s="1"/>
      <c r="AB45407" s="1"/>
      <c r="AC45407" s="1"/>
      <c r="AJ45407" s="1"/>
      <c r="AK45407" s="1"/>
      <c r="AL45407" s="1"/>
    </row>
    <row r="45408">
      <c r="I45408" s="1"/>
      <c r="J45408" s="1"/>
      <c r="K45408" s="1"/>
      <c r="AA45408" s="1"/>
      <c r="AB45408" s="1"/>
      <c r="AC45408" s="1"/>
      <c r="AJ45408" s="1"/>
      <c r="AK45408" s="1"/>
      <c r="AL45408" s="1"/>
    </row>
    <row r="45409">
      <c r="I45409" s="1"/>
      <c r="J45409" s="1"/>
      <c r="K45409" s="1"/>
      <c r="AA45409" s="1"/>
      <c r="AB45409" s="1"/>
      <c r="AC45409" s="1"/>
      <c r="AJ45409" s="1"/>
      <c r="AK45409" s="1"/>
      <c r="AL45409" s="1"/>
    </row>
    <row r="45410">
      <c r="I45410" s="1"/>
      <c r="J45410" s="1"/>
      <c r="K45410" s="1"/>
      <c r="AA45410" s="1"/>
      <c r="AB45410" s="1"/>
      <c r="AC45410" s="1"/>
      <c r="AJ45410" s="1"/>
      <c r="AK45410" s="1"/>
      <c r="AL45410" s="1"/>
    </row>
    <row r="45411">
      <c r="I45411" s="1"/>
      <c r="J45411" s="1"/>
      <c r="K45411" s="1"/>
      <c r="AA45411" s="1"/>
      <c r="AB45411" s="1"/>
      <c r="AC45411" s="1"/>
      <c r="AJ45411" s="1"/>
      <c r="AK45411" s="1"/>
      <c r="AL45411" s="1"/>
    </row>
    <row r="45412">
      <c r="I45412" s="1"/>
      <c r="J45412" s="1"/>
      <c r="K45412" s="1"/>
      <c r="AA45412" s="1"/>
      <c r="AB45412" s="1"/>
      <c r="AC45412" s="1"/>
      <c r="AJ45412" s="1"/>
      <c r="AK45412" s="1"/>
      <c r="AL45412" s="1"/>
    </row>
    <row r="45413">
      <c r="I45413" s="1"/>
      <c r="J45413" s="1"/>
      <c r="K45413" s="1"/>
      <c r="AA45413" s="1"/>
      <c r="AB45413" s="1"/>
      <c r="AC45413" s="1"/>
      <c r="AJ45413" s="1"/>
      <c r="AK45413" s="1"/>
      <c r="AL45413" s="1"/>
    </row>
    <row r="45414">
      <c r="I45414" s="1"/>
      <c r="J45414" s="1"/>
      <c r="K45414" s="1"/>
      <c r="AA45414" s="1"/>
      <c r="AB45414" s="1"/>
      <c r="AC45414" s="1"/>
      <c r="AJ45414" s="1"/>
      <c r="AK45414" s="1"/>
      <c r="AL45414" s="1"/>
    </row>
    <row r="45415">
      <c r="I45415" s="1"/>
      <c r="J45415" s="1"/>
      <c r="K45415" s="1"/>
      <c r="AA45415" s="1"/>
      <c r="AB45415" s="1"/>
      <c r="AC45415" s="1"/>
      <c r="AJ45415" s="1"/>
      <c r="AK45415" s="1"/>
      <c r="AL45415" s="1"/>
    </row>
    <row r="45416">
      <c r="I45416" s="1"/>
      <c r="J45416" s="1"/>
      <c r="K45416" s="1"/>
      <c r="AA45416" s="1"/>
      <c r="AB45416" s="1"/>
      <c r="AC45416" s="1"/>
      <c r="AJ45416" s="1"/>
      <c r="AK45416" s="1"/>
      <c r="AL45416" s="1"/>
    </row>
    <row r="45417">
      <c r="I45417" s="1"/>
      <c r="J45417" s="1"/>
      <c r="K45417" s="1"/>
      <c r="AA45417" s="1"/>
      <c r="AB45417" s="1"/>
      <c r="AC45417" s="1"/>
      <c r="AJ45417" s="1"/>
      <c r="AK45417" s="1"/>
      <c r="AL45417" s="1"/>
    </row>
    <row r="45418">
      <c r="I45418" s="1"/>
      <c r="J45418" s="1"/>
      <c r="K45418" s="1"/>
      <c r="AA45418" s="1"/>
      <c r="AB45418" s="1"/>
      <c r="AC45418" s="1"/>
      <c r="AJ45418" s="1"/>
      <c r="AK45418" s="1"/>
      <c r="AL45418" s="1"/>
    </row>
    <row r="45419">
      <c r="I45419" s="1"/>
      <c r="J45419" s="1"/>
      <c r="K45419" s="1"/>
      <c r="AA45419" s="1"/>
      <c r="AB45419" s="1"/>
      <c r="AC45419" s="1"/>
      <c r="AJ45419" s="1"/>
      <c r="AK45419" s="1"/>
      <c r="AL45419" s="1"/>
    </row>
    <row r="45420">
      <c r="I45420" s="1"/>
      <c r="J45420" s="1"/>
      <c r="K45420" s="1"/>
      <c r="AA45420" s="1"/>
      <c r="AB45420" s="1"/>
      <c r="AC45420" s="1"/>
      <c r="AJ45420" s="1"/>
      <c r="AK45420" s="1"/>
      <c r="AL45420" s="1"/>
    </row>
    <row r="45421">
      <c r="I45421" s="1"/>
      <c r="J45421" s="1"/>
      <c r="K45421" s="1"/>
      <c r="AA45421" s="1"/>
      <c r="AB45421" s="1"/>
      <c r="AC45421" s="1"/>
      <c r="AJ45421" s="1"/>
      <c r="AK45421" s="1"/>
      <c r="AL45421" s="1"/>
    </row>
    <row r="45422">
      <c r="I45422" s="1"/>
      <c r="J45422" s="1"/>
      <c r="K45422" s="1"/>
      <c r="AA45422" s="1"/>
      <c r="AB45422" s="1"/>
      <c r="AC45422" s="1"/>
      <c r="AJ45422" s="1"/>
      <c r="AK45422" s="1"/>
      <c r="AL45422" s="1"/>
    </row>
    <row r="45423">
      <c r="I45423" s="1"/>
      <c r="J45423" s="1"/>
      <c r="K45423" s="1"/>
      <c r="AA45423" s="1"/>
      <c r="AB45423" s="1"/>
      <c r="AC45423" s="1"/>
      <c r="AJ45423" s="1"/>
      <c r="AK45423" s="1"/>
      <c r="AL45423" s="1"/>
    </row>
    <row r="45424">
      <c r="I45424" s="1"/>
      <c r="J45424" s="1"/>
      <c r="K45424" s="1"/>
      <c r="AA45424" s="1"/>
      <c r="AB45424" s="1"/>
      <c r="AC45424" s="1"/>
      <c r="AJ45424" s="1"/>
      <c r="AK45424" s="1"/>
      <c r="AL45424" s="1"/>
    </row>
    <row r="45425">
      <c r="I45425" s="1"/>
      <c r="J45425" s="1"/>
      <c r="K45425" s="1"/>
      <c r="AA45425" s="1"/>
      <c r="AB45425" s="1"/>
      <c r="AC45425" s="1"/>
      <c r="AJ45425" s="1"/>
      <c r="AK45425" s="1"/>
      <c r="AL45425" s="1"/>
    </row>
    <row r="45426">
      <c r="I45426" s="1"/>
      <c r="J45426" s="1"/>
      <c r="K45426" s="1"/>
      <c r="AA45426" s="1"/>
      <c r="AB45426" s="1"/>
      <c r="AC45426" s="1"/>
      <c r="AJ45426" s="1"/>
      <c r="AK45426" s="1"/>
      <c r="AL45426" s="1"/>
    </row>
    <row r="45427">
      <c r="I45427" s="1"/>
      <c r="J45427" s="1"/>
      <c r="K45427" s="1"/>
      <c r="AA45427" s="1"/>
      <c r="AB45427" s="1"/>
      <c r="AC45427" s="1"/>
      <c r="AJ45427" s="1"/>
      <c r="AK45427" s="1"/>
      <c r="AL45427" s="1"/>
    </row>
    <row r="45428">
      <c r="I45428" s="1"/>
      <c r="J45428" s="1"/>
      <c r="K45428" s="1"/>
      <c r="AA45428" s="1"/>
      <c r="AB45428" s="1"/>
      <c r="AC45428" s="1"/>
      <c r="AJ45428" s="1"/>
      <c r="AK45428" s="1"/>
      <c r="AL45428" s="1"/>
    </row>
    <row r="45429">
      <c r="I45429" s="1"/>
      <c r="J45429" s="1"/>
      <c r="K45429" s="1"/>
      <c r="AA45429" s="1"/>
      <c r="AB45429" s="1"/>
      <c r="AC45429" s="1"/>
      <c r="AJ45429" s="1"/>
      <c r="AK45429" s="1"/>
      <c r="AL45429" s="1"/>
    </row>
    <row r="45430">
      <c r="I45430" s="1"/>
      <c r="J45430" s="1"/>
      <c r="K45430" s="1"/>
      <c r="AA45430" s="1"/>
      <c r="AB45430" s="1"/>
      <c r="AC45430" s="1"/>
      <c r="AJ45430" s="1"/>
      <c r="AK45430" s="1"/>
      <c r="AL45430" s="1"/>
    </row>
    <row r="45431">
      <c r="I45431" s="1"/>
      <c r="J45431" s="1"/>
      <c r="K45431" s="1"/>
      <c r="AA45431" s="1"/>
      <c r="AB45431" s="1"/>
      <c r="AC45431" s="1"/>
      <c r="AJ45431" s="1"/>
      <c r="AK45431" s="1"/>
      <c r="AL45431" s="1"/>
    </row>
    <row r="45432">
      <c r="I45432" s="1"/>
      <c r="J45432" s="1"/>
      <c r="K45432" s="1"/>
      <c r="AA45432" s="1"/>
      <c r="AB45432" s="1"/>
      <c r="AC45432" s="1"/>
      <c r="AJ45432" s="1"/>
      <c r="AK45432" s="1"/>
      <c r="AL45432" s="1"/>
    </row>
    <row r="45433">
      <c r="I45433" s="1"/>
      <c r="J45433" s="1"/>
      <c r="K45433" s="1"/>
      <c r="AA45433" s="1"/>
      <c r="AB45433" s="1"/>
      <c r="AC45433" s="1"/>
      <c r="AJ45433" s="1"/>
      <c r="AK45433" s="1"/>
      <c r="AL45433" s="1"/>
    </row>
    <row r="45434">
      <c r="I45434" s="1"/>
      <c r="J45434" s="1"/>
      <c r="K45434" s="1"/>
      <c r="AA45434" s="1"/>
      <c r="AB45434" s="1"/>
      <c r="AC45434" s="1"/>
      <c r="AJ45434" s="1"/>
      <c r="AK45434" s="1"/>
      <c r="AL45434" s="1"/>
    </row>
    <row r="45435">
      <c r="I45435" s="1"/>
      <c r="J45435" s="1"/>
      <c r="K45435" s="1"/>
      <c r="AA45435" s="1"/>
      <c r="AB45435" s="1"/>
      <c r="AC45435" s="1"/>
      <c r="AJ45435" s="1"/>
      <c r="AK45435" s="1"/>
      <c r="AL45435" s="1"/>
    </row>
    <row r="45436">
      <c r="I45436" s="1"/>
      <c r="J45436" s="1"/>
      <c r="K45436" s="1"/>
      <c r="AA45436" s="1"/>
      <c r="AB45436" s="1"/>
      <c r="AC45436" s="1"/>
      <c r="AJ45436" s="1"/>
      <c r="AK45436" s="1"/>
      <c r="AL45436" s="1"/>
    </row>
    <row r="45437">
      <c r="I45437" s="1"/>
      <c r="J45437" s="1"/>
      <c r="K45437" s="1"/>
      <c r="AA45437" s="1"/>
      <c r="AB45437" s="1"/>
      <c r="AC45437" s="1"/>
      <c r="AJ45437" s="1"/>
      <c r="AK45437" s="1"/>
      <c r="AL45437" s="1"/>
    </row>
    <row r="45438">
      <c r="I45438" s="1"/>
      <c r="J45438" s="1"/>
      <c r="K45438" s="1"/>
      <c r="AA45438" s="1"/>
      <c r="AB45438" s="1"/>
      <c r="AC45438" s="1"/>
      <c r="AJ45438" s="1"/>
      <c r="AK45438" s="1"/>
      <c r="AL45438" s="1"/>
    </row>
    <row r="45439">
      <c r="I45439" s="1"/>
      <c r="J45439" s="1"/>
      <c r="K45439" s="1"/>
      <c r="AA45439" s="1"/>
      <c r="AB45439" s="1"/>
      <c r="AC45439" s="1"/>
      <c r="AJ45439" s="1"/>
      <c r="AK45439" s="1"/>
      <c r="AL45439" s="1"/>
    </row>
    <row r="45440">
      <c r="I45440" s="1"/>
      <c r="J45440" s="1"/>
      <c r="K45440" s="1"/>
      <c r="AA45440" s="1"/>
      <c r="AB45440" s="1"/>
      <c r="AC45440" s="1"/>
      <c r="AJ45440" s="1"/>
      <c r="AK45440" s="1"/>
      <c r="AL45440" s="1"/>
    </row>
    <row r="45441">
      <c r="I45441" s="1"/>
      <c r="J45441" s="1"/>
      <c r="K45441" s="1"/>
      <c r="AA45441" s="1"/>
      <c r="AB45441" s="1"/>
      <c r="AC45441" s="1"/>
      <c r="AJ45441" s="1"/>
      <c r="AK45441" s="1"/>
      <c r="AL45441" s="1"/>
    </row>
    <row r="45442">
      <c r="I45442" s="1"/>
      <c r="J45442" s="1"/>
      <c r="K45442" s="1"/>
      <c r="AA45442" s="1"/>
      <c r="AB45442" s="1"/>
      <c r="AC45442" s="1"/>
      <c r="AJ45442" s="1"/>
      <c r="AK45442" s="1"/>
      <c r="AL45442" s="1"/>
    </row>
    <row r="45443">
      <c r="I45443" s="1"/>
      <c r="J45443" s="1"/>
      <c r="K45443" s="1"/>
      <c r="AA45443" s="1"/>
      <c r="AB45443" s="1"/>
      <c r="AC45443" s="1"/>
      <c r="AJ45443" s="1"/>
      <c r="AK45443" s="1"/>
      <c r="AL45443" s="1"/>
    </row>
    <row r="45444">
      <c r="I45444" s="1"/>
      <c r="J45444" s="1"/>
      <c r="K45444" s="1"/>
      <c r="AA45444" s="1"/>
      <c r="AB45444" s="1"/>
      <c r="AC45444" s="1"/>
      <c r="AJ45444" s="1"/>
      <c r="AK45444" s="1"/>
      <c r="AL45444" s="1"/>
    </row>
    <row r="45445">
      <c r="I45445" s="1"/>
      <c r="J45445" s="1"/>
      <c r="K45445" s="1"/>
      <c r="AA45445" s="1"/>
      <c r="AB45445" s="1"/>
      <c r="AC45445" s="1"/>
      <c r="AJ45445" s="1"/>
      <c r="AK45445" s="1"/>
      <c r="AL45445" s="1"/>
    </row>
    <row r="45446">
      <c r="I45446" s="1"/>
      <c r="J45446" s="1"/>
      <c r="K45446" s="1"/>
      <c r="AA45446" s="1"/>
      <c r="AB45446" s="1"/>
      <c r="AC45446" s="1"/>
      <c r="AJ45446" s="1"/>
      <c r="AK45446" s="1"/>
      <c r="AL45446" s="1"/>
    </row>
    <row r="45447">
      <c r="I45447" s="1"/>
      <c r="J45447" s="1"/>
      <c r="K45447" s="1"/>
      <c r="AA45447" s="1"/>
      <c r="AB45447" s="1"/>
      <c r="AC45447" s="1"/>
      <c r="AJ45447" s="1"/>
      <c r="AK45447" s="1"/>
      <c r="AL45447" s="1"/>
    </row>
    <row r="45448">
      <c r="I45448" s="1"/>
      <c r="J45448" s="1"/>
      <c r="K45448" s="1"/>
      <c r="AA45448" s="1"/>
      <c r="AB45448" s="1"/>
      <c r="AC45448" s="1"/>
      <c r="AJ45448" s="1"/>
      <c r="AK45448" s="1"/>
      <c r="AL45448" s="1"/>
    </row>
    <row r="45449">
      <c r="I45449" s="1"/>
      <c r="J45449" s="1"/>
      <c r="K45449" s="1"/>
      <c r="AA45449" s="1"/>
      <c r="AB45449" s="1"/>
      <c r="AC45449" s="1"/>
      <c r="AJ45449" s="1"/>
      <c r="AK45449" s="1"/>
      <c r="AL45449" s="1"/>
    </row>
    <row r="45450">
      <c r="I45450" s="1"/>
      <c r="J45450" s="1"/>
      <c r="K45450" s="1"/>
      <c r="AA45450" s="1"/>
      <c r="AB45450" s="1"/>
      <c r="AC45450" s="1"/>
      <c r="AJ45450" s="1"/>
      <c r="AK45450" s="1"/>
      <c r="AL45450" s="1"/>
    </row>
    <row r="45451">
      <c r="I45451" s="1"/>
      <c r="J45451" s="1"/>
      <c r="K45451" s="1"/>
      <c r="AA45451" s="1"/>
      <c r="AB45451" s="1"/>
      <c r="AC45451" s="1"/>
      <c r="AJ45451" s="1"/>
      <c r="AK45451" s="1"/>
      <c r="AL45451" s="1"/>
    </row>
    <row r="45452">
      <c r="I45452" s="1"/>
      <c r="J45452" s="1"/>
      <c r="K45452" s="1"/>
      <c r="AA45452" s="1"/>
      <c r="AB45452" s="1"/>
      <c r="AC45452" s="1"/>
      <c r="AJ45452" s="1"/>
      <c r="AK45452" s="1"/>
      <c r="AL45452" s="1"/>
    </row>
    <row r="45453">
      <c r="I45453" s="1"/>
      <c r="J45453" s="1"/>
      <c r="K45453" s="1"/>
      <c r="AA45453" s="1"/>
      <c r="AB45453" s="1"/>
      <c r="AC45453" s="1"/>
      <c r="AJ45453" s="1"/>
      <c r="AK45453" s="1"/>
      <c r="AL45453" s="1"/>
    </row>
    <row r="45454">
      <c r="I45454" s="1"/>
      <c r="J45454" s="1"/>
      <c r="K45454" s="1"/>
      <c r="AA45454" s="1"/>
      <c r="AB45454" s="1"/>
      <c r="AC45454" s="1"/>
      <c r="AJ45454" s="1"/>
      <c r="AK45454" s="1"/>
      <c r="AL45454" s="1"/>
    </row>
    <row r="45455">
      <c r="I45455" s="1"/>
      <c r="J45455" s="1"/>
      <c r="K45455" s="1"/>
      <c r="AA45455" s="1"/>
      <c r="AB45455" s="1"/>
      <c r="AC45455" s="1"/>
      <c r="AJ45455" s="1"/>
      <c r="AK45455" s="1"/>
      <c r="AL45455" s="1"/>
    </row>
    <row r="45456">
      <c r="I45456" s="1"/>
      <c r="J45456" s="1"/>
      <c r="K45456" s="1"/>
      <c r="AA45456" s="1"/>
      <c r="AB45456" s="1"/>
      <c r="AC45456" s="1"/>
      <c r="AJ45456" s="1"/>
      <c r="AK45456" s="1"/>
      <c r="AL45456" s="1"/>
    </row>
    <row r="45457">
      <c r="I45457" s="1"/>
      <c r="J45457" s="1"/>
      <c r="K45457" s="1"/>
      <c r="AA45457" s="1"/>
      <c r="AB45457" s="1"/>
      <c r="AC45457" s="1"/>
      <c r="AJ45457" s="1"/>
      <c r="AK45457" s="1"/>
      <c r="AL45457" s="1"/>
    </row>
    <row r="45458">
      <c r="I45458" s="1"/>
      <c r="J45458" s="1"/>
      <c r="K45458" s="1"/>
      <c r="AA45458" s="1"/>
      <c r="AB45458" s="1"/>
      <c r="AC45458" s="1"/>
      <c r="AJ45458" s="1"/>
      <c r="AK45458" s="1"/>
      <c r="AL45458" s="1"/>
    </row>
    <row r="45459">
      <c r="I45459" s="1"/>
      <c r="J45459" s="1"/>
      <c r="K45459" s="1"/>
      <c r="AA45459" s="1"/>
      <c r="AB45459" s="1"/>
      <c r="AC45459" s="1"/>
      <c r="AJ45459" s="1"/>
      <c r="AK45459" s="1"/>
      <c r="AL45459" s="1"/>
    </row>
    <row r="45460">
      <c r="I45460" s="1"/>
      <c r="J45460" s="1"/>
      <c r="K45460" s="1"/>
      <c r="AA45460" s="1"/>
      <c r="AB45460" s="1"/>
      <c r="AC45460" s="1"/>
      <c r="AJ45460" s="1"/>
      <c r="AK45460" s="1"/>
      <c r="AL45460" s="1"/>
    </row>
    <row r="45461">
      <c r="I45461" s="1"/>
      <c r="J45461" s="1"/>
      <c r="K45461" s="1"/>
      <c r="AA45461" s="1"/>
      <c r="AB45461" s="1"/>
      <c r="AC45461" s="1"/>
      <c r="AJ45461" s="1"/>
      <c r="AK45461" s="1"/>
      <c r="AL45461" s="1"/>
    </row>
    <row r="45462">
      <c r="I45462" s="1"/>
      <c r="J45462" s="1"/>
      <c r="K45462" s="1"/>
      <c r="AA45462" s="1"/>
      <c r="AB45462" s="1"/>
      <c r="AC45462" s="1"/>
      <c r="AJ45462" s="1"/>
      <c r="AK45462" s="1"/>
      <c r="AL45462" s="1"/>
    </row>
    <row r="45463">
      <c r="I45463" s="1"/>
      <c r="J45463" s="1"/>
      <c r="K45463" s="1"/>
      <c r="AA45463" s="1"/>
      <c r="AB45463" s="1"/>
      <c r="AC45463" s="1"/>
      <c r="AJ45463" s="1"/>
      <c r="AK45463" s="1"/>
      <c r="AL45463" s="1"/>
    </row>
    <row r="45464">
      <c r="I45464" s="1"/>
      <c r="J45464" s="1"/>
      <c r="K45464" s="1"/>
      <c r="AA45464" s="1"/>
      <c r="AB45464" s="1"/>
      <c r="AC45464" s="1"/>
      <c r="AJ45464" s="1"/>
      <c r="AK45464" s="1"/>
      <c r="AL45464" s="1"/>
    </row>
    <row r="45465">
      <c r="I45465" s="1"/>
      <c r="J45465" s="1"/>
      <c r="K45465" s="1"/>
      <c r="AA45465" s="1"/>
      <c r="AB45465" s="1"/>
      <c r="AC45465" s="1"/>
      <c r="AJ45465" s="1"/>
      <c r="AK45465" s="1"/>
      <c r="AL45465" s="1"/>
    </row>
    <row r="45466">
      <c r="I45466" s="1"/>
      <c r="J45466" s="1"/>
      <c r="K45466" s="1"/>
      <c r="AA45466" s="1"/>
      <c r="AB45466" s="1"/>
      <c r="AC45466" s="1"/>
      <c r="AJ45466" s="1"/>
      <c r="AK45466" s="1"/>
      <c r="AL45466" s="1"/>
    </row>
    <row r="45467">
      <c r="I45467" s="1"/>
      <c r="J45467" s="1"/>
      <c r="K45467" s="1"/>
      <c r="AA45467" s="1"/>
      <c r="AB45467" s="1"/>
      <c r="AC45467" s="1"/>
      <c r="AJ45467" s="1"/>
      <c r="AK45467" s="1"/>
      <c r="AL45467" s="1"/>
    </row>
    <row r="45468">
      <c r="I45468" s="1"/>
      <c r="J45468" s="1"/>
      <c r="K45468" s="1"/>
      <c r="AA45468" s="1"/>
      <c r="AB45468" s="1"/>
      <c r="AC45468" s="1"/>
      <c r="AJ45468" s="1"/>
      <c r="AK45468" s="1"/>
      <c r="AL45468" s="1"/>
    </row>
    <row r="45469">
      <c r="I45469" s="1"/>
      <c r="J45469" s="1"/>
      <c r="K45469" s="1"/>
      <c r="AA45469" s="1"/>
      <c r="AB45469" s="1"/>
      <c r="AC45469" s="1"/>
      <c r="AJ45469" s="1"/>
      <c r="AK45469" s="1"/>
      <c r="AL45469" s="1"/>
    </row>
    <row r="45470">
      <c r="I45470" s="1"/>
      <c r="J45470" s="1"/>
      <c r="K45470" s="1"/>
      <c r="AA45470" s="1"/>
      <c r="AB45470" s="1"/>
      <c r="AC45470" s="1"/>
      <c r="AJ45470" s="1"/>
      <c r="AK45470" s="1"/>
      <c r="AL45470" s="1"/>
    </row>
    <row r="45471">
      <c r="I45471" s="1"/>
      <c r="J45471" s="1"/>
      <c r="K45471" s="1"/>
      <c r="AA45471" s="1"/>
      <c r="AB45471" s="1"/>
      <c r="AC45471" s="1"/>
      <c r="AJ45471" s="1"/>
      <c r="AK45471" s="1"/>
      <c r="AL45471" s="1"/>
    </row>
    <row r="45472">
      <c r="I45472" s="1"/>
      <c r="J45472" s="1"/>
      <c r="K45472" s="1"/>
      <c r="AA45472" s="1"/>
      <c r="AB45472" s="1"/>
      <c r="AC45472" s="1"/>
      <c r="AJ45472" s="1"/>
      <c r="AK45472" s="1"/>
      <c r="AL45472" s="1"/>
    </row>
    <row r="45473">
      <c r="I45473" s="1"/>
      <c r="J45473" s="1"/>
      <c r="K45473" s="1"/>
      <c r="AA45473" s="1"/>
      <c r="AB45473" s="1"/>
      <c r="AC45473" s="1"/>
      <c r="AJ45473" s="1"/>
      <c r="AK45473" s="1"/>
      <c r="AL45473" s="1"/>
    </row>
    <row r="45474">
      <c r="I45474" s="1"/>
      <c r="J45474" s="1"/>
      <c r="K45474" s="1"/>
      <c r="AA45474" s="1"/>
      <c r="AB45474" s="1"/>
      <c r="AC45474" s="1"/>
      <c r="AJ45474" s="1"/>
      <c r="AK45474" s="1"/>
      <c r="AL45474" s="1"/>
    </row>
    <row r="45475">
      <c r="I45475" s="1"/>
      <c r="J45475" s="1"/>
      <c r="K45475" s="1"/>
      <c r="AA45475" s="1"/>
      <c r="AB45475" s="1"/>
      <c r="AC45475" s="1"/>
      <c r="AJ45475" s="1"/>
      <c r="AK45475" s="1"/>
      <c r="AL45475" s="1"/>
    </row>
    <row r="45476">
      <c r="I45476" s="1"/>
      <c r="J45476" s="1"/>
      <c r="K45476" s="1"/>
      <c r="AA45476" s="1"/>
      <c r="AB45476" s="1"/>
      <c r="AC45476" s="1"/>
      <c r="AJ45476" s="1"/>
      <c r="AK45476" s="1"/>
      <c r="AL45476" s="1"/>
    </row>
    <row r="45477">
      <c r="I45477" s="1"/>
      <c r="J45477" s="1"/>
      <c r="K45477" s="1"/>
      <c r="AA45477" s="1"/>
      <c r="AB45477" s="1"/>
      <c r="AC45477" s="1"/>
      <c r="AJ45477" s="1"/>
      <c r="AK45477" s="1"/>
      <c r="AL45477" s="1"/>
    </row>
    <row r="45478">
      <c r="I45478" s="1"/>
      <c r="J45478" s="1"/>
      <c r="K45478" s="1"/>
      <c r="AA45478" s="1"/>
      <c r="AB45478" s="1"/>
      <c r="AC45478" s="1"/>
      <c r="AJ45478" s="1"/>
      <c r="AK45478" s="1"/>
      <c r="AL45478" s="1"/>
    </row>
    <row r="45479">
      <c r="I45479" s="1"/>
      <c r="J45479" s="1"/>
      <c r="K45479" s="1"/>
      <c r="AA45479" s="1"/>
      <c r="AB45479" s="1"/>
      <c r="AC45479" s="1"/>
      <c r="AJ45479" s="1"/>
      <c r="AK45479" s="1"/>
      <c r="AL45479" s="1"/>
    </row>
    <row r="45480">
      <c r="I45480" s="1"/>
      <c r="J45480" s="1"/>
      <c r="K45480" s="1"/>
      <c r="AA45480" s="1"/>
      <c r="AB45480" s="1"/>
      <c r="AC45480" s="1"/>
      <c r="AJ45480" s="1"/>
      <c r="AK45480" s="1"/>
      <c r="AL45480" s="1"/>
    </row>
    <row r="45481">
      <c r="I45481" s="1"/>
      <c r="J45481" s="1"/>
      <c r="K45481" s="1"/>
      <c r="AA45481" s="1"/>
      <c r="AB45481" s="1"/>
      <c r="AC45481" s="1"/>
      <c r="AJ45481" s="1"/>
      <c r="AK45481" s="1"/>
      <c r="AL45481" s="1"/>
    </row>
    <row r="45482">
      <c r="I45482" s="1"/>
      <c r="J45482" s="1"/>
      <c r="K45482" s="1"/>
      <c r="AA45482" s="1"/>
      <c r="AB45482" s="1"/>
      <c r="AC45482" s="1"/>
      <c r="AJ45482" s="1"/>
      <c r="AK45482" s="1"/>
      <c r="AL45482" s="1"/>
    </row>
    <row r="45483">
      <c r="I45483" s="1"/>
      <c r="J45483" s="1"/>
      <c r="K45483" s="1"/>
      <c r="AA45483" s="1"/>
      <c r="AB45483" s="1"/>
      <c r="AC45483" s="1"/>
      <c r="AJ45483" s="1"/>
      <c r="AK45483" s="1"/>
      <c r="AL45483" s="1"/>
    </row>
    <row r="45484">
      <c r="I45484" s="1"/>
      <c r="J45484" s="1"/>
      <c r="K45484" s="1"/>
      <c r="AA45484" s="1"/>
      <c r="AB45484" s="1"/>
      <c r="AC45484" s="1"/>
      <c r="AJ45484" s="1"/>
      <c r="AK45484" s="1"/>
      <c r="AL45484" s="1"/>
    </row>
    <row r="45485">
      <c r="I45485" s="1"/>
      <c r="J45485" s="1"/>
      <c r="K45485" s="1"/>
      <c r="AA45485" s="1"/>
      <c r="AB45485" s="1"/>
      <c r="AC45485" s="1"/>
      <c r="AJ45485" s="1"/>
      <c r="AK45485" s="1"/>
      <c r="AL45485" s="1"/>
    </row>
    <row r="45486">
      <c r="I45486" s="1"/>
      <c r="J45486" s="1"/>
      <c r="K45486" s="1"/>
      <c r="AA45486" s="1"/>
      <c r="AB45486" s="1"/>
      <c r="AC45486" s="1"/>
      <c r="AJ45486" s="1"/>
      <c r="AK45486" s="1"/>
      <c r="AL45486" s="1"/>
    </row>
    <row r="45487">
      <c r="I45487" s="1"/>
      <c r="J45487" s="1"/>
      <c r="K45487" s="1"/>
      <c r="AA45487" s="1"/>
      <c r="AB45487" s="1"/>
      <c r="AC45487" s="1"/>
      <c r="AJ45487" s="1"/>
      <c r="AK45487" s="1"/>
      <c r="AL45487" s="1"/>
    </row>
    <row r="45488">
      <c r="I45488" s="1"/>
      <c r="J45488" s="1"/>
      <c r="K45488" s="1"/>
      <c r="AA45488" s="1"/>
      <c r="AB45488" s="1"/>
      <c r="AC45488" s="1"/>
      <c r="AJ45488" s="1"/>
      <c r="AK45488" s="1"/>
      <c r="AL45488" s="1"/>
    </row>
    <row r="45489">
      <c r="I45489" s="1"/>
      <c r="J45489" s="1"/>
      <c r="K45489" s="1"/>
      <c r="AA45489" s="1"/>
      <c r="AB45489" s="1"/>
      <c r="AC45489" s="1"/>
      <c r="AJ45489" s="1"/>
      <c r="AK45489" s="1"/>
      <c r="AL45489" s="1"/>
    </row>
    <row r="45490">
      <c r="I45490" s="1"/>
      <c r="J45490" s="1"/>
      <c r="K45490" s="1"/>
      <c r="AA45490" s="1"/>
      <c r="AB45490" s="1"/>
      <c r="AC45490" s="1"/>
      <c r="AJ45490" s="1"/>
      <c r="AK45490" s="1"/>
      <c r="AL45490" s="1"/>
    </row>
    <row r="45491">
      <c r="I45491" s="1"/>
      <c r="J45491" s="1"/>
      <c r="K45491" s="1"/>
      <c r="AA45491" s="1"/>
      <c r="AB45491" s="1"/>
      <c r="AC45491" s="1"/>
      <c r="AJ45491" s="1"/>
      <c r="AK45491" s="1"/>
      <c r="AL45491" s="1"/>
    </row>
    <row r="45492">
      <c r="I45492" s="1"/>
      <c r="J45492" s="1"/>
      <c r="K45492" s="1"/>
      <c r="AA45492" s="1"/>
      <c r="AB45492" s="1"/>
      <c r="AC45492" s="1"/>
      <c r="AJ45492" s="1"/>
      <c r="AK45492" s="1"/>
      <c r="AL45492" s="1"/>
    </row>
    <row r="45493">
      <c r="I45493" s="1"/>
      <c r="J45493" s="1"/>
      <c r="K45493" s="1"/>
      <c r="AA45493" s="1"/>
      <c r="AB45493" s="1"/>
      <c r="AC45493" s="1"/>
      <c r="AJ45493" s="1"/>
      <c r="AK45493" s="1"/>
      <c r="AL45493" s="1"/>
    </row>
    <row r="45494">
      <c r="I45494" s="1"/>
      <c r="J45494" s="1"/>
      <c r="K45494" s="1"/>
      <c r="AA45494" s="1"/>
      <c r="AB45494" s="1"/>
      <c r="AC45494" s="1"/>
      <c r="AJ45494" s="1"/>
      <c r="AK45494" s="1"/>
      <c r="AL45494" s="1"/>
    </row>
    <row r="45495">
      <c r="I45495" s="1"/>
      <c r="J45495" s="1"/>
      <c r="K45495" s="1"/>
      <c r="AA45495" s="1"/>
      <c r="AB45495" s="1"/>
      <c r="AC45495" s="1"/>
      <c r="AJ45495" s="1"/>
      <c r="AK45495" s="1"/>
      <c r="AL45495" s="1"/>
    </row>
    <row r="45496">
      <c r="I45496" s="1"/>
      <c r="J45496" s="1"/>
      <c r="K45496" s="1"/>
      <c r="AA45496" s="1"/>
      <c r="AB45496" s="1"/>
      <c r="AC45496" s="1"/>
      <c r="AJ45496" s="1"/>
      <c r="AK45496" s="1"/>
      <c r="AL45496" s="1"/>
    </row>
    <row r="45497">
      <c r="I45497" s="1"/>
      <c r="J45497" s="1"/>
      <c r="K45497" s="1"/>
      <c r="AA45497" s="1"/>
      <c r="AB45497" s="1"/>
      <c r="AC45497" s="1"/>
      <c r="AJ45497" s="1"/>
      <c r="AK45497" s="1"/>
      <c r="AL45497" s="1"/>
    </row>
    <row r="45498">
      <c r="I45498" s="1"/>
      <c r="J45498" s="1"/>
      <c r="K45498" s="1"/>
      <c r="AA45498" s="1"/>
      <c r="AB45498" s="1"/>
      <c r="AC45498" s="1"/>
      <c r="AJ45498" s="1"/>
      <c r="AK45498" s="1"/>
      <c r="AL45498" s="1"/>
    </row>
    <row r="45499">
      <c r="I45499" s="1"/>
      <c r="J45499" s="1"/>
      <c r="K45499" s="1"/>
      <c r="AA45499" s="1"/>
      <c r="AB45499" s="1"/>
      <c r="AC45499" s="1"/>
      <c r="AJ45499" s="1"/>
      <c r="AK45499" s="1"/>
      <c r="AL45499" s="1"/>
    </row>
    <row r="45500">
      <c r="I45500" s="1"/>
      <c r="J45500" s="1"/>
      <c r="K45500" s="1"/>
      <c r="AA45500" s="1"/>
      <c r="AB45500" s="1"/>
      <c r="AC45500" s="1"/>
      <c r="AJ45500" s="1"/>
      <c r="AK45500" s="1"/>
      <c r="AL45500" s="1"/>
    </row>
    <row r="45501">
      <c r="I45501" s="1"/>
      <c r="J45501" s="1"/>
      <c r="K45501" s="1"/>
      <c r="AA45501" s="1"/>
      <c r="AB45501" s="1"/>
      <c r="AC45501" s="1"/>
      <c r="AJ45501" s="1"/>
      <c r="AK45501" s="1"/>
      <c r="AL45501" s="1"/>
    </row>
    <row r="45502">
      <c r="I45502" s="1"/>
      <c r="J45502" s="1"/>
      <c r="K45502" s="1"/>
      <c r="AA45502" s="1"/>
      <c r="AB45502" s="1"/>
      <c r="AC45502" s="1"/>
      <c r="AJ45502" s="1"/>
      <c r="AK45502" s="1"/>
      <c r="AL45502" s="1"/>
    </row>
    <row r="45503">
      <c r="I45503" s="1"/>
      <c r="J45503" s="1"/>
      <c r="K45503" s="1"/>
      <c r="AA45503" s="1"/>
      <c r="AB45503" s="1"/>
      <c r="AC45503" s="1"/>
      <c r="AJ45503" s="1"/>
      <c r="AK45503" s="1"/>
      <c r="AL45503" s="1"/>
    </row>
    <row r="45504">
      <c r="I45504" s="1"/>
      <c r="J45504" s="1"/>
      <c r="K45504" s="1"/>
      <c r="AA45504" s="1"/>
      <c r="AB45504" s="1"/>
      <c r="AC45504" s="1"/>
      <c r="AJ45504" s="1"/>
      <c r="AK45504" s="1"/>
      <c r="AL45504" s="1"/>
    </row>
    <row r="45505">
      <c r="I45505" s="1"/>
      <c r="J45505" s="1"/>
      <c r="K45505" s="1"/>
      <c r="AA45505" s="1"/>
      <c r="AB45505" s="1"/>
      <c r="AC45505" s="1"/>
      <c r="AJ45505" s="1"/>
      <c r="AK45505" s="1"/>
      <c r="AL45505" s="1"/>
    </row>
    <row r="45506">
      <c r="I45506" s="1"/>
      <c r="J45506" s="1"/>
      <c r="K45506" s="1"/>
      <c r="AA45506" s="1"/>
      <c r="AB45506" s="1"/>
      <c r="AC45506" s="1"/>
      <c r="AJ45506" s="1"/>
      <c r="AK45506" s="1"/>
      <c r="AL45506" s="1"/>
    </row>
    <row r="45507">
      <c r="I45507" s="1"/>
      <c r="J45507" s="1"/>
      <c r="K45507" s="1"/>
      <c r="AA45507" s="1"/>
      <c r="AB45507" s="1"/>
      <c r="AC45507" s="1"/>
      <c r="AJ45507" s="1"/>
      <c r="AK45507" s="1"/>
      <c r="AL45507" s="1"/>
    </row>
    <row r="45508">
      <c r="I45508" s="1"/>
      <c r="J45508" s="1"/>
      <c r="K45508" s="1"/>
      <c r="AA45508" s="1"/>
      <c r="AB45508" s="1"/>
      <c r="AC45508" s="1"/>
      <c r="AJ45508" s="1"/>
      <c r="AK45508" s="1"/>
      <c r="AL45508" s="1"/>
    </row>
    <row r="45509">
      <c r="I45509" s="1"/>
      <c r="J45509" s="1"/>
      <c r="K45509" s="1"/>
      <c r="AA45509" s="1"/>
      <c r="AB45509" s="1"/>
      <c r="AC45509" s="1"/>
      <c r="AJ45509" s="1"/>
      <c r="AK45509" s="1"/>
      <c r="AL45509" s="1"/>
    </row>
    <row r="45510">
      <c r="I45510" s="1"/>
      <c r="J45510" s="1"/>
      <c r="K45510" s="1"/>
      <c r="AA45510" s="1"/>
      <c r="AB45510" s="1"/>
      <c r="AC45510" s="1"/>
      <c r="AJ45510" s="1"/>
      <c r="AK45510" s="1"/>
      <c r="AL45510" s="1"/>
    </row>
    <row r="45511">
      <c r="I45511" s="1"/>
      <c r="J45511" s="1"/>
      <c r="K45511" s="1"/>
      <c r="AA45511" s="1"/>
      <c r="AB45511" s="1"/>
      <c r="AC45511" s="1"/>
      <c r="AJ45511" s="1"/>
      <c r="AK45511" s="1"/>
      <c r="AL45511" s="1"/>
    </row>
    <row r="45512">
      <c r="I45512" s="1"/>
      <c r="J45512" s="1"/>
      <c r="K45512" s="1"/>
      <c r="AA45512" s="1"/>
      <c r="AB45512" s="1"/>
      <c r="AC45512" s="1"/>
      <c r="AJ45512" s="1"/>
      <c r="AK45512" s="1"/>
      <c r="AL45512" s="1"/>
    </row>
    <row r="45513">
      <c r="I45513" s="1"/>
      <c r="J45513" s="1"/>
      <c r="K45513" s="1"/>
      <c r="AA45513" s="1"/>
      <c r="AB45513" s="1"/>
      <c r="AC45513" s="1"/>
      <c r="AJ45513" s="1"/>
      <c r="AK45513" s="1"/>
      <c r="AL45513" s="1"/>
    </row>
    <row r="45514">
      <c r="I45514" s="1"/>
      <c r="J45514" s="1"/>
      <c r="K45514" s="1"/>
      <c r="AA45514" s="1"/>
      <c r="AB45514" s="1"/>
      <c r="AC45514" s="1"/>
      <c r="AJ45514" s="1"/>
      <c r="AK45514" s="1"/>
      <c r="AL45514" s="1"/>
    </row>
    <row r="45515">
      <c r="I45515" s="1"/>
      <c r="J45515" s="1"/>
      <c r="K45515" s="1"/>
      <c r="AA45515" s="1"/>
      <c r="AB45515" s="1"/>
      <c r="AC45515" s="1"/>
      <c r="AJ45515" s="1"/>
      <c r="AK45515" s="1"/>
      <c r="AL45515" s="1"/>
    </row>
    <row r="45516">
      <c r="I45516" s="1"/>
      <c r="J45516" s="1"/>
      <c r="K45516" s="1"/>
      <c r="AA45516" s="1"/>
      <c r="AB45516" s="1"/>
      <c r="AC45516" s="1"/>
      <c r="AJ45516" s="1"/>
      <c r="AK45516" s="1"/>
      <c r="AL45516" s="1"/>
    </row>
    <row r="45517">
      <c r="I45517" s="1"/>
      <c r="J45517" s="1"/>
      <c r="K45517" s="1"/>
      <c r="AA45517" s="1"/>
      <c r="AB45517" s="1"/>
      <c r="AC45517" s="1"/>
      <c r="AJ45517" s="1"/>
      <c r="AK45517" s="1"/>
      <c r="AL45517" s="1"/>
    </row>
    <row r="45518">
      <c r="I45518" s="1"/>
      <c r="J45518" s="1"/>
      <c r="K45518" s="1"/>
      <c r="AA45518" s="1"/>
      <c r="AB45518" s="1"/>
      <c r="AC45518" s="1"/>
      <c r="AJ45518" s="1"/>
      <c r="AK45518" s="1"/>
      <c r="AL45518" s="1"/>
    </row>
    <row r="45519">
      <c r="I45519" s="1"/>
      <c r="J45519" s="1"/>
      <c r="K45519" s="1"/>
      <c r="AA45519" s="1"/>
      <c r="AB45519" s="1"/>
      <c r="AC45519" s="1"/>
      <c r="AJ45519" s="1"/>
      <c r="AK45519" s="1"/>
      <c r="AL45519" s="1"/>
    </row>
    <row r="45520">
      <c r="I45520" s="1"/>
      <c r="J45520" s="1"/>
      <c r="K45520" s="1"/>
      <c r="AA45520" s="1"/>
      <c r="AB45520" s="1"/>
      <c r="AC45520" s="1"/>
      <c r="AJ45520" s="1"/>
      <c r="AK45520" s="1"/>
      <c r="AL45520" s="1"/>
    </row>
    <row r="45521">
      <c r="I45521" s="1"/>
      <c r="J45521" s="1"/>
      <c r="K45521" s="1"/>
      <c r="AA45521" s="1"/>
      <c r="AB45521" s="1"/>
      <c r="AC45521" s="1"/>
      <c r="AJ45521" s="1"/>
      <c r="AK45521" s="1"/>
      <c r="AL45521" s="1"/>
    </row>
    <row r="45522">
      <c r="I45522" s="1"/>
      <c r="J45522" s="1"/>
      <c r="K45522" s="1"/>
      <c r="AA45522" s="1"/>
      <c r="AB45522" s="1"/>
      <c r="AC45522" s="1"/>
      <c r="AJ45522" s="1"/>
      <c r="AK45522" s="1"/>
      <c r="AL45522" s="1"/>
    </row>
    <row r="45523">
      <c r="I45523" s="1"/>
      <c r="J45523" s="1"/>
      <c r="K45523" s="1"/>
      <c r="AA45523" s="1"/>
      <c r="AB45523" s="1"/>
      <c r="AC45523" s="1"/>
      <c r="AJ45523" s="1"/>
      <c r="AK45523" s="1"/>
      <c r="AL45523" s="1"/>
    </row>
    <row r="45524">
      <c r="I45524" s="1"/>
      <c r="J45524" s="1"/>
      <c r="K45524" s="1"/>
      <c r="AA45524" s="1"/>
      <c r="AB45524" s="1"/>
      <c r="AC45524" s="1"/>
      <c r="AJ45524" s="1"/>
      <c r="AK45524" s="1"/>
      <c r="AL45524" s="1"/>
    </row>
    <row r="45525">
      <c r="I45525" s="1"/>
      <c r="J45525" s="1"/>
      <c r="K45525" s="1"/>
      <c r="AA45525" s="1"/>
      <c r="AB45525" s="1"/>
      <c r="AC45525" s="1"/>
      <c r="AJ45525" s="1"/>
      <c r="AK45525" s="1"/>
      <c r="AL45525" s="1"/>
    </row>
    <row r="45526">
      <c r="I45526" s="1"/>
      <c r="J45526" s="1"/>
      <c r="K45526" s="1"/>
      <c r="AA45526" s="1"/>
      <c r="AB45526" s="1"/>
      <c r="AC45526" s="1"/>
      <c r="AJ45526" s="1"/>
      <c r="AK45526" s="1"/>
      <c r="AL45526" s="1"/>
    </row>
    <row r="45527">
      <c r="I45527" s="1"/>
      <c r="J45527" s="1"/>
      <c r="K45527" s="1"/>
      <c r="AA45527" s="1"/>
      <c r="AB45527" s="1"/>
      <c r="AC45527" s="1"/>
      <c r="AJ45527" s="1"/>
      <c r="AK45527" s="1"/>
      <c r="AL45527" s="1"/>
    </row>
    <row r="45528">
      <c r="I45528" s="1"/>
      <c r="J45528" s="1"/>
      <c r="K45528" s="1"/>
      <c r="AA45528" s="1"/>
      <c r="AB45528" s="1"/>
      <c r="AC45528" s="1"/>
      <c r="AJ45528" s="1"/>
      <c r="AK45528" s="1"/>
      <c r="AL45528" s="1"/>
    </row>
    <row r="45529">
      <c r="I45529" s="1"/>
      <c r="J45529" s="1"/>
      <c r="K45529" s="1"/>
      <c r="AA45529" s="1"/>
      <c r="AB45529" s="1"/>
      <c r="AC45529" s="1"/>
      <c r="AJ45529" s="1"/>
      <c r="AK45529" s="1"/>
      <c r="AL45529" s="1"/>
    </row>
    <row r="45530">
      <c r="I45530" s="1"/>
      <c r="J45530" s="1"/>
      <c r="K45530" s="1"/>
      <c r="AA45530" s="1"/>
      <c r="AB45530" s="1"/>
      <c r="AC45530" s="1"/>
      <c r="AJ45530" s="1"/>
      <c r="AK45530" s="1"/>
      <c r="AL45530" s="1"/>
    </row>
    <row r="45531">
      <c r="I45531" s="1"/>
      <c r="J45531" s="1"/>
      <c r="K45531" s="1"/>
      <c r="AA45531" s="1"/>
      <c r="AB45531" s="1"/>
      <c r="AC45531" s="1"/>
      <c r="AJ45531" s="1"/>
      <c r="AK45531" s="1"/>
      <c r="AL45531" s="1"/>
    </row>
    <row r="45532">
      <c r="I45532" s="1"/>
      <c r="J45532" s="1"/>
      <c r="K45532" s="1"/>
      <c r="AA45532" s="1"/>
      <c r="AB45532" s="1"/>
      <c r="AC45532" s="1"/>
      <c r="AJ45532" s="1"/>
      <c r="AK45532" s="1"/>
      <c r="AL45532" s="1"/>
    </row>
    <row r="45533">
      <c r="I45533" s="1"/>
      <c r="J45533" s="1"/>
      <c r="K45533" s="1"/>
      <c r="AA45533" s="1"/>
      <c r="AB45533" s="1"/>
      <c r="AC45533" s="1"/>
      <c r="AJ45533" s="1"/>
      <c r="AK45533" s="1"/>
      <c r="AL45533" s="1"/>
    </row>
    <row r="45534">
      <c r="I45534" s="1"/>
      <c r="J45534" s="1"/>
      <c r="K45534" s="1"/>
      <c r="AA45534" s="1"/>
      <c r="AB45534" s="1"/>
      <c r="AC45534" s="1"/>
      <c r="AJ45534" s="1"/>
      <c r="AK45534" s="1"/>
      <c r="AL45534" s="1"/>
    </row>
    <row r="45535">
      <c r="I45535" s="1"/>
      <c r="J45535" s="1"/>
      <c r="K45535" s="1"/>
      <c r="AA45535" s="1"/>
      <c r="AB45535" s="1"/>
      <c r="AC45535" s="1"/>
      <c r="AJ45535" s="1"/>
      <c r="AK45535" s="1"/>
      <c r="AL45535" s="1"/>
    </row>
    <row r="45536">
      <c r="I45536" s="1"/>
      <c r="J45536" s="1"/>
      <c r="K45536" s="1"/>
      <c r="AA45536" s="1"/>
      <c r="AB45536" s="1"/>
      <c r="AC45536" s="1"/>
      <c r="AJ45536" s="1"/>
      <c r="AK45536" s="1"/>
      <c r="AL45536" s="1"/>
    </row>
    <row r="45537">
      <c r="I45537" s="1"/>
      <c r="J45537" s="1"/>
      <c r="K45537" s="1"/>
      <c r="AA45537" s="1"/>
      <c r="AB45537" s="1"/>
      <c r="AC45537" s="1"/>
      <c r="AJ45537" s="1"/>
      <c r="AK45537" s="1"/>
      <c r="AL45537" s="1"/>
    </row>
    <row r="45538">
      <c r="I45538" s="1"/>
      <c r="J45538" s="1"/>
      <c r="K45538" s="1"/>
      <c r="AA45538" s="1"/>
      <c r="AB45538" s="1"/>
      <c r="AC45538" s="1"/>
      <c r="AJ45538" s="1"/>
      <c r="AK45538" s="1"/>
      <c r="AL45538" s="1"/>
    </row>
    <row r="45539">
      <c r="I45539" s="1"/>
      <c r="J45539" s="1"/>
      <c r="K45539" s="1"/>
      <c r="AA45539" s="1"/>
      <c r="AB45539" s="1"/>
      <c r="AC45539" s="1"/>
      <c r="AJ45539" s="1"/>
      <c r="AK45539" s="1"/>
      <c r="AL45539" s="1"/>
    </row>
    <row r="45540">
      <c r="I45540" s="1"/>
      <c r="J45540" s="1"/>
      <c r="K45540" s="1"/>
      <c r="AA45540" s="1"/>
      <c r="AB45540" s="1"/>
      <c r="AC45540" s="1"/>
      <c r="AJ45540" s="1"/>
      <c r="AK45540" s="1"/>
      <c r="AL45540" s="1"/>
    </row>
    <row r="45541">
      <c r="I45541" s="1"/>
      <c r="J45541" s="1"/>
      <c r="K45541" s="1"/>
      <c r="AA45541" s="1"/>
      <c r="AB45541" s="1"/>
      <c r="AC45541" s="1"/>
      <c r="AJ45541" s="1"/>
      <c r="AK45541" s="1"/>
      <c r="AL45541" s="1"/>
    </row>
    <row r="45542">
      <c r="I45542" s="1"/>
      <c r="J45542" s="1"/>
      <c r="K45542" s="1"/>
      <c r="AA45542" s="1"/>
      <c r="AB45542" s="1"/>
      <c r="AC45542" s="1"/>
      <c r="AJ45542" s="1"/>
      <c r="AK45542" s="1"/>
      <c r="AL45542" s="1"/>
    </row>
    <row r="45543">
      <c r="I45543" s="1"/>
      <c r="J45543" s="1"/>
      <c r="K45543" s="1"/>
      <c r="AA45543" s="1"/>
      <c r="AB45543" s="1"/>
      <c r="AC45543" s="1"/>
      <c r="AJ45543" s="1"/>
      <c r="AK45543" s="1"/>
      <c r="AL45543" s="1"/>
    </row>
    <row r="45544">
      <c r="I45544" s="1"/>
      <c r="J45544" s="1"/>
      <c r="K45544" s="1"/>
      <c r="AA45544" s="1"/>
      <c r="AB45544" s="1"/>
      <c r="AC45544" s="1"/>
      <c r="AJ45544" s="1"/>
      <c r="AK45544" s="1"/>
      <c r="AL45544" s="1"/>
    </row>
    <row r="45545">
      <c r="I45545" s="1"/>
      <c r="J45545" s="1"/>
      <c r="K45545" s="1"/>
      <c r="AA45545" s="1"/>
      <c r="AB45545" s="1"/>
      <c r="AC45545" s="1"/>
      <c r="AJ45545" s="1"/>
      <c r="AK45545" s="1"/>
      <c r="AL45545" s="1"/>
    </row>
    <row r="45546">
      <c r="I45546" s="1"/>
      <c r="J45546" s="1"/>
      <c r="K45546" s="1"/>
      <c r="AA45546" s="1"/>
      <c r="AB45546" s="1"/>
      <c r="AC45546" s="1"/>
      <c r="AJ45546" s="1"/>
      <c r="AK45546" s="1"/>
      <c r="AL45546" s="1"/>
    </row>
    <row r="45547">
      <c r="I45547" s="1"/>
      <c r="J45547" s="1"/>
      <c r="K45547" s="1"/>
      <c r="AA45547" s="1"/>
      <c r="AB45547" s="1"/>
      <c r="AC45547" s="1"/>
      <c r="AJ45547" s="1"/>
      <c r="AK45547" s="1"/>
      <c r="AL45547" s="1"/>
    </row>
    <row r="45548">
      <c r="I45548" s="1"/>
      <c r="J45548" s="1"/>
      <c r="K45548" s="1"/>
      <c r="AA45548" s="1"/>
      <c r="AB45548" s="1"/>
      <c r="AC45548" s="1"/>
      <c r="AJ45548" s="1"/>
      <c r="AK45548" s="1"/>
      <c r="AL45548" s="1"/>
    </row>
    <row r="45549">
      <c r="I45549" s="1"/>
      <c r="J45549" s="1"/>
      <c r="K45549" s="1"/>
      <c r="AA45549" s="1"/>
      <c r="AB45549" s="1"/>
      <c r="AC45549" s="1"/>
      <c r="AJ45549" s="1"/>
      <c r="AK45549" s="1"/>
      <c r="AL45549" s="1"/>
    </row>
    <row r="45550">
      <c r="I45550" s="1"/>
      <c r="J45550" s="1"/>
      <c r="K45550" s="1"/>
      <c r="AA45550" s="1"/>
      <c r="AB45550" s="1"/>
      <c r="AC45550" s="1"/>
      <c r="AJ45550" s="1"/>
      <c r="AK45550" s="1"/>
      <c r="AL45550" s="1"/>
    </row>
    <row r="45551">
      <c r="I45551" s="1"/>
      <c r="J45551" s="1"/>
      <c r="K45551" s="1"/>
      <c r="AA45551" s="1"/>
      <c r="AB45551" s="1"/>
      <c r="AC45551" s="1"/>
      <c r="AJ45551" s="1"/>
      <c r="AK45551" s="1"/>
      <c r="AL45551" s="1"/>
    </row>
    <row r="45552">
      <c r="I45552" s="1"/>
      <c r="J45552" s="1"/>
      <c r="K45552" s="1"/>
      <c r="AA45552" s="1"/>
      <c r="AB45552" s="1"/>
      <c r="AC45552" s="1"/>
      <c r="AJ45552" s="1"/>
      <c r="AK45552" s="1"/>
      <c r="AL45552" s="1"/>
    </row>
    <row r="45553">
      <c r="I45553" s="1"/>
      <c r="J45553" s="1"/>
      <c r="K45553" s="1"/>
      <c r="AA45553" s="1"/>
      <c r="AB45553" s="1"/>
      <c r="AC45553" s="1"/>
      <c r="AJ45553" s="1"/>
      <c r="AK45553" s="1"/>
      <c r="AL45553" s="1"/>
    </row>
    <row r="45554">
      <c r="I45554" s="1"/>
      <c r="J45554" s="1"/>
      <c r="K45554" s="1"/>
      <c r="AA45554" s="1"/>
      <c r="AB45554" s="1"/>
      <c r="AC45554" s="1"/>
      <c r="AJ45554" s="1"/>
      <c r="AK45554" s="1"/>
      <c r="AL45554" s="1"/>
    </row>
    <row r="45555">
      <c r="I45555" s="1"/>
      <c r="J45555" s="1"/>
      <c r="K45555" s="1"/>
      <c r="AA45555" s="1"/>
      <c r="AB45555" s="1"/>
      <c r="AC45555" s="1"/>
      <c r="AJ45555" s="1"/>
      <c r="AK45555" s="1"/>
      <c r="AL45555" s="1"/>
    </row>
    <row r="45556">
      <c r="I45556" s="1"/>
      <c r="J45556" s="1"/>
      <c r="K45556" s="1"/>
      <c r="AA45556" s="1"/>
      <c r="AB45556" s="1"/>
      <c r="AC45556" s="1"/>
      <c r="AJ45556" s="1"/>
      <c r="AK45556" s="1"/>
      <c r="AL45556" s="1"/>
    </row>
    <row r="45557">
      <c r="I45557" s="1"/>
      <c r="J45557" s="1"/>
      <c r="K45557" s="1"/>
      <c r="AA45557" s="1"/>
      <c r="AB45557" s="1"/>
      <c r="AC45557" s="1"/>
      <c r="AJ45557" s="1"/>
      <c r="AK45557" s="1"/>
      <c r="AL45557" s="1"/>
    </row>
    <row r="45558">
      <c r="I45558" s="1"/>
      <c r="J45558" s="1"/>
      <c r="K45558" s="1"/>
      <c r="AA45558" s="1"/>
      <c r="AB45558" s="1"/>
      <c r="AC45558" s="1"/>
      <c r="AJ45558" s="1"/>
      <c r="AK45558" s="1"/>
      <c r="AL45558" s="1"/>
    </row>
    <row r="45559">
      <c r="I45559" s="1"/>
      <c r="J45559" s="1"/>
      <c r="K45559" s="1"/>
      <c r="AA45559" s="1"/>
      <c r="AB45559" s="1"/>
      <c r="AC45559" s="1"/>
      <c r="AJ45559" s="1"/>
      <c r="AK45559" s="1"/>
      <c r="AL45559" s="1"/>
    </row>
    <row r="45560">
      <c r="I45560" s="1"/>
      <c r="J45560" s="1"/>
      <c r="K45560" s="1"/>
      <c r="AA45560" s="1"/>
      <c r="AB45560" s="1"/>
      <c r="AC45560" s="1"/>
      <c r="AJ45560" s="1"/>
      <c r="AK45560" s="1"/>
      <c r="AL45560" s="1"/>
    </row>
    <row r="45561">
      <c r="I45561" s="1"/>
      <c r="J45561" s="1"/>
      <c r="K45561" s="1"/>
      <c r="AA45561" s="1"/>
      <c r="AB45561" s="1"/>
      <c r="AC45561" s="1"/>
      <c r="AJ45561" s="1"/>
      <c r="AK45561" s="1"/>
      <c r="AL45561" s="1"/>
    </row>
    <row r="45562">
      <c r="I45562" s="1"/>
      <c r="J45562" s="1"/>
      <c r="K45562" s="1"/>
      <c r="AA45562" s="1"/>
      <c r="AB45562" s="1"/>
      <c r="AC45562" s="1"/>
      <c r="AJ45562" s="1"/>
      <c r="AK45562" s="1"/>
      <c r="AL45562" s="1"/>
    </row>
    <row r="45563">
      <c r="I45563" s="1"/>
      <c r="J45563" s="1"/>
      <c r="K45563" s="1"/>
      <c r="AA45563" s="1"/>
      <c r="AB45563" s="1"/>
      <c r="AC45563" s="1"/>
      <c r="AJ45563" s="1"/>
      <c r="AK45563" s="1"/>
      <c r="AL45563" s="1"/>
    </row>
    <row r="45564">
      <c r="I45564" s="1"/>
      <c r="J45564" s="1"/>
      <c r="K45564" s="1"/>
      <c r="AA45564" s="1"/>
      <c r="AB45564" s="1"/>
      <c r="AC45564" s="1"/>
      <c r="AJ45564" s="1"/>
      <c r="AK45564" s="1"/>
      <c r="AL45564" s="1"/>
    </row>
    <row r="45565">
      <c r="I45565" s="1"/>
      <c r="J45565" s="1"/>
      <c r="K45565" s="1"/>
      <c r="AA45565" s="1"/>
      <c r="AB45565" s="1"/>
      <c r="AC45565" s="1"/>
      <c r="AJ45565" s="1"/>
      <c r="AK45565" s="1"/>
      <c r="AL45565" s="1"/>
    </row>
    <row r="45566">
      <c r="I45566" s="1"/>
      <c r="J45566" s="1"/>
      <c r="K45566" s="1"/>
      <c r="AA45566" s="1"/>
      <c r="AB45566" s="1"/>
      <c r="AC45566" s="1"/>
      <c r="AJ45566" s="1"/>
      <c r="AK45566" s="1"/>
      <c r="AL45566" s="1"/>
    </row>
    <row r="45567">
      <c r="I45567" s="1"/>
      <c r="J45567" s="1"/>
      <c r="K45567" s="1"/>
      <c r="AA45567" s="1"/>
      <c r="AB45567" s="1"/>
      <c r="AC45567" s="1"/>
      <c r="AJ45567" s="1"/>
      <c r="AK45567" s="1"/>
      <c r="AL45567" s="1"/>
    </row>
    <row r="45568">
      <c r="I45568" s="1"/>
      <c r="J45568" s="1"/>
      <c r="K45568" s="1"/>
      <c r="AA45568" s="1"/>
      <c r="AB45568" s="1"/>
      <c r="AC45568" s="1"/>
      <c r="AJ45568" s="1"/>
      <c r="AK45568" s="1"/>
      <c r="AL45568" s="1"/>
    </row>
    <row r="45569">
      <c r="I45569" s="1"/>
      <c r="J45569" s="1"/>
      <c r="K45569" s="1"/>
      <c r="AA45569" s="1"/>
      <c r="AB45569" s="1"/>
      <c r="AC45569" s="1"/>
      <c r="AJ45569" s="1"/>
      <c r="AK45569" s="1"/>
      <c r="AL45569" s="1"/>
    </row>
    <row r="45570">
      <c r="I45570" s="1"/>
      <c r="J45570" s="1"/>
      <c r="K45570" s="1"/>
      <c r="AA45570" s="1"/>
      <c r="AB45570" s="1"/>
      <c r="AC45570" s="1"/>
      <c r="AJ45570" s="1"/>
      <c r="AK45570" s="1"/>
      <c r="AL45570" s="1"/>
    </row>
    <row r="45571">
      <c r="I45571" s="1"/>
      <c r="J45571" s="1"/>
      <c r="K45571" s="1"/>
      <c r="AA45571" s="1"/>
      <c r="AB45571" s="1"/>
      <c r="AC45571" s="1"/>
      <c r="AJ45571" s="1"/>
      <c r="AK45571" s="1"/>
      <c r="AL45571" s="1"/>
    </row>
    <row r="45572">
      <c r="I45572" s="1"/>
      <c r="J45572" s="1"/>
      <c r="K45572" s="1"/>
      <c r="AA45572" s="1"/>
      <c r="AB45572" s="1"/>
      <c r="AC45572" s="1"/>
      <c r="AJ45572" s="1"/>
      <c r="AK45572" s="1"/>
      <c r="AL45572" s="1"/>
    </row>
    <row r="45573">
      <c r="I45573" s="1"/>
      <c r="J45573" s="1"/>
      <c r="K45573" s="1"/>
      <c r="AA45573" s="1"/>
      <c r="AB45573" s="1"/>
      <c r="AC45573" s="1"/>
      <c r="AJ45573" s="1"/>
      <c r="AK45573" s="1"/>
      <c r="AL45573" s="1"/>
    </row>
    <row r="45574">
      <c r="I45574" s="1"/>
      <c r="J45574" s="1"/>
      <c r="K45574" s="1"/>
      <c r="AA45574" s="1"/>
      <c r="AB45574" s="1"/>
      <c r="AC45574" s="1"/>
      <c r="AJ45574" s="1"/>
      <c r="AK45574" s="1"/>
      <c r="AL45574" s="1"/>
    </row>
    <row r="45575">
      <c r="I45575" s="1"/>
      <c r="J45575" s="1"/>
      <c r="K45575" s="1"/>
      <c r="AA45575" s="1"/>
      <c r="AB45575" s="1"/>
      <c r="AC45575" s="1"/>
      <c r="AJ45575" s="1"/>
      <c r="AK45575" s="1"/>
      <c r="AL45575" s="1"/>
    </row>
    <row r="45576">
      <c r="I45576" s="1"/>
      <c r="J45576" s="1"/>
      <c r="K45576" s="1"/>
      <c r="AA45576" s="1"/>
      <c r="AB45576" s="1"/>
      <c r="AC45576" s="1"/>
      <c r="AJ45576" s="1"/>
      <c r="AK45576" s="1"/>
      <c r="AL45576" s="1"/>
    </row>
    <row r="45577">
      <c r="I45577" s="1"/>
      <c r="J45577" s="1"/>
      <c r="K45577" s="1"/>
      <c r="AA45577" s="1"/>
      <c r="AB45577" s="1"/>
      <c r="AC45577" s="1"/>
      <c r="AJ45577" s="1"/>
      <c r="AK45577" s="1"/>
      <c r="AL45577" s="1"/>
    </row>
    <row r="45578">
      <c r="I45578" s="1"/>
      <c r="J45578" s="1"/>
      <c r="K45578" s="1"/>
      <c r="AA45578" s="1"/>
      <c r="AB45578" s="1"/>
      <c r="AC45578" s="1"/>
      <c r="AJ45578" s="1"/>
      <c r="AK45578" s="1"/>
      <c r="AL45578" s="1"/>
    </row>
    <row r="45579">
      <c r="I45579" s="1"/>
      <c r="J45579" s="1"/>
      <c r="K45579" s="1"/>
      <c r="AA45579" s="1"/>
      <c r="AB45579" s="1"/>
      <c r="AC45579" s="1"/>
      <c r="AJ45579" s="1"/>
      <c r="AK45579" s="1"/>
      <c r="AL45579" s="1"/>
    </row>
    <row r="45580">
      <c r="I45580" s="1"/>
      <c r="J45580" s="1"/>
      <c r="K45580" s="1"/>
      <c r="AA45580" s="1"/>
      <c r="AB45580" s="1"/>
      <c r="AC45580" s="1"/>
      <c r="AJ45580" s="1"/>
      <c r="AK45580" s="1"/>
      <c r="AL45580" s="1"/>
    </row>
    <row r="45581">
      <c r="I45581" s="1"/>
      <c r="J45581" s="1"/>
      <c r="K45581" s="1"/>
      <c r="AA45581" s="1"/>
      <c r="AB45581" s="1"/>
      <c r="AC45581" s="1"/>
      <c r="AJ45581" s="1"/>
      <c r="AK45581" s="1"/>
      <c r="AL45581" s="1"/>
    </row>
    <row r="45582">
      <c r="I45582" s="1"/>
      <c r="J45582" s="1"/>
      <c r="K45582" s="1"/>
      <c r="AA45582" s="1"/>
      <c r="AB45582" s="1"/>
      <c r="AC45582" s="1"/>
      <c r="AJ45582" s="1"/>
      <c r="AK45582" s="1"/>
      <c r="AL45582" s="1"/>
    </row>
    <row r="45583">
      <c r="I45583" s="1"/>
      <c r="J45583" s="1"/>
      <c r="K45583" s="1"/>
      <c r="AA45583" s="1"/>
      <c r="AB45583" s="1"/>
      <c r="AC45583" s="1"/>
      <c r="AJ45583" s="1"/>
      <c r="AK45583" s="1"/>
      <c r="AL45583" s="1"/>
    </row>
    <row r="45584">
      <c r="I45584" s="1"/>
      <c r="J45584" s="1"/>
      <c r="K45584" s="1"/>
      <c r="AA45584" s="1"/>
      <c r="AB45584" s="1"/>
      <c r="AC45584" s="1"/>
      <c r="AJ45584" s="1"/>
      <c r="AK45584" s="1"/>
      <c r="AL45584" s="1"/>
    </row>
    <row r="45585">
      <c r="I45585" s="1"/>
      <c r="J45585" s="1"/>
      <c r="K45585" s="1"/>
      <c r="AA45585" s="1"/>
      <c r="AB45585" s="1"/>
      <c r="AC45585" s="1"/>
      <c r="AJ45585" s="1"/>
      <c r="AK45585" s="1"/>
      <c r="AL45585" s="1"/>
    </row>
    <row r="45586">
      <c r="I45586" s="1"/>
      <c r="J45586" s="1"/>
      <c r="K45586" s="1"/>
      <c r="AA45586" s="1"/>
      <c r="AB45586" s="1"/>
      <c r="AC45586" s="1"/>
      <c r="AJ45586" s="1"/>
      <c r="AK45586" s="1"/>
      <c r="AL45586" s="1"/>
    </row>
    <row r="45587">
      <c r="I45587" s="1"/>
      <c r="J45587" s="1"/>
      <c r="K45587" s="1"/>
      <c r="AA45587" s="1"/>
      <c r="AB45587" s="1"/>
      <c r="AC45587" s="1"/>
      <c r="AJ45587" s="1"/>
      <c r="AK45587" s="1"/>
      <c r="AL45587" s="1"/>
    </row>
    <row r="45588">
      <c r="I45588" s="1"/>
      <c r="J45588" s="1"/>
      <c r="K45588" s="1"/>
      <c r="AA45588" s="1"/>
      <c r="AB45588" s="1"/>
      <c r="AC45588" s="1"/>
      <c r="AJ45588" s="1"/>
      <c r="AK45588" s="1"/>
      <c r="AL45588" s="1"/>
    </row>
    <row r="45589">
      <c r="I45589" s="1"/>
      <c r="J45589" s="1"/>
      <c r="K45589" s="1"/>
      <c r="AA45589" s="1"/>
      <c r="AB45589" s="1"/>
      <c r="AC45589" s="1"/>
      <c r="AJ45589" s="1"/>
      <c r="AK45589" s="1"/>
      <c r="AL45589" s="1"/>
    </row>
    <row r="45590">
      <c r="I45590" s="1"/>
      <c r="J45590" s="1"/>
      <c r="K45590" s="1"/>
      <c r="AA45590" s="1"/>
      <c r="AB45590" s="1"/>
      <c r="AC45590" s="1"/>
      <c r="AJ45590" s="1"/>
      <c r="AK45590" s="1"/>
      <c r="AL45590" s="1"/>
    </row>
    <row r="45591">
      <c r="I45591" s="1"/>
      <c r="J45591" s="1"/>
      <c r="K45591" s="1"/>
      <c r="AA45591" s="1"/>
      <c r="AB45591" s="1"/>
      <c r="AC45591" s="1"/>
      <c r="AJ45591" s="1"/>
      <c r="AK45591" s="1"/>
      <c r="AL45591" s="1"/>
    </row>
    <row r="45592">
      <c r="I45592" s="1"/>
      <c r="J45592" s="1"/>
      <c r="K45592" s="1"/>
      <c r="AA45592" s="1"/>
      <c r="AB45592" s="1"/>
      <c r="AC45592" s="1"/>
      <c r="AJ45592" s="1"/>
      <c r="AK45592" s="1"/>
      <c r="AL45592" s="1"/>
    </row>
    <row r="45593">
      <c r="I45593" s="1"/>
      <c r="J45593" s="1"/>
      <c r="K45593" s="1"/>
      <c r="AA45593" s="1"/>
      <c r="AB45593" s="1"/>
      <c r="AC45593" s="1"/>
      <c r="AJ45593" s="1"/>
      <c r="AK45593" s="1"/>
      <c r="AL45593" s="1"/>
    </row>
    <row r="45594">
      <c r="I45594" s="1"/>
      <c r="J45594" s="1"/>
      <c r="K45594" s="1"/>
      <c r="AA45594" s="1"/>
      <c r="AB45594" s="1"/>
      <c r="AC45594" s="1"/>
      <c r="AJ45594" s="1"/>
      <c r="AK45594" s="1"/>
      <c r="AL45594" s="1"/>
    </row>
    <row r="45595">
      <c r="I45595" s="1"/>
      <c r="J45595" s="1"/>
      <c r="K45595" s="1"/>
      <c r="AA45595" s="1"/>
      <c r="AB45595" s="1"/>
      <c r="AC45595" s="1"/>
      <c r="AJ45595" s="1"/>
      <c r="AK45595" s="1"/>
      <c r="AL45595" s="1"/>
    </row>
    <row r="45596">
      <c r="I45596" s="1"/>
      <c r="J45596" s="1"/>
      <c r="K45596" s="1"/>
      <c r="AA45596" s="1"/>
      <c r="AB45596" s="1"/>
      <c r="AC45596" s="1"/>
      <c r="AJ45596" s="1"/>
      <c r="AK45596" s="1"/>
      <c r="AL45596" s="1"/>
    </row>
    <row r="45597">
      <c r="I45597" s="1"/>
      <c r="J45597" s="1"/>
      <c r="K45597" s="1"/>
      <c r="AA45597" s="1"/>
      <c r="AB45597" s="1"/>
      <c r="AC45597" s="1"/>
      <c r="AJ45597" s="1"/>
      <c r="AK45597" s="1"/>
      <c r="AL45597" s="1"/>
    </row>
    <row r="45598">
      <c r="I45598" s="1"/>
      <c r="J45598" s="1"/>
      <c r="K45598" s="1"/>
      <c r="AA45598" s="1"/>
      <c r="AB45598" s="1"/>
      <c r="AC45598" s="1"/>
      <c r="AJ45598" s="1"/>
      <c r="AK45598" s="1"/>
      <c r="AL45598" s="1"/>
    </row>
    <row r="45599">
      <c r="I45599" s="1"/>
      <c r="J45599" s="1"/>
      <c r="K45599" s="1"/>
      <c r="AA45599" s="1"/>
      <c r="AB45599" s="1"/>
      <c r="AC45599" s="1"/>
      <c r="AJ45599" s="1"/>
      <c r="AK45599" s="1"/>
      <c r="AL45599" s="1"/>
    </row>
    <row r="45600">
      <c r="I45600" s="1"/>
      <c r="J45600" s="1"/>
      <c r="K45600" s="1"/>
      <c r="AA45600" s="1"/>
      <c r="AB45600" s="1"/>
      <c r="AC45600" s="1"/>
      <c r="AJ45600" s="1"/>
      <c r="AK45600" s="1"/>
      <c r="AL45600" s="1"/>
    </row>
    <row r="45601">
      <c r="I45601" s="1"/>
      <c r="J45601" s="1"/>
      <c r="K45601" s="1"/>
      <c r="AA45601" s="1"/>
      <c r="AB45601" s="1"/>
      <c r="AC45601" s="1"/>
      <c r="AJ45601" s="1"/>
      <c r="AK45601" s="1"/>
      <c r="AL45601" s="1"/>
    </row>
    <row r="45602">
      <c r="I45602" s="1"/>
      <c r="J45602" s="1"/>
      <c r="K45602" s="1"/>
      <c r="AA45602" s="1"/>
      <c r="AB45602" s="1"/>
      <c r="AC45602" s="1"/>
      <c r="AJ45602" s="1"/>
      <c r="AK45602" s="1"/>
      <c r="AL45602" s="1"/>
    </row>
    <row r="45603">
      <c r="I45603" s="1"/>
      <c r="J45603" s="1"/>
      <c r="K45603" s="1"/>
      <c r="AA45603" s="1"/>
      <c r="AB45603" s="1"/>
      <c r="AC45603" s="1"/>
      <c r="AJ45603" s="1"/>
      <c r="AK45603" s="1"/>
      <c r="AL45603" s="1"/>
    </row>
    <row r="45604">
      <c r="I45604" s="1"/>
      <c r="J45604" s="1"/>
      <c r="K45604" s="1"/>
      <c r="AA45604" s="1"/>
      <c r="AB45604" s="1"/>
      <c r="AC45604" s="1"/>
      <c r="AJ45604" s="1"/>
      <c r="AK45604" s="1"/>
      <c r="AL45604" s="1"/>
    </row>
    <row r="45605">
      <c r="I45605" s="1"/>
      <c r="J45605" s="1"/>
      <c r="K45605" s="1"/>
      <c r="AA45605" s="1"/>
      <c r="AB45605" s="1"/>
      <c r="AC45605" s="1"/>
      <c r="AJ45605" s="1"/>
      <c r="AK45605" s="1"/>
      <c r="AL45605" s="1"/>
    </row>
    <row r="45606">
      <c r="I45606" s="1"/>
      <c r="J45606" s="1"/>
      <c r="K45606" s="1"/>
      <c r="AA45606" s="1"/>
      <c r="AB45606" s="1"/>
      <c r="AC45606" s="1"/>
      <c r="AJ45606" s="1"/>
      <c r="AK45606" s="1"/>
      <c r="AL45606" s="1"/>
    </row>
    <row r="45607">
      <c r="I45607" s="1"/>
      <c r="J45607" s="1"/>
      <c r="K45607" s="1"/>
      <c r="AA45607" s="1"/>
      <c r="AB45607" s="1"/>
      <c r="AC45607" s="1"/>
      <c r="AJ45607" s="1"/>
      <c r="AK45607" s="1"/>
      <c r="AL45607" s="1"/>
    </row>
    <row r="45608">
      <c r="I45608" s="1"/>
      <c r="J45608" s="1"/>
      <c r="K45608" s="1"/>
      <c r="AA45608" s="1"/>
      <c r="AB45608" s="1"/>
      <c r="AC45608" s="1"/>
      <c r="AJ45608" s="1"/>
      <c r="AK45608" s="1"/>
      <c r="AL45608" s="1"/>
    </row>
    <row r="45609">
      <c r="I45609" s="1"/>
      <c r="J45609" s="1"/>
      <c r="K45609" s="1"/>
      <c r="AA45609" s="1"/>
      <c r="AB45609" s="1"/>
      <c r="AC45609" s="1"/>
      <c r="AJ45609" s="1"/>
      <c r="AK45609" s="1"/>
      <c r="AL45609" s="1"/>
    </row>
    <row r="45610">
      <c r="I45610" s="1"/>
      <c r="J45610" s="1"/>
      <c r="K45610" s="1"/>
      <c r="AA45610" s="1"/>
      <c r="AB45610" s="1"/>
      <c r="AC45610" s="1"/>
      <c r="AJ45610" s="1"/>
      <c r="AK45610" s="1"/>
      <c r="AL45610" s="1"/>
    </row>
    <row r="45611">
      <c r="I45611" s="1"/>
      <c r="J45611" s="1"/>
      <c r="K45611" s="1"/>
      <c r="AA45611" s="1"/>
      <c r="AB45611" s="1"/>
      <c r="AC45611" s="1"/>
      <c r="AJ45611" s="1"/>
      <c r="AK45611" s="1"/>
      <c r="AL45611" s="1"/>
    </row>
    <row r="45612">
      <c r="I45612" s="1"/>
      <c r="J45612" s="1"/>
      <c r="K45612" s="1"/>
      <c r="AA45612" s="1"/>
      <c r="AB45612" s="1"/>
      <c r="AC45612" s="1"/>
      <c r="AJ45612" s="1"/>
      <c r="AK45612" s="1"/>
      <c r="AL45612" s="1"/>
    </row>
    <row r="45613">
      <c r="I45613" s="1"/>
      <c r="J45613" s="1"/>
      <c r="K45613" s="1"/>
      <c r="AA45613" s="1"/>
      <c r="AB45613" s="1"/>
      <c r="AC45613" s="1"/>
      <c r="AJ45613" s="1"/>
      <c r="AK45613" s="1"/>
      <c r="AL45613" s="1"/>
    </row>
    <row r="45614">
      <c r="I45614" s="1"/>
      <c r="J45614" s="1"/>
      <c r="K45614" s="1"/>
      <c r="AA45614" s="1"/>
      <c r="AB45614" s="1"/>
      <c r="AC45614" s="1"/>
      <c r="AJ45614" s="1"/>
      <c r="AK45614" s="1"/>
      <c r="AL45614" s="1"/>
    </row>
    <row r="45615">
      <c r="I45615" s="1"/>
      <c r="J45615" s="1"/>
      <c r="K45615" s="1"/>
      <c r="AA45615" s="1"/>
      <c r="AB45615" s="1"/>
      <c r="AC45615" s="1"/>
      <c r="AJ45615" s="1"/>
      <c r="AK45615" s="1"/>
      <c r="AL45615" s="1"/>
    </row>
    <row r="45616">
      <c r="I45616" s="1"/>
      <c r="J45616" s="1"/>
      <c r="K45616" s="1"/>
      <c r="AA45616" s="1"/>
      <c r="AB45616" s="1"/>
      <c r="AC45616" s="1"/>
      <c r="AJ45616" s="1"/>
      <c r="AK45616" s="1"/>
      <c r="AL45616" s="1"/>
    </row>
    <row r="45617">
      <c r="I45617" s="1"/>
      <c r="J45617" s="1"/>
      <c r="K45617" s="1"/>
      <c r="AA45617" s="1"/>
      <c r="AB45617" s="1"/>
      <c r="AC45617" s="1"/>
      <c r="AJ45617" s="1"/>
      <c r="AK45617" s="1"/>
      <c r="AL45617" s="1"/>
    </row>
    <row r="45618">
      <c r="I45618" s="1"/>
      <c r="J45618" s="1"/>
      <c r="K45618" s="1"/>
      <c r="AA45618" s="1"/>
      <c r="AB45618" s="1"/>
      <c r="AC45618" s="1"/>
      <c r="AJ45618" s="1"/>
      <c r="AK45618" s="1"/>
      <c r="AL45618" s="1"/>
    </row>
    <row r="45619">
      <c r="I45619" s="1"/>
      <c r="J45619" s="1"/>
      <c r="K45619" s="1"/>
      <c r="AA45619" s="1"/>
      <c r="AB45619" s="1"/>
      <c r="AC45619" s="1"/>
      <c r="AJ45619" s="1"/>
      <c r="AK45619" s="1"/>
      <c r="AL45619" s="1"/>
    </row>
    <row r="45620">
      <c r="I45620" s="1"/>
      <c r="J45620" s="1"/>
      <c r="K45620" s="1"/>
      <c r="AA45620" s="1"/>
      <c r="AB45620" s="1"/>
      <c r="AC45620" s="1"/>
      <c r="AJ45620" s="1"/>
      <c r="AK45620" s="1"/>
      <c r="AL45620" s="1"/>
    </row>
    <row r="45621">
      <c r="I45621" s="1"/>
      <c r="J45621" s="1"/>
      <c r="K45621" s="1"/>
      <c r="AA45621" s="1"/>
      <c r="AB45621" s="1"/>
      <c r="AC45621" s="1"/>
      <c r="AJ45621" s="1"/>
      <c r="AK45621" s="1"/>
      <c r="AL45621" s="1"/>
    </row>
    <row r="45622">
      <c r="I45622" s="1"/>
      <c r="J45622" s="1"/>
      <c r="K45622" s="1"/>
      <c r="AA45622" s="1"/>
      <c r="AB45622" s="1"/>
      <c r="AC45622" s="1"/>
      <c r="AJ45622" s="1"/>
      <c r="AK45622" s="1"/>
      <c r="AL45622" s="1"/>
    </row>
    <row r="45623">
      <c r="I45623" s="1"/>
      <c r="J45623" s="1"/>
      <c r="K45623" s="1"/>
      <c r="AA45623" s="1"/>
      <c r="AB45623" s="1"/>
      <c r="AC45623" s="1"/>
      <c r="AJ45623" s="1"/>
      <c r="AK45623" s="1"/>
      <c r="AL45623" s="1"/>
    </row>
    <row r="45624">
      <c r="I45624" s="1"/>
      <c r="J45624" s="1"/>
      <c r="K45624" s="1"/>
      <c r="AA45624" s="1"/>
      <c r="AB45624" s="1"/>
      <c r="AC45624" s="1"/>
      <c r="AJ45624" s="1"/>
      <c r="AK45624" s="1"/>
      <c r="AL45624" s="1"/>
    </row>
    <row r="45625">
      <c r="I45625" s="1"/>
      <c r="J45625" s="1"/>
      <c r="K45625" s="1"/>
      <c r="AA45625" s="1"/>
      <c r="AB45625" s="1"/>
      <c r="AC45625" s="1"/>
      <c r="AJ45625" s="1"/>
      <c r="AK45625" s="1"/>
      <c r="AL45625" s="1"/>
    </row>
    <row r="45626">
      <c r="I45626" s="1"/>
      <c r="J45626" s="1"/>
      <c r="K45626" s="1"/>
      <c r="AA45626" s="1"/>
      <c r="AB45626" s="1"/>
      <c r="AC45626" s="1"/>
      <c r="AJ45626" s="1"/>
      <c r="AK45626" s="1"/>
      <c r="AL45626" s="1"/>
    </row>
    <row r="45627">
      <c r="I45627" s="1"/>
      <c r="J45627" s="1"/>
      <c r="K45627" s="1"/>
      <c r="AA45627" s="1"/>
      <c r="AB45627" s="1"/>
      <c r="AC45627" s="1"/>
      <c r="AJ45627" s="1"/>
      <c r="AK45627" s="1"/>
      <c r="AL45627" s="1"/>
    </row>
    <row r="45628">
      <c r="I45628" s="1"/>
      <c r="J45628" s="1"/>
      <c r="K45628" s="1"/>
      <c r="AA45628" s="1"/>
      <c r="AB45628" s="1"/>
      <c r="AC45628" s="1"/>
      <c r="AJ45628" s="1"/>
      <c r="AK45628" s="1"/>
      <c r="AL45628" s="1"/>
    </row>
    <row r="45629">
      <c r="I45629" s="1"/>
      <c r="J45629" s="1"/>
      <c r="K45629" s="1"/>
      <c r="AA45629" s="1"/>
      <c r="AB45629" s="1"/>
      <c r="AC45629" s="1"/>
      <c r="AJ45629" s="1"/>
      <c r="AK45629" s="1"/>
      <c r="AL45629" s="1"/>
    </row>
    <row r="45630">
      <c r="I45630" s="1"/>
      <c r="J45630" s="1"/>
      <c r="K45630" s="1"/>
      <c r="AA45630" s="1"/>
      <c r="AB45630" s="1"/>
      <c r="AC45630" s="1"/>
      <c r="AJ45630" s="1"/>
      <c r="AK45630" s="1"/>
      <c r="AL45630" s="1"/>
    </row>
    <row r="45631">
      <c r="I45631" s="1"/>
      <c r="J45631" s="1"/>
      <c r="K45631" s="1"/>
      <c r="AA45631" s="1"/>
      <c r="AB45631" s="1"/>
      <c r="AC45631" s="1"/>
      <c r="AJ45631" s="1"/>
      <c r="AK45631" s="1"/>
      <c r="AL45631" s="1"/>
    </row>
    <row r="45632">
      <c r="I45632" s="1"/>
      <c r="J45632" s="1"/>
      <c r="K45632" s="1"/>
      <c r="AA45632" s="1"/>
      <c r="AB45632" s="1"/>
      <c r="AC45632" s="1"/>
      <c r="AJ45632" s="1"/>
      <c r="AK45632" s="1"/>
      <c r="AL45632" s="1"/>
    </row>
    <row r="45633">
      <c r="I45633" s="1"/>
      <c r="J45633" s="1"/>
      <c r="K45633" s="1"/>
      <c r="AA45633" s="1"/>
      <c r="AB45633" s="1"/>
      <c r="AC45633" s="1"/>
      <c r="AJ45633" s="1"/>
      <c r="AK45633" s="1"/>
      <c r="AL45633" s="1"/>
    </row>
    <row r="45634">
      <c r="I45634" s="1"/>
      <c r="J45634" s="1"/>
      <c r="K45634" s="1"/>
      <c r="AA45634" s="1"/>
      <c r="AB45634" s="1"/>
      <c r="AC45634" s="1"/>
      <c r="AJ45634" s="1"/>
      <c r="AK45634" s="1"/>
      <c r="AL45634" s="1"/>
    </row>
    <row r="45635">
      <c r="I45635" s="1"/>
      <c r="J45635" s="1"/>
      <c r="K45635" s="1"/>
      <c r="AA45635" s="1"/>
      <c r="AB45635" s="1"/>
      <c r="AC45635" s="1"/>
      <c r="AJ45635" s="1"/>
      <c r="AK45635" s="1"/>
      <c r="AL45635" s="1"/>
    </row>
    <row r="45636">
      <c r="I45636" s="1"/>
      <c r="J45636" s="1"/>
      <c r="K45636" s="1"/>
      <c r="AA45636" s="1"/>
      <c r="AB45636" s="1"/>
      <c r="AC45636" s="1"/>
      <c r="AJ45636" s="1"/>
      <c r="AK45636" s="1"/>
      <c r="AL45636" s="1"/>
    </row>
    <row r="45637">
      <c r="I45637" s="1"/>
      <c r="J45637" s="1"/>
      <c r="K45637" s="1"/>
      <c r="AA45637" s="1"/>
      <c r="AB45637" s="1"/>
      <c r="AC45637" s="1"/>
      <c r="AJ45637" s="1"/>
      <c r="AK45637" s="1"/>
      <c r="AL45637" s="1"/>
    </row>
    <row r="45638">
      <c r="I45638" s="1"/>
      <c r="J45638" s="1"/>
      <c r="K45638" s="1"/>
      <c r="AA45638" s="1"/>
      <c r="AB45638" s="1"/>
      <c r="AC45638" s="1"/>
      <c r="AJ45638" s="1"/>
      <c r="AK45638" s="1"/>
      <c r="AL45638" s="1"/>
    </row>
    <row r="45639">
      <c r="I45639" s="1"/>
      <c r="J45639" s="1"/>
      <c r="K45639" s="1"/>
      <c r="AA45639" s="1"/>
      <c r="AB45639" s="1"/>
      <c r="AC45639" s="1"/>
      <c r="AJ45639" s="1"/>
      <c r="AK45639" s="1"/>
      <c r="AL45639" s="1"/>
    </row>
    <row r="45640">
      <c r="I45640" s="1"/>
      <c r="J45640" s="1"/>
      <c r="K45640" s="1"/>
      <c r="AA45640" s="1"/>
      <c r="AB45640" s="1"/>
      <c r="AC45640" s="1"/>
      <c r="AJ45640" s="1"/>
      <c r="AK45640" s="1"/>
      <c r="AL45640" s="1"/>
    </row>
    <row r="45641">
      <c r="I45641" s="1"/>
      <c r="J45641" s="1"/>
      <c r="K45641" s="1"/>
      <c r="AA45641" s="1"/>
      <c r="AB45641" s="1"/>
      <c r="AC45641" s="1"/>
      <c r="AJ45641" s="1"/>
      <c r="AK45641" s="1"/>
      <c r="AL45641" s="1"/>
    </row>
    <row r="45642">
      <c r="I45642" s="1"/>
      <c r="J45642" s="1"/>
      <c r="K45642" s="1"/>
      <c r="AA45642" s="1"/>
      <c r="AB45642" s="1"/>
      <c r="AC45642" s="1"/>
      <c r="AJ45642" s="1"/>
      <c r="AK45642" s="1"/>
      <c r="AL45642" s="1"/>
    </row>
    <row r="45643">
      <c r="I45643" s="1"/>
      <c r="J45643" s="1"/>
      <c r="K45643" s="1"/>
      <c r="AA45643" s="1"/>
      <c r="AB45643" s="1"/>
      <c r="AC45643" s="1"/>
      <c r="AJ45643" s="1"/>
      <c r="AK45643" s="1"/>
      <c r="AL45643" s="1"/>
    </row>
    <row r="45644">
      <c r="I45644" s="1"/>
      <c r="J45644" s="1"/>
      <c r="K45644" s="1"/>
      <c r="AA45644" s="1"/>
      <c r="AB45644" s="1"/>
      <c r="AC45644" s="1"/>
      <c r="AJ45644" s="1"/>
      <c r="AK45644" s="1"/>
      <c r="AL45644" s="1"/>
    </row>
    <row r="45645">
      <c r="I45645" s="1"/>
      <c r="J45645" s="1"/>
      <c r="K45645" s="1"/>
      <c r="AA45645" s="1"/>
      <c r="AB45645" s="1"/>
      <c r="AC45645" s="1"/>
      <c r="AJ45645" s="1"/>
      <c r="AK45645" s="1"/>
      <c r="AL45645" s="1"/>
    </row>
    <row r="45646">
      <c r="I45646" s="1"/>
      <c r="J45646" s="1"/>
      <c r="K45646" s="1"/>
      <c r="AA45646" s="1"/>
      <c r="AB45646" s="1"/>
      <c r="AC45646" s="1"/>
      <c r="AJ45646" s="1"/>
      <c r="AK45646" s="1"/>
      <c r="AL45646" s="1"/>
    </row>
    <row r="45647">
      <c r="I45647" s="1"/>
      <c r="J45647" s="1"/>
      <c r="K45647" s="1"/>
      <c r="AA45647" s="1"/>
      <c r="AB45647" s="1"/>
      <c r="AC45647" s="1"/>
      <c r="AJ45647" s="1"/>
      <c r="AK45647" s="1"/>
      <c r="AL45647" s="1"/>
    </row>
    <row r="45648">
      <c r="I45648" s="1"/>
      <c r="J45648" s="1"/>
      <c r="K45648" s="1"/>
      <c r="AA45648" s="1"/>
      <c r="AB45648" s="1"/>
      <c r="AC45648" s="1"/>
      <c r="AJ45648" s="1"/>
      <c r="AK45648" s="1"/>
      <c r="AL45648" s="1"/>
    </row>
    <row r="45649">
      <c r="I45649" s="1"/>
      <c r="J45649" s="1"/>
      <c r="K45649" s="1"/>
      <c r="AA45649" s="1"/>
      <c r="AB45649" s="1"/>
      <c r="AC45649" s="1"/>
      <c r="AJ45649" s="1"/>
      <c r="AK45649" s="1"/>
      <c r="AL45649" s="1"/>
    </row>
    <row r="45650">
      <c r="I45650" s="1"/>
      <c r="J45650" s="1"/>
      <c r="K45650" s="1"/>
      <c r="AA45650" s="1"/>
      <c r="AB45650" s="1"/>
      <c r="AC45650" s="1"/>
      <c r="AJ45650" s="1"/>
      <c r="AK45650" s="1"/>
      <c r="AL45650" s="1"/>
    </row>
    <row r="45651">
      <c r="I45651" s="1"/>
      <c r="J45651" s="1"/>
      <c r="K45651" s="1"/>
      <c r="AA45651" s="1"/>
      <c r="AB45651" s="1"/>
      <c r="AC45651" s="1"/>
      <c r="AJ45651" s="1"/>
      <c r="AK45651" s="1"/>
      <c r="AL45651" s="1"/>
    </row>
    <row r="45652">
      <c r="I45652" s="1"/>
      <c r="J45652" s="1"/>
      <c r="K45652" s="1"/>
      <c r="AA45652" s="1"/>
      <c r="AB45652" s="1"/>
      <c r="AC45652" s="1"/>
      <c r="AJ45652" s="1"/>
      <c r="AK45652" s="1"/>
      <c r="AL45652" s="1"/>
    </row>
    <row r="45653">
      <c r="I45653" s="1"/>
      <c r="J45653" s="1"/>
      <c r="K45653" s="1"/>
      <c r="AA45653" s="1"/>
      <c r="AB45653" s="1"/>
      <c r="AC45653" s="1"/>
      <c r="AJ45653" s="1"/>
      <c r="AK45653" s="1"/>
      <c r="AL45653" s="1"/>
    </row>
    <row r="45654">
      <c r="I45654" s="1"/>
      <c r="J45654" s="1"/>
      <c r="K45654" s="1"/>
      <c r="AA45654" s="1"/>
      <c r="AB45654" s="1"/>
      <c r="AC45654" s="1"/>
      <c r="AJ45654" s="1"/>
      <c r="AK45654" s="1"/>
      <c r="AL45654" s="1"/>
    </row>
    <row r="45655">
      <c r="I45655" s="1"/>
      <c r="J45655" s="1"/>
      <c r="K45655" s="1"/>
      <c r="AA45655" s="1"/>
      <c r="AB45655" s="1"/>
      <c r="AC45655" s="1"/>
      <c r="AJ45655" s="1"/>
      <c r="AK45655" s="1"/>
      <c r="AL45655" s="1"/>
    </row>
    <row r="45656">
      <c r="I45656" s="1"/>
      <c r="J45656" s="1"/>
      <c r="K45656" s="1"/>
      <c r="AA45656" s="1"/>
      <c r="AB45656" s="1"/>
      <c r="AC45656" s="1"/>
      <c r="AJ45656" s="1"/>
      <c r="AK45656" s="1"/>
      <c r="AL45656" s="1"/>
    </row>
    <row r="45657">
      <c r="I45657" s="1"/>
      <c r="J45657" s="1"/>
      <c r="K45657" s="1"/>
      <c r="AA45657" s="1"/>
      <c r="AB45657" s="1"/>
      <c r="AC45657" s="1"/>
      <c r="AJ45657" s="1"/>
      <c r="AK45657" s="1"/>
      <c r="AL45657" s="1"/>
    </row>
    <row r="45658">
      <c r="I45658" s="1"/>
      <c r="J45658" s="1"/>
      <c r="K45658" s="1"/>
      <c r="AA45658" s="1"/>
      <c r="AB45658" s="1"/>
      <c r="AC45658" s="1"/>
      <c r="AJ45658" s="1"/>
      <c r="AK45658" s="1"/>
      <c r="AL45658" s="1"/>
    </row>
    <row r="45659">
      <c r="I45659" s="1"/>
      <c r="J45659" s="1"/>
      <c r="K45659" s="1"/>
      <c r="AA45659" s="1"/>
      <c r="AB45659" s="1"/>
      <c r="AC45659" s="1"/>
      <c r="AJ45659" s="1"/>
      <c r="AK45659" s="1"/>
      <c r="AL45659" s="1"/>
    </row>
    <row r="45660">
      <c r="I45660" s="1"/>
      <c r="J45660" s="1"/>
      <c r="K45660" s="1"/>
      <c r="AA45660" s="1"/>
      <c r="AB45660" s="1"/>
      <c r="AC45660" s="1"/>
      <c r="AJ45660" s="1"/>
      <c r="AK45660" s="1"/>
      <c r="AL45660" s="1"/>
    </row>
    <row r="45661">
      <c r="I45661" s="1"/>
      <c r="J45661" s="1"/>
      <c r="K45661" s="1"/>
      <c r="AA45661" s="1"/>
      <c r="AB45661" s="1"/>
      <c r="AC45661" s="1"/>
      <c r="AJ45661" s="1"/>
      <c r="AK45661" s="1"/>
      <c r="AL45661" s="1"/>
    </row>
    <row r="45662">
      <c r="I45662" s="1"/>
      <c r="J45662" s="1"/>
      <c r="K45662" s="1"/>
      <c r="AA45662" s="1"/>
      <c r="AB45662" s="1"/>
      <c r="AC45662" s="1"/>
      <c r="AJ45662" s="1"/>
      <c r="AK45662" s="1"/>
      <c r="AL45662" s="1"/>
    </row>
    <row r="45663">
      <c r="I45663" s="1"/>
      <c r="J45663" s="1"/>
      <c r="K45663" s="1"/>
      <c r="AA45663" s="1"/>
      <c r="AB45663" s="1"/>
      <c r="AC45663" s="1"/>
      <c r="AJ45663" s="1"/>
      <c r="AK45663" s="1"/>
      <c r="AL45663" s="1"/>
    </row>
    <row r="45664">
      <c r="I45664" s="1"/>
      <c r="J45664" s="1"/>
      <c r="K45664" s="1"/>
      <c r="AA45664" s="1"/>
      <c r="AB45664" s="1"/>
      <c r="AC45664" s="1"/>
      <c r="AJ45664" s="1"/>
      <c r="AK45664" s="1"/>
      <c r="AL45664" s="1"/>
    </row>
    <row r="45665">
      <c r="I45665" s="1"/>
      <c r="J45665" s="1"/>
      <c r="K45665" s="1"/>
      <c r="AA45665" s="1"/>
      <c r="AB45665" s="1"/>
      <c r="AC45665" s="1"/>
      <c r="AJ45665" s="1"/>
      <c r="AK45665" s="1"/>
      <c r="AL45665" s="1"/>
    </row>
    <row r="45666">
      <c r="I45666" s="1"/>
      <c r="J45666" s="1"/>
      <c r="K45666" s="1"/>
      <c r="AA45666" s="1"/>
      <c r="AB45666" s="1"/>
      <c r="AC45666" s="1"/>
      <c r="AJ45666" s="1"/>
      <c r="AK45666" s="1"/>
      <c r="AL45666" s="1"/>
    </row>
    <row r="45667">
      <c r="I45667" s="1"/>
      <c r="J45667" s="1"/>
      <c r="K45667" s="1"/>
      <c r="AA45667" s="1"/>
      <c r="AB45667" s="1"/>
      <c r="AC45667" s="1"/>
      <c r="AJ45667" s="1"/>
      <c r="AK45667" s="1"/>
      <c r="AL45667" s="1"/>
    </row>
    <row r="45668">
      <c r="I45668" s="1"/>
      <c r="J45668" s="1"/>
      <c r="K45668" s="1"/>
      <c r="AA45668" s="1"/>
      <c r="AB45668" s="1"/>
      <c r="AC45668" s="1"/>
      <c r="AJ45668" s="1"/>
      <c r="AK45668" s="1"/>
      <c r="AL45668" s="1"/>
    </row>
    <row r="45669">
      <c r="I45669" s="1"/>
      <c r="J45669" s="1"/>
      <c r="K45669" s="1"/>
      <c r="AA45669" s="1"/>
      <c r="AB45669" s="1"/>
      <c r="AC45669" s="1"/>
      <c r="AJ45669" s="1"/>
      <c r="AK45669" s="1"/>
      <c r="AL45669" s="1"/>
    </row>
    <row r="45670">
      <c r="I45670" s="1"/>
      <c r="J45670" s="1"/>
      <c r="K45670" s="1"/>
      <c r="AA45670" s="1"/>
      <c r="AB45670" s="1"/>
      <c r="AC45670" s="1"/>
      <c r="AJ45670" s="1"/>
      <c r="AK45670" s="1"/>
      <c r="AL45670" s="1"/>
    </row>
    <row r="45671">
      <c r="I45671" s="1"/>
      <c r="J45671" s="1"/>
      <c r="K45671" s="1"/>
      <c r="AA45671" s="1"/>
      <c r="AB45671" s="1"/>
      <c r="AC45671" s="1"/>
      <c r="AJ45671" s="1"/>
      <c r="AK45671" s="1"/>
      <c r="AL45671" s="1"/>
    </row>
    <row r="45672">
      <c r="I45672" s="1"/>
      <c r="J45672" s="1"/>
      <c r="K45672" s="1"/>
      <c r="AA45672" s="1"/>
      <c r="AB45672" s="1"/>
      <c r="AC45672" s="1"/>
      <c r="AJ45672" s="1"/>
      <c r="AK45672" s="1"/>
      <c r="AL45672" s="1"/>
    </row>
    <row r="45673">
      <c r="I45673" s="1"/>
      <c r="J45673" s="1"/>
      <c r="K45673" s="1"/>
      <c r="AA45673" s="1"/>
      <c r="AB45673" s="1"/>
      <c r="AC45673" s="1"/>
      <c r="AJ45673" s="1"/>
      <c r="AK45673" s="1"/>
      <c r="AL45673" s="1"/>
    </row>
    <row r="45674">
      <c r="I45674" s="1"/>
      <c r="J45674" s="1"/>
      <c r="K45674" s="1"/>
      <c r="AA45674" s="1"/>
      <c r="AB45674" s="1"/>
      <c r="AC45674" s="1"/>
      <c r="AJ45674" s="1"/>
      <c r="AK45674" s="1"/>
      <c r="AL45674" s="1"/>
    </row>
    <row r="45675">
      <c r="I45675" s="1"/>
      <c r="J45675" s="1"/>
      <c r="K45675" s="1"/>
      <c r="AA45675" s="1"/>
      <c r="AB45675" s="1"/>
      <c r="AC45675" s="1"/>
      <c r="AJ45675" s="1"/>
      <c r="AK45675" s="1"/>
      <c r="AL45675" s="1"/>
    </row>
    <row r="45676">
      <c r="I45676" s="1"/>
      <c r="J45676" s="1"/>
      <c r="K45676" s="1"/>
      <c r="AA45676" s="1"/>
      <c r="AB45676" s="1"/>
      <c r="AC45676" s="1"/>
      <c r="AJ45676" s="1"/>
      <c r="AK45676" s="1"/>
      <c r="AL45676" s="1"/>
    </row>
    <row r="45677">
      <c r="I45677" s="1"/>
      <c r="J45677" s="1"/>
      <c r="K45677" s="1"/>
      <c r="AA45677" s="1"/>
      <c r="AB45677" s="1"/>
      <c r="AC45677" s="1"/>
      <c r="AJ45677" s="1"/>
      <c r="AK45677" s="1"/>
      <c r="AL45677" s="1"/>
    </row>
    <row r="45678">
      <c r="I45678" s="1"/>
      <c r="J45678" s="1"/>
      <c r="K45678" s="1"/>
      <c r="AA45678" s="1"/>
      <c r="AB45678" s="1"/>
      <c r="AC45678" s="1"/>
      <c r="AJ45678" s="1"/>
      <c r="AK45678" s="1"/>
      <c r="AL45678" s="1"/>
    </row>
    <row r="45679">
      <c r="I45679" s="1"/>
      <c r="J45679" s="1"/>
      <c r="K45679" s="1"/>
      <c r="AA45679" s="1"/>
      <c r="AB45679" s="1"/>
      <c r="AC45679" s="1"/>
      <c r="AJ45679" s="1"/>
      <c r="AK45679" s="1"/>
      <c r="AL45679" s="1"/>
    </row>
    <row r="45680">
      <c r="I45680" s="1"/>
      <c r="J45680" s="1"/>
      <c r="K45680" s="1"/>
      <c r="AA45680" s="1"/>
      <c r="AB45680" s="1"/>
      <c r="AC45680" s="1"/>
      <c r="AJ45680" s="1"/>
      <c r="AK45680" s="1"/>
      <c r="AL45680" s="1"/>
    </row>
    <row r="45681">
      <c r="I45681" s="1"/>
      <c r="J45681" s="1"/>
      <c r="K45681" s="1"/>
      <c r="AA45681" s="1"/>
      <c r="AB45681" s="1"/>
      <c r="AC45681" s="1"/>
      <c r="AJ45681" s="1"/>
      <c r="AK45681" s="1"/>
      <c r="AL45681" s="1"/>
    </row>
    <row r="45682">
      <c r="I45682" s="1"/>
      <c r="J45682" s="1"/>
      <c r="K45682" s="1"/>
      <c r="AA45682" s="1"/>
      <c r="AB45682" s="1"/>
      <c r="AC45682" s="1"/>
      <c r="AJ45682" s="1"/>
      <c r="AK45682" s="1"/>
      <c r="AL45682" s="1"/>
    </row>
    <row r="45683">
      <c r="I45683" s="1"/>
      <c r="J45683" s="1"/>
      <c r="K45683" s="1"/>
      <c r="AA45683" s="1"/>
      <c r="AB45683" s="1"/>
      <c r="AC45683" s="1"/>
      <c r="AJ45683" s="1"/>
      <c r="AK45683" s="1"/>
      <c r="AL45683" s="1"/>
    </row>
    <row r="45684">
      <c r="I45684" s="1"/>
      <c r="J45684" s="1"/>
      <c r="K45684" s="1"/>
      <c r="AA45684" s="1"/>
      <c r="AB45684" s="1"/>
      <c r="AC45684" s="1"/>
      <c r="AJ45684" s="1"/>
      <c r="AK45684" s="1"/>
      <c r="AL45684" s="1"/>
    </row>
    <row r="45685">
      <c r="I45685" s="1"/>
      <c r="J45685" s="1"/>
      <c r="K45685" s="1"/>
      <c r="AA45685" s="1"/>
      <c r="AB45685" s="1"/>
      <c r="AC45685" s="1"/>
      <c r="AJ45685" s="1"/>
      <c r="AK45685" s="1"/>
      <c r="AL45685" s="1"/>
    </row>
    <row r="45686">
      <c r="I45686" s="1"/>
      <c r="J45686" s="1"/>
      <c r="K45686" s="1"/>
      <c r="AA45686" s="1"/>
      <c r="AB45686" s="1"/>
      <c r="AC45686" s="1"/>
      <c r="AJ45686" s="1"/>
      <c r="AK45686" s="1"/>
      <c r="AL45686" s="1"/>
    </row>
    <row r="45687">
      <c r="I45687" s="1"/>
      <c r="J45687" s="1"/>
      <c r="K45687" s="1"/>
      <c r="AA45687" s="1"/>
      <c r="AB45687" s="1"/>
      <c r="AC45687" s="1"/>
      <c r="AJ45687" s="1"/>
      <c r="AK45687" s="1"/>
      <c r="AL45687" s="1"/>
    </row>
    <row r="45688">
      <c r="I45688" s="1"/>
      <c r="J45688" s="1"/>
      <c r="K45688" s="1"/>
      <c r="AA45688" s="1"/>
      <c r="AB45688" s="1"/>
      <c r="AC45688" s="1"/>
      <c r="AJ45688" s="1"/>
      <c r="AK45688" s="1"/>
      <c r="AL45688" s="1"/>
    </row>
    <row r="45689">
      <c r="I45689" s="1"/>
      <c r="J45689" s="1"/>
      <c r="K45689" s="1"/>
      <c r="AA45689" s="1"/>
      <c r="AB45689" s="1"/>
      <c r="AC45689" s="1"/>
      <c r="AJ45689" s="1"/>
      <c r="AK45689" s="1"/>
      <c r="AL45689" s="1"/>
    </row>
    <row r="45690">
      <c r="I45690" s="1"/>
      <c r="J45690" s="1"/>
      <c r="K45690" s="1"/>
      <c r="AA45690" s="1"/>
      <c r="AB45690" s="1"/>
      <c r="AC45690" s="1"/>
      <c r="AJ45690" s="1"/>
      <c r="AK45690" s="1"/>
      <c r="AL45690" s="1"/>
    </row>
    <row r="45691">
      <c r="I45691" s="1"/>
      <c r="J45691" s="1"/>
      <c r="K45691" s="1"/>
      <c r="AA45691" s="1"/>
      <c r="AB45691" s="1"/>
      <c r="AC45691" s="1"/>
      <c r="AJ45691" s="1"/>
      <c r="AK45691" s="1"/>
      <c r="AL45691" s="1"/>
    </row>
    <row r="45692">
      <c r="I45692" s="1"/>
      <c r="J45692" s="1"/>
      <c r="K45692" s="1"/>
      <c r="AA45692" s="1"/>
      <c r="AB45692" s="1"/>
      <c r="AC45692" s="1"/>
      <c r="AJ45692" s="1"/>
      <c r="AK45692" s="1"/>
      <c r="AL45692" s="1"/>
    </row>
    <row r="45693">
      <c r="I45693" s="1"/>
      <c r="J45693" s="1"/>
      <c r="K45693" s="1"/>
      <c r="AA45693" s="1"/>
      <c r="AB45693" s="1"/>
      <c r="AC45693" s="1"/>
      <c r="AJ45693" s="1"/>
      <c r="AK45693" s="1"/>
      <c r="AL45693" s="1"/>
    </row>
    <row r="45694">
      <c r="I45694" s="1"/>
      <c r="J45694" s="1"/>
      <c r="K45694" s="1"/>
      <c r="AA45694" s="1"/>
      <c r="AB45694" s="1"/>
      <c r="AC45694" s="1"/>
      <c r="AJ45694" s="1"/>
      <c r="AK45694" s="1"/>
      <c r="AL45694" s="1"/>
    </row>
    <row r="45695">
      <c r="I45695" s="1"/>
      <c r="J45695" s="1"/>
      <c r="K45695" s="1"/>
      <c r="AA45695" s="1"/>
      <c r="AB45695" s="1"/>
      <c r="AC45695" s="1"/>
      <c r="AJ45695" s="1"/>
      <c r="AK45695" s="1"/>
      <c r="AL45695" s="1"/>
    </row>
    <row r="45696">
      <c r="I45696" s="1"/>
      <c r="J45696" s="1"/>
      <c r="K45696" s="1"/>
      <c r="AA45696" s="1"/>
      <c r="AB45696" s="1"/>
      <c r="AC45696" s="1"/>
      <c r="AJ45696" s="1"/>
      <c r="AK45696" s="1"/>
      <c r="AL45696" s="1"/>
    </row>
    <row r="45697">
      <c r="I45697" s="1"/>
      <c r="J45697" s="1"/>
      <c r="K45697" s="1"/>
      <c r="AA45697" s="1"/>
      <c r="AB45697" s="1"/>
      <c r="AC45697" s="1"/>
      <c r="AJ45697" s="1"/>
      <c r="AK45697" s="1"/>
      <c r="AL45697" s="1"/>
    </row>
    <row r="45698">
      <c r="I45698" s="1"/>
      <c r="J45698" s="1"/>
      <c r="K45698" s="1"/>
      <c r="AA45698" s="1"/>
      <c r="AB45698" s="1"/>
      <c r="AC45698" s="1"/>
      <c r="AJ45698" s="1"/>
      <c r="AK45698" s="1"/>
      <c r="AL45698" s="1"/>
    </row>
    <row r="45699">
      <c r="I45699" s="1"/>
      <c r="J45699" s="1"/>
      <c r="K45699" s="1"/>
      <c r="AA45699" s="1"/>
      <c r="AB45699" s="1"/>
      <c r="AC45699" s="1"/>
      <c r="AJ45699" s="1"/>
      <c r="AK45699" s="1"/>
      <c r="AL45699" s="1"/>
    </row>
    <row r="45700">
      <c r="I45700" s="1"/>
      <c r="J45700" s="1"/>
      <c r="K45700" s="1"/>
      <c r="AA45700" s="1"/>
      <c r="AB45700" s="1"/>
      <c r="AC45700" s="1"/>
      <c r="AJ45700" s="1"/>
      <c r="AK45700" s="1"/>
      <c r="AL45700" s="1"/>
    </row>
    <row r="45701">
      <c r="I45701" s="1"/>
      <c r="J45701" s="1"/>
      <c r="K45701" s="1"/>
      <c r="AA45701" s="1"/>
      <c r="AB45701" s="1"/>
      <c r="AC45701" s="1"/>
      <c r="AJ45701" s="1"/>
      <c r="AK45701" s="1"/>
      <c r="AL45701" s="1"/>
    </row>
    <row r="45702">
      <c r="I45702" s="1"/>
      <c r="J45702" s="1"/>
      <c r="K45702" s="1"/>
      <c r="AA45702" s="1"/>
      <c r="AB45702" s="1"/>
      <c r="AC45702" s="1"/>
      <c r="AJ45702" s="1"/>
      <c r="AK45702" s="1"/>
      <c r="AL45702" s="1"/>
    </row>
    <row r="45703">
      <c r="I45703" s="1"/>
      <c r="J45703" s="1"/>
      <c r="K45703" s="1"/>
      <c r="AA45703" s="1"/>
      <c r="AB45703" s="1"/>
      <c r="AC45703" s="1"/>
      <c r="AJ45703" s="1"/>
      <c r="AK45703" s="1"/>
      <c r="AL45703" s="1"/>
    </row>
    <row r="45704">
      <c r="I45704" s="1"/>
      <c r="J45704" s="1"/>
      <c r="K45704" s="1"/>
      <c r="AA45704" s="1"/>
      <c r="AB45704" s="1"/>
      <c r="AC45704" s="1"/>
      <c r="AJ45704" s="1"/>
      <c r="AK45704" s="1"/>
      <c r="AL45704" s="1"/>
    </row>
    <row r="45705">
      <c r="I45705" s="1"/>
      <c r="J45705" s="1"/>
      <c r="K45705" s="1"/>
      <c r="AA45705" s="1"/>
      <c r="AB45705" s="1"/>
      <c r="AC45705" s="1"/>
      <c r="AJ45705" s="1"/>
      <c r="AK45705" s="1"/>
      <c r="AL45705" s="1"/>
    </row>
    <row r="45706">
      <c r="I45706" s="1"/>
      <c r="J45706" s="1"/>
      <c r="K45706" s="1"/>
      <c r="AA45706" s="1"/>
      <c r="AB45706" s="1"/>
      <c r="AC45706" s="1"/>
      <c r="AJ45706" s="1"/>
      <c r="AK45706" s="1"/>
      <c r="AL45706" s="1"/>
    </row>
    <row r="45707">
      <c r="I45707" s="1"/>
      <c r="J45707" s="1"/>
      <c r="K45707" s="1"/>
      <c r="AA45707" s="1"/>
      <c r="AB45707" s="1"/>
      <c r="AC45707" s="1"/>
      <c r="AJ45707" s="1"/>
      <c r="AK45707" s="1"/>
      <c r="AL45707" s="1"/>
    </row>
    <row r="45708">
      <c r="I45708" s="1"/>
      <c r="J45708" s="1"/>
      <c r="K45708" s="1"/>
      <c r="AA45708" s="1"/>
      <c r="AB45708" s="1"/>
      <c r="AC45708" s="1"/>
      <c r="AJ45708" s="1"/>
      <c r="AK45708" s="1"/>
      <c r="AL45708" s="1"/>
    </row>
    <row r="45709">
      <c r="I45709" s="1"/>
      <c r="J45709" s="1"/>
      <c r="K45709" s="1"/>
      <c r="AA45709" s="1"/>
      <c r="AB45709" s="1"/>
      <c r="AC45709" s="1"/>
      <c r="AJ45709" s="1"/>
      <c r="AK45709" s="1"/>
      <c r="AL45709" s="1"/>
    </row>
    <row r="45710">
      <c r="I45710" s="1"/>
      <c r="J45710" s="1"/>
      <c r="K45710" s="1"/>
      <c r="AA45710" s="1"/>
      <c r="AB45710" s="1"/>
      <c r="AC45710" s="1"/>
      <c r="AJ45710" s="1"/>
      <c r="AK45710" s="1"/>
      <c r="AL45710" s="1"/>
    </row>
    <row r="45711">
      <c r="I45711" s="1"/>
      <c r="J45711" s="1"/>
      <c r="K45711" s="1"/>
      <c r="AA45711" s="1"/>
      <c r="AB45711" s="1"/>
      <c r="AC45711" s="1"/>
      <c r="AJ45711" s="1"/>
      <c r="AK45711" s="1"/>
      <c r="AL45711" s="1"/>
    </row>
    <row r="45712">
      <c r="I45712" s="1"/>
      <c r="J45712" s="1"/>
      <c r="K45712" s="1"/>
      <c r="AA45712" s="1"/>
      <c r="AB45712" s="1"/>
      <c r="AC45712" s="1"/>
      <c r="AJ45712" s="1"/>
      <c r="AK45712" s="1"/>
      <c r="AL45712" s="1"/>
    </row>
    <row r="45713">
      <c r="I45713" s="1"/>
      <c r="J45713" s="1"/>
      <c r="K45713" s="1"/>
      <c r="AA45713" s="1"/>
      <c r="AB45713" s="1"/>
      <c r="AC45713" s="1"/>
      <c r="AJ45713" s="1"/>
      <c r="AK45713" s="1"/>
      <c r="AL45713" s="1"/>
    </row>
    <row r="45714">
      <c r="I45714" s="1"/>
      <c r="J45714" s="1"/>
      <c r="K45714" s="1"/>
      <c r="AA45714" s="1"/>
      <c r="AB45714" s="1"/>
      <c r="AC45714" s="1"/>
      <c r="AJ45714" s="1"/>
      <c r="AK45714" s="1"/>
      <c r="AL45714" s="1"/>
    </row>
    <row r="45715">
      <c r="I45715" s="1"/>
      <c r="J45715" s="1"/>
      <c r="K45715" s="1"/>
      <c r="AA45715" s="1"/>
      <c r="AB45715" s="1"/>
      <c r="AC45715" s="1"/>
      <c r="AJ45715" s="1"/>
      <c r="AK45715" s="1"/>
      <c r="AL45715" s="1"/>
    </row>
    <row r="45716">
      <c r="I45716" s="1"/>
      <c r="J45716" s="1"/>
      <c r="K45716" s="1"/>
      <c r="AA45716" s="1"/>
      <c r="AB45716" s="1"/>
      <c r="AC45716" s="1"/>
      <c r="AJ45716" s="1"/>
      <c r="AK45716" s="1"/>
      <c r="AL45716" s="1"/>
    </row>
    <row r="45717">
      <c r="I45717" s="1"/>
      <c r="J45717" s="1"/>
      <c r="K45717" s="1"/>
      <c r="AA45717" s="1"/>
      <c r="AB45717" s="1"/>
      <c r="AC45717" s="1"/>
      <c r="AJ45717" s="1"/>
      <c r="AK45717" s="1"/>
      <c r="AL45717" s="1"/>
    </row>
    <row r="45718">
      <c r="I45718" s="1"/>
      <c r="J45718" s="1"/>
      <c r="K45718" s="1"/>
      <c r="AA45718" s="1"/>
      <c r="AB45718" s="1"/>
      <c r="AC45718" s="1"/>
      <c r="AJ45718" s="1"/>
      <c r="AK45718" s="1"/>
      <c r="AL45718" s="1"/>
    </row>
    <row r="45719">
      <c r="I45719" s="1"/>
      <c r="J45719" s="1"/>
      <c r="K45719" s="1"/>
      <c r="AA45719" s="1"/>
      <c r="AB45719" s="1"/>
      <c r="AC45719" s="1"/>
      <c r="AJ45719" s="1"/>
      <c r="AK45719" s="1"/>
      <c r="AL45719" s="1"/>
    </row>
    <row r="45720">
      <c r="I45720" s="1"/>
      <c r="J45720" s="1"/>
      <c r="K45720" s="1"/>
      <c r="AA45720" s="1"/>
      <c r="AB45720" s="1"/>
      <c r="AC45720" s="1"/>
      <c r="AJ45720" s="1"/>
      <c r="AK45720" s="1"/>
      <c r="AL45720" s="1"/>
    </row>
    <row r="45721">
      <c r="I45721" s="1"/>
      <c r="J45721" s="1"/>
      <c r="K45721" s="1"/>
      <c r="AA45721" s="1"/>
      <c r="AB45721" s="1"/>
      <c r="AC45721" s="1"/>
      <c r="AJ45721" s="1"/>
      <c r="AK45721" s="1"/>
      <c r="AL45721" s="1"/>
    </row>
    <row r="45722">
      <c r="I45722" s="1"/>
      <c r="J45722" s="1"/>
      <c r="K45722" s="1"/>
      <c r="AA45722" s="1"/>
      <c r="AB45722" s="1"/>
      <c r="AC45722" s="1"/>
      <c r="AJ45722" s="1"/>
      <c r="AK45722" s="1"/>
      <c r="AL45722" s="1"/>
    </row>
    <row r="45723">
      <c r="I45723" s="1"/>
      <c r="J45723" s="1"/>
      <c r="K45723" s="1"/>
      <c r="AA45723" s="1"/>
      <c r="AB45723" s="1"/>
      <c r="AC45723" s="1"/>
      <c r="AJ45723" s="1"/>
      <c r="AK45723" s="1"/>
      <c r="AL45723" s="1"/>
    </row>
    <row r="45724">
      <c r="I45724" s="1"/>
      <c r="J45724" s="1"/>
      <c r="K45724" s="1"/>
      <c r="AA45724" s="1"/>
      <c r="AB45724" s="1"/>
      <c r="AC45724" s="1"/>
      <c r="AJ45724" s="1"/>
      <c r="AK45724" s="1"/>
      <c r="AL45724" s="1"/>
    </row>
    <row r="45725">
      <c r="I45725" s="1"/>
      <c r="J45725" s="1"/>
      <c r="K45725" s="1"/>
      <c r="AA45725" s="1"/>
      <c r="AB45725" s="1"/>
      <c r="AC45725" s="1"/>
      <c r="AJ45725" s="1"/>
      <c r="AK45725" s="1"/>
      <c r="AL45725" s="1"/>
    </row>
    <row r="45726">
      <c r="I45726" s="1"/>
      <c r="J45726" s="1"/>
      <c r="K45726" s="1"/>
      <c r="AA45726" s="1"/>
      <c r="AB45726" s="1"/>
      <c r="AC45726" s="1"/>
      <c r="AJ45726" s="1"/>
      <c r="AK45726" s="1"/>
      <c r="AL45726" s="1"/>
    </row>
    <row r="45727">
      <c r="I45727" s="1"/>
      <c r="J45727" s="1"/>
      <c r="K45727" s="1"/>
      <c r="AA45727" s="1"/>
      <c r="AB45727" s="1"/>
      <c r="AC45727" s="1"/>
      <c r="AJ45727" s="1"/>
      <c r="AK45727" s="1"/>
      <c r="AL45727" s="1"/>
    </row>
    <row r="45728">
      <c r="I45728" s="1"/>
      <c r="J45728" s="1"/>
      <c r="K45728" s="1"/>
      <c r="AA45728" s="1"/>
      <c r="AB45728" s="1"/>
      <c r="AC45728" s="1"/>
      <c r="AJ45728" s="1"/>
      <c r="AK45728" s="1"/>
      <c r="AL45728" s="1"/>
    </row>
    <row r="45729">
      <c r="I45729" s="1"/>
      <c r="J45729" s="1"/>
      <c r="K45729" s="1"/>
      <c r="AA45729" s="1"/>
      <c r="AB45729" s="1"/>
      <c r="AC45729" s="1"/>
      <c r="AJ45729" s="1"/>
      <c r="AK45729" s="1"/>
      <c r="AL45729" s="1"/>
    </row>
    <row r="45730">
      <c r="I45730" s="1"/>
      <c r="J45730" s="1"/>
      <c r="K45730" s="1"/>
      <c r="AA45730" s="1"/>
      <c r="AB45730" s="1"/>
      <c r="AC45730" s="1"/>
      <c r="AJ45730" s="1"/>
      <c r="AK45730" s="1"/>
      <c r="AL45730" s="1"/>
    </row>
    <row r="45731">
      <c r="I45731" s="1"/>
      <c r="J45731" s="1"/>
      <c r="K45731" s="1"/>
      <c r="AA45731" s="1"/>
      <c r="AB45731" s="1"/>
      <c r="AC45731" s="1"/>
      <c r="AJ45731" s="1"/>
      <c r="AK45731" s="1"/>
      <c r="AL45731" s="1"/>
    </row>
    <row r="45732">
      <c r="I45732" s="1"/>
      <c r="J45732" s="1"/>
      <c r="K45732" s="1"/>
      <c r="AA45732" s="1"/>
      <c r="AB45732" s="1"/>
      <c r="AC45732" s="1"/>
      <c r="AJ45732" s="1"/>
      <c r="AK45732" s="1"/>
      <c r="AL45732" s="1"/>
    </row>
    <row r="45733">
      <c r="I45733" s="1"/>
      <c r="J45733" s="1"/>
      <c r="K45733" s="1"/>
      <c r="AA45733" s="1"/>
      <c r="AB45733" s="1"/>
      <c r="AC45733" s="1"/>
      <c r="AJ45733" s="1"/>
      <c r="AK45733" s="1"/>
      <c r="AL45733" s="1"/>
    </row>
    <row r="45734">
      <c r="I45734" s="1"/>
      <c r="J45734" s="1"/>
      <c r="K45734" s="1"/>
      <c r="AA45734" s="1"/>
      <c r="AB45734" s="1"/>
      <c r="AC45734" s="1"/>
      <c r="AJ45734" s="1"/>
      <c r="AK45734" s="1"/>
      <c r="AL45734" s="1"/>
    </row>
    <row r="45735">
      <c r="I45735" s="1"/>
      <c r="J45735" s="1"/>
      <c r="K45735" s="1"/>
      <c r="AA45735" s="1"/>
      <c r="AB45735" s="1"/>
      <c r="AC45735" s="1"/>
      <c r="AJ45735" s="1"/>
      <c r="AK45735" s="1"/>
      <c r="AL45735" s="1"/>
    </row>
    <row r="45736">
      <c r="I45736" s="1"/>
      <c r="J45736" s="1"/>
      <c r="K45736" s="1"/>
      <c r="AA45736" s="1"/>
      <c r="AB45736" s="1"/>
      <c r="AC45736" s="1"/>
      <c r="AJ45736" s="1"/>
      <c r="AK45736" s="1"/>
      <c r="AL45736" s="1"/>
    </row>
    <row r="45737">
      <c r="I45737" s="1"/>
      <c r="J45737" s="1"/>
      <c r="K45737" s="1"/>
      <c r="AA45737" s="1"/>
      <c r="AB45737" s="1"/>
      <c r="AC45737" s="1"/>
      <c r="AJ45737" s="1"/>
      <c r="AK45737" s="1"/>
      <c r="AL45737" s="1"/>
    </row>
    <row r="45738">
      <c r="I45738" s="1"/>
      <c r="J45738" s="1"/>
      <c r="K45738" s="1"/>
      <c r="AA45738" s="1"/>
      <c r="AB45738" s="1"/>
      <c r="AC45738" s="1"/>
      <c r="AJ45738" s="1"/>
      <c r="AK45738" s="1"/>
      <c r="AL45738" s="1"/>
    </row>
    <row r="45739">
      <c r="I45739" s="1"/>
      <c r="J45739" s="1"/>
      <c r="K45739" s="1"/>
      <c r="AA45739" s="1"/>
      <c r="AB45739" s="1"/>
      <c r="AC45739" s="1"/>
      <c r="AJ45739" s="1"/>
      <c r="AK45739" s="1"/>
      <c r="AL45739" s="1"/>
    </row>
    <row r="45740">
      <c r="I45740" s="1"/>
      <c r="J45740" s="1"/>
      <c r="K45740" s="1"/>
      <c r="AA45740" s="1"/>
      <c r="AB45740" s="1"/>
      <c r="AC45740" s="1"/>
      <c r="AJ45740" s="1"/>
      <c r="AK45740" s="1"/>
      <c r="AL45740" s="1"/>
    </row>
    <row r="45741">
      <c r="I45741" s="1"/>
      <c r="J45741" s="1"/>
      <c r="K45741" s="1"/>
      <c r="AA45741" s="1"/>
      <c r="AB45741" s="1"/>
      <c r="AC45741" s="1"/>
      <c r="AJ45741" s="1"/>
      <c r="AK45741" s="1"/>
      <c r="AL45741" s="1"/>
    </row>
    <row r="45742">
      <c r="I45742" s="1"/>
      <c r="J45742" s="1"/>
      <c r="K45742" s="1"/>
      <c r="AA45742" s="1"/>
      <c r="AB45742" s="1"/>
      <c r="AC45742" s="1"/>
      <c r="AJ45742" s="1"/>
      <c r="AK45742" s="1"/>
      <c r="AL45742" s="1"/>
    </row>
    <row r="45743">
      <c r="I45743" s="1"/>
      <c r="J45743" s="1"/>
      <c r="K45743" s="1"/>
      <c r="AA45743" s="1"/>
      <c r="AB45743" s="1"/>
      <c r="AC45743" s="1"/>
      <c r="AJ45743" s="1"/>
      <c r="AK45743" s="1"/>
      <c r="AL45743" s="1"/>
    </row>
    <row r="45744">
      <c r="I45744" s="1"/>
      <c r="J45744" s="1"/>
      <c r="K45744" s="1"/>
      <c r="AA45744" s="1"/>
      <c r="AB45744" s="1"/>
      <c r="AC45744" s="1"/>
      <c r="AJ45744" s="1"/>
      <c r="AK45744" s="1"/>
      <c r="AL45744" s="1"/>
    </row>
    <row r="45745">
      <c r="I45745" s="1"/>
      <c r="J45745" s="1"/>
      <c r="K45745" s="1"/>
      <c r="AA45745" s="1"/>
      <c r="AB45745" s="1"/>
      <c r="AC45745" s="1"/>
      <c r="AJ45745" s="1"/>
      <c r="AK45745" s="1"/>
      <c r="AL45745" s="1"/>
    </row>
    <row r="45746">
      <c r="I45746" s="1"/>
      <c r="J45746" s="1"/>
      <c r="K45746" s="1"/>
      <c r="AA45746" s="1"/>
      <c r="AB45746" s="1"/>
      <c r="AC45746" s="1"/>
      <c r="AJ45746" s="1"/>
      <c r="AK45746" s="1"/>
      <c r="AL45746" s="1"/>
    </row>
    <row r="45747">
      <c r="I45747" s="1"/>
      <c r="J45747" s="1"/>
      <c r="K45747" s="1"/>
      <c r="AA45747" s="1"/>
      <c r="AB45747" s="1"/>
      <c r="AC45747" s="1"/>
      <c r="AJ45747" s="1"/>
      <c r="AK45747" s="1"/>
      <c r="AL45747" s="1"/>
    </row>
    <row r="45748">
      <c r="I45748" s="1"/>
      <c r="J45748" s="1"/>
      <c r="K45748" s="1"/>
      <c r="AA45748" s="1"/>
      <c r="AB45748" s="1"/>
      <c r="AC45748" s="1"/>
      <c r="AJ45748" s="1"/>
      <c r="AK45748" s="1"/>
      <c r="AL45748" s="1"/>
    </row>
    <row r="45749">
      <c r="I45749" s="1"/>
      <c r="J45749" s="1"/>
      <c r="K45749" s="1"/>
      <c r="AA45749" s="1"/>
      <c r="AB45749" s="1"/>
      <c r="AC45749" s="1"/>
      <c r="AJ45749" s="1"/>
      <c r="AK45749" s="1"/>
      <c r="AL45749" s="1"/>
    </row>
    <row r="45750">
      <c r="I45750" s="1"/>
      <c r="J45750" s="1"/>
      <c r="K45750" s="1"/>
      <c r="AA45750" s="1"/>
      <c r="AB45750" s="1"/>
      <c r="AC45750" s="1"/>
      <c r="AJ45750" s="1"/>
      <c r="AK45750" s="1"/>
      <c r="AL45750" s="1"/>
    </row>
    <row r="45751">
      <c r="I45751" s="1"/>
      <c r="J45751" s="1"/>
      <c r="K45751" s="1"/>
      <c r="AA45751" s="1"/>
      <c r="AB45751" s="1"/>
      <c r="AC45751" s="1"/>
      <c r="AJ45751" s="1"/>
      <c r="AK45751" s="1"/>
      <c r="AL45751" s="1"/>
    </row>
    <row r="45752">
      <c r="I45752" s="1"/>
      <c r="J45752" s="1"/>
      <c r="K45752" s="1"/>
      <c r="AA45752" s="1"/>
      <c r="AB45752" s="1"/>
      <c r="AC45752" s="1"/>
      <c r="AJ45752" s="1"/>
      <c r="AK45752" s="1"/>
      <c r="AL45752" s="1"/>
    </row>
    <row r="45753">
      <c r="I45753" s="1"/>
      <c r="J45753" s="1"/>
      <c r="K45753" s="1"/>
      <c r="AA45753" s="1"/>
      <c r="AB45753" s="1"/>
      <c r="AC45753" s="1"/>
      <c r="AJ45753" s="1"/>
      <c r="AK45753" s="1"/>
      <c r="AL45753" s="1"/>
    </row>
    <row r="45754">
      <c r="I45754" s="1"/>
      <c r="J45754" s="1"/>
      <c r="K45754" s="1"/>
      <c r="AA45754" s="1"/>
      <c r="AB45754" s="1"/>
      <c r="AC45754" s="1"/>
      <c r="AJ45754" s="1"/>
      <c r="AK45754" s="1"/>
      <c r="AL45754" s="1"/>
    </row>
    <row r="45755">
      <c r="I45755" s="1"/>
      <c r="J45755" s="1"/>
      <c r="K45755" s="1"/>
      <c r="AA45755" s="1"/>
      <c r="AB45755" s="1"/>
      <c r="AC45755" s="1"/>
      <c r="AJ45755" s="1"/>
      <c r="AK45755" s="1"/>
      <c r="AL45755" s="1"/>
    </row>
    <row r="45756">
      <c r="I45756" s="1"/>
      <c r="J45756" s="1"/>
      <c r="K45756" s="1"/>
      <c r="AA45756" s="1"/>
      <c r="AB45756" s="1"/>
      <c r="AC45756" s="1"/>
      <c r="AJ45756" s="1"/>
      <c r="AK45756" s="1"/>
      <c r="AL45756" s="1"/>
    </row>
    <row r="45757">
      <c r="I45757" s="1"/>
      <c r="J45757" s="1"/>
      <c r="K45757" s="1"/>
      <c r="AA45757" s="1"/>
      <c r="AB45757" s="1"/>
      <c r="AC45757" s="1"/>
      <c r="AJ45757" s="1"/>
      <c r="AK45757" s="1"/>
      <c r="AL45757" s="1"/>
    </row>
    <row r="45758">
      <c r="I45758" s="1"/>
      <c r="J45758" s="1"/>
      <c r="K45758" s="1"/>
      <c r="AA45758" s="1"/>
      <c r="AB45758" s="1"/>
      <c r="AC45758" s="1"/>
      <c r="AJ45758" s="1"/>
      <c r="AK45758" s="1"/>
      <c r="AL45758" s="1"/>
    </row>
    <row r="45759">
      <c r="I45759" s="1"/>
      <c r="J45759" s="1"/>
      <c r="K45759" s="1"/>
      <c r="AA45759" s="1"/>
      <c r="AB45759" s="1"/>
      <c r="AC45759" s="1"/>
      <c r="AJ45759" s="1"/>
      <c r="AK45759" s="1"/>
      <c r="AL45759" s="1"/>
    </row>
    <row r="45760">
      <c r="I45760" s="1"/>
      <c r="J45760" s="1"/>
      <c r="K45760" s="1"/>
      <c r="AA45760" s="1"/>
      <c r="AB45760" s="1"/>
      <c r="AC45760" s="1"/>
      <c r="AJ45760" s="1"/>
      <c r="AK45760" s="1"/>
      <c r="AL45760" s="1"/>
    </row>
    <row r="45761">
      <c r="I45761" s="1"/>
      <c r="J45761" s="1"/>
      <c r="K45761" s="1"/>
      <c r="AA45761" s="1"/>
      <c r="AB45761" s="1"/>
      <c r="AC45761" s="1"/>
      <c r="AJ45761" s="1"/>
      <c r="AK45761" s="1"/>
      <c r="AL45761" s="1"/>
    </row>
    <row r="45762">
      <c r="I45762" s="1"/>
      <c r="J45762" s="1"/>
      <c r="K45762" s="1"/>
      <c r="AA45762" s="1"/>
      <c r="AB45762" s="1"/>
      <c r="AC45762" s="1"/>
      <c r="AJ45762" s="1"/>
      <c r="AK45762" s="1"/>
      <c r="AL45762" s="1"/>
    </row>
    <row r="45763">
      <c r="I45763" s="1"/>
      <c r="J45763" s="1"/>
      <c r="K45763" s="1"/>
      <c r="AA45763" s="1"/>
      <c r="AB45763" s="1"/>
      <c r="AC45763" s="1"/>
      <c r="AJ45763" s="1"/>
      <c r="AK45763" s="1"/>
      <c r="AL45763" s="1"/>
    </row>
    <row r="45764">
      <c r="I45764" s="1"/>
      <c r="J45764" s="1"/>
      <c r="K45764" s="1"/>
      <c r="AA45764" s="1"/>
      <c r="AB45764" s="1"/>
      <c r="AC45764" s="1"/>
      <c r="AJ45764" s="1"/>
      <c r="AK45764" s="1"/>
      <c r="AL45764" s="1"/>
    </row>
    <row r="45765">
      <c r="I45765" s="1"/>
      <c r="J45765" s="1"/>
      <c r="K45765" s="1"/>
      <c r="AA45765" s="1"/>
      <c r="AB45765" s="1"/>
      <c r="AC45765" s="1"/>
      <c r="AJ45765" s="1"/>
      <c r="AK45765" s="1"/>
      <c r="AL45765" s="1"/>
    </row>
    <row r="45766">
      <c r="I45766" s="1"/>
      <c r="J45766" s="1"/>
      <c r="K45766" s="1"/>
      <c r="AA45766" s="1"/>
      <c r="AB45766" s="1"/>
      <c r="AC45766" s="1"/>
      <c r="AJ45766" s="1"/>
      <c r="AK45766" s="1"/>
      <c r="AL45766" s="1"/>
    </row>
    <row r="45767">
      <c r="I45767" s="1"/>
      <c r="J45767" s="1"/>
      <c r="K45767" s="1"/>
      <c r="AA45767" s="1"/>
      <c r="AB45767" s="1"/>
      <c r="AC45767" s="1"/>
      <c r="AJ45767" s="1"/>
      <c r="AK45767" s="1"/>
      <c r="AL45767" s="1"/>
    </row>
    <row r="45768">
      <c r="I45768" s="1"/>
      <c r="J45768" s="1"/>
      <c r="K45768" s="1"/>
      <c r="AA45768" s="1"/>
      <c r="AB45768" s="1"/>
      <c r="AC45768" s="1"/>
      <c r="AJ45768" s="1"/>
      <c r="AK45768" s="1"/>
      <c r="AL45768" s="1"/>
    </row>
    <row r="45769">
      <c r="I45769" s="1"/>
      <c r="J45769" s="1"/>
      <c r="K45769" s="1"/>
      <c r="AA45769" s="1"/>
      <c r="AB45769" s="1"/>
      <c r="AC45769" s="1"/>
      <c r="AJ45769" s="1"/>
      <c r="AK45769" s="1"/>
      <c r="AL45769" s="1"/>
    </row>
    <row r="45770">
      <c r="I45770" s="1"/>
      <c r="J45770" s="1"/>
      <c r="K45770" s="1"/>
      <c r="AA45770" s="1"/>
      <c r="AB45770" s="1"/>
      <c r="AC45770" s="1"/>
      <c r="AJ45770" s="1"/>
      <c r="AK45770" s="1"/>
      <c r="AL45770" s="1"/>
    </row>
    <row r="45771">
      <c r="I45771" s="1"/>
      <c r="J45771" s="1"/>
      <c r="K45771" s="1"/>
      <c r="AA45771" s="1"/>
      <c r="AB45771" s="1"/>
      <c r="AC45771" s="1"/>
      <c r="AJ45771" s="1"/>
      <c r="AK45771" s="1"/>
      <c r="AL45771" s="1"/>
    </row>
    <row r="45772">
      <c r="I45772" s="1"/>
      <c r="J45772" s="1"/>
      <c r="K45772" s="1"/>
      <c r="AA45772" s="1"/>
      <c r="AB45772" s="1"/>
      <c r="AC45772" s="1"/>
      <c r="AJ45772" s="1"/>
      <c r="AK45772" s="1"/>
      <c r="AL45772" s="1"/>
    </row>
    <row r="45773">
      <c r="I45773" s="1"/>
      <c r="J45773" s="1"/>
      <c r="K45773" s="1"/>
      <c r="AA45773" s="1"/>
      <c r="AB45773" s="1"/>
      <c r="AC45773" s="1"/>
      <c r="AJ45773" s="1"/>
      <c r="AK45773" s="1"/>
      <c r="AL45773" s="1"/>
    </row>
    <row r="45774">
      <c r="I45774" s="1"/>
      <c r="J45774" s="1"/>
      <c r="K45774" s="1"/>
      <c r="AA45774" s="1"/>
      <c r="AB45774" s="1"/>
      <c r="AC45774" s="1"/>
      <c r="AJ45774" s="1"/>
      <c r="AK45774" s="1"/>
      <c r="AL45774" s="1"/>
    </row>
    <row r="45775">
      <c r="I45775" s="1"/>
      <c r="J45775" s="1"/>
      <c r="K45775" s="1"/>
      <c r="AA45775" s="1"/>
      <c r="AB45775" s="1"/>
      <c r="AC45775" s="1"/>
      <c r="AJ45775" s="1"/>
      <c r="AK45775" s="1"/>
      <c r="AL45775" s="1"/>
    </row>
    <row r="45776">
      <c r="I45776" s="1"/>
      <c r="J45776" s="1"/>
      <c r="K45776" s="1"/>
      <c r="AA45776" s="1"/>
      <c r="AB45776" s="1"/>
      <c r="AC45776" s="1"/>
      <c r="AJ45776" s="1"/>
      <c r="AK45776" s="1"/>
      <c r="AL45776" s="1"/>
    </row>
    <row r="45777">
      <c r="I45777" s="1"/>
      <c r="J45777" s="1"/>
      <c r="K45777" s="1"/>
      <c r="AA45777" s="1"/>
      <c r="AB45777" s="1"/>
      <c r="AC45777" s="1"/>
      <c r="AJ45777" s="1"/>
      <c r="AK45777" s="1"/>
      <c r="AL45777" s="1"/>
    </row>
    <row r="45778">
      <c r="I45778" s="1"/>
      <c r="J45778" s="1"/>
      <c r="K45778" s="1"/>
      <c r="AA45778" s="1"/>
      <c r="AB45778" s="1"/>
      <c r="AC45778" s="1"/>
      <c r="AJ45778" s="1"/>
      <c r="AK45778" s="1"/>
      <c r="AL45778" s="1"/>
    </row>
    <row r="45779">
      <c r="I45779" s="1"/>
      <c r="J45779" s="1"/>
      <c r="K45779" s="1"/>
      <c r="AA45779" s="1"/>
      <c r="AB45779" s="1"/>
      <c r="AC45779" s="1"/>
      <c r="AJ45779" s="1"/>
      <c r="AK45779" s="1"/>
      <c r="AL45779" s="1"/>
    </row>
    <row r="45780">
      <c r="I45780" s="1"/>
      <c r="J45780" s="1"/>
      <c r="K45780" s="1"/>
      <c r="AA45780" s="1"/>
      <c r="AB45780" s="1"/>
      <c r="AC45780" s="1"/>
      <c r="AJ45780" s="1"/>
      <c r="AK45780" s="1"/>
      <c r="AL45780" s="1"/>
    </row>
    <row r="45781">
      <c r="I45781" s="1"/>
      <c r="J45781" s="1"/>
      <c r="K45781" s="1"/>
      <c r="AA45781" s="1"/>
      <c r="AB45781" s="1"/>
      <c r="AC45781" s="1"/>
      <c r="AJ45781" s="1"/>
      <c r="AK45781" s="1"/>
      <c r="AL45781" s="1"/>
    </row>
    <row r="45782">
      <c r="I45782" s="1"/>
      <c r="J45782" s="1"/>
      <c r="K45782" s="1"/>
      <c r="AA45782" s="1"/>
      <c r="AB45782" s="1"/>
      <c r="AC45782" s="1"/>
      <c r="AJ45782" s="1"/>
      <c r="AK45782" s="1"/>
      <c r="AL45782" s="1"/>
    </row>
    <row r="45783">
      <c r="I45783" s="1"/>
      <c r="J45783" s="1"/>
      <c r="K45783" s="1"/>
      <c r="AA45783" s="1"/>
      <c r="AB45783" s="1"/>
      <c r="AC45783" s="1"/>
      <c r="AJ45783" s="1"/>
      <c r="AK45783" s="1"/>
      <c r="AL45783" s="1"/>
    </row>
    <row r="45784">
      <c r="I45784" s="1"/>
      <c r="J45784" s="1"/>
      <c r="K45784" s="1"/>
      <c r="AA45784" s="1"/>
      <c r="AB45784" s="1"/>
      <c r="AC45784" s="1"/>
      <c r="AJ45784" s="1"/>
      <c r="AK45784" s="1"/>
      <c r="AL45784" s="1"/>
    </row>
    <row r="45785">
      <c r="I45785" s="1"/>
      <c r="J45785" s="1"/>
      <c r="K45785" s="1"/>
      <c r="AA45785" s="1"/>
      <c r="AB45785" s="1"/>
      <c r="AC45785" s="1"/>
      <c r="AJ45785" s="1"/>
      <c r="AK45785" s="1"/>
      <c r="AL45785" s="1"/>
    </row>
    <row r="45786">
      <c r="I45786" s="1"/>
      <c r="J45786" s="1"/>
      <c r="K45786" s="1"/>
      <c r="AA45786" s="1"/>
      <c r="AB45786" s="1"/>
      <c r="AC45786" s="1"/>
      <c r="AJ45786" s="1"/>
      <c r="AK45786" s="1"/>
      <c r="AL45786" s="1"/>
    </row>
    <row r="45787">
      <c r="I45787" s="1"/>
      <c r="J45787" s="1"/>
      <c r="K45787" s="1"/>
      <c r="AA45787" s="1"/>
      <c r="AB45787" s="1"/>
      <c r="AC45787" s="1"/>
      <c r="AJ45787" s="1"/>
      <c r="AK45787" s="1"/>
      <c r="AL45787" s="1"/>
    </row>
    <row r="45788">
      <c r="I45788" s="1"/>
      <c r="J45788" s="1"/>
      <c r="K45788" s="1"/>
      <c r="AA45788" s="1"/>
      <c r="AB45788" s="1"/>
      <c r="AC45788" s="1"/>
      <c r="AJ45788" s="1"/>
      <c r="AK45788" s="1"/>
      <c r="AL45788" s="1"/>
    </row>
    <row r="45789">
      <c r="I45789" s="1"/>
      <c r="J45789" s="1"/>
      <c r="K45789" s="1"/>
      <c r="AA45789" s="1"/>
      <c r="AB45789" s="1"/>
      <c r="AC45789" s="1"/>
      <c r="AJ45789" s="1"/>
      <c r="AK45789" s="1"/>
      <c r="AL45789" s="1"/>
    </row>
    <row r="45790">
      <c r="I45790" s="1"/>
      <c r="J45790" s="1"/>
      <c r="K45790" s="1"/>
      <c r="AA45790" s="1"/>
      <c r="AB45790" s="1"/>
      <c r="AC45790" s="1"/>
      <c r="AJ45790" s="1"/>
      <c r="AK45790" s="1"/>
      <c r="AL45790" s="1"/>
    </row>
    <row r="45791">
      <c r="I45791" s="1"/>
      <c r="J45791" s="1"/>
      <c r="K45791" s="1"/>
      <c r="AA45791" s="1"/>
      <c r="AB45791" s="1"/>
      <c r="AC45791" s="1"/>
      <c r="AJ45791" s="1"/>
      <c r="AK45791" s="1"/>
      <c r="AL45791" s="1"/>
    </row>
    <row r="45792">
      <c r="I45792" s="1"/>
      <c r="J45792" s="1"/>
      <c r="K45792" s="1"/>
      <c r="AA45792" s="1"/>
      <c r="AB45792" s="1"/>
      <c r="AC45792" s="1"/>
      <c r="AJ45792" s="1"/>
      <c r="AK45792" s="1"/>
      <c r="AL45792" s="1"/>
    </row>
    <row r="45793">
      <c r="I45793" s="1"/>
      <c r="J45793" s="1"/>
      <c r="K45793" s="1"/>
      <c r="AA45793" s="1"/>
      <c r="AB45793" s="1"/>
      <c r="AC45793" s="1"/>
      <c r="AJ45793" s="1"/>
      <c r="AK45793" s="1"/>
      <c r="AL45793" s="1"/>
    </row>
    <row r="45794">
      <c r="I45794" s="1"/>
      <c r="J45794" s="1"/>
      <c r="K45794" s="1"/>
      <c r="AA45794" s="1"/>
      <c r="AB45794" s="1"/>
      <c r="AC45794" s="1"/>
      <c r="AJ45794" s="1"/>
      <c r="AK45794" s="1"/>
      <c r="AL45794" s="1"/>
    </row>
    <row r="45795">
      <c r="I45795" s="1"/>
      <c r="J45795" s="1"/>
      <c r="K45795" s="1"/>
      <c r="AA45795" s="1"/>
      <c r="AB45795" s="1"/>
      <c r="AC45795" s="1"/>
      <c r="AJ45795" s="1"/>
      <c r="AK45795" s="1"/>
      <c r="AL45795" s="1"/>
    </row>
    <row r="45796">
      <c r="I45796" s="1"/>
      <c r="J45796" s="1"/>
      <c r="K45796" s="1"/>
      <c r="AA45796" s="1"/>
      <c r="AB45796" s="1"/>
      <c r="AC45796" s="1"/>
      <c r="AJ45796" s="1"/>
      <c r="AK45796" s="1"/>
      <c r="AL45796" s="1"/>
    </row>
    <row r="45797">
      <c r="I45797" s="1"/>
      <c r="J45797" s="1"/>
      <c r="K45797" s="1"/>
      <c r="AA45797" s="1"/>
      <c r="AB45797" s="1"/>
      <c r="AC45797" s="1"/>
      <c r="AJ45797" s="1"/>
      <c r="AK45797" s="1"/>
      <c r="AL45797" s="1"/>
    </row>
    <row r="45798">
      <c r="I45798" s="1"/>
      <c r="J45798" s="1"/>
      <c r="K45798" s="1"/>
      <c r="AA45798" s="1"/>
      <c r="AB45798" s="1"/>
      <c r="AC45798" s="1"/>
      <c r="AJ45798" s="1"/>
      <c r="AK45798" s="1"/>
      <c r="AL45798" s="1"/>
    </row>
    <row r="45799">
      <c r="I45799" s="1"/>
      <c r="J45799" s="1"/>
      <c r="K45799" s="1"/>
      <c r="AA45799" s="1"/>
      <c r="AB45799" s="1"/>
      <c r="AC45799" s="1"/>
      <c r="AJ45799" s="1"/>
      <c r="AK45799" s="1"/>
      <c r="AL45799" s="1"/>
    </row>
    <row r="45800">
      <c r="I45800" s="1"/>
      <c r="J45800" s="1"/>
      <c r="K45800" s="1"/>
      <c r="AA45800" s="1"/>
      <c r="AB45800" s="1"/>
      <c r="AC45800" s="1"/>
      <c r="AJ45800" s="1"/>
      <c r="AK45800" s="1"/>
      <c r="AL45800" s="1"/>
    </row>
    <row r="45801">
      <c r="I45801" s="1"/>
      <c r="J45801" s="1"/>
      <c r="K45801" s="1"/>
      <c r="AA45801" s="1"/>
      <c r="AB45801" s="1"/>
      <c r="AC45801" s="1"/>
      <c r="AJ45801" s="1"/>
      <c r="AK45801" s="1"/>
      <c r="AL45801" s="1"/>
    </row>
    <row r="45802">
      <c r="I45802" s="1"/>
      <c r="J45802" s="1"/>
      <c r="K45802" s="1"/>
      <c r="AA45802" s="1"/>
      <c r="AB45802" s="1"/>
      <c r="AC45802" s="1"/>
      <c r="AJ45802" s="1"/>
      <c r="AK45802" s="1"/>
      <c r="AL45802" s="1"/>
    </row>
    <row r="45803">
      <c r="I45803" s="1"/>
      <c r="J45803" s="1"/>
      <c r="K45803" s="1"/>
      <c r="AA45803" s="1"/>
      <c r="AB45803" s="1"/>
      <c r="AC45803" s="1"/>
      <c r="AJ45803" s="1"/>
      <c r="AK45803" s="1"/>
      <c r="AL45803" s="1"/>
    </row>
    <row r="45804">
      <c r="I45804" s="1"/>
      <c r="J45804" s="1"/>
      <c r="K45804" s="1"/>
      <c r="AA45804" s="1"/>
      <c r="AB45804" s="1"/>
      <c r="AC45804" s="1"/>
      <c r="AJ45804" s="1"/>
      <c r="AK45804" s="1"/>
      <c r="AL45804" s="1"/>
    </row>
    <row r="45805">
      <c r="I45805" s="1"/>
      <c r="J45805" s="1"/>
      <c r="K45805" s="1"/>
      <c r="AA45805" s="1"/>
      <c r="AB45805" s="1"/>
      <c r="AC45805" s="1"/>
      <c r="AJ45805" s="1"/>
      <c r="AK45805" s="1"/>
      <c r="AL45805" s="1"/>
    </row>
    <row r="45806">
      <c r="I45806" s="1"/>
      <c r="J45806" s="1"/>
      <c r="K45806" s="1"/>
      <c r="AA45806" s="1"/>
      <c r="AB45806" s="1"/>
      <c r="AC45806" s="1"/>
      <c r="AJ45806" s="1"/>
      <c r="AK45806" s="1"/>
      <c r="AL45806" s="1"/>
    </row>
    <row r="45807">
      <c r="I45807" s="1"/>
      <c r="J45807" s="1"/>
      <c r="K45807" s="1"/>
      <c r="AA45807" s="1"/>
      <c r="AB45807" s="1"/>
      <c r="AC45807" s="1"/>
      <c r="AJ45807" s="1"/>
      <c r="AK45807" s="1"/>
      <c r="AL45807" s="1"/>
    </row>
    <row r="45808">
      <c r="I45808" s="1"/>
      <c r="J45808" s="1"/>
      <c r="K45808" s="1"/>
      <c r="AA45808" s="1"/>
      <c r="AB45808" s="1"/>
      <c r="AC45808" s="1"/>
      <c r="AJ45808" s="1"/>
      <c r="AK45808" s="1"/>
      <c r="AL45808" s="1"/>
    </row>
    <row r="45809">
      <c r="I45809" s="1"/>
      <c r="J45809" s="1"/>
      <c r="K45809" s="1"/>
      <c r="AA45809" s="1"/>
      <c r="AB45809" s="1"/>
      <c r="AC45809" s="1"/>
      <c r="AJ45809" s="1"/>
      <c r="AK45809" s="1"/>
      <c r="AL45809" s="1"/>
    </row>
    <row r="45810">
      <c r="I45810" s="1"/>
      <c r="J45810" s="1"/>
      <c r="K45810" s="1"/>
      <c r="AA45810" s="1"/>
      <c r="AB45810" s="1"/>
      <c r="AC45810" s="1"/>
      <c r="AJ45810" s="1"/>
      <c r="AK45810" s="1"/>
      <c r="AL45810" s="1"/>
    </row>
    <row r="45811">
      <c r="I45811" s="1"/>
      <c r="J45811" s="1"/>
      <c r="K45811" s="1"/>
      <c r="AA45811" s="1"/>
      <c r="AB45811" s="1"/>
      <c r="AC45811" s="1"/>
      <c r="AJ45811" s="1"/>
      <c r="AK45811" s="1"/>
      <c r="AL45811" s="1"/>
    </row>
    <row r="45812">
      <c r="I45812" s="1"/>
      <c r="J45812" s="1"/>
      <c r="K45812" s="1"/>
      <c r="AA45812" s="1"/>
      <c r="AB45812" s="1"/>
      <c r="AC45812" s="1"/>
      <c r="AJ45812" s="1"/>
      <c r="AK45812" s="1"/>
      <c r="AL45812" s="1"/>
    </row>
    <row r="45813">
      <c r="I45813" s="1"/>
      <c r="J45813" s="1"/>
      <c r="K45813" s="1"/>
      <c r="AA45813" s="1"/>
      <c r="AB45813" s="1"/>
      <c r="AC45813" s="1"/>
      <c r="AJ45813" s="1"/>
      <c r="AK45813" s="1"/>
      <c r="AL45813" s="1"/>
    </row>
    <row r="45814">
      <c r="I45814" s="1"/>
      <c r="J45814" s="1"/>
      <c r="K45814" s="1"/>
      <c r="AA45814" s="1"/>
      <c r="AB45814" s="1"/>
      <c r="AC45814" s="1"/>
      <c r="AJ45814" s="1"/>
      <c r="AK45814" s="1"/>
      <c r="AL45814" s="1"/>
    </row>
    <row r="45815">
      <c r="I45815" s="1"/>
      <c r="J45815" s="1"/>
      <c r="K45815" s="1"/>
      <c r="AA45815" s="1"/>
      <c r="AB45815" s="1"/>
      <c r="AC45815" s="1"/>
      <c r="AJ45815" s="1"/>
      <c r="AK45815" s="1"/>
      <c r="AL45815" s="1"/>
    </row>
    <row r="45816">
      <c r="I45816" s="1"/>
      <c r="J45816" s="1"/>
      <c r="K45816" s="1"/>
      <c r="AA45816" s="1"/>
      <c r="AB45816" s="1"/>
      <c r="AC45816" s="1"/>
      <c r="AJ45816" s="1"/>
      <c r="AK45816" s="1"/>
      <c r="AL45816" s="1"/>
    </row>
    <row r="45817">
      <c r="I45817" s="1"/>
      <c r="J45817" s="1"/>
      <c r="K45817" s="1"/>
      <c r="AA45817" s="1"/>
      <c r="AB45817" s="1"/>
      <c r="AC45817" s="1"/>
      <c r="AJ45817" s="1"/>
      <c r="AK45817" s="1"/>
      <c r="AL45817" s="1"/>
    </row>
    <row r="45818">
      <c r="I45818" s="1"/>
      <c r="J45818" s="1"/>
      <c r="K45818" s="1"/>
      <c r="AA45818" s="1"/>
      <c r="AB45818" s="1"/>
      <c r="AC45818" s="1"/>
      <c r="AJ45818" s="1"/>
      <c r="AK45818" s="1"/>
      <c r="AL45818" s="1"/>
    </row>
    <row r="45819">
      <c r="I45819" s="1"/>
      <c r="J45819" s="1"/>
      <c r="K45819" s="1"/>
      <c r="AA45819" s="1"/>
      <c r="AB45819" s="1"/>
      <c r="AC45819" s="1"/>
      <c r="AJ45819" s="1"/>
      <c r="AK45819" s="1"/>
      <c r="AL45819" s="1"/>
    </row>
    <row r="45820">
      <c r="I45820" s="1"/>
      <c r="J45820" s="1"/>
      <c r="K45820" s="1"/>
      <c r="AA45820" s="1"/>
      <c r="AB45820" s="1"/>
      <c r="AC45820" s="1"/>
      <c r="AJ45820" s="1"/>
      <c r="AK45820" s="1"/>
      <c r="AL45820" s="1"/>
    </row>
    <row r="45821">
      <c r="I45821" s="1"/>
      <c r="J45821" s="1"/>
      <c r="K45821" s="1"/>
      <c r="AA45821" s="1"/>
      <c r="AB45821" s="1"/>
      <c r="AC45821" s="1"/>
      <c r="AJ45821" s="1"/>
      <c r="AK45821" s="1"/>
      <c r="AL45821" s="1"/>
    </row>
    <row r="45822">
      <c r="I45822" s="1"/>
      <c r="J45822" s="1"/>
      <c r="K45822" s="1"/>
      <c r="AA45822" s="1"/>
      <c r="AB45822" s="1"/>
      <c r="AC45822" s="1"/>
      <c r="AJ45822" s="1"/>
      <c r="AK45822" s="1"/>
      <c r="AL45822" s="1"/>
    </row>
    <row r="45823">
      <c r="I45823" s="1"/>
      <c r="J45823" s="1"/>
      <c r="K45823" s="1"/>
      <c r="AA45823" s="1"/>
      <c r="AB45823" s="1"/>
      <c r="AC45823" s="1"/>
      <c r="AJ45823" s="1"/>
      <c r="AK45823" s="1"/>
      <c r="AL45823" s="1"/>
    </row>
    <row r="45824">
      <c r="I45824" s="1"/>
      <c r="J45824" s="1"/>
      <c r="K45824" s="1"/>
      <c r="AA45824" s="1"/>
      <c r="AB45824" s="1"/>
      <c r="AC45824" s="1"/>
      <c r="AJ45824" s="1"/>
      <c r="AK45824" s="1"/>
      <c r="AL45824" s="1"/>
    </row>
    <row r="45825">
      <c r="I45825" s="1"/>
      <c r="J45825" s="1"/>
      <c r="K45825" s="1"/>
      <c r="AA45825" s="1"/>
      <c r="AB45825" s="1"/>
      <c r="AC45825" s="1"/>
      <c r="AJ45825" s="1"/>
      <c r="AK45825" s="1"/>
      <c r="AL45825" s="1"/>
    </row>
    <row r="45826">
      <c r="I45826" s="1"/>
      <c r="J45826" s="1"/>
      <c r="K45826" s="1"/>
      <c r="AA45826" s="1"/>
      <c r="AB45826" s="1"/>
      <c r="AC45826" s="1"/>
      <c r="AJ45826" s="1"/>
      <c r="AK45826" s="1"/>
      <c r="AL45826" s="1"/>
    </row>
    <row r="45827">
      <c r="I45827" s="1"/>
      <c r="J45827" s="1"/>
      <c r="K45827" s="1"/>
      <c r="AA45827" s="1"/>
      <c r="AB45827" s="1"/>
      <c r="AC45827" s="1"/>
      <c r="AJ45827" s="1"/>
      <c r="AK45827" s="1"/>
      <c r="AL45827" s="1"/>
    </row>
    <row r="45828">
      <c r="I45828" s="1"/>
      <c r="J45828" s="1"/>
      <c r="K45828" s="1"/>
      <c r="AA45828" s="1"/>
      <c r="AB45828" s="1"/>
      <c r="AC45828" s="1"/>
      <c r="AJ45828" s="1"/>
      <c r="AK45828" s="1"/>
      <c r="AL45828" s="1"/>
    </row>
    <row r="45829">
      <c r="I45829" s="1"/>
      <c r="J45829" s="1"/>
      <c r="K45829" s="1"/>
      <c r="AA45829" s="1"/>
      <c r="AB45829" s="1"/>
      <c r="AC45829" s="1"/>
      <c r="AJ45829" s="1"/>
      <c r="AK45829" s="1"/>
      <c r="AL45829" s="1"/>
    </row>
    <row r="45830">
      <c r="I45830" s="1"/>
      <c r="J45830" s="1"/>
      <c r="K45830" s="1"/>
      <c r="AA45830" s="1"/>
      <c r="AB45830" s="1"/>
      <c r="AC45830" s="1"/>
      <c r="AJ45830" s="1"/>
      <c r="AK45830" s="1"/>
      <c r="AL45830" s="1"/>
    </row>
    <row r="45831">
      <c r="I45831" s="1"/>
      <c r="J45831" s="1"/>
      <c r="K45831" s="1"/>
      <c r="AA45831" s="1"/>
      <c r="AB45831" s="1"/>
      <c r="AC45831" s="1"/>
      <c r="AJ45831" s="1"/>
      <c r="AK45831" s="1"/>
      <c r="AL45831" s="1"/>
    </row>
    <row r="45832">
      <c r="I45832" s="1"/>
      <c r="J45832" s="1"/>
      <c r="K45832" s="1"/>
      <c r="AA45832" s="1"/>
      <c r="AB45832" s="1"/>
      <c r="AC45832" s="1"/>
      <c r="AJ45832" s="1"/>
      <c r="AK45832" s="1"/>
      <c r="AL45832" s="1"/>
    </row>
    <row r="45833">
      <c r="I45833" s="1"/>
      <c r="J45833" s="1"/>
      <c r="K45833" s="1"/>
      <c r="AA45833" s="1"/>
      <c r="AB45833" s="1"/>
      <c r="AC45833" s="1"/>
      <c r="AJ45833" s="1"/>
      <c r="AK45833" s="1"/>
      <c r="AL45833" s="1"/>
    </row>
    <row r="45834">
      <c r="I45834" s="1"/>
      <c r="J45834" s="1"/>
      <c r="K45834" s="1"/>
      <c r="AA45834" s="1"/>
      <c r="AB45834" s="1"/>
      <c r="AC45834" s="1"/>
      <c r="AJ45834" s="1"/>
      <c r="AK45834" s="1"/>
      <c r="AL45834" s="1"/>
    </row>
    <row r="45835">
      <c r="I45835" s="1"/>
      <c r="J45835" s="1"/>
      <c r="K45835" s="1"/>
      <c r="AA45835" s="1"/>
      <c r="AB45835" s="1"/>
      <c r="AC45835" s="1"/>
      <c r="AJ45835" s="1"/>
      <c r="AK45835" s="1"/>
      <c r="AL45835" s="1"/>
    </row>
    <row r="45836">
      <c r="I45836" s="1"/>
      <c r="J45836" s="1"/>
      <c r="K45836" s="1"/>
      <c r="AA45836" s="1"/>
      <c r="AB45836" s="1"/>
      <c r="AC45836" s="1"/>
      <c r="AJ45836" s="1"/>
      <c r="AK45836" s="1"/>
      <c r="AL45836" s="1"/>
    </row>
    <row r="45837">
      <c r="I45837" s="1"/>
      <c r="J45837" s="1"/>
      <c r="K45837" s="1"/>
      <c r="AA45837" s="1"/>
      <c r="AB45837" s="1"/>
      <c r="AC45837" s="1"/>
      <c r="AJ45837" s="1"/>
      <c r="AK45837" s="1"/>
      <c r="AL45837" s="1"/>
    </row>
    <row r="45838">
      <c r="I45838" s="1"/>
      <c r="J45838" s="1"/>
      <c r="K45838" s="1"/>
      <c r="AA45838" s="1"/>
      <c r="AB45838" s="1"/>
      <c r="AC45838" s="1"/>
      <c r="AJ45838" s="1"/>
      <c r="AK45838" s="1"/>
      <c r="AL45838" s="1"/>
    </row>
    <row r="45839">
      <c r="I45839" s="1"/>
      <c r="J45839" s="1"/>
      <c r="K45839" s="1"/>
      <c r="AA45839" s="1"/>
      <c r="AB45839" s="1"/>
      <c r="AC45839" s="1"/>
      <c r="AJ45839" s="1"/>
      <c r="AK45839" s="1"/>
      <c r="AL45839" s="1"/>
    </row>
    <row r="45840">
      <c r="I45840" s="1"/>
      <c r="J45840" s="1"/>
      <c r="K45840" s="1"/>
      <c r="AA45840" s="1"/>
      <c r="AB45840" s="1"/>
      <c r="AC45840" s="1"/>
      <c r="AJ45840" s="1"/>
      <c r="AK45840" s="1"/>
      <c r="AL45840" s="1"/>
    </row>
    <row r="45841">
      <c r="I45841" s="1"/>
      <c r="J45841" s="1"/>
      <c r="K45841" s="1"/>
      <c r="AA45841" s="1"/>
      <c r="AB45841" s="1"/>
      <c r="AC45841" s="1"/>
      <c r="AJ45841" s="1"/>
      <c r="AK45841" s="1"/>
      <c r="AL45841" s="1"/>
    </row>
    <row r="45842">
      <c r="I45842" s="1"/>
      <c r="J45842" s="1"/>
      <c r="K45842" s="1"/>
      <c r="AA45842" s="1"/>
      <c r="AB45842" s="1"/>
      <c r="AC45842" s="1"/>
      <c r="AJ45842" s="1"/>
      <c r="AK45842" s="1"/>
      <c r="AL45842" s="1"/>
    </row>
    <row r="45843">
      <c r="I45843" s="1"/>
      <c r="J45843" s="1"/>
      <c r="K45843" s="1"/>
      <c r="AA45843" s="1"/>
      <c r="AB45843" s="1"/>
      <c r="AC45843" s="1"/>
      <c r="AJ45843" s="1"/>
      <c r="AK45843" s="1"/>
      <c r="AL45843" s="1"/>
    </row>
    <row r="45844">
      <c r="I45844" s="1"/>
      <c r="J45844" s="1"/>
      <c r="K45844" s="1"/>
      <c r="AA45844" s="1"/>
      <c r="AB45844" s="1"/>
      <c r="AC45844" s="1"/>
      <c r="AJ45844" s="1"/>
      <c r="AK45844" s="1"/>
      <c r="AL45844" s="1"/>
    </row>
    <row r="45845">
      <c r="I45845" s="1"/>
      <c r="J45845" s="1"/>
      <c r="K45845" s="1"/>
      <c r="AA45845" s="1"/>
      <c r="AB45845" s="1"/>
      <c r="AC45845" s="1"/>
      <c r="AJ45845" s="1"/>
      <c r="AK45845" s="1"/>
      <c r="AL45845" s="1"/>
    </row>
    <row r="45846">
      <c r="I45846" s="1"/>
      <c r="J45846" s="1"/>
      <c r="K45846" s="1"/>
      <c r="AA45846" s="1"/>
      <c r="AB45846" s="1"/>
      <c r="AC45846" s="1"/>
      <c r="AJ45846" s="1"/>
      <c r="AK45846" s="1"/>
      <c r="AL45846" s="1"/>
    </row>
    <row r="45847">
      <c r="I45847" s="1"/>
      <c r="J45847" s="1"/>
      <c r="K45847" s="1"/>
      <c r="AA45847" s="1"/>
      <c r="AB45847" s="1"/>
      <c r="AC45847" s="1"/>
      <c r="AJ45847" s="1"/>
      <c r="AK45847" s="1"/>
      <c r="AL45847" s="1"/>
    </row>
    <row r="45848">
      <c r="I45848" s="1"/>
      <c r="J45848" s="1"/>
      <c r="K45848" s="1"/>
      <c r="AA45848" s="1"/>
      <c r="AB45848" s="1"/>
      <c r="AC45848" s="1"/>
      <c r="AJ45848" s="1"/>
      <c r="AK45848" s="1"/>
      <c r="AL45848" s="1"/>
    </row>
    <row r="45849">
      <c r="I45849" s="1"/>
      <c r="J45849" s="1"/>
      <c r="K45849" s="1"/>
      <c r="AA45849" s="1"/>
      <c r="AB45849" s="1"/>
      <c r="AC45849" s="1"/>
      <c r="AJ45849" s="1"/>
      <c r="AK45849" s="1"/>
      <c r="AL45849" s="1"/>
    </row>
    <row r="45850">
      <c r="I45850" s="1"/>
      <c r="J45850" s="1"/>
      <c r="K45850" s="1"/>
      <c r="AA45850" s="1"/>
      <c r="AB45850" s="1"/>
      <c r="AC45850" s="1"/>
      <c r="AJ45850" s="1"/>
      <c r="AK45850" s="1"/>
      <c r="AL45850" s="1"/>
    </row>
    <row r="45851">
      <c r="I45851" s="1"/>
      <c r="J45851" s="1"/>
      <c r="K45851" s="1"/>
      <c r="AA45851" s="1"/>
      <c r="AB45851" s="1"/>
      <c r="AC45851" s="1"/>
      <c r="AJ45851" s="1"/>
      <c r="AK45851" s="1"/>
      <c r="AL45851" s="1"/>
    </row>
    <row r="45852">
      <c r="I45852" s="1"/>
      <c r="J45852" s="1"/>
      <c r="K45852" s="1"/>
      <c r="AA45852" s="1"/>
      <c r="AB45852" s="1"/>
      <c r="AC45852" s="1"/>
      <c r="AJ45852" s="1"/>
      <c r="AK45852" s="1"/>
      <c r="AL45852" s="1"/>
    </row>
    <row r="45853">
      <c r="I45853" s="1"/>
      <c r="J45853" s="1"/>
      <c r="K45853" s="1"/>
      <c r="AA45853" s="1"/>
      <c r="AB45853" s="1"/>
      <c r="AC45853" s="1"/>
      <c r="AJ45853" s="1"/>
      <c r="AK45853" s="1"/>
      <c r="AL45853" s="1"/>
    </row>
    <row r="45854">
      <c r="I45854" s="1"/>
      <c r="J45854" s="1"/>
      <c r="K45854" s="1"/>
      <c r="AA45854" s="1"/>
      <c r="AB45854" s="1"/>
      <c r="AC45854" s="1"/>
      <c r="AJ45854" s="1"/>
      <c r="AK45854" s="1"/>
      <c r="AL45854" s="1"/>
    </row>
    <row r="45855">
      <c r="I45855" s="1"/>
      <c r="J45855" s="1"/>
      <c r="K45855" s="1"/>
      <c r="AA45855" s="1"/>
      <c r="AB45855" s="1"/>
      <c r="AC45855" s="1"/>
      <c r="AJ45855" s="1"/>
      <c r="AK45855" s="1"/>
      <c r="AL45855" s="1"/>
    </row>
    <row r="45856">
      <c r="I45856" s="1"/>
      <c r="J45856" s="1"/>
      <c r="K45856" s="1"/>
      <c r="AA45856" s="1"/>
      <c r="AB45856" s="1"/>
      <c r="AC45856" s="1"/>
      <c r="AJ45856" s="1"/>
      <c r="AK45856" s="1"/>
      <c r="AL45856" s="1"/>
    </row>
    <row r="45857">
      <c r="I45857" s="1"/>
      <c r="J45857" s="1"/>
      <c r="K45857" s="1"/>
      <c r="AA45857" s="1"/>
      <c r="AB45857" s="1"/>
      <c r="AC45857" s="1"/>
      <c r="AJ45857" s="1"/>
      <c r="AK45857" s="1"/>
      <c r="AL45857" s="1"/>
    </row>
    <row r="45858">
      <c r="I45858" s="1"/>
      <c r="J45858" s="1"/>
      <c r="K45858" s="1"/>
      <c r="AA45858" s="1"/>
      <c r="AB45858" s="1"/>
      <c r="AC45858" s="1"/>
      <c r="AJ45858" s="1"/>
      <c r="AK45858" s="1"/>
      <c r="AL45858" s="1"/>
    </row>
    <row r="45859">
      <c r="I45859" s="1"/>
      <c r="J45859" s="1"/>
      <c r="K45859" s="1"/>
      <c r="AA45859" s="1"/>
      <c r="AB45859" s="1"/>
      <c r="AC45859" s="1"/>
      <c r="AJ45859" s="1"/>
      <c r="AK45859" s="1"/>
      <c r="AL45859" s="1"/>
    </row>
    <row r="45860">
      <c r="I45860" s="1"/>
      <c r="J45860" s="1"/>
      <c r="K45860" s="1"/>
      <c r="AA45860" s="1"/>
      <c r="AB45860" s="1"/>
      <c r="AC45860" s="1"/>
      <c r="AJ45860" s="1"/>
      <c r="AK45860" s="1"/>
      <c r="AL45860" s="1"/>
    </row>
    <row r="45861">
      <c r="I45861" s="1"/>
      <c r="J45861" s="1"/>
      <c r="K45861" s="1"/>
      <c r="AA45861" s="1"/>
      <c r="AB45861" s="1"/>
      <c r="AC45861" s="1"/>
      <c r="AJ45861" s="1"/>
      <c r="AK45861" s="1"/>
      <c r="AL45861" s="1"/>
    </row>
    <row r="45862">
      <c r="I45862" s="1"/>
      <c r="J45862" s="1"/>
      <c r="K45862" s="1"/>
      <c r="AA45862" s="1"/>
      <c r="AB45862" s="1"/>
      <c r="AC45862" s="1"/>
      <c r="AJ45862" s="1"/>
      <c r="AK45862" s="1"/>
      <c r="AL45862" s="1"/>
    </row>
    <row r="45863">
      <c r="I45863" s="1"/>
      <c r="J45863" s="1"/>
      <c r="K45863" s="1"/>
      <c r="AA45863" s="1"/>
      <c r="AB45863" s="1"/>
      <c r="AC45863" s="1"/>
      <c r="AJ45863" s="1"/>
      <c r="AK45863" s="1"/>
      <c r="AL45863" s="1"/>
    </row>
    <row r="45864">
      <c r="I45864" s="1"/>
      <c r="J45864" s="1"/>
      <c r="K45864" s="1"/>
      <c r="AA45864" s="1"/>
      <c r="AB45864" s="1"/>
      <c r="AC45864" s="1"/>
      <c r="AJ45864" s="1"/>
      <c r="AK45864" s="1"/>
      <c r="AL45864" s="1"/>
    </row>
    <row r="45865">
      <c r="I45865" s="1"/>
      <c r="J45865" s="1"/>
      <c r="K45865" s="1"/>
      <c r="AA45865" s="1"/>
      <c r="AB45865" s="1"/>
      <c r="AC45865" s="1"/>
      <c r="AJ45865" s="1"/>
      <c r="AK45865" s="1"/>
      <c r="AL45865" s="1"/>
    </row>
    <row r="45866">
      <c r="I45866" s="1"/>
      <c r="J45866" s="1"/>
      <c r="K45866" s="1"/>
      <c r="AA45866" s="1"/>
      <c r="AB45866" s="1"/>
      <c r="AC45866" s="1"/>
      <c r="AJ45866" s="1"/>
      <c r="AK45866" s="1"/>
      <c r="AL45866" s="1"/>
    </row>
    <row r="45867">
      <c r="I45867" s="1"/>
      <c r="J45867" s="1"/>
      <c r="K45867" s="1"/>
      <c r="AA45867" s="1"/>
      <c r="AB45867" s="1"/>
      <c r="AC45867" s="1"/>
      <c r="AJ45867" s="1"/>
      <c r="AK45867" s="1"/>
      <c r="AL45867" s="1"/>
    </row>
    <row r="45868">
      <c r="I45868" s="1"/>
      <c r="J45868" s="1"/>
      <c r="K45868" s="1"/>
      <c r="AA45868" s="1"/>
      <c r="AB45868" s="1"/>
      <c r="AC45868" s="1"/>
      <c r="AJ45868" s="1"/>
      <c r="AK45868" s="1"/>
      <c r="AL45868" s="1"/>
    </row>
    <row r="45869">
      <c r="I45869" s="1"/>
      <c r="J45869" s="1"/>
      <c r="K45869" s="1"/>
      <c r="AA45869" s="1"/>
      <c r="AB45869" s="1"/>
      <c r="AC45869" s="1"/>
      <c r="AJ45869" s="1"/>
      <c r="AK45869" s="1"/>
      <c r="AL45869" s="1"/>
    </row>
    <row r="45870">
      <c r="I45870" s="1"/>
      <c r="J45870" s="1"/>
      <c r="K45870" s="1"/>
      <c r="AA45870" s="1"/>
      <c r="AB45870" s="1"/>
      <c r="AC45870" s="1"/>
      <c r="AJ45870" s="1"/>
      <c r="AK45870" s="1"/>
      <c r="AL45870" s="1"/>
    </row>
    <row r="45871">
      <c r="I45871" s="1"/>
      <c r="J45871" s="1"/>
      <c r="K45871" s="1"/>
      <c r="AA45871" s="1"/>
      <c r="AB45871" s="1"/>
      <c r="AC45871" s="1"/>
      <c r="AJ45871" s="1"/>
      <c r="AK45871" s="1"/>
      <c r="AL45871" s="1"/>
    </row>
    <row r="45872">
      <c r="I45872" s="1"/>
      <c r="J45872" s="1"/>
      <c r="K45872" s="1"/>
      <c r="AA45872" s="1"/>
      <c r="AB45872" s="1"/>
      <c r="AC45872" s="1"/>
      <c r="AJ45872" s="1"/>
      <c r="AK45872" s="1"/>
      <c r="AL45872" s="1"/>
    </row>
    <row r="45873">
      <c r="I45873" s="1"/>
      <c r="J45873" s="1"/>
      <c r="K45873" s="1"/>
      <c r="AA45873" s="1"/>
      <c r="AB45873" s="1"/>
      <c r="AC45873" s="1"/>
      <c r="AJ45873" s="1"/>
      <c r="AK45873" s="1"/>
      <c r="AL45873" s="1"/>
    </row>
    <row r="45874">
      <c r="I45874" s="1"/>
      <c r="J45874" s="1"/>
      <c r="K45874" s="1"/>
      <c r="AA45874" s="1"/>
      <c r="AB45874" s="1"/>
      <c r="AC45874" s="1"/>
      <c r="AJ45874" s="1"/>
      <c r="AK45874" s="1"/>
      <c r="AL45874" s="1"/>
    </row>
    <row r="45875">
      <c r="I45875" s="1"/>
      <c r="J45875" s="1"/>
      <c r="K45875" s="1"/>
      <c r="AA45875" s="1"/>
      <c r="AB45875" s="1"/>
      <c r="AC45875" s="1"/>
      <c r="AJ45875" s="1"/>
      <c r="AK45875" s="1"/>
      <c r="AL45875" s="1"/>
    </row>
    <row r="45876">
      <c r="I45876" s="1"/>
      <c r="J45876" s="1"/>
      <c r="K45876" s="1"/>
      <c r="AA45876" s="1"/>
      <c r="AB45876" s="1"/>
      <c r="AC45876" s="1"/>
      <c r="AJ45876" s="1"/>
      <c r="AK45876" s="1"/>
      <c r="AL45876" s="1"/>
    </row>
    <row r="45877">
      <c r="I45877" s="1"/>
      <c r="J45877" s="1"/>
      <c r="K45877" s="1"/>
      <c r="AA45877" s="1"/>
      <c r="AB45877" s="1"/>
      <c r="AC45877" s="1"/>
      <c r="AJ45877" s="1"/>
      <c r="AK45877" s="1"/>
      <c r="AL45877" s="1"/>
    </row>
    <row r="45878">
      <c r="I45878" s="1"/>
      <c r="J45878" s="1"/>
      <c r="K45878" s="1"/>
      <c r="AA45878" s="1"/>
      <c r="AB45878" s="1"/>
      <c r="AC45878" s="1"/>
      <c r="AJ45878" s="1"/>
      <c r="AK45878" s="1"/>
      <c r="AL45878" s="1"/>
    </row>
    <row r="45879">
      <c r="I45879" s="1"/>
      <c r="J45879" s="1"/>
      <c r="K45879" s="1"/>
      <c r="AA45879" s="1"/>
      <c r="AB45879" s="1"/>
      <c r="AC45879" s="1"/>
      <c r="AJ45879" s="1"/>
      <c r="AK45879" s="1"/>
      <c r="AL45879" s="1"/>
    </row>
    <row r="45880">
      <c r="I45880" s="1"/>
      <c r="J45880" s="1"/>
      <c r="K45880" s="1"/>
      <c r="AA45880" s="1"/>
      <c r="AB45880" s="1"/>
      <c r="AC45880" s="1"/>
      <c r="AJ45880" s="1"/>
      <c r="AK45880" s="1"/>
      <c r="AL45880" s="1"/>
    </row>
    <row r="45881">
      <c r="I45881" s="1"/>
      <c r="J45881" s="1"/>
      <c r="K45881" s="1"/>
      <c r="AA45881" s="1"/>
      <c r="AB45881" s="1"/>
      <c r="AC45881" s="1"/>
      <c r="AJ45881" s="1"/>
      <c r="AK45881" s="1"/>
      <c r="AL45881" s="1"/>
    </row>
    <row r="45882">
      <c r="I45882" s="1"/>
      <c r="J45882" s="1"/>
      <c r="K45882" s="1"/>
      <c r="AA45882" s="1"/>
      <c r="AB45882" s="1"/>
      <c r="AC45882" s="1"/>
      <c r="AJ45882" s="1"/>
      <c r="AK45882" s="1"/>
      <c r="AL45882" s="1"/>
    </row>
    <row r="45883">
      <c r="I45883" s="1"/>
      <c r="J45883" s="1"/>
      <c r="K45883" s="1"/>
      <c r="AA45883" s="1"/>
      <c r="AB45883" s="1"/>
      <c r="AC45883" s="1"/>
      <c r="AJ45883" s="1"/>
      <c r="AK45883" s="1"/>
      <c r="AL45883" s="1"/>
    </row>
    <row r="45884">
      <c r="I45884" s="1"/>
      <c r="J45884" s="1"/>
      <c r="K45884" s="1"/>
      <c r="AA45884" s="1"/>
      <c r="AB45884" s="1"/>
      <c r="AC45884" s="1"/>
      <c r="AJ45884" s="1"/>
      <c r="AK45884" s="1"/>
      <c r="AL45884" s="1"/>
    </row>
    <row r="45885">
      <c r="I45885" s="1"/>
      <c r="J45885" s="1"/>
      <c r="K45885" s="1"/>
      <c r="AA45885" s="1"/>
      <c r="AB45885" s="1"/>
      <c r="AC45885" s="1"/>
      <c r="AJ45885" s="1"/>
      <c r="AK45885" s="1"/>
      <c r="AL45885" s="1"/>
    </row>
    <row r="45886">
      <c r="I45886" s="1"/>
      <c r="J45886" s="1"/>
      <c r="K45886" s="1"/>
      <c r="AA45886" s="1"/>
      <c r="AB45886" s="1"/>
      <c r="AC45886" s="1"/>
      <c r="AJ45886" s="1"/>
      <c r="AK45886" s="1"/>
      <c r="AL45886" s="1"/>
    </row>
    <row r="45887">
      <c r="I45887" s="1"/>
      <c r="J45887" s="1"/>
      <c r="K45887" s="1"/>
      <c r="AA45887" s="1"/>
      <c r="AB45887" s="1"/>
      <c r="AC45887" s="1"/>
      <c r="AJ45887" s="1"/>
      <c r="AK45887" s="1"/>
      <c r="AL45887" s="1"/>
    </row>
    <row r="45888">
      <c r="I45888" s="1"/>
      <c r="J45888" s="1"/>
      <c r="K45888" s="1"/>
      <c r="AA45888" s="1"/>
      <c r="AB45888" s="1"/>
      <c r="AC45888" s="1"/>
      <c r="AJ45888" s="1"/>
      <c r="AK45888" s="1"/>
      <c r="AL45888" s="1"/>
    </row>
    <row r="45889">
      <c r="I45889" s="1"/>
      <c r="J45889" s="1"/>
      <c r="K45889" s="1"/>
      <c r="AA45889" s="1"/>
      <c r="AB45889" s="1"/>
      <c r="AC45889" s="1"/>
      <c r="AJ45889" s="1"/>
      <c r="AK45889" s="1"/>
      <c r="AL45889" s="1"/>
    </row>
    <row r="45890">
      <c r="I45890" s="1"/>
      <c r="J45890" s="1"/>
      <c r="K45890" s="1"/>
      <c r="AA45890" s="1"/>
      <c r="AB45890" s="1"/>
      <c r="AC45890" s="1"/>
      <c r="AJ45890" s="1"/>
      <c r="AK45890" s="1"/>
      <c r="AL45890" s="1"/>
    </row>
    <row r="45891">
      <c r="I45891" s="1"/>
      <c r="J45891" s="1"/>
      <c r="K45891" s="1"/>
      <c r="AA45891" s="1"/>
      <c r="AB45891" s="1"/>
      <c r="AC45891" s="1"/>
      <c r="AJ45891" s="1"/>
      <c r="AK45891" s="1"/>
      <c r="AL45891" s="1"/>
    </row>
    <row r="45892">
      <c r="I45892" s="1"/>
      <c r="J45892" s="1"/>
      <c r="K45892" s="1"/>
      <c r="AA45892" s="1"/>
      <c r="AB45892" s="1"/>
      <c r="AC45892" s="1"/>
      <c r="AJ45892" s="1"/>
      <c r="AK45892" s="1"/>
      <c r="AL45892" s="1"/>
    </row>
    <row r="45893">
      <c r="I45893" s="1"/>
      <c r="J45893" s="1"/>
      <c r="K45893" s="1"/>
      <c r="AA45893" s="1"/>
      <c r="AB45893" s="1"/>
      <c r="AC45893" s="1"/>
      <c r="AJ45893" s="1"/>
      <c r="AK45893" s="1"/>
      <c r="AL45893" s="1"/>
    </row>
    <row r="45894">
      <c r="I45894" s="1"/>
      <c r="J45894" s="1"/>
      <c r="K45894" s="1"/>
      <c r="AA45894" s="1"/>
      <c r="AB45894" s="1"/>
      <c r="AC45894" s="1"/>
      <c r="AJ45894" s="1"/>
      <c r="AK45894" s="1"/>
      <c r="AL45894" s="1"/>
    </row>
    <row r="45895">
      <c r="I45895" s="1"/>
      <c r="J45895" s="1"/>
      <c r="K45895" s="1"/>
      <c r="AA45895" s="1"/>
      <c r="AB45895" s="1"/>
      <c r="AC45895" s="1"/>
      <c r="AJ45895" s="1"/>
      <c r="AK45895" s="1"/>
      <c r="AL45895" s="1"/>
    </row>
    <row r="45896">
      <c r="I45896" s="1"/>
      <c r="J45896" s="1"/>
      <c r="K45896" s="1"/>
      <c r="AA45896" s="1"/>
      <c r="AB45896" s="1"/>
      <c r="AC45896" s="1"/>
      <c r="AJ45896" s="1"/>
      <c r="AK45896" s="1"/>
      <c r="AL45896" s="1"/>
    </row>
    <row r="45897">
      <c r="I45897" s="1"/>
      <c r="J45897" s="1"/>
      <c r="K45897" s="1"/>
      <c r="AA45897" s="1"/>
      <c r="AB45897" s="1"/>
      <c r="AC45897" s="1"/>
      <c r="AJ45897" s="1"/>
      <c r="AK45897" s="1"/>
      <c r="AL45897" s="1"/>
    </row>
    <row r="45898">
      <c r="I45898" s="1"/>
      <c r="J45898" s="1"/>
      <c r="K45898" s="1"/>
      <c r="AA45898" s="1"/>
      <c r="AB45898" s="1"/>
      <c r="AC45898" s="1"/>
      <c r="AJ45898" s="1"/>
      <c r="AK45898" s="1"/>
      <c r="AL45898" s="1"/>
    </row>
    <row r="45899">
      <c r="I45899" s="1"/>
      <c r="J45899" s="1"/>
      <c r="K45899" s="1"/>
      <c r="AA45899" s="1"/>
      <c r="AB45899" s="1"/>
      <c r="AC45899" s="1"/>
      <c r="AJ45899" s="1"/>
      <c r="AK45899" s="1"/>
      <c r="AL45899" s="1"/>
    </row>
    <row r="45900">
      <c r="I45900" s="1"/>
      <c r="J45900" s="1"/>
      <c r="K45900" s="1"/>
      <c r="AA45900" s="1"/>
      <c r="AB45900" s="1"/>
      <c r="AC45900" s="1"/>
      <c r="AJ45900" s="1"/>
      <c r="AK45900" s="1"/>
      <c r="AL45900" s="1"/>
    </row>
    <row r="45901">
      <c r="I45901" s="1"/>
      <c r="J45901" s="1"/>
      <c r="K45901" s="1"/>
      <c r="AA45901" s="1"/>
      <c r="AB45901" s="1"/>
      <c r="AC45901" s="1"/>
      <c r="AJ45901" s="1"/>
      <c r="AK45901" s="1"/>
      <c r="AL45901" s="1"/>
    </row>
    <row r="45902">
      <c r="I45902" s="1"/>
      <c r="J45902" s="1"/>
      <c r="K45902" s="1"/>
      <c r="AA45902" s="1"/>
      <c r="AB45902" s="1"/>
      <c r="AC45902" s="1"/>
      <c r="AJ45902" s="1"/>
      <c r="AK45902" s="1"/>
      <c r="AL45902" s="1"/>
    </row>
    <row r="45903">
      <c r="I45903" s="1"/>
      <c r="J45903" s="1"/>
      <c r="K45903" s="1"/>
      <c r="AA45903" s="1"/>
      <c r="AB45903" s="1"/>
      <c r="AC45903" s="1"/>
      <c r="AJ45903" s="1"/>
      <c r="AK45903" s="1"/>
      <c r="AL45903" s="1"/>
    </row>
    <row r="45904">
      <c r="I45904" s="1"/>
      <c r="J45904" s="1"/>
      <c r="K45904" s="1"/>
      <c r="AA45904" s="1"/>
      <c r="AB45904" s="1"/>
      <c r="AC45904" s="1"/>
      <c r="AJ45904" s="1"/>
      <c r="AK45904" s="1"/>
      <c r="AL45904" s="1"/>
    </row>
    <row r="45905">
      <c r="I45905" s="1"/>
      <c r="J45905" s="1"/>
      <c r="K45905" s="1"/>
      <c r="AA45905" s="1"/>
      <c r="AB45905" s="1"/>
      <c r="AC45905" s="1"/>
      <c r="AJ45905" s="1"/>
      <c r="AK45905" s="1"/>
      <c r="AL45905" s="1"/>
    </row>
    <row r="45906">
      <c r="I45906" s="1"/>
      <c r="J45906" s="1"/>
      <c r="K45906" s="1"/>
      <c r="AA45906" s="1"/>
      <c r="AB45906" s="1"/>
      <c r="AC45906" s="1"/>
      <c r="AJ45906" s="1"/>
      <c r="AK45906" s="1"/>
      <c r="AL45906" s="1"/>
    </row>
    <row r="45907">
      <c r="I45907" s="1"/>
      <c r="J45907" s="1"/>
      <c r="K45907" s="1"/>
      <c r="AA45907" s="1"/>
      <c r="AB45907" s="1"/>
      <c r="AC45907" s="1"/>
      <c r="AJ45907" s="1"/>
      <c r="AK45907" s="1"/>
      <c r="AL45907" s="1"/>
    </row>
    <row r="45908">
      <c r="I45908" s="1"/>
      <c r="J45908" s="1"/>
      <c r="K45908" s="1"/>
      <c r="AA45908" s="1"/>
      <c r="AB45908" s="1"/>
      <c r="AC45908" s="1"/>
      <c r="AJ45908" s="1"/>
      <c r="AK45908" s="1"/>
      <c r="AL45908" s="1"/>
    </row>
    <row r="45909">
      <c r="I45909" s="1"/>
      <c r="J45909" s="1"/>
      <c r="K45909" s="1"/>
      <c r="AA45909" s="1"/>
      <c r="AB45909" s="1"/>
      <c r="AC45909" s="1"/>
      <c r="AJ45909" s="1"/>
      <c r="AK45909" s="1"/>
      <c r="AL45909" s="1"/>
    </row>
    <row r="45910">
      <c r="I45910" s="1"/>
      <c r="J45910" s="1"/>
      <c r="K45910" s="1"/>
      <c r="AA45910" s="1"/>
      <c r="AB45910" s="1"/>
      <c r="AC45910" s="1"/>
      <c r="AJ45910" s="1"/>
      <c r="AK45910" s="1"/>
      <c r="AL45910" s="1"/>
    </row>
    <row r="45911">
      <c r="I45911" s="1"/>
      <c r="J45911" s="1"/>
      <c r="K45911" s="1"/>
      <c r="AA45911" s="1"/>
      <c r="AB45911" s="1"/>
      <c r="AC45911" s="1"/>
      <c r="AJ45911" s="1"/>
      <c r="AK45911" s="1"/>
      <c r="AL45911" s="1"/>
    </row>
    <row r="45912">
      <c r="I45912" s="1"/>
      <c r="J45912" s="1"/>
      <c r="K45912" s="1"/>
      <c r="AA45912" s="1"/>
      <c r="AB45912" s="1"/>
      <c r="AC45912" s="1"/>
      <c r="AJ45912" s="1"/>
      <c r="AK45912" s="1"/>
      <c r="AL45912" s="1"/>
    </row>
    <row r="45913">
      <c r="I45913" s="1"/>
      <c r="J45913" s="1"/>
      <c r="K45913" s="1"/>
      <c r="AA45913" s="1"/>
      <c r="AB45913" s="1"/>
      <c r="AC45913" s="1"/>
      <c r="AJ45913" s="1"/>
      <c r="AK45913" s="1"/>
      <c r="AL45913" s="1"/>
    </row>
    <row r="45914">
      <c r="I45914" s="1"/>
      <c r="J45914" s="1"/>
      <c r="K45914" s="1"/>
      <c r="AA45914" s="1"/>
      <c r="AB45914" s="1"/>
      <c r="AC45914" s="1"/>
      <c r="AJ45914" s="1"/>
      <c r="AK45914" s="1"/>
      <c r="AL45914" s="1"/>
    </row>
    <row r="45915">
      <c r="I45915" s="1"/>
      <c r="J45915" s="1"/>
      <c r="K45915" s="1"/>
      <c r="AA45915" s="1"/>
      <c r="AB45915" s="1"/>
      <c r="AC45915" s="1"/>
      <c r="AJ45915" s="1"/>
      <c r="AK45915" s="1"/>
      <c r="AL45915" s="1"/>
    </row>
    <row r="45916">
      <c r="I45916" s="1"/>
      <c r="J45916" s="1"/>
      <c r="K45916" s="1"/>
      <c r="AA45916" s="1"/>
      <c r="AB45916" s="1"/>
      <c r="AC45916" s="1"/>
      <c r="AJ45916" s="1"/>
      <c r="AK45916" s="1"/>
      <c r="AL45916" s="1"/>
    </row>
    <row r="45917">
      <c r="I45917" s="1"/>
      <c r="J45917" s="1"/>
      <c r="K45917" s="1"/>
      <c r="AA45917" s="1"/>
      <c r="AB45917" s="1"/>
      <c r="AC45917" s="1"/>
      <c r="AJ45917" s="1"/>
      <c r="AK45917" s="1"/>
      <c r="AL45917" s="1"/>
    </row>
    <row r="45918">
      <c r="I45918" s="1"/>
      <c r="J45918" s="1"/>
      <c r="K45918" s="1"/>
      <c r="AA45918" s="1"/>
      <c r="AB45918" s="1"/>
      <c r="AC45918" s="1"/>
      <c r="AJ45918" s="1"/>
      <c r="AK45918" s="1"/>
      <c r="AL45918" s="1"/>
    </row>
    <row r="45919">
      <c r="I45919" s="1"/>
      <c r="J45919" s="1"/>
      <c r="K45919" s="1"/>
      <c r="AA45919" s="1"/>
      <c r="AB45919" s="1"/>
      <c r="AC45919" s="1"/>
      <c r="AJ45919" s="1"/>
      <c r="AK45919" s="1"/>
      <c r="AL45919" s="1"/>
    </row>
    <row r="45920">
      <c r="I45920" s="1"/>
      <c r="J45920" s="1"/>
      <c r="K45920" s="1"/>
      <c r="AA45920" s="1"/>
      <c r="AB45920" s="1"/>
      <c r="AC45920" s="1"/>
      <c r="AJ45920" s="1"/>
      <c r="AK45920" s="1"/>
      <c r="AL45920" s="1"/>
    </row>
    <row r="45921">
      <c r="I45921" s="1"/>
      <c r="J45921" s="1"/>
      <c r="K45921" s="1"/>
      <c r="AA45921" s="1"/>
      <c r="AB45921" s="1"/>
      <c r="AC45921" s="1"/>
      <c r="AJ45921" s="1"/>
      <c r="AK45921" s="1"/>
      <c r="AL45921" s="1"/>
    </row>
    <row r="45922">
      <c r="I45922" s="1"/>
      <c r="J45922" s="1"/>
      <c r="K45922" s="1"/>
      <c r="AA45922" s="1"/>
      <c r="AB45922" s="1"/>
      <c r="AC45922" s="1"/>
      <c r="AJ45922" s="1"/>
      <c r="AK45922" s="1"/>
      <c r="AL45922" s="1"/>
    </row>
    <row r="45923">
      <c r="I45923" s="1"/>
      <c r="J45923" s="1"/>
      <c r="K45923" s="1"/>
      <c r="AA45923" s="1"/>
      <c r="AB45923" s="1"/>
      <c r="AC45923" s="1"/>
      <c r="AJ45923" s="1"/>
      <c r="AK45923" s="1"/>
      <c r="AL45923" s="1"/>
    </row>
    <row r="45924">
      <c r="I45924" s="1"/>
      <c r="J45924" s="1"/>
      <c r="K45924" s="1"/>
      <c r="AA45924" s="1"/>
      <c r="AB45924" s="1"/>
      <c r="AC45924" s="1"/>
      <c r="AJ45924" s="1"/>
      <c r="AK45924" s="1"/>
      <c r="AL45924" s="1"/>
    </row>
    <row r="45925">
      <c r="I45925" s="1"/>
      <c r="J45925" s="1"/>
      <c r="K45925" s="1"/>
      <c r="AA45925" s="1"/>
      <c r="AB45925" s="1"/>
      <c r="AC45925" s="1"/>
      <c r="AJ45925" s="1"/>
      <c r="AK45925" s="1"/>
      <c r="AL45925" s="1"/>
    </row>
    <row r="45926">
      <c r="I45926" s="1"/>
      <c r="J45926" s="1"/>
      <c r="K45926" s="1"/>
      <c r="AA45926" s="1"/>
      <c r="AB45926" s="1"/>
      <c r="AC45926" s="1"/>
      <c r="AJ45926" s="1"/>
      <c r="AK45926" s="1"/>
      <c r="AL45926" s="1"/>
    </row>
    <row r="45927">
      <c r="I45927" s="1"/>
      <c r="J45927" s="1"/>
      <c r="K45927" s="1"/>
      <c r="AA45927" s="1"/>
      <c r="AB45927" s="1"/>
      <c r="AC45927" s="1"/>
      <c r="AJ45927" s="1"/>
      <c r="AK45927" s="1"/>
      <c r="AL45927" s="1"/>
    </row>
    <row r="45928">
      <c r="I45928" s="1"/>
      <c r="J45928" s="1"/>
      <c r="K45928" s="1"/>
      <c r="AA45928" s="1"/>
      <c r="AB45928" s="1"/>
      <c r="AC45928" s="1"/>
      <c r="AJ45928" s="1"/>
      <c r="AK45928" s="1"/>
      <c r="AL45928" s="1"/>
    </row>
    <row r="45929">
      <c r="I45929" s="1"/>
      <c r="J45929" s="1"/>
      <c r="K45929" s="1"/>
      <c r="AA45929" s="1"/>
      <c r="AB45929" s="1"/>
      <c r="AC45929" s="1"/>
      <c r="AJ45929" s="1"/>
      <c r="AK45929" s="1"/>
      <c r="AL45929" s="1"/>
    </row>
    <row r="45930">
      <c r="I45930" s="1"/>
      <c r="J45930" s="1"/>
      <c r="K45930" s="1"/>
      <c r="AA45930" s="1"/>
      <c r="AB45930" s="1"/>
      <c r="AC45930" s="1"/>
      <c r="AJ45930" s="1"/>
      <c r="AK45930" s="1"/>
      <c r="AL45930" s="1"/>
    </row>
    <row r="45931">
      <c r="I45931" s="1"/>
      <c r="J45931" s="1"/>
      <c r="K45931" s="1"/>
      <c r="AA45931" s="1"/>
      <c r="AB45931" s="1"/>
      <c r="AC45931" s="1"/>
      <c r="AJ45931" s="1"/>
      <c r="AK45931" s="1"/>
      <c r="AL45931" s="1"/>
    </row>
    <row r="45932">
      <c r="I45932" s="1"/>
      <c r="J45932" s="1"/>
      <c r="K45932" s="1"/>
      <c r="AA45932" s="1"/>
      <c r="AB45932" s="1"/>
      <c r="AC45932" s="1"/>
      <c r="AJ45932" s="1"/>
      <c r="AK45932" s="1"/>
      <c r="AL45932" s="1"/>
    </row>
    <row r="45933">
      <c r="I45933" s="1"/>
      <c r="J45933" s="1"/>
      <c r="K45933" s="1"/>
      <c r="AA45933" s="1"/>
      <c r="AB45933" s="1"/>
      <c r="AC45933" s="1"/>
      <c r="AJ45933" s="1"/>
      <c r="AK45933" s="1"/>
      <c r="AL45933" s="1"/>
    </row>
    <row r="45934">
      <c r="I45934" s="1"/>
      <c r="J45934" s="1"/>
      <c r="K45934" s="1"/>
      <c r="AA45934" s="1"/>
      <c r="AB45934" s="1"/>
      <c r="AC45934" s="1"/>
      <c r="AJ45934" s="1"/>
      <c r="AK45934" s="1"/>
      <c r="AL45934" s="1"/>
    </row>
    <row r="45935">
      <c r="I45935" s="1"/>
      <c r="J45935" s="1"/>
      <c r="K45935" s="1"/>
      <c r="AA45935" s="1"/>
      <c r="AB45935" s="1"/>
      <c r="AC45935" s="1"/>
      <c r="AJ45935" s="1"/>
      <c r="AK45935" s="1"/>
      <c r="AL45935" s="1"/>
    </row>
    <row r="45936">
      <c r="I45936" s="1"/>
      <c r="J45936" s="1"/>
      <c r="K45936" s="1"/>
      <c r="AA45936" s="1"/>
      <c r="AB45936" s="1"/>
      <c r="AC45936" s="1"/>
      <c r="AJ45936" s="1"/>
      <c r="AK45936" s="1"/>
      <c r="AL45936" s="1"/>
    </row>
    <row r="45937">
      <c r="I45937" s="1"/>
      <c r="J45937" s="1"/>
      <c r="K45937" s="1"/>
      <c r="AA45937" s="1"/>
      <c r="AB45937" s="1"/>
      <c r="AC45937" s="1"/>
      <c r="AJ45937" s="1"/>
      <c r="AK45937" s="1"/>
      <c r="AL45937" s="1"/>
    </row>
    <row r="45938">
      <c r="I45938" s="1"/>
      <c r="J45938" s="1"/>
      <c r="K45938" s="1"/>
      <c r="AA45938" s="1"/>
      <c r="AB45938" s="1"/>
      <c r="AC45938" s="1"/>
      <c r="AJ45938" s="1"/>
      <c r="AK45938" s="1"/>
      <c r="AL45938" s="1"/>
    </row>
    <row r="45939">
      <c r="I45939" s="1"/>
      <c r="J45939" s="1"/>
      <c r="K45939" s="1"/>
      <c r="AA45939" s="1"/>
      <c r="AB45939" s="1"/>
      <c r="AC45939" s="1"/>
      <c r="AJ45939" s="1"/>
      <c r="AK45939" s="1"/>
      <c r="AL45939" s="1"/>
    </row>
    <row r="45940">
      <c r="I45940" s="1"/>
      <c r="J45940" s="1"/>
      <c r="K45940" s="1"/>
      <c r="AA45940" s="1"/>
      <c r="AB45940" s="1"/>
      <c r="AC45940" s="1"/>
      <c r="AJ45940" s="1"/>
      <c r="AK45940" s="1"/>
      <c r="AL45940" s="1"/>
    </row>
    <row r="45941">
      <c r="I45941" s="1"/>
      <c r="J45941" s="1"/>
      <c r="K45941" s="1"/>
      <c r="AA45941" s="1"/>
      <c r="AB45941" s="1"/>
      <c r="AC45941" s="1"/>
      <c r="AJ45941" s="1"/>
      <c r="AK45941" s="1"/>
      <c r="AL45941" s="1"/>
    </row>
    <row r="45942">
      <c r="I45942" s="1"/>
      <c r="J45942" s="1"/>
      <c r="K45942" s="1"/>
      <c r="AA45942" s="1"/>
      <c r="AB45942" s="1"/>
      <c r="AC45942" s="1"/>
      <c r="AJ45942" s="1"/>
      <c r="AK45942" s="1"/>
      <c r="AL45942" s="1"/>
    </row>
    <row r="45943">
      <c r="I45943" s="1"/>
      <c r="J45943" s="1"/>
      <c r="K45943" s="1"/>
      <c r="AA45943" s="1"/>
      <c r="AB45943" s="1"/>
      <c r="AC45943" s="1"/>
      <c r="AJ45943" s="1"/>
      <c r="AK45943" s="1"/>
      <c r="AL45943" s="1"/>
    </row>
    <row r="45944">
      <c r="I45944" s="1"/>
      <c r="J45944" s="1"/>
      <c r="K45944" s="1"/>
      <c r="AA45944" s="1"/>
      <c r="AB45944" s="1"/>
      <c r="AC45944" s="1"/>
      <c r="AJ45944" s="1"/>
      <c r="AK45944" s="1"/>
      <c r="AL45944" s="1"/>
    </row>
    <row r="45945">
      <c r="I45945" s="1"/>
      <c r="J45945" s="1"/>
      <c r="K45945" s="1"/>
      <c r="AA45945" s="1"/>
      <c r="AB45945" s="1"/>
      <c r="AC45945" s="1"/>
      <c r="AJ45945" s="1"/>
      <c r="AK45945" s="1"/>
      <c r="AL45945" s="1"/>
    </row>
    <row r="45946">
      <c r="I45946" s="1"/>
      <c r="J45946" s="1"/>
      <c r="K45946" s="1"/>
      <c r="AA45946" s="1"/>
      <c r="AB45946" s="1"/>
      <c r="AC45946" s="1"/>
      <c r="AJ45946" s="1"/>
      <c r="AK45946" s="1"/>
      <c r="AL45946" s="1"/>
    </row>
    <row r="45947">
      <c r="I45947" s="1"/>
      <c r="J45947" s="1"/>
      <c r="K45947" s="1"/>
      <c r="AA45947" s="1"/>
      <c r="AB45947" s="1"/>
      <c r="AC45947" s="1"/>
      <c r="AJ45947" s="1"/>
      <c r="AK45947" s="1"/>
      <c r="AL45947" s="1"/>
    </row>
    <row r="45948">
      <c r="I45948" s="1"/>
      <c r="J45948" s="1"/>
      <c r="K45948" s="1"/>
      <c r="AA45948" s="1"/>
      <c r="AB45948" s="1"/>
      <c r="AC45948" s="1"/>
      <c r="AJ45948" s="1"/>
      <c r="AK45948" s="1"/>
      <c r="AL45948" s="1"/>
    </row>
    <row r="45949">
      <c r="I45949" s="1"/>
      <c r="J45949" s="1"/>
      <c r="K45949" s="1"/>
      <c r="AA45949" s="1"/>
      <c r="AB45949" s="1"/>
      <c r="AC45949" s="1"/>
      <c r="AJ45949" s="1"/>
      <c r="AK45949" s="1"/>
      <c r="AL45949" s="1"/>
    </row>
    <row r="45950">
      <c r="I45950" s="1"/>
      <c r="J45950" s="1"/>
      <c r="K45950" s="1"/>
      <c r="AA45950" s="1"/>
      <c r="AB45950" s="1"/>
      <c r="AC45950" s="1"/>
      <c r="AJ45950" s="1"/>
      <c r="AK45950" s="1"/>
      <c r="AL45950" s="1"/>
    </row>
    <row r="45951">
      <c r="I45951" s="1"/>
      <c r="J45951" s="1"/>
      <c r="K45951" s="1"/>
      <c r="AA45951" s="1"/>
      <c r="AB45951" s="1"/>
      <c r="AC45951" s="1"/>
      <c r="AJ45951" s="1"/>
      <c r="AK45951" s="1"/>
      <c r="AL45951" s="1"/>
    </row>
    <row r="45952">
      <c r="I45952" s="1"/>
      <c r="J45952" s="1"/>
      <c r="K45952" s="1"/>
      <c r="AA45952" s="1"/>
      <c r="AB45952" s="1"/>
      <c r="AC45952" s="1"/>
      <c r="AJ45952" s="1"/>
      <c r="AK45952" s="1"/>
      <c r="AL45952" s="1"/>
    </row>
    <row r="45953">
      <c r="I45953" s="1"/>
      <c r="J45953" s="1"/>
      <c r="K45953" s="1"/>
      <c r="AA45953" s="1"/>
      <c r="AB45953" s="1"/>
      <c r="AC45953" s="1"/>
      <c r="AJ45953" s="1"/>
      <c r="AK45953" s="1"/>
      <c r="AL45953" s="1"/>
    </row>
    <row r="45954">
      <c r="I45954" s="1"/>
      <c r="J45954" s="1"/>
      <c r="K45954" s="1"/>
      <c r="AA45954" s="1"/>
      <c r="AB45954" s="1"/>
      <c r="AC45954" s="1"/>
      <c r="AJ45954" s="1"/>
      <c r="AK45954" s="1"/>
      <c r="AL45954" s="1"/>
    </row>
    <row r="45955">
      <c r="I45955" s="1"/>
      <c r="J45955" s="1"/>
      <c r="K45955" s="1"/>
      <c r="AA45955" s="1"/>
      <c r="AB45955" s="1"/>
      <c r="AC45955" s="1"/>
      <c r="AJ45955" s="1"/>
      <c r="AK45955" s="1"/>
      <c r="AL45955" s="1"/>
    </row>
    <row r="45956">
      <c r="I45956" s="1"/>
      <c r="J45956" s="1"/>
      <c r="K45956" s="1"/>
      <c r="AA45956" s="1"/>
      <c r="AB45956" s="1"/>
      <c r="AC45956" s="1"/>
      <c r="AJ45956" s="1"/>
      <c r="AK45956" s="1"/>
      <c r="AL45956" s="1"/>
    </row>
    <row r="45957">
      <c r="I45957" s="1"/>
      <c r="J45957" s="1"/>
      <c r="K45957" s="1"/>
      <c r="AA45957" s="1"/>
      <c r="AB45957" s="1"/>
      <c r="AC45957" s="1"/>
      <c r="AJ45957" s="1"/>
      <c r="AK45957" s="1"/>
      <c r="AL45957" s="1"/>
    </row>
    <row r="45958">
      <c r="I45958" s="1"/>
      <c r="J45958" s="1"/>
      <c r="K45958" s="1"/>
      <c r="AA45958" s="1"/>
      <c r="AB45958" s="1"/>
      <c r="AC45958" s="1"/>
      <c r="AJ45958" s="1"/>
      <c r="AK45958" s="1"/>
      <c r="AL45958" s="1"/>
    </row>
    <row r="45959">
      <c r="I45959" s="1"/>
      <c r="J45959" s="1"/>
      <c r="K45959" s="1"/>
      <c r="AA45959" s="1"/>
      <c r="AB45959" s="1"/>
      <c r="AC45959" s="1"/>
      <c r="AJ45959" s="1"/>
      <c r="AK45959" s="1"/>
      <c r="AL45959" s="1"/>
    </row>
    <row r="45960">
      <c r="I45960" s="1"/>
      <c r="J45960" s="1"/>
      <c r="K45960" s="1"/>
      <c r="AA45960" s="1"/>
      <c r="AB45960" s="1"/>
      <c r="AC45960" s="1"/>
      <c r="AJ45960" s="1"/>
      <c r="AK45960" s="1"/>
      <c r="AL45960" s="1"/>
    </row>
    <row r="45961">
      <c r="I45961" s="1"/>
      <c r="J45961" s="1"/>
      <c r="K45961" s="1"/>
      <c r="AA45961" s="1"/>
      <c r="AB45961" s="1"/>
      <c r="AC45961" s="1"/>
      <c r="AJ45961" s="1"/>
      <c r="AK45961" s="1"/>
      <c r="AL45961" s="1"/>
    </row>
    <row r="45962">
      <c r="I45962" s="1"/>
      <c r="J45962" s="1"/>
      <c r="K45962" s="1"/>
      <c r="AA45962" s="1"/>
      <c r="AB45962" s="1"/>
      <c r="AC45962" s="1"/>
      <c r="AJ45962" s="1"/>
      <c r="AK45962" s="1"/>
      <c r="AL45962" s="1"/>
    </row>
    <row r="45963">
      <c r="I45963" s="1"/>
      <c r="J45963" s="1"/>
      <c r="K45963" s="1"/>
      <c r="AA45963" s="1"/>
      <c r="AB45963" s="1"/>
      <c r="AC45963" s="1"/>
      <c r="AJ45963" s="1"/>
      <c r="AK45963" s="1"/>
      <c r="AL45963" s="1"/>
    </row>
    <row r="45964">
      <c r="I45964" s="1"/>
      <c r="J45964" s="1"/>
      <c r="K45964" s="1"/>
      <c r="AA45964" s="1"/>
      <c r="AB45964" s="1"/>
      <c r="AC45964" s="1"/>
      <c r="AJ45964" s="1"/>
      <c r="AK45964" s="1"/>
      <c r="AL45964" s="1"/>
    </row>
    <row r="45965">
      <c r="I45965" s="1"/>
      <c r="J45965" s="1"/>
      <c r="K45965" s="1"/>
      <c r="AA45965" s="1"/>
      <c r="AB45965" s="1"/>
      <c r="AC45965" s="1"/>
      <c r="AJ45965" s="1"/>
      <c r="AK45965" s="1"/>
      <c r="AL45965" s="1"/>
    </row>
    <row r="45966">
      <c r="I45966" s="1"/>
      <c r="J45966" s="1"/>
      <c r="K45966" s="1"/>
      <c r="AA45966" s="1"/>
      <c r="AB45966" s="1"/>
      <c r="AC45966" s="1"/>
      <c r="AJ45966" s="1"/>
      <c r="AK45966" s="1"/>
      <c r="AL45966" s="1"/>
    </row>
    <row r="45967">
      <c r="I45967" s="1"/>
      <c r="J45967" s="1"/>
      <c r="K45967" s="1"/>
      <c r="AA45967" s="1"/>
      <c r="AB45967" s="1"/>
      <c r="AC45967" s="1"/>
      <c r="AJ45967" s="1"/>
      <c r="AK45967" s="1"/>
      <c r="AL45967" s="1"/>
    </row>
    <row r="45968">
      <c r="I45968" s="1"/>
      <c r="J45968" s="1"/>
      <c r="K45968" s="1"/>
      <c r="AA45968" s="1"/>
      <c r="AB45968" s="1"/>
      <c r="AC45968" s="1"/>
      <c r="AJ45968" s="1"/>
      <c r="AK45968" s="1"/>
      <c r="AL45968" s="1"/>
    </row>
    <row r="45969">
      <c r="I45969" s="1"/>
      <c r="J45969" s="1"/>
      <c r="K45969" s="1"/>
      <c r="AA45969" s="1"/>
      <c r="AB45969" s="1"/>
      <c r="AC45969" s="1"/>
      <c r="AJ45969" s="1"/>
      <c r="AK45969" s="1"/>
      <c r="AL45969" s="1"/>
    </row>
    <row r="45970">
      <c r="I45970" s="1"/>
      <c r="J45970" s="1"/>
      <c r="K45970" s="1"/>
      <c r="AA45970" s="1"/>
      <c r="AB45970" s="1"/>
      <c r="AC45970" s="1"/>
      <c r="AJ45970" s="1"/>
      <c r="AK45970" s="1"/>
      <c r="AL45970" s="1"/>
    </row>
    <row r="45971">
      <c r="I45971" s="1"/>
      <c r="J45971" s="1"/>
      <c r="K45971" s="1"/>
      <c r="AA45971" s="1"/>
      <c r="AB45971" s="1"/>
      <c r="AC45971" s="1"/>
      <c r="AJ45971" s="1"/>
      <c r="AK45971" s="1"/>
      <c r="AL45971" s="1"/>
    </row>
    <row r="45972">
      <c r="I45972" s="1"/>
      <c r="J45972" s="1"/>
      <c r="K45972" s="1"/>
      <c r="AA45972" s="1"/>
      <c r="AB45972" s="1"/>
      <c r="AC45972" s="1"/>
      <c r="AJ45972" s="1"/>
      <c r="AK45972" s="1"/>
      <c r="AL45972" s="1"/>
    </row>
    <row r="45973">
      <c r="I45973" s="1"/>
      <c r="J45973" s="1"/>
      <c r="K45973" s="1"/>
      <c r="AA45973" s="1"/>
      <c r="AB45973" s="1"/>
      <c r="AC45973" s="1"/>
      <c r="AJ45973" s="1"/>
      <c r="AK45973" s="1"/>
      <c r="AL45973" s="1"/>
    </row>
    <row r="45974">
      <c r="I45974" s="1"/>
      <c r="J45974" s="1"/>
      <c r="K45974" s="1"/>
      <c r="AA45974" s="1"/>
      <c r="AB45974" s="1"/>
      <c r="AC45974" s="1"/>
      <c r="AJ45974" s="1"/>
      <c r="AK45974" s="1"/>
      <c r="AL45974" s="1"/>
    </row>
    <row r="45975">
      <c r="I45975" s="1"/>
      <c r="J45975" s="1"/>
      <c r="K45975" s="1"/>
      <c r="AA45975" s="1"/>
      <c r="AB45975" s="1"/>
      <c r="AC45975" s="1"/>
      <c r="AJ45975" s="1"/>
      <c r="AK45975" s="1"/>
      <c r="AL45975" s="1"/>
    </row>
    <row r="45976">
      <c r="I45976" s="1"/>
      <c r="J45976" s="1"/>
      <c r="K45976" s="1"/>
      <c r="AA45976" s="1"/>
      <c r="AB45976" s="1"/>
      <c r="AC45976" s="1"/>
      <c r="AJ45976" s="1"/>
      <c r="AK45976" s="1"/>
      <c r="AL45976" s="1"/>
    </row>
    <row r="45977">
      <c r="I45977" s="1"/>
      <c r="J45977" s="1"/>
      <c r="K45977" s="1"/>
      <c r="AA45977" s="1"/>
      <c r="AB45977" s="1"/>
      <c r="AC45977" s="1"/>
      <c r="AJ45977" s="1"/>
      <c r="AK45977" s="1"/>
      <c r="AL45977" s="1"/>
    </row>
    <row r="45978">
      <c r="I45978" s="1"/>
      <c r="J45978" s="1"/>
      <c r="K45978" s="1"/>
      <c r="AA45978" s="1"/>
      <c r="AB45978" s="1"/>
      <c r="AC45978" s="1"/>
      <c r="AJ45978" s="1"/>
      <c r="AK45978" s="1"/>
      <c r="AL45978" s="1"/>
    </row>
    <row r="45979">
      <c r="I45979" s="1"/>
      <c r="J45979" s="1"/>
      <c r="K45979" s="1"/>
      <c r="AA45979" s="1"/>
      <c r="AB45979" s="1"/>
      <c r="AC45979" s="1"/>
      <c r="AJ45979" s="1"/>
      <c r="AK45979" s="1"/>
      <c r="AL45979" s="1"/>
    </row>
    <row r="45980">
      <c r="I45980" s="1"/>
      <c r="J45980" s="1"/>
      <c r="K45980" s="1"/>
      <c r="AA45980" s="1"/>
      <c r="AB45980" s="1"/>
      <c r="AC45980" s="1"/>
      <c r="AJ45980" s="1"/>
      <c r="AK45980" s="1"/>
      <c r="AL45980" s="1"/>
    </row>
    <row r="45981">
      <c r="I45981" s="1"/>
      <c r="J45981" s="1"/>
      <c r="K45981" s="1"/>
      <c r="AA45981" s="1"/>
      <c r="AB45981" s="1"/>
      <c r="AC45981" s="1"/>
      <c r="AJ45981" s="1"/>
      <c r="AK45981" s="1"/>
      <c r="AL45981" s="1"/>
    </row>
    <row r="45982">
      <c r="I45982" s="1"/>
      <c r="J45982" s="1"/>
      <c r="K45982" s="1"/>
      <c r="AA45982" s="1"/>
      <c r="AB45982" s="1"/>
      <c r="AC45982" s="1"/>
      <c r="AJ45982" s="1"/>
      <c r="AK45982" s="1"/>
      <c r="AL45982" s="1"/>
    </row>
    <row r="45983">
      <c r="I45983" s="1"/>
      <c r="J45983" s="1"/>
      <c r="K45983" s="1"/>
      <c r="AA45983" s="1"/>
      <c r="AB45983" s="1"/>
      <c r="AC45983" s="1"/>
      <c r="AJ45983" s="1"/>
      <c r="AK45983" s="1"/>
      <c r="AL45983" s="1"/>
    </row>
    <row r="45984">
      <c r="I45984" s="1"/>
      <c r="J45984" s="1"/>
      <c r="K45984" s="1"/>
      <c r="AA45984" s="1"/>
      <c r="AB45984" s="1"/>
      <c r="AC45984" s="1"/>
      <c r="AJ45984" s="1"/>
      <c r="AK45984" s="1"/>
      <c r="AL45984" s="1"/>
    </row>
    <row r="45985">
      <c r="I45985" s="1"/>
      <c r="J45985" s="1"/>
      <c r="K45985" s="1"/>
      <c r="AA45985" s="1"/>
      <c r="AB45985" s="1"/>
      <c r="AC45985" s="1"/>
      <c r="AJ45985" s="1"/>
      <c r="AK45985" s="1"/>
      <c r="AL45985" s="1"/>
    </row>
    <row r="45986">
      <c r="I45986" s="1"/>
      <c r="J45986" s="1"/>
      <c r="K45986" s="1"/>
      <c r="AA45986" s="1"/>
      <c r="AB45986" s="1"/>
      <c r="AC45986" s="1"/>
      <c r="AJ45986" s="1"/>
      <c r="AK45986" s="1"/>
      <c r="AL45986" s="1"/>
    </row>
    <row r="45987">
      <c r="I45987" s="1"/>
      <c r="J45987" s="1"/>
      <c r="K45987" s="1"/>
      <c r="AA45987" s="1"/>
      <c r="AB45987" s="1"/>
      <c r="AC45987" s="1"/>
      <c r="AJ45987" s="1"/>
      <c r="AK45987" s="1"/>
      <c r="AL45987" s="1"/>
    </row>
    <row r="45988">
      <c r="I45988" s="1"/>
      <c r="J45988" s="1"/>
      <c r="K45988" s="1"/>
      <c r="AA45988" s="1"/>
      <c r="AB45988" s="1"/>
      <c r="AC45988" s="1"/>
      <c r="AJ45988" s="1"/>
      <c r="AK45988" s="1"/>
      <c r="AL45988" s="1"/>
    </row>
    <row r="45989">
      <c r="I45989" s="1"/>
      <c r="J45989" s="1"/>
      <c r="K45989" s="1"/>
      <c r="AA45989" s="1"/>
      <c r="AB45989" s="1"/>
      <c r="AC45989" s="1"/>
      <c r="AJ45989" s="1"/>
      <c r="AK45989" s="1"/>
      <c r="AL45989" s="1"/>
    </row>
    <row r="45990">
      <c r="I45990" s="1"/>
      <c r="J45990" s="1"/>
      <c r="K45990" s="1"/>
      <c r="AA45990" s="1"/>
      <c r="AB45990" s="1"/>
      <c r="AC45990" s="1"/>
      <c r="AJ45990" s="1"/>
      <c r="AK45990" s="1"/>
      <c r="AL45990" s="1"/>
    </row>
    <row r="45991">
      <c r="I45991" s="1"/>
      <c r="J45991" s="1"/>
      <c r="K45991" s="1"/>
      <c r="AA45991" s="1"/>
      <c r="AB45991" s="1"/>
      <c r="AC45991" s="1"/>
      <c r="AJ45991" s="1"/>
      <c r="AK45991" s="1"/>
      <c r="AL45991" s="1"/>
    </row>
    <row r="45992">
      <c r="I45992" s="1"/>
      <c r="J45992" s="1"/>
      <c r="K45992" s="1"/>
      <c r="AA45992" s="1"/>
      <c r="AB45992" s="1"/>
      <c r="AC45992" s="1"/>
      <c r="AJ45992" s="1"/>
      <c r="AK45992" s="1"/>
      <c r="AL45992" s="1"/>
    </row>
    <row r="45993">
      <c r="I45993" s="1"/>
      <c r="J45993" s="1"/>
      <c r="K45993" s="1"/>
      <c r="AA45993" s="1"/>
      <c r="AB45993" s="1"/>
      <c r="AC45993" s="1"/>
      <c r="AJ45993" s="1"/>
      <c r="AK45993" s="1"/>
      <c r="AL45993" s="1"/>
    </row>
    <row r="45994">
      <c r="I45994" s="1"/>
      <c r="J45994" s="1"/>
      <c r="K45994" s="1"/>
      <c r="AA45994" s="1"/>
      <c r="AB45994" s="1"/>
      <c r="AC45994" s="1"/>
      <c r="AJ45994" s="1"/>
      <c r="AK45994" s="1"/>
      <c r="AL45994" s="1"/>
    </row>
    <row r="45995">
      <c r="I45995" s="1"/>
      <c r="J45995" s="1"/>
      <c r="K45995" s="1"/>
      <c r="AA45995" s="1"/>
      <c r="AB45995" s="1"/>
      <c r="AC45995" s="1"/>
      <c r="AJ45995" s="1"/>
      <c r="AK45995" s="1"/>
      <c r="AL45995" s="1"/>
    </row>
    <row r="45996">
      <c r="I45996" s="1"/>
      <c r="J45996" s="1"/>
      <c r="K45996" s="1"/>
      <c r="AA45996" s="1"/>
      <c r="AB45996" s="1"/>
      <c r="AC45996" s="1"/>
      <c r="AJ45996" s="1"/>
      <c r="AK45996" s="1"/>
      <c r="AL45996" s="1"/>
    </row>
    <row r="45997">
      <c r="I45997" s="1"/>
      <c r="J45997" s="1"/>
      <c r="K45997" s="1"/>
      <c r="AA45997" s="1"/>
      <c r="AB45997" s="1"/>
      <c r="AC45997" s="1"/>
      <c r="AJ45997" s="1"/>
      <c r="AK45997" s="1"/>
      <c r="AL45997" s="1"/>
    </row>
    <row r="45998">
      <c r="I45998" s="1"/>
      <c r="J45998" s="1"/>
      <c r="K45998" s="1"/>
      <c r="AA45998" s="1"/>
      <c r="AB45998" s="1"/>
      <c r="AC45998" s="1"/>
      <c r="AJ45998" s="1"/>
      <c r="AK45998" s="1"/>
      <c r="AL45998" s="1"/>
    </row>
    <row r="45999">
      <c r="I45999" s="1"/>
      <c r="J45999" s="1"/>
      <c r="K45999" s="1"/>
      <c r="AA45999" s="1"/>
      <c r="AB45999" s="1"/>
      <c r="AC45999" s="1"/>
      <c r="AJ45999" s="1"/>
      <c r="AK45999" s="1"/>
      <c r="AL45999" s="1"/>
    </row>
    <row r="46000">
      <c r="I46000" s="1"/>
      <c r="J46000" s="1"/>
      <c r="K46000" s="1"/>
      <c r="AA46000" s="1"/>
      <c r="AB46000" s="1"/>
      <c r="AC46000" s="1"/>
      <c r="AJ46000" s="1"/>
      <c r="AK46000" s="1"/>
      <c r="AL46000" s="1"/>
    </row>
    <row r="46001">
      <c r="I46001" s="1"/>
      <c r="J46001" s="1"/>
      <c r="K46001" s="1"/>
      <c r="AA46001" s="1"/>
      <c r="AB46001" s="1"/>
      <c r="AC46001" s="1"/>
      <c r="AJ46001" s="1"/>
      <c r="AK46001" s="1"/>
      <c r="AL46001" s="1"/>
    </row>
    <row r="46002">
      <c r="I46002" s="1"/>
      <c r="J46002" s="1"/>
      <c r="K46002" s="1"/>
      <c r="AA46002" s="1"/>
      <c r="AB46002" s="1"/>
      <c r="AC46002" s="1"/>
      <c r="AJ46002" s="1"/>
      <c r="AK46002" s="1"/>
      <c r="AL46002" s="1"/>
    </row>
    <row r="46003">
      <c r="I46003" s="1"/>
      <c r="J46003" s="1"/>
      <c r="K46003" s="1"/>
      <c r="AA46003" s="1"/>
      <c r="AB46003" s="1"/>
      <c r="AC46003" s="1"/>
      <c r="AJ46003" s="1"/>
      <c r="AK46003" s="1"/>
      <c r="AL46003" s="1"/>
    </row>
    <row r="46004">
      <c r="I46004" s="1"/>
      <c r="J46004" s="1"/>
      <c r="K46004" s="1"/>
      <c r="AA46004" s="1"/>
      <c r="AB46004" s="1"/>
      <c r="AC46004" s="1"/>
      <c r="AJ46004" s="1"/>
      <c r="AK46004" s="1"/>
      <c r="AL46004" s="1"/>
    </row>
    <row r="46005">
      <c r="I46005" s="1"/>
      <c r="J46005" s="1"/>
      <c r="K46005" s="1"/>
      <c r="AA46005" s="1"/>
      <c r="AB46005" s="1"/>
      <c r="AC46005" s="1"/>
      <c r="AJ46005" s="1"/>
      <c r="AK46005" s="1"/>
      <c r="AL46005" s="1"/>
    </row>
    <row r="46006">
      <c r="I46006" s="1"/>
      <c r="J46006" s="1"/>
      <c r="K46006" s="1"/>
      <c r="AA46006" s="1"/>
      <c r="AB46006" s="1"/>
      <c r="AC46006" s="1"/>
      <c r="AJ46006" s="1"/>
      <c r="AK46006" s="1"/>
      <c r="AL46006" s="1"/>
    </row>
    <row r="46007">
      <c r="I46007" s="1"/>
      <c r="J46007" s="1"/>
      <c r="K46007" s="1"/>
      <c r="AA46007" s="1"/>
      <c r="AB46007" s="1"/>
      <c r="AC46007" s="1"/>
      <c r="AJ46007" s="1"/>
      <c r="AK46007" s="1"/>
      <c r="AL46007" s="1"/>
    </row>
    <row r="46008">
      <c r="I46008" s="1"/>
      <c r="J46008" s="1"/>
      <c r="K46008" s="1"/>
      <c r="AA46008" s="1"/>
      <c r="AB46008" s="1"/>
      <c r="AC46008" s="1"/>
      <c r="AJ46008" s="1"/>
      <c r="AK46008" s="1"/>
      <c r="AL46008" s="1"/>
    </row>
    <row r="46009">
      <c r="I46009" s="1"/>
      <c r="J46009" s="1"/>
      <c r="K46009" s="1"/>
      <c r="AA46009" s="1"/>
      <c r="AB46009" s="1"/>
      <c r="AC46009" s="1"/>
      <c r="AJ46009" s="1"/>
      <c r="AK46009" s="1"/>
      <c r="AL46009" s="1"/>
    </row>
    <row r="46010">
      <c r="I46010" s="1"/>
      <c r="J46010" s="1"/>
      <c r="K46010" s="1"/>
      <c r="AA46010" s="1"/>
      <c r="AB46010" s="1"/>
      <c r="AC46010" s="1"/>
      <c r="AJ46010" s="1"/>
      <c r="AK46010" s="1"/>
      <c r="AL46010" s="1"/>
    </row>
    <row r="46011">
      <c r="I46011" s="1"/>
      <c r="J46011" s="1"/>
      <c r="K46011" s="1"/>
      <c r="AA46011" s="1"/>
      <c r="AB46011" s="1"/>
      <c r="AC46011" s="1"/>
      <c r="AJ46011" s="1"/>
      <c r="AK46011" s="1"/>
      <c r="AL46011" s="1"/>
    </row>
    <row r="46012">
      <c r="I46012" s="1"/>
      <c r="J46012" s="1"/>
      <c r="K46012" s="1"/>
      <c r="AA46012" s="1"/>
      <c r="AB46012" s="1"/>
      <c r="AC46012" s="1"/>
      <c r="AJ46012" s="1"/>
      <c r="AK46012" s="1"/>
      <c r="AL46012" s="1"/>
    </row>
    <row r="46013">
      <c r="I46013" s="1"/>
      <c r="J46013" s="1"/>
      <c r="K46013" s="1"/>
      <c r="AA46013" s="1"/>
      <c r="AB46013" s="1"/>
      <c r="AC46013" s="1"/>
      <c r="AJ46013" s="1"/>
      <c r="AK46013" s="1"/>
      <c r="AL46013" s="1"/>
    </row>
    <row r="46014">
      <c r="I46014" s="1"/>
      <c r="J46014" s="1"/>
      <c r="K46014" s="1"/>
      <c r="AA46014" s="1"/>
      <c r="AB46014" s="1"/>
      <c r="AC46014" s="1"/>
      <c r="AJ46014" s="1"/>
      <c r="AK46014" s="1"/>
      <c r="AL46014" s="1"/>
    </row>
    <row r="46015">
      <c r="I46015" s="1"/>
      <c r="J46015" s="1"/>
      <c r="K46015" s="1"/>
      <c r="AA46015" s="1"/>
      <c r="AB46015" s="1"/>
      <c r="AC46015" s="1"/>
      <c r="AJ46015" s="1"/>
      <c r="AK46015" s="1"/>
      <c r="AL46015" s="1"/>
    </row>
    <row r="46016">
      <c r="I46016" s="1"/>
      <c r="J46016" s="1"/>
      <c r="K46016" s="1"/>
      <c r="AA46016" s="1"/>
      <c r="AB46016" s="1"/>
      <c r="AC46016" s="1"/>
      <c r="AJ46016" s="1"/>
      <c r="AK46016" s="1"/>
      <c r="AL46016" s="1"/>
    </row>
    <row r="46017">
      <c r="I46017" s="1"/>
      <c r="J46017" s="1"/>
      <c r="K46017" s="1"/>
      <c r="AA46017" s="1"/>
      <c r="AB46017" s="1"/>
      <c r="AC46017" s="1"/>
      <c r="AJ46017" s="1"/>
      <c r="AK46017" s="1"/>
      <c r="AL46017" s="1"/>
    </row>
    <row r="46018">
      <c r="I46018" s="1"/>
      <c r="J46018" s="1"/>
      <c r="K46018" s="1"/>
      <c r="AA46018" s="1"/>
      <c r="AB46018" s="1"/>
      <c r="AC46018" s="1"/>
      <c r="AJ46018" s="1"/>
      <c r="AK46018" s="1"/>
      <c r="AL46018" s="1"/>
    </row>
    <row r="46019">
      <c r="I46019" s="1"/>
      <c r="J46019" s="1"/>
      <c r="K46019" s="1"/>
      <c r="AA46019" s="1"/>
      <c r="AB46019" s="1"/>
      <c r="AC46019" s="1"/>
      <c r="AJ46019" s="1"/>
      <c r="AK46019" s="1"/>
      <c r="AL46019" s="1"/>
    </row>
    <row r="46020">
      <c r="I46020" s="1"/>
      <c r="J46020" s="1"/>
      <c r="K46020" s="1"/>
      <c r="AA46020" s="1"/>
      <c r="AB46020" s="1"/>
      <c r="AC46020" s="1"/>
      <c r="AJ46020" s="1"/>
      <c r="AK46020" s="1"/>
      <c r="AL46020" s="1"/>
    </row>
    <row r="46021">
      <c r="I46021" s="1"/>
      <c r="J46021" s="1"/>
      <c r="K46021" s="1"/>
      <c r="AA46021" s="1"/>
      <c r="AB46021" s="1"/>
      <c r="AC46021" s="1"/>
      <c r="AJ46021" s="1"/>
      <c r="AK46021" s="1"/>
      <c r="AL46021" s="1"/>
    </row>
    <row r="46022">
      <c r="I46022" s="1"/>
      <c r="J46022" s="1"/>
      <c r="K46022" s="1"/>
      <c r="AA46022" s="1"/>
      <c r="AB46022" s="1"/>
      <c r="AC46022" s="1"/>
      <c r="AJ46022" s="1"/>
      <c r="AK46022" s="1"/>
      <c r="AL46022" s="1"/>
    </row>
    <row r="46023">
      <c r="I46023" s="1"/>
      <c r="J46023" s="1"/>
      <c r="K46023" s="1"/>
      <c r="AA46023" s="1"/>
      <c r="AB46023" s="1"/>
      <c r="AC46023" s="1"/>
      <c r="AJ46023" s="1"/>
      <c r="AK46023" s="1"/>
      <c r="AL46023" s="1"/>
    </row>
    <row r="46024">
      <c r="I46024" s="1"/>
      <c r="J46024" s="1"/>
      <c r="K46024" s="1"/>
      <c r="AA46024" s="1"/>
      <c r="AB46024" s="1"/>
      <c r="AC46024" s="1"/>
      <c r="AJ46024" s="1"/>
      <c r="AK46024" s="1"/>
      <c r="AL46024" s="1"/>
    </row>
    <row r="46025">
      <c r="I46025" s="1"/>
      <c r="J46025" s="1"/>
      <c r="K46025" s="1"/>
      <c r="AA46025" s="1"/>
      <c r="AB46025" s="1"/>
      <c r="AC46025" s="1"/>
      <c r="AJ46025" s="1"/>
      <c r="AK46025" s="1"/>
      <c r="AL46025" s="1"/>
    </row>
    <row r="46026">
      <c r="I46026" s="1"/>
      <c r="J46026" s="1"/>
      <c r="K46026" s="1"/>
      <c r="AA46026" s="1"/>
      <c r="AB46026" s="1"/>
      <c r="AC46026" s="1"/>
      <c r="AJ46026" s="1"/>
      <c r="AK46026" s="1"/>
      <c r="AL46026" s="1"/>
    </row>
    <row r="46027">
      <c r="I46027" s="1"/>
      <c r="J46027" s="1"/>
      <c r="K46027" s="1"/>
      <c r="AA46027" s="1"/>
      <c r="AB46027" s="1"/>
      <c r="AC46027" s="1"/>
      <c r="AJ46027" s="1"/>
      <c r="AK46027" s="1"/>
      <c r="AL46027" s="1"/>
    </row>
    <row r="46028">
      <c r="I46028" s="1"/>
      <c r="J46028" s="1"/>
      <c r="K46028" s="1"/>
      <c r="AA46028" s="1"/>
      <c r="AB46028" s="1"/>
      <c r="AC46028" s="1"/>
      <c r="AJ46028" s="1"/>
      <c r="AK46028" s="1"/>
      <c r="AL46028" s="1"/>
    </row>
    <row r="46029">
      <c r="I46029" s="1"/>
      <c r="J46029" s="1"/>
      <c r="K46029" s="1"/>
      <c r="AA46029" s="1"/>
      <c r="AB46029" s="1"/>
      <c r="AC46029" s="1"/>
      <c r="AJ46029" s="1"/>
      <c r="AK46029" s="1"/>
      <c r="AL46029" s="1"/>
    </row>
    <row r="46030">
      <c r="I46030" s="1"/>
      <c r="J46030" s="1"/>
      <c r="K46030" s="1"/>
      <c r="AA46030" s="1"/>
      <c r="AB46030" s="1"/>
      <c r="AC46030" s="1"/>
      <c r="AJ46030" s="1"/>
      <c r="AK46030" s="1"/>
      <c r="AL46030" s="1"/>
    </row>
    <row r="46031">
      <c r="I46031" s="1"/>
      <c r="J46031" s="1"/>
      <c r="K46031" s="1"/>
      <c r="AA46031" s="1"/>
      <c r="AB46031" s="1"/>
      <c r="AC46031" s="1"/>
      <c r="AJ46031" s="1"/>
      <c r="AK46031" s="1"/>
      <c r="AL46031" s="1"/>
    </row>
    <row r="46032">
      <c r="I46032" s="1"/>
      <c r="J46032" s="1"/>
      <c r="K46032" s="1"/>
      <c r="AA46032" s="1"/>
      <c r="AB46032" s="1"/>
      <c r="AC46032" s="1"/>
      <c r="AJ46032" s="1"/>
      <c r="AK46032" s="1"/>
      <c r="AL46032" s="1"/>
    </row>
    <row r="46033">
      <c r="I46033" s="1"/>
      <c r="J46033" s="1"/>
      <c r="K46033" s="1"/>
      <c r="AA46033" s="1"/>
      <c r="AB46033" s="1"/>
      <c r="AC46033" s="1"/>
      <c r="AJ46033" s="1"/>
      <c r="AK46033" s="1"/>
      <c r="AL46033" s="1"/>
    </row>
    <row r="46034">
      <c r="I46034" s="1"/>
      <c r="J46034" s="1"/>
      <c r="K46034" s="1"/>
      <c r="AA46034" s="1"/>
      <c r="AB46034" s="1"/>
      <c r="AC46034" s="1"/>
      <c r="AJ46034" s="1"/>
      <c r="AK46034" s="1"/>
      <c r="AL46034" s="1"/>
    </row>
    <row r="46035">
      <c r="I46035" s="1"/>
      <c r="J46035" s="1"/>
      <c r="K46035" s="1"/>
      <c r="AA46035" s="1"/>
      <c r="AB46035" s="1"/>
      <c r="AC46035" s="1"/>
      <c r="AJ46035" s="1"/>
      <c r="AK46035" s="1"/>
      <c r="AL46035" s="1"/>
    </row>
    <row r="46036">
      <c r="I46036" s="1"/>
      <c r="J46036" s="1"/>
      <c r="K46036" s="1"/>
      <c r="AA46036" s="1"/>
      <c r="AB46036" s="1"/>
      <c r="AC46036" s="1"/>
      <c r="AJ46036" s="1"/>
      <c r="AK46036" s="1"/>
      <c r="AL46036" s="1"/>
    </row>
    <row r="46037">
      <c r="I46037" s="1"/>
      <c r="J46037" s="1"/>
      <c r="K46037" s="1"/>
      <c r="AA46037" s="1"/>
      <c r="AB46037" s="1"/>
      <c r="AC46037" s="1"/>
      <c r="AJ46037" s="1"/>
      <c r="AK46037" s="1"/>
      <c r="AL46037" s="1"/>
    </row>
    <row r="46038">
      <c r="I46038" s="1"/>
      <c r="J46038" s="1"/>
      <c r="K46038" s="1"/>
      <c r="AA46038" s="1"/>
      <c r="AB46038" s="1"/>
      <c r="AC46038" s="1"/>
      <c r="AJ46038" s="1"/>
      <c r="AK46038" s="1"/>
      <c r="AL46038" s="1"/>
    </row>
    <row r="46039">
      <c r="I46039" s="1"/>
      <c r="J46039" s="1"/>
      <c r="K46039" s="1"/>
      <c r="AA46039" s="1"/>
      <c r="AB46039" s="1"/>
      <c r="AC46039" s="1"/>
      <c r="AJ46039" s="1"/>
      <c r="AK46039" s="1"/>
      <c r="AL46039" s="1"/>
    </row>
    <row r="46040">
      <c r="I46040" s="1"/>
      <c r="J46040" s="1"/>
      <c r="K46040" s="1"/>
      <c r="AA46040" s="1"/>
      <c r="AB46040" s="1"/>
      <c r="AC46040" s="1"/>
      <c r="AJ46040" s="1"/>
      <c r="AK46040" s="1"/>
      <c r="AL46040" s="1"/>
    </row>
    <row r="46041">
      <c r="I46041" s="1"/>
      <c r="J46041" s="1"/>
      <c r="K46041" s="1"/>
      <c r="AA46041" s="1"/>
      <c r="AB46041" s="1"/>
      <c r="AC46041" s="1"/>
      <c r="AJ46041" s="1"/>
      <c r="AK46041" s="1"/>
      <c r="AL46041" s="1"/>
    </row>
    <row r="46042">
      <c r="I46042" s="1"/>
      <c r="J46042" s="1"/>
      <c r="K46042" s="1"/>
      <c r="AA46042" s="1"/>
      <c r="AB46042" s="1"/>
      <c r="AC46042" s="1"/>
      <c r="AJ46042" s="1"/>
      <c r="AK46042" s="1"/>
      <c r="AL46042" s="1"/>
    </row>
    <row r="46043">
      <c r="I46043" s="1"/>
      <c r="J46043" s="1"/>
      <c r="K46043" s="1"/>
      <c r="AA46043" s="1"/>
      <c r="AB46043" s="1"/>
      <c r="AC46043" s="1"/>
      <c r="AJ46043" s="1"/>
      <c r="AK46043" s="1"/>
      <c r="AL46043" s="1"/>
    </row>
    <row r="46044">
      <c r="I46044" s="1"/>
      <c r="J46044" s="1"/>
      <c r="K46044" s="1"/>
      <c r="AA46044" s="1"/>
      <c r="AB46044" s="1"/>
      <c r="AC46044" s="1"/>
      <c r="AJ46044" s="1"/>
      <c r="AK46044" s="1"/>
      <c r="AL46044" s="1"/>
    </row>
    <row r="46045">
      <c r="I46045" s="1"/>
      <c r="J46045" s="1"/>
      <c r="K46045" s="1"/>
      <c r="AA46045" s="1"/>
      <c r="AB46045" s="1"/>
      <c r="AC46045" s="1"/>
      <c r="AJ46045" s="1"/>
      <c r="AK46045" s="1"/>
      <c r="AL46045" s="1"/>
    </row>
    <row r="46046">
      <c r="I46046" s="1"/>
      <c r="J46046" s="1"/>
      <c r="K46046" s="1"/>
      <c r="AA46046" s="1"/>
      <c r="AB46046" s="1"/>
      <c r="AC46046" s="1"/>
      <c r="AJ46046" s="1"/>
      <c r="AK46046" s="1"/>
      <c r="AL46046" s="1"/>
    </row>
    <row r="46047">
      <c r="I46047" s="1"/>
      <c r="J46047" s="1"/>
      <c r="K46047" s="1"/>
      <c r="AA46047" s="1"/>
      <c r="AB46047" s="1"/>
      <c r="AC46047" s="1"/>
      <c r="AJ46047" s="1"/>
      <c r="AK46047" s="1"/>
      <c r="AL46047" s="1"/>
    </row>
    <row r="46048">
      <c r="I46048" s="1"/>
      <c r="J46048" s="1"/>
      <c r="K46048" s="1"/>
      <c r="AA46048" s="1"/>
      <c r="AB46048" s="1"/>
      <c r="AC46048" s="1"/>
      <c r="AJ46048" s="1"/>
      <c r="AK46048" s="1"/>
      <c r="AL46048" s="1"/>
    </row>
    <row r="46049">
      <c r="I46049" s="1"/>
      <c r="J46049" s="1"/>
      <c r="K46049" s="1"/>
      <c r="AA46049" s="1"/>
      <c r="AB46049" s="1"/>
      <c r="AC46049" s="1"/>
      <c r="AJ46049" s="1"/>
      <c r="AK46049" s="1"/>
      <c r="AL46049" s="1"/>
    </row>
    <row r="46050">
      <c r="I46050" s="1"/>
      <c r="J46050" s="1"/>
      <c r="K46050" s="1"/>
      <c r="AA46050" s="1"/>
      <c r="AB46050" s="1"/>
      <c r="AC46050" s="1"/>
      <c r="AJ46050" s="1"/>
      <c r="AK46050" s="1"/>
      <c r="AL46050" s="1"/>
    </row>
    <row r="46051">
      <c r="I46051" s="1"/>
      <c r="J46051" s="1"/>
      <c r="K46051" s="1"/>
      <c r="AA46051" s="1"/>
      <c r="AB46051" s="1"/>
      <c r="AC46051" s="1"/>
      <c r="AJ46051" s="1"/>
      <c r="AK46051" s="1"/>
      <c r="AL46051" s="1"/>
    </row>
    <row r="46052">
      <c r="I46052" s="1"/>
      <c r="J46052" s="1"/>
      <c r="K46052" s="1"/>
      <c r="AA46052" s="1"/>
      <c r="AB46052" s="1"/>
      <c r="AC46052" s="1"/>
      <c r="AJ46052" s="1"/>
      <c r="AK46052" s="1"/>
      <c r="AL46052" s="1"/>
    </row>
    <row r="46053">
      <c r="I46053" s="1"/>
      <c r="J46053" s="1"/>
      <c r="K46053" s="1"/>
      <c r="AA46053" s="1"/>
      <c r="AB46053" s="1"/>
      <c r="AC46053" s="1"/>
      <c r="AJ46053" s="1"/>
      <c r="AK46053" s="1"/>
      <c r="AL46053" s="1"/>
    </row>
    <row r="46054">
      <c r="I46054" s="1"/>
      <c r="J46054" s="1"/>
      <c r="K46054" s="1"/>
      <c r="AA46054" s="1"/>
      <c r="AB46054" s="1"/>
      <c r="AC46054" s="1"/>
      <c r="AJ46054" s="1"/>
      <c r="AK46054" s="1"/>
      <c r="AL46054" s="1"/>
    </row>
    <row r="46055">
      <c r="I46055" s="1"/>
      <c r="J46055" s="1"/>
      <c r="K46055" s="1"/>
      <c r="AA46055" s="1"/>
      <c r="AB46055" s="1"/>
      <c r="AC46055" s="1"/>
      <c r="AJ46055" s="1"/>
      <c r="AK46055" s="1"/>
      <c r="AL46055" s="1"/>
    </row>
    <row r="46056">
      <c r="I46056" s="1"/>
      <c r="J46056" s="1"/>
      <c r="K46056" s="1"/>
      <c r="AA46056" s="1"/>
      <c r="AB46056" s="1"/>
      <c r="AC46056" s="1"/>
      <c r="AJ46056" s="1"/>
      <c r="AK46056" s="1"/>
      <c r="AL46056" s="1"/>
    </row>
    <row r="46057">
      <c r="I46057" s="1"/>
      <c r="J46057" s="1"/>
      <c r="K46057" s="1"/>
      <c r="AA46057" s="1"/>
      <c r="AB46057" s="1"/>
      <c r="AC46057" s="1"/>
      <c r="AJ46057" s="1"/>
      <c r="AK46057" s="1"/>
      <c r="AL46057" s="1"/>
    </row>
    <row r="46058">
      <c r="I46058" s="1"/>
      <c r="J46058" s="1"/>
      <c r="K46058" s="1"/>
      <c r="AA46058" s="1"/>
      <c r="AB46058" s="1"/>
      <c r="AC46058" s="1"/>
      <c r="AJ46058" s="1"/>
      <c r="AK46058" s="1"/>
      <c r="AL46058" s="1"/>
    </row>
    <row r="46059">
      <c r="I46059" s="1"/>
      <c r="J46059" s="1"/>
      <c r="K46059" s="1"/>
      <c r="AA46059" s="1"/>
      <c r="AB46059" s="1"/>
      <c r="AC46059" s="1"/>
      <c r="AJ46059" s="1"/>
      <c r="AK46059" s="1"/>
      <c r="AL46059" s="1"/>
    </row>
    <row r="46060">
      <c r="I46060" s="1"/>
      <c r="J46060" s="1"/>
      <c r="K46060" s="1"/>
      <c r="AA46060" s="1"/>
      <c r="AB46060" s="1"/>
      <c r="AC46060" s="1"/>
      <c r="AJ46060" s="1"/>
      <c r="AK46060" s="1"/>
      <c r="AL46060" s="1"/>
    </row>
    <row r="46061">
      <c r="I46061" s="1"/>
      <c r="J46061" s="1"/>
      <c r="K46061" s="1"/>
      <c r="AA46061" s="1"/>
      <c r="AB46061" s="1"/>
      <c r="AC46061" s="1"/>
      <c r="AJ46061" s="1"/>
      <c r="AK46061" s="1"/>
      <c r="AL46061" s="1"/>
    </row>
    <row r="46062">
      <c r="I46062" s="1"/>
      <c r="J46062" s="1"/>
      <c r="K46062" s="1"/>
      <c r="AA46062" s="1"/>
      <c r="AB46062" s="1"/>
      <c r="AC46062" s="1"/>
      <c r="AJ46062" s="1"/>
      <c r="AK46062" s="1"/>
      <c r="AL46062" s="1"/>
    </row>
    <row r="46063">
      <c r="I46063" s="1"/>
      <c r="J46063" s="1"/>
      <c r="K46063" s="1"/>
      <c r="AA46063" s="1"/>
      <c r="AB46063" s="1"/>
      <c r="AC46063" s="1"/>
      <c r="AJ46063" s="1"/>
      <c r="AK46063" s="1"/>
      <c r="AL46063" s="1"/>
    </row>
    <row r="46064">
      <c r="I46064" s="1"/>
      <c r="J46064" s="1"/>
      <c r="K46064" s="1"/>
      <c r="AA46064" s="1"/>
      <c r="AB46064" s="1"/>
      <c r="AC46064" s="1"/>
      <c r="AJ46064" s="1"/>
      <c r="AK46064" s="1"/>
      <c r="AL46064" s="1"/>
    </row>
    <row r="46065">
      <c r="I46065" s="1"/>
      <c r="J46065" s="1"/>
      <c r="K46065" s="1"/>
      <c r="AA46065" s="1"/>
      <c r="AB46065" s="1"/>
      <c r="AC46065" s="1"/>
      <c r="AJ46065" s="1"/>
      <c r="AK46065" s="1"/>
      <c r="AL46065" s="1"/>
    </row>
    <row r="46066">
      <c r="I46066" s="1"/>
      <c r="J46066" s="1"/>
      <c r="K46066" s="1"/>
      <c r="AA46066" s="1"/>
      <c r="AB46066" s="1"/>
      <c r="AC46066" s="1"/>
      <c r="AJ46066" s="1"/>
      <c r="AK46066" s="1"/>
      <c r="AL46066" s="1"/>
    </row>
    <row r="46067">
      <c r="I46067" s="1"/>
      <c r="J46067" s="1"/>
      <c r="K46067" s="1"/>
      <c r="AA46067" s="1"/>
      <c r="AB46067" s="1"/>
      <c r="AC46067" s="1"/>
      <c r="AJ46067" s="1"/>
      <c r="AK46067" s="1"/>
      <c r="AL46067" s="1"/>
    </row>
    <row r="46068">
      <c r="I46068" s="1"/>
      <c r="J46068" s="1"/>
      <c r="K46068" s="1"/>
      <c r="AA46068" s="1"/>
      <c r="AB46068" s="1"/>
      <c r="AC46068" s="1"/>
      <c r="AJ46068" s="1"/>
      <c r="AK46068" s="1"/>
      <c r="AL46068" s="1"/>
    </row>
    <row r="46069">
      <c r="I46069" s="1"/>
      <c r="J46069" s="1"/>
      <c r="K46069" s="1"/>
      <c r="AA46069" s="1"/>
      <c r="AB46069" s="1"/>
      <c r="AC46069" s="1"/>
      <c r="AJ46069" s="1"/>
      <c r="AK46069" s="1"/>
      <c r="AL46069" s="1"/>
    </row>
    <row r="46070">
      <c r="I46070" s="1"/>
      <c r="J46070" s="1"/>
      <c r="K46070" s="1"/>
      <c r="AA46070" s="1"/>
      <c r="AB46070" s="1"/>
      <c r="AC46070" s="1"/>
      <c r="AJ46070" s="1"/>
      <c r="AK46070" s="1"/>
      <c r="AL46070" s="1"/>
    </row>
    <row r="46071">
      <c r="I46071" s="1"/>
      <c r="J46071" s="1"/>
      <c r="K46071" s="1"/>
      <c r="AA46071" s="1"/>
      <c r="AB46071" s="1"/>
      <c r="AC46071" s="1"/>
      <c r="AJ46071" s="1"/>
      <c r="AK46071" s="1"/>
      <c r="AL46071" s="1"/>
    </row>
    <row r="46072">
      <c r="I46072" s="1"/>
      <c r="J46072" s="1"/>
      <c r="K46072" s="1"/>
      <c r="AA46072" s="1"/>
      <c r="AB46072" s="1"/>
      <c r="AC46072" s="1"/>
      <c r="AJ46072" s="1"/>
      <c r="AK46072" s="1"/>
      <c r="AL46072" s="1"/>
    </row>
    <row r="46073">
      <c r="I46073" s="1"/>
      <c r="J46073" s="1"/>
      <c r="K46073" s="1"/>
      <c r="AA46073" s="1"/>
      <c r="AB46073" s="1"/>
      <c r="AC46073" s="1"/>
      <c r="AJ46073" s="1"/>
      <c r="AK46073" s="1"/>
      <c r="AL46073" s="1"/>
    </row>
    <row r="46074">
      <c r="I46074" s="1"/>
      <c r="J46074" s="1"/>
      <c r="K46074" s="1"/>
      <c r="AA46074" s="1"/>
      <c r="AB46074" s="1"/>
      <c r="AC46074" s="1"/>
      <c r="AJ46074" s="1"/>
      <c r="AK46074" s="1"/>
      <c r="AL46074" s="1"/>
    </row>
    <row r="46075">
      <c r="I46075" s="1"/>
      <c r="J46075" s="1"/>
      <c r="K46075" s="1"/>
      <c r="AA46075" s="1"/>
      <c r="AB46075" s="1"/>
      <c r="AC46075" s="1"/>
      <c r="AJ46075" s="1"/>
      <c r="AK46075" s="1"/>
      <c r="AL46075" s="1"/>
    </row>
    <row r="46076">
      <c r="I46076" s="1"/>
      <c r="J46076" s="1"/>
      <c r="K46076" s="1"/>
      <c r="AA46076" s="1"/>
      <c r="AB46076" s="1"/>
      <c r="AC46076" s="1"/>
      <c r="AJ46076" s="1"/>
      <c r="AK46076" s="1"/>
      <c r="AL46076" s="1"/>
    </row>
    <row r="46077">
      <c r="I46077" s="1"/>
      <c r="J46077" s="1"/>
      <c r="K46077" s="1"/>
      <c r="AA46077" s="1"/>
      <c r="AB46077" s="1"/>
      <c r="AC46077" s="1"/>
      <c r="AJ46077" s="1"/>
      <c r="AK46077" s="1"/>
      <c r="AL46077" s="1"/>
    </row>
    <row r="46078">
      <c r="I46078" s="1"/>
      <c r="J46078" s="1"/>
      <c r="K46078" s="1"/>
      <c r="AA46078" s="1"/>
      <c r="AB46078" s="1"/>
      <c r="AC46078" s="1"/>
      <c r="AJ46078" s="1"/>
      <c r="AK46078" s="1"/>
      <c r="AL46078" s="1"/>
    </row>
    <row r="46079">
      <c r="I46079" s="1"/>
      <c r="J46079" s="1"/>
      <c r="K46079" s="1"/>
      <c r="AA46079" s="1"/>
      <c r="AB46079" s="1"/>
      <c r="AC46079" s="1"/>
      <c r="AJ46079" s="1"/>
      <c r="AK46079" s="1"/>
      <c r="AL46079" s="1"/>
    </row>
    <row r="46080">
      <c r="I46080" s="1"/>
      <c r="J46080" s="1"/>
      <c r="K46080" s="1"/>
      <c r="AA46080" s="1"/>
      <c r="AB46080" s="1"/>
      <c r="AC46080" s="1"/>
      <c r="AJ46080" s="1"/>
      <c r="AK46080" s="1"/>
      <c r="AL46080" s="1"/>
    </row>
    <row r="46081">
      <c r="I46081" s="1"/>
      <c r="J46081" s="1"/>
      <c r="K46081" s="1"/>
      <c r="AA46081" s="1"/>
      <c r="AB46081" s="1"/>
      <c r="AC46081" s="1"/>
      <c r="AJ46081" s="1"/>
      <c r="AK46081" s="1"/>
      <c r="AL46081" s="1"/>
    </row>
    <row r="46082">
      <c r="I46082" s="1"/>
      <c r="J46082" s="1"/>
      <c r="K46082" s="1"/>
      <c r="AA46082" s="1"/>
      <c r="AB46082" s="1"/>
      <c r="AC46082" s="1"/>
      <c r="AJ46082" s="1"/>
      <c r="AK46082" s="1"/>
      <c r="AL46082" s="1"/>
    </row>
    <row r="46083">
      <c r="I46083" s="1"/>
      <c r="J46083" s="1"/>
      <c r="K46083" s="1"/>
      <c r="AA46083" s="1"/>
      <c r="AB46083" s="1"/>
      <c r="AC46083" s="1"/>
      <c r="AJ46083" s="1"/>
      <c r="AK46083" s="1"/>
      <c r="AL46083" s="1"/>
    </row>
    <row r="46084">
      <c r="I46084" s="1"/>
      <c r="J46084" s="1"/>
      <c r="K46084" s="1"/>
      <c r="AA46084" s="1"/>
      <c r="AB46084" s="1"/>
      <c r="AC46084" s="1"/>
      <c r="AJ46084" s="1"/>
      <c r="AK46084" s="1"/>
      <c r="AL46084" s="1"/>
    </row>
    <row r="46085">
      <c r="I46085" s="1"/>
      <c r="J46085" s="1"/>
      <c r="K46085" s="1"/>
      <c r="AA46085" s="1"/>
      <c r="AB46085" s="1"/>
      <c r="AC46085" s="1"/>
      <c r="AJ46085" s="1"/>
      <c r="AK46085" s="1"/>
      <c r="AL46085" s="1"/>
    </row>
    <row r="46086">
      <c r="I46086" s="1"/>
      <c r="J46086" s="1"/>
      <c r="K46086" s="1"/>
      <c r="AA46086" s="1"/>
      <c r="AB46086" s="1"/>
      <c r="AC46086" s="1"/>
      <c r="AJ46086" s="1"/>
      <c r="AK46086" s="1"/>
      <c r="AL46086" s="1"/>
    </row>
    <row r="46087">
      <c r="I46087" s="1"/>
      <c r="J46087" s="1"/>
      <c r="K46087" s="1"/>
      <c r="AA46087" s="1"/>
      <c r="AB46087" s="1"/>
      <c r="AC46087" s="1"/>
      <c r="AJ46087" s="1"/>
      <c r="AK46087" s="1"/>
      <c r="AL46087" s="1"/>
    </row>
    <row r="46088">
      <c r="I46088" s="1"/>
      <c r="J46088" s="1"/>
      <c r="K46088" s="1"/>
      <c r="AA46088" s="1"/>
      <c r="AB46088" s="1"/>
      <c r="AC46088" s="1"/>
      <c r="AJ46088" s="1"/>
      <c r="AK46088" s="1"/>
      <c r="AL46088" s="1"/>
    </row>
    <row r="46089">
      <c r="I46089" s="1"/>
      <c r="J46089" s="1"/>
      <c r="K46089" s="1"/>
      <c r="AA46089" s="1"/>
      <c r="AB46089" s="1"/>
      <c r="AC46089" s="1"/>
      <c r="AJ46089" s="1"/>
      <c r="AK46089" s="1"/>
      <c r="AL46089" s="1"/>
    </row>
    <row r="46090">
      <c r="I46090" s="1"/>
      <c r="J46090" s="1"/>
      <c r="K46090" s="1"/>
      <c r="AA46090" s="1"/>
      <c r="AB46090" s="1"/>
      <c r="AC46090" s="1"/>
      <c r="AJ46090" s="1"/>
      <c r="AK46090" s="1"/>
      <c r="AL46090" s="1"/>
    </row>
    <row r="46091">
      <c r="I46091" s="1"/>
      <c r="J46091" s="1"/>
      <c r="K46091" s="1"/>
      <c r="AA46091" s="1"/>
      <c r="AB46091" s="1"/>
      <c r="AC46091" s="1"/>
      <c r="AJ46091" s="1"/>
      <c r="AK46091" s="1"/>
      <c r="AL46091" s="1"/>
    </row>
    <row r="46092">
      <c r="I46092" s="1"/>
      <c r="J46092" s="1"/>
      <c r="K46092" s="1"/>
      <c r="AA46092" s="1"/>
      <c r="AB46092" s="1"/>
      <c r="AC46092" s="1"/>
      <c r="AJ46092" s="1"/>
      <c r="AK46092" s="1"/>
      <c r="AL46092" s="1"/>
    </row>
    <row r="46093">
      <c r="I46093" s="1"/>
      <c r="J46093" s="1"/>
      <c r="K46093" s="1"/>
      <c r="AA46093" s="1"/>
      <c r="AB46093" s="1"/>
      <c r="AC46093" s="1"/>
      <c r="AJ46093" s="1"/>
      <c r="AK46093" s="1"/>
      <c r="AL46093" s="1"/>
    </row>
    <row r="46094">
      <c r="I46094" s="1"/>
      <c r="J46094" s="1"/>
      <c r="K46094" s="1"/>
      <c r="AA46094" s="1"/>
      <c r="AB46094" s="1"/>
      <c r="AC46094" s="1"/>
      <c r="AJ46094" s="1"/>
      <c r="AK46094" s="1"/>
      <c r="AL46094" s="1"/>
    </row>
    <row r="46095">
      <c r="I46095" s="1"/>
      <c r="J46095" s="1"/>
      <c r="K46095" s="1"/>
      <c r="AA46095" s="1"/>
      <c r="AB46095" s="1"/>
      <c r="AC46095" s="1"/>
      <c r="AJ46095" s="1"/>
      <c r="AK46095" s="1"/>
      <c r="AL46095" s="1"/>
    </row>
    <row r="46096">
      <c r="I46096" s="1"/>
      <c r="J46096" s="1"/>
      <c r="K46096" s="1"/>
      <c r="AA46096" s="1"/>
      <c r="AB46096" s="1"/>
      <c r="AC46096" s="1"/>
      <c r="AJ46096" s="1"/>
      <c r="AK46096" s="1"/>
      <c r="AL46096" s="1"/>
    </row>
    <row r="46097">
      <c r="I46097" s="1"/>
      <c r="J46097" s="1"/>
      <c r="K46097" s="1"/>
      <c r="AA46097" s="1"/>
      <c r="AB46097" s="1"/>
      <c r="AC46097" s="1"/>
      <c r="AJ46097" s="1"/>
      <c r="AK46097" s="1"/>
      <c r="AL46097" s="1"/>
    </row>
    <row r="46098">
      <c r="I46098" s="1"/>
      <c r="J46098" s="1"/>
      <c r="K46098" s="1"/>
      <c r="AA46098" s="1"/>
      <c r="AB46098" s="1"/>
      <c r="AC46098" s="1"/>
      <c r="AJ46098" s="1"/>
      <c r="AK46098" s="1"/>
      <c r="AL46098" s="1"/>
    </row>
    <row r="46099">
      <c r="I46099" s="1"/>
      <c r="J46099" s="1"/>
      <c r="K46099" s="1"/>
      <c r="AA46099" s="1"/>
      <c r="AB46099" s="1"/>
      <c r="AC46099" s="1"/>
      <c r="AJ46099" s="1"/>
      <c r="AK46099" s="1"/>
      <c r="AL46099" s="1"/>
    </row>
    <row r="46100">
      <c r="I46100" s="1"/>
      <c r="J46100" s="1"/>
      <c r="K46100" s="1"/>
      <c r="AA46100" s="1"/>
      <c r="AB46100" s="1"/>
      <c r="AC46100" s="1"/>
      <c r="AJ46100" s="1"/>
      <c r="AK46100" s="1"/>
      <c r="AL46100" s="1"/>
    </row>
    <row r="46101">
      <c r="I46101" s="1"/>
      <c r="J46101" s="1"/>
      <c r="K46101" s="1"/>
      <c r="AA46101" s="1"/>
      <c r="AB46101" s="1"/>
      <c r="AC46101" s="1"/>
      <c r="AJ46101" s="1"/>
      <c r="AK46101" s="1"/>
      <c r="AL46101" s="1"/>
    </row>
    <row r="46102">
      <c r="I46102" s="1"/>
      <c r="J46102" s="1"/>
      <c r="K46102" s="1"/>
      <c r="AA46102" s="1"/>
      <c r="AB46102" s="1"/>
      <c r="AC46102" s="1"/>
      <c r="AJ46102" s="1"/>
      <c r="AK46102" s="1"/>
      <c r="AL46102" s="1"/>
    </row>
    <row r="46103">
      <c r="I46103" s="1"/>
      <c r="J46103" s="1"/>
      <c r="K46103" s="1"/>
      <c r="AA46103" s="1"/>
      <c r="AB46103" s="1"/>
      <c r="AC46103" s="1"/>
      <c r="AJ46103" s="1"/>
      <c r="AK46103" s="1"/>
      <c r="AL46103" s="1"/>
    </row>
    <row r="46104">
      <c r="I46104" s="1"/>
      <c r="J46104" s="1"/>
      <c r="K46104" s="1"/>
      <c r="AA46104" s="1"/>
      <c r="AB46104" s="1"/>
      <c r="AC46104" s="1"/>
      <c r="AJ46104" s="1"/>
      <c r="AK46104" s="1"/>
      <c r="AL46104" s="1"/>
    </row>
    <row r="46105">
      <c r="I46105" s="1"/>
      <c r="J46105" s="1"/>
      <c r="K46105" s="1"/>
      <c r="AA46105" s="1"/>
      <c r="AB46105" s="1"/>
      <c r="AC46105" s="1"/>
      <c r="AJ46105" s="1"/>
      <c r="AK46105" s="1"/>
      <c r="AL46105" s="1"/>
    </row>
    <row r="46106">
      <c r="I46106" s="1"/>
      <c r="J46106" s="1"/>
      <c r="K46106" s="1"/>
      <c r="AA46106" s="1"/>
      <c r="AB46106" s="1"/>
      <c r="AC46106" s="1"/>
      <c r="AJ46106" s="1"/>
      <c r="AK46106" s="1"/>
      <c r="AL46106" s="1"/>
    </row>
    <row r="46107">
      <c r="I46107" s="1"/>
      <c r="J46107" s="1"/>
      <c r="K46107" s="1"/>
      <c r="AA46107" s="1"/>
      <c r="AB46107" s="1"/>
      <c r="AC46107" s="1"/>
      <c r="AJ46107" s="1"/>
      <c r="AK46107" s="1"/>
      <c r="AL46107" s="1"/>
    </row>
    <row r="46108">
      <c r="I46108" s="1"/>
      <c r="J46108" s="1"/>
      <c r="K46108" s="1"/>
      <c r="AA46108" s="1"/>
      <c r="AB46108" s="1"/>
      <c r="AC46108" s="1"/>
      <c r="AJ46108" s="1"/>
      <c r="AK46108" s="1"/>
      <c r="AL46108" s="1"/>
    </row>
    <row r="46109">
      <c r="I46109" s="1"/>
      <c r="J46109" s="1"/>
      <c r="K46109" s="1"/>
      <c r="AA46109" s="1"/>
      <c r="AB46109" s="1"/>
      <c r="AC46109" s="1"/>
      <c r="AJ46109" s="1"/>
      <c r="AK46109" s="1"/>
      <c r="AL46109" s="1"/>
    </row>
    <row r="46110">
      <c r="I46110" s="1"/>
      <c r="J46110" s="1"/>
      <c r="K46110" s="1"/>
      <c r="AA46110" s="1"/>
      <c r="AB46110" s="1"/>
      <c r="AC46110" s="1"/>
      <c r="AJ46110" s="1"/>
      <c r="AK46110" s="1"/>
      <c r="AL46110" s="1"/>
    </row>
    <row r="46111">
      <c r="I46111" s="1"/>
      <c r="J46111" s="1"/>
      <c r="K46111" s="1"/>
      <c r="AA46111" s="1"/>
      <c r="AB46111" s="1"/>
      <c r="AC46111" s="1"/>
      <c r="AJ46111" s="1"/>
      <c r="AK46111" s="1"/>
      <c r="AL46111" s="1"/>
    </row>
    <row r="46112">
      <c r="I46112" s="1"/>
      <c r="J46112" s="1"/>
      <c r="K46112" s="1"/>
      <c r="AA46112" s="1"/>
      <c r="AB46112" s="1"/>
      <c r="AC46112" s="1"/>
      <c r="AJ46112" s="1"/>
      <c r="AK46112" s="1"/>
      <c r="AL46112" s="1"/>
    </row>
    <row r="46113">
      <c r="I46113" s="1"/>
      <c r="J46113" s="1"/>
      <c r="K46113" s="1"/>
      <c r="AA46113" s="1"/>
      <c r="AB46113" s="1"/>
      <c r="AC46113" s="1"/>
      <c r="AJ46113" s="1"/>
      <c r="AK46113" s="1"/>
      <c r="AL46113" s="1"/>
    </row>
    <row r="46114">
      <c r="I46114" s="1"/>
      <c r="J46114" s="1"/>
      <c r="K46114" s="1"/>
      <c r="AA46114" s="1"/>
      <c r="AB46114" s="1"/>
      <c r="AC46114" s="1"/>
      <c r="AJ46114" s="1"/>
      <c r="AK46114" s="1"/>
      <c r="AL46114" s="1"/>
    </row>
    <row r="46115">
      <c r="I46115" s="1"/>
      <c r="J46115" s="1"/>
      <c r="K46115" s="1"/>
      <c r="AA46115" s="1"/>
      <c r="AB46115" s="1"/>
      <c r="AC46115" s="1"/>
      <c r="AJ46115" s="1"/>
      <c r="AK46115" s="1"/>
      <c r="AL46115" s="1"/>
    </row>
    <row r="46116">
      <c r="I46116" s="1"/>
      <c r="J46116" s="1"/>
      <c r="K46116" s="1"/>
      <c r="AA46116" s="1"/>
      <c r="AB46116" s="1"/>
      <c r="AC46116" s="1"/>
      <c r="AJ46116" s="1"/>
      <c r="AK46116" s="1"/>
      <c r="AL46116" s="1"/>
    </row>
    <row r="46117">
      <c r="I46117" s="1"/>
      <c r="J46117" s="1"/>
      <c r="K46117" s="1"/>
      <c r="AA46117" s="1"/>
      <c r="AB46117" s="1"/>
      <c r="AC46117" s="1"/>
      <c r="AJ46117" s="1"/>
      <c r="AK46117" s="1"/>
      <c r="AL46117" s="1"/>
    </row>
    <row r="46118">
      <c r="I46118" s="1"/>
      <c r="J46118" s="1"/>
      <c r="K46118" s="1"/>
      <c r="AA46118" s="1"/>
      <c r="AB46118" s="1"/>
      <c r="AC46118" s="1"/>
      <c r="AJ46118" s="1"/>
      <c r="AK46118" s="1"/>
      <c r="AL46118" s="1"/>
    </row>
    <row r="46119">
      <c r="I46119" s="1"/>
      <c r="J46119" s="1"/>
      <c r="K46119" s="1"/>
      <c r="AA46119" s="1"/>
      <c r="AB46119" s="1"/>
      <c r="AC46119" s="1"/>
      <c r="AJ46119" s="1"/>
      <c r="AK46119" s="1"/>
      <c r="AL46119" s="1"/>
    </row>
    <row r="46120">
      <c r="I46120" s="1"/>
      <c r="J46120" s="1"/>
      <c r="K46120" s="1"/>
      <c r="AA46120" s="1"/>
      <c r="AB46120" s="1"/>
      <c r="AC46120" s="1"/>
      <c r="AJ46120" s="1"/>
      <c r="AK46120" s="1"/>
      <c r="AL46120" s="1"/>
    </row>
    <row r="46121">
      <c r="I46121" s="1"/>
      <c r="J46121" s="1"/>
      <c r="K46121" s="1"/>
      <c r="AA46121" s="1"/>
      <c r="AB46121" s="1"/>
      <c r="AC46121" s="1"/>
      <c r="AJ46121" s="1"/>
      <c r="AK46121" s="1"/>
      <c r="AL46121" s="1"/>
    </row>
    <row r="46122">
      <c r="I46122" s="1"/>
      <c r="J46122" s="1"/>
      <c r="K46122" s="1"/>
      <c r="AA46122" s="1"/>
      <c r="AB46122" s="1"/>
      <c r="AC46122" s="1"/>
      <c r="AJ46122" s="1"/>
      <c r="AK46122" s="1"/>
      <c r="AL46122" s="1"/>
    </row>
    <row r="46123">
      <c r="I46123" s="1"/>
      <c r="J46123" s="1"/>
      <c r="K46123" s="1"/>
      <c r="AA46123" s="1"/>
      <c r="AB46123" s="1"/>
      <c r="AC46123" s="1"/>
      <c r="AJ46123" s="1"/>
      <c r="AK46123" s="1"/>
      <c r="AL46123" s="1"/>
    </row>
    <row r="46124">
      <c r="I46124" s="1"/>
      <c r="J46124" s="1"/>
      <c r="K46124" s="1"/>
      <c r="AA46124" s="1"/>
      <c r="AB46124" s="1"/>
      <c r="AC46124" s="1"/>
      <c r="AJ46124" s="1"/>
      <c r="AK46124" s="1"/>
      <c r="AL46124" s="1"/>
    </row>
    <row r="46125">
      <c r="I46125" s="1"/>
      <c r="J46125" s="1"/>
      <c r="K46125" s="1"/>
      <c r="AA46125" s="1"/>
      <c r="AB46125" s="1"/>
      <c r="AC46125" s="1"/>
      <c r="AJ46125" s="1"/>
      <c r="AK46125" s="1"/>
      <c r="AL46125" s="1"/>
    </row>
    <row r="46126">
      <c r="I46126" s="1"/>
      <c r="J46126" s="1"/>
      <c r="K46126" s="1"/>
      <c r="AA46126" s="1"/>
      <c r="AB46126" s="1"/>
      <c r="AC46126" s="1"/>
      <c r="AJ46126" s="1"/>
      <c r="AK46126" s="1"/>
      <c r="AL46126" s="1"/>
    </row>
    <row r="46127">
      <c r="I46127" s="1"/>
      <c r="J46127" s="1"/>
      <c r="K46127" s="1"/>
      <c r="AA46127" s="1"/>
      <c r="AB46127" s="1"/>
      <c r="AC46127" s="1"/>
      <c r="AJ46127" s="1"/>
      <c r="AK46127" s="1"/>
      <c r="AL46127" s="1"/>
    </row>
    <row r="46128">
      <c r="I46128" s="1"/>
      <c r="J46128" s="1"/>
      <c r="K46128" s="1"/>
      <c r="AA46128" s="1"/>
      <c r="AB46128" s="1"/>
      <c r="AC46128" s="1"/>
      <c r="AJ46128" s="1"/>
      <c r="AK46128" s="1"/>
      <c r="AL46128" s="1"/>
    </row>
    <row r="46129">
      <c r="I46129" s="1"/>
      <c r="J46129" s="1"/>
      <c r="K46129" s="1"/>
      <c r="AA46129" s="1"/>
      <c r="AB46129" s="1"/>
      <c r="AC46129" s="1"/>
      <c r="AJ46129" s="1"/>
      <c r="AK46129" s="1"/>
      <c r="AL46129" s="1"/>
    </row>
    <row r="46130">
      <c r="I46130" s="1"/>
      <c r="J46130" s="1"/>
      <c r="K46130" s="1"/>
      <c r="AA46130" s="1"/>
      <c r="AB46130" s="1"/>
      <c r="AC46130" s="1"/>
      <c r="AJ46130" s="1"/>
      <c r="AK46130" s="1"/>
      <c r="AL46130" s="1"/>
    </row>
    <row r="46131">
      <c r="I46131" s="1"/>
      <c r="J46131" s="1"/>
      <c r="K46131" s="1"/>
      <c r="AA46131" s="1"/>
      <c r="AB46131" s="1"/>
      <c r="AC46131" s="1"/>
      <c r="AJ46131" s="1"/>
      <c r="AK46131" s="1"/>
      <c r="AL46131" s="1"/>
    </row>
    <row r="46132">
      <c r="I46132" s="1"/>
      <c r="J46132" s="1"/>
      <c r="K46132" s="1"/>
      <c r="AA46132" s="1"/>
      <c r="AB46132" s="1"/>
      <c r="AC46132" s="1"/>
      <c r="AJ46132" s="1"/>
      <c r="AK46132" s="1"/>
      <c r="AL46132" s="1"/>
    </row>
    <row r="46133">
      <c r="I46133" s="1"/>
      <c r="J46133" s="1"/>
      <c r="K46133" s="1"/>
      <c r="AA46133" s="1"/>
      <c r="AB46133" s="1"/>
      <c r="AC46133" s="1"/>
      <c r="AJ46133" s="1"/>
      <c r="AK46133" s="1"/>
      <c r="AL46133" s="1"/>
    </row>
    <row r="46134">
      <c r="I46134" s="1"/>
      <c r="J46134" s="1"/>
      <c r="K46134" s="1"/>
      <c r="AA46134" s="1"/>
      <c r="AB46134" s="1"/>
      <c r="AC46134" s="1"/>
      <c r="AJ46134" s="1"/>
      <c r="AK46134" s="1"/>
      <c r="AL46134" s="1"/>
    </row>
    <row r="46135">
      <c r="I46135" s="1"/>
      <c r="J46135" s="1"/>
      <c r="K46135" s="1"/>
      <c r="AA46135" s="1"/>
      <c r="AB46135" s="1"/>
      <c r="AC46135" s="1"/>
      <c r="AJ46135" s="1"/>
      <c r="AK46135" s="1"/>
      <c r="AL46135" s="1"/>
    </row>
    <row r="46136">
      <c r="I46136" s="1"/>
      <c r="J46136" s="1"/>
      <c r="K46136" s="1"/>
      <c r="AA46136" s="1"/>
      <c r="AB46136" s="1"/>
      <c r="AC46136" s="1"/>
      <c r="AJ46136" s="1"/>
      <c r="AK46136" s="1"/>
      <c r="AL46136" s="1"/>
    </row>
    <row r="46137">
      <c r="I46137" s="1"/>
      <c r="J46137" s="1"/>
      <c r="K46137" s="1"/>
      <c r="AA46137" s="1"/>
      <c r="AB46137" s="1"/>
      <c r="AC46137" s="1"/>
      <c r="AJ46137" s="1"/>
      <c r="AK46137" s="1"/>
      <c r="AL46137" s="1"/>
    </row>
    <row r="46138">
      <c r="I46138" s="1"/>
      <c r="J46138" s="1"/>
      <c r="K46138" s="1"/>
      <c r="AA46138" s="1"/>
      <c r="AB46138" s="1"/>
      <c r="AC46138" s="1"/>
      <c r="AJ46138" s="1"/>
      <c r="AK46138" s="1"/>
      <c r="AL46138" s="1"/>
    </row>
    <row r="46139">
      <c r="I46139" s="1"/>
      <c r="J46139" s="1"/>
      <c r="K46139" s="1"/>
      <c r="AA46139" s="1"/>
      <c r="AB46139" s="1"/>
      <c r="AC46139" s="1"/>
      <c r="AJ46139" s="1"/>
      <c r="AK46139" s="1"/>
      <c r="AL46139" s="1"/>
    </row>
    <row r="46140">
      <c r="I46140" s="1"/>
      <c r="J46140" s="1"/>
      <c r="K46140" s="1"/>
      <c r="AA46140" s="1"/>
      <c r="AB46140" s="1"/>
      <c r="AC46140" s="1"/>
      <c r="AJ46140" s="1"/>
      <c r="AK46140" s="1"/>
      <c r="AL46140" s="1"/>
    </row>
    <row r="46141">
      <c r="I46141" s="1"/>
      <c r="J46141" s="1"/>
      <c r="K46141" s="1"/>
      <c r="AA46141" s="1"/>
      <c r="AB46141" s="1"/>
      <c r="AC46141" s="1"/>
      <c r="AJ46141" s="1"/>
      <c r="AK46141" s="1"/>
      <c r="AL46141" s="1"/>
    </row>
    <row r="46142">
      <c r="I46142" s="1"/>
      <c r="J46142" s="1"/>
      <c r="K46142" s="1"/>
      <c r="AA46142" s="1"/>
      <c r="AB46142" s="1"/>
      <c r="AC46142" s="1"/>
      <c r="AJ46142" s="1"/>
      <c r="AK46142" s="1"/>
      <c r="AL46142" s="1"/>
    </row>
    <row r="46143">
      <c r="I46143" s="1"/>
      <c r="J46143" s="1"/>
      <c r="K46143" s="1"/>
      <c r="AA46143" s="1"/>
      <c r="AB46143" s="1"/>
      <c r="AC46143" s="1"/>
      <c r="AJ46143" s="1"/>
      <c r="AK46143" s="1"/>
      <c r="AL46143" s="1"/>
    </row>
    <row r="46144">
      <c r="I46144" s="1"/>
      <c r="J46144" s="1"/>
      <c r="K46144" s="1"/>
      <c r="AA46144" s="1"/>
      <c r="AB46144" s="1"/>
      <c r="AC46144" s="1"/>
      <c r="AJ46144" s="1"/>
      <c r="AK46144" s="1"/>
      <c r="AL46144" s="1"/>
    </row>
    <row r="46145">
      <c r="I46145" s="1"/>
      <c r="J46145" s="1"/>
      <c r="K46145" s="1"/>
      <c r="AA46145" s="1"/>
      <c r="AB46145" s="1"/>
      <c r="AC46145" s="1"/>
      <c r="AJ46145" s="1"/>
      <c r="AK46145" s="1"/>
      <c r="AL46145" s="1"/>
    </row>
    <row r="46146">
      <c r="I46146" s="1"/>
      <c r="J46146" s="1"/>
      <c r="K46146" s="1"/>
      <c r="AA46146" s="1"/>
      <c r="AB46146" s="1"/>
      <c r="AC46146" s="1"/>
      <c r="AJ46146" s="1"/>
      <c r="AK46146" s="1"/>
      <c r="AL46146" s="1"/>
    </row>
    <row r="46147">
      <c r="I46147" s="1"/>
      <c r="J46147" s="1"/>
      <c r="K46147" s="1"/>
      <c r="AA46147" s="1"/>
      <c r="AB46147" s="1"/>
      <c r="AC46147" s="1"/>
      <c r="AJ46147" s="1"/>
      <c r="AK46147" s="1"/>
      <c r="AL46147" s="1"/>
    </row>
    <row r="46148">
      <c r="I46148" s="1"/>
      <c r="J46148" s="1"/>
      <c r="K46148" s="1"/>
      <c r="AA46148" s="1"/>
      <c r="AB46148" s="1"/>
      <c r="AC46148" s="1"/>
      <c r="AJ46148" s="1"/>
      <c r="AK46148" s="1"/>
      <c r="AL46148" s="1"/>
    </row>
    <row r="46149">
      <c r="I46149" s="1"/>
      <c r="J46149" s="1"/>
      <c r="K46149" s="1"/>
      <c r="AA46149" s="1"/>
      <c r="AB46149" s="1"/>
      <c r="AC46149" s="1"/>
      <c r="AJ46149" s="1"/>
      <c r="AK46149" s="1"/>
      <c r="AL46149" s="1"/>
    </row>
    <row r="46150">
      <c r="I46150" s="1"/>
      <c r="J46150" s="1"/>
      <c r="K46150" s="1"/>
      <c r="AA46150" s="1"/>
      <c r="AB46150" s="1"/>
      <c r="AC46150" s="1"/>
      <c r="AJ46150" s="1"/>
      <c r="AK46150" s="1"/>
      <c r="AL46150" s="1"/>
    </row>
    <row r="46151">
      <c r="I46151" s="1"/>
      <c r="J46151" s="1"/>
      <c r="K46151" s="1"/>
      <c r="AA46151" s="1"/>
      <c r="AB46151" s="1"/>
      <c r="AC46151" s="1"/>
      <c r="AJ46151" s="1"/>
      <c r="AK46151" s="1"/>
      <c r="AL46151" s="1"/>
    </row>
    <row r="46152">
      <c r="I46152" s="1"/>
      <c r="J46152" s="1"/>
      <c r="K46152" s="1"/>
      <c r="AA46152" s="1"/>
      <c r="AB46152" s="1"/>
      <c r="AC46152" s="1"/>
      <c r="AJ46152" s="1"/>
      <c r="AK46152" s="1"/>
      <c r="AL46152" s="1"/>
    </row>
    <row r="46153">
      <c r="I46153" s="1"/>
      <c r="J46153" s="1"/>
      <c r="K46153" s="1"/>
      <c r="AA46153" s="1"/>
      <c r="AB46153" s="1"/>
      <c r="AC46153" s="1"/>
      <c r="AJ46153" s="1"/>
      <c r="AK46153" s="1"/>
      <c r="AL46153" s="1"/>
    </row>
    <row r="46154">
      <c r="I46154" s="1"/>
      <c r="J46154" s="1"/>
      <c r="K46154" s="1"/>
      <c r="AA46154" s="1"/>
      <c r="AB46154" s="1"/>
      <c r="AC46154" s="1"/>
      <c r="AJ46154" s="1"/>
      <c r="AK46154" s="1"/>
      <c r="AL46154" s="1"/>
    </row>
    <row r="46155">
      <c r="I46155" s="1"/>
      <c r="J46155" s="1"/>
      <c r="K46155" s="1"/>
      <c r="AA46155" s="1"/>
      <c r="AB46155" s="1"/>
      <c r="AC46155" s="1"/>
      <c r="AJ46155" s="1"/>
      <c r="AK46155" s="1"/>
      <c r="AL46155" s="1"/>
    </row>
    <row r="46156">
      <c r="I46156" s="1"/>
      <c r="J46156" s="1"/>
      <c r="K46156" s="1"/>
      <c r="AA46156" s="1"/>
      <c r="AB46156" s="1"/>
      <c r="AC46156" s="1"/>
      <c r="AJ46156" s="1"/>
      <c r="AK46156" s="1"/>
      <c r="AL46156" s="1"/>
    </row>
    <row r="46157">
      <c r="I46157" s="1"/>
      <c r="J46157" s="1"/>
      <c r="K46157" s="1"/>
      <c r="AA46157" s="1"/>
      <c r="AB46157" s="1"/>
      <c r="AC46157" s="1"/>
      <c r="AJ46157" s="1"/>
      <c r="AK46157" s="1"/>
      <c r="AL46157" s="1"/>
    </row>
    <row r="46158">
      <c r="I46158" s="1"/>
      <c r="J46158" s="1"/>
      <c r="K46158" s="1"/>
      <c r="AA46158" s="1"/>
      <c r="AB46158" s="1"/>
      <c r="AC46158" s="1"/>
      <c r="AJ46158" s="1"/>
      <c r="AK46158" s="1"/>
      <c r="AL46158" s="1"/>
    </row>
    <row r="46159">
      <c r="I46159" s="1"/>
      <c r="J46159" s="1"/>
      <c r="K46159" s="1"/>
      <c r="AA46159" s="1"/>
      <c r="AB46159" s="1"/>
      <c r="AC46159" s="1"/>
      <c r="AJ46159" s="1"/>
      <c r="AK46159" s="1"/>
      <c r="AL46159" s="1"/>
    </row>
    <row r="46160">
      <c r="I46160" s="1"/>
      <c r="J46160" s="1"/>
      <c r="K46160" s="1"/>
      <c r="AA46160" s="1"/>
      <c r="AB46160" s="1"/>
      <c r="AC46160" s="1"/>
      <c r="AJ46160" s="1"/>
      <c r="AK46160" s="1"/>
      <c r="AL46160" s="1"/>
    </row>
    <row r="46161">
      <c r="I46161" s="1"/>
      <c r="J46161" s="1"/>
      <c r="K46161" s="1"/>
      <c r="AA46161" s="1"/>
      <c r="AB46161" s="1"/>
      <c r="AC46161" s="1"/>
      <c r="AJ46161" s="1"/>
      <c r="AK46161" s="1"/>
      <c r="AL46161" s="1"/>
    </row>
    <row r="46162">
      <c r="I46162" s="1"/>
      <c r="J46162" s="1"/>
      <c r="K46162" s="1"/>
      <c r="AA46162" s="1"/>
      <c r="AB46162" s="1"/>
      <c r="AC46162" s="1"/>
      <c r="AJ46162" s="1"/>
      <c r="AK46162" s="1"/>
      <c r="AL46162" s="1"/>
    </row>
    <row r="46163">
      <c r="I46163" s="1"/>
      <c r="J46163" s="1"/>
      <c r="K46163" s="1"/>
      <c r="AA46163" s="1"/>
      <c r="AB46163" s="1"/>
      <c r="AC46163" s="1"/>
      <c r="AJ46163" s="1"/>
      <c r="AK46163" s="1"/>
      <c r="AL46163" s="1"/>
    </row>
    <row r="46164">
      <c r="I46164" s="1"/>
      <c r="J46164" s="1"/>
      <c r="K46164" s="1"/>
      <c r="AA46164" s="1"/>
      <c r="AB46164" s="1"/>
      <c r="AC46164" s="1"/>
      <c r="AJ46164" s="1"/>
      <c r="AK46164" s="1"/>
      <c r="AL46164" s="1"/>
    </row>
    <row r="46165">
      <c r="I46165" s="1"/>
      <c r="J46165" s="1"/>
      <c r="K46165" s="1"/>
      <c r="AA46165" s="1"/>
      <c r="AB46165" s="1"/>
      <c r="AC46165" s="1"/>
      <c r="AJ46165" s="1"/>
      <c r="AK46165" s="1"/>
      <c r="AL46165" s="1"/>
    </row>
    <row r="46166">
      <c r="I46166" s="1"/>
      <c r="J46166" s="1"/>
      <c r="K46166" s="1"/>
      <c r="AA46166" s="1"/>
      <c r="AB46166" s="1"/>
      <c r="AC46166" s="1"/>
      <c r="AJ46166" s="1"/>
      <c r="AK46166" s="1"/>
      <c r="AL46166" s="1"/>
    </row>
    <row r="46167">
      <c r="I46167" s="1"/>
      <c r="J46167" s="1"/>
      <c r="K46167" s="1"/>
      <c r="AA46167" s="1"/>
      <c r="AB46167" s="1"/>
      <c r="AC46167" s="1"/>
      <c r="AJ46167" s="1"/>
      <c r="AK46167" s="1"/>
      <c r="AL46167" s="1"/>
    </row>
    <row r="46168">
      <c r="I46168" s="1"/>
      <c r="J46168" s="1"/>
      <c r="K46168" s="1"/>
      <c r="AA46168" s="1"/>
      <c r="AB46168" s="1"/>
      <c r="AC46168" s="1"/>
      <c r="AJ46168" s="1"/>
      <c r="AK46168" s="1"/>
      <c r="AL46168" s="1"/>
    </row>
    <row r="46169">
      <c r="I46169" s="1"/>
      <c r="J46169" s="1"/>
      <c r="K46169" s="1"/>
      <c r="AA46169" s="1"/>
      <c r="AB46169" s="1"/>
      <c r="AC46169" s="1"/>
      <c r="AJ46169" s="1"/>
      <c r="AK46169" s="1"/>
      <c r="AL46169" s="1"/>
    </row>
    <row r="46170">
      <c r="I46170" s="1"/>
      <c r="J46170" s="1"/>
      <c r="K46170" s="1"/>
      <c r="AA46170" s="1"/>
      <c r="AB46170" s="1"/>
      <c r="AC46170" s="1"/>
      <c r="AJ46170" s="1"/>
      <c r="AK46170" s="1"/>
      <c r="AL46170" s="1"/>
    </row>
    <row r="46171">
      <c r="I46171" s="1"/>
      <c r="J46171" s="1"/>
      <c r="K46171" s="1"/>
      <c r="AA46171" s="1"/>
      <c r="AB46171" s="1"/>
      <c r="AC46171" s="1"/>
      <c r="AJ46171" s="1"/>
      <c r="AK46171" s="1"/>
      <c r="AL46171" s="1"/>
    </row>
    <row r="46172">
      <c r="I46172" s="1"/>
      <c r="J46172" s="1"/>
      <c r="K46172" s="1"/>
      <c r="AA46172" s="1"/>
      <c r="AB46172" s="1"/>
      <c r="AC46172" s="1"/>
      <c r="AJ46172" s="1"/>
      <c r="AK46172" s="1"/>
      <c r="AL46172" s="1"/>
    </row>
    <row r="46173">
      <c r="I46173" s="1"/>
      <c r="J46173" s="1"/>
      <c r="K46173" s="1"/>
      <c r="AA46173" s="1"/>
      <c r="AB46173" s="1"/>
      <c r="AC46173" s="1"/>
      <c r="AJ46173" s="1"/>
      <c r="AK46173" s="1"/>
      <c r="AL46173" s="1"/>
    </row>
    <row r="46174">
      <c r="I46174" s="1"/>
      <c r="J46174" s="1"/>
      <c r="K46174" s="1"/>
      <c r="AA46174" s="1"/>
      <c r="AB46174" s="1"/>
      <c r="AC46174" s="1"/>
      <c r="AJ46174" s="1"/>
      <c r="AK46174" s="1"/>
      <c r="AL46174" s="1"/>
    </row>
    <row r="46175">
      <c r="I46175" s="1"/>
      <c r="J46175" s="1"/>
      <c r="K46175" s="1"/>
      <c r="AA46175" s="1"/>
      <c r="AB46175" s="1"/>
      <c r="AC46175" s="1"/>
      <c r="AJ46175" s="1"/>
      <c r="AK46175" s="1"/>
      <c r="AL46175" s="1"/>
    </row>
    <row r="46176">
      <c r="I46176" s="1"/>
      <c r="J46176" s="1"/>
      <c r="K46176" s="1"/>
      <c r="AA46176" s="1"/>
      <c r="AB46176" s="1"/>
      <c r="AC46176" s="1"/>
      <c r="AJ46176" s="1"/>
      <c r="AK46176" s="1"/>
      <c r="AL46176" s="1"/>
    </row>
    <row r="46177">
      <c r="I46177" s="1"/>
      <c r="J46177" s="1"/>
      <c r="K46177" s="1"/>
      <c r="AA46177" s="1"/>
      <c r="AB46177" s="1"/>
      <c r="AC46177" s="1"/>
      <c r="AJ46177" s="1"/>
      <c r="AK46177" s="1"/>
      <c r="AL46177" s="1"/>
    </row>
    <row r="46178">
      <c r="I46178" s="1"/>
      <c r="J46178" s="1"/>
      <c r="K46178" s="1"/>
      <c r="AA46178" s="1"/>
      <c r="AB46178" s="1"/>
      <c r="AC46178" s="1"/>
      <c r="AJ46178" s="1"/>
      <c r="AK46178" s="1"/>
      <c r="AL46178" s="1"/>
    </row>
    <row r="46179">
      <c r="I46179" s="1"/>
      <c r="J46179" s="1"/>
      <c r="K46179" s="1"/>
      <c r="AA46179" s="1"/>
      <c r="AB46179" s="1"/>
      <c r="AC46179" s="1"/>
      <c r="AJ46179" s="1"/>
      <c r="AK46179" s="1"/>
      <c r="AL46179" s="1"/>
    </row>
    <row r="46180">
      <c r="I46180" s="1"/>
      <c r="J46180" s="1"/>
      <c r="K46180" s="1"/>
      <c r="AA46180" s="1"/>
      <c r="AB46180" s="1"/>
      <c r="AC46180" s="1"/>
      <c r="AJ46180" s="1"/>
      <c r="AK46180" s="1"/>
      <c r="AL46180" s="1"/>
    </row>
    <row r="46181">
      <c r="I46181" s="1"/>
      <c r="J46181" s="1"/>
      <c r="K46181" s="1"/>
      <c r="AA46181" s="1"/>
      <c r="AB46181" s="1"/>
      <c r="AC46181" s="1"/>
      <c r="AJ46181" s="1"/>
      <c r="AK46181" s="1"/>
      <c r="AL46181" s="1"/>
    </row>
    <row r="46182">
      <c r="I46182" s="1"/>
      <c r="J46182" s="1"/>
      <c r="K46182" s="1"/>
      <c r="AA46182" s="1"/>
      <c r="AB46182" s="1"/>
      <c r="AC46182" s="1"/>
      <c r="AJ46182" s="1"/>
      <c r="AK46182" s="1"/>
      <c r="AL46182" s="1"/>
    </row>
    <row r="46183">
      <c r="I46183" s="1"/>
      <c r="J46183" s="1"/>
      <c r="K46183" s="1"/>
      <c r="AA46183" s="1"/>
      <c r="AB46183" s="1"/>
      <c r="AC46183" s="1"/>
      <c r="AJ46183" s="1"/>
      <c r="AK46183" s="1"/>
      <c r="AL46183" s="1"/>
    </row>
    <row r="46184">
      <c r="I46184" s="1"/>
      <c r="J46184" s="1"/>
      <c r="K46184" s="1"/>
      <c r="AA46184" s="1"/>
      <c r="AB46184" s="1"/>
      <c r="AC46184" s="1"/>
      <c r="AJ46184" s="1"/>
      <c r="AK46184" s="1"/>
      <c r="AL46184" s="1"/>
    </row>
    <row r="46185">
      <c r="I46185" s="1"/>
      <c r="J46185" s="1"/>
      <c r="K46185" s="1"/>
      <c r="AA46185" s="1"/>
      <c r="AB46185" s="1"/>
      <c r="AC46185" s="1"/>
      <c r="AJ46185" s="1"/>
      <c r="AK46185" s="1"/>
      <c r="AL46185" s="1"/>
    </row>
    <row r="46186">
      <c r="I46186" s="1"/>
      <c r="J46186" s="1"/>
      <c r="K46186" s="1"/>
      <c r="AA46186" s="1"/>
      <c r="AB46186" s="1"/>
      <c r="AC46186" s="1"/>
      <c r="AJ46186" s="1"/>
      <c r="AK46186" s="1"/>
      <c r="AL46186" s="1"/>
    </row>
    <row r="46187">
      <c r="I46187" s="1"/>
      <c r="J46187" s="1"/>
      <c r="K46187" s="1"/>
      <c r="AA46187" s="1"/>
      <c r="AB46187" s="1"/>
      <c r="AC46187" s="1"/>
      <c r="AJ46187" s="1"/>
      <c r="AK46187" s="1"/>
      <c r="AL46187" s="1"/>
    </row>
    <row r="46188">
      <c r="I46188" s="1"/>
      <c r="J46188" s="1"/>
      <c r="K46188" s="1"/>
      <c r="AA46188" s="1"/>
      <c r="AB46188" s="1"/>
      <c r="AC46188" s="1"/>
      <c r="AJ46188" s="1"/>
      <c r="AK46188" s="1"/>
      <c r="AL46188" s="1"/>
    </row>
    <row r="46189">
      <c r="I46189" s="1"/>
      <c r="J46189" s="1"/>
      <c r="K46189" s="1"/>
      <c r="AA46189" s="1"/>
      <c r="AB46189" s="1"/>
      <c r="AC46189" s="1"/>
      <c r="AJ46189" s="1"/>
      <c r="AK46189" s="1"/>
      <c r="AL46189" s="1"/>
    </row>
    <row r="46190">
      <c r="I46190" s="1"/>
      <c r="J46190" s="1"/>
      <c r="K46190" s="1"/>
      <c r="AA46190" s="1"/>
      <c r="AB46190" s="1"/>
      <c r="AC46190" s="1"/>
      <c r="AJ46190" s="1"/>
      <c r="AK46190" s="1"/>
      <c r="AL46190" s="1"/>
    </row>
    <row r="46191">
      <c r="I46191" s="1"/>
      <c r="J46191" s="1"/>
      <c r="K46191" s="1"/>
      <c r="AA46191" s="1"/>
      <c r="AB46191" s="1"/>
      <c r="AC46191" s="1"/>
      <c r="AJ46191" s="1"/>
      <c r="AK46191" s="1"/>
      <c r="AL46191" s="1"/>
    </row>
    <row r="46192">
      <c r="I46192" s="1"/>
      <c r="J46192" s="1"/>
      <c r="K46192" s="1"/>
      <c r="AA46192" s="1"/>
      <c r="AB46192" s="1"/>
      <c r="AC46192" s="1"/>
      <c r="AJ46192" s="1"/>
      <c r="AK46192" s="1"/>
      <c r="AL46192" s="1"/>
    </row>
    <row r="46193">
      <c r="I46193" s="1"/>
      <c r="J46193" s="1"/>
      <c r="K46193" s="1"/>
      <c r="AA46193" s="1"/>
      <c r="AB46193" s="1"/>
      <c r="AC46193" s="1"/>
      <c r="AJ46193" s="1"/>
      <c r="AK46193" s="1"/>
      <c r="AL46193" s="1"/>
    </row>
    <row r="46194">
      <c r="I46194" s="1"/>
      <c r="J46194" s="1"/>
      <c r="K46194" s="1"/>
      <c r="AA46194" s="1"/>
      <c r="AB46194" s="1"/>
      <c r="AC46194" s="1"/>
      <c r="AJ46194" s="1"/>
      <c r="AK46194" s="1"/>
      <c r="AL46194" s="1"/>
    </row>
    <row r="46195">
      <c r="I46195" s="1"/>
      <c r="J46195" s="1"/>
      <c r="K46195" s="1"/>
      <c r="AA46195" s="1"/>
      <c r="AB46195" s="1"/>
      <c r="AC46195" s="1"/>
      <c r="AJ46195" s="1"/>
      <c r="AK46195" s="1"/>
      <c r="AL46195" s="1"/>
    </row>
    <row r="46196">
      <c r="I46196" s="1"/>
      <c r="J46196" s="1"/>
      <c r="K46196" s="1"/>
      <c r="AA46196" s="1"/>
      <c r="AB46196" s="1"/>
      <c r="AC46196" s="1"/>
      <c r="AJ46196" s="1"/>
      <c r="AK46196" s="1"/>
      <c r="AL46196" s="1"/>
    </row>
    <row r="46197">
      <c r="I46197" s="1"/>
      <c r="J46197" s="1"/>
      <c r="K46197" s="1"/>
      <c r="AA46197" s="1"/>
      <c r="AB46197" s="1"/>
      <c r="AC46197" s="1"/>
      <c r="AJ46197" s="1"/>
      <c r="AK46197" s="1"/>
      <c r="AL46197" s="1"/>
    </row>
    <row r="46198">
      <c r="I46198" s="1"/>
      <c r="J46198" s="1"/>
      <c r="K46198" s="1"/>
      <c r="AA46198" s="1"/>
      <c r="AB46198" s="1"/>
      <c r="AC46198" s="1"/>
      <c r="AJ46198" s="1"/>
      <c r="AK46198" s="1"/>
      <c r="AL46198" s="1"/>
    </row>
    <row r="46199">
      <c r="I46199" s="1"/>
      <c r="J46199" s="1"/>
      <c r="K46199" s="1"/>
      <c r="AA46199" s="1"/>
      <c r="AB46199" s="1"/>
      <c r="AC46199" s="1"/>
      <c r="AJ46199" s="1"/>
      <c r="AK46199" s="1"/>
      <c r="AL46199" s="1"/>
    </row>
    <row r="46200">
      <c r="I46200" s="1"/>
      <c r="J46200" s="1"/>
      <c r="K46200" s="1"/>
      <c r="AA46200" s="1"/>
      <c r="AB46200" s="1"/>
      <c r="AC46200" s="1"/>
      <c r="AJ46200" s="1"/>
      <c r="AK46200" s="1"/>
      <c r="AL46200" s="1"/>
    </row>
    <row r="46201">
      <c r="I46201" s="1"/>
      <c r="J46201" s="1"/>
      <c r="K46201" s="1"/>
      <c r="AA46201" s="1"/>
      <c r="AB46201" s="1"/>
      <c r="AC46201" s="1"/>
      <c r="AJ46201" s="1"/>
      <c r="AK46201" s="1"/>
      <c r="AL46201" s="1"/>
    </row>
    <row r="46202">
      <c r="I46202" s="1"/>
      <c r="J46202" s="1"/>
      <c r="K46202" s="1"/>
      <c r="AA46202" s="1"/>
      <c r="AB46202" s="1"/>
      <c r="AC46202" s="1"/>
      <c r="AJ46202" s="1"/>
      <c r="AK46202" s="1"/>
      <c r="AL46202" s="1"/>
    </row>
    <row r="46203">
      <c r="I46203" s="1"/>
      <c r="J46203" s="1"/>
      <c r="K46203" s="1"/>
      <c r="AA46203" s="1"/>
      <c r="AB46203" s="1"/>
      <c r="AC46203" s="1"/>
      <c r="AJ46203" s="1"/>
      <c r="AK46203" s="1"/>
      <c r="AL46203" s="1"/>
    </row>
    <row r="46204">
      <c r="I46204" s="1"/>
      <c r="J46204" s="1"/>
      <c r="K46204" s="1"/>
      <c r="AA46204" s="1"/>
      <c r="AB46204" s="1"/>
      <c r="AC46204" s="1"/>
      <c r="AJ46204" s="1"/>
      <c r="AK46204" s="1"/>
      <c r="AL46204" s="1"/>
    </row>
    <row r="46205">
      <c r="I46205" s="1"/>
      <c r="J46205" s="1"/>
      <c r="K46205" s="1"/>
      <c r="AA46205" s="1"/>
      <c r="AB46205" s="1"/>
      <c r="AC46205" s="1"/>
      <c r="AJ46205" s="1"/>
      <c r="AK46205" s="1"/>
      <c r="AL46205" s="1"/>
    </row>
    <row r="46206">
      <c r="I46206" s="1"/>
      <c r="J46206" s="1"/>
      <c r="K46206" s="1"/>
      <c r="AA46206" s="1"/>
      <c r="AB46206" s="1"/>
      <c r="AC46206" s="1"/>
      <c r="AJ46206" s="1"/>
      <c r="AK46206" s="1"/>
      <c r="AL46206" s="1"/>
    </row>
    <row r="46207">
      <c r="I46207" s="1"/>
      <c r="J46207" s="1"/>
      <c r="K46207" s="1"/>
      <c r="AA46207" s="1"/>
      <c r="AB46207" s="1"/>
      <c r="AC46207" s="1"/>
      <c r="AJ46207" s="1"/>
      <c r="AK46207" s="1"/>
      <c r="AL46207" s="1"/>
    </row>
    <row r="46208">
      <c r="I46208" s="1"/>
      <c r="J46208" s="1"/>
      <c r="K46208" s="1"/>
      <c r="AA46208" s="1"/>
      <c r="AB46208" s="1"/>
      <c r="AC46208" s="1"/>
      <c r="AJ46208" s="1"/>
      <c r="AK46208" s="1"/>
      <c r="AL46208" s="1"/>
    </row>
    <row r="46209">
      <c r="I46209" s="1"/>
      <c r="J46209" s="1"/>
      <c r="K46209" s="1"/>
      <c r="AA46209" s="1"/>
      <c r="AB46209" s="1"/>
      <c r="AC46209" s="1"/>
      <c r="AJ46209" s="1"/>
      <c r="AK46209" s="1"/>
      <c r="AL46209" s="1"/>
    </row>
    <row r="46210">
      <c r="I46210" s="1"/>
      <c r="J46210" s="1"/>
      <c r="K46210" s="1"/>
      <c r="AA46210" s="1"/>
      <c r="AB46210" s="1"/>
      <c r="AC46210" s="1"/>
      <c r="AJ46210" s="1"/>
      <c r="AK46210" s="1"/>
      <c r="AL46210" s="1"/>
    </row>
    <row r="46211">
      <c r="I46211" s="1"/>
      <c r="J46211" s="1"/>
      <c r="K46211" s="1"/>
      <c r="AA46211" s="1"/>
      <c r="AB46211" s="1"/>
      <c r="AC46211" s="1"/>
      <c r="AJ46211" s="1"/>
      <c r="AK46211" s="1"/>
      <c r="AL46211" s="1"/>
    </row>
    <row r="46212">
      <c r="I46212" s="1"/>
      <c r="J46212" s="1"/>
      <c r="K46212" s="1"/>
      <c r="AA46212" s="1"/>
      <c r="AB46212" s="1"/>
      <c r="AC46212" s="1"/>
      <c r="AJ46212" s="1"/>
      <c r="AK46212" s="1"/>
      <c r="AL46212" s="1"/>
    </row>
    <row r="46213">
      <c r="I46213" s="1"/>
      <c r="J46213" s="1"/>
      <c r="K46213" s="1"/>
      <c r="AA46213" s="1"/>
      <c r="AB46213" s="1"/>
      <c r="AC46213" s="1"/>
      <c r="AJ46213" s="1"/>
      <c r="AK46213" s="1"/>
      <c r="AL46213" s="1"/>
    </row>
    <row r="46214">
      <c r="I46214" s="1"/>
      <c r="J46214" s="1"/>
      <c r="K46214" s="1"/>
      <c r="AA46214" s="1"/>
      <c r="AB46214" s="1"/>
      <c r="AC46214" s="1"/>
      <c r="AJ46214" s="1"/>
      <c r="AK46214" s="1"/>
      <c r="AL46214" s="1"/>
    </row>
    <row r="46215">
      <c r="I46215" s="1"/>
      <c r="J46215" s="1"/>
      <c r="K46215" s="1"/>
      <c r="AA46215" s="1"/>
      <c r="AB46215" s="1"/>
      <c r="AC46215" s="1"/>
      <c r="AJ46215" s="1"/>
      <c r="AK46215" s="1"/>
      <c r="AL46215" s="1"/>
    </row>
    <row r="46216">
      <c r="I46216" s="1"/>
      <c r="J46216" s="1"/>
      <c r="K46216" s="1"/>
      <c r="AA46216" s="1"/>
      <c r="AB46216" s="1"/>
      <c r="AC46216" s="1"/>
      <c r="AJ46216" s="1"/>
      <c r="AK46216" s="1"/>
      <c r="AL46216" s="1"/>
    </row>
    <row r="46217">
      <c r="I46217" s="1"/>
      <c r="J46217" s="1"/>
      <c r="K46217" s="1"/>
      <c r="AA46217" s="1"/>
      <c r="AB46217" s="1"/>
      <c r="AC46217" s="1"/>
      <c r="AJ46217" s="1"/>
      <c r="AK46217" s="1"/>
      <c r="AL46217" s="1"/>
    </row>
    <row r="46218">
      <c r="I46218" s="1"/>
      <c r="J46218" s="1"/>
      <c r="K46218" s="1"/>
      <c r="AA46218" s="1"/>
      <c r="AB46218" s="1"/>
      <c r="AC46218" s="1"/>
      <c r="AJ46218" s="1"/>
      <c r="AK46218" s="1"/>
      <c r="AL46218" s="1"/>
    </row>
    <row r="46219">
      <c r="I46219" s="1"/>
      <c r="J46219" s="1"/>
      <c r="K46219" s="1"/>
      <c r="AA46219" s="1"/>
      <c r="AB46219" s="1"/>
      <c r="AC46219" s="1"/>
      <c r="AJ46219" s="1"/>
      <c r="AK46219" s="1"/>
      <c r="AL46219" s="1"/>
    </row>
    <row r="46220">
      <c r="I46220" s="1"/>
      <c r="J46220" s="1"/>
      <c r="K46220" s="1"/>
      <c r="AA46220" s="1"/>
      <c r="AB46220" s="1"/>
      <c r="AC46220" s="1"/>
      <c r="AJ46220" s="1"/>
      <c r="AK46220" s="1"/>
      <c r="AL46220" s="1"/>
    </row>
    <row r="46221">
      <c r="I46221" s="1"/>
      <c r="J46221" s="1"/>
      <c r="K46221" s="1"/>
      <c r="AA46221" s="1"/>
      <c r="AB46221" s="1"/>
      <c r="AC46221" s="1"/>
      <c r="AJ46221" s="1"/>
      <c r="AK46221" s="1"/>
      <c r="AL46221" s="1"/>
    </row>
    <row r="46222">
      <c r="I46222" s="1"/>
      <c r="J46222" s="1"/>
      <c r="K46222" s="1"/>
      <c r="AA46222" s="1"/>
      <c r="AB46222" s="1"/>
      <c r="AC46222" s="1"/>
      <c r="AJ46222" s="1"/>
      <c r="AK46222" s="1"/>
      <c r="AL46222" s="1"/>
    </row>
    <row r="46223">
      <c r="I46223" s="1"/>
      <c r="J46223" s="1"/>
      <c r="K46223" s="1"/>
      <c r="AA46223" s="1"/>
      <c r="AB46223" s="1"/>
      <c r="AC46223" s="1"/>
      <c r="AJ46223" s="1"/>
      <c r="AK46223" s="1"/>
      <c r="AL46223" s="1"/>
    </row>
    <row r="46224">
      <c r="I46224" s="1"/>
      <c r="J46224" s="1"/>
      <c r="K46224" s="1"/>
      <c r="AA46224" s="1"/>
      <c r="AB46224" s="1"/>
      <c r="AC46224" s="1"/>
      <c r="AJ46224" s="1"/>
      <c r="AK46224" s="1"/>
      <c r="AL46224" s="1"/>
    </row>
    <row r="46225">
      <c r="I46225" s="1"/>
      <c r="J46225" s="1"/>
      <c r="K46225" s="1"/>
      <c r="AA46225" s="1"/>
      <c r="AB46225" s="1"/>
      <c r="AC46225" s="1"/>
      <c r="AJ46225" s="1"/>
      <c r="AK46225" s="1"/>
      <c r="AL46225" s="1"/>
    </row>
    <row r="46226">
      <c r="I46226" s="1"/>
      <c r="J46226" s="1"/>
      <c r="K46226" s="1"/>
      <c r="AA46226" s="1"/>
      <c r="AB46226" s="1"/>
      <c r="AC46226" s="1"/>
      <c r="AJ46226" s="1"/>
      <c r="AK46226" s="1"/>
      <c r="AL46226" s="1"/>
    </row>
    <row r="46227">
      <c r="I46227" s="1"/>
      <c r="J46227" s="1"/>
      <c r="K46227" s="1"/>
      <c r="AA46227" s="1"/>
      <c r="AB46227" s="1"/>
      <c r="AC46227" s="1"/>
      <c r="AJ46227" s="1"/>
      <c r="AK46227" s="1"/>
      <c r="AL46227" s="1"/>
    </row>
    <row r="46228">
      <c r="I46228" s="1"/>
      <c r="J46228" s="1"/>
      <c r="K46228" s="1"/>
      <c r="AA46228" s="1"/>
      <c r="AB46228" s="1"/>
      <c r="AC46228" s="1"/>
      <c r="AJ46228" s="1"/>
      <c r="AK46228" s="1"/>
      <c r="AL46228" s="1"/>
    </row>
    <row r="46229">
      <c r="I46229" s="1"/>
      <c r="J46229" s="1"/>
      <c r="K46229" s="1"/>
      <c r="AA46229" s="1"/>
      <c r="AB46229" s="1"/>
      <c r="AC46229" s="1"/>
      <c r="AJ46229" s="1"/>
      <c r="AK46229" s="1"/>
      <c r="AL46229" s="1"/>
    </row>
    <row r="46230">
      <c r="I46230" s="1"/>
      <c r="J46230" s="1"/>
      <c r="K46230" s="1"/>
      <c r="AA46230" s="1"/>
      <c r="AB46230" s="1"/>
      <c r="AC46230" s="1"/>
      <c r="AJ46230" s="1"/>
      <c r="AK46230" s="1"/>
      <c r="AL46230" s="1"/>
    </row>
    <row r="46231">
      <c r="I46231" s="1"/>
      <c r="J46231" s="1"/>
      <c r="K46231" s="1"/>
      <c r="AA46231" s="1"/>
      <c r="AB46231" s="1"/>
      <c r="AC46231" s="1"/>
      <c r="AJ46231" s="1"/>
      <c r="AK46231" s="1"/>
      <c r="AL46231" s="1"/>
    </row>
    <row r="46232">
      <c r="I46232" s="1"/>
      <c r="J46232" s="1"/>
      <c r="K46232" s="1"/>
      <c r="AA46232" s="1"/>
      <c r="AB46232" s="1"/>
      <c r="AC46232" s="1"/>
      <c r="AJ46232" s="1"/>
      <c r="AK46232" s="1"/>
      <c r="AL46232" s="1"/>
    </row>
    <row r="46233">
      <c r="I46233" s="1"/>
      <c r="J46233" s="1"/>
      <c r="K46233" s="1"/>
      <c r="AA46233" s="1"/>
      <c r="AB46233" s="1"/>
      <c r="AC46233" s="1"/>
      <c r="AJ46233" s="1"/>
      <c r="AK46233" s="1"/>
      <c r="AL46233" s="1"/>
    </row>
    <row r="46234">
      <c r="I46234" s="1"/>
      <c r="J46234" s="1"/>
      <c r="K46234" s="1"/>
      <c r="AA46234" s="1"/>
      <c r="AB46234" s="1"/>
      <c r="AC46234" s="1"/>
      <c r="AJ46234" s="1"/>
      <c r="AK46234" s="1"/>
      <c r="AL46234" s="1"/>
    </row>
    <row r="46235">
      <c r="I46235" s="1"/>
      <c r="J46235" s="1"/>
      <c r="K46235" s="1"/>
      <c r="AA46235" s="1"/>
      <c r="AB46235" s="1"/>
      <c r="AC46235" s="1"/>
      <c r="AJ46235" s="1"/>
      <c r="AK46235" s="1"/>
      <c r="AL46235" s="1"/>
    </row>
    <row r="46236">
      <c r="I46236" s="1"/>
      <c r="J46236" s="1"/>
      <c r="K46236" s="1"/>
      <c r="AA46236" s="1"/>
      <c r="AB46236" s="1"/>
      <c r="AC46236" s="1"/>
      <c r="AJ46236" s="1"/>
      <c r="AK46236" s="1"/>
      <c r="AL46236" s="1"/>
    </row>
    <row r="46237">
      <c r="I46237" s="1"/>
      <c r="J46237" s="1"/>
      <c r="K46237" s="1"/>
      <c r="AA46237" s="1"/>
      <c r="AB46237" s="1"/>
      <c r="AC46237" s="1"/>
      <c r="AJ46237" s="1"/>
      <c r="AK46237" s="1"/>
      <c r="AL46237" s="1"/>
    </row>
    <row r="46238">
      <c r="I46238" s="1"/>
      <c r="J46238" s="1"/>
      <c r="K46238" s="1"/>
      <c r="AA46238" s="1"/>
      <c r="AB46238" s="1"/>
      <c r="AC46238" s="1"/>
      <c r="AJ46238" s="1"/>
      <c r="AK46238" s="1"/>
      <c r="AL46238" s="1"/>
    </row>
    <row r="46239">
      <c r="I46239" s="1"/>
      <c r="J46239" s="1"/>
      <c r="K46239" s="1"/>
      <c r="AA46239" s="1"/>
      <c r="AB46239" s="1"/>
      <c r="AC46239" s="1"/>
      <c r="AJ46239" s="1"/>
      <c r="AK46239" s="1"/>
      <c r="AL46239" s="1"/>
    </row>
    <row r="46240">
      <c r="I46240" s="1"/>
      <c r="J46240" s="1"/>
      <c r="K46240" s="1"/>
      <c r="AA46240" s="1"/>
      <c r="AB46240" s="1"/>
      <c r="AC46240" s="1"/>
      <c r="AJ46240" s="1"/>
      <c r="AK46240" s="1"/>
      <c r="AL46240" s="1"/>
    </row>
    <row r="46241">
      <c r="I46241" s="1"/>
      <c r="J46241" s="1"/>
      <c r="K46241" s="1"/>
      <c r="AA46241" s="1"/>
      <c r="AB46241" s="1"/>
      <c r="AC46241" s="1"/>
      <c r="AJ46241" s="1"/>
      <c r="AK46241" s="1"/>
      <c r="AL46241" s="1"/>
    </row>
    <row r="46242">
      <c r="I46242" s="1"/>
      <c r="J46242" s="1"/>
      <c r="K46242" s="1"/>
      <c r="AA46242" s="1"/>
      <c r="AB46242" s="1"/>
      <c r="AC46242" s="1"/>
      <c r="AJ46242" s="1"/>
      <c r="AK46242" s="1"/>
      <c r="AL46242" s="1"/>
    </row>
    <row r="46243">
      <c r="I46243" s="1"/>
      <c r="J46243" s="1"/>
      <c r="K46243" s="1"/>
      <c r="AA46243" s="1"/>
      <c r="AB46243" s="1"/>
      <c r="AC46243" s="1"/>
      <c r="AJ46243" s="1"/>
      <c r="AK46243" s="1"/>
      <c r="AL46243" s="1"/>
    </row>
    <row r="46244">
      <c r="I46244" s="1"/>
      <c r="J46244" s="1"/>
      <c r="K46244" s="1"/>
      <c r="AA46244" s="1"/>
      <c r="AB46244" s="1"/>
      <c r="AC46244" s="1"/>
      <c r="AJ46244" s="1"/>
      <c r="AK46244" s="1"/>
      <c r="AL46244" s="1"/>
    </row>
    <row r="46245">
      <c r="I46245" s="1"/>
      <c r="J46245" s="1"/>
      <c r="K46245" s="1"/>
      <c r="AA46245" s="1"/>
      <c r="AB46245" s="1"/>
      <c r="AC46245" s="1"/>
      <c r="AJ46245" s="1"/>
      <c r="AK46245" s="1"/>
      <c r="AL46245" s="1"/>
    </row>
    <row r="46246">
      <c r="I46246" s="1"/>
      <c r="J46246" s="1"/>
      <c r="K46246" s="1"/>
      <c r="AA46246" s="1"/>
      <c r="AB46246" s="1"/>
      <c r="AC46246" s="1"/>
      <c r="AJ46246" s="1"/>
      <c r="AK46246" s="1"/>
      <c r="AL46246" s="1"/>
    </row>
    <row r="46247">
      <c r="I46247" s="1"/>
      <c r="J46247" s="1"/>
      <c r="K46247" s="1"/>
      <c r="AA46247" s="1"/>
      <c r="AB46247" s="1"/>
      <c r="AC46247" s="1"/>
      <c r="AJ46247" s="1"/>
      <c r="AK46247" s="1"/>
      <c r="AL46247" s="1"/>
    </row>
    <row r="46248">
      <c r="I46248" s="1"/>
      <c r="J46248" s="1"/>
      <c r="K46248" s="1"/>
      <c r="AA46248" s="1"/>
      <c r="AB46248" s="1"/>
      <c r="AC46248" s="1"/>
      <c r="AJ46248" s="1"/>
      <c r="AK46248" s="1"/>
      <c r="AL46248" s="1"/>
    </row>
    <row r="46249">
      <c r="I46249" s="1"/>
      <c r="J46249" s="1"/>
      <c r="K46249" s="1"/>
      <c r="AA46249" s="1"/>
      <c r="AB46249" s="1"/>
      <c r="AC46249" s="1"/>
      <c r="AJ46249" s="1"/>
      <c r="AK46249" s="1"/>
      <c r="AL46249" s="1"/>
    </row>
    <row r="46250">
      <c r="I46250" s="1"/>
      <c r="J46250" s="1"/>
      <c r="K46250" s="1"/>
      <c r="AA46250" s="1"/>
      <c r="AB46250" s="1"/>
      <c r="AC46250" s="1"/>
      <c r="AJ46250" s="1"/>
      <c r="AK46250" s="1"/>
      <c r="AL46250" s="1"/>
    </row>
    <row r="46251">
      <c r="I46251" s="1"/>
      <c r="J46251" s="1"/>
      <c r="K46251" s="1"/>
      <c r="AA46251" s="1"/>
      <c r="AB46251" s="1"/>
      <c r="AC46251" s="1"/>
      <c r="AJ46251" s="1"/>
      <c r="AK46251" s="1"/>
      <c r="AL46251" s="1"/>
    </row>
    <row r="46252">
      <c r="I46252" s="1"/>
      <c r="J46252" s="1"/>
      <c r="K46252" s="1"/>
      <c r="AA46252" s="1"/>
      <c r="AB46252" s="1"/>
      <c r="AC46252" s="1"/>
      <c r="AJ46252" s="1"/>
      <c r="AK46252" s="1"/>
      <c r="AL46252" s="1"/>
    </row>
    <row r="46253">
      <c r="I46253" s="1"/>
      <c r="J46253" s="1"/>
      <c r="K46253" s="1"/>
      <c r="AA46253" s="1"/>
      <c r="AB46253" s="1"/>
      <c r="AC46253" s="1"/>
      <c r="AJ46253" s="1"/>
      <c r="AK46253" s="1"/>
      <c r="AL46253" s="1"/>
    </row>
    <row r="46254">
      <c r="I46254" s="1"/>
      <c r="J46254" s="1"/>
      <c r="K46254" s="1"/>
      <c r="AA46254" s="1"/>
      <c r="AB46254" s="1"/>
      <c r="AC46254" s="1"/>
      <c r="AJ46254" s="1"/>
      <c r="AK46254" s="1"/>
      <c r="AL46254" s="1"/>
    </row>
    <row r="46255">
      <c r="I46255" s="1"/>
      <c r="J46255" s="1"/>
      <c r="K46255" s="1"/>
      <c r="AA46255" s="1"/>
      <c r="AB46255" s="1"/>
      <c r="AC46255" s="1"/>
      <c r="AJ46255" s="1"/>
      <c r="AK46255" s="1"/>
      <c r="AL46255" s="1"/>
    </row>
    <row r="46256">
      <c r="I46256" s="1"/>
      <c r="J46256" s="1"/>
      <c r="K46256" s="1"/>
      <c r="AA46256" s="1"/>
      <c r="AB46256" s="1"/>
      <c r="AC46256" s="1"/>
      <c r="AJ46256" s="1"/>
      <c r="AK46256" s="1"/>
      <c r="AL46256" s="1"/>
    </row>
    <row r="46257">
      <c r="I46257" s="1"/>
      <c r="J46257" s="1"/>
      <c r="K46257" s="1"/>
      <c r="AA46257" s="1"/>
      <c r="AB46257" s="1"/>
      <c r="AC46257" s="1"/>
      <c r="AJ46257" s="1"/>
      <c r="AK46257" s="1"/>
      <c r="AL46257" s="1"/>
    </row>
    <row r="46258">
      <c r="I46258" s="1"/>
      <c r="J46258" s="1"/>
      <c r="K46258" s="1"/>
      <c r="AA46258" s="1"/>
      <c r="AB46258" s="1"/>
      <c r="AC46258" s="1"/>
      <c r="AJ46258" s="1"/>
      <c r="AK46258" s="1"/>
      <c r="AL46258" s="1"/>
    </row>
    <row r="46259">
      <c r="I46259" s="1"/>
      <c r="J46259" s="1"/>
      <c r="K46259" s="1"/>
      <c r="AA46259" s="1"/>
      <c r="AB46259" s="1"/>
      <c r="AC46259" s="1"/>
      <c r="AJ46259" s="1"/>
      <c r="AK46259" s="1"/>
      <c r="AL46259" s="1"/>
    </row>
    <row r="46260">
      <c r="I46260" s="1"/>
      <c r="J46260" s="1"/>
      <c r="K46260" s="1"/>
      <c r="AA46260" s="1"/>
      <c r="AB46260" s="1"/>
      <c r="AC46260" s="1"/>
      <c r="AJ46260" s="1"/>
      <c r="AK46260" s="1"/>
      <c r="AL46260" s="1"/>
    </row>
    <row r="46261">
      <c r="I46261" s="1"/>
      <c r="J46261" s="1"/>
      <c r="K46261" s="1"/>
      <c r="AA46261" s="1"/>
      <c r="AB46261" s="1"/>
      <c r="AC46261" s="1"/>
      <c r="AJ46261" s="1"/>
      <c r="AK46261" s="1"/>
      <c r="AL46261" s="1"/>
    </row>
    <row r="46262">
      <c r="I46262" s="1"/>
      <c r="J46262" s="1"/>
      <c r="K46262" s="1"/>
      <c r="AA46262" s="1"/>
      <c r="AB46262" s="1"/>
      <c r="AC46262" s="1"/>
      <c r="AJ46262" s="1"/>
      <c r="AK46262" s="1"/>
      <c r="AL46262" s="1"/>
    </row>
    <row r="46263">
      <c r="I46263" s="1"/>
      <c r="J46263" s="1"/>
      <c r="K46263" s="1"/>
      <c r="AA46263" s="1"/>
      <c r="AB46263" s="1"/>
      <c r="AC46263" s="1"/>
      <c r="AJ46263" s="1"/>
      <c r="AK46263" s="1"/>
      <c r="AL46263" s="1"/>
    </row>
    <row r="46264">
      <c r="I46264" s="1"/>
      <c r="J46264" s="1"/>
      <c r="K46264" s="1"/>
      <c r="AA46264" s="1"/>
      <c r="AB46264" s="1"/>
      <c r="AC46264" s="1"/>
      <c r="AJ46264" s="1"/>
      <c r="AK46264" s="1"/>
      <c r="AL46264" s="1"/>
    </row>
    <row r="46265">
      <c r="I46265" s="1"/>
      <c r="J46265" s="1"/>
      <c r="K46265" s="1"/>
      <c r="AA46265" s="1"/>
      <c r="AB46265" s="1"/>
      <c r="AC46265" s="1"/>
      <c r="AJ46265" s="1"/>
      <c r="AK46265" s="1"/>
      <c r="AL46265" s="1"/>
    </row>
    <row r="46266">
      <c r="I46266" s="1"/>
      <c r="J46266" s="1"/>
      <c r="K46266" s="1"/>
      <c r="AA46266" s="1"/>
      <c r="AB46266" s="1"/>
      <c r="AC46266" s="1"/>
      <c r="AJ46266" s="1"/>
      <c r="AK46266" s="1"/>
      <c r="AL46266" s="1"/>
    </row>
    <row r="46267">
      <c r="I46267" s="1"/>
      <c r="J46267" s="1"/>
      <c r="K46267" s="1"/>
      <c r="AA46267" s="1"/>
      <c r="AB46267" s="1"/>
      <c r="AC46267" s="1"/>
      <c r="AJ46267" s="1"/>
      <c r="AK46267" s="1"/>
      <c r="AL46267" s="1"/>
    </row>
    <row r="46268">
      <c r="I46268" s="1"/>
      <c r="J46268" s="1"/>
      <c r="K46268" s="1"/>
      <c r="AA46268" s="1"/>
      <c r="AB46268" s="1"/>
      <c r="AC46268" s="1"/>
      <c r="AJ46268" s="1"/>
      <c r="AK46268" s="1"/>
      <c r="AL46268" s="1"/>
    </row>
    <row r="46269">
      <c r="I46269" s="1"/>
      <c r="J46269" s="1"/>
      <c r="K46269" s="1"/>
      <c r="AA46269" s="1"/>
      <c r="AB46269" s="1"/>
      <c r="AC46269" s="1"/>
      <c r="AJ46269" s="1"/>
      <c r="AK46269" s="1"/>
      <c r="AL46269" s="1"/>
    </row>
    <row r="46270">
      <c r="I46270" s="1"/>
      <c r="J46270" s="1"/>
      <c r="K46270" s="1"/>
      <c r="AA46270" s="1"/>
      <c r="AB46270" s="1"/>
      <c r="AC46270" s="1"/>
      <c r="AJ46270" s="1"/>
      <c r="AK46270" s="1"/>
      <c r="AL46270" s="1"/>
    </row>
    <row r="46271">
      <c r="I46271" s="1"/>
      <c r="J46271" s="1"/>
      <c r="K46271" s="1"/>
      <c r="AA46271" s="1"/>
      <c r="AB46271" s="1"/>
      <c r="AC46271" s="1"/>
      <c r="AJ46271" s="1"/>
      <c r="AK46271" s="1"/>
      <c r="AL46271" s="1"/>
    </row>
    <row r="46272">
      <c r="I46272" s="1"/>
      <c r="J46272" s="1"/>
      <c r="K46272" s="1"/>
      <c r="AA46272" s="1"/>
      <c r="AB46272" s="1"/>
      <c r="AC46272" s="1"/>
      <c r="AJ46272" s="1"/>
      <c r="AK46272" s="1"/>
      <c r="AL46272" s="1"/>
    </row>
    <row r="46273">
      <c r="I46273" s="1"/>
      <c r="J46273" s="1"/>
      <c r="K46273" s="1"/>
      <c r="AA46273" s="1"/>
      <c r="AB46273" s="1"/>
      <c r="AC46273" s="1"/>
      <c r="AJ46273" s="1"/>
      <c r="AK46273" s="1"/>
      <c r="AL46273" s="1"/>
    </row>
    <row r="46274">
      <c r="I46274" s="1"/>
      <c r="J46274" s="1"/>
      <c r="K46274" s="1"/>
      <c r="AA46274" s="1"/>
      <c r="AB46274" s="1"/>
      <c r="AC46274" s="1"/>
      <c r="AJ46274" s="1"/>
      <c r="AK46274" s="1"/>
      <c r="AL46274" s="1"/>
    </row>
    <row r="46275">
      <c r="I46275" s="1"/>
      <c r="J46275" s="1"/>
      <c r="K46275" s="1"/>
      <c r="AA46275" s="1"/>
      <c r="AB46275" s="1"/>
      <c r="AC46275" s="1"/>
      <c r="AJ46275" s="1"/>
      <c r="AK46275" s="1"/>
      <c r="AL46275" s="1"/>
    </row>
    <row r="46276">
      <c r="I46276" s="1"/>
      <c r="J46276" s="1"/>
      <c r="K46276" s="1"/>
      <c r="AA46276" s="1"/>
      <c r="AB46276" s="1"/>
      <c r="AC46276" s="1"/>
      <c r="AJ46276" s="1"/>
      <c r="AK46276" s="1"/>
      <c r="AL46276" s="1"/>
    </row>
    <row r="46277">
      <c r="I46277" s="1"/>
      <c r="J46277" s="1"/>
      <c r="K46277" s="1"/>
      <c r="AA46277" s="1"/>
      <c r="AB46277" s="1"/>
      <c r="AC46277" s="1"/>
      <c r="AJ46277" s="1"/>
      <c r="AK46277" s="1"/>
      <c r="AL46277" s="1"/>
    </row>
    <row r="46278">
      <c r="I46278" s="1"/>
      <c r="J46278" s="1"/>
      <c r="K46278" s="1"/>
      <c r="AA46278" s="1"/>
      <c r="AB46278" s="1"/>
      <c r="AC46278" s="1"/>
      <c r="AJ46278" s="1"/>
      <c r="AK46278" s="1"/>
      <c r="AL46278" s="1"/>
    </row>
    <row r="46279">
      <c r="I46279" s="1"/>
      <c r="J46279" s="1"/>
      <c r="K46279" s="1"/>
      <c r="AA46279" s="1"/>
      <c r="AB46279" s="1"/>
      <c r="AC46279" s="1"/>
      <c r="AJ46279" s="1"/>
      <c r="AK46279" s="1"/>
      <c r="AL46279" s="1"/>
    </row>
    <row r="46280">
      <c r="I46280" s="1"/>
      <c r="J46280" s="1"/>
      <c r="K46280" s="1"/>
      <c r="AA46280" s="1"/>
      <c r="AB46280" s="1"/>
      <c r="AC46280" s="1"/>
      <c r="AJ46280" s="1"/>
      <c r="AK46280" s="1"/>
      <c r="AL46280" s="1"/>
    </row>
    <row r="46281">
      <c r="I46281" s="1"/>
      <c r="J46281" s="1"/>
      <c r="K46281" s="1"/>
      <c r="AA46281" s="1"/>
      <c r="AB46281" s="1"/>
      <c r="AC46281" s="1"/>
      <c r="AJ46281" s="1"/>
      <c r="AK46281" s="1"/>
      <c r="AL46281" s="1"/>
    </row>
    <row r="46282">
      <c r="I46282" s="1"/>
      <c r="J46282" s="1"/>
      <c r="K46282" s="1"/>
      <c r="AA46282" s="1"/>
      <c r="AB46282" s="1"/>
      <c r="AC46282" s="1"/>
      <c r="AJ46282" s="1"/>
      <c r="AK46282" s="1"/>
      <c r="AL46282" s="1"/>
    </row>
    <row r="46283">
      <c r="I46283" s="1"/>
      <c r="J46283" s="1"/>
      <c r="K46283" s="1"/>
      <c r="AA46283" s="1"/>
      <c r="AB46283" s="1"/>
      <c r="AC46283" s="1"/>
      <c r="AJ46283" s="1"/>
      <c r="AK46283" s="1"/>
      <c r="AL46283" s="1"/>
    </row>
    <row r="46284">
      <c r="I46284" s="1"/>
      <c r="J46284" s="1"/>
      <c r="K46284" s="1"/>
      <c r="AA46284" s="1"/>
      <c r="AB46284" s="1"/>
      <c r="AC46284" s="1"/>
      <c r="AJ46284" s="1"/>
      <c r="AK46284" s="1"/>
      <c r="AL46284" s="1"/>
    </row>
    <row r="46285">
      <c r="I46285" s="1"/>
      <c r="J46285" s="1"/>
      <c r="K46285" s="1"/>
      <c r="AA46285" s="1"/>
      <c r="AB46285" s="1"/>
      <c r="AC46285" s="1"/>
      <c r="AJ46285" s="1"/>
      <c r="AK46285" s="1"/>
      <c r="AL46285" s="1"/>
    </row>
    <row r="46286">
      <c r="I46286" s="1"/>
      <c r="J46286" s="1"/>
      <c r="K46286" s="1"/>
      <c r="AA46286" s="1"/>
      <c r="AB46286" s="1"/>
      <c r="AC46286" s="1"/>
      <c r="AJ46286" s="1"/>
      <c r="AK46286" s="1"/>
      <c r="AL46286" s="1"/>
    </row>
    <row r="46287">
      <c r="I46287" s="1"/>
      <c r="J46287" s="1"/>
      <c r="K46287" s="1"/>
      <c r="AA46287" s="1"/>
      <c r="AB46287" s="1"/>
      <c r="AC46287" s="1"/>
      <c r="AJ46287" s="1"/>
      <c r="AK46287" s="1"/>
      <c r="AL46287" s="1"/>
    </row>
    <row r="46288">
      <c r="I46288" s="1"/>
      <c r="J46288" s="1"/>
      <c r="K46288" s="1"/>
      <c r="AA46288" s="1"/>
      <c r="AB46288" s="1"/>
      <c r="AC46288" s="1"/>
      <c r="AJ46288" s="1"/>
      <c r="AK46288" s="1"/>
      <c r="AL46288" s="1"/>
    </row>
    <row r="46289">
      <c r="I46289" s="1"/>
      <c r="J46289" s="1"/>
      <c r="K46289" s="1"/>
      <c r="AA46289" s="1"/>
      <c r="AB46289" s="1"/>
      <c r="AC46289" s="1"/>
      <c r="AJ46289" s="1"/>
      <c r="AK46289" s="1"/>
      <c r="AL46289" s="1"/>
    </row>
    <row r="46290">
      <c r="I46290" s="1"/>
      <c r="J46290" s="1"/>
      <c r="K46290" s="1"/>
      <c r="AA46290" s="1"/>
      <c r="AB46290" s="1"/>
      <c r="AC46290" s="1"/>
      <c r="AJ46290" s="1"/>
      <c r="AK46290" s="1"/>
      <c r="AL46290" s="1"/>
    </row>
    <row r="46291">
      <c r="I46291" s="1"/>
      <c r="J46291" s="1"/>
      <c r="K46291" s="1"/>
      <c r="AA46291" s="1"/>
      <c r="AB46291" s="1"/>
      <c r="AC46291" s="1"/>
      <c r="AJ46291" s="1"/>
      <c r="AK46291" s="1"/>
      <c r="AL46291" s="1"/>
    </row>
    <row r="46292">
      <c r="I46292" s="1"/>
      <c r="J46292" s="1"/>
      <c r="K46292" s="1"/>
      <c r="AA46292" s="1"/>
      <c r="AB46292" s="1"/>
      <c r="AC46292" s="1"/>
      <c r="AJ46292" s="1"/>
      <c r="AK46292" s="1"/>
      <c r="AL46292" s="1"/>
    </row>
    <row r="46293">
      <c r="I46293" s="1"/>
      <c r="J46293" s="1"/>
      <c r="K46293" s="1"/>
      <c r="AA46293" s="1"/>
      <c r="AB46293" s="1"/>
      <c r="AC46293" s="1"/>
      <c r="AJ46293" s="1"/>
      <c r="AK46293" s="1"/>
      <c r="AL46293" s="1"/>
    </row>
    <row r="46294">
      <c r="I46294" s="1"/>
      <c r="J46294" s="1"/>
      <c r="K46294" s="1"/>
      <c r="AA46294" s="1"/>
      <c r="AB46294" s="1"/>
      <c r="AC46294" s="1"/>
      <c r="AJ46294" s="1"/>
      <c r="AK46294" s="1"/>
      <c r="AL46294" s="1"/>
    </row>
    <row r="46295">
      <c r="I46295" s="1"/>
      <c r="J46295" s="1"/>
      <c r="K46295" s="1"/>
      <c r="AA46295" s="1"/>
      <c r="AB46295" s="1"/>
      <c r="AC46295" s="1"/>
      <c r="AJ46295" s="1"/>
      <c r="AK46295" s="1"/>
      <c r="AL46295" s="1"/>
    </row>
    <row r="46296">
      <c r="I46296" s="1"/>
      <c r="J46296" s="1"/>
      <c r="K46296" s="1"/>
      <c r="AA46296" s="1"/>
      <c r="AB46296" s="1"/>
      <c r="AC46296" s="1"/>
      <c r="AJ46296" s="1"/>
      <c r="AK46296" s="1"/>
      <c r="AL46296" s="1"/>
    </row>
    <row r="46297">
      <c r="I46297" s="1"/>
      <c r="J46297" s="1"/>
      <c r="K46297" s="1"/>
      <c r="AA46297" s="1"/>
      <c r="AB46297" s="1"/>
      <c r="AC46297" s="1"/>
      <c r="AJ46297" s="1"/>
      <c r="AK46297" s="1"/>
      <c r="AL46297" s="1"/>
    </row>
    <row r="46298">
      <c r="I46298" s="1"/>
      <c r="J46298" s="1"/>
      <c r="K46298" s="1"/>
      <c r="AA46298" s="1"/>
      <c r="AB46298" s="1"/>
      <c r="AC46298" s="1"/>
      <c r="AJ46298" s="1"/>
      <c r="AK46298" s="1"/>
      <c r="AL46298" s="1"/>
    </row>
    <row r="46299">
      <c r="I46299" s="1"/>
      <c r="J46299" s="1"/>
      <c r="K46299" s="1"/>
      <c r="AA46299" s="1"/>
      <c r="AB46299" s="1"/>
      <c r="AC46299" s="1"/>
      <c r="AJ46299" s="1"/>
      <c r="AK46299" s="1"/>
      <c r="AL46299" s="1"/>
    </row>
    <row r="46300">
      <c r="I46300" s="1"/>
      <c r="J46300" s="1"/>
      <c r="K46300" s="1"/>
      <c r="AA46300" s="1"/>
      <c r="AB46300" s="1"/>
      <c r="AC46300" s="1"/>
      <c r="AJ46300" s="1"/>
      <c r="AK46300" s="1"/>
      <c r="AL46300" s="1"/>
    </row>
    <row r="46301">
      <c r="I46301" s="1"/>
      <c r="J46301" s="1"/>
      <c r="K46301" s="1"/>
      <c r="AA46301" s="1"/>
      <c r="AB46301" s="1"/>
      <c r="AC46301" s="1"/>
      <c r="AJ46301" s="1"/>
      <c r="AK46301" s="1"/>
      <c r="AL46301" s="1"/>
    </row>
    <row r="46302">
      <c r="I46302" s="1"/>
      <c r="J46302" s="1"/>
      <c r="K46302" s="1"/>
      <c r="AA46302" s="1"/>
      <c r="AB46302" s="1"/>
      <c r="AC46302" s="1"/>
      <c r="AJ46302" s="1"/>
      <c r="AK46302" s="1"/>
      <c r="AL46302" s="1"/>
    </row>
    <row r="46303">
      <c r="I46303" s="1"/>
      <c r="J46303" s="1"/>
      <c r="K46303" s="1"/>
      <c r="AA46303" s="1"/>
      <c r="AB46303" s="1"/>
      <c r="AC46303" s="1"/>
      <c r="AJ46303" s="1"/>
      <c r="AK46303" s="1"/>
      <c r="AL46303" s="1"/>
    </row>
    <row r="46304">
      <c r="I46304" s="1"/>
      <c r="J46304" s="1"/>
      <c r="K46304" s="1"/>
      <c r="AA46304" s="1"/>
      <c r="AB46304" s="1"/>
      <c r="AC46304" s="1"/>
      <c r="AJ46304" s="1"/>
      <c r="AK46304" s="1"/>
      <c r="AL46304" s="1"/>
    </row>
    <row r="46305">
      <c r="I46305" s="1"/>
      <c r="J46305" s="1"/>
      <c r="K46305" s="1"/>
      <c r="AA46305" s="1"/>
      <c r="AB46305" s="1"/>
      <c r="AC46305" s="1"/>
      <c r="AJ46305" s="1"/>
      <c r="AK46305" s="1"/>
      <c r="AL46305" s="1"/>
    </row>
    <row r="46306">
      <c r="I46306" s="1"/>
      <c r="J46306" s="1"/>
      <c r="K46306" s="1"/>
      <c r="AA46306" s="1"/>
      <c r="AB46306" s="1"/>
      <c r="AC46306" s="1"/>
      <c r="AJ46306" s="1"/>
      <c r="AK46306" s="1"/>
      <c r="AL46306" s="1"/>
    </row>
    <row r="46307">
      <c r="I46307" s="1"/>
      <c r="J46307" s="1"/>
      <c r="K46307" s="1"/>
      <c r="AA46307" s="1"/>
      <c r="AB46307" s="1"/>
      <c r="AC46307" s="1"/>
      <c r="AJ46307" s="1"/>
      <c r="AK46307" s="1"/>
      <c r="AL46307" s="1"/>
    </row>
    <row r="46308">
      <c r="I46308" s="1"/>
      <c r="J46308" s="1"/>
      <c r="K46308" s="1"/>
      <c r="AA46308" s="1"/>
      <c r="AB46308" s="1"/>
      <c r="AC46308" s="1"/>
      <c r="AJ46308" s="1"/>
      <c r="AK46308" s="1"/>
      <c r="AL46308" s="1"/>
    </row>
    <row r="46309">
      <c r="I46309" s="1"/>
      <c r="J46309" s="1"/>
      <c r="K46309" s="1"/>
      <c r="AA46309" s="1"/>
      <c r="AB46309" s="1"/>
      <c r="AC46309" s="1"/>
      <c r="AJ46309" s="1"/>
      <c r="AK46309" s="1"/>
      <c r="AL46309" s="1"/>
    </row>
    <row r="46310">
      <c r="I46310" s="1"/>
      <c r="J46310" s="1"/>
      <c r="K46310" s="1"/>
      <c r="AA46310" s="1"/>
      <c r="AB46310" s="1"/>
      <c r="AC46310" s="1"/>
      <c r="AJ46310" s="1"/>
      <c r="AK46310" s="1"/>
      <c r="AL46310" s="1"/>
    </row>
    <row r="46311">
      <c r="I46311" s="1"/>
      <c r="J46311" s="1"/>
      <c r="K46311" s="1"/>
      <c r="AA46311" s="1"/>
      <c r="AB46311" s="1"/>
      <c r="AC46311" s="1"/>
      <c r="AJ46311" s="1"/>
      <c r="AK46311" s="1"/>
      <c r="AL46311" s="1"/>
    </row>
    <row r="46312">
      <c r="I46312" s="1"/>
      <c r="J46312" s="1"/>
      <c r="K46312" s="1"/>
      <c r="AA46312" s="1"/>
      <c r="AB46312" s="1"/>
      <c r="AC46312" s="1"/>
      <c r="AJ46312" s="1"/>
      <c r="AK46312" s="1"/>
      <c r="AL46312" s="1"/>
    </row>
    <row r="46313">
      <c r="I46313" s="1"/>
      <c r="J46313" s="1"/>
      <c r="K46313" s="1"/>
      <c r="AA46313" s="1"/>
      <c r="AB46313" s="1"/>
      <c r="AC46313" s="1"/>
      <c r="AJ46313" s="1"/>
      <c r="AK46313" s="1"/>
      <c r="AL46313" s="1"/>
    </row>
    <row r="46314">
      <c r="I46314" s="1"/>
      <c r="J46314" s="1"/>
      <c r="K46314" s="1"/>
      <c r="AA46314" s="1"/>
      <c r="AB46314" s="1"/>
      <c r="AC46314" s="1"/>
      <c r="AJ46314" s="1"/>
      <c r="AK46314" s="1"/>
      <c r="AL46314" s="1"/>
    </row>
    <row r="46315">
      <c r="I46315" s="1"/>
      <c r="J46315" s="1"/>
      <c r="K46315" s="1"/>
      <c r="AA46315" s="1"/>
      <c r="AB46315" s="1"/>
      <c r="AC46315" s="1"/>
      <c r="AJ46315" s="1"/>
      <c r="AK46315" s="1"/>
      <c r="AL46315" s="1"/>
    </row>
    <row r="46316">
      <c r="I46316" s="1"/>
      <c r="J46316" s="1"/>
      <c r="K46316" s="1"/>
      <c r="AA46316" s="1"/>
      <c r="AB46316" s="1"/>
      <c r="AC46316" s="1"/>
      <c r="AJ46316" s="1"/>
      <c r="AK46316" s="1"/>
      <c r="AL46316" s="1"/>
    </row>
    <row r="46317">
      <c r="I46317" s="1"/>
      <c r="J46317" s="1"/>
      <c r="K46317" s="1"/>
      <c r="AA46317" s="1"/>
      <c r="AB46317" s="1"/>
      <c r="AC46317" s="1"/>
      <c r="AJ46317" s="1"/>
      <c r="AK46317" s="1"/>
      <c r="AL46317" s="1"/>
    </row>
    <row r="46318">
      <c r="I46318" s="1"/>
      <c r="J46318" s="1"/>
      <c r="K46318" s="1"/>
      <c r="AA46318" s="1"/>
      <c r="AB46318" s="1"/>
      <c r="AC46318" s="1"/>
      <c r="AJ46318" s="1"/>
      <c r="AK46318" s="1"/>
      <c r="AL46318" s="1"/>
    </row>
    <row r="46319">
      <c r="I46319" s="1"/>
      <c r="J46319" s="1"/>
      <c r="K46319" s="1"/>
      <c r="AA46319" s="1"/>
      <c r="AB46319" s="1"/>
      <c r="AC46319" s="1"/>
      <c r="AJ46319" s="1"/>
      <c r="AK46319" s="1"/>
      <c r="AL46319" s="1"/>
    </row>
    <row r="46320">
      <c r="I46320" s="1"/>
      <c r="J46320" s="1"/>
      <c r="K46320" s="1"/>
      <c r="AA46320" s="1"/>
      <c r="AB46320" s="1"/>
      <c r="AC46320" s="1"/>
      <c r="AJ46320" s="1"/>
      <c r="AK46320" s="1"/>
      <c r="AL46320" s="1"/>
    </row>
    <row r="46321">
      <c r="I46321" s="1"/>
      <c r="J46321" s="1"/>
      <c r="K46321" s="1"/>
      <c r="AA46321" s="1"/>
      <c r="AB46321" s="1"/>
      <c r="AC46321" s="1"/>
      <c r="AJ46321" s="1"/>
      <c r="AK46321" s="1"/>
      <c r="AL46321" s="1"/>
    </row>
    <row r="46322">
      <c r="I46322" s="1"/>
      <c r="J46322" s="1"/>
      <c r="K46322" s="1"/>
      <c r="AA46322" s="1"/>
      <c r="AB46322" s="1"/>
      <c r="AC46322" s="1"/>
      <c r="AJ46322" s="1"/>
      <c r="AK46322" s="1"/>
      <c r="AL46322" s="1"/>
    </row>
    <row r="46323">
      <c r="I46323" s="1"/>
      <c r="J46323" s="1"/>
      <c r="K46323" s="1"/>
      <c r="AA46323" s="1"/>
      <c r="AB46323" s="1"/>
      <c r="AC46323" s="1"/>
      <c r="AJ46323" s="1"/>
      <c r="AK46323" s="1"/>
      <c r="AL46323" s="1"/>
    </row>
    <row r="46324">
      <c r="I46324" s="1"/>
      <c r="J46324" s="1"/>
      <c r="K46324" s="1"/>
      <c r="AA46324" s="1"/>
      <c r="AB46324" s="1"/>
      <c r="AC46324" s="1"/>
      <c r="AJ46324" s="1"/>
      <c r="AK46324" s="1"/>
      <c r="AL46324" s="1"/>
    </row>
    <row r="46325">
      <c r="I46325" s="1"/>
      <c r="J46325" s="1"/>
      <c r="K46325" s="1"/>
      <c r="AA46325" s="1"/>
      <c r="AB46325" s="1"/>
      <c r="AC46325" s="1"/>
      <c r="AJ46325" s="1"/>
      <c r="AK46325" s="1"/>
      <c r="AL46325" s="1"/>
    </row>
    <row r="46326">
      <c r="I46326" s="1"/>
      <c r="J46326" s="1"/>
      <c r="K46326" s="1"/>
      <c r="AA46326" s="1"/>
      <c r="AB46326" s="1"/>
      <c r="AC46326" s="1"/>
      <c r="AJ46326" s="1"/>
      <c r="AK46326" s="1"/>
      <c r="AL46326" s="1"/>
    </row>
    <row r="46327">
      <c r="I46327" s="1"/>
      <c r="J46327" s="1"/>
      <c r="K46327" s="1"/>
      <c r="AA46327" s="1"/>
      <c r="AB46327" s="1"/>
      <c r="AC46327" s="1"/>
      <c r="AJ46327" s="1"/>
      <c r="AK46327" s="1"/>
      <c r="AL46327" s="1"/>
    </row>
    <row r="46328">
      <c r="I46328" s="1"/>
      <c r="J46328" s="1"/>
      <c r="K46328" s="1"/>
      <c r="AA46328" s="1"/>
      <c r="AB46328" s="1"/>
      <c r="AC46328" s="1"/>
      <c r="AJ46328" s="1"/>
      <c r="AK46328" s="1"/>
      <c r="AL46328" s="1"/>
    </row>
    <row r="46329">
      <c r="I46329" s="1"/>
      <c r="J46329" s="1"/>
      <c r="K46329" s="1"/>
      <c r="AA46329" s="1"/>
      <c r="AB46329" s="1"/>
      <c r="AC46329" s="1"/>
      <c r="AJ46329" s="1"/>
      <c r="AK46329" s="1"/>
      <c r="AL46329" s="1"/>
    </row>
    <row r="46330">
      <c r="I46330" s="1"/>
      <c r="J46330" s="1"/>
      <c r="K46330" s="1"/>
      <c r="AA46330" s="1"/>
      <c r="AB46330" s="1"/>
      <c r="AC46330" s="1"/>
      <c r="AJ46330" s="1"/>
      <c r="AK46330" s="1"/>
      <c r="AL46330" s="1"/>
    </row>
    <row r="46331">
      <c r="I46331" s="1"/>
      <c r="J46331" s="1"/>
      <c r="K46331" s="1"/>
      <c r="AA46331" s="1"/>
      <c r="AB46331" s="1"/>
      <c r="AC46331" s="1"/>
      <c r="AJ46331" s="1"/>
      <c r="AK46331" s="1"/>
      <c r="AL46331" s="1"/>
    </row>
    <row r="46332">
      <c r="I46332" s="1"/>
      <c r="J46332" s="1"/>
      <c r="K46332" s="1"/>
      <c r="AA46332" s="1"/>
      <c r="AB46332" s="1"/>
      <c r="AC46332" s="1"/>
      <c r="AJ46332" s="1"/>
      <c r="AK46332" s="1"/>
      <c r="AL46332" s="1"/>
    </row>
    <row r="46333">
      <c r="I46333" s="1"/>
      <c r="J46333" s="1"/>
      <c r="K46333" s="1"/>
      <c r="AA46333" s="1"/>
      <c r="AB46333" s="1"/>
      <c r="AC46333" s="1"/>
      <c r="AJ46333" s="1"/>
      <c r="AK46333" s="1"/>
      <c r="AL46333" s="1"/>
    </row>
    <row r="46334">
      <c r="I46334" s="1"/>
      <c r="J46334" s="1"/>
      <c r="K46334" s="1"/>
      <c r="AA46334" s="1"/>
      <c r="AB46334" s="1"/>
      <c r="AC46334" s="1"/>
      <c r="AJ46334" s="1"/>
      <c r="AK46334" s="1"/>
      <c r="AL46334" s="1"/>
    </row>
    <row r="46335">
      <c r="I46335" s="1"/>
      <c r="J46335" s="1"/>
      <c r="K46335" s="1"/>
      <c r="AA46335" s="1"/>
      <c r="AB46335" s="1"/>
      <c r="AC46335" s="1"/>
      <c r="AJ46335" s="1"/>
      <c r="AK46335" s="1"/>
      <c r="AL46335" s="1"/>
    </row>
    <row r="46336">
      <c r="I46336" s="1"/>
      <c r="J46336" s="1"/>
      <c r="K46336" s="1"/>
      <c r="AA46336" s="1"/>
      <c r="AB46336" s="1"/>
      <c r="AC46336" s="1"/>
      <c r="AJ46336" s="1"/>
      <c r="AK46336" s="1"/>
      <c r="AL46336" s="1"/>
    </row>
    <row r="46337">
      <c r="I46337" s="1"/>
      <c r="J46337" s="1"/>
      <c r="K46337" s="1"/>
      <c r="AA46337" s="1"/>
      <c r="AB46337" s="1"/>
      <c r="AC46337" s="1"/>
      <c r="AJ46337" s="1"/>
      <c r="AK46337" s="1"/>
      <c r="AL46337" s="1"/>
    </row>
    <row r="46338">
      <c r="I46338" s="1"/>
      <c r="J46338" s="1"/>
      <c r="K46338" s="1"/>
      <c r="AA46338" s="1"/>
      <c r="AB46338" s="1"/>
      <c r="AC46338" s="1"/>
      <c r="AJ46338" s="1"/>
      <c r="AK46338" s="1"/>
      <c r="AL46338" s="1"/>
    </row>
    <row r="46339">
      <c r="I46339" s="1"/>
      <c r="J46339" s="1"/>
      <c r="K46339" s="1"/>
      <c r="AA46339" s="1"/>
      <c r="AB46339" s="1"/>
      <c r="AC46339" s="1"/>
      <c r="AJ46339" s="1"/>
      <c r="AK46339" s="1"/>
      <c r="AL46339" s="1"/>
    </row>
    <row r="46340">
      <c r="I46340" s="1"/>
      <c r="J46340" s="1"/>
      <c r="K46340" s="1"/>
      <c r="AA46340" s="1"/>
      <c r="AB46340" s="1"/>
      <c r="AC46340" s="1"/>
      <c r="AJ46340" s="1"/>
      <c r="AK46340" s="1"/>
      <c r="AL46340" s="1"/>
    </row>
    <row r="46341">
      <c r="I46341" s="1"/>
      <c r="J46341" s="1"/>
      <c r="K46341" s="1"/>
      <c r="AA46341" s="1"/>
      <c r="AB46341" s="1"/>
      <c r="AC46341" s="1"/>
      <c r="AJ46341" s="1"/>
      <c r="AK46341" s="1"/>
      <c r="AL46341" s="1"/>
    </row>
    <row r="46342">
      <c r="I46342" s="1"/>
      <c r="J46342" s="1"/>
      <c r="K46342" s="1"/>
      <c r="AA46342" s="1"/>
      <c r="AB46342" s="1"/>
      <c r="AC46342" s="1"/>
      <c r="AJ46342" s="1"/>
      <c r="AK46342" s="1"/>
      <c r="AL46342" s="1"/>
    </row>
    <row r="46343">
      <c r="I46343" s="1"/>
      <c r="J46343" s="1"/>
      <c r="K46343" s="1"/>
      <c r="AA46343" s="1"/>
      <c r="AB46343" s="1"/>
      <c r="AC46343" s="1"/>
      <c r="AJ46343" s="1"/>
      <c r="AK46343" s="1"/>
      <c r="AL46343" s="1"/>
    </row>
    <row r="46344">
      <c r="I46344" s="1"/>
      <c r="J46344" s="1"/>
      <c r="K46344" s="1"/>
      <c r="AA46344" s="1"/>
      <c r="AB46344" s="1"/>
      <c r="AC46344" s="1"/>
      <c r="AJ46344" s="1"/>
      <c r="AK46344" s="1"/>
      <c r="AL46344" s="1"/>
    </row>
    <row r="46345">
      <c r="I46345" s="1"/>
      <c r="J46345" s="1"/>
      <c r="K46345" s="1"/>
      <c r="AA46345" s="1"/>
      <c r="AB46345" s="1"/>
      <c r="AC46345" s="1"/>
      <c r="AJ46345" s="1"/>
      <c r="AK46345" s="1"/>
      <c r="AL46345" s="1"/>
    </row>
    <row r="46346">
      <c r="I46346" s="1"/>
      <c r="J46346" s="1"/>
      <c r="K46346" s="1"/>
      <c r="AA46346" s="1"/>
      <c r="AB46346" s="1"/>
      <c r="AC46346" s="1"/>
      <c r="AJ46346" s="1"/>
      <c r="AK46346" s="1"/>
      <c r="AL46346" s="1"/>
    </row>
    <row r="46347">
      <c r="I46347" s="1"/>
      <c r="J46347" s="1"/>
      <c r="K46347" s="1"/>
      <c r="AA46347" s="1"/>
      <c r="AB46347" s="1"/>
      <c r="AC46347" s="1"/>
      <c r="AJ46347" s="1"/>
      <c r="AK46347" s="1"/>
      <c r="AL46347" s="1"/>
    </row>
    <row r="46348">
      <c r="I46348" s="1"/>
      <c r="J46348" s="1"/>
      <c r="K46348" s="1"/>
      <c r="AA46348" s="1"/>
      <c r="AB46348" s="1"/>
      <c r="AC46348" s="1"/>
      <c r="AJ46348" s="1"/>
      <c r="AK46348" s="1"/>
      <c r="AL46348" s="1"/>
    </row>
    <row r="46349">
      <c r="I46349" s="1"/>
      <c r="J46349" s="1"/>
      <c r="K46349" s="1"/>
      <c r="AA46349" s="1"/>
      <c r="AB46349" s="1"/>
      <c r="AC46349" s="1"/>
      <c r="AJ46349" s="1"/>
      <c r="AK46349" s="1"/>
      <c r="AL46349" s="1"/>
    </row>
    <row r="46350">
      <c r="I46350" s="1"/>
      <c r="J46350" s="1"/>
      <c r="K46350" s="1"/>
      <c r="AA46350" s="1"/>
      <c r="AB46350" s="1"/>
      <c r="AC46350" s="1"/>
      <c r="AJ46350" s="1"/>
      <c r="AK46350" s="1"/>
      <c r="AL46350" s="1"/>
    </row>
    <row r="46351">
      <c r="I46351" s="1"/>
      <c r="J46351" s="1"/>
      <c r="K46351" s="1"/>
      <c r="AA46351" s="1"/>
      <c r="AB46351" s="1"/>
      <c r="AC46351" s="1"/>
      <c r="AJ46351" s="1"/>
      <c r="AK46351" s="1"/>
      <c r="AL46351" s="1"/>
    </row>
    <row r="46352">
      <c r="I46352" s="1"/>
      <c r="J46352" s="1"/>
      <c r="K46352" s="1"/>
      <c r="AA46352" s="1"/>
      <c r="AB46352" s="1"/>
      <c r="AC46352" s="1"/>
      <c r="AJ46352" s="1"/>
      <c r="AK46352" s="1"/>
      <c r="AL46352" s="1"/>
    </row>
    <row r="46353">
      <c r="I46353" s="1"/>
      <c r="J46353" s="1"/>
      <c r="K46353" s="1"/>
      <c r="AA46353" s="1"/>
      <c r="AB46353" s="1"/>
      <c r="AC46353" s="1"/>
      <c r="AJ46353" s="1"/>
      <c r="AK46353" s="1"/>
      <c r="AL46353" s="1"/>
    </row>
    <row r="46354">
      <c r="I46354" s="1"/>
      <c r="J46354" s="1"/>
      <c r="K46354" s="1"/>
      <c r="AA46354" s="1"/>
      <c r="AB46354" s="1"/>
      <c r="AC46354" s="1"/>
      <c r="AJ46354" s="1"/>
      <c r="AK46354" s="1"/>
      <c r="AL46354" s="1"/>
    </row>
    <row r="46355">
      <c r="I46355" s="1"/>
      <c r="J46355" s="1"/>
      <c r="K46355" s="1"/>
      <c r="AA46355" s="1"/>
      <c r="AB46355" s="1"/>
      <c r="AC46355" s="1"/>
      <c r="AJ46355" s="1"/>
      <c r="AK46355" s="1"/>
      <c r="AL46355" s="1"/>
    </row>
    <row r="46356">
      <c r="I46356" s="1"/>
      <c r="J46356" s="1"/>
      <c r="K46356" s="1"/>
      <c r="AA46356" s="1"/>
      <c r="AB46356" s="1"/>
      <c r="AC46356" s="1"/>
      <c r="AJ46356" s="1"/>
      <c r="AK46356" s="1"/>
      <c r="AL46356" s="1"/>
    </row>
    <row r="46357">
      <c r="I46357" s="1"/>
      <c r="J46357" s="1"/>
      <c r="K46357" s="1"/>
      <c r="AA46357" s="1"/>
      <c r="AB46357" s="1"/>
      <c r="AC46357" s="1"/>
      <c r="AJ46357" s="1"/>
      <c r="AK46357" s="1"/>
      <c r="AL46357" s="1"/>
    </row>
    <row r="46358">
      <c r="I46358" s="1"/>
      <c r="J46358" s="1"/>
      <c r="K46358" s="1"/>
      <c r="AA46358" s="1"/>
      <c r="AB46358" s="1"/>
      <c r="AC46358" s="1"/>
      <c r="AJ46358" s="1"/>
      <c r="AK46358" s="1"/>
      <c r="AL46358" s="1"/>
    </row>
    <row r="46359">
      <c r="I46359" s="1"/>
      <c r="J46359" s="1"/>
      <c r="K46359" s="1"/>
      <c r="AA46359" s="1"/>
      <c r="AB46359" s="1"/>
      <c r="AC46359" s="1"/>
      <c r="AJ46359" s="1"/>
      <c r="AK46359" s="1"/>
      <c r="AL46359" s="1"/>
    </row>
    <row r="46360">
      <c r="I46360" s="1"/>
      <c r="J46360" s="1"/>
      <c r="K46360" s="1"/>
      <c r="AA46360" s="1"/>
      <c r="AB46360" s="1"/>
      <c r="AC46360" s="1"/>
      <c r="AJ46360" s="1"/>
      <c r="AK46360" s="1"/>
      <c r="AL46360" s="1"/>
    </row>
    <row r="46361">
      <c r="I46361" s="1"/>
      <c r="J46361" s="1"/>
      <c r="K46361" s="1"/>
      <c r="AA46361" s="1"/>
      <c r="AB46361" s="1"/>
      <c r="AC46361" s="1"/>
      <c r="AJ46361" s="1"/>
      <c r="AK46361" s="1"/>
      <c r="AL46361" s="1"/>
    </row>
    <row r="46362">
      <c r="I46362" s="1"/>
      <c r="J46362" s="1"/>
      <c r="K46362" s="1"/>
      <c r="AA46362" s="1"/>
      <c r="AB46362" s="1"/>
      <c r="AC46362" s="1"/>
      <c r="AJ46362" s="1"/>
      <c r="AK46362" s="1"/>
      <c r="AL46362" s="1"/>
    </row>
    <row r="46363">
      <c r="I46363" s="1"/>
      <c r="J46363" s="1"/>
      <c r="K46363" s="1"/>
      <c r="AA46363" s="1"/>
      <c r="AB46363" s="1"/>
      <c r="AC46363" s="1"/>
      <c r="AJ46363" s="1"/>
      <c r="AK46363" s="1"/>
      <c r="AL46363" s="1"/>
    </row>
    <row r="46364">
      <c r="I46364" s="1"/>
      <c r="J46364" s="1"/>
      <c r="K46364" s="1"/>
      <c r="AA46364" s="1"/>
      <c r="AB46364" s="1"/>
      <c r="AC46364" s="1"/>
      <c r="AJ46364" s="1"/>
      <c r="AK46364" s="1"/>
      <c r="AL46364" s="1"/>
    </row>
    <row r="46365">
      <c r="I46365" s="1"/>
      <c r="J46365" s="1"/>
      <c r="K46365" s="1"/>
      <c r="AA46365" s="1"/>
      <c r="AB46365" s="1"/>
      <c r="AC46365" s="1"/>
      <c r="AJ46365" s="1"/>
      <c r="AK46365" s="1"/>
      <c r="AL46365" s="1"/>
    </row>
    <row r="46366">
      <c r="I46366" s="1"/>
      <c r="J46366" s="1"/>
      <c r="K46366" s="1"/>
      <c r="AA46366" s="1"/>
      <c r="AB46366" s="1"/>
      <c r="AC46366" s="1"/>
      <c r="AJ46366" s="1"/>
      <c r="AK46366" s="1"/>
      <c r="AL46366" s="1"/>
    </row>
    <row r="46367">
      <c r="I46367" s="1"/>
      <c r="J46367" s="1"/>
      <c r="K46367" s="1"/>
      <c r="AA46367" s="1"/>
      <c r="AB46367" s="1"/>
      <c r="AC46367" s="1"/>
      <c r="AJ46367" s="1"/>
      <c r="AK46367" s="1"/>
      <c r="AL46367" s="1"/>
    </row>
    <row r="46368">
      <c r="I46368" s="1"/>
      <c r="J46368" s="1"/>
      <c r="K46368" s="1"/>
      <c r="AA46368" s="1"/>
      <c r="AB46368" s="1"/>
      <c r="AC46368" s="1"/>
      <c r="AJ46368" s="1"/>
      <c r="AK46368" s="1"/>
      <c r="AL46368" s="1"/>
    </row>
    <row r="46369">
      <c r="I46369" s="1"/>
      <c r="J46369" s="1"/>
      <c r="K46369" s="1"/>
      <c r="AA46369" s="1"/>
      <c r="AB46369" s="1"/>
      <c r="AC46369" s="1"/>
      <c r="AJ46369" s="1"/>
      <c r="AK46369" s="1"/>
      <c r="AL46369" s="1"/>
    </row>
    <row r="46370">
      <c r="I46370" s="1"/>
      <c r="J46370" s="1"/>
      <c r="K46370" s="1"/>
      <c r="AA46370" s="1"/>
      <c r="AB46370" s="1"/>
      <c r="AC46370" s="1"/>
      <c r="AJ46370" s="1"/>
      <c r="AK46370" s="1"/>
      <c r="AL46370" s="1"/>
    </row>
    <row r="46371">
      <c r="I46371" s="1"/>
      <c r="J46371" s="1"/>
      <c r="K46371" s="1"/>
      <c r="AA46371" s="1"/>
      <c r="AB46371" s="1"/>
      <c r="AC46371" s="1"/>
      <c r="AJ46371" s="1"/>
      <c r="AK46371" s="1"/>
      <c r="AL46371" s="1"/>
    </row>
    <row r="46372">
      <c r="I46372" s="1"/>
      <c r="J46372" s="1"/>
      <c r="K46372" s="1"/>
      <c r="AA46372" s="1"/>
      <c r="AB46372" s="1"/>
      <c r="AC46372" s="1"/>
      <c r="AJ46372" s="1"/>
      <c r="AK46372" s="1"/>
      <c r="AL46372" s="1"/>
    </row>
    <row r="46373">
      <c r="I46373" s="1"/>
      <c r="J46373" s="1"/>
      <c r="K46373" s="1"/>
      <c r="AA46373" s="1"/>
      <c r="AB46373" s="1"/>
      <c r="AC46373" s="1"/>
      <c r="AJ46373" s="1"/>
      <c r="AK46373" s="1"/>
      <c r="AL46373" s="1"/>
    </row>
    <row r="46374">
      <c r="I46374" s="1"/>
      <c r="J46374" s="1"/>
      <c r="K46374" s="1"/>
      <c r="AA46374" s="1"/>
      <c r="AB46374" s="1"/>
      <c r="AC46374" s="1"/>
      <c r="AJ46374" s="1"/>
      <c r="AK46374" s="1"/>
      <c r="AL46374" s="1"/>
    </row>
    <row r="46375">
      <c r="I46375" s="1"/>
      <c r="J46375" s="1"/>
      <c r="K46375" s="1"/>
      <c r="AA46375" s="1"/>
      <c r="AB46375" s="1"/>
      <c r="AC46375" s="1"/>
      <c r="AJ46375" s="1"/>
      <c r="AK46375" s="1"/>
      <c r="AL46375" s="1"/>
    </row>
    <row r="46376">
      <c r="I46376" s="1"/>
      <c r="J46376" s="1"/>
      <c r="K46376" s="1"/>
      <c r="AA46376" s="1"/>
      <c r="AB46376" s="1"/>
      <c r="AC46376" s="1"/>
      <c r="AJ46376" s="1"/>
      <c r="AK46376" s="1"/>
      <c r="AL46376" s="1"/>
    </row>
    <row r="46377">
      <c r="I46377" s="1"/>
      <c r="J46377" s="1"/>
      <c r="K46377" s="1"/>
      <c r="AA46377" s="1"/>
      <c r="AB46377" s="1"/>
      <c r="AC46377" s="1"/>
      <c r="AJ46377" s="1"/>
      <c r="AK46377" s="1"/>
      <c r="AL46377" s="1"/>
    </row>
    <row r="46378">
      <c r="I46378" s="1"/>
      <c r="J46378" s="1"/>
      <c r="K46378" s="1"/>
      <c r="AA46378" s="1"/>
      <c r="AB46378" s="1"/>
      <c r="AC46378" s="1"/>
      <c r="AJ46378" s="1"/>
      <c r="AK46378" s="1"/>
      <c r="AL46378" s="1"/>
    </row>
    <row r="46379">
      <c r="I46379" s="1"/>
      <c r="J46379" s="1"/>
      <c r="K46379" s="1"/>
      <c r="AA46379" s="1"/>
      <c r="AB46379" s="1"/>
      <c r="AC46379" s="1"/>
      <c r="AJ46379" s="1"/>
      <c r="AK46379" s="1"/>
      <c r="AL46379" s="1"/>
    </row>
    <row r="46380">
      <c r="I46380" s="1"/>
      <c r="J46380" s="1"/>
      <c r="K46380" s="1"/>
      <c r="AA46380" s="1"/>
      <c r="AB46380" s="1"/>
      <c r="AC46380" s="1"/>
      <c r="AJ46380" s="1"/>
      <c r="AK46380" s="1"/>
      <c r="AL46380" s="1"/>
    </row>
    <row r="46381">
      <c r="I46381" s="1"/>
      <c r="J46381" s="1"/>
      <c r="K46381" s="1"/>
      <c r="AA46381" s="1"/>
      <c r="AB46381" s="1"/>
      <c r="AC46381" s="1"/>
      <c r="AJ46381" s="1"/>
      <c r="AK46381" s="1"/>
      <c r="AL46381" s="1"/>
    </row>
    <row r="46382">
      <c r="I46382" s="1"/>
      <c r="J46382" s="1"/>
      <c r="K46382" s="1"/>
      <c r="AA46382" s="1"/>
      <c r="AB46382" s="1"/>
      <c r="AC46382" s="1"/>
      <c r="AJ46382" s="1"/>
      <c r="AK46382" s="1"/>
      <c r="AL46382" s="1"/>
    </row>
    <row r="46383">
      <c r="I46383" s="1"/>
      <c r="J46383" s="1"/>
      <c r="K46383" s="1"/>
      <c r="AA46383" s="1"/>
      <c r="AB46383" s="1"/>
      <c r="AC46383" s="1"/>
      <c r="AJ46383" s="1"/>
      <c r="AK46383" s="1"/>
      <c r="AL46383" s="1"/>
    </row>
    <row r="46384">
      <c r="I46384" s="1"/>
      <c r="J46384" s="1"/>
      <c r="K46384" s="1"/>
      <c r="AA46384" s="1"/>
      <c r="AB46384" s="1"/>
      <c r="AC46384" s="1"/>
      <c r="AJ46384" s="1"/>
      <c r="AK46384" s="1"/>
      <c r="AL46384" s="1"/>
    </row>
    <row r="46385">
      <c r="I46385" s="1"/>
      <c r="J46385" s="1"/>
      <c r="K46385" s="1"/>
      <c r="AA46385" s="1"/>
      <c r="AB46385" s="1"/>
      <c r="AC46385" s="1"/>
      <c r="AJ46385" s="1"/>
      <c r="AK46385" s="1"/>
      <c r="AL46385" s="1"/>
    </row>
    <row r="46386">
      <c r="I46386" s="1"/>
      <c r="J46386" s="1"/>
      <c r="K46386" s="1"/>
      <c r="AA46386" s="1"/>
      <c r="AB46386" s="1"/>
      <c r="AC46386" s="1"/>
      <c r="AJ46386" s="1"/>
      <c r="AK46386" s="1"/>
      <c r="AL46386" s="1"/>
    </row>
    <row r="46387">
      <c r="I46387" s="1"/>
      <c r="J46387" s="1"/>
      <c r="K46387" s="1"/>
      <c r="AA46387" s="1"/>
      <c r="AB46387" s="1"/>
      <c r="AC46387" s="1"/>
      <c r="AJ46387" s="1"/>
      <c r="AK46387" s="1"/>
      <c r="AL46387" s="1"/>
    </row>
    <row r="46388">
      <c r="I46388" s="1"/>
      <c r="J46388" s="1"/>
      <c r="K46388" s="1"/>
      <c r="AA46388" s="1"/>
      <c r="AB46388" s="1"/>
      <c r="AC46388" s="1"/>
      <c r="AJ46388" s="1"/>
      <c r="AK46388" s="1"/>
      <c r="AL46388" s="1"/>
    </row>
    <row r="46389">
      <c r="I46389" s="1"/>
      <c r="J46389" s="1"/>
      <c r="K46389" s="1"/>
      <c r="AA46389" s="1"/>
      <c r="AB46389" s="1"/>
      <c r="AC46389" s="1"/>
      <c r="AJ46389" s="1"/>
      <c r="AK46389" s="1"/>
      <c r="AL46389" s="1"/>
    </row>
    <row r="46390">
      <c r="I46390" s="1"/>
      <c r="J46390" s="1"/>
      <c r="K46390" s="1"/>
      <c r="AA46390" s="1"/>
      <c r="AB46390" s="1"/>
      <c r="AC46390" s="1"/>
      <c r="AJ46390" s="1"/>
      <c r="AK46390" s="1"/>
      <c r="AL46390" s="1"/>
    </row>
    <row r="46391">
      <c r="I46391" s="1"/>
      <c r="J46391" s="1"/>
      <c r="K46391" s="1"/>
      <c r="AA46391" s="1"/>
      <c r="AB46391" s="1"/>
      <c r="AC46391" s="1"/>
      <c r="AJ46391" s="1"/>
      <c r="AK46391" s="1"/>
      <c r="AL46391" s="1"/>
    </row>
    <row r="46392">
      <c r="I46392" s="1"/>
      <c r="J46392" s="1"/>
      <c r="K46392" s="1"/>
      <c r="AA46392" s="1"/>
      <c r="AB46392" s="1"/>
      <c r="AC46392" s="1"/>
      <c r="AJ46392" s="1"/>
      <c r="AK46392" s="1"/>
      <c r="AL46392" s="1"/>
    </row>
    <row r="46393">
      <c r="I46393" s="1"/>
      <c r="J46393" s="1"/>
      <c r="K46393" s="1"/>
      <c r="AA46393" s="1"/>
      <c r="AB46393" s="1"/>
      <c r="AC46393" s="1"/>
      <c r="AJ46393" s="1"/>
      <c r="AK46393" s="1"/>
      <c r="AL46393" s="1"/>
    </row>
    <row r="46394">
      <c r="I46394" s="1"/>
      <c r="J46394" s="1"/>
      <c r="K46394" s="1"/>
      <c r="AA46394" s="1"/>
      <c r="AB46394" s="1"/>
      <c r="AC46394" s="1"/>
      <c r="AJ46394" s="1"/>
      <c r="AK46394" s="1"/>
      <c r="AL46394" s="1"/>
    </row>
    <row r="46395">
      <c r="I46395" s="1"/>
      <c r="J46395" s="1"/>
      <c r="K46395" s="1"/>
      <c r="AA46395" s="1"/>
      <c r="AB46395" s="1"/>
      <c r="AC46395" s="1"/>
      <c r="AJ46395" s="1"/>
      <c r="AK46395" s="1"/>
      <c r="AL46395" s="1"/>
    </row>
    <row r="46396">
      <c r="I46396" s="1"/>
      <c r="J46396" s="1"/>
      <c r="K46396" s="1"/>
      <c r="AA46396" s="1"/>
      <c r="AB46396" s="1"/>
      <c r="AC46396" s="1"/>
      <c r="AJ46396" s="1"/>
      <c r="AK46396" s="1"/>
      <c r="AL46396" s="1"/>
    </row>
    <row r="46397">
      <c r="I46397" s="1"/>
      <c r="J46397" s="1"/>
      <c r="K46397" s="1"/>
      <c r="AA46397" s="1"/>
      <c r="AB46397" s="1"/>
      <c r="AC46397" s="1"/>
      <c r="AJ46397" s="1"/>
      <c r="AK46397" s="1"/>
      <c r="AL46397" s="1"/>
    </row>
    <row r="46398">
      <c r="I46398" s="1"/>
      <c r="J46398" s="1"/>
      <c r="K46398" s="1"/>
      <c r="AA46398" s="1"/>
      <c r="AB46398" s="1"/>
      <c r="AC46398" s="1"/>
      <c r="AJ46398" s="1"/>
      <c r="AK46398" s="1"/>
      <c r="AL46398" s="1"/>
    </row>
    <row r="46399">
      <c r="I46399" s="1"/>
      <c r="J46399" s="1"/>
      <c r="K46399" s="1"/>
      <c r="AA46399" s="1"/>
      <c r="AB46399" s="1"/>
      <c r="AC46399" s="1"/>
      <c r="AJ46399" s="1"/>
      <c r="AK46399" s="1"/>
      <c r="AL46399" s="1"/>
    </row>
    <row r="46400">
      <c r="I46400" s="1"/>
      <c r="J46400" s="1"/>
      <c r="K46400" s="1"/>
      <c r="AA46400" s="1"/>
      <c r="AB46400" s="1"/>
      <c r="AC46400" s="1"/>
      <c r="AJ46400" s="1"/>
      <c r="AK46400" s="1"/>
      <c r="AL46400" s="1"/>
    </row>
    <row r="46401">
      <c r="I46401" s="1"/>
      <c r="J46401" s="1"/>
      <c r="K46401" s="1"/>
      <c r="AA46401" s="1"/>
      <c r="AB46401" s="1"/>
      <c r="AC46401" s="1"/>
      <c r="AJ46401" s="1"/>
      <c r="AK46401" s="1"/>
      <c r="AL46401" s="1"/>
    </row>
    <row r="46402">
      <c r="I46402" s="1"/>
      <c r="J46402" s="1"/>
      <c r="K46402" s="1"/>
      <c r="AA46402" s="1"/>
      <c r="AB46402" s="1"/>
      <c r="AC46402" s="1"/>
      <c r="AJ46402" s="1"/>
      <c r="AK46402" s="1"/>
      <c r="AL46402" s="1"/>
    </row>
    <row r="46403">
      <c r="I46403" s="1"/>
      <c r="J46403" s="1"/>
      <c r="K46403" s="1"/>
      <c r="AA46403" s="1"/>
      <c r="AB46403" s="1"/>
      <c r="AC46403" s="1"/>
      <c r="AJ46403" s="1"/>
      <c r="AK46403" s="1"/>
      <c r="AL46403" s="1"/>
    </row>
    <row r="46404">
      <c r="I46404" s="1"/>
      <c r="J46404" s="1"/>
      <c r="K46404" s="1"/>
      <c r="AA46404" s="1"/>
      <c r="AB46404" s="1"/>
      <c r="AC46404" s="1"/>
      <c r="AJ46404" s="1"/>
      <c r="AK46404" s="1"/>
      <c r="AL46404" s="1"/>
    </row>
    <row r="46405">
      <c r="I46405" s="1"/>
      <c r="J46405" s="1"/>
      <c r="K46405" s="1"/>
      <c r="AA46405" s="1"/>
      <c r="AB46405" s="1"/>
      <c r="AC46405" s="1"/>
      <c r="AJ46405" s="1"/>
      <c r="AK46405" s="1"/>
      <c r="AL46405" s="1"/>
    </row>
    <row r="46406">
      <c r="I46406" s="1"/>
      <c r="J46406" s="1"/>
      <c r="K46406" s="1"/>
      <c r="AA46406" s="1"/>
      <c r="AB46406" s="1"/>
      <c r="AC46406" s="1"/>
      <c r="AJ46406" s="1"/>
      <c r="AK46406" s="1"/>
      <c r="AL46406" s="1"/>
    </row>
    <row r="46407">
      <c r="I46407" s="1"/>
      <c r="J46407" s="1"/>
      <c r="K46407" s="1"/>
      <c r="AA46407" s="1"/>
      <c r="AB46407" s="1"/>
      <c r="AC46407" s="1"/>
      <c r="AJ46407" s="1"/>
      <c r="AK46407" s="1"/>
      <c r="AL46407" s="1"/>
    </row>
    <row r="46408">
      <c r="I46408" s="1"/>
      <c r="J46408" s="1"/>
      <c r="K46408" s="1"/>
      <c r="AA46408" s="1"/>
      <c r="AB46408" s="1"/>
      <c r="AC46408" s="1"/>
      <c r="AJ46408" s="1"/>
      <c r="AK46408" s="1"/>
      <c r="AL46408" s="1"/>
    </row>
    <row r="46409">
      <c r="I46409" s="1"/>
      <c r="J46409" s="1"/>
      <c r="K46409" s="1"/>
      <c r="AA46409" s="1"/>
      <c r="AB46409" s="1"/>
      <c r="AC46409" s="1"/>
      <c r="AJ46409" s="1"/>
      <c r="AK46409" s="1"/>
      <c r="AL46409" s="1"/>
    </row>
    <row r="46410">
      <c r="I46410" s="1"/>
      <c r="J46410" s="1"/>
      <c r="K46410" s="1"/>
      <c r="AA46410" s="1"/>
      <c r="AB46410" s="1"/>
      <c r="AC46410" s="1"/>
      <c r="AJ46410" s="1"/>
      <c r="AK46410" s="1"/>
      <c r="AL46410" s="1"/>
    </row>
    <row r="46411">
      <c r="I46411" s="1"/>
      <c r="J46411" s="1"/>
      <c r="K46411" s="1"/>
      <c r="AA46411" s="1"/>
      <c r="AB46411" s="1"/>
      <c r="AC46411" s="1"/>
      <c r="AJ46411" s="1"/>
      <c r="AK46411" s="1"/>
      <c r="AL46411" s="1"/>
    </row>
    <row r="46412">
      <c r="I46412" s="1"/>
      <c r="J46412" s="1"/>
      <c r="K46412" s="1"/>
      <c r="AA46412" s="1"/>
      <c r="AB46412" s="1"/>
      <c r="AC46412" s="1"/>
      <c r="AJ46412" s="1"/>
      <c r="AK46412" s="1"/>
      <c r="AL46412" s="1"/>
    </row>
    <row r="46413">
      <c r="I46413" s="1"/>
      <c r="J46413" s="1"/>
      <c r="K46413" s="1"/>
      <c r="AA46413" s="1"/>
      <c r="AB46413" s="1"/>
      <c r="AC46413" s="1"/>
      <c r="AJ46413" s="1"/>
      <c r="AK46413" s="1"/>
      <c r="AL46413" s="1"/>
    </row>
    <row r="46414">
      <c r="I46414" s="1"/>
      <c r="J46414" s="1"/>
      <c r="K46414" s="1"/>
      <c r="AA46414" s="1"/>
      <c r="AB46414" s="1"/>
      <c r="AC46414" s="1"/>
      <c r="AJ46414" s="1"/>
      <c r="AK46414" s="1"/>
      <c r="AL46414" s="1"/>
    </row>
    <row r="46415">
      <c r="I46415" s="1"/>
      <c r="J46415" s="1"/>
      <c r="K46415" s="1"/>
      <c r="AA46415" s="1"/>
      <c r="AB46415" s="1"/>
      <c r="AC46415" s="1"/>
      <c r="AJ46415" s="1"/>
      <c r="AK46415" s="1"/>
      <c r="AL46415" s="1"/>
    </row>
    <row r="46416">
      <c r="I46416" s="1"/>
      <c r="J46416" s="1"/>
      <c r="K46416" s="1"/>
      <c r="AA46416" s="1"/>
      <c r="AB46416" s="1"/>
      <c r="AC46416" s="1"/>
      <c r="AJ46416" s="1"/>
      <c r="AK46416" s="1"/>
      <c r="AL46416" s="1"/>
    </row>
    <row r="46417">
      <c r="I46417" s="1"/>
      <c r="J46417" s="1"/>
      <c r="K46417" s="1"/>
      <c r="AA46417" s="1"/>
      <c r="AB46417" s="1"/>
      <c r="AC46417" s="1"/>
      <c r="AJ46417" s="1"/>
      <c r="AK46417" s="1"/>
      <c r="AL46417" s="1"/>
    </row>
    <row r="46418">
      <c r="I46418" s="1"/>
      <c r="J46418" s="1"/>
      <c r="K46418" s="1"/>
      <c r="AA46418" s="1"/>
      <c r="AB46418" s="1"/>
      <c r="AC46418" s="1"/>
      <c r="AJ46418" s="1"/>
      <c r="AK46418" s="1"/>
      <c r="AL46418" s="1"/>
    </row>
    <row r="46419">
      <c r="I46419" s="1"/>
      <c r="J46419" s="1"/>
      <c r="K46419" s="1"/>
      <c r="AA46419" s="1"/>
      <c r="AB46419" s="1"/>
      <c r="AC46419" s="1"/>
      <c r="AJ46419" s="1"/>
      <c r="AK46419" s="1"/>
      <c r="AL46419" s="1"/>
    </row>
    <row r="46420">
      <c r="I46420" s="1"/>
      <c r="J46420" s="1"/>
      <c r="K46420" s="1"/>
      <c r="AA46420" s="1"/>
      <c r="AB46420" s="1"/>
      <c r="AC46420" s="1"/>
      <c r="AJ46420" s="1"/>
      <c r="AK46420" s="1"/>
      <c r="AL46420" s="1"/>
    </row>
    <row r="46421">
      <c r="I46421" s="1"/>
      <c r="J46421" s="1"/>
      <c r="K46421" s="1"/>
      <c r="AA46421" s="1"/>
      <c r="AB46421" s="1"/>
      <c r="AC46421" s="1"/>
      <c r="AJ46421" s="1"/>
      <c r="AK46421" s="1"/>
      <c r="AL46421" s="1"/>
    </row>
    <row r="46422">
      <c r="I46422" s="1"/>
      <c r="J46422" s="1"/>
      <c r="K46422" s="1"/>
      <c r="AA46422" s="1"/>
      <c r="AB46422" s="1"/>
      <c r="AC46422" s="1"/>
      <c r="AJ46422" s="1"/>
      <c r="AK46422" s="1"/>
      <c r="AL46422" s="1"/>
    </row>
    <row r="46423">
      <c r="I46423" s="1"/>
      <c r="J46423" s="1"/>
      <c r="K46423" s="1"/>
      <c r="AA46423" s="1"/>
      <c r="AB46423" s="1"/>
      <c r="AC46423" s="1"/>
      <c r="AJ46423" s="1"/>
      <c r="AK46423" s="1"/>
      <c r="AL46423" s="1"/>
    </row>
    <row r="46424">
      <c r="I46424" s="1"/>
      <c r="J46424" s="1"/>
      <c r="K46424" s="1"/>
      <c r="AA46424" s="1"/>
      <c r="AB46424" s="1"/>
      <c r="AC46424" s="1"/>
      <c r="AJ46424" s="1"/>
      <c r="AK46424" s="1"/>
      <c r="AL46424" s="1"/>
    </row>
    <row r="46425">
      <c r="I46425" s="1"/>
      <c r="J46425" s="1"/>
      <c r="K46425" s="1"/>
      <c r="AA46425" s="1"/>
      <c r="AB46425" s="1"/>
      <c r="AC46425" s="1"/>
      <c r="AJ46425" s="1"/>
      <c r="AK46425" s="1"/>
      <c r="AL46425" s="1"/>
    </row>
    <row r="46426">
      <c r="I46426" s="1"/>
      <c r="J46426" s="1"/>
      <c r="K46426" s="1"/>
      <c r="AA46426" s="1"/>
      <c r="AB46426" s="1"/>
      <c r="AC46426" s="1"/>
      <c r="AJ46426" s="1"/>
      <c r="AK46426" s="1"/>
      <c r="AL46426" s="1"/>
    </row>
    <row r="46427">
      <c r="I46427" s="1"/>
      <c r="J46427" s="1"/>
      <c r="K46427" s="1"/>
      <c r="AA46427" s="1"/>
      <c r="AB46427" s="1"/>
      <c r="AC46427" s="1"/>
      <c r="AJ46427" s="1"/>
      <c r="AK46427" s="1"/>
      <c r="AL46427" s="1"/>
    </row>
    <row r="46428">
      <c r="I46428" s="1"/>
      <c r="J46428" s="1"/>
      <c r="K46428" s="1"/>
      <c r="AA46428" s="1"/>
      <c r="AB46428" s="1"/>
      <c r="AC46428" s="1"/>
      <c r="AJ46428" s="1"/>
      <c r="AK46428" s="1"/>
      <c r="AL46428" s="1"/>
    </row>
    <row r="46429">
      <c r="I46429" s="1"/>
      <c r="J46429" s="1"/>
      <c r="K46429" s="1"/>
      <c r="AA46429" s="1"/>
      <c r="AB46429" s="1"/>
      <c r="AC46429" s="1"/>
      <c r="AJ46429" s="1"/>
      <c r="AK46429" s="1"/>
      <c r="AL46429" s="1"/>
    </row>
    <row r="46430">
      <c r="I46430" s="1"/>
      <c r="J46430" s="1"/>
      <c r="K46430" s="1"/>
      <c r="AA46430" s="1"/>
      <c r="AB46430" s="1"/>
      <c r="AC46430" s="1"/>
      <c r="AJ46430" s="1"/>
      <c r="AK46430" s="1"/>
      <c r="AL46430" s="1"/>
    </row>
    <row r="46431">
      <c r="I46431" s="1"/>
      <c r="J46431" s="1"/>
      <c r="K46431" s="1"/>
      <c r="AA46431" s="1"/>
      <c r="AB46431" s="1"/>
      <c r="AC46431" s="1"/>
      <c r="AJ46431" s="1"/>
      <c r="AK46431" s="1"/>
      <c r="AL46431" s="1"/>
    </row>
    <row r="46432">
      <c r="I46432" s="1"/>
      <c r="J46432" s="1"/>
      <c r="K46432" s="1"/>
      <c r="AA46432" s="1"/>
      <c r="AB46432" s="1"/>
      <c r="AC46432" s="1"/>
      <c r="AJ46432" s="1"/>
      <c r="AK46432" s="1"/>
      <c r="AL46432" s="1"/>
    </row>
    <row r="46433">
      <c r="I46433" s="1"/>
      <c r="J46433" s="1"/>
      <c r="K46433" s="1"/>
      <c r="AA46433" s="1"/>
      <c r="AB46433" s="1"/>
      <c r="AC46433" s="1"/>
      <c r="AJ46433" s="1"/>
      <c r="AK46433" s="1"/>
      <c r="AL46433" s="1"/>
    </row>
    <row r="46434">
      <c r="I46434" s="1"/>
      <c r="J46434" s="1"/>
      <c r="K46434" s="1"/>
      <c r="AA46434" s="1"/>
      <c r="AB46434" s="1"/>
      <c r="AC46434" s="1"/>
      <c r="AJ46434" s="1"/>
      <c r="AK46434" s="1"/>
      <c r="AL46434" s="1"/>
    </row>
    <row r="46435">
      <c r="I46435" s="1"/>
      <c r="J46435" s="1"/>
      <c r="K46435" s="1"/>
      <c r="AA46435" s="1"/>
      <c r="AB46435" s="1"/>
      <c r="AC46435" s="1"/>
      <c r="AJ46435" s="1"/>
      <c r="AK46435" s="1"/>
      <c r="AL46435" s="1"/>
    </row>
    <row r="46436">
      <c r="I46436" s="1"/>
      <c r="J46436" s="1"/>
      <c r="K46436" s="1"/>
      <c r="AA46436" s="1"/>
      <c r="AB46436" s="1"/>
      <c r="AC46436" s="1"/>
      <c r="AJ46436" s="1"/>
      <c r="AK46436" s="1"/>
      <c r="AL46436" s="1"/>
    </row>
    <row r="46437">
      <c r="I46437" s="1"/>
      <c r="J46437" s="1"/>
      <c r="K46437" s="1"/>
      <c r="AA46437" s="1"/>
      <c r="AB46437" s="1"/>
      <c r="AC46437" s="1"/>
      <c r="AJ46437" s="1"/>
      <c r="AK46437" s="1"/>
      <c r="AL46437" s="1"/>
    </row>
    <row r="46438">
      <c r="I46438" s="1"/>
      <c r="J46438" s="1"/>
      <c r="K46438" s="1"/>
      <c r="AA46438" s="1"/>
      <c r="AB46438" s="1"/>
      <c r="AC46438" s="1"/>
      <c r="AJ46438" s="1"/>
      <c r="AK46438" s="1"/>
      <c r="AL46438" s="1"/>
    </row>
    <row r="46439">
      <c r="I46439" s="1"/>
      <c r="J46439" s="1"/>
      <c r="K46439" s="1"/>
      <c r="AA46439" s="1"/>
      <c r="AB46439" s="1"/>
      <c r="AC46439" s="1"/>
      <c r="AJ46439" s="1"/>
      <c r="AK46439" s="1"/>
      <c r="AL46439" s="1"/>
    </row>
    <row r="46440">
      <c r="I46440" s="1"/>
      <c r="J46440" s="1"/>
      <c r="K46440" s="1"/>
      <c r="AA46440" s="1"/>
      <c r="AB46440" s="1"/>
      <c r="AC46440" s="1"/>
      <c r="AJ46440" s="1"/>
      <c r="AK46440" s="1"/>
      <c r="AL46440" s="1"/>
    </row>
    <row r="46441">
      <c r="I46441" s="1"/>
      <c r="J46441" s="1"/>
      <c r="K46441" s="1"/>
      <c r="AA46441" s="1"/>
      <c r="AB46441" s="1"/>
      <c r="AC46441" s="1"/>
      <c r="AJ46441" s="1"/>
      <c r="AK46441" s="1"/>
      <c r="AL46441" s="1"/>
    </row>
    <row r="46442">
      <c r="I46442" s="1"/>
      <c r="J46442" s="1"/>
      <c r="K46442" s="1"/>
      <c r="AA46442" s="1"/>
      <c r="AB46442" s="1"/>
      <c r="AC46442" s="1"/>
      <c r="AJ46442" s="1"/>
      <c r="AK46442" s="1"/>
      <c r="AL46442" s="1"/>
    </row>
    <row r="46443">
      <c r="I46443" s="1"/>
      <c r="J46443" s="1"/>
      <c r="K46443" s="1"/>
      <c r="AA46443" s="1"/>
      <c r="AB46443" s="1"/>
      <c r="AC46443" s="1"/>
      <c r="AJ46443" s="1"/>
      <c r="AK46443" s="1"/>
      <c r="AL46443" s="1"/>
    </row>
    <row r="46444">
      <c r="I46444" s="1"/>
      <c r="J46444" s="1"/>
      <c r="K46444" s="1"/>
      <c r="AA46444" s="1"/>
      <c r="AB46444" s="1"/>
      <c r="AC46444" s="1"/>
      <c r="AJ46444" s="1"/>
      <c r="AK46444" s="1"/>
      <c r="AL46444" s="1"/>
    </row>
    <row r="46445">
      <c r="I46445" s="1"/>
      <c r="J46445" s="1"/>
      <c r="K46445" s="1"/>
      <c r="AA46445" s="1"/>
      <c r="AB46445" s="1"/>
      <c r="AC46445" s="1"/>
      <c r="AJ46445" s="1"/>
      <c r="AK46445" s="1"/>
      <c r="AL46445" s="1"/>
    </row>
    <row r="46446">
      <c r="I46446" s="1"/>
      <c r="J46446" s="1"/>
      <c r="K46446" s="1"/>
      <c r="AA46446" s="1"/>
      <c r="AB46446" s="1"/>
      <c r="AC46446" s="1"/>
      <c r="AJ46446" s="1"/>
      <c r="AK46446" s="1"/>
      <c r="AL46446" s="1"/>
    </row>
    <row r="46447">
      <c r="I46447" s="1"/>
      <c r="J46447" s="1"/>
      <c r="K46447" s="1"/>
      <c r="AA46447" s="1"/>
      <c r="AB46447" s="1"/>
      <c r="AC46447" s="1"/>
      <c r="AJ46447" s="1"/>
      <c r="AK46447" s="1"/>
      <c r="AL46447" s="1"/>
    </row>
    <row r="46448">
      <c r="I46448" s="1"/>
      <c r="J46448" s="1"/>
      <c r="K46448" s="1"/>
      <c r="AA46448" s="1"/>
      <c r="AB46448" s="1"/>
      <c r="AC46448" s="1"/>
      <c r="AJ46448" s="1"/>
      <c r="AK46448" s="1"/>
      <c r="AL46448" s="1"/>
    </row>
    <row r="46449">
      <c r="I46449" s="1"/>
      <c r="J46449" s="1"/>
      <c r="K46449" s="1"/>
      <c r="AA46449" s="1"/>
      <c r="AB46449" s="1"/>
      <c r="AC46449" s="1"/>
      <c r="AJ46449" s="1"/>
      <c r="AK46449" s="1"/>
      <c r="AL46449" s="1"/>
    </row>
    <row r="46450">
      <c r="I46450" s="1"/>
      <c r="J46450" s="1"/>
      <c r="K46450" s="1"/>
      <c r="AA46450" s="1"/>
      <c r="AB46450" s="1"/>
      <c r="AC46450" s="1"/>
      <c r="AJ46450" s="1"/>
      <c r="AK46450" s="1"/>
      <c r="AL46450" s="1"/>
    </row>
    <row r="46451">
      <c r="I46451" s="1"/>
      <c r="J46451" s="1"/>
      <c r="K46451" s="1"/>
      <c r="AA46451" s="1"/>
      <c r="AB46451" s="1"/>
      <c r="AC46451" s="1"/>
      <c r="AJ46451" s="1"/>
      <c r="AK46451" s="1"/>
      <c r="AL46451" s="1"/>
    </row>
    <row r="46452">
      <c r="I46452" s="1"/>
      <c r="J46452" s="1"/>
      <c r="K46452" s="1"/>
      <c r="AA46452" s="1"/>
      <c r="AB46452" s="1"/>
      <c r="AC46452" s="1"/>
      <c r="AJ46452" s="1"/>
      <c r="AK46452" s="1"/>
      <c r="AL46452" s="1"/>
    </row>
    <row r="46453">
      <c r="I46453" s="1"/>
      <c r="J46453" s="1"/>
      <c r="K46453" s="1"/>
      <c r="AA46453" s="1"/>
      <c r="AB46453" s="1"/>
      <c r="AC46453" s="1"/>
      <c r="AJ46453" s="1"/>
      <c r="AK46453" s="1"/>
      <c r="AL46453" s="1"/>
    </row>
    <row r="46454">
      <c r="I46454" s="1"/>
      <c r="J46454" s="1"/>
      <c r="K46454" s="1"/>
      <c r="AA46454" s="1"/>
      <c r="AB46454" s="1"/>
      <c r="AC46454" s="1"/>
      <c r="AJ46454" s="1"/>
      <c r="AK46454" s="1"/>
      <c r="AL46454" s="1"/>
    </row>
    <row r="46455">
      <c r="I46455" s="1"/>
      <c r="J46455" s="1"/>
      <c r="K46455" s="1"/>
      <c r="AA46455" s="1"/>
      <c r="AB46455" s="1"/>
      <c r="AC46455" s="1"/>
      <c r="AJ46455" s="1"/>
      <c r="AK46455" s="1"/>
      <c r="AL46455" s="1"/>
    </row>
    <row r="46456">
      <c r="I46456" s="1"/>
      <c r="J46456" s="1"/>
      <c r="K46456" s="1"/>
      <c r="AA46456" s="1"/>
      <c r="AB46456" s="1"/>
      <c r="AC46456" s="1"/>
      <c r="AJ46456" s="1"/>
      <c r="AK46456" s="1"/>
      <c r="AL46456" s="1"/>
    </row>
    <row r="46457">
      <c r="I46457" s="1"/>
      <c r="J46457" s="1"/>
      <c r="K46457" s="1"/>
      <c r="AA46457" s="1"/>
      <c r="AB46457" s="1"/>
      <c r="AC46457" s="1"/>
      <c r="AJ46457" s="1"/>
      <c r="AK46457" s="1"/>
      <c r="AL46457" s="1"/>
    </row>
    <row r="46458">
      <c r="I46458" s="1"/>
      <c r="J46458" s="1"/>
      <c r="K46458" s="1"/>
      <c r="AA46458" s="1"/>
      <c r="AB46458" s="1"/>
      <c r="AC46458" s="1"/>
      <c r="AJ46458" s="1"/>
      <c r="AK46458" s="1"/>
      <c r="AL46458" s="1"/>
    </row>
    <row r="46459">
      <c r="I46459" s="1"/>
      <c r="J46459" s="1"/>
      <c r="K46459" s="1"/>
      <c r="AA46459" s="1"/>
      <c r="AB46459" s="1"/>
      <c r="AC46459" s="1"/>
      <c r="AJ46459" s="1"/>
      <c r="AK46459" s="1"/>
      <c r="AL46459" s="1"/>
    </row>
    <row r="46460">
      <c r="I46460" s="1"/>
      <c r="J46460" s="1"/>
      <c r="K46460" s="1"/>
      <c r="AA46460" s="1"/>
      <c r="AB46460" s="1"/>
      <c r="AC46460" s="1"/>
      <c r="AJ46460" s="1"/>
      <c r="AK46460" s="1"/>
      <c r="AL46460" s="1"/>
    </row>
    <row r="46461">
      <c r="I46461" s="1"/>
      <c r="J46461" s="1"/>
      <c r="K46461" s="1"/>
      <c r="AA46461" s="1"/>
      <c r="AB46461" s="1"/>
      <c r="AC46461" s="1"/>
      <c r="AJ46461" s="1"/>
      <c r="AK46461" s="1"/>
      <c r="AL46461" s="1"/>
    </row>
    <row r="46462">
      <c r="I46462" s="1"/>
      <c r="J46462" s="1"/>
      <c r="K46462" s="1"/>
      <c r="AA46462" s="1"/>
      <c r="AB46462" s="1"/>
      <c r="AC46462" s="1"/>
      <c r="AJ46462" s="1"/>
      <c r="AK46462" s="1"/>
      <c r="AL46462" s="1"/>
    </row>
    <row r="46463">
      <c r="I46463" s="1"/>
      <c r="J46463" s="1"/>
      <c r="K46463" s="1"/>
      <c r="AA46463" s="1"/>
      <c r="AB46463" s="1"/>
      <c r="AC46463" s="1"/>
      <c r="AJ46463" s="1"/>
      <c r="AK46463" s="1"/>
      <c r="AL46463" s="1"/>
    </row>
    <row r="46464">
      <c r="I46464" s="1"/>
      <c r="J46464" s="1"/>
      <c r="K46464" s="1"/>
      <c r="AA46464" s="1"/>
      <c r="AB46464" s="1"/>
      <c r="AC46464" s="1"/>
      <c r="AJ46464" s="1"/>
      <c r="AK46464" s="1"/>
      <c r="AL46464" s="1"/>
    </row>
    <row r="46465">
      <c r="I46465" s="1"/>
      <c r="J46465" s="1"/>
      <c r="K46465" s="1"/>
      <c r="AA46465" s="1"/>
      <c r="AB46465" s="1"/>
      <c r="AC46465" s="1"/>
      <c r="AJ46465" s="1"/>
      <c r="AK46465" s="1"/>
      <c r="AL46465" s="1"/>
    </row>
    <row r="46466">
      <c r="I46466" s="1"/>
      <c r="J46466" s="1"/>
      <c r="K46466" s="1"/>
      <c r="AA46466" s="1"/>
      <c r="AB46466" s="1"/>
      <c r="AC46466" s="1"/>
      <c r="AJ46466" s="1"/>
      <c r="AK46466" s="1"/>
      <c r="AL46466" s="1"/>
    </row>
    <row r="46467">
      <c r="I46467" s="1"/>
      <c r="J46467" s="1"/>
      <c r="K46467" s="1"/>
      <c r="AA46467" s="1"/>
      <c r="AB46467" s="1"/>
      <c r="AC46467" s="1"/>
      <c r="AJ46467" s="1"/>
      <c r="AK46467" s="1"/>
      <c r="AL46467" s="1"/>
    </row>
    <row r="46468">
      <c r="I46468" s="1"/>
      <c r="J46468" s="1"/>
      <c r="K46468" s="1"/>
      <c r="AA46468" s="1"/>
      <c r="AB46468" s="1"/>
      <c r="AC46468" s="1"/>
      <c r="AJ46468" s="1"/>
      <c r="AK46468" s="1"/>
      <c r="AL46468" s="1"/>
    </row>
    <row r="46469">
      <c r="I46469" s="1"/>
      <c r="J46469" s="1"/>
      <c r="K46469" s="1"/>
      <c r="AA46469" s="1"/>
      <c r="AB46469" s="1"/>
      <c r="AC46469" s="1"/>
      <c r="AJ46469" s="1"/>
      <c r="AK46469" s="1"/>
      <c r="AL46469" s="1"/>
    </row>
    <row r="46470">
      <c r="I46470" s="1"/>
      <c r="J46470" s="1"/>
      <c r="K46470" s="1"/>
      <c r="AA46470" s="1"/>
      <c r="AB46470" s="1"/>
      <c r="AC46470" s="1"/>
      <c r="AJ46470" s="1"/>
      <c r="AK46470" s="1"/>
      <c r="AL46470" s="1"/>
    </row>
    <row r="46471">
      <c r="I46471" s="1"/>
      <c r="J46471" s="1"/>
      <c r="K46471" s="1"/>
      <c r="AA46471" s="1"/>
      <c r="AB46471" s="1"/>
      <c r="AC46471" s="1"/>
      <c r="AJ46471" s="1"/>
      <c r="AK46471" s="1"/>
      <c r="AL46471" s="1"/>
    </row>
    <row r="46472">
      <c r="I46472" s="1"/>
      <c r="J46472" s="1"/>
      <c r="K46472" s="1"/>
      <c r="AA46472" s="1"/>
      <c r="AB46472" s="1"/>
      <c r="AC46472" s="1"/>
      <c r="AJ46472" s="1"/>
      <c r="AK46472" s="1"/>
      <c r="AL46472" s="1"/>
    </row>
    <row r="46473">
      <c r="I46473" s="1"/>
      <c r="J46473" s="1"/>
      <c r="K46473" s="1"/>
      <c r="AA46473" s="1"/>
      <c r="AB46473" s="1"/>
      <c r="AC46473" s="1"/>
      <c r="AJ46473" s="1"/>
      <c r="AK46473" s="1"/>
      <c r="AL46473" s="1"/>
    </row>
    <row r="46474">
      <c r="I46474" s="1"/>
      <c r="J46474" s="1"/>
      <c r="K46474" s="1"/>
      <c r="AA46474" s="1"/>
      <c r="AB46474" s="1"/>
      <c r="AC46474" s="1"/>
      <c r="AJ46474" s="1"/>
      <c r="AK46474" s="1"/>
      <c r="AL46474" s="1"/>
    </row>
    <row r="46475">
      <c r="I46475" s="1"/>
      <c r="J46475" s="1"/>
      <c r="K46475" s="1"/>
      <c r="AA46475" s="1"/>
      <c r="AB46475" s="1"/>
      <c r="AC46475" s="1"/>
      <c r="AJ46475" s="1"/>
      <c r="AK46475" s="1"/>
      <c r="AL46475" s="1"/>
    </row>
    <row r="46476">
      <c r="I46476" s="1"/>
      <c r="J46476" s="1"/>
      <c r="K46476" s="1"/>
      <c r="AA46476" s="1"/>
      <c r="AB46476" s="1"/>
      <c r="AC46476" s="1"/>
      <c r="AJ46476" s="1"/>
      <c r="AK46476" s="1"/>
      <c r="AL46476" s="1"/>
    </row>
    <row r="46477">
      <c r="I46477" s="1"/>
      <c r="J46477" s="1"/>
      <c r="K46477" s="1"/>
      <c r="AA46477" s="1"/>
      <c r="AB46477" s="1"/>
      <c r="AC46477" s="1"/>
      <c r="AJ46477" s="1"/>
      <c r="AK46477" s="1"/>
      <c r="AL46477" s="1"/>
    </row>
    <row r="46478">
      <c r="I46478" s="1"/>
      <c r="J46478" s="1"/>
      <c r="K46478" s="1"/>
      <c r="AA46478" s="1"/>
      <c r="AB46478" s="1"/>
      <c r="AC46478" s="1"/>
      <c r="AJ46478" s="1"/>
      <c r="AK46478" s="1"/>
      <c r="AL46478" s="1"/>
    </row>
    <row r="46479">
      <c r="I46479" s="1"/>
      <c r="J46479" s="1"/>
      <c r="K46479" s="1"/>
      <c r="AA46479" s="1"/>
      <c r="AB46479" s="1"/>
      <c r="AC46479" s="1"/>
      <c r="AJ46479" s="1"/>
      <c r="AK46479" s="1"/>
      <c r="AL46479" s="1"/>
    </row>
    <row r="46480">
      <c r="I46480" s="1"/>
      <c r="J46480" s="1"/>
      <c r="K46480" s="1"/>
      <c r="AA46480" s="1"/>
      <c r="AB46480" s="1"/>
      <c r="AC46480" s="1"/>
      <c r="AJ46480" s="1"/>
      <c r="AK46480" s="1"/>
      <c r="AL46480" s="1"/>
    </row>
    <row r="46481">
      <c r="I46481" s="1"/>
      <c r="J46481" s="1"/>
      <c r="K46481" s="1"/>
      <c r="AA46481" s="1"/>
      <c r="AB46481" s="1"/>
      <c r="AC46481" s="1"/>
      <c r="AJ46481" s="1"/>
      <c r="AK46481" s="1"/>
      <c r="AL46481" s="1"/>
    </row>
    <row r="46482">
      <c r="I46482" s="1"/>
      <c r="J46482" s="1"/>
      <c r="K46482" s="1"/>
      <c r="AA46482" s="1"/>
      <c r="AB46482" s="1"/>
      <c r="AC46482" s="1"/>
      <c r="AJ46482" s="1"/>
      <c r="AK46482" s="1"/>
      <c r="AL46482" s="1"/>
    </row>
    <row r="46483">
      <c r="I46483" s="1"/>
      <c r="J46483" s="1"/>
      <c r="K46483" s="1"/>
      <c r="AA46483" s="1"/>
      <c r="AB46483" s="1"/>
      <c r="AC46483" s="1"/>
      <c r="AJ46483" s="1"/>
      <c r="AK46483" s="1"/>
      <c r="AL46483" s="1"/>
    </row>
    <row r="46484">
      <c r="I46484" s="1"/>
      <c r="J46484" s="1"/>
      <c r="K46484" s="1"/>
      <c r="AA46484" s="1"/>
      <c r="AB46484" s="1"/>
      <c r="AC46484" s="1"/>
      <c r="AJ46484" s="1"/>
      <c r="AK46484" s="1"/>
      <c r="AL46484" s="1"/>
    </row>
    <row r="46485">
      <c r="I46485" s="1"/>
      <c r="J46485" s="1"/>
      <c r="K46485" s="1"/>
      <c r="AA46485" s="1"/>
      <c r="AB46485" s="1"/>
      <c r="AC46485" s="1"/>
      <c r="AJ46485" s="1"/>
      <c r="AK46485" s="1"/>
      <c r="AL46485" s="1"/>
    </row>
    <row r="46486">
      <c r="I46486" s="1"/>
      <c r="J46486" s="1"/>
      <c r="K46486" s="1"/>
      <c r="AA46486" s="1"/>
      <c r="AB46486" s="1"/>
      <c r="AC46486" s="1"/>
      <c r="AJ46486" s="1"/>
      <c r="AK46486" s="1"/>
      <c r="AL46486" s="1"/>
    </row>
    <row r="46487">
      <c r="I46487" s="1"/>
      <c r="J46487" s="1"/>
      <c r="K46487" s="1"/>
      <c r="AA46487" s="1"/>
      <c r="AB46487" s="1"/>
      <c r="AC46487" s="1"/>
      <c r="AJ46487" s="1"/>
      <c r="AK46487" s="1"/>
      <c r="AL46487" s="1"/>
    </row>
    <row r="46488">
      <c r="I46488" s="1"/>
      <c r="J46488" s="1"/>
      <c r="K46488" s="1"/>
      <c r="AA46488" s="1"/>
      <c r="AB46488" s="1"/>
      <c r="AC46488" s="1"/>
      <c r="AJ46488" s="1"/>
      <c r="AK46488" s="1"/>
      <c r="AL46488" s="1"/>
    </row>
    <row r="46489">
      <c r="I46489" s="1"/>
      <c r="J46489" s="1"/>
      <c r="K46489" s="1"/>
      <c r="AA46489" s="1"/>
      <c r="AB46489" s="1"/>
      <c r="AC46489" s="1"/>
      <c r="AJ46489" s="1"/>
      <c r="AK46489" s="1"/>
      <c r="AL46489" s="1"/>
    </row>
    <row r="46490">
      <c r="I46490" s="1"/>
      <c r="J46490" s="1"/>
      <c r="K46490" s="1"/>
      <c r="AA46490" s="1"/>
      <c r="AB46490" s="1"/>
      <c r="AC46490" s="1"/>
      <c r="AJ46490" s="1"/>
      <c r="AK46490" s="1"/>
      <c r="AL46490" s="1"/>
    </row>
    <row r="46491">
      <c r="I46491" s="1"/>
      <c r="J46491" s="1"/>
      <c r="K46491" s="1"/>
      <c r="AA46491" s="1"/>
      <c r="AB46491" s="1"/>
      <c r="AC46491" s="1"/>
      <c r="AJ46491" s="1"/>
      <c r="AK46491" s="1"/>
      <c r="AL46491" s="1"/>
    </row>
    <row r="46492">
      <c r="I46492" s="1"/>
      <c r="J46492" s="1"/>
      <c r="K46492" s="1"/>
      <c r="AA46492" s="1"/>
      <c r="AB46492" s="1"/>
      <c r="AC46492" s="1"/>
      <c r="AJ46492" s="1"/>
      <c r="AK46492" s="1"/>
      <c r="AL46492" s="1"/>
    </row>
    <row r="46493">
      <c r="I46493" s="1"/>
      <c r="J46493" s="1"/>
      <c r="K46493" s="1"/>
      <c r="AA46493" s="1"/>
      <c r="AB46493" s="1"/>
      <c r="AC46493" s="1"/>
      <c r="AJ46493" s="1"/>
      <c r="AK46493" s="1"/>
      <c r="AL46493" s="1"/>
    </row>
    <row r="46494">
      <c r="I46494" s="1"/>
      <c r="J46494" s="1"/>
      <c r="K46494" s="1"/>
      <c r="AA46494" s="1"/>
      <c r="AB46494" s="1"/>
      <c r="AC46494" s="1"/>
      <c r="AJ46494" s="1"/>
      <c r="AK46494" s="1"/>
      <c r="AL46494" s="1"/>
    </row>
    <row r="46495">
      <c r="I46495" s="1"/>
      <c r="J46495" s="1"/>
      <c r="K46495" s="1"/>
      <c r="AA46495" s="1"/>
      <c r="AB46495" s="1"/>
      <c r="AC46495" s="1"/>
      <c r="AJ46495" s="1"/>
      <c r="AK46495" s="1"/>
      <c r="AL46495" s="1"/>
    </row>
    <row r="46496">
      <c r="I46496" s="1"/>
      <c r="J46496" s="1"/>
      <c r="K46496" s="1"/>
      <c r="AA46496" s="1"/>
      <c r="AB46496" s="1"/>
      <c r="AC46496" s="1"/>
      <c r="AJ46496" s="1"/>
      <c r="AK46496" s="1"/>
      <c r="AL46496" s="1"/>
    </row>
    <row r="46497">
      <c r="I46497" s="1"/>
      <c r="J46497" s="1"/>
      <c r="K46497" s="1"/>
      <c r="AA46497" s="1"/>
      <c r="AB46497" s="1"/>
      <c r="AC46497" s="1"/>
      <c r="AJ46497" s="1"/>
      <c r="AK46497" s="1"/>
      <c r="AL46497" s="1"/>
    </row>
    <row r="46498">
      <c r="I46498" s="1"/>
      <c r="J46498" s="1"/>
      <c r="K46498" s="1"/>
      <c r="AA46498" s="1"/>
      <c r="AB46498" s="1"/>
      <c r="AC46498" s="1"/>
      <c r="AJ46498" s="1"/>
      <c r="AK46498" s="1"/>
      <c r="AL46498" s="1"/>
    </row>
    <row r="46499">
      <c r="I46499" s="1"/>
      <c r="J46499" s="1"/>
      <c r="K46499" s="1"/>
      <c r="AA46499" s="1"/>
      <c r="AB46499" s="1"/>
      <c r="AC46499" s="1"/>
      <c r="AJ46499" s="1"/>
      <c r="AK46499" s="1"/>
      <c r="AL46499" s="1"/>
    </row>
    <row r="46500">
      <c r="I46500" s="1"/>
      <c r="J46500" s="1"/>
      <c r="K46500" s="1"/>
      <c r="AA46500" s="1"/>
      <c r="AB46500" s="1"/>
      <c r="AC46500" s="1"/>
      <c r="AJ46500" s="1"/>
      <c r="AK46500" s="1"/>
      <c r="AL46500" s="1"/>
    </row>
    <row r="46501">
      <c r="I46501" s="1"/>
      <c r="J46501" s="1"/>
      <c r="K46501" s="1"/>
      <c r="AA46501" s="1"/>
      <c r="AB46501" s="1"/>
      <c r="AC46501" s="1"/>
      <c r="AJ46501" s="1"/>
      <c r="AK46501" s="1"/>
      <c r="AL46501" s="1"/>
    </row>
    <row r="46502">
      <c r="I46502" s="1"/>
      <c r="J46502" s="1"/>
      <c r="K46502" s="1"/>
      <c r="AA46502" s="1"/>
      <c r="AB46502" s="1"/>
      <c r="AC46502" s="1"/>
      <c r="AJ46502" s="1"/>
      <c r="AK46502" s="1"/>
      <c r="AL46502" s="1"/>
    </row>
    <row r="46503">
      <c r="I46503" s="1"/>
      <c r="J46503" s="1"/>
      <c r="K46503" s="1"/>
      <c r="AA46503" s="1"/>
      <c r="AB46503" s="1"/>
      <c r="AC46503" s="1"/>
      <c r="AJ46503" s="1"/>
      <c r="AK46503" s="1"/>
      <c r="AL46503" s="1"/>
    </row>
    <row r="46504">
      <c r="I46504" s="1"/>
      <c r="J46504" s="1"/>
      <c r="K46504" s="1"/>
      <c r="AA46504" s="1"/>
      <c r="AB46504" s="1"/>
      <c r="AC46504" s="1"/>
      <c r="AJ46504" s="1"/>
      <c r="AK46504" s="1"/>
      <c r="AL46504" s="1"/>
    </row>
    <row r="46505">
      <c r="I46505" s="1"/>
      <c r="J46505" s="1"/>
      <c r="K46505" s="1"/>
      <c r="AA46505" s="1"/>
      <c r="AB46505" s="1"/>
      <c r="AC46505" s="1"/>
      <c r="AJ46505" s="1"/>
      <c r="AK46505" s="1"/>
      <c r="AL46505" s="1"/>
    </row>
    <row r="46506">
      <c r="I46506" s="1"/>
      <c r="J46506" s="1"/>
      <c r="K46506" s="1"/>
      <c r="AA46506" s="1"/>
      <c r="AB46506" s="1"/>
      <c r="AC46506" s="1"/>
      <c r="AJ46506" s="1"/>
      <c r="AK46506" s="1"/>
      <c r="AL46506" s="1"/>
    </row>
    <row r="46507">
      <c r="I46507" s="1"/>
      <c r="J46507" s="1"/>
      <c r="K46507" s="1"/>
      <c r="AA46507" s="1"/>
      <c r="AB46507" s="1"/>
      <c r="AC46507" s="1"/>
      <c r="AJ46507" s="1"/>
      <c r="AK46507" s="1"/>
      <c r="AL46507" s="1"/>
    </row>
    <row r="46508">
      <c r="I46508" s="1"/>
      <c r="J46508" s="1"/>
      <c r="K46508" s="1"/>
      <c r="AA46508" s="1"/>
      <c r="AB46508" s="1"/>
      <c r="AC46508" s="1"/>
      <c r="AJ46508" s="1"/>
      <c r="AK46508" s="1"/>
      <c r="AL46508" s="1"/>
    </row>
    <row r="46509">
      <c r="I46509" s="1"/>
      <c r="J46509" s="1"/>
      <c r="K46509" s="1"/>
      <c r="AA46509" s="1"/>
      <c r="AB46509" s="1"/>
      <c r="AC46509" s="1"/>
      <c r="AJ46509" s="1"/>
      <c r="AK46509" s="1"/>
      <c r="AL46509" s="1"/>
    </row>
    <row r="46510">
      <c r="I46510" s="1"/>
      <c r="J46510" s="1"/>
      <c r="K46510" s="1"/>
      <c r="AA46510" s="1"/>
      <c r="AB46510" s="1"/>
      <c r="AC46510" s="1"/>
      <c r="AJ46510" s="1"/>
      <c r="AK46510" s="1"/>
      <c r="AL46510" s="1"/>
    </row>
    <row r="46511">
      <c r="I46511" s="1"/>
      <c r="J46511" s="1"/>
      <c r="K46511" s="1"/>
      <c r="AA46511" s="1"/>
      <c r="AB46511" s="1"/>
      <c r="AC46511" s="1"/>
      <c r="AJ46511" s="1"/>
      <c r="AK46511" s="1"/>
      <c r="AL46511" s="1"/>
    </row>
    <row r="46512">
      <c r="I46512" s="1"/>
      <c r="J46512" s="1"/>
      <c r="K46512" s="1"/>
      <c r="AA46512" s="1"/>
      <c r="AB46512" s="1"/>
      <c r="AC46512" s="1"/>
      <c r="AJ46512" s="1"/>
      <c r="AK46512" s="1"/>
      <c r="AL46512" s="1"/>
    </row>
    <row r="46513">
      <c r="I46513" s="1"/>
      <c r="J46513" s="1"/>
      <c r="K46513" s="1"/>
      <c r="AA46513" s="1"/>
      <c r="AB46513" s="1"/>
      <c r="AC46513" s="1"/>
      <c r="AJ46513" s="1"/>
      <c r="AK46513" s="1"/>
      <c r="AL46513" s="1"/>
    </row>
    <row r="46514">
      <c r="I46514" s="1"/>
      <c r="J46514" s="1"/>
      <c r="K46514" s="1"/>
      <c r="AA46514" s="1"/>
      <c r="AB46514" s="1"/>
      <c r="AC46514" s="1"/>
      <c r="AJ46514" s="1"/>
      <c r="AK46514" s="1"/>
      <c r="AL46514" s="1"/>
    </row>
    <row r="46515">
      <c r="I46515" s="1"/>
      <c r="J46515" s="1"/>
      <c r="K46515" s="1"/>
      <c r="AA46515" s="1"/>
      <c r="AB46515" s="1"/>
      <c r="AC46515" s="1"/>
      <c r="AJ46515" s="1"/>
      <c r="AK46515" s="1"/>
      <c r="AL46515" s="1"/>
    </row>
    <row r="46516">
      <c r="I46516" s="1"/>
      <c r="J46516" s="1"/>
      <c r="K46516" s="1"/>
      <c r="AA46516" s="1"/>
      <c r="AB46516" s="1"/>
      <c r="AC46516" s="1"/>
      <c r="AJ46516" s="1"/>
      <c r="AK46516" s="1"/>
      <c r="AL46516" s="1"/>
    </row>
    <row r="46517">
      <c r="I46517" s="1"/>
      <c r="J46517" s="1"/>
      <c r="K46517" s="1"/>
      <c r="AA46517" s="1"/>
      <c r="AB46517" s="1"/>
      <c r="AC46517" s="1"/>
      <c r="AJ46517" s="1"/>
      <c r="AK46517" s="1"/>
      <c r="AL46517" s="1"/>
    </row>
    <row r="46518">
      <c r="I46518" s="1"/>
      <c r="J46518" s="1"/>
      <c r="K46518" s="1"/>
      <c r="AA46518" s="1"/>
      <c r="AB46518" s="1"/>
      <c r="AC46518" s="1"/>
      <c r="AJ46518" s="1"/>
      <c r="AK46518" s="1"/>
      <c r="AL46518" s="1"/>
    </row>
    <row r="46519">
      <c r="I46519" s="1"/>
      <c r="J46519" s="1"/>
      <c r="K46519" s="1"/>
      <c r="AA46519" s="1"/>
      <c r="AB46519" s="1"/>
      <c r="AC46519" s="1"/>
      <c r="AJ46519" s="1"/>
      <c r="AK46519" s="1"/>
      <c r="AL46519" s="1"/>
    </row>
    <row r="46520">
      <c r="I46520" s="1"/>
      <c r="J46520" s="1"/>
      <c r="K46520" s="1"/>
      <c r="AA46520" s="1"/>
      <c r="AB46520" s="1"/>
      <c r="AC46520" s="1"/>
      <c r="AJ46520" s="1"/>
      <c r="AK46520" s="1"/>
      <c r="AL46520" s="1"/>
    </row>
    <row r="46521">
      <c r="I46521" s="1"/>
      <c r="J46521" s="1"/>
      <c r="K46521" s="1"/>
      <c r="AA46521" s="1"/>
      <c r="AB46521" s="1"/>
      <c r="AC46521" s="1"/>
      <c r="AJ46521" s="1"/>
      <c r="AK46521" s="1"/>
      <c r="AL46521" s="1"/>
    </row>
    <row r="46522">
      <c r="I46522" s="1"/>
      <c r="J46522" s="1"/>
      <c r="K46522" s="1"/>
      <c r="AA46522" s="1"/>
      <c r="AB46522" s="1"/>
      <c r="AC46522" s="1"/>
      <c r="AJ46522" s="1"/>
      <c r="AK46522" s="1"/>
      <c r="AL46522" s="1"/>
    </row>
    <row r="46523">
      <c r="I46523" s="1"/>
      <c r="J46523" s="1"/>
      <c r="K46523" s="1"/>
      <c r="AA46523" s="1"/>
      <c r="AB46523" s="1"/>
      <c r="AC46523" s="1"/>
      <c r="AJ46523" s="1"/>
      <c r="AK46523" s="1"/>
      <c r="AL46523" s="1"/>
    </row>
    <row r="46524">
      <c r="I46524" s="1"/>
      <c r="J46524" s="1"/>
      <c r="K46524" s="1"/>
      <c r="AA46524" s="1"/>
      <c r="AB46524" s="1"/>
      <c r="AC46524" s="1"/>
      <c r="AJ46524" s="1"/>
      <c r="AK46524" s="1"/>
      <c r="AL46524" s="1"/>
    </row>
    <row r="46525">
      <c r="I46525" s="1"/>
      <c r="J46525" s="1"/>
      <c r="K46525" s="1"/>
      <c r="AA46525" s="1"/>
      <c r="AB46525" s="1"/>
      <c r="AC46525" s="1"/>
      <c r="AJ46525" s="1"/>
      <c r="AK46525" s="1"/>
      <c r="AL46525" s="1"/>
    </row>
    <row r="46526">
      <c r="I46526" s="1"/>
      <c r="J46526" s="1"/>
      <c r="K46526" s="1"/>
      <c r="AA46526" s="1"/>
      <c r="AB46526" s="1"/>
      <c r="AC46526" s="1"/>
      <c r="AJ46526" s="1"/>
      <c r="AK46526" s="1"/>
      <c r="AL46526" s="1"/>
    </row>
    <row r="46527">
      <c r="I46527" s="1"/>
      <c r="J46527" s="1"/>
      <c r="K46527" s="1"/>
      <c r="AA46527" s="1"/>
      <c r="AB46527" s="1"/>
      <c r="AC46527" s="1"/>
      <c r="AJ46527" s="1"/>
      <c r="AK46527" s="1"/>
      <c r="AL46527" s="1"/>
    </row>
    <row r="46528">
      <c r="I46528" s="1"/>
      <c r="J46528" s="1"/>
      <c r="K46528" s="1"/>
      <c r="AA46528" s="1"/>
      <c r="AB46528" s="1"/>
      <c r="AC46528" s="1"/>
      <c r="AJ46528" s="1"/>
      <c r="AK46528" s="1"/>
      <c r="AL46528" s="1"/>
    </row>
    <row r="46529">
      <c r="I46529" s="1"/>
      <c r="J46529" s="1"/>
      <c r="K46529" s="1"/>
      <c r="AA46529" s="1"/>
      <c r="AB46529" s="1"/>
      <c r="AC46529" s="1"/>
      <c r="AJ46529" s="1"/>
      <c r="AK46529" s="1"/>
      <c r="AL46529" s="1"/>
    </row>
    <row r="46530">
      <c r="I46530" s="1"/>
      <c r="J46530" s="1"/>
      <c r="K46530" s="1"/>
      <c r="AA46530" s="1"/>
      <c r="AB46530" s="1"/>
      <c r="AC46530" s="1"/>
      <c r="AJ46530" s="1"/>
      <c r="AK46530" s="1"/>
      <c r="AL46530" s="1"/>
    </row>
    <row r="46531">
      <c r="I46531" s="1"/>
      <c r="J46531" s="1"/>
      <c r="K46531" s="1"/>
      <c r="AA46531" s="1"/>
      <c r="AB46531" s="1"/>
      <c r="AC46531" s="1"/>
      <c r="AJ46531" s="1"/>
      <c r="AK46531" s="1"/>
      <c r="AL46531" s="1"/>
    </row>
    <row r="46532">
      <c r="I46532" s="1"/>
      <c r="J46532" s="1"/>
      <c r="K46532" s="1"/>
      <c r="AA46532" s="1"/>
      <c r="AB46532" s="1"/>
      <c r="AC46532" s="1"/>
      <c r="AJ46532" s="1"/>
      <c r="AK46532" s="1"/>
      <c r="AL46532" s="1"/>
    </row>
    <row r="46533">
      <c r="I46533" s="1"/>
      <c r="J46533" s="1"/>
      <c r="K46533" s="1"/>
      <c r="AA46533" s="1"/>
      <c r="AB46533" s="1"/>
      <c r="AC46533" s="1"/>
      <c r="AJ46533" s="1"/>
      <c r="AK46533" s="1"/>
      <c r="AL46533" s="1"/>
    </row>
    <row r="46534">
      <c r="I46534" s="1"/>
      <c r="J46534" s="1"/>
      <c r="K46534" s="1"/>
      <c r="AA46534" s="1"/>
      <c r="AB46534" s="1"/>
      <c r="AC46534" s="1"/>
      <c r="AJ46534" s="1"/>
      <c r="AK46534" s="1"/>
      <c r="AL46534" s="1"/>
    </row>
    <row r="46535">
      <c r="I46535" s="1"/>
      <c r="J46535" s="1"/>
      <c r="K46535" s="1"/>
      <c r="AA46535" s="1"/>
      <c r="AB46535" s="1"/>
      <c r="AC46535" s="1"/>
      <c r="AJ46535" s="1"/>
      <c r="AK46535" s="1"/>
      <c r="AL46535" s="1"/>
    </row>
    <row r="46536">
      <c r="I46536" s="1"/>
      <c r="J46536" s="1"/>
      <c r="K46536" s="1"/>
      <c r="AA46536" s="1"/>
      <c r="AB46536" s="1"/>
      <c r="AC46536" s="1"/>
      <c r="AJ46536" s="1"/>
      <c r="AK46536" s="1"/>
      <c r="AL46536" s="1"/>
    </row>
    <row r="46537">
      <c r="I46537" s="1"/>
      <c r="J46537" s="1"/>
      <c r="K46537" s="1"/>
      <c r="AA46537" s="1"/>
      <c r="AB46537" s="1"/>
      <c r="AC46537" s="1"/>
      <c r="AJ46537" s="1"/>
      <c r="AK46537" s="1"/>
      <c r="AL46537" s="1"/>
    </row>
    <row r="46538">
      <c r="I46538" s="1"/>
      <c r="J46538" s="1"/>
      <c r="K46538" s="1"/>
      <c r="AA46538" s="1"/>
      <c r="AB46538" s="1"/>
      <c r="AC46538" s="1"/>
      <c r="AJ46538" s="1"/>
      <c r="AK46538" s="1"/>
      <c r="AL46538" s="1"/>
    </row>
    <row r="46539">
      <c r="I46539" s="1"/>
      <c r="J46539" s="1"/>
      <c r="K46539" s="1"/>
      <c r="AA46539" s="1"/>
      <c r="AB46539" s="1"/>
      <c r="AC46539" s="1"/>
      <c r="AJ46539" s="1"/>
      <c r="AK46539" s="1"/>
      <c r="AL46539" s="1"/>
    </row>
    <row r="46540">
      <c r="I46540" s="1"/>
      <c r="J46540" s="1"/>
      <c r="K46540" s="1"/>
      <c r="AA46540" s="1"/>
      <c r="AB46540" s="1"/>
      <c r="AC46540" s="1"/>
      <c r="AJ46540" s="1"/>
      <c r="AK46540" s="1"/>
      <c r="AL46540" s="1"/>
    </row>
    <row r="46541">
      <c r="I46541" s="1"/>
      <c r="J46541" s="1"/>
      <c r="K46541" s="1"/>
      <c r="AA46541" s="1"/>
      <c r="AB46541" s="1"/>
      <c r="AC46541" s="1"/>
      <c r="AJ46541" s="1"/>
      <c r="AK46541" s="1"/>
      <c r="AL46541" s="1"/>
    </row>
    <row r="46542">
      <c r="I46542" s="1"/>
      <c r="J46542" s="1"/>
      <c r="K46542" s="1"/>
      <c r="AA46542" s="1"/>
      <c r="AB46542" s="1"/>
      <c r="AC46542" s="1"/>
      <c r="AJ46542" s="1"/>
      <c r="AK46542" s="1"/>
      <c r="AL46542" s="1"/>
    </row>
    <row r="46543">
      <c r="I46543" s="1"/>
      <c r="J46543" s="1"/>
      <c r="K46543" s="1"/>
      <c r="AA46543" s="1"/>
      <c r="AB46543" s="1"/>
      <c r="AC46543" s="1"/>
      <c r="AJ46543" s="1"/>
      <c r="AK46543" s="1"/>
      <c r="AL46543" s="1"/>
    </row>
    <row r="46544">
      <c r="I46544" s="1"/>
      <c r="J46544" s="1"/>
      <c r="K46544" s="1"/>
      <c r="AA46544" s="1"/>
      <c r="AB46544" s="1"/>
      <c r="AC46544" s="1"/>
      <c r="AJ46544" s="1"/>
      <c r="AK46544" s="1"/>
      <c r="AL46544" s="1"/>
    </row>
    <row r="46545">
      <c r="I46545" s="1"/>
      <c r="J46545" s="1"/>
      <c r="K46545" s="1"/>
      <c r="AA46545" s="1"/>
      <c r="AB46545" s="1"/>
      <c r="AC46545" s="1"/>
      <c r="AJ46545" s="1"/>
      <c r="AK46545" s="1"/>
      <c r="AL46545" s="1"/>
    </row>
    <row r="46546">
      <c r="I46546" s="1"/>
      <c r="J46546" s="1"/>
      <c r="K46546" s="1"/>
      <c r="AA46546" s="1"/>
      <c r="AB46546" s="1"/>
      <c r="AC46546" s="1"/>
      <c r="AJ46546" s="1"/>
      <c r="AK46546" s="1"/>
      <c r="AL46546" s="1"/>
    </row>
    <row r="46547">
      <c r="I46547" s="1"/>
      <c r="J46547" s="1"/>
      <c r="K46547" s="1"/>
      <c r="AA46547" s="1"/>
      <c r="AB46547" s="1"/>
      <c r="AC46547" s="1"/>
      <c r="AJ46547" s="1"/>
      <c r="AK46547" s="1"/>
      <c r="AL46547" s="1"/>
    </row>
    <row r="46548">
      <c r="I46548" s="1"/>
      <c r="J46548" s="1"/>
      <c r="K46548" s="1"/>
      <c r="AA46548" s="1"/>
      <c r="AB46548" s="1"/>
      <c r="AC46548" s="1"/>
      <c r="AJ46548" s="1"/>
      <c r="AK46548" s="1"/>
      <c r="AL46548" s="1"/>
    </row>
    <row r="46549">
      <c r="I46549" s="1"/>
      <c r="J46549" s="1"/>
      <c r="K46549" s="1"/>
      <c r="AA46549" s="1"/>
      <c r="AB46549" s="1"/>
      <c r="AC46549" s="1"/>
      <c r="AJ46549" s="1"/>
      <c r="AK46549" s="1"/>
      <c r="AL46549" s="1"/>
    </row>
    <row r="46550">
      <c r="I46550" s="1"/>
      <c r="J46550" s="1"/>
      <c r="K46550" s="1"/>
      <c r="AA46550" s="1"/>
      <c r="AB46550" s="1"/>
      <c r="AC46550" s="1"/>
      <c r="AJ46550" s="1"/>
      <c r="AK46550" s="1"/>
      <c r="AL46550" s="1"/>
    </row>
    <row r="46551">
      <c r="I46551" s="1"/>
      <c r="J46551" s="1"/>
      <c r="K46551" s="1"/>
      <c r="AA46551" s="1"/>
      <c r="AB46551" s="1"/>
      <c r="AC46551" s="1"/>
      <c r="AJ46551" s="1"/>
      <c r="AK46551" s="1"/>
      <c r="AL46551" s="1"/>
    </row>
    <row r="46552">
      <c r="I46552" s="1"/>
      <c r="J46552" s="1"/>
      <c r="K46552" s="1"/>
      <c r="AA46552" s="1"/>
      <c r="AB46552" s="1"/>
      <c r="AC46552" s="1"/>
      <c r="AJ46552" s="1"/>
      <c r="AK46552" s="1"/>
      <c r="AL46552" s="1"/>
    </row>
    <row r="46553">
      <c r="I46553" s="1"/>
      <c r="J46553" s="1"/>
      <c r="K46553" s="1"/>
      <c r="AA46553" s="1"/>
      <c r="AB46553" s="1"/>
      <c r="AC46553" s="1"/>
      <c r="AJ46553" s="1"/>
      <c r="AK46553" s="1"/>
      <c r="AL46553" s="1"/>
    </row>
    <row r="46554">
      <c r="I46554" s="1"/>
      <c r="J46554" s="1"/>
      <c r="K46554" s="1"/>
      <c r="AA46554" s="1"/>
      <c r="AB46554" s="1"/>
      <c r="AC46554" s="1"/>
      <c r="AJ46554" s="1"/>
      <c r="AK46554" s="1"/>
      <c r="AL46554" s="1"/>
    </row>
    <row r="46555">
      <c r="I46555" s="1"/>
      <c r="J46555" s="1"/>
      <c r="K46555" s="1"/>
      <c r="AA46555" s="1"/>
      <c r="AB46555" s="1"/>
      <c r="AC46555" s="1"/>
      <c r="AJ46555" s="1"/>
      <c r="AK46555" s="1"/>
      <c r="AL46555" s="1"/>
    </row>
    <row r="46556">
      <c r="I46556" s="1"/>
      <c r="J46556" s="1"/>
      <c r="K46556" s="1"/>
      <c r="AA46556" s="1"/>
      <c r="AB46556" s="1"/>
      <c r="AC46556" s="1"/>
      <c r="AJ46556" s="1"/>
      <c r="AK46556" s="1"/>
      <c r="AL46556" s="1"/>
    </row>
    <row r="46557">
      <c r="I46557" s="1"/>
      <c r="J46557" s="1"/>
      <c r="K46557" s="1"/>
      <c r="AA46557" s="1"/>
      <c r="AB46557" s="1"/>
      <c r="AC46557" s="1"/>
      <c r="AJ46557" s="1"/>
      <c r="AK46557" s="1"/>
      <c r="AL46557" s="1"/>
    </row>
    <row r="46558">
      <c r="I46558" s="1"/>
      <c r="J46558" s="1"/>
      <c r="K46558" s="1"/>
      <c r="AA46558" s="1"/>
      <c r="AB46558" s="1"/>
      <c r="AC46558" s="1"/>
      <c r="AJ46558" s="1"/>
      <c r="AK46558" s="1"/>
      <c r="AL46558" s="1"/>
    </row>
    <row r="46559">
      <c r="I46559" s="1"/>
      <c r="J46559" s="1"/>
      <c r="K46559" s="1"/>
      <c r="AA46559" s="1"/>
      <c r="AB46559" s="1"/>
      <c r="AC46559" s="1"/>
      <c r="AJ46559" s="1"/>
      <c r="AK46559" s="1"/>
      <c r="AL46559" s="1"/>
    </row>
    <row r="46560">
      <c r="I46560" s="1"/>
      <c r="J46560" s="1"/>
      <c r="K46560" s="1"/>
      <c r="AA46560" s="1"/>
      <c r="AB46560" s="1"/>
      <c r="AC46560" s="1"/>
      <c r="AJ46560" s="1"/>
      <c r="AK46560" s="1"/>
      <c r="AL46560" s="1"/>
    </row>
    <row r="46561">
      <c r="I46561" s="1"/>
      <c r="J46561" s="1"/>
      <c r="K46561" s="1"/>
      <c r="AA46561" s="1"/>
      <c r="AB46561" s="1"/>
      <c r="AC46561" s="1"/>
      <c r="AJ46561" s="1"/>
      <c r="AK46561" s="1"/>
      <c r="AL46561" s="1"/>
    </row>
    <row r="46562">
      <c r="I46562" s="1"/>
      <c r="J46562" s="1"/>
      <c r="K46562" s="1"/>
      <c r="AA46562" s="1"/>
      <c r="AB46562" s="1"/>
      <c r="AC46562" s="1"/>
      <c r="AJ46562" s="1"/>
      <c r="AK46562" s="1"/>
      <c r="AL46562" s="1"/>
    </row>
    <row r="46563">
      <c r="I46563" s="1"/>
      <c r="J46563" s="1"/>
      <c r="K46563" s="1"/>
      <c r="AA46563" s="1"/>
      <c r="AB46563" s="1"/>
      <c r="AC46563" s="1"/>
      <c r="AJ46563" s="1"/>
      <c r="AK46563" s="1"/>
      <c r="AL46563" s="1"/>
    </row>
    <row r="46564">
      <c r="I46564" s="1"/>
      <c r="J46564" s="1"/>
      <c r="K46564" s="1"/>
      <c r="AA46564" s="1"/>
      <c r="AB46564" s="1"/>
      <c r="AC46564" s="1"/>
      <c r="AJ46564" s="1"/>
      <c r="AK46564" s="1"/>
      <c r="AL46564" s="1"/>
    </row>
    <row r="46565">
      <c r="I46565" s="1"/>
      <c r="J46565" s="1"/>
      <c r="K46565" s="1"/>
      <c r="AA46565" s="1"/>
      <c r="AB46565" s="1"/>
      <c r="AC46565" s="1"/>
      <c r="AJ46565" s="1"/>
      <c r="AK46565" s="1"/>
      <c r="AL46565" s="1"/>
    </row>
    <row r="46566">
      <c r="I46566" s="1"/>
      <c r="J46566" s="1"/>
      <c r="K46566" s="1"/>
      <c r="AA46566" s="1"/>
      <c r="AB46566" s="1"/>
      <c r="AC46566" s="1"/>
      <c r="AJ46566" s="1"/>
      <c r="AK46566" s="1"/>
      <c r="AL46566" s="1"/>
    </row>
    <row r="46567">
      <c r="I46567" s="1"/>
      <c r="J46567" s="1"/>
      <c r="K46567" s="1"/>
      <c r="AA46567" s="1"/>
      <c r="AB46567" s="1"/>
      <c r="AC46567" s="1"/>
      <c r="AJ46567" s="1"/>
      <c r="AK46567" s="1"/>
      <c r="AL46567" s="1"/>
    </row>
    <row r="46568">
      <c r="I46568" s="1"/>
      <c r="J46568" s="1"/>
      <c r="K46568" s="1"/>
      <c r="AA46568" s="1"/>
      <c r="AB46568" s="1"/>
      <c r="AC46568" s="1"/>
      <c r="AJ46568" s="1"/>
      <c r="AK46568" s="1"/>
      <c r="AL46568" s="1"/>
    </row>
    <row r="46569">
      <c r="I46569" s="1"/>
      <c r="J46569" s="1"/>
      <c r="K46569" s="1"/>
      <c r="AA46569" s="1"/>
      <c r="AB46569" s="1"/>
      <c r="AC46569" s="1"/>
      <c r="AJ46569" s="1"/>
      <c r="AK46569" s="1"/>
      <c r="AL46569" s="1"/>
    </row>
    <row r="46570">
      <c r="I46570" s="1"/>
      <c r="J46570" s="1"/>
      <c r="K46570" s="1"/>
      <c r="AA46570" s="1"/>
      <c r="AB46570" s="1"/>
      <c r="AC46570" s="1"/>
      <c r="AJ46570" s="1"/>
      <c r="AK46570" s="1"/>
      <c r="AL46570" s="1"/>
    </row>
    <row r="46571">
      <c r="I46571" s="1"/>
      <c r="J46571" s="1"/>
      <c r="K46571" s="1"/>
      <c r="AA46571" s="1"/>
      <c r="AB46571" s="1"/>
      <c r="AC46571" s="1"/>
      <c r="AJ46571" s="1"/>
      <c r="AK46571" s="1"/>
      <c r="AL46571" s="1"/>
    </row>
    <row r="46572">
      <c r="I46572" s="1"/>
      <c r="J46572" s="1"/>
      <c r="K46572" s="1"/>
      <c r="AA46572" s="1"/>
      <c r="AB46572" s="1"/>
      <c r="AC46572" s="1"/>
      <c r="AJ46572" s="1"/>
      <c r="AK46572" s="1"/>
      <c r="AL46572" s="1"/>
    </row>
    <row r="46573">
      <c r="I46573" s="1"/>
      <c r="J46573" s="1"/>
      <c r="K46573" s="1"/>
      <c r="AA46573" s="1"/>
      <c r="AB46573" s="1"/>
      <c r="AC46573" s="1"/>
      <c r="AJ46573" s="1"/>
      <c r="AK46573" s="1"/>
      <c r="AL46573" s="1"/>
    </row>
    <row r="46574">
      <c r="I46574" s="1"/>
      <c r="J46574" s="1"/>
      <c r="K46574" s="1"/>
      <c r="AA46574" s="1"/>
      <c r="AB46574" s="1"/>
      <c r="AC46574" s="1"/>
      <c r="AJ46574" s="1"/>
      <c r="AK46574" s="1"/>
      <c r="AL46574" s="1"/>
    </row>
    <row r="46575">
      <c r="I46575" s="1"/>
      <c r="J46575" s="1"/>
      <c r="K46575" s="1"/>
      <c r="AA46575" s="1"/>
      <c r="AB46575" s="1"/>
      <c r="AC46575" s="1"/>
      <c r="AJ46575" s="1"/>
      <c r="AK46575" s="1"/>
      <c r="AL46575" s="1"/>
    </row>
    <row r="46576">
      <c r="I46576" s="1"/>
      <c r="J46576" s="1"/>
      <c r="K46576" s="1"/>
      <c r="AA46576" s="1"/>
      <c r="AB46576" s="1"/>
      <c r="AC46576" s="1"/>
      <c r="AJ46576" s="1"/>
      <c r="AK46576" s="1"/>
      <c r="AL46576" s="1"/>
    </row>
    <row r="46577">
      <c r="I46577" s="1"/>
      <c r="J46577" s="1"/>
      <c r="K46577" s="1"/>
      <c r="AA46577" s="1"/>
      <c r="AB46577" s="1"/>
      <c r="AC46577" s="1"/>
      <c r="AJ46577" s="1"/>
      <c r="AK46577" s="1"/>
      <c r="AL46577" s="1"/>
    </row>
    <row r="46578">
      <c r="I46578" s="1"/>
      <c r="J46578" s="1"/>
      <c r="K46578" s="1"/>
      <c r="AA46578" s="1"/>
      <c r="AB46578" s="1"/>
      <c r="AC46578" s="1"/>
      <c r="AJ46578" s="1"/>
      <c r="AK46578" s="1"/>
      <c r="AL46578" s="1"/>
    </row>
    <row r="46579">
      <c r="I46579" s="1"/>
      <c r="J46579" s="1"/>
      <c r="K46579" s="1"/>
      <c r="AA46579" s="1"/>
      <c r="AB46579" s="1"/>
      <c r="AC46579" s="1"/>
      <c r="AJ46579" s="1"/>
      <c r="AK46579" s="1"/>
      <c r="AL46579" s="1"/>
    </row>
    <row r="46580">
      <c r="I46580" s="1"/>
      <c r="J46580" s="1"/>
      <c r="K46580" s="1"/>
      <c r="AA46580" s="1"/>
      <c r="AB46580" s="1"/>
      <c r="AC46580" s="1"/>
      <c r="AJ46580" s="1"/>
      <c r="AK46580" s="1"/>
      <c r="AL46580" s="1"/>
    </row>
    <row r="46581">
      <c r="I46581" s="1"/>
      <c r="J46581" s="1"/>
      <c r="K46581" s="1"/>
      <c r="AA46581" s="1"/>
      <c r="AB46581" s="1"/>
      <c r="AC46581" s="1"/>
      <c r="AJ46581" s="1"/>
      <c r="AK46581" s="1"/>
      <c r="AL46581" s="1"/>
    </row>
    <row r="46582">
      <c r="I46582" s="1"/>
      <c r="J46582" s="1"/>
      <c r="K46582" s="1"/>
      <c r="AA46582" s="1"/>
      <c r="AB46582" s="1"/>
      <c r="AC46582" s="1"/>
      <c r="AJ46582" s="1"/>
      <c r="AK46582" s="1"/>
      <c r="AL46582" s="1"/>
    </row>
    <row r="46583">
      <c r="I46583" s="1"/>
      <c r="J46583" s="1"/>
      <c r="K46583" s="1"/>
      <c r="AA46583" s="1"/>
      <c r="AB46583" s="1"/>
      <c r="AC46583" s="1"/>
      <c r="AJ46583" s="1"/>
      <c r="AK46583" s="1"/>
      <c r="AL46583" s="1"/>
    </row>
    <row r="46584">
      <c r="I46584" s="1"/>
      <c r="J46584" s="1"/>
      <c r="K46584" s="1"/>
      <c r="AA46584" s="1"/>
      <c r="AB46584" s="1"/>
      <c r="AC46584" s="1"/>
      <c r="AJ46584" s="1"/>
      <c r="AK46584" s="1"/>
      <c r="AL46584" s="1"/>
    </row>
    <row r="46585">
      <c r="I46585" s="1"/>
      <c r="J46585" s="1"/>
      <c r="K46585" s="1"/>
      <c r="AA46585" s="1"/>
      <c r="AB46585" s="1"/>
      <c r="AC46585" s="1"/>
      <c r="AJ46585" s="1"/>
      <c r="AK46585" s="1"/>
      <c r="AL46585" s="1"/>
    </row>
    <row r="46586">
      <c r="I46586" s="1"/>
      <c r="J46586" s="1"/>
      <c r="K46586" s="1"/>
      <c r="AA46586" s="1"/>
      <c r="AB46586" s="1"/>
      <c r="AC46586" s="1"/>
      <c r="AJ46586" s="1"/>
      <c r="AK46586" s="1"/>
      <c r="AL46586" s="1"/>
    </row>
    <row r="46587">
      <c r="I46587" s="1"/>
      <c r="J46587" s="1"/>
      <c r="K46587" s="1"/>
      <c r="AA46587" s="1"/>
      <c r="AB46587" s="1"/>
      <c r="AC46587" s="1"/>
      <c r="AJ46587" s="1"/>
      <c r="AK46587" s="1"/>
      <c r="AL46587" s="1"/>
    </row>
    <row r="46588">
      <c r="I46588" s="1"/>
      <c r="J46588" s="1"/>
      <c r="K46588" s="1"/>
      <c r="AA46588" s="1"/>
      <c r="AB46588" s="1"/>
      <c r="AC46588" s="1"/>
      <c r="AJ46588" s="1"/>
      <c r="AK46588" s="1"/>
      <c r="AL46588" s="1"/>
    </row>
    <row r="46589">
      <c r="I46589" s="1"/>
      <c r="J46589" s="1"/>
      <c r="K46589" s="1"/>
      <c r="AA46589" s="1"/>
      <c r="AB46589" s="1"/>
      <c r="AC46589" s="1"/>
      <c r="AJ46589" s="1"/>
      <c r="AK46589" s="1"/>
      <c r="AL46589" s="1"/>
    </row>
    <row r="46590">
      <c r="I46590" s="1"/>
      <c r="J46590" s="1"/>
      <c r="K46590" s="1"/>
      <c r="AA46590" s="1"/>
      <c r="AB46590" s="1"/>
      <c r="AC46590" s="1"/>
      <c r="AJ46590" s="1"/>
      <c r="AK46590" s="1"/>
      <c r="AL46590" s="1"/>
    </row>
    <row r="46591">
      <c r="I46591" s="1"/>
      <c r="J46591" s="1"/>
      <c r="K46591" s="1"/>
      <c r="AA46591" s="1"/>
      <c r="AB46591" s="1"/>
      <c r="AC46591" s="1"/>
      <c r="AJ46591" s="1"/>
      <c r="AK46591" s="1"/>
      <c r="AL46591" s="1"/>
    </row>
    <row r="46592">
      <c r="I46592" s="1"/>
      <c r="J46592" s="1"/>
      <c r="K46592" s="1"/>
      <c r="AA46592" s="1"/>
      <c r="AB46592" s="1"/>
      <c r="AC46592" s="1"/>
      <c r="AJ46592" s="1"/>
      <c r="AK46592" s="1"/>
      <c r="AL46592" s="1"/>
    </row>
    <row r="46593">
      <c r="I46593" s="1"/>
      <c r="J46593" s="1"/>
      <c r="K46593" s="1"/>
      <c r="AA46593" s="1"/>
      <c r="AB46593" s="1"/>
      <c r="AC46593" s="1"/>
      <c r="AJ46593" s="1"/>
      <c r="AK46593" s="1"/>
      <c r="AL46593" s="1"/>
    </row>
    <row r="46594">
      <c r="I46594" s="1"/>
      <c r="J46594" s="1"/>
      <c r="K46594" s="1"/>
      <c r="AA46594" s="1"/>
      <c r="AB46594" s="1"/>
      <c r="AC46594" s="1"/>
      <c r="AJ46594" s="1"/>
      <c r="AK46594" s="1"/>
      <c r="AL46594" s="1"/>
    </row>
    <row r="46595">
      <c r="I46595" s="1"/>
      <c r="J46595" s="1"/>
      <c r="K46595" s="1"/>
      <c r="AA46595" s="1"/>
      <c r="AB46595" s="1"/>
      <c r="AC46595" s="1"/>
      <c r="AJ46595" s="1"/>
      <c r="AK46595" s="1"/>
      <c r="AL46595" s="1"/>
    </row>
    <row r="46596">
      <c r="I46596" s="1"/>
      <c r="J46596" s="1"/>
      <c r="K46596" s="1"/>
      <c r="AA46596" s="1"/>
      <c r="AB46596" s="1"/>
      <c r="AC46596" s="1"/>
      <c r="AJ46596" s="1"/>
      <c r="AK46596" s="1"/>
      <c r="AL46596" s="1"/>
    </row>
    <row r="46597">
      <c r="I46597" s="1"/>
      <c r="J46597" s="1"/>
      <c r="K46597" s="1"/>
      <c r="AA46597" s="1"/>
      <c r="AB46597" s="1"/>
      <c r="AC46597" s="1"/>
      <c r="AJ46597" s="1"/>
      <c r="AK46597" s="1"/>
      <c r="AL46597" s="1"/>
    </row>
    <row r="46598">
      <c r="I46598" s="1"/>
      <c r="J46598" s="1"/>
      <c r="K46598" s="1"/>
      <c r="AA46598" s="1"/>
      <c r="AB46598" s="1"/>
      <c r="AC46598" s="1"/>
      <c r="AJ46598" s="1"/>
      <c r="AK46598" s="1"/>
      <c r="AL46598" s="1"/>
    </row>
    <row r="46599">
      <c r="I46599" s="1"/>
      <c r="J46599" s="1"/>
      <c r="K46599" s="1"/>
      <c r="AA46599" s="1"/>
      <c r="AB46599" s="1"/>
      <c r="AC46599" s="1"/>
      <c r="AJ46599" s="1"/>
      <c r="AK46599" s="1"/>
      <c r="AL46599" s="1"/>
    </row>
    <row r="46600">
      <c r="I46600" s="1"/>
      <c r="J46600" s="1"/>
      <c r="K46600" s="1"/>
      <c r="AA46600" s="1"/>
      <c r="AB46600" s="1"/>
      <c r="AC46600" s="1"/>
      <c r="AJ46600" s="1"/>
      <c r="AK46600" s="1"/>
      <c r="AL46600" s="1"/>
    </row>
    <row r="46601">
      <c r="I46601" s="1"/>
      <c r="J46601" s="1"/>
      <c r="K46601" s="1"/>
      <c r="AA46601" s="1"/>
      <c r="AB46601" s="1"/>
      <c r="AC46601" s="1"/>
      <c r="AJ46601" s="1"/>
      <c r="AK46601" s="1"/>
      <c r="AL46601" s="1"/>
    </row>
    <row r="46602">
      <c r="I46602" s="1"/>
      <c r="J46602" s="1"/>
      <c r="K46602" s="1"/>
      <c r="AA46602" s="1"/>
      <c r="AB46602" s="1"/>
      <c r="AC46602" s="1"/>
      <c r="AJ46602" s="1"/>
      <c r="AK46602" s="1"/>
      <c r="AL46602" s="1"/>
    </row>
    <row r="46603">
      <c r="I46603" s="1"/>
      <c r="J46603" s="1"/>
      <c r="K46603" s="1"/>
      <c r="AA46603" s="1"/>
      <c r="AB46603" s="1"/>
      <c r="AC46603" s="1"/>
      <c r="AJ46603" s="1"/>
      <c r="AK46603" s="1"/>
      <c r="AL46603" s="1"/>
    </row>
    <row r="46604">
      <c r="I46604" s="1"/>
      <c r="J46604" s="1"/>
      <c r="K46604" s="1"/>
      <c r="AA46604" s="1"/>
      <c r="AB46604" s="1"/>
      <c r="AC46604" s="1"/>
      <c r="AJ46604" s="1"/>
      <c r="AK46604" s="1"/>
      <c r="AL46604" s="1"/>
    </row>
    <row r="46605">
      <c r="I46605" s="1"/>
      <c r="J46605" s="1"/>
      <c r="K46605" s="1"/>
      <c r="AA46605" s="1"/>
      <c r="AB46605" s="1"/>
      <c r="AC46605" s="1"/>
      <c r="AJ46605" s="1"/>
      <c r="AK46605" s="1"/>
      <c r="AL46605" s="1"/>
    </row>
    <row r="46606">
      <c r="I46606" s="1"/>
      <c r="J46606" s="1"/>
      <c r="K46606" s="1"/>
      <c r="AA46606" s="1"/>
      <c r="AB46606" s="1"/>
      <c r="AC46606" s="1"/>
      <c r="AJ46606" s="1"/>
      <c r="AK46606" s="1"/>
      <c r="AL46606" s="1"/>
    </row>
    <row r="46607">
      <c r="I46607" s="1"/>
      <c r="J46607" s="1"/>
      <c r="K46607" s="1"/>
      <c r="AA46607" s="1"/>
      <c r="AB46607" s="1"/>
      <c r="AC46607" s="1"/>
      <c r="AJ46607" s="1"/>
      <c r="AK46607" s="1"/>
      <c r="AL46607" s="1"/>
    </row>
    <row r="46608">
      <c r="I46608" s="1"/>
      <c r="J46608" s="1"/>
      <c r="K46608" s="1"/>
      <c r="AA46608" s="1"/>
      <c r="AB46608" s="1"/>
      <c r="AC46608" s="1"/>
      <c r="AJ46608" s="1"/>
      <c r="AK46608" s="1"/>
      <c r="AL46608" s="1"/>
    </row>
    <row r="46609">
      <c r="I46609" s="1"/>
      <c r="J46609" s="1"/>
      <c r="K46609" s="1"/>
      <c r="AA46609" s="1"/>
      <c r="AB46609" s="1"/>
      <c r="AC46609" s="1"/>
      <c r="AJ46609" s="1"/>
      <c r="AK46609" s="1"/>
      <c r="AL46609" s="1"/>
    </row>
    <row r="46610">
      <c r="I46610" s="1"/>
      <c r="J46610" s="1"/>
      <c r="K46610" s="1"/>
      <c r="AA46610" s="1"/>
      <c r="AB46610" s="1"/>
      <c r="AC46610" s="1"/>
      <c r="AJ46610" s="1"/>
      <c r="AK46610" s="1"/>
      <c r="AL46610" s="1"/>
    </row>
    <row r="46611">
      <c r="I46611" s="1"/>
      <c r="J46611" s="1"/>
      <c r="K46611" s="1"/>
      <c r="AA46611" s="1"/>
      <c r="AB46611" s="1"/>
      <c r="AC46611" s="1"/>
      <c r="AJ46611" s="1"/>
      <c r="AK46611" s="1"/>
      <c r="AL46611" s="1"/>
    </row>
    <row r="46612">
      <c r="I46612" s="1"/>
      <c r="J46612" s="1"/>
      <c r="K46612" s="1"/>
      <c r="AA46612" s="1"/>
      <c r="AB46612" s="1"/>
      <c r="AC46612" s="1"/>
      <c r="AJ46612" s="1"/>
      <c r="AK46612" s="1"/>
      <c r="AL46612" s="1"/>
    </row>
    <row r="46613">
      <c r="I46613" s="1"/>
      <c r="J46613" s="1"/>
      <c r="K46613" s="1"/>
      <c r="AA46613" s="1"/>
      <c r="AB46613" s="1"/>
      <c r="AC46613" s="1"/>
      <c r="AJ46613" s="1"/>
      <c r="AK46613" s="1"/>
      <c r="AL46613" s="1"/>
    </row>
    <row r="46614">
      <c r="I46614" s="1"/>
      <c r="J46614" s="1"/>
      <c r="K46614" s="1"/>
      <c r="AA46614" s="1"/>
      <c r="AB46614" s="1"/>
      <c r="AC46614" s="1"/>
      <c r="AJ46614" s="1"/>
      <c r="AK46614" s="1"/>
      <c r="AL46614" s="1"/>
    </row>
    <row r="46615">
      <c r="I46615" s="1"/>
      <c r="J46615" s="1"/>
      <c r="K46615" s="1"/>
      <c r="AA46615" s="1"/>
      <c r="AB46615" s="1"/>
      <c r="AC46615" s="1"/>
      <c r="AJ46615" s="1"/>
      <c r="AK46615" s="1"/>
      <c r="AL46615" s="1"/>
    </row>
    <row r="46616">
      <c r="I46616" s="1"/>
      <c r="J46616" s="1"/>
      <c r="K46616" s="1"/>
      <c r="AA46616" s="1"/>
      <c r="AB46616" s="1"/>
      <c r="AC46616" s="1"/>
      <c r="AJ46616" s="1"/>
      <c r="AK46616" s="1"/>
      <c r="AL46616" s="1"/>
    </row>
    <row r="46617">
      <c r="I46617" s="1"/>
      <c r="J46617" s="1"/>
      <c r="K46617" s="1"/>
      <c r="AA46617" s="1"/>
      <c r="AB46617" s="1"/>
      <c r="AC46617" s="1"/>
      <c r="AJ46617" s="1"/>
      <c r="AK46617" s="1"/>
      <c r="AL46617" s="1"/>
    </row>
    <row r="46618">
      <c r="I46618" s="1"/>
      <c r="J46618" s="1"/>
      <c r="K46618" s="1"/>
      <c r="AA46618" s="1"/>
      <c r="AB46618" s="1"/>
      <c r="AC46618" s="1"/>
      <c r="AJ46618" s="1"/>
      <c r="AK46618" s="1"/>
      <c r="AL46618" s="1"/>
    </row>
    <row r="46619">
      <c r="I46619" s="1"/>
      <c r="J46619" s="1"/>
      <c r="K46619" s="1"/>
      <c r="AA46619" s="1"/>
      <c r="AB46619" s="1"/>
      <c r="AC46619" s="1"/>
      <c r="AJ46619" s="1"/>
      <c r="AK46619" s="1"/>
      <c r="AL46619" s="1"/>
    </row>
    <row r="46620">
      <c r="I46620" s="1"/>
      <c r="J46620" s="1"/>
      <c r="K46620" s="1"/>
      <c r="AA46620" s="1"/>
      <c r="AB46620" s="1"/>
      <c r="AC46620" s="1"/>
      <c r="AJ46620" s="1"/>
      <c r="AK46620" s="1"/>
      <c r="AL46620" s="1"/>
    </row>
    <row r="46621">
      <c r="I46621" s="1"/>
      <c r="J46621" s="1"/>
      <c r="K46621" s="1"/>
      <c r="AA46621" s="1"/>
      <c r="AB46621" s="1"/>
      <c r="AC46621" s="1"/>
      <c r="AJ46621" s="1"/>
      <c r="AK46621" s="1"/>
      <c r="AL46621" s="1"/>
    </row>
    <row r="46622">
      <c r="I46622" s="1"/>
      <c r="J46622" s="1"/>
      <c r="K46622" s="1"/>
      <c r="AA46622" s="1"/>
      <c r="AB46622" s="1"/>
      <c r="AC46622" s="1"/>
      <c r="AJ46622" s="1"/>
      <c r="AK46622" s="1"/>
      <c r="AL46622" s="1"/>
    </row>
    <row r="46623">
      <c r="I46623" s="1"/>
      <c r="J46623" s="1"/>
      <c r="K46623" s="1"/>
      <c r="AA46623" s="1"/>
      <c r="AB46623" s="1"/>
      <c r="AC46623" s="1"/>
      <c r="AJ46623" s="1"/>
      <c r="AK46623" s="1"/>
      <c r="AL46623" s="1"/>
    </row>
    <row r="46624">
      <c r="I46624" s="1"/>
      <c r="J46624" s="1"/>
      <c r="K46624" s="1"/>
      <c r="AA46624" s="1"/>
      <c r="AB46624" s="1"/>
      <c r="AC46624" s="1"/>
      <c r="AJ46624" s="1"/>
      <c r="AK46624" s="1"/>
      <c r="AL46624" s="1"/>
    </row>
    <row r="46625">
      <c r="I46625" s="1"/>
      <c r="J46625" s="1"/>
      <c r="K46625" s="1"/>
      <c r="AA46625" s="1"/>
      <c r="AB46625" s="1"/>
      <c r="AC46625" s="1"/>
      <c r="AJ46625" s="1"/>
      <c r="AK46625" s="1"/>
      <c r="AL46625" s="1"/>
    </row>
    <row r="46626">
      <c r="I46626" s="1"/>
      <c r="J46626" s="1"/>
      <c r="K46626" s="1"/>
      <c r="AA46626" s="1"/>
      <c r="AB46626" s="1"/>
      <c r="AC46626" s="1"/>
      <c r="AJ46626" s="1"/>
      <c r="AK46626" s="1"/>
      <c r="AL46626" s="1"/>
    </row>
    <row r="46627">
      <c r="I46627" s="1"/>
      <c r="J46627" s="1"/>
      <c r="K46627" s="1"/>
      <c r="AA46627" s="1"/>
      <c r="AB46627" s="1"/>
      <c r="AC46627" s="1"/>
      <c r="AJ46627" s="1"/>
      <c r="AK46627" s="1"/>
      <c r="AL46627" s="1"/>
    </row>
    <row r="46628">
      <c r="I46628" s="1"/>
      <c r="J46628" s="1"/>
      <c r="K46628" s="1"/>
      <c r="AA46628" s="1"/>
      <c r="AB46628" s="1"/>
      <c r="AC46628" s="1"/>
      <c r="AJ46628" s="1"/>
      <c r="AK46628" s="1"/>
      <c r="AL46628" s="1"/>
    </row>
    <row r="46629">
      <c r="I46629" s="1"/>
      <c r="J46629" s="1"/>
      <c r="K46629" s="1"/>
      <c r="AA46629" s="1"/>
      <c r="AB46629" s="1"/>
      <c r="AC46629" s="1"/>
      <c r="AJ46629" s="1"/>
      <c r="AK46629" s="1"/>
      <c r="AL46629" s="1"/>
    </row>
    <row r="46630">
      <c r="I46630" s="1"/>
      <c r="J46630" s="1"/>
      <c r="K46630" s="1"/>
      <c r="AA46630" s="1"/>
      <c r="AB46630" s="1"/>
      <c r="AC46630" s="1"/>
      <c r="AJ46630" s="1"/>
      <c r="AK46630" s="1"/>
      <c r="AL46630" s="1"/>
    </row>
    <row r="46631">
      <c r="I46631" s="1"/>
      <c r="J46631" s="1"/>
      <c r="K46631" s="1"/>
      <c r="AA46631" s="1"/>
      <c r="AB46631" s="1"/>
      <c r="AC46631" s="1"/>
      <c r="AJ46631" s="1"/>
      <c r="AK46631" s="1"/>
      <c r="AL46631" s="1"/>
    </row>
    <row r="46632">
      <c r="I46632" s="1"/>
      <c r="J46632" s="1"/>
      <c r="K46632" s="1"/>
      <c r="AA46632" s="1"/>
      <c r="AB46632" s="1"/>
      <c r="AC46632" s="1"/>
      <c r="AJ46632" s="1"/>
      <c r="AK46632" s="1"/>
      <c r="AL46632" s="1"/>
    </row>
    <row r="46633">
      <c r="I46633" s="1"/>
      <c r="J46633" s="1"/>
      <c r="K46633" s="1"/>
      <c r="AA46633" s="1"/>
      <c r="AB46633" s="1"/>
      <c r="AC46633" s="1"/>
      <c r="AJ46633" s="1"/>
      <c r="AK46633" s="1"/>
      <c r="AL46633" s="1"/>
    </row>
    <row r="46634">
      <c r="I46634" s="1"/>
      <c r="J46634" s="1"/>
      <c r="K46634" s="1"/>
      <c r="AA46634" s="1"/>
      <c r="AB46634" s="1"/>
      <c r="AC46634" s="1"/>
      <c r="AJ46634" s="1"/>
      <c r="AK46634" s="1"/>
      <c r="AL46634" s="1"/>
    </row>
    <row r="46635">
      <c r="I46635" s="1"/>
      <c r="J46635" s="1"/>
      <c r="K46635" s="1"/>
      <c r="AA46635" s="1"/>
      <c r="AB46635" s="1"/>
      <c r="AC46635" s="1"/>
      <c r="AJ46635" s="1"/>
      <c r="AK46635" s="1"/>
      <c r="AL46635" s="1"/>
    </row>
    <row r="46636">
      <c r="I46636" s="1"/>
      <c r="J46636" s="1"/>
      <c r="K46636" s="1"/>
      <c r="AA46636" s="1"/>
      <c r="AB46636" s="1"/>
      <c r="AC46636" s="1"/>
      <c r="AJ46636" s="1"/>
      <c r="AK46636" s="1"/>
      <c r="AL46636" s="1"/>
    </row>
    <row r="46637">
      <c r="I46637" s="1"/>
      <c r="J46637" s="1"/>
      <c r="K46637" s="1"/>
      <c r="AA46637" s="1"/>
      <c r="AB46637" s="1"/>
      <c r="AC46637" s="1"/>
      <c r="AJ46637" s="1"/>
      <c r="AK46637" s="1"/>
      <c r="AL46637" s="1"/>
    </row>
    <row r="46638">
      <c r="I46638" s="1"/>
      <c r="J46638" s="1"/>
      <c r="K46638" s="1"/>
      <c r="AA46638" s="1"/>
      <c r="AB46638" s="1"/>
      <c r="AC46638" s="1"/>
      <c r="AJ46638" s="1"/>
      <c r="AK46638" s="1"/>
      <c r="AL46638" s="1"/>
    </row>
    <row r="46639">
      <c r="I46639" s="1"/>
      <c r="J46639" s="1"/>
      <c r="K46639" s="1"/>
      <c r="AA46639" s="1"/>
      <c r="AB46639" s="1"/>
      <c r="AC46639" s="1"/>
      <c r="AJ46639" s="1"/>
      <c r="AK46639" s="1"/>
      <c r="AL46639" s="1"/>
    </row>
    <row r="46640">
      <c r="I46640" s="1"/>
      <c r="J46640" s="1"/>
      <c r="K46640" s="1"/>
      <c r="AA46640" s="1"/>
      <c r="AB46640" s="1"/>
      <c r="AC46640" s="1"/>
      <c r="AJ46640" s="1"/>
      <c r="AK46640" s="1"/>
      <c r="AL46640" s="1"/>
    </row>
    <row r="46641">
      <c r="I46641" s="1"/>
      <c r="J46641" s="1"/>
      <c r="K46641" s="1"/>
      <c r="AA46641" s="1"/>
      <c r="AB46641" s="1"/>
      <c r="AC46641" s="1"/>
      <c r="AJ46641" s="1"/>
      <c r="AK46641" s="1"/>
      <c r="AL46641" s="1"/>
    </row>
    <row r="46642">
      <c r="I46642" s="1"/>
      <c r="J46642" s="1"/>
      <c r="K46642" s="1"/>
      <c r="AA46642" s="1"/>
      <c r="AB46642" s="1"/>
      <c r="AC46642" s="1"/>
      <c r="AJ46642" s="1"/>
      <c r="AK46642" s="1"/>
      <c r="AL46642" s="1"/>
    </row>
    <row r="46643">
      <c r="I46643" s="1"/>
      <c r="J46643" s="1"/>
      <c r="K46643" s="1"/>
      <c r="AA46643" s="1"/>
      <c r="AB46643" s="1"/>
      <c r="AC46643" s="1"/>
      <c r="AJ46643" s="1"/>
      <c r="AK46643" s="1"/>
      <c r="AL46643" s="1"/>
    </row>
    <row r="46644">
      <c r="I46644" s="1"/>
      <c r="J46644" s="1"/>
      <c r="K46644" s="1"/>
      <c r="AA46644" s="1"/>
      <c r="AB46644" s="1"/>
      <c r="AC46644" s="1"/>
      <c r="AJ46644" s="1"/>
      <c r="AK46644" s="1"/>
      <c r="AL46644" s="1"/>
    </row>
    <row r="46645">
      <c r="I46645" s="1"/>
      <c r="J46645" s="1"/>
      <c r="K46645" s="1"/>
      <c r="AA46645" s="1"/>
      <c r="AB46645" s="1"/>
      <c r="AC46645" s="1"/>
      <c r="AJ46645" s="1"/>
      <c r="AK46645" s="1"/>
      <c r="AL46645" s="1"/>
    </row>
    <row r="46646">
      <c r="I46646" s="1"/>
      <c r="J46646" s="1"/>
      <c r="K46646" s="1"/>
      <c r="AA46646" s="1"/>
      <c r="AB46646" s="1"/>
      <c r="AC46646" s="1"/>
      <c r="AJ46646" s="1"/>
      <c r="AK46646" s="1"/>
      <c r="AL46646" s="1"/>
    </row>
    <row r="46647">
      <c r="I46647" s="1"/>
      <c r="J46647" s="1"/>
      <c r="K46647" s="1"/>
      <c r="AA46647" s="1"/>
      <c r="AB46647" s="1"/>
      <c r="AC46647" s="1"/>
      <c r="AJ46647" s="1"/>
      <c r="AK46647" s="1"/>
      <c r="AL46647" s="1"/>
    </row>
    <row r="46648">
      <c r="I46648" s="1"/>
      <c r="J46648" s="1"/>
      <c r="K46648" s="1"/>
      <c r="AA46648" s="1"/>
      <c r="AB46648" s="1"/>
      <c r="AC46648" s="1"/>
      <c r="AJ46648" s="1"/>
      <c r="AK46648" s="1"/>
      <c r="AL46648" s="1"/>
    </row>
    <row r="46649">
      <c r="I46649" s="1"/>
      <c r="J46649" s="1"/>
      <c r="K46649" s="1"/>
      <c r="AA46649" s="1"/>
      <c r="AB46649" s="1"/>
      <c r="AC46649" s="1"/>
      <c r="AJ46649" s="1"/>
      <c r="AK46649" s="1"/>
      <c r="AL46649" s="1"/>
    </row>
    <row r="46650">
      <c r="I46650" s="1"/>
      <c r="J46650" s="1"/>
      <c r="K46650" s="1"/>
      <c r="AA46650" s="1"/>
      <c r="AB46650" s="1"/>
      <c r="AC46650" s="1"/>
      <c r="AJ46650" s="1"/>
      <c r="AK46650" s="1"/>
      <c r="AL46650" s="1"/>
    </row>
    <row r="46651">
      <c r="I46651" s="1"/>
      <c r="J46651" s="1"/>
      <c r="K46651" s="1"/>
      <c r="AA46651" s="1"/>
      <c r="AB46651" s="1"/>
      <c r="AC46651" s="1"/>
      <c r="AJ46651" s="1"/>
      <c r="AK46651" s="1"/>
      <c r="AL46651" s="1"/>
    </row>
    <row r="46652">
      <c r="I46652" s="1"/>
      <c r="J46652" s="1"/>
      <c r="K46652" s="1"/>
      <c r="AA46652" s="1"/>
      <c r="AB46652" s="1"/>
      <c r="AC46652" s="1"/>
      <c r="AJ46652" s="1"/>
      <c r="AK46652" s="1"/>
      <c r="AL46652" s="1"/>
    </row>
    <row r="46653">
      <c r="I46653" s="1"/>
      <c r="J46653" s="1"/>
      <c r="K46653" s="1"/>
      <c r="AA46653" s="1"/>
      <c r="AB46653" s="1"/>
      <c r="AC46653" s="1"/>
      <c r="AJ46653" s="1"/>
      <c r="AK46653" s="1"/>
      <c r="AL46653" s="1"/>
    </row>
    <row r="46654">
      <c r="I46654" s="1"/>
      <c r="J46654" s="1"/>
      <c r="K46654" s="1"/>
      <c r="AA46654" s="1"/>
      <c r="AB46654" s="1"/>
      <c r="AC46654" s="1"/>
      <c r="AJ46654" s="1"/>
      <c r="AK46654" s="1"/>
      <c r="AL46654" s="1"/>
    </row>
    <row r="46655">
      <c r="I46655" s="1"/>
      <c r="J46655" s="1"/>
      <c r="K46655" s="1"/>
      <c r="AA46655" s="1"/>
      <c r="AB46655" s="1"/>
      <c r="AC46655" s="1"/>
      <c r="AJ46655" s="1"/>
      <c r="AK46655" s="1"/>
      <c r="AL46655" s="1"/>
    </row>
    <row r="46656">
      <c r="I46656" s="1"/>
      <c r="J46656" s="1"/>
      <c r="K46656" s="1"/>
      <c r="AA46656" s="1"/>
      <c r="AB46656" s="1"/>
      <c r="AC46656" s="1"/>
      <c r="AJ46656" s="1"/>
      <c r="AK46656" s="1"/>
      <c r="AL46656" s="1"/>
    </row>
    <row r="46657">
      <c r="I46657" s="1"/>
      <c r="J46657" s="1"/>
      <c r="K46657" s="1"/>
      <c r="AA46657" s="1"/>
      <c r="AB46657" s="1"/>
      <c r="AC46657" s="1"/>
      <c r="AJ46657" s="1"/>
      <c r="AK46657" s="1"/>
      <c r="AL46657" s="1"/>
    </row>
    <row r="46658">
      <c r="I46658" s="1"/>
      <c r="J46658" s="1"/>
      <c r="K46658" s="1"/>
      <c r="AA46658" s="1"/>
      <c r="AB46658" s="1"/>
      <c r="AC46658" s="1"/>
      <c r="AJ46658" s="1"/>
      <c r="AK46658" s="1"/>
      <c r="AL46658" s="1"/>
    </row>
    <row r="46659">
      <c r="I46659" s="1"/>
      <c r="J46659" s="1"/>
      <c r="K46659" s="1"/>
      <c r="AA46659" s="1"/>
      <c r="AB46659" s="1"/>
      <c r="AC46659" s="1"/>
      <c r="AJ46659" s="1"/>
      <c r="AK46659" s="1"/>
      <c r="AL46659" s="1"/>
    </row>
    <row r="46660">
      <c r="I46660" s="1"/>
      <c r="J46660" s="1"/>
      <c r="K46660" s="1"/>
      <c r="AA46660" s="1"/>
      <c r="AB46660" s="1"/>
      <c r="AC46660" s="1"/>
      <c r="AJ46660" s="1"/>
      <c r="AK46660" s="1"/>
      <c r="AL46660" s="1"/>
    </row>
    <row r="46661">
      <c r="I46661" s="1"/>
      <c r="J46661" s="1"/>
      <c r="K46661" s="1"/>
      <c r="AA46661" s="1"/>
      <c r="AB46661" s="1"/>
      <c r="AC46661" s="1"/>
      <c r="AJ46661" s="1"/>
      <c r="AK46661" s="1"/>
      <c r="AL46661" s="1"/>
    </row>
    <row r="46662">
      <c r="I46662" s="1"/>
      <c r="J46662" s="1"/>
      <c r="K46662" s="1"/>
      <c r="AA46662" s="1"/>
      <c r="AB46662" s="1"/>
      <c r="AC46662" s="1"/>
      <c r="AJ46662" s="1"/>
      <c r="AK46662" s="1"/>
      <c r="AL46662" s="1"/>
    </row>
    <row r="46663">
      <c r="I46663" s="1"/>
      <c r="J46663" s="1"/>
      <c r="K46663" s="1"/>
      <c r="AA46663" s="1"/>
      <c r="AB46663" s="1"/>
      <c r="AC46663" s="1"/>
      <c r="AJ46663" s="1"/>
      <c r="AK46663" s="1"/>
      <c r="AL46663" s="1"/>
    </row>
    <row r="46664">
      <c r="I46664" s="1"/>
      <c r="J46664" s="1"/>
      <c r="K46664" s="1"/>
      <c r="AA46664" s="1"/>
      <c r="AB46664" s="1"/>
      <c r="AC46664" s="1"/>
      <c r="AJ46664" s="1"/>
      <c r="AK46664" s="1"/>
      <c r="AL46664" s="1"/>
    </row>
    <row r="46665">
      <c r="I46665" s="1"/>
      <c r="J46665" s="1"/>
      <c r="K46665" s="1"/>
      <c r="AA46665" s="1"/>
      <c r="AB46665" s="1"/>
      <c r="AC46665" s="1"/>
      <c r="AJ46665" s="1"/>
      <c r="AK46665" s="1"/>
      <c r="AL46665" s="1"/>
    </row>
    <row r="46666">
      <c r="I46666" s="1"/>
      <c r="J46666" s="1"/>
      <c r="K46666" s="1"/>
      <c r="AA46666" s="1"/>
      <c r="AB46666" s="1"/>
      <c r="AC46666" s="1"/>
      <c r="AJ46666" s="1"/>
      <c r="AK46666" s="1"/>
      <c r="AL46666" s="1"/>
    </row>
    <row r="46667">
      <c r="I46667" s="1"/>
      <c r="J46667" s="1"/>
      <c r="K46667" s="1"/>
      <c r="AA46667" s="1"/>
      <c r="AB46667" s="1"/>
      <c r="AC46667" s="1"/>
      <c r="AJ46667" s="1"/>
      <c r="AK46667" s="1"/>
      <c r="AL46667" s="1"/>
    </row>
    <row r="46668">
      <c r="I46668" s="1"/>
      <c r="J46668" s="1"/>
      <c r="K46668" s="1"/>
      <c r="AA46668" s="1"/>
      <c r="AB46668" s="1"/>
      <c r="AC46668" s="1"/>
      <c r="AJ46668" s="1"/>
      <c r="AK46668" s="1"/>
      <c r="AL46668" s="1"/>
    </row>
    <row r="46669">
      <c r="I46669" s="1"/>
      <c r="J46669" s="1"/>
      <c r="K46669" s="1"/>
      <c r="AA46669" s="1"/>
      <c r="AB46669" s="1"/>
      <c r="AC46669" s="1"/>
      <c r="AJ46669" s="1"/>
      <c r="AK46669" s="1"/>
      <c r="AL46669" s="1"/>
    </row>
    <row r="46670">
      <c r="I46670" s="1"/>
      <c r="J46670" s="1"/>
      <c r="K46670" s="1"/>
      <c r="AA46670" s="1"/>
      <c r="AB46670" s="1"/>
      <c r="AC46670" s="1"/>
      <c r="AJ46670" s="1"/>
      <c r="AK46670" s="1"/>
      <c r="AL46670" s="1"/>
    </row>
    <row r="46671">
      <c r="I46671" s="1"/>
      <c r="J46671" s="1"/>
      <c r="K46671" s="1"/>
      <c r="AA46671" s="1"/>
      <c r="AB46671" s="1"/>
      <c r="AC46671" s="1"/>
      <c r="AJ46671" s="1"/>
      <c r="AK46671" s="1"/>
      <c r="AL46671" s="1"/>
    </row>
    <row r="46672">
      <c r="I46672" s="1"/>
      <c r="J46672" s="1"/>
      <c r="K46672" s="1"/>
      <c r="AA46672" s="1"/>
      <c r="AB46672" s="1"/>
      <c r="AC46672" s="1"/>
      <c r="AJ46672" s="1"/>
      <c r="AK46672" s="1"/>
      <c r="AL46672" s="1"/>
    </row>
    <row r="46673">
      <c r="I46673" s="1"/>
      <c r="J46673" s="1"/>
      <c r="K46673" s="1"/>
      <c r="AA46673" s="1"/>
      <c r="AB46673" s="1"/>
      <c r="AC46673" s="1"/>
      <c r="AJ46673" s="1"/>
      <c r="AK46673" s="1"/>
      <c r="AL46673" s="1"/>
    </row>
    <row r="46674">
      <c r="I46674" s="1"/>
      <c r="J46674" s="1"/>
      <c r="K46674" s="1"/>
      <c r="AA46674" s="1"/>
      <c r="AB46674" s="1"/>
      <c r="AC46674" s="1"/>
      <c r="AJ46674" s="1"/>
      <c r="AK46674" s="1"/>
      <c r="AL46674" s="1"/>
    </row>
    <row r="46675">
      <c r="I46675" s="1"/>
      <c r="J46675" s="1"/>
      <c r="K46675" s="1"/>
      <c r="AA46675" s="1"/>
      <c r="AB46675" s="1"/>
      <c r="AC46675" s="1"/>
      <c r="AJ46675" s="1"/>
      <c r="AK46675" s="1"/>
      <c r="AL46675" s="1"/>
    </row>
    <row r="46676">
      <c r="I46676" s="1"/>
      <c r="J46676" s="1"/>
      <c r="K46676" s="1"/>
      <c r="AA46676" s="1"/>
      <c r="AB46676" s="1"/>
      <c r="AC46676" s="1"/>
      <c r="AJ46676" s="1"/>
      <c r="AK46676" s="1"/>
      <c r="AL46676" s="1"/>
    </row>
    <row r="46677">
      <c r="I46677" s="1"/>
      <c r="J46677" s="1"/>
      <c r="K46677" s="1"/>
      <c r="AA46677" s="1"/>
      <c r="AB46677" s="1"/>
      <c r="AC46677" s="1"/>
      <c r="AJ46677" s="1"/>
      <c r="AK46677" s="1"/>
      <c r="AL46677" s="1"/>
    </row>
    <row r="46678">
      <c r="I46678" s="1"/>
      <c r="J46678" s="1"/>
      <c r="K46678" s="1"/>
      <c r="AA46678" s="1"/>
      <c r="AB46678" s="1"/>
      <c r="AC46678" s="1"/>
      <c r="AJ46678" s="1"/>
      <c r="AK46678" s="1"/>
      <c r="AL46678" s="1"/>
    </row>
    <row r="46679">
      <c r="I46679" s="1"/>
      <c r="J46679" s="1"/>
      <c r="K46679" s="1"/>
      <c r="AA46679" s="1"/>
      <c r="AB46679" s="1"/>
      <c r="AC46679" s="1"/>
      <c r="AJ46679" s="1"/>
      <c r="AK46679" s="1"/>
      <c r="AL46679" s="1"/>
    </row>
    <row r="46680">
      <c r="I46680" s="1"/>
      <c r="J46680" s="1"/>
      <c r="K46680" s="1"/>
      <c r="AA46680" s="1"/>
      <c r="AB46680" s="1"/>
      <c r="AC46680" s="1"/>
      <c r="AJ46680" s="1"/>
      <c r="AK46680" s="1"/>
      <c r="AL46680" s="1"/>
    </row>
    <row r="46681">
      <c r="I46681" s="1"/>
      <c r="J46681" s="1"/>
      <c r="K46681" s="1"/>
      <c r="AA46681" s="1"/>
      <c r="AB46681" s="1"/>
      <c r="AC46681" s="1"/>
      <c r="AJ46681" s="1"/>
      <c r="AK46681" s="1"/>
      <c r="AL46681" s="1"/>
    </row>
    <row r="46682">
      <c r="I46682" s="1"/>
      <c r="J46682" s="1"/>
      <c r="K46682" s="1"/>
      <c r="AA46682" s="1"/>
      <c r="AB46682" s="1"/>
      <c r="AC46682" s="1"/>
      <c r="AJ46682" s="1"/>
      <c r="AK46682" s="1"/>
      <c r="AL46682" s="1"/>
    </row>
    <row r="46683">
      <c r="I46683" s="1"/>
      <c r="J46683" s="1"/>
      <c r="K46683" s="1"/>
      <c r="AA46683" s="1"/>
      <c r="AB46683" s="1"/>
      <c r="AC46683" s="1"/>
      <c r="AJ46683" s="1"/>
      <c r="AK46683" s="1"/>
      <c r="AL46683" s="1"/>
    </row>
    <row r="46684">
      <c r="I46684" s="1"/>
      <c r="J46684" s="1"/>
      <c r="K46684" s="1"/>
      <c r="AA46684" s="1"/>
      <c r="AB46684" s="1"/>
      <c r="AC46684" s="1"/>
      <c r="AJ46684" s="1"/>
      <c r="AK46684" s="1"/>
      <c r="AL46684" s="1"/>
    </row>
    <row r="46685">
      <c r="I46685" s="1"/>
      <c r="J46685" s="1"/>
      <c r="K46685" s="1"/>
      <c r="AA46685" s="1"/>
      <c r="AB46685" s="1"/>
      <c r="AC46685" s="1"/>
      <c r="AJ46685" s="1"/>
      <c r="AK46685" s="1"/>
      <c r="AL46685" s="1"/>
    </row>
    <row r="46686">
      <c r="I46686" s="1"/>
      <c r="J46686" s="1"/>
      <c r="K46686" s="1"/>
      <c r="AA46686" s="1"/>
      <c r="AB46686" s="1"/>
      <c r="AC46686" s="1"/>
      <c r="AJ46686" s="1"/>
      <c r="AK46686" s="1"/>
      <c r="AL46686" s="1"/>
    </row>
    <row r="46687">
      <c r="I46687" s="1"/>
      <c r="J46687" s="1"/>
      <c r="K46687" s="1"/>
      <c r="AA46687" s="1"/>
      <c r="AB46687" s="1"/>
      <c r="AC46687" s="1"/>
      <c r="AJ46687" s="1"/>
      <c r="AK46687" s="1"/>
      <c r="AL46687" s="1"/>
    </row>
    <row r="46688">
      <c r="I46688" s="1"/>
      <c r="J46688" s="1"/>
      <c r="K46688" s="1"/>
      <c r="AA46688" s="1"/>
      <c r="AB46688" s="1"/>
      <c r="AC46688" s="1"/>
      <c r="AJ46688" s="1"/>
      <c r="AK46688" s="1"/>
      <c r="AL46688" s="1"/>
    </row>
    <row r="46689">
      <c r="I46689" s="1"/>
      <c r="J46689" s="1"/>
      <c r="K46689" s="1"/>
      <c r="AA46689" s="1"/>
      <c r="AB46689" s="1"/>
      <c r="AC46689" s="1"/>
      <c r="AJ46689" s="1"/>
      <c r="AK46689" s="1"/>
      <c r="AL46689" s="1"/>
    </row>
    <row r="46690">
      <c r="I46690" s="1"/>
      <c r="J46690" s="1"/>
      <c r="K46690" s="1"/>
      <c r="AA46690" s="1"/>
      <c r="AB46690" s="1"/>
      <c r="AC46690" s="1"/>
      <c r="AJ46690" s="1"/>
      <c r="AK46690" s="1"/>
      <c r="AL46690" s="1"/>
    </row>
    <row r="46691">
      <c r="I46691" s="1"/>
      <c r="J46691" s="1"/>
      <c r="K46691" s="1"/>
      <c r="AA46691" s="1"/>
      <c r="AB46691" s="1"/>
      <c r="AC46691" s="1"/>
      <c r="AJ46691" s="1"/>
      <c r="AK46691" s="1"/>
      <c r="AL46691" s="1"/>
    </row>
    <row r="46692">
      <c r="I46692" s="1"/>
      <c r="J46692" s="1"/>
      <c r="K46692" s="1"/>
      <c r="AA46692" s="1"/>
      <c r="AB46692" s="1"/>
      <c r="AC46692" s="1"/>
      <c r="AJ46692" s="1"/>
      <c r="AK46692" s="1"/>
      <c r="AL46692" s="1"/>
    </row>
    <row r="46693">
      <c r="I46693" s="1"/>
      <c r="J46693" s="1"/>
      <c r="K46693" s="1"/>
      <c r="AA46693" s="1"/>
      <c r="AB46693" s="1"/>
      <c r="AC46693" s="1"/>
      <c r="AJ46693" s="1"/>
      <c r="AK46693" s="1"/>
      <c r="AL46693" s="1"/>
    </row>
    <row r="46694">
      <c r="I46694" s="1"/>
      <c r="J46694" s="1"/>
      <c r="K46694" s="1"/>
      <c r="AA46694" s="1"/>
      <c r="AB46694" s="1"/>
      <c r="AC46694" s="1"/>
      <c r="AJ46694" s="1"/>
      <c r="AK46694" s="1"/>
      <c r="AL46694" s="1"/>
    </row>
    <row r="46695">
      <c r="I46695" s="1"/>
      <c r="J46695" s="1"/>
      <c r="K46695" s="1"/>
      <c r="AA46695" s="1"/>
      <c r="AB46695" s="1"/>
      <c r="AC46695" s="1"/>
      <c r="AJ46695" s="1"/>
      <c r="AK46695" s="1"/>
      <c r="AL46695" s="1"/>
    </row>
    <row r="46696">
      <c r="I46696" s="1"/>
      <c r="J46696" s="1"/>
      <c r="K46696" s="1"/>
      <c r="AA46696" s="1"/>
      <c r="AB46696" s="1"/>
      <c r="AC46696" s="1"/>
      <c r="AJ46696" s="1"/>
      <c r="AK46696" s="1"/>
      <c r="AL46696" s="1"/>
    </row>
    <row r="46697">
      <c r="I46697" s="1"/>
      <c r="J46697" s="1"/>
      <c r="K46697" s="1"/>
      <c r="AA46697" s="1"/>
      <c r="AB46697" s="1"/>
      <c r="AC46697" s="1"/>
      <c r="AJ46697" s="1"/>
      <c r="AK46697" s="1"/>
      <c r="AL46697" s="1"/>
    </row>
    <row r="46698">
      <c r="I46698" s="1"/>
      <c r="J46698" s="1"/>
      <c r="K46698" s="1"/>
      <c r="AA46698" s="1"/>
      <c r="AB46698" s="1"/>
      <c r="AC46698" s="1"/>
      <c r="AJ46698" s="1"/>
      <c r="AK46698" s="1"/>
      <c r="AL46698" s="1"/>
    </row>
    <row r="46699">
      <c r="I46699" s="1"/>
      <c r="J46699" s="1"/>
      <c r="K46699" s="1"/>
      <c r="AA46699" s="1"/>
      <c r="AB46699" s="1"/>
      <c r="AC46699" s="1"/>
      <c r="AJ46699" s="1"/>
      <c r="AK46699" s="1"/>
      <c r="AL46699" s="1"/>
    </row>
    <row r="46700">
      <c r="I46700" s="1"/>
      <c r="J46700" s="1"/>
      <c r="K46700" s="1"/>
      <c r="AA46700" s="1"/>
      <c r="AB46700" s="1"/>
      <c r="AC46700" s="1"/>
      <c r="AJ46700" s="1"/>
      <c r="AK46700" s="1"/>
      <c r="AL46700" s="1"/>
    </row>
    <row r="46701">
      <c r="I46701" s="1"/>
      <c r="J46701" s="1"/>
      <c r="K46701" s="1"/>
      <c r="AA46701" s="1"/>
      <c r="AB46701" s="1"/>
      <c r="AC46701" s="1"/>
      <c r="AJ46701" s="1"/>
      <c r="AK46701" s="1"/>
      <c r="AL46701" s="1"/>
    </row>
    <row r="46702">
      <c r="I46702" s="1"/>
      <c r="J46702" s="1"/>
      <c r="K46702" s="1"/>
      <c r="AA46702" s="1"/>
      <c r="AB46702" s="1"/>
      <c r="AC46702" s="1"/>
      <c r="AJ46702" s="1"/>
      <c r="AK46702" s="1"/>
      <c r="AL46702" s="1"/>
    </row>
    <row r="46703">
      <c r="I46703" s="1"/>
      <c r="J46703" s="1"/>
      <c r="K46703" s="1"/>
      <c r="AA46703" s="1"/>
      <c r="AB46703" s="1"/>
      <c r="AC46703" s="1"/>
      <c r="AJ46703" s="1"/>
      <c r="AK46703" s="1"/>
      <c r="AL46703" s="1"/>
    </row>
    <row r="46704">
      <c r="I46704" s="1"/>
      <c r="J46704" s="1"/>
      <c r="K46704" s="1"/>
      <c r="AA46704" s="1"/>
      <c r="AB46704" s="1"/>
      <c r="AC46704" s="1"/>
      <c r="AJ46704" s="1"/>
      <c r="AK46704" s="1"/>
      <c r="AL46704" s="1"/>
    </row>
    <row r="46705">
      <c r="I46705" s="1"/>
      <c r="J46705" s="1"/>
      <c r="K46705" s="1"/>
      <c r="AA46705" s="1"/>
      <c r="AB46705" s="1"/>
      <c r="AC46705" s="1"/>
      <c r="AJ46705" s="1"/>
      <c r="AK46705" s="1"/>
      <c r="AL46705" s="1"/>
    </row>
    <row r="46706">
      <c r="I46706" s="1"/>
      <c r="J46706" s="1"/>
      <c r="K46706" s="1"/>
      <c r="AA46706" s="1"/>
      <c r="AB46706" s="1"/>
      <c r="AC46706" s="1"/>
      <c r="AJ46706" s="1"/>
      <c r="AK46706" s="1"/>
      <c r="AL46706" s="1"/>
    </row>
    <row r="46707">
      <c r="I46707" s="1"/>
      <c r="J46707" s="1"/>
      <c r="K46707" s="1"/>
      <c r="AA46707" s="1"/>
      <c r="AB46707" s="1"/>
      <c r="AC46707" s="1"/>
      <c r="AJ46707" s="1"/>
      <c r="AK46707" s="1"/>
      <c r="AL46707" s="1"/>
    </row>
    <row r="46708">
      <c r="I46708" s="1"/>
      <c r="J46708" s="1"/>
      <c r="K46708" s="1"/>
      <c r="AA46708" s="1"/>
      <c r="AB46708" s="1"/>
      <c r="AC46708" s="1"/>
      <c r="AJ46708" s="1"/>
      <c r="AK46708" s="1"/>
      <c r="AL46708" s="1"/>
    </row>
    <row r="46709">
      <c r="I46709" s="1"/>
      <c r="J46709" s="1"/>
      <c r="K46709" s="1"/>
      <c r="AA46709" s="1"/>
      <c r="AB46709" s="1"/>
      <c r="AC46709" s="1"/>
      <c r="AJ46709" s="1"/>
      <c r="AK46709" s="1"/>
      <c r="AL46709" s="1"/>
    </row>
    <row r="46710">
      <c r="I46710" s="1"/>
      <c r="J46710" s="1"/>
      <c r="K46710" s="1"/>
      <c r="AA46710" s="1"/>
      <c r="AB46710" s="1"/>
      <c r="AC46710" s="1"/>
      <c r="AJ46710" s="1"/>
      <c r="AK46710" s="1"/>
      <c r="AL46710" s="1"/>
    </row>
    <row r="46711">
      <c r="I46711" s="1"/>
      <c r="J46711" s="1"/>
      <c r="K46711" s="1"/>
      <c r="AA46711" s="1"/>
      <c r="AB46711" s="1"/>
      <c r="AC46711" s="1"/>
      <c r="AJ46711" s="1"/>
      <c r="AK46711" s="1"/>
      <c r="AL46711" s="1"/>
    </row>
    <row r="46712">
      <c r="I46712" s="1"/>
      <c r="J46712" s="1"/>
      <c r="K46712" s="1"/>
      <c r="AA46712" s="1"/>
      <c r="AB46712" s="1"/>
      <c r="AC46712" s="1"/>
      <c r="AJ46712" s="1"/>
      <c r="AK46712" s="1"/>
      <c r="AL46712" s="1"/>
    </row>
    <row r="46713">
      <c r="I46713" s="1"/>
      <c r="J46713" s="1"/>
      <c r="K46713" s="1"/>
      <c r="AA46713" s="1"/>
      <c r="AB46713" s="1"/>
      <c r="AC46713" s="1"/>
      <c r="AJ46713" s="1"/>
      <c r="AK46713" s="1"/>
      <c r="AL46713" s="1"/>
    </row>
    <row r="46714">
      <c r="I46714" s="1"/>
      <c r="J46714" s="1"/>
      <c r="K46714" s="1"/>
      <c r="AA46714" s="1"/>
      <c r="AB46714" s="1"/>
      <c r="AC46714" s="1"/>
      <c r="AJ46714" s="1"/>
      <c r="AK46714" s="1"/>
      <c r="AL46714" s="1"/>
    </row>
    <row r="46715">
      <c r="I46715" s="1"/>
      <c r="J46715" s="1"/>
      <c r="K46715" s="1"/>
      <c r="AA46715" s="1"/>
      <c r="AB46715" s="1"/>
      <c r="AC46715" s="1"/>
      <c r="AJ46715" s="1"/>
      <c r="AK46715" s="1"/>
      <c r="AL46715" s="1"/>
    </row>
    <row r="46716">
      <c r="I46716" s="1"/>
      <c r="J46716" s="1"/>
      <c r="K46716" s="1"/>
      <c r="AA46716" s="1"/>
      <c r="AB46716" s="1"/>
      <c r="AC46716" s="1"/>
      <c r="AJ46716" s="1"/>
      <c r="AK46716" s="1"/>
      <c r="AL46716" s="1"/>
    </row>
    <row r="46717">
      <c r="I46717" s="1"/>
      <c r="J46717" s="1"/>
      <c r="K46717" s="1"/>
      <c r="AA46717" s="1"/>
      <c r="AB46717" s="1"/>
      <c r="AC46717" s="1"/>
      <c r="AJ46717" s="1"/>
      <c r="AK46717" s="1"/>
      <c r="AL46717" s="1"/>
    </row>
    <row r="46718">
      <c r="I46718" s="1"/>
      <c r="J46718" s="1"/>
      <c r="K46718" s="1"/>
      <c r="AA46718" s="1"/>
      <c r="AB46718" s="1"/>
      <c r="AC46718" s="1"/>
      <c r="AJ46718" s="1"/>
      <c r="AK46718" s="1"/>
      <c r="AL46718" s="1"/>
    </row>
    <row r="46719">
      <c r="I46719" s="1"/>
      <c r="J46719" s="1"/>
      <c r="K46719" s="1"/>
      <c r="AA46719" s="1"/>
      <c r="AB46719" s="1"/>
      <c r="AC46719" s="1"/>
      <c r="AJ46719" s="1"/>
      <c r="AK46719" s="1"/>
      <c r="AL46719" s="1"/>
    </row>
    <row r="46720">
      <c r="I46720" s="1"/>
      <c r="J46720" s="1"/>
      <c r="K46720" s="1"/>
      <c r="AA46720" s="1"/>
      <c r="AB46720" s="1"/>
      <c r="AC46720" s="1"/>
      <c r="AJ46720" s="1"/>
      <c r="AK46720" s="1"/>
      <c r="AL46720" s="1"/>
    </row>
    <row r="46721">
      <c r="I46721" s="1"/>
      <c r="J46721" s="1"/>
      <c r="K46721" s="1"/>
      <c r="AA46721" s="1"/>
      <c r="AB46721" s="1"/>
      <c r="AC46721" s="1"/>
      <c r="AJ46721" s="1"/>
      <c r="AK46721" s="1"/>
      <c r="AL46721" s="1"/>
    </row>
    <row r="46722">
      <c r="I46722" s="1"/>
      <c r="J46722" s="1"/>
      <c r="K46722" s="1"/>
      <c r="AA46722" s="1"/>
      <c r="AB46722" s="1"/>
      <c r="AC46722" s="1"/>
      <c r="AJ46722" s="1"/>
      <c r="AK46722" s="1"/>
      <c r="AL46722" s="1"/>
    </row>
    <row r="46723">
      <c r="I46723" s="1"/>
      <c r="J46723" s="1"/>
      <c r="K46723" s="1"/>
      <c r="AA46723" s="1"/>
      <c r="AB46723" s="1"/>
      <c r="AC46723" s="1"/>
      <c r="AJ46723" s="1"/>
      <c r="AK46723" s="1"/>
      <c r="AL46723" s="1"/>
    </row>
    <row r="46724">
      <c r="I46724" s="1"/>
      <c r="J46724" s="1"/>
      <c r="K46724" s="1"/>
      <c r="AA46724" s="1"/>
      <c r="AB46724" s="1"/>
      <c r="AC46724" s="1"/>
      <c r="AJ46724" s="1"/>
      <c r="AK46724" s="1"/>
      <c r="AL46724" s="1"/>
    </row>
    <row r="46725">
      <c r="I46725" s="1"/>
      <c r="J46725" s="1"/>
      <c r="K46725" s="1"/>
      <c r="AA46725" s="1"/>
      <c r="AB46725" s="1"/>
      <c r="AC46725" s="1"/>
      <c r="AJ46725" s="1"/>
      <c r="AK46725" s="1"/>
      <c r="AL46725" s="1"/>
    </row>
    <row r="46726">
      <c r="I46726" s="1"/>
      <c r="J46726" s="1"/>
      <c r="K46726" s="1"/>
      <c r="AA46726" s="1"/>
      <c r="AB46726" s="1"/>
      <c r="AC46726" s="1"/>
      <c r="AJ46726" s="1"/>
      <c r="AK46726" s="1"/>
      <c r="AL46726" s="1"/>
    </row>
    <row r="46727">
      <c r="I46727" s="1"/>
      <c r="J46727" s="1"/>
      <c r="K46727" s="1"/>
      <c r="AA46727" s="1"/>
      <c r="AB46727" s="1"/>
      <c r="AC46727" s="1"/>
      <c r="AJ46727" s="1"/>
      <c r="AK46727" s="1"/>
      <c r="AL46727" s="1"/>
    </row>
    <row r="46728">
      <c r="I46728" s="1"/>
      <c r="J46728" s="1"/>
      <c r="K46728" s="1"/>
      <c r="AA46728" s="1"/>
      <c r="AB46728" s="1"/>
      <c r="AC46728" s="1"/>
      <c r="AJ46728" s="1"/>
      <c r="AK46728" s="1"/>
      <c r="AL46728" s="1"/>
    </row>
    <row r="46729">
      <c r="I46729" s="1"/>
      <c r="J46729" s="1"/>
      <c r="K46729" s="1"/>
      <c r="AA46729" s="1"/>
      <c r="AB46729" s="1"/>
      <c r="AC46729" s="1"/>
      <c r="AJ46729" s="1"/>
      <c r="AK46729" s="1"/>
      <c r="AL46729" s="1"/>
    </row>
    <row r="46730">
      <c r="I46730" s="1"/>
      <c r="J46730" s="1"/>
      <c r="K46730" s="1"/>
      <c r="AA46730" s="1"/>
      <c r="AB46730" s="1"/>
      <c r="AC46730" s="1"/>
      <c r="AJ46730" s="1"/>
      <c r="AK46730" s="1"/>
      <c r="AL46730" s="1"/>
    </row>
    <row r="46731">
      <c r="I46731" s="1"/>
      <c r="J46731" s="1"/>
      <c r="K46731" s="1"/>
      <c r="AA46731" s="1"/>
      <c r="AB46731" s="1"/>
      <c r="AC46731" s="1"/>
      <c r="AJ46731" s="1"/>
      <c r="AK46731" s="1"/>
      <c r="AL46731" s="1"/>
    </row>
    <row r="46732">
      <c r="I46732" s="1"/>
      <c r="J46732" s="1"/>
      <c r="K46732" s="1"/>
      <c r="AA46732" s="1"/>
      <c r="AB46732" s="1"/>
      <c r="AC46732" s="1"/>
      <c r="AJ46732" s="1"/>
      <c r="AK46732" s="1"/>
      <c r="AL46732" s="1"/>
    </row>
    <row r="46733">
      <c r="I46733" s="1"/>
      <c r="J46733" s="1"/>
      <c r="K46733" s="1"/>
      <c r="AA46733" s="1"/>
      <c r="AB46733" s="1"/>
      <c r="AC46733" s="1"/>
      <c r="AJ46733" s="1"/>
      <c r="AK46733" s="1"/>
      <c r="AL46733" s="1"/>
    </row>
    <row r="46734">
      <c r="I46734" s="1"/>
      <c r="J46734" s="1"/>
      <c r="K46734" s="1"/>
      <c r="AA46734" s="1"/>
      <c r="AB46734" s="1"/>
      <c r="AC46734" s="1"/>
      <c r="AJ46734" s="1"/>
      <c r="AK46734" s="1"/>
      <c r="AL46734" s="1"/>
    </row>
    <row r="46735">
      <c r="I46735" s="1"/>
      <c r="J46735" s="1"/>
      <c r="K46735" s="1"/>
      <c r="AA46735" s="1"/>
      <c r="AB46735" s="1"/>
      <c r="AC46735" s="1"/>
      <c r="AJ46735" s="1"/>
      <c r="AK46735" s="1"/>
      <c r="AL46735" s="1"/>
    </row>
    <row r="46736">
      <c r="I46736" s="1"/>
      <c r="J46736" s="1"/>
      <c r="K46736" s="1"/>
      <c r="AA46736" s="1"/>
      <c r="AB46736" s="1"/>
      <c r="AC46736" s="1"/>
      <c r="AJ46736" s="1"/>
      <c r="AK46736" s="1"/>
      <c r="AL46736" s="1"/>
    </row>
    <row r="46737">
      <c r="I46737" s="1"/>
      <c r="J46737" s="1"/>
      <c r="K46737" s="1"/>
      <c r="AA46737" s="1"/>
      <c r="AB46737" s="1"/>
      <c r="AC46737" s="1"/>
      <c r="AJ46737" s="1"/>
      <c r="AK46737" s="1"/>
      <c r="AL46737" s="1"/>
    </row>
    <row r="46738">
      <c r="I46738" s="1"/>
      <c r="J46738" s="1"/>
      <c r="K46738" s="1"/>
      <c r="AA46738" s="1"/>
      <c r="AB46738" s="1"/>
      <c r="AC46738" s="1"/>
      <c r="AJ46738" s="1"/>
      <c r="AK46738" s="1"/>
      <c r="AL46738" s="1"/>
    </row>
    <row r="46739">
      <c r="I46739" s="1"/>
      <c r="J46739" s="1"/>
      <c r="K46739" s="1"/>
      <c r="AA46739" s="1"/>
      <c r="AB46739" s="1"/>
      <c r="AC46739" s="1"/>
      <c r="AJ46739" s="1"/>
      <c r="AK46739" s="1"/>
      <c r="AL46739" s="1"/>
    </row>
    <row r="46740">
      <c r="I46740" s="1"/>
      <c r="J46740" s="1"/>
      <c r="K46740" s="1"/>
      <c r="AA46740" s="1"/>
      <c r="AB46740" s="1"/>
      <c r="AC46740" s="1"/>
      <c r="AJ46740" s="1"/>
      <c r="AK46740" s="1"/>
      <c r="AL46740" s="1"/>
    </row>
    <row r="46741">
      <c r="I46741" s="1"/>
      <c r="J46741" s="1"/>
      <c r="K46741" s="1"/>
      <c r="AA46741" s="1"/>
      <c r="AB46741" s="1"/>
      <c r="AC46741" s="1"/>
      <c r="AJ46741" s="1"/>
      <c r="AK46741" s="1"/>
      <c r="AL46741" s="1"/>
    </row>
    <row r="46742">
      <c r="I46742" s="1"/>
      <c r="J46742" s="1"/>
      <c r="K46742" s="1"/>
      <c r="AA46742" s="1"/>
      <c r="AB46742" s="1"/>
      <c r="AC46742" s="1"/>
      <c r="AJ46742" s="1"/>
      <c r="AK46742" s="1"/>
      <c r="AL46742" s="1"/>
    </row>
    <row r="46743">
      <c r="I46743" s="1"/>
      <c r="J46743" s="1"/>
      <c r="K46743" s="1"/>
      <c r="AA46743" s="1"/>
      <c r="AB46743" s="1"/>
      <c r="AC46743" s="1"/>
      <c r="AJ46743" s="1"/>
      <c r="AK46743" s="1"/>
      <c r="AL46743" s="1"/>
    </row>
    <row r="46744">
      <c r="I46744" s="1"/>
      <c r="J46744" s="1"/>
      <c r="K46744" s="1"/>
      <c r="AA46744" s="1"/>
      <c r="AB46744" s="1"/>
      <c r="AC46744" s="1"/>
      <c r="AJ46744" s="1"/>
      <c r="AK46744" s="1"/>
      <c r="AL46744" s="1"/>
    </row>
    <row r="46745">
      <c r="I46745" s="1"/>
      <c r="J46745" s="1"/>
      <c r="K46745" s="1"/>
      <c r="AA46745" s="1"/>
      <c r="AB46745" s="1"/>
      <c r="AC46745" s="1"/>
      <c r="AJ46745" s="1"/>
      <c r="AK46745" s="1"/>
      <c r="AL46745" s="1"/>
    </row>
    <row r="46746">
      <c r="I46746" s="1"/>
      <c r="J46746" s="1"/>
      <c r="K46746" s="1"/>
      <c r="AA46746" s="1"/>
      <c r="AB46746" s="1"/>
      <c r="AC46746" s="1"/>
      <c r="AJ46746" s="1"/>
      <c r="AK46746" s="1"/>
      <c r="AL46746" s="1"/>
    </row>
    <row r="46747">
      <c r="I46747" s="1"/>
      <c r="J46747" s="1"/>
      <c r="K46747" s="1"/>
      <c r="AA46747" s="1"/>
      <c r="AB46747" s="1"/>
      <c r="AC46747" s="1"/>
      <c r="AJ46747" s="1"/>
      <c r="AK46747" s="1"/>
      <c r="AL46747" s="1"/>
    </row>
    <row r="46748">
      <c r="I46748" s="1"/>
      <c r="J46748" s="1"/>
      <c r="K46748" s="1"/>
      <c r="AA46748" s="1"/>
      <c r="AB46748" s="1"/>
      <c r="AC46748" s="1"/>
      <c r="AJ46748" s="1"/>
      <c r="AK46748" s="1"/>
      <c r="AL46748" s="1"/>
    </row>
    <row r="46749">
      <c r="I46749" s="1"/>
      <c r="J46749" s="1"/>
      <c r="K46749" s="1"/>
      <c r="AA46749" s="1"/>
      <c r="AB46749" s="1"/>
      <c r="AC46749" s="1"/>
      <c r="AJ46749" s="1"/>
      <c r="AK46749" s="1"/>
      <c r="AL46749" s="1"/>
    </row>
    <row r="46750">
      <c r="I46750" s="1"/>
      <c r="J46750" s="1"/>
      <c r="K46750" s="1"/>
      <c r="AA46750" s="1"/>
      <c r="AB46750" s="1"/>
      <c r="AC46750" s="1"/>
      <c r="AJ46750" s="1"/>
      <c r="AK46750" s="1"/>
      <c r="AL46750" s="1"/>
    </row>
    <row r="46751">
      <c r="I46751" s="1"/>
      <c r="J46751" s="1"/>
      <c r="K46751" s="1"/>
      <c r="AA46751" s="1"/>
      <c r="AB46751" s="1"/>
      <c r="AC46751" s="1"/>
      <c r="AJ46751" s="1"/>
      <c r="AK46751" s="1"/>
      <c r="AL46751" s="1"/>
    </row>
    <row r="46752">
      <c r="I46752" s="1"/>
      <c r="J46752" s="1"/>
      <c r="K46752" s="1"/>
      <c r="AA46752" s="1"/>
      <c r="AB46752" s="1"/>
      <c r="AC46752" s="1"/>
      <c r="AJ46752" s="1"/>
      <c r="AK46752" s="1"/>
      <c r="AL46752" s="1"/>
    </row>
    <row r="46753">
      <c r="I46753" s="1"/>
      <c r="J46753" s="1"/>
      <c r="K46753" s="1"/>
      <c r="AA46753" s="1"/>
      <c r="AB46753" s="1"/>
      <c r="AC46753" s="1"/>
      <c r="AJ46753" s="1"/>
      <c r="AK46753" s="1"/>
      <c r="AL46753" s="1"/>
    </row>
    <row r="46754">
      <c r="I46754" s="1"/>
      <c r="J46754" s="1"/>
      <c r="K46754" s="1"/>
      <c r="AA46754" s="1"/>
      <c r="AB46754" s="1"/>
      <c r="AC46754" s="1"/>
      <c r="AJ46754" s="1"/>
      <c r="AK46754" s="1"/>
      <c r="AL46754" s="1"/>
    </row>
    <row r="46755">
      <c r="I46755" s="1"/>
      <c r="J46755" s="1"/>
      <c r="K46755" s="1"/>
      <c r="AA46755" s="1"/>
      <c r="AB46755" s="1"/>
      <c r="AC46755" s="1"/>
      <c r="AJ46755" s="1"/>
      <c r="AK46755" s="1"/>
      <c r="AL46755" s="1"/>
    </row>
    <row r="46756">
      <c r="I46756" s="1"/>
      <c r="J46756" s="1"/>
      <c r="K46756" s="1"/>
      <c r="AA46756" s="1"/>
      <c r="AB46756" s="1"/>
      <c r="AC46756" s="1"/>
      <c r="AJ46756" s="1"/>
      <c r="AK46756" s="1"/>
      <c r="AL46756" s="1"/>
    </row>
    <row r="46757">
      <c r="I46757" s="1"/>
      <c r="J46757" s="1"/>
      <c r="K46757" s="1"/>
      <c r="AA46757" s="1"/>
      <c r="AB46757" s="1"/>
      <c r="AC46757" s="1"/>
      <c r="AJ46757" s="1"/>
      <c r="AK46757" s="1"/>
      <c r="AL46757" s="1"/>
    </row>
    <row r="46758">
      <c r="I46758" s="1"/>
      <c r="J46758" s="1"/>
      <c r="K46758" s="1"/>
      <c r="AA46758" s="1"/>
      <c r="AB46758" s="1"/>
      <c r="AC46758" s="1"/>
      <c r="AJ46758" s="1"/>
      <c r="AK46758" s="1"/>
      <c r="AL46758" s="1"/>
    </row>
    <row r="46759">
      <c r="I46759" s="1"/>
      <c r="J46759" s="1"/>
      <c r="K46759" s="1"/>
      <c r="AA46759" s="1"/>
      <c r="AB46759" s="1"/>
      <c r="AC46759" s="1"/>
      <c r="AJ46759" s="1"/>
      <c r="AK46759" s="1"/>
      <c r="AL46759" s="1"/>
    </row>
    <row r="46760">
      <c r="I46760" s="1"/>
      <c r="J46760" s="1"/>
      <c r="K46760" s="1"/>
      <c r="AA46760" s="1"/>
      <c r="AB46760" s="1"/>
      <c r="AC46760" s="1"/>
      <c r="AJ46760" s="1"/>
      <c r="AK46760" s="1"/>
      <c r="AL46760" s="1"/>
    </row>
    <row r="46761">
      <c r="I46761" s="1"/>
      <c r="J46761" s="1"/>
      <c r="K46761" s="1"/>
      <c r="AA46761" s="1"/>
      <c r="AB46761" s="1"/>
      <c r="AC46761" s="1"/>
      <c r="AJ46761" s="1"/>
      <c r="AK46761" s="1"/>
      <c r="AL46761" s="1"/>
    </row>
    <row r="46762">
      <c r="I46762" s="1"/>
      <c r="J46762" s="1"/>
      <c r="K46762" s="1"/>
      <c r="AA46762" s="1"/>
      <c r="AB46762" s="1"/>
      <c r="AC46762" s="1"/>
      <c r="AJ46762" s="1"/>
      <c r="AK46762" s="1"/>
      <c r="AL46762" s="1"/>
    </row>
    <row r="46763">
      <c r="I46763" s="1"/>
      <c r="J46763" s="1"/>
      <c r="K46763" s="1"/>
      <c r="AA46763" s="1"/>
      <c r="AB46763" s="1"/>
      <c r="AC46763" s="1"/>
      <c r="AJ46763" s="1"/>
      <c r="AK46763" s="1"/>
      <c r="AL46763" s="1"/>
    </row>
    <row r="46764">
      <c r="I46764" s="1"/>
      <c r="J46764" s="1"/>
      <c r="K46764" s="1"/>
      <c r="AA46764" s="1"/>
      <c r="AB46764" s="1"/>
      <c r="AC46764" s="1"/>
      <c r="AJ46764" s="1"/>
      <c r="AK46764" s="1"/>
      <c r="AL46764" s="1"/>
    </row>
    <row r="46765">
      <c r="I46765" s="1"/>
      <c r="J46765" s="1"/>
      <c r="K46765" s="1"/>
      <c r="AA46765" s="1"/>
      <c r="AB46765" s="1"/>
      <c r="AC46765" s="1"/>
      <c r="AJ46765" s="1"/>
      <c r="AK46765" s="1"/>
      <c r="AL46765" s="1"/>
    </row>
    <row r="46766">
      <c r="I46766" s="1"/>
      <c r="J46766" s="1"/>
      <c r="K46766" s="1"/>
      <c r="AA46766" s="1"/>
      <c r="AB46766" s="1"/>
      <c r="AC46766" s="1"/>
      <c r="AJ46766" s="1"/>
      <c r="AK46766" s="1"/>
      <c r="AL46766" s="1"/>
    </row>
    <row r="46767">
      <c r="I46767" s="1"/>
      <c r="J46767" s="1"/>
      <c r="K46767" s="1"/>
      <c r="AA46767" s="1"/>
      <c r="AB46767" s="1"/>
      <c r="AC46767" s="1"/>
      <c r="AJ46767" s="1"/>
      <c r="AK46767" s="1"/>
      <c r="AL46767" s="1"/>
    </row>
    <row r="46768">
      <c r="I46768" s="1"/>
      <c r="J46768" s="1"/>
      <c r="K46768" s="1"/>
      <c r="AA46768" s="1"/>
      <c r="AB46768" s="1"/>
      <c r="AC46768" s="1"/>
      <c r="AJ46768" s="1"/>
      <c r="AK46768" s="1"/>
      <c r="AL46768" s="1"/>
    </row>
    <row r="46769">
      <c r="I46769" s="1"/>
      <c r="J46769" s="1"/>
      <c r="K46769" s="1"/>
      <c r="AA46769" s="1"/>
      <c r="AB46769" s="1"/>
      <c r="AC46769" s="1"/>
      <c r="AJ46769" s="1"/>
      <c r="AK46769" s="1"/>
      <c r="AL46769" s="1"/>
    </row>
    <row r="46770">
      <c r="I46770" s="1"/>
      <c r="J46770" s="1"/>
      <c r="K46770" s="1"/>
      <c r="AA46770" s="1"/>
      <c r="AB46770" s="1"/>
      <c r="AC46770" s="1"/>
      <c r="AJ46770" s="1"/>
      <c r="AK46770" s="1"/>
      <c r="AL46770" s="1"/>
    </row>
    <row r="46771">
      <c r="I46771" s="1"/>
      <c r="J46771" s="1"/>
      <c r="K46771" s="1"/>
      <c r="AA46771" s="1"/>
      <c r="AB46771" s="1"/>
      <c r="AC46771" s="1"/>
      <c r="AJ46771" s="1"/>
      <c r="AK46771" s="1"/>
      <c r="AL46771" s="1"/>
    </row>
    <row r="46772">
      <c r="I46772" s="1"/>
      <c r="J46772" s="1"/>
      <c r="K46772" s="1"/>
      <c r="AA46772" s="1"/>
      <c r="AB46772" s="1"/>
      <c r="AC46772" s="1"/>
      <c r="AJ46772" s="1"/>
      <c r="AK46772" s="1"/>
      <c r="AL46772" s="1"/>
    </row>
    <row r="46773">
      <c r="I46773" s="1"/>
      <c r="J46773" s="1"/>
      <c r="K46773" s="1"/>
      <c r="AA46773" s="1"/>
      <c r="AB46773" s="1"/>
      <c r="AC46773" s="1"/>
      <c r="AJ46773" s="1"/>
      <c r="AK46773" s="1"/>
      <c r="AL46773" s="1"/>
    </row>
    <row r="46774">
      <c r="I46774" s="1"/>
      <c r="J46774" s="1"/>
      <c r="K46774" s="1"/>
      <c r="AA46774" s="1"/>
      <c r="AB46774" s="1"/>
      <c r="AC46774" s="1"/>
      <c r="AJ46774" s="1"/>
      <c r="AK46774" s="1"/>
      <c r="AL46774" s="1"/>
    </row>
    <row r="46775">
      <c r="I46775" s="1"/>
      <c r="J46775" s="1"/>
      <c r="K46775" s="1"/>
      <c r="AA46775" s="1"/>
      <c r="AB46775" s="1"/>
      <c r="AC46775" s="1"/>
      <c r="AJ46775" s="1"/>
      <c r="AK46775" s="1"/>
      <c r="AL46775" s="1"/>
    </row>
    <row r="46776">
      <c r="I46776" s="1"/>
      <c r="J46776" s="1"/>
      <c r="K46776" s="1"/>
      <c r="AA46776" s="1"/>
      <c r="AB46776" s="1"/>
      <c r="AC46776" s="1"/>
      <c r="AJ46776" s="1"/>
      <c r="AK46776" s="1"/>
      <c r="AL46776" s="1"/>
    </row>
    <row r="46777">
      <c r="I46777" s="1"/>
      <c r="J46777" s="1"/>
      <c r="K46777" s="1"/>
      <c r="AA46777" s="1"/>
      <c r="AB46777" s="1"/>
      <c r="AC46777" s="1"/>
      <c r="AJ46777" s="1"/>
      <c r="AK46777" s="1"/>
      <c r="AL46777" s="1"/>
    </row>
    <row r="46778">
      <c r="I46778" s="1"/>
      <c r="J46778" s="1"/>
      <c r="K46778" s="1"/>
      <c r="AA46778" s="1"/>
      <c r="AB46778" s="1"/>
      <c r="AC46778" s="1"/>
      <c r="AJ46778" s="1"/>
      <c r="AK46778" s="1"/>
      <c r="AL46778" s="1"/>
    </row>
    <row r="46779">
      <c r="I46779" s="1"/>
      <c r="J46779" s="1"/>
      <c r="K46779" s="1"/>
      <c r="AA46779" s="1"/>
      <c r="AB46779" s="1"/>
      <c r="AC46779" s="1"/>
      <c r="AJ46779" s="1"/>
      <c r="AK46779" s="1"/>
      <c r="AL46779" s="1"/>
    </row>
    <row r="46780">
      <c r="I46780" s="1"/>
      <c r="J46780" s="1"/>
      <c r="K46780" s="1"/>
      <c r="AA46780" s="1"/>
      <c r="AB46780" s="1"/>
      <c r="AC46780" s="1"/>
      <c r="AJ46780" s="1"/>
      <c r="AK46780" s="1"/>
      <c r="AL46780" s="1"/>
    </row>
    <row r="46781">
      <c r="I46781" s="1"/>
      <c r="J46781" s="1"/>
      <c r="K46781" s="1"/>
      <c r="AA46781" s="1"/>
      <c r="AB46781" s="1"/>
      <c r="AC46781" s="1"/>
      <c r="AJ46781" s="1"/>
      <c r="AK46781" s="1"/>
      <c r="AL46781" s="1"/>
    </row>
    <row r="46782">
      <c r="I46782" s="1"/>
      <c r="J46782" s="1"/>
      <c r="K46782" s="1"/>
      <c r="AA46782" s="1"/>
      <c r="AB46782" s="1"/>
      <c r="AC46782" s="1"/>
      <c r="AJ46782" s="1"/>
      <c r="AK46782" s="1"/>
      <c r="AL46782" s="1"/>
    </row>
    <row r="46783">
      <c r="I46783" s="1"/>
      <c r="J46783" s="1"/>
      <c r="K46783" s="1"/>
      <c r="AA46783" s="1"/>
      <c r="AB46783" s="1"/>
      <c r="AC46783" s="1"/>
      <c r="AJ46783" s="1"/>
      <c r="AK46783" s="1"/>
      <c r="AL46783" s="1"/>
    </row>
    <row r="46784">
      <c r="I46784" s="1"/>
      <c r="J46784" s="1"/>
      <c r="K46784" s="1"/>
      <c r="AA46784" s="1"/>
      <c r="AB46784" s="1"/>
      <c r="AC46784" s="1"/>
      <c r="AJ46784" s="1"/>
      <c r="AK46784" s="1"/>
      <c r="AL46784" s="1"/>
    </row>
    <row r="46785">
      <c r="I46785" s="1"/>
      <c r="J46785" s="1"/>
      <c r="K46785" s="1"/>
      <c r="AA46785" s="1"/>
      <c r="AB46785" s="1"/>
      <c r="AC46785" s="1"/>
      <c r="AJ46785" s="1"/>
      <c r="AK46785" s="1"/>
      <c r="AL46785" s="1"/>
    </row>
    <row r="46786">
      <c r="I46786" s="1"/>
      <c r="J46786" s="1"/>
      <c r="K46786" s="1"/>
      <c r="AA46786" s="1"/>
      <c r="AB46786" s="1"/>
      <c r="AC46786" s="1"/>
      <c r="AJ46786" s="1"/>
      <c r="AK46786" s="1"/>
      <c r="AL46786" s="1"/>
    </row>
    <row r="46787">
      <c r="I46787" s="1"/>
      <c r="J46787" s="1"/>
      <c r="K46787" s="1"/>
      <c r="AA46787" s="1"/>
      <c r="AB46787" s="1"/>
      <c r="AC46787" s="1"/>
      <c r="AJ46787" s="1"/>
      <c r="AK46787" s="1"/>
      <c r="AL46787" s="1"/>
    </row>
    <row r="46788">
      <c r="I46788" s="1"/>
      <c r="J46788" s="1"/>
      <c r="K46788" s="1"/>
      <c r="AA46788" s="1"/>
      <c r="AB46788" s="1"/>
      <c r="AC46788" s="1"/>
      <c r="AJ46788" s="1"/>
      <c r="AK46788" s="1"/>
      <c r="AL46788" s="1"/>
    </row>
    <row r="46789">
      <c r="I46789" s="1"/>
      <c r="J46789" s="1"/>
      <c r="K46789" s="1"/>
      <c r="AA46789" s="1"/>
      <c r="AB46789" s="1"/>
      <c r="AC46789" s="1"/>
      <c r="AJ46789" s="1"/>
      <c r="AK46789" s="1"/>
      <c r="AL46789" s="1"/>
    </row>
    <row r="46790">
      <c r="I46790" s="1"/>
      <c r="J46790" s="1"/>
      <c r="K46790" s="1"/>
      <c r="AA46790" s="1"/>
      <c r="AB46790" s="1"/>
      <c r="AC46790" s="1"/>
      <c r="AJ46790" s="1"/>
      <c r="AK46790" s="1"/>
      <c r="AL46790" s="1"/>
    </row>
    <row r="46791">
      <c r="I46791" s="1"/>
      <c r="J46791" s="1"/>
      <c r="K46791" s="1"/>
      <c r="AA46791" s="1"/>
      <c r="AB46791" s="1"/>
      <c r="AC46791" s="1"/>
      <c r="AJ46791" s="1"/>
      <c r="AK46791" s="1"/>
      <c r="AL46791" s="1"/>
    </row>
    <row r="46792">
      <c r="I46792" s="1"/>
      <c r="J46792" s="1"/>
      <c r="K46792" s="1"/>
      <c r="AA46792" s="1"/>
      <c r="AB46792" s="1"/>
      <c r="AC46792" s="1"/>
      <c r="AJ46792" s="1"/>
      <c r="AK46792" s="1"/>
      <c r="AL46792" s="1"/>
    </row>
    <row r="46793">
      <c r="I46793" s="1"/>
      <c r="J46793" s="1"/>
      <c r="K46793" s="1"/>
      <c r="AA46793" s="1"/>
      <c r="AB46793" s="1"/>
      <c r="AC46793" s="1"/>
      <c r="AJ46793" s="1"/>
      <c r="AK46793" s="1"/>
      <c r="AL46793" s="1"/>
    </row>
    <row r="46794">
      <c r="I46794" s="1"/>
      <c r="J46794" s="1"/>
      <c r="K46794" s="1"/>
      <c r="AA46794" s="1"/>
      <c r="AB46794" s="1"/>
      <c r="AC46794" s="1"/>
      <c r="AJ46794" s="1"/>
      <c r="AK46794" s="1"/>
      <c r="AL46794" s="1"/>
    </row>
    <row r="46795">
      <c r="I46795" s="1"/>
      <c r="J46795" s="1"/>
      <c r="K46795" s="1"/>
      <c r="AA46795" s="1"/>
      <c r="AB46795" s="1"/>
      <c r="AC46795" s="1"/>
      <c r="AJ46795" s="1"/>
      <c r="AK46795" s="1"/>
      <c r="AL46795" s="1"/>
    </row>
    <row r="46796">
      <c r="I46796" s="1"/>
      <c r="J46796" s="1"/>
      <c r="K46796" s="1"/>
      <c r="AA46796" s="1"/>
      <c r="AB46796" s="1"/>
      <c r="AC46796" s="1"/>
      <c r="AJ46796" s="1"/>
      <c r="AK46796" s="1"/>
      <c r="AL46796" s="1"/>
    </row>
    <row r="46797">
      <c r="I46797" s="1"/>
      <c r="J46797" s="1"/>
      <c r="K46797" s="1"/>
      <c r="AA46797" s="1"/>
      <c r="AB46797" s="1"/>
      <c r="AC46797" s="1"/>
      <c r="AJ46797" s="1"/>
      <c r="AK46797" s="1"/>
      <c r="AL46797" s="1"/>
    </row>
    <row r="46798">
      <c r="I46798" s="1"/>
      <c r="J46798" s="1"/>
      <c r="K46798" s="1"/>
      <c r="AA46798" s="1"/>
      <c r="AB46798" s="1"/>
      <c r="AC46798" s="1"/>
      <c r="AJ46798" s="1"/>
      <c r="AK46798" s="1"/>
      <c r="AL46798" s="1"/>
    </row>
    <row r="46799">
      <c r="I46799" s="1"/>
      <c r="J46799" s="1"/>
      <c r="K46799" s="1"/>
      <c r="AA46799" s="1"/>
      <c r="AB46799" s="1"/>
      <c r="AC46799" s="1"/>
      <c r="AJ46799" s="1"/>
      <c r="AK46799" s="1"/>
      <c r="AL46799" s="1"/>
    </row>
    <row r="46800">
      <c r="I46800" s="1"/>
      <c r="J46800" s="1"/>
      <c r="K46800" s="1"/>
      <c r="AA46800" s="1"/>
      <c r="AB46800" s="1"/>
      <c r="AC46800" s="1"/>
      <c r="AJ46800" s="1"/>
      <c r="AK46800" s="1"/>
      <c r="AL46800" s="1"/>
    </row>
    <row r="46801">
      <c r="I46801" s="1"/>
      <c r="J46801" s="1"/>
      <c r="K46801" s="1"/>
      <c r="AA46801" s="1"/>
      <c r="AB46801" s="1"/>
      <c r="AC46801" s="1"/>
      <c r="AJ46801" s="1"/>
      <c r="AK46801" s="1"/>
      <c r="AL46801" s="1"/>
    </row>
    <row r="46802">
      <c r="I46802" s="1"/>
      <c r="J46802" s="1"/>
      <c r="K46802" s="1"/>
      <c r="AA46802" s="1"/>
      <c r="AB46802" s="1"/>
      <c r="AC46802" s="1"/>
      <c r="AJ46802" s="1"/>
      <c r="AK46802" s="1"/>
      <c r="AL46802" s="1"/>
    </row>
    <row r="46803">
      <c r="I46803" s="1"/>
      <c r="J46803" s="1"/>
      <c r="K46803" s="1"/>
      <c r="AA46803" s="1"/>
      <c r="AB46803" s="1"/>
      <c r="AC46803" s="1"/>
      <c r="AJ46803" s="1"/>
      <c r="AK46803" s="1"/>
      <c r="AL46803" s="1"/>
    </row>
    <row r="46804">
      <c r="I46804" s="1"/>
      <c r="J46804" s="1"/>
      <c r="K46804" s="1"/>
      <c r="AA46804" s="1"/>
      <c r="AB46804" s="1"/>
      <c r="AC46804" s="1"/>
      <c r="AJ46804" s="1"/>
      <c r="AK46804" s="1"/>
      <c r="AL46804" s="1"/>
    </row>
    <row r="46805">
      <c r="I46805" s="1"/>
      <c r="J46805" s="1"/>
      <c r="K46805" s="1"/>
      <c r="AA46805" s="1"/>
      <c r="AB46805" s="1"/>
      <c r="AC46805" s="1"/>
      <c r="AJ46805" s="1"/>
      <c r="AK46805" s="1"/>
      <c r="AL46805" s="1"/>
    </row>
    <row r="46806">
      <c r="I46806" s="1"/>
      <c r="J46806" s="1"/>
      <c r="K46806" s="1"/>
      <c r="AA46806" s="1"/>
      <c r="AB46806" s="1"/>
      <c r="AC46806" s="1"/>
      <c r="AJ46806" s="1"/>
      <c r="AK46806" s="1"/>
      <c r="AL46806" s="1"/>
    </row>
    <row r="46807">
      <c r="I46807" s="1"/>
      <c r="J46807" s="1"/>
      <c r="K46807" s="1"/>
      <c r="AA46807" s="1"/>
      <c r="AB46807" s="1"/>
      <c r="AC46807" s="1"/>
      <c r="AJ46807" s="1"/>
      <c r="AK46807" s="1"/>
      <c r="AL46807" s="1"/>
    </row>
    <row r="46808">
      <c r="I46808" s="1"/>
      <c r="J46808" s="1"/>
      <c r="K46808" s="1"/>
      <c r="AA46808" s="1"/>
      <c r="AB46808" s="1"/>
      <c r="AC46808" s="1"/>
      <c r="AJ46808" s="1"/>
      <c r="AK46808" s="1"/>
      <c r="AL46808" s="1"/>
    </row>
    <row r="46809">
      <c r="I46809" s="1"/>
      <c r="J46809" s="1"/>
      <c r="K46809" s="1"/>
      <c r="AA46809" s="1"/>
      <c r="AB46809" s="1"/>
      <c r="AC46809" s="1"/>
      <c r="AJ46809" s="1"/>
      <c r="AK46809" s="1"/>
      <c r="AL46809" s="1"/>
    </row>
    <row r="46810">
      <c r="I46810" s="1"/>
      <c r="J46810" s="1"/>
      <c r="K46810" s="1"/>
      <c r="AA46810" s="1"/>
      <c r="AB46810" s="1"/>
      <c r="AC46810" s="1"/>
      <c r="AJ46810" s="1"/>
      <c r="AK46810" s="1"/>
      <c r="AL46810" s="1"/>
    </row>
    <row r="46811">
      <c r="I46811" s="1"/>
      <c r="J46811" s="1"/>
      <c r="K46811" s="1"/>
      <c r="AA46811" s="1"/>
      <c r="AB46811" s="1"/>
      <c r="AC46811" s="1"/>
      <c r="AJ46811" s="1"/>
      <c r="AK46811" s="1"/>
      <c r="AL46811" s="1"/>
    </row>
    <row r="46812">
      <c r="I46812" s="1"/>
      <c r="J46812" s="1"/>
      <c r="K46812" s="1"/>
      <c r="AA46812" s="1"/>
      <c r="AB46812" s="1"/>
      <c r="AC46812" s="1"/>
      <c r="AJ46812" s="1"/>
      <c r="AK46812" s="1"/>
      <c r="AL46812" s="1"/>
    </row>
    <row r="46813">
      <c r="I46813" s="1"/>
      <c r="J46813" s="1"/>
      <c r="K46813" s="1"/>
      <c r="AA46813" s="1"/>
      <c r="AB46813" s="1"/>
      <c r="AC46813" s="1"/>
      <c r="AJ46813" s="1"/>
      <c r="AK46813" s="1"/>
      <c r="AL46813" s="1"/>
    </row>
    <row r="46814">
      <c r="I46814" s="1"/>
      <c r="J46814" s="1"/>
      <c r="K46814" s="1"/>
      <c r="AA46814" s="1"/>
      <c r="AB46814" s="1"/>
      <c r="AC46814" s="1"/>
      <c r="AJ46814" s="1"/>
      <c r="AK46814" s="1"/>
      <c r="AL46814" s="1"/>
    </row>
    <row r="46815">
      <c r="I46815" s="1"/>
      <c r="J46815" s="1"/>
      <c r="K46815" s="1"/>
      <c r="AA46815" s="1"/>
      <c r="AB46815" s="1"/>
      <c r="AC46815" s="1"/>
      <c r="AJ46815" s="1"/>
      <c r="AK46815" s="1"/>
      <c r="AL46815" s="1"/>
    </row>
    <row r="46816">
      <c r="I46816" s="1"/>
      <c r="J46816" s="1"/>
      <c r="K46816" s="1"/>
      <c r="AA46816" s="1"/>
      <c r="AB46816" s="1"/>
      <c r="AC46816" s="1"/>
      <c r="AJ46816" s="1"/>
      <c r="AK46816" s="1"/>
      <c r="AL46816" s="1"/>
    </row>
    <row r="46817">
      <c r="I46817" s="1"/>
      <c r="J46817" s="1"/>
      <c r="K46817" s="1"/>
      <c r="AA46817" s="1"/>
      <c r="AB46817" s="1"/>
      <c r="AC46817" s="1"/>
      <c r="AJ46817" s="1"/>
      <c r="AK46817" s="1"/>
      <c r="AL46817" s="1"/>
    </row>
    <row r="46818">
      <c r="I46818" s="1"/>
      <c r="J46818" s="1"/>
      <c r="K46818" s="1"/>
      <c r="AA46818" s="1"/>
      <c r="AB46818" s="1"/>
      <c r="AC46818" s="1"/>
      <c r="AJ46818" s="1"/>
      <c r="AK46818" s="1"/>
      <c r="AL46818" s="1"/>
    </row>
    <row r="46819">
      <c r="I46819" s="1"/>
      <c r="J46819" s="1"/>
      <c r="K46819" s="1"/>
      <c r="AA46819" s="1"/>
      <c r="AB46819" s="1"/>
      <c r="AC46819" s="1"/>
      <c r="AJ46819" s="1"/>
      <c r="AK46819" s="1"/>
      <c r="AL46819" s="1"/>
    </row>
    <row r="46820">
      <c r="I46820" s="1"/>
      <c r="J46820" s="1"/>
      <c r="K46820" s="1"/>
      <c r="AA46820" s="1"/>
      <c r="AB46820" s="1"/>
      <c r="AC46820" s="1"/>
      <c r="AJ46820" s="1"/>
      <c r="AK46820" s="1"/>
      <c r="AL46820" s="1"/>
    </row>
    <row r="46821">
      <c r="I46821" s="1"/>
      <c r="J46821" s="1"/>
      <c r="K46821" s="1"/>
      <c r="AA46821" s="1"/>
      <c r="AB46821" s="1"/>
      <c r="AC46821" s="1"/>
      <c r="AJ46821" s="1"/>
      <c r="AK46821" s="1"/>
      <c r="AL46821" s="1"/>
    </row>
    <row r="46822">
      <c r="I46822" s="1"/>
      <c r="J46822" s="1"/>
      <c r="K46822" s="1"/>
      <c r="AA46822" s="1"/>
      <c r="AB46822" s="1"/>
      <c r="AC46822" s="1"/>
      <c r="AJ46822" s="1"/>
      <c r="AK46822" s="1"/>
      <c r="AL46822" s="1"/>
    </row>
    <row r="46823">
      <c r="I46823" s="1"/>
      <c r="J46823" s="1"/>
      <c r="K46823" s="1"/>
      <c r="AA46823" s="1"/>
      <c r="AB46823" s="1"/>
      <c r="AC46823" s="1"/>
      <c r="AJ46823" s="1"/>
      <c r="AK46823" s="1"/>
      <c r="AL46823" s="1"/>
    </row>
    <row r="46824">
      <c r="I46824" s="1"/>
      <c r="J46824" s="1"/>
      <c r="K46824" s="1"/>
      <c r="AA46824" s="1"/>
      <c r="AB46824" s="1"/>
      <c r="AC46824" s="1"/>
      <c r="AJ46824" s="1"/>
      <c r="AK46824" s="1"/>
      <c r="AL46824" s="1"/>
    </row>
    <row r="46825">
      <c r="I46825" s="1"/>
      <c r="J46825" s="1"/>
      <c r="K46825" s="1"/>
      <c r="AA46825" s="1"/>
      <c r="AB46825" s="1"/>
      <c r="AC46825" s="1"/>
      <c r="AJ46825" s="1"/>
      <c r="AK46825" s="1"/>
      <c r="AL46825" s="1"/>
    </row>
    <row r="46826">
      <c r="I46826" s="1"/>
      <c r="J46826" s="1"/>
      <c r="K46826" s="1"/>
      <c r="AA46826" s="1"/>
      <c r="AB46826" s="1"/>
      <c r="AC46826" s="1"/>
      <c r="AJ46826" s="1"/>
      <c r="AK46826" s="1"/>
      <c r="AL46826" s="1"/>
    </row>
    <row r="46827">
      <c r="I46827" s="1"/>
      <c r="J46827" s="1"/>
      <c r="K46827" s="1"/>
      <c r="AA46827" s="1"/>
      <c r="AB46827" s="1"/>
      <c r="AC46827" s="1"/>
      <c r="AJ46827" s="1"/>
      <c r="AK46827" s="1"/>
      <c r="AL46827" s="1"/>
    </row>
    <row r="46828">
      <c r="I46828" s="1"/>
      <c r="J46828" s="1"/>
      <c r="K46828" s="1"/>
      <c r="AA46828" s="1"/>
      <c r="AB46828" s="1"/>
      <c r="AC46828" s="1"/>
      <c r="AJ46828" s="1"/>
      <c r="AK46828" s="1"/>
      <c r="AL46828" s="1"/>
    </row>
    <row r="46829">
      <c r="I46829" s="1"/>
      <c r="J46829" s="1"/>
      <c r="K46829" s="1"/>
      <c r="AA46829" s="1"/>
      <c r="AB46829" s="1"/>
      <c r="AC46829" s="1"/>
      <c r="AJ46829" s="1"/>
      <c r="AK46829" s="1"/>
      <c r="AL46829" s="1"/>
    </row>
    <row r="46830">
      <c r="I46830" s="1"/>
      <c r="J46830" s="1"/>
      <c r="K46830" s="1"/>
      <c r="AA46830" s="1"/>
      <c r="AB46830" s="1"/>
      <c r="AC46830" s="1"/>
      <c r="AJ46830" s="1"/>
      <c r="AK46830" s="1"/>
      <c r="AL46830" s="1"/>
    </row>
    <row r="46831">
      <c r="I46831" s="1"/>
      <c r="J46831" s="1"/>
      <c r="K46831" s="1"/>
      <c r="AA46831" s="1"/>
      <c r="AB46831" s="1"/>
      <c r="AC46831" s="1"/>
      <c r="AJ46831" s="1"/>
      <c r="AK46831" s="1"/>
      <c r="AL46831" s="1"/>
    </row>
    <row r="46832">
      <c r="I46832" s="1"/>
      <c r="J46832" s="1"/>
      <c r="K46832" s="1"/>
      <c r="AA46832" s="1"/>
      <c r="AB46832" s="1"/>
      <c r="AC46832" s="1"/>
      <c r="AJ46832" s="1"/>
      <c r="AK46832" s="1"/>
      <c r="AL46832" s="1"/>
    </row>
    <row r="46833">
      <c r="I46833" s="1"/>
      <c r="J46833" s="1"/>
      <c r="K46833" s="1"/>
      <c r="AA46833" s="1"/>
      <c r="AB46833" s="1"/>
      <c r="AC46833" s="1"/>
      <c r="AJ46833" s="1"/>
      <c r="AK46833" s="1"/>
      <c r="AL46833" s="1"/>
    </row>
    <row r="46834">
      <c r="I46834" s="1"/>
      <c r="J46834" s="1"/>
      <c r="K46834" s="1"/>
      <c r="AA46834" s="1"/>
      <c r="AB46834" s="1"/>
      <c r="AC46834" s="1"/>
      <c r="AJ46834" s="1"/>
      <c r="AK46834" s="1"/>
      <c r="AL46834" s="1"/>
    </row>
    <row r="46835">
      <c r="I46835" s="1"/>
      <c r="J46835" s="1"/>
      <c r="K46835" s="1"/>
      <c r="AA46835" s="1"/>
      <c r="AB46835" s="1"/>
      <c r="AC46835" s="1"/>
      <c r="AJ46835" s="1"/>
      <c r="AK46835" s="1"/>
      <c r="AL46835" s="1"/>
    </row>
    <row r="46836">
      <c r="I46836" s="1"/>
      <c r="J46836" s="1"/>
      <c r="K46836" s="1"/>
      <c r="AA46836" s="1"/>
      <c r="AB46836" s="1"/>
      <c r="AC46836" s="1"/>
      <c r="AJ46836" s="1"/>
      <c r="AK46836" s="1"/>
      <c r="AL46836" s="1"/>
    </row>
    <row r="46837">
      <c r="I46837" s="1"/>
      <c r="J46837" s="1"/>
      <c r="K46837" s="1"/>
      <c r="AA46837" s="1"/>
      <c r="AB46837" s="1"/>
      <c r="AC46837" s="1"/>
      <c r="AJ46837" s="1"/>
      <c r="AK46837" s="1"/>
      <c r="AL46837" s="1"/>
    </row>
    <row r="46838">
      <c r="I46838" s="1"/>
      <c r="J46838" s="1"/>
      <c r="K46838" s="1"/>
      <c r="AA46838" s="1"/>
      <c r="AB46838" s="1"/>
      <c r="AC46838" s="1"/>
      <c r="AJ46838" s="1"/>
      <c r="AK46838" s="1"/>
      <c r="AL46838" s="1"/>
    </row>
    <row r="46839">
      <c r="I46839" s="1"/>
      <c r="J46839" s="1"/>
      <c r="K46839" s="1"/>
      <c r="AA46839" s="1"/>
      <c r="AB46839" s="1"/>
      <c r="AC46839" s="1"/>
      <c r="AJ46839" s="1"/>
      <c r="AK46839" s="1"/>
      <c r="AL46839" s="1"/>
    </row>
    <row r="46840">
      <c r="I46840" s="1"/>
      <c r="J46840" s="1"/>
      <c r="K46840" s="1"/>
      <c r="AA46840" s="1"/>
      <c r="AB46840" s="1"/>
      <c r="AC46840" s="1"/>
      <c r="AJ46840" s="1"/>
      <c r="AK46840" s="1"/>
      <c r="AL46840" s="1"/>
    </row>
    <row r="46841">
      <c r="I46841" s="1"/>
      <c r="J46841" s="1"/>
      <c r="K46841" s="1"/>
      <c r="AA46841" s="1"/>
      <c r="AB46841" s="1"/>
      <c r="AC46841" s="1"/>
      <c r="AJ46841" s="1"/>
      <c r="AK46841" s="1"/>
      <c r="AL46841" s="1"/>
    </row>
    <row r="46842">
      <c r="I46842" s="1"/>
      <c r="J46842" s="1"/>
      <c r="K46842" s="1"/>
      <c r="AA46842" s="1"/>
      <c r="AB46842" s="1"/>
      <c r="AC46842" s="1"/>
      <c r="AJ46842" s="1"/>
      <c r="AK46842" s="1"/>
      <c r="AL46842" s="1"/>
    </row>
    <row r="46843">
      <c r="I46843" s="1"/>
      <c r="J46843" s="1"/>
      <c r="K46843" s="1"/>
      <c r="AA46843" s="1"/>
      <c r="AB46843" s="1"/>
      <c r="AC46843" s="1"/>
      <c r="AJ46843" s="1"/>
      <c r="AK46843" s="1"/>
      <c r="AL46843" s="1"/>
    </row>
    <row r="46844">
      <c r="I46844" s="1"/>
      <c r="J46844" s="1"/>
      <c r="K46844" s="1"/>
      <c r="AA46844" s="1"/>
      <c r="AB46844" s="1"/>
      <c r="AC46844" s="1"/>
      <c r="AJ46844" s="1"/>
      <c r="AK46844" s="1"/>
      <c r="AL46844" s="1"/>
    </row>
    <row r="46845">
      <c r="I46845" s="1"/>
      <c r="J46845" s="1"/>
      <c r="K46845" s="1"/>
      <c r="AA46845" s="1"/>
      <c r="AB46845" s="1"/>
      <c r="AC46845" s="1"/>
      <c r="AJ46845" s="1"/>
      <c r="AK46845" s="1"/>
      <c r="AL46845" s="1"/>
    </row>
    <row r="46846">
      <c r="I46846" s="1"/>
      <c r="J46846" s="1"/>
      <c r="K46846" s="1"/>
      <c r="AA46846" s="1"/>
      <c r="AB46846" s="1"/>
      <c r="AC46846" s="1"/>
      <c r="AJ46846" s="1"/>
      <c r="AK46846" s="1"/>
      <c r="AL46846" s="1"/>
    </row>
    <row r="46847">
      <c r="I46847" s="1"/>
      <c r="J46847" s="1"/>
      <c r="K46847" s="1"/>
      <c r="AA46847" s="1"/>
      <c r="AB46847" s="1"/>
      <c r="AC46847" s="1"/>
      <c r="AJ46847" s="1"/>
      <c r="AK46847" s="1"/>
      <c r="AL46847" s="1"/>
    </row>
    <row r="46848">
      <c r="I46848" s="1"/>
      <c r="J46848" s="1"/>
      <c r="K46848" s="1"/>
      <c r="AA46848" s="1"/>
      <c r="AB46848" s="1"/>
      <c r="AC46848" s="1"/>
      <c r="AJ46848" s="1"/>
      <c r="AK46848" s="1"/>
      <c r="AL46848" s="1"/>
    </row>
    <row r="46849">
      <c r="I46849" s="1"/>
      <c r="J46849" s="1"/>
      <c r="K46849" s="1"/>
      <c r="AA46849" s="1"/>
      <c r="AB46849" s="1"/>
      <c r="AC46849" s="1"/>
      <c r="AJ46849" s="1"/>
      <c r="AK46849" s="1"/>
      <c r="AL46849" s="1"/>
    </row>
    <row r="46850">
      <c r="I46850" s="1"/>
      <c r="J46850" s="1"/>
      <c r="K46850" s="1"/>
      <c r="AA46850" s="1"/>
      <c r="AB46850" s="1"/>
      <c r="AC46850" s="1"/>
      <c r="AJ46850" s="1"/>
      <c r="AK46850" s="1"/>
      <c r="AL46850" s="1"/>
    </row>
    <row r="46851">
      <c r="I46851" s="1"/>
      <c r="J46851" s="1"/>
      <c r="K46851" s="1"/>
      <c r="AA46851" s="1"/>
      <c r="AB46851" s="1"/>
      <c r="AC46851" s="1"/>
      <c r="AJ46851" s="1"/>
      <c r="AK46851" s="1"/>
      <c r="AL46851" s="1"/>
    </row>
    <row r="46852">
      <c r="I46852" s="1"/>
      <c r="J46852" s="1"/>
      <c r="K46852" s="1"/>
      <c r="AA46852" s="1"/>
      <c r="AB46852" s="1"/>
      <c r="AC46852" s="1"/>
      <c r="AJ46852" s="1"/>
      <c r="AK46852" s="1"/>
      <c r="AL46852" s="1"/>
    </row>
    <row r="46853">
      <c r="I46853" s="1"/>
      <c r="J46853" s="1"/>
      <c r="K46853" s="1"/>
      <c r="AA46853" s="1"/>
      <c r="AB46853" s="1"/>
      <c r="AC46853" s="1"/>
      <c r="AJ46853" s="1"/>
      <c r="AK46853" s="1"/>
      <c r="AL46853" s="1"/>
    </row>
    <row r="46854">
      <c r="I46854" s="1"/>
      <c r="J46854" s="1"/>
      <c r="K46854" s="1"/>
      <c r="AA46854" s="1"/>
      <c r="AB46854" s="1"/>
      <c r="AC46854" s="1"/>
      <c r="AJ46854" s="1"/>
      <c r="AK46854" s="1"/>
      <c r="AL46854" s="1"/>
    </row>
    <row r="46855">
      <c r="I46855" s="1"/>
      <c r="J46855" s="1"/>
      <c r="K46855" s="1"/>
      <c r="AA46855" s="1"/>
      <c r="AB46855" s="1"/>
      <c r="AC46855" s="1"/>
      <c r="AJ46855" s="1"/>
      <c r="AK46855" s="1"/>
      <c r="AL46855" s="1"/>
    </row>
    <row r="46856">
      <c r="I46856" s="1"/>
      <c r="J46856" s="1"/>
      <c r="K46856" s="1"/>
      <c r="AA46856" s="1"/>
      <c r="AB46856" s="1"/>
      <c r="AC46856" s="1"/>
      <c r="AJ46856" s="1"/>
      <c r="AK46856" s="1"/>
      <c r="AL46856" s="1"/>
    </row>
    <row r="46857">
      <c r="I46857" s="1"/>
      <c r="J46857" s="1"/>
      <c r="K46857" s="1"/>
      <c r="AA46857" s="1"/>
      <c r="AB46857" s="1"/>
      <c r="AC46857" s="1"/>
      <c r="AJ46857" s="1"/>
      <c r="AK46857" s="1"/>
      <c r="AL46857" s="1"/>
    </row>
    <row r="46858">
      <c r="I46858" s="1"/>
      <c r="J46858" s="1"/>
      <c r="K46858" s="1"/>
      <c r="AA46858" s="1"/>
      <c r="AB46858" s="1"/>
      <c r="AC46858" s="1"/>
      <c r="AJ46858" s="1"/>
      <c r="AK46858" s="1"/>
      <c r="AL46858" s="1"/>
    </row>
    <row r="46859">
      <c r="I46859" s="1"/>
      <c r="J46859" s="1"/>
      <c r="K46859" s="1"/>
      <c r="AA46859" s="1"/>
      <c r="AB46859" s="1"/>
      <c r="AC46859" s="1"/>
      <c r="AJ46859" s="1"/>
      <c r="AK46859" s="1"/>
      <c r="AL46859" s="1"/>
    </row>
    <row r="46860">
      <c r="I46860" s="1"/>
      <c r="J46860" s="1"/>
      <c r="K46860" s="1"/>
      <c r="AA46860" s="1"/>
      <c r="AB46860" s="1"/>
      <c r="AC46860" s="1"/>
      <c r="AJ46860" s="1"/>
      <c r="AK46860" s="1"/>
      <c r="AL46860" s="1"/>
    </row>
    <row r="46861">
      <c r="I46861" s="1"/>
      <c r="J46861" s="1"/>
      <c r="K46861" s="1"/>
      <c r="AA46861" s="1"/>
      <c r="AB46861" s="1"/>
      <c r="AC46861" s="1"/>
      <c r="AJ46861" s="1"/>
      <c r="AK46861" s="1"/>
      <c r="AL46861" s="1"/>
    </row>
    <row r="46862">
      <c r="I46862" s="1"/>
      <c r="J46862" s="1"/>
      <c r="K46862" s="1"/>
      <c r="AA46862" s="1"/>
      <c r="AB46862" s="1"/>
      <c r="AC46862" s="1"/>
      <c r="AJ46862" s="1"/>
      <c r="AK46862" s="1"/>
      <c r="AL46862" s="1"/>
    </row>
    <row r="46863">
      <c r="I46863" s="1"/>
      <c r="J46863" s="1"/>
      <c r="K46863" s="1"/>
      <c r="AA46863" s="1"/>
      <c r="AB46863" s="1"/>
      <c r="AC46863" s="1"/>
      <c r="AJ46863" s="1"/>
      <c r="AK46863" s="1"/>
      <c r="AL46863" s="1"/>
    </row>
    <row r="46864">
      <c r="I46864" s="1"/>
      <c r="J46864" s="1"/>
      <c r="K46864" s="1"/>
      <c r="AA46864" s="1"/>
      <c r="AB46864" s="1"/>
      <c r="AC46864" s="1"/>
      <c r="AJ46864" s="1"/>
      <c r="AK46864" s="1"/>
      <c r="AL46864" s="1"/>
    </row>
    <row r="46865">
      <c r="I46865" s="1"/>
      <c r="J46865" s="1"/>
      <c r="K46865" s="1"/>
      <c r="AA46865" s="1"/>
      <c r="AB46865" s="1"/>
      <c r="AC46865" s="1"/>
      <c r="AJ46865" s="1"/>
      <c r="AK46865" s="1"/>
      <c r="AL46865" s="1"/>
    </row>
    <row r="46866">
      <c r="I46866" s="1"/>
      <c r="J46866" s="1"/>
      <c r="K46866" s="1"/>
      <c r="AA46866" s="1"/>
      <c r="AB46866" s="1"/>
      <c r="AC46866" s="1"/>
      <c r="AJ46866" s="1"/>
      <c r="AK46866" s="1"/>
      <c r="AL46866" s="1"/>
    </row>
    <row r="46867">
      <c r="I46867" s="1"/>
      <c r="J46867" s="1"/>
      <c r="K46867" s="1"/>
      <c r="AA46867" s="1"/>
      <c r="AB46867" s="1"/>
      <c r="AC46867" s="1"/>
      <c r="AJ46867" s="1"/>
      <c r="AK46867" s="1"/>
      <c r="AL46867" s="1"/>
    </row>
    <row r="46868">
      <c r="I46868" s="1"/>
      <c r="J46868" s="1"/>
      <c r="K46868" s="1"/>
      <c r="AA46868" s="1"/>
      <c r="AB46868" s="1"/>
      <c r="AC46868" s="1"/>
      <c r="AJ46868" s="1"/>
      <c r="AK46868" s="1"/>
      <c r="AL46868" s="1"/>
    </row>
    <row r="46869">
      <c r="I46869" s="1"/>
      <c r="J46869" s="1"/>
      <c r="K46869" s="1"/>
      <c r="AA46869" s="1"/>
      <c r="AB46869" s="1"/>
      <c r="AC46869" s="1"/>
      <c r="AJ46869" s="1"/>
      <c r="AK46869" s="1"/>
      <c r="AL46869" s="1"/>
    </row>
    <row r="46870">
      <c r="I46870" s="1"/>
      <c r="J46870" s="1"/>
      <c r="K46870" s="1"/>
      <c r="AA46870" s="1"/>
      <c r="AB46870" s="1"/>
      <c r="AC46870" s="1"/>
      <c r="AJ46870" s="1"/>
      <c r="AK46870" s="1"/>
      <c r="AL46870" s="1"/>
    </row>
    <row r="46871">
      <c r="I46871" s="1"/>
      <c r="J46871" s="1"/>
      <c r="K46871" s="1"/>
      <c r="AA46871" s="1"/>
      <c r="AB46871" s="1"/>
      <c r="AC46871" s="1"/>
      <c r="AJ46871" s="1"/>
      <c r="AK46871" s="1"/>
      <c r="AL46871" s="1"/>
    </row>
    <row r="46872">
      <c r="I46872" s="1"/>
      <c r="J46872" s="1"/>
      <c r="K46872" s="1"/>
      <c r="AA46872" s="1"/>
      <c r="AB46872" s="1"/>
      <c r="AC46872" s="1"/>
      <c r="AJ46872" s="1"/>
      <c r="AK46872" s="1"/>
      <c r="AL46872" s="1"/>
    </row>
    <row r="46873">
      <c r="I46873" s="1"/>
      <c r="J46873" s="1"/>
      <c r="K46873" s="1"/>
      <c r="AA46873" s="1"/>
      <c r="AB46873" s="1"/>
      <c r="AC46873" s="1"/>
      <c r="AJ46873" s="1"/>
      <c r="AK46873" s="1"/>
      <c r="AL46873" s="1"/>
    </row>
    <row r="46874">
      <c r="I46874" s="1"/>
      <c r="J46874" s="1"/>
      <c r="K46874" s="1"/>
      <c r="AA46874" s="1"/>
      <c r="AB46874" s="1"/>
      <c r="AC46874" s="1"/>
      <c r="AJ46874" s="1"/>
      <c r="AK46874" s="1"/>
      <c r="AL46874" s="1"/>
    </row>
    <row r="46875">
      <c r="I46875" s="1"/>
      <c r="J46875" s="1"/>
      <c r="K46875" s="1"/>
      <c r="AA46875" s="1"/>
      <c r="AB46875" s="1"/>
      <c r="AC46875" s="1"/>
      <c r="AJ46875" s="1"/>
      <c r="AK46875" s="1"/>
      <c r="AL46875" s="1"/>
    </row>
    <row r="46876">
      <c r="I46876" s="1"/>
      <c r="J46876" s="1"/>
      <c r="K46876" s="1"/>
      <c r="AA46876" s="1"/>
      <c r="AB46876" s="1"/>
      <c r="AC46876" s="1"/>
      <c r="AJ46876" s="1"/>
      <c r="AK46876" s="1"/>
      <c r="AL46876" s="1"/>
    </row>
    <row r="46877">
      <c r="I46877" s="1"/>
      <c r="J46877" s="1"/>
      <c r="K46877" s="1"/>
      <c r="AA46877" s="1"/>
      <c r="AB46877" s="1"/>
      <c r="AC46877" s="1"/>
      <c r="AJ46877" s="1"/>
      <c r="AK46877" s="1"/>
      <c r="AL46877" s="1"/>
    </row>
    <row r="46878">
      <c r="I46878" s="1"/>
      <c r="J46878" s="1"/>
      <c r="K46878" s="1"/>
      <c r="AA46878" s="1"/>
      <c r="AB46878" s="1"/>
      <c r="AC46878" s="1"/>
      <c r="AJ46878" s="1"/>
      <c r="AK46878" s="1"/>
      <c r="AL46878" s="1"/>
    </row>
    <row r="46879">
      <c r="I46879" s="1"/>
      <c r="J46879" s="1"/>
      <c r="K46879" s="1"/>
      <c r="AA46879" s="1"/>
      <c r="AB46879" s="1"/>
      <c r="AC46879" s="1"/>
      <c r="AJ46879" s="1"/>
      <c r="AK46879" s="1"/>
      <c r="AL46879" s="1"/>
    </row>
    <row r="46880">
      <c r="I46880" s="1"/>
      <c r="J46880" s="1"/>
      <c r="K46880" s="1"/>
      <c r="AA46880" s="1"/>
      <c r="AB46880" s="1"/>
      <c r="AC46880" s="1"/>
      <c r="AJ46880" s="1"/>
      <c r="AK46880" s="1"/>
      <c r="AL46880" s="1"/>
    </row>
    <row r="46881">
      <c r="I46881" s="1"/>
      <c r="J46881" s="1"/>
      <c r="K46881" s="1"/>
      <c r="AA46881" s="1"/>
      <c r="AB46881" s="1"/>
      <c r="AC46881" s="1"/>
      <c r="AJ46881" s="1"/>
      <c r="AK46881" s="1"/>
      <c r="AL46881" s="1"/>
    </row>
    <row r="46882">
      <c r="I46882" s="1"/>
      <c r="J46882" s="1"/>
      <c r="K46882" s="1"/>
      <c r="AA46882" s="1"/>
      <c r="AB46882" s="1"/>
      <c r="AC46882" s="1"/>
      <c r="AJ46882" s="1"/>
      <c r="AK46882" s="1"/>
      <c r="AL46882" s="1"/>
    </row>
    <row r="46883">
      <c r="I46883" s="1"/>
      <c r="J46883" s="1"/>
      <c r="K46883" s="1"/>
      <c r="AA46883" s="1"/>
      <c r="AB46883" s="1"/>
      <c r="AC46883" s="1"/>
      <c r="AJ46883" s="1"/>
      <c r="AK46883" s="1"/>
      <c r="AL46883" s="1"/>
    </row>
    <row r="46884">
      <c r="I46884" s="1"/>
      <c r="J46884" s="1"/>
      <c r="K46884" s="1"/>
      <c r="AA46884" s="1"/>
      <c r="AB46884" s="1"/>
      <c r="AC46884" s="1"/>
      <c r="AJ46884" s="1"/>
      <c r="AK46884" s="1"/>
      <c r="AL46884" s="1"/>
    </row>
    <row r="46885">
      <c r="I46885" s="1"/>
      <c r="J46885" s="1"/>
      <c r="K46885" s="1"/>
      <c r="AA46885" s="1"/>
      <c r="AB46885" s="1"/>
      <c r="AC46885" s="1"/>
      <c r="AJ46885" s="1"/>
      <c r="AK46885" s="1"/>
      <c r="AL46885" s="1"/>
    </row>
    <row r="46886">
      <c r="I46886" s="1"/>
      <c r="J46886" s="1"/>
      <c r="K46886" s="1"/>
      <c r="AA46886" s="1"/>
      <c r="AB46886" s="1"/>
      <c r="AC46886" s="1"/>
      <c r="AJ46886" s="1"/>
      <c r="AK46886" s="1"/>
      <c r="AL46886" s="1"/>
    </row>
    <row r="46887">
      <c r="I46887" s="1"/>
      <c r="J46887" s="1"/>
      <c r="K46887" s="1"/>
      <c r="AA46887" s="1"/>
      <c r="AB46887" s="1"/>
      <c r="AC46887" s="1"/>
      <c r="AJ46887" s="1"/>
      <c r="AK46887" s="1"/>
      <c r="AL46887" s="1"/>
    </row>
    <row r="46888">
      <c r="I46888" s="1"/>
      <c r="J46888" s="1"/>
      <c r="K46888" s="1"/>
      <c r="AA46888" s="1"/>
      <c r="AB46888" s="1"/>
      <c r="AC46888" s="1"/>
      <c r="AJ46888" s="1"/>
      <c r="AK46888" s="1"/>
      <c r="AL46888" s="1"/>
    </row>
    <row r="46889">
      <c r="I46889" s="1"/>
      <c r="J46889" s="1"/>
      <c r="K46889" s="1"/>
      <c r="AA46889" s="1"/>
      <c r="AB46889" s="1"/>
      <c r="AC46889" s="1"/>
      <c r="AJ46889" s="1"/>
      <c r="AK46889" s="1"/>
      <c r="AL46889" s="1"/>
    </row>
    <row r="46890">
      <c r="I46890" s="1"/>
      <c r="J46890" s="1"/>
      <c r="K46890" s="1"/>
      <c r="AA46890" s="1"/>
      <c r="AB46890" s="1"/>
      <c r="AC46890" s="1"/>
      <c r="AJ46890" s="1"/>
      <c r="AK46890" s="1"/>
      <c r="AL46890" s="1"/>
    </row>
    <row r="46891">
      <c r="I46891" s="1"/>
      <c r="J46891" s="1"/>
      <c r="K46891" s="1"/>
      <c r="AA46891" s="1"/>
      <c r="AB46891" s="1"/>
      <c r="AC46891" s="1"/>
      <c r="AJ46891" s="1"/>
      <c r="AK46891" s="1"/>
      <c r="AL46891" s="1"/>
    </row>
    <row r="46892">
      <c r="I46892" s="1"/>
      <c r="J46892" s="1"/>
      <c r="K46892" s="1"/>
      <c r="AA46892" s="1"/>
      <c r="AB46892" s="1"/>
      <c r="AC46892" s="1"/>
      <c r="AJ46892" s="1"/>
      <c r="AK46892" s="1"/>
      <c r="AL46892" s="1"/>
    </row>
    <row r="46893">
      <c r="I46893" s="1"/>
      <c r="J46893" s="1"/>
      <c r="K46893" s="1"/>
      <c r="AA46893" s="1"/>
      <c r="AB46893" s="1"/>
      <c r="AC46893" s="1"/>
      <c r="AJ46893" s="1"/>
      <c r="AK46893" s="1"/>
      <c r="AL46893" s="1"/>
    </row>
    <row r="46894">
      <c r="I46894" s="1"/>
      <c r="J46894" s="1"/>
      <c r="K46894" s="1"/>
      <c r="AA46894" s="1"/>
      <c r="AB46894" s="1"/>
      <c r="AC46894" s="1"/>
      <c r="AJ46894" s="1"/>
      <c r="AK46894" s="1"/>
      <c r="AL46894" s="1"/>
    </row>
    <row r="46895">
      <c r="I46895" s="1"/>
      <c r="J46895" s="1"/>
      <c r="K46895" s="1"/>
      <c r="AA46895" s="1"/>
      <c r="AB46895" s="1"/>
      <c r="AC46895" s="1"/>
      <c r="AJ46895" s="1"/>
      <c r="AK46895" s="1"/>
      <c r="AL46895" s="1"/>
    </row>
    <row r="46896">
      <c r="I46896" s="1"/>
      <c r="J46896" s="1"/>
      <c r="K46896" s="1"/>
      <c r="AA46896" s="1"/>
      <c r="AB46896" s="1"/>
      <c r="AC46896" s="1"/>
      <c r="AJ46896" s="1"/>
      <c r="AK46896" s="1"/>
      <c r="AL46896" s="1"/>
    </row>
    <row r="46897">
      <c r="I46897" s="1"/>
      <c r="J46897" s="1"/>
      <c r="K46897" s="1"/>
      <c r="AA46897" s="1"/>
      <c r="AB46897" s="1"/>
      <c r="AC46897" s="1"/>
      <c r="AJ46897" s="1"/>
      <c r="AK46897" s="1"/>
      <c r="AL46897" s="1"/>
    </row>
    <row r="46898">
      <c r="I46898" s="1"/>
      <c r="J46898" s="1"/>
      <c r="K46898" s="1"/>
      <c r="AA46898" s="1"/>
      <c r="AB46898" s="1"/>
      <c r="AC46898" s="1"/>
      <c r="AJ46898" s="1"/>
      <c r="AK46898" s="1"/>
      <c r="AL46898" s="1"/>
    </row>
    <row r="46899">
      <c r="I46899" s="1"/>
      <c r="J46899" s="1"/>
      <c r="K46899" s="1"/>
      <c r="AA46899" s="1"/>
      <c r="AB46899" s="1"/>
      <c r="AC46899" s="1"/>
      <c r="AJ46899" s="1"/>
      <c r="AK46899" s="1"/>
      <c r="AL46899" s="1"/>
    </row>
    <row r="46900">
      <c r="I46900" s="1"/>
      <c r="J46900" s="1"/>
      <c r="K46900" s="1"/>
      <c r="AA46900" s="1"/>
      <c r="AB46900" s="1"/>
      <c r="AC46900" s="1"/>
      <c r="AJ46900" s="1"/>
      <c r="AK46900" s="1"/>
      <c r="AL46900" s="1"/>
    </row>
    <row r="46901">
      <c r="I46901" s="1"/>
      <c r="J46901" s="1"/>
      <c r="K46901" s="1"/>
      <c r="AA46901" s="1"/>
      <c r="AB46901" s="1"/>
      <c r="AC46901" s="1"/>
      <c r="AJ46901" s="1"/>
      <c r="AK46901" s="1"/>
      <c r="AL46901" s="1"/>
    </row>
    <row r="46902">
      <c r="I46902" s="1"/>
      <c r="J46902" s="1"/>
      <c r="K46902" s="1"/>
      <c r="AA46902" s="1"/>
      <c r="AB46902" s="1"/>
      <c r="AC46902" s="1"/>
      <c r="AJ46902" s="1"/>
      <c r="AK46902" s="1"/>
      <c r="AL46902" s="1"/>
    </row>
    <row r="46903">
      <c r="I46903" s="1"/>
      <c r="J46903" s="1"/>
      <c r="K46903" s="1"/>
      <c r="AA46903" s="1"/>
      <c r="AB46903" s="1"/>
      <c r="AC46903" s="1"/>
      <c r="AJ46903" s="1"/>
      <c r="AK46903" s="1"/>
      <c r="AL46903" s="1"/>
    </row>
    <row r="46904">
      <c r="I46904" s="1"/>
      <c r="J46904" s="1"/>
      <c r="K46904" s="1"/>
      <c r="AA46904" s="1"/>
      <c r="AB46904" s="1"/>
      <c r="AC46904" s="1"/>
      <c r="AJ46904" s="1"/>
      <c r="AK46904" s="1"/>
      <c r="AL46904" s="1"/>
    </row>
    <row r="46905">
      <c r="I46905" s="1"/>
      <c r="J46905" s="1"/>
      <c r="K46905" s="1"/>
      <c r="AA46905" s="1"/>
      <c r="AB46905" s="1"/>
      <c r="AC46905" s="1"/>
      <c r="AJ46905" s="1"/>
      <c r="AK46905" s="1"/>
      <c r="AL46905" s="1"/>
    </row>
    <row r="46906">
      <c r="I46906" s="1"/>
      <c r="J46906" s="1"/>
      <c r="K46906" s="1"/>
      <c r="AA46906" s="1"/>
      <c r="AB46906" s="1"/>
      <c r="AC46906" s="1"/>
      <c r="AJ46906" s="1"/>
      <c r="AK46906" s="1"/>
      <c r="AL46906" s="1"/>
    </row>
    <row r="46907">
      <c r="I46907" s="1"/>
      <c r="J46907" s="1"/>
      <c r="K46907" s="1"/>
      <c r="AA46907" s="1"/>
      <c r="AB46907" s="1"/>
      <c r="AC46907" s="1"/>
      <c r="AJ46907" s="1"/>
      <c r="AK46907" s="1"/>
      <c r="AL46907" s="1"/>
    </row>
    <row r="46908">
      <c r="I46908" s="1"/>
      <c r="J46908" s="1"/>
      <c r="K46908" s="1"/>
      <c r="AA46908" s="1"/>
      <c r="AB46908" s="1"/>
      <c r="AC46908" s="1"/>
      <c r="AJ46908" s="1"/>
      <c r="AK46908" s="1"/>
      <c r="AL46908" s="1"/>
    </row>
    <row r="46909">
      <c r="I46909" s="1"/>
      <c r="J46909" s="1"/>
      <c r="K46909" s="1"/>
      <c r="AA46909" s="1"/>
      <c r="AB46909" s="1"/>
      <c r="AC46909" s="1"/>
      <c r="AJ46909" s="1"/>
      <c r="AK46909" s="1"/>
      <c r="AL46909" s="1"/>
    </row>
    <row r="46910">
      <c r="I46910" s="1"/>
      <c r="J46910" s="1"/>
      <c r="K46910" s="1"/>
      <c r="AA46910" s="1"/>
      <c r="AB46910" s="1"/>
      <c r="AC46910" s="1"/>
      <c r="AJ46910" s="1"/>
      <c r="AK46910" s="1"/>
      <c r="AL46910" s="1"/>
    </row>
    <row r="46911">
      <c r="I46911" s="1"/>
      <c r="J46911" s="1"/>
      <c r="K46911" s="1"/>
      <c r="AA46911" s="1"/>
      <c r="AB46911" s="1"/>
      <c r="AC46911" s="1"/>
      <c r="AJ46911" s="1"/>
      <c r="AK46911" s="1"/>
      <c r="AL46911" s="1"/>
    </row>
    <row r="46912">
      <c r="I46912" s="1"/>
      <c r="J46912" s="1"/>
      <c r="K46912" s="1"/>
      <c r="AA46912" s="1"/>
      <c r="AB46912" s="1"/>
      <c r="AC46912" s="1"/>
      <c r="AJ46912" s="1"/>
      <c r="AK46912" s="1"/>
      <c r="AL46912" s="1"/>
    </row>
    <row r="46913">
      <c r="I46913" s="1"/>
      <c r="J46913" s="1"/>
      <c r="K46913" s="1"/>
      <c r="AA46913" s="1"/>
      <c r="AB46913" s="1"/>
      <c r="AC46913" s="1"/>
      <c r="AJ46913" s="1"/>
      <c r="AK46913" s="1"/>
      <c r="AL46913" s="1"/>
    </row>
    <row r="46914">
      <c r="I46914" s="1"/>
      <c r="J46914" s="1"/>
      <c r="K46914" s="1"/>
      <c r="AA46914" s="1"/>
      <c r="AB46914" s="1"/>
      <c r="AC46914" s="1"/>
      <c r="AJ46914" s="1"/>
      <c r="AK46914" s="1"/>
      <c r="AL46914" s="1"/>
    </row>
    <row r="46915">
      <c r="I46915" s="1"/>
      <c r="J46915" s="1"/>
      <c r="K46915" s="1"/>
      <c r="AA46915" s="1"/>
      <c r="AB46915" s="1"/>
      <c r="AC46915" s="1"/>
      <c r="AJ46915" s="1"/>
      <c r="AK46915" s="1"/>
      <c r="AL46915" s="1"/>
    </row>
    <row r="46916">
      <c r="I46916" s="1"/>
      <c r="J46916" s="1"/>
      <c r="K46916" s="1"/>
      <c r="AA46916" s="1"/>
      <c r="AB46916" s="1"/>
      <c r="AC46916" s="1"/>
      <c r="AJ46916" s="1"/>
      <c r="AK46916" s="1"/>
      <c r="AL46916" s="1"/>
    </row>
    <row r="46917">
      <c r="I46917" s="1"/>
      <c r="J46917" s="1"/>
      <c r="K46917" s="1"/>
      <c r="AA46917" s="1"/>
      <c r="AB46917" s="1"/>
      <c r="AC46917" s="1"/>
      <c r="AJ46917" s="1"/>
      <c r="AK46917" s="1"/>
      <c r="AL46917" s="1"/>
    </row>
    <row r="46918">
      <c r="I46918" s="1"/>
      <c r="J46918" s="1"/>
      <c r="K46918" s="1"/>
      <c r="AA46918" s="1"/>
      <c r="AB46918" s="1"/>
      <c r="AC46918" s="1"/>
      <c r="AJ46918" s="1"/>
      <c r="AK46918" s="1"/>
      <c r="AL46918" s="1"/>
    </row>
    <row r="46919">
      <c r="I46919" s="1"/>
      <c r="J46919" s="1"/>
      <c r="K46919" s="1"/>
      <c r="AA46919" s="1"/>
      <c r="AB46919" s="1"/>
      <c r="AC46919" s="1"/>
      <c r="AJ46919" s="1"/>
      <c r="AK46919" s="1"/>
      <c r="AL46919" s="1"/>
    </row>
    <row r="46920">
      <c r="I46920" s="1"/>
      <c r="J46920" s="1"/>
      <c r="K46920" s="1"/>
      <c r="AA46920" s="1"/>
      <c r="AB46920" s="1"/>
      <c r="AC46920" s="1"/>
      <c r="AJ46920" s="1"/>
      <c r="AK46920" s="1"/>
      <c r="AL46920" s="1"/>
    </row>
    <row r="46921">
      <c r="I46921" s="1"/>
      <c r="J46921" s="1"/>
      <c r="K46921" s="1"/>
      <c r="AA46921" s="1"/>
      <c r="AB46921" s="1"/>
      <c r="AC46921" s="1"/>
      <c r="AJ46921" s="1"/>
      <c r="AK46921" s="1"/>
      <c r="AL46921" s="1"/>
    </row>
    <row r="46922">
      <c r="I46922" s="1"/>
      <c r="J46922" s="1"/>
      <c r="K46922" s="1"/>
      <c r="AA46922" s="1"/>
      <c r="AB46922" s="1"/>
      <c r="AC46922" s="1"/>
      <c r="AJ46922" s="1"/>
      <c r="AK46922" s="1"/>
      <c r="AL46922" s="1"/>
    </row>
    <row r="46923">
      <c r="I46923" s="1"/>
      <c r="J46923" s="1"/>
      <c r="K46923" s="1"/>
      <c r="AA46923" s="1"/>
      <c r="AB46923" s="1"/>
      <c r="AC46923" s="1"/>
      <c r="AJ46923" s="1"/>
      <c r="AK46923" s="1"/>
      <c r="AL46923" s="1"/>
    </row>
    <row r="46924">
      <c r="I46924" s="1"/>
      <c r="J46924" s="1"/>
      <c r="K46924" s="1"/>
      <c r="AA46924" s="1"/>
      <c r="AB46924" s="1"/>
      <c r="AC46924" s="1"/>
      <c r="AJ46924" s="1"/>
      <c r="AK46924" s="1"/>
      <c r="AL46924" s="1"/>
    </row>
    <row r="46925">
      <c r="I46925" s="1"/>
      <c r="J46925" s="1"/>
      <c r="K46925" s="1"/>
      <c r="AA46925" s="1"/>
      <c r="AB46925" s="1"/>
      <c r="AC46925" s="1"/>
      <c r="AJ46925" s="1"/>
      <c r="AK46925" s="1"/>
      <c r="AL46925" s="1"/>
    </row>
    <row r="46926">
      <c r="I46926" s="1"/>
      <c r="J46926" s="1"/>
      <c r="K46926" s="1"/>
      <c r="AA46926" s="1"/>
      <c r="AB46926" s="1"/>
      <c r="AC46926" s="1"/>
      <c r="AJ46926" s="1"/>
      <c r="AK46926" s="1"/>
      <c r="AL46926" s="1"/>
    </row>
    <row r="46927">
      <c r="I46927" s="1"/>
      <c r="J46927" s="1"/>
      <c r="K46927" s="1"/>
      <c r="AA46927" s="1"/>
      <c r="AB46927" s="1"/>
      <c r="AC46927" s="1"/>
      <c r="AJ46927" s="1"/>
      <c r="AK46927" s="1"/>
      <c r="AL46927" s="1"/>
    </row>
    <row r="46928">
      <c r="I46928" s="1"/>
      <c r="J46928" s="1"/>
      <c r="K46928" s="1"/>
      <c r="AA46928" s="1"/>
      <c r="AB46928" s="1"/>
      <c r="AC46928" s="1"/>
      <c r="AJ46928" s="1"/>
      <c r="AK46928" s="1"/>
      <c r="AL46928" s="1"/>
    </row>
    <row r="46929">
      <c r="I46929" s="1"/>
      <c r="J46929" s="1"/>
      <c r="K46929" s="1"/>
      <c r="AA46929" s="1"/>
      <c r="AB46929" s="1"/>
      <c r="AC46929" s="1"/>
      <c r="AJ46929" s="1"/>
      <c r="AK46929" s="1"/>
      <c r="AL46929" s="1"/>
    </row>
    <row r="46930">
      <c r="I46930" s="1"/>
      <c r="J46930" s="1"/>
      <c r="K46930" s="1"/>
      <c r="AA46930" s="1"/>
      <c r="AB46930" s="1"/>
      <c r="AC46930" s="1"/>
      <c r="AJ46930" s="1"/>
      <c r="AK46930" s="1"/>
      <c r="AL46930" s="1"/>
    </row>
    <row r="46931">
      <c r="I46931" s="1"/>
      <c r="J46931" s="1"/>
      <c r="K46931" s="1"/>
      <c r="AA46931" s="1"/>
      <c r="AB46931" s="1"/>
      <c r="AC46931" s="1"/>
      <c r="AJ46931" s="1"/>
      <c r="AK46931" s="1"/>
      <c r="AL46931" s="1"/>
    </row>
    <row r="46932">
      <c r="I46932" s="1"/>
      <c r="J46932" s="1"/>
      <c r="K46932" s="1"/>
      <c r="AA46932" s="1"/>
      <c r="AB46932" s="1"/>
      <c r="AC46932" s="1"/>
      <c r="AJ46932" s="1"/>
      <c r="AK46932" s="1"/>
      <c r="AL46932" s="1"/>
    </row>
    <row r="46933">
      <c r="I46933" s="1"/>
      <c r="J46933" s="1"/>
      <c r="K46933" s="1"/>
      <c r="AA46933" s="1"/>
      <c r="AB46933" s="1"/>
      <c r="AC46933" s="1"/>
      <c r="AJ46933" s="1"/>
      <c r="AK46933" s="1"/>
      <c r="AL46933" s="1"/>
    </row>
    <row r="46934">
      <c r="I46934" s="1"/>
      <c r="J46934" s="1"/>
      <c r="K46934" s="1"/>
      <c r="AA46934" s="1"/>
      <c r="AB46934" s="1"/>
      <c r="AC46934" s="1"/>
      <c r="AJ46934" s="1"/>
      <c r="AK46934" s="1"/>
      <c r="AL46934" s="1"/>
    </row>
    <row r="46935">
      <c r="I46935" s="1"/>
      <c r="J46935" s="1"/>
      <c r="K46935" s="1"/>
      <c r="AA46935" s="1"/>
      <c r="AB46935" s="1"/>
      <c r="AC46935" s="1"/>
      <c r="AJ46935" s="1"/>
      <c r="AK46935" s="1"/>
      <c r="AL46935" s="1"/>
    </row>
    <row r="46936">
      <c r="I46936" s="1"/>
      <c r="J46936" s="1"/>
      <c r="K46936" s="1"/>
      <c r="AA46936" s="1"/>
      <c r="AB46936" s="1"/>
      <c r="AC46936" s="1"/>
      <c r="AJ46936" s="1"/>
      <c r="AK46936" s="1"/>
      <c r="AL46936" s="1"/>
    </row>
    <row r="46937">
      <c r="I46937" s="1"/>
      <c r="J46937" s="1"/>
      <c r="K46937" s="1"/>
      <c r="AA46937" s="1"/>
      <c r="AB46937" s="1"/>
      <c r="AC46937" s="1"/>
      <c r="AJ46937" s="1"/>
      <c r="AK46937" s="1"/>
      <c r="AL46937" s="1"/>
    </row>
    <row r="46938">
      <c r="I46938" s="1"/>
      <c r="J46938" s="1"/>
      <c r="K46938" s="1"/>
      <c r="AA46938" s="1"/>
      <c r="AB46938" s="1"/>
      <c r="AC46938" s="1"/>
      <c r="AJ46938" s="1"/>
      <c r="AK46938" s="1"/>
      <c r="AL46938" s="1"/>
    </row>
    <row r="46939">
      <c r="I46939" s="1"/>
      <c r="J46939" s="1"/>
      <c r="K46939" s="1"/>
      <c r="AA46939" s="1"/>
      <c r="AB46939" s="1"/>
      <c r="AC46939" s="1"/>
      <c r="AJ46939" s="1"/>
      <c r="AK46939" s="1"/>
      <c r="AL46939" s="1"/>
    </row>
    <row r="46940">
      <c r="I46940" s="1"/>
      <c r="J46940" s="1"/>
      <c r="K46940" s="1"/>
      <c r="AA46940" s="1"/>
      <c r="AB46940" s="1"/>
      <c r="AC46940" s="1"/>
      <c r="AJ46940" s="1"/>
      <c r="AK46940" s="1"/>
      <c r="AL46940" s="1"/>
    </row>
    <row r="46941">
      <c r="I46941" s="1"/>
      <c r="J46941" s="1"/>
      <c r="K46941" s="1"/>
      <c r="AA46941" s="1"/>
      <c r="AB46941" s="1"/>
      <c r="AC46941" s="1"/>
      <c r="AJ46941" s="1"/>
      <c r="AK46941" s="1"/>
      <c r="AL46941" s="1"/>
    </row>
    <row r="46942">
      <c r="I46942" s="1"/>
      <c r="J46942" s="1"/>
      <c r="K46942" s="1"/>
      <c r="AA46942" s="1"/>
      <c r="AB46942" s="1"/>
      <c r="AC46942" s="1"/>
      <c r="AJ46942" s="1"/>
      <c r="AK46942" s="1"/>
      <c r="AL46942" s="1"/>
    </row>
    <row r="46943">
      <c r="I46943" s="1"/>
      <c r="J46943" s="1"/>
      <c r="K46943" s="1"/>
      <c r="AA46943" s="1"/>
      <c r="AB46943" s="1"/>
      <c r="AC46943" s="1"/>
      <c r="AJ46943" s="1"/>
      <c r="AK46943" s="1"/>
      <c r="AL46943" s="1"/>
    </row>
    <row r="46944">
      <c r="I46944" s="1"/>
      <c r="J46944" s="1"/>
      <c r="K46944" s="1"/>
      <c r="AA46944" s="1"/>
      <c r="AB46944" s="1"/>
      <c r="AC46944" s="1"/>
      <c r="AJ46944" s="1"/>
      <c r="AK46944" s="1"/>
      <c r="AL46944" s="1"/>
    </row>
    <row r="46945">
      <c r="I46945" s="1"/>
      <c r="J46945" s="1"/>
      <c r="K46945" s="1"/>
      <c r="AA46945" s="1"/>
      <c r="AB46945" s="1"/>
      <c r="AC46945" s="1"/>
      <c r="AJ46945" s="1"/>
      <c r="AK46945" s="1"/>
      <c r="AL46945" s="1"/>
    </row>
    <row r="46946">
      <c r="I46946" s="1"/>
      <c r="J46946" s="1"/>
      <c r="K46946" s="1"/>
      <c r="AA46946" s="1"/>
      <c r="AB46946" s="1"/>
      <c r="AC46946" s="1"/>
      <c r="AJ46946" s="1"/>
      <c r="AK46946" s="1"/>
      <c r="AL46946" s="1"/>
    </row>
    <row r="46947">
      <c r="I46947" s="1"/>
      <c r="J46947" s="1"/>
      <c r="K46947" s="1"/>
      <c r="AA46947" s="1"/>
      <c r="AB46947" s="1"/>
      <c r="AC46947" s="1"/>
      <c r="AJ46947" s="1"/>
      <c r="AK46947" s="1"/>
      <c r="AL46947" s="1"/>
    </row>
    <row r="46948">
      <c r="I46948" s="1"/>
      <c r="J46948" s="1"/>
      <c r="K46948" s="1"/>
      <c r="AA46948" s="1"/>
      <c r="AB46948" s="1"/>
      <c r="AC46948" s="1"/>
      <c r="AJ46948" s="1"/>
      <c r="AK46948" s="1"/>
      <c r="AL46948" s="1"/>
    </row>
    <row r="46949">
      <c r="I46949" s="1"/>
      <c r="J46949" s="1"/>
      <c r="K46949" s="1"/>
      <c r="AA46949" s="1"/>
      <c r="AB46949" s="1"/>
      <c r="AC46949" s="1"/>
      <c r="AJ46949" s="1"/>
      <c r="AK46949" s="1"/>
      <c r="AL46949" s="1"/>
    </row>
    <row r="46950">
      <c r="I46950" s="1"/>
      <c r="J46950" s="1"/>
      <c r="K46950" s="1"/>
      <c r="AA46950" s="1"/>
      <c r="AB46950" s="1"/>
      <c r="AC46950" s="1"/>
      <c r="AJ46950" s="1"/>
      <c r="AK46950" s="1"/>
      <c r="AL46950" s="1"/>
    </row>
    <row r="46951">
      <c r="I46951" s="1"/>
      <c r="J46951" s="1"/>
      <c r="K46951" s="1"/>
      <c r="AA46951" s="1"/>
      <c r="AB46951" s="1"/>
      <c r="AC46951" s="1"/>
      <c r="AJ46951" s="1"/>
      <c r="AK46951" s="1"/>
      <c r="AL46951" s="1"/>
    </row>
    <row r="46952">
      <c r="I46952" s="1"/>
      <c r="J46952" s="1"/>
      <c r="K46952" s="1"/>
      <c r="AA46952" s="1"/>
      <c r="AB46952" s="1"/>
      <c r="AC46952" s="1"/>
      <c r="AJ46952" s="1"/>
      <c r="AK46952" s="1"/>
      <c r="AL46952" s="1"/>
    </row>
    <row r="46953">
      <c r="I46953" s="1"/>
      <c r="J46953" s="1"/>
      <c r="K46953" s="1"/>
      <c r="AA46953" s="1"/>
      <c r="AB46953" s="1"/>
      <c r="AC46953" s="1"/>
      <c r="AJ46953" s="1"/>
      <c r="AK46953" s="1"/>
      <c r="AL46953" s="1"/>
    </row>
    <row r="46954">
      <c r="I46954" s="1"/>
      <c r="J46954" s="1"/>
      <c r="K46954" s="1"/>
      <c r="AA46954" s="1"/>
      <c r="AB46954" s="1"/>
      <c r="AC46954" s="1"/>
      <c r="AJ46954" s="1"/>
      <c r="AK46954" s="1"/>
      <c r="AL46954" s="1"/>
    </row>
    <row r="46955">
      <c r="I46955" s="1"/>
      <c r="J46955" s="1"/>
      <c r="K46955" s="1"/>
      <c r="AA46955" s="1"/>
      <c r="AB46955" s="1"/>
      <c r="AC46955" s="1"/>
      <c r="AJ46955" s="1"/>
      <c r="AK46955" s="1"/>
      <c r="AL46955" s="1"/>
    </row>
    <row r="46956">
      <c r="I46956" s="1"/>
      <c r="J46956" s="1"/>
      <c r="K46956" s="1"/>
      <c r="AA46956" s="1"/>
      <c r="AB46956" s="1"/>
      <c r="AC46956" s="1"/>
      <c r="AJ46956" s="1"/>
      <c r="AK46956" s="1"/>
      <c r="AL46956" s="1"/>
    </row>
    <row r="46957">
      <c r="I46957" s="1"/>
      <c r="J46957" s="1"/>
      <c r="K46957" s="1"/>
      <c r="AA46957" s="1"/>
      <c r="AB46957" s="1"/>
      <c r="AC46957" s="1"/>
      <c r="AJ46957" s="1"/>
      <c r="AK46957" s="1"/>
      <c r="AL46957" s="1"/>
    </row>
    <row r="46958">
      <c r="I46958" s="1"/>
      <c r="J46958" s="1"/>
      <c r="K46958" s="1"/>
      <c r="AA46958" s="1"/>
      <c r="AB46958" s="1"/>
      <c r="AC46958" s="1"/>
      <c r="AJ46958" s="1"/>
      <c r="AK46958" s="1"/>
      <c r="AL46958" s="1"/>
    </row>
    <row r="46959">
      <c r="I46959" s="1"/>
      <c r="J46959" s="1"/>
      <c r="K46959" s="1"/>
      <c r="AA46959" s="1"/>
      <c r="AB46959" s="1"/>
      <c r="AC46959" s="1"/>
      <c r="AJ46959" s="1"/>
      <c r="AK46959" s="1"/>
      <c r="AL46959" s="1"/>
    </row>
    <row r="46960">
      <c r="I46960" s="1"/>
      <c r="J46960" s="1"/>
      <c r="K46960" s="1"/>
      <c r="AA46960" s="1"/>
      <c r="AB46960" s="1"/>
      <c r="AC46960" s="1"/>
      <c r="AJ46960" s="1"/>
      <c r="AK46960" s="1"/>
      <c r="AL46960" s="1"/>
    </row>
    <row r="46961">
      <c r="I46961" s="1"/>
      <c r="J46961" s="1"/>
      <c r="K46961" s="1"/>
      <c r="AA46961" s="1"/>
      <c r="AB46961" s="1"/>
      <c r="AC46961" s="1"/>
      <c r="AJ46961" s="1"/>
      <c r="AK46961" s="1"/>
      <c r="AL46961" s="1"/>
    </row>
    <row r="46962">
      <c r="I46962" s="1"/>
      <c r="J46962" s="1"/>
      <c r="K46962" s="1"/>
      <c r="AA46962" s="1"/>
      <c r="AB46962" s="1"/>
      <c r="AC46962" s="1"/>
      <c r="AJ46962" s="1"/>
      <c r="AK46962" s="1"/>
      <c r="AL46962" s="1"/>
    </row>
    <row r="46963">
      <c r="I46963" s="1"/>
      <c r="J46963" s="1"/>
      <c r="K46963" s="1"/>
      <c r="AA46963" s="1"/>
      <c r="AB46963" s="1"/>
      <c r="AC46963" s="1"/>
      <c r="AJ46963" s="1"/>
      <c r="AK46963" s="1"/>
      <c r="AL46963" s="1"/>
    </row>
    <row r="46964">
      <c r="I46964" s="1"/>
      <c r="J46964" s="1"/>
      <c r="K46964" s="1"/>
      <c r="AA46964" s="1"/>
      <c r="AB46964" s="1"/>
      <c r="AC46964" s="1"/>
      <c r="AJ46964" s="1"/>
      <c r="AK46964" s="1"/>
      <c r="AL46964" s="1"/>
    </row>
    <row r="46965">
      <c r="I46965" s="1"/>
      <c r="J46965" s="1"/>
      <c r="K46965" s="1"/>
      <c r="AA46965" s="1"/>
      <c r="AB46965" s="1"/>
      <c r="AC46965" s="1"/>
      <c r="AJ46965" s="1"/>
      <c r="AK46965" s="1"/>
      <c r="AL46965" s="1"/>
    </row>
    <row r="46966">
      <c r="I46966" s="1"/>
      <c r="J46966" s="1"/>
      <c r="K46966" s="1"/>
      <c r="AA46966" s="1"/>
      <c r="AB46966" s="1"/>
      <c r="AC46966" s="1"/>
      <c r="AJ46966" s="1"/>
      <c r="AK46966" s="1"/>
      <c r="AL46966" s="1"/>
    </row>
    <row r="46967">
      <c r="I46967" s="1"/>
      <c r="J46967" s="1"/>
      <c r="K46967" s="1"/>
      <c r="AA46967" s="1"/>
      <c r="AB46967" s="1"/>
      <c r="AC46967" s="1"/>
      <c r="AJ46967" s="1"/>
      <c r="AK46967" s="1"/>
      <c r="AL46967" s="1"/>
    </row>
    <row r="46968">
      <c r="I46968" s="1"/>
      <c r="J46968" s="1"/>
      <c r="K46968" s="1"/>
      <c r="AA46968" s="1"/>
      <c r="AB46968" s="1"/>
      <c r="AC46968" s="1"/>
      <c r="AJ46968" s="1"/>
      <c r="AK46968" s="1"/>
      <c r="AL46968" s="1"/>
    </row>
    <row r="46969">
      <c r="I46969" s="1"/>
      <c r="J46969" s="1"/>
      <c r="K46969" s="1"/>
      <c r="AA46969" s="1"/>
      <c r="AB46969" s="1"/>
      <c r="AC46969" s="1"/>
      <c r="AJ46969" s="1"/>
      <c r="AK46969" s="1"/>
      <c r="AL46969" s="1"/>
    </row>
    <row r="46970">
      <c r="I46970" s="1"/>
      <c r="J46970" s="1"/>
      <c r="K46970" s="1"/>
      <c r="AA46970" s="1"/>
      <c r="AB46970" s="1"/>
      <c r="AC46970" s="1"/>
      <c r="AJ46970" s="1"/>
      <c r="AK46970" s="1"/>
      <c r="AL46970" s="1"/>
    </row>
    <row r="46971">
      <c r="I46971" s="1"/>
      <c r="J46971" s="1"/>
      <c r="K46971" s="1"/>
      <c r="AA46971" s="1"/>
      <c r="AB46971" s="1"/>
      <c r="AC46971" s="1"/>
      <c r="AJ46971" s="1"/>
      <c r="AK46971" s="1"/>
      <c r="AL46971" s="1"/>
    </row>
    <row r="46972">
      <c r="I46972" s="1"/>
      <c r="J46972" s="1"/>
      <c r="K46972" s="1"/>
      <c r="AA46972" s="1"/>
      <c r="AB46972" s="1"/>
      <c r="AC46972" s="1"/>
      <c r="AJ46972" s="1"/>
      <c r="AK46972" s="1"/>
      <c r="AL46972" s="1"/>
    </row>
    <row r="46973">
      <c r="I46973" s="1"/>
      <c r="J46973" s="1"/>
      <c r="K46973" s="1"/>
      <c r="AA46973" s="1"/>
      <c r="AB46973" s="1"/>
      <c r="AC46973" s="1"/>
      <c r="AJ46973" s="1"/>
      <c r="AK46973" s="1"/>
      <c r="AL46973" s="1"/>
    </row>
    <row r="46974">
      <c r="I46974" s="1"/>
      <c r="J46974" s="1"/>
      <c r="K46974" s="1"/>
      <c r="AA46974" s="1"/>
      <c r="AB46974" s="1"/>
      <c r="AC46974" s="1"/>
      <c r="AJ46974" s="1"/>
      <c r="AK46974" s="1"/>
      <c r="AL46974" s="1"/>
    </row>
    <row r="46975">
      <c r="I46975" s="1"/>
      <c r="J46975" s="1"/>
      <c r="K46975" s="1"/>
      <c r="AA46975" s="1"/>
      <c r="AB46975" s="1"/>
      <c r="AC46975" s="1"/>
      <c r="AJ46975" s="1"/>
      <c r="AK46975" s="1"/>
      <c r="AL46975" s="1"/>
    </row>
    <row r="46976">
      <c r="I46976" s="1"/>
      <c r="J46976" s="1"/>
      <c r="K46976" s="1"/>
      <c r="AA46976" s="1"/>
      <c r="AB46976" s="1"/>
      <c r="AC46976" s="1"/>
      <c r="AJ46976" s="1"/>
      <c r="AK46976" s="1"/>
      <c r="AL46976" s="1"/>
    </row>
    <row r="46977">
      <c r="I46977" s="1"/>
      <c r="J46977" s="1"/>
      <c r="K46977" s="1"/>
      <c r="AA46977" s="1"/>
      <c r="AB46977" s="1"/>
      <c r="AC46977" s="1"/>
      <c r="AJ46977" s="1"/>
      <c r="AK46977" s="1"/>
      <c r="AL46977" s="1"/>
    </row>
    <row r="46978">
      <c r="I46978" s="1"/>
      <c r="J46978" s="1"/>
      <c r="K46978" s="1"/>
      <c r="AA46978" s="1"/>
      <c r="AB46978" s="1"/>
      <c r="AC46978" s="1"/>
      <c r="AJ46978" s="1"/>
      <c r="AK46978" s="1"/>
      <c r="AL46978" s="1"/>
    </row>
    <row r="46979">
      <c r="I46979" s="1"/>
      <c r="J46979" s="1"/>
      <c r="K46979" s="1"/>
      <c r="AA46979" s="1"/>
      <c r="AB46979" s="1"/>
      <c r="AC46979" s="1"/>
      <c r="AJ46979" s="1"/>
      <c r="AK46979" s="1"/>
      <c r="AL46979" s="1"/>
    </row>
    <row r="46980">
      <c r="I46980" s="1"/>
      <c r="J46980" s="1"/>
      <c r="K46980" s="1"/>
      <c r="AA46980" s="1"/>
      <c r="AB46980" s="1"/>
      <c r="AC46980" s="1"/>
      <c r="AJ46980" s="1"/>
      <c r="AK46980" s="1"/>
      <c r="AL46980" s="1"/>
    </row>
    <row r="46981">
      <c r="I46981" s="1"/>
      <c r="J46981" s="1"/>
      <c r="K46981" s="1"/>
      <c r="AA46981" s="1"/>
      <c r="AB46981" s="1"/>
      <c r="AC46981" s="1"/>
      <c r="AJ46981" s="1"/>
      <c r="AK46981" s="1"/>
      <c r="AL46981" s="1"/>
    </row>
    <row r="46982">
      <c r="I46982" s="1"/>
      <c r="J46982" s="1"/>
      <c r="K46982" s="1"/>
      <c r="AA46982" s="1"/>
      <c r="AB46982" s="1"/>
      <c r="AC46982" s="1"/>
      <c r="AJ46982" s="1"/>
      <c r="AK46982" s="1"/>
      <c r="AL46982" s="1"/>
    </row>
    <row r="46983">
      <c r="I46983" s="1"/>
      <c r="J46983" s="1"/>
      <c r="K46983" s="1"/>
      <c r="AA46983" s="1"/>
      <c r="AB46983" s="1"/>
      <c r="AC46983" s="1"/>
      <c r="AJ46983" s="1"/>
      <c r="AK46983" s="1"/>
      <c r="AL46983" s="1"/>
    </row>
    <row r="46984">
      <c r="I46984" s="1"/>
      <c r="J46984" s="1"/>
      <c r="K46984" s="1"/>
      <c r="AA46984" s="1"/>
      <c r="AB46984" s="1"/>
      <c r="AC46984" s="1"/>
      <c r="AJ46984" s="1"/>
      <c r="AK46984" s="1"/>
      <c r="AL46984" s="1"/>
    </row>
    <row r="46985">
      <c r="I46985" s="1"/>
      <c r="J46985" s="1"/>
      <c r="K46985" s="1"/>
      <c r="AA46985" s="1"/>
      <c r="AB46985" s="1"/>
      <c r="AC46985" s="1"/>
      <c r="AJ46985" s="1"/>
      <c r="AK46985" s="1"/>
      <c r="AL46985" s="1"/>
    </row>
    <row r="46986">
      <c r="I46986" s="1"/>
      <c r="J46986" s="1"/>
      <c r="K46986" s="1"/>
      <c r="AA46986" s="1"/>
      <c r="AB46986" s="1"/>
      <c r="AC46986" s="1"/>
      <c r="AJ46986" s="1"/>
      <c r="AK46986" s="1"/>
      <c r="AL46986" s="1"/>
    </row>
    <row r="46987">
      <c r="I46987" s="1"/>
      <c r="J46987" s="1"/>
      <c r="K46987" s="1"/>
      <c r="AA46987" s="1"/>
      <c r="AB46987" s="1"/>
      <c r="AC46987" s="1"/>
      <c r="AJ46987" s="1"/>
      <c r="AK46987" s="1"/>
      <c r="AL46987" s="1"/>
    </row>
    <row r="46988">
      <c r="I46988" s="1"/>
      <c r="J46988" s="1"/>
      <c r="K46988" s="1"/>
      <c r="AA46988" s="1"/>
      <c r="AB46988" s="1"/>
      <c r="AC46988" s="1"/>
      <c r="AJ46988" s="1"/>
      <c r="AK46988" s="1"/>
      <c r="AL46988" s="1"/>
    </row>
    <row r="46989">
      <c r="I46989" s="1"/>
      <c r="J46989" s="1"/>
      <c r="K46989" s="1"/>
      <c r="AA46989" s="1"/>
      <c r="AB46989" s="1"/>
      <c r="AC46989" s="1"/>
      <c r="AJ46989" s="1"/>
      <c r="AK46989" s="1"/>
      <c r="AL46989" s="1"/>
    </row>
    <row r="46990">
      <c r="I46990" s="1"/>
      <c r="J46990" s="1"/>
      <c r="K46990" s="1"/>
      <c r="AA46990" s="1"/>
      <c r="AB46990" s="1"/>
      <c r="AC46990" s="1"/>
      <c r="AJ46990" s="1"/>
      <c r="AK46990" s="1"/>
      <c r="AL46990" s="1"/>
    </row>
    <row r="46991">
      <c r="I46991" s="1"/>
      <c r="J46991" s="1"/>
      <c r="K46991" s="1"/>
      <c r="AA46991" s="1"/>
      <c r="AB46991" s="1"/>
      <c r="AC46991" s="1"/>
      <c r="AJ46991" s="1"/>
      <c r="AK46991" s="1"/>
      <c r="AL46991" s="1"/>
    </row>
    <row r="46992">
      <c r="I46992" s="1"/>
      <c r="J46992" s="1"/>
      <c r="K46992" s="1"/>
      <c r="AA46992" s="1"/>
      <c r="AB46992" s="1"/>
      <c r="AC46992" s="1"/>
      <c r="AJ46992" s="1"/>
      <c r="AK46992" s="1"/>
      <c r="AL46992" s="1"/>
    </row>
    <row r="46993">
      <c r="I46993" s="1"/>
      <c r="J46993" s="1"/>
      <c r="K46993" s="1"/>
      <c r="AA46993" s="1"/>
      <c r="AB46993" s="1"/>
      <c r="AC46993" s="1"/>
      <c r="AJ46993" s="1"/>
      <c r="AK46993" s="1"/>
      <c r="AL46993" s="1"/>
    </row>
    <row r="46994">
      <c r="I46994" s="1"/>
      <c r="J46994" s="1"/>
      <c r="K46994" s="1"/>
      <c r="AA46994" s="1"/>
      <c r="AB46994" s="1"/>
      <c r="AC46994" s="1"/>
      <c r="AJ46994" s="1"/>
      <c r="AK46994" s="1"/>
      <c r="AL46994" s="1"/>
    </row>
    <row r="46995">
      <c r="I46995" s="1"/>
      <c r="J46995" s="1"/>
      <c r="K46995" s="1"/>
      <c r="AA46995" s="1"/>
      <c r="AB46995" s="1"/>
      <c r="AC46995" s="1"/>
      <c r="AJ46995" s="1"/>
      <c r="AK46995" s="1"/>
      <c r="AL46995" s="1"/>
    </row>
    <row r="46996">
      <c r="I46996" s="1"/>
      <c r="J46996" s="1"/>
      <c r="K46996" s="1"/>
      <c r="AA46996" s="1"/>
      <c r="AB46996" s="1"/>
      <c r="AC46996" s="1"/>
      <c r="AJ46996" s="1"/>
      <c r="AK46996" s="1"/>
      <c r="AL46996" s="1"/>
    </row>
    <row r="46997">
      <c r="I46997" s="1"/>
      <c r="J46997" s="1"/>
      <c r="K46997" s="1"/>
      <c r="AA46997" s="1"/>
      <c r="AB46997" s="1"/>
      <c r="AC46997" s="1"/>
      <c r="AJ46997" s="1"/>
      <c r="AK46997" s="1"/>
      <c r="AL46997" s="1"/>
    </row>
    <row r="46998">
      <c r="I46998" s="1"/>
      <c r="J46998" s="1"/>
      <c r="K46998" s="1"/>
      <c r="AA46998" s="1"/>
      <c r="AB46998" s="1"/>
      <c r="AC46998" s="1"/>
      <c r="AJ46998" s="1"/>
      <c r="AK46998" s="1"/>
      <c r="AL46998" s="1"/>
    </row>
    <row r="46999">
      <c r="I46999" s="1"/>
      <c r="J46999" s="1"/>
      <c r="K46999" s="1"/>
      <c r="AA46999" s="1"/>
      <c r="AB46999" s="1"/>
      <c r="AC46999" s="1"/>
      <c r="AJ46999" s="1"/>
      <c r="AK46999" s="1"/>
      <c r="AL46999" s="1"/>
    </row>
    <row r="47000">
      <c r="I47000" s="1"/>
      <c r="J47000" s="1"/>
      <c r="K47000" s="1"/>
      <c r="AA47000" s="1"/>
      <c r="AB47000" s="1"/>
      <c r="AC47000" s="1"/>
      <c r="AJ47000" s="1"/>
      <c r="AK47000" s="1"/>
      <c r="AL47000" s="1"/>
    </row>
    <row r="47001">
      <c r="I47001" s="1"/>
      <c r="J47001" s="1"/>
      <c r="K47001" s="1"/>
      <c r="AA47001" s="1"/>
      <c r="AB47001" s="1"/>
      <c r="AC47001" s="1"/>
      <c r="AJ47001" s="1"/>
      <c r="AK47001" s="1"/>
      <c r="AL47001" s="1"/>
    </row>
    <row r="47002">
      <c r="I47002" s="1"/>
      <c r="J47002" s="1"/>
      <c r="K47002" s="1"/>
      <c r="AA47002" s="1"/>
      <c r="AB47002" s="1"/>
      <c r="AC47002" s="1"/>
      <c r="AJ47002" s="1"/>
      <c r="AK47002" s="1"/>
      <c r="AL47002" s="1"/>
    </row>
    <row r="47003">
      <c r="I47003" s="1"/>
      <c r="J47003" s="1"/>
      <c r="K47003" s="1"/>
      <c r="AA47003" s="1"/>
      <c r="AB47003" s="1"/>
      <c r="AC47003" s="1"/>
      <c r="AJ47003" s="1"/>
      <c r="AK47003" s="1"/>
      <c r="AL47003" s="1"/>
    </row>
    <row r="47004">
      <c r="I47004" s="1"/>
      <c r="J47004" s="1"/>
      <c r="K47004" s="1"/>
      <c r="AA47004" s="1"/>
      <c r="AB47004" s="1"/>
      <c r="AC47004" s="1"/>
      <c r="AJ47004" s="1"/>
      <c r="AK47004" s="1"/>
      <c r="AL47004" s="1"/>
    </row>
    <row r="47005">
      <c r="I47005" s="1"/>
      <c r="J47005" s="1"/>
      <c r="K47005" s="1"/>
      <c r="AA47005" s="1"/>
      <c r="AB47005" s="1"/>
      <c r="AC47005" s="1"/>
      <c r="AJ47005" s="1"/>
      <c r="AK47005" s="1"/>
      <c r="AL47005" s="1"/>
    </row>
    <row r="47006">
      <c r="I47006" s="1"/>
      <c r="J47006" s="1"/>
      <c r="K47006" s="1"/>
      <c r="AA47006" s="1"/>
      <c r="AB47006" s="1"/>
      <c r="AC47006" s="1"/>
      <c r="AJ47006" s="1"/>
      <c r="AK47006" s="1"/>
      <c r="AL47006" s="1"/>
    </row>
    <row r="47007">
      <c r="I47007" s="1"/>
      <c r="J47007" s="1"/>
      <c r="K47007" s="1"/>
      <c r="AA47007" s="1"/>
      <c r="AB47007" s="1"/>
      <c r="AC47007" s="1"/>
      <c r="AJ47007" s="1"/>
      <c r="AK47007" s="1"/>
      <c r="AL47007" s="1"/>
    </row>
    <row r="47008">
      <c r="I47008" s="1"/>
      <c r="J47008" s="1"/>
      <c r="K47008" s="1"/>
      <c r="AA47008" s="1"/>
      <c r="AB47008" s="1"/>
      <c r="AC47008" s="1"/>
      <c r="AJ47008" s="1"/>
      <c r="AK47008" s="1"/>
      <c r="AL47008" s="1"/>
    </row>
    <row r="47009">
      <c r="I47009" s="1"/>
      <c r="J47009" s="1"/>
      <c r="K47009" s="1"/>
      <c r="AA47009" s="1"/>
      <c r="AB47009" s="1"/>
      <c r="AC47009" s="1"/>
      <c r="AJ47009" s="1"/>
      <c r="AK47009" s="1"/>
      <c r="AL47009" s="1"/>
    </row>
    <row r="47010">
      <c r="I47010" s="1"/>
      <c r="J47010" s="1"/>
      <c r="K47010" s="1"/>
      <c r="AA47010" s="1"/>
      <c r="AB47010" s="1"/>
      <c r="AC47010" s="1"/>
      <c r="AJ47010" s="1"/>
      <c r="AK47010" s="1"/>
      <c r="AL47010" s="1"/>
    </row>
    <row r="47011">
      <c r="I47011" s="1"/>
      <c r="J47011" s="1"/>
      <c r="K47011" s="1"/>
      <c r="AA47011" s="1"/>
      <c r="AB47011" s="1"/>
      <c r="AC47011" s="1"/>
      <c r="AJ47011" s="1"/>
      <c r="AK47011" s="1"/>
      <c r="AL47011" s="1"/>
    </row>
    <row r="47012">
      <c r="I47012" s="1"/>
      <c r="J47012" s="1"/>
      <c r="K47012" s="1"/>
      <c r="AA47012" s="1"/>
      <c r="AB47012" s="1"/>
      <c r="AC47012" s="1"/>
      <c r="AJ47012" s="1"/>
      <c r="AK47012" s="1"/>
      <c r="AL47012" s="1"/>
    </row>
    <row r="47013">
      <c r="I47013" s="1"/>
      <c r="J47013" s="1"/>
      <c r="K47013" s="1"/>
      <c r="AA47013" s="1"/>
      <c r="AB47013" s="1"/>
      <c r="AC47013" s="1"/>
      <c r="AJ47013" s="1"/>
      <c r="AK47013" s="1"/>
      <c r="AL47013" s="1"/>
    </row>
    <row r="47014">
      <c r="I47014" s="1"/>
      <c r="J47014" s="1"/>
      <c r="K47014" s="1"/>
      <c r="AA47014" s="1"/>
      <c r="AB47014" s="1"/>
      <c r="AC47014" s="1"/>
      <c r="AJ47014" s="1"/>
      <c r="AK47014" s="1"/>
      <c r="AL47014" s="1"/>
    </row>
    <row r="47015">
      <c r="I47015" s="1"/>
      <c r="J47015" s="1"/>
      <c r="K47015" s="1"/>
      <c r="AA47015" s="1"/>
      <c r="AB47015" s="1"/>
      <c r="AC47015" s="1"/>
      <c r="AJ47015" s="1"/>
      <c r="AK47015" s="1"/>
      <c r="AL47015" s="1"/>
    </row>
    <row r="47016">
      <c r="I47016" s="1"/>
      <c r="J47016" s="1"/>
      <c r="K47016" s="1"/>
      <c r="AA47016" s="1"/>
      <c r="AB47016" s="1"/>
      <c r="AC47016" s="1"/>
      <c r="AJ47016" s="1"/>
      <c r="AK47016" s="1"/>
      <c r="AL47016" s="1"/>
    </row>
    <row r="47017">
      <c r="I47017" s="1"/>
      <c r="J47017" s="1"/>
      <c r="K47017" s="1"/>
      <c r="AA47017" s="1"/>
      <c r="AB47017" s="1"/>
      <c r="AC47017" s="1"/>
      <c r="AJ47017" s="1"/>
      <c r="AK47017" s="1"/>
      <c r="AL47017" s="1"/>
    </row>
    <row r="47018">
      <c r="I47018" s="1"/>
      <c r="J47018" s="1"/>
      <c r="K47018" s="1"/>
      <c r="AA47018" s="1"/>
      <c r="AB47018" s="1"/>
      <c r="AC47018" s="1"/>
      <c r="AJ47018" s="1"/>
      <c r="AK47018" s="1"/>
      <c r="AL47018" s="1"/>
    </row>
    <row r="47019">
      <c r="I47019" s="1"/>
      <c r="J47019" s="1"/>
      <c r="K47019" s="1"/>
      <c r="AA47019" s="1"/>
      <c r="AB47019" s="1"/>
      <c r="AC47019" s="1"/>
      <c r="AJ47019" s="1"/>
      <c r="AK47019" s="1"/>
      <c r="AL47019" s="1"/>
    </row>
    <row r="47020">
      <c r="I47020" s="1"/>
      <c r="J47020" s="1"/>
      <c r="K47020" s="1"/>
      <c r="AA47020" s="1"/>
      <c r="AB47020" s="1"/>
      <c r="AC47020" s="1"/>
      <c r="AJ47020" s="1"/>
      <c r="AK47020" s="1"/>
      <c r="AL47020" s="1"/>
    </row>
    <row r="47021">
      <c r="I47021" s="1"/>
      <c r="J47021" s="1"/>
      <c r="K47021" s="1"/>
      <c r="AA47021" s="1"/>
      <c r="AB47021" s="1"/>
      <c r="AC47021" s="1"/>
      <c r="AJ47021" s="1"/>
      <c r="AK47021" s="1"/>
      <c r="AL47021" s="1"/>
    </row>
    <row r="47022">
      <c r="I47022" s="1"/>
      <c r="J47022" s="1"/>
      <c r="K47022" s="1"/>
      <c r="AA47022" s="1"/>
      <c r="AB47022" s="1"/>
      <c r="AC47022" s="1"/>
      <c r="AJ47022" s="1"/>
      <c r="AK47022" s="1"/>
      <c r="AL47022" s="1"/>
    </row>
    <row r="47023">
      <c r="I47023" s="1"/>
      <c r="J47023" s="1"/>
      <c r="K47023" s="1"/>
      <c r="AA47023" s="1"/>
      <c r="AB47023" s="1"/>
      <c r="AC47023" s="1"/>
      <c r="AJ47023" s="1"/>
      <c r="AK47023" s="1"/>
      <c r="AL47023" s="1"/>
    </row>
    <row r="47024">
      <c r="I47024" s="1"/>
      <c r="J47024" s="1"/>
      <c r="K47024" s="1"/>
      <c r="AA47024" s="1"/>
      <c r="AB47024" s="1"/>
      <c r="AC47024" s="1"/>
      <c r="AJ47024" s="1"/>
      <c r="AK47024" s="1"/>
      <c r="AL47024" s="1"/>
    </row>
    <row r="47025">
      <c r="I47025" s="1"/>
      <c r="J47025" s="1"/>
      <c r="K47025" s="1"/>
      <c r="AA47025" s="1"/>
      <c r="AB47025" s="1"/>
      <c r="AC47025" s="1"/>
      <c r="AJ47025" s="1"/>
      <c r="AK47025" s="1"/>
      <c r="AL47025" s="1"/>
    </row>
    <row r="47026">
      <c r="I47026" s="1"/>
      <c r="J47026" s="1"/>
      <c r="K47026" s="1"/>
      <c r="AA47026" s="1"/>
      <c r="AB47026" s="1"/>
      <c r="AC47026" s="1"/>
      <c r="AJ47026" s="1"/>
      <c r="AK47026" s="1"/>
      <c r="AL47026" s="1"/>
    </row>
    <row r="47027">
      <c r="I47027" s="1"/>
      <c r="J47027" s="1"/>
      <c r="K47027" s="1"/>
      <c r="AA47027" s="1"/>
      <c r="AB47027" s="1"/>
      <c r="AC47027" s="1"/>
      <c r="AJ47027" s="1"/>
      <c r="AK47027" s="1"/>
      <c r="AL47027" s="1"/>
    </row>
    <row r="47028">
      <c r="I47028" s="1"/>
      <c r="J47028" s="1"/>
      <c r="K47028" s="1"/>
      <c r="AA47028" s="1"/>
      <c r="AB47028" s="1"/>
      <c r="AC47028" s="1"/>
      <c r="AJ47028" s="1"/>
      <c r="AK47028" s="1"/>
      <c r="AL47028" s="1"/>
    </row>
    <row r="47029">
      <c r="I47029" s="1"/>
      <c r="J47029" s="1"/>
      <c r="K47029" s="1"/>
      <c r="AA47029" s="1"/>
      <c r="AB47029" s="1"/>
      <c r="AC47029" s="1"/>
      <c r="AJ47029" s="1"/>
      <c r="AK47029" s="1"/>
      <c r="AL47029" s="1"/>
    </row>
    <row r="47030">
      <c r="I47030" s="1"/>
      <c r="J47030" s="1"/>
      <c r="K47030" s="1"/>
      <c r="AA47030" s="1"/>
      <c r="AB47030" s="1"/>
      <c r="AC47030" s="1"/>
      <c r="AJ47030" s="1"/>
      <c r="AK47030" s="1"/>
      <c r="AL47030" s="1"/>
    </row>
    <row r="47031">
      <c r="I47031" s="1"/>
      <c r="J47031" s="1"/>
      <c r="K47031" s="1"/>
      <c r="AA47031" s="1"/>
      <c r="AB47031" s="1"/>
      <c r="AC47031" s="1"/>
      <c r="AJ47031" s="1"/>
      <c r="AK47031" s="1"/>
      <c r="AL47031" s="1"/>
    </row>
    <row r="47032">
      <c r="I47032" s="1"/>
      <c r="J47032" s="1"/>
      <c r="K47032" s="1"/>
      <c r="AA47032" s="1"/>
      <c r="AB47032" s="1"/>
      <c r="AC47032" s="1"/>
      <c r="AJ47032" s="1"/>
      <c r="AK47032" s="1"/>
      <c r="AL47032" s="1"/>
    </row>
    <row r="47033">
      <c r="I47033" s="1"/>
      <c r="J47033" s="1"/>
      <c r="K47033" s="1"/>
      <c r="AA47033" s="1"/>
      <c r="AB47033" s="1"/>
      <c r="AC47033" s="1"/>
      <c r="AJ47033" s="1"/>
      <c r="AK47033" s="1"/>
      <c r="AL47033" s="1"/>
    </row>
    <row r="47034">
      <c r="I47034" s="1"/>
      <c r="J47034" s="1"/>
      <c r="K47034" s="1"/>
      <c r="AA47034" s="1"/>
      <c r="AB47034" s="1"/>
      <c r="AC47034" s="1"/>
      <c r="AJ47034" s="1"/>
      <c r="AK47034" s="1"/>
      <c r="AL47034" s="1"/>
    </row>
    <row r="47035">
      <c r="I47035" s="1"/>
      <c r="J47035" s="1"/>
      <c r="K47035" s="1"/>
      <c r="AA47035" s="1"/>
      <c r="AB47035" s="1"/>
      <c r="AC47035" s="1"/>
      <c r="AJ47035" s="1"/>
      <c r="AK47035" s="1"/>
      <c r="AL47035" s="1"/>
    </row>
    <row r="47036">
      <c r="I47036" s="1"/>
      <c r="J47036" s="1"/>
      <c r="K47036" s="1"/>
      <c r="AA47036" s="1"/>
      <c r="AB47036" s="1"/>
      <c r="AC47036" s="1"/>
      <c r="AJ47036" s="1"/>
      <c r="AK47036" s="1"/>
      <c r="AL47036" s="1"/>
    </row>
    <row r="47037">
      <c r="I47037" s="1"/>
      <c r="J47037" s="1"/>
      <c r="K47037" s="1"/>
      <c r="AA47037" s="1"/>
      <c r="AB47037" s="1"/>
      <c r="AC47037" s="1"/>
      <c r="AJ47037" s="1"/>
      <c r="AK47037" s="1"/>
      <c r="AL47037" s="1"/>
    </row>
    <row r="47038">
      <c r="I47038" s="1"/>
      <c r="J47038" s="1"/>
      <c r="K47038" s="1"/>
      <c r="AA47038" s="1"/>
      <c r="AB47038" s="1"/>
      <c r="AC47038" s="1"/>
      <c r="AJ47038" s="1"/>
      <c r="AK47038" s="1"/>
      <c r="AL47038" s="1"/>
    </row>
    <row r="47039">
      <c r="I47039" s="1"/>
      <c r="J47039" s="1"/>
      <c r="K47039" s="1"/>
      <c r="AA47039" s="1"/>
      <c r="AB47039" s="1"/>
      <c r="AC47039" s="1"/>
      <c r="AJ47039" s="1"/>
      <c r="AK47039" s="1"/>
      <c r="AL47039" s="1"/>
    </row>
    <row r="47040">
      <c r="I47040" s="1"/>
      <c r="J47040" s="1"/>
      <c r="K47040" s="1"/>
      <c r="AA47040" s="1"/>
      <c r="AB47040" s="1"/>
      <c r="AC47040" s="1"/>
      <c r="AJ47040" s="1"/>
      <c r="AK47040" s="1"/>
      <c r="AL47040" s="1"/>
    </row>
    <row r="47041">
      <c r="I47041" s="1"/>
      <c r="J47041" s="1"/>
      <c r="K47041" s="1"/>
      <c r="AA47041" s="1"/>
      <c r="AB47041" s="1"/>
      <c r="AC47041" s="1"/>
      <c r="AJ47041" s="1"/>
      <c r="AK47041" s="1"/>
      <c r="AL47041" s="1"/>
    </row>
    <row r="47042">
      <c r="I47042" s="1"/>
      <c r="J47042" s="1"/>
      <c r="K47042" s="1"/>
      <c r="AA47042" s="1"/>
      <c r="AB47042" s="1"/>
      <c r="AC47042" s="1"/>
      <c r="AJ47042" s="1"/>
      <c r="AK47042" s="1"/>
      <c r="AL47042" s="1"/>
    </row>
    <row r="47043">
      <c r="I47043" s="1"/>
      <c r="J47043" s="1"/>
      <c r="K47043" s="1"/>
      <c r="AA47043" s="1"/>
      <c r="AB47043" s="1"/>
      <c r="AC47043" s="1"/>
      <c r="AJ47043" s="1"/>
      <c r="AK47043" s="1"/>
      <c r="AL47043" s="1"/>
    </row>
    <row r="47044">
      <c r="I47044" s="1"/>
      <c r="J47044" s="1"/>
      <c r="K47044" s="1"/>
      <c r="AA47044" s="1"/>
      <c r="AB47044" s="1"/>
      <c r="AC47044" s="1"/>
      <c r="AJ47044" s="1"/>
      <c r="AK47044" s="1"/>
      <c r="AL47044" s="1"/>
    </row>
    <row r="47045">
      <c r="I47045" s="1"/>
      <c r="J47045" s="1"/>
      <c r="K47045" s="1"/>
      <c r="AA47045" s="1"/>
      <c r="AB47045" s="1"/>
      <c r="AC47045" s="1"/>
      <c r="AJ47045" s="1"/>
      <c r="AK47045" s="1"/>
      <c r="AL47045" s="1"/>
    </row>
    <row r="47046">
      <c r="I47046" s="1"/>
      <c r="J47046" s="1"/>
      <c r="K47046" s="1"/>
      <c r="AA47046" s="1"/>
      <c r="AB47046" s="1"/>
      <c r="AC47046" s="1"/>
      <c r="AJ47046" s="1"/>
      <c r="AK47046" s="1"/>
      <c r="AL47046" s="1"/>
    </row>
    <row r="47047">
      <c r="I47047" s="1"/>
      <c r="J47047" s="1"/>
      <c r="K47047" s="1"/>
      <c r="AA47047" s="1"/>
      <c r="AB47047" s="1"/>
      <c r="AC47047" s="1"/>
      <c r="AJ47047" s="1"/>
      <c r="AK47047" s="1"/>
      <c r="AL47047" s="1"/>
    </row>
    <row r="47048">
      <c r="I47048" s="1"/>
      <c r="J47048" s="1"/>
      <c r="K47048" s="1"/>
      <c r="AA47048" s="1"/>
      <c r="AB47048" s="1"/>
      <c r="AC47048" s="1"/>
      <c r="AJ47048" s="1"/>
      <c r="AK47048" s="1"/>
      <c r="AL47048" s="1"/>
    </row>
    <row r="47049">
      <c r="I47049" s="1"/>
      <c r="J47049" s="1"/>
      <c r="K47049" s="1"/>
      <c r="AA47049" s="1"/>
      <c r="AB47049" s="1"/>
      <c r="AC47049" s="1"/>
      <c r="AJ47049" s="1"/>
      <c r="AK47049" s="1"/>
      <c r="AL47049" s="1"/>
    </row>
    <row r="47050">
      <c r="I47050" s="1"/>
      <c r="J47050" s="1"/>
      <c r="K47050" s="1"/>
      <c r="AA47050" s="1"/>
      <c r="AB47050" s="1"/>
      <c r="AC47050" s="1"/>
      <c r="AJ47050" s="1"/>
      <c r="AK47050" s="1"/>
      <c r="AL47050" s="1"/>
    </row>
    <row r="47051">
      <c r="I47051" s="1"/>
      <c r="J47051" s="1"/>
      <c r="K47051" s="1"/>
      <c r="AA47051" s="1"/>
      <c r="AB47051" s="1"/>
      <c r="AC47051" s="1"/>
      <c r="AJ47051" s="1"/>
      <c r="AK47051" s="1"/>
      <c r="AL47051" s="1"/>
    </row>
    <row r="47052">
      <c r="I47052" s="1"/>
      <c r="J47052" s="1"/>
      <c r="K47052" s="1"/>
      <c r="AA47052" s="1"/>
      <c r="AB47052" s="1"/>
      <c r="AC47052" s="1"/>
      <c r="AJ47052" s="1"/>
      <c r="AK47052" s="1"/>
      <c r="AL47052" s="1"/>
    </row>
    <row r="47053">
      <c r="I47053" s="1"/>
      <c r="J47053" s="1"/>
      <c r="K47053" s="1"/>
      <c r="AA47053" s="1"/>
      <c r="AB47053" s="1"/>
      <c r="AC47053" s="1"/>
      <c r="AJ47053" s="1"/>
      <c r="AK47053" s="1"/>
      <c r="AL47053" s="1"/>
    </row>
    <row r="47054">
      <c r="I47054" s="1"/>
      <c r="J47054" s="1"/>
      <c r="K47054" s="1"/>
      <c r="AA47054" s="1"/>
      <c r="AB47054" s="1"/>
      <c r="AC47054" s="1"/>
      <c r="AJ47054" s="1"/>
      <c r="AK47054" s="1"/>
      <c r="AL47054" s="1"/>
    </row>
    <row r="47055">
      <c r="I47055" s="1"/>
      <c r="J47055" s="1"/>
      <c r="K47055" s="1"/>
      <c r="AA47055" s="1"/>
      <c r="AB47055" s="1"/>
      <c r="AC47055" s="1"/>
      <c r="AJ47055" s="1"/>
      <c r="AK47055" s="1"/>
      <c r="AL47055" s="1"/>
    </row>
    <row r="47056">
      <c r="I47056" s="1"/>
      <c r="J47056" s="1"/>
      <c r="K47056" s="1"/>
      <c r="AA47056" s="1"/>
      <c r="AB47056" s="1"/>
      <c r="AC47056" s="1"/>
      <c r="AJ47056" s="1"/>
      <c r="AK47056" s="1"/>
      <c r="AL47056" s="1"/>
    </row>
    <row r="47057">
      <c r="I47057" s="1"/>
      <c r="J47057" s="1"/>
      <c r="K47057" s="1"/>
      <c r="AA47057" s="1"/>
      <c r="AB47057" s="1"/>
      <c r="AC47057" s="1"/>
      <c r="AJ47057" s="1"/>
      <c r="AK47057" s="1"/>
      <c r="AL47057" s="1"/>
    </row>
    <row r="47058">
      <c r="I47058" s="1"/>
      <c r="J47058" s="1"/>
      <c r="K47058" s="1"/>
      <c r="AA47058" s="1"/>
      <c r="AB47058" s="1"/>
      <c r="AC47058" s="1"/>
      <c r="AJ47058" s="1"/>
      <c r="AK47058" s="1"/>
      <c r="AL47058" s="1"/>
    </row>
    <row r="47059">
      <c r="I47059" s="1"/>
      <c r="J47059" s="1"/>
      <c r="K47059" s="1"/>
      <c r="AA47059" s="1"/>
      <c r="AB47059" s="1"/>
      <c r="AC47059" s="1"/>
      <c r="AJ47059" s="1"/>
      <c r="AK47059" s="1"/>
      <c r="AL47059" s="1"/>
    </row>
    <row r="47060">
      <c r="I47060" s="1"/>
      <c r="J47060" s="1"/>
      <c r="K47060" s="1"/>
      <c r="AA47060" s="1"/>
      <c r="AB47060" s="1"/>
      <c r="AC47060" s="1"/>
      <c r="AJ47060" s="1"/>
      <c r="AK47060" s="1"/>
      <c r="AL47060" s="1"/>
    </row>
    <row r="47061">
      <c r="I47061" s="1"/>
      <c r="J47061" s="1"/>
      <c r="K47061" s="1"/>
      <c r="AA47061" s="1"/>
      <c r="AB47061" s="1"/>
      <c r="AC47061" s="1"/>
      <c r="AJ47061" s="1"/>
      <c r="AK47061" s="1"/>
      <c r="AL47061" s="1"/>
    </row>
    <row r="47062">
      <c r="I47062" s="1"/>
      <c r="J47062" s="1"/>
      <c r="K47062" s="1"/>
      <c r="AA47062" s="1"/>
      <c r="AB47062" s="1"/>
      <c r="AC47062" s="1"/>
      <c r="AJ47062" s="1"/>
      <c r="AK47062" s="1"/>
      <c r="AL47062" s="1"/>
    </row>
    <row r="47063">
      <c r="I47063" s="1"/>
      <c r="J47063" s="1"/>
      <c r="K47063" s="1"/>
      <c r="AA47063" s="1"/>
      <c r="AB47063" s="1"/>
      <c r="AC47063" s="1"/>
      <c r="AJ47063" s="1"/>
      <c r="AK47063" s="1"/>
      <c r="AL47063" s="1"/>
    </row>
    <row r="47064">
      <c r="I47064" s="1"/>
      <c r="J47064" s="1"/>
      <c r="K47064" s="1"/>
      <c r="AA47064" s="1"/>
      <c r="AB47064" s="1"/>
      <c r="AC47064" s="1"/>
      <c r="AJ47064" s="1"/>
      <c r="AK47064" s="1"/>
      <c r="AL47064" s="1"/>
    </row>
    <row r="47065">
      <c r="I47065" s="1"/>
      <c r="J47065" s="1"/>
      <c r="K47065" s="1"/>
      <c r="AA47065" s="1"/>
      <c r="AB47065" s="1"/>
      <c r="AC47065" s="1"/>
      <c r="AJ47065" s="1"/>
      <c r="AK47065" s="1"/>
      <c r="AL47065" s="1"/>
    </row>
    <row r="47066">
      <c r="I47066" s="1"/>
      <c r="J47066" s="1"/>
      <c r="K47066" s="1"/>
      <c r="AA47066" s="1"/>
      <c r="AB47066" s="1"/>
      <c r="AC47066" s="1"/>
      <c r="AJ47066" s="1"/>
      <c r="AK47066" s="1"/>
      <c r="AL47066" s="1"/>
    </row>
    <row r="47067">
      <c r="I47067" s="1"/>
      <c r="J47067" s="1"/>
      <c r="K47067" s="1"/>
      <c r="AA47067" s="1"/>
      <c r="AB47067" s="1"/>
      <c r="AC47067" s="1"/>
      <c r="AJ47067" s="1"/>
      <c r="AK47067" s="1"/>
      <c r="AL47067" s="1"/>
    </row>
    <row r="47068">
      <c r="I47068" s="1"/>
      <c r="J47068" s="1"/>
      <c r="K47068" s="1"/>
      <c r="AA47068" s="1"/>
      <c r="AB47068" s="1"/>
      <c r="AC47068" s="1"/>
      <c r="AJ47068" s="1"/>
      <c r="AK47068" s="1"/>
      <c r="AL47068" s="1"/>
    </row>
    <row r="47069">
      <c r="I47069" s="1"/>
      <c r="J47069" s="1"/>
      <c r="K47069" s="1"/>
      <c r="AA47069" s="1"/>
      <c r="AB47069" s="1"/>
      <c r="AC47069" s="1"/>
      <c r="AJ47069" s="1"/>
      <c r="AK47069" s="1"/>
      <c r="AL47069" s="1"/>
    </row>
    <row r="47070">
      <c r="I47070" s="1"/>
      <c r="J47070" s="1"/>
      <c r="K47070" s="1"/>
      <c r="AA47070" s="1"/>
      <c r="AB47070" s="1"/>
      <c r="AC47070" s="1"/>
      <c r="AJ47070" s="1"/>
      <c r="AK47070" s="1"/>
      <c r="AL47070" s="1"/>
    </row>
    <row r="47071">
      <c r="I47071" s="1"/>
      <c r="J47071" s="1"/>
      <c r="K47071" s="1"/>
      <c r="AA47071" s="1"/>
      <c r="AB47071" s="1"/>
      <c r="AC47071" s="1"/>
      <c r="AJ47071" s="1"/>
      <c r="AK47071" s="1"/>
      <c r="AL47071" s="1"/>
    </row>
    <row r="47072">
      <c r="I47072" s="1"/>
      <c r="J47072" s="1"/>
      <c r="K47072" s="1"/>
      <c r="AA47072" s="1"/>
      <c r="AB47072" s="1"/>
      <c r="AC47072" s="1"/>
      <c r="AJ47072" s="1"/>
      <c r="AK47072" s="1"/>
      <c r="AL47072" s="1"/>
    </row>
    <row r="47073">
      <c r="I47073" s="1"/>
      <c r="J47073" s="1"/>
      <c r="K47073" s="1"/>
      <c r="AA47073" s="1"/>
      <c r="AB47073" s="1"/>
      <c r="AC47073" s="1"/>
      <c r="AJ47073" s="1"/>
      <c r="AK47073" s="1"/>
      <c r="AL47073" s="1"/>
    </row>
    <row r="47074">
      <c r="I47074" s="1"/>
      <c r="J47074" s="1"/>
      <c r="K47074" s="1"/>
      <c r="AA47074" s="1"/>
      <c r="AB47074" s="1"/>
      <c r="AC47074" s="1"/>
      <c r="AJ47074" s="1"/>
      <c r="AK47074" s="1"/>
      <c r="AL47074" s="1"/>
    </row>
    <row r="47075">
      <c r="I47075" s="1"/>
      <c r="J47075" s="1"/>
      <c r="K47075" s="1"/>
      <c r="AA47075" s="1"/>
      <c r="AB47075" s="1"/>
      <c r="AC47075" s="1"/>
      <c r="AJ47075" s="1"/>
      <c r="AK47075" s="1"/>
      <c r="AL47075" s="1"/>
    </row>
    <row r="47076">
      <c r="I47076" s="1"/>
      <c r="J47076" s="1"/>
      <c r="K47076" s="1"/>
      <c r="AA47076" s="1"/>
      <c r="AB47076" s="1"/>
      <c r="AC47076" s="1"/>
      <c r="AJ47076" s="1"/>
      <c r="AK47076" s="1"/>
      <c r="AL47076" s="1"/>
    </row>
    <row r="47077">
      <c r="I47077" s="1"/>
      <c r="J47077" s="1"/>
      <c r="K47077" s="1"/>
      <c r="AA47077" s="1"/>
      <c r="AB47077" s="1"/>
      <c r="AC47077" s="1"/>
      <c r="AJ47077" s="1"/>
      <c r="AK47077" s="1"/>
      <c r="AL47077" s="1"/>
    </row>
    <row r="47078">
      <c r="I47078" s="1"/>
      <c r="J47078" s="1"/>
      <c r="K47078" s="1"/>
      <c r="AA47078" s="1"/>
      <c r="AB47078" s="1"/>
      <c r="AC47078" s="1"/>
      <c r="AJ47078" s="1"/>
      <c r="AK47078" s="1"/>
      <c r="AL47078" s="1"/>
    </row>
    <row r="47079">
      <c r="I47079" s="1"/>
      <c r="J47079" s="1"/>
      <c r="K47079" s="1"/>
      <c r="AA47079" s="1"/>
      <c r="AB47079" s="1"/>
      <c r="AC47079" s="1"/>
      <c r="AJ47079" s="1"/>
      <c r="AK47079" s="1"/>
      <c r="AL47079" s="1"/>
    </row>
    <row r="47080">
      <c r="I47080" s="1"/>
      <c r="J47080" s="1"/>
      <c r="K47080" s="1"/>
      <c r="AA47080" s="1"/>
      <c r="AB47080" s="1"/>
      <c r="AC47080" s="1"/>
      <c r="AJ47080" s="1"/>
      <c r="AK47080" s="1"/>
      <c r="AL47080" s="1"/>
    </row>
    <row r="47081">
      <c r="I47081" s="1"/>
      <c r="J47081" s="1"/>
      <c r="K47081" s="1"/>
      <c r="AA47081" s="1"/>
      <c r="AB47081" s="1"/>
      <c r="AC47081" s="1"/>
      <c r="AJ47081" s="1"/>
      <c r="AK47081" s="1"/>
      <c r="AL47081" s="1"/>
    </row>
    <row r="47082">
      <c r="I47082" s="1"/>
      <c r="J47082" s="1"/>
      <c r="K47082" s="1"/>
      <c r="AA47082" s="1"/>
      <c r="AB47082" s="1"/>
      <c r="AC47082" s="1"/>
      <c r="AJ47082" s="1"/>
      <c r="AK47082" s="1"/>
      <c r="AL47082" s="1"/>
    </row>
    <row r="47083">
      <c r="I47083" s="1"/>
      <c r="J47083" s="1"/>
      <c r="K47083" s="1"/>
      <c r="AA47083" s="1"/>
      <c r="AB47083" s="1"/>
      <c r="AC47083" s="1"/>
      <c r="AJ47083" s="1"/>
      <c r="AK47083" s="1"/>
      <c r="AL47083" s="1"/>
    </row>
    <row r="47084">
      <c r="I47084" s="1"/>
      <c r="J47084" s="1"/>
      <c r="K47084" s="1"/>
      <c r="AA47084" s="1"/>
      <c r="AB47084" s="1"/>
      <c r="AC47084" s="1"/>
      <c r="AJ47084" s="1"/>
      <c r="AK47084" s="1"/>
      <c r="AL47084" s="1"/>
    </row>
    <row r="47085">
      <c r="I47085" s="1"/>
      <c r="J47085" s="1"/>
      <c r="K47085" s="1"/>
      <c r="AA47085" s="1"/>
      <c r="AB47085" s="1"/>
      <c r="AC47085" s="1"/>
      <c r="AJ47085" s="1"/>
      <c r="AK47085" s="1"/>
      <c r="AL47085" s="1"/>
    </row>
    <row r="47086">
      <c r="I47086" s="1"/>
      <c r="J47086" s="1"/>
      <c r="K47086" s="1"/>
      <c r="AA47086" s="1"/>
      <c r="AB47086" s="1"/>
      <c r="AC47086" s="1"/>
      <c r="AJ47086" s="1"/>
      <c r="AK47086" s="1"/>
      <c r="AL47086" s="1"/>
    </row>
    <row r="47087">
      <c r="I47087" s="1"/>
      <c r="J47087" s="1"/>
      <c r="K47087" s="1"/>
      <c r="AA47087" s="1"/>
      <c r="AB47087" s="1"/>
      <c r="AC47087" s="1"/>
      <c r="AJ47087" s="1"/>
      <c r="AK47087" s="1"/>
      <c r="AL47087" s="1"/>
    </row>
    <row r="47088">
      <c r="I47088" s="1"/>
      <c r="J47088" s="1"/>
      <c r="K47088" s="1"/>
      <c r="AA47088" s="1"/>
      <c r="AB47088" s="1"/>
      <c r="AC47088" s="1"/>
      <c r="AJ47088" s="1"/>
      <c r="AK47088" s="1"/>
      <c r="AL47088" s="1"/>
    </row>
    <row r="47089">
      <c r="I47089" s="1"/>
      <c r="J47089" s="1"/>
      <c r="K47089" s="1"/>
      <c r="AA47089" s="1"/>
      <c r="AB47089" s="1"/>
      <c r="AC47089" s="1"/>
      <c r="AJ47089" s="1"/>
      <c r="AK47089" s="1"/>
      <c r="AL47089" s="1"/>
    </row>
    <row r="47090">
      <c r="I47090" s="1"/>
      <c r="J47090" s="1"/>
      <c r="K47090" s="1"/>
      <c r="AA47090" s="1"/>
      <c r="AB47090" s="1"/>
      <c r="AC47090" s="1"/>
      <c r="AJ47090" s="1"/>
      <c r="AK47090" s="1"/>
      <c r="AL47090" s="1"/>
    </row>
    <row r="47091">
      <c r="I47091" s="1"/>
      <c r="J47091" s="1"/>
      <c r="K47091" s="1"/>
      <c r="AA47091" s="1"/>
      <c r="AB47091" s="1"/>
      <c r="AC47091" s="1"/>
      <c r="AJ47091" s="1"/>
      <c r="AK47091" s="1"/>
      <c r="AL47091" s="1"/>
    </row>
    <row r="47092">
      <c r="I47092" s="1"/>
      <c r="J47092" s="1"/>
      <c r="K47092" s="1"/>
      <c r="AA47092" s="1"/>
      <c r="AB47092" s="1"/>
      <c r="AC47092" s="1"/>
      <c r="AJ47092" s="1"/>
      <c r="AK47092" s="1"/>
      <c r="AL47092" s="1"/>
    </row>
    <row r="47093">
      <c r="I47093" s="1"/>
      <c r="J47093" s="1"/>
      <c r="K47093" s="1"/>
      <c r="AA47093" s="1"/>
      <c r="AB47093" s="1"/>
      <c r="AC47093" s="1"/>
      <c r="AJ47093" s="1"/>
      <c r="AK47093" s="1"/>
      <c r="AL47093" s="1"/>
    </row>
    <row r="47094">
      <c r="I47094" s="1"/>
      <c r="J47094" s="1"/>
      <c r="K47094" s="1"/>
      <c r="AA47094" s="1"/>
      <c r="AB47094" s="1"/>
      <c r="AC47094" s="1"/>
      <c r="AJ47094" s="1"/>
      <c r="AK47094" s="1"/>
      <c r="AL47094" s="1"/>
    </row>
    <row r="47095">
      <c r="I47095" s="1"/>
      <c r="J47095" s="1"/>
      <c r="K47095" s="1"/>
      <c r="AA47095" s="1"/>
      <c r="AB47095" s="1"/>
      <c r="AC47095" s="1"/>
      <c r="AJ47095" s="1"/>
      <c r="AK47095" s="1"/>
      <c r="AL47095" s="1"/>
    </row>
    <row r="47096">
      <c r="I47096" s="1"/>
      <c r="J47096" s="1"/>
      <c r="K47096" s="1"/>
      <c r="AA47096" s="1"/>
      <c r="AB47096" s="1"/>
      <c r="AC47096" s="1"/>
      <c r="AJ47096" s="1"/>
      <c r="AK47096" s="1"/>
      <c r="AL47096" s="1"/>
    </row>
    <row r="47097">
      <c r="I47097" s="1"/>
      <c r="J47097" s="1"/>
      <c r="K47097" s="1"/>
      <c r="AA47097" s="1"/>
      <c r="AB47097" s="1"/>
      <c r="AC47097" s="1"/>
      <c r="AJ47097" s="1"/>
      <c r="AK47097" s="1"/>
      <c r="AL47097" s="1"/>
    </row>
    <row r="47098">
      <c r="I47098" s="1"/>
      <c r="J47098" s="1"/>
      <c r="K47098" s="1"/>
      <c r="AA47098" s="1"/>
      <c r="AB47098" s="1"/>
      <c r="AC47098" s="1"/>
      <c r="AJ47098" s="1"/>
      <c r="AK47098" s="1"/>
      <c r="AL47098" s="1"/>
    </row>
    <row r="47099">
      <c r="I47099" s="1"/>
      <c r="J47099" s="1"/>
      <c r="K47099" s="1"/>
      <c r="AA47099" s="1"/>
      <c r="AB47099" s="1"/>
      <c r="AC47099" s="1"/>
      <c r="AJ47099" s="1"/>
      <c r="AK47099" s="1"/>
      <c r="AL47099" s="1"/>
    </row>
    <row r="47100">
      <c r="I47100" s="1"/>
      <c r="J47100" s="1"/>
      <c r="K47100" s="1"/>
      <c r="AA47100" s="1"/>
      <c r="AB47100" s="1"/>
      <c r="AC47100" s="1"/>
      <c r="AJ47100" s="1"/>
      <c r="AK47100" s="1"/>
      <c r="AL47100" s="1"/>
    </row>
    <row r="47101">
      <c r="I47101" s="1"/>
      <c r="J47101" s="1"/>
      <c r="K47101" s="1"/>
      <c r="AA47101" s="1"/>
      <c r="AB47101" s="1"/>
      <c r="AC47101" s="1"/>
      <c r="AJ47101" s="1"/>
      <c r="AK47101" s="1"/>
      <c r="AL47101" s="1"/>
    </row>
    <row r="47102">
      <c r="I47102" s="1"/>
      <c r="J47102" s="1"/>
      <c r="K47102" s="1"/>
      <c r="AA47102" s="1"/>
      <c r="AB47102" s="1"/>
      <c r="AC47102" s="1"/>
      <c r="AJ47102" s="1"/>
      <c r="AK47102" s="1"/>
      <c r="AL47102" s="1"/>
    </row>
    <row r="47103">
      <c r="I47103" s="1"/>
      <c r="J47103" s="1"/>
      <c r="K47103" s="1"/>
      <c r="AA47103" s="1"/>
      <c r="AB47103" s="1"/>
      <c r="AC47103" s="1"/>
      <c r="AJ47103" s="1"/>
      <c r="AK47103" s="1"/>
      <c r="AL47103" s="1"/>
    </row>
    <row r="47104">
      <c r="I47104" s="1"/>
      <c r="J47104" s="1"/>
      <c r="K47104" s="1"/>
      <c r="AA47104" s="1"/>
      <c r="AB47104" s="1"/>
      <c r="AC47104" s="1"/>
      <c r="AJ47104" s="1"/>
      <c r="AK47104" s="1"/>
      <c r="AL47104" s="1"/>
    </row>
    <row r="47105">
      <c r="I47105" s="1"/>
      <c r="J47105" s="1"/>
      <c r="K47105" s="1"/>
      <c r="AA47105" s="1"/>
      <c r="AB47105" s="1"/>
      <c r="AC47105" s="1"/>
      <c r="AJ47105" s="1"/>
      <c r="AK47105" s="1"/>
      <c r="AL47105" s="1"/>
    </row>
    <row r="47106">
      <c r="I47106" s="1"/>
      <c r="J47106" s="1"/>
      <c r="K47106" s="1"/>
      <c r="AA47106" s="1"/>
      <c r="AB47106" s="1"/>
      <c r="AC47106" s="1"/>
      <c r="AJ47106" s="1"/>
      <c r="AK47106" s="1"/>
      <c r="AL47106" s="1"/>
    </row>
    <row r="47107">
      <c r="I47107" s="1"/>
      <c r="J47107" s="1"/>
      <c r="K47107" s="1"/>
      <c r="AA47107" s="1"/>
      <c r="AB47107" s="1"/>
      <c r="AC47107" s="1"/>
      <c r="AJ47107" s="1"/>
      <c r="AK47107" s="1"/>
      <c r="AL47107" s="1"/>
    </row>
    <row r="47108">
      <c r="I47108" s="1"/>
      <c r="J47108" s="1"/>
      <c r="K47108" s="1"/>
      <c r="AA47108" s="1"/>
      <c r="AB47108" s="1"/>
      <c r="AC47108" s="1"/>
      <c r="AJ47108" s="1"/>
      <c r="AK47108" s="1"/>
      <c r="AL47108" s="1"/>
    </row>
    <row r="47109">
      <c r="I47109" s="1"/>
      <c r="J47109" s="1"/>
      <c r="K47109" s="1"/>
      <c r="AA47109" s="1"/>
      <c r="AB47109" s="1"/>
      <c r="AC47109" s="1"/>
      <c r="AJ47109" s="1"/>
      <c r="AK47109" s="1"/>
      <c r="AL47109" s="1"/>
    </row>
    <row r="47110">
      <c r="I47110" s="1"/>
      <c r="J47110" s="1"/>
      <c r="K47110" s="1"/>
      <c r="AA47110" s="1"/>
      <c r="AB47110" s="1"/>
      <c r="AC47110" s="1"/>
      <c r="AJ47110" s="1"/>
      <c r="AK47110" s="1"/>
      <c r="AL47110" s="1"/>
    </row>
    <row r="47111">
      <c r="I47111" s="1"/>
      <c r="J47111" s="1"/>
      <c r="K47111" s="1"/>
      <c r="AA47111" s="1"/>
      <c r="AB47111" s="1"/>
      <c r="AC47111" s="1"/>
      <c r="AJ47111" s="1"/>
      <c r="AK47111" s="1"/>
      <c r="AL47111" s="1"/>
    </row>
    <row r="47112">
      <c r="I47112" s="1"/>
      <c r="J47112" s="1"/>
      <c r="K47112" s="1"/>
      <c r="AA47112" s="1"/>
      <c r="AB47112" s="1"/>
      <c r="AC47112" s="1"/>
      <c r="AJ47112" s="1"/>
      <c r="AK47112" s="1"/>
      <c r="AL47112" s="1"/>
    </row>
    <row r="47113">
      <c r="I47113" s="1"/>
      <c r="J47113" s="1"/>
      <c r="K47113" s="1"/>
      <c r="AA47113" s="1"/>
      <c r="AB47113" s="1"/>
      <c r="AC47113" s="1"/>
      <c r="AJ47113" s="1"/>
      <c r="AK47113" s="1"/>
      <c r="AL47113" s="1"/>
    </row>
    <row r="47114">
      <c r="I47114" s="1"/>
      <c r="J47114" s="1"/>
      <c r="K47114" s="1"/>
      <c r="AA47114" s="1"/>
      <c r="AB47114" s="1"/>
      <c r="AC47114" s="1"/>
      <c r="AJ47114" s="1"/>
      <c r="AK47114" s="1"/>
      <c r="AL47114" s="1"/>
    </row>
    <row r="47115">
      <c r="I47115" s="1"/>
      <c r="J47115" s="1"/>
      <c r="K47115" s="1"/>
      <c r="AA47115" s="1"/>
      <c r="AB47115" s="1"/>
      <c r="AC47115" s="1"/>
      <c r="AJ47115" s="1"/>
      <c r="AK47115" s="1"/>
      <c r="AL47115" s="1"/>
    </row>
    <row r="47116">
      <c r="I47116" s="1"/>
      <c r="J47116" s="1"/>
      <c r="K47116" s="1"/>
      <c r="AA47116" s="1"/>
      <c r="AB47116" s="1"/>
      <c r="AC47116" s="1"/>
      <c r="AJ47116" s="1"/>
      <c r="AK47116" s="1"/>
      <c r="AL47116" s="1"/>
    </row>
    <row r="47117">
      <c r="I47117" s="1"/>
      <c r="J47117" s="1"/>
      <c r="K47117" s="1"/>
      <c r="AA47117" s="1"/>
      <c r="AB47117" s="1"/>
      <c r="AC47117" s="1"/>
      <c r="AJ47117" s="1"/>
      <c r="AK47117" s="1"/>
      <c r="AL47117" s="1"/>
    </row>
    <row r="47118">
      <c r="I47118" s="1"/>
      <c r="J47118" s="1"/>
      <c r="K47118" s="1"/>
      <c r="AA47118" s="1"/>
      <c r="AB47118" s="1"/>
      <c r="AC47118" s="1"/>
      <c r="AJ47118" s="1"/>
      <c r="AK47118" s="1"/>
      <c r="AL47118" s="1"/>
    </row>
    <row r="47119">
      <c r="I47119" s="1"/>
      <c r="J47119" s="1"/>
      <c r="K47119" s="1"/>
      <c r="AA47119" s="1"/>
      <c r="AB47119" s="1"/>
      <c r="AC47119" s="1"/>
      <c r="AJ47119" s="1"/>
      <c r="AK47119" s="1"/>
      <c r="AL47119" s="1"/>
    </row>
    <row r="47120">
      <c r="I47120" s="1"/>
      <c r="J47120" s="1"/>
      <c r="K47120" s="1"/>
      <c r="AA47120" s="1"/>
      <c r="AB47120" s="1"/>
      <c r="AC47120" s="1"/>
      <c r="AJ47120" s="1"/>
      <c r="AK47120" s="1"/>
      <c r="AL47120" s="1"/>
    </row>
    <row r="47121">
      <c r="I47121" s="1"/>
      <c r="J47121" s="1"/>
      <c r="K47121" s="1"/>
      <c r="AA47121" s="1"/>
      <c r="AB47121" s="1"/>
      <c r="AC47121" s="1"/>
      <c r="AJ47121" s="1"/>
      <c r="AK47121" s="1"/>
      <c r="AL47121" s="1"/>
    </row>
    <row r="47122">
      <c r="I47122" s="1"/>
      <c r="J47122" s="1"/>
      <c r="K47122" s="1"/>
      <c r="AA47122" s="1"/>
      <c r="AB47122" s="1"/>
      <c r="AC47122" s="1"/>
      <c r="AJ47122" s="1"/>
      <c r="AK47122" s="1"/>
      <c r="AL47122" s="1"/>
    </row>
    <row r="47123">
      <c r="I47123" s="1"/>
      <c r="J47123" s="1"/>
      <c r="K47123" s="1"/>
      <c r="AA47123" s="1"/>
      <c r="AB47123" s="1"/>
      <c r="AC47123" s="1"/>
      <c r="AJ47123" s="1"/>
      <c r="AK47123" s="1"/>
      <c r="AL47123" s="1"/>
    </row>
    <row r="47124">
      <c r="I47124" s="1"/>
      <c r="J47124" s="1"/>
      <c r="K47124" s="1"/>
      <c r="AA47124" s="1"/>
      <c r="AB47124" s="1"/>
      <c r="AC47124" s="1"/>
      <c r="AJ47124" s="1"/>
      <c r="AK47124" s="1"/>
      <c r="AL47124" s="1"/>
    </row>
    <row r="47125">
      <c r="I47125" s="1"/>
      <c r="J47125" s="1"/>
      <c r="K47125" s="1"/>
      <c r="AA47125" s="1"/>
      <c r="AB47125" s="1"/>
      <c r="AC47125" s="1"/>
      <c r="AJ47125" s="1"/>
      <c r="AK47125" s="1"/>
      <c r="AL47125" s="1"/>
    </row>
    <row r="47126">
      <c r="I47126" s="1"/>
      <c r="J47126" s="1"/>
      <c r="K47126" s="1"/>
      <c r="AA47126" s="1"/>
      <c r="AB47126" s="1"/>
      <c r="AC47126" s="1"/>
      <c r="AJ47126" s="1"/>
      <c r="AK47126" s="1"/>
      <c r="AL47126" s="1"/>
    </row>
    <row r="47127">
      <c r="I47127" s="1"/>
      <c r="J47127" s="1"/>
      <c r="K47127" s="1"/>
      <c r="AA47127" s="1"/>
      <c r="AB47127" s="1"/>
      <c r="AC47127" s="1"/>
      <c r="AJ47127" s="1"/>
      <c r="AK47127" s="1"/>
      <c r="AL47127" s="1"/>
    </row>
    <row r="47128">
      <c r="I47128" s="1"/>
      <c r="J47128" s="1"/>
      <c r="K47128" s="1"/>
      <c r="AA47128" s="1"/>
      <c r="AB47128" s="1"/>
      <c r="AC47128" s="1"/>
      <c r="AJ47128" s="1"/>
      <c r="AK47128" s="1"/>
      <c r="AL47128" s="1"/>
    </row>
    <row r="47129">
      <c r="I47129" s="1"/>
      <c r="J47129" s="1"/>
      <c r="K47129" s="1"/>
      <c r="AA47129" s="1"/>
      <c r="AB47129" s="1"/>
      <c r="AC47129" s="1"/>
      <c r="AJ47129" s="1"/>
      <c r="AK47129" s="1"/>
      <c r="AL47129" s="1"/>
    </row>
    <row r="47130">
      <c r="I47130" s="1"/>
      <c r="J47130" s="1"/>
      <c r="K47130" s="1"/>
      <c r="AA47130" s="1"/>
      <c r="AB47130" s="1"/>
      <c r="AC47130" s="1"/>
      <c r="AJ47130" s="1"/>
      <c r="AK47130" s="1"/>
      <c r="AL47130" s="1"/>
    </row>
    <row r="47131">
      <c r="I47131" s="1"/>
      <c r="J47131" s="1"/>
      <c r="K47131" s="1"/>
      <c r="AA47131" s="1"/>
      <c r="AB47131" s="1"/>
      <c r="AC47131" s="1"/>
      <c r="AJ47131" s="1"/>
      <c r="AK47131" s="1"/>
      <c r="AL47131" s="1"/>
    </row>
    <row r="47132">
      <c r="I47132" s="1"/>
      <c r="J47132" s="1"/>
      <c r="K47132" s="1"/>
      <c r="AA47132" s="1"/>
      <c r="AB47132" s="1"/>
      <c r="AC47132" s="1"/>
      <c r="AJ47132" s="1"/>
      <c r="AK47132" s="1"/>
      <c r="AL47132" s="1"/>
    </row>
    <row r="47133">
      <c r="I47133" s="1"/>
      <c r="J47133" s="1"/>
      <c r="K47133" s="1"/>
      <c r="AA47133" s="1"/>
      <c r="AB47133" s="1"/>
      <c r="AC47133" s="1"/>
      <c r="AJ47133" s="1"/>
      <c r="AK47133" s="1"/>
      <c r="AL47133" s="1"/>
    </row>
    <row r="47134">
      <c r="I47134" s="1"/>
      <c r="J47134" s="1"/>
      <c r="K47134" s="1"/>
      <c r="AA47134" s="1"/>
      <c r="AB47134" s="1"/>
      <c r="AC47134" s="1"/>
      <c r="AJ47134" s="1"/>
      <c r="AK47134" s="1"/>
      <c r="AL47134" s="1"/>
    </row>
    <row r="47135">
      <c r="I47135" s="1"/>
      <c r="J47135" s="1"/>
      <c r="K47135" s="1"/>
      <c r="AA47135" s="1"/>
      <c r="AB47135" s="1"/>
      <c r="AC47135" s="1"/>
      <c r="AJ47135" s="1"/>
      <c r="AK47135" s="1"/>
      <c r="AL47135" s="1"/>
    </row>
    <row r="47136">
      <c r="I47136" s="1"/>
      <c r="J47136" s="1"/>
      <c r="K47136" s="1"/>
      <c r="AA47136" s="1"/>
      <c r="AB47136" s="1"/>
      <c r="AC47136" s="1"/>
      <c r="AJ47136" s="1"/>
      <c r="AK47136" s="1"/>
      <c r="AL47136" s="1"/>
    </row>
    <row r="47137">
      <c r="I47137" s="1"/>
      <c r="J47137" s="1"/>
      <c r="K47137" s="1"/>
      <c r="AA47137" s="1"/>
      <c r="AB47137" s="1"/>
      <c r="AC47137" s="1"/>
      <c r="AJ47137" s="1"/>
      <c r="AK47137" s="1"/>
      <c r="AL47137" s="1"/>
    </row>
    <row r="47138">
      <c r="I47138" s="1"/>
      <c r="J47138" s="1"/>
      <c r="K47138" s="1"/>
      <c r="AA47138" s="1"/>
      <c r="AB47138" s="1"/>
      <c r="AC47138" s="1"/>
      <c r="AJ47138" s="1"/>
      <c r="AK47138" s="1"/>
      <c r="AL47138" s="1"/>
    </row>
    <row r="47139">
      <c r="I47139" s="1"/>
      <c r="J47139" s="1"/>
      <c r="K47139" s="1"/>
      <c r="AA47139" s="1"/>
      <c r="AB47139" s="1"/>
      <c r="AC47139" s="1"/>
      <c r="AJ47139" s="1"/>
      <c r="AK47139" s="1"/>
      <c r="AL47139" s="1"/>
    </row>
    <row r="47140">
      <c r="I47140" s="1"/>
      <c r="J47140" s="1"/>
      <c r="K47140" s="1"/>
      <c r="AA47140" s="1"/>
      <c r="AB47140" s="1"/>
      <c r="AC47140" s="1"/>
      <c r="AJ47140" s="1"/>
      <c r="AK47140" s="1"/>
      <c r="AL47140" s="1"/>
    </row>
    <row r="47141">
      <c r="I47141" s="1"/>
      <c r="J47141" s="1"/>
      <c r="K47141" s="1"/>
      <c r="AA47141" s="1"/>
      <c r="AB47141" s="1"/>
      <c r="AC47141" s="1"/>
      <c r="AJ47141" s="1"/>
      <c r="AK47141" s="1"/>
      <c r="AL47141" s="1"/>
    </row>
    <row r="47142">
      <c r="I47142" s="1"/>
      <c r="J47142" s="1"/>
      <c r="K47142" s="1"/>
      <c r="AA47142" s="1"/>
      <c r="AB47142" s="1"/>
      <c r="AC47142" s="1"/>
      <c r="AJ47142" s="1"/>
      <c r="AK47142" s="1"/>
      <c r="AL47142" s="1"/>
    </row>
    <row r="47143">
      <c r="I47143" s="1"/>
      <c r="J47143" s="1"/>
      <c r="K47143" s="1"/>
      <c r="AA47143" s="1"/>
      <c r="AB47143" s="1"/>
      <c r="AC47143" s="1"/>
      <c r="AJ47143" s="1"/>
      <c r="AK47143" s="1"/>
      <c r="AL47143" s="1"/>
    </row>
    <row r="47144">
      <c r="I47144" s="1"/>
      <c r="J47144" s="1"/>
      <c r="K47144" s="1"/>
      <c r="AA47144" s="1"/>
      <c r="AB47144" s="1"/>
      <c r="AC47144" s="1"/>
      <c r="AJ47144" s="1"/>
      <c r="AK47144" s="1"/>
      <c r="AL47144" s="1"/>
    </row>
    <row r="47145">
      <c r="I47145" s="1"/>
      <c r="J47145" s="1"/>
      <c r="K47145" s="1"/>
      <c r="AA47145" s="1"/>
      <c r="AB47145" s="1"/>
      <c r="AC47145" s="1"/>
      <c r="AJ47145" s="1"/>
      <c r="AK47145" s="1"/>
      <c r="AL47145" s="1"/>
    </row>
    <row r="47146">
      <c r="I47146" s="1"/>
      <c r="J47146" s="1"/>
      <c r="K47146" s="1"/>
      <c r="AA47146" s="1"/>
      <c r="AB47146" s="1"/>
      <c r="AC47146" s="1"/>
      <c r="AJ47146" s="1"/>
      <c r="AK47146" s="1"/>
      <c r="AL47146" s="1"/>
    </row>
    <row r="47147">
      <c r="I47147" s="1"/>
      <c r="J47147" s="1"/>
      <c r="K47147" s="1"/>
      <c r="AA47147" s="1"/>
      <c r="AB47147" s="1"/>
      <c r="AC47147" s="1"/>
      <c r="AJ47147" s="1"/>
      <c r="AK47147" s="1"/>
      <c r="AL47147" s="1"/>
    </row>
    <row r="47148">
      <c r="I47148" s="1"/>
      <c r="J47148" s="1"/>
      <c r="K47148" s="1"/>
      <c r="AA47148" s="1"/>
      <c r="AB47148" s="1"/>
      <c r="AC47148" s="1"/>
      <c r="AJ47148" s="1"/>
      <c r="AK47148" s="1"/>
      <c r="AL47148" s="1"/>
    </row>
    <row r="47149">
      <c r="I47149" s="1"/>
      <c r="J47149" s="1"/>
      <c r="K47149" s="1"/>
      <c r="AA47149" s="1"/>
      <c r="AB47149" s="1"/>
      <c r="AC47149" s="1"/>
      <c r="AJ47149" s="1"/>
      <c r="AK47149" s="1"/>
      <c r="AL47149" s="1"/>
    </row>
    <row r="47150">
      <c r="I47150" s="1"/>
      <c r="J47150" s="1"/>
      <c r="K47150" s="1"/>
      <c r="AA47150" s="1"/>
      <c r="AB47150" s="1"/>
      <c r="AC47150" s="1"/>
      <c r="AJ47150" s="1"/>
      <c r="AK47150" s="1"/>
      <c r="AL47150" s="1"/>
    </row>
    <row r="47151">
      <c r="I47151" s="1"/>
      <c r="J47151" s="1"/>
      <c r="K47151" s="1"/>
      <c r="AA47151" s="1"/>
      <c r="AB47151" s="1"/>
      <c r="AC47151" s="1"/>
      <c r="AJ47151" s="1"/>
      <c r="AK47151" s="1"/>
      <c r="AL47151" s="1"/>
    </row>
    <row r="47152">
      <c r="I47152" s="1"/>
      <c r="J47152" s="1"/>
      <c r="K47152" s="1"/>
      <c r="AA47152" s="1"/>
      <c r="AB47152" s="1"/>
      <c r="AC47152" s="1"/>
      <c r="AJ47152" s="1"/>
      <c r="AK47152" s="1"/>
      <c r="AL47152" s="1"/>
    </row>
    <row r="47153">
      <c r="I47153" s="1"/>
      <c r="J47153" s="1"/>
      <c r="K47153" s="1"/>
      <c r="AA47153" s="1"/>
      <c r="AB47153" s="1"/>
      <c r="AC47153" s="1"/>
      <c r="AJ47153" s="1"/>
      <c r="AK47153" s="1"/>
      <c r="AL47153" s="1"/>
    </row>
    <row r="47154">
      <c r="I47154" s="1"/>
      <c r="J47154" s="1"/>
      <c r="K47154" s="1"/>
      <c r="AA47154" s="1"/>
      <c r="AB47154" s="1"/>
      <c r="AC47154" s="1"/>
      <c r="AJ47154" s="1"/>
      <c r="AK47154" s="1"/>
      <c r="AL47154" s="1"/>
    </row>
    <row r="47155">
      <c r="I47155" s="1"/>
      <c r="J47155" s="1"/>
      <c r="K47155" s="1"/>
      <c r="AA47155" s="1"/>
      <c r="AB47155" s="1"/>
      <c r="AC47155" s="1"/>
      <c r="AJ47155" s="1"/>
      <c r="AK47155" s="1"/>
      <c r="AL47155" s="1"/>
    </row>
    <row r="47156">
      <c r="I47156" s="1"/>
      <c r="J47156" s="1"/>
      <c r="K47156" s="1"/>
      <c r="AA47156" s="1"/>
      <c r="AB47156" s="1"/>
      <c r="AC47156" s="1"/>
      <c r="AJ47156" s="1"/>
      <c r="AK47156" s="1"/>
      <c r="AL47156" s="1"/>
    </row>
    <row r="47157">
      <c r="I47157" s="1"/>
      <c r="J47157" s="1"/>
      <c r="K47157" s="1"/>
      <c r="AA47157" s="1"/>
      <c r="AB47157" s="1"/>
      <c r="AC47157" s="1"/>
      <c r="AJ47157" s="1"/>
      <c r="AK47157" s="1"/>
      <c r="AL47157" s="1"/>
    </row>
    <row r="47158">
      <c r="I47158" s="1"/>
      <c r="J47158" s="1"/>
      <c r="K47158" s="1"/>
      <c r="AA47158" s="1"/>
      <c r="AB47158" s="1"/>
      <c r="AC47158" s="1"/>
      <c r="AJ47158" s="1"/>
      <c r="AK47158" s="1"/>
      <c r="AL47158" s="1"/>
    </row>
    <row r="47159">
      <c r="I47159" s="1"/>
      <c r="J47159" s="1"/>
      <c r="K47159" s="1"/>
      <c r="AA47159" s="1"/>
      <c r="AB47159" s="1"/>
      <c r="AC47159" s="1"/>
      <c r="AJ47159" s="1"/>
      <c r="AK47159" s="1"/>
      <c r="AL47159" s="1"/>
    </row>
    <row r="47160">
      <c r="I47160" s="1"/>
      <c r="J47160" s="1"/>
      <c r="K47160" s="1"/>
      <c r="AA47160" s="1"/>
      <c r="AB47160" s="1"/>
      <c r="AC47160" s="1"/>
      <c r="AJ47160" s="1"/>
      <c r="AK47160" s="1"/>
      <c r="AL47160" s="1"/>
    </row>
    <row r="47161">
      <c r="I47161" s="1"/>
      <c r="J47161" s="1"/>
      <c r="K47161" s="1"/>
      <c r="AA47161" s="1"/>
      <c r="AB47161" s="1"/>
      <c r="AC47161" s="1"/>
      <c r="AJ47161" s="1"/>
      <c r="AK47161" s="1"/>
      <c r="AL47161" s="1"/>
    </row>
    <row r="47162">
      <c r="I47162" s="1"/>
      <c r="J47162" s="1"/>
      <c r="K47162" s="1"/>
      <c r="AA47162" s="1"/>
      <c r="AB47162" s="1"/>
      <c r="AC47162" s="1"/>
      <c r="AJ47162" s="1"/>
      <c r="AK47162" s="1"/>
      <c r="AL47162" s="1"/>
    </row>
    <row r="47163">
      <c r="I47163" s="1"/>
      <c r="J47163" s="1"/>
      <c r="K47163" s="1"/>
      <c r="AA47163" s="1"/>
      <c r="AB47163" s="1"/>
      <c r="AC47163" s="1"/>
      <c r="AJ47163" s="1"/>
      <c r="AK47163" s="1"/>
      <c r="AL47163" s="1"/>
    </row>
    <row r="47164">
      <c r="I47164" s="1"/>
      <c r="J47164" s="1"/>
      <c r="K47164" s="1"/>
      <c r="AA47164" s="1"/>
      <c r="AB47164" s="1"/>
      <c r="AC47164" s="1"/>
      <c r="AJ47164" s="1"/>
      <c r="AK47164" s="1"/>
      <c r="AL47164" s="1"/>
    </row>
    <row r="47165">
      <c r="I47165" s="1"/>
      <c r="J47165" s="1"/>
      <c r="K47165" s="1"/>
      <c r="AA47165" s="1"/>
      <c r="AB47165" s="1"/>
      <c r="AC47165" s="1"/>
      <c r="AJ47165" s="1"/>
      <c r="AK47165" s="1"/>
      <c r="AL47165" s="1"/>
    </row>
    <row r="47166">
      <c r="I47166" s="1"/>
      <c r="J47166" s="1"/>
      <c r="K47166" s="1"/>
      <c r="AA47166" s="1"/>
      <c r="AB47166" s="1"/>
      <c r="AC47166" s="1"/>
      <c r="AJ47166" s="1"/>
      <c r="AK47166" s="1"/>
      <c r="AL47166" s="1"/>
    </row>
    <row r="47167">
      <c r="I47167" s="1"/>
      <c r="J47167" s="1"/>
      <c r="K47167" s="1"/>
      <c r="AA47167" s="1"/>
      <c r="AB47167" s="1"/>
      <c r="AC47167" s="1"/>
      <c r="AJ47167" s="1"/>
      <c r="AK47167" s="1"/>
      <c r="AL47167" s="1"/>
    </row>
    <row r="47168">
      <c r="I47168" s="1"/>
      <c r="J47168" s="1"/>
      <c r="K47168" s="1"/>
      <c r="AA47168" s="1"/>
      <c r="AB47168" s="1"/>
      <c r="AC47168" s="1"/>
      <c r="AJ47168" s="1"/>
      <c r="AK47168" s="1"/>
      <c r="AL47168" s="1"/>
    </row>
    <row r="47169">
      <c r="I47169" s="1"/>
      <c r="J47169" s="1"/>
      <c r="K47169" s="1"/>
      <c r="AA47169" s="1"/>
      <c r="AB47169" s="1"/>
      <c r="AC47169" s="1"/>
      <c r="AJ47169" s="1"/>
      <c r="AK47169" s="1"/>
      <c r="AL47169" s="1"/>
    </row>
    <row r="47170">
      <c r="I47170" s="1"/>
      <c r="J47170" s="1"/>
      <c r="K47170" s="1"/>
      <c r="AA47170" s="1"/>
      <c r="AB47170" s="1"/>
      <c r="AC47170" s="1"/>
      <c r="AJ47170" s="1"/>
      <c r="AK47170" s="1"/>
      <c r="AL47170" s="1"/>
    </row>
    <row r="47171">
      <c r="I47171" s="1"/>
      <c r="J47171" s="1"/>
      <c r="K47171" s="1"/>
      <c r="AA47171" s="1"/>
      <c r="AB47171" s="1"/>
      <c r="AC47171" s="1"/>
      <c r="AJ47171" s="1"/>
      <c r="AK47171" s="1"/>
      <c r="AL47171" s="1"/>
    </row>
    <row r="47172">
      <c r="I47172" s="1"/>
      <c r="J47172" s="1"/>
      <c r="K47172" s="1"/>
      <c r="AA47172" s="1"/>
      <c r="AB47172" s="1"/>
      <c r="AC47172" s="1"/>
      <c r="AJ47172" s="1"/>
      <c r="AK47172" s="1"/>
      <c r="AL47172" s="1"/>
    </row>
    <row r="47173">
      <c r="I47173" s="1"/>
      <c r="J47173" s="1"/>
      <c r="K47173" s="1"/>
      <c r="AA47173" s="1"/>
      <c r="AB47173" s="1"/>
      <c r="AC47173" s="1"/>
      <c r="AJ47173" s="1"/>
      <c r="AK47173" s="1"/>
      <c r="AL47173" s="1"/>
    </row>
    <row r="47174">
      <c r="I47174" s="1"/>
      <c r="J47174" s="1"/>
      <c r="K47174" s="1"/>
      <c r="AA47174" s="1"/>
      <c r="AB47174" s="1"/>
      <c r="AC47174" s="1"/>
      <c r="AJ47174" s="1"/>
      <c r="AK47174" s="1"/>
      <c r="AL47174" s="1"/>
    </row>
    <row r="47175">
      <c r="I47175" s="1"/>
      <c r="J47175" s="1"/>
      <c r="K47175" s="1"/>
      <c r="AA47175" s="1"/>
      <c r="AB47175" s="1"/>
      <c r="AC47175" s="1"/>
      <c r="AJ47175" s="1"/>
      <c r="AK47175" s="1"/>
      <c r="AL47175" s="1"/>
    </row>
    <row r="47176">
      <c r="I47176" s="1"/>
      <c r="J47176" s="1"/>
      <c r="K47176" s="1"/>
      <c r="AA47176" s="1"/>
      <c r="AB47176" s="1"/>
      <c r="AC47176" s="1"/>
      <c r="AJ47176" s="1"/>
      <c r="AK47176" s="1"/>
      <c r="AL47176" s="1"/>
    </row>
    <row r="47177">
      <c r="I47177" s="1"/>
      <c r="J47177" s="1"/>
      <c r="K47177" s="1"/>
      <c r="AA47177" s="1"/>
      <c r="AB47177" s="1"/>
      <c r="AC47177" s="1"/>
      <c r="AJ47177" s="1"/>
      <c r="AK47177" s="1"/>
      <c r="AL47177" s="1"/>
    </row>
    <row r="47178">
      <c r="I47178" s="1"/>
      <c r="J47178" s="1"/>
      <c r="K47178" s="1"/>
      <c r="AA47178" s="1"/>
      <c r="AB47178" s="1"/>
      <c r="AC47178" s="1"/>
      <c r="AJ47178" s="1"/>
      <c r="AK47178" s="1"/>
      <c r="AL47178" s="1"/>
    </row>
    <row r="47179">
      <c r="I47179" s="1"/>
      <c r="J47179" s="1"/>
      <c r="K47179" s="1"/>
      <c r="AA47179" s="1"/>
      <c r="AB47179" s="1"/>
      <c r="AC47179" s="1"/>
      <c r="AJ47179" s="1"/>
      <c r="AK47179" s="1"/>
      <c r="AL47179" s="1"/>
    </row>
    <row r="47180">
      <c r="I47180" s="1"/>
      <c r="J47180" s="1"/>
      <c r="K47180" s="1"/>
      <c r="AA47180" s="1"/>
      <c r="AB47180" s="1"/>
      <c r="AC47180" s="1"/>
      <c r="AJ47180" s="1"/>
      <c r="AK47180" s="1"/>
      <c r="AL47180" s="1"/>
    </row>
    <row r="47181">
      <c r="I47181" s="1"/>
      <c r="J47181" s="1"/>
      <c r="K47181" s="1"/>
      <c r="AA47181" s="1"/>
      <c r="AB47181" s="1"/>
      <c r="AC47181" s="1"/>
      <c r="AJ47181" s="1"/>
      <c r="AK47181" s="1"/>
      <c r="AL47181" s="1"/>
    </row>
    <row r="47182">
      <c r="I47182" s="1"/>
      <c r="J47182" s="1"/>
      <c r="K47182" s="1"/>
      <c r="AA47182" s="1"/>
      <c r="AB47182" s="1"/>
      <c r="AC47182" s="1"/>
      <c r="AJ47182" s="1"/>
      <c r="AK47182" s="1"/>
      <c r="AL47182" s="1"/>
    </row>
    <row r="47183">
      <c r="I47183" s="1"/>
      <c r="J47183" s="1"/>
      <c r="K47183" s="1"/>
      <c r="AA47183" s="1"/>
      <c r="AB47183" s="1"/>
      <c r="AC47183" s="1"/>
      <c r="AJ47183" s="1"/>
      <c r="AK47183" s="1"/>
      <c r="AL47183" s="1"/>
    </row>
    <row r="47184">
      <c r="I47184" s="1"/>
      <c r="J47184" s="1"/>
      <c r="K47184" s="1"/>
      <c r="AA47184" s="1"/>
      <c r="AB47184" s="1"/>
      <c r="AC47184" s="1"/>
      <c r="AJ47184" s="1"/>
      <c r="AK47184" s="1"/>
      <c r="AL47184" s="1"/>
    </row>
    <row r="47185">
      <c r="I47185" s="1"/>
      <c r="J47185" s="1"/>
      <c r="K47185" s="1"/>
      <c r="AA47185" s="1"/>
      <c r="AB47185" s="1"/>
      <c r="AC47185" s="1"/>
      <c r="AJ47185" s="1"/>
      <c r="AK47185" s="1"/>
      <c r="AL47185" s="1"/>
    </row>
    <row r="47186">
      <c r="I47186" s="1"/>
      <c r="J47186" s="1"/>
      <c r="K47186" s="1"/>
      <c r="AA47186" s="1"/>
      <c r="AB47186" s="1"/>
      <c r="AC47186" s="1"/>
      <c r="AJ47186" s="1"/>
      <c r="AK47186" s="1"/>
      <c r="AL47186" s="1"/>
    </row>
    <row r="47187">
      <c r="I47187" s="1"/>
      <c r="J47187" s="1"/>
      <c r="K47187" s="1"/>
      <c r="AA47187" s="1"/>
      <c r="AB47187" s="1"/>
      <c r="AC47187" s="1"/>
      <c r="AJ47187" s="1"/>
      <c r="AK47187" s="1"/>
      <c r="AL47187" s="1"/>
    </row>
    <row r="47188">
      <c r="I47188" s="1"/>
      <c r="J47188" s="1"/>
      <c r="K47188" s="1"/>
      <c r="AA47188" s="1"/>
      <c r="AB47188" s="1"/>
      <c r="AC47188" s="1"/>
      <c r="AJ47188" s="1"/>
      <c r="AK47188" s="1"/>
      <c r="AL47188" s="1"/>
    </row>
    <row r="47189">
      <c r="I47189" s="1"/>
      <c r="J47189" s="1"/>
      <c r="K47189" s="1"/>
      <c r="AA47189" s="1"/>
      <c r="AB47189" s="1"/>
      <c r="AC47189" s="1"/>
      <c r="AJ47189" s="1"/>
      <c r="AK47189" s="1"/>
      <c r="AL47189" s="1"/>
    </row>
    <row r="47190">
      <c r="I47190" s="1"/>
      <c r="J47190" s="1"/>
      <c r="K47190" s="1"/>
      <c r="AA47190" s="1"/>
      <c r="AB47190" s="1"/>
      <c r="AC47190" s="1"/>
      <c r="AJ47190" s="1"/>
      <c r="AK47190" s="1"/>
      <c r="AL47190" s="1"/>
    </row>
    <row r="47191">
      <c r="I47191" s="1"/>
      <c r="J47191" s="1"/>
      <c r="K47191" s="1"/>
      <c r="AA47191" s="1"/>
      <c r="AB47191" s="1"/>
      <c r="AC47191" s="1"/>
      <c r="AJ47191" s="1"/>
      <c r="AK47191" s="1"/>
      <c r="AL47191" s="1"/>
    </row>
    <row r="47192">
      <c r="I47192" s="1"/>
      <c r="J47192" s="1"/>
      <c r="K47192" s="1"/>
      <c r="AA47192" s="1"/>
      <c r="AB47192" s="1"/>
      <c r="AC47192" s="1"/>
      <c r="AJ47192" s="1"/>
      <c r="AK47192" s="1"/>
      <c r="AL47192" s="1"/>
    </row>
    <row r="47193">
      <c r="I47193" s="1"/>
      <c r="J47193" s="1"/>
      <c r="K47193" s="1"/>
      <c r="AA47193" s="1"/>
      <c r="AB47193" s="1"/>
      <c r="AC47193" s="1"/>
      <c r="AJ47193" s="1"/>
      <c r="AK47193" s="1"/>
      <c r="AL47193" s="1"/>
    </row>
    <row r="47194">
      <c r="I47194" s="1"/>
      <c r="J47194" s="1"/>
      <c r="K47194" s="1"/>
      <c r="AA47194" s="1"/>
      <c r="AB47194" s="1"/>
      <c r="AC47194" s="1"/>
      <c r="AJ47194" s="1"/>
      <c r="AK47194" s="1"/>
      <c r="AL47194" s="1"/>
    </row>
    <row r="47195">
      <c r="I47195" s="1"/>
      <c r="J47195" s="1"/>
      <c r="K47195" s="1"/>
      <c r="AA47195" s="1"/>
      <c r="AB47195" s="1"/>
      <c r="AC47195" s="1"/>
      <c r="AJ47195" s="1"/>
      <c r="AK47195" s="1"/>
      <c r="AL47195" s="1"/>
    </row>
    <row r="47196">
      <c r="I47196" s="1"/>
      <c r="J47196" s="1"/>
      <c r="K47196" s="1"/>
      <c r="AA47196" s="1"/>
      <c r="AB47196" s="1"/>
      <c r="AC47196" s="1"/>
      <c r="AJ47196" s="1"/>
      <c r="AK47196" s="1"/>
      <c r="AL47196" s="1"/>
    </row>
    <row r="47197">
      <c r="I47197" s="1"/>
      <c r="J47197" s="1"/>
      <c r="K47197" s="1"/>
      <c r="AA47197" s="1"/>
      <c r="AB47197" s="1"/>
      <c r="AC47197" s="1"/>
      <c r="AJ47197" s="1"/>
      <c r="AK47197" s="1"/>
      <c r="AL47197" s="1"/>
    </row>
    <row r="47198">
      <c r="I47198" s="1"/>
      <c r="J47198" s="1"/>
      <c r="K47198" s="1"/>
      <c r="AA47198" s="1"/>
      <c r="AB47198" s="1"/>
      <c r="AC47198" s="1"/>
      <c r="AJ47198" s="1"/>
      <c r="AK47198" s="1"/>
      <c r="AL47198" s="1"/>
    </row>
    <row r="47199">
      <c r="I47199" s="1"/>
      <c r="J47199" s="1"/>
      <c r="K47199" s="1"/>
      <c r="AA47199" s="1"/>
      <c r="AB47199" s="1"/>
      <c r="AC47199" s="1"/>
      <c r="AJ47199" s="1"/>
      <c r="AK47199" s="1"/>
      <c r="AL47199" s="1"/>
    </row>
    <row r="47200">
      <c r="I47200" s="1"/>
      <c r="J47200" s="1"/>
      <c r="K47200" s="1"/>
      <c r="AA47200" s="1"/>
      <c r="AB47200" s="1"/>
      <c r="AC47200" s="1"/>
      <c r="AJ47200" s="1"/>
      <c r="AK47200" s="1"/>
      <c r="AL47200" s="1"/>
    </row>
    <row r="47201">
      <c r="I47201" s="1"/>
      <c r="J47201" s="1"/>
      <c r="K47201" s="1"/>
      <c r="AA47201" s="1"/>
      <c r="AB47201" s="1"/>
      <c r="AC47201" s="1"/>
      <c r="AJ47201" s="1"/>
      <c r="AK47201" s="1"/>
      <c r="AL47201" s="1"/>
    </row>
    <row r="47202">
      <c r="I47202" s="1"/>
      <c r="J47202" s="1"/>
      <c r="K47202" s="1"/>
      <c r="AA47202" s="1"/>
      <c r="AB47202" s="1"/>
      <c r="AC47202" s="1"/>
      <c r="AJ47202" s="1"/>
      <c r="AK47202" s="1"/>
      <c r="AL47202" s="1"/>
    </row>
    <row r="47203">
      <c r="I47203" s="1"/>
      <c r="J47203" s="1"/>
      <c r="K47203" s="1"/>
      <c r="AA47203" s="1"/>
      <c r="AB47203" s="1"/>
      <c r="AC47203" s="1"/>
      <c r="AJ47203" s="1"/>
      <c r="AK47203" s="1"/>
      <c r="AL47203" s="1"/>
    </row>
    <row r="47204">
      <c r="I47204" s="1"/>
      <c r="J47204" s="1"/>
      <c r="K47204" s="1"/>
      <c r="AA47204" s="1"/>
      <c r="AB47204" s="1"/>
      <c r="AC47204" s="1"/>
      <c r="AJ47204" s="1"/>
      <c r="AK47204" s="1"/>
      <c r="AL47204" s="1"/>
    </row>
    <row r="47205">
      <c r="I47205" s="1"/>
      <c r="J47205" s="1"/>
      <c r="K47205" s="1"/>
      <c r="AA47205" s="1"/>
      <c r="AB47205" s="1"/>
      <c r="AC47205" s="1"/>
      <c r="AJ47205" s="1"/>
      <c r="AK47205" s="1"/>
      <c r="AL47205" s="1"/>
    </row>
    <row r="47206">
      <c r="I47206" s="1"/>
      <c r="J47206" s="1"/>
      <c r="K47206" s="1"/>
      <c r="AA47206" s="1"/>
      <c r="AB47206" s="1"/>
      <c r="AC47206" s="1"/>
      <c r="AJ47206" s="1"/>
      <c r="AK47206" s="1"/>
      <c r="AL47206" s="1"/>
    </row>
    <row r="47207">
      <c r="I47207" s="1"/>
      <c r="J47207" s="1"/>
      <c r="K47207" s="1"/>
      <c r="AA47207" s="1"/>
      <c r="AB47207" s="1"/>
      <c r="AC47207" s="1"/>
      <c r="AJ47207" s="1"/>
      <c r="AK47207" s="1"/>
      <c r="AL47207" s="1"/>
    </row>
    <row r="47208">
      <c r="I47208" s="1"/>
      <c r="J47208" s="1"/>
      <c r="K47208" s="1"/>
      <c r="AA47208" s="1"/>
      <c r="AB47208" s="1"/>
      <c r="AC47208" s="1"/>
      <c r="AJ47208" s="1"/>
      <c r="AK47208" s="1"/>
      <c r="AL47208" s="1"/>
    </row>
    <row r="47209">
      <c r="I47209" s="1"/>
      <c r="J47209" s="1"/>
      <c r="K47209" s="1"/>
      <c r="AA47209" s="1"/>
      <c r="AB47209" s="1"/>
      <c r="AC47209" s="1"/>
      <c r="AJ47209" s="1"/>
      <c r="AK47209" s="1"/>
      <c r="AL47209" s="1"/>
    </row>
    <row r="47210">
      <c r="I47210" s="1"/>
      <c r="J47210" s="1"/>
      <c r="K47210" s="1"/>
      <c r="AA47210" s="1"/>
      <c r="AB47210" s="1"/>
      <c r="AC47210" s="1"/>
      <c r="AJ47210" s="1"/>
      <c r="AK47210" s="1"/>
      <c r="AL47210" s="1"/>
    </row>
    <row r="47211">
      <c r="I47211" s="1"/>
      <c r="J47211" s="1"/>
      <c r="K47211" s="1"/>
      <c r="AA47211" s="1"/>
      <c r="AB47211" s="1"/>
      <c r="AC47211" s="1"/>
      <c r="AJ47211" s="1"/>
      <c r="AK47211" s="1"/>
      <c r="AL47211" s="1"/>
    </row>
    <row r="47212">
      <c r="I47212" s="1"/>
      <c r="J47212" s="1"/>
      <c r="K47212" s="1"/>
      <c r="AA47212" s="1"/>
      <c r="AB47212" s="1"/>
      <c r="AC47212" s="1"/>
      <c r="AJ47212" s="1"/>
      <c r="AK47212" s="1"/>
      <c r="AL47212" s="1"/>
    </row>
    <row r="47213">
      <c r="I47213" s="1"/>
      <c r="J47213" s="1"/>
      <c r="K47213" s="1"/>
      <c r="AA47213" s="1"/>
      <c r="AB47213" s="1"/>
      <c r="AC47213" s="1"/>
      <c r="AJ47213" s="1"/>
      <c r="AK47213" s="1"/>
      <c r="AL47213" s="1"/>
    </row>
    <row r="47214">
      <c r="I47214" s="1"/>
      <c r="J47214" s="1"/>
      <c r="K47214" s="1"/>
      <c r="AA47214" s="1"/>
      <c r="AB47214" s="1"/>
      <c r="AC47214" s="1"/>
      <c r="AJ47214" s="1"/>
      <c r="AK47214" s="1"/>
      <c r="AL47214" s="1"/>
    </row>
    <row r="47215">
      <c r="I47215" s="1"/>
      <c r="J47215" s="1"/>
      <c r="K47215" s="1"/>
      <c r="AA47215" s="1"/>
      <c r="AB47215" s="1"/>
      <c r="AC47215" s="1"/>
      <c r="AJ47215" s="1"/>
      <c r="AK47215" s="1"/>
      <c r="AL47215" s="1"/>
    </row>
    <row r="47216">
      <c r="I47216" s="1"/>
      <c r="J47216" s="1"/>
      <c r="K47216" s="1"/>
      <c r="AA47216" s="1"/>
      <c r="AB47216" s="1"/>
      <c r="AC47216" s="1"/>
      <c r="AJ47216" s="1"/>
      <c r="AK47216" s="1"/>
      <c r="AL47216" s="1"/>
    </row>
    <row r="47217">
      <c r="I47217" s="1"/>
      <c r="J47217" s="1"/>
      <c r="K47217" s="1"/>
      <c r="AA47217" s="1"/>
      <c r="AB47217" s="1"/>
      <c r="AC47217" s="1"/>
      <c r="AJ47217" s="1"/>
      <c r="AK47217" s="1"/>
      <c r="AL47217" s="1"/>
    </row>
    <row r="47218">
      <c r="I47218" s="1"/>
      <c r="J47218" s="1"/>
      <c r="K47218" s="1"/>
      <c r="AA47218" s="1"/>
      <c r="AB47218" s="1"/>
      <c r="AC47218" s="1"/>
      <c r="AJ47218" s="1"/>
      <c r="AK47218" s="1"/>
      <c r="AL47218" s="1"/>
    </row>
    <row r="47219">
      <c r="I47219" s="1"/>
      <c r="J47219" s="1"/>
      <c r="K47219" s="1"/>
      <c r="AA47219" s="1"/>
      <c r="AB47219" s="1"/>
      <c r="AC47219" s="1"/>
      <c r="AJ47219" s="1"/>
      <c r="AK47219" s="1"/>
      <c r="AL47219" s="1"/>
    </row>
    <row r="47220">
      <c r="I47220" s="1"/>
      <c r="J47220" s="1"/>
      <c r="K47220" s="1"/>
      <c r="AA47220" s="1"/>
      <c r="AB47220" s="1"/>
      <c r="AC47220" s="1"/>
      <c r="AJ47220" s="1"/>
      <c r="AK47220" s="1"/>
      <c r="AL47220" s="1"/>
    </row>
    <row r="47221">
      <c r="I47221" s="1"/>
      <c r="J47221" s="1"/>
      <c r="K47221" s="1"/>
      <c r="AA47221" s="1"/>
      <c r="AB47221" s="1"/>
      <c r="AC47221" s="1"/>
      <c r="AJ47221" s="1"/>
      <c r="AK47221" s="1"/>
      <c r="AL47221" s="1"/>
    </row>
    <row r="47222">
      <c r="I47222" s="1"/>
      <c r="J47222" s="1"/>
      <c r="K47222" s="1"/>
      <c r="AA47222" s="1"/>
      <c r="AB47222" s="1"/>
      <c r="AC47222" s="1"/>
      <c r="AJ47222" s="1"/>
      <c r="AK47222" s="1"/>
      <c r="AL47222" s="1"/>
    </row>
    <row r="47223">
      <c r="I47223" s="1"/>
      <c r="J47223" s="1"/>
      <c r="K47223" s="1"/>
      <c r="AA47223" s="1"/>
      <c r="AB47223" s="1"/>
      <c r="AC47223" s="1"/>
      <c r="AJ47223" s="1"/>
      <c r="AK47223" s="1"/>
      <c r="AL47223" s="1"/>
    </row>
    <row r="47224">
      <c r="I47224" s="1"/>
      <c r="J47224" s="1"/>
      <c r="K47224" s="1"/>
      <c r="AA47224" s="1"/>
      <c r="AB47224" s="1"/>
      <c r="AC47224" s="1"/>
      <c r="AJ47224" s="1"/>
      <c r="AK47224" s="1"/>
      <c r="AL47224" s="1"/>
    </row>
    <row r="47225">
      <c r="I47225" s="1"/>
      <c r="J47225" s="1"/>
      <c r="K47225" s="1"/>
      <c r="AA47225" s="1"/>
      <c r="AB47225" s="1"/>
      <c r="AC47225" s="1"/>
      <c r="AJ47225" s="1"/>
      <c r="AK47225" s="1"/>
      <c r="AL47225" s="1"/>
    </row>
    <row r="47226">
      <c r="I47226" s="1"/>
      <c r="J47226" s="1"/>
      <c r="K47226" s="1"/>
      <c r="AA47226" s="1"/>
      <c r="AB47226" s="1"/>
      <c r="AC47226" s="1"/>
      <c r="AJ47226" s="1"/>
      <c r="AK47226" s="1"/>
      <c r="AL47226" s="1"/>
    </row>
    <row r="47227">
      <c r="I47227" s="1"/>
      <c r="J47227" s="1"/>
      <c r="K47227" s="1"/>
      <c r="AA47227" s="1"/>
      <c r="AB47227" s="1"/>
      <c r="AC47227" s="1"/>
      <c r="AJ47227" s="1"/>
      <c r="AK47227" s="1"/>
      <c r="AL47227" s="1"/>
    </row>
    <row r="47228">
      <c r="I47228" s="1"/>
      <c r="J47228" s="1"/>
      <c r="K47228" s="1"/>
      <c r="AA47228" s="1"/>
      <c r="AB47228" s="1"/>
      <c r="AC47228" s="1"/>
      <c r="AJ47228" s="1"/>
      <c r="AK47228" s="1"/>
      <c r="AL47228" s="1"/>
    </row>
    <row r="47229">
      <c r="I47229" s="1"/>
      <c r="J47229" s="1"/>
      <c r="K47229" s="1"/>
      <c r="AA47229" s="1"/>
      <c r="AB47229" s="1"/>
      <c r="AC47229" s="1"/>
      <c r="AJ47229" s="1"/>
      <c r="AK47229" s="1"/>
      <c r="AL47229" s="1"/>
    </row>
    <row r="47230">
      <c r="I47230" s="1"/>
      <c r="J47230" s="1"/>
      <c r="K47230" s="1"/>
      <c r="AA47230" s="1"/>
      <c r="AB47230" s="1"/>
      <c r="AC47230" s="1"/>
      <c r="AJ47230" s="1"/>
      <c r="AK47230" s="1"/>
      <c r="AL47230" s="1"/>
    </row>
    <row r="47231">
      <c r="I47231" s="1"/>
      <c r="J47231" s="1"/>
      <c r="K47231" s="1"/>
      <c r="AA47231" s="1"/>
      <c r="AB47231" s="1"/>
      <c r="AC47231" s="1"/>
      <c r="AJ47231" s="1"/>
      <c r="AK47231" s="1"/>
      <c r="AL47231" s="1"/>
    </row>
    <row r="47232">
      <c r="I47232" s="1"/>
      <c r="J47232" s="1"/>
      <c r="K47232" s="1"/>
      <c r="AA47232" s="1"/>
      <c r="AB47232" s="1"/>
      <c r="AC47232" s="1"/>
      <c r="AJ47232" s="1"/>
      <c r="AK47232" s="1"/>
      <c r="AL47232" s="1"/>
    </row>
    <row r="47233">
      <c r="I47233" s="1"/>
      <c r="J47233" s="1"/>
      <c r="K47233" s="1"/>
      <c r="AA47233" s="1"/>
      <c r="AB47233" s="1"/>
      <c r="AC47233" s="1"/>
      <c r="AJ47233" s="1"/>
      <c r="AK47233" s="1"/>
      <c r="AL47233" s="1"/>
    </row>
    <row r="47234">
      <c r="I47234" s="1"/>
      <c r="J47234" s="1"/>
      <c r="K47234" s="1"/>
      <c r="AA47234" s="1"/>
      <c r="AB47234" s="1"/>
      <c r="AC47234" s="1"/>
      <c r="AJ47234" s="1"/>
      <c r="AK47234" s="1"/>
      <c r="AL47234" s="1"/>
    </row>
    <row r="47235">
      <c r="I47235" s="1"/>
      <c r="J47235" s="1"/>
      <c r="K47235" s="1"/>
      <c r="AA47235" s="1"/>
      <c r="AB47235" s="1"/>
      <c r="AC47235" s="1"/>
      <c r="AJ47235" s="1"/>
      <c r="AK47235" s="1"/>
      <c r="AL47235" s="1"/>
    </row>
    <row r="47236">
      <c r="I47236" s="1"/>
      <c r="J47236" s="1"/>
      <c r="K47236" s="1"/>
      <c r="AA47236" s="1"/>
      <c r="AB47236" s="1"/>
      <c r="AC47236" s="1"/>
      <c r="AJ47236" s="1"/>
      <c r="AK47236" s="1"/>
      <c r="AL47236" s="1"/>
    </row>
    <row r="47237">
      <c r="I47237" s="1"/>
      <c r="J47237" s="1"/>
      <c r="K47237" s="1"/>
      <c r="AA47237" s="1"/>
      <c r="AB47237" s="1"/>
      <c r="AC47237" s="1"/>
      <c r="AJ47237" s="1"/>
      <c r="AK47237" s="1"/>
      <c r="AL47237" s="1"/>
    </row>
    <row r="47238">
      <c r="I47238" s="1"/>
      <c r="J47238" s="1"/>
      <c r="K47238" s="1"/>
      <c r="AA47238" s="1"/>
      <c r="AB47238" s="1"/>
      <c r="AC47238" s="1"/>
      <c r="AJ47238" s="1"/>
      <c r="AK47238" s="1"/>
      <c r="AL47238" s="1"/>
    </row>
    <row r="47239">
      <c r="I47239" s="1"/>
      <c r="J47239" s="1"/>
      <c r="K47239" s="1"/>
      <c r="AA47239" s="1"/>
      <c r="AB47239" s="1"/>
      <c r="AC47239" s="1"/>
      <c r="AJ47239" s="1"/>
      <c r="AK47239" s="1"/>
      <c r="AL47239" s="1"/>
    </row>
    <row r="47240">
      <c r="I47240" s="1"/>
      <c r="J47240" s="1"/>
      <c r="K47240" s="1"/>
      <c r="AA47240" s="1"/>
      <c r="AB47240" s="1"/>
      <c r="AC47240" s="1"/>
      <c r="AJ47240" s="1"/>
      <c r="AK47240" s="1"/>
      <c r="AL47240" s="1"/>
    </row>
    <row r="47241">
      <c r="I47241" s="1"/>
      <c r="J47241" s="1"/>
      <c r="K47241" s="1"/>
      <c r="AA47241" s="1"/>
      <c r="AB47241" s="1"/>
      <c r="AC47241" s="1"/>
      <c r="AJ47241" s="1"/>
      <c r="AK47241" s="1"/>
      <c r="AL47241" s="1"/>
    </row>
    <row r="47242">
      <c r="I47242" s="1"/>
      <c r="J47242" s="1"/>
      <c r="K47242" s="1"/>
      <c r="AA47242" s="1"/>
      <c r="AB47242" s="1"/>
      <c r="AC47242" s="1"/>
      <c r="AJ47242" s="1"/>
      <c r="AK47242" s="1"/>
      <c r="AL47242" s="1"/>
    </row>
    <row r="47243">
      <c r="I47243" s="1"/>
      <c r="J47243" s="1"/>
      <c r="K47243" s="1"/>
      <c r="AA47243" s="1"/>
      <c r="AB47243" s="1"/>
      <c r="AC47243" s="1"/>
      <c r="AJ47243" s="1"/>
      <c r="AK47243" s="1"/>
      <c r="AL47243" s="1"/>
    </row>
    <row r="47244">
      <c r="I47244" s="1"/>
      <c r="J47244" s="1"/>
      <c r="K47244" s="1"/>
      <c r="AA47244" s="1"/>
      <c r="AB47244" s="1"/>
      <c r="AC47244" s="1"/>
      <c r="AJ47244" s="1"/>
      <c r="AK47244" s="1"/>
      <c r="AL47244" s="1"/>
    </row>
    <row r="47245">
      <c r="I47245" s="1"/>
      <c r="J47245" s="1"/>
      <c r="K47245" s="1"/>
      <c r="AA47245" s="1"/>
      <c r="AB47245" s="1"/>
      <c r="AC47245" s="1"/>
      <c r="AJ47245" s="1"/>
      <c r="AK47245" s="1"/>
      <c r="AL47245" s="1"/>
    </row>
    <row r="47246">
      <c r="I47246" s="1"/>
      <c r="J47246" s="1"/>
      <c r="K47246" s="1"/>
      <c r="AA47246" s="1"/>
      <c r="AB47246" s="1"/>
      <c r="AC47246" s="1"/>
      <c r="AJ47246" s="1"/>
      <c r="AK47246" s="1"/>
      <c r="AL47246" s="1"/>
    </row>
    <row r="47247">
      <c r="I47247" s="1"/>
      <c r="J47247" s="1"/>
      <c r="K47247" s="1"/>
      <c r="AA47247" s="1"/>
      <c r="AB47247" s="1"/>
      <c r="AC47247" s="1"/>
      <c r="AJ47247" s="1"/>
      <c r="AK47247" s="1"/>
      <c r="AL47247" s="1"/>
    </row>
    <row r="47248">
      <c r="I47248" s="1"/>
      <c r="J47248" s="1"/>
      <c r="K47248" s="1"/>
      <c r="AA47248" s="1"/>
      <c r="AB47248" s="1"/>
      <c r="AC47248" s="1"/>
      <c r="AJ47248" s="1"/>
      <c r="AK47248" s="1"/>
      <c r="AL47248" s="1"/>
    </row>
    <row r="47249">
      <c r="I47249" s="1"/>
      <c r="J47249" s="1"/>
      <c r="K47249" s="1"/>
      <c r="AA47249" s="1"/>
      <c r="AB47249" s="1"/>
      <c r="AC47249" s="1"/>
      <c r="AJ47249" s="1"/>
      <c r="AK47249" s="1"/>
      <c r="AL47249" s="1"/>
    </row>
    <row r="47250">
      <c r="I47250" s="1"/>
      <c r="J47250" s="1"/>
      <c r="K47250" s="1"/>
      <c r="AA47250" s="1"/>
      <c r="AB47250" s="1"/>
      <c r="AC47250" s="1"/>
      <c r="AJ47250" s="1"/>
      <c r="AK47250" s="1"/>
      <c r="AL47250" s="1"/>
    </row>
    <row r="47251">
      <c r="I47251" s="1"/>
      <c r="J47251" s="1"/>
      <c r="K47251" s="1"/>
      <c r="AA47251" s="1"/>
      <c r="AB47251" s="1"/>
      <c r="AC47251" s="1"/>
      <c r="AJ47251" s="1"/>
      <c r="AK47251" s="1"/>
      <c r="AL47251" s="1"/>
    </row>
    <row r="47252">
      <c r="I47252" s="1"/>
      <c r="J47252" s="1"/>
      <c r="K47252" s="1"/>
      <c r="AA47252" s="1"/>
      <c r="AB47252" s="1"/>
      <c r="AC47252" s="1"/>
      <c r="AJ47252" s="1"/>
      <c r="AK47252" s="1"/>
      <c r="AL47252" s="1"/>
    </row>
    <row r="47253">
      <c r="I47253" s="1"/>
      <c r="J47253" s="1"/>
      <c r="K47253" s="1"/>
      <c r="AA47253" s="1"/>
      <c r="AB47253" s="1"/>
      <c r="AC47253" s="1"/>
      <c r="AJ47253" s="1"/>
      <c r="AK47253" s="1"/>
      <c r="AL47253" s="1"/>
    </row>
    <row r="47254">
      <c r="I47254" s="1"/>
      <c r="J47254" s="1"/>
      <c r="K47254" s="1"/>
      <c r="AA47254" s="1"/>
      <c r="AB47254" s="1"/>
      <c r="AC47254" s="1"/>
      <c r="AJ47254" s="1"/>
      <c r="AK47254" s="1"/>
      <c r="AL47254" s="1"/>
    </row>
    <row r="47255">
      <c r="I47255" s="1"/>
      <c r="J47255" s="1"/>
      <c r="K47255" s="1"/>
      <c r="AA47255" s="1"/>
      <c r="AB47255" s="1"/>
      <c r="AC47255" s="1"/>
      <c r="AJ47255" s="1"/>
      <c r="AK47255" s="1"/>
      <c r="AL47255" s="1"/>
    </row>
    <row r="47256">
      <c r="I47256" s="1"/>
      <c r="J47256" s="1"/>
      <c r="K47256" s="1"/>
      <c r="AA47256" s="1"/>
      <c r="AB47256" s="1"/>
      <c r="AC47256" s="1"/>
      <c r="AJ47256" s="1"/>
      <c r="AK47256" s="1"/>
      <c r="AL47256" s="1"/>
    </row>
    <row r="47257">
      <c r="I47257" s="1"/>
      <c r="J47257" s="1"/>
      <c r="K47257" s="1"/>
      <c r="AA47257" s="1"/>
      <c r="AB47257" s="1"/>
      <c r="AC47257" s="1"/>
      <c r="AJ47257" s="1"/>
      <c r="AK47257" s="1"/>
      <c r="AL47257" s="1"/>
    </row>
    <row r="47258">
      <c r="I47258" s="1"/>
      <c r="J47258" s="1"/>
      <c r="K47258" s="1"/>
      <c r="AA47258" s="1"/>
      <c r="AB47258" s="1"/>
      <c r="AC47258" s="1"/>
      <c r="AJ47258" s="1"/>
      <c r="AK47258" s="1"/>
      <c r="AL47258" s="1"/>
    </row>
    <row r="47259">
      <c r="I47259" s="1"/>
      <c r="J47259" s="1"/>
      <c r="K47259" s="1"/>
      <c r="AA47259" s="1"/>
      <c r="AB47259" s="1"/>
      <c r="AC47259" s="1"/>
      <c r="AJ47259" s="1"/>
      <c r="AK47259" s="1"/>
      <c r="AL47259" s="1"/>
    </row>
    <row r="47260">
      <c r="I47260" s="1"/>
      <c r="J47260" s="1"/>
      <c r="K47260" s="1"/>
      <c r="AA47260" s="1"/>
      <c r="AB47260" s="1"/>
      <c r="AC47260" s="1"/>
      <c r="AJ47260" s="1"/>
      <c r="AK47260" s="1"/>
      <c r="AL47260" s="1"/>
    </row>
    <row r="47261">
      <c r="I47261" s="1"/>
      <c r="J47261" s="1"/>
      <c r="K47261" s="1"/>
      <c r="AA47261" s="1"/>
      <c r="AB47261" s="1"/>
      <c r="AC47261" s="1"/>
      <c r="AJ47261" s="1"/>
      <c r="AK47261" s="1"/>
      <c r="AL47261" s="1"/>
    </row>
    <row r="47262">
      <c r="I47262" s="1"/>
      <c r="J47262" s="1"/>
      <c r="K47262" s="1"/>
      <c r="AA47262" s="1"/>
      <c r="AB47262" s="1"/>
      <c r="AC47262" s="1"/>
      <c r="AJ47262" s="1"/>
      <c r="AK47262" s="1"/>
      <c r="AL47262" s="1"/>
    </row>
    <row r="47263">
      <c r="I47263" s="1"/>
      <c r="J47263" s="1"/>
      <c r="K47263" s="1"/>
      <c r="AA47263" s="1"/>
      <c r="AB47263" s="1"/>
      <c r="AC47263" s="1"/>
      <c r="AJ47263" s="1"/>
      <c r="AK47263" s="1"/>
      <c r="AL47263" s="1"/>
    </row>
    <row r="47264">
      <c r="I47264" s="1"/>
      <c r="J47264" s="1"/>
      <c r="K47264" s="1"/>
      <c r="AA47264" s="1"/>
      <c r="AB47264" s="1"/>
      <c r="AC47264" s="1"/>
      <c r="AJ47264" s="1"/>
      <c r="AK47264" s="1"/>
      <c r="AL47264" s="1"/>
    </row>
    <row r="47265">
      <c r="I47265" s="1"/>
      <c r="J47265" s="1"/>
      <c r="K47265" s="1"/>
      <c r="AA47265" s="1"/>
      <c r="AB47265" s="1"/>
      <c r="AC47265" s="1"/>
      <c r="AJ47265" s="1"/>
      <c r="AK47265" s="1"/>
      <c r="AL47265" s="1"/>
    </row>
    <row r="47266">
      <c r="I47266" s="1"/>
      <c r="J47266" s="1"/>
      <c r="K47266" s="1"/>
      <c r="AA47266" s="1"/>
      <c r="AB47266" s="1"/>
      <c r="AC47266" s="1"/>
      <c r="AJ47266" s="1"/>
      <c r="AK47266" s="1"/>
      <c r="AL47266" s="1"/>
    </row>
    <row r="47267">
      <c r="I47267" s="1"/>
      <c r="J47267" s="1"/>
      <c r="K47267" s="1"/>
      <c r="AA47267" s="1"/>
      <c r="AB47267" s="1"/>
      <c r="AC47267" s="1"/>
      <c r="AJ47267" s="1"/>
      <c r="AK47267" s="1"/>
      <c r="AL47267" s="1"/>
    </row>
    <row r="47268">
      <c r="I47268" s="1"/>
      <c r="J47268" s="1"/>
      <c r="K47268" s="1"/>
      <c r="AA47268" s="1"/>
      <c r="AB47268" s="1"/>
      <c r="AC47268" s="1"/>
      <c r="AJ47268" s="1"/>
      <c r="AK47268" s="1"/>
      <c r="AL47268" s="1"/>
    </row>
    <row r="47269">
      <c r="I47269" s="1"/>
      <c r="J47269" s="1"/>
      <c r="K47269" s="1"/>
      <c r="AA47269" s="1"/>
      <c r="AB47269" s="1"/>
      <c r="AC47269" s="1"/>
      <c r="AJ47269" s="1"/>
      <c r="AK47269" s="1"/>
      <c r="AL47269" s="1"/>
    </row>
    <row r="47270">
      <c r="I47270" s="1"/>
      <c r="J47270" s="1"/>
      <c r="K47270" s="1"/>
      <c r="AA47270" s="1"/>
      <c r="AB47270" s="1"/>
      <c r="AC47270" s="1"/>
      <c r="AJ47270" s="1"/>
      <c r="AK47270" s="1"/>
      <c r="AL47270" s="1"/>
    </row>
    <row r="47271">
      <c r="I47271" s="1"/>
      <c r="J47271" s="1"/>
      <c r="K47271" s="1"/>
      <c r="AA47271" s="1"/>
      <c r="AB47271" s="1"/>
      <c r="AC47271" s="1"/>
      <c r="AJ47271" s="1"/>
      <c r="AK47271" s="1"/>
      <c r="AL47271" s="1"/>
    </row>
    <row r="47272">
      <c r="I47272" s="1"/>
      <c r="J47272" s="1"/>
      <c r="K47272" s="1"/>
      <c r="AA47272" s="1"/>
      <c r="AB47272" s="1"/>
      <c r="AC47272" s="1"/>
      <c r="AJ47272" s="1"/>
      <c r="AK47272" s="1"/>
      <c r="AL47272" s="1"/>
    </row>
    <row r="47273">
      <c r="I47273" s="1"/>
      <c r="J47273" s="1"/>
      <c r="K47273" s="1"/>
      <c r="AA47273" s="1"/>
      <c r="AB47273" s="1"/>
      <c r="AC47273" s="1"/>
      <c r="AJ47273" s="1"/>
      <c r="AK47273" s="1"/>
      <c r="AL47273" s="1"/>
    </row>
    <row r="47274">
      <c r="I47274" s="1"/>
      <c r="J47274" s="1"/>
      <c r="K47274" s="1"/>
      <c r="AA47274" s="1"/>
      <c r="AB47274" s="1"/>
      <c r="AC47274" s="1"/>
      <c r="AJ47274" s="1"/>
      <c r="AK47274" s="1"/>
      <c r="AL47274" s="1"/>
    </row>
    <row r="47275">
      <c r="I47275" s="1"/>
      <c r="J47275" s="1"/>
      <c r="K47275" s="1"/>
      <c r="AA47275" s="1"/>
      <c r="AB47275" s="1"/>
      <c r="AC47275" s="1"/>
      <c r="AJ47275" s="1"/>
      <c r="AK47275" s="1"/>
      <c r="AL47275" s="1"/>
    </row>
    <row r="47276">
      <c r="I47276" s="1"/>
      <c r="J47276" s="1"/>
      <c r="K47276" s="1"/>
      <c r="AA47276" s="1"/>
      <c r="AB47276" s="1"/>
      <c r="AC47276" s="1"/>
      <c r="AJ47276" s="1"/>
      <c r="AK47276" s="1"/>
      <c r="AL47276" s="1"/>
    </row>
    <row r="47277">
      <c r="I47277" s="1"/>
      <c r="J47277" s="1"/>
      <c r="K47277" s="1"/>
      <c r="AA47277" s="1"/>
      <c r="AB47277" s="1"/>
      <c r="AC47277" s="1"/>
      <c r="AJ47277" s="1"/>
      <c r="AK47277" s="1"/>
      <c r="AL47277" s="1"/>
    </row>
    <row r="47278">
      <c r="I47278" s="1"/>
      <c r="J47278" s="1"/>
      <c r="K47278" s="1"/>
      <c r="AA47278" s="1"/>
      <c r="AB47278" s="1"/>
      <c r="AC47278" s="1"/>
      <c r="AJ47278" s="1"/>
      <c r="AK47278" s="1"/>
      <c r="AL47278" s="1"/>
    </row>
    <row r="47279">
      <c r="I47279" s="1"/>
      <c r="J47279" s="1"/>
      <c r="K47279" s="1"/>
      <c r="AA47279" s="1"/>
      <c r="AB47279" s="1"/>
      <c r="AC47279" s="1"/>
      <c r="AJ47279" s="1"/>
      <c r="AK47279" s="1"/>
      <c r="AL47279" s="1"/>
    </row>
    <row r="47280">
      <c r="I47280" s="1"/>
      <c r="J47280" s="1"/>
      <c r="K47280" s="1"/>
      <c r="AA47280" s="1"/>
      <c r="AB47280" s="1"/>
      <c r="AC47280" s="1"/>
      <c r="AJ47280" s="1"/>
      <c r="AK47280" s="1"/>
      <c r="AL47280" s="1"/>
    </row>
    <row r="47281">
      <c r="I47281" s="1"/>
      <c r="J47281" s="1"/>
      <c r="K47281" s="1"/>
      <c r="AA47281" s="1"/>
      <c r="AB47281" s="1"/>
      <c r="AC47281" s="1"/>
      <c r="AJ47281" s="1"/>
      <c r="AK47281" s="1"/>
      <c r="AL47281" s="1"/>
    </row>
    <row r="47282">
      <c r="I47282" s="1"/>
      <c r="J47282" s="1"/>
      <c r="K47282" s="1"/>
      <c r="AA47282" s="1"/>
      <c r="AB47282" s="1"/>
      <c r="AC47282" s="1"/>
      <c r="AJ47282" s="1"/>
      <c r="AK47282" s="1"/>
      <c r="AL47282" s="1"/>
    </row>
    <row r="47283">
      <c r="I47283" s="1"/>
      <c r="J47283" s="1"/>
      <c r="K47283" s="1"/>
      <c r="AA47283" s="1"/>
      <c r="AB47283" s="1"/>
      <c r="AC47283" s="1"/>
      <c r="AJ47283" s="1"/>
      <c r="AK47283" s="1"/>
      <c r="AL47283" s="1"/>
    </row>
    <row r="47284">
      <c r="I47284" s="1"/>
      <c r="J47284" s="1"/>
      <c r="K47284" s="1"/>
      <c r="AA47284" s="1"/>
      <c r="AB47284" s="1"/>
      <c r="AC47284" s="1"/>
      <c r="AJ47284" s="1"/>
      <c r="AK47284" s="1"/>
      <c r="AL47284" s="1"/>
    </row>
    <row r="47285">
      <c r="I47285" s="1"/>
      <c r="J47285" s="1"/>
      <c r="K47285" s="1"/>
      <c r="AA47285" s="1"/>
      <c r="AB47285" s="1"/>
      <c r="AC47285" s="1"/>
      <c r="AJ47285" s="1"/>
      <c r="AK47285" s="1"/>
      <c r="AL47285" s="1"/>
    </row>
    <row r="47286">
      <c r="I47286" s="1"/>
      <c r="J47286" s="1"/>
      <c r="K47286" s="1"/>
      <c r="AA47286" s="1"/>
      <c r="AB47286" s="1"/>
      <c r="AC47286" s="1"/>
      <c r="AJ47286" s="1"/>
      <c r="AK47286" s="1"/>
      <c r="AL47286" s="1"/>
    </row>
    <row r="47287">
      <c r="I47287" s="1"/>
      <c r="J47287" s="1"/>
      <c r="K47287" s="1"/>
      <c r="AA47287" s="1"/>
      <c r="AB47287" s="1"/>
      <c r="AC47287" s="1"/>
      <c r="AJ47287" s="1"/>
      <c r="AK47287" s="1"/>
      <c r="AL47287" s="1"/>
    </row>
    <row r="47288">
      <c r="I47288" s="1"/>
      <c r="J47288" s="1"/>
      <c r="K47288" s="1"/>
      <c r="AA47288" s="1"/>
      <c r="AB47288" s="1"/>
      <c r="AC47288" s="1"/>
      <c r="AJ47288" s="1"/>
      <c r="AK47288" s="1"/>
      <c r="AL47288" s="1"/>
    </row>
    <row r="47289">
      <c r="I47289" s="1"/>
      <c r="J47289" s="1"/>
      <c r="K47289" s="1"/>
      <c r="AA47289" s="1"/>
      <c r="AB47289" s="1"/>
      <c r="AC47289" s="1"/>
      <c r="AJ47289" s="1"/>
      <c r="AK47289" s="1"/>
      <c r="AL47289" s="1"/>
    </row>
    <row r="47290">
      <c r="I47290" s="1"/>
      <c r="J47290" s="1"/>
      <c r="K47290" s="1"/>
      <c r="AA47290" s="1"/>
      <c r="AB47290" s="1"/>
      <c r="AC47290" s="1"/>
      <c r="AJ47290" s="1"/>
      <c r="AK47290" s="1"/>
      <c r="AL47290" s="1"/>
    </row>
    <row r="47291">
      <c r="I47291" s="1"/>
      <c r="J47291" s="1"/>
      <c r="K47291" s="1"/>
      <c r="AA47291" s="1"/>
      <c r="AB47291" s="1"/>
      <c r="AC47291" s="1"/>
      <c r="AJ47291" s="1"/>
      <c r="AK47291" s="1"/>
      <c r="AL47291" s="1"/>
    </row>
    <row r="47292">
      <c r="I47292" s="1"/>
      <c r="J47292" s="1"/>
      <c r="K47292" s="1"/>
      <c r="AA47292" s="1"/>
      <c r="AB47292" s="1"/>
      <c r="AC47292" s="1"/>
      <c r="AJ47292" s="1"/>
      <c r="AK47292" s="1"/>
      <c r="AL47292" s="1"/>
    </row>
    <row r="47293">
      <c r="I47293" s="1"/>
      <c r="J47293" s="1"/>
      <c r="K47293" s="1"/>
      <c r="AA47293" s="1"/>
      <c r="AB47293" s="1"/>
      <c r="AC47293" s="1"/>
      <c r="AJ47293" s="1"/>
      <c r="AK47293" s="1"/>
      <c r="AL47293" s="1"/>
    </row>
    <row r="47294">
      <c r="I47294" s="1"/>
      <c r="J47294" s="1"/>
      <c r="K47294" s="1"/>
      <c r="AA47294" s="1"/>
      <c r="AB47294" s="1"/>
      <c r="AC47294" s="1"/>
      <c r="AJ47294" s="1"/>
      <c r="AK47294" s="1"/>
      <c r="AL47294" s="1"/>
    </row>
    <row r="47295">
      <c r="I47295" s="1"/>
      <c r="J47295" s="1"/>
      <c r="K47295" s="1"/>
      <c r="AA47295" s="1"/>
      <c r="AB47295" s="1"/>
      <c r="AC47295" s="1"/>
      <c r="AJ47295" s="1"/>
      <c r="AK47295" s="1"/>
      <c r="AL47295" s="1"/>
    </row>
    <row r="47296">
      <c r="I47296" s="1"/>
      <c r="J47296" s="1"/>
      <c r="K47296" s="1"/>
      <c r="AA47296" s="1"/>
      <c r="AB47296" s="1"/>
      <c r="AC47296" s="1"/>
      <c r="AJ47296" s="1"/>
      <c r="AK47296" s="1"/>
      <c r="AL47296" s="1"/>
    </row>
    <row r="47297">
      <c r="I47297" s="1"/>
      <c r="J47297" s="1"/>
      <c r="K47297" s="1"/>
      <c r="AA47297" s="1"/>
      <c r="AB47297" s="1"/>
      <c r="AC47297" s="1"/>
      <c r="AJ47297" s="1"/>
      <c r="AK47297" s="1"/>
      <c r="AL47297" s="1"/>
    </row>
    <row r="47298">
      <c r="I47298" s="1"/>
      <c r="J47298" s="1"/>
      <c r="K47298" s="1"/>
      <c r="AA47298" s="1"/>
      <c r="AB47298" s="1"/>
      <c r="AC47298" s="1"/>
      <c r="AJ47298" s="1"/>
      <c r="AK47298" s="1"/>
      <c r="AL47298" s="1"/>
    </row>
    <row r="47299">
      <c r="I47299" s="1"/>
      <c r="J47299" s="1"/>
      <c r="K47299" s="1"/>
      <c r="AA47299" s="1"/>
      <c r="AB47299" s="1"/>
      <c r="AC47299" s="1"/>
      <c r="AJ47299" s="1"/>
      <c r="AK47299" s="1"/>
      <c r="AL47299" s="1"/>
    </row>
    <row r="47300">
      <c r="I47300" s="1"/>
      <c r="J47300" s="1"/>
      <c r="K47300" s="1"/>
      <c r="AA47300" s="1"/>
      <c r="AB47300" s="1"/>
      <c r="AC47300" s="1"/>
      <c r="AJ47300" s="1"/>
      <c r="AK47300" s="1"/>
      <c r="AL47300" s="1"/>
    </row>
    <row r="47301">
      <c r="I47301" s="1"/>
      <c r="J47301" s="1"/>
      <c r="K47301" s="1"/>
      <c r="AA47301" s="1"/>
      <c r="AB47301" s="1"/>
      <c r="AC47301" s="1"/>
      <c r="AJ47301" s="1"/>
      <c r="AK47301" s="1"/>
      <c r="AL47301" s="1"/>
    </row>
    <row r="47302">
      <c r="I47302" s="1"/>
      <c r="J47302" s="1"/>
      <c r="K47302" s="1"/>
      <c r="AA47302" s="1"/>
      <c r="AB47302" s="1"/>
      <c r="AC47302" s="1"/>
      <c r="AJ47302" s="1"/>
      <c r="AK47302" s="1"/>
      <c r="AL47302" s="1"/>
    </row>
    <row r="47303">
      <c r="I47303" s="1"/>
      <c r="J47303" s="1"/>
      <c r="K47303" s="1"/>
      <c r="AA47303" s="1"/>
      <c r="AB47303" s="1"/>
      <c r="AC47303" s="1"/>
      <c r="AJ47303" s="1"/>
      <c r="AK47303" s="1"/>
      <c r="AL47303" s="1"/>
    </row>
    <row r="47304">
      <c r="I47304" s="1"/>
      <c r="J47304" s="1"/>
      <c r="K47304" s="1"/>
      <c r="AA47304" s="1"/>
      <c r="AB47304" s="1"/>
      <c r="AC47304" s="1"/>
      <c r="AJ47304" s="1"/>
      <c r="AK47304" s="1"/>
      <c r="AL47304" s="1"/>
    </row>
    <row r="47305">
      <c r="I47305" s="1"/>
      <c r="J47305" s="1"/>
      <c r="K47305" s="1"/>
      <c r="AA47305" s="1"/>
      <c r="AB47305" s="1"/>
      <c r="AC47305" s="1"/>
      <c r="AJ47305" s="1"/>
      <c r="AK47305" s="1"/>
      <c r="AL47305" s="1"/>
    </row>
    <row r="47306">
      <c r="I47306" s="1"/>
      <c r="J47306" s="1"/>
      <c r="K47306" s="1"/>
      <c r="AA47306" s="1"/>
      <c r="AB47306" s="1"/>
      <c r="AC47306" s="1"/>
      <c r="AJ47306" s="1"/>
      <c r="AK47306" s="1"/>
      <c r="AL47306" s="1"/>
    </row>
    <row r="47307">
      <c r="I47307" s="1"/>
      <c r="J47307" s="1"/>
      <c r="K47307" s="1"/>
      <c r="AA47307" s="1"/>
      <c r="AB47307" s="1"/>
      <c r="AC47307" s="1"/>
      <c r="AJ47307" s="1"/>
      <c r="AK47307" s="1"/>
      <c r="AL47307" s="1"/>
    </row>
    <row r="47308">
      <c r="I47308" s="1"/>
      <c r="J47308" s="1"/>
      <c r="K47308" s="1"/>
      <c r="AA47308" s="1"/>
      <c r="AB47308" s="1"/>
      <c r="AC47308" s="1"/>
      <c r="AJ47308" s="1"/>
      <c r="AK47308" s="1"/>
      <c r="AL47308" s="1"/>
    </row>
    <row r="47309">
      <c r="I47309" s="1"/>
      <c r="J47309" s="1"/>
      <c r="K47309" s="1"/>
      <c r="AA47309" s="1"/>
      <c r="AB47309" s="1"/>
      <c r="AC47309" s="1"/>
      <c r="AJ47309" s="1"/>
      <c r="AK47309" s="1"/>
      <c r="AL47309" s="1"/>
    </row>
    <row r="47310">
      <c r="I47310" s="1"/>
      <c r="J47310" s="1"/>
      <c r="K47310" s="1"/>
      <c r="AA47310" s="1"/>
      <c r="AB47310" s="1"/>
      <c r="AC47310" s="1"/>
      <c r="AJ47310" s="1"/>
      <c r="AK47310" s="1"/>
      <c r="AL47310" s="1"/>
    </row>
    <row r="47311">
      <c r="I47311" s="1"/>
      <c r="J47311" s="1"/>
      <c r="K47311" s="1"/>
      <c r="AA47311" s="1"/>
      <c r="AB47311" s="1"/>
      <c r="AC47311" s="1"/>
      <c r="AJ47311" s="1"/>
      <c r="AK47311" s="1"/>
      <c r="AL47311" s="1"/>
    </row>
    <row r="47312">
      <c r="I47312" s="1"/>
      <c r="J47312" s="1"/>
      <c r="K47312" s="1"/>
      <c r="AA47312" s="1"/>
      <c r="AB47312" s="1"/>
      <c r="AC47312" s="1"/>
      <c r="AJ47312" s="1"/>
      <c r="AK47312" s="1"/>
      <c r="AL47312" s="1"/>
    </row>
    <row r="47313">
      <c r="I47313" s="1"/>
      <c r="J47313" s="1"/>
      <c r="K47313" s="1"/>
      <c r="AA47313" s="1"/>
      <c r="AB47313" s="1"/>
      <c r="AC47313" s="1"/>
      <c r="AJ47313" s="1"/>
      <c r="AK47313" s="1"/>
      <c r="AL47313" s="1"/>
    </row>
    <row r="47314">
      <c r="I47314" s="1"/>
      <c r="J47314" s="1"/>
      <c r="K47314" s="1"/>
      <c r="AA47314" s="1"/>
      <c r="AB47314" s="1"/>
      <c r="AC47314" s="1"/>
      <c r="AJ47314" s="1"/>
      <c r="AK47314" s="1"/>
      <c r="AL47314" s="1"/>
    </row>
    <row r="47315">
      <c r="I47315" s="1"/>
      <c r="J47315" s="1"/>
      <c r="K47315" s="1"/>
      <c r="AA47315" s="1"/>
      <c r="AB47315" s="1"/>
      <c r="AC47315" s="1"/>
      <c r="AJ47315" s="1"/>
      <c r="AK47315" s="1"/>
      <c r="AL47315" s="1"/>
    </row>
    <row r="47316">
      <c r="I47316" s="1"/>
      <c r="J47316" s="1"/>
      <c r="K47316" s="1"/>
      <c r="AA47316" s="1"/>
      <c r="AB47316" s="1"/>
      <c r="AC47316" s="1"/>
      <c r="AJ47316" s="1"/>
      <c r="AK47316" s="1"/>
      <c r="AL47316" s="1"/>
    </row>
    <row r="47317">
      <c r="I47317" s="1"/>
      <c r="J47317" s="1"/>
      <c r="K47317" s="1"/>
      <c r="AA47317" s="1"/>
      <c r="AB47317" s="1"/>
      <c r="AC47317" s="1"/>
      <c r="AJ47317" s="1"/>
      <c r="AK47317" s="1"/>
      <c r="AL47317" s="1"/>
    </row>
    <row r="47318">
      <c r="I47318" s="1"/>
      <c r="J47318" s="1"/>
      <c r="K47318" s="1"/>
      <c r="AA47318" s="1"/>
      <c r="AB47318" s="1"/>
      <c r="AC47318" s="1"/>
      <c r="AJ47318" s="1"/>
      <c r="AK47318" s="1"/>
      <c r="AL47318" s="1"/>
    </row>
    <row r="47319">
      <c r="I47319" s="1"/>
      <c r="J47319" s="1"/>
      <c r="K47319" s="1"/>
      <c r="AA47319" s="1"/>
      <c r="AB47319" s="1"/>
      <c r="AC47319" s="1"/>
      <c r="AJ47319" s="1"/>
      <c r="AK47319" s="1"/>
      <c r="AL47319" s="1"/>
    </row>
    <row r="47320">
      <c r="I47320" s="1"/>
      <c r="J47320" s="1"/>
      <c r="K47320" s="1"/>
      <c r="AA47320" s="1"/>
      <c r="AB47320" s="1"/>
      <c r="AC47320" s="1"/>
      <c r="AJ47320" s="1"/>
      <c r="AK47320" s="1"/>
      <c r="AL47320" s="1"/>
    </row>
    <row r="47321">
      <c r="I47321" s="1"/>
      <c r="J47321" s="1"/>
      <c r="K47321" s="1"/>
      <c r="AA47321" s="1"/>
      <c r="AB47321" s="1"/>
      <c r="AC47321" s="1"/>
      <c r="AJ47321" s="1"/>
      <c r="AK47321" s="1"/>
      <c r="AL47321" s="1"/>
    </row>
    <row r="47322">
      <c r="I47322" s="1"/>
      <c r="J47322" s="1"/>
      <c r="K47322" s="1"/>
      <c r="AA47322" s="1"/>
      <c r="AB47322" s="1"/>
      <c r="AC47322" s="1"/>
      <c r="AJ47322" s="1"/>
      <c r="AK47322" s="1"/>
      <c r="AL47322" s="1"/>
    </row>
    <row r="47323">
      <c r="I47323" s="1"/>
      <c r="J47323" s="1"/>
      <c r="K47323" s="1"/>
      <c r="AA47323" s="1"/>
      <c r="AB47323" s="1"/>
      <c r="AC47323" s="1"/>
      <c r="AJ47323" s="1"/>
      <c r="AK47323" s="1"/>
      <c r="AL47323" s="1"/>
    </row>
    <row r="47324">
      <c r="I47324" s="1"/>
      <c r="J47324" s="1"/>
      <c r="K47324" s="1"/>
      <c r="AA47324" s="1"/>
      <c r="AB47324" s="1"/>
      <c r="AC47324" s="1"/>
      <c r="AJ47324" s="1"/>
      <c r="AK47324" s="1"/>
      <c r="AL47324" s="1"/>
    </row>
    <row r="47325">
      <c r="I47325" s="1"/>
      <c r="J47325" s="1"/>
      <c r="K47325" s="1"/>
      <c r="AA47325" s="1"/>
      <c r="AB47325" s="1"/>
      <c r="AC47325" s="1"/>
      <c r="AJ47325" s="1"/>
      <c r="AK47325" s="1"/>
      <c r="AL47325" s="1"/>
    </row>
    <row r="47326">
      <c r="I47326" s="1"/>
      <c r="J47326" s="1"/>
      <c r="K47326" s="1"/>
      <c r="AA47326" s="1"/>
      <c r="AB47326" s="1"/>
      <c r="AC47326" s="1"/>
      <c r="AJ47326" s="1"/>
      <c r="AK47326" s="1"/>
      <c r="AL47326" s="1"/>
    </row>
    <row r="47327">
      <c r="I47327" s="1"/>
      <c r="J47327" s="1"/>
      <c r="K47327" s="1"/>
      <c r="AA47327" s="1"/>
      <c r="AB47327" s="1"/>
      <c r="AC47327" s="1"/>
      <c r="AJ47327" s="1"/>
      <c r="AK47327" s="1"/>
      <c r="AL47327" s="1"/>
    </row>
    <row r="47328">
      <c r="I47328" s="1"/>
      <c r="J47328" s="1"/>
      <c r="K47328" s="1"/>
      <c r="AA47328" s="1"/>
      <c r="AB47328" s="1"/>
      <c r="AC47328" s="1"/>
      <c r="AJ47328" s="1"/>
      <c r="AK47328" s="1"/>
      <c r="AL47328" s="1"/>
    </row>
    <row r="47329">
      <c r="I47329" s="1"/>
      <c r="J47329" s="1"/>
      <c r="K47329" s="1"/>
      <c r="AA47329" s="1"/>
      <c r="AB47329" s="1"/>
      <c r="AC47329" s="1"/>
      <c r="AJ47329" s="1"/>
      <c r="AK47329" s="1"/>
      <c r="AL47329" s="1"/>
    </row>
    <row r="47330">
      <c r="I47330" s="1"/>
      <c r="J47330" s="1"/>
      <c r="K47330" s="1"/>
      <c r="AA47330" s="1"/>
      <c r="AB47330" s="1"/>
      <c r="AC47330" s="1"/>
      <c r="AJ47330" s="1"/>
      <c r="AK47330" s="1"/>
      <c r="AL47330" s="1"/>
    </row>
    <row r="47331">
      <c r="I47331" s="1"/>
      <c r="J47331" s="1"/>
      <c r="K47331" s="1"/>
      <c r="AA47331" s="1"/>
      <c r="AB47331" s="1"/>
      <c r="AC47331" s="1"/>
      <c r="AJ47331" s="1"/>
      <c r="AK47331" s="1"/>
      <c r="AL47331" s="1"/>
    </row>
    <row r="47332">
      <c r="I47332" s="1"/>
      <c r="J47332" s="1"/>
      <c r="K47332" s="1"/>
      <c r="AA47332" s="1"/>
      <c r="AB47332" s="1"/>
      <c r="AC47332" s="1"/>
      <c r="AJ47332" s="1"/>
      <c r="AK47332" s="1"/>
      <c r="AL47332" s="1"/>
    </row>
    <row r="47333">
      <c r="I47333" s="1"/>
      <c r="J47333" s="1"/>
      <c r="K47333" s="1"/>
      <c r="AA47333" s="1"/>
      <c r="AB47333" s="1"/>
      <c r="AC47333" s="1"/>
      <c r="AJ47333" s="1"/>
      <c r="AK47333" s="1"/>
      <c r="AL47333" s="1"/>
    </row>
    <row r="47334">
      <c r="I47334" s="1"/>
      <c r="J47334" s="1"/>
      <c r="K47334" s="1"/>
      <c r="AA47334" s="1"/>
      <c r="AB47334" s="1"/>
      <c r="AC47334" s="1"/>
      <c r="AJ47334" s="1"/>
      <c r="AK47334" s="1"/>
      <c r="AL47334" s="1"/>
    </row>
    <row r="47335">
      <c r="I47335" s="1"/>
      <c r="J47335" s="1"/>
      <c r="K47335" s="1"/>
      <c r="AA47335" s="1"/>
      <c r="AB47335" s="1"/>
      <c r="AC47335" s="1"/>
      <c r="AJ47335" s="1"/>
      <c r="AK47335" s="1"/>
      <c r="AL47335" s="1"/>
    </row>
    <row r="47336">
      <c r="I47336" s="1"/>
      <c r="J47336" s="1"/>
      <c r="K47336" s="1"/>
      <c r="AA47336" s="1"/>
      <c r="AB47336" s="1"/>
      <c r="AC47336" s="1"/>
      <c r="AJ47336" s="1"/>
      <c r="AK47336" s="1"/>
      <c r="AL47336" s="1"/>
    </row>
    <row r="47337">
      <c r="I47337" s="1"/>
      <c r="J47337" s="1"/>
      <c r="K47337" s="1"/>
      <c r="AA47337" s="1"/>
      <c r="AB47337" s="1"/>
      <c r="AC47337" s="1"/>
      <c r="AJ47337" s="1"/>
      <c r="AK47337" s="1"/>
      <c r="AL47337" s="1"/>
    </row>
    <row r="47338">
      <c r="I47338" s="1"/>
      <c r="J47338" s="1"/>
      <c r="K47338" s="1"/>
      <c r="AA47338" s="1"/>
      <c r="AB47338" s="1"/>
      <c r="AC47338" s="1"/>
      <c r="AJ47338" s="1"/>
      <c r="AK47338" s="1"/>
      <c r="AL47338" s="1"/>
    </row>
    <row r="47339">
      <c r="I47339" s="1"/>
      <c r="J47339" s="1"/>
      <c r="K47339" s="1"/>
      <c r="AA47339" s="1"/>
      <c r="AB47339" s="1"/>
      <c r="AC47339" s="1"/>
      <c r="AJ47339" s="1"/>
      <c r="AK47339" s="1"/>
      <c r="AL47339" s="1"/>
    </row>
    <row r="47340">
      <c r="I47340" s="1"/>
      <c r="J47340" s="1"/>
      <c r="K47340" s="1"/>
      <c r="AA47340" s="1"/>
      <c r="AB47340" s="1"/>
      <c r="AC47340" s="1"/>
      <c r="AJ47340" s="1"/>
      <c r="AK47340" s="1"/>
      <c r="AL47340" s="1"/>
    </row>
    <row r="47341">
      <c r="I47341" s="1"/>
      <c r="J47341" s="1"/>
      <c r="K47341" s="1"/>
      <c r="AA47341" s="1"/>
      <c r="AB47341" s="1"/>
      <c r="AC47341" s="1"/>
      <c r="AJ47341" s="1"/>
      <c r="AK47341" s="1"/>
      <c r="AL47341" s="1"/>
    </row>
    <row r="47342">
      <c r="I47342" s="1"/>
      <c r="J47342" s="1"/>
      <c r="K47342" s="1"/>
      <c r="AA47342" s="1"/>
      <c r="AB47342" s="1"/>
      <c r="AC47342" s="1"/>
      <c r="AJ47342" s="1"/>
      <c r="AK47342" s="1"/>
      <c r="AL47342" s="1"/>
    </row>
    <row r="47343">
      <c r="I47343" s="1"/>
      <c r="J47343" s="1"/>
      <c r="K47343" s="1"/>
      <c r="AA47343" s="1"/>
      <c r="AB47343" s="1"/>
      <c r="AC47343" s="1"/>
      <c r="AJ47343" s="1"/>
      <c r="AK47343" s="1"/>
      <c r="AL47343" s="1"/>
    </row>
    <row r="47344">
      <c r="I47344" s="1"/>
      <c r="J47344" s="1"/>
      <c r="K47344" s="1"/>
      <c r="AA47344" s="1"/>
      <c r="AB47344" s="1"/>
      <c r="AC47344" s="1"/>
      <c r="AJ47344" s="1"/>
      <c r="AK47344" s="1"/>
      <c r="AL47344" s="1"/>
    </row>
    <row r="47345">
      <c r="I47345" s="1"/>
      <c r="J47345" s="1"/>
      <c r="K47345" s="1"/>
      <c r="AA47345" s="1"/>
      <c r="AB47345" s="1"/>
      <c r="AC47345" s="1"/>
      <c r="AJ47345" s="1"/>
      <c r="AK47345" s="1"/>
      <c r="AL47345" s="1"/>
    </row>
    <row r="47346">
      <c r="I47346" s="1"/>
      <c r="J47346" s="1"/>
      <c r="K47346" s="1"/>
      <c r="AA47346" s="1"/>
      <c r="AB47346" s="1"/>
      <c r="AC47346" s="1"/>
      <c r="AJ47346" s="1"/>
      <c r="AK47346" s="1"/>
      <c r="AL47346" s="1"/>
    </row>
    <row r="47347">
      <c r="I47347" s="1"/>
      <c r="J47347" s="1"/>
      <c r="K47347" s="1"/>
      <c r="AA47347" s="1"/>
      <c r="AB47347" s="1"/>
      <c r="AC47347" s="1"/>
      <c r="AJ47347" s="1"/>
      <c r="AK47347" s="1"/>
      <c r="AL47347" s="1"/>
    </row>
    <row r="47348">
      <c r="I47348" s="1"/>
      <c r="J47348" s="1"/>
      <c r="K47348" s="1"/>
      <c r="AA47348" s="1"/>
      <c r="AB47348" s="1"/>
      <c r="AC47348" s="1"/>
      <c r="AJ47348" s="1"/>
      <c r="AK47348" s="1"/>
      <c r="AL47348" s="1"/>
    </row>
    <row r="47349">
      <c r="I47349" s="1"/>
      <c r="J47349" s="1"/>
      <c r="K47349" s="1"/>
      <c r="AA47349" s="1"/>
      <c r="AB47349" s="1"/>
      <c r="AC47349" s="1"/>
      <c r="AJ47349" s="1"/>
      <c r="AK47349" s="1"/>
      <c r="AL47349" s="1"/>
    </row>
    <row r="47350">
      <c r="I47350" s="1"/>
      <c r="J47350" s="1"/>
      <c r="K47350" s="1"/>
      <c r="AA47350" s="1"/>
      <c r="AB47350" s="1"/>
      <c r="AC47350" s="1"/>
      <c r="AJ47350" s="1"/>
      <c r="AK47350" s="1"/>
      <c r="AL47350" s="1"/>
    </row>
    <row r="47351">
      <c r="I47351" s="1"/>
      <c r="J47351" s="1"/>
      <c r="K47351" s="1"/>
      <c r="AA47351" s="1"/>
      <c r="AB47351" s="1"/>
      <c r="AC47351" s="1"/>
      <c r="AJ47351" s="1"/>
      <c r="AK47351" s="1"/>
      <c r="AL47351" s="1"/>
    </row>
    <row r="47352">
      <c r="I47352" s="1"/>
      <c r="J47352" s="1"/>
      <c r="K47352" s="1"/>
      <c r="AA47352" s="1"/>
      <c r="AB47352" s="1"/>
      <c r="AC47352" s="1"/>
      <c r="AJ47352" s="1"/>
      <c r="AK47352" s="1"/>
      <c r="AL47352" s="1"/>
    </row>
    <row r="47353">
      <c r="I47353" s="1"/>
      <c r="J47353" s="1"/>
      <c r="K47353" s="1"/>
      <c r="AA47353" s="1"/>
      <c r="AB47353" s="1"/>
      <c r="AC47353" s="1"/>
      <c r="AJ47353" s="1"/>
      <c r="AK47353" s="1"/>
      <c r="AL47353" s="1"/>
    </row>
    <row r="47354">
      <c r="I47354" s="1"/>
      <c r="J47354" s="1"/>
      <c r="K47354" s="1"/>
      <c r="AA47354" s="1"/>
      <c r="AB47354" s="1"/>
      <c r="AC47354" s="1"/>
      <c r="AJ47354" s="1"/>
      <c r="AK47354" s="1"/>
      <c r="AL47354" s="1"/>
    </row>
    <row r="47355">
      <c r="I47355" s="1"/>
      <c r="J47355" s="1"/>
      <c r="K47355" s="1"/>
      <c r="AA47355" s="1"/>
      <c r="AB47355" s="1"/>
      <c r="AC47355" s="1"/>
      <c r="AJ47355" s="1"/>
      <c r="AK47355" s="1"/>
      <c r="AL47355" s="1"/>
    </row>
    <row r="47356">
      <c r="I47356" s="1"/>
      <c r="J47356" s="1"/>
      <c r="K47356" s="1"/>
      <c r="AA47356" s="1"/>
      <c r="AB47356" s="1"/>
      <c r="AC47356" s="1"/>
      <c r="AJ47356" s="1"/>
      <c r="AK47356" s="1"/>
      <c r="AL47356" s="1"/>
    </row>
    <row r="47357">
      <c r="I47357" s="1"/>
      <c r="J47357" s="1"/>
      <c r="K47357" s="1"/>
      <c r="AA47357" s="1"/>
      <c r="AB47357" s="1"/>
      <c r="AC47357" s="1"/>
      <c r="AJ47357" s="1"/>
      <c r="AK47357" s="1"/>
      <c r="AL47357" s="1"/>
    </row>
    <row r="47358">
      <c r="I47358" s="1"/>
      <c r="J47358" s="1"/>
      <c r="K47358" s="1"/>
      <c r="AA47358" s="1"/>
      <c r="AB47358" s="1"/>
      <c r="AC47358" s="1"/>
      <c r="AJ47358" s="1"/>
      <c r="AK47358" s="1"/>
      <c r="AL47358" s="1"/>
    </row>
    <row r="47359">
      <c r="I47359" s="1"/>
      <c r="J47359" s="1"/>
      <c r="K47359" s="1"/>
      <c r="AA47359" s="1"/>
      <c r="AB47359" s="1"/>
      <c r="AC47359" s="1"/>
      <c r="AJ47359" s="1"/>
      <c r="AK47359" s="1"/>
      <c r="AL47359" s="1"/>
    </row>
    <row r="47360">
      <c r="I47360" s="1"/>
      <c r="J47360" s="1"/>
      <c r="K47360" s="1"/>
      <c r="AA47360" s="1"/>
      <c r="AB47360" s="1"/>
      <c r="AC47360" s="1"/>
      <c r="AJ47360" s="1"/>
      <c r="AK47360" s="1"/>
      <c r="AL47360" s="1"/>
    </row>
    <row r="47361">
      <c r="I47361" s="1"/>
      <c r="J47361" s="1"/>
      <c r="K47361" s="1"/>
      <c r="AA47361" s="1"/>
      <c r="AB47361" s="1"/>
      <c r="AC47361" s="1"/>
      <c r="AJ47361" s="1"/>
      <c r="AK47361" s="1"/>
      <c r="AL47361" s="1"/>
    </row>
    <row r="47362">
      <c r="I47362" s="1"/>
      <c r="J47362" s="1"/>
      <c r="K47362" s="1"/>
      <c r="AA47362" s="1"/>
      <c r="AB47362" s="1"/>
      <c r="AC47362" s="1"/>
      <c r="AJ47362" s="1"/>
      <c r="AK47362" s="1"/>
      <c r="AL47362" s="1"/>
    </row>
    <row r="47363">
      <c r="I47363" s="1"/>
      <c r="J47363" s="1"/>
      <c r="K47363" s="1"/>
      <c r="AA47363" s="1"/>
      <c r="AB47363" s="1"/>
      <c r="AC47363" s="1"/>
      <c r="AJ47363" s="1"/>
      <c r="AK47363" s="1"/>
      <c r="AL47363" s="1"/>
    </row>
    <row r="47364">
      <c r="I47364" s="1"/>
      <c r="J47364" s="1"/>
      <c r="K47364" s="1"/>
      <c r="AA47364" s="1"/>
      <c r="AB47364" s="1"/>
      <c r="AC47364" s="1"/>
      <c r="AJ47364" s="1"/>
      <c r="AK47364" s="1"/>
      <c r="AL47364" s="1"/>
    </row>
    <row r="47365">
      <c r="I47365" s="1"/>
      <c r="J47365" s="1"/>
      <c r="K47365" s="1"/>
      <c r="AA47365" s="1"/>
      <c r="AB47365" s="1"/>
      <c r="AC47365" s="1"/>
      <c r="AJ47365" s="1"/>
      <c r="AK47365" s="1"/>
      <c r="AL47365" s="1"/>
    </row>
    <row r="47366">
      <c r="I47366" s="1"/>
      <c r="J47366" s="1"/>
      <c r="K47366" s="1"/>
      <c r="AA47366" s="1"/>
      <c r="AB47366" s="1"/>
      <c r="AC47366" s="1"/>
      <c r="AJ47366" s="1"/>
      <c r="AK47366" s="1"/>
      <c r="AL47366" s="1"/>
    </row>
    <row r="47367">
      <c r="I47367" s="1"/>
      <c r="J47367" s="1"/>
      <c r="K47367" s="1"/>
      <c r="AA47367" s="1"/>
      <c r="AB47367" s="1"/>
      <c r="AC47367" s="1"/>
      <c r="AJ47367" s="1"/>
      <c r="AK47367" s="1"/>
      <c r="AL47367" s="1"/>
    </row>
    <row r="47368">
      <c r="I47368" s="1"/>
      <c r="J47368" s="1"/>
      <c r="K47368" s="1"/>
      <c r="AA47368" s="1"/>
      <c r="AB47368" s="1"/>
      <c r="AC47368" s="1"/>
      <c r="AJ47368" s="1"/>
      <c r="AK47368" s="1"/>
      <c r="AL47368" s="1"/>
    </row>
    <row r="47369">
      <c r="I47369" s="1"/>
      <c r="J47369" s="1"/>
      <c r="K47369" s="1"/>
      <c r="AA47369" s="1"/>
      <c r="AB47369" s="1"/>
      <c r="AC47369" s="1"/>
      <c r="AJ47369" s="1"/>
      <c r="AK47369" s="1"/>
      <c r="AL47369" s="1"/>
    </row>
    <row r="47370">
      <c r="I47370" s="1"/>
      <c r="J47370" s="1"/>
      <c r="K47370" s="1"/>
      <c r="AA47370" s="1"/>
      <c r="AB47370" s="1"/>
      <c r="AC47370" s="1"/>
      <c r="AJ47370" s="1"/>
      <c r="AK47370" s="1"/>
      <c r="AL47370" s="1"/>
    </row>
    <row r="47371">
      <c r="I47371" s="1"/>
      <c r="J47371" s="1"/>
      <c r="K47371" s="1"/>
      <c r="AA47371" s="1"/>
      <c r="AB47371" s="1"/>
      <c r="AC47371" s="1"/>
      <c r="AJ47371" s="1"/>
      <c r="AK47371" s="1"/>
      <c r="AL47371" s="1"/>
    </row>
    <row r="47372">
      <c r="I47372" s="1"/>
      <c r="J47372" s="1"/>
      <c r="K47372" s="1"/>
      <c r="AA47372" s="1"/>
      <c r="AB47372" s="1"/>
      <c r="AC47372" s="1"/>
      <c r="AJ47372" s="1"/>
      <c r="AK47372" s="1"/>
      <c r="AL47372" s="1"/>
    </row>
    <row r="47373">
      <c r="I47373" s="1"/>
      <c r="J47373" s="1"/>
      <c r="K47373" s="1"/>
      <c r="AA47373" s="1"/>
      <c r="AB47373" s="1"/>
      <c r="AC47373" s="1"/>
      <c r="AJ47373" s="1"/>
      <c r="AK47373" s="1"/>
      <c r="AL47373" s="1"/>
    </row>
    <row r="47374">
      <c r="I47374" s="1"/>
      <c r="J47374" s="1"/>
      <c r="K47374" s="1"/>
      <c r="AA47374" s="1"/>
      <c r="AB47374" s="1"/>
      <c r="AC47374" s="1"/>
      <c r="AJ47374" s="1"/>
      <c r="AK47374" s="1"/>
      <c r="AL47374" s="1"/>
    </row>
    <row r="47375">
      <c r="I47375" s="1"/>
      <c r="J47375" s="1"/>
      <c r="K47375" s="1"/>
      <c r="AA47375" s="1"/>
      <c r="AB47375" s="1"/>
      <c r="AC47375" s="1"/>
      <c r="AJ47375" s="1"/>
      <c r="AK47375" s="1"/>
      <c r="AL47375" s="1"/>
    </row>
    <row r="47376">
      <c r="I47376" s="1"/>
      <c r="J47376" s="1"/>
      <c r="K47376" s="1"/>
      <c r="AA47376" s="1"/>
      <c r="AB47376" s="1"/>
      <c r="AC47376" s="1"/>
      <c r="AJ47376" s="1"/>
      <c r="AK47376" s="1"/>
      <c r="AL47376" s="1"/>
    </row>
    <row r="47377">
      <c r="I47377" s="1"/>
      <c r="J47377" s="1"/>
      <c r="K47377" s="1"/>
      <c r="AA47377" s="1"/>
      <c r="AB47377" s="1"/>
      <c r="AC47377" s="1"/>
      <c r="AJ47377" s="1"/>
      <c r="AK47377" s="1"/>
      <c r="AL47377" s="1"/>
    </row>
    <row r="47378">
      <c r="I47378" s="1"/>
      <c r="J47378" s="1"/>
      <c r="K47378" s="1"/>
      <c r="AA47378" s="1"/>
      <c r="AB47378" s="1"/>
      <c r="AC47378" s="1"/>
      <c r="AJ47378" s="1"/>
      <c r="AK47378" s="1"/>
      <c r="AL47378" s="1"/>
    </row>
    <row r="47379">
      <c r="I47379" s="1"/>
      <c r="J47379" s="1"/>
      <c r="K47379" s="1"/>
      <c r="AA47379" s="1"/>
      <c r="AB47379" s="1"/>
      <c r="AC47379" s="1"/>
      <c r="AJ47379" s="1"/>
      <c r="AK47379" s="1"/>
      <c r="AL47379" s="1"/>
    </row>
    <row r="47380">
      <c r="I47380" s="1"/>
      <c r="J47380" s="1"/>
      <c r="K47380" s="1"/>
      <c r="AA47380" s="1"/>
      <c r="AB47380" s="1"/>
      <c r="AC47380" s="1"/>
      <c r="AJ47380" s="1"/>
      <c r="AK47380" s="1"/>
      <c r="AL47380" s="1"/>
    </row>
    <row r="47381">
      <c r="I47381" s="1"/>
      <c r="J47381" s="1"/>
      <c r="K47381" s="1"/>
      <c r="AA47381" s="1"/>
      <c r="AB47381" s="1"/>
      <c r="AC47381" s="1"/>
      <c r="AJ47381" s="1"/>
      <c r="AK47381" s="1"/>
      <c r="AL47381" s="1"/>
    </row>
    <row r="47382">
      <c r="I47382" s="1"/>
      <c r="J47382" s="1"/>
      <c r="K47382" s="1"/>
      <c r="AA47382" s="1"/>
      <c r="AB47382" s="1"/>
      <c r="AC47382" s="1"/>
      <c r="AJ47382" s="1"/>
      <c r="AK47382" s="1"/>
      <c r="AL47382" s="1"/>
    </row>
    <row r="47383">
      <c r="I47383" s="1"/>
      <c r="J47383" s="1"/>
      <c r="K47383" s="1"/>
      <c r="AA47383" s="1"/>
      <c r="AB47383" s="1"/>
      <c r="AC47383" s="1"/>
      <c r="AJ47383" s="1"/>
      <c r="AK47383" s="1"/>
      <c r="AL47383" s="1"/>
    </row>
    <row r="47384">
      <c r="I47384" s="1"/>
      <c r="J47384" s="1"/>
      <c r="K47384" s="1"/>
      <c r="AA47384" s="1"/>
      <c r="AB47384" s="1"/>
      <c r="AC47384" s="1"/>
      <c r="AJ47384" s="1"/>
      <c r="AK47384" s="1"/>
      <c r="AL47384" s="1"/>
    </row>
    <row r="47385">
      <c r="I47385" s="1"/>
      <c r="J47385" s="1"/>
      <c r="K47385" s="1"/>
      <c r="AA47385" s="1"/>
      <c r="AB47385" s="1"/>
      <c r="AC47385" s="1"/>
      <c r="AJ47385" s="1"/>
      <c r="AK47385" s="1"/>
      <c r="AL47385" s="1"/>
    </row>
    <row r="47386">
      <c r="I47386" s="1"/>
      <c r="J47386" s="1"/>
      <c r="K47386" s="1"/>
      <c r="AA47386" s="1"/>
      <c r="AB47386" s="1"/>
      <c r="AC47386" s="1"/>
      <c r="AJ47386" s="1"/>
      <c r="AK47386" s="1"/>
      <c r="AL47386" s="1"/>
    </row>
    <row r="47387">
      <c r="I47387" s="1"/>
      <c r="J47387" s="1"/>
      <c r="K47387" s="1"/>
      <c r="AA47387" s="1"/>
      <c r="AB47387" s="1"/>
      <c r="AC47387" s="1"/>
      <c r="AJ47387" s="1"/>
      <c r="AK47387" s="1"/>
      <c r="AL47387" s="1"/>
    </row>
    <row r="47388">
      <c r="I47388" s="1"/>
      <c r="J47388" s="1"/>
      <c r="K47388" s="1"/>
      <c r="AA47388" s="1"/>
      <c r="AB47388" s="1"/>
      <c r="AC47388" s="1"/>
      <c r="AJ47388" s="1"/>
      <c r="AK47388" s="1"/>
      <c r="AL47388" s="1"/>
    </row>
    <row r="47389">
      <c r="I47389" s="1"/>
      <c r="J47389" s="1"/>
      <c r="K47389" s="1"/>
      <c r="AA47389" s="1"/>
      <c r="AB47389" s="1"/>
      <c r="AC47389" s="1"/>
      <c r="AJ47389" s="1"/>
      <c r="AK47389" s="1"/>
      <c r="AL47389" s="1"/>
    </row>
    <row r="47390">
      <c r="I47390" s="1"/>
      <c r="J47390" s="1"/>
      <c r="K47390" s="1"/>
      <c r="AA47390" s="1"/>
      <c r="AB47390" s="1"/>
      <c r="AC47390" s="1"/>
      <c r="AJ47390" s="1"/>
      <c r="AK47390" s="1"/>
      <c r="AL47390" s="1"/>
    </row>
    <row r="47391">
      <c r="I47391" s="1"/>
      <c r="J47391" s="1"/>
      <c r="K47391" s="1"/>
      <c r="AA47391" s="1"/>
      <c r="AB47391" s="1"/>
      <c r="AC47391" s="1"/>
      <c r="AJ47391" s="1"/>
      <c r="AK47391" s="1"/>
      <c r="AL47391" s="1"/>
    </row>
    <row r="47392">
      <c r="I47392" s="1"/>
      <c r="J47392" s="1"/>
      <c r="K47392" s="1"/>
      <c r="AA47392" s="1"/>
      <c r="AB47392" s="1"/>
      <c r="AC47392" s="1"/>
      <c r="AJ47392" s="1"/>
      <c r="AK47392" s="1"/>
      <c r="AL47392" s="1"/>
    </row>
    <row r="47393">
      <c r="I47393" s="1"/>
      <c r="J47393" s="1"/>
      <c r="K47393" s="1"/>
      <c r="AA47393" s="1"/>
      <c r="AB47393" s="1"/>
      <c r="AC47393" s="1"/>
      <c r="AJ47393" s="1"/>
      <c r="AK47393" s="1"/>
      <c r="AL47393" s="1"/>
    </row>
    <row r="47394">
      <c r="I47394" s="1"/>
      <c r="J47394" s="1"/>
      <c r="K47394" s="1"/>
      <c r="AA47394" s="1"/>
      <c r="AB47394" s="1"/>
      <c r="AC47394" s="1"/>
      <c r="AJ47394" s="1"/>
      <c r="AK47394" s="1"/>
      <c r="AL47394" s="1"/>
    </row>
    <row r="47395">
      <c r="I47395" s="1"/>
      <c r="J47395" s="1"/>
      <c r="K47395" s="1"/>
      <c r="AA47395" s="1"/>
      <c r="AB47395" s="1"/>
      <c r="AC47395" s="1"/>
      <c r="AJ47395" s="1"/>
      <c r="AK47395" s="1"/>
      <c r="AL47395" s="1"/>
    </row>
    <row r="47396">
      <c r="I47396" s="1"/>
      <c r="J47396" s="1"/>
      <c r="K47396" s="1"/>
      <c r="AA47396" s="1"/>
      <c r="AB47396" s="1"/>
      <c r="AC47396" s="1"/>
      <c r="AJ47396" s="1"/>
      <c r="AK47396" s="1"/>
      <c r="AL47396" s="1"/>
    </row>
    <row r="47397">
      <c r="I47397" s="1"/>
      <c r="J47397" s="1"/>
      <c r="K47397" s="1"/>
      <c r="AA47397" s="1"/>
      <c r="AB47397" s="1"/>
      <c r="AC47397" s="1"/>
      <c r="AJ47397" s="1"/>
      <c r="AK47397" s="1"/>
      <c r="AL47397" s="1"/>
    </row>
    <row r="47398">
      <c r="I47398" s="1"/>
      <c r="J47398" s="1"/>
      <c r="K47398" s="1"/>
      <c r="AA47398" s="1"/>
      <c r="AB47398" s="1"/>
      <c r="AC47398" s="1"/>
      <c r="AJ47398" s="1"/>
      <c r="AK47398" s="1"/>
      <c r="AL47398" s="1"/>
    </row>
    <row r="47399">
      <c r="I47399" s="1"/>
      <c r="J47399" s="1"/>
      <c r="K47399" s="1"/>
      <c r="AA47399" s="1"/>
      <c r="AB47399" s="1"/>
      <c r="AC47399" s="1"/>
      <c r="AJ47399" s="1"/>
      <c r="AK47399" s="1"/>
      <c r="AL47399" s="1"/>
    </row>
    <row r="47400">
      <c r="I47400" s="1"/>
      <c r="J47400" s="1"/>
      <c r="K47400" s="1"/>
      <c r="AA47400" s="1"/>
      <c r="AB47400" s="1"/>
      <c r="AC47400" s="1"/>
      <c r="AJ47400" s="1"/>
      <c r="AK47400" s="1"/>
      <c r="AL47400" s="1"/>
    </row>
    <row r="47401">
      <c r="I47401" s="1"/>
      <c r="J47401" s="1"/>
      <c r="K47401" s="1"/>
      <c r="AA47401" s="1"/>
      <c r="AB47401" s="1"/>
      <c r="AC47401" s="1"/>
      <c r="AJ47401" s="1"/>
      <c r="AK47401" s="1"/>
      <c r="AL47401" s="1"/>
    </row>
    <row r="47402">
      <c r="I47402" s="1"/>
      <c r="J47402" s="1"/>
      <c r="K47402" s="1"/>
      <c r="AA47402" s="1"/>
      <c r="AB47402" s="1"/>
      <c r="AC47402" s="1"/>
      <c r="AJ47402" s="1"/>
      <c r="AK47402" s="1"/>
      <c r="AL47402" s="1"/>
    </row>
    <row r="47403">
      <c r="I47403" s="1"/>
      <c r="J47403" s="1"/>
      <c r="K47403" s="1"/>
      <c r="AA47403" s="1"/>
      <c r="AB47403" s="1"/>
      <c r="AC47403" s="1"/>
      <c r="AJ47403" s="1"/>
      <c r="AK47403" s="1"/>
      <c r="AL47403" s="1"/>
    </row>
    <row r="47404">
      <c r="I47404" s="1"/>
      <c r="J47404" s="1"/>
      <c r="K47404" s="1"/>
      <c r="AA47404" s="1"/>
      <c r="AB47404" s="1"/>
      <c r="AC47404" s="1"/>
      <c r="AJ47404" s="1"/>
      <c r="AK47404" s="1"/>
      <c r="AL47404" s="1"/>
    </row>
    <row r="47405">
      <c r="I47405" s="1"/>
      <c r="J47405" s="1"/>
      <c r="K47405" s="1"/>
      <c r="AA47405" s="1"/>
      <c r="AB47405" s="1"/>
      <c r="AC47405" s="1"/>
      <c r="AJ47405" s="1"/>
      <c r="AK47405" s="1"/>
      <c r="AL47405" s="1"/>
    </row>
    <row r="47406">
      <c r="I47406" s="1"/>
      <c r="J47406" s="1"/>
      <c r="K47406" s="1"/>
      <c r="AA47406" s="1"/>
      <c r="AB47406" s="1"/>
      <c r="AC47406" s="1"/>
      <c r="AJ47406" s="1"/>
      <c r="AK47406" s="1"/>
      <c r="AL47406" s="1"/>
    </row>
    <row r="47407">
      <c r="I47407" s="1"/>
      <c r="J47407" s="1"/>
      <c r="K47407" s="1"/>
      <c r="AA47407" s="1"/>
      <c r="AB47407" s="1"/>
      <c r="AC47407" s="1"/>
      <c r="AJ47407" s="1"/>
      <c r="AK47407" s="1"/>
      <c r="AL47407" s="1"/>
    </row>
    <row r="47408">
      <c r="I47408" s="1"/>
      <c r="J47408" s="1"/>
      <c r="K47408" s="1"/>
      <c r="AA47408" s="1"/>
      <c r="AB47408" s="1"/>
      <c r="AC47408" s="1"/>
      <c r="AJ47408" s="1"/>
      <c r="AK47408" s="1"/>
      <c r="AL47408" s="1"/>
    </row>
    <row r="47409">
      <c r="I47409" s="1"/>
      <c r="J47409" s="1"/>
      <c r="K47409" s="1"/>
      <c r="AA47409" s="1"/>
      <c r="AB47409" s="1"/>
      <c r="AC47409" s="1"/>
      <c r="AJ47409" s="1"/>
      <c r="AK47409" s="1"/>
      <c r="AL47409" s="1"/>
    </row>
    <row r="47410">
      <c r="I47410" s="1"/>
      <c r="J47410" s="1"/>
      <c r="K47410" s="1"/>
      <c r="AA47410" s="1"/>
      <c r="AB47410" s="1"/>
      <c r="AC47410" s="1"/>
      <c r="AJ47410" s="1"/>
      <c r="AK47410" s="1"/>
      <c r="AL47410" s="1"/>
    </row>
    <row r="47411">
      <c r="I47411" s="1"/>
      <c r="J47411" s="1"/>
      <c r="K47411" s="1"/>
      <c r="AA47411" s="1"/>
      <c r="AB47411" s="1"/>
      <c r="AC47411" s="1"/>
      <c r="AJ47411" s="1"/>
      <c r="AK47411" s="1"/>
      <c r="AL47411" s="1"/>
    </row>
    <row r="47412">
      <c r="I47412" s="1"/>
      <c r="J47412" s="1"/>
      <c r="K47412" s="1"/>
      <c r="AA47412" s="1"/>
      <c r="AB47412" s="1"/>
      <c r="AC47412" s="1"/>
      <c r="AJ47412" s="1"/>
      <c r="AK47412" s="1"/>
      <c r="AL47412" s="1"/>
    </row>
    <row r="47413">
      <c r="I47413" s="1"/>
      <c r="J47413" s="1"/>
      <c r="K47413" s="1"/>
      <c r="AA47413" s="1"/>
      <c r="AB47413" s="1"/>
      <c r="AC47413" s="1"/>
      <c r="AJ47413" s="1"/>
      <c r="AK47413" s="1"/>
      <c r="AL47413" s="1"/>
    </row>
    <row r="47414">
      <c r="I47414" s="1"/>
      <c r="J47414" s="1"/>
      <c r="K47414" s="1"/>
      <c r="AA47414" s="1"/>
      <c r="AB47414" s="1"/>
      <c r="AC47414" s="1"/>
      <c r="AJ47414" s="1"/>
      <c r="AK47414" s="1"/>
      <c r="AL47414" s="1"/>
    </row>
    <row r="47415">
      <c r="I47415" s="1"/>
      <c r="J47415" s="1"/>
      <c r="K47415" s="1"/>
      <c r="AA47415" s="1"/>
      <c r="AB47415" s="1"/>
      <c r="AC47415" s="1"/>
      <c r="AJ47415" s="1"/>
      <c r="AK47415" s="1"/>
      <c r="AL47415" s="1"/>
    </row>
    <row r="47416">
      <c r="I47416" s="1"/>
      <c r="J47416" s="1"/>
      <c r="K47416" s="1"/>
      <c r="AA47416" s="1"/>
      <c r="AB47416" s="1"/>
      <c r="AC47416" s="1"/>
      <c r="AJ47416" s="1"/>
      <c r="AK47416" s="1"/>
      <c r="AL47416" s="1"/>
    </row>
    <row r="47417">
      <c r="I47417" s="1"/>
      <c r="J47417" s="1"/>
      <c r="K47417" s="1"/>
      <c r="AA47417" s="1"/>
      <c r="AB47417" s="1"/>
      <c r="AC47417" s="1"/>
      <c r="AJ47417" s="1"/>
      <c r="AK47417" s="1"/>
      <c r="AL47417" s="1"/>
    </row>
    <row r="47418">
      <c r="I47418" s="1"/>
      <c r="J47418" s="1"/>
      <c r="K47418" s="1"/>
      <c r="AA47418" s="1"/>
      <c r="AB47418" s="1"/>
      <c r="AC47418" s="1"/>
      <c r="AJ47418" s="1"/>
      <c r="AK47418" s="1"/>
      <c r="AL47418" s="1"/>
    </row>
    <row r="47419">
      <c r="I47419" s="1"/>
      <c r="J47419" s="1"/>
      <c r="K47419" s="1"/>
      <c r="AA47419" s="1"/>
      <c r="AB47419" s="1"/>
      <c r="AC47419" s="1"/>
      <c r="AJ47419" s="1"/>
      <c r="AK47419" s="1"/>
      <c r="AL47419" s="1"/>
    </row>
    <row r="47420">
      <c r="I47420" s="1"/>
      <c r="J47420" s="1"/>
      <c r="K47420" s="1"/>
      <c r="AA47420" s="1"/>
      <c r="AB47420" s="1"/>
      <c r="AC47420" s="1"/>
      <c r="AJ47420" s="1"/>
      <c r="AK47420" s="1"/>
      <c r="AL47420" s="1"/>
    </row>
    <row r="47421">
      <c r="I47421" s="1"/>
      <c r="J47421" s="1"/>
      <c r="K47421" s="1"/>
      <c r="AA47421" s="1"/>
      <c r="AB47421" s="1"/>
      <c r="AC47421" s="1"/>
      <c r="AJ47421" s="1"/>
      <c r="AK47421" s="1"/>
      <c r="AL47421" s="1"/>
    </row>
    <row r="47422">
      <c r="I47422" s="1"/>
      <c r="J47422" s="1"/>
      <c r="K47422" s="1"/>
      <c r="AA47422" s="1"/>
      <c r="AB47422" s="1"/>
      <c r="AC47422" s="1"/>
      <c r="AJ47422" s="1"/>
      <c r="AK47422" s="1"/>
      <c r="AL47422" s="1"/>
    </row>
    <row r="47423">
      <c r="I47423" s="1"/>
      <c r="J47423" s="1"/>
      <c r="K47423" s="1"/>
      <c r="AA47423" s="1"/>
      <c r="AB47423" s="1"/>
      <c r="AC47423" s="1"/>
      <c r="AJ47423" s="1"/>
      <c r="AK47423" s="1"/>
      <c r="AL47423" s="1"/>
    </row>
    <row r="47424">
      <c r="I47424" s="1"/>
      <c r="J47424" s="1"/>
      <c r="K47424" s="1"/>
      <c r="AA47424" s="1"/>
      <c r="AB47424" s="1"/>
      <c r="AC47424" s="1"/>
      <c r="AJ47424" s="1"/>
      <c r="AK47424" s="1"/>
      <c r="AL47424" s="1"/>
    </row>
    <row r="47425">
      <c r="I47425" s="1"/>
      <c r="J47425" s="1"/>
      <c r="K47425" s="1"/>
      <c r="AA47425" s="1"/>
      <c r="AB47425" s="1"/>
      <c r="AC47425" s="1"/>
      <c r="AJ47425" s="1"/>
      <c r="AK47425" s="1"/>
      <c r="AL47425" s="1"/>
    </row>
    <row r="47426">
      <c r="I47426" s="1"/>
      <c r="J47426" s="1"/>
      <c r="K47426" s="1"/>
      <c r="AA47426" s="1"/>
      <c r="AB47426" s="1"/>
      <c r="AC47426" s="1"/>
      <c r="AJ47426" s="1"/>
      <c r="AK47426" s="1"/>
      <c r="AL47426" s="1"/>
    </row>
    <row r="47427">
      <c r="I47427" s="1"/>
      <c r="J47427" s="1"/>
      <c r="K47427" s="1"/>
      <c r="AA47427" s="1"/>
      <c r="AB47427" s="1"/>
      <c r="AC47427" s="1"/>
      <c r="AJ47427" s="1"/>
      <c r="AK47427" s="1"/>
      <c r="AL47427" s="1"/>
    </row>
    <row r="47428">
      <c r="I47428" s="1"/>
      <c r="J47428" s="1"/>
      <c r="K47428" s="1"/>
      <c r="AA47428" s="1"/>
      <c r="AB47428" s="1"/>
      <c r="AC47428" s="1"/>
      <c r="AJ47428" s="1"/>
      <c r="AK47428" s="1"/>
      <c r="AL47428" s="1"/>
    </row>
    <row r="47429">
      <c r="I47429" s="1"/>
      <c r="J47429" s="1"/>
      <c r="K47429" s="1"/>
      <c r="AA47429" s="1"/>
      <c r="AB47429" s="1"/>
      <c r="AC47429" s="1"/>
      <c r="AJ47429" s="1"/>
      <c r="AK47429" s="1"/>
      <c r="AL47429" s="1"/>
    </row>
    <row r="47430">
      <c r="I47430" s="1"/>
      <c r="J47430" s="1"/>
      <c r="K47430" s="1"/>
      <c r="AA47430" s="1"/>
      <c r="AB47430" s="1"/>
      <c r="AC47430" s="1"/>
      <c r="AJ47430" s="1"/>
      <c r="AK47430" s="1"/>
      <c r="AL47430" s="1"/>
    </row>
    <row r="47431">
      <c r="I47431" s="1"/>
      <c r="J47431" s="1"/>
      <c r="K47431" s="1"/>
      <c r="AA47431" s="1"/>
      <c r="AB47431" s="1"/>
      <c r="AC47431" s="1"/>
      <c r="AJ47431" s="1"/>
      <c r="AK47431" s="1"/>
      <c r="AL47431" s="1"/>
    </row>
    <row r="47432">
      <c r="I47432" s="1"/>
      <c r="J47432" s="1"/>
      <c r="K47432" s="1"/>
      <c r="AA47432" s="1"/>
      <c r="AB47432" s="1"/>
      <c r="AC47432" s="1"/>
      <c r="AJ47432" s="1"/>
      <c r="AK47432" s="1"/>
      <c r="AL47432" s="1"/>
    </row>
    <row r="47433">
      <c r="I47433" s="1"/>
      <c r="J47433" s="1"/>
      <c r="K47433" s="1"/>
      <c r="AA47433" s="1"/>
      <c r="AB47433" s="1"/>
      <c r="AC47433" s="1"/>
      <c r="AJ47433" s="1"/>
      <c r="AK47433" s="1"/>
      <c r="AL47433" s="1"/>
    </row>
    <row r="47434">
      <c r="I47434" s="1"/>
      <c r="J47434" s="1"/>
      <c r="K47434" s="1"/>
      <c r="AA47434" s="1"/>
      <c r="AB47434" s="1"/>
      <c r="AC47434" s="1"/>
      <c r="AJ47434" s="1"/>
      <c r="AK47434" s="1"/>
      <c r="AL47434" s="1"/>
    </row>
    <row r="47435">
      <c r="I47435" s="1"/>
      <c r="J47435" s="1"/>
      <c r="K47435" s="1"/>
      <c r="AA47435" s="1"/>
      <c r="AB47435" s="1"/>
      <c r="AC47435" s="1"/>
      <c r="AJ47435" s="1"/>
      <c r="AK47435" s="1"/>
      <c r="AL47435" s="1"/>
    </row>
    <row r="47436">
      <c r="I47436" s="1"/>
      <c r="J47436" s="1"/>
      <c r="K47436" s="1"/>
      <c r="AA47436" s="1"/>
      <c r="AB47436" s="1"/>
      <c r="AC47436" s="1"/>
      <c r="AJ47436" s="1"/>
      <c r="AK47436" s="1"/>
      <c r="AL47436" s="1"/>
    </row>
    <row r="47437">
      <c r="I47437" s="1"/>
      <c r="J47437" s="1"/>
      <c r="K47437" s="1"/>
      <c r="AA47437" s="1"/>
      <c r="AB47437" s="1"/>
      <c r="AC47437" s="1"/>
      <c r="AJ47437" s="1"/>
      <c r="AK47437" s="1"/>
      <c r="AL47437" s="1"/>
    </row>
    <row r="47438">
      <c r="I47438" s="1"/>
      <c r="J47438" s="1"/>
      <c r="K47438" s="1"/>
      <c r="AA47438" s="1"/>
      <c r="AB47438" s="1"/>
      <c r="AC47438" s="1"/>
      <c r="AJ47438" s="1"/>
      <c r="AK47438" s="1"/>
      <c r="AL47438" s="1"/>
    </row>
    <row r="47439">
      <c r="I47439" s="1"/>
      <c r="J47439" s="1"/>
      <c r="K47439" s="1"/>
      <c r="AA47439" s="1"/>
      <c r="AB47439" s="1"/>
      <c r="AC47439" s="1"/>
      <c r="AJ47439" s="1"/>
      <c r="AK47439" s="1"/>
      <c r="AL47439" s="1"/>
    </row>
    <row r="47440">
      <c r="I47440" s="1"/>
      <c r="J47440" s="1"/>
      <c r="K47440" s="1"/>
      <c r="AA47440" s="1"/>
      <c r="AB47440" s="1"/>
      <c r="AC47440" s="1"/>
      <c r="AJ47440" s="1"/>
      <c r="AK47440" s="1"/>
      <c r="AL47440" s="1"/>
    </row>
    <row r="47441">
      <c r="I47441" s="1"/>
      <c r="J47441" s="1"/>
      <c r="K47441" s="1"/>
      <c r="AA47441" s="1"/>
      <c r="AB47441" s="1"/>
      <c r="AC47441" s="1"/>
      <c r="AJ47441" s="1"/>
      <c r="AK47441" s="1"/>
      <c r="AL47441" s="1"/>
    </row>
    <row r="47442">
      <c r="I47442" s="1"/>
      <c r="J47442" s="1"/>
      <c r="K47442" s="1"/>
      <c r="AA47442" s="1"/>
      <c r="AB47442" s="1"/>
      <c r="AC47442" s="1"/>
      <c r="AJ47442" s="1"/>
      <c r="AK47442" s="1"/>
      <c r="AL47442" s="1"/>
    </row>
    <row r="47443">
      <c r="I47443" s="1"/>
      <c r="J47443" s="1"/>
      <c r="K47443" s="1"/>
      <c r="AA47443" s="1"/>
      <c r="AB47443" s="1"/>
      <c r="AC47443" s="1"/>
      <c r="AJ47443" s="1"/>
      <c r="AK47443" s="1"/>
      <c r="AL47443" s="1"/>
    </row>
    <row r="47444">
      <c r="I47444" s="1"/>
      <c r="J47444" s="1"/>
      <c r="K47444" s="1"/>
      <c r="AA47444" s="1"/>
      <c r="AB47444" s="1"/>
      <c r="AC47444" s="1"/>
      <c r="AJ47444" s="1"/>
      <c r="AK47444" s="1"/>
      <c r="AL47444" s="1"/>
    </row>
    <row r="47445">
      <c r="I47445" s="1"/>
      <c r="J47445" s="1"/>
      <c r="K47445" s="1"/>
      <c r="AA47445" s="1"/>
      <c r="AB47445" s="1"/>
      <c r="AC47445" s="1"/>
      <c r="AJ47445" s="1"/>
      <c r="AK47445" s="1"/>
      <c r="AL47445" s="1"/>
    </row>
    <row r="47446">
      <c r="I47446" s="1"/>
      <c r="J47446" s="1"/>
      <c r="K47446" s="1"/>
      <c r="AA47446" s="1"/>
      <c r="AB47446" s="1"/>
      <c r="AC47446" s="1"/>
      <c r="AJ47446" s="1"/>
      <c r="AK47446" s="1"/>
      <c r="AL47446" s="1"/>
    </row>
    <row r="47447">
      <c r="I47447" s="1"/>
      <c r="J47447" s="1"/>
      <c r="K47447" s="1"/>
      <c r="AA47447" s="1"/>
      <c r="AB47447" s="1"/>
      <c r="AC47447" s="1"/>
      <c r="AJ47447" s="1"/>
      <c r="AK47447" s="1"/>
      <c r="AL47447" s="1"/>
    </row>
    <row r="47448">
      <c r="I47448" s="1"/>
      <c r="J47448" s="1"/>
      <c r="K47448" s="1"/>
      <c r="AA47448" s="1"/>
      <c r="AB47448" s="1"/>
      <c r="AC47448" s="1"/>
      <c r="AJ47448" s="1"/>
      <c r="AK47448" s="1"/>
      <c r="AL47448" s="1"/>
    </row>
    <row r="47449">
      <c r="I47449" s="1"/>
      <c r="J47449" s="1"/>
      <c r="K47449" s="1"/>
      <c r="AA47449" s="1"/>
      <c r="AB47449" s="1"/>
      <c r="AC47449" s="1"/>
      <c r="AJ47449" s="1"/>
      <c r="AK47449" s="1"/>
      <c r="AL47449" s="1"/>
    </row>
    <row r="47450">
      <c r="I47450" s="1"/>
      <c r="J47450" s="1"/>
      <c r="K47450" s="1"/>
      <c r="AA47450" s="1"/>
      <c r="AB47450" s="1"/>
      <c r="AC47450" s="1"/>
      <c r="AJ47450" s="1"/>
      <c r="AK47450" s="1"/>
      <c r="AL47450" s="1"/>
    </row>
    <row r="47451">
      <c r="I47451" s="1"/>
      <c r="J47451" s="1"/>
      <c r="K47451" s="1"/>
      <c r="AA47451" s="1"/>
      <c r="AB47451" s="1"/>
      <c r="AC47451" s="1"/>
      <c r="AJ47451" s="1"/>
      <c r="AK47451" s="1"/>
      <c r="AL47451" s="1"/>
    </row>
    <row r="47452">
      <c r="I47452" s="1"/>
      <c r="J47452" s="1"/>
      <c r="K47452" s="1"/>
      <c r="AA47452" s="1"/>
      <c r="AB47452" s="1"/>
      <c r="AC47452" s="1"/>
      <c r="AJ47452" s="1"/>
      <c r="AK47452" s="1"/>
      <c r="AL47452" s="1"/>
    </row>
    <row r="47453">
      <c r="I47453" s="1"/>
      <c r="J47453" s="1"/>
      <c r="K47453" s="1"/>
      <c r="AA47453" s="1"/>
      <c r="AB47453" s="1"/>
      <c r="AC47453" s="1"/>
      <c r="AJ47453" s="1"/>
      <c r="AK47453" s="1"/>
      <c r="AL47453" s="1"/>
    </row>
    <row r="47454">
      <c r="I47454" s="1"/>
      <c r="J47454" s="1"/>
      <c r="K47454" s="1"/>
      <c r="AA47454" s="1"/>
      <c r="AB47454" s="1"/>
      <c r="AC47454" s="1"/>
      <c r="AJ47454" s="1"/>
      <c r="AK47454" s="1"/>
      <c r="AL47454" s="1"/>
    </row>
    <row r="47455">
      <c r="I47455" s="1"/>
      <c r="J47455" s="1"/>
      <c r="K47455" s="1"/>
      <c r="AA47455" s="1"/>
      <c r="AB47455" s="1"/>
      <c r="AC47455" s="1"/>
      <c r="AJ47455" s="1"/>
      <c r="AK47455" s="1"/>
      <c r="AL47455" s="1"/>
    </row>
    <row r="47456">
      <c r="I47456" s="1"/>
      <c r="J47456" s="1"/>
      <c r="K47456" s="1"/>
      <c r="AA47456" s="1"/>
      <c r="AB47456" s="1"/>
      <c r="AC47456" s="1"/>
      <c r="AJ47456" s="1"/>
      <c r="AK47456" s="1"/>
      <c r="AL47456" s="1"/>
    </row>
    <row r="47457">
      <c r="I47457" s="1"/>
      <c r="J47457" s="1"/>
      <c r="K47457" s="1"/>
      <c r="AA47457" s="1"/>
      <c r="AB47457" s="1"/>
      <c r="AC47457" s="1"/>
      <c r="AJ47457" s="1"/>
      <c r="AK47457" s="1"/>
      <c r="AL47457" s="1"/>
    </row>
    <row r="47458">
      <c r="I47458" s="1"/>
      <c r="J47458" s="1"/>
      <c r="K47458" s="1"/>
      <c r="AA47458" s="1"/>
      <c r="AB47458" s="1"/>
      <c r="AC47458" s="1"/>
      <c r="AJ47458" s="1"/>
      <c r="AK47458" s="1"/>
      <c r="AL47458" s="1"/>
    </row>
    <row r="47459">
      <c r="I47459" s="1"/>
      <c r="J47459" s="1"/>
      <c r="K47459" s="1"/>
      <c r="AA47459" s="1"/>
      <c r="AB47459" s="1"/>
      <c r="AC47459" s="1"/>
      <c r="AJ47459" s="1"/>
      <c r="AK47459" s="1"/>
      <c r="AL47459" s="1"/>
    </row>
    <row r="47460">
      <c r="I47460" s="1"/>
      <c r="J47460" s="1"/>
      <c r="K47460" s="1"/>
      <c r="AA47460" s="1"/>
      <c r="AB47460" s="1"/>
      <c r="AC47460" s="1"/>
      <c r="AJ47460" s="1"/>
      <c r="AK47460" s="1"/>
      <c r="AL47460" s="1"/>
    </row>
    <row r="47461">
      <c r="I47461" s="1"/>
      <c r="J47461" s="1"/>
      <c r="K47461" s="1"/>
      <c r="AA47461" s="1"/>
      <c r="AB47461" s="1"/>
      <c r="AC47461" s="1"/>
      <c r="AJ47461" s="1"/>
      <c r="AK47461" s="1"/>
      <c r="AL47461" s="1"/>
    </row>
    <row r="47462">
      <c r="I47462" s="1"/>
      <c r="J47462" s="1"/>
      <c r="K47462" s="1"/>
      <c r="AA47462" s="1"/>
      <c r="AB47462" s="1"/>
      <c r="AC47462" s="1"/>
      <c r="AJ47462" s="1"/>
      <c r="AK47462" s="1"/>
      <c r="AL47462" s="1"/>
    </row>
    <row r="47463">
      <c r="I47463" s="1"/>
      <c r="J47463" s="1"/>
      <c r="K47463" s="1"/>
      <c r="AA47463" s="1"/>
      <c r="AB47463" s="1"/>
      <c r="AC47463" s="1"/>
      <c r="AJ47463" s="1"/>
      <c r="AK47463" s="1"/>
      <c r="AL47463" s="1"/>
    </row>
    <row r="47464">
      <c r="I47464" s="1"/>
      <c r="J47464" s="1"/>
      <c r="K47464" s="1"/>
      <c r="AA47464" s="1"/>
      <c r="AB47464" s="1"/>
      <c r="AC47464" s="1"/>
      <c r="AJ47464" s="1"/>
      <c r="AK47464" s="1"/>
      <c r="AL47464" s="1"/>
    </row>
    <row r="47465">
      <c r="I47465" s="1"/>
      <c r="J47465" s="1"/>
      <c r="K47465" s="1"/>
      <c r="AA47465" s="1"/>
      <c r="AB47465" s="1"/>
      <c r="AC47465" s="1"/>
      <c r="AJ47465" s="1"/>
      <c r="AK47465" s="1"/>
      <c r="AL47465" s="1"/>
    </row>
    <row r="47466">
      <c r="I47466" s="1"/>
      <c r="J47466" s="1"/>
      <c r="K47466" s="1"/>
      <c r="AA47466" s="1"/>
      <c r="AB47466" s="1"/>
      <c r="AC47466" s="1"/>
      <c r="AJ47466" s="1"/>
      <c r="AK47466" s="1"/>
      <c r="AL47466" s="1"/>
    </row>
    <row r="47467">
      <c r="I47467" s="1"/>
      <c r="J47467" s="1"/>
      <c r="K47467" s="1"/>
      <c r="AA47467" s="1"/>
      <c r="AB47467" s="1"/>
      <c r="AC47467" s="1"/>
      <c r="AJ47467" s="1"/>
      <c r="AK47467" s="1"/>
      <c r="AL47467" s="1"/>
    </row>
    <row r="47468">
      <c r="I47468" s="1"/>
      <c r="J47468" s="1"/>
      <c r="K47468" s="1"/>
      <c r="AA47468" s="1"/>
      <c r="AB47468" s="1"/>
      <c r="AC47468" s="1"/>
      <c r="AJ47468" s="1"/>
      <c r="AK47468" s="1"/>
      <c r="AL47468" s="1"/>
    </row>
    <row r="47469">
      <c r="I47469" s="1"/>
      <c r="J47469" s="1"/>
      <c r="K47469" s="1"/>
      <c r="AA47469" s="1"/>
      <c r="AB47469" s="1"/>
      <c r="AC47469" s="1"/>
      <c r="AJ47469" s="1"/>
      <c r="AK47469" s="1"/>
      <c r="AL47469" s="1"/>
    </row>
    <row r="47470">
      <c r="I47470" s="1"/>
      <c r="J47470" s="1"/>
      <c r="K47470" s="1"/>
      <c r="AA47470" s="1"/>
      <c r="AB47470" s="1"/>
      <c r="AC47470" s="1"/>
      <c r="AJ47470" s="1"/>
      <c r="AK47470" s="1"/>
      <c r="AL47470" s="1"/>
    </row>
    <row r="47471">
      <c r="I47471" s="1"/>
      <c r="J47471" s="1"/>
      <c r="K47471" s="1"/>
      <c r="AA47471" s="1"/>
      <c r="AB47471" s="1"/>
      <c r="AC47471" s="1"/>
      <c r="AJ47471" s="1"/>
      <c r="AK47471" s="1"/>
      <c r="AL47471" s="1"/>
    </row>
    <row r="47472">
      <c r="I47472" s="1"/>
      <c r="J47472" s="1"/>
      <c r="K47472" s="1"/>
      <c r="AA47472" s="1"/>
      <c r="AB47472" s="1"/>
      <c r="AC47472" s="1"/>
      <c r="AJ47472" s="1"/>
      <c r="AK47472" s="1"/>
      <c r="AL47472" s="1"/>
    </row>
    <row r="47473">
      <c r="I47473" s="1"/>
      <c r="J47473" s="1"/>
      <c r="K47473" s="1"/>
      <c r="AA47473" s="1"/>
      <c r="AB47473" s="1"/>
      <c r="AC47473" s="1"/>
      <c r="AJ47473" s="1"/>
      <c r="AK47473" s="1"/>
      <c r="AL47473" s="1"/>
    </row>
    <row r="47474">
      <c r="I47474" s="1"/>
      <c r="J47474" s="1"/>
      <c r="K47474" s="1"/>
      <c r="AA47474" s="1"/>
      <c r="AB47474" s="1"/>
      <c r="AC47474" s="1"/>
      <c r="AJ47474" s="1"/>
      <c r="AK47474" s="1"/>
      <c r="AL47474" s="1"/>
    </row>
    <row r="47475">
      <c r="I47475" s="1"/>
      <c r="J47475" s="1"/>
      <c r="K47475" s="1"/>
      <c r="AA47475" s="1"/>
      <c r="AB47475" s="1"/>
      <c r="AC47475" s="1"/>
      <c r="AJ47475" s="1"/>
      <c r="AK47475" s="1"/>
      <c r="AL47475" s="1"/>
    </row>
    <row r="47476">
      <c r="I47476" s="1"/>
      <c r="J47476" s="1"/>
      <c r="K47476" s="1"/>
      <c r="AA47476" s="1"/>
      <c r="AB47476" s="1"/>
      <c r="AC47476" s="1"/>
      <c r="AJ47476" s="1"/>
      <c r="AK47476" s="1"/>
      <c r="AL47476" s="1"/>
    </row>
    <row r="47477">
      <c r="I47477" s="1"/>
      <c r="J47477" s="1"/>
      <c r="K47477" s="1"/>
      <c r="AA47477" s="1"/>
      <c r="AB47477" s="1"/>
      <c r="AC47477" s="1"/>
      <c r="AJ47477" s="1"/>
      <c r="AK47477" s="1"/>
      <c r="AL47477" s="1"/>
    </row>
    <row r="47478">
      <c r="I47478" s="1"/>
      <c r="J47478" s="1"/>
      <c r="K47478" s="1"/>
      <c r="AA47478" s="1"/>
      <c r="AB47478" s="1"/>
      <c r="AC47478" s="1"/>
      <c r="AJ47478" s="1"/>
      <c r="AK47478" s="1"/>
      <c r="AL47478" s="1"/>
    </row>
    <row r="47479">
      <c r="I47479" s="1"/>
      <c r="J47479" s="1"/>
      <c r="K47479" s="1"/>
      <c r="AA47479" s="1"/>
      <c r="AB47479" s="1"/>
      <c r="AC47479" s="1"/>
      <c r="AJ47479" s="1"/>
      <c r="AK47479" s="1"/>
      <c r="AL47479" s="1"/>
    </row>
    <row r="47480">
      <c r="I47480" s="1"/>
      <c r="J47480" s="1"/>
      <c r="K47480" s="1"/>
      <c r="AA47480" s="1"/>
      <c r="AB47480" s="1"/>
      <c r="AC47480" s="1"/>
      <c r="AJ47480" s="1"/>
      <c r="AK47480" s="1"/>
      <c r="AL47480" s="1"/>
    </row>
    <row r="47481">
      <c r="I47481" s="1"/>
      <c r="J47481" s="1"/>
      <c r="K47481" s="1"/>
      <c r="AA47481" s="1"/>
      <c r="AB47481" s="1"/>
      <c r="AC47481" s="1"/>
      <c r="AJ47481" s="1"/>
      <c r="AK47481" s="1"/>
      <c r="AL47481" s="1"/>
    </row>
    <row r="47482">
      <c r="I47482" s="1"/>
      <c r="J47482" s="1"/>
      <c r="K47482" s="1"/>
      <c r="AA47482" s="1"/>
      <c r="AB47482" s="1"/>
      <c r="AC47482" s="1"/>
      <c r="AJ47482" s="1"/>
      <c r="AK47482" s="1"/>
      <c r="AL47482" s="1"/>
    </row>
    <row r="47483">
      <c r="I47483" s="1"/>
      <c r="J47483" s="1"/>
      <c r="K47483" s="1"/>
      <c r="AA47483" s="1"/>
      <c r="AB47483" s="1"/>
      <c r="AC47483" s="1"/>
      <c r="AJ47483" s="1"/>
      <c r="AK47483" s="1"/>
      <c r="AL47483" s="1"/>
    </row>
    <row r="47484">
      <c r="I47484" s="1"/>
      <c r="J47484" s="1"/>
      <c r="K47484" s="1"/>
      <c r="AA47484" s="1"/>
      <c r="AB47484" s="1"/>
      <c r="AC47484" s="1"/>
      <c r="AJ47484" s="1"/>
      <c r="AK47484" s="1"/>
      <c r="AL47484" s="1"/>
    </row>
    <row r="47485">
      <c r="I47485" s="1"/>
      <c r="J47485" s="1"/>
      <c r="K47485" s="1"/>
      <c r="AA47485" s="1"/>
      <c r="AB47485" s="1"/>
      <c r="AC47485" s="1"/>
      <c r="AJ47485" s="1"/>
      <c r="AK47485" s="1"/>
      <c r="AL47485" s="1"/>
    </row>
    <row r="47486">
      <c r="I47486" s="1"/>
      <c r="J47486" s="1"/>
      <c r="K47486" s="1"/>
      <c r="AA47486" s="1"/>
      <c r="AB47486" s="1"/>
      <c r="AC47486" s="1"/>
      <c r="AJ47486" s="1"/>
      <c r="AK47486" s="1"/>
      <c r="AL47486" s="1"/>
    </row>
    <row r="47487">
      <c r="I47487" s="1"/>
      <c r="J47487" s="1"/>
      <c r="K47487" s="1"/>
      <c r="AA47487" s="1"/>
      <c r="AB47487" s="1"/>
      <c r="AC47487" s="1"/>
      <c r="AJ47487" s="1"/>
      <c r="AK47487" s="1"/>
      <c r="AL47487" s="1"/>
    </row>
    <row r="47488">
      <c r="I47488" s="1"/>
      <c r="J47488" s="1"/>
      <c r="K47488" s="1"/>
      <c r="AA47488" s="1"/>
      <c r="AB47488" s="1"/>
      <c r="AC47488" s="1"/>
      <c r="AJ47488" s="1"/>
      <c r="AK47488" s="1"/>
      <c r="AL47488" s="1"/>
    </row>
    <row r="47489">
      <c r="I47489" s="1"/>
      <c r="J47489" s="1"/>
      <c r="K47489" s="1"/>
      <c r="AA47489" s="1"/>
      <c r="AB47489" s="1"/>
      <c r="AC47489" s="1"/>
      <c r="AJ47489" s="1"/>
      <c r="AK47489" s="1"/>
      <c r="AL47489" s="1"/>
    </row>
    <row r="47490">
      <c r="I47490" s="1"/>
      <c r="J47490" s="1"/>
      <c r="K47490" s="1"/>
      <c r="AA47490" s="1"/>
      <c r="AB47490" s="1"/>
      <c r="AC47490" s="1"/>
      <c r="AJ47490" s="1"/>
      <c r="AK47490" s="1"/>
      <c r="AL47490" s="1"/>
    </row>
    <row r="47491">
      <c r="I47491" s="1"/>
      <c r="J47491" s="1"/>
      <c r="K47491" s="1"/>
      <c r="AA47491" s="1"/>
      <c r="AB47491" s="1"/>
      <c r="AC47491" s="1"/>
      <c r="AJ47491" s="1"/>
      <c r="AK47491" s="1"/>
      <c r="AL47491" s="1"/>
    </row>
    <row r="47492">
      <c r="I47492" s="1"/>
      <c r="J47492" s="1"/>
      <c r="K47492" s="1"/>
      <c r="AA47492" s="1"/>
      <c r="AB47492" s="1"/>
      <c r="AC47492" s="1"/>
      <c r="AJ47492" s="1"/>
      <c r="AK47492" s="1"/>
      <c r="AL47492" s="1"/>
    </row>
    <row r="47493">
      <c r="I47493" s="1"/>
      <c r="J47493" s="1"/>
      <c r="K47493" s="1"/>
      <c r="AA47493" s="1"/>
      <c r="AB47493" s="1"/>
      <c r="AC47493" s="1"/>
      <c r="AJ47493" s="1"/>
      <c r="AK47493" s="1"/>
      <c r="AL47493" s="1"/>
    </row>
    <row r="47494">
      <c r="I47494" s="1"/>
      <c r="J47494" s="1"/>
      <c r="K47494" s="1"/>
      <c r="AA47494" s="1"/>
      <c r="AB47494" s="1"/>
      <c r="AC47494" s="1"/>
      <c r="AJ47494" s="1"/>
      <c r="AK47494" s="1"/>
      <c r="AL47494" s="1"/>
    </row>
    <row r="47495">
      <c r="I47495" s="1"/>
      <c r="J47495" s="1"/>
      <c r="K47495" s="1"/>
      <c r="AA47495" s="1"/>
      <c r="AB47495" s="1"/>
      <c r="AC47495" s="1"/>
      <c r="AJ47495" s="1"/>
      <c r="AK47495" s="1"/>
      <c r="AL47495" s="1"/>
    </row>
    <row r="47496">
      <c r="I47496" s="1"/>
      <c r="J47496" s="1"/>
      <c r="K47496" s="1"/>
      <c r="AA47496" s="1"/>
      <c r="AB47496" s="1"/>
      <c r="AC47496" s="1"/>
      <c r="AJ47496" s="1"/>
      <c r="AK47496" s="1"/>
      <c r="AL47496" s="1"/>
    </row>
    <row r="47497">
      <c r="I47497" s="1"/>
      <c r="J47497" s="1"/>
      <c r="K47497" s="1"/>
      <c r="AA47497" s="1"/>
      <c r="AB47497" s="1"/>
      <c r="AC47497" s="1"/>
      <c r="AJ47497" s="1"/>
      <c r="AK47497" s="1"/>
      <c r="AL47497" s="1"/>
    </row>
    <row r="47498">
      <c r="I47498" s="1"/>
      <c r="J47498" s="1"/>
      <c r="K47498" s="1"/>
      <c r="AA47498" s="1"/>
      <c r="AB47498" s="1"/>
      <c r="AC47498" s="1"/>
      <c r="AJ47498" s="1"/>
      <c r="AK47498" s="1"/>
      <c r="AL47498" s="1"/>
    </row>
    <row r="47499">
      <c r="I47499" s="1"/>
      <c r="J47499" s="1"/>
      <c r="K47499" s="1"/>
      <c r="AA47499" s="1"/>
      <c r="AB47499" s="1"/>
      <c r="AC47499" s="1"/>
      <c r="AJ47499" s="1"/>
      <c r="AK47499" s="1"/>
      <c r="AL47499" s="1"/>
    </row>
    <row r="47500">
      <c r="I47500" s="1"/>
      <c r="J47500" s="1"/>
      <c r="K47500" s="1"/>
      <c r="AA47500" s="1"/>
      <c r="AB47500" s="1"/>
      <c r="AC47500" s="1"/>
      <c r="AJ47500" s="1"/>
      <c r="AK47500" s="1"/>
      <c r="AL47500" s="1"/>
    </row>
    <row r="47501">
      <c r="I47501" s="1"/>
      <c r="J47501" s="1"/>
      <c r="K47501" s="1"/>
      <c r="AA47501" s="1"/>
      <c r="AB47501" s="1"/>
      <c r="AC47501" s="1"/>
      <c r="AJ47501" s="1"/>
      <c r="AK47501" s="1"/>
      <c r="AL47501" s="1"/>
    </row>
    <row r="47502">
      <c r="I47502" s="1"/>
      <c r="J47502" s="1"/>
      <c r="K47502" s="1"/>
      <c r="AA47502" s="1"/>
      <c r="AB47502" s="1"/>
      <c r="AC47502" s="1"/>
      <c r="AJ47502" s="1"/>
      <c r="AK47502" s="1"/>
      <c r="AL47502" s="1"/>
    </row>
    <row r="47503">
      <c r="I47503" s="1"/>
      <c r="J47503" s="1"/>
      <c r="K47503" s="1"/>
      <c r="AA47503" s="1"/>
      <c r="AB47503" s="1"/>
      <c r="AC47503" s="1"/>
      <c r="AJ47503" s="1"/>
      <c r="AK47503" s="1"/>
      <c r="AL47503" s="1"/>
    </row>
    <row r="47504">
      <c r="I47504" s="1"/>
      <c r="J47504" s="1"/>
      <c r="K47504" s="1"/>
      <c r="AA47504" s="1"/>
      <c r="AB47504" s="1"/>
      <c r="AC47504" s="1"/>
      <c r="AJ47504" s="1"/>
      <c r="AK47504" s="1"/>
      <c r="AL47504" s="1"/>
    </row>
    <row r="47505">
      <c r="I47505" s="1"/>
      <c r="J47505" s="1"/>
      <c r="K47505" s="1"/>
      <c r="AA47505" s="1"/>
      <c r="AB47505" s="1"/>
      <c r="AC47505" s="1"/>
      <c r="AJ47505" s="1"/>
      <c r="AK47505" s="1"/>
      <c r="AL47505" s="1"/>
    </row>
    <row r="47506">
      <c r="I47506" s="1"/>
      <c r="J47506" s="1"/>
      <c r="K47506" s="1"/>
      <c r="AA47506" s="1"/>
      <c r="AB47506" s="1"/>
      <c r="AC47506" s="1"/>
      <c r="AJ47506" s="1"/>
      <c r="AK47506" s="1"/>
      <c r="AL47506" s="1"/>
    </row>
    <row r="47507">
      <c r="I47507" s="1"/>
      <c r="J47507" s="1"/>
      <c r="K47507" s="1"/>
      <c r="AA47507" s="1"/>
      <c r="AB47507" s="1"/>
      <c r="AC47507" s="1"/>
      <c r="AJ47507" s="1"/>
      <c r="AK47507" s="1"/>
      <c r="AL47507" s="1"/>
    </row>
    <row r="47508">
      <c r="I47508" s="1"/>
      <c r="J47508" s="1"/>
      <c r="K47508" s="1"/>
      <c r="AA47508" s="1"/>
      <c r="AB47508" s="1"/>
      <c r="AC47508" s="1"/>
      <c r="AJ47508" s="1"/>
      <c r="AK47508" s="1"/>
      <c r="AL47508" s="1"/>
    </row>
    <row r="47509">
      <c r="I47509" s="1"/>
      <c r="J47509" s="1"/>
      <c r="K47509" s="1"/>
      <c r="AA47509" s="1"/>
      <c r="AB47509" s="1"/>
      <c r="AC47509" s="1"/>
      <c r="AJ47509" s="1"/>
      <c r="AK47509" s="1"/>
      <c r="AL47509" s="1"/>
    </row>
    <row r="47510">
      <c r="I47510" s="1"/>
      <c r="J47510" s="1"/>
      <c r="K47510" s="1"/>
      <c r="AA47510" s="1"/>
      <c r="AB47510" s="1"/>
      <c r="AC47510" s="1"/>
      <c r="AJ47510" s="1"/>
      <c r="AK47510" s="1"/>
      <c r="AL47510" s="1"/>
    </row>
    <row r="47511">
      <c r="I47511" s="1"/>
      <c r="J47511" s="1"/>
      <c r="K47511" s="1"/>
      <c r="AA47511" s="1"/>
      <c r="AB47511" s="1"/>
      <c r="AC47511" s="1"/>
      <c r="AJ47511" s="1"/>
      <c r="AK47511" s="1"/>
      <c r="AL47511" s="1"/>
    </row>
    <row r="47512">
      <c r="I47512" s="1"/>
      <c r="J47512" s="1"/>
      <c r="K47512" s="1"/>
      <c r="AA47512" s="1"/>
      <c r="AB47512" s="1"/>
      <c r="AC47512" s="1"/>
      <c r="AJ47512" s="1"/>
      <c r="AK47512" s="1"/>
      <c r="AL47512" s="1"/>
    </row>
    <row r="47513">
      <c r="I47513" s="1"/>
      <c r="J47513" s="1"/>
      <c r="K47513" s="1"/>
      <c r="AA47513" s="1"/>
      <c r="AB47513" s="1"/>
      <c r="AC47513" s="1"/>
      <c r="AJ47513" s="1"/>
      <c r="AK47513" s="1"/>
      <c r="AL47513" s="1"/>
    </row>
    <row r="47514">
      <c r="I47514" s="1"/>
      <c r="J47514" s="1"/>
      <c r="K47514" s="1"/>
      <c r="AA47514" s="1"/>
      <c r="AB47514" s="1"/>
      <c r="AC47514" s="1"/>
      <c r="AJ47514" s="1"/>
      <c r="AK47514" s="1"/>
      <c r="AL47514" s="1"/>
    </row>
    <row r="47515">
      <c r="I47515" s="1"/>
      <c r="J47515" s="1"/>
      <c r="K47515" s="1"/>
      <c r="AA47515" s="1"/>
      <c r="AB47515" s="1"/>
      <c r="AC47515" s="1"/>
      <c r="AJ47515" s="1"/>
      <c r="AK47515" s="1"/>
      <c r="AL47515" s="1"/>
    </row>
    <row r="47516">
      <c r="I47516" s="1"/>
      <c r="J47516" s="1"/>
      <c r="K47516" s="1"/>
      <c r="AA47516" s="1"/>
      <c r="AB47516" s="1"/>
      <c r="AC47516" s="1"/>
      <c r="AJ47516" s="1"/>
      <c r="AK47516" s="1"/>
      <c r="AL47516" s="1"/>
    </row>
    <row r="47517">
      <c r="I47517" s="1"/>
      <c r="J47517" s="1"/>
      <c r="K47517" s="1"/>
      <c r="AA47517" s="1"/>
      <c r="AB47517" s="1"/>
      <c r="AC47517" s="1"/>
      <c r="AJ47517" s="1"/>
      <c r="AK47517" s="1"/>
      <c r="AL47517" s="1"/>
    </row>
    <row r="47518">
      <c r="I47518" s="1"/>
      <c r="J47518" s="1"/>
      <c r="K47518" s="1"/>
      <c r="AA47518" s="1"/>
      <c r="AB47518" s="1"/>
      <c r="AC47518" s="1"/>
      <c r="AJ47518" s="1"/>
      <c r="AK47518" s="1"/>
      <c r="AL47518" s="1"/>
    </row>
    <row r="47519">
      <c r="I47519" s="1"/>
      <c r="J47519" s="1"/>
      <c r="K47519" s="1"/>
      <c r="AA47519" s="1"/>
      <c r="AB47519" s="1"/>
      <c r="AC47519" s="1"/>
      <c r="AJ47519" s="1"/>
      <c r="AK47519" s="1"/>
      <c r="AL47519" s="1"/>
    </row>
    <row r="47520">
      <c r="I47520" s="1"/>
      <c r="J47520" s="1"/>
      <c r="K47520" s="1"/>
      <c r="AA47520" s="1"/>
      <c r="AB47520" s="1"/>
      <c r="AC47520" s="1"/>
      <c r="AJ47520" s="1"/>
      <c r="AK47520" s="1"/>
      <c r="AL47520" s="1"/>
    </row>
    <row r="47521">
      <c r="I47521" s="1"/>
      <c r="J47521" s="1"/>
      <c r="K47521" s="1"/>
      <c r="AA47521" s="1"/>
      <c r="AB47521" s="1"/>
      <c r="AC47521" s="1"/>
      <c r="AJ47521" s="1"/>
      <c r="AK47521" s="1"/>
      <c r="AL47521" s="1"/>
    </row>
    <row r="47522">
      <c r="I47522" s="1"/>
      <c r="J47522" s="1"/>
      <c r="K47522" s="1"/>
      <c r="AA47522" s="1"/>
      <c r="AB47522" s="1"/>
      <c r="AC47522" s="1"/>
      <c r="AJ47522" s="1"/>
      <c r="AK47522" s="1"/>
      <c r="AL47522" s="1"/>
    </row>
    <row r="47523">
      <c r="I47523" s="1"/>
      <c r="J47523" s="1"/>
      <c r="K47523" s="1"/>
      <c r="AA47523" s="1"/>
      <c r="AB47523" s="1"/>
      <c r="AC47523" s="1"/>
      <c r="AJ47523" s="1"/>
      <c r="AK47523" s="1"/>
      <c r="AL47523" s="1"/>
    </row>
    <row r="47524">
      <c r="I47524" s="1"/>
      <c r="J47524" s="1"/>
      <c r="K47524" s="1"/>
      <c r="AA47524" s="1"/>
      <c r="AB47524" s="1"/>
      <c r="AC47524" s="1"/>
      <c r="AJ47524" s="1"/>
      <c r="AK47524" s="1"/>
      <c r="AL47524" s="1"/>
    </row>
    <row r="47525">
      <c r="I47525" s="1"/>
      <c r="J47525" s="1"/>
      <c r="K47525" s="1"/>
      <c r="AA47525" s="1"/>
      <c r="AB47525" s="1"/>
      <c r="AC47525" s="1"/>
      <c r="AJ47525" s="1"/>
      <c r="AK47525" s="1"/>
      <c r="AL47525" s="1"/>
    </row>
    <row r="47526">
      <c r="I47526" s="1"/>
      <c r="J47526" s="1"/>
      <c r="K47526" s="1"/>
      <c r="AA47526" s="1"/>
      <c r="AB47526" s="1"/>
      <c r="AC47526" s="1"/>
      <c r="AJ47526" s="1"/>
      <c r="AK47526" s="1"/>
      <c r="AL47526" s="1"/>
    </row>
    <row r="47527">
      <c r="I47527" s="1"/>
      <c r="J47527" s="1"/>
      <c r="K47527" s="1"/>
      <c r="AA47527" s="1"/>
      <c r="AB47527" s="1"/>
      <c r="AC47527" s="1"/>
      <c r="AJ47527" s="1"/>
      <c r="AK47527" s="1"/>
      <c r="AL47527" s="1"/>
    </row>
    <row r="47528">
      <c r="I47528" s="1"/>
      <c r="J47528" s="1"/>
      <c r="K47528" s="1"/>
      <c r="AA47528" s="1"/>
      <c r="AB47528" s="1"/>
      <c r="AC47528" s="1"/>
      <c r="AJ47528" s="1"/>
      <c r="AK47528" s="1"/>
      <c r="AL47528" s="1"/>
    </row>
    <row r="47529">
      <c r="I47529" s="1"/>
      <c r="J47529" s="1"/>
      <c r="K47529" s="1"/>
      <c r="AA47529" s="1"/>
      <c r="AB47529" s="1"/>
      <c r="AC47529" s="1"/>
      <c r="AJ47529" s="1"/>
      <c r="AK47529" s="1"/>
      <c r="AL47529" s="1"/>
    </row>
    <row r="47530">
      <c r="I47530" s="1"/>
      <c r="J47530" s="1"/>
      <c r="K47530" s="1"/>
      <c r="AA47530" s="1"/>
      <c r="AB47530" s="1"/>
      <c r="AC47530" s="1"/>
      <c r="AJ47530" s="1"/>
      <c r="AK47530" s="1"/>
      <c r="AL47530" s="1"/>
    </row>
    <row r="47531">
      <c r="I47531" s="1"/>
      <c r="J47531" s="1"/>
      <c r="K47531" s="1"/>
      <c r="AA47531" s="1"/>
      <c r="AB47531" s="1"/>
      <c r="AC47531" s="1"/>
      <c r="AJ47531" s="1"/>
      <c r="AK47531" s="1"/>
      <c r="AL47531" s="1"/>
    </row>
    <row r="47532">
      <c r="I47532" s="1"/>
      <c r="J47532" s="1"/>
      <c r="K47532" s="1"/>
      <c r="AA47532" s="1"/>
      <c r="AB47532" s="1"/>
      <c r="AC47532" s="1"/>
      <c r="AJ47532" s="1"/>
      <c r="AK47532" s="1"/>
      <c r="AL47532" s="1"/>
    </row>
    <row r="47533">
      <c r="I47533" s="1"/>
      <c r="J47533" s="1"/>
      <c r="K47533" s="1"/>
      <c r="AA47533" s="1"/>
      <c r="AB47533" s="1"/>
      <c r="AC47533" s="1"/>
      <c r="AJ47533" s="1"/>
      <c r="AK47533" s="1"/>
      <c r="AL47533" s="1"/>
    </row>
    <row r="47534">
      <c r="I47534" s="1"/>
      <c r="J47534" s="1"/>
      <c r="K47534" s="1"/>
      <c r="AA47534" s="1"/>
      <c r="AB47534" s="1"/>
      <c r="AC47534" s="1"/>
      <c r="AJ47534" s="1"/>
      <c r="AK47534" s="1"/>
      <c r="AL47534" s="1"/>
    </row>
    <row r="47535">
      <c r="I47535" s="1"/>
      <c r="J47535" s="1"/>
      <c r="K47535" s="1"/>
      <c r="AA47535" s="1"/>
      <c r="AB47535" s="1"/>
      <c r="AC47535" s="1"/>
      <c r="AJ47535" s="1"/>
      <c r="AK47535" s="1"/>
      <c r="AL47535" s="1"/>
    </row>
    <row r="47536">
      <c r="I47536" s="1"/>
      <c r="J47536" s="1"/>
      <c r="K47536" s="1"/>
      <c r="AA47536" s="1"/>
      <c r="AB47536" s="1"/>
      <c r="AC47536" s="1"/>
      <c r="AJ47536" s="1"/>
      <c r="AK47536" s="1"/>
      <c r="AL47536" s="1"/>
    </row>
    <row r="47537">
      <c r="I47537" s="1"/>
      <c r="J47537" s="1"/>
      <c r="K47537" s="1"/>
      <c r="AA47537" s="1"/>
      <c r="AB47537" s="1"/>
      <c r="AC47537" s="1"/>
      <c r="AJ47537" s="1"/>
      <c r="AK47537" s="1"/>
      <c r="AL47537" s="1"/>
    </row>
    <row r="47538">
      <c r="I47538" s="1"/>
      <c r="J47538" s="1"/>
      <c r="K47538" s="1"/>
      <c r="AA47538" s="1"/>
      <c r="AB47538" s="1"/>
      <c r="AC47538" s="1"/>
      <c r="AJ47538" s="1"/>
      <c r="AK47538" s="1"/>
      <c r="AL47538" s="1"/>
    </row>
    <row r="47539">
      <c r="I47539" s="1"/>
      <c r="J47539" s="1"/>
      <c r="K47539" s="1"/>
      <c r="AA47539" s="1"/>
      <c r="AB47539" s="1"/>
      <c r="AC47539" s="1"/>
      <c r="AJ47539" s="1"/>
      <c r="AK47539" s="1"/>
      <c r="AL47539" s="1"/>
    </row>
    <row r="47540">
      <c r="I47540" s="1"/>
      <c r="J47540" s="1"/>
      <c r="K47540" s="1"/>
      <c r="AA47540" s="1"/>
      <c r="AB47540" s="1"/>
      <c r="AC47540" s="1"/>
      <c r="AJ47540" s="1"/>
      <c r="AK47540" s="1"/>
      <c r="AL47540" s="1"/>
    </row>
    <row r="47541">
      <c r="I47541" s="1"/>
      <c r="J47541" s="1"/>
      <c r="K47541" s="1"/>
      <c r="AA47541" s="1"/>
      <c r="AB47541" s="1"/>
      <c r="AC47541" s="1"/>
      <c r="AJ47541" s="1"/>
      <c r="AK47541" s="1"/>
      <c r="AL47541" s="1"/>
    </row>
    <row r="47542">
      <c r="I47542" s="1"/>
      <c r="J47542" s="1"/>
      <c r="K47542" s="1"/>
      <c r="AA47542" s="1"/>
      <c r="AB47542" s="1"/>
      <c r="AC47542" s="1"/>
      <c r="AJ47542" s="1"/>
      <c r="AK47542" s="1"/>
      <c r="AL47542" s="1"/>
    </row>
    <row r="47543">
      <c r="I47543" s="1"/>
      <c r="J47543" s="1"/>
      <c r="K47543" s="1"/>
      <c r="AA47543" s="1"/>
      <c r="AB47543" s="1"/>
      <c r="AC47543" s="1"/>
      <c r="AJ47543" s="1"/>
      <c r="AK47543" s="1"/>
      <c r="AL47543" s="1"/>
    </row>
    <row r="47544">
      <c r="I47544" s="1"/>
      <c r="J47544" s="1"/>
      <c r="K47544" s="1"/>
      <c r="AA47544" s="1"/>
      <c r="AB47544" s="1"/>
      <c r="AC47544" s="1"/>
      <c r="AJ47544" s="1"/>
      <c r="AK47544" s="1"/>
      <c r="AL47544" s="1"/>
    </row>
    <row r="47545">
      <c r="I47545" s="1"/>
      <c r="J47545" s="1"/>
      <c r="K47545" s="1"/>
      <c r="AA47545" s="1"/>
      <c r="AB47545" s="1"/>
      <c r="AC47545" s="1"/>
      <c r="AJ47545" s="1"/>
      <c r="AK47545" s="1"/>
      <c r="AL47545" s="1"/>
    </row>
    <row r="47546">
      <c r="I47546" s="1"/>
      <c r="J47546" s="1"/>
      <c r="K47546" s="1"/>
      <c r="AA47546" s="1"/>
      <c r="AB47546" s="1"/>
      <c r="AC47546" s="1"/>
      <c r="AJ47546" s="1"/>
      <c r="AK47546" s="1"/>
      <c r="AL47546" s="1"/>
    </row>
    <row r="47547">
      <c r="I47547" s="1"/>
      <c r="J47547" s="1"/>
      <c r="K47547" s="1"/>
      <c r="AA47547" s="1"/>
      <c r="AB47547" s="1"/>
      <c r="AC47547" s="1"/>
      <c r="AJ47547" s="1"/>
      <c r="AK47547" s="1"/>
      <c r="AL47547" s="1"/>
    </row>
    <row r="47548">
      <c r="I47548" s="1"/>
      <c r="J47548" s="1"/>
      <c r="K47548" s="1"/>
      <c r="AA47548" s="1"/>
      <c r="AB47548" s="1"/>
      <c r="AC47548" s="1"/>
      <c r="AJ47548" s="1"/>
      <c r="AK47548" s="1"/>
      <c r="AL47548" s="1"/>
    </row>
    <row r="47549">
      <c r="I47549" s="1"/>
      <c r="J47549" s="1"/>
      <c r="K47549" s="1"/>
      <c r="AA47549" s="1"/>
      <c r="AB47549" s="1"/>
      <c r="AC47549" s="1"/>
      <c r="AJ47549" s="1"/>
      <c r="AK47549" s="1"/>
      <c r="AL47549" s="1"/>
    </row>
    <row r="47550">
      <c r="I47550" s="1"/>
      <c r="J47550" s="1"/>
      <c r="K47550" s="1"/>
      <c r="AA47550" s="1"/>
      <c r="AB47550" s="1"/>
      <c r="AC47550" s="1"/>
      <c r="AJ47550" s="1"/>
      <c r="AK47550" s="1"/>
      <c r="AL47550" s="1"/>
    </row>
    <row r="47551">
      <c r="I47551" s="1"/>
      <c r="J47551" s="1"/>
      <c r="K47551" s="1"/>
      <c r="AA47551" s="1"/>
      <c r="AB47551" s="1"/>
      <c r="AC47551" s="1"/>
      <c r="AJ47551" s="1"/>
      <c r="AK47551" s="1"/>
      <c r="AL47551" s="1"/>
    </row>
    <row r="47552">
      <c r="I47552" s="1"/>
      <c r="J47552" s="1"/>
      <c r="K47552" s="1"/>
      <c r="AA47552" s="1"/>
      <c r="AB47552" s="1"/>
      <c r="AC47552" s="1"/>
      <c r="AJ47552" s="1"/>
      <c r="AK47552" s="1"/>
      <c r="AL47552" s="1"/>
    </row>
    <row r="47553">
      <c r="I47553" s="1"/>
      <c r="J47553" s="1"/>
      <c r="K47553" s="1"/>
      <c r="AA47553" s="1"/>
      <c r="AB47553" s="1"/>
      <c r="AC47553" s="1"/>
      <c r="AJ47553" s="1"/>
      <c r="AK47553" s="1"/>
      <c r="AL47553" s="1"/>
    </row>
    <row r="47554">
      <c r="I47554" s="1"/>
      <c r="J47554" s="1"/>
      <c r="K47554" s="1"/>
      <c r="AA47554" s="1"/>
      <c r="AB47554" s="1"/>
      <c r="AC47554" s="1"/>
      <c r="AJ47554" s="1"/>
      <c r="AK47554" s="1"/>
      <c r="AL47554" s="1"/>
    </row>
    <row r="47555">
      <c r="I47555" s="1"/>
      <c r="J47555" s="1"/>
      <c r="K47555" s="1"/>
      <c r="AA47555" s="1"/>
      <c r="AB47555" s="1"/>
      <c r="AC47555" s="1"/>
      <c r="AJ47555" s="1"/>
      <c r="AK47555" s="1"/>
      <c r="AL47555" s="1"/>
    </row>
    <row r="47556">
      <c r="I47556" s="1"/>
      <c r="J47556" s="1"/>
      <c r="K47556" s="1"/>
      <c r="AA47556" s="1"/>
      <c r="AB47556" s="1"/>
      <c r="AC47556" s="1"/>
      <c r="AJ47556" s="1"/>
      <c r="AK47556" s="1"/>
      <c r="AL47556" s="1"/>
    </row>
    <row r="47557">
      <c r="I47557" s="1"/>
      <c r="J47557" s="1"/>
      <c r="K47557" s="1"/>
      <c r="AA47557" s="1"/>
      <c r="AB47557" s="1"/>
      <c r="AC47557" s="1"/>
      <c r="AJ47557" s="1"/>
      <c r="AK47557" s="1"/>
      <c r="AL47557" s="1"/>
    </row>
    <row r="47558">
      <c r="I47558" s="1"/>
      <c r="J47558" s="1"/>
      <c r="K47558" s="1"/>
      <c r="AA47558" s="1"/>
      <c r="AB47558" s="1"/>
      <c r="AC47558" s="1"/>
      <c r="AJ47558" s="1"/>
      <c r="AK47558" s="1"/>
      <c r="AL47558" s="1"/>
    </row>
    <row r="47559">
      <c r="I47559" s="1"/>
      <c r="J47559" s="1"/>
      <c r="K47559" s="1"/>
      <c r="AA47559" s="1"/>
      <c r="AB47559" s="1"/>
      <c r="AC47559" s="1"/>
      <c r="AJ47559" s="1"/>
      <c r="AK47559" s="1"/>
      <c r="AL47559" s="1"/>
    </row>
    <row r="47560">
      <c r="I47560" s="1"/>
      <c r="J47560" s="1"/>
      <c r="K47560" s="1"/>
      <c r="AA47560" s="1"/>
      <c r="AB47560" s="1"/>
      <c r="AC47560" s="1"/>
      <c r="AJ47560" s="1"/>
      <c r="AK47560" s="1"/>
      <c r="AL47560" s="1"/>
    </row>
    <row r="47561">
      <c r="I47561" s="1"/>
      <c r="J47561" s="1"/>
      <c r="K47561" s="1"/>
      <c r="AA47561" s="1"/>
      <c r="AB47561" s="1"/>
      <c r="AC47561" s="1"/>
      <c r="AJ47561" s="1"/>
      <c r="AK47561" s="1"/>
      <c r="AL47561" s="1"/>
    </row>
    <row r="47562">
      <c r="I47562" s="1"/>
      <c r="J47562" s="1"/>
      <c r="K47562" s="1"/>
      <c r="AA47562" s="1"/>
      <c r="AB47562" s="1"/>
      <c r="AC47562" s="1"/>
      <c r="AJ47562" s="1"/>
      <c r="AK47562" s="1"/>
      <c r="AL47562" s="1"/>
    </row>
    <row r="47563">
      <c r="I47563" s="1"/>
      <c r="J47563" s="1"/>
      <c r="K47563" s="1"/>
      <c r="AA47563" s="1"/>
      <c r="AB47563" s="1"/>
      <c r="AC47563" s="1"/>
      <c r="AJ47563" s="1"/>
      <c r="AK47563" s="1"/>
      <c r="AL47563" s="1"/>
    </row>
    <row r="47564">
      <c r="I47564" s="1"/>
      <c r="J47564" s="1"/>
      <c r="K47564" s="1"/>
      <c r="AA47564" s="1"/>
      <c r="AB47564" s="1"/>
      <c r="AC47564" s="1"/>
      <c r="AJ47564" s="1"/>
      <c r="AK47564" s="1"/>
      <c r="AL47564" s="1"/>
    </row>
    <row r="47565">
      <c r="I47565" s="1"/>
      <c r="J47565" s="1"/>
      <c r="K47565" s="1"/>
      <c r="AA47565" s="1"/>
      <c r="AB47565" s="1"/>
      <c r="AC47565" s="1"/>
      <c r="AJ47565" s="1"/>
      <c r="AK47565" s="1"/>
      <c r="AL47565" s="1"/>
    </row>
    <row r="47566">
      <c r="I47566" s="1"/>
      <c r="J47566" s="1"/>
      <c r="K47566" s="1"/>
      <c r="AA47566" s="1"/>
      <c r="AB47566" s="1"/>
      <c r="AC47566" s="1"/>
      <c r="AJ47566" s="1"/>
      <c r="AK47566" s="1"/>
      <c r="AL47566" s="1"/>
    </row>
    <row r="47567">
      <c r="I47567" s="1"/>
      <c r="J47567" s="1"/>
      <c r="K47567" s="1"/>
      <c r="AA47567" s="1"/>
      <c r="AB47567" s="1"/>
      <c r="AC47567" s="1"/>
      <c r="AJ47567" s="1"/>
      <c r="AK47567" s="1"/>
      <c r="AL47567" s="1"/>
    </row>
    <row r="47568">
      <c r="I47568" s="1"/>
      <c r="J47568" s="1"/>
      <c r="K47568" s="1"/>
      <c r="AA47568" s="1"/>
      <c r="AB47568" s="1"/>
      <c r="AC47568" s="1"/>
      <c r="AJ47568" s="1"/>
      <c r="AK47568" s="1"/>
      <c r="AL47568" s="1"/>
    </row>
    <row r="47569">
      <c r="I47569" s="1"/>
      <c r="J47569" s="1"/>
      <c r="K47569" s="1"/>
      <c r="AA47569" s="1"/>
      <c r="AB47569" s="1"/>
      <c r="AC47569" s="1"/>
      <c r="AJ47569" s="1"/>
      <c r="AK47569" s="1"/>
      <c r="AL47569" s="1"/>
    </row>
    <row r="47570">
      <c r="I47570" s="1"/>
      <c r="J47570" s="1"/>
      <c r="K47570" s="1"/>
      <c r="AA47570" s="1"/>
      <c r="AB47570" s="1"/>
      <c r="AC47570" s="1"/>
      <c r="AJ47570" s="1"/>
      <c r="AK47570" s="1"/>
      <c r="AL47570" s="1"/>
    </row>
    <row r="47571">
      <c r="I47571" s="1"/>
      <c r="J47571" s="1"/>
      <c r="K47571" s="1"/>
      <c r="AA47571" s="1"/>
      <c r="AB47571" s="1"/>
      <c r="AC47571" s="1"/>
      <c r="AJ47571" s="1"/>
      <c r="AK47571" s="1"/>
      <c r="AL47571" s="1"/>
    </row>
    <row r="47572">
      <c r="I47572" s="1"/>
      <c r="J47572" s="1"/>
      <c r="K47572" s="1"/>
      <c r="AA47572" s="1"/>
      <c r="AB47572" s="1"/>
      <c r="AC47572" s="1"/>
      <c r="AJ47572" s="1"/>
      <c r="AK47572" s="1"/>
      <c r="AL47572" s="1"/>
    </row>
    <row r="47573">
      <c r="I47573" s="1"/>
      <c r="J47573" s="1"/>
      <c r="K47573" s="1"/>
      <c r="AA47573" s="1"/>
      <c r="AB47573" s="1"/>
      <c r="AC47573" s="1"/>
      <c r="AJ47573" s="1"/>
      <c r="AK47573" s="1"/>
      <c r="AL47573" s="1"/>
    </row>
    <row r="47574">
      <c r="I47574" s="1"/>
      <c r="J47574" s="1"/>
      <c r="K47574" s="1"/>
      <c r="AA47574" s="1"/>
      <c r="AB47574" s="1"/>
      <c r="AC47574" s="1"/>
      <c r="AJ47574" s="1"/>
      <c r="AK47574" s="1"/>
      <c r="AL47574" s="1"/>
    </row>
    <row r="47575">
      <c r="I47575" s="1"/>
      <c r="J47575" s="1"/>
      <c r="K47575" s="1"/>
      <c r="AA47575" s="1"/>
      <c r="AB47575" s="1"/>
      <c r="AC47575" s="1"/>
      <c r="AJ47575" s="1"/>
      <c r="AK47575" s="1"/>
      <c r="AL47575" s="1"/>
    </row>
    <row r="47576">
      <c r="I47576" s="1"/>
      <c r="J47576" s="1"/>
      <c r="K47576" s="1"/>
      <c r="AA47576" s="1"/>
      <c r="AB47576" s="1"/>
      <c r="AC47576" s="1"/>
      <c r="AJ47576" s="1"/>
      <c r="AK47576" s="1"/>
      <c r="AL47576" s="1"/>
    </row>
    <row r="47577">
      <c r="I47577" s="1"/>
      <c r="J47577" s="1"/>
      <c r="K47577" s="1"/>
      <c r="AA47577" s="1"/>
      <c r="AB47577" s="1"/>
      <c r="AC47577" s="1"/>
      <c r="AJ47577" s="1"/>
      <c r="AK47577" s="1"/>
      <c r="AL47577" s="1"/>
    </row>
    <row r="47578">
      <c r="I47578" s="1"/>
      <c r="J47578" s="1"/>
      <c r="K47578" s="1"/>
      <c r="AA47578" s="1"/>
      <c r="AB47578" s="1"/>
      <c r="AC47578" s="1"/>
      <c r="AJ47578" s="1"/>
      <c r="AK47578" s="1"/>
      <c r="AL47578" s="1"/>
    </row>
    <row r="47579">
      <c r="I47579" s="1"/>
      <c r="J47579" s="1"/>
      <c r="K47579" s="1"/>
      <c r="AA47579" s="1"/>
      <c r="AB47579" s="1"/>
      <c r="AC47579" s="1"/>
      <c r="AJ47579" s="1"/>
      <c r="AK47579" s="1"/>
      <c r="AL47579" s="1"/>
    </row>
    <row r="47580">
      <c r="I47580" s="1"/>
      <c r="J47580" s="1"/>
      <c r="K47580" s="1"/>
      <c r="AA47580" s="1"/>
      <c r="AB47580" s="1"/>
      <c r="AC47580" s="1"/>
      <c r="AJ47580" s="1"/>
      <c r="AK47580" s="1"/>
      <c r="AL47580" s="1"/>
    </row>
    <row r="47581">
      <c r="I47581" s="1"/>
      <c r="J47581" s="1"/>
      <c r="K47581" s="1"/>
      <c r="AA47581" s="1"/>
      <c r="AB47581" s="1"/>
      <c r="AC47581" s="1"/>
      <c r="AJ47581" s="1"/>
      <c r="AK47581" s="1"/>
      <c r="AL47581" s="1"/>
    </row>
    <row r="47582">
      <c r="I47582" s="1"/>
      <c r="J47582" s="1"/>
      <c r="K47582" s="1"/>
      <c r="AA47582" s="1"/>
      <c r="AB47582" s="1"/>
      <c r="AC47582" s="1"/>
      <c r="AJ47582" s="1"/>
      <c r="AK47582" s="1"/>
      <c r="AL47582" s="1"/>
    </row>
    <row r="47583">
      <c r="I47583" s="1"/>
      <c r="J47583" s="1"/>
      <c r="K47583" s="1"/>
      <c r="AA47583" s="1"/>
      <c r="AB47583" s="1"/>
      <c r="AC47583" s="1"/>
      <c r="AJ47583" s="1"/>
      <c r="AK47583" s="1"/>
      <c r="AL47583" s="1"/>
    </row>
    <row r="47584">
      <c r="I47584" s="1"/>
      <c r="J47584" s="1"/>
      <c r="K47584" s="1"/>
      <c r="AA47584" s="1"/>
      <c r="AB47584" s="1"/>
      <c r="AC47584" s="1"/>
      <c r="AJ47584" s="1"/>
      <c r="AK47584" s="1"/>
      <c r="AL47584" s="1"/>
    </row>
    <row r="47585">
      <c r="I47585" s="1"/>
      <c r="J47585" s="1"/>
      <c r="K47585" s="1"/>
      <c r="AA47585" s="1"/>
      <c r="AB47585" s="1"/>
      <c r="AC47585" s="1"/>
      <c r="AJ47585" s="1"/>
      <c r="AK47585" s="1"/>
      <c r="AL47585" s="1"/>
    </row>
    <row r="47586">
      <c r="I47586" s="1"/>
      <c r="J47586" s="1"/>
      <c r="K47586" s="1"/>
      <c r="AA47586" s="1"/>
      <c r="AB47586" s="1"/>
      <c r="AC47586" s="1"/>
      <c r="AJ47586" s="1"/>
      <c r="AK47586" s="1"/>
      <c r="AL47586" s="1"/>
    </row>
    <row r="47587">
      <c r="I47587" s="1"/>
      <c r="J47587" s="1"/>
      <c r="K47587" s="1"/>
      <c r="AA47587" s="1"/>
      <c r="AB47587" s="1"/>
      <c r="AC47587" s="1"/>
      <c r="AJ47587" s="1"/>
      <c r="AK47587" s="1"/>
      <c r="AL47587" s="1"/>
    </row>
    <row r="47588">
      <c r="I47588" s="1"/>
      <c r="J47588" s="1"/>
      <c r="K47588" s="1"/>
      <c r="AA47588" s="1"/>
      <c r="AB47588" s="1"/>
      <c r="AC47588" s="1"/>
      <c r="AJ47588" s="1"/>
      <c r="AK47588" s="1"/>
      <c r="AL47588" s="1"/>
    </row>
    <row r="47589">
      <c r="I47589" s="1"/>
      <c r="J47589" s="1"/>
      <c r="K47589" s="1"/>
      <c r="AA47589" s="1"/>
      <c r="AB47589" s="1"/>
      <c r="AC47589" s="1"/>
      <c r="AJ47589" s="1"/>
      <c r="AK47589" s="1"/>
      <c r="AL47589" s="1"/>
    </row>
    <row r="47590">
      <c r="I47590" s="1"/>
      <c r="J47590" s="1"/>
      <c r="K47590" s="1"/>
      <c r="AA47590" s="1"/>
      <c r="AB47590" s="1"/>
      <c r="AC47590" s="1"/>
      <c r="AJ47590" s="1"/>
      <c r="AK47590" s="1"/>
      <c r="AL47590" s="1"/>
    </row>
    <row r="47591">
      <c r="I47591" s="1"/>
      <c r="J47591" s="1"/>
      <c r="K47591" s="1"/>
      <c r="AA47591" s="1"/>
      <c r="AB47591" s="1"/>
      <c r="AC47591" s="1"/>
      <c r="AJ47591" s="1"/>
      <c r="AK47591" s="1"/>
      <c r="AL47591" s="1"/>
    </row>
    <row r="47592">
      <c r="I47592" s="1"/>
      <c r="J47592" s="1"/>
      <c r="K47592" s="1"/>
      <c r="AA47592" s="1"/>
      <c r="AB47592" s="1"/>
      <c r="AC47592" s="1"/>
      <c r="AJ47592" s="1"/>
      <c r="AK47592" s="1"/>
      <c r="AL47592" s="1"/>
    </row>
    <row r="47593">
      <c r="I47593" s="1"/>
      <c r="J47593" s="1"/>
      <c r="K47593" s="1"/>
      <c r="AA47593" s="1"/>
      <c r="AB47593" s="1"/>
      <c r="AC47593" s="1"/>
      <c r="AJ47593" s="1"/>
      <c r="AK47593" s="1"/>
      <c r="AL47593" s="1"/>
    </row>
    <row r="47594">
      <c r="I47594" s="1"/>
      <c r="J47594" s="1"/>
      <c r="K47594" s="1"/>
      <c r="AA47594" s="1"/>
      <c r="AB47594" s="1"/>
      <c r="AC47594" s="1"/>
      <c r="AJ47594" s="1"/>
      <c r="AK47594" s="1"/>
      <c r="AL47594" s="1"/>
    </row>
    <row r="47595">
      <c r="I47595" s="1"/>
      <c r="J47595" s="1"/>
      <c r="K47595" s="1"/>
      <c r="AA47595" s="1"/>
      <c r="AB47595" s="1"/>
      <c r="AC47595" s="1"/>
      <c r="AJ47595" s="1"/>
      <c r="AK47595" s="1"/>
      <c r="AL47595" s="1"/>
    </row>
    <row r="47596">
      <c r="I47596" s="1"/>
      <c r="J47596" s="1"/>
      <c r="K47596" s="1"/>
      <c r="AA47596" s="1"/>
      <c r="AB47596" s="1"/>
      <c r="AC47596" s="1"/>
      <c r="AJ47596" s="1"/>
      <c r="AK47596" s="1"/>
      <c r="AL47596" s="1"/>
    </row>
    <row r="47597">
      <c r="I47597" s="1"/>
      <c r="J47597" s="1"/>
      <c r="K47597" s="1"/>
      <c r="AA47597" s="1"/>
      <c r="AB47597" s="1"/>
      <c r="AC47597" s="1"/>
      <c r="AJ47597" s="1"/>
      <c r="AK47597" s="1"/>
      <c r="AL47597" s="1"/>
    </row>
    <row r="47598">
      <c r="I47598" s="1"/>
      <c r="J47598" s="1"/>
      <c r="K47598" s="1"/>
      <c r="AA47598" s="1"/>
      <c r="AB47598" s="1"/>
      <c r="AC47598" s="1"/>
      <c r="AJ47598" s="1"/>
      <c r="AK47598" s="1"/>
      <c r="AL47598" s="1"/>
    </row>
    <row r="47599">
      <c r="I47599" s="1"/>
      <c r="J47599" s="1"/>
      <c r="K47599" s="1"/>
      <c r="AA47599" s="1"/>
      <c r="AB47599" s="1"/>
      <c r="AC47599" s="1"/>
      <c r="AJ47599" s="1"/>
      <c r="AK47599" s="1"/>
      <c r="AL47599" s="1"/>
    </row>
    <row r="47600">
      <c r="I47600" s="1"/>
      <c r="J47600" s="1"/>
      <c r="K47600" s="1"/>
      <c r="AA47600" s="1"/>
      <c r="AB47600" s="1"/>
      <c r="AC47600" s="1"/>
      <c r="AJ47600" s="1"/>
      <c r="AK47600" s="1"/>
      <c r="AL47600" s="1"/>
    </row>
    <row r="47601">
      <c r="I47601" s="1"/>
      <c r="J47601" s="1"/>
      <c r="K47601" s="1"/>
      <c r="AA47601" s="1"/>
      <c r="AB47601" s="1"/>
      <c r="AC47601" s="1"/>
      <c r="AJ47601" s="1"/>
      <c r="AK47601" s="1"/>
      <c r="AL47601" s="1"/>
    </row>
    <row r="47602">
      <c r="I47602" s="1"/>
      <c r="J47602" s="1"/>
      <c r="K47602" s="1"/>
      <c r="AA47602" s="1"/>
      <c r="AB47602" s="1"/>
      <c r="AC47602" s="1"/>
      <c r="AJ47602" s="1"/>
      <c r="AK47602" s="1"/>
      <c r="AL47602" s="1"/>
    </row>
    <row r="47603">
      <c r="I47603" s="1"/>
      <c r="J47603" s="1"/>
      <c r="K47603" s="1"/>
      <c r="AA47603" s="1"/>
      <c r="AB47603" s="1"/>
      <c r="AC47603" s="1"/>
      <c r="AJ47603" s="1"/>
      <c r="AK47603" s="1"/>
      <c r="AL47603" s="1"/>
    </row>
    <row r="47604">
      <c r="I47604" s="1"/>
      <c r="J47604" s="1"/>
      <c r="K47604" s="1"/>
      <c r="AA47604" s="1"/>
      <c r="AB47604" s="1"/>
      <c r="AC47604" s="1"/>
      <c r="AJ47604" s="1"/>
      <c r="AK47604" s="1"/>
      <c r="AL47604" s="1"/>
    </row>
    <row r="47605">
      <c r="I47605" s="1"/>
      <c r="J47605" s="1"/>
      <c r="K47605" s="1"/>
      <c r="AA47605" s="1"/>
      <c r="AB47605" s="1"/>
      <c r="AC47605" s="1"/>
      <c r="AJ47605" s="1"/>
      <c r="AK47605" s="1"/>
      <c r="AL47605" s="1"/>
    </row>
    <row r="47606">
      <c r="I47606" s="1"/>
      <c r="J47606" s="1"/>
      <c r="K47606" s="1"/>
      <c r="AA47606" s="1"/>
      <c r="AB47606" s="1"/>
      <c r="AC47606" s="1"/>
      <c r="AJ47606" s="1"/>
      <c r="AK47606" s="1"/>
      <c r="AL47606" s="1"/>
    </row>
    <row r="47607">
      <c r="I47607" s="1"/>
      <c r="J47607" s="1"/>
      <c r="K47607" s="1"/>
      <c r="AA47607" s="1"/>
      <c r="AB47607" s="1"/>
      <c r="AC47607" s="1"/>
      <c r="AJ47607" s="1"/>
      <c r="AK47607" s="1"/>
      <c r="AL47607" s="1"/>
    </row>
    <row r="47608">
      <c r="I47608" s="1"/>
      <c r="J47608" s="1"/>
      <c r="K47608" s="1"/>
      <c r="AA47608" s="1"/>
      <c r="AB47608" s="1"/>
      <c r="AC47608" s="1"/>
      <c r="AJ47608" s="1"/>
      <c r="AK47608" s="1"/>
      <c r="AL47608" s="1"/>
    </row>
    <row r="47609">
      <c r="I47609" s="1"/>
      <c r="J47609" s="1"/>
      <c r="K47609" s="1"/>
      <c r="AA47609" s="1"/>
      <c r="AB47609" s="1"/>
      <c r="AC47609" s="1"/>
      <c r="AJ47609" s="1"/>
      <c r="AK47609" s="1"/>
      <c r="AL47609" s="1"/>
    </row>
    <row r="47610">
      <c r="I47610" s="1"/>
      <c r="J47610" s="1"/>
      <c r="K47610" s="1"/>
      <c r="AA47610" s="1"/>
      <c r="AB47610" s="1"/>
      <c r="AC47610" s="1"/>
      <c r="AJ47610" s="1"/>
      <c r="AK47610" s="1"/>
      <c r="AL47610" s="1"/>
    </row>
    <row r="47611">
      <c r="I47611" s="1"/>
      <c r="J47611" s="1"/>
      <c r="K47611" s="1"/>
      <c r="AA47611" s="1"/>
      <c r="AB47611" s="1"/>
      <c r="AC47611" s="1"/>
      <c r="AJ47611" s="1"/>
      <c r="AK47611" s="1"/>
      <c r="AL47611" s="1"/>
    </row>
    <row r="47612">
      <c r="I47612" s="1"/>
      <c r="J47612" s="1"/>
      <c r="K47612" s="1"/>
      <c r="AA47612" s="1"/>
      <c r="AB47612" s="1"/>
      <c r="AC47612" s="1"/>
      <c r="AJ47612" s="1"/>
      <c r="AK47612" s="1"/>
      <c r="AL47612" s="1"/>
    </row>
    <row r="47613">
      <c r="I47613" s="1"/>
      <c r="J47613" s="1"/>
      <c r="K47613" s="1"/>
      <c r="AA47613" s="1"/>
      <c r="AB47613" s="1"/>
      <c r="AC47613" s="1"/>
      <c r="AJ47613" s="1"/>
      <c r="AK47613" s="1"/>
      <c r="AL47613" s="1"/>
    </row>
    <row r="47614">
      <c r="I47614" s="1"/>
      <c r="J47614" s="1"/>
      <c r="K47614" s="1"/>
      <c r="AA47614" s="1"/>
      <c r="AB47614" s="1"/>
      <c r="AC47614" s="1"/>
      <c r="AJ47614" s="1"/>
      <c r="AK47614" s="1"/>
      <c r="AL47614" s="1"/>
    </row>
    <row r="47615">
      <c r="I47615" s="1"/>
      <c r="J47615" s="1"/>
      <c r="K47615" s="1"/>
      <c r="AA47615" s="1"/>
      <c r="AB47615" s="1"/>
      <c r="AC47615" s="1"/>
      <c r="AJ47615" s="1"/>
      <c r="AK47615" s="1"/>
      <c r="AL47615" s="1"/>
    </row>
    <row r="47616">
      <c r="I47616" s="1"/>
      <c r="J47616" s="1"/>
      <c r="K47616" s="1"/>
      <c r="AA47616" s="1"/>
      <c r="AB47616" s="1"/>
      <c r="AC47616" s="1"/>
      <c r="AJ47616" s="1"/>
      <c r="AK47616" s="1"/>
      <c r="AL47616" s="1"/>
    </row>
    <row r="47617">
      <c r="I47617" s="1"/>
      <c r="J47617" s="1"/>
      <c r="K47617" s="1"/>
      <c r="AA47617" s="1"/>
      <c r="AB47617" s="1"/>
      <c r="AC47617" s="1"/>
      <c r="AJ47617" s="1"/>
      <c r="AK47617" s="1"/>
      <c r="AL47617" s="1"/>
    </row>
    <row r="47618">
      <c r="I47618" s="1"/>
      <c r="J47618" s="1"/>
      <c r="K47618" s="1"/>
      <c r="AA47618" s="1"/>
      <c r="AB47618" s="1"/>
      <c r="AC47618" s="1"/>
      <c r="AJ47618" s="1"/>
      <c r="AK47618" s="1"/>
      <c r="AL47618" s="1"/>
    </row>
    <row r="47619">
      <c r="I47619" s="1"/>
      <c r="J47619" s="1"/>
      <c r="K47619" s="1"/>
      <c r="AA47619" s="1"/>
      <c r="AB47619" s="1"/>
      <c r="AC47619" s="1"/>
      <c r="AJ47619" s="1"/>
      <c r="AK47619" s="1"/>
      <c r="AL47619" s="1"/>
    </row>
    <row r="47620">
      <c r="I47620" s="1"/>
      <c r="J47620" s="1"/>
      <c r="K47620" s="1"/>
      <c r="AA47620" s="1"/>
      <c r="AB47620" s="1"/>
      <c r="AC47620" s="1"/>
      <c r="AJ47620" s="1"/>
      <c r="AK47620" s="1"/>
      <c r="AL47620" s="1"/>
    </row>
    <row r="47621">
      <c r="I47621" s="1"/>
      <c r="J47621" s="1"/>
      <c r="K47621" s="1"/>
      <c r="AA47621" s="1"/>
      <c r="AB47621" s="1"/>
      <c r="AC47621" s="1"/>
      <c r="AJ47621" s="1"/>
      <c r="AK47621" s="1"/>
      <c r="AL47621" s="1"/>
    </row>
    <row r="47622">
      <c r="I47622" s="1"/>
      <c r="J47622" s="1"/>
      <c r="K47622" s="1"/>
      <c r="AA47622" s="1"/>
      <c r="AB47622" s="1"/>
      <c r="AC47622" s="1"/>
      <c r="AJ47622" s="1"/>
      <c r="AK47622" s="1"/>
      <c r="AL47622" s="1"/>
    </row>
    <row r="47623">
      <c r="I47623" s="1"/>
      <c r="J47623" s="1"/>
      <c r="K47623" s="1"/>
      <c r="AA47623" s="1"/>
      <c r="AB47623" s="1"/>
      <c r="AC47623" s="1"/>
      <c r="AJ47623" s="1"/>
      <c r="AK47623" s="1"/>
      <c r="AL47623" s="1"/>
    </row>
    <row r="47624">
      <c r="I47624" s="1"/>
      <c r="J47624" s="1"/>
      <c r="K47624" s="1"/>
      <c r="AA47624" s="1"/>
      <c r="AB47624" s="1"/>
      <c r="AC47624" s="1"/>
      <c r="AJ47624" s="1"/>
      <c r="AK47624" s="1"/>
      <c r="AL47624" s="1"/>
    </row>
    <row r="47625">
      <c r="I47625" s="1"/>
      <c r="J47625" s="1"/>
      <c r="K47625" s="1"/>
      <c r="AA47625" s="1"/>
      <c r="AB47625" s="1"/>
      <c r="AC47625" s="1"/>
      <c r="AJ47625" s="1"/>
      <c r="AK47625" s="1"/>
      <c r="AL47625" s="1"/>
    </row>
    <row r="47626">
      <c r="I47626" s="1"/>
      <c r="J47626" s="1"/>
      <c r="K47626" s="1"/>
      <c r="AA47626" s="1"/>
      <c r="AB47626" s="1"/>
      <c r="AC47626" s="1"/>
      <c r="AJ47626" s="1"/>
      <c r="AK47626" s="1"/>
      <c r="AL47626" s="1"/>
    </row>
    <row r="47627">
      <c r="I47627" s="1"/>
      <c r="J47627" s="1"/>
      <c r="K47627" s="1"/>
      <c r="AA47627" s="1"/>
      <c r="AB47627" s="1"/>
      <c r="AC47627" s="1"/>
      <c r="AJ47627" s="1"/>
      <c r="AK47627" s="1"/>
      <c r="AL47627" s="1"/>
    </row>
    <row r="47628">
      <c r="I47628" s="1"/>
      <c r="J47628" s="1"/>
      <c r="K47628" s="1"/>
      <c r="AA47628" s="1"/>
      <c r="AB47628" s="1"/>
      <c r="AC47628" s="1"/>
      <c r="AJ47628" s="1"/>
      <c r="AK47628" s="1"/>
      <c r="AL47628" s="1"/>
    </row>
    <row r="47629">
      <c r="I47629" s="1"/>
      <c r="J47629" s="1"/>
      <c r="K47629" s="1"/>
      <c r="AA47629" s="1"/>
      <c r="AB47629" s="1"/>
      <c r="AC47629" s="1"/>
      <c r="AJ47629" s="1"/>
      <c r="AK47629" s="1"/>
      <c r="AL47629" s="1"/>
    </row>
    <row r="47630">
      <c r="I47630" s="1"/>
      <c r="J47630" s="1"/>
      <c r="K47630" s="1"/>
      <c r="AA47630" s="1"/>
      <c r="AB47630" s="1"/>
      <c r="AC47630" s="1"/>
      <c r="AJ47630" s="1"/>
      <c r="AK47630" s="1"/>
      <c r="AL47630" s="1"/>
    </row>
    <row r="47631">
      <c r="I47631" s="1"/>
      <c r="J47631" s="1"/>
      <c r="K47631" s="1"/>
      <c r="AA47631" s="1"/>
      <c r="AB47631" s="1"/>
      <c r="AC47631" s="1"/>
      <c r="AJ47631" s="1"/>
      <c r="AK47631" s="1"/>
      <c r="AL47631" s="1"/>
    </row>
    <row r="47632">
      <c r="I47632" s="1"/>
      <c r="J47632" s="1"/>
      <c r="K47632" s="1"/>
      <c r="AA47632" s="1"/>
      <c r="AB47632" s="1"/>
      <c r="AC47632" s="1"/>
      <c r="AJ47632" s="1"/>
      <c r="AK47632" s="1"/>
      <c r="AL47632" s="1"/>
    </row>
    <row r="47633">
      <c r="I47633" s="1"/>
      <c r="J47633" s="1"/>
      <c r="K47633" s="1"/>
      <c r="AA47633" s="1"/>
      <c r="AB47633" s="1"/>
      <c r="AC47633" s="1"/>
      <c r="AJ47633" s="1"/>
      <c r="AK47633" s="1"/>
      <c r="AL47633" s="1"/>
    </row>
    <row r="47634">
      <c r="I47634" s="1"/>
      <c r="J47634" s="1"/>
      <c r="K47634" s="1"/>
      <c r="AA47634" s="1"/>
      <c r="AB47634" s="1"/>
      <c r="AC47634" s="1"/>
      <c r="AJ47634" s="1"/>
      <c r="AK47634" s="1"/>
      <c r="AL47634" s="1"/>
    </row>
    <row r="47635">
      <c r="I47635" s="1"/>
      <c r="J47635" s="1"/>
      <c r="K47635" s="1"/>
      <c r="AA47635" s="1"/>
      <c r="AB47635" s="1"/>
      <c r="AC47635" s="1"/>
      <c r="AJ47635" s="1"/>
      <c r="AK47635" s="1"/>
      <c r="AL47635" s="1"/>
    </row>
    <row r="47636">
      <c r="I47636" s="1"/>
      <c r="J47636" s="1"/>
      <c r="K47636" s="1"/>
      <c r="AA47636" s="1"/>
      <c r="AB47636" s="1"/>
      <c r="AC47636" s="1"/>
      <c r="AJ47636" s="1"/>
      <c r="AK47636" s="1"/>
      <c r="AL47636" s="1"/>
    </row>
    <row r="47637">
      <c r="I47637" s="1"/>
      <c r="J47637" s="1"/>
      <c r="K47637" s="1"/>
      <c r="AA47637" s="1"/>
      <c r="AB47637" s="1"/>
      <c r="AC47637" s="1"/>
      <c r="AJ47637" s="1"/>
      <c r="AK47637" s="1"/>
      <c r="AL47637" s="1"/>
    </row>
    <row r="47638">
      <c r="I47638" s="1"/>
      <c r="J47638" s="1"/>
      <c r="K47638" s="1"/>
      <c r="AA47638" s="1"/>
      <c r="AB47638" s="1"/>
      <c r="AC47638" s="1"/>
      <c r="AJ47638" s="1"/>
      <c r="AK47638" s="1"/>
      <c r="AL47638" s="1"/>
    </row>
    <row r="47639">
      <c r="I47639" s="1"/>
      <c r="J47639" s="1"/>
      <c r="K47639" s="1"/>
      <c r="AA47639" s="1"/>
      <c r="AB47639" s="1"/>
      <c r="AC47639" s="1"/>
      <c r="AJ47639" s="1"/>
      <c r="AK47639" s="1"/>
      <c r="AL47639" s="1"/>
    </row>
    <row r="47640">
      <c r="I47640" s="1"/>
      <c r="J47640" s="1"/>
      <c r="K47640" s="1"/>
      <c r="AA47640" s="1"/>
      <c r="AB47640" s="1"/>
      <c r="AC47640" s="1"/>
      <c r="AJ47640" s="1"/>
      <c r="AK47640" s="1"/>
      <c r="AL47640" s="1"/>
    </row>
    <row r="47641">
      <c r="I47641" s="1"/>
      <c r="J47641" s="1"/>
      <c r="K47641" s="1"/>
      <c r="AA47641" s="1"/>
      <c r="AB47641" s="1"/>
      <c r="AC47641" s="1"/>
      <c r="AJ47641" s="1"/>
      <c r="AK47641" s="1"/>
      <c r="AL47641" s="1"/>
    </row>
    <row r="47642">
      <c r="I47642" s="1"/>
      <c r="J47642" s="1"/>
      <c r="K47642" s="1"/>
      <c r="AA47642" s="1"/>
      <c r="AB47642" s="1"/>
      <c r="AC47642" s="1"/>
      <c r="AJ47642" s="1"/>
      <c r="AK47642" s="1"/>
      <c r="AL47642" s="1"/>
    </row>
    <row r="47643">
      <c r="I47643" s="1"/>
      <c r="J47643" s="1"/>
      <c r="K47643" s="1"/>
      <c r="AA47643" s="1"/>
      <c r="AB47643" s="1"/>
      <c r="AC47643" s="1"/>
      <c r="AJ47643" s="1"/>
      <c r="AK47643" s="1"/>
      <c r="AL47643" s="1"/>
    </row>
    <row r="47644">
      <c r="I47644" s="1"/>
      <c r="J47644" s="1"/>
      <c r="K47644" s="1"/>
      <c r="AA47644" s="1"/>
      <c r="AB47644" s="1"/>
      <c r="AC47644" s="1"/>
      <c r="AJ47644" s="1"/>
      <c r="AK47644" s="1"/>
      <c r="AL47644" s="1"/>
    </row>
    <row r="47645">
      <c r="I47645" s="1"/>
      <c r="J47645" s="1"/>
      <c r="K47645" s="1"/>
      <c r="AA47645" s="1"/>
      <c r="AB47645" s="1"/>
      <c r="AC47645" s="1"/>
      <c r="AJ47645" s="1"/>
      <c r="AK47645" s="1"/>
      <c r="AL47645" s="1"/>
    </row>
    <row r="47646">
      <c r="I47646" s="1"/>
      <c r="J47646" s="1"/>
      <c r="K47646" s="1"/>
      <c r="AA47646" s="1"/>
      <c r="AB47646" s="1"/>
      <c r="AC47646" s="1"/>
      <c r="AJ47646" s="1"/>
      <c r="AK47646" s="1"/>
      <c r="AL47646" s="1"/>
    </row>
    <row r="47647">
      <c r="I47647" s="1"/>
      <c r="J47647" s="1"/>
      <c r="K47647" s="1"/>
      <c r="AA47647" s="1"/>
      <c r="AB47647" s="1"/>
      <c r="AC47647" s="1"/>
      <c r="AJ47647" s="1"/>
      <c r="AK47647" s="1"/>
      <c r="AL47647" s="1"/>
    </row>
    <row r="47648">
      <c r="I47648" s="1"/>
      <c r="J47648" s="1"/>
      <c r="K47648" s="1"/>
      <c r="AA47648" s="1"/>
      <c r="AB47648" s="1"/>
      <c r="AC47648" s="1"/>
      <c r="AJ47648" s="1"/>
      <c r="AK47648" s="1"/>
      <c r="AL47648" s="1"/>
    </row>
    <row r="47649">
      <c r="I47649" s="1"/>
      <c r="J47649" s="1"/>
      <c r="K47649" s="1"/>
      <c r="AA47649" s="1"/>
      <c r="AB47649" s="1"/>
      <c r="AC47649" s="1"/>
      <c r="AJ47649" s="1"/>
      <c r="AK47649" s="1"/>
      <c r="AL47649" s="1"/>
    </row>
    <row r="47650">
      <c r="I47650" s="1"/>
      <c r="J47650" s="1"/>
      <c r="K47650" s="1"/>
      <c r="AA47650" s="1"/>
      <c r="AB47650" s="1"/>
      <c r="AC47650" s="1"/>
      <c r="AJ47650" s="1"/>
      <c r="AK47650" s="1"/>
      <c r="AL47650" s="1"/>
    </row>
    <row r="47651">
      <c r="I47651" s="1"/>
      <c r="J47651" s="1"/>
      <c r="K47651" s="1"/>
      <c r="AA47651" s="1"/>
      <c r="AB47651" s="1"/>
      <c r="AC47651" s="1"/>
      <c r="AJ47651" s="1"/>
      <c r="AK47651" s="1"/>
      <c r="AL47651" s="1"/>
    </row>
    <row r="47652">
      <c r="I47652" s="1"/>
      <c r="J47652" s="1"/>
      <c r="K47652" s="1"/>
      <c r="AA47652" s="1"/>
      <c r="AB47652" s="1"/>
      <c r="AC47652" s="1"/>
      <c r="AJ47652" s="1"/>
      <c r="AK47652" s="1"/>
      <c r="AL47652" s="1"/>
    </row>
    <row r="47653">
      <c r="I47653" s="1"/>
      <c r="J47653" s="1"/>
      <c r="K47653" s="1"/>
      <c r="AA47653" s="1"/>
      <c r="AB47653" s="1"/>
      <c r="AC47653" s="1"/>
      <c r="AJ47653" s="1"/>
      <c r="AK47653" s="1"/>
      <c r="AL47653" s="1"/>
    </row>
    <row r="47654">
      <c r="I47654" s="1"/>
      <c r="J47654" s="1"/>
      <c r="K47654" s="1"/>
      <c r="AA47654" s="1"/>
      <c r="AB47654" s="1"/>
      <c r="AC47654" s="1"/>
      <c r="AJ47654" s="1"/>
      <c r="AK47654" s="1"/>
      <c r="AL47654" s="1"/>
    </row>
    <row r="47655">
      <c r="I47655" s="1"/>
      <c r="J47655" s="1"/>
      <c r="K47655" s="1"/>
      <c r="AA47655" s="1"/>
      <c r="AB47655" s="1"/>
      <c r="AC47655" s="1"/>
      <c r="AJ47655" s="1"/>
      <c r="AK47655" s="1"/>
      <c r="AL47655" s="1"/>
    </row>
    <row r="47656">
      <c r="I47656" s="1"/>
      <c r="J47656" s="1"/>
      <c r="K47656" s="1"/>
      <c r="AA47656" s="1"/>
      <c r="AB47656" s="1"/>
      <c r="AC47656" s="1"/>
      <c r="AJ47656" s="1"/>
      <c r="AK47656" s="1"/>
      <c r="AL47656" s="1"/>
    </row>
    <row r="47657">
      <c r="I47657" s="1"/>
      <c r="J47657" s="1"/>
      <c r="K47657" s="1"/>
      <c r="AA47657" s="1"/>
      <c r="AB47657" s="1"/>
      <c r="AC47657" s="1"/>
      <c r="AJ47657" s="1"/>
      <c r="AK47657" s="1"/>
      <c r="AL47657" s="1"/>
    </row>
    <row r="47658">
      <c r="I47658" s="1"/>
      <c r="J47658" s="1"/>
      <c r="K47658" s="1"/>
      <c r="AA47658" s="1"/>
      <c r="AB47658" s="1"/>
      <c r="AC47658" s="1"/>
      <c r="AJ47658" s="1"/>
      <c r="AK47658" s="1"/>
      <c r="AL47658" s="1"/>
    </row>
    <row r="47659">
      <c r="I47659" s="1"/>
      <c r="J47659" s="1"/>
      <c r="K47659" s="1"/>
      <c r="AA47659" s="1"/>
      <c r="AB47659" s="1"/>
      <c r="AC47659" s="1"/>
      <c r="AJ47659" s="1"/>
      <c r="AK47659" s="1"/>
      <c r="AL47659" s="1"/>
    </row>
    <row r="47660">
      <c r="I47660" s="1"/>
      <c r="J47660" s="1"/>
      <c r="K47660" s="1"/>
      <c r="AA47660" s="1"/>
      <c r="AB47660" s="1"/>
      <c r="AC47660" s="1"/>
      <c r="AJ47660" s="1"/>
      <c r="AK47660" s="1"/>
      <c r="AL47660" s="1"/>
    </row>
    <row r="47661">
      <c r="I47661" s="1"/>
      <c r="J47661" s="1"/>
      <c r="K47661" s="1"/>
      <c r="AA47661" s="1"/>
      <c r="AB47661" s="1"/>
      <c r="AC47661" s="1"/>
      <c r="AJ47661" s="1"/>
      <c r="AK47661" s="1"/>
      <c r="AL47661" s="1"/>
    </row>
    <row r="47662">
      <c r="I47662" s="1"/>
      <c r="J47662" s="1"/>
      <c r="K47662" s="1"/>
      <c r="AA47662" s="1"/>
      <c r="AB47662" s="1"/>
      <c r="AC47662" s="1"/>
      <c r="AJ47662" s="1"/>
      <c r="AK47662" s="1"/>
      <c r="AL47662" s="1"/>
    </row>
    <row r="47663">
      <c r="I47663" s="1"/>
      <c r="J47663" s="1"/>
      <c r="K47663" s="1"/>
      <c r="AA47663" s="1"/>
      <c r="AB47663" s="1"/>
      <c r="AC47663" s="1"/>
      <c r="AJ47663" s="1"/>
      <c r="AK47663" s="1"/>
      <c r="AL47663" s="1"/>
    </row>
    <row r="47664">
      <c r="I47664" s="1"/>
      <c r="J47664" s="1"/>
      <c r="K47664" s="1"/>
      <c r="AA47664" s="1"/>
      <c r="AB47664" s="1"/>
      <c r="AC47664" s="1"/>
      <c r="AJ47664" s="1"/>
      <c r="AK47664" s="1"/>
      <c r="AL47664" s="1"/>
    </row>
    <row r="47665">
      <c r="I47665" s="1"/>
      <c r="J47665" s="1"/>
      <c r="K47665" s="1"/>
      <c r="AA47665" s="1"/>
      <c r="AB47665" s="1"/>
      <c r="AC47665" s="1"/>
      <c r="AJ47665" s="1"/>
      <c r="AK47665" s="1"/>
      <c r="AL47665" s="1"/>
    </row>
    <row r="47666">
      <c r="I47666" s="1"/>
      <c r="J47666" s="1"/>
      <c r="K47666" s="1"/>
      <c r="AA47666" s="1"/>
      <c r="AB47666" s="1"/>
      <c r="AC47666" s="1"/>
      <c r="AJ47666" s="1"/>
      <c r="AK47666" s="1"/>
      <c r="AL47666" s="1"/>
    </row>
    <row r="47667">
      <c r="I47667" s="1"/>
      <c r="J47667" s="1"/>
      <c r="K47667" s="1"/>
      <c r="AA47667" s="1"/>
      <c r="AB47667" s="1"/>
      <c r="AC47667" s="1"/>
      <c r="AJ47667" s="1"/>
      <c r="AK47667" s="1"/>
      <c r="AL47667" s="1"/>
    </row>
    <row r="47668">
      <c r="I47668" s="1"/>
      <c r="J47668" s="1"/>
      <c r="K47668" s="1"/>
      <c r="AA47668" s="1"/>
      <c r="AB47668" s="1"/>
      <c r="AC47668" s="1"/>
      <c r="AJ47668" s="1"/>
      <c r="AK47668" s="1"/>
      <c r="AL47668" s="1"/>
    </row>
    <row r="47669">
      <c r="I47669" s="1"/>
      <c r="J47669" s="1"/>
      <c r="K47669" s="1"/>
      <c r="AA47669" s="1"/>
      <c r="AB47669" s="1"/>
      <c r="AC47669" s="1"/>
      <c r="AJ47669" s="1"/>
      <c r="AK47669" s="1"/>
      <c r="AL47669" s="1"/>
    </row>
    <row r="47670">
      <c r="I47670" s="1"/>
      <c r="J47670" s="1"/>
      <c r="K47670" s="1"/>
      <c r="AA47670" s="1"/>
      <c r="AB47670" s="1"/>
      <c r="AC47670" s="1"/>
      <c r="AJ47670" s="1"/>
      <c r="AK47670" s="1"/>
      <c r="AL47670" s="1"/>
    </row>
    <row r="47671">
      <c r="I47671" s="1"/>
      <c r="J47671" s="1"/>
      <c r="K47671" s="1"/>
      <c r="AA47671" s="1"/>
      <c r="AB47671" s="1"/>
      <c r="AC47671" s="1"/>
      <c r="AJ47671" s="1"/>
      <c r="AK47671" s="1"/>
      <c r="AL47671" s="1"/>
    </row>
    <row r="47672">
      <c r="I47672" s="1"/>
      <c r="J47672" s="1"/>
      <c r="K47672" s="1"/>
      <c r="AA47672" s="1"/>
      <c r="AB47672" s="1"/>
      <c r="AC47672" s="1"/>
      <c r="AJ47672" s="1"/>
      <c r="AK47672" s="1"/>
      <c r="AL47672" s="1"/>
    </row>
    <row r="47673">
      <c r="I47673" s="1"/>
      <c r="J47673" s="1"/>
      <c r="K47673" s="1"/>
      <c r="AA47673" s="1"/>
      <c r="AB47673" s="1"/>
      <c r="AC47673" s="1"/>
      <c r="AJ47673" s="1"/>
      <c r="AK47673" s="1"/>
      <c r="AL47673" s="1"/>
    </row>
    <row r="47674">
      <c r="I47674" s="1"/>
      <c r="J47674" s="1"/>
      <c r="K47674" s="1"/>
      <c r="AA47674" s="1"/>
      <c r="AB47674" s="1"/>
      <c r="AC47674" s="1"/>
      <c r="AJ47674" s="1"/>
      <c r="AK47674" s="1"/>
      <c r="AL47674" s="1"/>
    </row>
    <row r="47675">
      <c r="I47675" s="1"/>
      <c r="J47675" s="1"/>
      <c r="K47675" s="1"/>
      <c r="AA47675" s="1"/>
      <c r="AB47675" s="1"/>
      <c r="AC47675" s="1"/>
      <c r="AJ47675" s="1"/>
      <c r="AK47675" s="1"/>
      <c r="AL47675" s="1"/>
    </row>
    <row r="47676">
      <c r="I47676" s="1"/>
      <c r="J47676" s="1"/>
      <c r="K47676" s="1"/>
      <c r="AA47676" s="1"/>
      <c r="AB47676" s="1"/>
      <c r="AC47676" s="1"/>
      <c r="AJ47676" s="1"/>
      <c r="AK47676" s="1"/>
      <c r="AL47676" s="1"/>
    </row>
    <row r="47677">
      <c r="I47677" s="1"/>
      <c r="J47677" s="1"/>
      <c r="K47677" s="1"/>
      <c r="AA47677" s="1"/>
      <c r="AB47677" s="1"/>
      <c r="AC47677" s="1"/>
      <c r="AJ47677" s="1"/>
      <c r="AK47677" s="1"/>
      <c r="AL47677" s="1"/>
    </row>
    <row r="47678">
      <c r="I47678" s="1"/>
      <c r="J47678" s="1"/>
      <c r="K47678" s="1"/>
      <c r="AA47678" s="1"/>
      <c r="AB47678" s="1"/>
      <c r="AC47678" s="1"/>
      <c r="AJ47678" s="1"/>
      <c r="AK47678" s="1"/>
      <c r="AL47678" s="1"/>
    </row>
    <row r="47679">
      <c r="I47679" s="1"/>
      <c r="J47679" s="1"/>
      <c r="K47679" s="1"/>
      <c r="AA47679" s="1"/>
      <c r="AB47679" s="1"/>
      <c r="AC47679" s="1"/>
      <c r="AJ47679" s="1"/>
      <c r="AK47679" s="1"/>
      <c r="AL47679" s="1"/>
    </row>
    <row r="47680">
      <c r="I47680" s="1"/>
      <c r="J47680" s="1"/>
      <c r="K47680" s="1"/>
      <c r="AA47680" s="1"/>
      <c r="AB47680" s="1"/>
      <c r="AC47680" s="1"/>
      <c r="AJ47680" s="1"/>
      <c r="AK47680" s="1"/>
      <c r="AL47680" s="1"/>
    </row>
    <row r="47681">
      <c r="I47681" s="1"/>
      <c r="J47681" s="1"/>
      <c r="K47681" s="1"/>
      <c r="AA47681" s="1"/>
      <c r="AB47681" s="1"/>
      <c r="AC47681" s="1"/>
      <c r="AJ47681" s="1"/>
      <c r="AK47681" s="1"/>
      <c r="AL47681" s="1"/>
    </row>
    <row r="47682">
      <c r="I47682" s="1"/>
      <c r="J47682" s="1"/>
      <c r="K47682" s="1"/>
      <c r="AA47682" s="1"/>
      <c r="AB47682" s="1"/>
      <c r="AC47682" s="1"/>
      <c r="AJ47682" s="1"/>
      <c r="AK47682" s="1"/>
      <c r="AL47682" s="1"/>
    </row>
    <row r="47683">
      <c r="I47683" s="1"/>
      <c r="J47683" s="1"/>
      <c r="K47683" s="1"/>
      <c r="AA47683" s="1"/>
      <c r="AB47683" s="1"/>
      <c r="AC47683" s="1"/>
      <c r="AJ47683" s="1"/>
      <c r="AK47683" s="1"/>
      <c r="AL47683" s="1"/>
    </row>
    <row r="47684">
      <c r="I47684" s="1"/>
      <c r="J47684" s="1"/>
      <c r="K47684" s="1"/>
      <c r="AA47684" s="1"/>
      <c r="AB47684" s="1"/>
      <c r="AC47684" s="1"/>
      <c r="AJ47684" s="1"/>
      <c r="AK47684" s="1"/>
      <c r="AL47684" s="1"/>
    </row>
    <row r="47685">
      <c r="I47685" s="1"/>
      <c r="J47685" s="1"/>
      <c r="K47685" s="1"/>
      <c r="AA47685" s="1"/>
      <c r="AB47685" s="1"/>
      <c r="AC47685" s="1"/>
      <c r="AJ47685" s="1"/>
      <c r="AK47685" s="1"/>
      <c r="AL47685" s="1"/>
    </row>
    <row r="47686">
      <c r="I47686" s="1"/>
      <c r="J47686" s="1"/>
      <c r="K47686" s="1"/>
      <c r="AA47686" s="1"/>
      <c r="AB47686" s="1"/>
      <c r="AC47686" s="1"/>
      <c r="AJ47686" s="1"/>
      <c r="AK47686" s="1"/>
      <c r="AL47686" s="1"/>
    </row>
    <row r="47687">
      <c r="I47687" s="1"/>
      <c r="J47687" s="1"/>
      <c r="K47687" s="1"/>
      <c r="AA47687" s="1"/>
      <c r="AB47687" s="1"/>
      <c r="AC47687" s="1"/>
      <c r="AJ47687" s="1"/>
      <c r="AK47687" s="1"/>
      <c r="AL47687" s="1"/>
    </row>
    <row r="47688">
      <c r="I47688" s="1"/>
      <c r="J47688" s="1"/>
      <c r="K47688" s="1"/>
      <c r="AA47688" s="1"/>
      <c r="AB47688" s="1"/>
      <c r="AC47688" s="1"/>
      <c r="AJ47688" s="1"/>
      <c r="AK47688" s="1"/>
      <c r="AL47688" s="1"/>
    </row>
    <row r="47689">
      <c r="I47689" s="1"/>
      <c r="J47689" s="1"/>
      <c r="K47689" s="1"/>
      <c r="AA47689" s="1"/>
      <c r="AB47689" s="1"/>
      <c r="AC47689" s="1"/>
      <c r="AJ47689" s="1"/>
      <c r="AK47689" s="1"/>
      <c r="AL47689" s="1"/>
    </row>
    <row r="47690">
      <c r="I47690" s="1"/>
      <c r="J47690" s="1"/>
      <c r="K47690" s="1"/>
      <c r="AA47690" s="1"/>
      <c r="AB47690" s="1"/>
      <c r="AC47690" s="1"/>
      <c r="AJ47690" s="1"/>
      <c r="AK47690" s="1"/>
      <c r="AL47690" s="1"/>
    </row>
    <row r="47691">
      <c r="I47691" s="1"/>
      <c r="J47691" s="1"/>
      <c r="K47691" s="1"/>
      <c r="AA47691" s="1"/>
      <c r="AB47691" s="1"/>
      <c r="AC47691" s="1"/>
      <c r="AJ47691" s="1"/>
      <c r="AK47691" s="1"/>
      <c r="AL47691" s="1"/>
    </row>
    <row r="47692">
      <c r="I47692" s="1"/>
      <c r="J47692" s="1"/>
      <c r="K47692" s="1"/>
      <c r="AA47692" s="1"/>
      <c r="AB47692" s="1"/>
      <c r="AC47692" s="1"/>
      <c r="AJ47692" s="1"/>
      <c r="AK47692" s="1"/>
      <c r="AL47692" s="1"/>
    </row>
    <row r="47693">
      <c r="I47693" s="1"/>
      <c r="J47693" s="1"/>
      <c r="K47693" s="1"/>
      <c r="AA47693" s="1"/>
      <c r="AB47693" s="1"/>
      <c r="AC47693" s="1"/>
      <c r="AJ47693" s="1"/>
      <c r="AK47693" s="1"/>
      <c r="AL47693" s="1"/>
    </row>
    <row r="47694">
      <c r="I47694" s="1"/>
      <c r="J47694" s="1"/>
      <c r="K47694" s="1"/>
      <c r="AA47694" s="1"/>
      <c r="AB47694" s="1"/>
      <c r="AC47694" s="1"/>
      <c r="AJ47694" s="1"/>
      <c r="AK47694" s="1"/>
      <c r="AL47694" s="1"/>
    </row>
    <row r="47695">
      <c r="I47695" s="1"/>
      <c r="J47695" s="1"/>
      <c r="K47695" s="1"/>
      <c r="AA47695" s="1"/>
      <c r="AB47695" s="1"/>
      <c r="AC47695" s="1"/>
      <c r="AJ47695" s="1"/>
      <c r="AK47695" s="1"/>
      <c r="AL47695" s="1"/>
    </row>
    <row r="47696">
      <c r="I47696" s="1"/>
      <c r="J47696" s="1"/>
      <c r="K47696" s="1"/>
      <c r="AA47696" s="1"/>
      <c r="AB47696" s="1"/>
      <c r="AC47696" s="1"/>
      <c r="AJ47696" s="1"/>
      <c r="AK47696" s="1"/>
      <c r="AL47696" s="1"/>
    </row>
    <row r="47697">
      <c r="I47697" s="1"/>
      <c r="J47697" s="1"/>
      <c r="K47697" s="1"/>
      <c r="AA47697" s="1"/>
      <c r="AB47697" s="1"/>
      <c r="AC47697" s="1"/>
      <c r="AJ47697" s="1"/>
      <c r="AK47697" s="1"/>
      <c r="AL47697" s="1"/>
    </row>
    <row r="47698">
      <c r="I47698" s="1"/>
      <c r="J47698" s="1"/>
      <c r="K47698" s="1"/>
      <c r="AA47698" s="1"/>
      <c r="AB47698" s="1"/>
      <c r="AC47698" s="1"/>
      <c r="AJ47698" s="1"/>
      <c r="AK47698" s="1"/>
      <c r="AL47698" s="1"/>
    </row>
    <row r="47699">
      <c r="I47699" s="1"/>
      <c r="J47699" s="1"/>
      <c r="K47699" s="1"/>
      <c r="AA47699" s="1"/>
      <c r="AB47699" s="1"/>
      <c r="AC47699" s="1"/>
      <c r="AJ47699" s="1"/>
      <c r="AK47699" s="1"/>
      <c r="AL47699" s="1"/>
    </row>
    <row r="47700">
      <c r="I47700" s="1"/>
      <c r="J47700" s="1"/>
      <c r="K47700" s="1"/>
      <c r="AA47700" s="1"/>
      <c r="AB47700" s="1"/>
      <c r="AC47700" s="1"/>
      <c r="AJ47700" s="1"/>
      <c r="AK47700" s="1"/>
      <c r="AL47700" s="1"/>
    </row>
    <row r="47701">
      <c r="I47701" s="1"/>
      <c r="J47701" s="1"/>
      <c r="K47701" s="1"/>
      <c r="AA47701" s="1"/>
      <c r="AB47701" s="1"/>
      <c r="AC47701" s="1"/>
      <c r="AJ47701" s="1"/>
      <c r="AK47701" s="1"/>
      <c r="AL47701" s="1"/>
    </row>
    <row r="47702">
      <c r="I47702" s="1"/>
      <c r="J47702" s="1"/>
      <c r="K47702" s="1"/>
      <c r="AA47702" s="1"/>
      <c r="AB47702" s="1"/>
      <c r="AC47702" s="1"/>
      <c r="AJ47702" s="1"/>
      <c r="AK47702" s="1"/>
      <c r="AL47702" s="1"/>
    </row>
    <row r="47703">
      <c r="I47703" s="1"/>
      <c r="J47703" s="1"/>
      <c r="K47703" s="1"/>
      <c r="AA47703" s="1"/>
      <c r="AB47703" s="1"/>
      <c r="AC47703" s="1"/>
      <c r="AJ47703" s="1"/>
      <c r="AK47703" s="1"/>
      <c r="AL47703" s="1"/>
    </row>
    <row r="47704">
      <c r="I47704" s="1"/>
      <c r="J47704" s="1"/>
      <c r="K47704" s="1"/>
      <c r="AA47704" s="1"/>
      <c r="AB47704" s="1"/>
      <c r="AC47704" s="1"/>
      <c r="AJ47704" s="1"/>
      <c r="AK47704" s="1"/>
      <c r="AL47704" s="1"/>
    </row>
    <row r="47705">
      <c r="I47705" s="1"/>
      <c r="J47705" s="1"/>
      <c r="K47705" s="1"/>
      <c r="AA47705" s="1"/>
      <c r="AB47705" s="1"/>
      <c r="AC47705" s="1"/>
      <c r="AJ47705" s="1"/>
      <c r="AK47705" s="1"/>
      <c r="AL47705" s="1"/>
    </row>
    <row r="47706">
      <c r="I47706" s="1"/>
      <c r="J47706" s="1"/>
      <c r="K47706" s="1"/>
      <c r="AA47706" s="1"/>
      <c r="AB47706" s="1"/>
      <c r="AC47706" s="1"/>
      <c r="AJ47706" s="1"/>
      <c r="AK47706" s="1"/>
      <c r="AL47706" s="1"/>
    </row>
    <row r="47707">
      <c r="I47707" s="1"/>
      <c r="J47707" s="1"/>
      <c r="K47707" s="1"/>
      <c r="AA47707" s="1"/>
      <c r="AB47707" s="1"/>
      <c r="AC47707" s="1"/>
      <c r="AJ47707" s="1"/>
      <c r="AK47707" s="1"/>
      <c r="AL47707" s="1"/>
    </row>
    <row r="47708">
      <c r="I47708" s="1"/>
      <c r="J47708" s="1"/>
      <c r="K47708" s="1"/>
      <c r="AA47708" s="1"/>
      <c r="AB47708" s="1"/>
      <c r="AC47708" s="1"/>
      <c r="AJ47708" s="1"/>
      <c r="AK47708" s="1"/>
      <c r="AL47708" s="1"/>
    </row>
    <row r="47709">
      <c r="I47709" s="1"/>
      <c r="J47709" s="1"/>
      <c r="K47709" s="1"/>
      <c r="AA47709" s="1"/>
      <c r="AB47709" s="1"/>
      <c r="AC47709" s="1"/>
      <c r="AJ47709" s="1"/>
      <c r="AK47709" s="1"/>
      <c r="AL47709" s="1"/>
    </row>
    <row r="47710">
      <c r="I47710" s="1"/>
      <c r="J47710" s="1"/>
      <c r="K47710" s="1"/>
      <c r="AA47710" s="1"/>
      <c r="AB47710" s="1"/>
      <c r="AC47710" s="1"/>
      <c r="AJ47710" s="1"/>
      <c r="AK47710" s="1"/>
      <c r="AL47710" s="1"/>
    </row>
    <row r="47711">
      <c r="I47711" s="1"/>
      <c r="J47711" s="1"/>
      <c r="K47711" s="1"/>
      <c r="AA47711" s="1"/>
      <c r="AB47711" s="1"/>
      <c r="AC47711" s="1"/>
      <c r="AJ47711" s="1"/>
      <c r="AK47711" s="1"/>
      <c r="AL47711" s="1"/>
    </row>
    <row r="47712">
      <c r="I47712" s="1"/>
      <c r="J47712" s="1"/>
      <c r="K47712" s="1"/>
      <c r="AA47712" s="1"/>
      <c r="AB47712" s="1"/>
      <c r="AC47712" s="1"/>
      <c r="AJ47712" s="1"/>
      <c r="AK47712" s="1"/>
      <c r="AL47712" s="1"/>
    </row>
    <row r="47713">
      <c r="I47713" s="1"/>
      <c r="J47713" s="1"/>
      <c r="K47713" s="1"/>
      <c r="AA47713" s="1"/>
      <c r="AB47713" s="1"/>
      <c r="AC47713" s="1"/>
      <c r="AJ47713" s="1"/>
      <c r="AK47713" s="1"/>
      <c r="AL47713" s="1"/>
    </row>
    <row r="47714">
      <c r="I47714" s="1"/>
      <c r="J47714" s="1"/>
      <c r="K47714" s="1"/>
      <c r="AA47714" s="1"/>
      <c r="AB47714" s="1"/>
      <c r="AC47714" s="1"/>
      <c r="AJ47714" s="1"/>
      <c r="AK47714" s="1"/>
      <c r="AL47714" s="1"/>
    </row>
    <row r="47715">
      <c r="I47715" s="1"/>
      <c r="J47715" s="1"/>
      <c r="K47715" s="1"/>
      <c r="AA47715" s="1"/>
      <c r="AB47715" s="1"/>
      <c r="AC47715" s="1"/>
      <c r="AJ47715" s="1"/>
      <c r="AK47715" s="1"/>
      <c r="AL47715" s="1"/>
    </row>
    <row r="47716">
      <c r="I47716" s="1"/>
      <c r="J47716" s="1"/>
      <c r="K47716" s="1"/>
      <c r="AA47716" s="1"/>
      <c r="AB47716" s="1"/>
      <c r="AC47716" s="1"/>
      <c r="AJ47716" s="1"/>
      <c r="AK47716" s="1"/>
      <c r="AL47716" s="1"/>
    </row>
    <row r="47717">
      <c r="I47717" s="1"/>
      <c r="J47717" s="1"/>
      <c r="K47717" s="1"/>
      <c r="AA47717" s="1"/>
      <c r="AB47717" s="1"/>
      <c r="AC47717" s="1"/>
      <c r="AJ47717" s="1"/>
      <c r="AK47717" s="1"/>
      <c r="AL47717" s="1"/>
    </row>
    <row r="47718">
      <c r="I47718" s="1"/>
      <c r="J47718" s="1"/>
      <c r="K47718" s="1"/>
      <c r="AA47718" s="1"/>
      <c r="AB47718" s="1"/>
      <c r="AC47718" s="1"/>
      <c r="AJ47718" s="1"/>
      <c r="AK47718" s="1"/>
      <c r="AL47718" s="1"/>
    </row>
    <row r="47719">
      <c r="I47719" s="1"/>
      <c r="J47719" s="1"/>
      <c r="K47719" s="1"/>
      <c r="AA47719" s="1"/>
      <c r="AB47719" s="1"/>
      <c r="AC47719" s="1"/>
      <c r="AJ47719" s="1"/>
      <c r="AK47719" s="1"/>
      <c r="AL47719" s="1"/>
    </row>
    <row r="47720">
      <c r="I47720" s="1"/>
      <c r="J47720" s="1"/>
      <c r="K47720" s="1"/>
      <c r="AA47720" s="1"/>
      <c r="AB47720" s="1"/>
      <c r="AC47720" s="1"/>
      <c r="AJ47720" s="1"/>
      <c r="AK47720" s="1"/>
      <c r="AL47720" s="1"/>
    </row>
    <row r="47721">
      <c r="I47721" s="1"/>
      <c r="J47721" s="1"/>
      <c r="K47721" s="1"/>
      <c r="AA47721" s="1"/>
      <c r="AB47721" s="1"/>
      <c r="AC47721" s="1"/>
      <c r="AJ47721" s="1"/>
      <c r="AK47721" s="1"/>
      <c r="AL47721" s="1"/>
    </row>
    <row r="47722">
      <c r="I47722" s="1"/>
      <c r="J47722" s="1"/>
      <c r="K47722" s="1"/>
      <c r="AA47722" s="1"/>
      <c r="AB47722" s="1"/>
      <c r="AC47722" s="1"/>
      <c r="AJ47722" s="1"/>
      <c r="AK47722" s="1"/>
      <c r="AL47722" s="1"/>
    </row>
    <row r="47723">
      <c r="I47723" s="1"/>
      <c r="J47723" s="1"/>
      <c r="K47723" s="1"/>
      <c r="AA47723" s="1"/>
      <c r="AB47723" s="1"/>
      <c r="AC47723" s="1"/>
      <c r="AJ47723" s="1"/>
      <c r="AK47723" s="1"/>
      <c r="AL47723" s="1"/>
    </row>
    <row r="47724">
      <c r="I47724" s="1"/>
      <c r="J47724" s="1"/>
      <c r="K47724" s="1"/>
      <c r="AA47724" s="1"/>
      <c r="AB47724" s="1"/>
      <c r="AC47724" s="1"/>
      <c r="AJ47724" s="1"/>
      <c r="AK47724" s="1"/>
      <c r="AL47724" s="1"/>
    </row>
    <row r="47725">
      <c r="I47725" s="1"/>
      <c r="J47725" s="1"/>
      <c r="K47725" s="1"/>
      <c r="AA47725" s="1"/>
      <c r="AB47725" s="1"/>
      <c r="AC47725" s="1"/>
      <c r="AJ47725" s="1"/>
      <c r="AK47725" s="1"/>
      <c r="AL47725" s="1"/>
    </row>
    <row r="47726">
      <c r="I47726" s="1"/>
      <c r="J47726" s="1"/>
      <c r="K47726" s="1"/>
      <c r="AA47726" s="1"/>
      <c r="AB47726" s="1"/>
      <c r="AC47726" s="1"/>
      <c r="AJ47726" s="1"/>
      <c r="AK47726" s="1"/>
      <c r="AL47726" s="1"/>
    </row>
    <row r="47727">
      <c r="I47727" s="1"/>
      <c r="J47727" s="1"/>
      <c r="K47727" s="1"/>
      <c r="AA47727" s="1"/>
      <c r="AB47727" s="1"/>
      <c r="AC47727" s="1"/>
      <c r="AJ47727" s="1"/>
      <c r="AK47727" s="1"/>
      <c r="AL47727" s="1"/>
    </row>
    <row r="47728">
      <c r="I47728" s="1"/>
      <c r="J47728" s="1"/>
      <c r="K47728" s="1"/>
      <c r="AA47728" s="1"/>
      <c r="AB47728" s="1"/>
      <c r="AC47728" s="1"/>
      <c r="AJ47728" s="1"/>
      <c r="AK47728" s="1"/>
      <c r="AL47728" s="1"/>
    </row>
    <row r="47729">
      <c r="I47729" s="1"/>
      <c r="J47729" s="1"/>
      <c r="K47729" s="1"/>
      <c r="AA47729" s="1"/>
      <c r="AB47729" s="1"/>
      <c r="AC47729" s="1"/>
      <c r="AJ47729" s="1"/>
      <c r="AK47729" s="1"/>
      <c r="AL47729" s="1"/>
    </row>
    <row r="47730">
      <c r="I47730" s="1"/>
      <c r="J47730" s="1"/>
      <c r="K47730" s="1"/>
      <c r="AA47730" s="1"/>
      <c r="AB47730" s="1"/>
      <c r="AC47730" s="1"/>
      <c r="AJ47730" s="1"/>
      <c r="AK47730" s="1"/>
      <c r="AL47730" s="1"/>
    </row>
    <row r="47731">
      <c r="I47731" s="1"/>
      <c r="J47731" s="1"/>
      <c r="K47731" s="1"/>
      <c r="AA47731" s="1"/>
      <c r="AB47731" s="1"/>
      <c r="AC47731" s="1"/>
      <c r="AJ47731" s="1"/>
      <c r="AK47731" s="1"/>
      <c r="AL47731" s="1"/>
    </row>
    <row r="47732">
      <c r="I47732" s="1"/>
      <c r="J47732" s="1"/>
      <c r="K47732" s="1"/>
      <c r="AA47732" s="1"/>
      <c r="AB47732" s="1"/>
      <c r="AC47732" s="1"/>
      <c r="AJ47732" s="1"/>
      <c r="AK47732" s="1"/>
      <c r="AL47732" s="1"/>
    </row>
    <row r="47733">
      <c r="I47733" s="1"/>
      <c r="J47733" s="1"/>
      <c r="K47733" s="1"/>
      <c r="AA47733" s="1"/>
      <c r="AB47733" s="1"/>
      <c r="AC47733" s="1"/>
      <c r="AJ47733" s="1"/>
      <c r="AK47733" s="1"/>
      <c r="AL47733" s="1"/>
    </row>
    <row r="47734">
      <c r="I47734" s="1"/>
      <c r="J47734" s="1"/>
      <c r="K47734" s="1"/>
      <c r="AA47734" s="1"/>
      <c r="AB47734" s="1"/>
      <c r="AC47734" s="1"/>
      <c r="AJ47734" s="1"/>
      <c r="AK47734" s="1"/>
      <c r="AL47734" s="1"/>
    </row>
    <row r="47735">
      <c r="I47735" s="1"/>
      <c r="J47735" s="1"/>
      <c r="K47735" s="1"/>
      <c r="AA47735" s="1"/>
      <c r="AB47735" s="1"/>
      <c r="AC47735" s="1"/>
      <c r="AJ47735" s="1"/>
      <c r="AK47735" s="1"/>
      <c r="AL47735" s="1"/>
    </row>
    <row r="47736">
      <c r="I47736" s="1"/>
      <c r="J47736" s="1"/>
      <c r="K47736" s="1"/>
      <c r="AA47736" s="1"/>
      <c r="AB47736" s="1"/>
      <c r="AC47736" s="1"/>
      <c r="AJ47736" s="1"/>
      <c r="AK47736" s="1"/>
      <c r="AL47736" s="1"/>
    </row>
    <row r="47737">
      <c r="I47737" s="1"/>
      <c r="J47737" s="1"/>
      <c r="K47737" s="1"/>
      <c r="AA47737" s="1"/>
      <c r="AB47737" s="1"/>
      <c r="AC47737" s="1"/>
      <c r="AJ47737" s="1"/>
      <c r="AK47737" s="1"/>
      <c r="AL47737" s="1"/>
    </row>
    <row r="47738">
      <c r="I47738" s="1"/>
      <c r="J47738" s="1"/>
      <c r="K47738" s="1"/>
      <c r="AA47738" s="1"/>
      <c r="AB47738" s="1"/>
      <c r="AC47738" s="1"/>
      <c r="AJ47738" s="1"/>
      <c r="AK47738" s="1"/>
      <c r="AL47738" s="1"/>
    </row>
    <row r="47739">
      <c r="I47739" s="1"/>
      <c r="J47739" s="1"/>
      <c r="K47739" s="1"/>
      <c r="AA47739" s="1"/>
      <c r="AB47739" s="1"/>
      <c r="AC47739" s="1"/>
      <c r="AJ47739" s="1"/>
      <c r="AK47739" s="1"/>
      <c r="AL47739" s="1"/>
    </row>
    <row r="47740">
      <c r="I47740" s="1"/>
      <c r="J47740" s="1"/>
      <c r="K47740" s="1"/>
      <c r="AA47740" s="1"/>
      <c r="AB47740" s="1"/>
      <c r="AC47740" s="1"/>
      <c r="AJ47740" s="1"/>
      <c r="AK47740" s="1"/>
      <c r="AL47740" s="1"/>
    </row>
    <row r="47741">
      <c r="I47741" s="1"/>
      <c r="J47741" s="1"/>
      <c r="K47741" s="1"/>
      <c r="AA47741" s="1"/>
      <c r="AB47741" s="1"/>
      <c r="AC47741" s="1"/>
      <c r="AJ47741" s="1"/>
      <c r="AK47741" s="1"/>
      <c r="AL47741" s="1"/>
    </row>
    <row r="47742">
      <c r="I47742" s="1"/>
      <c r="J47742" s="1"/>
      <c r="K47742" s="1"/>
      <c r="AA47742" s="1"/>
      <c r="AB47742" s="1"/>
      <c r="AC47742" s="1"/>
      <c r="AJ47742" s="1"/>
      <c r="AK47742" s="1"/>
      <c r="AL47742" s="1"/>
    </row>
    <row r="47743">
      <c r="I47743" s="1"/>
      <c r="J47743" s="1"/>
      <c r="K47743" s="1"/>
      <c r="AA47743" s="1"/>
      <c r="AB47743" s="1"/>
      <c r="AC47743" s="1"/>
      <c r="AJ47743" s="1"/>
      <c r="AK47743" s="1"/>
      <c r="AL47743" s="1"/>
    </row>
    <row r="47744">
      <c r="I47744" s="1"/>
      <c r="J47744" s="1"/>
      <c r="K47744" s="1"/>
      <c r="AA47744" s="1"/>
      <c r="AB47744" s="1"/>
      <c r="AC47744" s="1"/>
      <c r="AJ47744" s="1"/>
      <c r="AK47744" s="1"/>
      <c r="AL47744" s="1"/>
    </row>
    <row r="47745">
      <c r="I47745" s="1"/>
      <c r="J47745" s="1"/>
      <c r="K47745" s="1"/>
      <c r="AA47745" s="1"/>
      <c r="AB47745" s="1"/>
      <c r="AC47745" s="1"/>
      <c r="AJ47745" s="1"/>
      <c r="AK47745" s="1"/>
      <c r="AL47745" s="1"/>
    </row>
    <row r="47746">
      <c r="I47746" s="1"/>
      <c r="J47746" s="1"/>
      <c r="K47746" s="1"/>
      <c r="AA47746" s="1"/>
      <c r="AB47746" s="1"/>
      <c r="AC47746" s="1"/>
      <c r="AJ47746" s="1"/>
      <c r="AK47746" s="1"/>
      <c r="AL47746" s="1"/>
    </row>
    <row r="47747">
      <c r="I47747" s="1"/>
      <c r="J47747" s="1"/>
      <c r="K47747" s="1"/>
      <c r="AA47747" s="1"/>
      <c r="AB47747" s="1"/>
      <c r="AC47747" s="1"/>
      <c r="AJ47747" s="1"/>
      <c r="AK47747" s="1"/>
      <c r="AL47747" s="1"/>
    </row>
    <row r="47748">
      <c r="I47748" s="1"/>
      <c r="J47748" s="1"/>
      <c r="K47748" s="1"/>
      <c r="AA47748" s="1"/>
      <c r="AB47748" s="1"/>
      <c r="AC47748" s="1"/>
      <c r="AJ47748" s="1"/>
      <c r="AK47748" s="1"/>
      <c r="AL47748" s="1"/>
    </row>
    <row r="47749">
      <c r="I47749" s="1"/>
      <c r="J47749" s="1"/>
      <c r="K47749" s="1"/>
      <c r="AA47749" s="1"/>
      <c r="AB47749" s="1"/>
      <c r="AC47749" s="1"/>
      <c r="AJ47749" s="1"/>
      <c r="AK47749" s="1"/>
      <c r="AL47749" s="1"/>
    </row>
    <row r="47750">
      <c r="I47750" s="1"/>
      <c r="J47750" s="1"/>
      <c r="K47750" s="1"/>
      <c r="AA47750" s="1"/>
      <c r="AB47750" s="1"/>
      <c r="AC47750" s="1"/>
      <c r="AJ47750" s="1"/>
      <c r="AK47750" s="1"/>
      <c r="AL47750" s="1"/>
    </row>
    <row r="47751">
      <c r="I47751" s="1"/>
      <c r="J47751" s="1"/>
      <c r="K47751" s="1"/>
      <c r="AA47751" s="1"/>
      <c r="AB47751" s="1"/>
      <c r="AC47751" s="1"/>
      <c r="AJ47751" s="1"/>
      <c r="AK47751" s="1"/>
      <c r="AL47751" s="1"/>
    </row>
    <row r="47752">
      <c r="I47752" s="1"/>
      <c r="J47752" s="1"/>
      <c r="K47752" s="1"/>
      <c r="AA47752" s="1"/>
      <c r="AB47752" s="1"/>
      <c r="AC47752" s="1"/>
      <c r="AJ47752" s="1"/>
      <c r="AK47752" s="1"/>
      <c r="AL47752" s="1"/>
    </row>
    <row r="47753">
      <c r="I47753" s="1"/>
      <c r="J47753" s="1"/>
      <c r="K47753" s="1"/>
      <c r="AA47753" s="1"/>
      <c r="AB47753" s="1"/>
      <c r="AC47753" s="1"/>
      <c r="AJ47753" s="1"/>
      <c r="AK47753" s="1"/>
      <c r="AL47753" s="1"/>
    </row>
    <row r="47754">
      <c r="I47754" s="1"/>
      <c r="J47754" s="1"/>
      <c r="K47754" s="1"/>
      <c r="AA47754" s="1"/>
      <c r="AB47754" s="1"/>
      <c r="AC47754" s="1"/>
      <c r="AJ47754" s="1"/>
      <c r="AK47754" s="1"/>
      <c r="AL47754" s="1"/>
    </row>
    <row r="47755">
      <c r="I47755" s="1"/>
      <c r="J47755" s="1"/>
      <c r="K47755" s="1"/>
      <c r="AA47755" s="1"/>
      <c r="AB47755" s="1"/>
      <c r="AC47755" s="1"/>
      <c r="AJ47755" s="1"/>
      <c r="AK47755" s="1"/>
      <c r="AL47755" s="1"/>
    </row>
    <row r="47756">
      <c r="I47756" s="1"/>
      <c r="J47756" s="1"/>
      <c r="K47756" s="1"/>
      <c r="AA47756" s="1"/>
      <c r="AB47756" s="1"/>
      <c r="AC47756" s="1"/>
      <c r="AJ47756" s="1"/>
      <c r="AK47756" s="1"/>
      <c r="AL47756" s="1"/>
    </row>
    <row r="47757">
      <c r="I47757" s="1"/>
      <c r="J47757" s="1"/>
      <c r="K47757" s="1"/>
      <c r="AA47757" s="1"/>
      <c r="AB47757" s="1"/>
      <c r="AC47757" s="1"/>
      <c r="AJ47757" s="1"/>
      <c r="AK47757" s="1"/>
      <c r="AL47757" s="1"/>
    </row>
    <row r="47758">
      <c r="I47758" s="1"/>
      <c r="J47758" s="1"/>
      <c r="K47758" s="1"/>
      <c r="AA47758" s="1"/>
      <c r="AB47758" s="1"/>
      <c r="AC47758" s="1"/>
      <c r="AJ47758" s="1"/>
      <c r="AK47758" s="1"/>
      <c r="AL47758" s="1"/>
    </row>
    <row r="47759">
      <c r="I47759" s="1"/>
      <c r="J47759" s="1"/>
      <c r="K47759" s="1"/>
      <c r="AA47759" s="1"/>
      <c r="AB47759" s="1"/>
      <c r="AC47759" s="1"/>
      <c r="AJ47759" s="1"/>
      <c r="AK47759" s="1"/>
      <c r="AL47759" s="1"/>
    </row>
    <row r="47760">
      <c r="I47760" s="1"/>
      <c r="J47760" s="1"/>
      <c r="K47760" s="1"/>
      <c r="AA47760" s="1"/>
      <c r="AB47760" s="1"/>
      <c r="AC47760" s="1"/>
      <c r="AJ47760" s="1"/>
      <c r="AK47760" s="1"/>
      <c r="AL47760" s="1"/>
    </row>
    <row r="47761">
      <c r="I47761" s="1"/>
      <c r="J47761" s="1"/>
      <c r="K47761" s="1"/>
      <c r="AA47761" s="1"/>
      <c r="AB47761" s="1"/>
      <c r="AC47761" s="1"/>
      <c r="AJ47761" s="1"/>
      <c r="AK47761" s="1"/>
      <c r="AL47761" s="1"/>
    </row>
    <row r="47762">
      <c r="I47762" s="1"/>
      <c r="J47762" s="1"/>
      <c r="K47762" s="1"/>
      <c r="AA47762" s="1"/>
      <c r="AB47762" s="1"/>
      <c r="AC47762" s="1"/>
      <c r="AJ47762" s="1"/>
      <c r="AK47762" s="1"/>
      <c r="AL47762" s="1"/>
    </row>
    <row r="47763">
      <c r="I47763" s="1"/>
      <c r="J47763" s="1"/>
      <c r="K47763" s="1"/>
      <c r="AA47763" s="1"/>
      <c r="AB47763" s="1"/>
      <c r="AC47763" s="1"/>
      <c r="AJ47763" s="1"/>
      <c r="AK47763" s="1"/>
      <c r="AL47763" s="1"/>
    </row>
    <row r="47764">
      <c r="I47764" s="1"/>
      <c r="J47764" s="1"/>
      <c r="K47764" s="1"/>
      <c r="AA47764" s="1"/>
      <c r="AB47764" s="1"/>
      <c r="AC47764" s="1"/>
      <c r="AJ47764" s="1"/>
      <c r="AK47764" s="1"/>
      <c r="AL47764" s="1"/>
    </row>
    <row r="47765">
      <c r="I47765" s="1"/>
      <c r="J47765" s="1"/>
      <c r="K47765" s="1"/>
      <c r="AA47765" s="1"/>
      <c r="AB47765" s="1"/>
      <c r="AC47765" s="1"/>
      <c r="AJ47765" s="1"/>
      <c r="AK47765" s="1"/>
      <c r="AL47765" s="1"/>
    </row>
    <row r="47766">
      <c r="I47766" s="1"/>
      <c r="J47766" s="1"/>
      <c r="K47766" s="1"/>
      <c r="AA47766" s="1"/>
      <c r="AB47766" s="1"/>
      <c r="AC47766" s="1"/>
      <c r="AJ47766" s="1"/>
      <c r="AK47766" s="1"/>
      <c r="AL47766" s="1"/>
    </row>
    <row r="47767">
      <c r="I47767" s="1"/>
      <c r="J47767" s="1"/>
      <c r="K47767" s="1"/>
      <c r="AA47767" s="1"/>
      <c r="AB47767" s="1"/>
      <c r="AC47767" s="1"/>
      <c r="AJ47767" s="1"/>
      <c r="AK47767" s="1"/>
      <c r="AL47767" s="1"/>
    </row>
    <row r="47768">
      <c r="I47768" s="1"/>
      <c r="J47768" s="1"/>
      <c r="K47768" s="1"/>
      <c r="AA47768" s="1"/>
      <c r="AB47768" s="1"/>
      <c r="AC47768" s="1"/>
      <c r="AJ47768" s="1"/>
      <c r="AK47768" s="1"/>
      <c r="AL47768" s="1"/>
    </row>
    <row r="47769">
      <c r="I47769" s="1"/>
      <c r="J47769" s="1"/>
      <c r="K47769" s="1"/>
      <c r="AA47769" s="1"/>
      <c r="AB47769" s="1"/>
      <c r="AC47769" s="1"/>
      <c r="AJ47769" s="1"/>
      <c r="AK47769" s="1"/>
      <c r="AL47769" s="1"/>
    </row>
    <row r="47770">
      <c r="I47770" s="1"/>
      <c r="J47770" s="1"/>
      <c r="K47770" s="1"/>
      <c r="AA47770" s="1"/>
      <c r="AB47770" s="1"/>
      <c r="AC47770" s="1"/>
      <c r="AJ47770" s="1"/>
      <c r="AK47770" s="1"/>
      <c r="AL47770" s="1"/>
    </row>
    <row r="47771">
      <c r="I47771" s="1"/>
      <c r="J47771" s="1"/>
      <c r="K47771" s="1"/>
      <c r="AA47771" s="1"/>
      <c r="AB47771" s="1"/>
      <c r="AC47771" s="1"/>
      <c r="AJ47771" s="1"/>
      <c r="AK47771" s="1"/>
      <c r="AL47771" s="1"/>
    </row>
    <row r="47772">
      <c r="I47772" s="1"/>
      <c r="J47772" s="1"/>
      <c r="K47772" s="1"/>
      <c r="AA47772" s="1"/>
      <c r="AB47772" s="1"/>
      <c r="AC47772" s="1"/>
      <c r="AJ47772" s="1"/>
      <c r="AK47772" s="1"/>
      <c r="AL47772" s="1"/>
    </row>
    <row r="47773">
      <c r="I47773" s="1"/>
      <c r="J47773" s="1"/>
      <c r="K47773" s="1"/>
      <c r="AA47773" s="1"/>
      <c r="AB47773" s="1"/>
      <c r="AC47773" s="1"/>
      <c r="AJ47773" s="1"/>
      <c r="AK47773" s="1"/>
      <c r="AL47773" s="1"/>
    </row>
    <row r="47774">
      <c r="I47774" s="1"/>
      <c r="J47774" s="1"/>
      <c r="K47774" s="1"/>
      <c r="AA47774" s="1"/>
      <c r="AB47774" s="1"/>
      <c r="AC47774" s="1"/>
      <c r="AJ47774" s="1"/>
      <c r="AK47774" s="1"/>
      <c r="AL47774" s="1"/>
    </row>
    <row r="47775">
      <c r="I47775" s="1"/>
      <c r="J47775" s="1"/>
      <c r="K47775" s="1"/>
      <c r="AA47775" s="1"/>
      <c r="AB47775" s="1"/>
      <c r="AC47775" s="1"/>
      <c r="AJ47775" s="1"/>
      <c r="AK47775" s="1"/>
      <c r="AL47775" s="1"/>
    </row>
    <row r="47776">
      <c r="I47776" s="1"/>
      <c r="J47776" s="1"/>
      <c r="K47776" s="1"/>
      <c r="AA47776" s="1"/>
      <c r="AB47776" s="1"/>
      <c r="AC47776" s="1"/>
      <c r="AJ47776" s="1"/>
      <c r="AK47776" s="1"/>
      <c r="AL47776" s="1"/>
    </row>
    <row r="47777">
      <c r="I47777" s="1"/>
      <c r="J47777" s="1"/>
      <c r="K47777" s="1"/>
      <c r="AA47777" s="1"/>
      <c r="AB47777" s="1"/>
      <c r="AC47777" s="1"/>
      <c r="AJ47777" s="1"/>
      <c r="AK47777" s="1"/>
      <c r="AL47777" s="1"/>
    </row>
    <row r="47778">
      <c r="I47778" s="1"/>
      <c r="J47778" s="1"/>
      <c r="K47778" s="1"/>
      <c r="AA47778" s="1"/>
      <c r="AB47778" s="1"/>
      <c r="AC47778" s="1"/>
      <c r="AJ47778" s="1"/>
      <c r="AK47778" s="1"/>
      <c r="AL47778" s="1"/>
    </row>
    <row r="47779">
      <c r="I47779" s="1"/>
      <c r="J47779" s="1"/>
      <c r="K47779" s="1"/>
      <c r="AA47779" s="1"/>
      <c r="AB47779" s="1"/>
      <c r="AC47779" s="1"/>
      <c r="AJ47779" s="1"/>
      <c r="AK47779" s="1"/>
      <c r="AL47779" s="1"/>
    </row>
    <row r="47780">
      <c r="I47780" s="1"/>
      <c r="J47780" s="1"/>
      <c r="K47780" s="1"/>
      <c r="AA47780" s="1"/>
      <c r="AB47780" s="1"/>
      <c r="AC47780" s="1"/>
      <c r="AJ47780" s="1"/>
      <c r="AK47780" s="1"/>
      <c r="AL47780" s="1"/>
    </row>
    <row r="47781">
      <c r="I47781" s="1"/>
      <c r="J47781" s="1"/>
      <c r="K47781" s="1"/>
      <c r="AA47781" s="1"/>
      <c r="AB47781" s="1"/>
      <c r="AC47781" s="1"/>
      <c r="AJ47781" s="1"/>
      <c r="AK47781" s="1"/>
      <c r="AL47781" s="1"/>
    </row>
    <row r="47782">
      <c r="I47782" s="1"/>
      <c r="J47782" s="1"/>
      <c r="K47782" s="1"/>
      <c r="AA47782" s="1"/>
      <c r="AB47782" s="1"/>
      <c r="AC47782" s="1"/>
      <c r="AJ47782" s="1"/>
      <c r="AK47782" s="1"/>
      <c r="AL47782" s="1"/>
    </row>
    <row r="47783">
      <c r="I47783" s="1"/>
      <c r="J47783" s="1"/>
      <c r="K47783" s="1"/>
      <c r="AA47783" s="1"/>
      <c r="AB47783" s="1"/>
      <c r="AC47783" s="1"/>
      <c r="AJ47783" s="1"/>
      <c r="AK47783" s="1"/>
      <c r="AL47783" s="1"/>
    </row>
    <row r="47784">
      <c r="I47784" s="1"/>
      <c r="J47784" s="1"/>
      <c r="K47784" s="1"/>
      <c r="AA47784" s="1"/>
      <c r="AB47784" s="1"/>
      <c r="AC47784" s="1"/>
      <c r="AJ47784" s="1"/>
      <c r="AK47784" s="1"/>
      <c r="AL47784" s="1"/>
    </row>
    <row r="47785">
      <c r="I47785" s="1"/>
      <c r="J47785" s="1"/>
      <c r="K47785" s="1"/>
      <c r="AA47785" s="1"/>
      <c r="AB47785" s="1"/>
      <c r="AC47785" s="1"/>
      <c r="AJ47785" s="1"/>
      <c r="AK47785" s="1"/>
      <c r="AL47785" s="1"/>
    </row>
    <row r="47786">
      <c r="I47786" s="1"/>
      <c r="J47786" s="1"/>
      <c r="K47786" s="1"/>
      <c r="AA47786" s="1"/>
      <c r="AB47786" s="1"/>
      <c r="AC47786" s="1"/>
      <c r="AJ47786" s="1"/>
      <c r="AK47786" s="1"/>
      <c r="AL47786" s="1"/>
    </row>
    <row r="47787">
      <c r="I47787" s="1"/>
      <c r="J47787" s="1"/>
      <c r="K47787" s="1"/>
      <c r="AA47787" s="1"/>
      <c r="AB47787" s="1"/>
      <c r="AC47787" s="1"/>
      <c r="AJ47787" s="1"/>
      <c r="AK47787" s="1"/>
      <c r="AL47787" s="1"/>
    </row>
    <row r="47788">
      <c r="I47788" s="1"/>
      <c r="J47788" s="1"/>
      <c r="K47788" s="1"/>
      <c r="AA47788" s="1"/>
      <c r="AB47788" s="1"/>
      <c r="AC47788" s="1"/>
      <c r="AJ47788" s="1"/>
      <c r="AK47788" s="1"/>
      <c r="AL47788" s="1"/>
    </row>
    <row r="47789">
      <c r="I47789" s="1"/>
      <c r="J47789" s="1"/>
      <c r="K47789" s="1"/>
      <c r="AA47789" s="1"/>
      <c r="AB47789" s="1"/>
      <c r="AC47789" s="1"/>
      <c r="AJ47789" s="1"/>
      <c r="AK47789" s="1"/>
      <c r="AL47789" s="1"/>
    </row>
    <row r="47790">
      <c r="I47790" s="1"/>
      <c r="J47790" s="1"/>
      <c r="K47790" s="1"/>
      <c r="AA47790" s="1"/>
      <c r="AB47790" s="1"/>
      <c r="AC47790" s="1"/>
      <c r="AJ47790" s="1"/>
      <c r="AK47790" s="1"/>
      <c r="AL47790" s="1"/>
    </row>
    <row r="47791">
      <c r="I47791" s="1"/>
      <c r="J47791" s="1"/>
      <c r="K47791" s="1"/>
      <c r="AA47791" s="1"/>
      <c r="AB47791" s="1"/>
      <c r="AC47791" s="1"/>
      <c r="AJ47791" s="1"/>
      <c r="AK47791" s="1"/>
      <c r="AL47791" s="1"/>
    </row>
    <row r="47792">
      <c r="I47792" s="1"/>
      <c r="J47792" s="1"/>
      <c r="K47792" s="1"/>
      <c r="AA47792" s="1"/>
      <c r="AB47792" s="1"/>
      <c r="AC47792" s="1"/>
      <c r="AJ47792" s="1"/>
      <c r="AK47792" s="1"/>
      <c r="AL47792" s="1"/>
    </row>
    <row r="47793">
      <c r="I47793" s="1"/>
      <c r="J47793" s="1"/>
      <c r="K47793" s="1"/>
      <c r="AA47793" s="1"/>
      <c r="AB47793" s="1"/>
      <c r="AC47793" s="1"/>
      <c r="AJ47793" s="1"/>
      <c r="AK47793" s="1"/>
      <c r="AL47793" s="1"/>
    </row>
    <row r="47794">
      <c r="I47794" s="1"/>
      <c r="J47794" s="1"/>
      <c r="K47794" s="1"/>
      <c r="AA47794" s="1"/>
      <c r="AB47794" s="1"/>
      <c r="AC47794" s="1"/>
      <c r="AJ47794" s="1"/>
      <c r="AK47794" s="1"/>
      <c r="AL47794" s="1"/>
    </row>
    <row r="47795">
      <c r="I47795" s="1"/>
      <c r="J47795" s="1"/>
      <c r="K47795" s="1"/>
      <c r="AA47795" s="1"/>
      <c r="AB47795" s="1"/>
      <c r="AC47795" s="1"/>
      <c r="AJ47795" s="1"/>
      <c r="AK47795" s="1"/>
      <c r="AL47795" s="1"/>
    </row>
    <row r="47796">
      <c r="I47796" s="1"/>
      <c r="J47796" s="1"/>
      <c r="K47796" s="1"/>
      <c r="AA47796" s="1"/>
      <c r="AB47796" s="1"/>
      <c r="AC47796" s="1"/>
      <c r="AJ47796" s="1"/>
      <c r="AK47796" s="1"/>
      <c r="AL47796" s="1"/>
    </row>
    <row r="47797">
      <c r="I47797" s="1"/>
      <c r="J47797" s="1"/>
      <c r="K47797" s="1"/>
      <c r="AA47797" s="1"/>
      <c r="AB47797" s="1"/>
      <c r="AC47797" s="1"/>
      <c r="AJ47797" s="1"/>
      <c r="AK47797" s="1"/>
      <c r="AL47797" s="1"/>
    </row>
    <row r="47798">
      <c r="I47798" s="1"/>
      <c r="J47798" s="1"/>
      <c r="K47798" s="1"/>
      <c r="AA47798" s="1"/>
      <c r="AB47798" s="1"/>
      <c r="AC47798" s="1"/>
      <c r="AJ47798" s="1"/>
      <c r="AK47798" s="1"/>
      <c r="AL47798" s="1"/>
    </row>
    <row r="47799">
      <c r="I47799" s="1"/>
      <c r="J47799" s="1"/>
      <c r="K47799" s="1"/>
      <c r="AA47799" s="1"/>
      <c r="AB47799" s="1"/>
      <c r="AC47799" s="1"/>
      <c r="AJ47799" s="1"/>
      <c r="AK47799" s="1"/>
      <c r="AL47799" s="1"/>
    </row>
    <row r="47800">
      <c r="I47800" s="1"/>
      <c r="J47800" s="1"/>
      <c r="K47800" s="1"/>
      <c r="AA47800" s="1"/>
      <c r="AB47800" s="1"/>
      <c r="AC47800" s="1"/>
      <c r="AJ47800" s="1"/>
      <c r="AK47800" s="1"/>
      <c r="AL47800" s="1"/>
    </row>
    <row r="47801">
      <c r="I47801" s="1"/>
      <c r="J47801" s="1"/>
      <c r="K47801" s="1"/>
      <c r="AA47801" s="1"/>
      <c r="AB47801" s="1"/>
      <c r="AC47801" s="1"/>
      <c r="AJ47801" s="1"/>
      <c r="AK47801" s="1"/>
      <c r="AL47801" s="1"/>
    </row>
    <row r="47802">
      <c r="I47802" s="1"/>
      <c r="J47802" s="1"/>
      <c r="K47802" s="1"/>
      <c r="AA47802" s="1"/>
      <c r="AB47802" s="1"/>
      <c r="AC47802" s="1"/>
      <c r="AJ47802" s="1"/>
      <c r="AK47802" s="1"/>
      <c r="AL47802" s="1"/>
    </row>
    <row r="47803">
      <c r="I47803" s="1"/>
      <c r="J47803" s="1"/>
      <c r="K47803" s="1"/>
      <c r="AA47803" s="1"/>
      <c r="AB47803" s="1"/>
      <c r="AC47803" s="1"/>
      <c r="AJ47803" s="1"/>
      <c r="AK47803" s="1"/>
      <c r="AL47803" s="1"/>
    </row>
    <row r="47804">
      <c r="I47804" s="1"/>
      <c r="J47804" s="1"/>
      <c r="K47804" s="1"/>
      <c r="AA47804" s="1"/>
      <c r="AB47804" s="1"/>
      <c r="AC47804" s="1"/>
      <c r="AJ47804" s="1"/>
      <c r="AK47804" s="1"/>
      <c r="AL47804" s="1"/>
    </row>
    <row r="47805">
      <c r="I47805" s="1"/>
      <c r="J47805" s="1"/>
      <c r="K47805" s="1"/>
      <c r="AA47805" s="1"/>
      <c r="AB47805" s="1"/>
      <c r="AC47805" s="1"/>
      <c r="AJ47805" s="1"/>
      <c r="AK47805" s="1"/>
      <c r="AL47805" s="1"/>
    </row>
    <row r="47806">
      <c r="I47806" s="1"/>
      <c r="J47806" s="1"/>
      <c r="K47806" s="1"/>
      <c r="AA47806" s="1"/>
      <c r="AB47806" s="1"/>
      <c r="AC47806" s="1"/>
      <c r="AJ47806" s="1"/>
      <c r="AK47806" s="1"/>
      <c r="AL47806" s="1"/>
    </row>
    <row r="47807">
      <c r="I47807" s="1"/>
      <c r="J47807" s="1"/>
      <c r="K47807" s="1"/>
      <c r="AA47807" s="1"/>
      <c r="AB47807" s="1"/>
      <c r="AC47807" s="1"/>
      <c r="AJ47807" s="1"/>
      <c r="AK47807" s="1"/>
      <c r="AL47807" s="1"/>
    </row>
    <row r="47808">
      <c r="I47808" s="1"/>
      <c r="J47808" s="1"/>
      <c r="K47808" s="1"/>
      <c r="AA47808" s="1"/>
      <c r="AB47808" s="1"/>
      <c r="AC47808" s="1"/>
      <c r="AJ47808" s="1"/>
      <c r="AK47808" s="1"/>
      <c r="AL47808" s="1"/>
    </row>
    <row r="47809">
      <c r="I47809" s="1"/>
      <c r="J47809" s="1"/>
      <c r="K47809" s="1"/>
      <c r="AA47809" s="1"/>
      <c r="AB47809" s="1"/>
      <c r="AC47809" s="1"/>
      <c r="AJ47809" s="1"/>
      <c r="AK47809" s="1"/>
      <c r="AL47809" s="1"/>
    </row>
    <row r="47810">
      <c r="I47810" s="1"/>
      <c r="J47810" s="1"/>
      <c r="K47810" s="1"/>
      <c r="AA47810" s="1"/>
      <c r="AB47810" s="1"/>
      <c r="AC47810" s="1"/>
      <c r="AJ47810" s="1"/>
      <c r="AK47810" s="1"/>
      <c r="AL47810" s="1"/>
    </row>
    <row r="47811">
      <c r="I47811" s="1"/>
      <c r="J47811" s="1"/>
      <c r="K47811" s="1"/>
      <c r="AA47811" s="1"/>
      <c r="AB47811" s="1"/>
      <c r="AC47811" s="1"/>
      <c r="AJ47811" s="1"/>
      <c r="AK47811" s="1"/>
      <c r="AL47811" s="1"/>
    </row>
    <row r="47812">
      <c r="I47812" s="1"/>
      <c r="J47812" s="1"/>
      <c r="K47812" s="1"/>
      <c r="AA47812" s="1"/>
      <c r="AB47812" s="1"/>
      <c r="AC47812" s="1"/>
      <c r="AJ47812" s="1"/>
      <c r="AK47812" s="1"/>
      <c r="AL47812" s="1"/>
    </row>
    <row r="47813">
      <c r="I47813" s="1"/>
      <c r="J47813" s="1"/>
      <c r="K47813" s="1"/>
      <c r="AA47813" s="1"/>
      <c r="AB47813" s="1"/>
      <c r="AC47813" s="1"/>
      <c r="AJ47813" s="1"/>
      <c r="AK47813" s="1"/>
      <c r="AL47813" s="1"/>
    </row>
    <row r="47814">
      <c r="I47814" s="1"/>
      <c r="J47814" s="1"/>
      <c r="K47814" s="1"/>
      <c r="AA47814" s="1"/>
      <c r="AB47814" s="1"/>
      <c r="AC47814" s="1"/>
      <c r="AJ47814" s="1"/>
      <c r="AK47814" s="1"/>
      <c r="AL47814" s="1"/>
    </row>
    <row r="47815">
      <c r="I47815" s="1"/>
      <c r="J47815" s="1"/>
      <c r="K47815" s="1"/>
      <c r="AA47815" s="1"/>
      <c r="AB47815" s="1"/>
      <c r="AC47815" s="1"/>
      <c r="AJ47815" s="1"/>
      <c r="AK47815" s="1"/>
      <c r="AL47815" s="1"/>
    </row>
    <row r="47816">
      <c r="I47816" s="1"/>
      <c r="J47816" s="1"/>
      <c r="K47816" s="1"/>
      <c r="AA47816" s="1"/>
      <c r="AB47816" s="1"/>
      <c r="AC47816" s="1"/>
      <c r="AJ47816" s="1"/>
      <c r="AK47816" s="1"/>
      <c r="AL47816" s="1"/>
    </row>
    <row r="47817">
      <c r="I47817" s="1"/>
      <c r="J47817" s="1"/>
      <c r="K47817" s="1"/>
      <c r="AA47817" s="1"/>
      <c r="AB47817" s="1"/>
      <c r="AC47817" s="1"/>
      <c r="AJ47817" s="1"/>
      <c r="AK47817" s="1"/>
      <c r="AL47817" s="1"/>
    </row>
    <row r="47818">
      <c r="I47818" s="1"/>
      <c r="J47818" s="1"/>
      <c r="K47818" s="1"/>
      <c r="AA47818" s="1"/>
      <c r="AB47818" s="1"/>
      <c r="AC47818" s="1"/>
      <c r="AJ47818" s="1"/>
      <c r="AK47818" s="1"/>
      <c r="AL47818" s="1"/>
    </row>
    <row r="47819">
      <c r="I47819" s="1"/>
      <c r="J47819" s="1"/>
      <c r="K47819" s="1"/>
      <c r="AA47819" s="1"/>
      <c r="AB47819" s="1"/>
      <c r="AC47819" s="1"/>
      <c r="AJ47819" s="1"/>
      <c r="AK47819" s="1"/>
      <c r="AL47819" s="1"/>
    </row>
    <row r="47820">
      <c r="I47820" s="1"/>
      <c r="J47820" s="1"/>
      <c r="K47820" s="1"/>
      <c r="AA47820" s="1"/>
      <c r="AB47820" s="1"/>
      <c r="AC47820" s="1"/>
      <c r="AJ47820" s="1"/>
      <c r="AK47820" s="1"/>
      <c r="AL47820" s="1"/>
    </row>
    <row r="47821">
      <c r="I47821" s="1"/>
      <c r="J47821" s="1"/>
      <c r="K47821" s="1"/>
      <c r="AA47821" s="1"/>
      <c r="AB47821" s="1"/>
      <c r="AC47821" s="1"/>
      <c r="AJ47821" s="1"/>
      <c r="AK47821" s="1"/>
      <c r="AL47821" s="1"/>
    </row>
    <row r="47822">
      <c r="I47822" s="1"/>
      <c r="J47822" s="1"/>
      <c r="K47822" s="1"/>
      <c r="AA47822" s="1"/>
      <c r="AB47822" s="1"/>
      <c r="AC47822" s="1"/>
      <c r="AJ47822" s="1"/>
      <c r="AK47822" s="1"/>
      <c r="AL47822" s="1"/>
    </row>
    <row r="47823">
      <c r="I47823" s="1"/>
      <c r="J47823" s="1"/>
      <c r="K47823" s="1"/>
      <c r="AA47823" s="1"/>
      <c r="AB47823" s="1"/>
      <c r="AC47823" s="1"/>
      <c r="AJ47823" s="1"/>
      <c r="AK47823" s="1"/>
      <c r="AL47823" s="1"/>
    </row>
    <row r="47824">
      <c r="I47824" s="1"/>
      <c r="J47824" s="1"/>
      <c r="K47824" s="1"/>
      <c r="AA47824" s="1"/>
      <c r="AB47824" s="1"/>
      <c r="AC47824" s="1"/>
      <c r="AJ47824" s="1"/>
      <c r="AK47824" s="1"/>
      <c r="AL47824" s="1"/>
    </row>
    <row r="47825">
      <c r="I47825" s="1"/>
      <c r="J47825" s="1"/>
      <c r="K47825" s="1"/>
      <c r="AA47825" s="1"/>
      <c r="AB47825" s="1"/>
      <c r="AC47825" s="1"/>
      <c r="AJ47825" s="1"/>
      <c r="AK47825" s="1"/>
      <c r="AL47825" s="1"/>
    </row>
    <row r="47826">
      <c r="I47826" s="1"/>
      <c r="J47826" s="1"/>
      <c r="K47826" s="1"/>
      <c r="AA47826" s="1"/>
      <c r="AB47826" s="1"/>
      <c r="AC47826" s="1"/>
      <c r="AJ47826" s="1"/>
      <c r="AK47826" s="1"/>
      <c r="AL47826" s="1"/>
    </row>
    <row r="47827">
      <c r="I47827" s="1"/>
      <c r="J47827" s="1"/>
      <c r="K47827" s="1"/>
      <c r="AA47827" s="1"/>
      <c r="AB47827" s="1"/>
      <c r="AC47827" s="1"/>
      <c r="AJ47827" s="1"/>
      <c r="AK47827" s="1"/>
      <c r="AL47827" s="1"/>
    </row>
    <row r="47828">
      <c r="I47828" s="1"/>
      <c r="J47828" s="1"/>
      <c r="K47828" s="1"/>
      <c r="AA47828" s="1"/>
      <c r="AB47828" s="1"/>
      <c r="AC47828" s="1"/>
      <c r="AJ47828" s="1"/>
      <c r="AK47828" s="1"/>
      <c r="AL47828" s="1"/>
    </row>
    <row r="47829">
      <c r="I47829" s="1"/>
      <c r="J47829" s="1"/>
      <c r="K47829" s="1"/>
      <c r="AA47829" s="1"/>
      <c r="AB47829" s="1"/>
      <c r="AC47829" s="1"/>
      <c r="AJ47829" s="1"/>
      <c r="AK47829" s="1"/>
      <c r="AL47829" s="1"/>
    </row>
    <row r="47830">
      <c r="I47830" s="1"/>
      <c r="J47830" s="1"/>
      <c r="K47830" s="1"/>
      <c r="AA47830" s="1"/>
      <c r="AB47830" s="1"/>
      <c r="AC47830" s="1"/>
      <c r="AJ47830" s="1"/>
      <c r="AK47830" s="1"/>
      <c r="AL47830" s="1"/>
    </row>
    <row r="47831">
      <c r="I47831" s="1"/>
      <c r="J47831" s="1"/>
      <c r="K47831" s="1"/>
      <c r="AA47831" s="1"/>
      <c r="AB47831" s="1"/>
      <c r="AC47831" s="1"/>
      <c r="AJ47831" s="1"/>
      <c r="AK47831" s="1"/>
      <c r="AL47831" s="1"/>
    </row>
    <row r="47832">
      <c r="I47832" s="1"/>
      <c r="J47832" s="1"/>
      <c r="K47832" s="1"/>
      <c r="AA47832" s="1"/>
      <c r="AB47832" s="1"/>
      <c r="AC47832" s="1"/>
      <c r="AJ47832" s="1"/>
      <c r="AK47832" s="1"/>
      <c r="AL47832" s="1"/>
    </row>
    <row r="47833">
      <c r="I47833" s="1"/>
      <c r="J47833" s="1"/>
      <c r="K47833" s="1"/>
      <c r="AA47833" s="1"/>
      <c r="AB47833" s="1"/>
      <c r="AC47833" s="1"/>
      <c r="AJ47833" s="1"/>
      <c r="AK47833" s="1"/>
      <c r="AL47833" s="1"/>
    </row>
    <row r="47834">
      <c r="I47834" s="1"/>
      <c r="J47834" s="1"/>
      <c r="K47834" s="1"/>
      <c r="AA47834" s="1"/>
      <c r="AB47834" s="1"/>
      <c r="AC47834" s="1"/>
      <c r="AJ47834" s="1"/>
      <c r="AK47834" s="1"/>
      <c r="AL47834" s="1"/>
    </row>
    <row r="47835">
      <c r="I47835" s="1"/>
      <c r="J47835" s="1"/>
      <c r="K47835" s="1"/>
      <c r="AA47835" s="1"/>
      <c r="AB47835" s="1"/>
      <c r="AC47835" s="1"/>
      <c r="AJ47835" s="1"/>
      <c r="AK47835" s="1"/>
      <c r="AL47835" s="1"/>
    </row>
    <row r="47836">
      <c r="I47836" s="1"/>
      <c r="J47836" s="1"/>
      <c r="K47836" s="1"/>
      <c r="AA47836" s="1"/>
      <c r="AB47836" s="1"/>
      <c r="AC47836" s="1"/>
      <c r="AJ47836" s="1"/>
      <c r="AK47836" s="1"/>
      <c r="AL47836" s="1"/>
    </row>
    <row r="47837">
      <c r="I47837" s="1"/>
      <c r="J47837" s="1"/>
      <c r="K47837" s="1"/>
      <c r="AA47837" s="1"/>
      <c r="AB47837" s="1"/>
      <c r="AC47837" s="1"/>
      <c r="AJ47837" s="1"/>
      <c r="AK47837" s="1"/>
      <c r="AL47837" s="1"/>
    </row>
    <row r="47838">
      <c r="I47838" s="1"/>
      <c r="J47838" s="1"/>
      <c r="K47838" s="1"/>
      <c r="AA47838" s="1"/>
      <c r="AB47838" s="1"/>
      <c r="AC47838" s="1"/>
      <c r="AJ47838" s="1"/>
      <c r="AK47838" s="1"/>
      <c r="AL47838" s="1"/>
    </row>
    <row r="47839">
      <c r="I47839" s="1"/>
      <c r="J47839" s="1"/>
      <c r="K47839" s="1"/>
      <c r="AA47839" s="1"/>
      <c r="AB47839" s="1"/>
      <c r="AC47839" s="1"/>
      <c r="AJ47839" s="1"/>
      <c r="AK47839" s="1"/>
      <c r="AL47839" s="1"/>
    </row>
    <row r="47840">
      <c r="I47840" s="1"/>
      <c r="J47840" s="1"/>
      <c r="K47840" s="1"/>
      <c r="AA47840" s="1"/>
      <c r="AB47840" s="1"/>
      <c r="AC47840" s="1"/>
      <c r="AJ47840" s="1"/>
      <c r="AK47840" s="1"/>
      <c r="AL47840" s="1"/>
    </row>
    <row r="47841">
      <c r="I47841" s="1"/>
      <c r="J47841" s="1"/>
      <c r="K47841" s="1"/>
      <c r="AA47841" s="1"/>
      <c r="AB47841" s="1"/>
      <c r="AC47841" s="1"/>
      <c r="AJ47841" s="1"/>
      <c r="AK47841" s="1"/>
      <c r="AL47841" s="1"/>
    </row>
    <row r="47842">
      <c r="I47842" s="1"/>
      <c r="J47842" s="1"/>
      <c r="K47842" s="1"/>
      <c r="AA47842" s="1"/>
      <c r="AB47842" s="1"/>
      <c r="AC47842" s="1"/>
      <c r="AJ47842" s="1"/>
      <c r="AK47842" s="1"/>
      <c r="AL47842" s="1"/>
    </row>
    <row r="47843">
      <c r="I47843" s="1"/>
      <c r="J47843" s="1"/>
      <c r="K47843" s="1"/>
      <c r="AA47843" s="1"/>
      <c r="AB47843" s="1"/>
      <c r="AC47843" s="1"/>
      <c r="AJ47843" s="1"/>
      <c r="AK47843" s="1"/>
      <c r="AL47843" s="1"/>
    </row>
    <row r="47844">
      <c r="I47844" s="1"/>
      <c r="J47844" s="1"/>
      <c r="K47844" s="1"/>
      <c r="AA47844" s="1"/>
      <c r="AB47844" s="1"/>
      <c r="AC47844" s="1"/>
      <c r="AJ47844" s="1"/>
      <c r="AK47844" s="1"/>
      <c r="AL47844" s="1"/>
    </row>
    <row r="47845">
      <c r="I47845" s="1"/>
      <c r="J47845" s="1"/>
      <c r="K47845" s="1"/>
      <c r="AA47845" s="1"/>
      <c r="AB47845" s="1"/>
      <c r="AC47845" s="1"/>
      <c r="AJ47845" s="1"/>
      <c r="AK47845" s="1"/>
      <c r="AL47845" s="1"/>
    </row>
    <row r="47846">
      <c r="I47846" s="1"/>
      <c r="J47846" s="1"/>
      <c r="K47846" s="1"/>
      <c r="AA47846" s="1"/>
      <c r="AB47846" s="1"/>
      <c r="AC47846" s="1"/>
      <c r="AJ47846" s="1"/>
      <c r="AK47846" s="1"/>
      <c r="AL47846" s="1"/>
    </row>
    <row r="47847">
      <c r="I47847" s="1"/>
      <c r="J47847" s="1"/>
      <c r="K47847" s="1"/>
      <c r="AA47847" s="1"/>
      <c r="AB47847" s="1"/>
      <c r="AC47847" s="1"/>
      <c r="AJ47847" s="1"/>
      <c r="AK47847" s="1"/>
      <c r="AL47847" s="1"/>
    </row>
    <row r="47848">
      <c r="I47848" s="1"/>
      <c r="J47848" s="1"/>
      <c r="K47848" s="1"/>
      <c r="AA47848" s="1"/>
      <c r="AB47848" s="1"/>
      <c r="AC47848" s="1"/>
      <c r="AJ47848" s="1"/>
      <c r="AK47848" s="1"/>
      <c r="AL47848" s="1"/>
    </row>
    <row r="47849">
      <c r="I47849" s="1"/>
      <c r="J47849" s="1"/>
      <c r="K47849" s="1"/>
      <c r="AA47849" s="1"/>
      <c r="AB47849" s="1"/>
      <c r="AC47849" s="1"/>
      <c r="AJ47849" s="1"/>
      <c r="AK47849" s="1"/>
      <c r="AL47849" s="1"/>
    </row>
    <row r="47850">
      <c r="I47850" s="1"/>
      <c r="J47850" s="1"/>
      <c r="K47850" s="1"/>
      <c r="AA47850" s="1"/>
      <c r="AB47850" s="1"/>
      <c r="AC47850" s="1"/>
      <c r="AJ47850" s="1"/>
      <c r="AK47850" s="1"/>
      <c r="AL47850" s="1"/>
    </row>
    <row r="47851">
      <c r="I47851" s="1"/>
      <c r="J47851" s="1"/>
      <c r="K47851" s="1"/>
      <c r="AA47851" s="1"/>
      <c r="AB47851" s="1"/>
      <c r="AC47851" s="1"/>
      <c r="AJ47851" s="1"/>
      <c r="AK47851" s="1"/>
      <c r="AL47851" s="1"/>
    </row>
    <row r="47852">
      <c r="I47852" s="1"/>
      <c r="J47852" s="1"/>
      <c r="K47852" s="1"/>
      <c r="AA47852" s="1"/>
      <c r="AB47852" s="1"/>
      <c r="AC47852" s="1"/>
      <c r="AJ47852" s="1"/>
      <c r="AK47852" s="1"/>
      <c r="AL47852" s="1"/>
    </row>
    <row r="47853">
      <c r="I47853" s="1"/>
      <c r="J47853" s="1"/>
      <c r="K47853" s="1"/>
      <c r="AA47853" s="1"/>
      <c r="AB47853" s="1"/>
      <c r="AC47853" s="1"/>
      <c r="AJ47853" s="1"/>
      <c r="AK47853" s="1"/>
      <c r="AL47853" s="1"/>
    </row>
    <row r="47854">
      <c r="I47854" s="1"/>
      <c r="J47854" s="1"/>
      <c r="K47854" s="1"/>
      <c r="AA47854" s="1"/>
      <c r="AB47854" s="1"/>
      <c r="AC47854" s="1"/>
      <c r="AJ47854" s="1"/>
      <c r="AK47854" s="1"/>
      <c r="AL47854" s="1"/>
    </row>
    <row r="47855">
      <c r="I47855" s="1"/>
      <c r="J47855" s="1"/>
      <c r="K47855" s="1"/>
      <c r="AA47855" s="1"/>
      <c r="AB47855" s="1"/>
      <c r="AC47855" s="1"/>
      <c r="AJ47855" s="1"/>
      <c r="AK47855" s="1"/>
      <c r="AL47855" s="1"/>
    </row>
    <row r="47856">
      <c r="I47856" s="1"/>
      <c r="J47856" s="1"/>
      <c r="K47856" s="1"/>
      <c r="AA47856" s="1"/>
      <c r="AB47856" s="1"/>
      <c r="AC47856" s="1"/>
      <c r="AJ47856" s="1"/>
      <c r="AK47856" s="1"/>
      <c r="AL47856" s="1"/>
    </row>
    <row r="47857">
      <c r="I47857" s="1"/>
      <c r="J47857" s="1"/>
      <c r="K47857" s="1"/>
      <c r="AA47857" s="1"/>
      <c r="AB47857" s="1"/>
      <c r="AC47857" s="1"/>
      <c r="AJ47857" s="1"/>
      <c r="AK47857" s="1"/>
      <c r="AL47857" s="1"/>
    </row>
    <row r="47858">
      <c r="I47858" s="1"/>
      <c r="J47858" s="1"/>
      <c r="K47858" s="1"/>
      <c r="AA47858" s="1"/>
      <c r="AB47858" s="1"/>
      <c r="AC47858" s="1"/>
      <c r="AJ47858" s="1"/>
      <c r="AK47858" s="1"/>
      <c r="AL47858" s="1"/>
    </row>
    <row r="47859">
      <c r="I47859" s="1"/>
      <c r="J47859" s="1"/>
      <c r="K47859" s="1"/>
      <c r="AA47859" s="1"/>
      <c r="AB47859" s="1"/>
      <c r="AC47859" s="1"/>
      <c r="AJ47859" s="1"/>
      <c r="AK47859" s="1"/>
      <c r="AL47859" s="1"/>
    </row>
    <row r="47860">
      <c r="I47860" s="1"/>
      <c r="J47860" s="1"/>
      <c r="K47860" s="1"/>
      <c r="AA47860" s="1"/>
      <c r="AB47860" s="1"/>
      <c r="AC47860" s="1"/>
      <c r="AJ47860" s="1"/>
      <c r="AK47860" s="1"/>
      <c r="AL47860" s="1"/>
    </row>
    <row r="47861">
      <c r="I47861" s="1"/>
      <c r="J47861" s="1"/>
      <c r="K47861" s="1"/>
      <c r="AA47861" s="1"/>
      <c r="AB47861" s="1"/>
      <c r="AC47861" s="1"/>
      <c r="AJ47861" s="1"/>
      <c r="AK47861" s="1"/>
      <c r="AL47861" s="1"/>
    </row>
    <row r="47862">
      <c r="I47862" s="1"/>
      <c r="J47862" s="1"/>
      <c r="K47862" s="1"/>
      <c r="AA47862" s="1"/>
      <c r="AB47862" s="1"/>
      <c r="AC47862" s="1"/>
      <c r="AJ47862" s="1"/>
      <c r="AK47862" s="1"/>
      <c r="AL47862" s="1"/>
    </row>
    <row r="47863">
      <c r="I47863" s="1"/>
      <c r="J47863" s="1"/>
      <c r="K47863" s="1"/>
      <c r="AA47863" s="1"/>
      <c r="AB47863" s="1"/>
      <c r="AC47863" s="1"/>
      <c r="AJ47863" s="1"/>
      <c r="AK47863" s="1"/>
      <c r="AL47863" s="1"/>
    </row>
    <row r="47864">
      <c r="I47864" s="1"/>
      <c r="J47864" s="1"/>
      <c r="K47864" s="1"/>
      <c r="AA47864" s="1"/>
      <c r="AB47864" s="1"/>
      <c r="AC47864" s="1"/>
      <c r="AJ47864" s="1"/>
      <c r="AK47864" s="1"/>
      <c r="AL47864" s="1"/>
    </row>
    <row r="47865">
      <c r="I47865" s="1"/>
      <c r="J47865" s="1"/>
      <c r="K47865" s="1"/>
      <c r="AA47865" s="1"/>
      <c r="AB47865" s="1"/>
      <c r="AC47865" s="1"/>
      <c r="AJ47865" s="1"/>
      <c r="AK47865" s="1"/>
      <c r="AL47865" s="1"/>
    </row>
    <row r="47866">
      <c r="I47866" s="1"/>
      <c r="J47866" s="1"/>
      <c r="K47866" s="1"/>
      <c r="AA47866" s="1"/>
      <c r="AB47866" s="1"/>
      <c r="AC47866" s="1"/>
      <c r="AJ47866" s="1"/>
      <c r="AK47866" s="1"/>
      <c r="AL47866" s="1"/>
    </row>
    <row r="47867">
      <c r="I47867" s="1"/>
      <c r="J47867" s="1"/>
      <c r="K47867" s="1"/>
      <c r="AA47867" s="1"/>
      <c r="AB47867" s="1"/>
      <c r="AC47867" s="1"/>
      <c r="AJ47867" s="1"/>
      <c r="AK47867" s="1"/>
      <c r="AL47867" s="1"/>
    </row>
    <row r="47868">
      <c r="I47868" s="1"/>
      <c r="J47868" s="1"/>
      <c r="K47868" s="1"/>
      <c r="AA47868" s="1"/>
      <c r="AB47868" s="1"/>
      <c r="AC47868" s="1"/>
      <c r="AJ47868" s="1"/>
      <c r="AK47868" s="1"/>
      <c r="AL47868" s="1"/>
    </row>
    <row r="47869">
      <c r="I47869" s="1"/>
      <c r="J47869" s="1"/>
      <c r="K47869" s="1"/>
      <c r="AA47869" s="1"/>
      <c r="AB47869" s="1"/>
      <c r="AC47869" s="1"/>
      <c r="AJ47869" s="1"/>
      <c r="AK47869" s="1"/>
      <c r="AL47869" s="1"/>
    </row>
    <row r="47870">
      <c r="I47870" s="1"/>
      <c r="J47870" s="1"/>
      <c r="K47870" s="1"/>
      <c r="AA47870" s="1"/>
      <c r="AB47870" s="1"/>
      <c r="AC47870" s="1"/>
      <c r="AJ47870" s="1"/>
      <c r="AK47870" s="1"/>
      <c r="AL47870" s="1"/>
    </row>
    <row r="47871">
      <c r="I47871" s="1"/>
      <c r="J47871" s="1"/>
      <c r="K47871" s="1"/>
      <c r="AA47871" s="1"/>
      <c r="AB47871" s="1"/>
      <c r="AC47871" s="1"/>
      <c r="AJ47871" s="1"/>
      <c r="AK47871" s="1"/>
      <c r="AL47871" s="1"/>
    </row>
    <row r="47872">
      <c r="I47872" s="1"/>
      <c r="J47872" s="1"/>
      <c r="K47872" s="1"/>
      <c r="AA47872" s="1"/>
      <c r="AB47872" s="1"/>
      <c r="AC47872" s="1"/>
      <c r="AJ47872" s="1"/>
      <c r="AK47872" s="1"/>
      <c r="AL47872" s="1"/>
    </row>
    <row r="47873">
      <c r="I47873" s="1"/>
      <c r="J47873" s="1"/>
      <c r="K47873" s="1"/>
      <c r="AA47873" s="1"/>
      <c r="AB47873" s="1"/>
      <c r="AC47873" s="1"/>
      <c r="AJ47873" s="1"/>
      <c r="AK47873" s="1"/>
      <c r="AL47873" s="1"/>
    </row>
    <row r="47874">
      <c r="I47874" s="1"/>
      <c r="J47874" s="1"/>
      <c r="K47874" s="1"/>
      <c r="AA47874" s="1"/>
      <c r="AB47874" s="1"/>
      <c r="AC47874" s="1"/>
      <c r="AJ47874" s="1"/>
      <c r="AK47874" s="1"/>
      <c r="AL47874" s="1"/>
    </row>
    <row r="47875">
      <c r="I47875" s="1"/>
      <c r="J47875" s="1"/>
      <c r="K47875" s="1"/>
      <c r="AA47875" s="1"/>
      <c r="AB47875" s="1"/>
      <c r="AC47875" s="1"/>
      <c r="AJ47875" s="1"/>
      <c r="AK47875" s="1"/>
      <c r="AL47875" s="1"/>
    </row>
    <row r="47876">
      <c r="I47876" s="1"/>
      <c r="J47876" s="1"/>
      <c r="K47876" s="1"/>
      <c r="AA47876" s="1"/>
      <c r="AB47876" s="1"/>
      <c r="AC47876" s="1"/>
      <c r="AJ47876" s="1"/>
      <c r="AK47876" s="1"/>
      <c r="AL47876" s="1"/>
    </row>
    <row r="47877">
      <c r="I47877" s="1"/>
      <c r="J47877" s="1"/>
      <c r="K47877" s="1"/>
      <c r="AA47877" s="1"/>
      <c r="AB47877" s="1"/>
      <c r="AC47877" s="1"/>
      <c r="AJ47877" s="1"/>
      <c r="AK47877" s="1"/>
      <c r="AL47877" s="1"/>
    </row>
    <row r="47878">
      <c r="I47878" s="1"/>
      <c r="J47878" s="1"/>
      <c r="K47878" s="1"/>
      <c r="AA47878" s="1"/>
      <c r="AB47878" s="1"/>
      <c r="AC47878" s="1"/>
      <c r="AJ47878" s="1"/>
      <c r="AK47878" s="1"/>
      <c r="AL47878" s="1"/>
    </row>
    <row r="47879">
      <c r="I47879" s="1"/>
      <c r="J47879" s="1"/>
      <c r="K47879" s="1"/>
      <c r="AA47879" s="1"/>
      <c r="AB47879" s="1"/>
      <c r="AC47879" s="1"/>
      <c r="AJ47879" s="1"/>
      <c r="AK47879" s="1"/>
      <c r="AL47879" s="1"/>
    </row>
    <row r="47880">
      <c r="I47880" s="1"/>
      <c r="J47880" s="1"/>
      <c r="K47880" s="1"/>
      <c r="AA47880" s="1"/>
      <c r="AB47880" s="1"/>
      <c r="AC47880" s="1"/>
      <c r="AJ47880" s="1"/>
      <c r="AK47880" s="1"/>
      <c r="AL47880" s="1"/>
    </row>
    <row r="47881">
      <c r="I47881" s="1"/>
      <c r="J47881" s="1"/>
      <c r="K47881" s="1"/>
      <c r="AA47881" s="1"/>
      <c r="AB47881" s="1"/>
      <c r="AC47881" s="1"/>
      <c r="AJ47881" s="1"/>
      <c r="AK47881" s="1"/>
      <c r="AL47881" s="1"/>
    </row>
    <row r="47882">
      <c r="I47882" s="1"/>
      <c r="J47882" s="1"/>
      <c r="K47882" s="1"/>
      <c r="AA47882" s="1"/>
      <c r="AB47882" s="1"/>
      <c r="AC47882" s="1"/>
      <c r="AJ47882" s="1"/>
      <c r="AK47882" s="1"/>
      <c r="AL47882" s="1"/>
    </row>
    <row r="47883">
      <c r="I47883" s="1"/>
      <c r="J47883" s="1"/>
      <c r="K47883" s="1"/>
      <c r="AA47883" s="1"/>
      <c r="AB47883" s="1"/>
      <c r="AC47883" s="1"/>
      <c r="AJ47883" s="1"/>
      <c r="AK47883" s="1"/>
      <c r="AL47883" s="1"/>
    </row>
    <row r="47884">
      <c r="I47884" s="1"/>
      <c r="J47884" s="1"/>
      <c r="K47884" s="1"/>
      <c r="AA47884" s="1"/>
      <c r="AB47884" s="1"/>
      <c r="AC47884" s="1"/>
      <c r="AJ47884" s="1"/>
      <c r="AK47884" s="1"/>
      <c r="AL47884" s="1"/>
    </row>
    <row r="47885">
      <c r="I47885" s="1"/>
      <c r="J47885" s="1"/>
      <c r="K47885" s="1"/>
      <c r="AA47885" s="1"/>
      <c r="AB47885" s="1"/>
      <c r="AC47885" s="1"/>
      <c r="AJ47885" s="1"/>
      <c r="AK47885" s="1"/>
      <c r="AL47885" s="1"/>
    </row>
    <row r="47886">
      <c r="I47886" s="1"/>
      <c r="J47886" s="1"/>
      <c r="K47886" s="1"/>
      <c r="AA47886" s="1"/>
      <c r="AB47886" s="1"/>
      <c r="AC47886" s="1"/>
      <c r="AJ47886" s="1"/>
      <c r="AK47886" s="1"/>
      <c r="AL47886" s="1"/>
    </row>
    <row r="47887">
      <c r="I47887" s="1"/>
      <c r="J47887" s="1"/>
      <c r="K47887" s="1"/>
      <c r="AA47887" s="1"/>
      <c r="AB47887" s="1"/>
      <c r="AC47887" s="1"/>
      <c r="AJ47887" s="1"/>
      <c r="AK47887" s="1"/>
      <c r="AL47887" s="1"/>
    </row>
    <row r="47888">
      <c r="I47888" s="1"/>
      <c r="J47888" s="1"/>
      <c r="K47888" s="1"/>
      <c r="AA47888" s="1"/>
      <c r="AB47888" s="1"/>
      <c r="AC47888" s="1"/>
      <c r="AJ47888" s="1"/>
      <c r="AK47888" s="1"/>
      <c r="AL47888" s="1"/>
    </row>
    <row r="47889">
      <c r="I47889" s="1"/>
      <c r="J47889" s="1"/>
      <c r="K47889" s="1"/>
      <c r="AA47889" s="1"/>
      <c r="AB47889" s="1"/>
      <c r="AC47889" s="1"/>
      <c r="AJ47889" s="1"/>
      <c r="AK47889" s="1"/>
      <c r="AL47889" s="1"/>
    </row>
    <row r="47890">
      <c r="I47890" s="1"/>
      <c r="J47890" s="1"/>
      <c r="K47890" s="1"/>
      <c r="AA47890" s="1"/>
      <c r="AB47890" s="1"/>
      <c r="AC47890" s="1"/>
      <c r="AJ47890" s="1"/>
      <c r="AK47890" s="1"/>
      <c r="AL47890" s="1"/>
    </row>
    <row r="47891">
      <c r="I47891" s="1"/>
      <c r="J47891" s="1"/>
      <c r="K47891" s="1"/>
      <c r="AA47891" s="1"/>
      <c r="AB47891" s="1"/>
      <c r="AC47891" s="1"/>
      <c r="AJ47891" s="1"/>
      <c r="AK47891" s="1"/>
      <c r="AL47891" s="1"/>
    </row>
    <row r="47892">
      <c r="I47892" s="1"/>
      <c r="J47892" s="1"/>
      <c r="K47892" s="1"/>
      <c r="AA47892" s="1"/>
      <c r="AB47892" s="1"/>
      <c r="AC47892" s="1"/>
      <c r="AJ47892" s="1"/>
      <c r="AK47892" s="1"/>
      <c r="AL47892" s="1"/>
    </row>
    <row r="47893">
      <c r="I47893" s="1"/>
      <c r="J47893" s="1"/>
      <c r="K47893" s="1"/>
      <c r="AA47893" s="1"/>
      <c r="AB47893" s="1"/>
      <c r="AC47893" s="1"/>
      <c r="AJ47893" s="1"/>
      <c r="AK47893" s="1"/>
      <c r="AL47893" s="1"/>
    </row>
    <row r="47894">
      <c r="I47894" s="1"/>
      <c r="J47894" s="1"/>
      <c r="K47894" s="1"/>
      <c r="AA47894" s="1"/>
      <c r="AB47894" s="1"/>
      <c r="AC47894" s="1"/>
      <c r="AJ47894" s="1"/>
      <c r="AK47894" s="1"/>
      <c r="AL47894" s="1"/>
    </row>
    <row r="47895">
      <c r="I47895" s="1"/>
      <c r="J47895" s="1"/>
      <c r="K47895" s="1"/>
      <c r="AA47895" s="1"/>
      <c r="AB47895" s="1"/>
      <c r="AC47895" s="1"/>
      <c r="AJ47895" s="1"/>
      <c r="AK47895" s="1"/>
      <c r="AL47895" s="1"/>
    </row>
    <row r="47896">
      <c r="I47896" s="1"/>
      <c r="J47896" s="1"/>
      <c r="K47896" s="1"/>
      <c r="AA47896" s="1"/>
      <c r="AB47896" s="1"/>
      <c r="AC47896" s="1"/>
      <c r="AJ47896" s="1"/>
      <c r="AK47896" s="1"/>
      <c r="AL47896" s="1"/>
    </row>
    <row r="47897">
      <c r="I47897" s="1"/>
      <c r="J47897" s="1"/>
      <c r="K47897" s="1"/>
      <c r="AA47897" s="1"/>
      <c r="AB47897" s="1"/>
      <c r="AC47897" s="1"/>
      <c r="AJ47897" s="1"/>
      <c r="AK47897" s="1"/>
      <c r="AL47897" s="1"/>
    </row>
    <row r="47898">
      <c r="I47898" s="1"/>
      <c r="J47898" s="1"/>
      <c r="K47898" s="1"/>
      <c r="AA47898" s="1"/>
      <c r="AB47898" s="1"/>
      <c r="AC47898" s="1"/>
      <c r="AJ47898" s="1"/>
      <c r="AK47898" s="1"/>
      <c r="AL47898" s="1"/>
    </row>
    <row r="47899">
      <c r="I47899" s="1"/>
      <c r="J47899" s="1"/>
      <c r="K47899" s="1"/>
      <c r="AA47899" s="1"/>
      <c r="AB47899" s="1"/>
      <c r="AC47899" s="1"/>
      <c r="AJ47899" s="1"/>
      <c r="AK47899" s="1"/>
      <c r="AL47899" s="1"/>
    </row>
    <row r="47900">
      <c r="I47900" s="1"/>
      <c r="J47900" s="1"/>
      <c r="K47900" s="1"/>
      <c r="AA47900" s="1"/>
      <c r="AB47900" s="1"/>
      <c r="AC47900" s="1"/>
      <c r="AJ47900" s="1"/>
      <c r="AK47900" s="1"/>
      <c r="AL47900" s="1"/>
    </row>
    <row r="47901">
      <c r="I47901" s="1"/>
      <c r="J47901" s="1"/>
      <c r="K47901" s="1"/>
      <c r="AA47901" s="1"/>
      <c r="AB47901" s="1"/>
      <c r="AC47901" s="1"/>
      <c r="AJ47901" s="1"/>
      <c r="AK47901" s="1"/>
      <c r="AL47901" s="1"/>
    </row>
    <row r="47902">
      <c r="I47902" s="1"/>
      <c r="J47902" s="1"/>
      <c r="K47902" s="1"/>
      <c r="AA47902" s="1"/>
      <c r="AB47902" s="1"/>
      <c r="AC47902" s="1"/>
      <c r="AJ47902" s="1"/>
      <c r="AK47902" s="1"/>
      <c r="AL47902" s="1"/>
    </row>
    <row r="47903">
      <c r="I47903" s="1"/>
      <c r="J47903" s="1"/>
      <c r="K47903" s="1"/>
      <c r="AA47903" s="1"/>
      <c r="AB47903" s="1"/>
      <c r="AC47903" s="1"/>
      <c r="AJ47903" s="1"/>
      <c r="AK47903" s="1"/>
      <c r="AL47903" s="1"/>
    </row>
    <row r="47904">
      <c r="I47904" s="1"/>
      <c r="J47904" s="1"/>
      <c r="K47904" s="1"/>
      <c r="AA47904" s="1"/>
      <c r="AB47904" s="1"/>
      <c r="AC47904" s="1"/>
      <c r="AJ47904" s="1"/>
      <c r="AK47904" s="1"/>
      <c r="AL47904" s="1"/>
    </row>
    <row r="47905">
      <c r="I47905" s="1"/>
      <c r="J47905" s="1"/>
      <c r="K47905" s="1"/>
      <c r="AA47905" s="1"/>
      <c r="AB47905" s="1"/>
      <c r="AC47905" s="1"/>
      <c r="AJ47905" s="1"/>
      <c r="AK47905" s="1"/>
      <c r="AL47905" s="1"/>
    </row>
    <row r="47906">
      <c r="I47906" s="1"/>
      <c r="J47906" s="1"/>
      <c r="K47906" s="1"/>
      <c r="AA47906" s="1"/>
      <c r="AB47906" s="1"/>
      <c r="AC47906" s="1"/>
      <c r="AJ47906" s="1"/>
      <c r="AK47906" s="1"/>
      <c r="AL47906" s="1"/>
    </row>
    <row r="47907">
      <c r="I47907" s="1"/>
      <c r="J47907" s="1"/>
      <c r="K47907" s="1"/>
      <c r="AA47907" s="1"/>
      <c r="AB47907" s="1"/>
      <c r="AC47907" s="1"/>
      <c r="AJ47907" s="1"/>
      <c r="AK47907" s="1"/>
      <c r="AL47907" s="1"/>
    </row>
    <row r="47908">
      <c r="I47908" s="1"/>
      <c r="J47908" s="1"/>
      <c r="K47908" s="1"/>
      <c r="AA47908" s="1"/>
      <c r="AB47908" s="1"/>
      <c r="AC47908" s="1"/>
      <c r="AJ47908" s="1"/>
      <c r="AK47908" s="1"/>
      <c r="AL47908" s="1"/>
    </row>
    <row r="47909">
      <c r="I47909" s="1"/>
      <c r="J47909" s="1"/>
      <c r="K47909" s="1"/>
      <c r="AA47909" s="1"/>
      <c r="AB47909" s="1"/>
      <c r="AC47909" s="1"/>
      <c r="AJ47909" s="1"/>
      <c r="AK47909" s="1"/>
      <c r="AL47909" s="1"/>
    </row>
    <row r="47910">
      <c r="I47910" s="1"/>
      <c r="J47910" s="1"/>
      <c r="K47910" s="1"/>
      <c r="AA47910" s="1"/>
      <c r="AB47910" s="1"/>
      <c r="AC47910" s="1"/>
      <c r="AJ47910" s="1"/>
      <c r="AK47910" s="1"/>
      <c r="AL47910" s="1"/>
    </row>
    <row r="47911">
      <c r="I47911" s="1"/>
      <c r="J47911" s="1"/>
      <c r="K47911" s="1"/>
      <c r="AA47911" s="1"/>
      <c r="AB47911" s="1"/>
      <c r="AC47911" s="1"/>
      <c r="AJ47911" s="1"/>
      <c r="AK47911" s="1"/>
      <c r="AL47911" s="1"/>
    </row>
    <row r="47912">
      <c r="I47912" s="1"/>
      <c r="J47912" s="1"/>
      <c r="K47912" s="1"/>
      <c r="AA47912" s="1"/>
      <c r="AB47912" s="1"/>
      <c r="AC47912" s="1"/>
      <c r="AJ47912" s="1"/>
      <c r="AK47912" s="1"/>
      <c r="AL47912" s="1"/>
    </row>
    <row r="47913">
      <c r="I47913" s="1"/>
      <c r="J47913" s="1"/>
      <c r="K47913" s="1"/>
      <c r="AA47913" s="1"/>
      <c r="AB47913" s="1"/>
      <c r="AC47913" s="1"/>
      <c r="AJ47913" s="1"/>
      <c r="AK47913" s="1"/>
      <c r="AL47913" s="1"/>
    </row>
    <row r="47914">
      <c r="I47914" s="1"/>
      <c r="J47914" s="1"/>
      <c r="K47914" s="1"/>
      <c r="AA47914" s="1"/>
      <c r="AB47914" s="1"/>
      <c r="AC47914" s="1"/>
      <c r="AJ47914" s="1"/>
      <c r="AK47914" s="1"/>
      <c r="AL47914" s="1"/>
    </row>
    <row r="47915">
      <c r="I47915" s="1"/>
      <c r="J47915" s="1"/>
      <c r="K47915" s="1"/>
      <c r="AA47915" s="1"/>
      <c r="AB47915" s="1"/>
      <c r="AC47915" s="1"/>
      <c r="AJ47915" s="1"/>
      <c r="AK47915" s="1"/>
      <c r="AL47915" s="1"/>
    </row>
    <row r="47916">
      <c r="I47916" s="1"/>
      <c r="J47916" s="1"/>
      <c r="K47916" s="1"/>
      <c r="AA47916" s="1"/>
      <c r="AB47916" s="1"/>
      <c r="AC47916" s="1"/>
      <c r="AJ47916" s="1"/>
      <c r="AK47916" s="1"/>
      <c r="AL47916" s="1"/>
    </row>
    <row r="47917">
      <c r="I47917" s="1"/>
      <c r="J47917" s="1"/>
      <c r="K47917" s="1"/>
      <c r="AA47917" s="1"/>
      <c r="AB47917" s="1"/>
      <c r="AC47917" s="1"/>
      <c r="AJ47917" s="1"/>
      <c r="AK47917" s="1"/>
      <c r="AL47917" s="1"/>
    </row>
    <row r="47918">
      <c r="I47918" s="1"/>
      <c r="J47918" s="1"/>
      <c r="K47918" s="1"/>
      <c r="AA47918" s="1"/>
      <c r="AB47918" s="1"/>
      <c r="AC47918" s="1"/>
      <c r="AJ47918" s="1"/>
      <c r="AK47918" s="1"/>
      <c r="AL47918" s="1"/>
    </row>
    <row r="47919">
      <c r="I47919" s="1"/>
      <c r="J47919" s="1"/>
      <c r="K47919" s="1"/>
      <c r="AA47919" s="1"/>
      <c r="AB47919" s="1"/>
      <c r="AC47919" s="1"/>
      <c r="AJ47919" s="1"/>
      <c r="AK47919" s="1"/>
      <c r="AL47919" s="1"/>
    </row>
    <row r="47920">
      <c r="I47920" s="1"/>
      <c r="J47920" s="1"/>
      <c r="K47920" s="1"/>
      <c r="AA47920" s="1"/>
      <c r="AB47920" s="1"/>
      <c r="AC47920" s="1"/>
      <c r="AJ47920" s="1"/>
      <c r="AK47920" s="1"/>
      <c r="AL47920" s="1"/>
    </row>
    <row r="47921">
      <c r="I47921" s="1"/>
      <c r="J47921" s="1"/>
      <c r="K47921" s="1"/>
      <c r="AA47921" s="1"/>
      <c r="AB47921" s="1"/>
      <c r="AC47921" s="1"/>
      <c r="AJ47921" s="1"/>
      <c r="AK47921" s="1"/>
      <c r="AL47921" s="1"/>
    </row>
    <row r="47922">
      <c r="I47922" s="1"/>
      <c r="J47922" s="1"/>
      <c r="K47922" s="1"/>
      <c r="AA47922" s="1"/>
      <c r="AB47922" s="1"/>
      <c r="AC47922" s="1"/>
      <c r="AJ47922" s="1"/>
      <c r="AK47922" s="1"/>
      <c r="AL47922" s="1"/>
    </row>
    <row r="47923">
      <c r="I47923" s="1"/>
      <c r="J47923" s="1"/>
      <c r="K47923" s="1"/>
      <c r="AA47923" s="1"/>
      <c r="AB47923" s="1"/>
      <c r="AC47923" s="1"/>
      <c r="AJ47923" s="1"/>
      <c r="AK47923" s="1"/>
      <c r="AL47923" s="1"/>
    </row>
    <row r="47924">
      <c r="I47924" s="1"/>
      <c r="J47924" s="1"/>
      <c r="K47924" s="1"/>
      <c r="AA47924" s="1"/>
      <c r="AB47924" s="1"/>
      <c r="AC47924" s="1"/>
      <c r="AJ47924" s="1"/>
      <c r="AK47924" s="1"/>
      <c r="AL47924" s="1"/>
    </row>
    <row r="47925">
      <c r="I47925" s="1"/>
      <c r="J47925" s="1"/>
      <c r="K47925" s="1"/>
      <c r="AA47925" s="1"/>
      <c r="AB47925" s="1"/>
      <c r="AC47925" s="1"/>
      <c r="AJ47925" s="1"/>
      <c r="AK47925" s="1"/>
      <c r="AL47925" s="1"/>
    </row>
    <row r="47926">
      <c r="I47926" s="1"/>
      <c r="J47926" s="1"/>
      <c r="K47926" s="1"/>
      <c r="AA47926" s="1"/>
      <c r="AB47926" s="1"/>
      <c r="AC47926" s="1"/>
      <c r="AJ47926" s="1"/>
      <c r="AK47926" s="1"/>
      <c r="AL47926" s="1"/>
    </row>
    <row r="47927">
      <c r="I47927" s="1"/>
      <c r="J47927" s="1"/>
      <c r="K47927" s="1"/>
      <c r="AA47927" s="1"/>
      <c r="AB47927" s="1"/>
      <c r="AC47927" s="1"/>
      <c r="AJ47927" s="1"/>
      <c r="AK47927" s="1"/>
      <c r="AL47927" s="1"/>
    </row>
    <row r="47928">
      <c r="I47928" s="1"/>
      <c r="J47928" s="1"/>
      <c r="K47928" s="1"/>
      <c r="AA47928" s="1"/>
      <c r="AB47928" s="1"/>
      <c r="AC47928" s="1"/>
      <c r="AJ47928" s="1"/>
      <c r="AK47928" s="1"/>
      <c r="AL47928" s="1"/>
    </row>
    <row r="47929">
      <c r="I47929" s="1"/>
      <c r="J47929" s="1"/>
      <c r="K47929" s="1"/>
      <c r="AA47929" s="1"/>
      <c r="AB47929" s="1"/>
      <c r="AC47929" s="1"/>
      <c r="AJ47929" s="1"/>
      <c r="AK47929" s="1"/>
      <c r="AL47929" s="1"/>
    </row>
    <row r="47930">
      <c r="I47930" s="1"/>
      <c r="J47930" s="1"/>
      <c r="K47930" s="1"/>
      <c r="AA47930" s="1"/>
      <c r="AB47930" s="1"/>
      <c r="AC47930" s="1"/>
      <c r="AJ47930" s="1"/>
      <c r="AK47930" s="1"/>
      <c r="AL47930" s="1"/>
    </row>
    <row r="47931">
      <c r="I47931" s="1"/>
      <c r="J47931" s="1"/>
      <c r="K47931" s="1"/>
      <c r="AA47931" s="1"/>
      <c r="AB47931" s="1"/>
      <c r="AC47931" s="1"/>
      <c r="AJ47931" s="1"/>
      <c r="AK47931" s="1"/>
      <c r="AL47931" s="1"/>
    </row>
    <row r="47932">
      <c r="I47932" s="1"/>
      <c r="J47932" s="1"/>
      <c r="K47932" s="1"/>
      <c r="AA47932" s="1"/>
      <c r="AB47932" s="1"/>
      <c r="AC47932" s="1"/>
      <c r="AJ47932" s="1"/>
      <c r="AK47932" s="1"/>
      <c r="AL47932" s="1"/>
    </row>
    <row r="47933">
      <c r="I47933" s="1"/>
      <c r="J47933" s="1"/>
      <c r="K47933" s="1"/>
      <c r="AA47933" s="1"/>
      <c r="AB47933" s="1"/>
      <c r="AC47933" s="1"/>
      <c r="AJ47933" s="1"/>
      <c r="AK47933" s="1"/>
      <c r="AL47933" s="1"/>
    </row>
    <row r="47934">
      <c r="I47934" s="1"/>
      <c r="J47934" s="1"/>
      <c r="K47934" s="1"/>
      <c r="AA47934" s="1"/>
      <c r="AB47934" s="1"/>
      <c r="AC47934" s="1"/>
      <c r="AJ47934" s="1"/>
      <c r="AK47934" s="1"/>
      <c r="AL47934" s="1"/>
    </row>
    <row r="47935">
      <c r="I47935" s="1"/>
      <c r="J47935" s="1"/>
      <c r="K47935" s="1"/>
      <c r="AA47935" s="1"/>
      <c r="AB47935" s="1"/>
      <c r="AC47935" s="1"/>
      <c r="AJ47935" s="1"/>
      <c r="AK47935" s="1"/>
      <c r="AL47935" s="1"/>
    </row>
    <row r="47936">
      <c r="I47936" s="1"/>
      <c r="J47936" s="1"/>
      <c r="K47936" s="1"/>
      <c r="AA47936" s="1"/>
      <c r="AB47936" s="1"/>
      <c r="AC47936" s="1"/>
      <c r="AJ47936" s="1"/>
      <c r="AK47936" s="1"/>
      <c r="AL47936" s="1"/>
    </row>
    <row r="47937">
      <c r="I47937" s="1"/>
      <c r="J47937" s="1"/>
      <c r="K47937" s="1"/>
      <c r="AA47937" s="1"/>
      <c r="AB47937" s="1"/>
      <c r="AC47937" s="1"/>
      <c r="AJ47937" s="1"/>
      <c r="AK47937" s="1"/>
      <c r="AL47937" s="1"/>
    </row>
    <row r="47938">
      <c r="I47938" s="1"/>
      <c r="J47938" s="1"/>
      <c r="K47938" s="1"/>
      <c r="AA47938" s="1"/>
      <c r="AB47938" s="1"/>
      <c r="AC47938" s="1"/>
      <c r="AJ47938" s="1"/>
      <c r="AK47938" s="1"/>
      <c r="AL47938" s="1"/>
    </row>
    <row r="47939">
      <c r="I47939" s="1"/>
      <c r="J47939" s="1"/>
      <c r="K47939" s="1"/>
      <c r="AA47939" s="1"/>
      <c r="AB47939" s="1"/>
      <c r="AC47939" s="1"/>
      <c r="AJ47939" s="1"/>
      <c r="AK47939" s="1"/>
      <c r="AL47939" s="1"/>
    </row>
    <row r="47940">
      <c r="I47940" s="1"/>
      <c r="J47940" s="1"/>
      <c r="K47940" s="1"/>
      <c r="AA47940" s="1"/>
      <c r="AB47940" s="1"/>
      <c r="AC47940" s="1"/>
      <c r="AJ47940" s="1"/>
      <c r="AK47940" s="1"/>
      <c r="AL47940" s="1"/>
    </row>
    <row r="47941">
      <c r="I47941" s="1"/>
      <c r="J47941" s="1"/>
      <c r="K47941" s="1"/>
      <c r="AA47941" s="1"/>
      <c r="AB47941" s="1"/>
      <c r="AC47941" s="1"/>
      <c r="AJ47941" s="1"/>
      <c r="AK47941" s="1"/>
      <c r="AL47941" s="1"/>
    </row>
    <row r="47942">
      <c r="I47942" s="1"/>
      <c r="J47942" s="1"/>
      <c r="K47942" s="1"/>
      <c r="AA47942" s="1"/>
      <c r="AB47942" s="1"/>
      <c r="AC47942" s="1"/>
      <c r="AJ47942" s="1"/>
      <c r="AK47942" s="1"/>
      <c r="AL47942" s="1"/>
    </row>
    <row r="47943">
      <c r="I47943" s="1"/>
      <c r="J47943" s="1"/>
      <c r="K47943" s="1"/>
      <c r="AA47943" s="1"/>
      <c r="AB47943" s="1"/>
      <c r="AC47943" s="1"/>
      <c r="AJ47943" s="1"/>
      <c r="AK47943" s="1"/>
      <c r="AL47943" s="1"/>
    </row>
    <row r="47944">
      <c r="I47944" s="1"/>
      <c r="J47944" s="1"/>
      <c r="K47944" s="1"/>
      <c r="AA47944" s="1"/>
      <c r="AB47944" s="1"/>
      <c r="AC47944" s="1"/>
      <c r="AJ47944" s="1"/>
      <c r="AK47944" s="1"/>
      <c r="AL47944" s="1"/>
    </row>
    <row r="47945">
      <c r="I47945" s="1"/>
      <c r="J47945" s="1"/>
      <c r="K47945" s="1"/>
      <c r="AA47945" s="1"/>
      <c r="AB47945" s="1"/>
      <c r="AC47945" s="1"/>
      <c r="AJ47945" s="1"/>
      <c r="AK47945" s="1"/>
      <c r="AL47945" s="1"/>
    </row>
    <row r="47946">
      <c r="I47946" s="1"/>
      <c r="J47946" s="1"/>
      <c r="K47946" s="1"/>
      <c r="AA47946" s="1"/>
      <c r="AB47946" s="1"/>
      <c r="AC47946" s="1"/>
      <c r="AJ47946" s="1"/>
      <c r="AK47946" s="1"/>
      <c r="AL47946" s="1"/>
    </row>
    <row r="47947">
      <c r="I47947" s="1"/>
      <c r="J47947" s="1"/>
      <c r="K47947" s="1"/>
      <c r="AA47947" s="1"/>
      <c r="AB47947" s="1"/>
      <c r="AC47947" s="1"/>
      <c r="AJ47947" s="1"/>
      <c r="AK47947" s="1"/>
      <c r="AL47947" s="1"/>
    </row>
    <row r="47948">
      <c r="I47948" s="1"/>
      <c r="J47948" s="1"/>
      <c r="K47948" s="1"/>
      <c r="AA47948" s="1"/>
      <c r="AB47948" s="1"/>
      <c r="AC47948" s="1"/>
      <c r="AJ47948" s="1"/>
      <c r="AK47948" s="1"/>
      <c r="AL47948" s="1"/>
    </row>
    <row r="47949">
      <c r="I47949" s="1"/>
      <c r="J47949" s="1"/>
      <c r="K47949" s="1"/>
      <c r="AA47949" s="1"/>
      <c r="AB47949" s="1"/>
      <c r="AC47949" s="1"/>
      <c r="AJ47949" s="1"/>
      <c r="AK47949" s="1"/>
      <c r="AL47949" s="1"/>
    </row>
    <row r="47950">
      <c r="I47950" s="1"/>
      <c r="J47950" s="1"/>
      <c r="K47950" s="1"/>
      <c r="AA47950" s="1"/>
      <c r="AB47950" s="1"/>
      <c r="AC47950" s="1"/>
      <c r="AJ47950" s="1"/>
      <c r="AK47950" s="1"/>
      <c r="AL47950" s="1"/>
    </row>
    <row r="47951">
      <c r="I47951" s="1"/>
      <c r="J47951" s="1"/>
      <c r="K47951" s="1"/>
      <c r="AA47951" s="1"/>
      <c r="AB47951" s="1"/>
      <c r="AC47951" s="1"/>
      <c r="AJ47951" s="1"/>
      <c r="AK47951" s="1"/>
      <c r="AL47951" s="1"/>
    </row>
    <row r="47952">
      <c r="I47952" s="1"/>
      <c r="J47952" s="1"/>
      <c r="K47952" s="1"/>
      <c r="AA47952" s="1"/>
      <c r="AB47952" s="1"/>
      <c r="AC47952" s="1"/>
      <c r="AJ47952" s="1"/>
      <c r="AK47952" s="1"/>
      <c r="AL47952" s="1"/>
    </row>
    <row r="47953">
      <c r="I47953" s="1"/>
      <c r="J47953" s="1"/>
      <c r="K47953" s="1"/>
      <c r="AA47953" s="1"/>
      <c r="AB47953" s="1"/>
      <c r="AC47953" s="1"/>
      <c r="AJ47953" s="1"/>
      <c r="AK47953" s="1"/>
      <c r="AL47953" s="1"/>
    </row>
    <row r="47954">
      <c r="I47954" s="1"/>
      <c r="J47954" s="1"/>
      <c r="K47954" s="1"/>
      <c r="AA47954" s="1"/>
      <c r="AB47954" s="1"/>
      <c r="AC47954" s="1"/>
      <c r="AJ47954" s="1"/>
      <c r="AK47954" s="1"/>
      <c r="AL47954" s="1"/>
    </row>
    <row r="47955">
      <c r="I47955" s="1"/>
      <c r="J47955" s="1"/>
      <c r="K47955" s="1"/>
      <c r="AA47955" s="1"/>
      <c r="AB47955" s="1"/>
      <c r="AC47955" s="1"/>
      <c r="AJ47955" s="1"/>
      <c r="AK47955" s="1"/>
      <c r="AL47955" s="1"/>
    </row>
    <row r="47956">
      <c r="I47956" s="1"/>
      <c r="J47956" s="1"/>
      <c r="K47956" s="1"/>
      <c r="AA47956" s="1"/>
      <c r="AB47956" s="1"/>
      <c r="AC47956" s="1"/>
      <c r="AJ47956" s="1"/>
      <c r="AK47956" s="1"/>
      <c r="AL47956" s="1"/>
    </row>
    <row r="47957">
      <c r="I47957" s="1"/>
      <c r="J47957" s="1"/>
      <c r="K47957" s="1"/>
      <c r="AA47957" s="1"/>
      <c r="AB47957" s="1"/>
      <c r="AC47957" s="1"/>
      <c r="AJ47957" s="1"/>
      <c r="AK47957" s="1"/>
      <c r="AL47957" s="1"/>
    </row>
    <row r="47958">
      <c r="I47958" s="1"/>
      <c r="J47958" s="1"/>
      <c r="K47958" s="1"/>
      <c r="AA47958" s="1"/>
      <c r="AB47958" s="1"/>
      <c r="AC47958" s="1"/>
      <c r="AJ47958" s="1"/>
      <c r="AK47958" s="1"/>
      <c r="AL47958" s="1"/>
    </row>
    <row r="47959">
      <c r="I47959" s="1"/>
      <c r="J47959" s="1"/>
      <c r="K47959" s="1"/>
      <c r="AA47959" s="1"/>
      <c r="AB47959" s="1"/>
      <c r="AC47959" s="1"/>
      <c r="AJ47959" s="1"/>
      <c r="AK47959" s="1"/>
      <c r="AL47959" s="1"/>
    </row>
    <row r="47960">
      <c r="I47960" s="1"/>
      <c r="J47960" s="1"/>
      <c r="K47960" s="1"/>
      <c r="AA47960" s="1"/>
      <c r="AB47960" s="1"/>
      <c r="AC47960" s="1"/>
      <c r="AJ47960" s="1"/>
      <c r="AK47960" s="1"/>
      <c r="AL47960" s="1"/>
    </row>
    <row r="47961">
      <c r="I47961" s="1"/>
      <c r="J47961" s="1"/>
      <c r="K47961" s="1"/>
      <c r="AA47961" s="1"/>
      <c r="AB47961" s="1"/>
      <c r="AC47961" s="1"/>
      <c r="AJ47961" s="1"/>
      <c r="AK47961" s="1"/>
      <c r="AL47961" s="1"/>
    </row>
    <row r="47962">
      <c r="I47962" s="1"/>
      <c r="J47962" s="1"/>
      <c r="K47962" s="1"/>
      <c r="AA47962" s="1"/>
      <c r="AB47962" s="1"/>
      <c r="AC47962" s="1"/>
      <c r="AJ47962" s="1"/>
      <c r="AK47962" s="1"/>
      <c r="AL47962" s="1"/>
    </row>
    <row r="47963">
      <c r="I47963" s="1"/>
      <c r="J47963" s="1"/>
      <c r="K47963" s="1"/>
      <c r="AA47963" s="1"/>
      <c r="AB47963" s="1"/>
      <c r="AC47963" s="1"/>
      <c r="AJ47963" s="1"/>
      <c r="AK47963" s="1"/>
      <c r="AL47963" s="1"/>
    </row>
    <row r="47964">
      <c r="I47964" s="1"/>
      <c r="J47964" s="1"/>
      <c r="K47964" s="1"/>
      <c r="AA47964" s="1"/>
      <c r="AB47964" s="1"/>
      <c r="AC47964" s="1"/>
      <c r="AJ47964" s="1"/>
      <c r="AK47964" s="1"/>
      <c r="AL47964" s="1"/>
    </row>
    <row r="47965">
      <c r="I47965" s="1"/>
      <c r="J47965" s="1"/>
      <c r="K47965" s="1"/>
      <c r="AA47965" s="1"/>
      <c r="AB47965" s="1"/>
      <c r="AC47965" s="1"/>
      <c r="AJ47965" s="1"/>
      <c r="AK47965" s="1"/>
      <c r="AL47965" s="1"/>
    </row>
    <row r="47966">
      <c r="I47966" s="1"/>
      <c r="J47966" s="1"/>
      <c r="K47966" s="1"/>
      <c r="AA47966" s="1"/>
      <c r="AB47966" s="1"/>
      <c r="AC47966" s="1"/>
      <c r="AJ47966" s="1"/>
      <c r="AK47966" s="1"/>
      <c r="AL47966" s="1"/>
    </row>
    <row r="47967">
      <c r="I47967" s="1"/>
      <c r="J47967" s="1"/>
      <c r="K47967" s="1"/>
      <c r="AA47967" s="1"/>
      <c r="AB47967" s="1"/>
      <c r="AC47967" s="1"/>
      <c r="AJ47967" s="1"/>
      <c r="AK47967" s="1"/>
      <c r="AL47967" s="1"/>
    </row>
    <row r="47968">
      <c r="I47968" s="1"/>
      <c r="J47968" s="1"/>
      <c r="K47968" s="1"/>
      <c r="AA47968" s="1"/>
      <c r="AB47968" s="1"/>
      <c r="AC47968" s="1"/>
      <c r="AJ47968" s="1"/>
      <c r="AK47968" s="1"/>
      <c r="AL47968" s="1"/>
    </row>
    <row r="47969">
      <c r="I47969" s="1"/>
      <c r="J47969" s="1"/>
      <c r="K47969" s="1"/>
      <c r="AA47969" s="1"/>
      <c r="AB47969" s="1"/>
      <c r="AC47969" s="1"/>
      <c r="AJ47969" s="1"/>
      <c r="AK47969" s="1"/>
      <c r="AL47969" s="1"/>
    </row>
    <row r="47970">
      <c r="I47970" s="1"/>
      <c r="J47970" s="1"/>
      <c r="K47970" s="1"/>
      <c r="AA47970" s="1"/>
      <c r="AB47970" s="1"/>
      <c r="AC47970" s="1"/>
      <c r="AJ47970" s="1"/>
      <c r="AK47970" s="1"/>
      <c r="AL47970" s="1"/>
    </row>
    <row r="47971">
      <c r="I47971" s="1"/>
      <c r="J47971" s="1"/>
      <c r="K47971" s="1"/>
      <c r="AA47971" s="1"/>
      <c r="AB47971" s="1"/>
      <c r="AC47971" s="1"/>
      <c r="AJ47971" s="1"/>
      <c r="AK47971" s="1"/>
      <c r="AL47971" s="1"/>
    </row>
    <row r="47972">
      <c r="I47972" s="1"/>
      <c r="J47972" s="1"/>
      <c r="K47972" s="1"/>
      <c r="AA47972" s="1"/>
      <c r="AB47972" s="1"/>
      <c r="AC47972" s="1"/>
      <c r="AJ47972" s="1"/>
      <c r="AK47972" s="1"/>
      <c r="AL47972" s="1"/>
    </row>
    <row r="47973">
      <c r="I47973" s="1"/>
      <c r="J47973" s="1"/>
      <c r="K47973" s="1"/>
      <c r="AA47973" s="1"/>
      <c r="AB47973" s="1"/>
      <c r="AC47973" s="1"/>
      <c r="AJ47973" s="1"/>
      <c r="AK47973" s="1"/>
      <c r="AL47973" s="1"/>
    </row>
    <row r="47974">
      <c r="I47974" s="1"/>
      <c r="J47974" s="1"/>
      <c r="K47974" s="1"/>
      <c r="AA47974" s="1"/>
      <c r="AB47974" s="1"/>
      <c r="AC47974" s="1"/>
      <c r="AJ47974" s="1"/>
      <c r="AK47974" s="1"/>
      <c r="AL47974" s="1"/>
    </row>
    <row r="47975">
      <c r="I47975" s="1"/>
      <c r="J47975" s="1"/>
      <c r="K47975" s="1"/>
      <c r="AA47975" s="1"/>
      <c r="AB47975" s="1"/>
      <c r="AC47975" s="1"/>
      <c r="AJ47975" s="1"/>
      <c r="AK47975" s="1"/>
      <c r="AL47975" s="1"/>
    </row>
    <row r="47976">
      <c r="I47976" s="1"/>
      <c r="J47976" s="1"/>
      <c r="K47976" s="1"/>
      <c r="AA47976" s="1"/>
      <c r="AB47976" s="1"/>
      <c r="AC47976" s="1"/>
      <c r="AJ47976" s="1"/>
      <c r="AK47976" s="1"/>
      <c r="AL47976" s="1"/>
    </row>
    <row r="47977">
      <c r="I47977" s="1"/>
      <c r="J47977" s="1"/>
      <c r="K47977" s="1"/>
      <c r="AA47977" s="1"/>
      <c r="AB47977" s="1"/>
      <c r="AC47977" s="1"/>
      <c r="AJ47977" s="1"/>
      <c r="AK47977" s="1"/>
      <c r="AL47977" s="1"/>
    </row>
    <row r="47978">
      <c r="I47978" s="1"/>
      <c r="J47978" s="1"/>
      <c r="K47978" s="1"/>
      <c r="AA47978" s="1"/>
      <c r="AB47978" s="1"/>
      <c r="AC47978" s="1"/>
      <c r="AJ47978" s="1"/>
      <c r="AK47978" s="1"/>
      <c r="AL47978" s="1"/>
    </row>
    <row r="47979">
      <c r="I47979" s="1"/>
      <c r="J47979" s="1"/>
      <c r="K47979" s="1"/>
      <c r="AA47979" s="1"/>
      <c r="AB47979" s="1"/>
      <c r="AC47979" s="1"/>
      <c r="AJ47979" s="1"/>
      <c r="AK47979" s="1"/>
      <c r="AL47979" s="1"/>
    </row>
    <row r="47980">
      <c r="I47980" s="1"/>
      <c r="J47980" s="1"/>
      <c r="K47980" s="1"/>
      <c r="AA47980" s="1"/>
      <c r="AB47980" s="1"/>
      <c r="AC47980" s="1"/>
      <c r="AJ47980" s="1"/>
      <c r="AK47980" s="1"/>
      <c r="AL47980" s="1"/>
    </row>
    <row r="47981">
      <c r="I47981" s="1"/>
      <c r="J47981" s="1"/>
      <c r="K47981" s="1"/>
      <c r="AA47981" s="1"/>
      <c r="AB47981" s="1"/>
      <c r="AC47981" s="1"/>
      <c r="AJ47981" s="1"/>
      <c r="AK47981" s="1"/>
      <c r="AL47981" s="1"/>
    </row>
    <row r="47982">
      <c r="I47982" s="1"/>
      <c r="J47982" s="1"/>
      <c r="K47982" s="1"/>
      <c r="AA47982" s="1"/>
      <c r="AB47982" s="1"/>
      <c r="AC47982" s="1"/>
      <c r="AJ47982" s="1"/>
      <c r="AK47982" s="1"/>
      <c r="AL47982" s="1"/>
    </row>
    <row r="47983">
      <c r="I47983" s="1"/>
      <c r="J47983" s="1"/>
      <c r="K47983" s="1"/>
      <c r="AA47983" s="1"/>
      <c r="AB47983" s="1"/>
      <c r="AC47983" s="1"/>
      <c r="AJ47983" s="1"/>
      <c r="AK47983" s="1"/>
      <c r="AL47983" s="1"/>
    </row>
    <row r="47984">
      <c r="I47984" s="1"/>
      <c r="J47984" s="1"/>
      <c r="K47984" s="1"/>
      <c r="AA47984" s="1"/>
      <c r="AB47984" s="1"/>
      <c r="AC47984" s="1"/>
      <c r="AJ47984" s="1"/>
      <c r="AK47984" s="1"/>
      <c r="AL47984" s="1"/>
    </row>
    <row r="47985">
      <c r="I47985" s="1"/>
      <c r="J47985" s="1"/>
      <c r="K47985" s="1"/>
      <c r="AA47985" s="1"/>
      <c r="AB47985" s="1"/>
      <c r="AC47985" s="1"/>
      <c r="AJ47985" s="1"/>
      <c r="AK47985" s="1"/>
      <c r="AL47985" s="1"/>
    </row>
    <row r="47986">
      <c r="I47986" s="1"/>
      <c r="J47986" s="1"/>
      <c r="K47986" s="1"/>
      <c r="AA47986" s="1"/>
      <c r="AB47986" s="1"/>
      <c r="AC47986" s="1"/>
      <c r="AJ47986" s="1"/>
      <c r="AK47986" s="1"/>
      <c r="AL47986" s="1"/>
    </row>
    <row r="47987">
      <c r="I47987" s="1"/>
      <c r="J47987" s="1"/>
      <c r="K47987" s="1"/>
      <c r="AA47987" s="1"/>
      <c r="AB47987" s="1"/>
      <c r="AC47987" s="1"/>
      <c r="AJ47987" s="1"/>
      <c r="AK47987" s="1"/>
      <c r="AL47987" s="1"/>
    </row>
    <row r="47988">
      <c r="I47988" s="1"/>
      <c r="J47988" s="1"/>
      <c r="K47988" s="1"/>
      <c r="AA47988" s="1"/>
      <c r="AB47988" s="1"/>
      <c r="AC47988" s="1"/>
      <c r="AJ47988" s="1"/>
      <c r="AK47988" s="1"/>
      <c r="AL47988" s="1"/>
    </row>
    <row r="47989">
      <c r="I47989" s="1"/>
      <c r="J47989" s="1"/>
      <c r="K47989" s="1"/>
      <c r="AA47989" s="1"/>
      <c r="AB47989" s="1"/>
      <c r="AC47989" s="1"/>
      <c r="AJ47989" s="1"/>
      <c r="AK47989" s="1"/>
      <c r="AL47989" s="1"/>
    </row>
    <row r="47990">
      <c r="I47990" s="1"/>
      <c r="J47990" s="1"/>
      <c r="K47990" s="1"/>
      <c r="AA47990" s="1"/>
      <c r="AB47990" s="1"/>
      <c r="AC47990" s="1"/>
      <c r="AJ47990" s="1"/>
      <c r="AK47990" s="1"/>
      <c r="AL47990" s="1"/>
    </row>
    <row r="47991">
      <c r="I47991" s="1"/>
      <c r="J47991" s="1"/>
      <c r="K47991" s="1"/>
      <c r="AA47991" s="1"/>
      <c r="AB47991" s="1"/>
      <c r="AC47991" s="1"/>
      <c r="AJ47991" s="1"/>
      <c r="AK47991" s="1"/>
      <c r="AL47991" s="1"/>
    </row>
    <row r="47992">
      <c r="I47992" s="1"/>
      <c r="J47992" s="1"/>
      <c r="K47992" s="1"/>
      <c r="AA47992" s="1"/>
      <c r="AB47992" s="1"/>
      <c r="AC47992" s="1"/>
      <c r="AJ47992" s="1"/>
      <c r="AK47992" s="1"/>
      <c r="AL47992" s="1"/>
    </row>
    <row r="47993">
      <c r="I47993" s="1"/>
      <c r="J47993" s="1"/>
      <c r="K47993" s="1"/>
      <c r="AA47993" s="1"/>
      <c r="AB47993" s="1"/>
      <c r="AC47993" s="1"/>
      <c r="AJ47993" s="1"/>
      <c r="AK47993" s="1"/>
      <c r="AL47993" s="1"/>
    </row>
    <row r="47994">
      <c r="I47994" s="1"/>
      <c r="J47994" s="1"/>
      <c r="K47994" s="1"/>
      <c r="AA47994" s="1"/>
      <c r="AB47994" s="1"/>
      <c r="AC47994" s="1"/>
      <c r="AJ47994" s="1"/>
      <c r="AK47994" s="1"/>
      <c r="AL47994" s="1"/>
    </row>
    <row r="47995">
      <c r="I47995" s="1"/>
      <c r="J47995" s="1"/>
      <c r="K47995" s="1"/>
      <c r="AA47995" s="1"/>
      <c r="AB47995" s="1"/>
      <c r="AC47995" s="1"/>
      <c r="AJ47995" s="1"/>
      <c r="AK47995" s="1"/>
      <c r="AL47995" s="1"/>
    </row>
    <row r="47996">
      <c r="I47996" s="1"/>
      <c r="J47996" s="1"/>
      <c r="K47996" s="1"/>
      <c r="AA47996" s="1"/>
      <c r="AB47996" s="1"/>
      <c r="AC47996" s="1"/>
      <c r="AJ47996" s="1"/>
      <c r="AK47996" s="1"/>
      <c r="AL47996" s="1"/>
    </row>
    <row r="47997">
      <c r="I47997" s="1"/>
      <c r="J47997" s="1"/>
      <c r="K47997" s="1"/>
      <c r="AA47997" s="1"/>
      <c r="AB47997" s="1"/>
      <c r="AC47997" s="1"/>
      <c r="AJ47997" s="1"/>
      <c r="AK47997" s="1"/>
      <c r="AL47997" s="1"/>
    </row>
    <row r="47998">
      <c r="I47998" s="1"/>
      <c r="J47998" s="1"/>
      <c r="K47998" s="1"/>
      <c r="AA47998" s="1"/>
      <c r="AB47998" s="1"/>
      <c r="AC47998" s="1"/>
      <c r="AJ47998" s="1"/>
      <c r="AK47998" s="1"/>
      <c r="AL47998" s="1"/>
    </row>
    <row r="47999">
      <c r="I47999" s="1"/>
      <c r="J47999" s="1"/>
      <c r="K47999" s="1"/>
      <c r="AA47999" s="1"/>
      <c r="AB47999" s="1"/>
      <c r="AC47999" s="1"/>
      <c r="AJ47999" s="1"/>
      <c r="AK47999" s="1"/>
      <c r="AL47999" s="1"/>
    </row>
    <row r="48000">
      <c r="I48000" s="1"/>
      <c r="J48000" s="1"/>
      <c r="K48000" s="1"/>
      <c r="AA48000" s="1"/>
      <c r="AB48000" s="1"/>
      <c r="AC48000" s="1"/>
      <c r="AJ48000" s="1"/>
      <c r="AK48000" s="1"/>
      <c r="AL48000" s="1"/>
    </row>
    <row r="48001">
      <c r="I48001" s="1"/>
      <c r="J48001" s="1"/>
      <c r="K48001" s="1"/>
      <c r="AA48001" s="1"/>
      <c r="AB48001" s="1"/>
      <c r="AC48001" s="1"/>
      <c r="AJ48001" s="1"/>
      <c r="AK48001" s="1"/>
      <c r="AL48001" s="1"/>
    </row>
    <row r="48002">
      <c r="I48002" s="1"/>
      <c r="J48002" s="1"/>
      <c r="K48002" s="1"/>
      <c r="AA48002" s="1"/>
      <c r="AB48002" s="1"/>
      <c r="AC48002" s="1"/>
      <c r="AJ48002" s="1"/>
      <c r="AK48002" s="1"/>
      <c r="AL48002" s="1"/>
    </row>
    <row r="48003">
      <c r="I48003" s="1"/>
      <c r="J48003" s="1"/>
      <c r="K48003" s="1"/>
      <c r="AA48003" s="1"/>
      <c r="AB48003" s="1"/>
      <c r="AC48003" s="1"/>
      <c r="AJ48003" s="1"/>
      <c r="AK48003" s="1"/>
      <c r="AL48003" s="1"/>
    </row>
    <row r="48004">
      <c r="I48004" s="1"/>
      <c r="J48004" s="1"/>
      <c r="K48004" s="1"/>
      <c r="AA48004" s="1"/>
      <c r="AB48004" s="1"/>
      <c r="AC48004" s="1"/>
      <c r="AJ48004" s="1"/>
      <c r="AK48004" s="1"/>
      <c r="AL48004" s="1"/>
    </row>
    <row r="48005">
      <c r="I48005" s="1"/>
      <c r="J48005" s="1"/>
      <c r="K48005" s="1"/>
      <c r="AA48005" s="1"/>
      <c r="AB48005" s="1"/>
      <c r="AC48005" s="1"/>
      <c r="AJ48005" s="1"/>
      <c r="AK48005" s="1"/>
      <c r="AL48005" s="1"/>
    </row>
    <row r="48006">
      <c r="I48006" s="1"/>
      <c r="J48006" s="1"/>
      <c r="K48006" s="1"/>
      <c r="AA48006" s="1"/>
      <c r="AB48006" s="1"/>
      <c r="AC48006" s="1"/>
      <c r="AJ48006" s="1"/>
      <c r="AK48006" s="1"/>
      <c r="AL48006" s="1"/>
    </row>
    <row r="48007">
      <c r="I48007" s="1"/>
      <c r="J48007" s="1"/>
      <c r="K48007" s="1"/>
      <c r="AA48007" s="1"/>
      <c r="AB48007" s="1"/>
      <c r="AC48007" s="1"/>
      <c r="AJ48007" s="1"/>
      <c r="AK48007" s="1"/>
      <c r="AL48007" s="1"/>
    </row>
    <row r="48008">
      <c r="I48008" s="1"/>
      <c r="J48008" s="1"/>
      <c r="K48008" s="1"/>
      <c r="AA48008" s="1"/>
      <c r="AB48008" s="1"/>
      <c r="AC48008" s="1"/>
      <c r="AJ48008" s="1"/>
      <c r="AK48008" s="1"/>
      <c r="AL48008" s="1"/>
    </row>
    <row r="48009">
      <c r="I48009" s="1"/>
      <c r="J48009" s="1"/>
      <c r="K48009" s="1"/>
      <c r="AA48009" s="1"/>
      <c r="AB48009" s="1"/>
      <c r="AC48009" s="1"/>
      <c r="AJ48009" s="1"/>
      <c r="AK48009" s="1"/>
      <c r="AL48009" s="1"/>
    </row>
    <row r="48010">
      <c r="I48010" s="1"/>
      <c r="J48010" s="1"/>
      <c r="K48010" s="1"/>
      <c r="AA48010" s="1"/>
      <c r="AB48010" s="1"/>
      <c r="AC48010" s="1"/>
      <c r="AJ48010" s="1"/>
      <c r="AK48010" s="1"/>
      <c r="AL48010" s="1"/>
    </row>
    <row r="48011">
      <c r="I48011" s="1"/>
      <c r="J48011" s="1"/>
      <c r="K48011" s="1"/>
      <c r="AA48011" s="1"/>
      <c r="AB48011" s="1"/>
      <c r="AC48011" s="1"/>
      <c r="AJ48011" s="1"/>
      <c r="AK48011" s="1"/>
      <c r="AL48011" s="1"/>
    </row>
    <row r="48012">
      <c r="I48012" s="1"/>
      <c r="J48012" s="1"/>
      <c r="K48012" s="1"/>
      <c r="AA48012" s="1"/>
      <c r="AB48012" s="1"/>
      <c r="AC48012" s="1"/>
      <c r="AJ48012" s="1"/>
      <c r="AK48012" s="1"/>
      <c r="AL48012" s="1"/>
    </row>
    <row r="48013">
      <c r="I48013" s="1"/>
      <c r="J48013" s="1"/>
      <c r="K48013" s="1"/>
      <c r="AA48013" s="1"/>
      <c r="AB48013" s="1"/>
      <c r="AC48013" s="1"/>
      <c r="AJ48013" s="1"/>
      <c r="AK48013" s="1"/>
      <c r="AL48013" s="1"/>
    </row>
    <row r="48014">
      <c r="I48014" s="1"/>
      <c r="J48014" s="1"/>
      <c r="K48014" s="1"/>
      <c r="AA48014" s="1"/>
      <c r="AB48014" s="1"/>
      <c r="AC48014" s="1"/>
      <c r="AJ48014" s="1"/>
      <c r="AK48014" s="1"/>
      <c r="AL48014" s="1"/>
    </row>
    <row r="48015">
      <c r="I48015" s="1"/>
      <c r="J48015" s="1"/>
      <c r="K48015" s="1"/>
      <c r="AA48015" s="1"/>
      <c r="AB48015" s="1"/>
      <c r="AC48015" s="1"/>
      <c r="AJ48015" s="1"/>
      <c r="AK48015" s="1"/>
      <c r="AL48015" s="1"/>
    </row>
    <row r="48016">
      <c r="I48016" s="1"/>
      <c r="J48016" s="1"/>
      <c r="K48016" s="1"/>
      <c r="AA48016" s="1"/>
      <c r="AB48016" s="1"/>
      <c r="AC48016" s="1"/>
      <c r="AJ48016" s="1"/>
      <c r="AK48016" s="1"/>
      <c r="AL48016" s="1"/>
    </row>
    <row r="48017">
      <c r="I48017" s="1"/>
      <c r="J48017" s="1"/>
      <c r="K48017" s="1"/>
      <c r="AA48017" s="1"/>
      <c r="AB48017" s="1"/>
      <c r="AC48017" s="1"/>
      <c r="AJ48017" s="1"/>
      <c r="AK48017" s="1"/>
      <c r="AL48017" s="1"/>
    </row>
    <row r="48018">
      <c r="I48018" s="1"/>
      <c r="J48018" s="1"/>
      <c r="K48018" s="1"/>
      <c r="AA48018" s="1"/>
      <c r="AB48018" s="1"/>
      <c r="AC48018" s="1"/>
      <c r="AJ48018" s="1"/>
      <c r="AK48018" s="1"/>
      <c r="AL48018" s="1"/>
    </row>
    <row r="48019">
      <c r="I48019" s="1"/>
      <c r="J48019" s="1"/>
      <c r="K48019" s="1"/>
      <c r="AA48019" s="1"/>
      <c r="AB48019" s="1"/>
      <c r="AC48019" s="1"/>
      <c r="AJ48019" s="1"/>
      <c r="AK48019" s="1"/>
      <c r="AL48019" s="1"/>
    </row>
    <row r="48020">
      <c r="I48020" s="1"/>
      <c r="J48020" s="1"/>
      <c r="K48020" s="1"/>
      <c r="AA48020" s="1"/>
      <c r="AB48020" s="1"/>
      <c r="AC48020" s="1"/>
      <c r="AJ48020" s="1"/>
      <c r="AK48020" s="1"/>
      <c r="AL48020" s="1"/>
    </row>
    <row r="48021">
      <c r="I48021" s="1"/>
      <c r="J48021" s="1"/>
      <c r="K48021" s="1"/>
      <c r="AA48021" s="1"/>
      <c r="AB48021" s="1"/>
      <c r="AC48021" s="1"/>
      <c r="AJ48021" s="1"/>
      <c r="AK48021" s="1"/>
      <c r="AL48021" s="1"/>
    </row>
    <row r="48022">
      <c r="I48022" s="1"/>
      <c r="J48022" s="1"/>
      <c r="K48022" s="1"/>
      <c r="AA48022" s="1"/>
      <c r="AB48022" s="1"/>
      <c r="AC48022" s="1"/>
      <c r="AJ48022" s="1"/>
      <c r="AK48022" s="1"/>
      <c r="AL48022" s="1"/>
    </row>
    <row r="48023">
      <c r="I48023" s="1"/>
      <c r="J48023" s="1"/>
      <c r="K48023" s="1"/>
      <c r="AA48023" s="1"/>
      <c r="AB48023" s="1"/>
      <c r="AC48023" s="1"/>
      <c r="AJ48023" s="1"/>
      <c r="AK48023" s="1"/>
      <c r="AL48023" s="1"/>
    </row>
    <row r="48024">
      <c r="I48024" s="1"/>
      <c r="J48024" s="1"/>
      <c r="K48024" s="1"/>
      <c r="AA48024" s="1"/>
      <c r="AB48024" s="1"/>
      <c r="AC48024" s="1"/>
      <c r="AJ48024" s="1"/>
      <c r="AK48024" s="1"/>
      <c r="AL48024" s="1"/>
    </row>
    <row r="48025">
      <c r="I48025" s="1"/>
      <c r="J48025" s="1"/>
      <c r="K48025" s="1"/>
      <c r="AA48025" s="1"/>
      <c r="AB48025" s="1"/>
      <c r="AC48025" s="1"/>
      <c r="AJ48025" s="1"/>
      <c r="AK48025" s="1"/>
      <c r="AL48025" s="1"/>
    </row>
    <row r="48026">
      <c r="I48026" s="1"/>
      <c r="J48026" s="1"/>
      <c r="K48026" s="1"/>
      <c r="AA48026" s="1"/>
      <c r="AB48026" s="1"/>
      <c r="AC48026" s="1"/>
      <c r="AJ48026" s="1"/>
      <c r="AK48026" s="1"/>
      <c r="AL48026" s="1"/>
    </row>
    <row r="48027">
      <c r="I48027" s="1"/>
      <c r="J48027" s="1"/>
      <c r="K48027" s="1"/>
      <c r="AA48027" s="1"/>
      <c r="AB48027" s="1"/>
      <c r="AC48027" s="1"/>
      <c r="AJ48027" s="1"/>
      <c r="AK48027" s="1"/>
      <c r="AL48027" s="1"/>
    </row>
    <row r="48028">
      <c r="I48028" s="1"/>
      <c r="J48028" s="1"/>
      <c r="K48028" s="1"/>
      <c r="AA48028" s="1"/>
      <c r="AB48028" s="1"/>
      <c r="AC48028" s="1"/>
      <c r="AJ48028" s="1"/>
      <c r="AK48028" s="1"/>
      <c r="AL48028" s="1"/>
    </row>
    <row r="48029">
      <c r="I48029" s="1"/>
      <c r="J48029" s="1"/>
      <c r="K48029" s="1"/>
      <c r="AA48029" s="1"/>
      <c r="AB48029" s="1"/>
      <c r="AC48029" s="1"/>
      <c r="AJ48029" s="1"/>
      <c r="AK48029" s="1"/>
      <c r="AL48029" s="1"/>
    </row>
    <row r="48030">
      <c r="I48030" s="1"/>
      <c r="J48030" s="1"/>
      <c r="K48030" s="1"/>
      <c r="AA48030" s="1"/>
      <c r="AB48030" s="1"/>
      <c r="AC48030" s="1"/>
      <c r="AJ48030" s="1"/>
      <c r="AK48030" s="1"/>
      <c r="AL48030" s="1"/>
    </row>
    <row r="48031">
      <c r="I48031" s="1"/>
      <c r="J48031" s="1"/>
      <c r="K48031" s="1"/>
      <c r="AA48031" s="1"/>
      <c r="AB48031" s="1"/>
      <c r="AC48031" s="1"/>
      <c r="AJ48031" s="1"/>
      <c r="AK48031" s="1"/>
      <c r="AL48031" s="1"/>
    </row>
    <row r="48032">
      <c r="I48032" s="1"/>
      <c r="J48032" s="1"/>
      <c r="K48032" s="1"/>
      <c r="AA48032" s="1"/>
      <c r="AB48032" s="1"/>
      <c r="AC48032" s="1"/>
      <c r="AJ48032" s="1"/>
      <c r="AK48032" s="1"/>
      <c r="AL48032" s="1"/>
    </row>
    <row r="48033">
      <c r="I48033" s="1"/>
      <c r="J48033" s="1"/>
      <c r="K48033" s="1"/>
      <c r="AA48033" s="1"/>
      <c r="AB48033" s="1"/>
      <c r="AC48033" s="1"/>
      <c r="AJ48033" s="1"/>
      <c r="AK48033" s="1"/>
      <c r="AL48033" s="1"/>
    </row>
    <row r="48034">
      <c r="I48034" s="1"/>
      <c r="J48034" s="1"/>
      <c r="K48034" s="1"/>
      <c r="AA48034" s="1"/>
      <c r="AB48034" s="1"/>
      <c r="AC48034" s="1"/>
      <c r="AJ48034" s="1"/>
      <c r="AK48034" s="1"/>
      <c r="AL48034" s="1"/>
    </row>
    <row r="48035">
      <c r="I48035" s="1"/>
      <c r="J48035" s="1"/>
      <c r="K48035" s="1"/>
      <c r="AA48035" s="1"/>
      <c r="AB48035" s="1"/>
      <c r="AC48035" s="1"/>
      <c r="AJ48035" s="1"/>
      <c r="AK48035" s="1"/>
      <c r="AL48035" s="1"/>
    </row>
    <row r="48036">
      <c r="I48036" s="1"/>
      <c r="J48036" s="1"/>
      <c r="K48036" s="1"/>
      <c r="AA48036" s="1"/>
      <c r="AB48036" s="1"/>
      <c r="AC48036" s="1"/>
      <c r="AJ48036" s="1"/>
      <c r="AK48036" s="1"/>
      <c r="AL48036" s="1"/>
    </row>
    <row r="48037">
      <c r="I48037" s="1"/>
      <c r="J48037" s="1"/>
      <c r="K48037" s="1"/>
      <c r="AA48037" s="1"/>
      <c r="AB48037" s="1"/>
      <c r="AC48037" s="1"/>
      <c r="AJ48037" s="1"/>
      <c r="AK48037" s="1"/>
      <c r="AL48037" s="1"/>
    </row>
    <row r="48038">
      <c r="I48038" s="1"/>
      <c r="J48038" s="1"/>
      <c r="K48038" s="1"/>
      <c r="AA48038" s="1"/>
      <c r="AB48038" s="1"/>
      <c r="AC48038" s="1"/>
      <c r="AJ48038" s="1"/>
      <c r="AK48038" s="1"/>
      <c r="AL48038" s="1"/>
    </row>
    <row r="48039">
      <c r="I48039" s="1"/>
      <c r="J48039" s="1"/>
      <c r="K48039" s="1"/>
      <c r="AA48039" s="1"/>
      <c r="AB48039" s="1"/>
      <c r="AC48039" s="1"/>
      <c r="AJ48039" s="1"/>
      <c r="AK48039" s="1"/>
      <c r="AL48039" s="1"/>
    </row>
    <row r="48040">
      <c r="I48040" s="1"/>
      <c r="J48040" s="1"/>
      <c r="K48040" s="1"/>
      <c r="AA48040" s="1"/>
      <c r="AB48040" s="1"/>
      <c r="AC48040" s="1"/>
      <c r="AJ48040" s="1"/>
      <c r="AK48040" s="1"/>
      <c r="AL48040" s="1"/>
    </row>
    <row r="48041">
      <c r="I48041" s="1"/>
      <c r="J48041" s="1"/>
      <c r="K48041" s="1"/>
      <c r="AA48041" s="1"/>
      <c r="AB48041" s="1"/>
      <c r="AC48041" s="1"/>
      <c r="AJ48041" s="1"/>
      <c r="AK48041" s="1"/>
      <c r="AL48041" s="1"/>
    </row>
    <row r="48042">
      <c r="I48042" s="1"/>
      <c r="J48042" s="1"/>
      <c r="K48042" s="1"/>
      <c r="AA48042" s="1"/>
      <c r="AB48042" s="1"/>
      <c r="AC48042" s="1"/>
      <c r="AJ48042" s="1"/>
      <c r="AK48042" s="1"/>
      <c r="AL48042" s="1"/>
    </row>
    <row r="48043">
      <c r="I48043" s="1"/>
      <c r="J48043" s="1"/>
      <c r="K48043" s="1"/>
      <c r="AA48043" s="1"/>
      <c r="AB48043" s="1"/>
      <c r="AC48043" s="1"/>
      <c r="AJ48043" s="1"/>
      <c r="AK48043" s="1"/>
      <c r="AL48043" s="1"/>
    </row>
    <row r="48044">
      <c r="I48044" s="1"/>
      <c r="J48044" s="1"/>
      <c r="K48044" s="1"/>
      <c r="AA48044" s="1"/>
      <c r="AB48044" s="1"/>
      <c r="AC48044" s="1"/>
      <c r="AJ48044" s="1"/>
      <c r="AK48044" s="1"/>
      <c r="AL48044" s="1"/>
    </row>
    <row r="48045">
      <c r="I48045" s="1"/>
      <c r="J48045" s="1"/>
      <c r="K48045" s="1"/>
      <c r="AA48045" s="1"/>
      <c r="AB48045" s="1"/>
      <c r="AC48045" s="1"/>
      <c r="AJ48045" s="1"/>
      <c r="AK48045" s="1"/>
      <c r="AL48045" s="1"/>
    </row>
    <row r="48046">
      <c r="I48046" s="1"/>
      <c r="J48046" s="1"/>
      <c r="K48046" s="1"/>
      <c r="AA48046" s="1"/>
      <c r="AB48046" s="1"/>
      <c r="AC48046" s="1"/>
      <c r="AJ48046" s="1"/>
      <c r="AK48046" s="1"/>
      <c r="AL48046" s="1"/>
    </row>
    <row r="48047">
      <c r="I48047" s="1"/>
      <c r="J48047" s="1"/>
      <c r="K48047" s="1"/>
      <c r="AA48047" s="1"/>
      <c r="AB48047" s="1"/>
      <c r="AC48047" s="1"/>
      <c r="AJ48047" s="1"/>
      <c r="AK48047" s="1"/>
      <c r="AL48047" s="1"/>
    </row>
    <row r="48048">
      <c r="I48048" s="1"/>
      <c r="J48048" s="1"/>
      <c r="K48048" s="1"/>
      <c r="AA48048" s="1"/>
      <c r="AB48048" s="1"/>
      <c r="AC48048" s="1"/>
      <c r="AJ48048" s="1"/>
      <c r="AK48048" s="1"/>
      <c r="AL48048" s="1"/>
    </row>
    <row r="48049">
      <c r="I48049" s="1"/>
      <c r="J48049" s="1"/>
      <c r="K48049" s="1"/>
      <c r="AA48049" s="1"/>
      <c r="AB48049" s="1"/>
      <c r="AC48049" s="1"/>
      <c r="AJ48049" s="1"/>
      <c r="AK48049" s="1"/>
      <c r="AL48049" s="1"/>
    </row>
    <row r="48050">
      <c r="I48050" s="1"/>
      <c r="J48050" s="1"/>
      <c r="K48050" s="1"/>
      <c r="AA48050" s="1"/>
      <c r="AB48050" s="1"/>
      <c r="AC48050" s="1"/>
      <c r="AJ48050" s="1"/>
      <c r="AK48050" s="1"/>
      <c r="AL48050" s="1"/>
    </row>
    <row r="48051">
      <c r="I48051" s="1"/>
      <c r="J48051" s="1"/>
      <c r="K48051" s="1"/>
      <c r="AA48051" s="1"/>
      <c r="AB48051" s="1"/>
      <c r="AC48051" s="1"/>
      <c r="AJ48051" s="1"/>
      <c r="AK48051" s="1"/>
      <c r="AL48051" s="1"/>
    </row>
    <row r="48052">
      <c r="I48052" s="1"/>
      <c r="J48052" s="1"/>
      <c r="K48052" s="1"/>
      <c r="AA48052" s="1"/>
      <c r="AB48052" s="1"/>
      <c r="AC48052" s="1"/>
      <c r="AJ48052" s="1"/>
      <c r="AK48052" s="1"/>
      <c r="AL48052" s="1"/>
    </row>
    <row r="48053">
      <c r="I48053" s="1"/>
      <c r="J48053" s="1"/>
      <c r="K48053" s="1"/>
      <c r="AA48053" s="1"/>
      <c r="AB48053" s="1"/>
      <c r="AC48053" s="1"/>
      <c r="AJ48053" s="1"/>
      <c r="AK48053" s="1"/>
      <c r="AL48053" s="1"/>
    </row>
    <row r="48054">
      <c r="I48054" s="1"/>
      <c r="J48054" s="1"/>
      <c r="K48054" s="1"/>
      <c r="AA48054" s="1"/>
      <c r="AB48054" s="1"/>
      <c r="AC48054" s="1"/>
      <c r="AJ48054" s="1"/>
      <c r="AK48054" s="1"/>
      <c r="AL48054" s="1"/>
    </row>
    <row r="48055">
      <c r="I48055" s="1"/>
      <c r="J48055" s="1"/>
      <c r="K48055" s="1"/>
      <c r="AA48055" s="1"/>
      <c r="AB48055" s="1"/>
      <c r="AC48055" s="1"/>
      <c r="AJ48055" s="1"/>
      <c r="AK48055" s="1"/>
      <c r="AL48055" s="1"/>
    </row>
    <row r="48056">
      <c r="I48056" s="1"/>
      <c r="J48056" s="1"/>
      <c r="K48056" s="1"/>
      <c r="AA48056" s="1"/>
      <c r="AB48056" s="1"/>
      <c r="AC48056" s="1"/>
      <c r="AJ48056" s="1"/>
      <c r="AK48056" s="1"/>
      <c r="AL48056" s="1"/>
    </row>
    <row r="48057">
      <c r="I48057" s="1"/>
      <c r="J48057" s="1"/>
      <c r="K48057" s="1"/>
      <c r="AA48057" s="1"/>
      <c r="AB48057" s="1"/>
      <c r="AC48057" s="1"/>
      <c r="AJ48057" s="1"/>
      <c r="AK48057" s="1"/>
      <c r="AL48057" s="1"/>
    </row>
    <row r="48058">
      <c r="I48058" s="1"/>
      <c r="J48058" s="1"/>
      <c r="K48058" s="1"/>
      <c r="AA48058" s="1"/>
      <c r="AB48058" s="1"/>
      <c r="AC48058" s="1"/>
      <c r="AJ48058" s="1"/>
      <c r="AK48058" s="1"/>
      <c r="AL48058" s="1"/>
    </row>
    <row r="48059">
      <c r="I48059" s="1"/>
      <c r="J48059" s="1"/>
      <c r="K48059" s="1"/>
      <c r="AA48059" s="1"/>
      <c r="AB48059" s="1"/>
      <c r="AC48059" s="1"/>
      <c r="AJ48059" s="1"/>
      <c r="AK48059" s="1"/>
      <c r="AL48059" s="1"/>
    </row>
    <row r="48060">
      <c r="I48060" s="1"/>
      <c r="J48060" s="1"/>
      <c r="K48060" s="1"/>
      <c r="AA48060" s="1"/>
      <c r="AB48060" s="1"/>
      <c r="AC48060" s="1"/>
      <c r="AJ48060" s="1"/>
      <c r="AK48060" s="1"/>
      <c r="AL48060" s="1"/>
    </row>
    <row r="48061">
      <c r="I48061" s="1"/>
      <c r="J48061" s="1"/>
      <c r="K48061" s="1"/>
      <c r="AA48061" s="1"/>
      <c r="AB48061" s="1"/>
      <c r="AC48061" s="1"/>
      <c r="AJ48061" s="1"/>
      <c r="AK48061" s="1"/>
      <c r="AL48061" s="1"/>
    </row>
    <row r="48062">
      <c r="I48062" s="1"/>
      <c r="J48062" s="1"/>
      <c r="K48062" s="1"/>
      <c r="AA48062" s="1"/>
      <c r="AB48062" s="1"/>
      <c r="AC48062" s="1"/>
      <c r="AJ48062" s="1"/>
      <c r="AK48062" s="1"/>
      <c r="AL48062" s="1"/>
    </row>
    <row r="48063">
      <c r="I48063" s="1"/>
      <c r="J48063" s="1"/>
      <c r="K48063" s="1"/>
      <c r="AA48063" s="1"/>
      <c r="AB48063" s="1"/>
      <c r="AC48063" s="1"/>
      <c r="AJ48063" s="1"/>
      <c r="AK48063" s="1"/>
      <c r="AL48063" s="1"/>
    </row>
    <row r="48064">
      <c r="I48064" s="1"/>
      <c r="J48064" s="1"/>
      <c r="K48064" s="1"/>
      <c r="AA48064" s="1"/>
      <c r="AB48064" s="1"/>
      <c r="AC48064" s="1"/>
      <c r="AJ48064" s="1"/>
      <c r="AK48064" s="1"/>
      <c r="AL48064" s="1"/>
    </row>
    <row r="48065">
      <c r="I48065" s="1"/>
      <c r="J48065" s="1"/>
      <c r="K48065" s="1"/>
      <c r="AA48065" s="1"/>
      <c r="AB48065" s="1"/>
      <c r="AC48065" s="1"/>
      <c r="AJ48065" s="1"/>
      <c r="AK48065" s="1"/>
      <c r="AL48065" s="1"/>
    </row>
    <row r="48066">
      <c r="I48066" s="1"/>
      <c r="J48066" s="1"/>
      <c r="K48066" s="1"/>
      <c r="AA48066" s="1"/>
      <c r="AB48066" s="1"/>
      <c r="AC48066" s="1"/>
      <c r="AJ48066" s="1"/>
      <c r="AK48066" s="1"/>
      <c r="AL48066" s="1"/>
    </row>
    <row r="48067">
      <c r="I48067" s="1"/>
      <c r="J48067" s="1"/>
      <c r="K48067" s="1"/>
      <c r="AA48067" s="1"/>
      <c r="AB48067" s="1"/>
      <c r="AC48067" s="1"/>
      <c r="AJ48067" s="1"/>
      <c r="AK48067" s="1"/>
      <c r="AL48067" s="1"/>
    </row>
    <row r="48068">
      <c r="I48068" s="1"/>
      <c r="J48068" s="1"/>
      <c r="K48068" s="1"/>
      <c r="AA48068" s="1"/>
      <c r="AB48068" s="1"/>
      <c r="AC48068" s="1"/>
      <c r="AJ48068" s="1"/>
      <c r="AK48068" s="1"/>
      <c r="AL48068" s="1"/>
    </row>
    <row r="48069">
      <c r="I48069" s="1"/>
      <c r="J48069" s="1"/>
      <c r="K48069" s="1"/>
      <c r="AA48069" s="1"/>
      <c r="AB48069" s="1"/>
      <c r="AC48069" s="1"/>
      <c r="AJ48069" s="1"/>
      <c r="AK48069" s="1"/>
      <c r="AL48069" s="1"/>
    </row>
    <row r="48070">
      <c r="I48070" s="1"/>
      <c r="J48070" s="1"/>
      <c r="K48070" s="1"/>
      <c r="AA48070" s="1"/>
      <c r="AB48070" s="1"/>
      <c r="AC48070" s="1"/>
      <c r="AJ48070" s="1"/>
      <c r="AK48070" s="1"/>
      <c r="AL48070" s="1"/>
    </row>
    <row r="48071">
      <c r="I48071" s="1"/>
      <c r="J48071" s="1"/>
      <c r="K48071" s="1"/>
      <c r="AA48071" s="1"/>
      <c r="AB48071" s="1"/>
      <c r="AC48071" s="1"/>
      <c r="AJ48071" s="1"/>
      <c r="AK48071" s="1"/>
      <c r="AL48071" s="1"/>
    </row>
    <row r="48072">
      <c r="I48072" s="1"/>
      <c r="J48072" s="1"/>
      <c r="K48072" s="1"/>
      <c r="AA48072" s="1"/>
      <c r="AB48072" s="1"/>
      <c r="AC48072" s="1"/>
      <c r="AJ48072" s="1"/>
      <c r="AK48072" s="1"/>
      <c r="AL48072" s="1"/>
    </row>
    <row r="48073">
      <c r="I48073" s="1"/>
      <c r="J48073" s="1"/>
      <c r="K48073" s="1"/>
      <c r="AA48073" s="1"/>
      <c r="AB48073" s="1"/>
      <c r="AC48073" s="1"/>
      <c r="AJ48073" s="1"/>
      <c r="AK48073" s="1"/>
      <c r="AL48073" s="1"/>
    </row>
    <row r="48074">
      <c r="I48074" s="1"/>
      <c r="J48074" s="1"/>
      <c r="K48074" s="1"/>
      <c r="AA48074" s="1"/>
      <c r="AB48074" s="1"/>
      <c r="AC48074" s="1"/>
      <c r="AJ48074" s="1"/>
      <c r="AK48074" s="1"/>
      <c r="AL48074" s="1"/>
    </row>
    <row r="48075">
      <c r="I48075" s="1"/>
      <c r="J48075" s="1"/>
      <c r="K48075" s="1"/>
      <c r="AA48075" s="1"/>
      <c r="AB48075" s="1"/>
      <c r="AC48075" s="1"/>
      <c r="AJ48075" s="1"/>
      <c r="AK48075" s="1"/>
      <c r="AL48075" s="1"/>
    </row>
    <row r="48076">
      <c r="I48076" s="1"/>
      <c r="J48076" s="1"/>
      <c r="K48076" s="1"/>
      <c r="AA48076" s="1"/>
      <c r="AB48076" s="1"/>
      <c r="AC48076" s="1"/>
      <c r="AJ48076" s="1"/>
      <c r="AK48076" s="1"/>
      <c r="AL48076" s="1"/>
    </row>
    <row r="48077">
      <c r="I48077" s="1"/>
      <c r="J48077" s="1"/>
      <c r="K48077" s="1"/>
      <c r="AA48077" s="1"/>
      <c r="AB48077" s="1"/>
      <c r="AC48077" s="1"/>
      <c r="AJ48077" s="1"/>
      <c r="AK48077" s="1"/>
      <c r="AL48077" s="1"/>
    </row>
    <row r="48078">
      <c r="I48078" s="1"/>
      <c r="J48078" s="1"/>
      <c r="K48078" s="1"/>
      <c r="AA48078" s="1"/>
      <c r="AB48078" s="1"/>
      <c r="AC48078" s="1"/>
      <c r="AJ48078" s="1"/>
      <c r="AK48078" s="1"/>
      <c r="AL48078" s="1"/>
    </row>
    <row r="48079">
      <c r="I48079" s="1"/>
      <c r="J48079" s="1"/>
      <c r="K48079" s="1"/>
      <c r="AA48079" s="1"/>
      <c r="AB48079" s="1"/>
      <c r="AC48079" s="1"/>
      <c r="AJ48079" s="1"/>
      <c r="AK48079" s="1"/>
      <c r="AL48079" s="1"/>
    </row>
    <row r="48080">
      <c r="I48080" s="1"/>
      <c r="J48080" s="1"/>
      <c r="K48080" s="1"/>
      <c r="AA48080" s="1"/>
      <c r="AB48080" s="1"/>
      <c r="AC48080" s="1"/>
      <c r="AJ48080" s="1"/>
      <c r="AK48080" s="1"/>
      <c r="AL48080" s="1"/>
    </row>
    <row r="48081">
      <c r="I48081" s="1"/>
      <c r="J48081" s="1"/>
      <c r="K48081" s="1"/>
      <c r="AA48081" s="1"/>
      <c r="AB48081" s="1"/>
      <c r="AC48081" s="1"/>
      <c r="AJ48081" s="1"/>
      <c r="AK48081" s="1"/>
      <c r="AL48081" s="1"/>
    </row>
    <row r="48082">
      <c r="I48082" s="1"/>
      <c r="J48082" s="1"/>
      <c r="K48082" s="1"/>
      <c r="AA48082" s="1"/>
      <c r="AB48082" s="1"/>
      <c r="AC48082" s="1"/>
      <c r="AJ48082" s="1"/>
      <c r="AK48082" s="1"/>
      <c r="AL48082" s="1"/>
    </row>
    <row r="48083">
      <c r="I48083" s="1"/>
      <c r="J48083" s="1"/>
      <c r="K48083" s="1"/>
      <c r="AA48083" s="1"/>
      <c r="AB48083" s="1"/>
      <c r="AC48083" s="1"/>
      <c r="AJ48083" s="1"/>
      <c r="AK48083" s="1"/>
      <c r="AL48083" s="1"/>
    </row>
    <row r="48084">
      <c r="I48084" s="1"/>
      <c r="J48084" s="1"/>
      <c r="K48084" s="1"/>
      <c r="AA48084" s="1"/>
      <c r="AB48084" s="1"/>
      <c r="AC48084" s="1"/>
      <c r="AJ48084" s="1"/>
      <c r="AK48084" s="1"/>
      <c r="AL48084" s="1"/>
    </row>
    <row r="48085">
      <c r="I48085" s="1"/>
      <c r="J48085" s="1"/>
      <c r="K48085" s="1"/>
      <c r="AA48085" s="1"/>
      <c r="AB48085" s="1"/>
      <c r="AC48085" s="1"/>
      <c r="AJ48085" s="1"/>
      <c r="AK48085" s="1"/>
      <c r="AL48085" s="1"/>
    </row>
    <row r="48086">
      <c r="I48086" s="1"/>
      <c r="J48086" s="1"/>
      <c r="K48086" s="1"/>
      <c r="AA48086" s="1"/>
      <c r="AB48086" s="1"/>
      <c r="AC48086" s="1"/>
      <c r="AJ48086" s="1"/>
      <c r="AK48086" s="1"/>
      <c r="AL48086" s="1"/>
    </row>
    <row r="48087">
      <c r="I48087" s="1"/>
      <c r="J48087" s="1"/>
      <c r="K48087" s="1"/>
      <c r="AA48087" s="1"/>
      <c r="AB48087" s="1"/>
      <c r="AC48087" s="1"/>
      <c r="AJ48087" s="1"/>
      <c r="AK48087" s="1"/>
      <c r="AL48087" s="1"/>
    </row>
    <row r="48088">
      <c r="I48088" s="1"/>
      <c r="J48088" s="1"/>
      <c r="K48088" s="1"/>
      <c r="AA48088" s="1"/>
      <c r="AB48088" s="1"/>
      <c r="AC48088" s="1"/>
      <c r="AJ48088" s="1"/>
      <c r="AK48088" s="1"/>
      <c r="AL48088" s="1"/>
    </row>
    <row r="48089">
      <c r="I48089" s="1"/>
      <c r="J48089" s="1"/>
      <c r="K48089" s="1"/>
      <c r="AA48089" s="1"/>
      <c r="AB48089" s="1"/>
      <c r="AC48089" s="1"/>
      <c r="AJ48089" s="1"/>
      <c r="AK48089" s="1"/>
      <c r="AL48089" s="1"/>
    </row>
    <row r="48090">
      <c r="I48090" s="1"/>
      <c r="J48090" s="1"/>
      <c r="K48090" s="1"/>
      <c r="AA48090" s="1"/>
      <c r="AB48090" s="1"/>
      <c r="AC48090" s="1"/>
      <c r="AJ48090" s="1"/>
      <c r="AK48090" s="1"/>
      <c r="AL48090" s="1"/>
    </row>
    <row r="48091">
      <c r="I48091" s="1"/>
      <c r="J48091" s="1"/>
      <c r="K48091" s="1"/>
      <c r="AA48091" s="1"/>
      <c r="AB48091" s="1"/>
      <c r="AC48091" s="1"/>
      <c r="AJ48091" s="1"/>
      <c r="AK48091" s="1"/>
      <c r="AL48091" s="1"/>
    </row>
    <row r="48092">
      <c r="I48092" s="1"/>
      <c r="J48092" s="1"/>
      <c r="K48092" s="1"/>
      <c r="AA48092" s="1"/>
      <c r="AB48092" s="1"/>
      <c r="AC48092" s="1"/>
      <c r="AJ48092" s="1"/>
      <c r="AK48092" s="1"/>
      <c r="AL48092" s="1"/>
    </row>
    <row r="48093">
      <c r="I48093" s="1"/>
      <c r="J48093" s="1"/>
      <c r="K48093" s="1"/>
      <c r="AA48093" s="1"/>
      <c r="AB48093" s="1"/>
      <c r="AC48093" s="1"/>
      <c r="AJ48093" s="1"/>
      <c r="AK48093" s="1"/>
      <c r="AL48093" s="1"/>
    </row>
    <row r="48094">
      <c r="I48094" s="1"/>
      <c r="J48094" s="1"/>
      <c r="K48094" s="1"/>
      <c r="AA48094" s="1"/>
      <c r="AB48094" s="1"/>
      <c r="AC48094" s="1"/>
      <c r="AJ48094" s="1"/>
      <c r="AK48094" s="1"/>
      <c r="AL48094" s="1"/>
    </row>
    <row r="48095">
      <c r="I48095" s="1"/>
      <c r="J48095" s="1"/>
      <c r="K48095" s="1"/>
      <c r="AA48095" s="1"/>
      <c r="AB48095" s="1"/>
      <c r="AC48095" s="1"/>
      <c r="AJ48095" s="1"/>
      <c r="AK48095" s="1"/>
      <c r="AL48095" s="1"/>
    </row>
    <row r="48096">
      <c r="I48096" s="1"/>
      <c r="J48096" s="1"/>
      <c r="K48096" s="1"/>
      <c r="AA48096" s="1"/>
      <c r="AB48096" s="1"/>
      <c r="AC48096" s="1"/>
      <c r="AJ48096" s="1"/>
      <c r="AK48096" s="1"/>
      <c r="AL48096" s="1"/>
    </row>
    <row r="48097">
      <c r="I48097" s="1"/>
      <c r="J48097" s="1"/>
      <c r="K48097" s="1"/>
      <c r="AA48097" s="1"/>
      <c r="AB48097" s="1"/>
      <c r="AC48097" s="1"/>
      <c r="AJ48097" s="1"/>
      <c r="AK48097" s="1"/>
      <c r="AL48097" s="1"/>
    </row>
    <row r="48098">
      <c r="I48098" s="1"/>
      <c r="J48098" s="1"/>
      <c r="K48098" s="1"/>
      <c r="AA48098" s="1"/>
      <c r="AB48098" s="1"/>
      <c r="AC48098" s="1"/>
      <c r="AJ48098" s="1"/>
      <c r="AK48098" s="1"/>
      <c r="AL48098" s="1"/>
    </row>
    <row r="48099">
      <c r="I48099" s="1"/>
      <c r="J48099" s="1"/>
      <c r="K48099" s="1"/>
      <c r="AA48099" s="1"/>
      <c r="AB48099" s="1"/>
      <c r="AC48099" s="1"/>
      <c r="AJ48099" s="1"/>
      <c r="AK48099" s="1"/>
      <c r="AL48099" s="1"/>
    </row>
    <row r="48100">
      <c r="I48100" s="1"/>
      <c r="J48100" s="1"/>
      <c r="K48100" s="1"/>
      <c r="AA48100" s="1"/>
      <c r="AB48100" s="1"/>
      <c r="AC48100" s="1"/>
      <c r="AJ48100" s="1"/>
      <c r="AK48100" s="1"/>
      <c r="AL48100" s="1"/>
    </row>
    <row r="48101">
      <c r="I48101" s="1"/>
      <c r="J48101" s="1"/>
      <c r="K48101" s="1"/>
      <c r="AA48101" s="1"/>
      <c r="AB48101" s="1"/>
      <c r="AC48101" s="1"/>
      <c r="AJ48101" s="1"/>
      <c r="AK48101" s="1"/>
      <c r="AL48101" s="1"/>
    </row>
    <row r="48102">
      <c r="I48102" s="1"/>
      <c r="J48102" s="1"/>
      <c r="K48102" s="1"/>
      <c r="AA48102" s="1"/>
      <c r="AB48102" s="1"/>
      <c r="AC48102" s="1"/>
      <c r="AJ48102" s="1"/>
      <c r="AK48102" s="1"/>
      <c r="AL48102" s="1"/>
    </row>
    <row r="48103">
      <c r="I48103" s="1"/>
      <c r="J48103" s="1"/>
      <c r="K48103" s="1"/>
      <c r="AA48103" s="1"/>
      <c r="AB48103" s="1"/>
      <c r="AC48103" s="1"/>
      <c r="AJ48103" s="1"/>
      <c r="AK48103" s="1"/>
      <c r="AL48103" s="1"/>
    </row>
    <row r="48104">
      <c r="I48104" s="1"/>
      <c r="J48104" s="1"/>
      <c r="K48104" s="1"/>
      <c r="AA48104" s="1"/>
      <c r="AB48104" s="1"/>
      <c r="AC48104" s="1"/>
      <c r="AJ48104" s="1"/>
      <c r="AK48104" s="1"/>
      <c r="AL48104" s="1"/>
    </row>
    <row r="48105">
      <c r="I48105" s="1"/>
      <c r="J48105" s="1"/>
      <c r="K48105" s="1"/>
      <c r="AA48105" s="1"/>
      <c r="AB48105" s="1"/>
      <c r="AC48105" s="1"/>
      <c r="AJ48105" s="1"/>
      <c r="AK48105" s="1"/>
      <c r="AL48105" s="1"/>
    </row>
    <row r="48106">
      <c r="I48106" s="1"/>
      <c r="J48106" s="1"/>
      <c r="K48106" s="1"/>
      <c r="AA48106" s="1"/>
      <c r="AB48106" s="1"/>
      <c r="AC48106" s="1"/>
      <c r="AJ48106" s="1"/>
      <c r="AK48106" s="1"/>
      <c r="AL48106" s="1"/>
    </row>
    <row r="48107">
      <c r="I48107" s="1"/>
      <c r="J48107" s="1"/>
      <c r="K48107" s="1"/>
      <c r="AA48107" s="1"/>
      <c r="AB48107" s="1"/>
      <c r="AC48107" s="1"/>
      <c r="AJ48107" s="1"/>
      <c r="AK48107" s="1"/>
      <c r="AL48107" s="1"/>
    </row>
    <row r="48108">
      <c r="I48108" s="1"/>
      <c r="J48108" s="1"/>
      <c r="K48108" s="1"/>
      <c r="AA48108" s="1"/>
      <c r="AB48108" s="1"/>
      <c r="AC48108" s="1"/>
      <c r="AJ48108" s="1"/>
      <c r="AK48108" s="1"/>
      <c r="AL48108" s="1"/>
    </row>
    <row r="48109">
      <c r="I48109" s="1"/>
      <c r="J48109" s="1"/>
      <c r="K48109" s="1"/>
      <c r="AA48109" s="1"/>
      <c r="AB48109" s="1"/>
      <c r="AC48109" s="1"/>
      <c r="AJ48109" s="1"/>
      <c r="AK48109" s="1"/>
      <c r="AL48109" s="1"/>
    </row>
    <row r="48110">
      <c r="I48110" s="1"/>
      <c r="J48110" s="1"/>
      <c r="K48110" s="1"/>
      <c r="AA48110" s="1"/>
      <c r="AB48110" s="1"/>
      <c r="AC48110" s="1"/>
      <c r="AJ48110" s="1"/>
      <c r="AK48110" s="1"/>
      <c r="AL48110" s="1"/>
    </row>
    <row r="48111">
      <c r="I48111" s="1"/>
      <c r="J48111" s="1"/>
      <c r="K48111" s="1"/>
      <c r="AA48111" s="1"/>
      <c r="AB48111" s="1"/>
      <c r="AC48111" s="1"/>
      <c r="AJ48111" s="1"/>
      <c r="AK48111" s="1"/>
      <c r="AL48111" s="1"/>
    </row>
    <row r="48112">
      <c r="I48112" s="1"/>
      <c r="J48112" s="1"/>
      <c r="K48112" s="1"/>
      <c r="AA48112" s="1"/>
      <c r="AB48112" s="1"/>
      <c r="AC48112" s="1"/>
      <c r="AJ48112" s="1"/>
      <c r="AK48112" s="1"/>
      <c r="AL48112" s="1"/>
    </row>
    <row r="48113">
      <c r="I48113" s="1"/>
      <c r="J48113" s="1"/>
      <c r="K48113" s="1"/>
      <c r="AA48113" s="1"/>
      <c r="AB48113" s="1"/>
      <c r="AC48113" s="1"/>
      <c r="AJ48113" s="1"/>
      <c r="AK48113" s="1"/>
      <c r="AL48113" s="1"/>
    </row>
    <row r="48114">
      <c r="I48114" s="1"/>
      <c r="J48114" s="1"/>
      <c r="K48114" s="1"/>
      <c r="AA48114" s="1"/>
      <c r="AB48114" s="1"/>
      <c r="AC48114" s="1"/>
      <c r="AJ48114" s="1"/>
      <c r="AK48114" s="1"/>
      <c r="AL48114" s="1"/>
    </row>
    <row r="48115">
      <c r="I48115" s="1"/>
      <c r="J48115" s="1"/>
      <c r="K48115" s="1"/>
      <c r="AA48115" s="1"/>
      <c r="AB48115" s="1"/>
      <c r="AC48115" s="1"/>
      <c r="AJ48115" s="1"/>
      <c r="AK48115" s="1"/>
      <c r="AL48115" s="1"/>
    </row>
    <row r="48116">
      <c r="I48116" s="1"/>
      <c r="J48116" s="1"/>
      <c r="K48116" s="1"/>
      <c r="AA48116" s="1"/>
      <c r="AB48116" s="1"/>
      <c r="AC48116" s="1"/>
      <c r="AJ48116" s="1"/>
      <c r="AK48116" s="1"/>
      <c r="AL48116" s="1"/>
    </row>
    <row r="48117">
      <c r="I48117" s="1"/>
      <c r="J48117" s="1"/>
      <c r="K48117" s="1"/>
      <c r="AA48117" s="1"/>
      <c r="AB48117" s="1"/>
      <c r="AC48117" s="1"/>
      <c r="AJ48117" s="1"/>
      <c r="AK48117" s="1"/>
      <c r="AL48117" s="1"/>
    </row>
    <row r="48118">
      <c r="I48118" s="1"/>
      <c r="J48118" s="1"/>
      <c r="K48118" s="1"/>
      <c r="AA48118" s="1"/>
      <c r="AB48118" s="1"/>
      <c r="AC48118" s="1"/>
      <c r="AJ48118" s="1"/>
      <c r="AK48118" s="1"/>
      <c r="AL48118" s="1"/>
    </row>
    <row r="48119">
      <c r="I48119" s="1"/>
      <c r="J48119" s="1"/>
      <c r="K48119" s="1"/>
      <c r="AA48119" s="1"/>
      <c r="AB48119" s="1"/>
      <c r="AC48119" s="1"/>
      <c r="AJ48119" s="1"/>
      <c r="AK48119" s="1"/>
      <c r="AL48119" s="1"/>
    </row>
    <row r="48120">
      <c r="I48120" s="1"/>
      <c r="J48120" s="1"/>
      <c r="K48120" s="1"/>
      <c r="AA48120" s="1"/>
      <c r="AB48120" s="1"/>
      <c r="AC48120" s="1"/>
      <c r="AJ48120" s="1"/>
      <c r="AK48120" s="1"/>
      <c r="AL48120" s="1"/>
    </row>
    <row r="48121">
      <c r="I48121" s="1"/>
      <c r="J48121" s="1"/>
      <c r="K48121" s="1"/>
      <c r="AA48121" s="1"/>
      <c r="AB48121" s="1"/>
      <c r="AC48121" s="1"/>
      <c r="AJ48121" s="1"/>
      <c r="AK48121" s="1"/>
      <c r="AL48121" s="1"/>
    </row>
    <row r="48122">
      <c r="I48122" s="1"/>
      <c r="J48122" s="1"/>
      <c r="K48122" s="1"/>
      <c r="AA48122" s="1"/>
      <c r="AB48122" s="1"/>
      <c r="AC48122" s="1"/>
      <c r="AJ48122" s="1"/>
      <c r="AK48122" s="1"/>
      <c r="AL48122" s="1"/>
    </row>
    <row r="48123">
      <c r="I48123" s="1"/>
      <c r="J48123" s="1"/>
      <c r="K48123" s="1"/>
      <c r="AA48123" s="1"/>
      <c r="AB48123" s="1"/>
      <c r="AC48123" s="1"/>
      <c r="AJ48123" s="1"/>
      <c r="AK48123" s="1"/>
      <c r="AL48123" s="1"/>
    </row>
    <row r="48124">
      <c r="I48124" s="1"/>
      <c r="J48124" s="1"/>
      <c r="K48124" s="1"/>
      <c r="AA48124" s="1"/>
      <c r="AB48124" s="1"/>
      <c r="AC48124" s="1"/>
      <c r="AJ48124" s="1"/>
      <c r="AK48124" s="1"/>
      <c r="AL48124" s="1"/>
    </row>
    <row r="48125">
      <c r="I48125" s="1"/>
      <c r="J48125" s="1"/>
      <c r="K48125" s="1"/>
      <c r="AA48125" s="1"/>
      <c r="AB48125" s="1"/>
      <c r="AC48125" s="1"/>
      <c r="AJ48125" s="1"/>
      <c r="AK48125" s="1"/>
      <c r="AL48125" s="1"/>
    </row>
    <row r="48126">
      <c r="I48126" s="1"/>
      <c r="J48126" s="1"/>
      <c r="K48126" s="1"/>
      <c r="AA48126" s="1"/>
      <c r="AB48126" s="1"/>
      <c r="AC48126" s="1"/>
      <c r="AJ48126" s="1"/>
      <c r="AK48126" s="1"/>
      <c r="AL48126" s="1"/>
    </row>
    <row r="48127">
      <c r="I48127" s="1"/>
      <c r="J48127" s="1"/>
      <c r="K48127" s="1"/>
      <c r="AA48127" s="1"/>
      <c r="AB48127" s="1"/>
      <c r="AC48127" s="1"/>
      <c r="AJ48127" s="1"/>
      <c r="AK48127" s="1"/>
      <c r="AL48127" s="1"/>
    </row>
    <row r="48128">
      <c r="I48128" s="1"/>
      <c r="J48128" s="1"/>
      <c r="K48128" s="1"/>
      <c r="AA48128" s="1"/>
      <c r="AB48128" s="1"/>
      <c r="AC48128" s="1"/>
      <c r="AJ48128" s="1"/>
      <c r="AK48128" s="1"/>
      <c r="AL48128" s="1"/>
    </row>
    <row r="48129">
      <c r="I48129" s="1"/>
      <c r="J48129" s="1"/>
      <c r="K48129" s="1"/>
      <c r="AA48129" s="1"/>
      <c r="AB48129" s="1"/>
      <c r="AC48129" s="1"/>
      <c r="AJ48129" s="1"/>
      <c r="AK48129" s="1"/>
      <c r="AL48129" s="1"/>
    </row>
    <row r="48130">
      <c r="I48130" s="1"/>
      <c r="J48130" s="1"/>
      <c r="K48130" s="1"/>
      <c r="AA48130" s="1"/>
      <c r="AB48130" s="1"/>
      <c r="AC48130" s="1"/>
      <c r="AJ48130" s="1"/>
      <c r="AK48130" s="1"/>
      <c r="AL48130" s="1"/>
    </row>
    <row r="48131">
      <c r="I48131" s="1"/>
      <c r="J48131" s="1"/>
      <c r="K48131" s="1"/>
      <c r="AA48131" s="1"/>
      <c r="AB48131" s="1"/>
      <c r="AC48131" s="1"/>
      <c r="AJ48131" s="1"/>
      <c r="AK48131" s="1"/>
      <c r="AL48131" s="1"/>
    </row>
    <row r="48132">
      <c r="I48132" s="1"/>
      <c r="J48132" s="1"/>
      <c r="K48132" s="1"/>
      <c r="AA48132" s="1"/>
      <c r="AB48132" s="1"/>
      <c r="AC48132" s="1"/>
      <c r="AJ48132" s="1"/>
      <c r="AK48132" s="1"/>
      <c r="AL48132" s="1"/>
    </row>
    <row r="48133">
      <c r="I48133" s="1"/>
      <c r="J48133" s="1"/>
      <c r="K48133" s="1"/>
      <c r="AA48133" s="1"/>
      <c r="AB48133" s="1"/>
      <c r="AC48133" s="1"/>
      <c r="AJ48133" s="1"/>
      <c r="AK48133" s="1"/>
      <c r="AL48133" s="1"/>
    </row>
    <row r="48134">
      <c r="I48134" s="1"/>
      <c r="J48134" s="1"/>
      <c r="K48134" s="1"/>
      <c r="AA48134" s="1"/>
      <c r="AB48134" s="1"/>
      <c r="AC48134" s="1"/>
      <c r="AJ48134" s="1"/>
      <c r="AK48134" s="1"/>
      <c r="AL48134" s="1"/>
    </row>
    <row r="48135">
      <c r="I48135" s="1"/>
      <c r="J48135" s="1"/>
      <c r="K48135" s="1"/>
      <c r="AA48135" s="1"/>
      <c r="AB48135" s="1"/>
      <c r="AC48135" s="1"/>
      <c r="AJ48135" s="1"/>
      <c r="AK48135" s="1"/>
      <c r="AL48135" s="1"/>
    </row>
    <row r="48136">
      <c r="I48136" s="1"/>
      <c r="J48136" s="1"/>
      <c r="K48136" s="1"/>
      <c r="AA48136" s="1"/>
      <c r="AB48136" s="1"/>
      <c r="AC48136" s="1"/>
      <c r="AJ48136" s="1"/>
      <c r="AK48136" s="1"/>
      <c r="AL48136" s="1"/>
    </row>
    <row r="48137">
      <c r="I48137" s="1"/>
      <c r="J48137" s="1"/>
      <c r="K48137" s="1"/>
      <c r="AA48137" s="1"/>
      <c r="AB48137" s="1"/>
      <c r="AC48137" s="1"/>
      <c r="AJ48137" s="1"/>
      <c r="AK48137" s="1"/>
      <c r="AL48137" s="1"/>
    </row>
    <row r="48138">
      <c r="I48138" s="1"/>
      <c r="J48138" s="1"/>
      <c r="K48138" s="1"/>
      <c r="AA48138" s="1"/>
      <c r="AB48138" s="1"/>
      <c r="AC48138" s="1"/>
      <c r="AJ48138" s="1"/>
      <c r="AK48138" s="1"/>
      <c r="AL48138" s="1"/>
    </row>
    <row r="48139">
      <c r="I48139" s="1"/>
      <c r="J48139" s="1"/>
      <c r="K48139" s="1"/>
      <c r="AA48139" s="1"/>
      <c r="AB48139" s="1"/>
      <c r="AC48139" s="1"/>
      <c r="AJ48139" s="1"/>
      <c r="AK48139" s="1"/>
      <c r="AL48139" s="1"/>
    </row>
    <row r="48140">
      <c r="I48140" s="1"/>
      <c r="J48140" s="1"/>
      <c r="K48140" s="1"/>
      <c r="AA48140" s="1"/>
      <c r="AB48140" s="1"/>
      <c r="AC48140" s="1"/>
      <c r="AJ48140" s="1"/>
      <c r="AK48140" s="1"/>
      <c r="AL48140" s="1"/>
    </row>
    <row r="48141">
      <c r="I48141" s="1"/>
      <c r="J48141" s="1"/>
      <c r="K48141" s="1"/>
      <c r="AA48141" s="1"/>
      <c r="AB48141" s="1"/>
      <c r="AC48141" s="1"/>
      <c r="AJ48141" s="1"/>
      <c r="AK48141" s="1"/>
      <c r="AL48141" s="1"/>
    </row>
    <row r="48142">
      <c r="I48142" s="1"/>
      <c r="J48142" s="1"/>
      <c r="K48142" s="1"/>
      <c r="AA48142" s="1"/>
      <c r="AB48142" s="1"/>
      <c r="AC48142" s="1"/>
      <c r="AJ48142" s="1"/>
      <c r="AK48142" s="1"/>
      <c r="AL48142" s="1"/>
    </row>
    <row r="48143">
      <c r="I48143" s="1"/>
      <c r="J48143" s="1"/>
      <c r="K48143" s="1"/>
      <c r="AA48143" s="1"/>
      <c r="AB48143" s="1"/>
      <c r="AC48143" s="1"/>
      <c r="AJ48143" s="1"/>
      <c r="AK48143" s="1"/>
      <c r="AL48143" s="1"/>
    </row>
    <row r="48144">
      <c r="I48144" s="1"/>
      <c r="J48144" s="1"/>
      <c r="K48144" s="1"/>
      <c r="AA48144" s="1"/>
      <c r="AB48144" s="1"/>
      <c r="AC48144" s="1"/>
      <c r="AJ48144" s="1"/>
      <c r="AK48144" s="1"/>
      <c r="AL48144" s="1"/>
    </row>
    <row r="48145">
      <c r="I48145" s="1"/>
      <c r="J48145" s="1"/>
      <c r="K48145" s="1"/>
      <c r="AA48145" s="1"/>
      <c r="AB48145" s="1"/>
      <c r="AC48145" s="1"/>
      <c r="AJ48145" s="1"/>
      <c r="AK48145" s="1"/>
      <c r="AL48145" s="1"/>
    </row>
    <row r="48146">
      <c r="I48146" s="1"/>
      <c r="J48146" s="1"/>
      <c r="K48146" s="1"/>
      <c r="AA48146" s="1"/>
      <c r="AB48146" s="1"/>
      <c r="AC48146" s="1"/>
      <c r="AJ48146" s="1"/>
      <c r="AK48146" s="1"/>
      <c r="AL48146" s="1"/>
    </row>
    <row r="48147">
      <c r="I48147" s="1"/>
      <c r="J48147" s="1"/>
      <c r="K48147" s="1"/>
      <c r="AA48147" s="1"/>
      <c r="AB48147" s="1"/>
      <c r="AC48147" s="1"/>
      <c r="AJ48147" s="1"/>
      <c r="AK48147" s="1"/>
      <c r="AL48147" s="1"/>
    </row>
    <row r="48148">
      <c r="I48148" s="1"/>
      <c r="J48148" s="1"/>
      <c r="K48148" s="1"/>
      <c r="AA48148" s="1"/>
      <c r="AB48148" s="1"/>
      <c r="AC48148" s="1"/>
      <c r="AJ48148" s="1"/>
      <c r="AK48148" s="1"/>
      <c r="AL48148" s="1"/>
    </row>
    <row r="48149">
      <c r="I48149" s="1"/>
      <c r="J48149" s="1"/>
      <c r="K48149" s="1"/>
      <c r="AA48149" s="1"/>
      <c r="AB48149" s="1"/>
      <c r="AC48149" s="1"/>
      <c r="AJ48149" s="1"/>
      <c r="AK48149" s="1"/>
      <c r="AL48149" s="1"/>
    </row>
    <row r="48150">
      <c r="I48150" s="1"/>
      <c r="J48150" s="1"/>
      <c r="K48150" s="1"/>
      <c r="AA48150" s="1"/>
      <c r="AB48150" s="1"/>
      <c r="AC48150" s="1"/>
      <c r="AJ48150" s="1"/>
      <c r="AK48150" s="1"/>
      <c r="AL48150" s="1"/>
    </row>
    <row r="48151">
      <c r="I48151" s="1"/>
      <c r="J48151" s="1"/>
      <c r="K48151" s="1"/>
      <c r="AA48151" s="1"/>
      <c r="AB48151" s="1"/>
      <c r="AC48151" s="1"/>
      <c r="AJ48151" s="1"/>
      <c r="AK48151" s="1"/>
      <c r="AL48151" s="1"/>
    </row>
    <row r="48152">
      <c r="I48152" s="1"/>
      <c r="J48152" s="1"/>
      <c r="K48152" s="1"/>
      <c r="AA48152" s="1"/>
      <c r="AB48152" s="1"/>
      <c r="AC48152" s="1"/>
      <c r="AJ48152" s="1"/>
      <c r="AK48152" s="1"/>
      <c r="AL48152" s="1"/>
    </row>
    <row r="48153">
      <c r="I48153" s="1"/>
      <c r="J48153" s="1"/>
      <c r="K48153" s="1"/>
      <c r="AA48153" s="1"/>
      <c r="AB48153" s="1"/>
      <c r="AC48153" s="1"/>
      <c r="AJ48153" s="1"/>
      <c r="AK48153" s="1"/>
      <c r="AL48153" s="1"/>
    </row>
    <row r="48154">
      <c r="I48154" s="1"/>
      <c r="J48154" s="1"/>
      <c r="K48154" s="1"/>
      <c r="AA48154" s="1"/>
      <c r="AB48154" s="1"/>
      <c r="AC48154" s="1"/>
      <c r="AJ48154" s="1"/>
      <c r="AK48154" s="1"/>
      <c r="AL48154" s="1"/>
    </row>
    <row r="48155">
      <c r="I48155" s="1"/>
      <c r="J48155" s="1"/>
      <c r="K48155" s="1"/>
      <c r="AA48155" s="1"/>
      <c r="AB48155" s="1"/>
      <c r="AC48155" s="1"/>
      <c r="AJ48155" s="1"/>
      <c r="AK48155" s="1"/>
      <c r="AL48155" s="1"/>
    </row>
    <row r="48156">
      <c r="I48156" s="1"/>
      <c r="J48156" s="1"/>
      <c r="K48156" s="1"/>
      <c r="AA48156" s="1"/>
      <c r="AB48156" s="1"/>
      <c r="AC48156" s="1"/>
      <c r="AJ48156" s="1"/>
      <c r="AK48156" s="1"/>
      <c r="AL48156" s="1"/>
    </row>
    <row r="48157">
      <c r="I48157" s="1"/>
      <c r="J48157" s="1"/>
      <c r="K48157" s="1"/>
      <c r="AA48157" s="1"/>
      <c r="AB48157" s="1"/>
      <c r="AC48157" s="1"/>
      <c r="AJ48157" s="1"/>
      <c r="AK48157" s="1"/>
      <c r="AL48157" s="1"/>
    </row>
    <row r="48158">
      <c r="I48158" s="1"/>
      <c r="J48158" s="1"/>
      <c r="K48158" s="1"/>
      <c r="AA48158" s="1"/>
      <c r="AB48158" s="1"/>
      <c r="AC48158" s="1"/>
      <c r="AJ48158" s="1"/>
      <c r="AK48158" s="1"/>
      <c r="AL48158" s="1"/>
    </row>
    <row r="48159">
      <c r="I48159" s="1"/>
      <c r="J48159" s="1"/>
      <c r="K48159" s="1"/>
      <c r="AA48159" s="1"/>
      <c r="AB48159" s="1"/>
      <c r="AC48159" s="1"/>
      <c r="AJ48159" s="1"/>
      <c r="AK48159" s="1"/>
      <c r="AL48159" s="1"/>
    </row>
    <row r="48160">
      <c r="I48160" s="1"/>
      <c r="J48160" s="1"/>
      <c r="K48160" s="1"/>
      <c r="AA48160" s="1"/>
      <c r="AB48160" s="1"/>
      <c r="AC48160" s="1"/>
      <c r="AJ48160" s="1"/>
      <c r="AK48160" s="1"/>
      <c r="AL48160" s="1"/>
    </row>
    <row r="48161">
      <c r="I48161" s="1"/>
      <c r="J48161" s="1"/>
      <c r="K48161" s="1"/>
      <c r="AA48161" s="1"/>
      <c r="AB48161" s="1"/>
      <c r="AC48161" s="1"/>
      <c r="AJ48161" s="1"/>
      <c r="AK48161" s="1"/>
      <c r="AL48161" s="1"/>
    </row>
    <row r="48162">
      <c r="I48162" s="1"/>
      <c r="J48162" s="1"/>
      <c r="K48162" s="1"/>
      <c r="AA48162" s="1"/>
      <c r="AB48162" s="1"/>
      <c r="AC48162" s="1"/>
      <c r="AJ48162" s="1"/>
      <c r="AK48162" s="1"/>
      <c r="AL48162" s="1"/>
    </row>
    <row r="48163">
      <c r="I48163" s="1"/>
      <c r="J48163" s="1"/>
      <c r="K48163" s="1"/>
      <c r="AA48163" s="1"/>
      <c r="AB48163" s="1"/>
      <c r="AC48163" s="1"/>
      <c r="AJ48163" s="1"/>
      <c r="AK48163" s="1"/>
      <c r="AL48163" s="1"/>
    </row>
    <row r="48164">
      <c r="I48164" s="1"/>
      <c r="J48164" s="1"/>
      <c r="K48164" s="1"/>
      <c r="AA48164" s="1"/>
      <c r="AB48164" s="1"/>
      <c r="AC48164" s="1"/>
      <c r="AJ48164" s="1"/>
      <c r="AK48164" s="1"/>
      <c r="AL48164" s="1"/>
    </row>
    <row r="48165">
      <c r="I48165" s="1"/>
      <c r="J48165" s="1"/>
      <c r="K48165" s="1"/>
      <c r="AA48165" s="1"/>
      <c r="AB48165" s="1"/>
      <c r="AC48165" s="1"/>
      <c r="AJ48165" s="1"/>
      <c r="AK48165" s="1"/>
      <c r="AL48165" s="1"/>
    </row>
    <row r="48166">
      <c r="I48166" s="1"/>
      <c r="J48166" s="1"/>
      <c r="K48166" s="1"/>
      <c r="AA48166" s="1"/>
      <c r="AB48166" s="1"/>
      <c r="AC48166" s="1"/>
      <c r="AJ48166" s="1"/>
      <c r="AK48166" s="1"/>
      <c r="AL48166" s="1"/>
    </row>
    <row r="48167">
      <c r="I48167" s="1"/>
      <c r="J48167" s="1"/>
      <c r="K48167" s="1"/>
      <c r="AA48167" s="1"/>
      <c r="AB48167" s="1"/>
      <c r="AC48167" s="1"/>
      <c r="AJ48167" s="1"/>
      <c r="AK48167" s="1"/>
      <c r="AL48167" s="1"/>
    </row>
    <row r="48168">
      <c r="I48168" s="1"/>
      <c r="J48168" s="1"/>
      <c r="K48168" s="1"/>
      <c r="AA48168" s="1"/>
      <c r="AB48168" s="1"/>
      <c r="AC48168" s="1"/>
      <c r="AJ48168" s="1"/>
      <c r="AK48168" s="1"/>
      <c r="AL48168" s="1"/>
    </row>
    <row r="48169">
      <c r="I48169" s="1"/>
      <c r="J48169" s="1"/>
      <c r="K48169" s="1"/>
      <c r="AA48169" s="1"/>
      <c r="AB48169" s="1"/>
      <c r="AC48169" s="1"/>
      <c r="AJ48169" s="1"/>
      <c r="AK48169" s="1"/>
      <c r="AL48169" s="1"/>
    </row>
    <row r="48170">
      <c r="I48170" s="1"/>
      <c r="J48170" s="1"/>
      <c r="K48170" s="1"/>
      <c r="AA48170" s="1"/>
      <c r="AB48170" s="1"/>
      <c r="AC48170" s="1"/>
      <c r="AJ48170" s="1"/>
      <c r="AK48170" s="1"/>
      <c r="AL48170" s="1"/>
    </row>
    <row r="48171">
      <c r="I48171" s="1"/>
      <c r="J48171" s="1"/>
      <c r="K48171" s="1"/>
      <c r="AA48171" s="1"/>
      <c r="AB48171" s="1"/>
      <c r="AC48171" s="1"/>
      <c r="AJ48171" s="1"/>
      <c r="AK48171" s="1"/>
      <c r="AL48171" s="1"/>
    </row>
    <row r="48172">
      <c r="I48172" s="1"/>
      <c r="J48172" s="1"/>
      <c r="K48172" s="1"/>
      <c r="AA48172" s="1"/>
      <c r="AB48172" s="1"/>
      <c r="AC48172" s="1"/>
      <c r="AJ48172" s="1"/>
      <c r="AK48172" s="1"/>
      <c r="AL48172" s="1"/>
    </row>
    <row r="48173">
      <c r="I48173" s="1"/>
      <c r="J48173" s="1"/>
      <c r="K48173" s="1"/>
      <c r="AA48173" s="1"/>
      <c r="AB48173" s="1"/>
      <c r="AC48173" s="1"/>
      <c r="AJ48173" s="1"/>
      <c r="AK48173" s="1"/>
      <c r="AL48173" s="1"/>
    </row>
    <row r="48174">
      <c r="I48174" s="1"/>
      <c r="J48174" s="1"/>
      <c r="K48174" s="1"/>
      <c r="AA48174" s="1"/>
      <c r="AB48174" s="1"/>
      <c r="AC48174" s="1"/>
      <c r="AJ48174" s="1"/>
      <c r="AK48174" s="1"/>
      <c r="AL48174" s="1"/>
    </row>
    <row r="48175">
      <c r="I48175" s="1"/>
      <c r="J48175" s="1"/>
      <c r="K48175" s="1"/>
      <c r="AA48175" s="1"/>
      <c r="AB48175" s="1"/>
      <c r="AC48175" s="1"/>
      <c r="AJ48175" s="1"/>
      <c r="AK48175" s="1"/>
      <c r="AL48175" s="1"/>
    </row>
    <row r="48176">
      <c r="I48176" s="1"/>
      <c r="J48176" s="1"/>
      <c r="K48176" s="1"/>
      <c r="AA48176" s="1"/>
      <c r="AB48176" s="1"/>
      <c r="AC48176" s="1"/>
      <c r="AJ48176" s="1"/>
      <c r="AK48176" s="1"/>
      <c r="AL48176" s="1"/>
    </row>
    <row r="48177">
      <c r="I48177" s="1"/>
      <c r="J48177" s="1"/>
      <c r="K48177" s="1"/>
      <c r="AA48177" s="1"/>
      <c r="AB48177" s="1"/>
      <c r="AC48177" s="1"/>
      <c r="AJ48177" s="1"/>
      <c r="AK48177" s="1"/>
      <c r="AL48177" s="1"/>
    </row>
    <row r="48178">
      <c r="I48178" s="1"/>
      <c r="J48178" s="1"/>
      <c r="K48178" s="1"/>
      <c r="AA48178" s="1"/>
      <c r="AB48178" s="1"/>
      <c r="AC48178" s="1"/>
      <c r="AJ48178" s="1"/>
      <c r="AK48178" s="1"/>
      <c r="AL48178" s="1"/>
    </row>
    <row r="48179">
      <c r="I48179" s="1"/>
      <c r="J48179" s="1"/>
      <c r="K48179" s="1"/>
      <c r="AA48179" s="1"/>
      <c r="AB48179" s="1"/>
      <c r="AC48179" s="1"/>
      <c r="AJ48179" s="1"/>
      <c r="AK48179" s="1"/>
      <c r="AL48179" s="1"/>
    </row>
    <row r="48180">
      <c r="I48180" s="1"/>
      <c r="J48180" s="1"/>
      <c r="K48180" s="1"/>
      <c r="AA48180" s="1"/>
      <c r="AB48180" s="1"/>
      <c r="AC48180" s="1"/>
      <c r="AJ48180" s="1"/>
      <c r="AK48180" s="1"/>
      <c r="AL48180" s="1"/>
    </row>
    <row r="48181">
      <c r="I48181" s="1"/>
      <c r="J48181" s="1"/>
      <c r="K48181" s="1"/>
      <c r="AA48181" s="1"/>
      <c r="AB48181" s="1"/>
      <c r="AC48181" s="1"/>
      <c r="AJ48181" s="1"/>
      <c r="AK48181" s="1"/>
      <c r="AL48181" s="1"/>
    </row>
    <row r="48182">
      <c r="I48182" s="1"/>
      <c r="J48182" s="1"/>
      <c r="K48182" s="1"/>
      <c r="AA48182" s="1"/>
      <c r="AB48182" s="1"/>
      <c r="AC48182" s="1"/>
      <c r="AJ48182" s="1"/>
      <c r="AK48182" s="1"/>
      <c r="AL48182" s="1"/>
    </row>
    <row r="48183">
      <c r="I48183" s="1"/>
      <c r="J48183" s="1"/>
      <c r="K48183" s="1"/>
      <c r="AA48183" s="1"/>
      <c r="AB48183" s="1"/>
      <c r="AC48183" s="1"/>
      <c r="AJ48183" s="1"/>
      <c r="AK48183" s="1"/>
      <c r="AL48183" s="1"/>
    </row>
    <row r="48184">
      <c r="I48184" s="1"/>
      <c r="J48184" s="1"/>
      <c r="K48184" s="1"/>
      <c r="AA48184" s="1"/>
      <c r="AB48184" s="1"/>
      <c r="AC48184" s="1"/>
      <c r="AJ48184" s="1"/>
      <c r="AK48184" s="1"/>
      <c r="AL48184" s="1"/>
    </row>
    <row r="48185">
      <c r="I48185" s="1"/>
      <c r="J48185" s="1"/>
      <c r="K48185" s="1"/>
      <c r="AA48185" s="1"/>
      <c r="AB48185" s="1"/>
      <c r="AC48185" s="1"/>
      <c r="AJ48185" s="1"/>
      <c r="AK48185" s="1"/>
      <c r="AL48185" s="1"/>
    </row>
    <row r="48186">
      <c r="I48186" s="1"/>
      <c r="J48186" s="1"/>
      <c r="K48186" s="1"/>
      <c r="AA48186" s="1"/>
      <c r="AB48186" s="1"/>
      <c r="AC48186" s="1"/>
      <c r="AJ48186" s="1"/>
      <c r="AK48186" s="1"/>
      <c r="AL48186" s="1"/>
    </row>
    <row r="48187">
      <c r="I48187" s="1"/>
      <c r="J48187" s="1"/>
      <c r="K48187" s="1"/>
      <c r="AA48187" s="1"/>
      <c r="AB48187" s="1"/>
      <c r="AC48187" s="1"/>
      <c r="AJ48187" s="1"/>
      <c r="AK48187" s="1"/>
      <c r="AL48187" s="1"/>
    </row>
    <row r="48188">
      <c r="I48188" s="1"/>
      <c r="J48188" s="1"/>
      <c r="K48188" s="1"/>
      <c r="AA48188" s="1"/>
      <c r="AB48188" s="1"/>
      <c r="AC48188" s="1"/>
      <c r="AJ48188" s="1"/>
      <c r="AK48188" s="1"/>
      <c r="AL48188" s="1"/>
    </row>
    <row r="48189">
      <c r="I48189" s="1"/>
      <c r="J48189" s="1"/>
      <c r="K48189" s="1"/>
      <c r="AA48189" s="1"/>
      <c r="AB48189" s="1"/>
      <c r="AC48189" s="1"/>
      <c r="AJ48189" s="1"/>
      <c r="AK48189" s="1"/>
      <c r="AL48189" s="1"/>
    </row>
    <row r="48190">
      <c r="I48190" s="1"/>
      <c r="J48190" s="1"/>
      <c r="K48190" s="1"/>
      <c r="AA48190" s="1"/>
      <c r="AB48190" s="1"/>
      <c r="AC48190" s="1"/>
      <c r="AJ48190" s="1"/>
      <c r="AK48190" s="1"/>
      <c r="AL48190" s="1"/>
    </row>
    <row r="48191">
      <c r="I48191" s="1"/>
      <c r="J48191" s="1"/>
      <c r="K48191" s="1"/>
      <c r="AA48191" s="1"/>
      <c r="AB48191" s="1"/>
      <c r="AC48191" s="1"/>
      <c r="AJ48191" s="1"/>
      <c r="AK48191" s="1"/>
      <c r="AL48191" s="1"/>
    </row>
    <row r="48192">
      <c r="I48192" s="1"/>
      <c r="J48192" s="1"/>
      <c r="K48192" s="1"/>
      <c r="AA48192" s="1"/>
      <c r="AB48192" s="1"/>
      <c r="AC48192" s="1"/>
      <c r="AJ48192" s="1"/>
      <c r="AK48192" s="1"/>
      <c r="AL48192" s="1"/>
    </row>
    <row r="48193">
      <c r="I48193" s="1"/>
      <c r="J48193" s="1"/>
      <c r="K48193" s="1"/>
      <c r="AA48193" s="1"/>
      <c r="AB48193" s="1"/>
      <c r="AC48193" s="1"/>
      <c r="AJ48193" s="1"/>
      <c r="AK48193" s="1"/>
      <c r="AL48193" s="1"/>
    </row>
    <row r="48194">
      <c r="I48194" s="1"/>
      <c r="J48194" s="1"/>
      <c r="K48194" s="1"/>
      <c r="AA48194" s="1"/>
      <c r="AB48194" s="1"/>
      <c r="AC48194" s="1"/>
      <c r="AJ48194" s="1"/>
      <c r="AK48194" s="1"/>
      <c r="AL48194" s="1"/>
    </row>
    <row r="48195">
      <c r="I48195" s="1"/>
      <c r="J48195" s="1"/>
      <c r="K48195" s="1"/>
      <c r="AA48195" s="1"/>
      <c r="AB48195" s="1"/>
      <c r="AC48195" s="1"/>
      <c r="AJ48195" s="1"/>
      <c r="AK48195" s="1"/>
      <c r="AL48195" s="1"/>
    </row>
    <row r="48196">
      <c r="I48196" s="1"/>
      <c r="J48196" s="1"/>
      <c r="K48196" s="1"/>
      <c r="AA48196" s="1"/>
      <c r="AB48196" s="1"/>
      <c r="AC48196" s="1"/>
      <c r="AJ48196" s="1"/>
      <c r="AK48196" s="1"/>
      <c r="AL48196" s="1"/>
    </row>
    <row r="48197">
      <c r="I48197" s="1"/>
      <c r="J48197" s="1"/>
      <c r="K48197" s="1"/>
      <c r="AA48197" s="1"/>
      <c r="AB48197" s="1"/>
      <c r="AC48197" s="1"/>
      <c r="AJ48197" s="1"/>
      <c r="AK48197" s="1"/>
      <c r="AL48197" s="1"/>
    </row>
    <row r="48198">
      <c r="I48198" s="1"/>
      <c r="J48198" s="1"/>
      <c r="K48198" s="1"/>
      <c r="AA48198" s="1"/>
      <c r="AB48198" s="1"/>
      <c r="AC48198" s="1"/>
      <c r="AJ48198" s="1"/>
      <c r="AK48198" s="1"/>
      <c r="AL48198" s="1"/>
    </row>
    <row r="48199">
      <c r="I48199" s="1"/>
      <c r="J48199" s="1"/>
      <c r="K48199" s="1"/>
      <c r="AA48199" s="1"/>
      <c r="AB48199" s="1"/>
      <c r="AC48199" s="1"/>
      <c r="AJ48199" s="1"/>
      <c r="AK48199" s="1"/>
      <c r="AL48199" s="1"/>
    </row>
    <row r="48200">
      <c r="I48200" s="1"/>
      <c r="J48200" s="1"/>
      <c r="K48200" s="1"/>
      <c r="AA48200" s="1"/>
      <c r="AB48200" s="1"/>
      <c r="AC48200" s="1"/>
      <c r="AJ48200" s="1"/>
      <c r="AK48200" s="1"/>
      <c r="AL48200" s="1"/>
    </row>
    <row r="48201">
      <c r="I48201" s="1"/>
      <c r="J48201" s="1"/>
      <c r="K48201" s="1"/>
      <c r="AA48201" s="1"/>
      <c r="AB48201" s="1"/>
      <c r="AC48201" s="1"/>
      <c r="AJ48201" s="1"/>
      <c r="AK48201" s="1"/>
      <c r="AL48201" s="1"/>
    </row>
    <row r="48202">
      <c r="I48202" s="1"/>
      <c r="J48202" s="1"/>
      <c r="K48202" s="1"/>
      <c r="AA48202" s="1"/>
      <c r="AB48202" s="1"/>
      <c r="AC48202" s="1"/>
      <c r="AJ48202" s="1"/>
      <c r="AK48202" s="1"/>
      <c r="AL48202" s="1"/>
    </row>
    <row r="48203">
      <c r="I48203" s="1"/>
      <c r="J48203" s="1"/>
      <c r="K48203" s="1"/>
      <c r="AA48203" s="1"/>
      <c r="AB48203" s="1"/>
      <c r="AC48203" s="1"/>
      <c r="AJ48203" s="1"/>
      <c r="AK48203" s="1"/>
      <c r="AL48203" s="1"/>
    </row>
    <row r="48204">
      <c r="I48204" s="1"/>
      <c r="J48204" s="1"/>
      <c r="K48204" s="1"/>
      <c r="AA48204" s="1"/>
      <c r="AB48204" s="1"/>
      <c r="AC48204" s="1"/>
      <c r="AJ48204" s="1"/>
      <c r="AK48204" s="1"/>
      <c r="AL48204" s="1"/>
    </row>
    <row r="48205">
      <c r="I48205" s="1"/>
      <c r="J48205" s="1"/>
      <c r="K48205" s="1"/>
      <c r="AA48205" s="1"/>
      <c r="AB48205" s="1"/>
      <c r="AC48205" s="1"/>
      <c r="AJ48205" s="1"/>
      <c r="AK48205" s="1"/>
      <c r="AL48205" s="1"/>
    </row>
    <row r="48206">
      <c r="I48206" s="1"/>
      <c r="J48206" s="1"/>
      <c r="K48206" s="1"/>
      <c r="AA48206" s="1"/>
      <c r="AB48206" s="1"/>
      <c r="AC48206" s="1"/>
      <c r="AJ48206" s="1"/>
      <c r="AK48206" s="1"/>
      <c r="AL48206" s="1"/>
    </row>
    <row r="48207">
      <c r="I48207" s="1"/>
      <c r="J48207" s="1"/>
      <c r="K48207" s="1"/>
      <c r="AA48207" s="1"/>
      <c r="AB48207" s="1"/>
      <c r="AC48207" s="1"/>
      <c r="AJ48207" s="1"/>
      <c r="AK48207" s="1"/>
      <c r="AL48207" s="1"/>
    </row>
    <row r="48208">
      <c r="I48208" s="1"/>
      <c r="J48208" s="1"/>
      <c r="K48208" s="1"/>
      <c r="AA48208" s="1"/>
      <c r="AB48208" s="1"/>
      <c r="AC48208" s="1"/>
      <c r="AJ48208" s="1"/>
      <c r="AK48208" s="1"/>
      <c r="AL48208" s="1"/>
    </row>
    <row r="48209">
      <c r="I48209" s="1"/>
      <c r="J48209" s="1"/>
      <c r="K48209" s="1"/>
      <c r="AA48209" s="1"/>
      <c r="AB48209" s="1"/>
      <c r="AC48209" s="1"/>
      <c r="AJ48209" s="1"/>
      <c r="AK48209" s="1"/>
      <c r="AL48209" s="1"/>
    </row>
    <row r="48210">
      <c r="I48210" s="1"/>
      <c r="J48210" s="1"/>
      <c r="K48210" s="1"/>
      <c r="AA48210" s="1"/>
      <c r="AB48210" s="1"/>
      <c r="AC48210" s="1"/>
      <c r="AJ48210" s="1"/>
      <c r="AK48210" s="1"/>
      <c r="AL48210" s="1"/>
    </row>
    <row r="48211">
      <c r="I48211" s="1"/>
      <c r="J48211" s="1"/>
      <c r="K48211" s="1"/>
      <c r="AA48211" s="1"/>
      <c r="AB48211" s="1"/>
      <c r="AC48211" s="1"/>
      <c r="AJ48211" s="1"/>
      <c r="AK48211" s="1"/>
      <c r="AL48211" s="1"/>
    </row>
    <row r="48212">
      <c r="I48212" s="1"/>
      <c r="J48212" s="1"/>
      <c r="K48212" s="1"/>
      <c r="AA48212" s="1"/>
      <c r="AB48212" s="1"/>
      <c r="AC48212" s="1"/>
      <c r="AJ48212" s="1"/>
      <c r="AK48212" s="1"/>
      <c r="AL48212" s="1"/>
    </row>
    <row r="48213">
      <c r="I48213" s="1"/>
      <c r="J48213" s="1"/>
      <c r="K48213" s="1"/>
      <c r="AA48213" s="1"/>
      <c r="AB48213" s="1"/>
      <c r="AC48213" s="1"/>
      <c r="AJ48213" s="1"/>
      <c r="AK48213" s="1"/>
      <c r="AL48213" s="1"/>
    </row>
    <row r="48214">
      <c r="I48214" s="1"/>
      <c r="J48214" s="1"/>
      <c r="K48214" s="1"/>
      <c r="AA48214" s="1"/>
      <c r="AB48214" s="1"/>
      <c r="AC48214" s="1"/>
      <c r="AJ48214" s="1"/>
      <c r="AK48214" s="1"/>
      <c r="AL48214" s="1"/>
    </row>
    <row r="48215">
      <c r="I48215" s="1"/>
      <c r="J48215" s="1"/>
      <c r="K48215" s="1"/>
      <c r="AA48215" s="1"/>
      <c r="AB48215" s="1"/>
      <c r="AC48215" s="1"/>
      <c r="AJ48215" s="1"/>
      <c r="AK48215" s="1"/>
      <c r="AL48215" s="1"/>
    </row>
    <row r="48216">
      <c r="I48216" s="1"/>
      <c r="J48216" s="1"/>
      <c r="K48216" s="1"/>
      <c r="AA48216" s="1"/>
      <c r="AB48216" s="1"/>
      <c r="AC48216" s="1"/>
      <c r="AJ48216" s="1"/>
      <c r="AK48216" s="1"/>
      <c r="AL48216" s="1"/>
    </row>
    <row r="48217">
      <c r="I48217" s="1"/>
      <c r="J48217" s="1"/>
      <c r="K48217" s="1"/>
      <c r="AA48217" s="1"/>
      <c r="AB48217" s="1"/>
      <c r="AC48217" s="1"/>
      <c r="AJ48217" s="1"/>
      <c r="AK48217" s="1"/>
      <c r="AL48217" s="1"/>
    </row>
    <row r="48218">
      <c r="I48218" s="1"/>
      <c r="J48218" s="1"/>
      <c r="K48218" s="1"/>
      <c r="AA48218" s="1"/>
      <c r="AB48218" s="1"/>
      <c r="AC48218" s="1"/>
      <c r="AJ48218" s="1"/>
      <c r="AK48218" s="1"/>
      <c r="AL48218" s="1"/>
    </row>
    <row r="48219">
      <c r="I48219" s="1"/>
      <c r="J48219" s="1"/>
      <c r="K48219" s="1"/>
      <c r="AA48219" s="1"/>
      <c r="AB48219" s="1"/>
      <c r="AC48219" s="1"/>
      <c r="AJ48219" s="1"/>
      <c r="AK48219" s="1"/>
      <c r="AL48219" s="1"/>
    </row>
    <row r="48220">
      <c r="I48220" s="1"/>
      <c r="J48220" s="1"/>
      <c r="K48220" s="1"/>
      <c r="AA48220" s="1"/>
      <c r="AB48220" s="1"/>
      <c r="AC48220" s="1"/>
      <c r="AJ48220" s="1"/>
      <c r="AK48220" s="1"/>
      <c r="AL48220" s="1"/>
    </row>
    <row r="48221">
      <c r="I48221" s="1"/>
      <c r="J48221" s="1"/>
      <c r="K48221" s="1"/>
      <c r="AA48221" s="1"/>
      <c r="AB48221" s="1"/>
      <c r="AC48221" s="1"/>
      <c r="AJ48221" s="1"/>
      <c r="AK48221" s="1"/>
      <c r="AL48221" s="1"/>
    </row>
    <row r="48222">
      <c r="I48222" s="1"/>
      <c r="J48222" s="1"/>
      <c r="K48222" s="1"/>
      <c r="AA48222" s="1"/>
      <c r="AB48222" s="1"/>
      <c r="AC48222" s="1"/>
      <c r="AJ48222" s="1"/>
      <c r="AK48222" s="1"/>
      <c r="AL48222" s="1"/>
    </row>
    <row r="48223">
      <c r="I48223" s="1"/>
      <c r="J48223" s="1"/>
      <c r="K48223" s="1"/>
      <c r="AA48223" s="1"/>
      <c r="AB48223" s="1"/>
      <c r="AC48223" s="1"/>
      <c r="AJ48223" s="1"/>
      <c r="AK48223" s="1"/>
      <c r="AL48223" s="1"/>
    </row>
    <row r="48224">
      <c r="I48224" s="1"/>
      <c r="J48224" s="1"/>
      <c r="K48224" s="1"/>
      <c r="AA48224" s="1"/>
      <c r="AB48224" s="1"/>
      <c r="AC48224" s="1"/>
      <c r="AJ48224" s="1"/>
      <c r="AK48224" s="1"/>
      <c r="AL48224" s="1"/>
    </row>
    <row r="48225">
      <c r="I48225" s="1"/>
      <c r="J48225" s="1"/>
      <c r="K48225" s="1"/>
      <c r="AA48225" s="1"/>
      <c r="AB48225" s="1"/>
      <c r="AC48225" s="1"/>
      <c r="AJ48225" s="1"/>
      <c r="AK48225" s="1"/>
      <c r="AL48225" s="1"/>
    </row>
    <row r="48226">
      <c r="I48226" s="1"/>
      <c r="J48226" s="1"/>
      <c r="K48226" s="1"/>
      <c r="AA48226" s="1"/>
      <c r="AB48226" s="1"/>
      <c r="AC48226" s="1"/>
      <c r="AJ48226" s="1"/>
      <c r="AK48226" s="1"/>
      <c r="AL48226" s="1"/>
    </row>
    <row r="48227">
      <c r="I48227" s="1"/>
      <c r="J48227" s="1"/>
      <c r="K48227" s="1"/>
      <c r="AA48227" s="1"/>
      <c r="AB48227" s="1"/>
      <c r="AC48227" s="1"/>
      <c r="AJ48227" s="1"/>
      <c r="AK48227" s="1"/>
      <c r="AL48227" s="1"/>
    </row>
    <row r="48228">
      <c r="I48228" s="1"/>
      <c r="J48228" s="1"/>
      <c r="K48228" s="1"/>
      <c r="AA48228" s="1"/>
      <c r="AB48228" s="1"/>
      <c r="AC48228" s="1"/>
      <c r="AJ48228" s="1"/>
      <c r="AK48228" s="1"/>
      <c r="AL48228" s="1"/>
    </row>
    <row r="48229">
      <c r="I48229" s="1"/>
      <c r="J48229" s="1"/>
      <c r="K48229" s="1"/>
      <c r="AA48229" s="1"/>
      <c r="AB48229" s="1"/>
      <c r="AC48229" s="1"/>
      <c r="AJ48229" s="1"/>
      <c r="AK48229" s="1"/>
      <c r="AL48229" s="1"/>
    </row>
    <row r="48230">
      <c r="I48230" s="1"/>
      <c r="J48230" s="1"/>
      <c r="K48230" s="1"/>
      <c r="AA48230" s="1"/>
      <c r="AB48230" s="1"/>
      <c r="AC48230" s="1"/>
      <c r="AJ48230" s="1"/>
      <c r="AK48230" s="1"/>
      <c r="AL48230" s="1"/>
    </row>
    <row r="48231">
      <c r="I48231" s="1"/>
      <c r="J48231" s="1"/>
      <c r="K48231" s="1"/>
      <c r="AA48231" s="1"/>
      <c r="AB48231" s="1"/>
      <c r="AC48231" s="1"/>
      <c r="AJ48231" s="1"/>
      <c r="AK48231" s="1"/>
      <c r="AL48231" s="1"/>
    </row>
    <row r="48232">
      <c r="I48232" s="1"/>
      <c r="J48232" s="1"/>
      <c r="K48232" s="1"/>
      <c r="AA48232" s="1"/>
      <c r="AB48232" s="1"/>
      <c r="AC48232" s="1"/>
      <c r="AJ48232" s="1"/>
      <c r="AK48232" s="1"/>
      <c r="AL48232" s="1"/>
    </row>
    <row r="48233">
      <c r="I48233" s="1"/>
      <c r="J48233" s="1"/>
      <c r="K48233" s="1"/>
      <c r="AA48233" s="1"/>
      <c r="AB48233" s="1"/>
      <c r="AC48233" s="1"/>
      <c r="AJ48233" s="1"/>
      <c r="AK48233" s="1"/>
      <c r="AL48233" s="1"/>
    </row>
    <row r="48234">
      <c r="I48234" s="1"/>
      <c r="J48234" s="1"/>
      <c r="K48234" s="1"/>
      <c r="AA48234" s="1"/>
      <c r="AB48234" s="1"/>
      <c r="AC48234" s="1"/>
      <c r="AJ48234" s="1"/>
      <c r="AK48234" s="1"/>
      <c r="AL48234" s="1"/>
    </row>
    <row r="48235">
      <c r="I48235" s="1"/>
      <c r="J48235" s="1"/>
      <c r="K48235" s="1"/>
      <c r="AA48235" s="1"/>
      <c r="AB48235" s="1"/>
      <c r="AC48235" s="1"/>
      <c r="AJ48235" s="1"/>
      <c r="AK48235" s="1"/>
      <c r="AL48235" s="1"/>
    </row>
    <row r="48236">
      <c r="I48236" s="1"/>
      <c r="J48236" s="1"/>
      <c r="K48236" s="1"/>
      <c r="AA48236" s="1"/>
      <c r="AB48236" s="1"/>
      <c r="AC48236" s="1"/>
      <c r="AJ48236" s="1"/>
      <c r="AK48236" s="1"/>
      <c r="AL48236" s="1"/>
    </row>
    <row r="48237">
      <c r="I48237" s="1"/>
      <c r="J48237" s="1"/>
      <c r="K48237" s="1"/>
      <c r="AA48237" s="1"/>
      <c r="AB48237" s="1"/>
      <c r="AC48237" s="1"/>
      <c r="AJ48237" s="1"/>
      <c r="AK48237" s="1"/>
      <c r="AL48237" s="1"/>
    </row>
    <row r="48238">
      <c r="I48238" s="1"/>
      <c r="J48238" s="1"/>
      <c r="K48238" s="1"/>
      <c r="AA48238" s="1"/>
      <c r="AB48238" s="1"/>
      <c r="AC48238" s="1"/>
      <c r="AJ48238" s="1"/>
      <c r="AK48238" s="1"/>
      <c r="AL48238" s="1"/>
    </row>
    <row r="48239">
      <c r="I48239" s="1"/>
      <c r="J48239" s="1"/>
      <c r="K48239" s="1"/>
      <c r="AA48239" s="1"/>
      <c r="AB48239" s="1"/>
      <c r="AC48239" s="1"/>
      <c r="AJ48239" s="1"/>
      <c r="AK48239" s="1"/>
      <c r="AL48239" s="1"/>
    </row>
    <row r="48240">
      <c r="I48240" s="1"/>
      <c r="J48240" s="1"/>
      <c r="K48240" s="1"/>
      <c r="AA48240" s="1"/>
      <c r="AB48240" s="1"/>
      <c r="AC48240" s="1"/>
      <c r="AJ48240" s="1"/>
      <c r="AK48240" s="1"/>
      <c r="AL48240" s="1"/>
    </row>
    <row r="48241">
      <c r="I48241" s="1"/>
      <c r="J48241" s="1"/>
      <c r="K48241" s="1"/>
      <c r="AA48241" s="1"/>
      <c r="AB48241" s="1"/>
      <c r="AC48241" s="1"/>
      <c r="AJ48241" s="1"/>
      <c r="AK48241" s="1"/>
      <c r="AL48241" s="1"/>
    </row>
    <row r="48242">
      <c r="I48242" s="1"/>
      <c r="J48242" s="1"/>
      <c r="K48242" s="1"/>
      <c r="AA48242" s="1"/>
      <c r="AB48242" s="1"/>
      <c r="AC48242" s="1"/>
      <c r="AJ48242" s="1"/>
      <c r="AK48242" s="1"/>
      <c r="AL48242" s="1"/>
    </row>
    <row r="48243">
      <c r="I48243" s="1"/>
      <c r="J48243" s="1"/>
      <c r="K48243" s="1"/>
      <c r="AA48243" s="1"/>
      <c r="AB48243" s="1"/>
      <c r="AC48243" s="1"/>
      <c r="AJ48243" s="1"/>
      <c r="AK48243" s="1"/>
      <c r="AL48243" s="1"/>
    </row>
    <row r="48244">
      <c r="I48244" s="1"/>
      <c r="J48244" s="1"/>
      <c r="K48244" s="1"/>
      <c r="AA48244" s="1"/>
      <c r="AB48244" s="1"/>
      <c r="AC48244" s="1"/>
      <c r="AJ48244" s="1"/>
      <c r="AK48244" s="1"/>
      <c r="AL48244" s="1"/>
    </row>
    <row r="48245">
      <c r="I48245" s="1"/>
      <c r="J48245" s="1"/>
      <c r="K48245" s="1"/>
      <c r="AA48245" s="1"/>
      <c r="AB48245" s="1"/>
      <c r="AC48245" s="1"/>
      <c r="AJ48245" s="1"/>
      <c r="AK48245" s="1"/>
      <c r="AL48245" s="1"/>
    </row>
    <row r="48246">
      <c r="I48246" s="1"/>
      <c r="J48246" s="1"/>
      <c r="K48246" s="1"/>
      <c r="AA48246" s="1"/>
      <c r="AB48246" s="1"/>
      <c r="AC48246" s="1"/>
      <c r="AJ48246" s="1"/>
      <c r="AK48246" s="1"/>
      <c r="AL48246" s="1"/>
    </row>
    <row r="48247">
      <c r="I48247" s="1"/>
      <c r="J48247" s="1"/>
      <c r="K48247" s="1"/>
      <c r="AA48247" s="1"/>
      <c r="AB48247" s="1"/>
      <c r="AC48247" s="1"/>
      <c r="AJ48247" s="1"/>
      <c r="AK48247" s="1"/>
      <c r="AL48247" s="1"/>
    </row>
    <row r="48248">
      <c r="I48248" s="1"/>
      <c r="J48248" s="1"/>
      <c r="K48248" s="1"/>
      <c r="AA48248" s="1"/>
      <c r="AB48248" s="1"/>
      <c r="AC48248" s="1"/>
      <c r="AJ48248" s="1"/>
      <c r="AK48248" s="1"/>
      <c r="AL48248" s="1"/>
    </row>
    <row r="48249">
      <c r="I48249" s="1"/>
      <c r="J48249" s="1"/>
      <c r="K48249" s="1"/>
      <c r="AA48249" s="1"/>
      <c r="AB48249" s="1"/>
      <c r="AC48249" s="1"/>
      <c r="AJ48249" s="1"/>
      <c r="AK48249" s="1"/>
      <c r="AL48249" s="1"/>
    </row>
    <row r="48250">
      <c r="I48250" s="1"/>
      <c r="J48250" s="1"/>
      <c r="K48250" s="1"/>
      <c r="AA48250" s="1"/>
      <c r="AB48250" s="1"/>
      <c r="AC48250" s="1"/>
      <c r="AJ48250" s="1"/>
      <c r="AK48250" s="1"/>
      <c r="AL48250" s="1"/>
    </row>
    <row r="48251">
      <c r="I48251" s="1"/>
      <c r="J48251" s="1"/>
      <c r="K48251" s="1"/>
      <c r="AA48251" s="1"/>
      <c r="AB48251" s="1"/>
      <c r="AC48251" s="1"/>
      <c r="AJ48251" s="1"/>
      <c r="AK48251" s="1"/>
      <c r="AL48251" s="1"/>
    </row>
    <row r="48252">
      <c r="I48252" s="1"/>
      <c r="J48252" s="1"/>
      <c r="K48252" s="1"/>
      <c r="AA48252" s="1"/>
      <c r="AB48252" s="1"/>
      <c r="AC48252" s="1"/>
      <c r="AJ48252" s="1"/>
      <c r="AK48252" s="1"/>
      <c r="AL48252" s="1"/>
    </row>
    <row r="48253">
      <c r="I48253" s="1"/>
      <c r="J48253" s="1"/>
      <c r="K48253" s="1"/>
      <c r="AA48253" s="1"/>
      <c r="AB48253" s="1"/>
      <c r="AC48253" s="1"/>
      <c r="AJ48253" s="1"/>
      <c r="AK48253" s="1"/>
      <c r="AL48253" s="1"/>
    </row>
    <row r="48254">
      <c r="I48254" s="1"/>
      <c r="J48254" s="1"/>
      <c r="K48254" s="1"/>
      <c r="AA48254" s="1"/>
      <c r="AB48254" s="1"/>
      <c r="AC48254" s="1"/>
      <c r="AJ48254" s="1"/>
      <c r="AK48254" s="1"/>
      <c r="AL48254" s="1"/>
    </row>
    <row r="48255">
      <c r="I48255" s="1"/>
      <c r="J48255" s="1"/>
      <c r="K48255" s="1"/>
      <c r="AA48255" s="1"/>
      <c r="AB48255" s="1"/>
      <c r="AC48255" s="1"/>
      <c r="AJ48255" s="1"/>
      <c r="AK48255" s="1"/>
      <c r="AL48255" s="1"/>
    </row>
    <row r="48256">
      <c r="I48256" s="1"/>
      <c r="J48256" s="1"/>
      <c r="K48256" s="1"/>
      <c r="AA48256" s="1"/>
      <c r="AB48256" s="1"/>
      <c r="AC48256" s="1"/>
      <c r="AJ48256" s="1"/>
      <c r="AK48256" s="1"/>
      <c r="AL48256" s="1"/>
    </row>
    <row r="48257">
      <c r="I48257" s="1"/>
      <c r="J48257" s="1"/>
      <c r="K48257" s="1"/>
      <c r="AA48257" s="1"/>
      <c r="AB48257" s="1"/>
      <c r="AC48257" s="1"/>
      <c r="AJ48257" s="1"/>
      <c r="AK48257" s="1"/>
      <c r="AL48257" s="1"/>
    </row>
    <row r="48258">
      <c r="I48258" s="1"/>
      <c r="J48258" s="1"/>
      <c r="K48258" s="1"/>
      <c r="AA48258" s="1"/>
      <c r="AB48258" s="1"/>
      <c r="AC48258" s="1"/>
      <c r="AJ48258" s="1"/>
      <c r="AK48258" s="1"/>
      <c r="AL48258" s="1"/>
    </row>
    <row r="48259">
      <c r="I48259" s="1"/>
      <c r="J48259" s="1"/>
      <c r="K48259" s="1"/>
      <c r="AA48259" s="1"/>
      <c r="AB48259" s="1"/>
      <c r="AC48259" s="1"/>
      <c r="AJ48259" s="1"/>
      <c r="AK48259" s="1"/>
      <c r="AL48259" s="1"/>
    </row>
    <row r="48260">
      <c r="I48260" s="1"/>
      <c r="J48260" s="1"/>
      <c r="K48260" s="1"/>
      <c r="AA48260" s="1"/>
      <c r="AB48260" s="1"/>
      <c r="AC48260" s="1"/>
      <c r="AJ48260" s="1"/>
      <c r="AK48260" s="1"/>
      <c r="AL48260" s="1"/>
    </row>
    <row r="48261">
      <c r="I48261" s="1"/>
      <c r="J48261" s="1"/>
      <c r="K48261" s="1"/>
      <c r="AA48261" s="1"/>
      <c r="AB48261" s="1"/>
      <c r="AC48261" s="1"/>
      <c r="AJ48261" s="1"/>
      <c r="AK48261" s="1"/>
      <c r="AL48261" s="1"/>
    </row>
    <row r="48262">
      <c r="I48262" s="1"/>
      <c r="J48262" s="1"/>
      <c r="K48262" s="1"/>
      <c r="AA48262" s="1"/>
      <c r="AB48262" s="1"/>
      <c r="AC48262" s="1"/>
      <c r="AJ48262" s="1"/>
      <c r="AK48262" s="1"/>
      <c r="AL48262" s="1"/>
    </row>
    <row r="48263">
      <c r="I48263" s="1"/>
      <c r="J48263" s="1"/>
      <c r="K48263" s="1"/>
      <c r="AA48263" s="1"/>
      <c r="AB48263" s="1"/>
      <c r="AC48263" s="1"/>
      <c r="AJ48263" s="1"/>
      <c r="AK48263" s="1"/>
      <c r="AL48263" s="1"/>
    </row>
    <row r="48264">
      <c r="I48264" s="1"/>
      <c r="J48264" s="1"/>
      <c r="K48264" s="1"/>
      <c r="AA48264" s="1"/>
      <c r="AB48264" s="1"/>
      <c r="AC48264" s="1"/>
      <c r="AJ48264" s="1"/>
      <c r="AK48264" s="1"/>
      <c r="AL48264" s="1"/>
    </row>
    <row r="48265">
      <c r="I48265" s="1"/>
      <c r="J48265" s="1"/>
      <c r="K48265" s="1"/>
      <c r="AA48265" s="1"/>
      <c r="AB48265" s="1"/>
      <c r="AC48265" s="1"/>
      <c r="AJ48265" s="1"/>
      <c r="AK48265" s="1"/>
      <c r="AL48265" s="1"/>
    </row>
    <row r="48266">
      <c r="I48266" s="1"/>
      <c r="J48266" s="1"/>
      <c r="K48266" s="1"/>
      <c r="AA48266" s="1"/>
      <c r="AB48266" s="1"/>
      <c r="AC48266" s="1"/>
      <c r="AJ48266" s="1"/>
      <c r="AK48266" s="1"/>
      <c r="AL48266" s="1"/>
    </row>
    <row r="48267">
      <c r="I48267" s="1"/>
      <c r="J48267" s="1"/>
      <c r="K48267" s="1"/>
      <c r="AA48267" s="1"/>
      <c r="AB48267" s="1"/>
      <c r="AC48267" s="1"/>
      <c r="AJ48267" s="1"/>
      <c r="AK48267" s="1"/>
      <c r="AL48267" s="1"/>
    </row>
    <row r="48268">
      <c r="I48268" s="1"/>
      <c r="J48268" s="1"/>
      <c r="K48268" s="1"/>
      <c r="AA48268" s="1"/>
      <c r="AB48268" s="1"/>
      <c r="AC48268" s="1"/>
      <c r="AJ48268" s="1"/>
      <c r="AK48268" s="1"/>
      <c r="AL48268" s="1"/>
    </row>
    <row r="48269">
      <c r="I48269" s="1"/>
      <c r="J48269" s="1"/>
      <c r="K48269" s="1"/>
      <c r="AA48269" s="1"/>
      <c r="AB48269" s="1"/>
      <c r="AC48269" s="1"/>
      <c r="AJ48269" s="1"/>
      <c r="AK48269" s="1"/>
      <c r="AL48269" s="1"/>
    </row>
    <row r="48270">
      <c r="I48270" s="1"/>
      <c r="J48270" s="1"/>
      <c r="K48270" s="1"/>
      <c r="AA48270" s="1"/>
      <c r="AB48270" s="1"/>
      <c r="AC48270" s="1"/>
      <c r="AJ48270" s="1"/>
      <c r="AK48270" s="1"/>
      <c r="AL48270" s="1"/>
    </row>
    <row r="48271">
      <c r="I48271" s="1"/>
      <c r="J48271" s="1"/>
      <c r="K48271" s="1"/>
      <c r="AA48271" s="1"/>
      <c r="AB48271" s="1"/>
      <c r="AC48271" s="1"/>
      <c r="AJ48271" s="1"/>
      <c r="AK48271" s="1"/>
      <c r="AL48271" s="1"/>
    </row>
    <row r="48272">
      <c r="I48272" s="1"/>
      <c r="J48272" s="1"/>
      <c r="K48272" s="1"/>
      <c r="AA48272" s="1"/>
      <c r="AB48272" s="1"/>
      <c r="AC48272" s="1"/>
      <c r="AJ48272" s="1"/>
      <c r="AK48272" s="1"/>
      <c r="AL48272" s="1"/>
    </row>
    <row r="48273">
      <c r="I48273" s="1"/>
      <c r="J48273" s="1"/>
      <c r="K48273" s="1"/>
      <c r="AA48273" s="1"/>
      <c r="AB48273" s="1"/>
      <c r="AC48273" s="1"/>
      <c r="AJ48273" s="1"/>
      <c r="AK48273" s="1"/>
      <c r="AL48273" s="1"/>
    </row>
    <row r="48274">
      <c r="I48274" s="1"/>
      <c r="J48274" s="1"/>
      <c r="K48274" s="1"/>
      <c r="AA48274" s="1"/>
      <c r="AB48274" s="1"/>
      <c r="AC48274" s="1"/>
      <c r="AJ48274" s="1"/>
      <c r="AK48274" s="1"/>
      <c r="AL48274" s="1"/>
    </row>
    <row r="48275">
      <c r="I48275" s="1"/>
      <c r="J48275" s="1"/>
      <c r="K48275" s="1"/>
      <c r="AA48275" s="1"/>
      <c r="AB48275" s="1"/>
      <c r="AC48275" s="1"/>
      <c r="AJ48275" s="1"/>
      <c r="AK48275" s="1"/>
      <c r="AL48275" s="1"/>
    </row>
    <row r="48276">
      <c r="I48276" s="1"/>
      <c r="J48276" s="1"/>
      <c r="K48276" s="1"/>
      <c r="AA48276" s="1"/>
      <c r="AB48276" s="1"/>
      <c r="AC48276" s="1"/>
      <c r="AJ48276" s="1"/>
      <c r="AK48276" s="1"/>
      <c r="AL48276" s="1"/>
    </row>
    <row r="48277">
      <c r="I48277" s="1"/>
      <c r="J48277" s="1"/>
      <c r="K48277" s="1"/>
      <c r="AA48277" s="1"/>
      <c r="AB48277" s="1"/>
      <c r="AC48277" s="1"/>
      <c r="AJ48277" s="1"/>
      <c r="AK48277" s="1"/>
      <c r="AL48277" s="1"/>
    </row>
    <row r="48278">
      <c r="I48278" s="1"/>
      <c r="J48278" s="1"/>
      <c r="K48278" s="1"/>
      <c r="AA48278" s="1"/>
      <c r="AB48278" s="1"/>
      <c r="AC48278" s="1"/>
      <c r="AJ48278" s="1"/>
      <c r="AK48278" s="1"/>
      <c r="AL48278" s="1"/>
    </row>
    <row r="48279">
      <c r="I48279" s="1"/>
      <c r="J48279" s="1"/>
      <c r="K48279" s="1"/>
      <c r="AA48279" s="1"/>
      <c r="AB48279" s="1"/>
      <c r="AC48279" s="1"/>
      <c r="AJ48279" s="1"/>
      <c r="AK48279" s="1"/>
      <c r="AL48279" s="1"/>
    </row>
    <row r="48280">
      <c r="I48280" s="1"/>
      <c r="J48280" s="1"/>
      <c r="K48280" s="1"/>
      <c r="AA48280" s="1"/>
      <c r="AB48280" s="1"/>
      <c r="AC48280" s="1"/>
      <c r="AJ48280" s="1"/>
      <c r="AK48280" s="1"/>
      <c r="AL48280" s="1"/>
    </row>
    <row r="48281">
      <c r="I48281" s="1"/>
      <c r="J48281" s="1"/>
      <c r="K48281" s="1"/>
      <c r="AA48281" s="1"/>
      <c r="AB48281" s="1"/>
      <c r="AC48281" s="1"/>
      <c r="AJ48281" s="1"/>
      <c r="AK48281" s="1"/>
      <c r="AL48281" s="1"/>
    </row>
    <row r="48282">
      <c r="I48282" s="1"/>
      <c r="J48282" s="1"/>
      <c r="K48282" s="1"/>
      <c r="AA48282" s="1"/>
      <c r="AB48282" s="1"/>
      <c r="AC48282" s="1"/>
      <c r="AJ48282" s="1"/>
      <c r="AK48282" s="1"/>
      <c r="AL48282" s="1"/>
    </row>
    <row r="48283">
      <c r="I48283" s="1"/>
      <c r="J48283" s="1"/>
      <c r="K48283" s="1"/>
      <c r="AA48283" s="1"/>
      <c r="AB48283" s="1"/>
      <c r="AC48283" s="1"/>
      <c r="AJ48283" s="1"/>
      <c r="AK48283" s="1"/>
      <c r="AL48283" s="1"/>
    </row>
    <row r="48284">
      <c r="I48284" s="1"/>
      <c r="J48284" s="1"/>
      <c r="K48284" s="1"/>
      <c r="AA48284" s="1"/>
      <c r="AB48284" s="1"/>
      <c r="AC48284" s="1"/>
      <c r="AJ48284" s="1"/>
      <c r="AK48284" s="1"/>
      <c r="AL48284" s="1"/>
    </row>
    <row r="48285">
      <c r="I48285" s="1"/>
      <c r="J48285" s="1"/>
      <c r="K48285" s="1"/>
      <c r="AA48285" s="1"/>
      <c r="AB48285" s="1"/>
      <c r="AC48285" s="1"/>
      <c r="AJ48285" s="1"/>
      <c r="AK48285" s="1"/>
      <c r="AL48285" s="1"/>
    </row>
    <row r="48286">
      <c r="I48286" s="1"/>
      <c r="J48286" s="1"/>
      <c r="K48286" s="1"/>
      <c r="AA48286" s="1"/>
      <c r="AB48286" s="1"/>
      <c r="AC48286" s="1"/>
      <c r="AJ48286" s="1"/>
      <c r="AK48286" s="1"/>
      <c r="AL48286" s="1"/>
    </row>
    <row r="48287">
      <c r="I48287" s="1"/>
      <c r="J48287" s="1"/>
      <c r="K48287" s="1"/>
      <c r="AA48287" s="1"/>
      <c r="AB48287" s="1"/>
      <c r="AC48287" s="1"/>
      <c r="AJ48287" s="1"/>
      <c r="AK48287" s="1"/>
      <c r="AL48287" s="1"/>
    </row>
    <row r="48288">
      <c r="I48288" s="1"/>
      <c r="J48288" s="1"/>
      <c r="K48288" s="1"/>
      <c r="AA48288" s="1"/>
      <c r="AB48288" s="1"/>
      <c r="AC48288" s="1"/>
      <c r="AJ48288" s="1"/>
      <c r="AK48288" s="1"/>
      <c r="AL48288" s="1"/>
    </row>
    <row r="48289">
      <c r="I48289" s="1"/>
      <c r="J48289" s="1"/>
      <c r="K48289" s="1"/>
      <c r="AA48289" s="1"/>
      <c r="AB48289" s="1"/>
      <c r="AC48289" s="1"/>
      <c r="AJ48289" s="1"/>
      <c r="AK48289" s="1"/>
      <c r="AL48289" s="1"/>
    </row>
    <row r="48290">
      <c r="I48290" s="1"/>
      <c r="J48290" s="1"/>
      <c r="K48290" s="1"/>
      <c r="AA48290" s="1"/>
      <c r="AB48290" s="1"/>
      <c r="AC48290" s="1"/>
      <c r="AJ48290" s="1"/>
      <c r="AK48290" s="1"/>
      <c r="AL48290" s="1"/>
    </row>
    <row r="48291">
      <c r="I48291" s="1"/>
      <c r="J48291" s="1"/>
      <c r="K48291" s="1"/>
      <c r="AA48291" s="1"/>
      <c r="AB48291" s="1"/>
      <c r="AC48291" s="1"/>
      <c r="AJ48291" s="1"/>
      <c r="AK48291" s="1"/>
      <c r="AL48291" s="1"/>
    </row>
    <row r="48292">
      <c r="I48292" s="1"/>
      <c r="J48292" s="1"/>
      <c r="K48292" s="1"/>
      <c r="AA48292" s="1"/>
      <c r="AB48292" s="1"/>
      <c r="AC48292" s="1"/>
      <c r="AJ48292" s="1"/>
      <c r="AK48292" s="1"/>
      <c r="AL48292" s="1"/>
    </row>
    <row r="48293">
      <c r="I48293" s="1"/>
      <c r="J48293" s="1"/>
      <c r="K48293" s="1"/>
      <c r="AA48293" s="1"/>
      <c r="AB48293" s="1"/>
      <c r="AC48293" s="1"/>
      <c r="AJ48293" s="1"/>
      <c r="AK48293" s="1"/>
      <c r="AL48293" s="1"/>
    </row>
    <row r="48294">
      <c r="I48294" s="1"/>
      <c r="J48294" s="1"/>
      <c r="K48294" s="1"/>
      <c r="AA48294" s="1"/>
      <c r="AB48294" s="1"/>
      <c r="AC48294" s="1"/>
      <c r="AJ48294" s="1"/>
      <c r="AK48294" s="1"/>
      <c r="AL48294" s="1"/>
    </row>
    <row r="48295">
      <c r="I48295" s="1"/>
      <c r="J48295" s="1"/>
      <c r="K48295" s="1"/>
      <c r="AA48295" s="1"/>
      <c r="AB48295" s="1"/>
      <c r="AC48295" s="1"/>
      <c r="AJ48295" s="1"/>
      <c r="AK48295" s="1"/>
      <c r="AL48295" s="1"/>
    </row>
    <row r="48296">
      <c r="I48296" s="1"/>
      <c r="J48296" s="1"/>
      <c r="K48296" s="1"/>
      <c r="AA48296" s="1"/>
      <c r="AB48296" s="1"/>
      <c r="AC48296" s="1"/>
      <c r="AJ48296" s="1"/>
      <c r="AK48296" s="1"/>
      <c r="AL48296" s="1"/>
    </row>
    <row r="48297">
      <c r="I48297" s="1"/>
      <c r="J48297" s="1"/>
      <c r="K48297" s="1"/>
      <c r="AA48297" s="1"/>
      <c r="AB48297" s="1"/>
      <c r="AC48297" s="1"/>
      <c r="AJ48297" s="1"/>
      <c r="AK48297" s="1"/>
      <c r="AL48297" s="1"/>
    </row>
    <row r="48298">
      <c r="I48298" s="1"/>
      <c r="J48298" s="1"/>
      <c r="K48298" s="1"/>
      <c r="AA48298" s="1"/>
      <c r="AB48298" s="1"/>
      <c r="AC48298" s="1"/>
      <c r="AJ48298" s="1"/>
      <c r="AK48298" s="1"/>
      <c r="AL48298" s="1"/>
    </row>
    <row r="48299">
      <c r="I48299" s="1"/>
      <c r="J48299" s="1"/>
      <c r="K48299" s="1"/>
      <c r="AA48299" s="1"/>
      <c r="AB48299" s="1"/>
      <c r="AC48299" s="1"/>
      <c r="AJ48299" s="1"/>
      <c r="AK48299" s="1"/>
      <c r="AL48299" s="1"/>
    </row>
    <row r="48300">
      <c r="I48300" s="1"/>
      <c r="J48300" s="1"/>
      <c r="K48300" s="1"/>
      <c r="AA48300" s="1"/>
      <c r="AB48300" s="1"/>
      <c r="AC48300" s="1"/>
      <c r="AJ48300" s="1"/>
      <c r="AK48300" s="1"/>
      <c r="AL48300" s="1"/>
    </row>
    <row r="48301">
      <c r="I48301" s="1"/>
      <c r="J48301" s="1"/>
      <c r="K48301" s="1"/>
      <c r="AA48301" s="1"/>
      <c r="AB48301" s="1"/>
      <c r="AC48301" s="1"/>
      <c r="AJ48301" s="1"/>
      <c r="AK48301" s="1"/>
      <c r="AL48301" s="1"/>
    </row>
    <row r="48302">
      <c r="I48302" s="1"/>
      <c r="J48302" s="1"/>
      <c r="K48302" s="1"/>
      <c r="AA48302" s="1"/>
      <c r="AB48302" s="1"/>
      <c r="AC48302" s="1"/>
      <c r="AJ48302" s="1"/>
      <c r="AK48302" s="1"/>
      <c r="AL48302" s="1"/>
    </row>
    <row r="48303">
      <c r="I48303" s="1"/>
      <c r="J48303" s="1"/>
      <c r="K48303" s="1"/>
      <c r="AA48303" s="1"/>
      <c r="AB48303" s="1"/>
      <c r="AC48303" s="1"/>
      <c r="AJ48303" s="1"/>
      <c r="AK48303" s="1"/>
      <c r="AL48303" s="1"/>
    </row>
    <row r="48304">
      <c r="I48304" s="1"/>
      <c r="J48304" s="1"/>
      <c r="K48304" s="1"/>
      <c r="AA48304" s="1"/>
      <c r="AB48304" s="1"/>
      <c r="AC48304" s="1"/>
      <c r="AJ48304" s="1"/>
      <c r="AK48304" s="1"/>
      <c r="AL48304" s="1"/>
    </row>
    <row r="48305">
      <c r="I48305" s="1"/>
      <c r="J48305" s="1"/>
      <c r="K48305" s="1"/>
      <c r="AA48305" s="1"/>
      <c r="AB48305" s="1"/>
      <c r="AC48305" s="1"/>
      <c r="AJ48305" s="1"/>
      <c r="AK48305" s="1"/>
      <c r="AL48305" s="1"/>
    </row>
    <row r="48306">
      <c r="I48306" s="1"/>
      <c r="J48306" s="1"/>
      <c r="K48306" s="1"/>
      <c r="AA48306" s="1"/>
      <c r="AB48306" s="1"/>
      <c r="AC48306" s="1"/>
      <c r="AJ48306" s="1"/>
      <c r="AK48306" s="1"/>
      <c r="AL48306" s="1"/>
    </row>
    <row r="48307">
      <c r="I48307" s="1"/>
      <c r="J48307" s="1"/>
      <c r="K48307" s="1"/>
      <c r="AA48307" s="1"/>
      <c r="AB48307" s="1"/>
      <c r="AC48307" s="1"/>
      <c r="AJ48307" s="1"/>
      <c r="AK48307" s="1"/>
      <c r="AL48307" s="1"/>
    </row>
    <row r="48308">
      <c r="I48308" s="1"/>
      <c r="J48308" s="1"/>
      <c r="K48308" s="1"/>
      <c r="AA48308" s="1"/>
      <c r="AB48308" s="1"/>
      <c r="AC48308" s="1"/>
      <c r="AJ48308" s="1"/>
      <c r="AK48308" s="1"/>
      <c r="AL48308" s="1"/>
    </row>
    <row r="48309">
      <c r="I48309" s="1"/>
      <c r="J48309" s="1"/>
      <c r="K48309" s="1"/>
      <c r="AA48309" s="1"/>
      <c r="AB48309" s="1"/>
      <c r="AC48309" s="1"/>
      <c r="AJ48309" s="1"/>
      <c r="AK48309" s="1"/>
      <c r="AL48309" s="1"/>
    </row>
    <row r="48310">
      <c r="I48310" s="1"/>
      <c r="J48310" s="1"/>
      <c r="K48310" s="1"/>
      <c r="AA48310" s="1"/>
      <c r="AB48310" s="1"/>
      <c r="AC48310" s="1"/>
      <c r="AJ48310" s="1"/>
      <c r="AK48310" s="1"/>
      <c r="AL48310" s="1"/>
    </row>
    <row r="48311">
      <c r="I48311" s="1"/>
      <c r="J48311" s="1"/>
      <c r="K48311" s="1"/>
      <c r="AA48311" s="1"/>
      <c r="AB48311" s="1"/>
      <c r="AC48311" s="1"/>
      <c r="AJ48311" s="1"/>
      <c r="AK48311" s="1"/>
      <c r="AL48311" s="1"/>
    </row>
    <row r="48312">
      <c r="I48312" s="1"/>
      <c r="J48312" s="1"/>
      <c r="K48312" s="1"/>
      <c r="AA48312" s="1"/>
      <c r="AB48312" s="1"/>
      <c r="AC48312" s="1"/>
      <c r="AJ48312" s="1"/>
      <c r="AK48312" s="1"/>
      <c r="AL48312" s="1"/>
    </row>
    <row r="48313">
      <c r="I48313" s="1"/>
      <c r="J48313" s="1"/>
      <c r="K48313" s="1"/>
      <c r="AA48313" s="1"/>
      <c r="AB48313" s="1"/>
      <c r="AC48313" s="1"/>
      <c r="AJ48313" s="1"/>
      <c r="AK48313" s="1"/>
      <c r="AL48313" s="1"/>
    </row>
    <row r="48314">
      <c r="I48314" s="1"/>
      <c r="J48314" s="1"/>
      <c r="K48314" s="1"/>
      <c r="AA48314" s="1"/>
      <c r="AB48314" s="1"/>
      <c r="AC48314" s="1"/>
      <c r="AJ48314" s="1"/>
      <c r="AK48314" s="1"/>
      <c r="AL48314" s="1"/>
    </row>
    <row r="48315">
      <c r="I48315" s="1"/>
      <c r="J48315" s="1"/>
      <c r="K48315" s="1"/>
      <c r="AA48315" s="1"/>
      <c r="AB48315" s="1"/>
      <c r="AC48315" s="1"/>
      <c r="AJ48315" s="1"/>
      <c r="AK48315" s="1"/>
      <c r="AL48315" s="1"/>
    </row>
    <row r="48316">
      <c r="I48316" s="1"/>
      <c r="J48316" s="1"/>
      <c r="K48316" s="1"/>
      <c r="AA48316" s="1"/>
      <c r="AB48316" s="1"/>
      <c r="AC48316" s="1"/>
      <c r="AJ48316" s="1"/>
      <c r="AK48316" s="1"/>
      <c r="AL48316" s="1"/>
    </row>
    <row r="48317">
      <c r="I48317" s="1"/>
      <c r="J48317" s="1"/>
      <c r="K48317" s="1"/>
      <c r="AA48317" s="1"/>
      <c r="AB48317" s="1"/>
      <c r="AC48317" s="1"/>
      <c r="AJ48317" s="1"/>
      <c r="AK48317" s="1"/>
      <c r="AL48317" s="1"/>
    </row>
    <row r="48318">
      <c r="I48318" s="1"/>
      <c r="J48318" s="1"/>
      <c r="K48318" s="1"/>
      <c r="AA48318" s="1"/>
      <c r="AB48318" s="1"/>
      <c r="AC48318" s="1"/>
      <c r="AJ48318" s="1"/>
      <c r="AK48318" s="1"/>
      <c r="AL48318" s="1"/>
    </row>
    <row r="48319">
      <c r="I48319" s="1"/>
      <c r="J48319" s="1"/>
      <c r="K48319" s="1"/>
      <c r="AA48319" s="1"/>
      <c r="AB48319" s="1"/>
      <c r="AC48319" s="1"/>
      <c r="AJ48319" s="1"/>
      <c r="AK48319" s="1"/>
      <c r="AL48319" s="1"/>
    </row>
    <row r="48320">
      <c r="I48320" s="1"/>
      <c r="J48320" s="1"/>
      <c r="K48320" s="1"/>
      <c r="AA48320" s="1"/>
      <c r="AB48320" s="1"/>
      <c r="AC48320" s="1"/>
      <c r="AJ48320" s="1"/>
      <c r="AK48320" s="1"/>
      <c r="AL48320" s="1"/>
    </row>
    <row r="48321">
      <c r="I48321" s="1"/>
      <c r="J48321" s="1"/>
      <c r="K48321" s="1"/>
      <c r="AA48321" s="1"/>
      <c r="AB48321" s="1"/>
      <c r="AC48321" s="1"/>
      <c r="AJ48321" s="1"/>
      <c r="AK48321" s="1"/>
      <c r="AL48321" s="1"/>
    </row>
    <row r="48322">
      <c r="I48322" s="1"/>
      <c r="J48322" s="1"/>
      <c r="K48322" s="1"/>
      <c r="AA48322" s="1"/>
      <c r="AB48322" s="1"/>
      <c r="AC48322" s="1"/>
      <c r="AJ48322" s="1"/>
      <c r="AK48322" s="1"/>
      <c r="AL48322" s="1"/>
    </row>
    <row r="48323">
      <c r="I48323" s="1"/>
      <c r="J48323" s="1"/>
      <c r="K48323" s="1"/>
      <c r="AA48323" s="1"/>
      <c r="AB48323" s="1"/>
      <c r="AC48323" s="1"/>
      <c r="AJ48323" s="1"/>
      <c r="AK48323" s="1"/>
      <c r="AL48323" s="1"/>
    </row>
    <row r="48324">
      <c r="I48324" s="1"/>
      <c r="J48324" s="1"/>
      <c r="K48324" s="1"/>
      <c r="AA48324" s="1"/>
      <c r="AB48324" s="1"/>
      <c r="AC48324" s="1"/>
      <c r="AJ48324" s="1"/>
      <c r="AK48324" s="1"/>
      <c r="AL48324" s="1"/>
    </row>
    <row r="48325">
      <c r="I48325" s="1"/>
      <c r="J48325" s="1"/>
      <c r="K48325" s="1"/>
      <c r="AA48325" s="1"/>
      <c r="AB48325" s="1"/>
      <c r="AC48325" s="1"/>
      <c r="AJ48325" s="1"/>
      <c r="AK48325" s="1"/>
      <c r="AL48325" s="1"/>
    </row>
    <row r="48326">
      <c r="I48326" s="1"/>
      <c r="J48326" s="1"/>
      <c r="K48326" s="1"/>
      <c r="AA48326" s="1"/>
      <c r="AB48326" s="1"/>
      <c r="AC48326" s="1"/>
      <c r="AJ48326" s="1"/>
      <c r="AK48326" s="1"/>
      <c r="AL48326" s="1"/>
    </row>
    <row r="48327">
      <c r="I48327" s="1"/>
      <c r="J48327" s="1"/>
      <c r="K48327" s="1"/>
      <c r="AA48327" s="1"/>
      <c r="AB48327" s="1"/>
      <c r="AC48327" s="1"/>
      <c r="AJ48327" s="1"/>
      <c r="AK48327" s="1"/>
      <c r="AL48327" s="1"/>
    </row>
    <row r="48328">
      <c r="I48328" s="1"/>
      <c r="J48328" s="1"/>
      <c r="K48328" s="1"/>
      <c r="AA48328" s="1"/>
      <c r="AB48328" s="1"/>
      <c r="AC48328" s="1"/>
      <c r="AJ48328" s="1"/>
      <c r="AK48328" s="1"/>
      <c r="AL48328" s="1"/>
    </row>
    <row r="48329">
      <c r="I48329" s="1"/>
      <c r="J48329" s="1"/>
      <c r="K48329" s="1"/>
      <c r="AA48329" s="1"/>
      <c r="AB48329" s="1"/>
      <c r="AC48329" s="1"/>
      <c r="AJ48329" s="1"/>
      <c r="AK48329" s="1"/>
      <c r="AL48329" s="1"/>
    </row>
    <row r="48330">
      <c r="I48330" s="1"/>
      <c r="J48330" s="1"/>
      <c r="K48330" s="1"/>
      <c r="AA48330" s="1"/>
      <c r="AB48330" s="1"/>
      <c r="AC48330" s="1"/>
      <c r="AJ48330" s="1"/>
      <c r="AK48330" s="1"/>
      <c r="AL48330" s="1"/>
    </row>
    <row r="48331">
      <c r="I48331" s="1"/>
      <c r="J48331" s="1"/>
      <c r="K48331" s="1"/>
      <c r="AA48331" s="1"/>
      <c r="AB48331" s="1"/>
      <c r="AC48331" s="1"/>
      <c r="AJ48331" s="1"/>
      <c r="AK48331" s="1"/>
      <c r="AL48331" s="1"/>
    </row>
    <row r="48332">
      <c r="I48332" s="1"/>
      <c r="J48332" s="1"/>
      <c r="K48332" s="1"/>
      <c r="AA48332" s="1"/>
      <c r="AB48332" s="1"/>
      <c r="AC48332" s="1"/>
      <c r="AJ48332" s="1"/>
      <c r="AK48332" s="1"/>
      <c r="AL48332" s="1"/>
    </row>
    <row r="48333">
      <c r="I48333" s="1"/>
      <c r="J48333" s="1"/>
      <c r="K48333" s="1"/>
      <c r="AA48333" s="1"/>
      <c r="AB48333" s="1"/>
      <c r="AC48333" s="1"/>
      <c r="AJ48333" s="1"/>
      <c r="AK48333" s="1"/>
      <c r="AL48333" s="1"/>
    </row>
    <row r="48334">
      <c r="I48334" s="1"/>
      <c r="J48334" s="1"/>
      <c r="K48334" s="1"/>
      <c r="AA48334" s="1"/>
      <c r="AB48334" s="1"/>
      <c r="AC48334" s="1"/>
      <c r="AJ48334" s="1"/>
      <c r="AK48334" s="1"/>
      <c r="AL48334" s="1"/>
    </row>
    <row r="48335">
      <c r="I48335" s="1"/>
      <c r="J48335" s="1"/>
      <c r="K48335" s="1"/>
      <c r="AA48335" s="1"/>
      <c r="AB48335" s="1"/>
      <c r="AC48335" s="1"/>
      <c r="AJ48335" s="1"/>
      <c r="AK48335" s="1"/>
      <c r="AL48335" s="1"/>
    </row>
    <row r="48336">
      <c r="I48336" s="1"/>
      <c r="J48336" s="1"/>
      <c r="K48336" s="1"/>
      <c r="AA48336" s="1"/>
      <c r="AB48336" s="1"/>
      <c r="AC48336" s="1"/>
      <c r="AJ48336" s="1"/>
      <c r="AK48336" s="1"/>
      <c r="AL48336" s="1"/>
    </row>
    <row r="48337">
      <c r="I48337" s="1"/>
      <c r="J48337" s="1"/>
      <c r="K48337" s="1"/>
      <c r="AA48337" s="1"/>
      <c r="AB48337" s="1"/>
      <c r="AC48337" s="1"/>
      <c r="AJ48337" s="1"/>
      <c r="AK48337" s="1"/>
      <c r="AL48337" s="1"/>
    </row>
    <row r="48338">
      <c r="I48338" s="1"/>
      <c r="J48338" s="1"/>
      <c r="K48338" s="1"/>
      <c r="AA48338" s="1"/>
      <c r="AB48338" s="1"/>
      <c r="AC48338" s="1"/>
      <c r="AJ48338" s="1"/>
      <c r="AK48338" s="1"/>
      <c r="AL48338" s="1"/>
    </row>
    <row r="48339">
      <c r="I48339" s="1"/>
      <c r="J48339" s="1"/>
      <c r="K48339" s="1"/>
      <c r="AA48339" s="1"/>
      <c r="AB48339" s="1"/>
      <c r="AC48339" s="1"/>
      <c r="AJ48339" s="1"/>
      <c r="AK48339" s="1"/>
      <c r="AL48339" s="1"/>
    </row>
    <row r="48340">
      <c r="I48340" s="1"/>
      <c r="J48340" s="1"/>
      <c r="K48340" s="1"/>
      <c r="AA48340" s="1"/>
      <c r="AB48340" s="1"/>
      <c r="AC48340" s="1"/>
      <c r="AJ48340" s="1"/>
      <c r="AK48340" s="1"/>
      <c r="AL48340" s="1"/>
    </row>
    <row r="48341">
      <c r="I48341" s="1"/>
      <c r="J48341" s="1"/>
      <c r="K48341" s="1"/>
      <c r="AA48341" s="1"/>
      <c r="AB48341" s="1"/>
      <c r="AC48341" s="1"/>
      <c r="AJ48341" s="1"/>
      <c r="AK48341" s="1"/>
      <c r="AL48341" s="1"/>
    </row>
    <row r="48342">
      <c r="I48342" s="1"/>
      <c r="J48342" s="1"/>
      <c r="K48342" s="1"/>
      <c r="AA48342" s="1"/>
      <c r="AB48342" s="1"/>
      <c r="AC48342" s="1"/>
      <c r="AJ48342" s="1"/>
      <c r="AK48342" s="1"/>
      <c r="AL48342" s="1"/>
    </row>
    <row r="48343">
      <c r="I48343" s="1"/>
      <c r="J48343" s="1"/>
      <c r="K48343" s="1"/>
      <c r="AA48343" s="1"/>
      <c r="AB48343" s="1"/>
      <c r="AC48343" s="1"/>
      <c r="AJ48343" s="1"/>
      <c r="AK48343" s="1"/>
      <c r="AL48343" s="1"/>
    </row>
    <row r="48344">
      <c r="I48344" s="1"/>
      <c r="J48344" s="1"/>
      <c r="K48344" s="1"/>
      <c r="AA48344" s="1"/>
      <c r="AB48344" s="1"/>
      <c r="AC48344" s="1"/>
      <c r="AJ48344" s="1"/>
      <c r="AK48344" s="1"/>
      <c r="AL48344" s="1"/>
    </row>
    <row r="48345">
      <c r="I48345" s="1"/>
      <c r="J48345" s="1"/>
      <c r="K48345" s="1"/>
      <c r="AA48345" s="1"/>
      <c r="AB48345" s="1"/>
      <c r="AC48345" s="1"/>
      <c r="AJ48345" s="1"/>
      <c r="AK48345" s="1"/>
      <c r="AL48345" s="1"/>
    </row>
    <row r="48346">
      <c r="I48346" s="1"/>
      <c r="J48346" s="1"/>
      <c r="K48346" s="1"/>
      <c r="AA48346" s="1"/>
      <c r="AB48346" s="1"/>
      <c r="AC48346" s="1"/>
      <c r="AJ48346" s="1"/>
      <c r="AK48346" s="1"/>
      <c r="AL48346" s="1"/>
    </row>
    <row r="48347">
      <c r="I48347" s="1"/>
      <c r="J48347" s="1"/>
      <c r="K48347" s="1"/>
      <c r="AA48347" s="1"/>
      <c r="AB48347" s="1"/>
      <c r="AC48347" s="1"/>
      <c r="AJ48347" s="1"/>
      <c r="AK48347" s="1"/>
      <c r="AL48347" s="1"/>
    </row>
    <row r="48348">
      <c r="I48348" s="1"/>
      <c r="J48348" s="1"/>
      <c r="K48348" s="1"/>
      <c r="AA48348" s="1"/>
      <c r="AB48348" s="1"/>
      <c r="AC48348" s="1"/>
      <c r="AJ48348" s="1"/>
      <c r="AK48348" s="1"/>
      <c r="AL48348" s="1"/>
    </row>
    <row r="48349">
      <c r="I48349" s="1"/>
      <c r="J48349" s="1"/>
      <c r="K48349" s="1"/>
      <c r="AA48349" s="1"/>
      <c r="AB48349" s="1"/>
      <c r="AC48349" s="1"/>
      <c r="AJ48349" s="1"/>
      <c r="AK48349" s="1"/>
      <c r="AL48349" s="1"/>
    </row>
    <row r="48350">
      <c r="I48350" s="1"/>
      <c r="J48350" s="1"/>
      <c r="K48350" s="1"/>
      <c r="AA48350" s="1"/>
      <c r="AB48350" s="1"/>
      <c r="AC48350" s="1"/>
      <c r="AJ48350" s="1"/>
      <c r="AK48350" s="1"/>
      <c r="AL48350" s="1"/>
    </row>
    <row r="48351">
      <c r="I48351" s="1"/>
      <c r="J48351" s="1"/>
      <c r="K48351" s="1"/>
      <c r="AA48351" s="1"/>
      <c r="AB48351" s="1"/>
      <c r="AC48351" s="1"/>
      <c r="AJ48351" s="1"/>
      <c r="AK48351" s="1"/>
      <c r="AL48351" s="1"/>
    </row>
    <row r="48352">
      <c r="I48352" s="1"/>
      <c r="J48352" s="1"/>
      <c r="K48352" s="1"/>
      <c r="AA48352" s="1"/>
      <c r="AB48352" s="1"/>
      <c r="AC48352" s="1"/>
      <c r="AJ48352" s="1"/>
      <c r="AK48352" s="1"/>
      <c r="AL48352" s="1"/>
    </row>
    <row r="48353">
      <c r="I48353" s="1"/>
      <c r="J48353" s="1"/>
      <c r="K48353" s="1"/>
      <c r="AA48353" s="1"/>
      <c r="AB48353" s="1"/>
      <c r="AC48353" s="1"/>
      <c r="AJ48353" s="1"/>
      <c r="AK48353" s="1"/>
      <c r="AL48353" s="1"/>
    </row>
    <row r="48354">
      <c r="I48354" s="1"/>
      <c r="J48354" s="1"/>
      <c r="K48354" s="1"/>
      <c r="AA48354" s="1"/>
      <c r="AB48354" s="1"/>
      <c r="AC48354" s="1"/>
      <c r="AJ48354" s="1"/>
      <c r="AK48354" s="1"/>
      <c r="AL48354" s="1"/>
    </row>
    <row r="48355">
      <c r="I48355" s="1"/>
      <c r="J48355" s="1"/>
      <c r="K48355" s="1"/>
      <c r="AA48355" s="1"/>
      <c r="AB48355" s="1"/>
      <c r="AC48355" s="1"/>
      <c r="AJ48355" s="1"/>
      <c r="AK48355" s="1"/>
      <c r="AL48355" s="1"/>
    </row>
    <row r="48356">
      <c r="I48356" s="1"/>
      <c r="J48356" s="1"/>
      <c r="K48356" s="1"/>
      <c r="AA48356" s="1"/>
      <c r="AB48356" s="1"/>
      <c r="AC48356" s="1"/>
      <c r="AJ48356" s="1"/>
      <c r="AK48356" s="1"/>
      <c r="AL48356" s="1"/>
    </row>
    <row r="48357">
      <c r="I48357" s="1"/>
      <c r="J48357" s="1"/>
      <c r="K48357" s="1"/>
      <c r="AA48357" s="1"/>
      <c r="AB48357" s="1"/>
      <c r="AC48357" s="1"/>
      <c r="AJ48357" s="1"/>
      <c r="AK48357" s="1"/>
      <c r="AL48357" s="1"/>
    </row>
    <row r="48358">
      <c r="I48358" s="1"/>
      <c r="J48358" s="1"/>
      <c r="K48358" s="1"/>
      <c r="AA48358" s="1"/>
      <c r="AB48358" s="1"/>
      <c r="AC48358" s="1"/>
      <c r="AJ48358" s="1"/>
      <c r="AK48358" s="1"/>
      <c r="AL48358" s="1"/>
    </row>
    <row r="48359">
      <c r="I48359" s="1"/>
      <c r="J48359" s="1"/>
      <c r="K48359" s="1"/>
      <c r="AA48359" s="1"/>
      <c r="AB48359" s="1"/>
      <c r="AC48359" s="1"/>
      <c r="AJ48359" s="1"/>
      <c r="AK48359" s="1"/>
      <c r="AL48359" s="1"/>
    </row>
    <row r="48360">
      <c r="I48360" s="1"/>
      <c r="J48360" s="1"/>
      <c r="K48360" s="1"/>
      <c r="AA48360" s="1"/>
      <c r="AB48360" s="1"/>
      <c r="AC48360" s="1"/>
      <c r="AJ48360" s="1"/>
      <c r="AK48360" s="1"/>
      <c r="AL48360" s="1"/>
    </row>
    <row r="48361">
      <c r="I48361" s="1"/>
      <c r="J48361" s="1"/>
      <c r="K48361" s="1"/>
      <c r="AA48361" s="1"/>
      <c r="AB48361" s="1"/>
      <c r="AC48361" s="1"/>
      <c r="AJ48361" s="1"/>
      <c r="AK48361" s="1"/>
      <c r="AL48361" s="1"/>
    </row>
    <row r="48362">
      <c r="I48362" s="1"/>
      <c r="J48362" s="1"/>
      <c r="K48362" s="1"/>
      <c r="AA48362" s="1"/>
      <c r="AB48362" s="1"/>
      <c r="AC48362" s="1"/>
      <c r="AJ48362" s="1"/>
      <c r="AK48362" s="1"/>
      <c r="AL48362" s="1"/>
    </row>
    <row r="48363">
      <c r="I48363" s="1"/>
      <c r="J48363" s="1"/>
      <c r="K48363" s="1"/>
      <c r="AA48363" s="1"/>
      <c r="AB48363" s="1"/>
      <c r="AC48363" s="1"/>
      <c r="AJ48363" s="1"/>
      <c r="AK48363" s="1"/>
      <c r="AL48363" s="1"/>
    </row>
    <row r="48364">
      <c r="I48364" s="1"/>
      <c r="J48364" s="1"/>
      <c r="K48364" s="1"/>
      <c r="AA48364" s="1"/>
      <c r="AB48364" s="1"/>
      <c r="AC48364" s="1"/>
      <c r="AJ48364" s="1"/>
      <c r="AK48364" s="1"/>
      <c r="AL48364" s="1"/>
    </row>
    <row r="48365">
      <c r="I48365" s="1"/>
      <c r="J48365" s="1"/>
      <c r="K48365" s="1"/>
      <c r="AA48365" s="1"/>
      <c r="AB48365" s="1"/>
      <c r="AC48365" s="1"/>
      <c r="AJ48365" s="1"/>
      <c r="AK48365" s="1"/>
      <c r="AL48365" s="1"/>
    </row>
    <row r="48366">
      <c r="I48366" s="1"/>
      <c r="J48366" s="1"/>
      <c r="K48366" s="1"/>
      <c r="AA48366" s="1"/>
      <c r="AB48366" s="1"/>
      <c r="AC48366" s="1"/>
      <c r="AJ48366" s="1"/>
      <c r="AK48366" s="1"/>
      <c r="AL48366" s="1"/>
    </row>
    <row r="48367">
      <c r="I48367" s="1"/>
      <c r="J48367" s="1"/>
      <c r="K48367" s="1"/>
      <c r="AA48367" s="1"/>
      <c r="AB48367" s="1"/>
      <c r="AC48367" s="1"/>
      <c r="AJ48367" s="1"/>
      <c r="AK48367" s="1"/>
      <c r="AL48367" s="1"/>
    </row>
    <row r="48368">
      <c r="I48368" s="1"/>
      <c r="J48368" s="1"/>
      <c r="K48368" s="1"/>
      <c r="AA48368" s="1"/>
      <c r="AB48368" s="1"/>
      <c r="AC48368" s="1"/>
      <c r="AJ48368" s="1"/>
      <c r="AK48368" s="1"/>
      <c r="AL48368" s="1"/>
    </row>
    <row r="48369">
      <c r="I48369" s="1"/>
      <c r="J48369" s="1"/>
      <c r="K48369" s="1"/>
      <c r="AA48369" s="1"/>
      <c r="AB48369" s="1"/>
      <c r="AC48369" s="1"/>
      <c r="AJ48369" s="1"/>
      <c r="AK48369" s="1"/>
      <c r="AL48369" s="1"/>
    </row>
    <row r="48370">
      <c r="I48370" s="1"/>
      <c r="J48370" s="1"/>
      <c r="K48370" s="1"/>
      <c r="AA48370" s="1"/>
      <c r="AB48370" s="1"/>
      <c r="AC48370" s="1"/>
      <c r="AJ48370" s="1"/>
      <c r="AK48370" s="1"/>
      <c r="AL48370" s="1"/>
    </row>
    <row r="48371">
      <c r="I48371" s="1"/>
      <c r="J48371" s="1"/>
      <c r="K48371" s="1"/>
      <c r="AA48371" s="1"/>
      <c r="AB48371" s="1"/>
      <c r="AC48371" s="1"/>
      <c r="AJ48371" s="1"/>
      <c r="AK48371" s="1"/>
      <c r="AL48371" s="1"/>
    </row>
    <row r="48372">
      <c r="I48372" s="1"/>
      <c r="J48372" s="1"/>
      <c r="K48372" s="1"/>
      <c r="AA48372" s="1"/>
      <c r="AB48372" s="1"/>
      <c r="AC48372" s="1"/>
      <c r="AJ48372" s="1"/>
      <c r="AK48372" s="1"/>
      <c r="AL48372" s="1"/>
    </row>
    <row r="48373">
      <c r="I48373" s="1"/>
      <c r="J48373" s="1"/>
      <c r="K48373" s="1"/>
      <c r="AA48373" s="1"/>
      <c r="AB48373" s="1"/>
      <c r="AC48373" s="1"/>
      <c r="AJ48373" s="1"/>
      <c r="AK48373" s="1"/>
      <c r="AL48373" s="1"/>
    </row>
    <row r="48374">
      <c r="I48374" s="1"/>
      <c r="J48374" s="1"/>
      <c r="K48374" s="1"/>
      <c r="AA48374" s="1"/>
      <c r="AB48374" s="1"/>
      <c r="AC48374" s="1"/>
      <c r="AJ48374" s="1"/>
      <c r="AK48374" s="1"/>
      <c r="AL48374" s="1"/>
    </row>
    <row r="48375">
      <c r="I48375" s="1"/>
      <c r="J48375" s="1"/>
      <c r="K48375" s="1"/>
      <c r="AA48375" s="1"/>
      <c r="AB48375" s="1"/>
      <c r="AC48375" s="1"/>
      <c r="AJ48375" s="1"/>
      <c r="AK48375" s="1"/>
      <c r="AL48375" s="1"/>
    </row>
    <row r="48376">
      <c r="I48376" s="1"/>
      <c r="J48376" s="1"/>
      <c r="K48376" s="1"/>
      <c r="AA48376" s="1"/>
      <c r="AB48376" s="1"/>
      <c r="AC48376" s="1"/>
      <c r="AJ48376" s="1"/>
      <c r="AK48376" s="1"/>
      <c r="AL48376" s="1"/>
    </row>
    <row r="48377">
      <c r="I48377" s="1"/>
      <c r="J48377" s="1"/>
      <c r="K48377" s="1"/>
      <c r="AA48377" s="1"/>
      <c r="AB48377" s="1"/>
      <c r="AC48377" s="1"/>
      <c r="AJ48377" s="1"/>
      <c r="AK48377" s="1"/>
      <c r="AL48377" s="1"/>
    </row>
    <row r="48378">
      <c r="I48378" s="1"/>
      <c r="J48378" s="1"/>
      <c r="K48378" s="1"/>
      <c r="AA48378" s="1"/>
      <c r="AB48378" s="1"/>
      <c r="AC48378" s="1"/>
      <c r="AJ48378" s="1"/>
      <c r="AK48378" s="1"/>
      <c r="AL48378" s="1"/>
    </row>
    <row r="48379">
      <c r="I48379" s="1"/>
      <c r="J48379" s="1"/>
      <c r="K48379" s="1"/>
      <c r="AA48379" s="1"/>
      <c r="AB48379" s="1"/>
      <c r="AC48379" s="1"/>
      <c r="AJ48379" s="1"/>
      <c r="AK48379" s="1"/>
      <c r="AL48379" s="1"/>
    </row>
    <row r="48380">
      <c r="I48380" s="1"/>
      <c r="J48380" s="1"/>
      <c r="K48380" s="1"/>
      <c r="AA48380" s="1"/>
      <c r="AB48380" s="1"/>
      <c r="AC48380" s="1"/>
      <c r="AJ48380" s="1"/>
      <c r="AK48380" s="1"/>
      <c r="AL48380" s="1"/>
    </row>
    <row r="48381">
      <c r="I48381" s="1"/>
      <c r="J48381" s="1"/>
      <c r="K48381" s="1"/>
      <c r="AA48381" s="1"/>
      <c r="AB48381" s="1"/>
      <c r="AC48381" s="1"/>
      <c r="AJ48381" s="1"/>
      <c r="AK48381" s="1"/>
      <c r="AL48381" s="1"/>
    </row>
    <row r="48382">
      <c r="I48382" s="1"/>
      <c r="J48382" s="1"/>
      <c r="K48382" s="1"/>
      <c r="AA48382" s="1"/>
      <c r="AB48382" s="1"/>
      <c r="AC48382" s="1"/>
      <c r="AJ48382" s="1"/>
      <c r="AK48382" s="1"/>
      <c r="AL48382" s="1"/>
    </row>
    <row r="48383">
      <c r="I48383" s="1"/>
      <c r="J48383" s="1"/>
      <c r="K48383" s="1"/>
      <c r="AA48383" s="1"/>
      <c r="AB48383" s="1"/>
      <c r="AC48383" s="1"/>
      <c r="AJ48383" s="1"/>
      <c r="AK48383" s="1"/>
      <c r="AL48383" s="1"/>
    </row>
    <row r="48384">
      <c r="I48384" s="1"/>
      <c r="J48384" s="1"/>
      <c r="K48384" s="1"/>
      <c r="AA48384" s="1"/>
      <c r="AB48384" s="1"/>
      <c r="AC48384" s="1"/>
      <c r="AJ48384" s="1"/>
      <c r="AK48384" s="1"/>
      <c r="AL48384" s="1"/>
    </row>
    <row r="48385">
      <c r="I48385" s="1"/>
      <c r="J48385" s="1"/>
      <c r="K48385" s="1"/>
      <c r="AA48385" s="1"/>
      <c r="AB48385" s="1"/>
      <c r="AC48385" s="1"/>
      <c r="AJ48385" s="1"/>
      <c r="AK48385" s="1"/>
      <c r="AL48385" s="1"/>
    </row>
    <row r="48386">
      <c r="I48386" s="1"/>
      <c r="J48386" s="1"/>
      <c r="K48386" s="1"/>
      <c r="AA48386" s="1"/>
      <c r="AB48386" s="1"/>
      <c r="AC48386" s="1"/>
      <c r="AJ48386" s="1"/>
      <c r="AK48386" s="1"/>
      <c r="AL48386" s="1"/>
    </row>
    <row r="48387">
      <c r="I48387" s="1"/>
      <c r="J48387" s="1"/>
      <c r="K48387" s="1"/>
      <c r="AA48387" s="1"/>
      <c r="AB48387" s="1"/>
      <c r="AC48387" s="1"/>
      <c r="AJ48387" s="1"/>
      <c r="AK48387" s="1"/>
      <c r="AL48387" s="1"/>
    </row>
    <row r="48388">
      <c r="I48388" s="1"/>
      <c r="J48388" s="1"/>
      <c r="K48388" s="1"/>
      <c r="AA48388" s="1"/>
      <c r="AB48388" s="1"/>
      <c r="AC48388" s="1"/>
      <c r="AJ48388" s="1"/>
      <c r="AK48388" s="1"/>
      <c r="AL48388" s="1"/>
    </row>
    <row r="48389">
      <c r="I48389" s="1"/>
      <c r="J48389" s="1"/>
      <c r="K48389" s="1"/>
      <c r="AA48389" s="1"/>
      <c r="AB48389" s="1"/>
      <c r="AC48389" s="1"/>
      <c r="AJ48389" s="1"/>
      <c r="AK48389" s="1"/>
      <c r="AL48389" s="1"/>
    </row>
    <row r="48390">
      <c r="I48390" s="1"/>
      <c r="J48390" s="1"/>
      <c r="K48390" s="1"/>
      <c r="AA48390" s="1"/>
      <c r="AB48390" s="1"/>
      <c r="AC48390" s="1"/>
      <c r="AJ48390" s="1"/>
      <c r="AK48390" s="1"/>
      <c r="AL48390" s="1"/>
    </row>
    <row r="48391">
      <c r="I48391" s="1"/>
      <c r="J48391" s="1"/>
      <c r="K48391" s="1"/>
      <c r="AA48391" s="1"/>
      <c r="AB48391" s="1"/>
      <c r="AC48391" s="1"/>
      <c r="AJ48391" s="1"/>
      <c r="AK48391" s="1"/>
      <c r="AL48391" s="1"/>
    </row>
    <row r="48392">
      <c r="I48392" s="1"/>
      <c r="J48392" s="1"/>
      <c r="K48392" s="1"/>
      <c r="AA48392" s="1"/>
      <c r="AB48392" s="1"/>
      <c r="AC48392" s="1"/>
      <c r="AJ48392" s="1"/>
      <c r="AK48392" s="1"/>
      <c r="AL48392" s="1"/>
    </row>
    <row r="48393">
      <c r="I48393" s="1"/>
      <c r="J48393" s="1"/>
      <c r="K48393" s="1"/>
      <c r="AA48393" s="1"/>
      <c r="AB48393" s="1"/>
      <c r="AC48393" s="1"/>
      <c r="AJ48393" s="1"/>
      <c r="AK48393" s="1"/>
      <c r="AL48393" s="1"/>
    </row>
    <row r="48394">
      <c r="I48394" s="1"/>
      <c r="J48394" s="1"/>
      <c r="K48394" s="1"/>
      <c r="AA48394" s="1"/>
      <c r="AB48394" s="1"/>
      <c r="AC48394" s="1"/>
      <c r="AJ48394" s="1"/>
      <c r="AK48394" s="1"/>
      <c r="AL48394" s="1"/>
    </row>
    <row r="48395">
      <c r="I48395" s="1"/>
      <c r="J48395" s="1"/>
      <c r="K48395" s="1"/>
      <c r="AA48395" s="1"/>
      <c r="AB48395" s="1"/>
      <c r="AC48395" s="1"/>
      <c r="AJ48395" s="1"/>
      <c r="AK48395" s="1"/>
      <c r="AL48395" s="1"/>
    </row>
    <row r="48396">
      <c r="I48396" s="1"/>
      <c r="J48396" s="1"/>
      <c r="K48396" s="1"/>
      <c r="AA48396" s="1"/>
      <c r="AB48396" s="1"/>
      <c r="AC48396" s="1"/>
      <c r="AJ48396" s="1"/>
      <c r="AK48396" s="1"/>
      <c r="AL48396" s="1"/>
    </row>
    <row r="48397">
      <c r="I48397" s="1"/>
      <c r="J48397" s="1"/>
      <c r="K48397" s="1"/>
      <c r="AA48397" s="1"/>
      <c r="AB48397" s="1"/>
      <c r="AC48397" s="1"/>
      <c r="AJ48397" s="1"/>
      <c r="AK48397" s="1"/>
      <c r="AL48397" s="1"/>
    </row>
    <row r="48398">
      <c r="I48398" s="1"/>
      <c r="J48398" s="1"/>
      <c r="K48398" s="1"/>
      <c r="AA48398" s="1"/>
      <c r="AB48398" s="1"/>
      <c r="AC48398" s="1"/>
      <c r="AJ48398" s="1"/>
      <c r="AK48398" s="1"/>
      <c r="AL48398" s="1"/>
    </row>
    <row r="48399">
      <c r="I48399" s="1"/>
      <c r="J48399" s="1"/>
      <c r="K48399" s="1"/>
      <c r="AA48399" s="1"/>
      <c r="AB48399" s="1"/>
      <c r="AC48399" s="1"/>
      <c r="AJ48399" s="1"/>
      <c r="AK48399" s="1"/>
      <c r="AL48399" s="1"/>
    </row>
    <row r="48400">
      <c r="I48400" s="1"/>
      <c r="J48400" s="1"/>
      <c r="K48400" s="1"/>
      <c r="AA48400" s="1"/>
      <c r="AB48400" s="1"/>
      <c r="AC48400" s="1"/>
      <c r="AJ48400" s="1"/>
      <c r="AK48400" s="1"/>
      <c r="AL48400" s="1"/>
    </row>
    <row r="48401">
      <c r="I48401" s="1"/>
      <c r="J48401" s="1"/>
      <c r="K48401" s="1"/>
      <c r="AA48401" s="1"/>
      <c r="AB48401" s="1"/>
      <c r="AC48401" s="1"/>
      <c r="AJ48401" s="1"/>
      <c r="AK48401" s="1"/>
      <c r="AL48401" s="1"/>
    </row>
    <row r="48402">
      <c r="I48402" s="1"/>
      <c r="J48402" s="1"/>
      <c r="K48402" s="1"/>
      <c r="AA48402" s="1"/>
      <c r="AB48402" s="1"/>
      <c r="AC48402" s="1"/>
      <c r="AJ48402" s="1"/>
      <c r="AK48402" s="1"/>
      <c r="AL48402" s="1"/>
    </row>
    <row r="48403">
      <c r="I48403" s="1"/>
      <c r="J48403" s="1"/>
      <c r="K48403" s="1"/>
      <c r="AA48403" s="1"/>
      <c r="AB48403" s="1"/>
      <c r="AC48403" s="1"/>
      <c r="AJ48403" s="1"/>
      <c r="AK48403" s="1"/>
      <c r="AL48403" s="1"/>
    </row>
    <row r="48404">
      <c r="I48404" s="1"/>
      <c r="J48404" s="1"/>
      <c r="K48404" s="1"/>
      <c r="AA48404" s="1"/>
      <c r="AB48404" s="1"/>
      <c r="AC48404" s="1"/>
      <c r="AJ48404" s="1"/>
      <c r="AK48404" s="1"/>
      <c r="AL48404" s="1"/>
    </row>
    <row r="48405">
      <c r="I48405" s="1"/>
      <c r="J48405" s="1"/>
      <c r="K48405" s="1"/>
      <c r="AA48405" s="1"/>
      <c r="AB48405" s="1"/>
      <c r="AC48405" s="1"/>
      <c r="AJ48405" s="1"/>
      <c r="AK48405" s="1"/>
      <c r="AL48405" s="1"/>
    </row>
    <row r="48406">
      <c r="I48406" s="1"/>
      <c r="J48406" s="1"/>
      <c r="K48406" s="1"/>
      <c r="AA48406" s="1"/>
      <c r="AB48406" s="1"/>
      <c r="AC48406" s="1"/>
      <c r="AJ48406" s="1"/>
      <c r="AK48406" s="1"/>
      <c r="AL48406" s="1"/>
    </row>
    <row r="48407">
      <c r="I48407" s="1"/>
      <c r="J48407" s="1"/>
      <c r="K48407" s="1"/>
      <c r="AA48407" s="1"/>
      <c r="AB48407" s="1"/>
      <c r="AC48407" s="1"/>
      <c r="AJ48407" s="1"/>
      <c r="AK48407" s="1"/>
      <c r="AL48407" s="1"/>
    </row>
    <row r="48408">
      <c r="I48408" s="1"/>
      <c r="J48408" s="1"/>
      <c r="K48408" s="1"/>
      <c r="AA48408" s="1"/>
      <c r="AB48408" s="1"/>
      <c r="AC48408" s="1"/>
      <c r="AJ48408" s="1"/>
      <c r="AK48408" s="1"/>
      <c r="AL48408" s="1"/>
    </row>
    <row r="48409">
      <c r="I48409" s="1"/>
      <c r="J48409" s="1"/>
      <c r="K48409" s="1"/>
      <c r="AA48409" s="1"/>
      <c r="AB48409" s="1"/>
      <c r="AC48409" s="1"/>
      <c r="AJ48409" s="1"/>
      <c r="AK48409" s="1"/>
      <c r="AL48409" s="1"/>
    </row>
    <row r="48410">
      <c r="I48410" s="1"/>
      <c r="J48410" s="1"/>
      <c r="K48410" s="1"/>
      <c r="AA48410" s="1"/>
      <c r="AB48410" s="1"/>
      <c r="AC48410" s="1"/>
      <c r="AJ48410" s="1"/>
      <c r="AK48410" s="1"/>
      <c r="AL48410" s="1"/>
    </row>
    <row r="48411">
      <c r="I48411" s="1"/>
      <c r="J48411" s="1"/>
      <c r="K48411" s="1"/>
      <c r="AA48411" s="1"/>
      <c r="AB48411" s="1"/>
      <c r="AC48411" s="1"/>
      <c r="AJ48411" s="1"/>
      <c r="AK48411" s="1"/>
      <c r="AL48411" s="1"/>
    </row>
    <row r="48412">
      <c r="I48412" s="1"/>
      <c r="J48412" s="1"/>
      <c r="K48412" s="1"/>
      <c r="AA48412" s="1"/>
      <c r="AB48412" s="1"/>
      <c r="AC48412" s="1"/>
      <c r="AJ48412" s="1"/>
      <c r="AK48412" s="1"/>
      <c r="AL48412" s="1"/>
    </row>
    <row r="48413">
      <c r="I48413" s="1"/>
      <c r="J48413" s="1"/>
      <c r="K48413" s="1"/>
      <c r="AA48413" s="1"/>
      <c r="AB48413" s="1"/>
      <c r="AC48413" s="1"/>
      <c r="AJ48413" s="1"/>
      <c r="AK48413" s="1"/>
      <c r="AL48413" s="1"/>
    </row>
    <row r="48414">
      <c r="I48414" s="1"/>
      <c r="J48414" s="1"/>
      <c r="K48414" s="1"/>
      <c r="AA48414" s="1"/>
      <c r="AB48414" s="1"/>
      <c r="AC48414" s="1"/>
      <c r="AJ48414" s="1"/>
      <c r="AK48414" s="1"/>
      <c r="AL48414" s="1"/>
    </row>
    <row r="48415">
      <c r="I48415" s="1"/>
      <c r="J48415" s="1"/>
      <c r="K48415" s="1"/>
      <c r="AA48415" s="1"/>
      <c r="AB48415" s="1"/>
      <c r="AC48415" s="1"/>
      <c r="AJ48415" s="1"/>
      <c r="AK48415" s="1"/>
      <c r="AL48415" s="1"/>
    </row>
    <row r="48416">
      <c r="I48416" s="1"/>
      <c r="J48416" s="1"/>
      <c r="K48416" s="1"/>
      <c r="AA48416" s="1"/>
      <c r="AB48416" s="1"/>
      <c r="AC48416" s="1"/>
      <c r="AJ48416" s="1"/>
      <c r="AK48416" s="1"/>
      <c r="AL48416" s="1"/>
    </row>
    <row r="48417">
      <c r="I48417" s="1"/>
      <c r="J48417" s="1"/>
      <c r="K48417" s="1"/>
      <c r="AA48417" s="1"/>
      <c r="AB48417" s="1"/>
      <c r="AC48417" s="1"/>
      <c r="AJ48417" s="1"/>
      <c r="AK48417" s="1"/>
      <c r="AL48417" s="1"/>
    </row>
    <row r="48418">
      <c r="I48418" s="1"/>
      <c r="J48418" s="1"/>
      <c r="K48418" s="1"/>
      <c r="AA48418" s="1"/>
      <c r="AB48418" s="1"/>
      <c r="AC48418" s="1"/>
      <c r="AJ48418" s="1"/>
      <c r="AK48418" s="1"/>
      <c r="AL48418" s="1"/>
    </row>
    <row r="48419">
      <c r="I48419" s="1"/>
      <c r="J48419" s="1"/>
      <c r="K48419" s="1"/>
      <c r="AA48419" s="1"/>
      <c r="AB48419" s="1"/>
      <c r="AC48419" s="1"/>
      <c r="AJ48419" s="1"/>
      <c r="AK48419" s="1"/>
      <c r="AL48419" s="1"/>
    </row>
    <row r="48420">
      <c r="I48420" s="1"/>
      <c r="J48420" s="1"/>
      <c r="K48420" s="1"/>
      <c r="AA48420" s="1"/>
      <c r="AB48420" s="1"/>
      <c r="AC48420" s="1"/>
      <c r="AJ48420" s="1"/>
      <c r="AK48420" s="1"/>
      <c r="AL48420" s="1"/>
    </row>
    <row r="48421">
      <c r="I48421" s="1"/>
      <c r="J48421" s="1"/>
      <c r="K48421" s="1"/>
      <c r="AA48421" s="1"/>
      <c r="AB48421" s="1"/>
      <c r="AC48421" s="1"/>
      <c r="AJ48421" s="1"/>
      <c r="AK48421" s="1"/>
      <c r="AL48421" s="1"/>
    </row>
    <row r="48422">
      <c r="I48422" s="1"/>
      <c r="J48422" s="1"/>
      <c r="K48422" s="1"/>
      <c r="AA48422" s="1"/>
      <c r="AB48422" s="1"/>
      <c r="AC48422" s="1"/>
      <c r="AJ48422" s="1"/>
      <c r="AK48422" s="1"/>
      <c r="AL48422" s="1"/>
    </row>
    <row r="48423">
      <c r="I48423" s="1"/>
      <c r="J48423" s="1"/>
      <c r="K48423" s="1"/>
      <c r="AA48423" s="1"/>
      <c r="AB48423" s="1"/>
      <c r="AC48423" s="1"/>
      <c r="AJ48423" s="1"/>
      <c r="AK48423" s="1"/>
      <c r="AL48423" s="1"/>
    </row>
    <row r="48424">
      <c r="I48424" s="1"/>
      <c r="J48424" s="1"/>
      <c r="K48424" s="1"/>
      <c r="AA48424" s="1"/>
      <c r="AB48424" s="1"/>
      <c r="AC48424" s="1"/>
      <c r="AJ48424" s="1"/>
      <c r="AK48424" s="1"/>
      <c r="AL48424" s="1"/>
    </row>
    <row r="48425">
      <c r="I48425" s="1"/>
      <c r="J48425" s="1"/>
      <c r="K48425" s="1"/>
      <c r="AA48425" s="1"/>
      <c r="AB48425" s="1"/>
      <c r="AC48425" s="1"/>
      <c r="AJ48425" s="1"/>
      <c r="AK48425" s="1"/>
      <c r="AL48425" s="1"/>
    </row>
    <row r="48426">
      <c r="I48426" s="1"/>
      <c r="J48426" s="1"/>
      <c r="K48426" s="1"/>
      <c r="AA48426" s="1"/>
      <c r="AB48426" s="1"/>
      <c r="AC48426" s="1"/>
      <c r="AJ48426" s="1"/>
      <c r="AK48426" s="1"/>
      <c r="AL48426" s="1"/>
    </row>
    <row r="48427">
      <c r="I48427" s="1"/>
      <c r="J48427" s="1"/>
      <c r="K48427" s="1"/>
      <c r="AA48427" s="1"/>
      <c r="AB48427" s="1"/>
      <c r="AC48427" s="1"/>
      <c r="AJ48427" s="1"/>
      <c r="AK48427" s="1"/>
      <c r="AL48427" s="1"/>
    </row>
    <row r="48428">
      <c r="I48428" s="1"/>
      <c r="J48428" s="1"/>
      <c r="K48428" s="1"/>
      <c r="AA48428" s="1"/>
      <c r="AB48428" s="1"/>
      <c r="AC48428" s="1"/>
      <c r="AJ48428" s="1"/>
      <c r="AK48428" s="1"/>
      <c r="AL48428" s="1"/>
    </row>
    <row r="48429">
      <c r="I48429" s="1"/>
      <c r="J48429" s="1"/>
      <c r="K48429" s="1"/>
      <c r="AA48429" s="1"/>
      <c r="AB48429" s="1"/>
      <c r="AC48429" s="1"/>
      <c r="AJ48429" s="1"/>
      <c r="AK48429" s="1"/>
      <c r="AL48429" s="1"/>
    </row>
    <row r="48430">
      <c r="I48430" s="1"/>
      <c r="J48430" s="1"/>
      <c r="K48430" s="1"/>
      <c r="AA48430" s="1"/>
      <c r="AB48430" s="1"/>
      <c r="AC48430" s="1"/>
      <c r="AJ48430" s="1"/>
      <c r="AK48430" s="1"/>
      <c r="AL48430" s="1"/>
    </row>
    <row r="48431">
      <c r="I48431" s="1"/>
      <c r="J48431" s="1"/>
      <c r="K48431" s="1"/>
      <c r="AA48431" s="1"/>
      <c r="AB48431" s="1"/>
      <c r="AC48431" s="1"/>
      <c r="AJ48431" s="1"/>
      <c r="AK48431" s="1"/>
      <c r="AL48431" s="1"/>
    </row>
    <row r="48432">
      <c r="I48432" s="1"/>
      <c r="J48432" s="1"/>
      <c r="K48432" s="1"/>
      <c r="AA48432" s="1"/>
      <c r="AB48432" s="1"/>
      <c r="AC48432" s="1"/>
      <c r="AJ48432" s="1"/>
      <c r="AK48432" s="1"/>
      <c r="AL48432" s="1"/>
    </row>
    <row r="48433">
      <c r="I48433" s="1"/>
      <c r="J48433" s="1"/>
      <c r="K48433" s="1"/>
      <c r="AA48433" s="1"/>
      <c r="AB48433" s="1"/>
      <c r="AC48433" s="1"/>
      <c r="AJ48433" s="1"/>
      <c r="AK48433" s="1"/>
      <c r="AL48433" s="1"/>
    </row>
    <row r="48434">
      <c r="I48434" s="1"/>
      <c r="J48434" s="1"/>
      <c r="K48434" s="1"/>
      <c r="AA48434" s="1"/>
      <c r="AB48434" s="1"/>
      <c r="AC48434" s="1"/>
      <c r="AJ48434" s="1"/>
      <c r="AK48434" s="1"/>
      <c r="AL48434" s="1"/>
    </row>
    <row r="48435">
      <c r="I48435" s="1"/>
      <c r="J48435" s="1"/>
      <c r="K48435" s="1"/>
      <c r="AA48435" s="1"/>
      <c r="AB48435" s="1"/>
      <c r="AC48435" s="1"/>
      <c r="AJ48435" s="1"/>
      <c r="AK48435" s="1"/>
      <c r="AL48435" s="1"/>
    </row>
    <row r="48436">
      <c r="I48436" s="1"/>
      <c r="J48436" s="1"/>
      <c r="K48436" s="1"/>
      <c r="AA48436" s="1"/>
      <c r="AB48436" s="1"/>
      <c r="AC48436" s="1"/>
      <c r="AJ48436" s="1"/>
      <c r="AK48436" s="1"/>
      <c r="AL48436" s="1"/>
    </row>
    <row r="48437">
      <c r="I48437" s="1"/>
      <c r="J48437" s="1"/>
      <c r="K48437" s="1"/>
      <c r="AA48437" s="1"/>
      <c r="AB48437" s="1"/>
      <c r="AC48437" s="1"/>
      <c r="AJ48437" s="1"/>
      <c r="AK48437" s="1"/>
      <c r="AL48437" s="1"/>
    </row>
    <row r="48438">
      <c r="I48438" s="1"/>
      <c r="J48438" s="1"/>
      <c r="K48438" s="1"/>
      <c r="AA48438" s="1"/>
      <c r="AB48438" s="1"/>
      <c r="AC48438" s="1"/>
      <c r="AJ48438" s="1"/>
      <c r="AK48438" s="1"/>
      <c r="AL48438" s="1"/>
    </row>
    <row r="48439">
      <c r="I48439" s="1"/>
      <c r="J48439" s="1"/>
      <c r="K48439" s="1"/>
      <c r="AA48439" s="1"/>
      <c r="AB48439" s="1"/>
      <c r="AC48439" s="1"/>
      <c r="AJ48439" s="1"/>
      <c r="AK48439" s="1"/>
      <c r="AL48439" s="1"/>
    </row>
    <row r="48440">
      <c r="I48440" s="1"/>
      <c r="J48440" s="1"/>
      <c r="K48440" s="1"/>
      <c r="AA48440" s="1"/>
      <c r="AB48440" s="1"/>
      <c r="AC48440" s="1"/>
      <c r="AJ48440" s="1"/>
      <c r="AK48440" s="1"/>
      <c r="AL48440" s="1"/>
    </row>
    <row r="48441">
      <c r="I48441" s="1"/>
      <c r="J48441" s="1"/>
      <c r="K48441" s="1"/>
      <c r="AA48441" s="1"/>
      <c r="AB48441" s="1"/>
      <c r="AC48441" s="1"/>
      <c r="AJ48441" s="1"/>
      <c r="AK48441" s="1"/>
      <c r="AL48441" s="1"/>
    </row>
    <row r="48442">
      <c r="I48442" s="1"/>
      <c r="J48442" s="1"/>
      <c r="K48442" s="1"/>
      <c r="AA48442" s="1"/>
      <c r="AB48442" s="1"/>
      <c r="AC48442" s="1"/>
      <c r="AJ48442" s="1"/>
      <c r="AK48442" s="1"/>
      <c r="AL48442" s="1"/>
    </row>
    <row r="48443">
      <c r="I48443" s="1"/>
      <c r="J48443" s="1"/>
      <c r="K48443" s="1"/>
      <c r="AA48443" s="1"/>
      <c r="AB48443" s="1"/>
      <c r="AC48443" s="1"/>
      <c r="AJ48443" s="1"/>
      <c r="AK48443" s="1"/>
      <c r="AL48443" s="1"/>
    </row>
    <row r="48444">
      <c r="I48444" s="1"/>
      <c r="J48444" s="1"/>
      <c r="K48444" s="1"/>
      <c r="AA48444" s="1"/>
      <c r="AB48444" s="1"/>
      <c r="AC48444" s="1"/>
      <c r="AJ48444" s="1"/>
      <c r="AK48444" s="1"/>
      <c r="AL48444" s="1"/>
    </row>
    <row r="48445">
      <c r="I48445" s="1"/>
      <c r="J48445" s="1"/>
      <c r="K48445" s="1"/>
      <c r="AA48445" s="1"/>
      <c r="AB48445" s="1"/>
      <c r="AC48445" s="1"/>
      <c r="AJ48445" s="1"/>
      <c r="AK48445" s="1"/>
      <c r="AL48445" s="1"/>
    </row>
    <row r="48446">
      <c r="I48446" s="1"/>
      <c r="J48446" s="1"/>
      <c r="K48446" s="1"/>
      <c r="AA48446" s="1"/>
      <c r="AB48446" s="1"/>
      <c r="AC48446" s="1"/>
      <c r="AJ48446" s="1"/>
      <c r="AK48446" s="1"/>
      <c r="AL48446" s="1"/>
    </row>
    <row r="48447">
      <c r="I48447" s="1"/>
      <c r="J48447" s="1"/>
      <c r="K48447" s="1"/>
      <c r="AA48447" s="1"/>
      <c r="AB48447" s="1"/>
      <c r="AC48447" s="1"/>
      <c r="AJ48447" s="1"/>
      <c r="AK48447" s="1"/>
      <c r="AL48447" s="1"/>
    </row>
    <row r="48448">
      <c r="I48448" s="1"/>
      <c r="J48448" s="1"/>
      <c r="K48448" s="1"/>
      <c r="AA48448" s="1"/>
      <c r="AB48448" s="1"/>
      <c r="AC48448" s="1"/>
      <c r="AJ48448" s="1"/>
      <c r="AK48448" s="1"/>
      <c r="AL48448" s="1"/>
    </row>
    <row r="48449">
      <c r="I48449" s="1"/>
      <c r="J48449" s="1"/>
      <c r="K48449" s="1"/>
      <c r="AA48449" s="1"/>
      <c r="AB48449" s="1"/>
      <c r="AC48449" s="1"/>
      <c r="AJ48449" s="1"/>
      <c r="AK48449" s="1"/>
      <c r="AL48449" s="1"/>
    </row>
    <row r="48450">
      <c r="I48450" s="1"/>
      <c r="J48450" s="1"/>
      <c r="K48450" s="1"/>
      <c r="AA48450" s="1"/>
      <c r="AB48450" s="1"/>
      <c r="AC48450" s="1"/>
      <c r="AJ48450" s="1"/>
      <c r="AK48450" s="1"/>
      <c r="AL48450" s="1"/>
    </row>
    <row r="48451">
      <c r="I48451" s="1"/>
      <c r="J48451" s="1"/>
      <c r="K48451" s="1"/>
      <c r="AA48451" s="1"/>
      <c r="AB48451" s="1"/>
      <c r="AC48451" s="1"/>
      <c r="AJ48451" s="1"/>
      <c r="AK48451" s="1"/>
      <c r="AL48451" s="1"/>
    </row>
    <row r="48452">
      <c r="I48452" s="1"/>
      <c r="J48452" s="1"/>
      <c r="K48452" s="1"/>
      <c r="AA48452" s="1"/>
      <c r="AB48452" s="1"/>
      <c r="AC48452" s="1"/>
      <c r="AJ48452" s="1"/>
      <c r="AK48452" s="1"/>
      <c r="AL48452" s="1"/>
    </row>
    <row r="48453">
      <c r="I48453" s="1"/>
      <c r="J48453" s="1"/>
      <c r="K48453" s="1"/>
      <c r="AA48453" s="1"/>
      <c r="AB48453" s="1"/>
      <c r="AC48453" s="1"/>
      <c r="AJ48453" s="1"/>
      <c r="AK48453" s="1"/>
      <c r="AL48453" s="1"/>
    </row>
    <row r="48454">
      <c r="I48454" s="1"/>
      <c r="J48454" s="1"/>
      <c r="K48454" s="1"/>
      <c r="AA48454" s="1"/>
      <c r="AB48454" s="1"/>
      <c r="AC48454" s="1"/>
      <c r="AJ48454" s="1"/>
      <c r="AK48454" s="1"/>
      <c r="AL48454" s="1"/>
    </row>
    <row r="48455">
      <c r="I48455" s="1"/>
      <c r="J48455" s="1"/>
      <c r="K48455" s="1"/>
      <c r="AA48455" s="1"/>
      <c r="AB48455" s="1"/>
      <c r="AC48455" s="1"/>
      <c r="AJ48455" s="1"/>
      <c r="AK48455" s="1"/>
      <c r="AL48455" s="1"/>
    </row>
    <row r="48456">
      <c r="I48456" s="1"/>
      <c r="J48456" s="1"/>
      <c r="K48456" s="1"/>
      <c r="AA48456" s="1"/>
      <c r="AB48456" s="1"/>
      <c r="AC48456" s="1"/>
      <c r="AJ48456" s="1"/>
      <c r="AK48456" s="1"/>
      <c r="AL48456" s="1"/>
    </row>
    <row r="48457">
      <c r="I48457" s="1"/>
      <c r="J48457" s="1"/>
      <c r="K48457" s="1"/>
      <c r="AA48457" s="1"/>
      <c r="AB48457" s="1"/>
      <c r="AC48457" s="1"/>
      <c r="AJ48457" s="1"/>
      <c r="AK48457" s="1"/>
      <c r="AL48457" s="1"/>
    </row>
    <row r="48458">
      <c r="I48458" s="1"/>
      <c r="J48458" s="1"/>
      <c r="K48458" s="1"/>
      <c r="AA48458" s="1"/>
      <c r="AB48458" s="1"/>
      <c r="AC48458" s="1"/>
      <c r="AJ48458" s="1"/>
      <c r="AK48458" s="1"/>
      <c r="AL48458" s="1"/>
    </row>
    <row r="48459">
      <c r="I48459" s="1"/>
      <c r="J48459" s="1"/>
      <c r="K48459" s="1"/>
      <c r="AA48459" s="1"/>
      <c r="AB48459" s="1"/>
      <c r="AC48459" s="1"/>
      <c r="AJ48459" s="1"/>
      <c r="AK48459" s="1"/>
      <c r="AL48459" s="1"/>
    </row>
    <row r="48460">
      <c r="I48460" s="1"/>
      <c r="J48460" s="1"/>
      <c r="K48460" s="1"/>
      <c r="AA48460" s="1"/>
      <c r="AB48460" s="1"/>
      <c r="AC48460" s="1"/>
      <c r="AJ48460" s="1"/>
      <c r="AK48460" s="1"/>
      <c r="AL48460" s="1"/>
    </row>
    <row r="48461">
      <c r="I48461" s="1"/>
      <c r="J48461" s="1"/>
      <c r="K48461" s="1"/>
      <c r="AA48461" s="1"/>
      <c r="AB48461" s="1"/>
      <c r="AC48461" s="1"/>
      <c r="AJ48461" s="1"/>
      <c r="AK48461" s="1"/>
      <c r="AL48461" s="1"/>
    </row>
    <row r="48462">
      <c r="I48462" s="1"/>
      <c r="J48462" s="1"/>
      <c r="K48462" s="1"/>
      <c r="AA48462" s="1"/>
      <c r="AB48462" s="1"/>
      <c r="AC48462" s="1"/>
      <c r="AJ48462" s="1"/>
      <c r="AK48462" s="1"/>
      <c r="AL48462" s="1"/>
    </row>
    <row r="48463">
      <c r="I48463" s="1"/>
      <c r="J48463" s="1"/>
      <c r="K48463" s="1"/>
      <c r="AA48463" s="1"/>
      <c r="AB48463" s="1"/>
      <c r="AC48463" s="1"/>
      <c r="AJ48463" s="1"/>
      <c r="AK48463" s="1"/>
      <c r="AL48463" s="1"/>
    </row>
    <row r="48464">
      <c r="I48464" s="1"/>
      <c r="J48464" s="1"/>
      <c r="K48464" s="1"/>
      <c r="AA48464" s="1"/>
      <c r="AB48464" s="1"/>
      <c r="AC48464" s="1"/>
      <c r="AJ48464" s="1"/>
      <c r="AK48464" s="1"/>
      <c r="AL48464" s="1"/>
    </row>
    <row r="48465">
      <c r="I48465" s="1"/>
      <c r="J48465" s="1"/>
      <c r="K48465" s="1"/>
      <c r="AA48465" s="1"/>
      <c r="AB48465" s="1"/>
      <c r="AC48465" s="1"/>
      <c r="AJ48465" s="1"/>
      <c r="AK48465" s="1"/>
      <c r="AL48465" s="1"/>
    </row>
    <row r="48466">
      <c r="I48466" s="1"/>
      <c r="J48466" s="1"/>
      <c r="K48466" s="1"/>
      <c r="AA48466" s="1"/>
      <c r="AB48466" s="1"/>
      <c r="AC48466" s="1"/>
      <c r="AJ48466" s="1"/>
      <c r="AK48466" s="1"/>
      <c r="AL48466" s="1"/>
    </row>
    <row r="48467">
      <c r="I48467" s="1"/>
      <c r="J48467" s="1"/>
      <c r="K48467" s="1"/>
      <c r="AA48467" s="1"/>
      <c r="AB48467" s="1"/>
      <c r="AC48467" s="1"/>
      <c r="AJ48467" s="1"/>
      <c r="AK48467" s="1"/>
      <c r="AL48467" s="1"/>
    </row>
    <row r="48468">
      <c r="I48468" s="1"/>
      <c r="J48468" s="1"/>
      <c r="K48468" s="1"/>
      <c r="AA48468" s="1"/>
      <c r="AB48468" s="1"/>
      <c r="AC48468" s="1"/>
      <c r="AJ48468" s="1"/>
      <c r="AK48468" s="1"/>
      <c r="AL48468" s="1"/>
    </row>
    <row r="48469">
      <c r="I48469" s="1"/>
      <c r="J48469" s="1"/>
      <c r="K48469" s="1"/>
      <c r="AA48469" s="1"/>
      <c r="AB48469" s="1"/>
      <c r="AC48469" s="1"/>
      <c r="AJ48469" s="1"/>
      <c r="AK48469" s="1"/>
      <c r="AL48469" s="1"/>
    </row>
    <row r="48470">
      <c r="I48470" s="1"/>
      <c r="J48470" s="1"/>
      <c r="K48470" s="1"/>
      <c r="AA48470" s="1"/>
      <c r="AB48470" s="1"/>
      <c r="AC48470" s="1"/>
      <c r="AJ48470" s="1"/>
      <c r="AK48470" s="1"/>
      <c r="AL48470" s="1"/>
    </row>
    <row r="48471">
      <c r="I48471" s="1"/>
      <c r="J48471" s="1"/>
      <c r="K48471" s="1"/>
      <c r="AA48471" s="1"/>
      <c r="AB48471" s="1"/>
      <c r="AC48471" s="1"/>
      <c r="AJ48471" s="1"/>
      <c r="AK48471" s="1"/>
      <c r="AL48471" s="1"/>
    </row>
    <row r="48472">
      <c r="I48472" s="1"/>
      <c r="J48472" s="1"/>
      <c r="K48472" s="1"/>
      <c r="AA48472" s="1"/>
      <c r="AB48472" s="1"/>
      <c r="AC48472" s="1"/>
      <c r="AJ48472" s="1"/>
      <c r="AK48472" s="1"/>
      <c r="AL48472" s="1"/>
    </row>
    <row r="48473">
      <c r="I48473" s="1"/>
      <c r="J48473" s="1"/>
      <c r="K48473" s="1"/>
      <c r="AA48473" s="1"/>
      <c r="AB48473" s="1"/>
      <c r="AC48473" s="1"/>
      <c r="AJ48473" s="1"/>
      <c r="AK48473" s="1"/>
      <c r="AL48473" s="1"/>
    </row>
    <row r="48474">
      <c r="I48474" s="1"/>
      <c r="J48474" s="1"/>
      <c r="K48474" s="1"/>
      <c r="AA48474" s="1"/>
      <c r="AB48474" s="1"/>
      <c r="AC48474" s="1"/>
      <c r="AJ48474" s="1"/>
      <c r="AK48474" s="1"/>
      <c r="AL48474" s="1"/>
    </row>
    <row r="48475">
      <c r="I48475" s="1"/>
      <c r="J48475" s="1"/>
      <c r="K48475" s="1"/>
      <c r="AA48475" s="1"/>
      <c r="AB48475" s="1"/>
      <c r="AC48475" s="1"/>
      <c r="AJ48475" s="1"/>
      <c r="AK48475" s="1"/>
      <c r="AL48475" s="1"/>
    </row>
    <row r="48476">
      <c r="I48476" s="1"/>
      <c r="J48476" s="1"/>
      <c r="K48476" s="1"/>
      <c r="AA48476" s="1"/>
      <c r="AB48476" s="1"/>
      <c r="AC48476" s="1"/>
      <c r="AJ48476" s="1"/>
      <c r="AK48476" s="1"/>
      <c r="AL48476" s="1"/>
    </row>
    <row r="48477">
      <c r="I48477" s="1"/>
      <c r="J48477" s="1"/>
      <c r="K48477" s="1"/>
      <c r="AA48477" s="1"/>
      <c r="AB48477" s="1"/>
      <c r="AC48477" s="1"/>
      <c r="AJ48477" s="1"/>
      <c r="AK48477" s="1"/>
      <c r="AL48477" s="1"/>
    </row>
    <row r="48478">
      <c r="I48478" s="1"/>
      <c r="J48478" s="1"/>
      <c r="K48478" s="1"/>
      <c r="AA48478" s="1"/>
      <c r="AB48478" s="1"/>
      <c r="AC48478" s="1"/>
      <c r="AJ48478" s="1"/>
      <c r="AK48478" s="1"/>
      <c r="AL48478" s="1"/>
    </row>
    <row r="48479">
      <c r="I48479" s="1"/>
      <c r="J48479" s="1"/>
      <c r="K48479" s="1"/>
      <c r="AA48479" s="1"/>
      <c r="AB48479" s="1"/>
      <c r="AC48479" s="1"/>
      <c r="AJ48479" s="1"/>
      <c r="AK48479" s="1"/>
      <c r="AL48479" s="1"/>
    </row>
    <row r="48480">
      <c r="I48480" s="1"/>
      <c r="J48480" s="1"/>
      <c r="K48480" s="1"/>
      <c r="AA48480" s="1"/>
      <c r="AB48480" s="1"/>
      <c r="AC48480" s="1"/>
      <c r="AJ48480" s="1"/>
      <c r="AK48480" s="1"/>
      <c r="AL48480" s="1"/>
    </row>
    <row r="48481">
      <c r="I48481" s="1"/>
      <c r="J48481" s="1"/>
      <c r="K48481" s="1"/>
      <c r="AA48481" s="1"/>
      <c r="AB48481" s="1"/>
      <c r="AC48481" s="1"/>
      <c r="AJ48481" s="1"/>
      <c r="AK48481" s="1"/>
      <c r="AL48481" s="1"/>
    </row>
    <row r="48482">
      <c r="I48482" s="1"/>
      <c r="J48482" s="1"/>
      <c r="K48482" s="1"/>
      <c r="AA48482" s="1"/>
      <c r="AB48482" s="1"/>
      <c r="AC48482" s="1"/>
      <c r="AJ48482" s="1"/>
      <c r="AK48482" s="1"/>
      <c r="AL48482" s="1"/>
    </row>
    <row r="48483">
      <c r="I48483" s="1"/>
      <c r="J48483" s="1"/>
      <c r="K48483" s="1"/>
      <c r="AA48483" s="1"/>
      <c r="AB48483" s="1"/>
      <c r="AC48483" s="1"/>
      <c r="AJ48483" s="1"/>
      <c r="AK48483" s="1"/>
      <c r="AL48483" s="1"/>
    </row>
    <row r="48484">
      <c r="I48484" s="1"/>
      <c r="J48484" s="1"/>
      <c r="K48484" s="1"/>
      <c r="AA48484" s="1"/>
      <c r="AB48484" s="1"/>
      <c r="AC48484" s="1"/>
      <c r="AJ48484" s="1"/>
      <c r="AK48484" s="1"/>
      <c r="AL48484" s="1"/>
    </row>
    <row r="48485">
      <c r="I48485" s="1"/>
      <c r="J48485" s="1"/>
      <c r="K48485" s="1"/>
      <c r="AA48485" s="1"/>
      <c r="AB48485" s="1"/>
      <c r="AC48485" s="1"/>
      <c r="AJ48485" s="1"/>
      <c r="AK48485" s="1"/>
      <c r="AL48485" s="1"/>
    </row>
    <row r="48486">
      <c r="I48486" s="1"/>
      <c r="J48486" s="1"/>
      <c r="K48486" s="1"/>
      <c r="AA48486" s="1"/>
      <c r="AB48486" s="1"/>
      <c r="AC48486" s="1"/>
      <c r="AJ48486" s="1"/>
      <c r="AK48486" s="1"/>
      <c r="AL48486" s="1"/>
    </row>
    <row r="48487">
      <c r="I48487" s="1"/>
      <c r="J48487" s="1"/>
      <c r="K48487" s="1"/>
      <c r="AA48487" s="1"/>
      <c r="AB48487" s="1"/>
      <c r="AC48487" s="1"/>
      <c r="AJ48487" s="1"/>
      <c r="AK48487" s="1"/>
      <c r="AL48487" s="1"/>
    </row>
    <row r="48488">
      <c r="I48488" s="1"/>
      <c r="J48488" s="1"/>
      <c r="K48488" s="1"/>
      <c r="AA48488" s="1"/>
      <c r="AB48488" s="1"/>
      <c r="AC48488" s="1"/>
      <c r="AJ48488" s="1"/>
      <c r="AK48488" s="1"/>
      <c r="AL48488" s="1"/>
    </row>
    <row r="48489">
      <c r="I48489" s="1"/>
      <c r="J48489" s="1"/>
      <c r="K48489" s="1"/>
      <c r="AA48489" s="1"/>
      <c r="AB48489" s="1"/>
      <c r="AC48489" s="1"/>
      <c r="AJ48489" s="1"/>
      <c r="AK48489" s="1"/>
      <c r="AL48489" s="1"/>
    </row>
    <row r="48490">
      <c r="I48490" s="1"/>
      <c r="J48490" s="1"/>
      <c r="K48490" s="1"/>
      <c r="AA48490" s="1"/>
      <c r="AB48490" s="1"/>
      <c r="AC48490" s="1"/>
      <c r="AJ48490" s="1"/>
      <c r="AK48490" s="1"/>
      <c r="AL48490" s="1"/>
    </row>
    <row r="48491">
      <c r="I48491" s="1"/>
      <c r="J48491" s="1"/>
      <c r="K48491" s="1"/>
      <c r="AA48491" s="1"/>
      <c r="AB48491" s="1"/>
      <c r="AC48491" s="1"/>
      <c r="AJ48491" s="1"/>
      <c r="AK48491" s="1"/>
      <c r="AL48491" s="1"/>
    </row>
    <row r="48492">
      <c r="I48492" s="1"/>
      <c r="J48492" s="1"/>
      <c r="K48492" s="1"/>
      <c r="AA48492" s="1"/>
      <c r="AB48492" s="1"/>
      <c r="AC48492" s="1"/>
      <c r="AJ48492" s="1"/>
      <c r="AK48492" s="1"/>
      <c r="AL48492" s="1"/>
    </row>
    <row r="48493">
      <c r="I48493" s="1"/>
      <c r="J48493" s="1"/>
      <c r="K48493" s="1"/>
      <c r="AA48493" s="1"/>
      <c r="AB48493" s="1"/>
      <c r="AC48493" s="1"/>
      <c r="AJ48493" s="1"/>
      <c r="AK48493" s="1"/>
      <c r="AL48493" s="1"/>
    </row>
    <row r="48494">
      <c r="I48494" s="1"/>
      <c r="J48494" s="1"/>
      <c r="K48494" s="1"/>
      <c r="AA48494" s="1"/>
      <c r="AB48494" s="1"/>
      <c r="AC48494" s="1"/>
      <c r="AJ48494" s="1"/>
      <c r="AK48494" s="1"/>
      <c r="AL48494" s="1"/>
    </row>
    <row r="48495">
      <c r="I48495" s="1"/>
      <c r="J48495" s="1"/>
      <c r="K48495" s="1"/>
      <c r="AA48495" s="1"/>
      <c r="AB48495" s="1"/>
      <c r="AC48495" s="1"/>
      <c r="AJ48495" s="1"/>
      <c r="AK48495" s="1"/>
      <c r="AL48495" s="1"/>
    </row>
    <row r="48496">
      <c r="I48496" s="1"/>
      <c r="J48496" s="1"/>
      <c r="K48496" s="1"/>
      <c r="AA48496" s="1"/>
      <c r="AB48496" s="1"/>
      <c r="AC48496" s="1"/>
      <c r="AJ48496" s="1"/>
      <c r="AK48496" s="1"/>
      <c r="AL48496" s="1"/>
    </row>
    <row r="48497">
      <c r="I48497" s="1"/>
      <c r="J48497" s="1"/>
      <c r="K48497" s="1"/>
      <c r="AA48497" s="1"/>
      <c r="AB48497" s="1"/>
      <c r="AC48497" s="1"/>
      <c r="AJ48497" s="1"/>
      <c r="AK48497" s="1"/>
      <c r="AL48497" s="1"/>
    </row>
    <row r="48498">
      <c r="I48498" s="1"/>
      <c r="J48498" s="1"/>
      <c r="K48498" s="1"/>
      <c r="AA48498" s="1"/>
      <c r="AB48498" s="1"/>
      <c r="AC48498" s="1"/>
      <c r="AJ48498" s="1"/>
      <c r="AK48498" s="1"/>
      <c r="AL48498" s="1"/>
    </row>
    <row r="48499">
      <c r="I48499" s="1"/>
      <c r="J48499" s="1"/>
      <c r="K48499" s="1"/>
      <c r="AA48499" s="1"/>
      <c r="AB48499" s="1"/>
      <c r="AC48499" s="1"/>
      <c r="AJ48499" s="1"/>
      <c r="AK48499" s="1"/>
      <c r="AL48499" s="1"/>
    </row>
    <row r="48500">
      <c r="I48500" s="1"/>
      <c r="J48500" s="1"/>
      <c r="K48500" s="1"/>
      <c r="AA48500" s="1"/>
      <c r="AB48500" s="1"/>
      <c r="AC48500" s="1"/>
      <c r="AJ48500" s="1"/>
      <c r="AK48500" s="1"/>
      <c r="AL48500" s="1"/>
    </row>
    <row r="48501">
      <c r="I48501" s="1"/>
      <c r="J48501" s="1"/>
      <c r="K48501" s="1"/>
      <c r="AA48501" s="1"/>
      <c r="AB48501" s="1"/>
      <c r="AC48501" s="1"/>
      <c r="AJ48501" s="1"/>
      <c r="AK48501" s="1"/>
      <c r="AL48501" s="1"/>
    </row>
    <row r="48502">
      <c r="I48502" s="1"/>
      <c r="J48502" s="1"/>
      <c r="K48502" s="1"/>
      <c r="AA48502" s="1"/>
      <c r="AB48502" s="1"/>
      <c r="AC48502" s="1"/>
      <c r="AJ48502" s="1"/>
      <c r="AK48502" s="1"/>
      <c r="AL48502" s="1"/>
    </row>
    <row r="48503">
      <c r="I48503" s="1"/>
      <c r="J48503" s="1"/>
      <c r="K48503" s="1"/>
      <c r="AA48503" s="1"/>
      <c r="AB48503" s="1"/>
      <c r="AC48503" s="1"/>
      <c r="AJ48503" s="1"/>
      <c r="AK48503" s="1"/>
      <c r="AL48503" s="1"/>
    </row>
    <row r="48504">
      <c r="I48504" s="1"/>
      <c r="J48504" s="1"/>
      <c r="K48504" s="1"/>
      <c r="AA48504" s="1"/>
      <c r="AB48504" s="1"/>
      <c r="AC48504" s="1"/>
      <c r="AJ48504" s="1"/>
      <c r="AK48504" s="1"/>
      <c r="AL48504" s="1"/>
    </row>
    <row r="48505">
      <c r="I48505" s="1"/>
      <c r="J48505" s="1"/>
      <c r="K48505" s="1"/>
      <c r="AA48505" s="1"/>
      <c r="AB48505" s="1"/>
      <c r="AC48505" s="1"/>
      <c r="AJ48505" s="1"/>
      <c r="AK48505" s="1"/>
      <c r="AL48505" s="1"/>
    </row>
    <row r="48506">
      <c r="I48506" s="1"/>
      <c r="J48506" s="1"/>
      <c r="K48506" s="1"/>
      <c r="AA48506" s="1"/>
      <c r="AB48506" s="1"/>
      <c r="AC48506" s="1"/>
      <c r="AJ48506" s="1"/>
      <c r="AK48506" s="1"/>
      <c r="AL48506" s="1"/>
    </row>
    <row r="48507">
      <c r="I48507" s="1"/>
      <c r="J48507" s="1"/>
      <c r="K48507" s="1"/>
      <c r="AA48507" s="1"/>
      <c r="AB48507" s="1"/>
      <c r="AC48507" s="1"/>
      <c r="AJ48507" s="1"/>
      <c r="AK48507" s="1"/>
      <c r="AL48507" s="1"/>
    </row>
    <row r="48508">
      <c r="I48508" s="1"/>
      <c r="J48508" s="1"/>
      <c r="K48508" s="1"/>
      <c r="AA48508" s="1"/>
      <c r="AB48508" s="1"/>
      <c r="AC48508" s="1"/>
      <c r="AJ48508" s="1"/>
      <c r="AK48508" s="1"/>
      <c r="AL48508" s="1"/>
    </row>
    <row r="48509">
      <c r="I48509" s="1"/>
      <c r="J48509" s="1"/>
      <c r="K48509" s="1"/>
      <c r="AA48509" s="1"/>
      <c r="AB48509" s="1"/>
      <c r="AC48509" s="1"/>
      <c r="AJ48509" s="1"/>
      <c r="AK48509" s="1"/>
      <c r="AL48509" s="1"/>
    </row>
    <row r="48510">
      <c r="I48510" s="1"/>
      <c r="J48510" s="1"/>
      <c r="K48510" s="1"/>
      <c r="AA48510" s="1"/>
      <c r="AB48510" s="1"/>
      <c r="AC48510" s="1"/>
      <c r="AJ48510" s="1"/>
      <c r="AK48510" s="1"/>
      <c r="AL48510" s="1"/>
    </row>
    <row r="48511">
      <c r="I48511" s="1"/>
      <c r="J48511" s="1"/>
      <c r="K48511" s="1"/>
      <c r="AA48511" s="1"/>
      <c r="AB48511" s="1"/>
      <c r="AC48511" s="1"/>
      <c r="AJ48511" s="1"/>
      <c r="AK48511" s="1"/>
      <c r="AL48511" s="1"/>
    </row>
    <row r="48512">
      <c r="I48512" s="1"/>
      <c r="J48512" s="1"/>
      <c r="K48512" s="1"/>
      <c r="AA48512" s="1"/>
      <c r="AB48512" s="1"/>
      <c r="AC48512" s="1"/>
      <c r="AJ48512" s="1"/>
      <c r="AK48512" s="1"/>
      <c r="AL48512" s="1"/>
    </row>
    <row r="48513">
      <c r="I48513" s="1"/>
      <c r="J48513" s="1"/>
      <c r="K48513" s="1"/>
      <c r="AA48513" s="1"/>
      <c r="AB48513" s="1"/>
      <c r="AC48513" s="1"/>
      <c r="AJ48513" s="1"/>
      <c r="AK48513" s="1"/>
      <c r="AL48513" s="1"/>
    </row>
    <row r="48514">
      <c r="I48514" s="1"/>
      <c r="J48514" s="1"/>
      <c r="K48514" s="1"/>
      <c r="AA48514" s="1"/>
      <c r="AB48514" s="1"/>
      <c r="AC48514" s="1"/>
      <c r="AJ48514" s="1"/>
      <c r="AK48514" s="1"/>
      <c r="AL48514" s="1"/>
    </row>
    <row r="48515">
      <c r="I48515" s="1"/>
      <c r="J48515" s="1"/>
      <c r="K48515" s="1"/>
      <c r="AA48515" s="1"/>
      <c r="AB48515" s="1"/>
      <c r="AC48515" s="1"/>
      <c r="AJ48515" s="1"/>
      <c r="AK48515" s="1"/>
      <c r="AL48515" s="1"/>
    </row>
    <row r="48516">
      <c r="I48516" s="1"/>
      <c r="J48516" s="1"/>
      <c r="K48516" s="1"/>
      <c r="AA48516" s="1"/>
      <c r="AB48516" s="1"/>
      <c r="AC48516" s="1"/>
      <c r="AJ48516" s="1"/>
      <c r="AK48516" s="1"/>
      <c r="AL48516" s="1"/>
    </row>
    <row r="48517">
      <c r="I48517" s="1"/>
      <c r="J48517" s="1"/>
      <c r="K48517" s="1"/>
      <c r="AA48517" s="1"/>
      <c r="AB48517" s="1"/>
      <c r="AC48517" s="1"/>
      <c r="AJ48517" s="1"/>
      <c r="AK48517" s="1"/>
      <c r="AL48517" s="1"/>
    </row>
    <row r="48518">
      <c r="I48518" s="1"/>
      <c r="J48518" s="1"/>
      <c r="K48518" s="1"/>
      <c r="AA48518" s="1"/>
      <c r="AB48518" s="1"/>
      <c r="AC48518" s="1"/>
      <c r="AJ48518" s="1"/>
      <c r="AK48518" s="1"/>
      <c r="AL48518" s="1"/>
    </row>
    <row r="48519">
      <c r="I48519" s="1"/>
      <c r="J48519" s="1"/>
      <c r="K48519" s="1"/>
      <c r="AA48519" s="1"/>
      <c r="AB48519" s="1"/>
      <c r="AC48519" s="1"/>
      <c r="AJ48519" s="1"/>
      <c r="AK48519" s="1"/>
      <c r="AL48519" s="1"/>
    </row>
    <row r="48520">
      <c r="I48520" s="1"/>
      <c r="J48520" s="1"/>
      <c r="K48520" s="1"/>
      <c r="AA48520" s="1"/>
      <c r="AB48520" s="1"/>
      <c r="AC48520" s="1"/>
      <c r="AJ48520" s="1"/>
      <c r="AK48520" s="1"/>
      <c r="AL48520" s="1"/>
    </row>
    <row r="48521">
      <c r="I48521" s="1"/>
      <c r="J48521" s="1"/>
      <c r="K48521" s="1"/>
      <c r="AA48521" s="1"/>
      <c r="AB48521" s="1"/>
      <c r="AC48521" s="1"/>
      <c r="AJ48521" s="1"/>
      <c r="AK48521" s="1"/>
      <c r="AL48521" s="1"/>
    </row>
    <row r="48522">
      <c r="I48522" s="1"/>
      <c r="J48522" s="1"/>
      <c r="K48522" s="1"/>
      <c r="AA48522" s="1"/>
      <c r="AB48522" s="1"/>
      <c r="AC48522" s="1"/>
      <c r="AJ48522" s="1"/>
      <c r="AK48522" s="1"/>
      <c r="AL48522" s="1"/>
    </row>
    <row r="48523">
      <c r="I48523" s="1"/>
      <c r="J48523" s="1"/>
      <c r="K48523" s="1"/>
      <c r="AA48523" s="1"/>
      <c r="AB48523" s="1"/>
      <c r="AC48523" s="1"/>
      <c r="AJ48523" s="1"/>
      <c r="AK48523" s="1"/>
      <c r="AL48523" s="1"/>
    </row>
    <row r="48524">
      <c r="I48524" s="1"/>
      <c r="J48524" s="1"/>
      <c r="K48524" s="1"/>
      <c r="AA48524" s="1"/>
      <c r="AB48524" s="1"/>
      <c r="AC48524" s="1"/>
      <c r="AJ48524" s="1"/>
      <c r="AK48524" s="1"/>
      <c r="AL48524" s="1"/>
    </row>
    <row r="48525">
      <c r="I48525" s="1"/>
      <c r="J48525" s="1"/>
      <c r="K48525" s="1"/>
      <c r="AA48525" s="1"/>
      <c r="AB48525" s="1"/>
      <c r="AC48525" s="1"/>
      <c r="AJ48525" s="1"/>
      <c r="AK48525" s="1"/>
      <c r="AL48525" s="1"/>
    </row>
    <row r="48526">
      <c r="I48526" s="1"/>
      <c r="J48526" s="1"/>
      <c r="K48526" s="1"/>
      <c r="AA48526" s="1"/>
      <c r="AB48526" s="1"/>
      <c r="AC48526" s="1"/>
      <c r="AJ48526" s="1"/>
      <c r="AK48526" s="1"/>
      <c r="AL48526" s="1"/>
    </row>
    <row r="48527">
      <c r="I48527" s="1"/>
      <c r="J48527" s="1"/>
      <c r="K48527" s="1"/>
      <c r="AA48527" s="1"/>
      <c r="AB48527" s="1"/>
      <c r="AC48527" s="1"/>
      <c r="AJ48527" s="1"/>
      <c r="AK48527" s="1"/>
      <c r="AL48527" s="1"/>
    </row>
    <row r="48528">
      <c r="I48528" s="1"/>
      <c r="J48528" s="1"/>
      <c r="K48528" s="1"/>
      <c r="AA48528" s="1"/>
      <c r="AB48528" s="1"/>
      <c r="AC48528" s="1"/>
      <c r="AJ48528" s="1"/>
      <c r="AK48528" s="1"/>
      <c r="AL48528" s="1"/>
    </row>
    <row r="48529">
      <c r="I48529" s="1"/>
      <c r="J48529" s="1"/>
      <c r="K48529" s="1"/>
      <c r="AA48529" s="1"/>
      <c r="AB48529" s="1"/>
      <c r="AC48529" s="1"/>
      <c r="AJ48529" s="1"/>
      <c r="AK48529" s="1"/>
      <c r="AL48529" s="1"/>
    </row>
    <row r="48530">
      <c r="I48530" s="1"/>
      <c r="J48530" s="1"/>
      <c r="K48530" s="1"/>
      <c r="AA48530" s="1"/>
      <c r="AB48530" s="1"/>
      <c r="AC48530" s="1"/>
      <c r="AJ48530" s="1"/>
      <c r="AK48530" s="1"/>
      <c r="AL48530" s="1"/>
    </row>
    <row r="48531">
      <c r="I48531" s="1"/>
      <c r="J48531" s="1"/>
      <c r="K48531" s="1"/>
      <c r="AA48531" s="1"/>
      <c r="AB48531" s="1"/>
      <c r="AC48531" s="1"/>
      <c r="AJ48531" s="1"/>
      <c r="AK48531" s="1"/>
      <c r="AL48531" s="1"/>
    </row>
    <row r="48532">
      <c r="I48532" s="1"/>
      <c r="J48532" s="1"/>
      <c r="K48532" s="1"/>
      <c r="AA48532" s="1"/>
      <c r="AB48532" s="1"/>
      <c r="AC48532" s="1"/>
      <c r="AJ48532" s="1"/>
      <c r="AK48532" s="1"/>
      <c r="AL48532" s="1"/>
    </row>
    <row r="48533">
      <c r="I48533" s="1"/>
      <c r="J48533" s="1"/>
      <c r="K48533" s="1"/>
      <c r="AA48533" s="1"/>
      <c r="AB48533" s="1"/>
      <c r="AC48533" s="1"/>
      <c r="AJ48533" s="1"/>
      <c r="AK48533" s="1"/>
      <c r="AL48533" s="1"/>
    </row>
    <row r="48534">
      <c r="I48534" s="1"/>
      <c r="J48534" s="1"/>
      <c r="K48534" s="1"/>
      <c r="AA48534" s="1"/>
      <c r="AB48534" s="1"/>
      <c r="AC48534" s="1"/>
      <c r="AJ48534" s="1"/>
      <c r="AK48534" s="1"/>
      <c r="AL48534" s="1"/>
    </row>
    <row r="48535">
      <c r="I48535" s="1"/>
      <c r="J48535" s="1"/>
      <c r="K48535" s="1"/>
      <c r="AA48535" s="1"/>
      <c r="AB48535" s="1"/>
      <c r="AC48535" s="1"/>
      <c r="AJ48535" s="1"/>
      <c r="AK48535" s="1"/>
      <c r="AL48535" s="1"/>
    </row>
    <row r="48536">
      <c r="I48536" s="1"/>
      <c r="J48536" s="1"/>
      <c r="K48536" s="1"/>
      <c r="AA48536" s="1"/>
      <c r="AB48536" s="1"/>
      <c r="AC48536" s="1"/>
      <c r="AJ48536" s="1"/>
      <c r="AK48536" s="1"/>
      <c r="AL48536" s="1"/>
    </row>
    <row r="48537">
      <c r="I48537" s="1"/>
      <c r="J48537" s="1"/>
      <c r="K48537" s="1"/>
      <c r="AA48537" s="1"/>
      <c r="AB48537" s="1"/>
      <c r="AC48537" s="1"/>
      <c r="AJ48537" s="1"/>
      <c r="AK48537" s="1"/>
      <c r="AL48537" s="1"/>
    </row>
    <row r="48538">
      <c r="I48538" s="1"/>
      <c r="J48538" s="1"/>
      <c r="K48538" s="1"/>
      <c r="AA48538" s="1"/>
      <c r="AB48538" s="1"/>
      <c r="AC48538" s="1"/>
      <c r="AJ48538" s="1"/>
      <c r="AK48538" s="1"/>
      <c r="AL48538" s="1"/>
    </row>
    <row r="48539">
      <c r="I48539" s="1"/>
      <c r="J48539" s="1"/>
      <c r="K48539" s="1"/>
      <c r="AA48539" s="1"/>
      <c r="AB48539" s="1"/>
      <c r="AC48539" s="1"/>
      <c r="AJ48539" s="1"/>
      <c r="AK48539" s="1"/>
      <c r="AL48539" s="1"/>
    </row>
    <row r="48540">
      <c r="I48540" s="1"/>
      <c r="J48540" s="1"/>
      <c r="K48540" s="1"/>
      <c r="AA48540" s="1"/>
      <c r="AB48540" s="1"/>
      <c r="AC48540" s="1"/>
      <c r="AJ48540" s="1"/>
      <c r="AK48540" s="1"/>
      <c r="AL48540" s="1"/>
    </row>
    <row r="48541">
      <c r="I48541" s="1"/>
      <c r="J48541" s="1"/>
      <c r="K48541" s="1"/>
      <c r="AA48541" s="1"/>
      <c r="AB48541" s="1"/>
      <c r="AC48541" s="1"/>
      <c r="AJ48541" s="1"/>
      <c r="AK48541" s="1"/>
      <c r="AL48541" s="1"/>
    </row>
    <row r="48542">
      <c r="I48542" s="1"/>
      <c r="J48542" s="1"/>
      <c r="K48542" s="1"/>
      <c r="AA48542" s="1"/>
      <c r="AB48542" s="1"/>
      <c r="AC48542" s="1"/>
      <c r="AJ48542" s="1"/>
      <c r="AK48542" s="1"/>
      <c r="AL48542" s="1"/>
    </row>
    <row r="48543">
      <c r="I48543" s="1"/>
      <c r="J48543" s="1"/>
      <c r="K48543" s="1"/>
      <c r="AA48543" s="1"/>
      <c r="AB48543" s="1"/>
      <c r="AC48543" s="1"/>
      <c r="AJ48543" s="1"/>
      <c r="AK48543" s="1"/>
      <c r="AL48543" s="1"/>
    </row>
    <row r="48544">
      <c r="I48544" s="1"/>
      <c r="J48544" s="1"/>
      <c r="K48544" s="1"/>
      <c r="AA48544" s="1"/>
      <c r="AB48544" s="1"/>
      <c r="AC48544" s="1"/>
      <c r="AJ48544" s="1"/>
      <c r="AK48544" s="1"/>
      <c r="AL48544" s="1"/>
    </row>
    <row r="48545">
      <c r="I48545" s="1"/>
      <c r="J48545" s="1"/>
      <c r="K48545" s="1"/>
      <c r="AA48545" s="1"/>
      <c r="AB48545" s="1"/>
      <c r="AC48545" s="1"/>
      <c r="AJ48545" s="1"/>
      <c r="AK48545" s="1"/>
      <c r="AL48545" s="1"/>
    </row>
    <row r="48546">
      <c r="I48546" s="1"/>
      <c r="J48546" s="1"/>
      <c r="K48546" s="1"/>
      <c r="AA48546" s="1"/>
      <c r="AB48546" s="1"/>
      <c r="AC48546" s="1"/>
      <c r="AJ48546" s="1"/>
      <c r="AK48546" s="1"/>
      <c r="AL48546" s="1"/>
    </row>
    <row r="48547">
      <c r="I48547" s="1"/>
      <c r="J48547" s="1"/>
      <c r="K48547" s="1"/>
      <c r="AA48547" s="1"/>
      <c r="AB48547" s="1"/>
      <c r="AC48547" s="1"/>
      <c r="AJ48547" s="1"/>
      <c r="AK48547" s="1"/>
      <c r="AL48547" s="1"/>
    </row>
    <row r="48548">
      <c r="I48548" s="1"/>
      <c r="J48548" s="1"/>
      <c r="K48548" s="1"/>
      <c r="AA48548" s="1"/>
      <c r="AB48548" s="1"/>
      <c r="AC48548" s="1"/>
      <c r="AJ48548" s="1"/>
      <c r="AK48548" s="1"/>
      <c r="AL48548" s="1"/>
    </row>
    <row r="48549">
      <c r="I48549" s="1"/>
      <c r="J48549" s="1"/>
      <c r="K48549" s="1"/>
      <c r="AA48549" s="1"/>
      <c r="AB48549" s="1"/>
      <c r="AC48549" s="1"/>
      <c r="AJ48549" s="1"/>
      <c r="AK48549" s="1"/>
      <c r="AL48549" s="1"/>
    </row>
    <row r="48550">
      <c r="I48550" s="1"/>
      <c r="J48550" s="1"/>
      <c r="K48550" s="1"/>
      <c r="AA48550" s="1"/>
      <c r="AB48550" s="1"/>
      <c r="AC48550" s="1"/>
      <c r="AJ48550" s="1"/>
      <c r="AK48550" s="1"/>
      <c r="AL48550" s="1"/>
    </row>
    <row r="48551">
      <c r="I48551" s="1"/>
      <c r="J48551" s="1"/>
      <c r="K48551" s="1"/>
      <c r="AA48551" s="1"/>
      <c r="AB48551" s="1"/>
      <c r="AC48551" s="1"/>
      <c r="AJ48551" s="1"/>
      <c r="AK48551" s="1"/>
      <c r="AL48551" s="1"/>
    </row>
    <row r="48552">
      <c r="I48552" s="1"/>
      <c r="J48552" s="1"/>
      <c r="K48552" s="1"/>
      <c r="AA48552" s="1"/>
      <c r="AB48552" s="1"/>
      <c r="AC48552" s="1"/>
      <c r="AJ48552" s="1"/>
      <c r="AK48552" s="1"/>
      <c r="AL48552" s="1"/>
    </row>
    <row r="48553">
      <c r="I48553" s="1"/>
      <c r="J48553" s="1"/>
      <c r="K48553" s="1"/>
      <c r="AA48553" s="1"/>
      <c r="AB48553" s="1"/>
      <c r="AC48553" s="1"/>
      <c r="AJ48553" s="1"/>
      <c r="AK48553" s="1"/>
      <c r="AL48553" s="1"/>
    </row>
    <row r="48554">
      <c r="I48554" s="1"/>
      <c r="J48554" s="1"/>
      <c r="K48554" s="1"/>
      <c r="AA48554" s="1"/>
      <c r="AB48554" s="1"/>
      <c r="AC48554" s="1"/>
      <c r="AJ48554" s="1"/>
      <c r="AK48554" s="1"/>
      <c r="AL48554" s="1"/>
    </row>
    <row r="48555">
      <c r="I48555" s="1"/>
      <c r="J48555" s="1"/>
      <c r="K48555" s="1"/>
      <c r="AA48555" s="1"/>
      <c r="AB48555" s="1"/>
      <c r="AC48555" s="1"/>
      <c r="AJ48555" s="1"/>
      <c r="AK48555" s="1"/>
      <c r="AL48555" s="1"/>
    </row>
    <row r="48556">
      <c r="I48556" s="1"/>
      <c r="J48556" s="1"/>
      <c r="K48556" s="1"/>
      <c r="AA48556" s="1"/>
      <c r="AB48556" s="1"/>
      <c r="AC48556" s="1"/>
      <c r="AJ48556" s="1"/>
      <c r="AK48556" s="1"/>
      <c r="AL48556" s="1"/>
    </row>
    <row r="48557">
      <c r="I48557" s="1"/>
      <c r="J48557" s="1"/>
      <c r="K48557" s="1"/>
      <c r="AA48557" s="1"/>
      <c r="AB48557" s="1"/>
      <c r="AC48557" s="1"/>
      <c r="AJ48557" s="1"/>
      <c r="AK48557" s="1"/>
      <c r="AL48557" s="1"/>
    </row>
    <row r="48558">
      <c r="I48558" s="1"/>
      <c r="J48558" s="1"/>
      <c r="K48558" s="1"/>
      <c r="AA48558" s="1"/>
      <c r="AB48558" s="1"/>
      <c r="AC48558" s="1"/>
      <c r="AJ48558" s="1"/>
      <c r="AK48558" s="1"/>
      <c r="AL48558" s="1"/>
    </row>
    <row r="48559">
      <c r="I48559" s="1"/>
      <c r="J48559" s="1"/>
      <c r="K48559" s="1"/>
      <c r="AA48559" s="1"/>
      <c r="AB48559" s="1"/>
      <c r="AC48559" s="1"/>
      <c r="AJ48559" s="1"/>
      <c r="AK48559" s="1"/>
      <c r="AL48559" s="1"/>
    </row>
    <row r="48560">
      <c r="I48560" s="1"/>
      <c r="J48560" s="1"/>
      <c r="K48560" s="1"/>
      <c r="AA48560" s="1"/>
      <c r="AB48560" s="1"/>
      <c r="AC48560" s="1"/>
      <c r="AJ48560" s="1"/>
      <c r="AK48560" s="1"/>
      <c r="AL48560" s="1"/>
    </row>
    <row r="48561">
      <c r="I48561" s="1"/>
      <c r="J48561" s="1"/>
      <c r="K48561" s="1"/>
      <c r="AA48561" s="1"/>
      <c r="AB48561" s="1"/>
      <c r="AC48561" s="1"/>
      <c r="AJ48561" s="1"/>
      <c r="AK48561" s="1"/>
      <c r="AL48561" s="1"/>
    </row>
    <row r="48562">
      <c r="I48562" s="1"/>
      <c r="J48562" s="1"/>
      <c r="K48562" s="1"/>
      <c r="AA48562" s="1"/>
      <c r="AB48562" s="1"/>
      <c r="AC48562" s="1"/>
      <c r="AJ48562" s="1"/>
      <c r="AK48562" s="1"/>
      <c r="AL48562" s="1"/>
    </row>
    <row r="48563">
      <c r="I48563" s="1"/>
      <c r="J48563" s="1"/>
      <c r="K48563" s="1"/>
      <c r="AA48563" s="1"/>
      <c r="AB48563" s="1"/>
      <c r="AC48563" s="1"/>
      <c r="AJ48563" s="1"/>
      <c r="AK48563" s="1"/>
      <c r="AL48563" s="1"/>
    </row>
    <row r="48564">
      <c r="I48564" s="1"/>
      <c r="J48564" s="1"/>
      <c r="K48564" s="1"/>
      <c r="AA48564" s="1"/>
      <c r="AB48564" s="1"/>
      <c r="AC48564" s="1"/>
      <c r="AJ48564" s="1"/>
      <c r="AK48564" s="1"/>
      <c r="AL48564" s="1"/>
    </row>
    <row r="48565">
      <c r="I48565" s="1"/>
      <c r="J48565" s="1"/>
      <c r="K48565" s="1"/>
      <c r="AA48565" s="1"/>
      <c r="AB48565" s="1"/>
      <c r="AC48565" s="1"/>
      <c r="AJ48565" s="1"/>
      <c r="AK48565" s="1"/>
      <c r="AL48565" s="1"/>
    </row>
    <row r="48566">
      <c r="I48566" s="1"/>
      <c r="J48566" s="1"/>
      <c r="K48566" s="1"/>
      <c r="AA48566" s="1"/>
      <c r="AB48566" s="1"/>
      <c r="AC48566" s="1"/>
      <c r="AJ48566" s="1"/>
      <c r="AK48566" s="1"/>
      <c r="AL48566" s="1"/>
    </row>
    <row r="48567">
      <c r="I48567" s="1"/>
      <c r="J48567" s="1"/>
      <c r="K48567" s="1"/>
      <c r="AA48567" s="1"/>
      <c r="AB48567" s="1"/>
      <c r="AC48567" s="1"/>
      <c r="AJ48567" s="1"/>
      <c r="AK48567" s="1"/>
      <c r="AL48567" s="1"/>
    </row>
    <row r="48568">
      <c r="I48568" s="1"/>
      <c r="J48568" s="1"/>
      <c r="K48568" s="1"/>
      <c r="AA48568" s="1"/>
      <c r="AB48568" s="1"/>
      <c r="AC48568" s="1"/>
      <c r="AJ48568" s="1"/>
      <c r="AK48568" s="1"/>
      <c r="AL48568" s="1"/>
    </row>
    <row r="48569">
      <c r="I48569" s="1"/>
      <c r="J48569" s="1"/>
      <c r="K48569" s="1"/>
      <c r="AA48569" s="1"/>
      <c r="AB48569" s="1"/>
      <c r="AC48569" s="1"/>
      <c r="AJ48569" s="1"/>
      <c r="AK48569" s="1"/>
      <c r="AL48569" s="1"/>
    </row>
    <row r="48570">
      <c r="I48570" s="1"/>
      <c r="J48570" s="1"/>
      <c r="K48570" s="1"/>
      <c r="AA48570" s="1"/>
      <c r="AB48570" s="1"/>
      <c r="AC48570" s="1"/>
      <c r="AJ48570" s="1"/>
      <c r="AK48570" s="1"/>
      <c r="AL48570" s="1"/>
    </row>
    <row r="48571">
      <c r="I48571" s="1"/>
      <c r="J48571" s="1"/>
      <c r="K48571" s="1"/>
      <c r="AA48571" s="1"/>
      <c r="AB48571" s="1"/>
      <c r="AC48571" s="1"/>
      <c r="AJ48571" s="1"/>
      <c r="AK48571" s="1"/>
      <c r="AL48571" s="1"/>
    </row>
    <row r="48572">
      <c r="I48572" s="1"/>
      <c r="J48572" s="1"/>
      <c r="K48572" s="1"/>
      <c r="AA48572" s="1"/>
      <c r="AB48572" s="1"/>
      <c r="AC48572" s="1"/>
      <c r="AJ48572" s="1"/>
      <c r="AK48572" s="1"/>
      <c r="AL48572" s="1"/>
    </row>
    <row r="48573">
      <c r="I48573" s="1"/>
      <c r="J48573" s="1"/>
      <c r="K48573" s="1"/>
      <c r="AA48573" s="1"/>
      <c r="AB48573" s="1"/>
      <c r="AC48573" s="1"/>
      <c r="AJ48573" s="1"/>
      <c r="AK48573" s="1"/>
      <c r="AL48573" s="1"/>
    </row>
    <row r="48574">
      <c r="I48574" s="1"/>
      <c r="J48574" s="1"/>
      <c r="K48574" s="1"/>
      <c r="AA48574" s="1"/>
      <c r="AB48574" s="1"/>
      <c r="AC48574" s="1"/>
      <c r="AJ48574" s="1"/>
      <c r="AK48574" s="1"/>
      <c r="AL48574" s="1"/>
    </row>
    <row r="48575">
      <c r="I48575" s="1"/>
      <c r="J48575" s="1"/>
      <c r="K48575" s="1"/>
      <c r="AA48575" s="1"/>
      <c r="AB48575" s="1"/>
      <c r="AC48575" s="1"/>
      <c r="AJ48575" s="1"/>
      <c r="AK48575" s="1"/>
      <c r="AL48575" s="1"/>
    </row>
    <row r="48576">
      <c r="I48576" s="1"/>
      <c r="J48576" s="1"/>
      <c r="K48576" s="1"/>
      <c r="AA48576" s="1"/>
      <c r="AB48576" s="1"/>
      <c r="AC48576" s="1"/>
      <c r="AJ48576" s="1"/>
      <c r="AK48576" s="1"/>
      <c r="AL48576" s="1"/>
    </row>
    <row r="48577">
      <c r="I48577" s="1"/>
      <c r="J48577" s="1"/>
      <c r="K48577" s="1"/>
      <c r="AA48577" s="1"/>
      <c r="AB48577" s="1"/>
      <c r="AC48577" s="1"/>
      <c r="AJ48577" s="1"/>
      <c r="AK48577" s="1"/>
      <c r="AL48577" s="1"/>
    </row>
    <row r="48578">
      <c r="I48578" s="1"/>
      <c r="J48578" s="1"/>
      <c r="K48578" s="1"/>
      <c r="AA48578" s="1"/>
      <c r="AB48578" s="1"/>
      <c r="AC48578" s="1"/>
      <c r="AJ48578" s="1"/>
      <c r="AK48578" s="1"/>
      <c r="AL48578" s="1"/>
    </row>
    <row r="48579">
      <c r="I48579" s="1"/>
      <c r="J48579" s="1"/>
      <c r="K48579" s="1"/>
      <c r="AA48579" s="1"/>
      <c r="AB48579" s="1"/>
      <c r="AC48579" s="1"/>
      <c r="AJ48579" s="1"/>
      <c r="AK48579" s="1"/>
      <c r="AL48579" s="1"/>
    </row>
    <row r="48580">
      <c r="I48580" s="1"/>
      <c r="J48580" s="1"/>
      <c r="K48580" s="1"/>
      <c r="AA48580" s="1"/>
      <c r="AB48580" s="1"/>
      <c r="AC48580" s="1"/>
      <c r="AJ48580" s="1"/>
      <c r="AK48580" s="1"/>
      <c r="AL48580" s="1"/>
    </row>
    <row r="48581">
      <c r="I48581" s="1"/>
      <c r="J48581" s="1"/>
      <c r="K48581" s="1"/>
      <c r="AA48581" s="1"/>
      <c r="AB48581" s="1"/>
      <c r="AC48581" s="1"/>
      <c r="AJ48581" s="1"/>
      <c r="AK48581" s="1"/>
      <c r="AL48581" s="1"/>
    </row>
    <row r="48582">
      <c r="I48582" s="1"/>
      <c r="J48582" s="1"/>
      <c r="K48582" s="1"/>
      <c r="AA48582" s="1"/>
      <c r="AB48582" s="1"/>
      <c r="AC48582" s="1"/>
      <c r="AJ48582" s="1"/>
      <c r="AK48582" s="1"/>
      <c r="AL48582" s="1"/>
    </row>
    <row r="48583">
      <c r="I48583" s="1"/>
      <c r="J48583" s="1"/>
      <c r="K48583" s="1"/>
      <c r="AA48583" s="1"/>
      <c r="AB48583" s="1"/>
      <c r="AC48583" s="1"/>
      <c r="AJ48583" s="1"/>
      <c r="AK48583" s="1"/>
      <c r="AL48583" s="1"/>
    </row>
    <row r="48584">
      <c r="I48584" s="1"/>
      <c r="J48584" s="1"/>
      <c r="K48584" s="1"/>
      <c r="AA48584" s="1"/>
      <c r="AB48584" s="1"/>
      <c r="AC48584" s="1"/>
      <c r="AJ48584" s="1"/>
      <c r="AK48584" s="1"/>
      <c r="AL48584" s="1"/>
    </row>
    <row r="48585">
      <c r="I48585" s="1"/>
      <c r="J48585" s="1"/>
      <c r="K48585" s="1"/>
      <c r="AA48585" s="1"/>
      <c r="AB48585" s="1"/>
      <c r="AC48585" s="1"/>
      <c r="AJ48585" s="1"/>
      <c r="AK48585" s="1"/>
      <c r="AL48585" s="1"/>
    </row>
    <row r="48586">
      <c r="I48586" s="1"/>
      <c r="J48586" s="1"/>
      <c r="K48586" s="1"/>
      <c r="AA48586" s="1"/>
      <c r="AB48586" s="1"/>
      <c r="AC48586" s="1"/>
      <c r="AJ48586" s="1"/>
      <c r="AK48586" s="1"/>
      <c r="AL48586" s="1"/>
    </row>
    <row r="48587">
      <c r="I48587" s="1"/>
      <c r="J48587" s="1"/>
      <c r="K48587" s="1"/>
      <c r="AA48587" s="1"/>
      <c r="AB48587" s="1"/>
      <c r="AC48587" s="1"/>
      <c r="AJ48587" s="1"/>
      <c r="AK48587" s="1"/>
      <c r="AL48587" s="1"/>
    </row>
    <row r="48588">
      <c r="I48588" s="1"/>
      <c r="J48588" s="1"/>
      <c r="K48588" s="1"/>
      <c r="AA48588" s="1"/>
      <c r="AB48588" s="1"/>
      <c r="AC48588" s="1"/>
      <c r="AJ48588" s="1"/>
      <c r="AK48588" s="1"/>
      <c r="AL48588" s="1"/>
    </row>
    <row r="48589">
      <c r="I48589" s="1"/>
      <c r="J48589" s="1"/>
      <c r="K48589" s="1"/>
      <c r="AA48589" s="1"/>
      <c r="AB48589" s="1"/>
      <c r="AC48589" s="1"/>
      <c r="AJ48589" s="1"/>
      <c r="AK48589" s="1"/>
      <c r="AL48589" s="1"/>
    </row>
    <row r="48590">
      <c r="I48590" s="1"/>
      <c r="J48590" s="1"/>
      <c r="K48590" s="1"/>
      <c r="AA48590" s="1"/>
      <c r="AB48590" s="1"/>
      <c r="AC48590" s="1"/>
      <c r="AJ48590" s="1"/>
      <c r="AK48590" s="1"/>
      <c r="AL48590" s="1"/>
    </row>
    <row r="48591">
      <c r="I48591" s="1"/>
      <c r="J48591" s="1"/>
      <c r="K48591" s="1"/>
      <c r="AA48591" s="1"/>
      <c r="AB48591" s="1"/>
      <c r="AC48591" s="1"/>
      <c r="AJ48591" s="1"/>
      <c r="AK48591" s="1"/>
      <c r="AL48591" s="1"/>
    </row>
    <row r="48592">
      <c r="I48592" s="1"/>
      <c r="J48592" s="1"/>
      <c r="K48592" s="1"/>
      <c r="AA48592" s="1"/>
      <c r="AB48592" s="1"/>
      <c r="AC48592" s="1"/>
      <c r="AJ48592" s="1"/>
      <c r="AK48592" s="1"/>
      <c r="AL48592" s="1"/>
    </row>
    <row r="48593">
      <c r="I48593" s="1"/>
      <c r="J48593" s="1"/>
      <c r="K48593" s="1"/>
      <c r="AA48593" s="1"/>
      <c r="AB48593" s="1"/>
      <c r="AC48593" s="1"/>
      <c r="AJ48593" s="1"/>
      <c r="AK48593" s="1"/>
      <c r="AL48593" s="1"/>
    </row>
    <row r="48594">
      <c r="I48594" s="1"/>
      <c r="J48594" s="1"/>
      <c r="K48594" s="1"/>
      <c r="AA48594" s="1"/>
      <c r="AB48594" s="1"/>
      <c r="AC48594" s="1"/>
      <c r="AJ48594" s="1"/>
      <c r="AK48594" s="1"/>
      <c r="AL48594" s="1"/>
    </row>
    <row r="48595">
      <c r="I48595" s="1"/>
      <c r="J48595" s="1"/>
      <c r="K48595" s="1"/>
      <c r="AA48595" s="1"/>
      <c r="AB48595" s="1"/>
      <c r="AC48595" s="1"/>
      <c r="AJ48595" s="1"/>
      <c r="AK48595" s="1"/>
      <c r="AL48595" s="1"/>
    </row>
    <row r="48596">
      <c r="I48596" s="1"/>
      <c r="J48596" s="1"/>
      <c r="K48596" s="1"/>
      <c r="AA48596" s="1"/>
      <c r="AB48596" s="1"/>
      <c r="AC48596" s="1"/>
      <c r="AJ48596" s="1"/>
      <c r="AK48596" s="1"/>
      <c r="AL48596" s="1"/>
    </row>
    <row r="48597">
      <c r="I48597" s="1"/>
      <c r="J48597" s="1"/>
      <c r="K48597" s="1"/>
      <c r="AA48597" s="1"/>
      <c r="AB48597" s="1"/>
      <c r="AC48597" s="1"/>
      <c r="AJ48597" s="1"/>
      <c r="AK48597" s="1"/>
      <c r="AL48597" s="1"/>
    </row>
    <row r="48598">
      <c r="I48598" s="1"/>
      <c r="J48598" s="1"/>
      <c r="K48598" s="1"/>
      <c r="AA48598" s="1"/>
      <c r="AB48598" s="1"/>
      <c r="AC48598" s="1"/>
      <c r="AJ48598" s="1"/>
      <c r="AK48598" s="1"/>
      <c r="AL48598" s="1"/>
    </row>
    <row r="48599">
      <c r="I48599" s="1"/>
      <c r="J48599" s="1"/>
      <c r="K48599" s="1"/>
      <c r="AA48599" s="1"/>
      <c r="AB48599" s="1"/>
      <c r="AC48599" s="1"/>
      <c r="AJ48599" s="1"/>
      <c r="AK48599" s="1"/>
      <c r="AL48599" s="1"/>
    </row>
    <row r="48600">
      <c r="I48600" s="1"/>
      <c r="J48600" s="1"/>
      <c r="K48600" s="1"/>
      <c r="AA48600" s="1"/>
      <c r="AB48600" s="1"/>
      <c r="AC48600" s="1"/>
      <c r="AJ48600" s="1"/>
      <c r="AK48600" s="1"/>
      <c r="AL48600" s="1"/>
    </row>
    <row r="48601">
      <c r="I48601" s="1"/>
      <c r="J48601" s="1"/>
      <c r="K48601" s="1"/>
      <c r="AA48601" s="1"/>
      <c r="AB48601" s="1"/>
      <c r="AC48601" s="1"/>
      <c r="AJ48601" s="1"/>
      <c r="AK48601" s="1"/>
      <c r="AL48601" s="1"/>
    </row>
    <row r="48602">
      <c r="I48602" s="1"/>
      <c r="J48602" s="1"/>
      <c r="K48602" s="1"/>
      <c r="AA48602" s="1"/>
      <c r="AB48602" s="1"/>
      <c r="AC48602" s="1"/>
      <c r="AJ48602" s="1"/>
      <c r="AK48602" s="1"/>
      <c r="AL48602" s="1"/>
    </row>
    <row r="48603">
      <c r="I48603" s="1"/>
      <c r="J48603" s="1"/>
      <c r="K48603" s="1"/>
      <c r="AA48603" s="1"/>
      <c r="AB48603" s="1"/>
      <c r="AC48603" s="1"/>
      <c r="AJ48603" s="1"/>
      <c r="AK48603" s="1"/>
      <c r="AL48603" s="1"/>
    </row>
    <row r="48604">
      <c r="I48604" s="1"/>
      <c r="J48604" s="1"/>
      <c r="K48604" s="1"/>
      <c r="AA48604" s="1"/>
      <c r="AB48604" s="1"/>
      <c r="AC48604" s="1"/>
      <c r="AJ48604" s="1"/>
      <c r="AK48604" s="1"/>
      <c r="AL48604" s="1"/>
    </row>
    <row r="48605">
      <c r="I48605" s="1"/>
      <c r="J48605" s="1"/>
      <c r="K48605" s="1"/>
      <c r="AA48605" s="1"/>
      <c r="AB48605" s="1"/>
      <c r="AC48605" s="1"/>
      <c r="AJ48605" s="1"/>
      <c r="AK48605" s="1"/>
      <c r="AL48605" s="1"/>
    </row>
    <row r="48606">
      <c r="I48606" s="1"/>
      <c r="J48606" s="1"/>
      <c r="K48606" s="1"/>
      <c r="AA48606" s="1"/>
      <c r="AB48606" s="1"/>
      <c r="AC48606" s="1"/>
      <c r="AJ48606" s="1"/>
      <c r="AK48606" s="1"/>
      <c r="AL48606" s="1"/>
    </row>
    <row r="48607">
      <c r="I48607" s="1"/>
      <c r="J48607" s="1"/>
      <c r="K48607" s="1"/>
      <c r="AA48607" s="1"/>
      <c r="AB48607" s="1"/>
      <c r="AC48607" s="1"/>
      <c r="AJ48607" s="1"/>
      <c r="AK48607" s="1"/>
      <c r="AL48607" s="1"/>
    </row>
    <row r="48608">
      <c r="I48608" s="1"/>
      <c r="J48608" s="1"/>
      <c r="K48608" s="1"/>
      <c r="AA48608" s="1"/>
      <c r="AB48608" s="1"/>
      <c r="AC48608" s="1"/>
      <c r="AJ48608" s="1"/>
      <c r="AK48608" s="1"/>
      <c r="AL48608" s="1"/>
    </row>
    <row r="48609">
      <c r="I48609" s="1"/>
      <c r="J48609" s="1"/>
      <c r="K48609" s="1"/>
      <c r="AA48609" s="1"/>
      <c r="AB48609" s="1"/>
      <c r="AC48609" s="1"/>
      <c r="AJ48609" s="1"/>
      <c r="AK48609" s="1"/>
      <c r="AL48609" s="1"/>
    </row>
    <row r="48610">
      <c r="I48610" s="1"/>
      <c r="J48610" s="1"/>
      <c r="K48610" s="1"/>
      <c r="AA48610" s="1"/>
      <c r="AB48610" s="1"/>
      <c r="AC48610" s="1"/>
      <c r="AJ48610" s="1"/>
      <c r="AK48610" s="1"/>
      <c r="AL48610" s="1"/>
    </row>
    <row r="48611">
      <c r="I48611" s="1"/>
      <c r="J48611" s="1"/>
      <c r="K48611" s="1"/>
      <c r="AA48611" s="1"/>
      <c r="AB48611" s="1"/>
      <c r="AC48611" s="1"/>
      <c r="AJ48611" s="1"/>
      <c r="AK48611" s="1"/>
      <c r="AL48611" s="1"/>
    </row>
    <row r="48612">
      <c r="I48612" s="1"/>
      <c r="J48612" s="1"/>
      <c r="K48612" s="1"/>
      <c r="AA48612" s="1"/>
      <c r="AB48612" s="1"/>
      <c r="AC48612" s="1"/>
      <c r="AJ48612" s="1"/>
      <c r="AK48612" s="1"/>
      <c r="AL48612" s="1"/>
    </row>
    <row r="48613">
      <c r="I48613" s="1"/>
      <c r="J48613" s="1"/>
      <c r="K48613" s="1"/>
      <c r="AA48613" s="1"/>
      <c r="AB48613" s="1"/>
      <c r="AC48613" s="1"/>
      <c r="AJ48613" s="1"/>
      <c r="AK48613" s="1"/>
      <c r="AL48613" s="1"/>
    </row>
    <row r="48614">
      <c r="I48614" s="1"/>
      <c r="J48614" s="1"/>
      <c r="K48614" s="1"/>
      <c r="AA48614" s="1"/>
      <c r="AB48614" s="1"/>
      <c r="AC48614" s="1"/>
      <c r="AJ48614" s="1"/>
      <c r="AK48614" s="1"/>
      <c r="AL48614" s="1"/>
    </row>
    <row r="48615">
      <c r="I48615" s="1"/>
      <c r="J48615" s="1"/>
      <c r="K48615" s="1"/>
      <c r="AA48615" s="1"/>
      <c r="AB48615" s="1"/>
      <c r="AC48615" s="1"/>
      <c r="AJ48615" s="1"/>
      <c r="AK48615" s="1"/>
      <c r="AL48615" s="1"/>
    </row>
    <row r="48616">
      <c r="I48616" s="1"/>
      <c r="J48616" s="1"/>
      <c r="K48616" s="1"/>
      <c r="AA48616" s="1"/>
      <c r="AB48616" s="1"/>
      <c r="AC48616" s="1"/>
      <c r="AJ48616" s="1"/>
      <c r="AK48616" s="1"/>
      <c r="AL48616" s="1"/>
    </row>
    <row r="48617">
      <c r="I48617" s="1"/>
      <c r="J48617" s="1"/>
      <c r="K48617" s="1"/>
      <c r="AA48617" s="1"/>
      <c r="AB48617" s="1"/>
      <c r="AC48617" s="1"/>
      <c r="AJ48617" s="1"/>
      <c r="AK48617" s="1"/>
      <c r="AL48617" s="1"/>
    </row>
    <row r="48618">
      <c r="I48618" s="1"/>
      <c r="J48618" s="1"/>
      <c r="K48618" s="1"/>
      <c r="AA48618" s="1"/>
      <c r="AB48618" s="1"/>
      <c r="AC48618" s="1"/>
      <c r="AJ48618" s="1"/>
      <c r="AK48618" s="1"/>
      <c r="AL48618" s="1"/>
    </row>
    <row r="48619">
      <c r="I48619" s="1"/>
      <c r="J48619" s="1"/>
      <c r="K48619" s="1"/>
      <c r="AA48619" s="1"/>
      <c r="AB48619" s="1"/>
      <c r="AC48619" s="1"/>
      <c r="AJ48619" s="1"/>
      <c r="AK48619" s="1"/>
      <c r="AL48619" s="1"/>
    </row>
    <row r="48620">
      <c r="I48620" s="1"/>
      <c r="J48620" s="1"/>
      <c r="K48620" s="1"/>
      <c r="AA48620" s="1"/>
      <c r="AB48620" s="1"/>
      <c r="AC48620" s="1"/>
      <c r="AJ48620" s="1"/>
      <c r="AK48620" s="1"/>
      <c r="AL48620" s="1"/>
    </row>
    <row r="48621">
      <c r="I48621" s="1"/>
      <c r="J48621" s="1"/>
      <c r="K48621" s="1"/>
      <c r="AA48621" s="1"/>
      <c r="AB48621" s="1"/>
      <c r="AC48621" s="1"/>
      <c r="AJ48621" s="1"/>
      <c r="AK48621" s="1"/>
      <c r="AL48621" s="1"/>
    </row>
    <row r="48622">
      <c r="I48622" s="1"/>
      <c r="J48622" s="1"/>
      <c r="K48622" s="1"/>
      <c r="AA48622" s="1"/>
      <c r="AB48622" s="1"/>
      <c r="AC48622" s="1"/>
      <c r="AJ48622" s="1"/>
      <c r="AK48622" s="1"/>
      <c r="AL48622" s="1"/>
    </row>
    <row r="48623">
      <c r="I48623" s="1"/>
      <c r="J48623" s="1"/>
      <c r="K48623" s="1"/>
      <c r="AA48623" s="1"/>
      <c r="AB48623" s="1"/>
      <c r="AC48623" s="1"/>
      <c r="AJ48623" s="1"/>
      <c r="AK48623" s="1"/>
      <c r="AL48623" s="1"/>
    </row>
    <row r="48624">
      <c r="I48624" s="1"/>
      <c r="J48624" s="1"/>
      <c r="K48624" s="1"/>
      <c r="AA48624" s="1"/>
      <c r="AB48624" s="1"/>
      <c r="AC48624" s="1"/>
      <c r="AJ48624" s="1"/>
      <c r="AK48624" s="1"/>
      <c r="AL48624" s="1"/>
    </row>
    <row r="48625">
      <c r="I48625" s="1"/>
      <c r="J48625" s="1"/>
      <c r="K48625" s="1"/>
      <c r="AA48625" s="1"/>
      <c r="AB48625" s="1"/>
      <c r="AC48625" s="1"/>
      <c r="AJ48625" s="1"/>
      <c r="AK48625" s="1"/>
      <c r="AL48625" s="1"/>
    </row>
    <row r="48626">
      <c r="I48626" s="1"/>
      <c r="J48626" s="1"/>
      <c r="K48626" s="1"/>
      <c r="AA48626" s="1"/>
      <c r="AB48626" s="1"/>
      <c r="AC48626" s="1"/>
      <c r="AJ48626" s="1"/>
      <c r="AK48626" s="1"/>
      <c r="AL48626" s="1"/>
    </row>
    <row r="48627">
      <c r="I48627" s="1"/>
      <c r="J48627" s="1"/>
      <c r="K48627" s="1"/>
      <c r="AA48627" s="1"/>
      <c r="AB48627" s="1"/>
      <c r="AC48627" s="1"/>
      <c r="AJ48627" s="1"/>
      <c r="AK48627" s="1"/>
      <c r="AL48627" s="1"/>
    </row>
    <row r="48628">
      <c r="I48628" s="1"/>
      <c r="J48628" s="1"/>
      <c r="K48628" s="1"/>
      <c r="AA48628" s="1"/>
      <c r="AB48628" s="1"/>
      <c r="AC48628" s="1"/>
      <c r="AJ48628" s="1"/>
      <c r="AK48628" s="1"/>
      <c r="AL48628" s="1"/>
    </row>
    <row r="48629">
      <c r="I48629" s="1"/>
      <c r="J48629" s="1"/>
      <c r="K48629" s="1"/>
      <c r="AA48629" s="1"/>
      <c r="AB48629" s="1"/>
      <c r="AC48629" s="1"/>
      <c r="AJ48629" s="1"/>
      <c r="AK48629" s="1"/>
      <c r="AL48629" s="1"/>
    </row>
    <row r="48630">
      <c r="I48630" s="1"/>
      <c r="J48630" s="1"/>
      <c r="K48630" s="1"/>
      <c r="AA48630" s="1"/>
      <c r="AB48630" s="1"/>
      <c r="AC48630" s="1"/>
      <c r="AJ48630" s="1"/>
      <c r="AK48630" s="1"/>
      <c r="AL48630" s="1"/>
    </row>
    <row r="48631">
      <c r="I48631" s="1"/>
      <c r="J48631" s="1"/>
      <c r="K48631" s="1"/>
      <c r="AA48631" s="1"/>
      <c r="AB48631" s="1"/>
      <c r="AC48631" s="1"/>
      <c r="AJ48631" s="1"/>
      <c r="AK48631" s="1"/>
      <c r="AL48631" s="1"/>
    </row>
    <row r="48632">
      <c r="I48632" s="1"/>
      <c r="J48632" s="1"/>
      <c r="K48632" s="1"/>
      <c r="AA48632" s="1"/>
      <c r="AB48632" s="1"/>
      <c r="AC48632" s="1"/>
      <c r="AJ48632" s="1"/>
      <c r="AK48632" s="1"/>
      <c r="AL48632" s="1"/>
    </row>
    <row r="48633">
      <c r="I48633" s="1"/>
      <c r="J48633" s="1"/>
      <c r="K48633" s="1"/>
      <c r="AA48633" s="1"/>
      <c r="AB48633" s="1"/>
      <c r="AC48633" s="1"/>
      <c r="AJ48633" s="1"/>
      <c r="AK48633" s="1"/>
      <c r="AL48633" s="1"/>
    </row>
    <row r="48634">
      <c r="I48634" s="1"/>
      <c r="J48634" s="1"/>
      <c r="K48634" s="1"/>
      <c r="AA48634" s="1"/>
      <c r="AB48634" s="1"/>
      <c r="AC48634" s="1"/>
      <c r="AJ48634" s="1"/>
      <c r="AK48634" s="1"/>
      <c r="AL48634" s="1"/>
    </row>
    <row r="48635">
      <c r="I48635" s="1"/>
      <c r="J48635" s="1"/>
      <c r="K48635" s="1"/>
      <c r="AA48635" s="1"/>
      <c r="AB48635" s="1"/>
      <c r="AC48635" s="1"/>
      <c r="AJ48635" s="1"/>
      <c r="AK48635" s="1"/>
      <c r="AL48635" s="1"/>
    </row>
    <row r="48636">
      <c r="I48636" s="1"/>
      <c r="J48636" s="1"/>
      <c r="K48636" s="1"/>
      <c r="AA48636" s="1"/>
      <c r="AB48636" s="1"/>
      <c r="AC48636" s="1"/>
      <c r="AJ48636" s="1"/>
      <c r="AK48636" s="1"/>
      <c r="AL48636" s="1"/>
    </row>
    <row r="48637">
      <c r="I48637" s="1"/>
      <c r="J48637" s="1"/>
      <c r="K48637" s="1"/>
      <c r="AA48637" s="1"/>
      <c r="AB48637" s="1"/>
      <c r="AC48637" s="1"/>
      <c r="AJ48637" s="1"/>
      <c r="AK48637" s="1"/>
      <c r="AL48637" s="1"/>
    </row>
    <row r="48638">
      <c r="I48638" s="1"/>
      <c r="J48638" s="1"/>
      <c r="K48638" s="1"/>
      <c r="AA48638" s="1"/>
      <c r="AB48638" s="1"/>
      <c r="AC48638" s="1"/>
      <c r="AJ48638" s="1"/>
      <c r="AK48638" s="1"/>
      <c r="AL48638" s="1"/>
    </row>
    <row r="48639">
      <c r="I48639" s="1"/>
      <c r="J48639" s="1"/>
      <c r="K48639" s="1"/>
      <c r="AA48639" s="1"/>
      <c r="AB48639" s="1"/>
      <c r="AC48639" s="1"/>
      <c r="AJ48639" s="1"/>
      <c r="AK48639" s="1"/>
      <c r="AL48639" s="1"/>
    </row>
    <row r="48640">
      <c r="I48640" s="1"/>
      <c r="J48640" s="1"/>
      <c r="K48640" s="1"/>
      <c r="AA48640" s="1"/>
      <c r="AB48640" s="1"/>
      <c r="AC48640" s="1"/>
      <c r="AJ48640" s="1"/>
      <c r="AK48640" s="1"/>
      <c r="AL48640" s="1"/>
    </row>
    <row r="48641">
      <c r="I48641" s="1"/>
      <c r="J48641" s="1"/>
      <c r="K48641" s="1"/>
      <c r="AA48641" s="1"/>
      <c r="AB48641" s="1"/>
      <c r="AC48641" s="1"/>
      <c r="AJ48641" s="1"/>
      <c r="AK48641" s="1"/>
      <c r="AL48641" s="1"/>
    </row>
    <row r="48642">
      <c r="I48642" s="1"/>
      <c r="J48642" s="1"/>
      <c r="K48642" s="1"/>
      <c r="AA48642" s="1"/>
      <c r="AB48642" s="1"/>
      <c r="AC48642" s="1"/>
      <c r="AJ48642" s="1"/>
      <c r="AK48642" s="1"/>
      <c r="AL48642" s="1"/>
    </row>
    <row r="48643">
      <c r="I48643" s="1"/>
      <c r="J48643" s="1"/>
      <c r="K48643" s="1"/>
      <c r="AA48643" s="1"/>
      <c r="AB48643" s="1"/>
      <c r="AC48643" s="1"/>
      <c r="AJ48643" s="1"/>
      <c r="AK48643" s="1"/>
      <c r="AL48643" s="1"/>
    </row>
    <row r="48644">
      <c r="I48644" s="1"/>
      <c r="J48644" s="1"/>
      <c r="K48644" s="1"/>
      <c r="AA48644" s="1"/>
      <c r="AB48644" s="1"/>
      <c r="AC48644" s="1"/>
      <c r="AJ48644" s="1"/>
      <c r="AK48644" s="1"/>
      <c r="AL48644" s="1"/>
    </row>
    <row r="48645">
      <c r="I48645" s="1"/>
      <c r="J48645" s="1"/>
      <c r="K48645" s="1"/>
      <c r="AA48645" s="1"/>
      <c r="AB48645" s="1"/>
      <c r="AC48645" s="1"/>
      <c r="AJ48645" s="1"/>
      <c r="AK48645" s="1"/>
      <c r="AL48645" s="1"/>
    </row>
    <row r="48646">
      <c r="I48646" s="1"/>
      <c r="J48646" s="1"/>
      <c r="K48646" s="1"/>
      <c r="AA48646" s="1"/>
      <c r="AB48646" s="1"/>
      <c r="AC48646" s="1"/>
      <c r="AJ48646" s="1"/>
      <c r="AK48646" s="1"/>
      <c r="AL48646" s="1"/>
    </row>
    <row r="48647">
      <c r="I48647" s="1"/>
      <c r="J48647" s="1"/>
      <c r="K48647" s="1"/>
      <c r="AA48647" s="1"/>
      <c r="AB48647" s="1"/>
      <c r="AC48647" s="1"/>
      <c r="AJ48647" s="1"/>
      <c r="AK48647" s="1"/>
      <c r="AL48647" s="1"/>
    </row>
    <row r="48648">
      <c r="I48648" s="1"/>
      <c r="J48648" s="1"/>
      <c r="K48648" s="1"/>
      <c r="AA48648" s="1"/>
      <c r="AB48648" s="1"/>
      <c r="AC48648" s="1"/>
      <c r="AJ48648" s="1"/>
      <c r="AK48648" s="1"/>
      <c r="AL48648" s="1"/>
    </row>
    <row r="48649">
      <c r="I48649" s="1"/>
      <c r="J48649" s="1"/>
      <c r="K48649" s="1"/>
      <c r="AA48649" s="1"/>
      <c r="AB48649" s="1"/>
      <c r="AC48649" s="1"/>
      <c r="AJ48649" s="1"/>
      <c r="AK48649" s="1"/>
      <c r="AL48649" s="1"/>
    </row>
    <row r="48650">
      <c r="I48650" s="1"/>
      <c r="J48650" s="1"/>
      <c r="K48650" s="1"/>
      <c r="AA48650" s="1"/>
      <c r="AB48650" s="1"/>
      <c r="AC48650" s="1"/>
      <c r="AJ48650" s="1"/>
      <c r="AK48650" s="1"/>
      <c r="AL48650" s="1"/>
    </row>
    <row r="48651">
      <c r="I48651" s="1"/>
      <c r="J48651" s="1"/>
      <c r="K48651" s="1"/>
      <c r="AA48651" s="1"/>
      <c r="AB48651" s="1"/>
      <c r="AC48651" s="1"/>
      <c r="AJ48651" s="1"/>
      <c r="AK48651" s="1"/>
      <c r="AL48651" s="1"/>
    </row>
    <row r="48652">
      <c r="I48652" s="1"/>
      <c r="J48652" s="1"/>
      <c r="K48652" s="1"/>
      <c r="AA48652" s="1"/>
      <c r="AB48652" s="1"/>
      <c r="AC48652" s="1"/>
      <c r="AJ48652" s="1"/>
      <c r="AK48652" s="1"/>
      <c r="AL48652" s="1"/>
    </row>
    <row r="48653">
      <c r="I48653" s="1"/>
      <c r="J48653" s="1"/>
      <c r="K48653" s="1"/>
      <c r="AA48653" s="1"/>
      <c r="AB48653" s="1"/>
      <c r="AC48653" s="1"/>
      <c r="AJ48653" s="1"/>
      <c r="AK48653" s="1"/>
      <c r="AL48653" s="1"/>
    </row>
    <row r="48654">
      <c r="I48654" s="1"/>
      <c r="J48654" s="1"/>
      <c r="K48654" s="1"/>
      <c r="AA48654" s="1"/>
      <c r="AB48654" s="1"/>
      <c r="AC48654" s="1"/>
      <c r="AJ48654" s="1"/>
      <c r="AK48654" s="1"/>
      <c r="AL48654" s="1"/>
    </row>
    <row r="48655">
      <c r="I48655" s="1"/>
      <c r="J48655" s="1"/>
      <c r="K48655" s="1"/>
      <c r="AA48655" s="1"/>
      <c r="AB48655" s="1"/>
      <c r="AC48655" s="1"/>
      <c r="AJ48655" s="1"/>
      <c r="AK48655" s="1"/>
      <c r="AL48655" s="1"/>
    </row>
    <row r="48656">
      <c r="I48656" s="1"/>
      <c r="J48656" s="1"/>
      <c r="K48656" s="1"/>
      <c r="AA48656" s="1"/>
      <c r="AB48656" s="1"/>
      <c r="AC48656" s="1"/>
      <c r="AJ48656" s="1"/>
      <c r="AK48656" s="1"/>
      <c r="AL48656" s="1"/>
    </row>
    <row r="48657">
      <c r="I48657" s="1"/>
      <c r="J48657" s="1"/>
      <c r="K48657" s="1"/>
      <c r="AA48657" s="1"/>
      <c r="AB48657" s="1"/>
      <c r="AC48657" s="1"/>
      <c r="AJ48657" s="1"/>
      <c r="AK48657" s="1"/>
      <c r="AL48657" s="1"/>
    </row>
    <row r="48658">
      <c r="I48658" s="1"/>
      <c r="J48658" s="1"/>
      <c r="K48658" s="1"/>
      <c r="AA48658" s="1"/>
      <c r="AB48658" s="1"/>
      <c r="AC48658" s="1"/>
      <c r="AJ48658" s="1"/>
      <c r="AK48658" s="1"/>
      <c r="AL48658" s="1"/>
    </row>
    <row r="48659">
      <c r="I48659" s="1"/>
      <c r="J48659" s="1"/>
      <c r="K48659" s="1"/>
      <c r="AA48659" s="1"/>
      <c r="AB48659" s="1"/>
      <c r="AC48659" s="1"/>
      <c r="AJ48659" s="1"/>
      <c r="AK48659" s="1"/>
      <c r="AL48659" s="1"/>
    </row>
    <row r="48660">
      <c r="I48660" s="1"/>
      <c r="J48660" s="1"/>
      <c r="K48660" s="1"/>
      <c r="AA48660" s="1"/>
      <c r="AB48660" s="1"/>
      <c r="AC48660" s="1"/>
      <c r="AJ48660" s="1"/>
      <c r="AK48660" s="1"/>
      <c r="AL48660" s="1"/>
    </row>
    <row r="48661">
      <c r="I48661" s="1"/>
      <c r="J48661" s="1"/>
      <c r="K48661" s="1"/>
      <c r="AA48661" s="1"/>
      <c r="AB48661" s="1"/>
      <c r="AC48661" s="1"/>
      <c r="AJ48661" s="1"/>
      <c r="AK48661" s="1"/>
      <c r="AL48661" s="1"/>
    </row>
    <row r="48662">
      <c r="I48662" s="1"/>
      <c r="J48662" s="1"/>
      <c r="K48662" s="1"/>
      <c r="AA48662" s="1"/>
      <c r="AB48662" s="1"/>
      <c r="AC48662" s="1"/>
      <c r="AJ48662" s="1"/>
      <c r="AK48662" s="1"/>
      <c r="AL48662" s="1"/>
    </row>
    <row r="48663">
      <c r="I48663" s="1"/>
      <c r="J48663" s="1"/>
      <c r="K48663" s="1"/>
      <c r="AA48663" s="1"/>
      <c r="AB48663" s="1"/>
      <c r="AC48663" s="1"/>
      <c r="AJ48663" s="1"/>
      <c r="AK48663" s="1"/>
      <c r="AL48663" s="1"/>
    </row>
    <row r="48664">
      <c r="I48664" s="1"/>
      <c r="J48664" s="1"/>
      <c r="K48664" s="1"/>
      <c r="AA48664" s="1"/>
      <c r="AB48664" s="1"/>
      <c r="AC48664" s="1"/>
      <c r="AJ48664" s="1"/>
      <c r="AK48664" s="1"/>
      <c r="AL48664" s="1"/>
    </row>
    <row r="48665">
      <c r="I48665" s="1"/>
      <c r="J48665" s="1"/>
      <c r="K48665" s="1"/>
      <c r="AA48665" s="1"/>
      <c r="AB48665" s="1"/>
      <c r="AC48665" s="1"/>
      <c r="AJ48665" s="1"/>
      <c r="AK48665" s="1"/>
      <c r="AL48665" s="1"/>
    </row>
    <row r="48666">
      <c r="I48666" s="1"/>
      <c r="J48666" s="1"/>
      <c r="K48666" s="1"/>
      <c r="AA48666" s="1"/>
      <c r="AB48666" s="1"/>
      <c r="AC48666" s="1"/>
      <c r="AJ48666" s="1"/>
      <c r="AK48666" s="1"/>
      <c r="AL48666" s="1"/>
    </row>
    <row r="48667">
      <c r="I48667" s="1"/>
      <c r="J48667" s="1"/>
      <c r="K48667" s="1"/>
      <c r="AA48667" s="1"/>
      <c r="AB48667" s="1"/>
      <c r="AC48667" s="1"/>
      <c r="AJ48667" s="1"/>
      <c r="AK48667" s="1"/>
      <c r="AL48667" s="1"/>
    </row>
    <row r="48668">
      <c r="I48668" s="1"/>
      <c r="J48668" s="1"/>
      <c r="K48668" s="1"/>
      <c r="AA48668" s="1"/>
      <c r="AB48668" s="1"/>
      <c r="AC48668" s="1"/>
      <c r="AJ48668" s="1"/>
      <c r="AK48668" s="1"/>
      <c r="AL48668" s="1"/>
    </row>
    <row r="48669">
      <c r="I48669" s="1"/>
      <c r="J48669" s="1"/>
      <c r="K48669" s="1"/>
      <c r="AA48669" s="1"/>
      <c r="AB48669" s="1"/>
      <c r="AC48669" s="1"/>
      <c r="AJ48669" s="1"/>
      <c r="AK48669" s="1"/>
      <c r="AL48669" s="1"/>
    </row>
    <row r="48670">
      <c r="I48670" s="1"/>
      <c r="J48670" s="1"/>
      <c r="K48670" s="1"/>
      <c r="AA48670" s="1"/>
      <c r="AB48670" s="1"/>
      <c r="AC48670" s="1"/>
      <c r="AJ48670" s="1"/>
      <c r="AK48670" s="1"/>
      <c r="AL48670" s="1"/>
    </row>
    <row r="48671">
      <c r="I48671" s="1"/>
      <c r="J48671" s="1"/>
      <c r="K48671" s="1"/>
      <c r="AA48671" s="1"/>
      <c r="AB48671" s="1"/>
      <c r="AC48671" s="1"/>
      <c r="AJ48671" s="1"/>
      <c r="AK48671" s="1"/>
      <c r="AL48671" s="1"/>
    </row>
    <row r="48672">
      <c r="I48672" s="1"/>
      <c r="J48672" s="1"/>
      <c r="K48672" s="1"/>
      <c r="AA48672" s="1"/>
      <c r="AB48672" s="1"/>
      <c r="AC48672" s="1"/>
      <c r="AJ48672" s="1"/>
      <c r="AK48672" s="1"/>
      <c r="AL48672" s="1"/>
    </row>
    <row r="48673">
      <c r="I48673" s="1"/>
      <c r="J48673" s="1"/>
      <c r="K48673" s="1"/>
      <c r="AA48673" s="1"/>
      <c r="AB48673" s="1"/>
      <c r="AC48673" s="1"/>
      <c r="AJ48673" s="1"/>
      <c r="AK48673" s="1"/>
      <c r="AL48673" s="1"/>
    </row>
    <row r="48674">
      <c r="I48674" s="1"/>
      <c r="J48674" s="1"/>
      <c r="K48674" s="1"/>
      <c r="AA48674" s="1"/>
      <c r="AB48674" s="1"/>
      <c r="AC48674" s="1"/>
      <c r="AJ48674" s="1"/>
      <c r="AK48674" s="1"/>
      <c r="AL48674" s="1"/>
    </row>
    <row r="48675">
      <c r="I48675" s="1"/>
      <c r="J48675" s="1"/>
      <c r="K48675" s="1"/>
      <c r="AA48675" s="1"/>
      <c r="AB48675" s="1"/>
      <c r="AC48675" s="1"/>
      <c r="AJ48675" s="1"/>
      <c r="AK48675" s="1"/>
      <c r="AL48675" s="1"/>
    </row>
    <row r="48676">
      <c r="I48676" s="1"/>
      <c r="J48676" s="1"/>
      <c r="K48676" s="1"/>
      <c r="AA48676" s="1"/>
      <c r="AB48676" s="1"/>
      <c r="AC48676" s="1"/>
      <c r="AJ48676" s="1"/>
      <c r="AK48676" s="1"/>
      <c r="AL48676" s="1"/>
    </row>
    <row r="48677">
      <c r="I48677" s="1"/>
      <c r="J48677" s="1"/>
      <c r="K48677" s="1"/>
      <c r="AA48677" s="1"/>
      <c r="AB48677" s="1"/>
      <c r="AC48677" s="1"/>
      <c r="AJ48677" s="1"/>
      <c r="AK48677" s="1"/>
      <c r="AL48677" s="1"/>
    </row>
    <row r="48678">
      <c r="I48678" s="1"/>
      <c r="J48678" s="1"/>
      <c r="K48678" s="1"/>
      <c r="AA48678" s="1"/>
      <c r="AB48678" s="1"/>
      <c r="AC48678" s="1"/>
      <c r="AJ48678" s="1"/>
      <c r="AK48678" s="1"/>
      <c r="AL48678" s="1"/>
    </row>
    <row r="48679">
      <c r="I48679" s="1"/>
      <c r="J48679" s="1"/>
      <c r="K48679" s="1"/>
      <c r="AA48679" s="1"/>
      <c r="AB48679" s="1"/>
      <c r="AC48679" s="1"/>
      <c r="AJ48679" s="1"/>
      <c r="AK48679" s="1"/>
      <c r="AL48679" s="1"/>
    </row>
    <row r="48680">
      <c r="I48680" s="1"/>
      <c r="J48680" s="1"/>
      <c r="K48680" s="1"/>
      <c r="AA48680" s="1"/>
      <c r="AB48680" s="1"/>
      <c r="AC48680" s="1"/>
      <c r="AJ48680" s="1"/>
      <c r="AK48680" s="1"/>
      <c r="AL48680" s="1"/>
    </row>
    <row r="48681">
      <c r="I48681" s="1"/>
      <c r="J48681" s="1"/>
      <c r="K48681" s="1"/>
      <c r="AA48681" s="1"/>
      <c r="AB48681" s="1"/>
      <c r="AC48681" s="1"/>
      <c r="AJ48681" s="1"/>
      <c r="AK48681" s="1"/>
      <c r="AL48681" s="1"/>
    </row>
    <row r="48682">
      <c r="I48682" s="1"/>
      <c r="J48682" s="1"/>
      <c r="K48682" s="1"/>
      <c r="AA48682" s="1"/>
      <c r="AB48682" s="1"/>
      <c r="AC48682" s="1"/>
      <c r="AJ48682" s="1"/>
      <c r="AK48682" s="1"/>
      <c r="AL48682" s="1"/>
    </row>
    <row r="48683">
      <c r="I48683" s="1"/>
      <c r="J48683" s="1"/>
      <c r="K48683" s="1"/>
      <c r="AA48683" s="1"/>
      <c r="AB48683" s="1"/>
      <c r="AC48683" s="1"/>
      <c r="AJ48683" s="1"/>
      <c r="AK48683" s="1"/>
      <c r="AL48683" s="1"/>
    </row>
    <row r="48684">
      <c r="I48684" s="1"/>
      <c r="J48684" s="1"/>
      <c r="K48684" s="1"/>
      <c r="AA48684" s="1"/>
      <c r="AB48684" s="1"/>
      <c r="AC48684" s="1"/>
      <c r="AJ48684" s="1"/>
      <c r="AK48684" s="1"/>
      <c r="AL48684" s="1"/>
    </row>
    <row r="48685">
      <c r="I48685" s="1"/>
      <c r="J48685" s="1"/>
      <c r="K48685" s="1"/>
      <c r="AA48685" s="1"/>
      <c r="AB48685" s="1"/>
      <c r="AC48685" s="1"/>
      <c r="AJ48685" s="1"/>
      <c r="AK48685" s="1"/>
      <c r="AL48685" s="1"/>
    </row>
    <row r="48686">
      <c r="I48686" s="1"/>
      <c r="J48686" s="1"/>
      <c r="K48686" s="1"/>
      <c r="AA48686" s="1"/>
      <c r="AB48686" s="1"/>
      <c r="AC48686" s="1"/>
      <c r="AJ48686" s="1"/>
      <c r="AK48686" s="1"/>
      <c r="AL48686" s="1"/>
    </row>
    <row r="48687">
      <c r="I48687" s="1"/>
      <c r="J48687" s="1"/>
      <c r="K48687" s="1"/>
      <c r="AA48687" s="1"/>
      <c r="AB48687" s="1"/>
      <c r="AC48687" s="1"/>
      <c r="AJ48687" s="1"/>
      <c r="AK48687" s="1"/>
      <c r="AL48687" s="1"/>
    </row>
    <row r="48688">
      <c r="I48688" s="1"/>
      <c r="J48688" s="1"/>
      <c r="K48688" s="1"/>
      <c r="AA48688" s="1"/>
      <c r="AB48688" s="1"/>
      <c r="AC48688" s="1"/>
      <c r="AJ48688" s="1"/>
      <c r="AK48688" s="1"/>
      <c r="AL48688" s="1"/>
    </row>
    <row r="48689">
      <c r="I48689" s="1"/>
      <c r="J48689" s="1"/>
      <c r="K48689" s="1"/>
      <c r="AA48689" s="1"/>
      <c r="AB48689" s="1"/>
      <c r="AC48689" s="1"/>
      <c r="AJ48689" s="1"/>
      <c r="AK48689" s="1"/>
      <c r="AL48689" s="1"/>
    </row>
    <row r="48690">
      <c r="I48690" s="1"/>
      <c r="J48690" s="1"/>
      <c r="K48690" s="1"/>
      <c r="AA48690" s="1"/>
      <c r="AB48690" s="1"/>
      <c r="AC48690" s="1"/>
      <c r="AJ48690" s="1"/>
      <c r="AK48690" s="1"/>
      <c r="AL48690" s="1"/>
    </row>
    <row r="48691">
      <c r="I48691" s="1"/>
      <c r="J48691" s="1"/>
      <c r="K48691" s="1"/>
      <c r="AA48691" s="1"/>
      <c r="AB48691" s="1"/>
      <c r="AC48691" s="1"/>
      <c r="AJ48691" s="1"/>
      <c r="AK48691" s="1"/>
      <c r="AL48691" s="1"/>
    </row>
    <row r="48692">
      <c r="I48692" s="1"/>
      <c r="J48692" s="1"/>
      <c r="K48692" s="1"/>
      <c r="AA48692" s="1"/>
      <c r="AB48692" s="1"/>
      <c r="AC48692" s="1"/>
      <c r="AJ48692" s="1"/>
      <c r="AK48692" s="1"/>
      <c r="AL48692" s="1"/>
    </row>
    <row r="48693">
      <c r="I48693" s="1"/>
      <c r="J48693" s="1"/>
      <c r="K48693" s="1"/>
      <c r="AA48693" s="1"/>
      <c r="AB48693" s="1"/>
      <c r="AC48693" s="1"/>
      <c r="AJ48693" s="1"/>
      <c r="AK48693" s="1"/>
      <c r="AL48693" s="1"/>
    </row>
    <row r="48694">
      <c r="I48694" s="1"/>
      <c r="J48694" s="1"/>
      <c r="K48694" s="1"/>
      <c r="AA48694" s="1"/>
      <c r="AB48694" s="1"/>
      <c r="AC48694" s="1"/>
      <c r="AJ48694" s="1"/>
      <c r="AK48694" s="1"/>
      <c r="AL48694" s="1"/>
    </row>
    <row r="48695">
      <c r="I48695" s="1"/>
      <c r="J48695" s="1"/>
      <c r="K48695" s="1"/>
      <c r="AA48695" s="1"/>
      <c r="AB48695" s="1"/>
      <c r="AC48695" s="1"/>
      <c r="AJ48695" s="1"/>
      <c r="AK48695" s="1"/>
      <c r="AL48695" s="1"/>
    </row>
    <row r="48696">
      <c r="I48696" s="1"/>
      <c r="J48696" s="1"/>
      <c r="K48696" s="1"/>
      <c r="AA48696" s="1"/>
      <c r="AB48696" s="1"/>
      <c r="AC48696" s="1"/>
      <c r="AJ48696" s="1"/>
      <c r="AK48696" s="1"/>
      <c r="AL48696" s="1"/>
    </row>
    <row r="48697">
      <c r="I48697" s="1"/>
      <c r="J48697" s="1"/>
      <c r="K48697" s="1"/>
      <c r="AA48697" s="1"/>
      <c r="AB48697" s="1"/>
      <c r="AC48697" s="1"/>
      <c r="AJ48697" s="1"/>
      <c r="AK48697" s="1"/>
      <c r="AL48697" s="1"/>
    </row>
    <row r="48698">
      <c r="I48698" s="1"/>
      <c r="J48698" s="1"/>
      <c r="K48698" s="1"/>
      <c r="AA48698" s="1"/>
      <c r="AB48698" s="1"/>
      <c r="AC48698" s="1"/>
      <c r="AJ48698" s="1"/>
      <c r="AK48698" s="1"/>
      <c r="AL48698" s="1"/>
    </row>
    <row r="48699">
      <c r="I48699" s="1"/>
      <c r="J48699" s="1"/>
      <c r="K48699" s="1"/>
      <c r="AA48699" s="1"/>
      <c r="AB48699" s="1"/>
      <c r="AC48699" s="1"/>
      <c r="AJ48699" s="1"/>
      <c r="AK48699" s="1"/>
      <c r="AL48699" s="1"/>
    </row>
    <row r="48700">
      <c r="I48700" s="1"/>
      <c r="J48700" s="1"/>
      <c r="K48700" s="1"/>
      <c r="AA48700" s="1"/>
      <c r="AB48700" s="1"/>
      <c r="AC48700" s="1"/>
      <c r="AJ48700" s="1"/>
      <c r="AK48700" s="1"/>
      <c r="AL48700" s="1"/>
    </row>
    <row r="48701">
      <c r="I48701" s="1"/>
      <c r="J48701" s="1"/>
      <c r="K48701" s="1"/>
      <c r="AA48701" s="1"/>
      <c r="AB48701" s="1"/>
      <c r="AC48701" s="1"/>
      <c r="AJ48701" s="1"/>
      <c r="AK48701" s="1"/>
      <c r="AL48701" s="1"/>
    </row>
    <row r="48702">
      <c r="I48702" s="1"/>
      <c r="J48702" s="1"/>
      <c r="K48702" s="1"/>
      <c r="AA48702" s="1"/>
      <c r="AB48702" s="1"/>
      <c r="AC48702" s="1"/>
      <c r="AJ48702" s="1"/>
      <c r="AK48702" s="1"/>
      <c r="AL48702" s="1"/>
    </row>
    <row r="48703">
      <c r="I48703" s="1"/>
      <c r="J48703" s="1"/>
      <c r="K48703" s="1"/>
      <c r="AA48703" s="1"/>
      <c r="AB48703" s="1"/>
      <c r="AC48703" s="1"/>
      <c r="AJ48703" s="1"/>
      <c r="AK48703" s="1"/>
      <c r="AL48703" s="1"/>
    </row>
    <row r="48704">
      <c r="I48704" s="1"/>
      <c r="J48704" s="1"/>
      <c r="K48704" s="1"/>
      <c r="AA48704" s="1"/>
      <c r="AB48704" s="1"/>
      <c r="AC48704" s="1"/>
      <c r="AJ48704" s="1"/>
      <c r="AK48704" s="1"/>
      <c r="AL48704" s="1"/>
    </row>
    <row r="48705">
      <c r="I48705" s="1"/>
      <c r="J48705" s="1"/>
      <c r="K48705" s="1"/>
      <c r="AA48705" s="1"/>
      <c r="AB48705" s="1"/>
      <c r="AC48705" s="1"/>
      <c r="AJ48705" s="1"/>
      <c r="AK48705" s="1"/>
      <c r="AL48705" s="1"/>
    </row>
    <row r="48706">
      <c r="I48706" s="1"/>
      <c r="J48706" s="1"/>
      <c r="K48706" s="1"/>
      <c r="AA48706" s="1"/>
      <c r="AB48706" s="1"/>
      <c r="AC48706" s="1"/>
      <c r="AJ48706" s="1"/>
      <c r="AK48706" s="1"/>
      <c r="AL48706" s="1"/>
    </row>
    <row r="48707">
      <c r="I48707" s="1"/>
      <c r="J48707" s="1"/>
      <c r="K48707" s="1"/>
      <c r="AA48707" s="1"/>
      <c r="AB48707" s="1"/>
      <c r="AC48707" s="1"/>
      <c r="AJ48707" s="1"/>
      <c r="AK48707" s="1"/>
      <c r="AL48707" s="1"/>
    </row>
    <row r="48708">
      <c r="I48708" s="1"/>
      <c r="J48708" s="1"/>
      <c r="K48708" s="1"/>
      <c r="AA48708" s="1"/>
      <c r="AB48708" s="1"/>
      <c r="AC48708" s="1"/>
      <c r="AJ48708" s="1"/>
      <c r="AK48708" s="1"/>
      <c r="AL48708" s="1"/>
    </row>
    <row r="48709">
      <c r="I48709" s="1"/>
      <c r="J48709" s="1"/>
      <c r="K48709" s="1"/>
      <c r="AA48709" s="1"/>
      <c r="AB48709" s="1"/>
      <c r="AC48709" s="1"/>
      <c r="AJ48709" s="1"/>
      <c r="AK48709" s="1"/>
      <c r="AL48709" s="1"/>
    </row>
    <row r="48710">
      <c r="I48710" s="1"/>
      <c r="J48710" s="1"/>
      <c r="K48710" s="1"/>
      <c r="AA48710" s="1"/>
      <c r="AB48710" s="1"/>
      <c r="AC48710" s="1"/>
      <c r="AJ48710" s="1"/>
      <c r="AK48710" s="1"/>
      <c r="AL48710" s="1"/>
    </row>
    <row r="48711">
      <c r="I48711" s="1"/>
      <c r="J48711" s="1"/>
      <c r="K48711" s="1"/>
      <c r="AA48711" s="1"/>
      <c r="AB48711" s="1"/>
      <c r="AC48711" s="1"/>
      <c r="AJ48711" s="1"/>
      <c r="AK48711" s="1"/>
      <c r="AL48711" s="1"/>
    </row>
    <row r="48712">
      <c r="I48712" s="1"/>
      <c r="J48712" s="1"/>
      <c r="K48712" s="1"/>
      <c r="AA48712" s="1"/>
      <c r="AB48712" s="1"/>
      <c r="AC48712" s="1"/>
      <c r="AJ48712" s="1"/>
      <c r="AK48712" s="1"/>
      <c r="AL48712" s="1"/>
    </row>
    <row r="48713">
      <c r="I48713" s="1"/>
      <c r="J48713" s="1"/>
      <c r="K48713" s="1"/>
      <c r="AA48713" s="1"/>
      <c r="AB48713" s="1"/>
      <c r="AC48713" s="1"/>
      <c r="AJ48713" s="1"/>
      <c r="AK48713" s="1"/>
      <c r="AL48713" s="1"/>
    </row>
    <row r="48714">
      <c r="I48714" s="1"/>
      <c r="J48714" s="1"/>
      <c r="K48714" s="1"/>
      <c r="AA48714" s="1"/>
      <c r="AB48714" s="1"/>
      <c r="AC48714" s="1"/>
      <c r="AJ48714" s="1"/>
      <c r="AK48714" s="1"/>
      <c r="AL48714" s="1"/>
    </row>
    <row r="48715">
      <c r="I48715" s="1"/>
      <c r="J48715" s="1"/>
      <c r="K48715" s="1"/>
      <c r="AA48715" s="1"/>
      <c r="AB48715" s="1"/>
      <c r="AC48715" s="1"/>
      <c r="AJ48715" s="1"/>
      <c r="AK48715" s="1"/>
      <c r="AL48715" s="1"/>
    </row>
    <row r="48716">
      <c r="I48716" s="1"/>
      <c r="J48716" s="1"/>
      <c r="K48716" s="1"/>
      <c r="AA48716" s="1"/>
      <c r="AB48716" s="1"/>
      <c r="AC48716" s="1"/>
      <c r="AJ48716" s="1"/>
      <c r="AK48716" s="1"/>
      <c r="AL48716" s="1"/>
    </row>
    <row r="48717">
      <c r="I48717" s="1"/>
      <c r="J48717" s="1"/>
      <c r="K48717" s="1"/>
      <c r="AA48717" s="1"/>
      <c r="AB48717" s="1"/>
      <c r="AC48717" s="1"/>
      <c r="AJ48717" s="1"/>
      <c r="AK48717" s="1"/>
      <c r="AL48717" s="1"/>
    </row>
    <row r="48718">
      <c r="I48718" s="1"/>
      <c r="J48718" s="1"/>
      <c r="K48718" s="1"/>
      <c r="AA48718" s="1"/>
      <c r="AB48718" s="1"/>
      <c r="AC48718" s="1"/>
      <c r="AJ48718" s="1"/>
      <c r="AK48718" s="1"/>
      <c r="AL48718" s="1"/>
    </row>
    <row r="48719">
      <c r="I48719" s="1"/>
      <c r="J48719" s="1"/>
      <c r="K48719" s="1"/>
      <c r="AA48719" s="1"/>
      <c r="AB48719" s="1"/>
      <c r="AC48719" s="1"/>
      <c r="AJ48719" s="1"/>
      <c r="AK48719" s="1"/>
      <c r="AL48719" s="1"/>
    </row>
    <row r="48720">
      <c r="I48720" s="1"/>
      <c r="J48720" s="1"/>
      <c r="K48720" s="1"/>
      <c r="AA48720" s="1"/>
      <c r="AB48720" s="1"/>
      <c r="AC48720" s="1"/>
      <c r="AJ48720" s="1"/>
      <c r="AK48720" s="1"/>
      <c r="AL48720" s="1"/>
    </row>
    <row r="48721">
      <c r="I48721" s="1"/>
      <c r="J48721" s="1"/>
      <c r="K48721" s="1"/>
      <c r="AA48721" s="1"/>
      <c r="AB48721" s="1"/>
      <c r="AC48721" s="1"/>
      <c r="AJ48721" s="1"/>
      <c r="AK48721" s="1"/>
      <c r="AL48721" s="1"/>
    </row>
    <row r="48722">
      <c r="I48722" s="1"/>
      <c r="J48722" s="1"/>
      <c r="K48722" s="1"/>
      <c r="AA48722" s="1"/>
      <c r="AB48722" s="1"/>
      <c r="AC48722" s="1"/>
      <c r="AJ48722" s="1"/>
      <c r="AK48722" s="1"/>
      <c r="AL48722" s="1"/>
    </row>
    <row r="48723">
      <c r="I48723" s="1"/>
      <c r="J48723" s="1"/>
      <c r="K48723" s="1"/>
      <c r="AA48723" s="1"/>
      <c r="AB48723" s="1"/>
      <c r="AC48723" s="1"/>
      <c r="AJ48723" s="1"/>
      <c r="AK48723" s="1"/>
      <c r="AL48723" s="1"/>
    </row>
    <row r="48724">
      <c r="I48724" s="1"/>
      <c r="J48724" s="1"/>
      <c r="K48724" s="1"/>
      <c r="AA48724" s="1"/>
      <c r="AB48724" s="1"/>
      <c r="AC48724" s="1"/>
      <c r="AJ48724" s="1"/>
      <c r="AK48724" s="1"/>
      <c r="AL48724" s="1"/>
    </row>
    <row r="48725">
      <c r="I48725" s="1"/>
      <c r="J48725" s="1"/>
      <c r="K48725" s="1"/>
      <c r="AA48725" s="1"/>
      <c r="AB48725" s="1"/>
      <c r="AC48725" s="1"/>
      <c r="AJ48725" s="1"/>
      <c r="AK48725" s="1"/>
      <c r="AL48725" s="1"/>
    </row>
    <row r="48726">
      <c r="I48726" s="1"/>
      <c r="J48726" s="1"/>
      <c r="K48726" s="1"/>
      <c r="AA48726" s="1"/>
      <c r="AB48726" s="1"/>
      <c r="AC48726" s="1"/>
      <c r="AJ48726" s="1"/>
      <c r="AK48726" s="1"/>
      <c r="AL48726" s="1"/>
    </row>
    <row r="48727">
      <c r="I48727" s="1"/>
      <c r="J48727" s="1"/>
      <c r="K48727" s="1"/>
      <c r="AA48727" s="1"/>
      <c r="AB48727" s="1"/>
      <c r="AC48727" s="1"/>
      <c r="AJ48727" s="1"/>
      <c r="AK48727" s="1"/>
      <c r="AL48727" s="1"/>
    </row>
    <row r="48728">
      <c r="I48728" s="1"/>
      <c r="J48728" s="1"/>
      <c r="K48728" s="1"/>
      <c r="AA48728" s="1"/>
      <c r="AB48728" s="1"/>
      <c r="AC48728" s="1"/>
      <c r="AJ48728" s="1"/>
      <c r="AK48728" s="1"/>
      <c r="AL48728" s="1"/>
    </row>
    <row r="48729">
      <c r="I48729" s="1"/>
      <c r="J48729" s="1"/>
      <c r="K48729" s="1"/>
      <c r="AA48729" s="1"/>
      <c r="AB48729" s="1"/>
      <c r="AC48729" s="1"/>
      <c r="AJ48729" s="1"/>
      <c r="AK48729" s="1"/>
      <c r="AL48729" s="1"/>
    </row>
    <row r="48730">
      <c r="I48730" s="1"/>
      <c r="J48730" s="1"/>
      <c r="K48730" s="1"/>
      <c r="AA48730" s="1"/>
      <c r="AB48730" s="1"/>
      <c r="AC48730" s="1"/>
      <c r="AJ48730" s="1"/>
      <c r="AK48730" s="1"/>
      <c r="AL48730" s="1"/>
    </row>
    <row r="48731">
      <c r="I48731" s="1"/>
      <c r="J48731" s="1"/>
      <c r="K48731" s="1"/>
      <c r="AA48731" s="1"/>
      <c r="AB48731" s="1"/>
      <c r="AC48731" s="1"/>
      <c r="AJ48731" s="1"/>
      <c r="AK48731" s="1"/>
      <c r="AL48731" s="1"/>
    </row>
    <row r="48732">
      <c r="I48732" s="1"/>
      <c r="J48732" s="1"/>
      <c r="K48732" s="1"/>
      <c r="AA48732" s="1"/>
      <c r="AB48732" s="1"/>
      <c r="AC48732" s="1"/>
      <c r="AJ48732" s="1"/>
      <c r="AK48732" s="1"/>
      <c r="AL48732" s="1"/>
    </row>
    <row r="48733">
      <c r="I48733" s="1"/>
      <c r="J48733" s="1"/>
      <c r="K48733" s="1"/>
      <c r="AA48733" s="1"/>
      <c r="AB48733" s="1"/>
      <c r="AC48733" s="1"/>
      <c r="AJ48733" s="1"/>
      <c r="AK48733" s="1"/>
      <c r="AL48733" s="1"/>
    </row>
    <row r="48734">
      <c r="I48734" s="1"/>
      <c r="J48734" s="1"/>
      <c r="K48734" s="1"/>
      <c r="AA48734" s="1"/>
      <c r="AB48734" s="1"/>
      <c r="AC48734" s="1"/>
      <c r="AJ48734" s="1"/>
      <c r="AK48734" s="1"/>
      <c r="AL48734" s="1"/>
    </row>
    <row r="48735">
      <c r="I48735" s="1"/>
      <c r="J48735" s="1"/>
      <c r="K48735" s="1"/>
      <c r="AA48735" s="1"/>
      <c r="AB48735" s="1"/>
      <c r="AC48735" s="1"/>
      <c r="AJ48735" s="1"/>
      <c r="AK48735" s="1"/>
      <c r="AL48735" s="1"/>
    </row>
    <row r="48736">
      <c r="I48736" s="1"/>
      <c r="J48736" s="1"/>
      <c r="K48736" s="1"/>
      <c r="AA48736" s="1"/>
      <c r="AB48736" s="1"/>
      <c r="AC48736" s="1"/>
      <c r="AJ48736" s="1"/>
      <c r="AK48736" s="1"/>
      <c r="AL48736" s="1"/>
    </row>
    <row r="48737">
      <c r="I48737" s="1"/>
      <c r="J48737" s="1"/>
      <c r="K48737" s="1"/>
      <c r="AA48737" s="1"/>
      <c r="AB48737" s="1"/>
      <c r="AC48737" s="1"/>
      <c r="AJ48737" s="1"/>
      <c r="AK48737" s="1"/>
      <c r="AL48737" s="1"/>
    </row>
    <row r="48738">
      <c r="I48738" s="1"/>
      <c r="J48738" s="1"/>
      <c r="K48738" s="1"/>
      <c r="AA48738" s="1"/>
      <c r="AB48738" s="1"/>
      <c r="AC48738" s="1"/>
      <c r="AJ48738" s="1"/>
      <c r="AK48738" s="1"/>
      <c r="AL48738" s="1"/>
    </row>
    <row r="48739">
      <c r="I48739" s="1"/>
      <c r="J48739" s="1"/>
      <c r="K48739" s="1"/>
      <c r="AA48739" s="1"/>
      <c r="AB48739" s="1"/>
      <c r="AC48739" s="1"/>
      <c r="AJ48739" s="1"/>
      <c r="AK48739" s="1"/>
      <c r="AL48739" s="1"/>
    </row>
    <row r="48740">
      <c r="I48740" s="1"/>
      <c r="J48740" s="1"/>
      <c r="K48740" s="1"/>
      <c r="AA48740" s="1"/>
      <c r="AB48740" s="1"/>
      <c r="AC48740" s="1"/>
      <c r="AJ48740" s="1"/>
      <c r="AK48740" s="1"/>
      <c r="AL48740" s="1"/>
    </row>
    <row r="48741">
      <c r="I48741" s="1"/>
      <c r="J48741" s="1"/>
      <c r="K48741" s="1"/>
      <c r="AA48741" s="1"/>
      <c r="AB48741" s="1"/>
      <c r="AC48741" s="1"/>
      <c r="AJ48741" s="1"/>
      <c r="AK48741" s="1"/>
      <c r="AL48741" s="1"/>
    </row>
    <row r="48742">
      <c r="I48742" s="1"/>
      <c r="J48742" s="1"/>
      <c r="K48742" s="1"/>
      <c r="AA48742" s="1"/>
      <c r="AB48742" s="1"/>
      <c r="AC48742" s="1"/>
      <c r="AJ48742" s="1"/>
      <c r="AK48742" s="1"/>
      <c r="AL48742" s="1"/>
    </row>
    <row r="48743">
      <c r="I48743" s="1"/>
      <c r="J48743" s="1"/>
      <c r="K48743" s="1"/>
      <c r="AA48743" s="1"/>
      <c r="AB48743" s="1"/>
      <c r="AC48743" s="1"/>
      <c r="AJ48743" s="1"/>
      <c r="AK48743" s="1"/>
      <c r="AL48743" s="1"/>
    </row>
    <row r="48744">
      <c r="I48744" s="1"/>
      <c r="J48744" s="1"/>
      <c r="K48744" s="1"/>
      <c r="AA48744" s="1"/>
      <c r="AB48744" s="1"/>
      <c r="AC48744" s="1"/>
      <c r="AJ48744" s="1"/>
      <c r="AK48744" s="1"/>
      <c r="AL48744" s="1"/>
    </row>
    <row r="48745">
      <c r="I48745" s="1"/>
      <c r="J48745" s="1"/>
      <c r="K48745" s="1"/>
      <c r="AA48745" s="1"/>
      <c r="AB48745" s="1"/>
      <c r="AC48745" s="1"/>
      <c r="AJ48745" s="1"/>
      <c r="AK48745" s="1"/>
      <c r="AL48745" s="1"/>
    </row>
    <row r="48746">
      <c r="I48746" s="1"/>
      <c r="J48746" s="1"/>
      <c r="K48746" s="1"/>
      <c r="AA48746" s="1"/>
      <c r="AB48746" s="1"/>
      <c r="AC48746" s="1"/>
      <c r="AJ48746" s="1"/>
      <c r="AK48746" s="1"/>
      <c r="AL48746" s="1"/>
    </row>
    <row r="48747">
      <c r="I48747" s="1"/>
      <c r="J48747" s="1"/>
      <c r="K48747" s="1"/>
      <c r="AA48747" s="1"/>
      <c r="AB48747" s="1"/>
      <c r="AC48747" s="1"/>
      <c r="AJ48747" s="1"/>
      <c r="AK48747" s="1"/>
      <c r="AL48747" s="1"/>
    </row>
    <row r="48748">
      <c r="I48748" s="1"/>
      <c r="J48748" s="1"/>
      <c r="K48748" s="1"/>
      <c r="AA48748" s="1"/>
      <c r="AB48748" s="1"/>
      <c r="AC48748" s="1"/>
      <c r="AJ48748" s="1"/>
      <c r="AK48748" s="1"/>
      <c r="AL48748" s="1"/>
    </row>
    <row r="48749">
      <c r="I48749" s="1"/>
      <c r="J48749" s="1"/>
      <c r="K48749" s="1"/>
      <c r="AA48749" s="1"/>
      <c r="AB48749" s="1"/>
      <c r="AC48749" s="1"/>
      <c r="AJ48749" s="1"/>
      <c r="AK48749" s="1"/>
      <c r="AL48749" s="1"/>
    </row>
    <row r="48750">
      <c r="I48750" s="1"/>
      <c r="J48750" s="1"/>
      <c r="K48750" s="1"/>
      <c r="AA48750" s="1"/>
      <c r="AB48750" s="1"/>
      <c r="AC48750" s="1"/>
      <c r="AJ48750" s="1"/>
      <c r="AK48750" s="1"/>
      <c r="AL48750" s="1"/>
    </row>
    <row r="48751">
      <c r="I48751" s="1"/>
      <c r="J48751" s="1"/>
      <c r="K48751" s="1"/>
      <c r="AA48751" s="1"/>
      <c r="AB48751" s="1"/>
      <c r="AC48751" s="1"/>
      <c r="AJ48751" s="1"/>
      <c r="AK48751" s="1"/>
      <c r="AL48751" s="1"/>
    </row>
    <row r="48752">
      <c r="I48752" s="1"/>
      <c r="J48752" s="1"/>
      <c r="K48752" s="1"/>
      <c r="AA48752" s="1"/>
      <c r="AB48752" s="1"/>
      <c r="AC48752" s="1"/>
      <c r="AJ48752" s="1"/>
      <c r="AK48752" s="1"/>
      <c r="AL48752" s="1"/>
    </row>
    <row r="48753">
      <c r="I48753" s="1"/>
      <c r="J48753" s="1"/>
      <c r="K48753" s="1"/>
      <c r="AA48753" s="1"/>
      <c r="AB48753" s="1"/>
      <c r="AC48753" s="1"/>
      <c r="AJ48753" s="1"/>
      <c r="AK48753" s="1"/>
      <c r="AL48753" s="1"/>
    </row>
    <row r="48754">
      <c r="I48754" s="1"/>
      <c r="J48754" s="1"/>
      <c r="K48754" s="1"/>
      <c r="AA48754" s="1"/>
      <c r="AB48754" s="1"/>
      <c r="AC48754" s="1"/>
      <c r="AJ48754" s="1"/>
      <c r="AK48754" s="1"/>
      <c r="AL48754" s="1"/>
    </row>
    <row r="48755">
      <c r="I48755" s="1"/>
      <c r="J48755" s="1"/>
      <c r="K48755" s="1"/>
      <c r="AA48755" s="1"/>
      <c r="AB48755" s="1"/>
      <c r="AC48755" s="1"/>
      <c r="AJ48755" s="1"/>
      <c r="AK48755" s="1"/>
      <c r="AL48755" s="1"/>
    </row>
    <row r="48756">
      <c r="I48756" s="1"/>
      <c r="J48756" s="1"/>
      <c r="K48756" s="1"/>
      <c r="AA48756" s="1"/>
      <c r="AB48756" s="1"/>
      <c r="AC48756" s="1"/>
      <c r="AJ48756" s="1"/>
      <c r="AK48756" s="1"/>
      <c r="AL48756" s="1"/>
    </row>
    <row r="48757">
      <c r="I48757" s="1"/>
      <c r="J48757" s="1"/>
      <c r="K48757" s="1"/>
      <c r="AA48757" s="1"/>
      <c r="AB48757" s="1"/>
      <c r="AC48757" s="1"/>
      <c r="AJ48757" s="1"/>
      <c r="AK48757" s="1"/>
      <c r="AL48757" s="1"/>
    </row>
    <row r="48758">
      <c r="I48758" s="1"/>
      <c r="J48758" s="1"/>
      <c r="K48758" s="1"/>
      <c r="AA48758" s="1"/>
      <c r="AB48758" s="1"/>
      <c r="AC48758" s="1"/>
      <c r="AJ48758" s="1"/>
      <c r="AK48758" s="1"/>
      <c r="AL48758" s="1"/>
    </row>
    <row r="48759">
      <c r="I48759" s="1"/>
      <c r="J48759" s="1"/>
      <c r="K48759" s="1"/>
      <c r="AA48759" s="1"/>
      <c r="AB48759" s="1"/>
      <c r="AC48759" s="1"/>
      <c r="AJ48759" s="1"/>
      <c r="AK48759" s="1"/>
      <c r="AL48759" s="1"/>
    </row>
    <row r="48760">
      <c r="I48760" s="1"/>
      <c r="J48760" s="1"/>
      <c r="K48760" s="1"/>
      <c r="AA48760" s="1"/>
      <c r="AB48760" s="1"/>
      <c r="AC48760" s="1"/>
      <c r="AJ48760" s="1"/>
      <c r="AK48760" s="1"/>
      <c r="AL48760" s="1"/>
    </row>
    <row r="48761">
      <c r="I48761" s="1"/>
      <c r="J48761" s="1"/>
      <c r="K48761" s="1"/>
      <c r="AA48761" s="1"/>
      <c r="AB48761" s="1"/>
      <c r="AC48761" s="1"/>
      <c r="AJ48761" s="1"/>
      <c r="AK48761" s="1"/>
      <c r="AL48761" s="1"/>
    </row>
    <row r="48762">
      <c r="I48762" s="1"/>
      <c r="J48762" s="1"/>
      <c r="K48762" s="1"/>
      <c r="AA48762" s="1"/>
      <c r="AB48762" s="1"/>
      <c r="AC48762" s="1"/>
      <c r="AJ48762" s="1"/>
      <c r="AK48762" s="1"/>
      <c r="AL48762" s="1"/>
    </row>
    <row r="48763">
      <c r="I48763" s="1"/>
      <c r="J48763" s="1"/>
      <c r="K48763" s="1"/>
      <c r="AA48763" s="1"/>
      <c r="AB48763" s="1"/>
      <c r="AC48763" s="1"/>
      <c r="AJ48763" s="1"/>
      <c r="AK48763" s="1"/>
      <c r="AL48763" s="1"/>
    </row>
    <row r="48764">
      <c r="I48764" s="1"/>
      <c r="J48764" s="1"/>
      <c r="K48764" s="1"/>
      <c r="AA48764" s="1"/>
      <c r="AB48764" s="1"/>
      <c r="AC48764" s="1"/>
      <c r="AJ48764" s="1"/>
      <c r="AK48764" s="1"/>
      <c r="AL48764" s="1"/>
    </row>
    <row r="48765">
      <c r="I48765" s="1"/>
      <c r="J48765" s="1"/>
      <c r="K48765" s="1"/>
      <c r="AA48765" s="1"/>
      <c r="AB48765" s="1"/>
      <c r="AC48765" s="1"/>
      <c r="AJ48765" s="1"/>
      <c r="AK48765" s="1"/>
      <c r="AL48765" s="1"/>
    </row>
    <row r="48766">
      <c r="I48766" s="1"/>
      <c r="J48766" s="1"/>
      <c r="K48766" s="1"/>
      <c r="AA48766" s="1"/>
      <c r="AB48766" s="1"/>
      <c r="AC48766" s="1"/>
      <c r="AJ48766" s="1"/>
      <c r="AK48766" s="1"/>
      <c r="AL48766" s="1"/>
    </row>
    <row r="48767">
      <c r="I48767" s="1"/>
      <c r="J48767" s="1"/>
      <c r="K48767" s="1"/>
      <c r="AA48767" s="1"/>
      <c r="AB48767" s="1"/>
      <c r="AC48767" s="1"/>
      <c r="AJ48767" s="1"/>
      <c r="AK48767" s="1"/>
      <c r="AL48767" s="1"/>
    </row>
    <row r="48768">
      <c r="I48768" s="1"/>
      <c r="J48768" s="1"/>
      <c r="K48768" s="1"/>
      <c r="AA48768" s="1"/>
      <c r="AB48768" s="1"/>
      <c r="AC48768" s="1"/>
      <c r="AJ48768" s="1"/>
      <c r="AK48768" s="1"/>
      <c r="AL48768" s="1"/>
    </row>
    <row r="48769">
      <c r="I48769" s="1"/>
      <c r="J48769" s="1"/>
      <c r="K48769" s="1"/>
      <c r="AA48769" s="1"/>
      <c r="AB48769" s="1"/>
      <c r="AC48769" s="1"/>
      <c r="AJ48769" s="1"/>
      <c r="AK48769" s="1"/>
      <c r="AL48769" s="1"/>
    </row>
    <row r="48770">
      <c r="I48770" s="1"/>
      <c r="J48770" s="1"/>
      <c r="K48770" s="1"/>
      <c r="AA48770" s="1"/>
      <c r="AB48770" s="1"/>
      <c r="AC48770" s="1"/>
      <c r="AJ48770" s="1"/>
      <c r="AK48770" s="1"/>
      <c r="AL48770" s="1"/>
    </row>
    <row r="48771">
      <c r="I48771" s="1"/>
      <c r="J48771" s="1"/>
      <c r="K48771" s="1"/>
      <c r="AA48771" s="1"/>
      <c r="AB48771" s="1"/>
      <c r="AC48771" s="1"/>
      <c r="AJ48771" s="1"/>
      <c r="AK48771" s="1"/>
      <c r="AL48771" s="1"/>
    </row>
    <row r="48772">
      <c r="I48772" s="1"/>
      <c r="J48772" s="1"/>
      <c r="K48772" s="1"/>
      <c r="AA48772" s="1"/>
      <c r="AB48772" s="1"/>
      <c r="AC48772" s="1"/>
      <c r="AJ48772" s="1"/>
      <c r="AK48772" s="1"/>
      <c r="AL48772" s="1"/>
    </row>
    <row r="48773">
      <c r="I48773" s="1"/>
      <c r="J48773" s="1"/>
      <c r="K48773" s="1"/>
      <c r="AA48773" s="1"/>
      <c r="AB48773" s="1"/>
      <c r="AC48773" s="1"/>
      <c r="AJ48773" s="1"/>
      <c r="AK48773" s="1"/>
      <c r="AL48773" s="1"/>
    </row>
    <row r="48774">
      <c r="I48774" s="1"/>
      <c r="J48774" s="1"/>
      <c r="K48774" s="1"/>
      <c r="AA48774" s="1"/>
      <c r="AB48774" s="1"/>
      <c r="AC48774" s="1"/>
      <c r="AJ48774" s="1"/>
      <c r="AK48774" s="1"/>
      <c r="AL48774" s="1"/>
    </row>
    <row r="48775">
      <c r="I48775" s="1"/>
      <c r="J48775" s="1"/>
      <c r="K48775" s="1"/>
      <c r="AA48775" s="1"/>
      <c r="AB48775" s="1"/>
      <c r="AC48775" s="1"/>
      <c r="AJ48775" s="1"/>
      <c r="AK48775" s="1"/>
      <c r="AL48775" s="1"/>
    </row>
    <row r="48776">
      <c r="I48776" s="1"/>
      <c r="J48776" s="1"/>
      <c r="K48776" s="1"/>
      <c r="AA48776" s="1"/>
      <c r="AB48776" s="1"/>
      <c r="AC48776" s="1"/>
      <c r="AJ48776" s="1"/>
      <c r="AK48776" s="1"/>
      <c r="AL48776" s="1"/>
    </row>
    <row r="48777">
      <c r="I48777" s="1"/>
      <c r="J48777" s="1"/>
      <c r="K48777" s="1"/>
      <c r="AA48777" s="1"/>
      <c r="AB48777" s="1"/>
      <c r="AC48777" s="1"/>
      <c r="AJ48777" s="1"/>
      <c r="AK48777" s="1"/>
      <c r="AL48777" s="1"/>
    </row>
    <row r="48778">
      <c r="I48778" s="1"/>
      <c r="J48778" s="1"/>
      <c r="K48778" s="1"/>
      <c r="AA48778" s="1"/>
      <c r="AB48778" s="1"/>
      <c r="AC48778" s="1"/>
      <c r="AJ48778" s="1"/>
      <c r="AK48778" s="1"/>
      <c r="AL48778" s="1"/>
    </row>
    <row r="48779">
      <c r="I48779" s="1"/>
      <c r="J48779" s="1"/>
      <c r="K48779" s="1"/>
      <c r="AA48779" s="1"/>
      <c r="AB48779" s="1"/>
      <c r="AC48779" s="1"/>
      <c r="AJ48779" s="1"/>
      <c r="AK48779" s="1"/>
      <c r="AL48779" s="1"/>
    </row>
    <row r="48780">
      <c r="I48780" s="1"/>
      <c r="J48780" s="1"/>
      <c r="K48780" s="1"/>
      <c r="AA48780" s="1"/>
      <c r="AB48780" s="1"/>
      <c r="AC48780" s="1"/>
      <c r="AJ48780" s="1"/>
      <c r="AK48780" s="1"/>
      <c r="AL48780" s="1"/>
    </row>
    <row r="48781">
      <c r="I48781" s="1"/>
      <c r="J48781" s="1"/>
      <c r="K48781" s="1"/>
      <c r="AA48781" s="1"/>
      <c r="AB48781" s="1"/>
      <c r="AC48781" s="1"/>
      <c r="AJ48781" s="1"/>
      <c r="AK48781" s="1"/>
      <c r="AL48781" s="1"/>
    </row>
    <row r="48782">
      <c r="I48782" s="1"/>
      <c r="J48782" s="1"/>
      <c r="K48782" s="1"/>
      <c r="AA48782" s="1"/>
      <c r="AB48782" s="1"/>
      <c r="AC48782" s="1"/>
      <c r="AJ48782" s="1"/>
      <c r="AK48782" s="1"/>
      <c r="AL48782" s="1"/>
    </row>
    <row r="48783">
      <c r="I48783" s="1"/>
      <c r="J48783" s="1"/>
      <c r="K48783" s="1"/>
      <c r="AA48783" s="1"/>
      <c r="AB48783" s="1"/>
      <c r="AC48783" s="1"/>
      <c r="AJ48783" s="1"/>
      <c r="AK48783" s="1"/>
      <c r="AL48783" s="1"/>
    </row>
    <row r="48784">
      <c r="I48784" s="1"/>
      <c r="J48784" s="1"/>
      <c r="K48784" s="1"/>
      <c r="AA48784" s="1"/>
      <c r="AB48784" s="1"/>
      <c r="AC48784" s="1"/>
      <c r="AJ48784" s="1"/>
      <c r="AK48784" s="1"/>
      <c r="AL48784" s="1"/>
    </row>
    <row r="48785">
      <c r="I48785" s="1"/>
      <c r="J48785" s="1"/>
      <c r="K48785" s="1"/>
      <c r="AA48785" s="1"/>
      <c r="AB48785" s="1"/>
      <c r="AC48785" s="1"/>
      <c r="AJ48785" s="1"/>
      <c r="AK48785" s="1"/>
      <c r="AL48785" s="1"/>
    </row>
    <row r="48786">
      <c r="I48786" s="1"/>
      <c r="J48786" s="1"/>
      <c r="K48786" s="1"/>
      <c r="AA48786" s="1"/>
      <c r="AB48786" s="1"/>
      <c r="AC48786" s="1"/>
      <c r="AJ48786" s="1"/>
      <c r="AK48786" s="1"/>
      <c r="AL48786" s="1"/>
    </row>
    <row r="48787">
      <c r="I48787" s="1"/>
      <c r="J48787" s="1"/>
      <c r="K48787" s="1"/>
      <c r="AA48787" s="1"/>
      <c r="AB48787" s="1"/>
      <c r="AC48787" s="1"/>
      <c r="AJ48787" s="1"/>
      <c r="AK48787" s="1"/>
      <c r="AL48787" s="1"/>
    </row>
    <row r="48788">
      <c r="I48788" s="1"/>
      <c r="J48788" s="1"/>
      <c r="K48788" s="1"/>
      <c r="AA48788" s="1"/>
      <c r="AB48788" s="1"/>
      <c r="AC48788" s="1"/>
      <c r="AJ48788" s="1"/>
      <c r="AK48788" s="1"/>
      <c r="AL48788" s="1"/>
    </row>
    <row r="48789">
      <c r="I48789" s="1"/>
      <c r="J48789" s="1"/>
      <c r="K48789" s="1"/>
      <c r="AA48789" s="1"/>
      <c r="AB48789" s="1"/>
      <c r="AC48789" s="1"/>
      <c r="AJ48789" s="1"/>
      <c r="AK48789" s="1"/>
      <c r="AL48789" s="1"/>
    </row>
    <row r="48790">
      <c r="I48790" s="1"/>
      <c r="J48790" s="1"/>
      <c r="K48790" s="1"/>
      <c r="AA48790" s="1"/>
      <c r="AB48790" s="1"/>
      <c r="AC48790" s="1"/>
      <c r="AJ48790" s="1"/>
      <c r="AK48790" s="1"/>
      <c r="AL48790" s="1"/>
    </row>
    <row r="48791">
      <c r="I48791" s="1"/>
      <c r="J48791" s="1"/>
      <c r="K48791" s="1"/>
      <c r="AA48791" s="1"/>
      <c r="AB48791" s="1"/>
      <c r="AC48791" s="1"/>
      <c r="AJ48791" s="1"/>
      <c r="AK48791" s="1"/>
      <c r="AL48791" s="1"/>
    </row>
    <row r="48792">
      <c r="I48792" s="1"/>
      <c r="J48792" s="1"/>
      <c r="K48792" s="1"/>
      <c r="AA48792" s="1"/>
      <c r="AB48792" s="1"/>
      <c r="AC48792" s="1"/>
      <c r="AJ48792" s="1"/>
      <c r="AK48792" s="1"/>
      <c r="AL48792" s="1"/>
    </row>
    <row r="48793">
      <c r="I48793" s="1"/>
      <c r="J48793" s="1"/>
      <c r="K48793" s="1"/>
      <c r="AA48793" s="1"/>
      <c r="AB48793" s="1"/>
      <c r="AC48793" s="1"/>
      <c r="AJ48793" s="1"/>
      <c r="AK48793" s="1"/>
      <c r="AL48793" s="1"/>
    </row>
    <row r="48794">
      <c r="I48794" s="1"/>
      <c r="J48794" s="1"/>
      <c r="K48794" s="1"/>
      <c r="AA48794" s="1"/>
      <c r="AB48794" s="1"/>
      <c r="AC48794" s="1"/>
      <c r="AJ48794" s="1"/>
      <c r="AK48794" s="1"/>
      <c r="AL48794" s="1"/>
    </row>
    <row r="48795">
      <c r="I48795" s="1"/>
      <c r="J48795" s="1"/>
      <c r="K48795" s="1"/>
      <c r="AA48795" s="1"/>
      <c r="AB48795" s="1"/>
      <c r="AC48795" s="1"/>
      <c r="AJ48795" s="1"/>
      <c r="AK48795" s="1"/>
      <c r="AL48795" s="1"/>
    </row>
    <row r="48796">
      <c r="I48796" s="1"/>
      <c r="J48796" s="1"/>
      <c r="K48796" s="1"/>
      <c r="AA48796" s="1"/>
      <c r="AB48796" s="1"/>
      <c r="AC48796" s="1"/>
      <c r="AJ48796" s="1"/>
      <c r="AK48796" s="1"/>
      <c r="AL48796" s="1"/>
    </row>
    <row r="48797">
      <c r="I48797" s="1"/>
      <c r="J48797" s="1"/>
      <c r="K48797" s="1"/>
      <c r="AA48797" s="1"/>
      <c r="AB48797" s="1"/>
      <c r="AC48797" s="1"/>
      <c r="AJ48797" s="1"/>
      <c r="AK48797" s="1"/>
      <c r="AL48797" s="1"/>
    </row>
    <row r="48798">
      <c r="I48798" s="1"/>
      <c r="J48798" s="1"/>
      <c r="K48798" s="1"/>
      <c r="AA48798" s="1"/>
      <c r="AB48798" s="1"/>
      <c r="AC48798" s="1"/>
      <c r="AJ48798" s="1"/>
      <c r="AK48798" s="1"/>
      <c r="AL48798" s="1"/>
    </row>
    <row r="48799">
      <c r="I48799" s="1"/>
      <c r="J48799" s="1"/>
      <c r="K48799" s="1"/>
      <c r="AA48799" s="1"/>
      <c r="AB48799" s="1"/>
      <c r="AC48799" s="1"/>
      <c r="AJ48799" s="1"/>
      <c r="AK48799" s="1"/>
      <c r="AL48799" s="1"/>
    </row>
    <row r="48800">
      <c r="I48800" s="1"/>
      <c r="J48800" s="1"/>
      <c r="K48800" s="1"/>
      <c r="AA48800" s="1"/>
      <c r="AB48800" s="1"/>
      <c r="AC48800" s="1"/>
      <c r="AJ48800" s="1"/>
      <c r="AK48800" s="1"/>
      <c r="AL48800" s="1"/>
    </row>
    <row r="48801">
      <c r="I48801" s="1"/>
      <c r="J48801" s="1"/>
      <c r="K48801" s="1"/>
      <c r="AA48801" s="1"/>
      <c r="AB48801" s="1"/>
      <c r="AC48801" s="1"/>
      <c r="AJ48801" s="1"/>
      <c r="AK48801" s="1"/>
      <c r="AL48801" s="1"/>
    </row>
    <row r="48802">
      <c r="I48802" s="1"/>
      <c r="J48802" s="1"/>
      <c r="K48802" s="1"/>
      <c r="AA48802" s="1"/>
      <c r="AB48802" s="1"/>
      <c r="AC48802" s="1"/>
      <c r="AJ48802" s="1"/>
      <c r="AK48802" s="1"/>
      <c r="AL48802" s="1"/>
    </row>
    <row r="48803">
      <c r="I48803" s="1"/>
      <c r="J48803" s="1"/>
      <c r="K48803" s="1"/>
      <c r="AA48803" s="1"/>
      <c r="AB48803" s="1"/>
      <c r="AC48803" s="1"/>
      <c r="AJ48803" s="1"/>
      <c r="AK48803" s="1"/>
      <c r="AL48803" s="1"/>
    </row>
    <row r="48804">
      <c r="I48804" s="1"/>
      <c r="J48804" s="1"/>
      <c r="K48804" s="1"/>
      <c r="AA48804" s="1"/>
      <c r="AB48804" s="1"/>
      <c r="AC48804" s="1"/>
      <c r="AJ48804" s="1"/>
      <c r="AK48804" s="1"/>
      <c r="AL48804" s="1"/>
    </row>
    <row r="48805">
      <c r="I48805" s="1"/>
      <c r="J48805" s="1"/>
      <c r="K48805" s="1"/>
      <c r="AA48805" s="1"/>
      <c r="AB48805" s="1"/>
      <c r="AC48805" s="1"/>
      <c r="AJ48805" s="1"/>
      <c r="AK48805" s="1"/>
      <c r="AL48805" s="1"/>
    </row>
    <row r="48806">
      <c r="I48806" s="1"/>
      <c r="J48806" s="1"/>
      <c r="K48806" s="1"/>
      <c r="AA48806" s="1"/>
      <c r="AB48806" s="1"/>
      <c r="AC48806" s="1"/>
      <c r="AJ48806" s="1"/>
      <c r="AK48806" s="1"/>
      <c r="AL48806" s="1"/>
    </row>
    <row r="48807">
      <c r="I48807" s="1"/>
      <c r="J48807" s="1"/>
      <c r="K48807" s="1"/>
      <c r="AA48807" s="1"/>
      <c r="AB48807" s="1"/>
      <c r="AC48807" s="1"/>
      <c r="AJ48807" s="1"/>
      <c r="AK48807" s="1"/>
      <c r="AL48807" s="1"/>
    </row>
    <row r="48808">
      <c r="I48808" s="1"/>
      <c r="J48808" s="1"/>
      <c r="K48808" s="1"/>
      <c r="AA48808" s="1"/>
      <c r="AB48808" s="1"/>
      <c r="AC48808" s="1"/>
      <c r="AJ48808" s="1"/>
      <c r="AK48808" s="1"/>
      <c r="AL48808" s="1"/>
    </row>
    <row r="48809">
      <c r="I48809" s="1"/>
      <c r="J48809" s="1"/>
      <c r="K48809" s="1"/>
      <c r="AA48809" s="1"/>
      <c r="AB48809" s="1"/>
      <c r="AC48809" s="1"/>
      <c r="AJ48809" s="1"/>
      <c r="AK48809" s="1"/>
      <c r="AL48809" s="1"/>
    </row>
    <row r="48810">
      <c r="I48810" s="1"/>
      <c r="J48810" s="1"/>
      <c r="K48810" s="1"/>
      <c r="AA48810" s="1"/>
      <c r="AB48810" s="1"/>
      <c r="AC48810" s="1"/>
      <c r="AJ48810" s="1"/>
      <c r="AK48810" s="1"/>
      <c r="AL48810" s="1"/>
    </row>
    <row r="48811">
      <c r="I48811" s="1"/>
      <c r="J48811" s="1"/>
      <c r="K48811" s="1"/>
      <c r="AA48811" s="1"/>
      <c r="AB48811" s="1"/>
      <c r="AC48811" s="1"/>
      <c r="AJ48811" s="1"/>
      <c r="AK48811" s="1"/>
      <c r="AL48811" s="1"/>
    </row>
    <row r="48812">
      <c r="I48812" s="1"/>
      <c r="J48812" s="1"/>
      <c r="K48812" s="1"/>
      <c r="AA48812" s="1"/>
      <c r="AB48812" s="1"/>
      <c r="AC48812" s="1"/>
      <c r="AJ48812" s="1"/>
      <c r="AK48812" s="1"/>
      <c r="AL48812" s="1"/>
    </row>
    <row r="48813">
      <c r="I48813" s="1"/>
      <c r="J48813" s="1"/>
      <c r="K48813" s="1"/>
      <c r="AA48813" s="1"/>
      <c r="AB48813" s="1"/>
      <c r="AC48813" s="1"/>
      <c r="AJ48813" s="1"/>
      <c r="AK48813" s="1"/>
      <c r="AL48813" s="1"/>
    </row>
    <row r="48814">
      <c r="I48814" s="1"/>
      <c r="J48814" s="1"/>
      <c r="K48814" s="1"/>
      <c r="AA48814" s="1"/>
      <c r="AB48814" s="1"/>
      <c r="AC48814" s="1"/>
      <c r="AJ48814" s="1"/>
      <c r="AK48814" s="1"/>
      <c r="AL48814" s="1"/>
    </row>
    <row r="48815">
      <c r="I48815" s="1"/>
      <c r="J48815" s="1"/>
      <c r="K48815" s="1"/>
      <c r="AA48815" s="1"/>
      <c r="AB48815" s="1"/>
      <c r="AC48815" s="1"/>
      <c r="AJ48815" s="1"/>
      <c r="AK48815" s="1"/>
      <c r="AL48815" s="1"/>
    </row>
    <row r="48816">
      <c r="I48816" s="1"/>
      <c r="J48816" s="1"/>
      <c r="K48816" s="1"/>
      <c r="AA48816" s="1"/>
      <c r="AB48816" s="1"/>
      <c r="AC48816" s="1"/>
      <c r="AJ48816" s="1"/>
      <c r="AK48816" s="1"/>
      <c r="AL48816" s="1"/>
    </row>
    <row r="48817">
      <c r="I48817" s="1"/>
      <c r="J48817" s="1"/>
      <c r="K48817" s="1"/>
      <c r="AA48817" s="1"/>
      <c r="AB48817" s="1"/>
      <c r="AC48817" s="1"/>
      <c r="AJ48817" s="1"/>
      <c r="AK48817" s="1"/>
      <c r="AL48817" s="1"/>
    </row>
    <row r="48818">
      <c r="I48818" s="1"/>
      <c r="J48818" s="1"/>
      <c r="K48818" s="1"/>
      <c r="AA48818" s="1"/>
      <c r="AB48818" s="1"/>
      <c r="AC48818" s="1"/>
      <c r="AJ48818" s="1"/>
      <c r="AK48818" s="1"/>
      <c r="AL48818" s="1"/>
    </row>
    <row r="48819">
      <c r="I48819" s="1"/>
      <c r="J48819" s="1"/>
      <c r="K48819" s="1"/>
      <c r="AA48819" s="1"/>
      <c r="AB48819" s="1"/>
      <c r="AC48819" s="1"/>
      <c r="AJ48819" s="1"/>
      <c r="AK48819" s="1"/>
      <c r="AL48819" s="1"/>
    </row>
    <row r="48820">
      <c r="I48820" s="1"/>
      <c r="J48820" s="1"/>
      <c r="K48820" s="1"/>
      <c r="AA48820" s="1"/>
      <c r="AB48820" s="1"/>
      <c r="AC48820" s="1"/>
      <c r="AJ48820" s="1"/>
      <c r="AK48820" s="1"/>
      <c r="AL48820" s="1"/>
    </row>
    <row r="48821">
      <c r="I48821" s="1"/>
      <c r="J48821" s="1"/>
      <c r="K48821" s="1"/>
      <c r="AA48821" s="1"/>
      <c r="AB48821" s="1"/>
      <c r="AC48821" s="1"/>
      <c r="AJ48821" s="1"/>
      <c r="AK48821" s="1"/>
      <c r="AL48821" s="1"/>
    </row>
    <row r="48822">
      <c r="I48822" s="1"/>
      <c r="J48822" s="1"/>
      <c r="K48822" s="1"/>
      <c r="AA48822" s="1"/>
      <c r="AB48822" s="1"/>
      <c r="AC48822" s="1"/>
      <c r="AJ48822" s="1"/>
      <c r="AK48822" s="1"/>
      <c r="AL48822" s="1"/>
    </row>
    <row r="48823">
      <c r="I48823" s="1"/>
      <c r="J48823" s="1"/>
      <c r="K48823" s="1"/>
      <c r="AA48823" s="1"/>
      <c r="AB48823" s="1"/>
      <c r="AC48823" s="1"/>
      <c r="AJ48823" s="1"/>
      <c r="AK48823" s="1"/>
      <c r="AL48823" s="1"/>
    </row>
    <row r="48824">
      <c r="I48824" s="1"/>
      <c r="J48824" s="1"/>
      <c r="K48824" s="1"/>
      <c r="AA48824" s="1"/>
      <c r="AB48824" s="1"/>
      <c r="AC48824" s="1"/>
      <c r="AJ48824" s="1"/>
      <c r="AK48824" s="1"/>
      <c r="AL48824" s="1"/>
    </row>
    <row r="48825">
      <c r="I48825" s="1"/>
      <c r="J48825" s="1"/>
      <c r="K48825" s="1"/>
      <c r="AA48825" s="1"/>
      <c r="AB48825" s="1"/>
      <c r="AC48825" s="1"/>
      <c r="AJ48825" s="1"/>
      <c r="AK48825" s="1"/>
      <c r="AL48825" s="1"/>
    </row>
    <row r="48826">
      <c r="I48826" s="1"/>
      <c r="J48826" s="1"/>
      <c r="K48826" s="1"/>
      <c r="AA48826" s="1"/>
      <c r="AB48826" s="1"/>
      <c r="AC48826" s="1"/>
      <c r="AJ48826" s="1"/>
      <c r="AK48826" s="1"/>
      <c r="AL48826" s="1"/>
    </row>
    <row r="48827">
      <c r="I48827" s="1"/>
      <c r="J48827" s="1"/>
      <c r="K48827" s="1"/>
      <c r="AA48827" s="1"/>
      <c r="AB48827" s="1"/>
      <c r="AC48827" s="1"/>
      <c r="AJ48827" s="1"/>
      <c r="AK48827" s="1"/>
      <c r="AL48827" s="1"/>
    </row>
    <row r="48828">
      <c r="I48828" s="1"/>
      <c r="J48828" s="1"/>
      <c r="K48828" s="1"/>
      <c r="AA48828" s="1"/>
      <c r="AB48828" s="1"/>
      <c r="AC48828" s="1"/>
      <c r="AJ48828" s="1"/>
      <c r="AK48828" s="1"/>
      <c r="AL48828" s="1"/>
    </row>
    <row r="48829">
      <c r="I48829" s="1"/>
      <c r="J48829" s="1"/>
      <c r="K48829" s="1"/>
      <c r="AA48829" s="1"/>
      <c r="AB48829" s="1"/>
      <c r="AC48829" s="1"/>
      <c r="AJ48829" s="1"/>
      <c r="AK48829" s="1"/>
      <c r="AL48829" s="1"/>
    </row>
    <row r="48830">
      <c r="I48830" s="1"/>
      <c r="J48830" s="1"/>
      <c r="K48830" s="1"/>
      <c r="AA48830" s="1"/>
      <c r="AB48830" s="1"/>
      <c r="AC48830" s="1"/>
      <c r="AJ48830" s="1"/>
      <c r="AK48830" s="1"/>
      <c r="AL48830" s="1"/>
    </row>
    <row r="48831">
      <c r="I48831" s="1"/>
      <c r="J48831" s="1"/>
      <c r="K48831" s="1"/>
      <c r="AA48831" s="1"/>
      <c r="AB48831" s="1"/>
      <c r="AC48831" s="1"/>
      <c r="AJ48831" s="1"/>
      <c r="AK48831" s="1"/>
      <c r="AL48831" s="1"/>
    </row>
    <row r="48832">
      <c r="I48832" s="1"/>
      <c r="J48832" s="1"/>
      <c r="K48832" s="1"/>
      <c r="AA48832" s="1"/>
      <c r="AB48832" s="1"/>
      <c r="AC48832" s="1"/>
      <c r="AJ48832" s="1"/>
      <c r="AK48832" s="1"/>
      <c r="AL48832" s="1"/>
    </row>
    <row r="48833">
      <c r="I48833" s="1"/>
      <c r="J48833" s="1"/>
      <c r="K48833" s="1"/>
      <c r="AA48833" s="1"/>
      <c r="AB48833" s="1"/>
      <c r="AC48833" s="1"/>
      <c r="AJ48833" s="1"/>
      <c r="AK48833" s="1"/>
      <c r="AL48833" s="1"/>
    </row>
    <row r="48834">
      <c r="I48834" s="1"/>
      <c r="J48834" s="1"/>
      <c r="K48834" s="1"/>
      <c r="AA48834" s="1"/>
      <c r="AB48834" s="1"/>
      <c r="AC48834" s="1"/>
      <c r="AJ48834" s="1"/>
      <c r="AK48834" s="1"/>
      <c r="AL48834" s="1"/>
    </row>
    <row r="48835">
      <c r="I48835" s="1"/>
      <c r="J48835" s="1"/>
      <c r="K48835" s="1"/>
      <c r="AA48835" s="1"/>
      <c r="AB48835" s="1"/>
      <c r="AC48835" s="1"/>
      <c r="AJ48835" s="1"/>
      <c r="AK48835" s="1"/>
      <c r="AL48835" s="1"/>
    </row>
    <row r="48836">
      <c r="I48836" s="1"/>
      <c r="J48836" s="1"/>
      <c r="K48836" s="1"/>
      <c r="AA48836" s="1"/>
      <c r="AB48836" s="1"/>
      <c r="AC48836" s="1"/>
      <c r="AJ48836" s="1"/>
      <c r="AK48836" s="1"/>
      <c r="AL48836" s="1"/>
    </row>
    <row r="48837">
      <c r="I48837" s="1"/>
      <c r="J48837" s="1"/>
      <c r="K48837" s="1"/>
      <c r="AA48837" s="1"/>
      <c r="AB48837" s="1"/>
      <c r="AC48837" s="1"/>
      <c r="AJ48837" s="1"/>
      <c r="AK48837" s="1"/>
      <c r="AL48837" s="1"/>
    </row>
    <row r="48838">
      <c r="I48838" s="1"/>
      <c r="J48838" s="1"/>
      <c r="K48838" s="1"/>
      <c r="AA48838" s="1"/>
      <c r="AB48838" s="1"/>
      <c r="AC48838" s="1"/>
      <c r="AJ48838" s="1"/>
      <c r="AK48838" s="1"/>
      <c r="AL48838" s="1"/>
    </row>
    <row r="48839">
      <c r="I48839" s="1"/>
      <c r="J48839" s="1"/>
      <c r="K48839" s="1"/>
      <c r="AA48839" s="1"/>
      <c r="AB48839" s="1"/>
      <c r="AC48839" s="1"/>
      <c r="AJ48839" s="1"/>
      <c r="AK48839" s="1"/>
      <c r="AL48839" s="1"/>
    </row>
    <row r="48840">
      <c r="I48840" s="1"/>
      <c r="J48840" s="1"/>
      <c r="K48840" s="1"/>
      <c r="AA48840" s="1"/>
      <c r="AB48840" s="1"/>
      <c r="AC48840" s="1"/>
      <c r="AJ48840" s="1"/>
      <c r="AK48840" s="1"/>
      <c r="AL48840" s="1"/>
    </row>
    <row r="48841">
      <c r="I48841" s="1"/>
      <c r="J48841" s="1"/>
      <c r="K48841" s="1"/>
      <c r="AA48841" s="1"/>
      <c r="AB48841" s="1"/>
      <c r="AC48841" s="1"/>
      <c r="AJ48841" s="1"/>
      <c r="AK48841" s="1"/>
      <c r="AL48841" s="1"/>
    </row>
    <row r="48842">
      <c r="I48842" s="1"/>
      <c r="J48842" s="1"/>
      <c r="K48842" s="1"/>
      <c r="AA48842" s="1"/>
      <c r="AB48842" s="1"/>
      <c r="AC48842" s="1"/>
      <c r="AJ48842" s="1"/>
      <c r="AK48842" s="1"/>
      <c r="AL48842" s="1"/>
    </row>
    <row r="48843">
      <c r="I48843" s="1"/>
      <c r="J48843" s="1"/>
      <c r="K48843" s="1"/>
      <c r="AA48843" s="1"/>
      <c r="AB48843" s="1"/>
      <c r="AC48843" s="1"/>
      <c r="AJ48843" s="1"/>
      <c r="AK48843" s="1"/>
      <c r="AL48843" s="1"/>
    </row>
    <row r="48844">
      <c r="I48844" s="1"/>
      <c r="J48844" s="1"/>
      <c r="K48844" s="1"/>
      <c r="AA48844" s="1"/>
      <c r="AB48844" s="1"/>
      <c r="AC48844" s="1"/>
      <c r="AJ48844" s="1"/>
      <c r="AK48844" s="1"/>
      <c r="AL48844" s="1"/>
    </row>
    <row r="48845">
      <c r="I48845" s="1"/>
      <c r="J48845" s="1"/>
      <c r="K48845" s="1"/>
      <c r="AA48845" s="1"/>
      <c r="AB48845" s="1"/>
      <c r="AC48845" s="1"/>
      <c r="AJ48845" s="1"/>
      <c r="AK48845" s="1"/>
      <c r="AL48845" s="1"/>
    </row>
    <row r="48846">
      <c r="I48846" s="1"/>
      <c r="J48846" s="1"/>
      <c r="K48846" s="1"/>
      <c r="AA48846" s="1"/>
      <c r="AB48846" s="1"/>
      <c r="AC48846" s="1"/>
      <c r="AJ48846" s="1"/>
      <c r="AK48846" s="1"/>
      <c r="AL48846" s="1"/>
    </row>
    <row r="48847">
      <c r="I48847" s="1"/>
      <c r="J48847" s="1"/>
      <c r="K48847" s="1"/>
      <c r="AA48847" s="1"/>
      <c r="AB48847" s="1"/>
      <c r="AC48847" s="1"/>
      <c r="AJ48847" s="1"/>
      <c r="AK48847" s="1"/>
      <c r="AL48847" s="1"/>
    </row>
    <row r="48848">
      <c r="I48848" s="1"/>
      <c r="J48848" s="1"/>
      <c r="K48848" s="1"/>
      <c r="AA48848" s="1"/>
      <c r="AB48848" s="1"/>
      <c r="AC48848" s="1"/>
      <c r="AJ48848" s="1"/>
      <c r="AK48848" s="1"/>
      <c r="AL48848" s="1"/>
    </row>
    <row r="48849">
      <c r="I48849" s="1"/>
      <c r="J48849" s="1"/>
      <c r="K48849" s="1"/>
      <c r="AA48849" s="1"/>
      <c r="AB48849" s="1"/>
      <c r="AC48849" s="1"/>
      <c r="AJ48849" s="1"/>
      <c r="AK48849" s="1"/>
      <c r="AL48849" s="1"/>
    </row>
    <row r="48850">
      <c r="I48850" s="1"/>
      <c r="J48850" s="1"/>
      <c r="K48850" s="1"/>
      <c r="AA48850" s="1"/>
      <c r="AB48850" s="1"/>
      <c r="AC48850" s="1"/>
      <c r="AJ48850" s="1"/>
      <c r="AK48850" s="1"/>
      <c r="AL48850" s="1"/>
    </row>
    <row r="48851">
      <c r="I48851" s="1"/>
      <c r="J48851" s="1"/>
      <c r="K48851" s="1"/>
      <c r="AA48851" s="1"/>
      <c r="AB48851" s="1"/>
      <c r="AC48851" s="1"/>
      <c r="AJ48851" s="1"/>
      <c r="AK48851" s="1"/>
      <c r="AL48851" s="1"/>
    </row>
    <row r="48852">
      <c r="I48852" s="1"/>
      <c r="J48852" s="1"/>
      <c r="K48852" s="1"/>
      <c r="AA48852" s="1"/>
      <c r="AB48852" s="1"/>
      <c r="AC48852" s="1"/>
      <c r="AJ48852" s="1"/>
      <c r="AK48852" s="1"/>
      <c r="AL48852" s="1"/>
    </row>
    <row r="48853">
      <c r="I48853" s="1"/>
      <c r="J48853" s="1"/>
      <c r="K48853" s="1"/>
      <c r="AA48853" s="1"/>
      <c r="AB48853" s="1"/>
      <c r="AC48853" s="1"/>
      <c r="AJ48853" s="1"/>
      <c r="AK48853" s="1"/>
      <c r="AL48853" s="1"/>
    </row>
    <row r="48854">
      <c r="I48854" s="1"/>
      <c r="J48854" s="1"/>
      <c r="K48854" s="1"/>
      <c r="AA48854" s="1"/>
      <c r="AB48854" s="1"/>
      <c r="AC48854" s="1"/>
      <c r="AJ48854" s="1"/>
      <c r="AK48854" s="1"/>
      <c r="AL48854" s="1"/>
    </row>
    <row r="48855">
      <c r="I48855" s="1"/>
      <c r="J48855" s="1"/>
      <c r="K48855" s="1"/>
      <c r="AA48855" s="1"/>
      <c r="AB48855" s="1"/>
      <c r="AC48855" s="1"/>
      <c r="AJ48855" s="1"/>
      <c r="AK48855" s="1"/>
      <c r="AL48855" s="1"/>
    </row>
    <row r="48856">
      <c r="I48856" s="1"/>
      <c r="J48856" s="1"/>
      <c r="K48856" s="1"/>
      <c r="AA48856" s="1"/>
      <c r="AB48856" s="1"/>
      <c r="AC48856" s="1"/>
      <c r="AJ48856" s="1"/>
      <c r="AK48856" s="1"/>
      <c r="AL48856" s="1"/>
    </row>
    <row r="48857">
      <c r="I48857" s="1"/>
      <c r="J48857" s="1"/>
      <c r="K48857" s="1"/>
      <c r="AA48857" s="1"/>
      <c r="AB48857" s="1"/>
      <c r="AC48857" s="1"/>
      <c r="AJ48857" s="1"/>
      <c r="AK48857" s="1"/>
      <c r="AL48857" s="1"/>
    </row>
    <row r="48858">
      <c r="I48858" s="1"/>
      <c r="J48858" s="1"/>
      <c r="K48858" s="1"/>
      <c r="AA48858" s="1"/>
      <c r="AB48858" s="1"/>
      <c r="AC48858" s="1"/>
      <c r="AJ48858" s="1"/>
      <c r="AK48858" s="1"/>
      <c r="AL48858" s="1"/>
    </row>
    <row r="48859">
      <c r="I48859" s="1"/>
      <c r="J48859" s="1"/>
      <c r="K48859" s="1"/>
      <c r="AA48859" s="1"/>
      <c r="AB48859" s="1"/>
      <c r="AC48859" s="1"/>
      <c r="AJ48859" s="1"/>
      <c r="AK48859" s="1"/>
      <c r="AL48859" s="1"/>
    </row>
    <row r="48860">
      <c r="I48860" s="1"/>
      <c r="J48860" s="1"/>
      <c r="K48860" s="1"/>
      <c r="AA48860" s="1"/>
      <c r="AB48860" s="1"/>
      <c r="AC48860" s="1"/>
      <c r="AJ48860" s="1"/>
      <c r="AK48860" s="1"/>
      <c r="AL48860" s="1"/>
    </row>
    <row r="48861">
      <c r="I48861" s="1"/>
      <c r="J48861" s="1"/>
      <c r="K48861" s="1"/>
      <c r="AA48861" s="1"/>
      <c r="AB48861" s="1"/>
      <c r="AC48861" s="1"/>
      <c r="AJ48861" s="1"/>
      <c r="AK48861" s="1"/>
      <c r="AL48861" s="1"/>
    </row>
    <row r="48862">
      <c r="I48862" s="1"/>
      <c r="J48862" s="1"/>
      <c r="K48862" s="1"/>
      <c r="AA48862" s="1"/>
      <c r="AB48862" s="1"/>
      <c r="AC48862" s="1"/>
      <c r="AJ48862" s="1"/>
      <c r="AK48862" s="1"/>
      <c r="AL48862" s="1"/>
    </row>
    <row r="48863">
      <c r="I48863" s="1"/>
      <c r="J48863" s="1"/>
      <c r="K48863" s="1"/>
      <c r="AA48863" s="1"/>
      <c r="AB48863" s="1"/>
      <c r="AC48863" s="1"/>
      <c r="AJ48863" s="1"/>
      <c r="AK48863" s="1"/>
      <c r="AL48863" s="1"/>
    </row>
    <row r="48864">
      <c r="I48864" s="1"/>
      <c r="J48864" s="1"/>
      <c r="K48864" s="1"/>
      <c r="AA48864" s="1"/>
      <c r="AB48864" s="1"/>
      <c r="AC48864" s="1"/>
      <c r="AJ48864" s="1"/>
      <c r="AK48864" s="1"/>
      <c r="AL48864" s="1"/>
    </row>
    <row r="48865">
      <c r="I48865" s="1"/>
      <c r="J48865" s="1"/>
      <c r="K48865" s="1"/>
      <c r="AA48865" s="1"/>
      <c r="AB48865" s="1"/>
      <c r="AC48865" s="1"/>
      <c r="AJ48865" s="1"/>
      <c r="AK48865" s="1"/>
      <c r="AL48865" s="1"/>
    </row>
    <row r="48866">
      <c r="I48866" s="1"/>
      <c r="J48866" s="1"/>
      <c r="K48866" s="1"/>
      <c r="AA48866" s="1"/>
      <c r="AB48866" s="1"/>
      <c r="AC48866" s="1"/>
      <c r="AJ48866" s="1"/>
      <c r="AK48866" s="1"/>
      <c r="AL48866" s="1"/>
    </row>
    <row r="48867">
      <c r="I48867" s="1"/>
      <c r="J48867" s="1"/>
      <c r="K48867" s="1"/>
      <c r="AA48867" s="1"/>
      <c r="AB48867" s="1"/>
      <c r="AC48867" s="1"/>
      <c r="AJ48867" s="1"/>
      <c r="AK48867" s="1"/>
      <c r="AL48867" s="1"/>
    </row>
    <row r="48868">
      <c r="I48868" s="1"/>
      <c r="J48868" s="1"/>
      <c r="K48868" s="1"/>
      <c r="AA48868" s="1"/>
      <c r="AB48868" s="1"/>
      <c r="AC48868" s="1"/>
      <c r="AJ48868" s="1"/>
      <c r="AK48868" s="1"/>
      <c r="AL48868" s="1"/>
    </row>
    <row r="48869">
      <c r="I48869" s="1"/>
      <c r="J48869" s="1"/>
      <c r="K48869" s="1"/>
      <c r="AA48869" s="1"/>
      <c r="AB48869" s="1"/>
      <c r="AC48869" s="1"/>
      <c r="AJ48869" s="1"/>
      <c r="AK48869" s="1"/>
      <c r="AL48869" s="1"/>
    </row>
    <row r="48870">
      <c r="I48870" s="1"/>
      <c r="J48870" s="1"/>
      <c r="K48870" s="1"/>
      <c r="AA48870" s="1"/>
      <c r="AB48870" s="1"/>
      <c r="AC48870" s="1"/>
      <c r="AJ48870" s="1"/>
      <c r="AK48870" s="1"/>
      <c r="AL48870" s="1"/>
    </row>
    <row r="48871">
      <c r="I48871" s="1"/>
      <c r="J48871" s="1"/>
      <c r="K48871" s="1"/>
      <c r="AA48871" s="1"/>
      <c r="AB48871" s="1"/>
      <c r="AC48871" s="1"/>
      <c r="AJ48871" s="1"/>
      <c r="AK48871" s="1"/>
      <c r="AL48871" s="1"/>
    </row>
    <row r="48872">
      <c r="I48872" s="1"/>
      <c r="J48872" s="1"/>
      <c r="K48872" s="1"/>
      <c r="AA48872" s="1"/>
      <c r="AB48872" s="1"/>
      <c r="AC48872" s="1"/>
      <c r="AJ48872" s="1"/>
      <c r="AK48872" s="1"/>
      <c r="AL48872" s="1"/>
    </row>
    <row r="48873">
      <c r="I48873" s="1"/>
      <c r="J48873" s="1"/>
      <c r="K48873" s="1"/>
      <c r="AA48873" s="1"/>
      <c r="AB48873" s="1"/>
      <c r="AC48873" s="1"/>
      <c r="AJ48873" s="1"/>
      <c r="AK48873" s="1"/>
      <c r="AL48873" s="1"/>
    </row>
    <row r="48874">
      <c r="I48874" s="1"/>
      <c r="J48874" s="1"/>
      <c r="K48874" s="1"/>
      <c r="AA48874" s="1"/>
      <c r="AB48874" s="1"/>
      <c r="AC48874" s="1"/>
      <c r="AJ48874" s="1"/>
      <c r="AK48874" s="1"/>
      <c r="AL48874" s="1"/>
    </row>
    <row r="48875">
      <c r="I48875" s="1"/>
      <c r="J48875" s="1"/>
      <c r="K48875" s="1"/>
      <c r="AA48875" s="1"/>
      <c r="AB48875" s="1"/>
      <c r="AC48875" s="1"/>
      <c r="AJ48875" s="1"/>
      <c r="AK48875" s="1"/>
      <c r="AL48875" s="1"/>
    </row>
    <row r="48876">
      <c r="I48876" s="1"/>
      <c r="J48876" s="1"/>
      <c r="K48876" s="1"/>
      <c r="AA48876" s="1"/>
      <c r="AB48876" s="1"/>
      <c r="AC48876" s="1"/>
      <c r="AJ48876" s="1"/>
      <c r="AK48876" s="1"/>
      <c r="AL48876" s="1"/>
    </row>
    <row r="48877">
      <c r="I48877" s="1"/>
      <c r="J48877" s="1"/>
      <c r="K48877" s="1"/>
      <c r="AA48877" s="1"/>
      <c r="AB48877" s="1"/>
      <c r="AC48877" s="1"/>
      <c r="AJ48877" s="1"/>
      <c r="AK48877" s="1"/>
      <c r="AL48877" s="1"/>
    </row>
    <row r="48878">
      <c r="I48878" s="1"/>
      <c r="J48878" s="1"/>
      <c r="K48878" s="1"/>
      <c r="AA48878" s="1"/>
      <c r="AB48878" s="1"/>
      <c r="AC48878" s="1"/>
      <c r="AJ48878" s="1"/>
      <c r="AK48878" s="1"/>
      <c r="AL48878" s="1"/>
    </row>
    <row r="48879">
      <c r="I48879" s="1"/>
      <c r="J48879" s="1"/>
      <c r="K48879" s="1"/>
      <c r="AA48879" s="1"/>
      <c r="AB48879" s="1"/>
      <c r="AC48879" s="1"/>
      <c r="AJ48879" s="1"/>
      <c r="AK48879" s="1"/>
      <c r="AL48879" s="1"/>
    </row>
    <row r="48880">
      <c r="I48880" s="1"/>
      <c r="J48880" s="1"/>
      <c r="K48880" s="1"/>
      <c r="AA48880" s="1"/>
      <c r="AB48880" s="1"/>
      <c r="AC48880" s="1"/>
      <c r="AJ48880" s="1"/>
      <c r="AK48880" s="1"/>
      <c r="AL48880" s="1"/>
    </row>
    <row r="48881">
      <c r="I48881" s="1"/>
      <c r="J48881" s="1"/>
      <c r="K48881" s="1"/>
      <c r="AA48881" s="1"/>
      <c r="AB48881" s="1"/>
      <c r="AC48881" s="1"/>
      <c r="AJ48881" s="1"/>
      <c r="AK48881" s="1"/>
      <c r="AL48881" s="1"/>
    </row>
    <row r="48882">
      <c r="I48882" s="1"/>
      <c r="J48882" s="1"/>
      <c r="K48882" s="1"/>
      <c r="AA48882" s="1"/>
      <c r="AB48882" s="1"/>
      <c r="AC48882" s="1"/>
      <c r="AJ48882" s="1"/>
      <c r="AK48882" s="1"/>
      <c r="AL48882" s="1"/>
    </row>
    <row r="48883">
      <c r="I48883" s="1"/>
      <c r="J48883" s="1"/>
      <c r="K48883" s="1"/>
      <c r="AA48883" s="1"/>
      <c r="AB48883" s="1"/>
      <c r="AC48883" s="1"/>
      <c r="AJ48883" s="1"/>
      <c r="AK48883" s="1"/>
      <c r="AL48883" s="1"/>
    </row>
    <row r="48884">
      <c r="I48884" s="1"/>
      <c r="J48884" s="1"/>
      <c r="K48884" s="1"/>
      <c r="AA48884" s="1"/>
      <c r="AB48884" s="1"/>
      <c r="AC48884" s="1"/>
      <c r="AJ48884" s="1"/>
      <c r="AK48884" s="1"/>
      <c r="AL48884" s="1"/>
    </row>
    <row r="48885">
      <c r="I48885" s="1"/>
      <c r="J48885" s="1"/>
      <c r="K48885" s="1"/>
      <c r="AA48885" s="1"/>
      <c r="AB48885" s="1"/>
      <c r="AC48885" s="1"/>
      <c r="AJ48885" s="1"/>
      <c r="AK48885" s="1"/>
      <c r="AL48885" s="1"/>
    </row>
    <row r="48886">
      <c r="I48886" s="1"/>
      <c r="J48886" s="1"/>
      <c r="K48886" s="1"/>
      <c r="AA48886" s="1"/>
      <c r="AB48886" s="1"/>
      <c r="AC48886" s="1"/>
      <c r="AJ48886" s="1"/>
      <c r="AK48886" s="1"/>
      <c r="AL48886" s="1"/>
    </row>
    <row r="48887">
      <c r="I48887" s="1"/>
      <c r="J48887" s="1"/>
      <c r="K48887" s="1"/>
      <c r="AA48887" s="1"/>
      <c r="AB48887" s="1"/>
      <c r="AC48887" s="1"/>
      <c r="AJ48887" s="1"/>
      <c r="AK48887" s="1"/>
      <c r="AL48887" s="1"/>
    </row>
    <row r="48888">
      <c r="I48888" s="1"/>
      <c r="J48888" s="1"/>
      <c r="K48888" s="1"/>
      <c r="AA48888" s="1"/>
      <c r="AB48888" s="1"/>
      <c r="AC48888" s="1"/>
      <c r="AJ48888" s="1"/>
      <c r="AK48888" s="1"/>
      <c r="AL48888" s="1"/>
    </row>
    <row r="48889">
      <c r="I48889" s="1"/>
      <c r="J48889" s="1"/>
      <c r="K48889" s="1"/>
      <c r="AA48889" s="1"/>
      <c r="AB48889" s="1"/>
      <c r="AC48889" s="1"/>
      <c r="AJ48889" s="1"/>
      <c r="AK48889" s="1"/>
      <c r="AL48889" s="1"/>
    </row>
    <row r="48890">
      <c r="I48890" s="1"/>
      <c r="J48890" s="1"/>
      <c r="K48890" s="1"/>
      <c r="AA48890" s="1"/>
      <c r="AB48890" s="1"/>
      <c r="AC48890" s="1"/>
      <c r="AJ48890" s="1"/>
      <c r="AK48890" s="1"/>
      <c r="AL48890" s="1"/>
    </row>
    <row r="48891">
      <c r="I48891" s="1"/>
      <c r="J48891" s="1"/>
      <c r="K48891" s="1"/>
      <c r="AA48891" s="1"/>
      <c r="AB48891" s="1"/>
      <c r="AC48891" s="1"/>
      <c r="AJ48891" s="1"/>
      <c r="AK48891" s="1"/>
      <c r="AL48891" s="1"/>
    </row>
    <row r="48892">
      <c r="I48892" s="1"/>
      <c r="J48892" s="1"/>
      <c r="K48892" s="1"/>
      <c r="AA48892" s="1"/>
      <c r="AB48892" s="1"/>
      <c r="AC48892" s="1"/>
      <c r="AJ48892" s="1"/>
      <c r="AK48892" s="1"/>
      <c r="AL48892" s="1"/>
    </row>
    <row r="48893">
      <c r="I48893" s="1"/>
      <c r="J48893" s="1"/>
      <c r="K48893" s="1"/>
      <c r="AA48893" s="1"/>
      <c r="AB48893" s="1"/>
      <c r="AC48893" s="1"/>
      <c r="AJ48893" s="1"/>
      <c r="AK48893" s="1"/>
      <c r="AL48893" s="1"/>
    </row>
    <row r="48894">
      <c r="I48894" s="1"/>
      <c r="J48894" s="1"/>
      <c r="K48894" s="1"/>
      <c r="AA48894" s="1"/>
      <c r="AB48894" s="1"/>
      <c r="AC48894" s="1"/>
      <c r="AJ48894" s="1"/>
      <c r="AK48894" s="1"/>
      <c r="AL48894" s="1"/>
    </row>
    <row r="48895">
      <c r="I48895" s="1"/>
      <c r="J48895" s="1"/>
      <c r="K48895" s="1"/>
      <c r="AA48895" s="1"/>
      <c r="AB48895" s="1"/>
      <c r="AC48895" s="1"/>
      <c r="AJ48895" s="1"/>
      <c r="AK48895" s="1"/>
      <c r="AL48895" s="1"/>
    </row>
    <row r="48896">
      <c r="I48896" s="1"/>
      <c r="J48896" s="1"/>
      <c r="K48896" s="1"/>
      <c r="AA48896" s="1"/>
      <c r="AB48896" s="1"/>
      <c r="AC48896" s="1"/>
      <c r="AJ48896" s="1"/>
      <c r="AK48896" s="1"/>
      <c r="AL48896" s="1"/>
    </row>
    <row r="48897">
      <c r="I48897" s="1"/>
      <c r="J48897" s="1"/>
      <c r="K48897" s="1"/>
      <c r="AA48897" s="1"/>
      <c r="AB48897" s="1"/>
      <c r="AC48897" s="1"/>
      <c r="AJ48897" s="1"/>
      <c r="AK48897" s="1"/>
      <c r="AL48897" s="1"/>
    </row>
    <row r="48898">
      <c r="I48898" s="1"/>
      <c r="J48898" s="1"/>
      <c r="K48898" s="1"/>
      <c r="AA48898" s="1"/>
      <c r="AB48898" s="1"/>
      <c r="AC48898" s="1"/>
      <c r="AJ48898" s="1"/>
      <c r="AK48898" s="1"/>
      <c r="AL48898" s="1"/>
    </row>
    <row r="48899">
      <c r="I48899" s="1"/>
      <c r="J48899" s="1"/>
      <c r="K48899" s="1"/>
      <c r="AA48899" s="1"/>
      <c r="AB48899" s="1"/>
      <c r="AC48899" s="1"/>
      <c r="AJ48899" s="1"/>
      <c r="AK48899" s="1"/>
      <c r="AL48899" s="1"/>
    </row>
    <row r="48900">
      <c r="I48900" s="1"/>
      <c r="J48900" s="1"/>
      <c r="K48900" s="1"/>
      <c r="AA48900" s="1"/>
      <c r="AB48900" s="1"/>
      <c r="AC48900" s="1"/>
      <c r="AJ48900" s="1"/>
      <c r="AK48900" s="1"/>
      <c r="AL48900" s="1"/>
    </row>
    <row r="48901">
      <c r="I48901" s="1"/>
      <c r="J48901" s="1"/>
      <c r="K48901" s="1"/>
      <c r="AA48901" s="1"/>
      <c r="AB48901" s="1"/>
      <c r="AC48901" s="1"/>
      <c r="AJ48901" s="1"/>
      <c r="AK48901" s="1"/>
      <c r="AL48901" s="1"/>
    </row>
    <row r="48902">
      <c r="I48902" s="1"/>
      <c r="J48902" s="1"/>
      <c r="K48902" s="1"/>
      <c r="AA48902" s="1"/>
      <c r="AB48902" s="1"/>
      <c r="AC48902" s="1"/>
      <c r="AJ48902" s="1"/>
      <c r="AK48902" s="1"/>
      <c r="AL48902" s="1"/>
    </row>
    <row r="48903">
      <c r="I48903" s="1"/>
      <c r="J48903" s="1"/>
      <c r="K48903" s="1"/>
      <c r="AA48903" s="1"/>
      <c r="AB48903" s="1"/>
      <c r="AC48903" s="1"/>
      <c r="AJ48903" s="1"/>
      <c r="AK48903" s="1"/>
      <c r="AL48903" s="1"/>
    </row>
    <row r="48904">
      <c r="I48904" s="1"/>
      <c r="J48904" s="1"/>
      <c r="K48904" s="1"/>
      <c r="AA48904" s="1"/>
      <c r="AB48904" s="1"/>
      <c r="AC48904" s="1"/>
      <c r="AJ48904" s="1"/>
      <c r="AK48904" s="1"/>
      <c r="AL48904" s="1"/>
    </row>
    <row r="48905">
      <c r="I48905" s="1"/>
      <c r="J48905" s="1"/>
      <c r="K48905" s="1"/>
      <c r="AA48905" s="1"/>
      <c r="AB48905" s="1"/>
      <c r="AC48905" s="1"/>
      <c r="AJ48905" s="1"/>
      <c r="AK48905" s="1"/>
      <c r="AL48905" s="1"/>
    </row>
    <row r="48906">
      <c r="I48906" s="1"/>
      <c r="J48906" s="1"/>
      <c r="K48906" s="1"/>
      <c r="AA48906" s="1"/>
      <c r="AB48906" s="1"/>
      <c r="AC48906" s="1"/>
      <c r="AJ48906" s="1"/>
      <c r="AK48906" s="1"/>
      <c r="AL48906" s="1"/>
    </row>
    <row r="48907">
      <c r="I48907" s="1"/>
      <c r="J48907" s="1"/>
      <c r="K48907" s="1"/>
      <c r="AA48907" s="1"/>
      <c r="AB48907" s="1"/>
      <c r="AC48907" s="1"/>
      <c r="AJ48907" s="1"/>
      <c r="AK48907" s="1"/>
      <c r="AL48907" s="1"/>
    </row>
    <row r="48908">
      <c r="I48908" s="1"/>
      <c r="J48908" s="1"/>
      <c r="K48908" s="1"/>
      <c r="AA48908" s="1"/>
      <c r="AB48908" s="1"/>
      <c r="AC48908" s="1"/>
      <c r="AJ48908" s="1"/>
      <c r="AK48908" s="1"/>
      <c r="AL48908" s="1"/>
    </row>
    <row r="48909">
      <c r="I48909" s="1"/>
      <c r="J48909" s="1"/>
      <c r="K48909" s="1"/>
      <c r="AA48909" s="1"/>
      <c r="AB48909" s="1"/>
      <c r="AC48909" s="1"/>
      <c r="AJ48909" s="1"/>
      <c r="AK48909" s="1"/>
      <c r="AL48909" s="1"/>
    </row>
    <row r="48910">
      <c r="I48910" s="1"/>
      <c r="J48910" s="1"/>
      <c r="K48910" s="1"/>
      <c r="AA48910" s="1"/>
      <c r="AB48910" s="1"/>
      <c r="AC48910" s="1"/>
      <c r="AJ48910" s="1"/>
      <c r="AK48910" s="1"/>
      <c r="AL48910" s="1"/>
    </row>
    <row r="48911">
      <c r="I48911" s="1"/>
      <c r="J48911" s="1"/>
      <c r="K48911" s="1"/>
      <c r="AA48911" s="1"/>
      <c r="AB48911" s="1"/>
      <c r="AC48911" s="1"/>
      <c r="AJ48911" s="1"/>
      <c r="AK48911" s="1"/>
      <c r="AL48911" s="1"/>
    </row>
    <row r="48912">
      <c r="I48912" s="1"/>
      <c r="J48912" s="1"/>
      <c r="K48912" s="1"/>
      <c r="AA48912" s="1"/>
      <c r="AB48912" s="1"/>
      <c r="AC48912" s="1"/>
      <c r="AJ48912" s="1"/>
      <c r="AK48912" s="1"/>
      <c r="AL48912" s="1"/>
    </row>
    <row r="48913">
      <c r="I48913" s="1"/>
      <c r="J48913" s="1"/>
      <c r="K48913" s="1"/>
      <c r="AA48913" s="1"/>
      <c r="AB48913" s="1"/>
      <c r="AC48913" s="1"/>
      <c r="AJ48913" s="1"/>
      <c r="AK48913" s="1"/>
      <c r="AL48913" s="1"/>
    </row>
    <row r="48914">
      <c r="I48914" s="1"/>
      <c r="J48914" s="1"/>
      <c r="K48914" s="1"/>
      <c r="AA48914" s="1"/>
      <c r="AB48914" s="1"/>
      <c r="AC48914" s="1"/>
      <c r="AJ48914" s="1"/>
      <c r="AK48914" s="1"/>
      <c r="AL48914" s="1"/>
    </row>
    <row r="48915">
      <c r="I48915" s="1"/>
      <c r="J48915" s="1"/>
      <c r="K48915" s="1"/>
      <c r="AA48915" s="1"/>
      <c r="AB48915" s="1"/>
      <c r="AC48915" s="1"/>
      <c r="AJ48915" s="1"/>
      <c r="AK48915" s="1"/>
      <c r="AL48915" s="1"/>
    </row>
    <row r="48916">
      <c r="I48916" s="1"/>
      <c r="J48916" s="1"/>
      <c r="K48916" s="1"/>
      <c r="AA48916" s="1"/>
      <c r="AB48916" s="1"/>
      <c r="AC48916" s="1"/>
      <c r="AJ48916" s="1"/>
      <c r="AK48916" s="1"/>
      <c r="AL48916" s="1"/>
    </row>
    <row r="48917">
      <c r="I48917" s="1"/>
      <c r="J48917" s="1"/>
      <c r="K48917" s="1"/>
      <c r="AA48917" s="1"/>
      <c r="AB48917" s="1"/>
      <c r="AC48917" s="1"/>
      <c r="AJ48917" s="1"/>
      <c r="AK48917" s="1"/>
      <c r="AL48917" s="1"/>
    </row>
    <row r="48918">
      <c r="I48918" s="1"/>
      <c r="J48918" s="1"/>
      <c r="K48918" s="1"/>
      <c r="AA48918" s="1"/>
      <c r="AB48918" s="1"/>
      <c r="AC48918" s="1"/>
      <c r="AJ48918" s="1"/>
      <c r="AK48918" s="1"/>
      <c r="AL48918" s="1"/>
    </row>
    <row r="48919">
      <c r="I48919" s="1"/>
      <c r="J48919" s="1"/>
      <c r="K48919" s="1"/>
      <c r="AA48919" s="1"/>
      <c r="AB48919" s="1"/>
      <c r="AC48919" s="1"/>
      <c r="AJ48919" s="1"/>
      <c r="AK48919" s="1"/>
      <c r="AL48919" s="1"/>
    </row>
    <row r="48920">
      <c r="I48920" s="1"/>
      <c r="J48920" s="1"/>
      <c r="K48920" s="1"/>
      <c r="AA48920" s="1"/>
      <c r="AB48920" s="1"/>
      <c r="AC48920" s="1"/>
      <c r="AJ48920" s="1"/>
      <c r="AK48920" s="1"/>
      <c r="AL48920" s="1"/>
    </row>
    <row r="48921">
      <c r="I48921" s="1"/>
      <c r="J48921" s="1"/>
      <c r="K48921" s="1"/>
      <c r="AA48921" s="1"/>
      <c r="AB48921" s="1"/>
      <c r="AC48921" s="1"/>
      <c r="AJ48921" s="1"/>
      <c r="AK48921" s="1"/>
      <c r="AL48921" s="1"/>
    </row>
    <row r="48922">
      <c r="I48922" s="1"/>
      <c r="J48922" s="1"/>
      <c r="K48922" s="1"/>
      <c r="AA48922" s="1"/>
      <c r="AB48922" s="1"/>
      <c r="AC48922" s="1"/>
      <c r="AJ48922" s="1"/>
      <c r="AK48922" s="1"/>
      <c r="AL48922" s="1"/>
    </row>
    <row r="48923">
      <c r="I48923" s="1"/>
      <c r="J48923" s="1"/>
      <c r="K48923" s="1"/>
      <c r="AA48923" s="1"/>
      <c r="AB48923" s="1"/>
      <c r="AC48923" s="1"/>
      <c r="AJ48923" s="1"/>
      <c r="AK48923" s="1"/>
      <c r="AL48923" s="1"/>
    </row>
    <row r="48924">
      <c r="I48924" s="1"/>
      <c r="J48924" s="1"/>
      <c r="K48924" s="1"/>
      <c r="AA48924" s="1"/>
      <c r="AB48924" s="1"/>
      <c r="AC48924" s="1"/>
      <c r="AJ48924" s="1"/>
      <c r="AK48924" s="1"/>
      <c r="AL48924" s="1"/>
    </row>
    <row r="48925">
      <c r="I48925" s="1"/>
      <c r="J48925" s="1"/>
      <c r="K48925" s="1"/>
      <c r="AA48925" s="1"/>
      <c r="AB48925" s="1"/>
      <c r="AC48925" s="1"/>
      <c r="AJ48925" s="1"/>
      <c r="AK48925" s="1"/>
      <c r="AL48925" s="1"/>
    </row>
    <row r="48926">
      <c r="I48926" s="1"/>
      <c r="J48926" s="1"/>
      <c r="K48926" s="1"/>
      <c r="AA48926" s="1"/>
      <c r="AB48926" s="1"/>
      <c r="AC48926" s="1"/>
      <c r="AJ48926" s="1"/>
      <c r="AK48926" s="1"/>
      <c r="AL48926" s="1"/>
    </row>
    <row r="48927">
      <c r="I48927" s="1"/>
      <c r="J48927" s="1"/>
      <c r="K48927" s="1"/>
      <c r="AA48927" s="1"/>
      <c r="AB48927" s="1"/>
      <c r="AC48927" s="1"/>
      <c r="AJ48927" s="1"/>
      <c r="AK48927" s="1"/>
      <c r="AL48927" s="1"/>
    </row>
    <row r="48928">
      <c r="I48928" s="1"/>
      <c r="J48928" s="1"/>
      <c r="K48928" s="1"/>
      <c r="AA48928" s="1"/>
      <c r="AB48928" s="1"/>
      <c r="AC48928" s="1"/>
      <c r="AJ48928" s="1"/>
      <c r="AK48928" s="1"/>
      <c r="AL48928" s="1"/>
    </row>
    <row r="48929">
      <c r="I48929" s="1"/>
      <c r="J48929" s="1"/>
      <c r="K48929" s="1"/>
      <c r="AA48929" s="1"/>
      <c r="AB48929" s="1"/>
      <c r="AC48929" s="1"/>
      <c r="AJ48929" s="1"/>
      <c r="AK48929" s="1"/>
      <c r="AL48929" s="1"/>
    </row>
    <row r="48930">
      <c r="I48930" s="1"/>
      <c r="J48930" s="1"/>
      <c r="K48930" s="1"/>
      <c r="AA48930" s="1"/>
      <c r="AB48930" s="1"/>
      <c r="AC48930" s="1"/>
      <c r="AJ48930" s="1"/>
      <c r="AK48930" s="1"/>
      <c r="AL48930" s="1"/>
    </row>
    <row r="48931">
      <c r="I48931" s="1"/>
      <c r="J48931" s="1"/>
      <c r="K48931" s="1"/>
      <c r="AA48931" s="1"/>
      <c r="AB48931" s="1"/>
      <c r="AC48931" s="1"/>
      <c r="AJ48931" s="1"/>
      <c r="AK48931" s="1"/>
      <c r="AL48931" s="1"/>
    </row>
    <row r="48932">
      <c r="I48932" s="1"/>
      <c r="J48932" s="1"/>
      <c r="K48932" s="1"/>
      <c r="AA48932" s="1"/>
      <c r="AB48932" s="1"/>
      <c r="AC48932" s="1"/>
      <c r="AJ48932" s="1"/>
      <c r="AK48932" s="1"/>
      <c r="AL48932" s="1"/>
    </row>
    <row r="48933">
      <c r="I48933" s="1"/>
      <c r="J48933" s="1"/>
      <c r="K48933" s="1"/>
      <c r="AA48933" s="1"/>
      <c r="AB48933" s="1"/>
      <c r="AC48933" s="1"/>
      <c r="AJ48933" s="1"/>
      <c r="AK48933" s="1"/>
      <c r="AL48933" s="1"/>
    </row>
    <row r="48934">
      <c r="I48934" s="1"/>
      <c r="J48934" s="1"/>
      <c r="K48934" s="1"/>
      <c r="AA48934" s="1"/>
      <c r="AB48934" s="1"/>
      <c r="AC48934" s="1"/>
      <c r="AJ48934" s="1"/>
      <c r="AK48934" s="1"/>
      <c r="AL48934" s="1"/>
    </row>
    <row r="48935">
      <c r="I48935" s="1"/>
      <c r="J48935" s="1"/>
      <c r="K48935" s="1"/>
      <c r="AA48935" s="1"/>
      <c r="AB48935" s="1"/>
      <c r="AC48935" s="1"/>
      <c r="AJ48935" s="1"/>
      <c r="AK48935" s="1"/>
      <c r="AL48935" s="1"/>
    </row>
    <row r="48936">
      <c r="I48936" s="1"/>
      <c r="J48936" s="1"/>
      <c r="K48936" s="1"/>
      <c r="AA48936" s="1"/>
      <c r="AB48936" s="1"/>
      <c r="AC48936" s="1"/>
      <c r="AJ48936" s="1"/>
      <c r="AK48936" s="1"/>
      <c r="AL48936" s="1"/>
    </row>
    <row r="48937">
      <c r="I48937" s="1"/>
      <c r="J48937" s="1"/>
      <c r="K48937" s="1"/>
      <c r="AA48937" s="1"/>
      <c r="AB48937" s="1"/>
      <c r="AC48937" s="1"/>
      <c r="AJ48937" s="1"/>
      <c r="AK48937" s="1"/>
      <c r="AL48937" s="1"/>
    </row>
    <row r="48938">
      <c r="I48938" s="1"/>
      <c r="J48938" s="1"/>
      <c r="K48938" s="1"/>
      <c r="AA48938" s="1"/>
      <c r="AB48938" s="1"/>
      <c r="AC48938" s="1"/>
      <c r="AJ48938" s="1"/>
      <c r="AK48938" s="1"/>
      <c r="AL48938" s="1"/>
    </row>
    <row r="48939">
      <c r="I48939" s="1"/>
      <c r="J48939" s="1"/>
      <c r="K48939" s="1"/>
      <c r="AA48939" s="1"/>
      <c r="AB48939" s="1"/>
      <c r="AC48939" s="1"/>
      <c r="AJ48939" s="1"/>
      <c r="AK48939" s="1"/>
      <c r="AL48939" s="1"/>
    </row>
    <row r="48940">
      <c r="I48940" s="1"/>
      <c r="J48940" s="1"/>
      <c r="K48940" s="1"/>
      <c r="AA48940" s="1"/>
      <c r="AB48940" s="1"/>
      <c r="AC48940" s="1"/>
      <c r="AJ48940" s="1"/>
      <c r="AK48940" s="1"/>
      <c r="AL48940" s="1"/>
    </row>
    <row r="48941">
      <c r="I48941" s="1"/>
      <c r="J48941" s="1"/>
      <c r="K48941" s="1"/>
      <c r="AA48941" s="1"/>
      <c r="AB48941" s="1"/>
      <c r="AC48941" s="1"/>
      <c r="AJ48941" s="1"/>
      <c r="AK48941" s="1"/>
      <c r="AL48941" s="1"/>
    </row>
    <row r="48942">
      <c r="I48942" s="1"/>
      <c r="J48942" s="1"/>
      <c r="K48942" s="1"/>
      <c r="AA48942" s="1"/>
      <c r="AB48942" s="1"/>
      <c r="AC48942" s="1"/>
      <c r="AJ48942" s="1"/>
      <c r="AK48942" s="1"/>
      <c r="AL48942" s="1"/>
    </row>
    <row r="48943">
      <c r="I48943" s="1"/>
      <c r="J48943" s="1"/>
      <c r="K48943" s="1"/>
      <c r="AA48943" s="1"/>
      <c r="AB48943" s="1"/>
      <c r="AC48943" s="1"/>
      <c r="AJ48943" s="1"/>
      <c r="AK48943" s="1"/>
      <c r="AL48943" s="1"/>
    </row>
    <row r="48944">
      <c r="I48944" s="1"/>
      <c r="J48944" s="1"/>
      <c r="K48944" s="1"/>
      <c r="AA48944" s="1"/>
      <c r="AB48944" s="1"/>
      <c r="AC48944" s="1"/>
      <c r="AJ48944" s="1"/>
      <c r="AK48944" s="1"/>
      <c r="AL48944" s="1"/>
    </row>
    <row r="48945">
      <c r="I48945" s="1"/>
      <c r="J48945" s="1"/>
      <c r="K48945" s="1"/>
      <c r="AA48945" s="1"/>
      <c r="AB48945" s="1"/>
      <c r="AC48945" s="1"/>
      <c r="AJ48945" s="1"/>
      <c r="AK48945" s="1"/>
      <c r="AL48945" s="1"/>
    </row>
    <row r="48946">
      <c r="I48946" s="1"/>
      <c r="J48946" s="1"/>
      <c r="K48946" s="1"/>
      <c r="AA48946" s="1"/>
      <c r="AB48946" s="1"/>
      <c r="AC48946" s="1"/>
      <c r="AJ48946" s="1"/>
      <c r="AK48946" s="1"/>
      <c r="AL48946" s="1"/>
    </row>
    <row r="48947">
      <c r="I48947" s="1"/>
      <c r="J48947" s="1"/>
      <c r="K48947" s="1"/>
      <c r="AA48947" s="1"/>
      <c r="AB48947" s="1"/>
      <c r="AC48947" s="1"/>
      <c r="AJ48947" s="1"/>
      <c r="AK48947" s="1"/>
      <c r="AL48947" s="1"/>
    </row>
    <row r="48948">
      <c r="I48948" s="1"/>
      <c r="J48948" s="1"/>
      <c r="K48948" s="1"/>
      <c r="AA48948" s="1"/>
      <c r="AB48948" s="1"/>
      <c r="AC48948" s="1"/>
      <c r="AJ48948" s="1"/>
      <c r="AK48948" s="1"/>
      <c r="AL48948" s="1"/>
    </row>
    <row r="48949">
      <c r="I48949" s="1"/>
      <c r="J48949" s="1"/>
      <c r="K48949" s="1"/>
      <c r="AA48949" s="1"/>
      <c r="AB48949" s="1"/>
      <c r="AC48949" s="1"/>
      <c r="AJ48949" s="1"/>
      <c r="AK48949" s="1"/>
      <c r="AL48949" s="1"/>
    </row>
    <row r="48950">
      <c r="I48950" s="1"/>
      <c r="J48950" s="1"/>
      <c r="K48950" s="1"/>
      <c r="AA48950" s="1"/>
      <c r="AB48950" s="1"/>
      <c r="AC48950" s="1"/>
      <c r="AJ48950" s="1"/>
      <c r="AK48950" s="1"/>
      <c r="AL48950" s="1"/>
    </row>
    <row r="48951">
      <c r="I48951" s="1"/>
      <c r="J48951" s="1"/>
      <c r="K48951" s="1"/>
      <c r="AA48951" s="1"/>
      <c r="AB48951" s="1"/>
      <c r="AC48951" s="1"/>
      <c r="AJ48951" s="1"/>
      <c r="AK48951" s="1"/>
      <c r="AL48951" s="1"/>
    </row>
    <row r="48952">
      <c r="I48952" s="1"/>
      <c r="J48952" s="1"/>
      <c r="K48952" s="1"/>
      <c r="AA48952" s="1"/>
      <c r="AB48952" s="1"/>
      <c r="AC48952" s="1"/>
      <c r="AJ48952" s="1"/>
      <c r="AK48952" s="1"/>
      <c r="AL48952" s="1"/>
    </row>
    <row r="48953">
      <c r="I48953" s="1"/>
      <c r="J48953" s="1"/>
      <c r="K48953" s="1"/>
      <c r="AA48953" s="1"/>
      <c r="AB48953" s="1"/>
      <c r="AC48953" s="1"/>
      <c r="AJ48953" s="1"/>
      <c r="AK48953" s="1"/>
      <c r="AL48953" s="1"/>
    </row>
    <row r="48954">
      <c r="I48954" s="1"/>
      <c r="J48954" s="1"/>
      <c r="K48954" s="1"/>
      <c r="AA48954" s="1"/>
      <c r="AB48954" s="1"/>
      <c r="AC48954" s="1"/>
      <c r="AJ48954" s="1"/>
      <c r="AK48954" s="1"/>
      <c r="AL48954" s="1"/>
    </row>
    <row r="48955">
      <c r="I48955" s="1"/>
      <c r="J48955" s="1"/>
      <c r="K48955" s="1"/>
      <c r="AA48955" s="1"/>
      <c r="AB48955" s="1"/>
      <c r="AC48955" s="1"/>
      <c r="AJ48955" s="1"/>
      <c r="AK48955" s="1"/>
      <c r="AL48955" s="1"/>
    </row>
    <row r="48956">
      <c r="I48956" s="1"/>
      <c r="J48956" s="1"/>
      <c r="K48956" s="1"/>
      <c r="AA48956" s="1"/>
      <c r="AB48956" s="1"/>
      <c r="AC48956" s="1"/>
      <c r="AJ48956" s="1"/>
      <c r="AK48956" s="1"/>
      <c r="AL48956" s="1"/>
    </row>
    <row r="48957">
      <c r="I48957" s="1"/>
      <c r="J48957" s="1"/>
      <c r="K48957" s="1"/>
      <c r="AA48957" s="1"/>
      <c r="AB48957" s="1"/>
      <c r="AC48957" s="1"/>
      <c r="AJ48957" s="1"/>
      <c r="AK48957" s="1"/>
      <c r="AL48957" s="1"/>
    </row>
    <row r="48958">
      <c r="I48958" s="1"/>
      <c r="J48958" s="1"/>
      <c r="K48958" s="1"/>
      <c r="AA48958" s="1"/>
      <c r="AB48958" s="1"/>
      <c r="AC48958" s="1"/>
      <c r="AJ48958" s="1"/>
      <c r="AK48958" s="1"/>
      <c r="AL48958" s="1"/>
    </row>
    <row r="48959">
      <c r="I48959" s="1"/>
      <c r="J48959" s="1"/>
      <c r="K48959" s="1"/>
      <c r="AA48959" s="1"/>
      <c r="AB48959" s="1"/>
      <c r="AC48959" s="1"/>
      <c r="AJ48959" s="1"/>
      <c r="AK48959" s="1"/>
      <c r="AL48959" s="1"/>
    </row>
    <row r="48960">
      <c r="I48960" s="1"/>
      <c r="J48960" s="1"/>
      <c r="K48960" s="1"/>
      <c r="AA48960" s="1"/>
      <c r="AB48960" s="1"/>
      <c r="AC48960" s="1"/>
      <c r="AJ48960" s="1"/>
      <c r="AK48960" s="1"/>
      <c r="AL48960" s="1"/>
    </row>
    <row r="48961">
      <c r="I48961" s="1"/>
      <c r="J48961" s="1"/>
      <c r="K48961" s="1"/>
      <c r="AA48961" s="1"/>
      <c r="AB48961" s="1"/>
      <c r="AC48961" s="1"/>
      <c r="AJ48961" s="1"/>
      <c r="AK48961" s="1"/>
      <c r="AL48961" s="1"/>
    </row>
    <row r="48962">
      <c r="I48962" s="1"/>
      <c r="J48962" s="1"/>
      <c r="K48962" s="1"/>
      <c r="AA48962" s="1"/>
      <c r="AB48962" s="1"/>
      <c r="AC48962" s="1"/>
      <c r="AJ48962" s="1"/>
      <c r="AK48962" s="1"/>
      <c r="AL48962" s="1"/>
    </row>
    <row r="48963">
      <c r="I48963" s="1"/>
      <c r="J48963" s="1"/>
      <c r="K48963" s="1"/>
      <c r="AA48963" s="1"/>
      <c r="AB48963" s="1"/>
      <c r="AC48963" s="1"/>
      <c r="AJ48963" s="1"/>
      <c r="AK48963" s="1"/>
      <c r="AL48963" s="1"/>
    </row>
    <row r="48964">
      <c r="I48964" s="1"/>
      <c r="J48964" s="1"/>
      <c r="K48964" s="1"/>
      <c r="AA48964" s="1"/>
      <c r="AB48964" s="1"/>
      <c r="AC48964" s="1"/>
      <c r="AJ48964" s="1"/>
      <c r="AK48964" s="1"/>
      <c r="AL48964" s="1"/>
    </row>
    <row r="48965">
      <c r="I48965" s="1"/>
      <c r="J48965" s="1"/>
      <c r="K48965" s="1"/>
      <c r="AA48965" s="1"/>
      <c r="AB48965" s="1"/>
      <c r="AC48965" s="1"/>
      <c r="AJ48965" s="1"/>
      <c r="AK48965" s="1"/>
      <c r="AL48965" s="1"/>
    </row>
    <row r="48966">
      <c r="I48966" s="1"/>
      <c r="J48966" s="1"/>
      <c r="K48966" s="1"/>
      <c r="AA48966" s="1"/>
      <c r="AB48966" s="1"/>
      <c r="AC48966" s="1"/>
      <c r="AJ48966" s="1"/>
      <c r="AK48966" s="1"/>
      <c r="AL48966" s="1"/>
    </row>
    <row r="48967">
      <c r="I48967" s="1"/>
      <c r="J48967" s="1"/>
      <c r="K48967" s="1"/>
      <c r="AA48967" s="1"/>
      <c r="AB48967" s="1"/>
      <c r="AC48967" s="1"/>
      <c r="AJ48967" s="1"/>
      <c r="AK48967" s="1"/>
      <c r="AL48967" s="1"/>
    </row>
    <row r="48968">
      <c r="I48968" s="1"/>
      <c r="J48968" s="1"/>
      <c r="K48968" s="1"/>
      <c r="AA48968" s="1"/>
      <c r="AB48968" s="1"/>
      <c r="AC48968" s="1"/>
      <c r="AJ48968" s="1"/>
      <c r="AK48968" s="1"/>
      <c r="AL48968" s="1"/>
    </row>
    <row r="48969">
      <c r="I48969" s="1"/>
      <c r="J48969" s="1"/>
      <c r="K48969" s="1"/>
      <c r="AA48969" s="1"/>
      <c r="AB48969" s="1"/>
      <c r="AC48969" s="1"/>
      <c r="AJ48969" s="1"/>
      <c r="AK48969" s="1"/>
      <c r="AL48969" s="1"/>
    </row>
    <row r="48970">
      <c r="I48970" s="1"/>
      <c r="J48970" s="1"/>
      <c r="K48970" s="1"/>
      <c r="AA48970" s="1"/>
      <c r="AB48970" s="1"/>
      <c r="AC48970" s="1"/>
      <c r="AJ48970" s="1"/>
      <c r="AK48970" s="1"/>
      <c r="AL48970" s="1"/>
    </row>
    <row r="48971">
      <c r="I48971" s="1"/>
      <c r="J48971" s="1"/>
      <c r="K48971" s="1"/>
      <c r="AA48971" s="1"/>
      <c r="AB48971" s="1"/>
      <c r="AC48971" s="1"/>
      <c r="AJ48971" s="1"/>
      <c r="AK48971" s="1"/>
      <c r="AL48971" s="1"/>
    </row>
    <row r="48972">
      <c r="I48972" s="1"/>
      <c r="J48972" s="1"/>
      <c r="K48972" s="1"/>
      <c r="AA48972" s="1"/>
      <c r="AB48972" s="1"/>
      <c r="AC48972" s="1"/>
      <c r="AJ48972" s="1"/>
      <c r="AK48972" s="1"/>
      <c r="AL48972" s="1"/>
    </row>
    <row r="48973">
      <c r="I48973" s="1"/>
      <c r="J48973" s="1"/>
      <c r="K48973" s="1"/>
      <c r="AA48973" s="1"/>
      <c r="AB48973" s="1"/>
      <c r="AC48973" s="1"/>
      <c r="AJ48973" s="1"/>
      <c r="AK48973" s="1"/>
      <c r="AL48973" s="1"/>
    </row>
    <row r="48974">
      <c r="I48974" s="1"/>
      <c r="J48974" s="1"/>
      <c r="K48974" s="1"/>
      <c r="AA48974" s="1"/>
      <c r="AB48974" s="1"/>
      <c r="AC48974" s="1"/>
      <c r="AJ48974" s="1"/>
      <c r="AK48974" s="1"/>
      <c r="AL48974" s="1"/>
    </row>
    <row r="48975">
      <c r="I48975" s="1"/>
      <c r="J48975" s="1"/>
      <c r="K48975" s="1"/>
      <c r="AA48975" s="1"/>
      <c r="AB48975" s="1"/>
      <c r="AC48975" s="1"/>
      <c r="AJ48975" s="1"/>
      <c r="AK48975" s="1"/>
      <c r="AL48975" s="1"/>
    </row>
    <row r="48976">
      <c r="I48976" s="1"/>
      <c r="J48976" s="1"/>
      <c r="K48976" s="1"/>
      <c r="AA48976" s="1"/>
      <c r="AB48976" s="1"/>
      <c r="AC48976" s="1"/>
      <c r="AJ48976" s="1"/>
      <c r="AK48976" s="1"/>
      <c r="AL48976" s="1"/>
    </row>
    <row r="48977">
      <c r="I48977" s="1"/>
      <c r="J48977" s="1"/>
      <c r="K48977" s="1"/>
      <c r="AA48977" s="1"/>
      <c r="AB48977" s="1"/>
      <c r="AC48977" s="1"/>
      <c r="AJ48977" s="1"/>
      <c r="AK48977" s="1"/>
      <c r="AL48977" s="1"/>
    </row>
    <row r="48978">
      <c r="I48978" s="1"/>
      <c r="J48978" s="1"/>
      <c r="K48978" s="1"/>
      <c r="AA48978" s="1"/>
      <c r="AB48978" s="1"/>
      <c r="AC48978" s="1"/>
      <c r="AJ48978" s="1"/>
      <c r="AK48978" s="1"/>
      <c r="AL48978" s="1"/>
    </row>
    <row r="48979">
      <c r="I48979" s="1"/>
      <c r="J48979" s="1"/>
      <c r="K48979" s="1"/>
      <c r="AA48979" s="1"/>
      <c r="AB48979" s="1"/>
      <c r="AC48979" s="1"/>
      <c r="AJ48979" s="1"/>
      <c r="AK48979" s="1"/>
      <c r="AL48979" s="1"/>
    </row>
    <row r="48980">
      <c r="I48980" s="1"/>
      <c r="J48980" s="1"/>
      <c r="K48980" s="1"/>
      <c r="AA48980" s="1"/>
      <c r="AB48980" s="1"/>
      <c r="AC48980" s="1"/>
      <c r="AJ48980" s="1"/>
      <c r="AK48980" s="1"/>
      <c r="AL48980" s="1"/>
    </row>
    <row r="48981">
      <c r="I48981" s="1"/>
      <c r="J48981" s="1"/>
      <c r="K48981" s="1"/>
      <c r="AA48981" s="1"/>
      <c r="AB48981" s="1"/>
      <c r="AC48981" s="1"/>
      <c r="AJ48981" s="1"/>
      <c r="AK48981" s="1"/>
      <c r="AL48981" s="1"/>
    </row>
    <row r="48982">
      <c r="I48982" s="1"/>
      <c r="J48982" s="1"/>
      <c r="K48982" s="1"/>
      <c r="AA48982" s="1"/>
      <c r="AB48982" s="1"/>
      <c r="AC48982" s="1"/>
      <c r="AJ48982" s="1"/>
      <c r="AK48982" s="1"/>
      <c r="AL48982" s="1"/>
    </row>
    <row r="48983">
      <c r="I48983" s="1"/>
      <c r="J48983" s="1"/>
      <c r="K48983" s="1"/>
      <c r="AA48983" s="1"/>
      <c r="AB48983" s="1"/>
      <c r="AC48983" s="1"/>
      <c r="AJ48983" s="1"/>
      <c r="AK48983" s="1"/>
      <c r="AL48983" s="1"/>
    </row>
    <row r="48984">
      <c r="I48984" s="1"/>
      <c r="J48984" s="1"/>
      <c r="K48984" s="1"/>
      <c r="AA48984" s="1"/>
      <c r="AB48984" s="1"/>
      <c r="AC48984" s="1"/>
      <c r="AJ48984" s="1"/>
      <c r="AK48984" s="1"/>
      <c r="AL48984" s="1"/>
    </row>
    <row r="48985">
      <c r="I48985" s="1"/>
      <c r="J48985" s="1"/>
      <c r="K48985" s="1"/>
      <c r="AA48985" s="1"/>
      <c r="AB48985" s="1"/>
      <c r="AC48985" s="1"/>
      <c r="AJ48985" s="1"/>
      <c r="AK48985" s="1"/>
      <c r="AL48985" s="1"/>
    </row>
    <row r="48986">
      <c r="I48986" s="1"/>
      <c r="J48986" s="1"/>
      <c r="K48986" s="1"/>
      <c r="AA48986" s="1"/>
      <c r="AB48986" s="1"/>
      <c r="AC48986" s="1"/>
      <c r="AJ48986" s="1"/>
      <c r="AK48986" s="1"/>
      <c r="AL48986" s="1"/>
    </row>
    <row r="48987">
      <c r="I48987" s="1"/>
      <c r="J48987" s="1"/>
      <c r="K48987" s="1"/>
      <c r="AA48987" s="1"/>
      <c r="AB48987" s="1"/>
      <c r="AC48987" s="1"/>
      <c r="AJ48987" s="1"/>
      <c r="AK48987" s="1"/>
      <c r="AL48987" s="1"/>
    </row>
    <row r="48988">
      <c r="I48988" s="1"/>
      <c r="J48988" s="1"/>
      <c r="K48988" s="1"/>
      <c r="AA48988" s="1"/>
      <c r="AB48988" s="1"/>
      <c r="AC48988" s="1"/>
      <c r="AJ48988" s="1"/>
      <c r="AK48988" s="1"/>
      <c r="AL48988" s="1"/>
    </row>
    <row r="48989">
      <c r="I48989" s="1"/>
      <c r="J48989" s="1"/>
      <c r="K48989" s="1"/>
      <c r="AA48989" s="1"/>
      <c r="AB48989" s="1"/>
      <c r="AC48989" s="1"/>
      <c r="AJ48989" s="1"/>
      <c r="AK48989" s="1"/>
      <c r="AL48989" s="1"/>
    </row>
    <row r="48990">
      <c r="I48990" s="1"/>
      <c r="J48990" s="1"/>
      <c r="K48990" s="1"/>
      <c r="AA48990" s="1"/>
      <c r="AB48990" s="1"/>
      <c r="AC48990" s="1"/>
      <c r="AJ48990" s="1"/>
      <c r="AK48990" s="1"/>
      <c r="AL48990" s="1"/>
    </row>
    <row r="48991">
      <c r="I48991" s="1"/>
      <c r="J48991" s="1"/>
      <c r="K48991" s="1"/>
      <c r="AA48991" s="1"/>
      <c r="AB48991" s="1"/>
      <c r="AC48991" s="1"/>
      <c r="AJ48991" s="1"/>
      <c r="AK48991" s="1"/>
      <c r="AL48991" s="1"/>
    </row>
    <row r="48992">
      <c r="I48992" s="1"/>
      <c r="J48992" s="1"/>
      <c r="K48992" s="1"/>
      <c r="AA48992" s="1"/>
      <c r="AB48992" s="1"/>
      <c r="AC48992" s="1"/>
      <c r="AJ48992" s="1"/>
      <c r="AK48992" s="1"/>
      <c r="AL48992" s="1"/>
    </row>
    <row r="48993">
      <c r="I48993" s="1"/>
      <c r="J48993" s="1"/>
      <c r="K48993" s="1"/>
      <c r="AA48993" s="1"/>
      <c r="AB48993" s="1"/>
      <c r="AC48993" s="1"/>
      <c r="AJ48993" s="1"/>
      <c r="AK48993" s="1"/>
      <c r="AL48993" s="1"/>
    </row>
    <row r="48994">
      <c r="I48994" s="1"/>
      <c r="J48994" s="1"/>
      <c r="K48994" s="1"/>
      <c r="AA48994" s="1"/>
      <c r="AB48994" s="1"/>
      <c r="AC48994" s="1"/>
      <c r="AJ48994" s="1"/>
      <c r="AK48994" s="1"/>
      <c r="AL48994" s="1"/>
    </row>
    <row r="48995">
      <c r="I48995" s="1"/>
      <c r="J48995" s="1"/>
      <c r="K48995" s="1"/>
      <c r="AA48995" s="1"/>
      <c r="AB48995" s="1"/>
      <c r="AC48995" s="1"/>
      <c r="AJ48995" s="1"/>
      <c r="AK48995" s="1"/>
      <c r="AL48995" s="1"/>
    </row>
    <row r="48996">
      <c r="I48996" s="1"/>
      <c r="J48996" s="1"/>
      <c r="K48996" s="1"/>
      <c r="AA48996" s="1"/>
      <c r="AB48996" s="1"/>
      <c r="AC48996" s="1"/>
      <c r="AJ48996" s="1"/>
      <c r="AK48996" s="1"/>
      <c r="AL48996" s="1"/>
    </row>
    <row r="48997">
      <c r="I48997" s="1"/>
      <c r="J48997" s="1"/>
      <c r="K48997" s="1"/>
      <c r="AA48997" s="1"/>
      <c r="AB48997" s="1"/>
      <c r="AC48997" s="1"/>
      <c r="AJ48997" s="1"/>
      <c r="AK48997" s="1"/>
      <c r="AL48997" s="1"/>
    </row>
    <row r="48998">
      <c r="I48998" s="1"/>
      <c r="J48998" s="1"/>
      <c r="K48998" s="1"/>
      <c r="AA48998" s="1"/>
      <c r="AB48998" s="1"/>
      <c r="AC48998" s="1"/>
      <c r="AJ48998" s="1"/>
      <c r="AK48998" s="1"/>
      <c r="AL48998" s="1"/>
    </row>
    <row r="48999">
      <c r="I48999" s="1"/>
      <c r="J48999" s="1"/>
      <c r="K48999" s="1"/>
      <c r="AA48999" s="1"/>
      <c r="AB48999" s="1"/>
      <c r="AC48999" s="1"/>
      <c r="AJ48999" s="1"/>
      <c r="AK48999" s="1"/>
      <c r="AL48999" s="1"/>
    </row>
    <row r="49000">
      <c r="I49000" s="1"/>
      <c r="J49000" s="1"/>
      <c r="K49000" s="1"/>
      <c r="AA49000" s="1"/>
      <c r="AB49000" s="1"/>
      <c r="AC49000" s="1"/>
      <c r="AJ49000" s="1"/>
      <c r="AK49000" s="1"/>
      <c r="AL49000" s="1"/>
    </row>
    <row r="49001">
      <c r="I49001" s="1"/>
      <c r="J49001" s="1"/>
      <c r="K49001" s="1"/>
      <c r="AA49001" s="1"/>
      <c r="AB49001" s="1"/>
      <c r="AC49001" s="1"/>
      <c r="AJ49001" s="1"/>
      <c r="AK49001" s="1"/>
      <c r="AL49001" s="1"/>
    </row>
    <row r="49002">
      <c r="I49002" s="1"/>
      <c r="J49002" s="1"/>
      <c r="K49002" s="1"/>
      <c r="AA49002" s="1"/>
      <c r="AB49002" s="1"/>
      <c r="AC49002" s="1"/>
      <c r="AJ49002" s="1"/>
      <c r="AK49002" s="1"/>
      <c r="AL49002" s="1"/>
    </row>
    <row r="49003">
      <c r="I49003" s="1"/>
      <c r="J49003" s="1"/>
      <c r="K49003" s="1"/>
      <c r="AA49003" s="1"/>
      <c r="AB49003" s="1"/>
      <c r="AC49003" s="1"/>
      <c r="AJ49003" s="1"/>
      <c r="AK49003" s="1"/>
      <c r="AL49003" s="1"/>
    </row>
    <row r="49004">
      <c r="I49004" s="1"/>
      <c r="J49004" s="1"/>
      <c r="K49004" s="1"/>
      <c r="AA49004" s="1"/>
      <c r="AB49004" s="1"/>
      <c r="AC49004" s="1"/>
      <c r="AJ49004" s="1"/>
      <c r="AK49004" s="1"/>
      <c r="AL49004" s="1"/>
    </row>
    <row r="49005">
      <c r="I49005" s="1"/>
      <c r="J49005" s="1"/>
      <c r="K49005" s="1"/>
      <c r="AA49005" s="1"/>
      <c r="AB49005" s="1"/>
      <c r="AC49005" s="1"/>
      <c r="AJ49005" s="1"/>
      <c r="AK49005" s="1"/>
      <c r="AL49005" s="1"/>
    </row>
    <row r="49006">
      <c r="I49006" s="1"/>
      <c r="J49006" s="1"/>
      <c r="K49006" s="1"/>
      <c r="AA49006" s="1"/>
      <c r="AB49006" s="1"/>
      <c r="AC49006" s="1"/>
      <c r="AJ49006" s="1"/>
      <c r="AK49006" s="1"/>
      <c r="AL49006" s="1"/>
    </row>
    <row r="49007">
      <c r="I49007" s="1"/>
      <c r="J49007" s="1"/>
      <c r="K49007" s="1"/>
      <c r="AA49007" s="1"/>
      <c r="AB49007" s="1"/>
      <c r="AC49007" s="1"/>
      <c r="AJ49007" s="1"/>
      <c r="AK49007" s="1"/>
      <c r="AL49007" s="1"/>
    </row>
    <row r="49008">
      <c r="I49008" s="1"/>
      <c r="J49008" s="1"/>
      <c r="K49008" s="1"/>
      <c r="AA49008" s="1"/>
      <c r="AB49008" s="1"/>
      <c r="AC49008" s="1"/>
      <c r="AJ49008" s="1"/>
      <c r="AK49008" s="1"/>
      <c r="AL49008" s="1"/>
    </row>
    <row r="49009">
      <c r="I49009" s="1"/>
      <c r="J49009" s="1"/>
      <c r="K49009" s="1"/>
      <c r="AA49009" s="1"/>
      <c r="AB49009" s="1"/>
      <c r="AC49009" s="1"/>
      <c r="AJ49009" s="1"/>
      <c r="AK49009" s="1"/>
      <c r="AL49009" s="1"/>
    </row>
    <row r="49010">
      <c r="I49010" s="1"/>
      <c r="J49010" s="1"/>
      <c r="K49010" s="1"/>
      <c r="AA49010" s="1"/>
      <c r="AB49010" s="1"/>
      <c r="AC49010" s="1"/>
      <c r="AJ49010" s="1"/>
      <c r="AK49010" s="1"/>
      <c r="AL49010" s="1"/>
    </row>
    <row r="49011">
      <c r="I49011" s="1"/>
      <c r="J49011" s="1"/>
      <c r="K49011" s="1"/>
      <c r="AA49011" s="1"/>
      <c r="AB49011" s="1"/>
      <c r="AC49011" s="1"/>
      <c r="AJ49011" s="1"/>
      <c r="AK49011" s="1"/>
      <c r="AL49011" s="1"/>
    </row>
    <row r="49012">
      <c r="I49012" s="1"/>
      <c r="J49012" s="1"/>
      <c r="K49012" s="1"/>
      <c r="AA49012" s="1"/>
      <c r="AB49012" s="1"/>
      <c r="AC49012" s="1"/>
      <c r="AJ49012" s="1"/>
      <c r="AK49012" s="1"/>
      <c r="AL49012" s="1"/>
    </row>
    <row r="49013">
      <c r="I49013" s="1"/>
      <c r="J49013" s="1"/>
      <c r="K49013" s="1"/>
      <c r="AA49013" s="1"/>
      <c r="AB49013" s="1"/>
      <c r="AC49013" s="1"/>
      <c r="AJ49013" s="1"/>
      <c r="AK49013" s="1"/>
      <c r="AL49013" s="1"/>
    </row>
    <row r="49014">
      <c r="I49014" s="1"/>
      <c r="J49014" s="1"/>
      <c r="K49014" s="1"/>
      <c r="AA49014" s="1"/>
      <c r="AB49014" s="1"/>
      <c r="AC49014" s="1"/>
      <c r="AJ49014" s="1"/>
      <c r="AK49014" s="1"/>
      <c r="AL49014" s="1"/>
    </row>
    <row r="49015">
      <c r="I49015" s="1"/>
      <c r="J49015" s="1"/>
      <c r="K49015" s="1"/>
      <c r="AA49015" s="1"/>
      <c r="AB49015" s="1"/>
      <c r="AC49015" s="1"/>
      <c r="AJ49015" s="1"/>
      <c r="AK49015" s="1"/>
      <c r="AL49015" s="1"/>
    </row>
    <row r="49016">
      <c r="I49016" s="1"/>
      <c r="J49016" s="1"/>
      <c r="K49016" s="1"/>
      <c r="AA49016" s="1"/>
      <c r="AB49016" s="1"/>
      <c r="AC49016" s="1"/>
      <c r="AJ49016" s="1"/>
      <c r="AK49016" s="1"/>
      <c r="AL49016" s="1"/>
    </row>
    <row r="49017">
      <c r="I49017" s="1"/>
      <c r="J49017" s="1"/>
      <c r="K49017" s="1"/>
      <c r="AA49017" s="1"/>
      <c r="AB49017" s="1"/>
      <c r="AC49017" s="1"/>
      <c r="AJ49017" s="1"/>
      <c r="AK49017" s="1"/>
      <c r="AL49017" s="1"/>
    </row>
    <row r="49018">
      <c r="I49018" s="1"/>
      <c r="J49018" s="1"/>
      <c r="K49018" s="1"/>
      <c r="AA49018" s="1"/>
      <c r="AB49018" s="1"/>
      <c r="AC49018" s="1"/>
      <c r="AJ49018" s="1"/>
      <c r="AK49018" s="1"/>
      <c r="AL49018" s="1"/>
    </row>
    <row r="49019">
      <c r="I49019" s="1"/>
      <c r="J49019" s="1"/>
      <c r="K49019" s="1"/>
      <c r="AA49019" s="1"/>
      <c r="AB49019" s="1"/>
      <c r="AC49019" s="1"/>
      <c r="AJ49019" s="1"/>
      <c r="AK49019" s="1"/>
      <c r="AL49019" s="1"/>
    </row>
    <row r="49020">
      <c r="I49020" s="1"/>
      <c r="J49020" s="1"/>
      <c r="K49020" s="1"/>
      <c r="AA49020" s="1"/>
      <c r="AB49020" s="1"/>
      <c r="AC49020" s="1"/>
      <c r="AJ49020" s="1"/>
      <c r="AK49020" s="1"/>
      <c r="AL49020" s="1"/>
    </row>
    <row r="49021">
      <c r="I49021" s="1"/>
      <c r="J49021" s="1"/>
      <c r="K49021" s="1"/>
      <c r="AA49021" s="1"/>
      <c r="AB49021" s="1"/>
      <c r="AC49021" s="1"/>
      <c r="AJ49021" s="1"/>
      <c r="AK49021" s="1"/>
      <c r="AL49021" s="1"/>
    </row>
    <row r="49022">
      <c r="I49022" s="1"/>
      <c r="J49022" s="1"/>
      <c r="K49022" s="1"/>
      <c r="AA49022" s="1"/>
      <c r="AB49022" s="1"/>
      <c r="AC49022" s="1"/>
      <c r="AJ49022" s="1"/>
      <c r="AK49022" s="1"/>
      <c r="AL49022" s="1"/>
    </row>
    <row r="49023">
      <c r="I49023" s="1"/>
      <c r="J49023" s="1"/>
      <c r="K49023" s="1"/>
      <c r="AA49023" s="1"/>
      <c r="AB49023" s="1"/>
      <c r="AC49023" s="1"/>
      <c r="AJ49023" s="1"/>
      <c r="AK49023" s="1"/>
      <c r="AL49023" s="1"/>
    </row>
    <row r="49024">
      <c r="I49024" s="1"/>
      <c r="J49024" s="1"/>
      <c r="K49024" s="1"/>
      <c r="AA49024" s="1"/>
      <c r="AB49024" s="1"/>
      <c r="AC49024" s="1"/>
      <c r="AJ49024" s="1"/>
      <c r="AK49024" s="1"/>
      <c r="AL49024" s="1"/>
    </row>
    <row r="49025">
      <c r="I49025" s="1"/>
      <c r="J49025" s="1"/>
      <c r="K49025" s="1"/>
      <c r="AA49025" s="1"/>
      <c r="AB49025" s="1"/>
      <c r="AC49025" s="1"/>
      <c r="AJ49025" s="1"/>
      <c r="AK49025" s="1"/>
      <c r="AL49025" s="1"/>
    </row>
    <row r="49026">
      <c r="I49026" s="1"/>
      <c r="J49026" s="1"/>
      <c r="K49026" s="1"/>
      <c r="AA49026" s="1"/>
      <c r="AB49026" s="1"/>
      <c r="AC49026" s="1"/>
      <c r="AJ49026" s="1"/>
      <c r="AK49026" s="1"/>
      <c r="AL49026" s="1"/>
    </row>
    <row r="49027">
      <c r="I49027" s="1"/>
      <c r="J49027" s="1"/>
      <c r="K49027" s="1"/>
      <c r="AA49027" s="1"/>
      <c r="AB49027" s="1"/>
      <c r="AC49027" s="1"/>
      <c r="AJ49027" s="1"/>
      <c r="AK49027" s="1"/>
      <c r="AL49027" s="1"/>
    </row>
    <row r="49028">
      <c r="I49028" s="1"/>
      <c r="J49028" s="1"/>
      <c r="K49028" s="1"/>
      <c r="AA49028" s="1"/>
      <c r="AB49028" s="1"/>
      <c r="AC49028" s="1"/>
      <c r="AJ49028" s="1"/>
      <c r="AK49028" s="1"/>
      <c r="AL49028" s="1"/>
    </row>
    <row r="49029">
      <c r="I49029" s="1"/>
      <c r="J49029" s="1"/>
      <c r="K49029" s="1"/>
      <c r="AA49029" s="1"/>
      <c r="AB49029" s="1"/>
      <c r="AC49029" s="1"/>
      <c r="AJ49029" s="1"/>
      <c r="AK49029" s="1"/>
      <c r="AL49029" s="1"/>
    </row>
    <row r="49030">
      <c r="I49030" s="1"/>
      <c r="J49030" s="1"/>
      <c r="K49030" s="1"/>
      <c r="AA49030" s="1"/>
      <c r="AB49030" s="1"/>
      <c r="AC49030" s="1"/>
      <c r="AJ49030" s="1"/>
      <c r="AK49030" s="1"/>
      <c r="AL49030" s="1"/>
    </row>
    <row r="49031">
      <c r="I49031" s="1"/>
      <c r="J49031" s="1"/>
      <c r="K49031" s="1"/>
      <c r="AA49031" s="1"/>
      <c r="AB49031" s="1"/>
      <c r="AC49031" s="1"/>
      <c r="AJ49031" s="1"/>
      <c r="AK49031" s="1"/>
      <c r="AL49031" s="1"/>
    </row>
    <row r="49032">
      <c r="I49032" s="1"/>
      <c r="J49032" s="1"/>
      <c r="K49032" s="1"/>
      <c r="AA49032" s="1"/>
      <c r="AB49032" s="1"/>
      <c r="AC49032" s="1"/>
      <c r="AJ49032" s="1"/>
      <c r="AK49032" s="1"/>
      <c r="AL49032" s="1"/>
    </row>
    <row r="49033">
      <c r="I49033" s="1"/>
      <c r="J49033" s="1"/>
      <c r="K49033" s="1"/>
      <c r="AA49033" s="1"/>
      <c r="AB49033" s="1"/>
      <c r="AC49033" s="1"/>
      <c r="AJ49033" s="1"/>
      <c r="AK49033" s="1"/>
      <c r="AL49033" s="1"/>
    </row>
    <row r="49034">
      <c r="I49034" s="1"/>
      <c r="J49034" s="1"/>
      <c r="K49034" s="1"/>
      <c r="AA49034" s="1"/>
      <c r="AB49034" s="1"/>
      <c r="AC49034" s="1"/>
      <c r="AJ49034" s="1"/>
      <c r="AK49034" s="1"/>
      <c r="AL49034" s="1"/>
    </row>
    <row r="49035">
      <c r="I49035" s="1"/>
      <c r="J49035" s="1"/>
      <c r="K49035" s="1"/>
      <c r="AA49035" s="1"/>
      <c r="AB49035" s="1"/>
      <c r="AC49035" s="1"/>
      <c r="AJ49035" s="1"/>
      <c r="AK49035" s="1"/>
      <c r="AL49035" s="1"/>
    </row>
    <row r="49036">
      <c r="I49036" s="1"/>
      <c r="J49036" s="1"/>
      <c r="K49036" s="1"/>
      <c r="AA49036" s="1"/>
      <c r="AB49036" s="1"/>
      <c r="AC49036" s="1"/>
      <c r="AJ49036" s="1"/>
      <c r="AK49036" s="1"/>
      <c r="AL49036" s="1"/>
    </row>
    <row r="49037">
      <c r="I49037" s="1"/>
      <c r="J49037" s="1"/>
      <c r="K49037" s="1"/>
      <c r="AA49037" s="1"/>
      <c r="AB49037" s="1"/>
      <c r="AC49037" s="1"/>
      <c r="AJ49037" s="1"/>
      <c r="AK49037" s="1"/>
      <c r="AL49037" s="1"/>
    </row>
    <row r="49038">
      <c r="I49038" s="1"/>
      <c r="J49038" s="1"/>
      <c r="K49038" s="1"/>
      <c r="AA49038" s="1"/>
      <c r="AB49038" s="1"/>
      <c r="AC49038" s="1"/>
      <c r="AJ49038" s="1"/>
      <c r="AK49038" s="1"/>
      <c r="AL49038" s="1"/>
    </row>
    <row r="49039">
      <c r="I49039" s="1"/>
      <c r="J49039" s="1"/>
      <c r="K49039" s="1"/>
      <c r="AA49039" s="1"/>
      <c r="AB49039" s="1"/>
      <c r="AC49039" s="1"/>
      <c r="AJ49039" s="1"/>
      <c r="AK49039" s="1"/>
      <c r="AL49039" s="1"/>
    </row>
    <row r="49040">
      <c r="I49040" s="1"/>
      <c r="J49040" s="1"/>
      <c r="K49040" s="1"/>
      <c r="AA49040" s="1"/>
      <c r="AB49040" s="1"/>
      <c r="AC49040" s="1"/>
      <c r="AJ49040" s="1"/>
      <c r="AK49040" s="1"/>
      <c r="AL49040" s="1"/>
    </row>
    <row r="49041">
      <c r="I49041" s="1"/>
      <c r="J49041" s="1"/>
      <c r="K49041" s="1"/>
      <c r="AA49041" s="1"/>
      <c r="AB49041" s="1"/>
      <c r="AC49041" s="1"/>
      <c r="AJ49041" s="1"/>
      <c r="AK49041" s="1"/>
      <c r="AL49041" s="1"/>
    </row>
    <row r="49042">
      <c r="I49042" s="1"/>
      <c r="J49042" s="1"/>
      <c r="K49042" s="1"/>
      <c r="AA49042" s="1"/>
      <c r="AB49042" s="1"/>
      <c r="AC49042" s="1"/>
      <c r="AJ49042" s="1"/>
      <c r="AK49042" s="1"/>
      <c r="AL49042" s="1"/>
    </row>
    <row r="49043">
      <c r="I49043" s="1"/>
      <c r="J49043" s="1"/>
      <c r="K49043" s="1"/>
      <c r="AA49043" s="1"/>
      <c r="AB49043" s="1"/>
      <c r="AC49043" s="1"/>
      <c r="AJ49043" s="1"/>
      <c r="AK49043" s="1"/>
      <c r="AL49043" s="1"/>
    </row>
    <row r="49044">
      <c r="I49044" s="1"/>
      <c r="J49044" s="1"/>
      <c r="K49044" s="1"/>
      <c r="AA49044" s="1"/>
      <c r="AB49044" s="1"/>
      <c r="AC49044" s="1"/>
      <c r="AJ49044" s="1"/>
      <c r="AK49044" s="1"/>
      <c r="AL49044" s="1"/>
    </row>
    <row r="49045">
      <c r="I49045" s="1"/>
      <c r="J49045" s="1"/>
      <c r="K49045" s="1"/>
      <c r="AA49045" s="1"/>
      <c r="AB49045" s="1"/>
      <c r="AC49045" s="1"/>
      <c r="AJ49045" s="1"/>
      <c r="AK49045" s="1"/>
      <c r="AL49045" s="1"/>
    </row>
    <row r="49046">
      <c r="I49046" s="1"/>
      <c r="J49046" s="1"/>
      <c r="K49046" s="1"/>
      <c r="AA49046" s="1"/>
      <c r="AB49046" s="1"/>
      <c r="AC49046" s="1"/>
      <c r="AJ49046" s="1"/>
      <c r="AK49046" s="1"/>
      <c r="AL49046" s="1"/>
    </row>
    <row r="49047">
      <c r="I49047" s="1"/>
      <c r="J49047" s="1"/>
      <c r="K49047" s="1"/>
      <c r="AA49047" s="1"/>
      <c r="AB49047" s="1"/>
      <c r="AC49047" s="1"/>
      <c r="AJ49047" s="1"/>
      <c r="AK49047" s="1"/>
      <c r="AL49047" s="1"/>
    </row>
    <row r="49048">
      <c r="I49048" s="1"/>
      <c r="J49048" s="1"/>
      <c r="K49048" s="1"/>
      <c r="AA49048" s="1"/>
      <c r="AB49048" s="1"/>
      <c r="AC49048" s="1"/>
      <c r="AJ49048" s="1"/>
      <c r="AK49048" s="1"/>
      <c r="AL49048" s="1"/>
    </row>
    <row r="49049">
      <c r="I49049" s="1"/>
      <c r="J49049" s="1"/>
      <c r="K49049" s="1"/>
      <c r="AA49049" s="1"/>
      <c r="AB49049" s="1"/>
      <c r="AC49049" s="1"/>
      <c r="AJ49049" s="1"/>
      <c r="AK49049" s="1"/>
      <c r="AL49049" s="1"/>
    </row>
    <row r="49050">
      <c r="I49050" s="1"/>
      <c r="J49050" s="1"/>
      <c r="K49050" s="1"/>
      <c r="AA49050" s="1"/>
      <c r="AB49050" s="1"/>
      <c r="AC49050" s="1"/>
      <c r="AJ49050" s="1"/>
      <c r="AK49050" s="1"/>
      <c r="AL49050" s="1"/>
    </row>
    <row r="49051">
      <c r="I49051" s="1"/>
      <c r="J49051" s="1"/>
      <c r="K49051" s="1"/>
      <c r="AA49051" s="1"/>
      <c r="AB49051" s="1"/>
      <c r="AC49051" s="1"/>
      <c r="AJ49051" s="1"/>
      <c r="AK49051" s="1"/>
      <c r="AL49051" s="1"/>
    </row>
    <row r="49052">
      <c r="I49052" s="1"/>
      <c r="J49052" s="1"/>
      <c r="K49052" s="1"/>
      <c r="AA49052" s="1"/>
      <c r="AB49052" s="1"/>
      <c r="AC49052" s="1"/>
      <c r="AJ49052" s="1"/>
      <c r="AK49052" s="1"/>
      <c r="AL49052" s="1"/>
    </row>
    <row r="49053">
      <c r="I49053" s="1"/>
      <c r="J49053" s="1"/>
      <c r="K49053" s="1"/>
      <c r="AA49053" s="1"/>
      <c r="AB49053" s="1"/>
      <c r="AC49053" s="1"/>
      <c r="AJ49053" s="1"/>
      <c r="AK49053" s="1"/>
      <c r="AL49053" s="1"/>
    </row>
    <row r="49054">
      <c r="I49054" s="1"/>
      <c r="J49054" s="1"/>
      <c r="K49054" s="1"/>
      <c r="AA49054" s="1"/>
      <c r="AB49054" s="1"/>
      <c r="AC49054" s="1"/>
      <c r="AJ49054" s="1"/>
      <c r="AK49054" s="1"/>
      <c r="AL49054" s="1"/>
    </row>
    <row r="49055">
      <c r="I49055" s="1"/>
      <c r="J49055" s="1"/>
      <c r="K49055" s="1"/>
      <c r="AA49055" s="1"/>
      <c r="AB49055" s="1"/>
      <c r="AC49055" s="1"/>
      <c r="AJ49055" s="1"/>
      <c r="AK49055" s="1"/>
      <c r="AL49055" s="1"/>
    </row>
    <row r="49056">
      <c r="I49056" s="1"/>
      <c r="J49056" s="1"/>
      <c r="K49056" s="1"/>
      <c r="AA49056" s="1"/>
      <c r="AB49056" s="1"/>
      <c r="AC49056" s="1"/>
      <c r="AJ49056" s="1"/>
      <c r="AK49056" s="1"/>
      <c r="AL49056" s="1"/>
    </row>
    <row r="49057">
      <c r="I49057" s="1"/>
      <c r="J49057" s="1"/>
      <c r="K49057" s="1"/>
      <c r="AA49057" s="1"/>
      <c r="AB49057" s="1"/>
      <c r="AC49057" s="1"/>
      <c r="AJ49057" s="1"/>
      <c r="AK49057" s="1"/>
      <c r="AL49057" s="1"/>
    </row>
    <row r="49058">
      <c r="I49058" s="1"/>
      <c r="J49058" s="1"/>
      <c r="K49058" s="1"/>
      <c r="AA49058" s="1"/>
      <c r="AB49058" s="1"/>
      <c r="AC49058" s="1"/>
      <c r="AJ49058" s="1"/>
      <c r="AK49058" s="1"/>
      <c r="AL49058" s="1"/>
    </row>
    <row r="49059">
      <c r="I49059" s="1"/>
      <c r="J49059" s="1"/>
      <c r="K49059" s="1"/>
      <c r="AA49059" s="1"/>
      <c r="AB49059" s="1"/>
      <c r="AC49059" s="1"/>
      <c r="AJ49059" s="1"/>
      <c r="AK49059" s="1"/>
      <c r="AL49059" s="1"/>
    </row>
    <row r="49060">
      <c r="I49060" s="1"/>
      <c r="J49060" s="1"/>
      <c r="K49060" s="1"/>
      <c r="AA49060" s="1"/>
      <c r="AB49060" s="1"/>
      <c r="AC49060" s="1"/>
      <c r="AJ49060" s="1"/>
      <c r="AK49060" s="1"/>
      <c r="AL49060" s="1"/>
    </row>
    <row r="49061">
      <c r="I49061" s="1"/>
      <c r="J49061" s="1"/>
      <c r="K49061" s="1"/>
      <c r="AA49061" s="1"/>
      <c r="AB49061" s="1"/>
      <c r="AC49061" s="1"/>
      <c r="AJ49061" s="1"/>
      <c r="AK49061" s="1"/>
      <c r="AL49061" s="1"/>
    </row>
    <row r="49062">
      <c r="I49062" s="1"/>
      <c r="J49062" s="1"/>
      <c r="K49062" s="1"/>
      <c r="AA49062" s="1"/>
      <c r="AB49062" s="1"/>
      <c r="AC49062" s="1"/>
      <c r="AJ49062" s="1"/>
      <c r="AK49062" s="1"/>
      <c r="AL49062" s="1"/>
    </row>
    <row r="49063">
      <c r="I49063" s="1"/>
      <c r="J49063" s="1"/>
      <c r="K49063" s="1"/>
      <c r="AA49063" s="1"/>
      <c r="AB49063" s="1"/>
      <c r="AC49063" s="1"/>
      <c r="AJ49063" s="1"/>
      <c r="AK49063" s="1"/>
      <c r="AL49063" s="1"/>
    </row>
    <row r="49064">
      <c r="I49064" s="1"/>
      <c r="J49064" s="1"/>
      <c r="K49064" s="1"/>
      <c r="AA49064" s="1"/>
      <c r="AB49064" s="1"/>
      <c r="AC49064" s="1"/>
      <c r="AJ49064" s="1"/>
      <c r="AK49064" s="1"/>
      <c r="AL49064" s="1"/>
    </row>
    <row r="49065">
      <c r="I49065" s="1"/>
      <c r="J49065" s="1"/>
      <c r="K49065" s="1"/>
      <c r="AA49065" s="1"/>
      <c r="AB49065" s="1"/>
      <c r="AC49065" s="1"/>
      <c r="AJ49065" s="1"/>
      <c r="AK49065" s="1"/>
      <c r="AL49065" s="1"/>
    </row>
    <row r="49066">
      <c r="I49066" s="1"/>
      <c r="J49066" s="1"/>
      <c r="K49066" s="1"/>
      <c r="AA49066" s="1"/>
      <c r="AB49066" s="1"/>
      <c r="AC49066" s="1"/>
      <c r="AJ49066" s="1"/>
      <c r="AK49066" s="1"/>
      <c r="AL49066" s="1"/>
    </row>
    <row r="49067">
      <c r="I49067" s="1"/>
      <c r="J49067" s="1"/>
      <c r="K49067" s="1"/>
      <c r="AA49067" s="1"/>
      <c r="AB49067" s="1"/>
      <c r="AC49067" s="1"/>
      <c r="AJ49067" s="1"/>
      <c r="AK49067" s="1"/>
      <c r="AL49067" s="1"/>
    </row>
    <row r="49068">
      <c r="I49068" s="1"/>
      <c r="J49068" s="1"/>
      <c r="K49068" s="1"/>
      <c r="AA49068" s="1"/>
      <c r="AB49068" s="1"/>
      <c r="AC49068" s="1"/>
      <c r="AJ49068" s="1"/>
      <c r="AK49068" s="1"/>
      <c r="AL49068" s="1"/>
    </row>
    <row r="49069">
      <c r="I49069" s="1"/>
      <c r="J49069" s="1"/>
      <c r="K49069" s="1"/>
      <c r="AA49069" s="1"/>
      <c r="AB49069" s="1"/>
      <c r="AC49069" s="1"/>
      <c r="AJ49069" s="1"/>
      <c r="AK49069" s="1"/>
      <c r="AL49069" s="1"/>
    </row>
    <row r="49070">
      <c r="I49070" s="1"/>
      <c r="J49070" s="1"/>
      <c r="K49070" s="1"/>
      <c r="AA49070" s="1"/>
      <c r="AB49070" s="1"/>
      <c r="AC49070" s="1"/>
      <c r="AJ49070" s="1"/>
      <c r="AK49070" s="1"/>
      <c r="AL49070" s="1"/>
    </row>
    <row r="49071">
      <c r="I49071" s="1"/>
      <c r="J49071" s="1"/>
      <c r="K49071" s="1"/>
      <c r="AA49071" s="1"/>
      <c r="AB49071" s="1"/>
      <c r="AC49071" s="1"/>
      <c r="AJ49071" s="1"/>
      <c r="AK49071" s="1"/>
      <c r="AL49071" s="1"/>
    </row>
    <row r="49072">
      <c r="I49072" s="1"/>
      <c r="J49072" s="1"/>
      <c r="K49072" s="1"/>
      <c r="AA49072" s="1"/>
      <c r="AB49072" s="1"/>
      <c r="AC49072" s="1"/>
      <c r="AJ49072" s="1"/>
      <c r="AK49072" s="1"/>
      <c r="AL49072" s="1"/>
    </row>
    <row r="49073">
      <c r="I49073" s="1"/>
      <c r="J49073" s="1"/>
      <c r="K49073" s="1"/>
      <c r="AA49073" s="1"/>
      <c r="AB49073" s="1"/>
      <c r="AC49073" s="1"/>
      <c r="AJ49073" s="1"/>
      <c r="AK49073" s="1"/>
      <c r="AL49073" s="1"/>
    </row>
    <row r="49074">
      <c r="I49074" s="1"/>
      <c r="J49074" s="1"/>
      <c r="K49074" s="1"/>
      <c r="AA49074" s="1"/>
      <c r="AB49074" s="1"/>
      <c r="AC49074" s="1"/>
      <c r="AJ49074" s="1"/>
      <c r="AK49074" s="1"/>
      <c r="AL49074" s="1"/>
    </row>
    <row r="49075">
      <c r="I49075" s="1"/>
      <c r="J49075" s="1"/>
      <c r="K49075" s="1"/>
      <c r="AA49075" s="1"/>
      <c r="AB49075" s="1"/>
      <c r="AC49075" s="1"/>
      <c r="AJ49075" s="1"/>
      <c r="AK49075" s="1"/>
      <c r="AL49075" s="1"/>
    </row>
    <row r="49076">
      <c r="I49076" s="1"/>
      <c r="J49076" s="1"/>
      <c r="K49076" s="1"/>
      <c r="AA49076" s="1"/>
      <c r="AB49076" s="1"/>
      <c r="AC49076" s="1"/>
      <c r="AJ49076" s="1"/>
      <c r="AK49076" s="1"/>
      <c r="AL49076" s="1"/>
    </row>
    <row r="49077">
      <c r="I49077" s="1"/>
      <c r="J49077" s="1"/>
      <c r="K49077" s="1"/>
      <c r="AA49077" s="1"/>
      <c r="AB49077" s="1"/>
      <c r="AC49077" s="1"/>
      <c r="AJ49077" s="1"/>
      <c r="AK49077" s="1"/>
      <c r="AL49077" s="1"/>
    </row>
    <row r="49078">
      <c r="I49078" s="1"/>
      <c r="J49078" s="1"/>
      <c r="K49078" s="1"/>
      <c r="AA49078" s="1"/>
      <c r="AB49078" s="1"/>
      <c r="AC49078" s="1"/>
      <c r="AJ49078" s="1"/>
      <c r="AK49078" s="1"/>
      <c r="AL49078" s="1"/>
    </row>
    <row r="49079">
      <c r="I49079" s="1"/>
      <c r="J49079" s="1"/>
      <c r="K49079" s="1"/>
      <c r="AA49079" s="1"/>
      <c r="AB49079" s="1"/>
      <c r="AC49079" s="1"/>
      <c r="AJ49079" s="1"/>
      <c r="AK49079" s="1"/>
      <c r="AL49079" s="1"/>
    </row>
    <row r="49080">
      <c r="I49080" s="1"/>
      <c r="J49080" s="1"/>
      <c r="K49080" s="1"/>
      <c r="AA49080" s="1"/>
      <c r="AB49080" s="1"/>
      <c r="AC49080" s="1"/>
      <c r="AJ49080" s="1"/>
      <c r="AK49080" s="1"/>
      <c r="AL49080" s="1"/>
    </row>
    <row r="49081">
      <c r="I49081" s="1"/>
      <c r="J49081" s="1"/>
      <c r="K49081" s="1"/>
      <c r="AA49081" s="1"/>
      <c r="AB49081" s="1"/>
      <c r="AC49081" s="1"/>
      <c r="AJ49081" s="1"/>
      <c r="AK49081" s="1"/>
      <c r="AL49081" s="1"/>
    </row>
    <row r="49082">
      <c r="I49082" s="1"/>
      <c r="J49082" s="1"/>
      <c r="K49082" s="1"/>
      <c r="AA49082" s="1"/>
      <c r="AB49082" s="1"/>
      <c r="AC49082" s="1"/>
      <c r="AJ49082" s="1"/>
      <c r="AK49082" s="1"/>
      <c r="AL49082" s="1"/>
    </row>
    <row r="49083">
      <c r="I49083" s="1"/>
      <c r="J49083" s="1"/>
      <c r="K49083" s="1"/>
      <c r="AA49083" s="1"/>
      <c r="AB49083" s="1"/>
      <c r="AC49083" s="1"/>
      <c r="AJ49083" s="1"/>
      <c r="AK49083" s="1"/>
      <c r="AL49083" s="1"/>
    </row>
    <row r="49084">
      <c r="I49084" s="1"/>
      <c r="J49084" s="1"/>
      <c r="K49084" s="1"/>
      <c r="AA49084" s="1"/>
      <c r="AB49084" s="1"/>
      <c r="AC49084" s="1"/>
      <c r="AJ49084" s="1"/>
      <c r="AK49084" s="1"/>
      <c r="AL49084" s="1"/>
    </row>
    <row r="49085">
      <c r="I49085" s="1"/>
      <c r="J49085" s="1"/>
      <c r="K49085" s="1"/>
      <c r="AA49085" s="1"/>
      <c r="AB49085" s="1"/>
      <c r="AC49085" s="1"/>
      <c r="AJ49085" s="1"/>
      <c r="AK49085" s="1"/>
      <c r="AL49085" s="1"/>
    </row>
    <row r="49086">
      <c r="I49086" s="1"/>
      <c r="J49086" s="1"/>
      <c r="K49086" s="1"/>
      <c r="AA49086" s="1"/>
      <c r="AB49086" s="1"/>
      <c r="AC49086" s="1"/>
      <c r="AJ49086" s="1"/>
      <c r="AK49086" s="1"/>
      <c r="AL49086" s="1"/>
    </row>
    <row r="49087">
      <c r="I49087" s="1"/>
      <c r="J49087" s="1"/>
      <c r="K49087" s="1"/>
      <c r="AA49087" s="1"/>
      <c r="AB49087" s="1"/>
      <c r="AC49087" s="1"/>
      <c r="AJ49087" s="1"/>
      <c r="AK49087" s="1"/>
      <c r="AL49087" s="1"/>
    </row>
    <row r="49088">
      <c r="I49088" s="1"/>
      <c r="J49088" s="1"/>
      <c r="K49088" s="1"/>
      <c r="AA49088" s="1"/>
      <c r="AB49088" s="1"/>
      <c r="AC49088" s="1"/>
      <c r="AJ49088" s="1"/>
      <c r="AK49088" s="1"/>
      <c r="AL49088" s="1"/>
    </row>
    <row r="49089">
      <c r="I49089" s="1"/>
      <c r="J49089" s="1"/>
      <c r="K49089" s="1"/>
      <c r="AA49089" s="1"/>
      <c r="AB49089" s="1"/>
      <c r="AC49089" s="1"/>
      <c r="AJ49089" s="1"/>
      <c r="AK49089" s="1"/>
      <c r="AL49089" s="1"/>
    </row>
    <row r="49090">
      <c r="I49090" s="1"/>
      <c r="J49090" s="1"/>
      <c r="K49090" s="1"/>
      <c r="AA49090" s="1"/>
      <c r="AB49090" s="1"/>
      <c r="AC49090" s="1"/>
      <c r="AJ49090" s="1"/>
      <c r="AK49090" s="1"/>
      <c r="AL49090" s="1"/>
    </row>
    <row r="49091">
      <c r="I49091" s="1"/>
      <c r="J49091" s="1"/>
      <c r="K49091" s="1"/>
      <c r="AA49091" s="1"/>
      <c r="AB49091" s="1"/>
      <c r="AC49091" s="1"/>
      <c r="AJ49091" s="1"/>
      <c r="AK49091" s="1"/>
      <c r="AL49091" s="1"/>
    </row>
    <row r="49092">
      <c r="I49092" s="1"/>
      <c r="J49092" s="1"/>
      <c r="K49092" s="1"/>
      <c r="AA49092" s="1"/>
      <c r="AB49092" s="1"/>
      <c r="AC49092" s="1"/>
      <c r="AJ49092" s="1"/>
      <c r="AK49092" s="1"/>
      <c r="AL49092" s="1"/>
    </row>
    <row r="49093">
      <c r="I49093" s="1"/>
      <c r="J49093" s="1"/>
      <c r="K49093" s="1"/>
      <c r="AA49093" s="1"/>
      <c r="AB49093" s="1"/>
      <c r="AC49093" s="1"/>
      <c r="AJ49093" s="1"/>
      <c r="AK49093" s="1"/>
      <c r="AL49093" s="1"/>
    </row>
    <row r="49094">
      <c r="I49094" s="1"/>
      <c r="J49094" s="1"/>
      <c r="K49094" s="1"/>
      <c r="AA49094" s="1"/>
      <c r="AB49094" s="1"/>
      <c r="AC49094" s="1"/>
      <c r="AJ49094" s="1"/>
      <c r="AK49094" s="1"/>
      <c r="AL49094" s="1"/>
    </row>
    <row r="49095">
      <c r="I49095" s="1"/>
      <c r="J49095" s="1"/>
      <c r="K49095" s="1"/>
      <c r="AA49095" s="1"/>
      <c r="AB49095" s="1"/>
      <c r="AC49095" s="1"/>
      <c r="AJ49095" s="1"/>
      <c r="AK49095" s="1"/>
      <c r="AL49095" s="1"/>
    </row>
    <row r="49096">
      <c r="I49096" s="1"/>
      <c r="J49096" s="1"/>
      <c r="K49096" s="1"/>
      <c r="AA49096" s="1"/>
      <c r="AB49096" s="1"/>
      <c r="AC49096" s="1"/>
      <c r="AJ49096" s="1"/>
      <c r="AK49096" s="1"/>
      <c r="AL49096" s="1"/>
    </row>
    <row r="49097">
      <c r="I49097" s="1"/>
      <c r="J49097" s="1"/>
      <c r="K49097" s="1"/>
      <c r="AA49097" s="1"/>
      <c r="AB49097" s="1"/>
      <c r="AC49097" s="1"/>
      <c r="AJ49097" s="1"/>
      <c r="AK49097" s="1"/>
      <c r="AL49097" s="1"/>
    </row>
    <row r="49098">
      <c r="I49098" s="1"/>
      <c r="J49098" s="1"/>
      <c r="K49098" s="1"/>
      <c r="AA49098" s="1"/>
      <c r="AB49098" s="1"/>
      <c r="AC49098" s="1"/>
      <c r="AJ49098" s="1"/>
      <c r="AK49098" s="1"/>
      <c r="AL49098" s="1"/>
    </row>
    <row r="49099">
      <c r="I49099" s="1"/>
      <c r="J49099" s="1"/>
      <c r="K49099" s="1"/>
      <c r="AA49099" s="1"/>
      <c r="AB49099" s="1"/>
      <c r="AC49099" s="1"/>
      <c r="AJ49099" s="1"/>
      <c r="AK49099" s="1"/>
      <c r="AL49099" s="1"/>
    </row>
    <row r="49100">
      <c r="I49100" s="1"/>
      <c r="J49100" s="1"/>
      <c r="K49100" s="1"/>
      <c r="AA49100" s="1"/>
      <c r="AB49100" s="1"/>
      <c r="AC49100" s="1"/>
      <c r="AJ49100" s="1"/>
      <c r="AK49100" s="1"/>
      <c r="AL49100" s="1"/>
    </row>
    <row r="49101">
      <c r="I49101" s="1"/>
      <c r="J49101" s="1"/>
      <c r="K49101" s="1"/>
      <c r="AA49101" s="1"/>
      <c r="AB49101" s="1"/>
      <c r="AC49101" s="1"/>
      <c r="AJ49101" s="1"/>
      <c r="AK49101" s="1"/>
      <c r="AL49101" s="1"/>
    </row>
    <row r="49102">
      <c r="I49102" s="1"/>
      <c r="J49102" s="1"/>
      <c r="K49102" s="1"/>
      <c r="AA49102" s="1"/>
      <c r="AB49102" s="1"/>
      <c r="AC49102" s="1"/>
      <c r="AJ49102" s="1"/>
      <c r="AK49102" s="1"/>
      <c r="AL49102" s="1"/>
    </row>
    <row r="49103">
      <c r="I49103" s="1"/>
      <c r="J49103" s="1"/>
      <c r="K49103" s="1"/>
      <c r="AA49103" s="1"/>
      <c r="AB49103" s="1"/>
      <c r="AC49103" s="1"/>
      <c r="AJ49103" s="1"/>
      <c r="AK49103" s="1"/>
      <c r="AL49103" s="1"/>
    </row>
    <row r="49104">
      <c r="I49104" s="1"/>
      <c r="J49104" s="1"/>
      <c r="K49104" s="1"/>
      <c r="AA49104" s="1"/>
      <c r="AB49104" s="1"/>
      <c r="AC49104" s="1"/>
      <c r="AJ49104" s="1"/>
      <c r="AK49104" s="1"/>
      <c r="AL49104" s="1"/>
    </row>
    <row r="49105">
      <c r="I49105" s="1"/>
      <c r="J49105" s="1"/>
      <c r="K49105" s="1"/>
      <c r="AA49105" s="1"/>
      <c r="AB49105" s="1"/>
      <c r="AC49105" s="1"/>
      <c r="AJ49105" s="1"/>
      <c r="AK49105" s="1"/>
      <c r="AL49105" s="1"/>
    </row>
    <row r="49106">
      <c r="I49106" s="1"/>
      <c r="J49106" s="1"/>
      <c r="K49106" s="1"/>
      <c r="AA49106" s="1"/>
      <c r="AB49106" s="1"/>
      <c r="AC49106" s="1"/>
      <c r="AJ49106" s="1"/>
      <c r="AK49106" s="1"/>
      <c r="AL49106" s="1"/>
    </row>
    <row r="49107">
      <c r="I49107" s="1"/>
      <c r="J49107" s="1"/>
      <c r="K49107" s="1"/>
      <c r="AA49107" s="1"/>
      <c r="AB49107" s="1"/>
      <c r="AC49107" s="1"/>
      <c r="AJ49107" s="1"/>
      <c r="AK49107" s="1"/>
      <c r="AL49107" s="1"/>
    </row>
    <row r="49108">
      <c r="I49108" s="1"/>
      <c r="J49108" s="1"/>
      <c r="K49108" s="1"/>
      <c r="AA49108" s="1"/>
      <c r="AB49108" s="1"/>
      <c r="AC49108" s="1"/>
      <c r="AJ49108" s="1"/>
      <c r="AK49108" s="1"/>
      <c r="AL49108" s="1"/>
    </row>
    <row r="49109">
      <c r="I49109" s="1"/>
      <c r="J49109" s="1"/>
      <c r="K49109" s="1"/>
      <c r="AA49109" s="1"/>
      <c r="AB49109" s="1"/>
      <c r="AC49109" s="1"/>
      <c r="AJ49109" s="1"/>
      <c r="AK49109" s="1"/>
      <c r="AL49109" s="1"/>
    </row>
    <row r="49110">
      <c r="I49110" s="1"/>
      <c r="J49110" s="1"/>
      <c r="K49110" s="1"/>
      <c r="AA49110" s="1"/>
      <c r="AB49110" s="1"/>
      <c r="AC49110" s="1"/>
      <c r="AJ49110" s="1"/>
      <c r="AK49110" s="1"/>
      <c r="AL49110" s="1"/>
    </row>
    <row r="49111">
      <c r="I49111" s="1"/>
      <c r="J49111" s="1"/>
      <c r="K49111" s="1"/>
      <c r="AA49111" s="1"/>
      <c r="AB49111" s="1"/>
      <c r="AC49111" s="1"/>
      <c r="AJ49111" s="1"/>
      <c r="AK49111" s="1"/>
      <c r="AL49111" s="1"/>
    </row>
    <row r="49112">
      <c r="I49112" s="1"/>
      <c r="J49112" s="1"/>
      <c r="K49112" s="1"/>
      <c r="AA49112" s="1"/>
      <c r="AB49112" s="1"/>
      <c r="AC49112" s="1"/>
      <c r="AJ49112" s="1"/>
      <c r="AK49112" s="1"/>
      <c r="AL49112" s="1"/>
    </row>
    <row r="49113">
      <c r="I49113" s="1"/>
      <c r="J49113" s="1"/>
      <c r="K49113" s="1"/>
      <c r="AA49113" s="1"/>
      <c r="AB49113" s="1"/>
      <c r="AC49113" s="1"/>
      <c r="AJ49113" s="1"/>
      <c r="AK49113" s="1"/>
      <c r="AL49113" s="1"/>
    </row>
    <row r="49114">
      <c r="I49114" s="1"/>
      <c r="J49114" s="1"/>
      <c r="K49114" s="1"/>
      <c r="AA49114" s="1"/>
      <c r="AB49114" s="1"/>
      <c r="AC49114" s="1"/>
      <c r="AJ49114" s="1"/>
      <c r="AK49114" s="1"/>
      <c r="AL49114" s="1"/>
    </row>
    <row r="49115">
      <c r="I49115" s="1"/>
      <c r="J49115" s="1"/>
      <c r="K49115" s="1"/>
      <c r="AA49115" s="1"/>
      <c r="AB49115" s="1"/>
      <c r="AC49115" s="1"/>
      <c r="AJ49115" s="1"/>
      <c r="AK49115" s="1"/>
      <c r="AL49115" s="1"/>
    </row>
    <row r="49116">
      <c r="I49116" s="1"/>
      <c r="J49116" s="1"/>
      <c r="K49116" s="1"/>
      <c r="AA49116" s="1"/>
      <c r="AB49116" s="1"/>
      <c r="AC49116" s="1"/>
      <c r="AJ49116" s="1"/>
      <c r="AK49116" s="1"/>
      <c r="AL49116" s="1"/>
    </row>
    <row r="49117">
      <c r="I49117" s="1"/>
      <c r="J49117" s="1"/>
      <c r="K49117" s="1"/>
      <c r="AA49117" s="1"/>
      <c r="AB49117" s="1"/>
      <c r="AC49117" s="1"/>
      <c r="AJ49117" s="1"/>
      <c r="AK49117" s="1"/>
      <c r="AL49117" s="1"/>
    </row>
    <row r="49118">
      <c r="I49118" s="1"/>
      <c r="J49118" s="1"/>
      <c r="K49118" s="1"/>
      <c r="AA49118" s="1"/>
      <c r="AB49118" s="1"/>
      <c r="AC49118" s="1"/>
      <c r="AJ49118" s="1"/>
      <c r="AK49118" s="1"/>
      <c r="AL49118" s="1"/>
    </row>
    <row r="49119">
      <c r="I49119" s="1"/>
      <c r="J49119" s="1"/>
      <c r="K49119" s="1"/>
      <c r="AA49119" s="1"/>
      <c r="AB49119" s="1"/>
      <c r="AC49119" s="1"/>
      <c r="AJ49119" s="1"/>
      <c r="AK49119" s="1"/>
      <c r="AL49119" s="1"/>
    </row>
    <row r="49120">
      <c r="I49120" s="1"/>
      <c r="J49120" s="1"/>
      <c r="K49120" s="1"/>
      <c r="AA49120" s="1"/>
      <c r="AB49120" s="1"/>
      <c r="AC49120" s="1"/>
      <c r="AJ49120" s="1"/>
      <c r="AK49120" s="1"/>
      <c r="AL49120" s="1"/>
    </row>
    <row r="49121">
      <c r="I49121" s="1"/>
      <c r="J49121" s="1"/>
      <c r="K49121" s="1"/>
      <c r="AA49121" s="1"/>
      <c r="AB49121" s="1"/>
      <c r="AC49121" s="1"/>
      <c r="AJ49121" s="1"/>
      <c r="AK49121" s="1"/>
      <c r="AL49121" s="1"/>
    </row>
    <row r="49122">
      <c r="I49122" s="1"/>
      <c r="J49122" s="1"/>
      <c r="K49122" s="1"/>
      <c r="AA49122" s="1"/>
      <c r="AB49122" s="1"/>
      <c r="AC49122" s="1"/>
      <c r="AJ49122" s="1"/>
      <c r="AK49122" s="1"/>
      <c r="AL49122" s="1"/>
    </row>
    <row r="49123">
      <c r="I49123" s="1"/>
      <c r="J49123" s="1"/>
      <c r="K49123" s="1"/>
      <c r="AA49123" s="1"/>
      <c r="AB49123" s="1"/>
      <c r="AC49123" s="1"/>
      <c r="AJ49123" s="1"/>
      <c r="AK49123" s="1"/>
      <c r="AL49123" s="1"/>
    </row>
    <row r="49124">
      <c r="I49124" s="1"/>
      <c r="J49124" s="1"/>
      <c r="K49124" s="1"/>
      <c r="AA49124" s="1"/>
      <c r="AB49124" s="1"/>
      <c r="AC49124" s="1"/>
      <c r="AJ49124" s="1"/>
      <c r="AK49124" s="1"/>
      <c r="AL49124" s="1"/>
    </row>
    <row r="49125">
      <c r="I49125" s="1"/>
      <c r="J49125" s="1"/>
      <c r="K49125" s="1"/>
      <c r="AA49125" s="1"/>
      <c r="AB49125" s="1"/>
      <c r="AC49125" s="1"/>
      <c r="AJ49125" s="1"/>
      <c r="AK49125" s="1"/>
      <c r="AL49125" s="1"/>
    </row>
    <row r="49126">
      <c r="I49126" s="1"/>
      <c r="J49126" s="1"/>
      <c r="K49126" s="1"/>
      <c r="AA49126" s="1"/>
      <c r="AB49126" s="1"/>
      <c r="AC49126" s="1"/>
      <c r="AJ49126" s="1"/>
      <c r="AK49126" s="1"/>
      <c r="AL49126" s="1"/>
    </row>
    <row r="49127">
      <c r="I49127" s="1"/>
      <c r="J49127" s="1"/>
      <c r="K49127" s="1"/>
      <c r="AA49127" s="1"/>
      <c r="AB49127" s="1"/>
      <c r="AC49127" s="1"/>
      <c r="AJ49127" s="1"/>
      <c r="AK49127" s="1"/>
      <c r="AL49127" s="1"/>
    </row>
    <row r="49128">
      <c r="I49128" s="1"/>
      <c r="J49128" s="1"/>
      <c r="K49128" s="1"/>
      <c r="AA49128" s="1"/>
      <c r="AB49128" s="1"/>
      <c r="AC49128" s="1"/>
      <c r="AJ49128" s="1"/>
      <c r="AK49128" s="1"/>
      <c r="AL49128" s="1"/>
    </row>
    <row r="49129">
      <c r="I49129" s="1"/>
      <c r="J49129" s="1"/>
      <c r="K49129" s="1"/>
      <c r="AA49129" s="1"/>
      <c r="AB49129" s="1"/>
      <c r="AC49129" s="1"/>
      <c r="AJ49129" s="1"/>
      <c r="AK49129" s="1"/>
      <c r="AL49129" s="1"/>
    </row>
    <row r="49130">
      <c r="I49130" s="1"/>
      <c r="J49130" s="1"/>
      <c r="K49130" s="1"/>
      <c r="AA49130" s="1"/>
      <c r="AB49130" s="1"/>
      <c r="AC49130" s="1"/>
      <c r="AJ49130" s="1"/>
      <c r="AK49130" s="1"/>
      <c r="AL49130" s="1"/>
    </row>
    <row r="49131">
      <c r="I49131" s="1"/>
      <c r="J49131" s="1"/>
      <c r="K49131" s="1"/>
      <c r="AA49131" s="1"/>
      <c r="AB49131" s="1"/>
      <c r="AC49131" s="1"/>
      <c r="AJ49131" s="1"/>
      <c r="AK49131" s="1"/>
      <c r="AL49131" s="1"/>
    </row>
    <row r="49132">
      <c r="I49132" s="1"/>
      <c r="J49132" s="1"/>
      <c r="K49132" s="1"/>
      <c r="AA49132" s="1"/>
      <c r="AB49132" s="1"/>
      <c r="AC49132" s="1"/>
      <c r="AJ49132" s="1"/>
      <c r="AK49132" s="1"/>
      <c r="AL49132" s="1"/>
    </row>
    <row r="49133">
      <c r="I49133" s="1"/>
      <c r="J49133" s="1"/>
      <c r="K49133" s="1"/>
      <c r="AA49133" s="1"/>
      <c r="AB49133" s="1"/>
      <c r="AC49133" s="1"/>
      <c r="AJ49133" s="1"/>
      <c r="AK49133" s="1"/>
      <c r="AL49133" s="1"/>
    </row>
    <row r="49134">
      <c r="I49134" s="1"/>
      <c r="J49134" s="1"/>
      <c r="K49134" s="1"/>
      <c r="AA49134" s="1"/>
      <c r="AB49134" s="1"/>
      <c r="AC49134" s="1"/>
      <c r="AJ49134" s="1"/>
      <c r="AK49134" s="1"/>
      <c r="AL49134" s="1"/>
    </row>
    <row r="49135">
      <c r="I49135" s="1"/>
      <c r="J49135" s="1"/>
      <c r="K49135" s="1"/>
      <c r="AA49135" s="1"/>
      <c r="AB49135" s="1"/>
      <c r="AC49135" s="1"/>
      <c r="AJ49135" s="1"/>
      <c r="AK49135" s="1"/>
      <c r="AL49135" s="1"/>
    </row>
    <row r="49136">
      <c r="I49136" s="1"/>
      <c r="J49136" s="1"/>
      <c r="K49136" s="1"/>
      <c r="AA49136" s="1"/>
      <c r="AB49136" s="1"/>
      <c r="AC49136" s="1"/>
      <c r="AJ49136" s="1"/>
      <c r="AK49136" s="1"/>
      <c r="AL49136" s="1"/>
    </row>
    <row r="49137">
      <c r="I49137" s="1"/>
      <c r="J49137" s="1"/>
      <c r="K49137" s="1"/>
      <c r="AA49137" s="1"/>
      <c r="AB49137" s="1"/>
      <c r="AC49137" s="1"/>
      <c r="AJ49137" s="1"/>
      <c r="AK49137" s="1"/>
      <c r="AL49137" s="1"/>
    </row>
    <row r="49138">
      <c r="I49138" s="1"/>
      <c r="J49138" s="1"/>
      <c r="K49138" s="1"/>
      <c r="AA49138" s="1"/>
      <c r="AB49138" s="1"/>
      <c r="AC49138" s="1"/>
      <c r="AJ49138" s="1"/>
      <c r="AK49138" s="1"/>
      <c r="AL49138" s="1"/>
    </row>
    <row r="49139">
      <c r="I49139" s="1"/>
      <c r="J49139" s="1"/>
      <c r="K49139" s="1"/>
      <c r="AA49139" s="1"/>
      <c r="AB49139" s="1"/>
      <c r="AC49139" s="1"/>
      <c r="AJ49139" s="1"/>
      <c r="AK49139" s="1"/>
      <c r="AL49139" s="1"/>
    </row>
    <row r="49140">
      <c r="I49140" s="1"/>
      <c r="J49140" s="1"/>
      <c r="K49140" s="1"/>
      <c r="AA49140" s="1"/>
      <c r="AB49140" s="1"/>
      <c r="AC49140" s="1"/>
      <c r="AJ49140" s="1"/>
      <c r="AK49140" s="1"/>
      <c r="AL49140" s="1"/>
    </row>
    <row r="49141">
      <c r="I49141" s="1"/>
      <c r="J49141" s="1"/>
      <c r="K49141" s="1"/>
      <c r="AA49141" s="1"/>
      <c r="AB49141" s="1"/>
      <c r="AC49141" s="1"/>
      <c r="AJ49141" s="1"/>
      <c r="AK49141" s="1"/>
      <c r="AL49141" s="1"/>
    </row>
    <row r="49142">
      <c r="I49142" s="1"/>
      <c r="J49142" s="1"/>
      <c r="K49142" s="1"/>
      <c r="AA49142" s="1"/>
      <c r="AB49142" s="1"/>
      <c r="AC49142" s="1"/>
      <c r="AJ49142" s="1"/>
      <c r="AK49142" s="1"/>
      <c r="AL49142" s="1"/>
    </row>
    <row r="49143">
      <c r="I49143" s="1"/>
      <c r="J49143" s="1"/>
      <c r="K49143" s="1"/>
      <c r="AA49143" s="1"/>
      <c r="AB49143" s="1"/>
      <c r="AC49143" s="1"/>
      <c r="AJ49143" s="1"/>
      <c r="AK49143" s="1"/>
      <c r="AL49143" s="1"/>
    </row>
    <row r="49144">
      <c r="I49144" s="1"/>
      <c r="J49144" s="1"/>
      <c r="K49144" s="1"/>
      <c r="AA49144" s="1"/>
      <c r="AB49144" s="1"/>
      <c r="AC49144" s="1"/>
      <c r="AJ49144" s="1"/>
      <c r="AK49144" s="1"/>
      <c r="AL49144" s="1"/>
    </row>
    <row r="49145">
      <c r="I49145" s="1"/>
      <c r="J49145" s="1"/>
      <c r="K49145" s="1"/>
      <c r="AA49145" s="1"/>
      <c r="AB49145" s="1"/>
      <c r="AC49145" s="1"/>
      <c r="AJ49145" s="1"/>
      <c r="AK49145" s="1"/>
      <c r="AL49145" s="1"/>
    </row>
    <row r="49146">
      <c r="I49146" s="1"/>
      <c r="J49146" s="1"/>
      <c r="K49146" s="1"/>
      <c r="AA49146" s="1"/>
      <c r="AB49146" s="1"/>
      <c r="AC49146" s="1"/>
      <c r="AJ49146" s="1"/>
      <c r="AK49146" s="1"/>
      <c r="AL49146" s="1"/>
    </row>
    <row r="49147">
      <c r="I49147" s="1"/>
      <c r="J49147" s="1"/>
      <c r="K49147" s="1"/>
      <c r="AA49147" s="1"/>
      <c r="AB49147" s="1"/>
      <c r="AC49147" s="1"/>
      <c r="AJ49147" s="1"/>
      <c r="AK49147" s="1"/>
      <c r="AL49147" s="1"/>
    </row>
    <row r="49148">
      <c r="I49148" s="1"/>
      <c r="J49148" s="1"/>
      <c r="K49148" s="1"/>
      <c r="AA49148" s="1"/>
      <c r="AB49148" s="1"/>
      <c r="AC49148" s="1"/>
      <c r="AJ49148" s="1"/>
      <c r="AK49148" s="1"/>
      <c r="AL49148" s="1"/>
    </row>
    <row r="49149">
      <c r="I49149" s="1"/>
      <c r="J49149" s="1"/>
      <c r="K49149" s="1"/>
      <c r="AA49149" s="1"/>
      <c r="AB49149" s="1"/>
      <c r="AC49149" s="1"/>
      <c r="AJ49149" s="1"/>
      <c r="AK49149" s="1"/>
      <c r="AL49149" s="1"/>
    </row>
    <row r="49150">
      <c r="I49150" s="1"/>
      <c r="J49150" s="1"/>
      <c r="K49150" s="1"/>
      <c r="AA49150" s="1"/>
      <c r="AB49150" s="1"/>
      <c r="AC49150" s="1"/>
      <c r="AJ49150" s="1"/>
      <c r="AK49150" s="1"/>
      <c r="AL49150" s="1"/>
    </row>
    <row r="49151">
      <c r="I49151" s="1"/>
      <c r="J49151" s="1"/>
      <c r="K49151" s="1"/>
      <c r="AA49151" s="1"/>
      <c r="AB49151" s="1"/>
      <c r="AC49151" s="1"/>
      <c r="AJ49151" s="1"/>
      <c r="AK49151" s="1"/>
      <c r="AL49151" s="1"/>
    </row>
    <row r="49152">
      <c r="I49152" s="1"/>
      <c r="J49152" s="1"/>
      <c r="K49152" s="1"/>
      <c r="AA49152" s="1"/>
      <c r="AB49152" s="1"/>
      <c r="AC49152" s="1"/>
      <c r="AJ49152" s="1"/>
      <c r="AK49152" s="1"/>
      <c r="AL49152" s="1"/>
    </row>
    <row r="49153">
      <c r="I49153" s="1"/>
      <c r="J49153" s="1"/>
      <c r="K49153" s="1"/>
      <c r="AA49153" s="1"/>
      <c r="AB49153" s="1"/>
      <c r="AC49153" s="1"/>
      <c r="AJ49153" s="1"/>
      <c r="AK49153" s="1"/>
      <c r="AL49153" s="1"/>
    </row>
    <row r="49154">
      <c r="I49154" s="1"/>
      <c r="J49154" s="1"/>
      <c r="K49154" s="1"/>
      <c r="AA49154" s="1"/>
      <c r="AB49154" s="1"/>
      <c r="AC49154" s="1"/>
      <c r="AJ49154" s="1"/>
      <c r="AK49154" s="1"/>
      <c r="AL49154" s="1"/>
    </row>
    <row r="49155">
      <c r="I49155" s="1"/>
      <c r="J49155" s="1"/>
      <c r="K49155" s="1"/>
      <c r="AA49155" s="1"/>
      <c r="AB49155" s="1"/>
      <c r="AC49155" s="1"/>
      <c r="AJ49155" s="1"/>
      <c r="AK49155" s="1"/>
      <c r="AL49155" s="1"/>
    </row>
    <row r="49156">
      <c r="I49156" s="1"/>
      <c r="J49156" s="1"/>
      <c r="K49156" s="1"/>
      <c r="AA49156" s="1"/>
      <c r="AB49156" s="1"/>
      <c r="AC49156" s="1"/>
      <c r="AJ49156" s="1"/>
      <c r="AK49156" s="1"/>
      <c r="AL49156" s="1"/>
    </row>
    <row r="49157">
      <c r="I49157" s="1"/>
      <c r="J49157" s="1"/>
      <c r="K49157" s="1"/>
      <c r="AA49157" s="1"/>
      <c r="AB49157" s="1"/>
      <c r="AC49157" s="1"/>
      <c r="AJ49157" s="1"/>
      <c r="AK49157" s="1"/>
      <c r="AL49157" s="1"/>
    </row>
    <row r="49158">
      <c r="I49158" s="1"/>
      <c r="J49158" s="1"/>
      <c r="K49158" s="1"/>
      <c r="AA49158" s="1"/>
      <c r="AB49158" s="1"/>
      <c r="AC49158" s="1"/>
      <c r="AJ49158" s="1"/>
      <c r="AK49158" s="1"/>
      <c r="AL49158" s="1"/>
    </row>
    <row r="49159">
      <c r="I49159" s="1"/>
      <c r="J49159" s="1"/>
      <c r="K49159" s="1"/>
      <c r="AA49159" s="1"/>
      <c r="AB49159" s="1"/>
      <c r="AC49159" s="1"/>
      <c r="AJ49159" s="1"/>
      <c r="AK49159" s="1"/>
      <c r="AL49159" s="1"/>
    </row>
    <row r="49160">
      <c r="I49160" s="1"/>
      <c r="J49160" s="1"/>
      <c r="K49160" s="1"/>
      <c r="AA49160" s="1"/>
      <c r="AB49160" s="1"/>
      <c r="AC49160" s="1"/>
      <c r="AJ49160" s="1"/>
      <c r="AK49160" s="1"/>
      <c r="AL49160" s="1"/>
    </row>
    <row r="49161">
      <c r="I49161" s="1"/>
      <c r="J49161" s="1"/>
      <c r="K49161" s="1"/>
      <c r="AA49161" s="1"/>
      <c r="AB49161" s="1"/>
      <c r="AC49161" s="1"/>
      <c r="AJ49161" s="1"/>
      <c r="AK49161" s="1"/>
      <c r="AL49161" s="1"/>
    </row>
    <row r="49162">
      <c r="I49162" s="1"/>
      <c r="J49162" s="1"/>
      <c r="K49162" s="1"/>
      <c r="AA49162" s="1"/>
      <c r="AB49162" s="1"/>
      <c r="AC49162" s="1"/>
      <c r="AJ49162" s="1"/>
      <c r="AK49162" s="1"/>
      <c r="AL49162" s="1"/>
    </row>
    <row r="49163">
      <c r="I49163" s="1"/>
      <c r="J49163" s="1"/>
      <c r="K49163" s="1"/>
      <c r="AA49163" s="1"/>
      <c r="AB49163" s="1"/>
      <c r="AC49163" s="1"/>
      <c r="AJ49163" s="1"/>
      <c r="AK49163" s="1"/>
      <c r="AL49163" s="1"/>
    </row>
    <row r="49164">
      <c r="I49164" s="1"/>
      <c r="J49164" s="1"/>
      <c r="K49164" s="1"/>
      <c r="AA49164" s="1"/>
      <c r="AB49164" s="1"/>
      <c r="AC49164" s="1"/>
      <c r="AJ49164" s="1"/>
      <c r="AK49164" s="1"/>
      <c r="AL49164" s="1"/>
    </row>
    <row r="49165">
      <c r="I49165" s="1"/>
      <c r="J49165" s="1"/>
      <c r="K49165" s="1"/>
      <c r="AA49165" s="1"/>
      <c r="AB49165" s="1"/>
      <c r="AC49165" s="1"/>
      <c r="AJ49165" s="1"/>
      <c r="AK49165" s="1"/>
      <c r="AL49165" s="1"/>
    </row>
    <row r="49166">
      <c r="I49166" s="1"/>
      <c r="J49166" s="1"/>
      <c r="K49166" s="1"/>
      <c r="AA49166" s="1"/>
      <c r="AB49166" s="1"/>
      <c r="AC49166" s="1"/>
      <c r="AJ49166" s="1"/>
      <c r="AK49166" s="1"/>
      <c r="AL49166" s="1"/>
    </row>
    <row r="49167">
      <c r="I49167" s="1"/>
      <c r="J49167" s="1"/>
      <c r="K49167" s="1"/>
      <c r="AA49167" s="1"/>
      <c r="AB49167" s="1"/>
      <c r="AC49167" s="1"/>
      <c r="AJ49167" s="1"/>
      <c r="AK49167" s="1"/>
      <c r="AL49167" s="1"/>
    </row>
    <row r="49168">
      <c r="I49168" s="1"/>
      <c r="J49168" s="1"/>
      <c r="K49168" s="1"/>
      <c r="AA49168" s="1"/>
      <c r="AB49168" s="1"/>
      <c r="AC49168" s="1"/>
      <c r="AJ49168" s="1"/>
      <c r="AK49168" s="1"/>
      <c r="AL49168" s="1"/>
    </row>
    <row r="49169">
      <c r="I49169" s="1"/>
      <c r="J49169" s="1"/>
      <c r="K49169" s="1"/>
      <c r="AA49169" s="1"/>
      <c r="AB49169" s="1"/>
      <c r="AC49169" s="1"/>
      <c r="AJ49169" s="1"/>
      <c r="AK49169" s="1"/>
      <c r="AL49169" s="1"/>
    </row>
    <row r="49170">
      <c r="I49170" s="1"/>
      <c r="J49170" s="1"/>
      <c r="K49170" s="1"/>
      <c r="AA49170" s="1"/>
      <c r="AB49170" s="1"/>
      <c r="AC49170" s="1"/>
      <c r="AJ49170" s="1"/>
      <c r="AK49170" s="1"/>
      <c r="AL49170" s="1"/>
    </row>
    <row r="49171">
      <c r="I49171" s="1"/>
      <c r="J49171" s="1"/>
      <c r="K49171" s="1"/>
      <c r="AA49171" s="1"/>
      <c r="AB49171" s="1"/>
      <c r="AC49171" s="1"/>
      <c r="AJ49171" s="1"/>
      <c r="AK49171" s="1"/>
      <c r="AL49171" s="1"/>
    </row>
    <row r="49172">
      <c r="I49172" s="1"/>
      <c r="J49172" s="1"/>
      <c r="K49172" s="1"/>
      <c r="AA49172" s="1"/>
      <c r="AB49172" s="1"/>
      <c r="AC49172" s="1"/>
      <c r="AJ49172" s="1"/>
      <c r="AK49172" s="1"/>
      <c r="AL49172" s="1"/>
    </row>
    <row r="49173">
      <c r="I49173" s="1"/>
      <c r="J49173" s="1"/>
      <c r="K49173" s="1"/>
      <c r="AA49173" s="1"/>
      <c r="AB49173" s="1"/>
      <c r="AC49173" s="1"/>
      <c r="AJ49173" s="1"/>
      <c r="AK49173" s="1"/>
      <c r="AL49173" s="1"/>
    </row>
    <row r="49174">
      <c r="I49174" s="1"/>
      <c r="J49174" s="1"/>
      <c r="K49174" s="1"/>
      <c r="AA49174" s="1"/>
      <c r="AB49174" s="1"/>
      <c r="AC49174" s="1"/>
      <c r="AJ49174" s="1"/>
      <c r="AK49174" s="1"/>
      <c r="AL49174" s="1"/>
    </row>
    <row r="49175">
      <c r="I49175" s="1"/>
      <c r="J49175" s="1"/>
      <c r="K49175" s="1"/>
      <c r="AA49175" s="1"/>
      <c r="AB49175" s="1"/>
      <c r="AC49175" s="1"/>
      <c r="AJ49175" s="1"/>
      <c r="AK49175" s="1"/>
      <c r="AL49175" s="1"/>
    </row>
    <row r="49176">
      <c r="I49176" s="1"/>
      <c r="J49176" s="1"/>
      <c r="K49176" s="1"/>
      <c r="AA49176" s="1"/>
      <c r="AB49176" s="1"/>
      <c r="AC49176" s="1"/>
      <c r="AJ49176" s="1"/>
      <c r="AK49176" s="1"/>
      <c r="AL49176" s="1"/>
    </row>
    <row r="49177">
      <c r="I49177" s="1"/>
      <c r="J49177" s="1"/>
      <c r="K49177" s="1"/>
      <c r="AA49177" s="1"/>
      <c r="AB49177" s="1"/>
      <c r="AC49177" s="1"/>
      <c r="AJ49177" s="1"/>
      <c r="AK49177" s="1"/>
      <c r="AL49177" s="1"/>
    </row>
    <row r="49178">
      <c r="I49178" s="1"/>
      <c r="J49178" s="1"/>
      <c r="K49178" s="1"/>
      <c r="AA49178" s="1"/>
      <c r="AB49178" s="1"/>
      <c r="AC49178" s="1"/>
      <c r="AJ49178" s="1"/>
      <c r="AK49178" s="1"/>
      <c r="AL49178" s="1"/>
    </row>
    <row r="49179">
      <c r="I49179" s="1"/>
      <c r="J49179" s="1"/>
      <c r="K49179" s="1"/>
      <c r="AA49179" s="1"/>
      <c r="AB49179" s="1"/>
      <c r="AC49179" s="1"/>
      <c r="AJ49179" s="1"/>
      <c r="AK49179" s="1"/>
      <c r="AL49179" s="1"/>
    </row>
    <row r="49180">
      <c r="I49180" s="1"/>
      <c r="J49180" s="1"/>
      <c r="K49180" s="1"/>
      <c r="AA49180" s="1"/>
      <c r="AB49180" s="1"/>
      <c r="AC49180" s="1"/>
      <c r="AJ49180" s="1"/>
      <c r="AK49180" s="1"/>
      <c r="AL49180" s="1"/>
    </row>
    <row r="49181">
      <c r="I49181" s="1"/>
      <c r="J49181" s="1"/>
      <c r="K49181" s="1"/>
      <c r="AA49181" s="1"/>
      <c r="AB49181" s="1"/>
      <c r="AC49181" s="1"/>
      <c r="AJ49181" s="1"/>
      <c r="AK49181" s="1"/>
      <c r="AL49181" s="1"/>
    </row>
    <row r="49182">
      <c r="I49182" s="1"/>
      <c r="J49182" s="1"/>
      <c r="K49182" s="1"/>
      <c r="AA49182" s="1"/>
      <c r="AB49182" s="1"/>
      <c r="AC49182" s="1"/>
      <c r="AJ49182" s="1"/>
      <c r="AK49182" s="1"/>
      <c r="AL49182" s="1"/>
    </row>
    <row r="49183">
      <c r="I49183" s="1"/>
      <c r="J49183" s="1"/>
      <c r="K49183" s="1"/>
      <c r="AA49183" s="1"/>
      <c r="AB49183" s="1"/>
      <c r="AC49183" s="1"/>
      <c r="AJ49183" s="1"/>
      <c r="AK49183" s="1"/>
      <c r="AL49183" s="1"/>
    </row>
    <row r="49184">
      <c r="I49184" s="1"/>
      <c r="J49184" s="1"/>
      <c r="K49184" s="1"/>
      <c r="AA49184" s="1"/>
      <c r="AB49184" s="1"/>
      <c r="AC49184" s="1"/>
      <c r="AJ49184" s="1"/>
      <c r="AK49184" s="1"/>
      <c r="AL49184" s="1"/>
    </row>
    <row r="49185">
      <c r="I49185" s="1"/>
      <c r="J49185" s="1"/>
      <c r="K49185" s="1"/>
      <c r="AA49185" s="1"/>
      <c r="AB49185" s="1"/>
      <c r="AC49185" s="1"/>
      <c r="AJ49185" s="1"/>
      <c r="AK49185" s="1"/>
      <c r="AL49185" s="1"/>
    </row>
    <row r="49186">
      <c r="I49186" s="1"/>
      <c r="J49186" s="1"/>
      <c r="K49186" s="1"/>
      <c r="AA49186" s="1"/>
      <c r="AB49186" s="1"/>
      <c r="AC49186" s="1"/>
      <c r="AJ49186" s="1"/>
      <c r="AK49186" s="1"/>
      <c r="AL49186" s="1"/>
    </row>
    <row r="49187">
      <c r="I49187" s="1"/>
      <c r="J49187" s="1"/>
      <c r="K49187" s="1"/>
      <c r="AA49187" s="1"/>
      <c r="AB49187" s="1"/>
      <c r="AC49187" s="1"/>
      <c r="AJ49187" s="1"/>
      <c r="AK49187" s="1"/>
      <c r="AL49187" s="1"/>
    </row>
    <row r="49188">
      <c r="I49188" s="1"/>
      <c r="J49188" s="1"/>
      <c r="K49188" s="1"/>
      <c r="AA49188" s="1"/>
      <c r="AB49188" s="1"/>
      <c r="AC49188" s="1"/>
      <c r="AJ49188" s="1"/>
      <c r="AK49188" s="1"/>
      <c r="AL49188" s="1"/>
    </row>
    <row r="49189">
      <c r="I49189" s="1"/>
      <c r="J49189" s="1"/>
      <c r="K49189" s="1"/>
      <c r="AA49189" s="1"/>
      <c r="AB49189" s="1"/>
      <c r="AC49189" s="1"/>
      <c r="AJ49189" s="1"/>
      <c r="AK49189" s="1"/>
      <c r="AL49189" s="1"/>
    </row>
    <row r="49190">
      <c r="I49190" s="1"/>
      <c r="J49190" s="1"/>
      <c r="K49190" s="1"/>
      <c r="AA49190" s="1"/>
      <c r="AB49190" s="1"/>
      <c r="AC49190" s="1"/>
      <c r="AJ49190" s="1"/>
      <c r="AK49190" s="1"/>
      <c r="AL49190" s="1"/>
    </row>
    <row r="49191">
      <c r="I49191" s="1"/>
      <c r="J49191" s="1"/>
      <c r="K49191" s="1"/>
      <c r="AA49191" s="1"/>
      <c r="AB49191" s="1"/>
      <c r="AC49191" s="1"/>
      <c r="AJ49191" s="1"/>
      <c r="AK49191" s="1"/>
      <c r="AL49191" s="1"/>
    </row>
    <row r="49192">
      <c r="I49192" s="1"/>
      <c r="J49192" s="1"/>
      <c r="K49192" s="1"/>
      <c r="AA49192" s="1"/>
      <c r="AB49192" s="1"/>
      <c r="AC49192" s="1"/>
      <c r="AJ49192" s="1"/>
      <c r="AK49192" s="1"/>
      <c r="AL49192" s="1"/>
    </row>
    <row r="49193">
      <c r="I49193" s="1"/>
      <c r="J49193" s="1"/>
      <c r="K49193" s="1"/>
      <c r="AA49193" s="1"/>
      <c r="AB49193" s="1"/>
      <c r="AC49193" s="1"/>
      <c r="AJ49193" s="1"/>
      <c r="AK49193" s="1"/>
      <c r="AL49193" s="1"/>
    </row>
    <row r="49194">
      <c r="I49194" s="1"/>
      <c r="J49194" s="1"/>
      <c r="K49194" s="1"/>
      <c r="AA49194" s="1"/>
      <c r="AB49194" s="1"/>
      <c r="AC49194" s="1"/>
      <c r="AJ49194" s="1"/>
      <c r="AK49194" s="1"/>
      <c r="AL49194" s="1"/>
    </row>
    <row r="49195">
      <c r="I49195" s="1"/>
      <c r="J49195" s="1"/>
      <c r="K49195" s="1"/>
      <c r="AA49195" s="1"/>
      <c r="AB49195" s="1"/>
      <c r="AC49195" s="1"/>
      <c r="AJ49195" s="1"/>
      <c r="AK49195" s="1"/>
      <c r="AL49195" s="1"/>
    </row>
    <row r="49196">
      <c r="I49196" s="1"/>
      <c r="J49196" s="1"/>
      <c r="K49196" s="1"/>
      <c r="AA49196" s="1"/>
      <c r="AB49196" s="1"/>
      <c r="AC49196" s="1"/>
      <c r="AJ49196" s="1"/>
      <c r="AK49196" s="1"/>
      <c r="AL49196" s="1"/>
    </row>
    <row r="49197">
      <c r="I49197" s="1"/>
      <c r="J49197" s="1"/>
      <c r="K49197" s="1"/>
      <c r="AA49197" s="1"/>
      <c r="AB49197" s="1"/>
      <c r="AC49197" s="1"/>
      <c r="AJ49197" s="1"/>
      <c r="AK49197" s="1"/>
      <c r="AL49197" s="1"/>
    </row>
    <row r="49198">
      <c r="I49198" s="1"/>
      <c r="J49198" s="1"/>
      <c r="K49198" s="1"/>
      <c r="AA49198" s="1"/>
      <c r="AB49198" s="1"/>
      <c r="AC49198" s="1"/>
      <c r="AJ49198" s="1"/>
      <c r="AK49198" s="1"/>
      <c r="AL49198" s="1"/>
    </row>
    <row r="49199">
      <c r="I49199" s="1"/>
      <c r="J49199" s="1"/>
      <c r="K49199" s="1"/>
      <c r="AA49199" s="1"/>
      <c r="AB49199" s="1"/>
      <c r="AC49199" s="1"/>
      <c r="AJ49199" s="1"/>
      <c r="AK49199" s="1"/>
      <c r="AL49199" s="1"/>
    </row>
    <row r="49200">
      <c r="I49200" s="1"/>
      <c r="J49200" s="1"/>
      <c r="K49200" s="1"/>
      <c r="AA49200" s="1"/>
      <c r="AB49200" s="1"/>
      <c r="AC49200" s="1"/>
      <c r="AJ49200" s="1"/>
      <c r="AK49200" s="1"/>
      <c r="AL49200" s="1"/>
    </row>
    <row r="49201">
      <c r="I49201" s="1"/>
      <c r="J49201" s="1"/>
      <c r="K49201" s="1"/>
      <c r="AA49201" s="1"/>
      <c r="AB49201" s="1"/>
      <c r="AC49201" s="1"/>
      <c r="AJ49201" s="1"/>
      <c r="AK49201" s="1"/>
      <c r="AL49201" s="1"/>
    </row>
    <row r="49202">
      <c r="I49202" s="1"/>
      <c r="J49202" s="1"/>
      <c r="K49202" s="1"/>
      <c r="AA49202" s="1"/>
      <c r="AB49202" s="1"/>
      <c r="AC49202" s="1"/>
      <c r="AJ49202" s="1"/>
      <c r="AK49202" s="1"/>
      <c r="AL49202" s="1"/>
    </row>
    <row r="49203">
      <c r="I49203" s="1"/>
      <c r="J49203" s="1"/>
      <c r="K49203" s="1"/>
      <c r="AA49203" s="1"/>
      <c r="AB49203" s="1"/>
      <c r="AC49203" s="1"/>
      <c r="AJ49203" s="1"/>
      <c r="AK49203" s="1"/>
      <c r="AL49203" s="1"/>
    </row>
    <row r="49204">
      <c r="I49204" s="1"/>
      <c r="J49204" s="1"/>
      <c r="K49204" s="1"/>
      <c r="AA49204" s="1"/>
      <c r="AB49204" s="1"/>
      <c r="AC49204" s="1"/>
      <c r="AJ49204" s="1"/>
      <c r="AK49204" s="1"/>
      <c r="AL49204" s="1"/>
    </row>
    <row r="49205">
      <c r="I49205" s="1"/>
      <c r="J49205" s="1"/>
      <c r="K49205" s="1"/>
      <c r="AA49205" s="1"/>
      <c r="AB49205" s="1"/>
      <c r="AC49205" s="1"/>
      <c r="AJ49205" s="1"/>
      <c r="AK49205" s="1"/>
      <c r="AL49205" s="1"/>
    </row>
    <row r="49206">
      <c r="I49206" s="1"/>
      <c r="J49206" s="1"/>
      <c r="K49206" s="1"/>
      <c r="AA49206" s="1"/>
      <c r="AB49206" s="1"/>
      <c r="AC49206" s="1"/>
      <c r="AJ49206" s="1"/>
      <c r="AK49206" s="1"/>
      <c r="AL49206" s="1"/>
    </row>
    <row r="49207">
      <c r="I49207" s="1"/>
      <c r="J49207" s="1"/>
      <c r="K49207" s="1"/>
      <c r="AA49207" s="1"/>
      <c r="AB49207" s="1"/>
      <c r="AC49207" s="1"/>
      <c r="AJ49207" s="1"/>
      <c r="AK49207" s="1"/>
      <c r="AL49207" s="1"/>
    </row>
    <row r="49208">
      <c r="I49208" s="1"/>
      <c r="J49208" s="1"/>
      <c r="K49208" s="1"/>
      <c r="AA49208" s="1"/>
      <c r="AB49208" s="1"/>
      <c r="AC49208" s="1"/>
      <c r="AJ49208" s="1"/>
      <c r="AK49208" s="1"/>
      <c r="AL49208" s="1"/>
    </row>
    <row r="49209">
      <c r="I49209" s="1"/>
      <c r="J49209" s="1"/>
      <c r="K49209" s="1"/>
      <c r="AA49209" s="1"/>
      <c r="AB49209" s="1"/>
      <c r="AC49209" s="1"/>
      <c r="AJ49209" s="1"/>
      <c r="AK49209" s="1"/>
      <c r="AL49209" s="1"/>
    </row>
    <row r="49210">
      <c r="I49210" s="1"/>
      <c r="J49210" s="1"/>
      <c r="K49210" s="1"/>
      <c r="AA49210" s="1"/>
      <c r="AB49210" s="1"/>
      <c r="AC49210" s="1"/>
      <c r="AJ49210" s="1"/>
      <c r="AK49210" s="1"/>
      <c r="AL49210" s="1"/>
    </row>
    <row r="49211">
      <c r="I49211" s="1"/>
      <c r="J49211" s="1"/>
      <c r="K49211" s="1"/>
      <c r="AA49211" s="1"/>
      <c r="AB49211" s="1"/>
      <c r="AC49211" s="1"/>
      <c r="AJ49211" s="1"/>
      <c r="AK49211" s="1"/>
      <c r="AL49211" s="1"/>
    </row>
    <row r="49212">
      <c r="I49212" s="1"/>
      <c r="J49212" s="1"/>
      <c r="K49212" s="1"/>
      <c r="AA49212" s="1"/>
      <c r="AB49212" s="1"/>
      <c r="AC49212" s="1"/>
      <c r="AJ49212" s="1"/>
      <c r="AK49212" s="1"/>
      <c r="AL49212" s="1"/>
    </row>
    <row r="49213">
      <c r="I49213" s="1"/>
      <c r="J49213" s="1"/>
      <c r="K49213" s="1"/>
      <c r="AA49213" s="1"/>
      <c r="AB49213" s="1"/>
      <c r="AC49213" s="1"/>
      <c r="AJ49213" s="1"/>
      <c r="AK49213" s="1"/>
      <c r="AL49213" s="1"/>
    </row>
    <row r="49214">
      <c r="I49214" s="1"/>
      <c r="J49214" s="1"/>
      <c r="K49214" s="1"/>
      <c r="AA49214" s="1"/>
      <c r="AB49214" s="1"/>
      <c r="AC49214" s="1"/>
      <c r="AJ49214" s="1"/>
      <c r="AK49214" s="1"/>
      <c r="AL49214" s="1"/>
    </row>
    <row r="49215">
      <c r="I49215" s="1"/>
      <c r="J49215" s="1"/>
      <c r="K49215" s="1"/>
      <c r="AA49215" s="1"/>
      <c r="AB49215" s="1"/>
      <c r="AC49215" s="1"/>
      <c r="AJ49215" s="1"/>
      <c r="AK49215" s="1"/>
      <c r="AL49215" s="1"/>
    </row>
    <row r="49216">
      <c r="I49216" s="1"/>
      <c r="J49216" s="1"/>
      <c r="K49216" s="1"/>
      <c r="AA49216" s="1"/>
      <c r="AB49216" s="1"/>
      <c r="AC49216" s="1"/>
      <c r="AJ49216" s="1"/>
      <c r="AK49216" s="1"/>
      <c r="AL49216" s="1"/>
    </row>
    <row r="49217">
      <c r="I49217" s="1"/>
      <c r="J49217" s="1"/>
      <c r="K49217" s="1"/>
      <c r="AA49217" s="1"/>
      <c r="AB49217" s="1"/>
      <c r="AC49217" s="1"/>
      <c r="AJ49217" s="1"/>
      <c r="AK49217" s="1"/>
      <c r="AL49217" s="1"/>
    </row>
    <row r="49218">
      <c r="I49218" s="1"/>
      <c r="J49218" s="1"/>
      <c r="K49218" s="1"/>
      <c r="AA49218" s="1"/>
      <c r="AB49218" s="1"/>
      <c r="AC49218" s="1"/>
      <c r="AJ49218" s="1"/>
      <c r="AK49218" s="1"/>
      <c r="AL49218" s="1"/>
    </row>
    <row r="49219">
      <c r="I49219" s="1"/>
      <c r="J49219" s="1"/>
      <c r="K49219" s="1"/>
      <c r="AA49219" s="1"/>
      <c r="AB49219" s="1"/>
      <c r="AC49219" s="1"/>
      <c r="AJ49219" s="1"/>
      <c r="AK49219" s="1"/>
      <c r="AL49219" s="1"/>
    </row>
    <row r="49220">
      <c r="I49220" s="1"/>
      <c r="J49220" s="1"/>
      <c r="K49220" s="1"/>
      <c r="AA49220" s="1"/>
      <c r="AB49220" s="1"/>
      <c r="AC49220" s="1"/>
      <c r="AJ49220" s="1"/>
      <c r="AK49220" s="1"/>
      <c r="AL49220" s="1"/>
    </row>
    <row r="49221">
      <c r="I49221" s="1"/>
      <c r="J49221" s="1"/>
      <c r="K49221" s="1"/>
      <c r="AA49221" s="1"/>
      <c r="AB49221" s="1"/>
      <c r="AC49221" s="1"/>
      <c r="AJ49221" s="1"/>
      <c r="AK49221" s="1"/>
      <c r="AL49221" s="1"/>
    </row>
    <row r="49222">
      <c r="I49222" s="1"/>
      <c r="J49222" s="1"/>
      <c r="K49222" s="1"/>
      <c r="AA49222" s="1"/>
      <c r="AB49222" s="1"/>
      <c r="AC49222" s="1"/>
      <c r="AJ49222" s="1"/>
      <c r="AK49222" s="1"/>
      <c r="AL49222" s="1"/>
    </row>
    <row r="49223">
      <c r="I49223" s="1"/>
      <c r="J49223" s="1"/>
      <c r="K49223" s="1"/>
      <c r="AA49223" s="1"/>
      <c r="AB49223" s="1"/>
      <c r="AC49223" s="1"/>
      <c r="AJ49223" s="1"/>
      <c r="AK49223" s="1"/>
      <c r="AL49223" s="1"/>
    </row>
    <row r="49224">
      <c r="I49224" s="1"/>
      <c r="J49224" s="1"/>
      <c r="K49224" s="1"/>
      <c r="AA49224" s="1"/>
      <c r="AB49224" s="1"/>
      <c r="AC49224" s="1"/>
      <c r="AJ49224" s="1"/>
      <c r="AK49224" s="1"/>
      <c r="AL49224" s="1"/>
    </row>
    <row r="49225">
      <c r="I49225" s="1"/>
      <c r="J49225" s="1"/>
      <c r="K49225" s="1"/>
      <c r="AA49225" s="1"/>
      <c r="AB49225" s="1"/>
      <c r="AC49225" s="1"/>
      <c r="AJ49225" s="1"/>
      <c r="AK49225" s="1"/>
      <c r="AL49225" s="1"/>
    </row>
    <row r="49226">
      <c r="I49226" s="1"/>
      <c r="J49226" s="1"/>
      <c r="K49226" s="1"/>
      <c r="AA49226" s="1"/>
      <c r="AB49226" s="1"/>
      <c r="AC49226" s="1"/>
      <c r="AJ49226" s="1"/>
      <c r="AK49226" s="1"/>
      <c r="AL49226" s="1"/>
    </row>
    <row r="49227">
      <c r="I49227" s="1"/>
      <c r="J49227" s="1"/>
      <c r="K49227" s="1"/>
      <c r="AA49227" s="1"/>
      <c r="AB49227" s="1"/>
      <c r="AC49227" s="1"/>
      <c r="AJ49227" s="1"/>
      <c r="AK49227" s="1"/>
      <c r="AL49227" s="1"/>
    </row>
    <row r="49228">
      <c r="I49228" s="1"/>
      <c r="J49228" s="1"/>
      <c r="K49228" s="1"/>
      <c r="AA49228" s="1"/>
      <c r="AB49228" s="1"/>
      <c r="AC49228" s="1"/>
      <c r="AJ49228" s="1"/>
      <c r="AK49228" s="1"/>
      <c r="AL49228" s="1"/>
    </row>
    <row r="49229">
      <c r="I49229" s="1"/>
      <c r="J49229" s="1"/>
      <c r="K49229" s="1"/>
      <c r="AA49229" s="1"/>
      <c r="AB49229" s="1"/>
      <c r="AC49229" s="1"/>
      <c r="AJ49229" s="1"/>
      <c r="AK49229" s="1"/>
      <c r="AL49229" s="1"/>
    </row>
    <row r="49230">
      <c r="I49230" s="1"/>
      <c r="J49230" s="1"/>
      <c r="K49230" s="1"/>
      <c r="AA49230" s="1"/>
      <c r="AB49230" s="1"/>
      <c r="AC49230" s="1"/>
      <c r="AJ49230" s="1"/>
      <c r="AK49230" s="1"/>
      <c r="AL49230" s="1"/>
    </row>
    <row r="49231">
      <c r="I49231" s="1"/>
      <c r="J49231" s="1"/>
      <c r="K49231" s="1"/>
      <c r="AA49231" s="1"/>
      <c r="AB49231" s="1"/>
      <c r="AC49231" s="1"/>
      <c r="AJ49231" s="1"/>
      <c r="AK49231" s="1"/>
      <c r="AL49231" s="1"/>
    </row>
    <row r="49232">
      <c r="I49232" s="1"/>
      <c r="J49232" s="1"/>
      <c r="K49232" s="1"/>
      <c r="AA49232" s="1"/>
      <c r="AB49232" s="1"/>
      <c r="AC49232" s="1"/>
      <c r="AJ49232" s="1"/>
      <c r="AK49232" s="1"/>
      <c r="AL49232" s="1"/>
    </row>
    <row r="49233">
      <c r="I49233" s="1"/>
      <c r="J49233" s="1"/>
      <c r="K49233" s="1"/>
      <c r="AA49233" s="1"/>
      <c r="AB49233" s="1"/>
      <c r="AC49233" s="1"/>
      <c r="AJ49233" s="1"/>
      <c r="AK49233" s="1"/>
      <c r="AL49233" s="1"/>
    </row>
    <row r="49234">
      <c r="I49234" s="1"/>
      <c r="J49234" s="1"/>
      <c r="K49234" s="1"/>
      <c r="AA49234" s="1"/>
      <c r="AB49234" s="1"/>
      <c r="AC49234" s="1"/>
      <c r="AJ49234" s="1"/>
      <c r="AK49234" s="1"/>
      <c r="AL49234" s="1"/>
    </row>
    <row r="49235">
      <c r="I49235" s="1"/>
      <c r="J49235" s="1"/>
      <c r="K49235" s="1"/>
      <c r="AA49235" s="1"/>
      <c r="AB49235" s="1"/>
      <c r="AC49235" s="1"/>
      <c r="AJ49235" s="1"/>
      <c r="AK49235" s="1"/>
      <c r="AL49235" s="1"/>
    </row>
    <row r="49236">
      <c r="I49236" s="1"/>
      <c r="J49236" s="1"/>
      <c r="K49236" s="1"/>
      <c r="AA49236" s="1"/>
      <c r="AB49236" s="1"/>
      <c r="AC49236" s="1"/>
      <c r="AJ49236" s="1"/>
      <c r="AK49236" s="1"/>
      <c r="AL49236" s="1"/>
    </row>
    <row r="49237">
      <c r="I49237" s="1"/>
      <c r="J49237" s="1"/>
      <c r="K49237" s="1"/>
      <c r="AA49237" s="1"/>
      <c r="AB49237" s="1"/>
      <c r="AC49237" s="1"/>
      <c r="AJ49237" s="1"/>
      <c r="AK49237" s="1"/>
      <c r="AL49237" s="1"/>
    </row>
    <row r="49238">
      <c r="I49238" s="1"/>
      <c r="J49238" s="1"/>
      <c r="K49238" s="1"/>
      <c r="AA49238" s="1"/>
      <c r="AB49238" s="1"/>
      <c r="AC49238" s="1"/>
      <c r="AJ49238" s="1"/>
      <c r="AK49238" s="1"/>
      <c r="AL49238" s="1"/>
    </row>
    <row r="49239">
      <c r="I49239" s="1"/>
      <c r="J49239" s="1"/>
      <c r="K49239" s="1"/>
      <c r="AA49239" s="1"/>
      <c r="AB49239" s="1"/>
      <c r="AC49239" s="1"/>
      <c r="AJ49239" s="1"/>
      <c r="AK49239" s="1"/>
      <c r="AL49239" s="1"/>
    </row>
    <row r="49240">
      <c r="I49240" s="1"/>
      <c r="J49240" s="1"/>
      <c r="K49240" s="1"/>
      <c r="AA49240" s="1"/>
      <c r="AB49240" s="1"/>
      <c r="AC49240" s="1"/>
      <c r="AJ49240" s="1"/>
      <c r="AK49240" s="1"/>
      <c r="AL49240" s="1"/>
    </row>
    <row r="49241">
      <c r="I49241" s="1"/>
      <c r="J49241" s="1"/>
      <c r="K49241" s="1"/>
      <c r="AA49241" s="1"/>
      <c r="AB49241" s="1"/>
      <c r="AC49241" s="1"/>
      <c r="AJ49241" s="1"/>
      <c r="AK49241" s="1"/>
      <c r="AL49241" s="1"/>
    </row>
    <row r="49242">
      <c r="I49242" s="1"/>
      <c r="J49242" s="1"/>
      <c r="K49242" s="1"/>
      <c r="AA49242" s="1"/>
      <c r="AB49242" s="1"/>
      <c r="AC49242" s="1"/>
      <c r="AJ49242" s="1"/>
      <c r="AK49242" s="1"/>
      <c r="AL49242" s="1"/>
    </row>
    <row r="49243">
      <c r="I49243" s="1"/>
      <c r="J49243" s="1"/>
      <c r="K49243" s="1"/>
      <c r="AA49243" s="1"/>
      <c r="AB49243" s="1"/>
      <c r="AC49243" s="1"/>
      <c r="AJ49243" s="1"/>
      <c r="AK49243" s="1"/>
      <c r="AL49243" s="1"/>
    </row>
    <row r="49244">
      <c r="I49244" s="1"/>
      <c r="J49244" s="1"/>
      <c r="K49244" s="1"/>
      <c r="AA49244" s="1"/>
      <c r="AB49244" s="1"/>
      <c r="AC49244" s="1"/>
      <c r="AJ49244" s="1"/>
      <c r="AK49244" s="1"/>
      <c r="AL49244" s="1"/>
    </row>
    <row r="49245">
      <c r="I49245" s="1"/>
      <c r="J49245" s="1"/>
      <c r="K49245" s="1"/>
      <c r="AA49245" s="1"/>
      <c r="AB49245" s="1"/>
      <c r="AC49245" s="1"/>
      <c r="AJ49245" s="1"/>
      <c r="AK49245" s="1"/>
      <c r="AL49245" s="1"/>
    </row>
    <row r="49246">
      <c r="I49246" s="1"/>
      <c r="J49246" s="1"/>
      <c r="K49246" s="1"/>
      <c r="AA49246" s="1"/>
      <c r="AB49246" s="1"/>
      <c r="AC49246" s="1"/>
      <c r="AJ49246" s="1"/>
      <c r="AK49246" s="1"/>
      <c r="AL49246" s="1"/>
    </row>
    <row r="49247">
      <c r="I49247" s="1"/>
      <c r="J49247" s="1"/>
      <c r="K49247" s="1"/>
      <c r="AA49247" s="1"/>
      <c r="AB49247" s="1"/>
      <c r="AC49247" s="1"/>
      <c r="AJ49247" s="1"/>
      <c r="AK49247" s="1"/>
      <c r="AL49247" s="1"/>
    </row>
    <row r="49248">
      <c r="I49248" s="1"/>
      <c r="J49248" s="1"/>
      <c r="K49248" s="1"/>
      <c r="AA49248" s="1"/>
      <c r="AB49248" s="1"/>
      <c r="AC49248" s="1"/>
      <c r="AJ49248" s="1"/>
      <c r="AK49248" s="1"/>
      <c r="AL49248" s="1"/>
    </row>
    <row r="49249">
      <c r="I49249" s="1"/>
      <c r="J49249" s="1"/>
      <c r="K49249" s="1"/>
      <c r="AA49249" s="1"/>
      <c r="AB49249" s="1"/>
      <c r="AC49249" s="1"/>
      <c r="AJ49249" s="1"/>
      <c r="AK49249" s="1"/>
      <c r="AL49249" s="1"/>
    </row>
    <row r="49250">
      <c r="I49250" s="1"/>
      <c r="J49250" s="1"/>
      <c r="K49250" s="1"/>
      <c r="AA49250" s="1"/>
      <c r="AB49250" s="1"/>
      <c r="AC49250" s="1"/>
      <c r="AJ49250" s="1"/>
      <c r="AK49250" s="1"/>
      <c r="AL49250" s="1"/>
    </row>
    <row r="49251">
      <c r="I49251" s="1"/>
      <c r="J49251" s="1"/>
      <c r="K49251" s="1"/>
      <c r="AA49251" s="1"/>
      <c r="AB49251" s="1"/>
      <c r="AC49251" s="1"/>
      <c r="AJ49251" s="1"/>
      <c r="AK49251" s="1"/>
      <c r="AL49251" s="1"/>
    </row>
    <row r="49252">
      <c r="I49252" s="1"/>
      <c r="J49252" s="1"/>
      <c r="K49252" s="1"/>
      <c r="AA49252" s="1"/>
      <c r="AB49252" s="1"/>
      <c r="AC49252" s="1"/>
      <c r="AJ49252" s="1"/>
      <c r="AK49252" s="1"/>
      <c r="AL49252" s="1"/>
    </row>
    <row r="49253">
      <c r="I49253" s="1"/>
      <c r="J49253" s="1"/>
      <c r="K49253" s="1"/>
      <c r="AA49253" s="1"/>
      <c r="AB49253" s="1"/>
      <c r="AC49253" s="1"/>
      <c r="AJ49253" s="1"/>
      <c r="AK49253" s="1"/>
      <c r="AL49253" s="1"/>
    </row>
    <row r="49254">
      <c r="I49254" s="1"/>
      <c r="J49254" s="1"/>
      <c r="K49254" s="1"/>
      <c r="AA49254" s="1"/>
      <c r="AB49254" s="1"/>
      <c r="AC49254" s="1"/>
      <c r="AJ49254" s="1"/>
      <c r="AK49254" s="1"/>
      <c r="AL49254" s="1"/>
    </row>
    <row r="49255">
      <c r="I49255" s="1"/>
      <c r="J49255" s="1"/>
      <c r="K49255" s="1"/>
      <c r="AA49255" s="1"/>
      <c r="AB49255" s="1"/>
      <c r="AC49255" s="1"/>
      <c r="AJ49255" s="1"/>
      <c r="AK49255" s="1"/>
      <c r="AL49255" s="1"/>
    </row>
    <row r="49256">
      <c r="I49256" s="1"/>
      <c r="J49256" s="1"/>
      <c r="K49256" s="1"/>
      <c r="AA49256" s="1"/>
      <c r="AB49256" s="1"/>
      <c r="AC49256" s="1"/>
      <c r="AJ49256" s="1"/>
      <c r="AK49256" s="1"/>
      <c r="AL49256" s="1"/>
    </row>
    <row r="49257">
      <c r="I49257" s="1"/>
      <c r="J49257" s="1"/>
      <c r="K49257" s="1"/>
      <c r="AA49257" s="1"/>
      <c r="AB49257" s="1"/>
      <c r="AC49257" s="1"/>
      <c r="AJ49257" s="1"/>
      <c r="AK49257" s="1"/>
      <c r="AL49257" s="1"/>
    </row>
    <row r="49258">
      <c r="I49258" s="1"/>
      <c r="J49258" s="1"/>
      <c r="K49258" s="1"/>
      <c r="AA49258" s="1"/>
      <c r="AB49258" s="1"/>
      <c r="AC49258" s="1"/>
      <c r="AJ49258" s="1"/>
      <c r="AK49258" s="1"/>
      <c r="AL49258" s="1"/>
    </row>
    <row r="49259">
      <c r="I49259" s="1"/>
      <c r="J49259" s="1"/>
      <c r="K49259" s="1"/>
      <c r="AA49259" s="1"/>
      <c r="AB49259" s="1"/>
      <c r="AC49259" s="1"/>
      <c r="AJ49259" s="1"/>
      <c r="AK49259" s="1"/>
      <c r="AL49259" s="1"/>
    </row>
    <row r="49260">
      <c r="I49260" s="1"/>
      <c r="J49260" s="1"/>
      <c r="K49260" s="1"/>
      <c r="AA49260" s="1"/>
      <c r="AB49260" s="1"/>
      <c r="AC49260" s="1"/>
      <c r="AJ49260" s="1"/>
      <c r="AK49260" s="1"/>
      <c r="AL49260" s="1"/>
    </row>
    <row r="49261">
      <c r="I49261" s="1"/>
      <c r="J49261" s="1"/>
      <c r="K49261" s="1"/>
      <c r="AA49261" s="1"/>
      <c r="AB49261" s="1"/>
      <c r="AC49261" s="1"/>
      <c r="AJ49261" s="1"/>
      <c r="AK49261" s="1"/>
      <c r="AL49261" s="1"/>
    </row>
    <row r="49262">
      <c r="I49262" s="1"/>
      <c r="J49262" s="1"/>
      <c r="K49262" s="1"/>
      <c r="AA49262" s="1"/>
      <c r="AB49262" s="1"/>
      <c r="AC49262" s="1"/>
      <c r="AJ49262" s="1"/>
      <c r="AK49262" s="1"/>
      <c r="AL49262" s="1"/>
    </row>
    <row r="49263">
      <c r="I49263" s="1"/>
      <c r="J49263" s="1"/>
      <c r="K49263" s="1"/>
      <c r="AA49263" s="1"/>
      <c r="AB49263" s="1"/>
      <c r="AC49263" s="1"/>
      <c r="AJ49263" s="1"/>
      <c r="AK49263" s="1"/>
      <c r="AL49263" s="1"/>
    </row>
    <row r="49264">
      <c r="I49264" s="1"/>
      <c r="J49264" s="1"/>
      <c r="K49264" s="1"/>
      <c r="AA49264" s="1"/>
      <c r="AB49264" s="1"/>
      <c r="AC49264" s="1"/>
      <c r="AJ49264" s="1"/>
      <c r="AK49264" s="1"/>
      <c r="AL49264" s="1"/>
    </row>
    <row r="49265">
      <c r="I49265" s="1"/>
      <c r="J49265" s="1"/>
      <c r="K49265" s="1"/>
      <c r="AA49265" s="1"/>
      <c r="AB49265" s="1"/>
      <c r="AC49265" s="1"/>
      <c r="AJ49265" s="1"/>
      <c r="AK49265" s="1"/>
      <c r="AL49265" s="1"/>
    </row>
    <row r="49266">
      <c r="I49266" s="1"/>
      <c r="J49266" s="1"/>
      <c r="K49266" s="1"/>
      <c r="AA49266" s="1"/>
      <c r="AB49266" s="1"/>
      <c r="AC49266" s="1"/>
      <c r="AJ49266" s="1"/>
      <c r="AK49266" s="1"/>
      <c r="AL49266" s="1"/>
    </row>
    <row r="49267">
      <c r="I49267" s="1"/>
      <c r="J49267" s="1"/>
      <c r="K49267" s="1"/>
      <c r="AA49267" s="1"/>
      <c r="AB49267" s="1"/>
      <c r="AC49267" s="1"/>
      <c r="AJ49267" s="1"/>
      <c r="AK49267" s="1"/>
      <c r="AL49267" s="1"/>
    </row>
    <row r="49268">
      <c r="I49268" s="1"/>
      <c r="J49268" s="1"/>
      <c r="K49268" s="1"/>
      <c r="AA49268" s="1"/>
      <c r="AB49268" s="1"/>
      <c r="AC49268" s="1"/>
      <c r="AJ49268" s="1"/>
      <c r="AK49268" s="1"/>
      <c r="AL49268" s="1"/>
    </row>
    <row r="49269">
      <c r="I49269" s="1"/>
      <c r="J49269" s="1"/>
      <c r="K49269" s="1"/>
      <c r="AA49269" s="1"/>
      <c r="AB49269" s="1"/>
      <c r="AC49269" s="1"/>
      <c r="AJ49269" s="1"/>
      <c r="AK49269" s="1"/>
      <c r="AL49269" s="1"/>
    </row>
    <row r="49270">
      <c r="I49270" s="1"/>
      <c r="J49270" s="1"/>
      <c r="K49270" s="1"/>
      <c r="AA49270" s="1"/>
      <c r="AB49270" s="1"/>
      <c r="AC49270" s="1"/>
      <c r="AJ49270" s="1"/>
      <c r="AK49270" s="1"/>
      <c r="AL49270" s="1"/>
    </row>
    <row r="49271">
      <c r="I49271" s="1"/>
      <c r="J49271" s="1"/>
      <c r="K49271" s="1"/>
      <c r="AA49271" s="1"/>
      <c r="AB49271" s="1"/>
      <c r="AC49271" s="1"/>
      <c r="AJ49271" s="1"/>
      <c r="AK49271" s="1"/>
      <c r="AL49271" s="1"/>
    </row>
    <row r="49272">
      <c r="I49272" s="1"/>
      <c r="J49272" s="1"/>
      <c r="K49272" s="1"/>
      <c r="AA49272" s="1"/>
      <c r="AB49272" s="1"/>
      <c r="AC49272" s="1"/>
      <c r="AJ49272" s="1"/>
      <c r="AK49272" s="1"/>
      <c r="AL49272" s="1"/>
    </row>
    <row r="49273">
      <c r="I49273" s="1"/>
      <c r="J49273" s="1"/>
      <c r="K49273" s="1"/>
      <c r="AA49273" s="1"/>
      <c r="AB49273" s="1"/>
      <c r="AC49273" s="1"/>
      <c r="AJ49273" s="1"/>
      <c r="AK49273" s="1"/>
      <c r="AL49273" s="1"/>
    </row>
    <row r="49274">
      <c r="I49274" s="1"/>
      <c r="J49274" s="1"/>
      <c r="K49274" s="1"/>
      <c r="AA49274" s="1"/>
      <c r="AB49274" s="1"/>
      <c r="AC49274" s="1"/>
      <c r="AJ49274" s="1"/>
      <c r="AK49274" s="1"/>
      <c r="AL49274" s="1"/>
    </row>
    <row r="49275">
      <c r="I49275" s="1"/>
      <c r="J49275" s="1"/>
      <c r="K49275" s="1"/>
      <c r="AA49275" s="1"/>
      <c r="AB49275" s="1"/>
      <c r="AC49275" s="1"/>
      <c r="AJ49275" s="1"/>
      <c r="AK49275" s="1"/>
      <c r="AL49275" s="1"/>
    </row>
    <row r="49276">
      <c r="I49276" s="1"/>
      <c r="J49276" s="1"/>
      <c r="K49276" s="1"/>
      <c r="AA49276" s="1"/>
      <c r="AB49276" s="1"/>
      <c r="AC49276" s="1"/>
      <c r="AJ49276" s="1"/>
      <c r="AK49276" s="1"/>
      <c r="AL49276" s="1"/>
    </row>
    <row r="49277">
      <c r="I49277" s="1"/>
      <c r="J49277" s="1"/>
      <c r="K49277" s="1"/>
      <c r="AA49277" s="1"/>
      <c r="AB49277" s="1"/>
      <c r="AC49277" s="1"/>
      <c r="AJ49277" s="1"/>
      <c r="AK49277" s="1"/>
      <c r="AL49277" s="1"/>
    </row>
    <row r="49278">
      <c r="I49278" s="1"/>
      <c r="J49278" s="1"/>
      <c r="K49278" s="1"/>
      <c r="AA49278" s="1"/>
      <c r="AB49278" s="1"/>
      <c r="AC49278" s="1"/>
      <c r="AJ49278" s="1"/>
      <c r="AK49278" s="1"/>
      <c r="AL49278" s="1"/>
    </row>
    <row r="49279">
      <c r="I49279" s="1"/>
      <c r="J49279" s="1"/>
      <c r="K49279" s="1"/>
      <c r="AA49279" s="1"/>
      <c r="AB49279" s="1"/>
      <c r="AC49279" s="1"/>
      <c r="AJ49279" s="1"/>
      <c r="AK49279" s="1"/>
      <c r="AL49279" s="1"/>
    </row>
    <row r="49280">
      <c r="I49280" s="1"/>
      <c r="J49280" s="1"/>
      <c r="K49280" s="1"/>
      <c r="AA49280" s="1"/>
      <c r="AB49280" s="1"/>
      <c r="AC49280" s="1"/>
      <c r="AJ49280" s="1"/>
      <c r="AK49280" s="1"/>
      <c r="AL49280" s="1"/>
    </row>
    <row r="49281">
      <c r="I49281" s="1"/>
      <c r="J49281" s="1"/>
      <c r="K49281" s="1"/>
      <c r="AA49281" s="1"/>
      <c r="AB49281" s="1"/>
      <c r="AC49281" s="1"/>
      <c r="AJ49281" s="1"/>
      <c r="AK49281" s="1"/>
      <c r="AL49281" s="1"/>
    </row>
    <row r="49282">
      <c r="I49282" s="1"/>
      <c r="J49282" s="1"/>
      <c r="K49282" s="1"/>
      <c r="AA49282" s="1"/>
      <c r="AB49282" s="1"/>
      <c r="AC49282" s="1"/>
      <c r="AJ49282" s="1"/>
      <c r="AK49282" s="1"/>
      <c r="AL49282" s="1"/>
    </row>
    <row r="49283">
      <c r="I49283" s="1"/>
      <c r="J49283" s="1"/>
      <c r="K49283" s="1"/>
      <c r="AA49283" s="1"/>
      <c r="AB49283" s="1"/>
      <c r="AC49283" s="1"/>
      <c r="AJ49283" s="1"/>
      <c r="AK49283" s="1"/>
      <c r="AL49283" s="1"/>
    </row>
    <row r="49284">
      <c r="I49284" s="1"/>
      <c r="J49284" s="1"/>
      <c r="K49284" s="1"/>
      <c r="AA49284" s="1"/>
      <c r="AB49284" s="1"/>
      <c r="AC49284" s="1"/>
      <c r="AJ49284" s="1"/>
      <c r="AK49284" s="1"/>
      <c r="AL49284" s="1"/>
    </row>
    <row r="49285">
      <c r="I49285" s="1"/>
      <c r="J49285" s="1"/>
      <c r="K49285" s="1"/>
      <c r="AA49285" s="1"/>
      <c r="AB49285" s="1"/>
      <c r="AC49285" s="1"/>
      <c r="AJ49285" s="1"/>
      <c r="AK49285" s="1"/>
      <c r="AL49285" s="1"/>
    </row>
    <row r="49286">
      <c r="I49286" s="1"/>
      <c r="J49286" s="1"/>
      <c r="K49286" s="1"/>
      <c r="AA49286" s="1"/>
      <c r="AB49286" s="1"/>
      <c r="AC49286" s="1"/>
      <c r="AJ49286" s="1"/>
      <c r="AK49286" s="1"/>
      <c r="AL49286" s="1"/>
    </row>
    <row r="49287">
      <c r="I49287" s="1"/>
      <c r="J49287" s="1"/>
      <c r="K49287" s="1"/>
      <c r="AA49287" s="1"/>
      <c r="AB49287" s="1"/>
      <c r="AC49287" s="1"/>
      <c r="AJ49287" s="1"/>
      <c r="AK49287" s="1"/>
      <c r="AL49287" s="1"/>
    </row>
    <row r="49288">
      <c r="I49288" s="1"/>
      <c r="J49288" s="1"/>
      <c r="K49288" s="1"/>
      <c r="AA49288" s="1"/>
      <c r="AB49288" s="1"/>
      <c r="AC49288" s="1"/>
      <c r="AJ49288" s="1"/>
      <c r="AK49288" s="1"/>
      <c r="AL49288" s="1"/>
    </row>
    <row r="49289">
      <c r="I49289" s="1"/>
      <c r="J49289" s="1"/>
      <c r="K49289" s="1"/>
      <c r="AA49289" s="1"/>
      <c r="AB49289" s="1"/>
      <c r="AC49289" s="1"/>
      <c r="AJ49289" s="1"/>
      <c r="AK49289" s="1"/>
      <c r="AL49289" s="1"/>
    </row>
    <row r="49290">
      <c r="I49290" s="1"/>
      <c r="J49290" s="1"/>
      <c r="K49290" s="1"/>
      <c r="AA49290" s="1"/>
      <c r="AB49290" s="1"/>
      <c r="AC49290" s="1"/>
      <c r="AJ49290" s="1"/>
      <c r="AK49290" s="1"/>
      <c r="AL49290" s="1"/>
    </row>
    <row r="49291">
      <c r="I49291" s="1"/>
      <c r="J49291" s="1"/>
      <c r="K49291" s="1"/>
      <c r="AA49291" s="1"/>
      <c r="AB49291" s="1"/>
      <c r="AC49291" s="1"/>
      <c r="AJ49291" s="1"/>
      <c r="AK49291" s="1"/>
      <c r="AL49291" s="1"/>
    </row>
    <row r="49292">
      <c r="I49292" s="1"/>
      <c r="J49292" s="1"/>
      <c r="K49292" s="1"/>
      <c r="AA49292" s="1"/>
      <c r="AB49292" s="1"/>
      <c r="AC49292" s="1"/>
      <c r="AJ49292" s="1"/>
      <c r="AK49292" s="1"/>
      <c r="AL49292" s="1"/>
    </row>
    <row r="49293">
      <c r="I49293" s="1"/>
      <c r="J49293" s="1"/>
      <c r="K49293" s="1"/>
      <c r="AA49293" s="1"/>
      <c r="AB49293" s="1"/>
      <c r="AC49293" s="1"/>
      <c r="AJ49293" s="1"/>
      <c r="AK49293" s="1"/>
      <c r="AL49293" s="1"/>
    </row>
    <row r="49294">
      <c r="I49294" s="1"/>
      <c r="J49294" s="1"/>
      <c r="K49294" s="1"/>
      <c r="AA49294" s="1"/>
      <c r="AB49294" s="1"/>
      <c r="AC49294" s="1"/>
      <c r="AJ49294" s="1"/>
      <c r="AK49294" s="1"/>
      <c r="AL49294" s="1"/>
    </row>
    <row r="49295">
      <c r="I49295" s="1"/>
      <c r="J49295" s="1"/>
      <c r="K49295" s="1"/>
      <c r="AA49295" s="1"/>
      <c r="AB49295" s="1"/>
      <c r="AC49295" s="1"/>
      <c r="AJ49295" s="1"/>
      <c r="AK49295" s="1"/>
      <c r="AL49295" s="1"/>
    </row>
    <row r="49296">
      <c r="I49296" s="1"/>
      <c r="J49296" s="1"/>
      <c r="K49296" s="1"/>
      <c r="AA49296" s="1"/>
      <c r="AB49296" s="1"/>
      <c r="AC49296" s="1"/>
      <c r="AJ49296" s="1"/>
      <c r="AK49296" s="1"/>
      <c r="AL49296" s="1"/>
    </row>
    <row r="49297">
      <c r="I49297" s="1"/>
      <c r="J49297" s="1"/>
      <c r="K49297" s="1"/>
      <c r="AA49297" s="1"/>
      <c r="AB49297" s="1"/>
      <c r="AC49297" s="1"/>
      <c r="AJ49297" s="1"/>
      <c r="AK49297" s="1"/>
      <c r="AL49297" s="1"/>
    </row>
    <row r="49298">
      <c r="I49298" s="1"/>
      <c r="J49298" s="1"/>
      <c r="K49298" s="1"/>
      <c r="AA49298" s="1"/>
      <c r="AB49298" s="1"/>
      <c r="AC49298" s="1"/>
      <c r="AJ49298" s="1"/>
      <c r="AK49298" s="1"/>
      <c r="AL49298" s="1"/>
    </row>
    <row r="49299">
      <c r="I49299" s="1"/>
      <c r="J49299" s="1"/>
      <c r="K49299" s="1"/>
      <c r="AA49299" s="1"/>
      <c r="AB49299" s="1"/>
      <c r="AC49299" s="1"/>
      <c r="AJ49299" s="1"/>
      <c r="AK49299" s="1"/>
      <c r="AL49299" s="1"/>
    </row>
    <row r="49300">
      <c r="I49300" s="1"/>
      <c r="J49300" s="1"/>
      <c r="K49300" s="1"/>
      <c r="AA49300" s="1"/>
      <c r="AB49300" s="1"/>
      <c r="AC49300" s="1"/>
      <c r="AJ49300" s="1"/>
      <c r="AK49300" s="1"/>
      <c r="AL49300" s="1"/>
    </row>
    <row r="49301">
      <c r="I49301" s="1"/>
      <c r="J49301" s="1"/>
      <c r="K49301" s="1"/>
      <c r="AA49301" s="1"/>
      <c r="AB49301" s="1"/>
      <c r="AC49301" s="1"/>
      <c r="AJ49301" s="1"/>
      <c r="AK49301" s="1"/>
      <c r="AL49301" s="1"/>
    </row>
    <row r="49302">
      <c r="I49302" s="1"/>
      <c r="J49302" s="1"/>
      <c r="K49302" s="1"/>
      <c r="AA49302" s="1"/>
      <c r="AB49302" s="1"/>
      <c r="AC49302" s="1"/>
      <c r="AJ49302" s="1"/>
      <c r="AK49302" s="1"/>
      <c r="AL49302" s="1"/>
    </row>
    <row r="49303">
      <c r="I49303" s="1"/>
      <c r="J49303" s="1"/>
      <c r="K49303" s="1"/>
      <c r="AA49303" s="1"/>
      <c r="AB49303" s="1"/>
      <c r="AC49303" s="1"/>
      <c r="AJ49303" s="1"/>
      <c r="AK49303" s="1"/>
      <c r="AL49303" s="1"/>
    </row>
    <row r="49304">
      <c r="I49304" s="1"/>
      <c r="J49304" s="1"/>
      <c r="K49304" s="1"/>
      <c r="AA49304" s="1"/>
      <c r="AB49304" s="1"/>
      <c r="AC49304" s="1"/>
      <c r="AJ49304" s="1"/>
      <c r="AK49304" s="1"/>
      <c r="AL49304" s="1"/>
    </row>
    <row r="49305">
      <c r="I49305" s="1"/>
      <c r="J49305" s="1"/>
      <c r="K49305" s="1"/>
      <c r="AA49305" s="1"/>
      <c r="AB49305" s="1"/>
      <c r="AC49305" s="1"/>
      <c r="AJ49305" s="1"/>
      <c r="AK49305" s="1"/>
      <c r="AL49305" s="1"/>
    </row>
    <row r="49306">
      <c r="I49306" s="1"/>
      <c r="J49306" s="1"/>
      <c r="K49306" s="1"/>
      <c r="AA49306" s="1"/>
      <c r="AB49306" s="1"/>
      <c r="AC49306" s="1"/>
      <c r="AJ49306" s="1"/>
      <c r="AK49306" s="1"/>
      <c r="AL49306" s="1"/>
    </row>
    <row r="49307">
      <c r="I49307" s="1"/>
      <c r="J49307" s="1"/>
      <c r="K49307" s="1"/>
      <c r="AA49307" s="1"/>
      <c r="AB49307" s="1"/>
      <c r="AC49307" s="1"/>
      <c r="AJ49307" s="1"/>
      <c r="AK49307" s="1"/>
      <c r="AL49307" s="1"/>
    </row>
    <row r="49308">
      <c r="I49308" s="1"/>
      <c r="J49308" s="1"/>
      <c r="K49308" s="1"/>
      <c r="AA49308" s="1"/>
      <c r="AB49308" s="1"/>
      <c r="AC49308" s="1"/>
      <c r="AJ49308" s="1"/>
      <c r="AK49308" s="1"/>
      <c r="AL49308" s="1"/>
    </row>
    <row r="49309">
      <c r="I49309" s="1"/>
      <c r="J49309" s="1"/>
      <c r="K49309" s="1"/>
      <c r="AA49309" s="1"/>
      <c r="AB49309" s="1"/>
      <c r="AC49309" s="1"/>
      <c r="AJ49309" s="1"/>
      <c r="AK49309" s="1"/>
      <c r="AL49309" s="1"/>
    </row>
    <row r="49310">
      <c r="I49310" s="1"/>
      <c r="J49310" s="1"/>
      <c r="K49310" s="1"/>
      <c r="AA49310" s="1"/>
      <c r="AB49310" s="1"/>
      <c r="AC49310" s="1"/>
      <c r="AJ49310" s="1"/>
      <c r="AK49310" s="1"/>
      <c r="AL49310" s="1"/>
    </row>
    <row r="49311">
      <c r="I49311" s="1"/>
      <c r="J49311" s="1"/>
      <c r="K49311" s="1"/>
      <c r="AA49311" s="1"/>
      <c r="AB49311" s="1"/>
      <c r="AC49311" s="1"/>
      <c r="AJ49311" s="1"/>
      <c r="AK49311" s="1"/>
      <c r="AL49311" s="1"/>
    </row>
    <row r="49312">
      <c r="I49312" s="1"/>
      <c r="J49312" s="1"/>
      <c r="K49312" s="1"/>
      <c r="AA49312" s="1"/>
      <c r="AB49312" s="1"/>
      <c r="AC49312" s="1"/>
      <c r="AJ49312" s="1"/>
      <c r="AK49312" s="1"/>
      <c r="AL49312" s="1"/>
    </row>
    <row r="49313">
      <c r="I49313" s="1"/>
      <c r="J49313" s="1"/>
      <c r="K49313" s="1"/>
      <c r="AA49313" s="1"/>
      <c r="AB49313" s="1"/>
      <c r="AC49313" s="1"/>
      <c r="AJ49313" s="1"/>
      <c r="AK49313" s="1"/>
      <c r="AL49313" s="1"/>
    </row>
    <row r="49314">
      <c r="I49314" s="1"/>
      <c r="J49314" s="1"/>
      <c r="K49314" s="1"/>
      <c r="AA49314" s="1"/>
      <c r="AB49314" s="1"/>
      <c r="AC49314" s="1"/>
      <c r="AJ49314" s="1"/>
      <c r="AK49314" s="1"/>
      <c r="AL49314" s="1"/>
    </row>
    <row r="49315">
      <c r="I49315" s="1"/>
      <c r="J49315" s="1"/>
      <c r="K49315" s="1"/>
      <c r="AA49315" s="1"/>
      <c r="AB49315" s="1"/>
      <c r="AC49315" s="1"/>
      <c r="AJ49315" s="1"/>
      <c r="AK49315" s="1"/>
      <c r="AL49315" s="1"/>
    </row>
    <row r="49316">
      <c r="I49316" s="1"/>
      <c r="J49316" s="1"/>
      <c r="K49316" s="1"/>
      <c r="AA49316" s="1"/>
      <c r="AB49316" s="1"/>
      <c r="AC49316" s="1"/>
      <c r="AJ49316" s="1"/>
      <c r="AK49316" s="1"/>
      <c r="AL49316" s="1"/>
    </row>
    <row r="49317">
      <c r="I49317" s="1"/>
      <c r="J49317" s="1"/>
      <c r="K49317" s="1"/>
      <c r="AA49317" s="1"/>
      <c r="AB49317" s="1"/>
      <c r="AC49317" s="1"/>
      <c r="AJ49317" s="1"/>
      <c r="AK49317" s="1"/>
      <c r="AL49317" s="1"/>
    </row>
    <row r="49318">
      <c r="I49318" s="1"/>
      <c r="J49318" s="1"/>
      <c r="K49318" s="1"/>
      <c r="AA49318" s="1"/>
      <c r="AB49318" s="1"/>
      <c r="AC49318" s="1"/>
      <c r="AJ49318" s="1"/>
      <c r="AK49318" s="1"/>
      <c r="AL49318" s="1"/>
    </row>
    <row r="49319">
      <c r="I49319" s="1"/>
      <c r="J49319" s="1"/>
      <c r="K49319" s="1"/>
      <c r="AA49319" s="1"/>
      <c r="AB49319" s="1"/>
      <c r="AC49319" s="1"/>
      <c r="AJ49319" s="1"/>
      <c r="AK49319" s="1"/>
      <c r="AL49319" s="1"/>
    </row>
    <row r="49320">
      <c r="I49320" s="1"/>
      <c r="J49320" s="1"/>
      <c r="K49320" s="1"/>
      <c r="AA49320" s="1"/>
      <c r="AB49320" s="1"/>
      <c r="AC49320" s="1"/>
      <c r="AJ49320" s="1"/>
      <c r="AK49320" s="1"/>
      <c r="AL49320" s="1"/>
    </row>
    <row r="49321">
      <c r="I49321" s="1"/>
      <c r="J49321" s="1"/>
      <c r="K49321" s="1"/>
      <c r="AA49321" s="1"/>
      <c r="AB49321" s="1"/>
      <c r="AC49321" s="1"/>
      <c r="AJ49321" s="1"/>
      <c r="AK49321" s="1"/>
      <c r="AL49321" s="1"/>
    </row>
    <row r="49322">
      <c r="I49322" s="1"/>
      <c r="J49322" s="1"/>
      <c r="K49322" s="1"/>
      <c r="AA49322" s="1"/>
      <c r="AB49322" s="1"/>
      <c r="AC49322" s="1"/>
      <c r="AJ49322" s="1"/>
      <c r="AK49322" s="1"/>
      <c r="AL49322" s="1"/>
    </row>
    <row r="49323">
      <c r="I49323" s="1"/>
      <c r="J49323" s="1"/>
      <c r="K49323" s="1"/>
      <c r="AA49323" s="1"/>
      <c r="AB49323" s="1"/>
      <c r="AC49323" s="1"/>
      <c r="AJ49323" s="1"/>
      <c r="AK49323" s="1"/>
      <c r="AL49323" s="1"/>
    </row>
    <row r="49324">
      <c r="I49324" s="1"/>
      <c r="J49324" s="1"/>
      <c r="K49324" s="1"/>
      <c r="AA49324" s="1"/>
      <c r="AB49324" s="1"/>
      <c r="AC49324" s="1"/>
      <c r="AJ49324" s="1"/>
      <c r="AK49324" s="1"/>
      <c r="AL49324" s="1"/>
    </row>
    <row r="49325">
      <c r="I49325" s="1"/>
      <c r="J49325" s="1"/>
      <c r="K49325" s="1"/>
      <c r="AA49325" s="1"/>
      <c r="AB49325" s="1"/>
      <c r="AC49325" s="1"/>
      <c r="AJ49325" s="1"/>
      <c r="AK49325" s="1"/>
      <c r="AL49325" s="1"/>
    </row>
    <row r="49326">
      <c r="I49326" s="1"/>
      <c r="J49326" s="1"/>
      <c r="K49326" s="1"/>
      <c r="AA49326" s="1"/>
      <c r="AB49326" s="1"/>
      <c r="AC49326" s="1"/>
      <c r="AJ49326" s="1"/>
      <c r="AK49326" s="1"/>
      <c r="AL49326" s="1"/>
    </row>
    <row r="49327">
      <c r="I49327" s="1"/>
      <c r="J49327" s="1"/>
      <c r="K49327" s="1"/>
      <c r="AA49327" s="1"/>
      <c r="AB49327" s="1"/>
      <c r="AC49327" s="1"/>
      <c r="AJ49327" s="1"/>
      <c r="AK49327" s="1"/>
      <c r="AL49327" s="1"/>
    </row>
    <row r="49328">
      <c r="I49328" s="1"/>
      <c r="J49328" s="1"/>
      <c r="K49328" s="1"/>
      <c r="AA49328" s="1"/>
      <c r="AB49328" s="1"/>
      <c r="AC49328" s="1"/>
      <c r="AJ49328" s="1"/>
      <c r="AK49328" s="1"/>
      <c r="AL49328" s="1"/>
    </row>
    <row r="49329">
      <c r="I49329" s="1"/>
      <c r="J49329" s="1"/>
      <c r="K49329" s="1"/>
      <c r="AA49329" s="1"/>
      <c r="AB49329" s="1"/>
      <c r="AC49329" s="1"/>
      <c r="AJ49329" s="1"/>
      <c r="AK49329" s="1"/>
      <c r="AL49329" s="1"/>
    </row>
    <row r="49330">
      <c r="I49330" s="1"/>
      <c r="J49330" s="1"/>
      <c r="K49330" s="1"/>
      <c r="AA49330" s="1"/>
      <c r="AB49330" s="1"/>
      <c r="AC49330" s="1"/>
      <c r="AJ49330" s="1"/>
      <c r="AK49330" s="1"/>
      <c r="AL49330" s="1"/>
    </row>
    <row r="49331">
      <c r="I49331" s="1"/>
      <c r="J49331" s="1"/>
      <c r="K49331" s="1"/>
      <c r="AA49331" s="1"/>
      <c r="AB49331" s="1"/>
      <c r="AC49331" s="1"/>
      <c r="AJ49331" s="1"/>
      <c r="AK49331" s="1"/>
      <c r="AL49331" s="1"/>
    </row>
    <row r="49332">
      <c r="I49332" s="1"/>
      <c r="J49332" s="1"/>
      <c r="K49332" s="1"/>
      <c r="AA49332" s="1"/>
      <c r="AB49332" s="1"/>
      <c r="AC49332" s="1"/>
      <c r="AJ49332" s="1"/>
      <c r="AK49332" s="1"/>
      <c r="AL49332" s="1"/>
    </row>
    <row r="49333">
      <c r="I49333" s="1"/>
      <c r="J49333" s="1"/>
      <c r="K49333" s="1"/>
      <c r="AA49333" s="1"/>
      <c r="AB49333" s="1"/>
      <c r="AC49333" s="1"/>
      <c r="AJ49333" s="1"/>
      <c r="AK49333" s="1"/>
      <c r="AL49333" s="1"/>
    </row>
    <row r="49334">
      <c r="I49334" s="1"/>
      <c r="J49334" s="1"/>
      <c r="K49334" s="1"/>
      <c r="AA49334" s="1"/>
      <c r="AB49334" s="1"/>
      <c r="AC49334" s="1"/>
      <c r="AJ49334" s="1"/>
      <c r="AK49334" s="1"/>
      <c r="AL49334" s="1"/>
    </row>
    <row r="49335">
      <c r="I49335" s="1"/>
      <c r="J49335" s="1"/>
      <c r="K49335" s="1"/>
      <c r="AA49335" s="1"/>
      <c r="AB49335" s="1"/>
      <c r="AC49335" s="1"/>
      <c r="AJ49335" s="1"/>
      <c r="AK49335" s="1"/>
      <c r="AL49335" s="1"/>
    </row>
    <row r="49336">
      <c r="I49336" s="1"/>
      <c r="J49336" s="1"/>
      <c r="K49336" s="1"/>
      <c r="AA49336" s="1"/>
      <c r="AB49336" s="1"/>
      <c r="AC49336" s="1"/>
      <c r="AJ49336" s="1"/>
      <c r="AK49336" s="1"/>
      <c r="AL49336" s="1"/>
    </row>
    <row r="49337">
      <c r="I49337" s="1"/>
      <c r="J49337" s="1"/>
      <c r="K49337" s="1"/>
      <c r="AA49337" s="1"/>
      <c r="AB49337" s="1"/>
      <c r="AC49337" s="1"/>
      <c r="AJ49337" s="1"/>
      <c r="AK49337" s="1"/>
      <c r="AL49337" s="1"/>
    </row>
    <row r="49338">
      <c r="I49338" s="1"/>
      <c r="J49338" s="1"/>
      <c r="K49338" s="1"/>
      <c r="AA49338" s="1"/>
      <c r="AB49338" s="1"/>
      <c r="AC49338" s="1"/>
      <c r="AJ49338" s="1"/>
      <c r="AK49338" s="1"/>
      <c r="AL49338" s="1"/>
    </row>
    <row r="49339">
      <c r="I49339" s="1"/>
      <c r="J49339" s="1"/>
      <c r="K49339" s="1"/>
      <c r="AA49339" s="1"/>
      <c r="AB49339" s="1"/>
      <c r="AC49339" s="1"/>
      <c r="AJ49339" s="1"/>
      <c r="AK49339" s="1"/>
      <c r="AL49339" s="1"/>
    </row>
    <row r="49340">
      <c r="I49340" s="1"/>
      <c r="J49340" s="1"/>
      <c r="K49340" s="1"/>
      <c r="AA49340" s="1"/>
      <c r="AB49340" s="1"/>
      <c r="AC49340" s="1"/>
      <c r="AJ49340" s="1"/>
      <c r="AK49340" s="1"/>
      <c r="AL49340" s="1"/>
    </row>
    <row r="49341">
      <c r="I49341" s="1"/>
      <c r="J49341" s="1"/>
      <c r="K49341" s="1"/>
      <c r="AA49341" s="1"/>
      <c r="AB49341" s="1"/>
      <c r="AC49341" s="1"/>
      <c r="AJ49341" s="1"/>
      <c r="AK49341" s="1"/>
      <c r="AL49341" s="1"/>
    </row>
    <row r="49342">
      <c r="I49342" s="1"/>
      <c r="J49342" s="1"/>
      <c r="K49342" s="1"/>
      <c r="AA49342" s="1"/>
      <c r="AB49342" s="1"/>
      <c r="AC49342" s="1"/>
      <c r="AJ49342" s="1"/>
      <c r="AK49342" s="1"/>
      <c r="AL49342" s="1"/>
    </row>
    <row r="49343">
      <c r="I49343" s="1"/>
      <c r="J49343" s="1"/>
      <c r="K49343" s="1"/>
      <c r="AA49343" s="1"/>
      <c r="AB49343" s="1"/>
      <c r="AC49343" s="1"/>
      <c r="AJ49343" s="1"/>
      <c r="AK49343" s="1"/>
      <c r="AL49343" s="1"/>
    </row>
    <row r="49344">
      <c r="I49344" s="1"/>
      <c r="J49344" s="1"/>
      <c r="K49344" s="1"/>
      <c r="AA49344" s="1"/>
      <c r="AB49344" s="1"/>
      <c r="AC49344" s="1"/>
      <c r="AJ49344" s="1"/>
      <c r="AK49344" s="1"/>
      <c r="AL49344" s="1"/>
    </row>
    <row r="49345">
      <c r="I49345" s="1"/>
      <c r="J49345" s="1"/>
      <c r="K49345" s="1"/>
      <c r="AA49345" s="1"/>
      <c r="AB49345" s="1"/>
      <c r="AC49345" s="1"/>
      <c r="AJ49345" s="1"/>
      <c r="AK49345" s="1"/>
      <c r="AL49345" s="1"/>
    </row>
    <row r="49346">
      <c r="I49346" s="1"/>
      <c r="J49346" s="1"/>
      <c r="K49346" s="1"/>
      <c r="AA49346" s="1"/>
      <c r="AB49346" s="1"/>
      <c r="AC49346" s="1"/>
      <c r="AJ49346" s="1"/>
      <c r="AK49346" s="1"/>
      <c r="AL49346" s="1"/>
    </row>
    <row r="49347">
      <c r="I49347" s="1"/>
      <c r="J49347" s="1"/>
      <c r="K49347" s="1"/>
      <c r="AA49347" s="1"/>
      <c r="AB49347" s="1"/>
      <c r="AC49347" s="1"/>
      <c r="AJ49347" s="1"/>
      <c r="AK49347" s="1"/>
      <c r="AL49347" s="1"/>
    </row>
    <row r="49348">
      <c r="I49348" s="1"/>
      <c r="J49348" s="1"/>
      <c r="K49348" s="1"/>
      <c r="AA49348" s="1"/>
      <c r="AB49348" s="1"/>
      <c r="AC49348" s="1"/>
      <c r="AJ49348" s="1"/>
      <c r="AK49348" s="1"/>
      <c r="AL49348" s="1"/>
    </row>
    <row r="49349">
      <c r="I49349" s="1"/>
      <c r="J49349" s="1"/>
      <c r="K49349" s="1"/>
      <c r="AA49349" s="1"/>
      <c r="AB49349" s="1"/>
      <c r="AC49349" s="1"/>
      <c r="AJ49349" s="1"/>
      <c r="AK49349" s="1"/>
      <c r="AL49349" s="1"/>
    </row>
    <row r="49350">
      <c r="I49350" s="1"/>
      <c r="J49350" s="1"/>
      <c r="K49350" s="1"/>
      <c r="AA49350" s="1"/>
      <c r="AB49350" s="1"/>
      <c r="AC49350" s="1"/>
      <c r="AJ49350" s="1"/>
      <c r="AK49350" s="1"/>
      <c r="AL49350" s="1"/>
    </row>
    <row r="49351">
      <c r="I49351" s="1"/>
      <c r="J49351" s="1"/>
      <c r="K49351" s="1"/>
      <c r="AA49351" s="1"/>
      <c r="AB49351" s="1"/>
      <c r="AC49351" s="1"/>
      <c r="AJ49351" s="1"/>
      <c r="AK49351" s="1"/>
      <c r="AL49351" s="1"/>
    </row>
    <row r="49352">
      <c r="I49352" s="1"/>
      <c r="J49352" s="1"/>
      <c r="K49352" s="1"/>
      <c r="AA49352" s="1"/>
      <c r="AB49352" s="1"/>
      <c r="AC49352" s="1"/>
      <c r="AJ49352" s="1"/>
      <c r="AK49352" s="1"/>
      <c r="AL49352" s="1"/>
    </row>
    <row r="49353">
      <c r="I49353" s="1"/>
      <c r="J49353" s="1"/>
      <c r="K49353" s="1"/>
      <c r="AA49353" s="1"/>
      <c r="AB49353" s="1"/>
      <c r="AC49353" s="1"/>
      <c r="AJ49353" s="1"/>
      <c r="AK49353" s="1"/>
      <c r="AL49353" s="1"/>
    </row>
    <row r="49354">
      <c r="I49354" s="1"/>
      <c r="J49354" s="1"/>
      <c r="K49354" s="1"/>
      <c r="AA49354" s="1"/>
      <c r="AB49354" s="1"/>
      <c r="AC49354" s="1"/>
      <c r="AJ49354" s="1"/>
      <c r="AK49354" s="1"/>
      <c r="AL49354" s="1"/>
    </row>
    <row r="49355">
      <c r="I49355" s="1"/>
      <c r="J49355" s="1"/>
      <c r="K49355" s="1"/>
      <c r="AA49355" s="1"/>
      <c r="AB49355" s="1"/>
      <c r="AC49355" s="1"/>
      <c r="AJ49355" s="1"/>
      <c r="AK49355" s="1"/>
      <c r="AL49355" s="1"/>
    </row>
    <row r="49356">
      <c r="I49356" s="1"/>
      <c r="J49356" s="1"/>
      <c r="K49356" s="1"/>
      <c r="AA49356" s="1"/>
      <c r="AB49356" s="1"/>
      <c r="AC49356" s="1"/>
      <c r="AJ49356" s="1"/>
      <c r="AK49356" s="1"/>
      <c r="AL49356" s="1"/>
    </row>
    <row r="49357">
      <c r="I49357" s="1"/>
      <c r="J49357" s="1"/>
      <c r="K49357" s="1"/>
      <c r="AA49357" s="1"/>
      <c r="AB49357" s="1"/>
      <c r="AC49357" s="1"/>
      <c r="AJ49357" s="1"/>
      <c r="AK49357" s="1"/>
      <c r="AL49357" s="1"/>
    </row>
    <row r="49358">
      <c r="I49358" s="1"/>
      <c r="J49358" s="1"/>
      <c r="K49358" s="1"/>
      <c r="AA49358" s="1"/>
      <c r="AB49358" s="1"/>
      <c r="AC49358" s="1"/>
      <c r="AJ49358" s="1"/>
      <c r="AK49358" s="1"/>
      <c r="AL49358" s="1"/>
    </row>
    <row r="49359">
      <c r="I49359" s="1"/>
      <c r="J49359" s="1"/>
      <c r="K49359" s="1"/>
      <c r="AA49359" s="1"/>
      <c r="AB49359" s="1"/>
      <c r="AC49359" s="1"/>
      <c r="AJ49359" s="1"/>
      <c r="AK49359" s="1"/>
      <c r="AL49359" s="1"/>
    </row>
    <row r="49360">
      <c r="I49360" s="1"/>
      <c r="J49360" s="1"/>
      <c r="K49360" s="1"/>
      <c r="AA49360" s="1"/>
      <c r="AB49360" s="1"/>
      <c r="AC49360" s="1"/>
      <c r="AJ49360" s="1"/>
      <c r="AK49360" s="1"/>
      <c r="AL49360" s="1"/>
    </row>
    <row r="49361">
      <c r="I49361" s="1"/>
      <c r="J49361" s="1"/>
      <c r="K49361" s="1"/>
      <c r="AA49361" s="1"/>
      <c r="AB49361" s="1"/>
      <c r="AC49361" s="1"/>
      <c r="AJ49361" s="1"/>
      <c r="AK49361" s="1"/>
      <c r="AL49361" s="1"/>
    </row>
    <row r="49362">
      <c r="I49362" s="1"/>
      <c r="J49362" s="1"/>
      <c r="K49362" s="1"/>
      <c r="AA49362" s="1"/>
      <c r="AB49362" s="1"/>
      <c r="AC49362" s="1"/>
      <c r="AJ49362" s="1"/>
      <c r="AK49362" s="1"/>
      <c r="AL49362" s="1"/>
    </row>
    <row r="49363">
      <c r="I49363" s="1"/>
      <c r="J49363" s="1"/>
      <c r="K49363" s="1"/>
      <c r="AA49363" s="1"/>
      <c r="AB49363" s="1"/>
      <c r="AC49363" s="1"/>
      <c r="AJ49363" s="1"/>
      <c r="AK49363" s="1"/>
      <c r="AL49363" s="1"/>
    </row>
    <row r="49364">
      <c r="I49364" s="1"/>
      <c r="J49364" s="1"/>
      <c r="K49364" s="1"/>
      <c r="AA49364" s="1"/>
      <c r="AB49364" s="1"/>
      <c r="AC49364" s="1"/>
      <c r="AJ49364" s="1"/>
      <c r="AK49364" s="1"/>
      <c r="AL49364" s="1"/>
    </row>
    <row r="49365">
      <c r="I49365" s="1"/>
      <c r="J49365" s="1"/>
      <c r="K49365" s="1"/>
      <c r="AA49365" s="1"/>
      <c r="AB49365" s="1"/>
      <c r="AC49365" s="1"/>
      <c r="AJ49365" s="1"/>
      <c r="AK49365" s="1"/>
      <c r="AL49365" s="1"/>
    </row>
    <row r="49366">
      <c r="I49366" s="1"/>
      <c r="J49366" s="1"/>
      <c r="K49366" s="1"/>
      <c r="AA49366" s="1"/>
      <c r="AB49366" s="1"/>
      <c r="AC49366" s="1"/>
      <c r="AJ49366" s="1"/>
      <c r="AK49366" s="1"/>
      <c r="AL49366" s="1"/>
    </row>
    <row r="49367">
      <c r="I49367" s="1"/>
      <c r="J49367" s="1"/>
      <c r="K49367" s="1"/>
      <c r="AA49367" s="1"/>
      <c r="AB49367" s="1"/>
      <c r="AC49367" s="1"/>
      <c r="AJ49367" s="1"/>
      <c r="AK49367" s="1"/>
      <c r="AL49367" s="1"/>
    </row>
    <row r="49368">
      <c r="I49368" s="1"/>
      <c r="J49368" s="1"/>
      <c r="K49368" s="1"/>
      <c r="AA49368" s="1"/>
      <c r="AB49368" s="1"/>
      <c r="AC49368" s="1"/>
      <c r="AJ49368" s="1"/>
      <c r="AK49368" s="1"/>
      <c r="AL49368" s="1"/>
    </row>
    <row r="49369">
      <c r="I49369" s="1"/>
      <c r="J49369" s="1"/>
      <c r="K49369" s="1"/>
      <c r="AA49369" s="1"/>
      <c r="AB49369" s="1"/>
      <c r="AC49369" s="1"/>
      <c r="AJ49369" s="1"/>
      <c r="AK49369" s="1"/>
      <c r="AL49369" s="1"/>
    </row>
    <row r="49370">
      <c r="I49370" s="1"/>
      <c r="J49370" s="1"/>
      <c r="K49370" s="1"/>
      <c r="AA49370" s="1"/>
      <c r="AB49370" s="1"/>
      <c r="AC49370" s="1"/>
      <c r="AJ49370" s="1"/>
      <c r="AK49370" s="1"/>
      <c r="AL49370" s="1"/>
    </row>
    <row r="49371">
      <c r="I49371" s="1"/>
      <c r="J49371" s="1"/>
      <c r="K49371" s="1"/>
      <c r="AA49371" s="1"/>
      <c r="AB49371" s="1"/>
      <c r="AC49371" s="1"/>
      <c r="AJ49371" s="1"/>
      <c r="AK49371" s="1"/>
      <c r="AL49371" s="1"/>
    </row>
    <row r="49372">
      <c r="I49372" s="1"/>
      <c r="J49372" s="1"/>
      <c r="K49372" s="1"/>
      <c r="AA49372" s="1"/>
      <c r="AB49372" s="1"/>
      <c r="AC49372" s="1"/>
      <c r="AJ49372" s="1"/>
      <c r="AK49372" s="1"/>
      <c r="AL49372" s="1"/>
    </row>
    <row r="49373">
      <c r="I49373" s="1"/>
      <c r="J49373" s="1"/>
      <c r="K49373" s="1"/>
      <c r="AA49373" s="1"/>
      <c r="AB49373" s="1"/>
      <c r="AC49373" s="1"/>
      <c r="AJ49373" s="1"/>
      <c r="AK49373" s="1"/>
      <c r="AL49373" s="1"/>
    </row>
    <row r="49374">
      <c r="I49374" s="1"/>
      <c r="J49374" s="1"/>
      <c r="K49374" s="1"/>
      <c r="AA49374" s="1"/>
      <c r="AB49374" s="1"/>
      <c r="AC49374" s="1"/>
      <c r="AJ49374" s="1"/>
      <c r="AK49374" s="1"/>
      <c r="AL49374" s="1"/>
    </row>
    <row r="49375">
      <c r="I49375" s="1"/>
      <c r="J49375" s="1"/>
      <c r="K49375" s="1"/>
      <c r="AA49375" s="1"/>
      <c r="AB49375" s="1"/>
      <c r="AC49375" s="1"/>
      <c r="AJ49375" s="1"/>
      <c r="AK49375" s="1"/>
      <c r="AL49375" s="1"/>
    </row>
    <row r="49376">
      <c r="I49376" s="1"/>
      <c r="J49376" s="1"/>
      <c r="K49376" s="1"/>
      <c r="AA49376" s="1"/>
      <c r="AB49376" s="1"/>
      <c r="AC49376" s="1"/>
      <c r="AJ49376" s="1"/>
      <c r="AK49376" s="1"/>
      <c r="AL49376" s="1"/>
    </row>
    <row r="49377">
      <c r="I49377" s="1"/>
      <c r="J49377" s="1"/>
      <c r="K49377" s="1"/>
      <c r="AA49377" s="1"/>
      <c r="AB49377" s="1"/>
      <c r="AC49377" s="1"/>
      <c r="AJ49377" s="1"/>
      <c r="AK49377" s="1"/>
      <c r="AL49377" s="1"/>
    </row>
    <row r="49378">
      <c r="I49378" s="1"/>
      <c r="J49378" s="1"/>
      <c r="K49378" s="1"/>
      <c r="AA49378" s="1"/>
      <c r="AB49378" s="1"/>
      <c r="AC49378" s="1"/>
      <c r="AJ49378" s="1"/>
      <c r="AK49378" s="1"/>
      <c r="AL49378" s="1"/>
    </row>
    <row r="49379">
      <c r="I49379" s="1"/>
      <c r="J49379" s="1"/>
      <c r="K49379" s="1"/>
      <c r="AA49379" s="1"/>
      <c r="AB49379" s="1"/>
      <c r="AC49379" s="1"/>
      <c r="AJ49379" s="1"/>
      <c r="AK49379" s="1"/>
      <c r="AL49379" s="1"/>
    </row>
    <row r="49380">
      <c r="I49380" s="1"/>
      <c r="J49380" s="1"/>
      <c r="K49380" s="1"/>
      <c r="AA49380" s="1"/>
      <c r="AB49380" s="1"/>
      <c r="AC49380" s="1"/>
      <c r="AJ49380" s="1"/>
      <c r="AK49380" s="1"/>
      <c r="AL49380" s="1"/>
    </row>
    <row r="49381">
      <c r="I49381" s="1"/>
      <c r="J49381" s="1"/>
      <c r="K49381" s="1"/>
      <c r="AA49381" s="1"/>
      <c r="AB49381" s="1"/>
      <c r="AC49381" s="1"/>
      <c r="AJ49381" s="1"/>
      <c r="AK49381" s="1"/>
      <c r="AL49381" s="1"/>
    </row>
    <row r="49382">
      <c r="I49382" s="1"/>
      <c r="J49382" s="1"/>
      <c r="K49382" s="1"/>
      <c r="AA49382" s="1"/>
      <c r="AB49382" s="1"/>
      <c r="AC49382" s="1"/>
      <c r="AJ49382" s="1"/>
      <c r="AK49382" s="1"/>
      <c r="AL49382" s="1"/>
    </row>
    <row r="49383">
      <c r="I49383" s="1"/>
      <c r="J49383" s="1"/>
      <c r="K49383" s="1"/>
      <c r="AA49383" s="1"/>
      <c r="AB49383" s="1"/>
      <c r="AC49383" s="1"/>
      <c r="AJ49383" s="1"/>
      <c r="AK49383" s="1"/>
      <c r="AL49383" s="1"/>
    </row>
    <row r="49384">
      <c r="I49384" s="1"/>
      <c r="J49384" s="1"/>
      <c r="K49384" s="1"/>
      <c r="AA49384" s="1"/>
      <c r="AB49384" s="1"/>
      <c r="AC49384" s="1"/>
      <c r="AJ49384" s="1"/>
      <c r="AK49384" s="1"/>
      <c r="AL49384" s="1"/>
    </row>
    <row r="49385">
      <c r="I49385" s="1"/>
      <c r="J49385" s="1"/>
      <c r="K49385" s="1"/>
      <c r="AA49385" s="1"/>
      <c r="AB49385" s="1"/>
      <c r="AC49385" s="1"/>
      <c r="AJ49385" s="1"/>
      <c r="AK49385" s="1"/>
      <c r="AL49385" s="1"/>
    </row>
    <row r="49386">
      <c r="I49386" s="1"/>
      <c r="J49386" s="1"/>
      <c r="K49386" s="1"/>
      <c r="AA49386" s="1"/>
      <c r="AB49386" s="1"/>
      <c r="AC49386" s="1"/>
      <c r="AJ49386" s="1"/>
      <c r="AK49386" s="1"/>
      <c r="AL49386" s="1"/>
    </row>
    <row r="49387">
      <c r="I49387" s="1"/>
      <c r="J49387" s="1"/>
      <c r="K49387" s="1"/>
      <c r="AA49387" s="1"/>
      <c r="AB49387" s="1"/>
      <c r="AC49387" s="1"/>
      <c r="AJ49387" s="1"/>
      <c r="AK49387" s="1"/>
      <c r="AL49387" s="1"/>
    </row>
    <row r="49388">
      <c r="I49388" s="1"/>
      <c r="J49388" s="1"/>
      <c r="K49388" s="1"/>
      <c r="AA49388" s="1"/>
      <c r="AB49388" s="1"/>
      <c r="AC49388" s="1"/>
      <c r="AJ49388" s="1"/>
      <c r="AK49388" s="1"/>
      <c r="AL49388" s="1"/>
    </row>
    <row r="49389">
      <c r="I49389" s="1"/>
      <c r="J49389" s="1"/>
      <c r="K49389" s="1"/>
      <c r="AA49389" s="1"/>
      <c r="AB49389" s="1"/>
      <c r="AC49389" s="1"/>
      <c r="AJ49389" s="1"/>
      <c r="AK49389" s="1"/>
      <c r="AL49389" s="1"/>
    </row>
    <row r="49390">
      <c r="I49390" s="1"/>
      <c r="J49390" s="1"/>
      <c r="K49390" s="1"/>
      <c r="AA49390" s="1"/>
      <c r="AB49390" s="1"/>
      <c r="AC49390" s="1"/>
      <c r="AJ49390" s="1"/>
      <c r="AK49390" s="1"/>
      <c r="AL49390" s="1"/>
    </row>
    <row r="49391">
      <c r="I49391" s="1"/>
      <c r="J49391" s="1"/>
      <c r="K49391" s="1"/>
      <c r="AA49391" s="1"/>
      <c r="AB49391" s="1"/>
      <c r="AC49391" s="1"/>
      <c r="AJ49391" s="1"/>
      <c r="AK49391" s="1"/>
      <c r="AL49391" s="1"/>
    </row>
    <row r="49392">
      <c r="I49392" s="1"/>
      <c r="J49392" s="1"/>
      <c r="K49392" s="1"/>
      <c r="AA49392" s="1"/>
      <c r="AB49392" s="1"/>
      <c r="AC49392" s="1"/>
      <c r="AJ49392" s="1"/>
      <c r="AK49392" s="1"/>
      <c r="AL49392" s="1"/>
    </row>
    <row r="49393">
      <c r="I49393" s="1"/>
      <c r="J49393" s="1"/>
      <c r="K49393" s="1"/>
      <c r="AA49393" s="1"/>
      <c r="AB49393" s="1"/>
      <c r="AC49393" s="1"/>
      <c r="AJ49393" s="1"/>
      <c r="AK49393" s="1"/>
      <c r="AL49393" s="1"/>
    </row>
    <row r="49394">
      <c r="I49394" s="1"/>
      <c r="J49394" s="1"/>
      <c r="K49394" s="1"/>
      <c r="AA49394" s="1"/>
      <c r="AB49394" s="1"/>
      <c r="AC49394" s="1"/>
      <c r="AJ49394" s="1"/>
      <c r="AK49394" s="1"/>
      <c r="AL49394" s="1"/>
    </row>
    <row r="49395">
      <c r="I49395" s="1"/>
      <c r="J49395" s="1"/>
      <c r="K49395" s="1"/>
      <c r="AA49395" s="1"/>
      <c r="AB49395" s="1"/>
      <c r="AC49395" s="1"/>
      <c r="AJ49395" s="1"/>
      <c r="AK49395" s="1"/>
      <c r="AL49395" s="1"/>
    </row>
    <row r="49396">
      <c r="I49396" s="1"/>
      <c r="J49396" s="1"/>
      <c r="K49396" s="1"/>
      <c r="AA49396" s="1"/>
      <c r="AB49396" s="1"/>
      <c r="AC49396" s="1"/>
      <c r="AJ49396" s="1"/>
      <c r="AK49396" s="1"/>
      <c r="AL49396" s="1"/>
    </row>
    <row r="49397">
      <c r="I49397" s="1"/>
      <c r="J49397" s="1"/>
      <c r="K49397" s="1"/>
      <c r="AA49397" s="1"/>
      <c r="AB49397" s="1"/>
      <c r="AC49397" s="1"/>
      <c r="AJ49397" s="1"/>
      <c r="AK49397" s="1"/>
      <c r="AL49397" s="1"/>
    </row>
    <row r="49398">
      <c r="I49398" s="1"/>
      <c r="J49398" s="1"/>
      <c r="K49398" s="1"/>
      <c r="AA49398" s="1"/>
      <c r="AB49398" s="1"/>
      <c r="AC49398" s="1"/>
      <c r="AJ49398" s="1"/>
      <c r="AK49398" s="1"/>
      <c r="AL49398" s="1"/>
    </row>
    <row r="49399">
      <c r="I49399" s="1"/>
      <c r="J49399" s="1"/>
      <c r="K49399" s="1"/>
      <c r="AA49399" s="1"/>
      <c r="AB49399" s="1"/>
      <c r="AC49399" s="1"/>
      <c r="AJ49399" s="1"/>
      <c r="AK49399" s="1"/>
      <c r="AL49399" s="1"/>
    </row>
    <row r="49400">
      <c r="I49400" s="1"/>
      <c r="J49400" s="1"/>
      <c r="K49400" s="1"/>
      <c r="AA49400" s="1"/>
      <c r="AB49400" s="1"/>
      <c r="AC49400" s="1"/>
      <c r="AJ49400" s="1"/>
      <c r="AK49400" s="1"/>
      <c r="AL49400" s="1"/>
    </row>
    <row r="49401">
      <c r="I49401" s="1"/>
      <c r="J49401" s="1"/>
      <c r="K49401" s="1"/>
      <c r="AA49401" s="1"/>
      <c r="AB49401" s="1"/>
      <c r="AC49401" s="1"/>
      <c r="AJ49401" s="1"/>
      <c r="AK49401" s="1"/>
      <c r="AL49401" s="1"/>
    </row>
    <row r="49402">
      <c r="I49402" s="1"/>
      <c r="J49402" s="1"/>
      <c r="K49402" s="1"/>
      <c r="AA49402" s="1"/>
      <c r="AB49402" s="1"/>
      <c r="AC49402" s="1"/>
      <c r="AJ49402" s="1"/>
      <c r="AK49402" s="1"/>
      <c r="AL49402" s="1"/>
    </row>
    <row r="49403">
      <c r="I49403" s="1"/>
      <c r="J49403" s="1"/>
      <c r="K49403" s="1"/>
      <c r="AA49403" s="1"/>
      <c r="AB49403" s="1"/>
      <c r="AC49403" s="1"/>
      <c r="AJ49403" s="1"/>
      <c r="AK49403" s="1"/>
      <c r="AL49403" s="1"/>
    </row>
    <row r="49404">
      <c r="I49404" s="1"/>
      <c r="J49404" s="1"/>
      <c r="K49404" s="1"/>
      <c r="AA49404" s="1"/>
      <c r="AB49404" s="1"/>
      <c r="AC49404" s="1"/>
      <c r="AJ49404" s="1"/>
      <c r="AK49404" s="1"/>
      <c r="AL49404" s="1"/>
    </row>
    <row r="49405">
      <c r="I49405" s="1"/>
      <c r="J49405" s="1"/>
      <c r="K49405" s="1"/>
      <c r="AA49405" s="1"/>
      <c r="AB49405" s="1"/>
      <c r="AC49405" s="1"/>
      <c r="AJ49405" s="1"/>
      <c r="AK49405" s="1"/>
      <c r="AL49405" s="1"/>
    </row>
    <row r="49406">
      <c r="I49406" s="1"/>
      <c r="J49406" s="1"/>
      <c r="K49406" s="1"/>
      <c r="AA49406" s="1"/>
      <c r="AB49406" s="1"/>
      <c r="AC49406" s="1"/>
      <c r="AJ49406" s="1"/>
      <c r="AK49406" s="1"/>
      <c r="AL49406" s="1"/>
    </row>
    <row r="49407">
      <c r="I49407" s="1"/>
      <c r="J49407" s="1"/>
      <c r="K49407" s="1"/>
      <c r="AA49407" s="1"/>
      <c r="AB49407" s="1"/>
      <c r="AC49407" s="1"/>
      <c r="AJ49407" s="1"/>
      <c r="AK49407" s="1"/>
      <c r="AL49407" s="1"/>
    </row>
    <row r="49408">
      <c r="I49408" s="1"/>
      <c r="J49408" s="1"/>
      <c r="K49408" s="1"/>
      <c r="AA49408" s="1"/>
      <c r="AB49408" s="1"/>
      <c r="AC49408" s="1"/>
      <c r="AJ49408" s="1"/>
      <c r="AK49408" s="1"/>
      <c r="AL49408" s="1"/>
    </row>
    <row r="49409">
      <c r="I49409" s="1"/>
      <c r="J49409" s="1"/>
      <c r="K49409" s="1"/>
      <c r="AA49409" s="1"/>
      <c r="AB49409" s="1"/>
      <c r="AC49409" s="1"/>
      <c r="AJ49409" s="1"/>
      <c r="AK49409" s="1"/>
      <c r="AL49409" s="1"/>
    </row>
    <row r="49410">
      <c r="I49410" s="1"/>
      <c r="J49410" s="1"/>
      <c r="K49410" s="1"/>
      <c r="AA49410" s="1"/>
      <c r="AB49410" s="1"/>
      <c r="AC49410" s="1"/>
      <c r="AJ49410" s="1"/>
      <c r="AK49410" s="1"/>
      <c r="AL49410" s="1"/>
    </row>
    <row r="49411">
      <c r="I49411" s="1"/>
      <c r="J49411" s="1"/>
      <c r="K49411" s="1"/>
      <c r="AA49411" s="1"/>
      <c r="AB49411" s="1"/>
      <c r="AC49411" s="1"/>
      <c r="AJ49411" s="1"/>
      <c r="AK49411" s="1"/>
      <c r="AL49411" s="1"/>
    </row>
    <row r="49412">
      <c r="I49412" s="1"/>
      <c r="J49412" s="1"/>
      <c r="K49412" s="1"/>
      <c r="AA49412" s="1"/>
      <c r="AB49412" s="1"/>
      <c r="AC49412" s="1"/>
      <c r="AJ49412" s="1"/>
      <c r="AK49412" s="1"/>
      <c r="AL49412" s="1"/>
    </row>
    <row r="49413">
      <c r="I49413" s="1"/>
      <c r="J49413" s="1"/>
      <c r="K49413" s="1"/>
      <c r="AA49413" s="1"/>
      <c r="AB49413" s="1"/>
      <c r="AC49413" s="1"/>
      <c r="AJ49413" s="1"/>
      <c r="AK49413" s="1"/>
      <c r="AL49413" s="1"/>
    </row>
    <row r="49414">
      <c r="I49414" s="1"/>
      <c r="J49414" s="1"/>
      <c r="K49414" s="1"/>
      <c r="AA49414" s="1"/>
      <c r="AB49414" s="1"/>
      <c r="AC49414" s="1"/>
      <c r="AJ49414" s="1"/>
      <c r="AK49414" s="1"/>
      <c r="AL49414" s="1"/>
    </row>
    <row r="49415">
      <c r="I49415" s="1"/>
      <c r="J49415" s="1"/>
      <c r="K49415" s="1"/>
      <c r="AA49415" s="1"/>
      <c r="AB49415" s="1"/>
      <c r="AC49415" s="1"/>
      <c r="AJ49415" s="1"/>
      <c r="AK49415" s="1"/>
      <c r="AL49415" s="1"/>
    </row>
    <row r="49416">
      <c r="I49416" s="1"/>
      <c r="J49416" s="1"/>
      <c r="K49416" s="1"/>
      <c r="AA49416" s="1"/>
      <c r="AB49416" s="1"/>
      <c r="AC49416" s="1"/>
      <c r="AJ49416" s="1"/>
      <c r="AK49416" s="1"/>
      <c r="AL49416" s="1"/>
    </row>
    <row r="49417">
      <c r="I49417" s="1"/>
      <c r="J49417" s="1"/>
      <c r="K49417" s="1"/>
      <c r="AA49417" s="1"/>
      <c r="AB49417" s="1"/>
      <c r="AC49417" s="1"/>
      <c r="AJ49417" s="1"/>
      <c r="AK49417" s="1"/>
      <c r="AL49417" s="1"/>
    </row>
    <row r="49418">
      <c r="I49418" s="1"/>
      <c r="J49418" s="1"/>
      <c r="K49418" s="1"/>
      <c r="AA49418" s="1"/>
      <c r="AB49418" s="1"/>
      <c r="AC49418" s="1"/>
      <c r="AJ49418" s="1"/>
      <c r="AK49418" s="1"/>
      <c r="AL49418" s="1"/>
    </row>
    <row r="49419">
      <c r="I49419" s="1"/>
      <c r="J49419" s="1"/>
      <c r="K49419" s="1"/>
      <c r="AA49419" s="1"/>
      <c r="AB49419" s="1"/>
      <c r="AC49419" s="1"/>
      <c r="AJ49419" s="1"/>
      <c r="AK49419" s="1"/>
      <c r="AL49419" s="1"/>
    </row>
    <row r="49420">
      <c r="I49420" s="1"/>
      <c r="J49420" s="1"/>
      <c r="K49420" s="1"/>
      <c r="AA49420" s="1"/>
      <c r="AB49420" s="1"/>
      <c r="AC49420" s="1"/>
      <c r="AJ49420" s="1"/>
      <c r="AK49420" s="1"/>
      <c r="AL49420" s="1"/>
    </row>
    <row r="49421">
      <c r="I49421" s="1"/>
      <c r="J49421" s="1"/>
      <c r="K49421" s="1"/>
      <c r="AA49421" s="1"/>
      <c r="AB49421" s="1"/>
      <c r="AC49421" s="1"/>
      <c r="AJ49421" s="1"/>
      <c r="AK49421" s="1"/>
      <c r="AL49421" s="1"/>
    </row>
    <row r="49422">
      <c r="I49422" s="1"/>
      <c r="J49422" s="1"/>
      <c r="K49422" s="1"/>
      <c r="AA49422" s="1"/>
      <c r="AB49422" s="1"/>
      <c r="AC49422" s="1"/>
      <c r="AJ49422" s="1"/>
      <c r="AK49422" s="1"/>
      <c r="AL49422" s="1"/>
    </row>
    <row r="49423">
      <c r="I49423" s="1"/>
      <c r="J49423" s="1"/>
      <c r="K49423" s="1"/>
      <c r="AA49423" s="1"/>
      <c r="AB49423" s="1"/>
      <c r="AC49423" s="1"/>
      <c r="AJ49423" s="1"/>
      <c r="AK49423" s="1"/>
      <c r="AL49423" s="1"/>
    </row>
    <row r="49424">
      <c r="I49424" s="1"/>
      <c r="J49424" s="1"/>
      <c r="K49424" s="1"/>
      <c r="AA49424" s="1"/>
      <c r="AB49424" s="1"/>
      <c r="AC49424" s="1"/>
      <c r="AJ49424" s="1"/>
      <c r="AK49424" s="1"/>
      <c r="AL49424" s="1"/>
    </row>
    <row r="49425">
      <c r="I49425" s="1"/>
      <c r="J49425" s="1"/>
      <c r="K49425" s="1"/>
      <c r="AA49425" s="1"/>
      <c r="AB49425" s="1"/>
      <c r="AC49425" s="1"/>
      <c r="AJ49425" s="1"/>
      <c r="AK49425" s="1"/>
      <c r="AL49425" s="1"/>
    </row>
    <row r="49426">
      <c r="I49426" s="1"/>
      <c r="J49426" s="1"/>
      <c r="K49426" s="1"/>
      <c r="AA49426" s="1"/>
      <c r="AB49426" s="1"/>
      <c r="AC49426" s="1"/>
      <c r="AJ49426" s="1"/>
      <c r="AK49426" s="1"/>
      <c r="AL49426" s="1"/>
    </row>
    <row r="49427">
      <c r="I49427" s="1"/>
      <c r="J49427" s="1"/>
      <c r="K49427" s="1"/>
      <c r="AA49427" s="1"/>
      <c r="AB49427" s="1"/>
      <c r="AC49427" s="1"/>
      <c r="AJ49427" s="1"/>
      <c r="AK49427" s="1"/>
      <c r="AL49427" s="1"/>
    </row>
    <row r="49428">
      <c r="I49428" s="1"/>
      <c r="J49428" s="1"/>
      <c r="K49428" s="1"/>
      <c r="AA49428" s="1"/>
      <c r="AB49428" s="1"/>
      <c r="AC49428" s="1"/>
      <c r="AJ49428" s="1"/>
      <c r="AK49428" s="1"/>
      <c r="AL49428" s="1"/>
    </row>
    <row r="49429">
      <c r="I49429" s="1"/>
      <c r="J49429" s="1"/>
      <c r="K49429" s="1"/>
      <c r="AA49429" s="1"/>
      <c r="AB49429" s="1"/>
      <c r="AC49429" s="1"/>
      <c r="AJ49429" s="1"/>
      <c r="AK49429" s="1"/>
      <c r="AL49429" s="1"/>
    </row>
    <row r="49430">
      <c r="I49430" s="1"/>
      <c r="J49430" s="1"/>
      <c r="K49430" s="1"/>
      <c r="AA49430" s="1"/>
      <c r="AB49430" s="1"/>
      <c r="AC49430" s="1"/>
      <c r="AJ49430" s="1"/>
      <c r="AK49430" s="1"/>
      <c r="AL49430" s="1"/>
    </row>
    <row r="49431">
      <c r="I49431" s="1"/>
      <c r="J49431" s="1"/>
      <c r="K49431" s="1"/>
      <c r="AA49431" s="1"/>
      <c r="AB49431" s="1"/>
      <c r="AC49431" s="1"/>
      <c r="AJ49431" s="1"/>
      <c r="AK49431" s="1"/>
      <c r="AL49431" s="1"/>
    </row>
    <row r="49432">
      <c r="I49432" s="1"/>
      <c r="J49432" s="1"/>
      <c r="K49432" s="1"/>
      <c r="AA49432" s="1"/>
      <c r="AB49432" s="1"/>
      <c r="AC49432" s="1"/>
      <c r="AJ49432" s="1"/>
      <c r="AK49432" s="1"/>
      <c r="AL49432" s="1"/>
    </row>
    <row r="49433">
      <c r="I49433" s="1"/>
      <c r="J49433" s="1"/>
      <c r="K49433" s="1"/>
      <c r="AA49433" s="1"/>
      <c r="AB49433" s="1"/>
      <c r="AC49433" s="1"/>
      <c r="AJ49433" s="1"/>
      <c r="AK49433" s="1"/>
      <c r="AL49433" s="1"/>
    </row>
    <row r="49434">
      <c r="I49434" s="1"/>
      <c r="J49434" s="1"/>
      <c r="K49434" s="1"/>
      <c r="AA49434" s="1"/>
      <c r="AB49434" s="1"/>
      <c r="AC49434" s="1"/>
      <c r="AJ49434" s="1"/>
      <c r="AK49434" s="1"/>
      <c r="AL49434" s="1"/>
    </row>
    <row r="49435">
      <c r="I49435" s="1"/>
      <c r="J49435" s="1"/>
      <c r="K49435" s="1"/>
      <c r="AA49435" s="1"/>
      <c r="AB49435" s="1"/>
      <c r="AC49435" s="1"/>
      <c r="AJ49435" s="1"/>
      <c r="AK49435" s="1"/>
      <c r="AL49435" s="1"/>
    </row>
    <row r="49436">
      <c r="I49436" s="1"/>
      <c r="J49436" s="1"/>
      <c r="K49436" s="1"/>
      <c r="AA49436" s="1"/>
      <c r="AB49436" s="1"/>
      <c r="AC49436" s="1"/>
      <c r="AJ49436" s="1"/>
      <c r="AK49436" s="1"/>
      <c r="AL49436" s="1"/>
    </row>
    <row r="49437">
      <c r="I49437" s="1"/>
      <c r="J49437" s="1"/>
      <c r="K49437" s="1"/>
      <c r="AA49437" s="1"/>
      <c r="AB49437" s="1"/>
      <c r="AC49437" s="1"/>
      <c r="AJ49437" s="1"/>
      <c r="AK49437" s="1"/>
      <c r="AL49437" s="1"/>
    </row>
    <row r="49438">
      <c r="I49438" s="1"/>
      <c r="J49438" s="1"/>
      <c r="K49438" s="1"/>
      <c r="AA49438" s="1"/>
      <c r="AB49438" s="1"/>
      <c r="AC49438" s="1"/>
      <c r="AJ49438" s="1"/>
      <c r="AK49438" s="1"/>
      <c r="AL49438" s="1"/>
    </row>
    <row r="49439">
      <c r="I49439" s="1"/>
      <c r="J49439" s="1"/>
      <c r="K49439" s="1"/>
      <c r="AA49439" s="1"/>
      <c r="AB49439" s="1"/>
      <c r="AC49439" s="1"/>
      <c r="AJ49439" s="1"/>
      <c r="AK49439" s="1"/>
      <c r="AL49439" s="1"/>
    </row>
    <row r="49440">
      <c r="I49440" s="1"/>
      <c r="J49440" s="1"/>
      <c r="K49440" s="1"/>
      <c r="AA49440" s="1"/>
      <c r="AB49440" s="1"/>
      <c r="AC49440" s="1"/>
      <c r="AJ49440" s="1"/>
      <c r="AK49440" s="1"/>
      <c r="AL49440" s="1"/>
    </row>
    <row r="49441">
      <c r="I49441" s="1"/>
      <c r="J49441" s="1"/>
      <c r="K49441" s="1"/>
      <c r="AA49441" s="1"/>
      <c r="AB49441" s="1"/>
      <c r="AC49441" s="1"/>
      <c r="AJ49441" s="1"/>
      <c r="AK49441" s="1"/>
      <c r="AL49441" s="1"/>
    </row>
    <row r="49442">
      <c r="I49442" s="1"/>
      <c r="J49442" s="1"/>
      <c r="K49442" s="1"/>
      <c r="AA49442" s="1"/>
      <c r="AB49442" s="1"/>
      <c r="AC49442" s="1"/>
      <c r="AJ49442" s="1"/>
      <c r="AK49442" s="1"/>
      <c r="AL49442" s="1"/>
    </row>
    <row r="49443">
      <c r="I49443" s="1"/>
      <c r="J49443" s="1"/>
      <c r="K49443" s="1"/>
      <c r="AA49443" s="1"/>
      <c r="AB49443" s="1"/>
      <c r="AC49443" s="1"/>
      <c r="AJ49443" s="1"/>
      <c r="AK49443" s="1"/>
      <c r="AL49443" s="1"/>
    </row>
    <row r="49444">
      <c r="I49444" s="1"/>
      <c r="J49444" s="1"/>
      <c r="K49444" s="1"/>
      <c r="AA49444" s="1"/>
      <c r="AB49444" s="1"/>
      <c r="AC49444" s="1"/>
      <c r="AJ49444" s="1"/>
      <c r="AK49444" s="1"/>
      <c r="AL49444" s="1"/>
    </row>
    <row r="49445">
      <c r="I49445" s="1"/>
      <c r="J49445" s="1"/>
      <c r="K49445" s="1"/>
      <c r="AA49445" s="1"/>
      <c r="AB49445" s="1"/>
      <c r="AC49445" s="1"/>
      <c r="AJ49445" s="1"/>
      <c r="AK49445" s="1"/>
      <c r="AL49445" s="1"/>
    </row>
    <row r="49446">
      <c r="I49446" s="1"/>
      <c r="J49446" s="1"/>
      <c r="K49446" s="1"/>
      <c r="AA49446" s="1"/>
      <c r="AB49446" s="1"/>
      <c r="AC49446" s="1"/>
      <c r="AJ49446" s="1"/>
      <c r="AK49446" s="1"/>
      <c r="AL49446" s="1"/>
    </row>
    <row r="49447">
      <c r="I49447" s="1"/>
      <c r="J49447" s="1"/>
      <c r="K49447" s="1"/>
      <c r="AA49447" s="1"/>
      <c r="AB49447" s="1"/>
      <c r="AC49447" s="1"/>
      <c r="AJ49447" s="1"/>
      <c r="AK49447" s="1"/>
      <c r="AL49447" s="1"/>
    </row>
    <row r="49448">
      <c r="I49448" s="1"/>
      <c r="J49448" s="1"/>
      <c r="K49448" s="1"/>
      <c r="AA49448" s="1"/>
      <c r="AB49448" s="1"/>
      <c r="AC49448" s="1"/>
      <c r="AJ49448" s="1"/>
      <c r="AK49448" s="1"/>
      <c r="AL49448" s="1"/>
    </row>
    <row r="49449">
      <c r="I49449" s="1"/>
      <c r="J49449" s="1"/>
      <c r="K49449" s="1"/>
      <c r="AA49449" s="1"/>
      <c r="AB49449" s="1"/>
      <c r="AC49449" s="1"/>
      <c r="AJ49449" s="1"/>
      <c r="AK49449" s="1"/>
      <c r="AL49449" s="1"/>
    </row>
    <row r="49450">
      <c r="I49450" s="1"/>
      <c r="J49450" s="1"/>
      <c r="K49450" s="1"/>
      <c r="AA49450" s="1"/>
      <c r="AB49450" s="1"/>
      <c r="AC49450" s="1"/>
      <c r="AJ49450" s="1"/>
      <c r="AK49450" s="1"/>
      <c r="AL49450" s="1"/>
    </row>
    <row r="49451">
      <c r="I49451" s="1"/>
      <c r="J49451" s="1"/>
      <c r="K49451" s="1"/>
      <c r="AA49451" s="1"/>
      <c r="AB49451" s="1"/>
      <c r="AC49451" s="1"/>
      <c r="AJ49451" s="1"/>
      <c r="AK49451" s="1"/>
      <c r="AL49451" s="1"/>
    </row>
    <row r="49452">
      <c r="I49452" s="1"/>
      <c r="J49452" s="1"/>
      <c r="K49452" s="1"/>
      <c r="AA49452" s="1"/>
      <c r="AB49452" s="1"/>
      <c r="AC49452" s="1"/>
      <c r="AJ49452" s="1"/>
      <c r="AK49452" s="1"/>
      <c r="AL49452" s="1"/>
    </row>
    <row r="49453">
      <c r="I49453" s="1"/>
      <c r="J49453" s="1"/>
      <c r="K49453" s="1"/>
      <c r="AA49453" s="1"/>
      <c r="AB49453" s="1"/>
      <c r="AC49453" s="1"/>
      <c r="AJ49453" s="1"/>
      <c r="AK49453" s="1"/>
      <c r="AL49453" s="1"/>
    </row>
    <row r="49454">
      <c r="I49454" s="1"/>
      <c r="J49454" s="1"/>
      <c r="K49454" s="1"/>
      <c r="AA49454" s="1"/>
      <c r="AB49454" s="1"/>
      <c r="AC49454" s="1"/>
      <c r="AJ49454" s="1"/>
      <c r="AK49454" s="1"/>
      <c r="AL49454" s="1"/>
    </row>
    <row r="49455">
      <c r="I49455" s="1"/>
      <c r="J49455" s="1"/>
      <c r="K49455" s="1"/>
      <c r="AA49455" s="1"/>
      <c r="AB49455" s="1"/>
      <c r="AC49455" s="1"/>
      <c r="AJ49455" s="1"/>
      <c r="AK49455" s="1"/>
      <c r="AL49455" s="1"/>
    </row>
    <row r="49456">
      <c r="I49456" s="1"/>
      <c r="J49456" s="1"/>
      <c r="K49456" s="1"/>
      <c r="AA49456" s="1"/>
      <c r="AB49456" s="1"/>
      <c r="AC49456" s="1"/>
      <c r="AJ49456" s="1"/>
      <c r="AK49456" s="1"/>
      <c r="AL49456" s="1"/>
    </row>
    <row r="49457">
      <c r="I49457" s="1"/>
      <c r="J49457" s="1"/>
      <c r="K49457" s="1"/>
      <c r="AA49457" s="1"/>
      <c r="AB49457" s="1"/>
      <c r="AC49457" s="1"/>
      <c r="AJ49457" s="1"/>
      <c r="AK49457" s="1"/>
      <c r="AL49457" s="1"/>
    </row>
    <row r="49458">
      <c r="I49458" s="1"/>
      <c r="J49458" s="1"/>
      <c r="K49458" s="1"/>
      <c r="AA49458" s="1"/>
      <c r="AB49458" s="1"/>
      <c r="AC49458" s="1"/>
      <c r="AJ49458" s="1"/>
      <c r="AK49458" s="1"/>
      <c r="AL49458" s="1"/>
    </row>
    <row r="49459">
      <c r="I49459" s="1"/>
      <c r="J49459" s="1"/>
      <c r="K49459" s="1"/>
      <c r="AA49459" s="1"/>
      <c r="AB49459" s="1"/>
      <c r="AC49459" s="1"/>
      <c r="AJ49459" s="1"/>
      <c r="AK49459" s="1"/>
      <c r="AL49459" s="1"/>
    </row>
    <row r="49460">
      <c r="I49460" s="1"/>
      <c r="J49460" s="1"/>
      <c r="K49460" s="1"/>
      <c r="AA49460" s="1"/>
      <c r="AB49460" s="1"/>
      <c r="AC49460" s="1"/>
      <c r="AJ49460" s="1"/>
      <c r="AK49460" s="1"/>
      <c r="AL49460" s="1"/>
    </row>
    <row r="49461">
      <c r="I49461" s="1"/>
      <c r="J49461" s="1"/>
      <c r="K49461" s="1"/>
      <c r="AA49461" s="1"/>
      <c r="AB49461" s="1"/>
      <c r="AC49461" s="1"/>
      <c r="AJ49461" s="1"/>
      <c r="AK49461" s="1"/>
      <c r="AL49461" s="1"/>
    </row>
    <row r="49462">
      <c r="I49462" s="1"/>
      <c r="J49462" s="1"/>
      <c r="K49462" s="1"/>
      <c r="AA49462" s="1"/>
      <c r="AB49462" s="1"/>
      <c r="AC49462" s="1"/>
      <c r="AJ49462" s="1"/>
      <c r="AK49462" s="1"/>
      <c r="AL49462" s="1"/>
    </row>
    <row r="49463">
      <c r="I49463" s="1"/>
      <c r="J49463" s="1"/>
      <c r="K49463" s="1"/>
      <c r="AA49463" s="1"/>
      <c r="AB49463" s="1"/>
      <c r="AC49463" s="1"/>
      <c r="AJ49463" s="1"/>
      <c r="AK49463" s="1"/>
      <c r="AL49463" s="1"/>
    </row>
    <row r="49464">
      <c r="I49464" s="1"/>
      <c r="J49464" s="1"/>
      <c r="K49464" s="1"/>
      <c r="AA49464" s="1"/>
      <c r="AB49464" s="1"/>
      <c r="AC49464" s="1"/>
      <c r="AJ49464" s="1"/>
      <c r="AK49464" s="1"/>
      <c r="AL49464" s="1"/>
    </row>
    <row r="49465">
      <c r="I49465" s="1"/>
      <c r="J49465" s="1"/>
      <c r="K49465" s="1"/>
      <c r="AA49465" s="1"/>
      <c r="AB49465" s="1"/>
      <c r="AC49465" s="1"/>
      <c r="AJ49465" s="1"/>
      <c r="AK49465" s="1"/>
      <c r="AL49465" s="1"/>
    </row>
    <row r="49466">
      <c r="I49466" s="1"/>
      <c r="J49466" s="1"/>
      <c r="K49466" s="1"/>
      <c r="AA49466" s="1"/>
      <c r="AB49466" s="1"/>
      <c r="AC49466" s="1"/>
      <c r="AJ49466" s="1"/>
      <c r="AK49466" s="1"/>
      <c r="AL49466" s="1"/>
    </row>
    <row r="49467">
      <c r="I49467" s="1"/>
      <c r="J49467" s="1"/>
      <c r="K49467" s="1"/>
      <c r="AA49467" s="1"/>
      <c r="AB49467" s="1"/>
      <c r="AC49467" s="1"/>
      <c r="AJ49467" s="1"/>
      <c r="AK49467" s="1"/>
      <c r="AL49467" s="1"/>
    </row>
    <row r="49468">
      <c r="I49468" s="1"/>
      <c r="J49468" s="1"/>
      <c r="K49468" s="1"/>
      <c r="AA49468" s="1"/>
      <c r="AB49468" s="1"/>
      <c r="AC49468" s="1"/>
      <c r="AJ49468" s="1"/>
      <c r="AK49468" s="1"/>
      <c r="AL49468" s="1"/>
    </row>
    <row r="49469">
      <c r="I49469" s="1"/>
      <c r="J49469" s="1"/>
      <c r="K49469" s="1"/>
      <c r="AA49469" s="1"/>
      <c r="AB49469" s="1"/>
      <c r="AC49469" s="1"/>
      <c r="AJ49469" s="1"/>
      <c r="AK49469" s="1"/>
      <c r="AL49469" s="1"/>
    </row>
    <row r="49470">
      <c r="I49470" s="1"/>
      <c r="J49470" s="1"/>
      <c r="K49470" s="1"/>
      <c r="AA49470" s="1"/>
      <c r="AB49470" s="1"/>
      <c r="AC49470" s="1"/>
      <c r="AJ49470" s="1"/>
      <c r="AK49470" s="1"/>
      <c r="AL49470" s="1"/>
    </row>
    <row r="49471">
      <c r="I49471" s="1"/>
      <c r="J49471" s="1"/>
      <c r="K49471" s="1"/>
      <c r="AA49471" s="1"/>
      <c r="AB49471" s="1"/>
      <c r="AC49471" s="1"/>
      <c r="AJ49471" s="1"/>
      <c r="AK49471" s="1"/>
      <c r="AL49471" s="1"/>
    </row>
    <row r="49472">
      <c r="I49472" s="1"/>
      <c r="J49472" s="1"/>
      <c r="K49472" s="1"/>
      <c r="AA49472" s="1"/>
      <c r="AB49472" s="1"/>
      <c r="AC49472" s="1"/>
      <c r="AJ49472" s="1"/>
      <c r="AK49472" s="1"/>
      <c r="AL49472" s="1"/>
    </row>
    <row r="49473">
      <c r="I49473" s="1"/>
      <c r="J49473" s="1"/>
      <c r="K49473" s="1"/>
      <c r="AA49473" s="1"/>
      <c r="AB49473" s="1"/>
      <c r="AC49473" s="1"/>
      <c r="AJ49473" s="1"/>
      <c r="AK49473" s="1"/>
      <c r="AL49473" s="1"/>
    </row>
    <row r="49474">
      <c r="I49474" s="1"/>
      <c r="J49474" s="1"/>
      <c r="K49474" s="1"/>
      <c r="AA49474" s="1"/>
      <c r="AB49474" s="1"/>
      <c r="AC49474" s="1"/>
      <c r="AJ49474" s="1"/>
      <c r="AK49474" s="1"/>
      <c r="AL49474" s="1"/>
    </row>
    <row r="49475">
      <c r="I49475" s="1"/>
      <c r="J49475" s="1"/>
      <c r="K49475" s="1"/>
      <c r="AA49475" s="1"/>
      <c r="AB49475" s="1"/>
      <c r="AC49475" s="1"/>
      <c r="AJ49475" s="1"/>
      <c r="AK49475" s="1"/>
      <c r="AL49475" s="1"/>
    </row>
    <row r="49476">
      <c r="I49476" s="1"/>
      <c r="J49476" s="1"/>
      <c r="K49476" s="1"/>
      <c r="AA49476" s="1"/>
      <c r="AB49476" s="1"/>
      <c r="AC49476" s="1"/>
      <c r="AJ49476" s="1"/>
      <c r="AK49476" s="1"/>
      <c r="AL49476" s="1"/>
    </row>
    <row r="49477">
      <c r="I49477" s="1"/>
      <c r="J49477" s="1"/>
      <c r="K49477" s="1"/>
      <c r="AA49477" s="1"/>
      <c r="AB49477" s="1"/>
      <c r="AC49477" s="1"/>
      <c r="AJ49477" s="1"/>
      <c r="AK49477" s="1"/>
      <c r="AL49477" s="1"/>
    </row>
    <row r="49478">
      <c r="I49478" s="1"/>
      <c r="J49478" s="1"/>
      <c r="K49478" s="1"/>
      <c r="AA49478" s="1"/>
      <c r="AB49478" s="1"/>
      <c r="AC49478" s="1"/>
      <c r="AJ49478" s="1"/>
      <c r="AK49478" s="1"/>
      <c r="AL49478" s="1"/>
    </row>
    <row r="49479">
      <c r="I49479" s="1"/>
      <c r="J49479" s="1"/>
      <c r="K49479" s="1"/>
      <c r="AA49479" s="1"/>
      <c r="AB49479" s="1"/>
      <c r="AC49479" s="1"/>
      <c r="AJ49479" s="1"/>
      <c r="AK49479" s="1"/>
      <c r="AL49479" s="1"/>
    </row>
    <row r="49480">
      <c r="I49480" s="1"/>
      <c r="J49480" s="1"/>
      <c r="K49480" s="1"/>
      <c r="AA49480" s="1"/>
      <c r="AB49480" s="1"/>
      <c r="AC49480" s="1"/>
      <c r="AJ49480" s="1"/>
      <c r="AK49480" s="1"/>
      <c r="AL49480" s="1"/>
    </row>
    <row r="49481">
      <c r="I49481" s="1"/>
      <c r="J49481" s="1"/>
      <c r="K49481" s="1"/>
      <c r="AA49481" s="1"/>
      <c r="AB49481" s="1"/>
      <c r="AC49481" s="1"/>
      <c r="AJ49481" s="1"/>
      <c r="AK49481" s="1"/>
      <c r="AL49481" s="1"/>
    </row>
    <row r="49482">
      <c r="I49482" s="1"/>
      <c r="J49482" s="1"/>
      <c r="K49482" s="1"/>
      <c r="AA49482" s="1"/>
      <c r="AB49482" s="1"/>
      <c r="AC49482" s="1"/>
      <c r="AJ49482" s="1"/>
      <c r="AK49482" s="1"/>
      <c r="AL49482" s="1"/>
    </row>
    <row r="49483">
      <c r="I49483" s="1"/>
      <c r="J49483" s="1"/>
      <c r="K49483" s="1"/>
      <c r="AA49483" s="1"/>
      <c r="AB49483" s="1"/>
      <c r="AC49483" s="1"/>
      <c r="AJ49483" s="1"/>
      <c r="AK49483" s="1"/>
      <c r="AL49483" s="1"/>
    </row>
    <row r="49484">
      <c r="I49484" s="1"/>
      <c r="J49484" s="1"/>
      <c r="K49484" s="1"/>
      <c r="AA49484" s="1"/>
      <c r="AB49484" s="1"/>
      <c r="AC49484" s="1"/>
      <c r="AJ49484" s="1"/>
      <c r="AK49484" s="1"/>
      <c r="AL49484" s="1"/>
    </row>
    <row r="49485">
      <c r="I49485" s="1"/>
      <c r="J49485" s="1"/>
      <c r="K49485" s="1"/>
      <c r="AA49485" s="1"/>
      <c r="AB49485" s="1"/>
      <c r="AC49485" s="1"/>
      <c r="AJ49485" s="1"/>
      <c r="AK49485" s="1"/>
      <c r="AL49485" s="1"/>
    </row>
    <row r="49486">
      <c r="I49486" s="1"/>
      <c r="J49486" s="1"/>
      <c r="K49486" s="1"/>
      <c r="AA49486" s="1"/>
      <c r="AB49486" s="1"/>
      <c r="AC49486" s="1"/>
      <c r="AJ49486" s="1"/>
      <c r="AK49486" s="1"/>
      <c r="AL49486" s="1"/>
    </row>
    <row r="49487">
      <c r="I49487" s="1"/>
      <c r="J49487" s="1"/>
      <c r="K49487" s="1"/>
      <c r="AA49487" s="1"/>
      <c r="AB49487" s="1"/>
      <c r="AC49487" s="1"/>
      <c r="AJ49487" s="1"/>
      <c r="AK49487" s="1"/>
      <c r="AL49487" s="1"/>
    </row>
    <row r="49488">
      <c r="I49488" s="1"/>
      <c r="J49488" s="1"/>
      <c r="K49488" s="1"/>
      <c r="AA49488" s="1"/>
      <c r="AB49488" s="1"/>
      <c r="AC49488" s="1"/>
      <c r="AJ49488" s="1"/>
      <c r="AK49488" s="1"/>
      <c r="AL49488" s="1"/>
    </row>
    <row r="49489">
      <c r="I49489" s="1"/>
      <c r="J49489" s="1"/>
      <c r="K49489" s="1"/>
      <c r="AA49489" s="1"/>
      <c r="AB49489" s="1"/>
      <c r="AC49489" s="1"/>
      <c r="AJ49489" s="1"/>
      <c r="AK49489" s="1"/>
      <c r="AL49489" s="1"/>
    </row>
    <row r="49490">
      <c r="I49490" s="1"/>
      <c r="J49490" s="1"/>
      <c r="K49490" s="1"/>
      <c r="AA49490" s="1"/>
      <c r="AB49490" s="1"/>
      <c r="AC49490" s="1"/>
      <c r="AJ49490" s="1"/>
      <c r="AK49490" s="1"/>
      <c r="AL49490" s="1"/>
    </row>
    <row r="49491">
      <c r="I49491" s="1"/>
      <c r="J49491" s="1"/>
      <c r="K49491" s="1"/>
      <c r="AA49491" s="1"/>
      <c r="AB49491" s="1"/>
      <c r="AC49491" s="1"/>
      <c r="AJ49491" s="1"/>
      <c r="AK49491" s="1"/>
      <c r="AL49491" s="1"/>
    </row>
    <row r="49492">
      <c r="I49492" s="1"/>
      <c r="J49492" s="1"/>
      <c r="K49492" s="1"/>
      <c r="AA49492" s="1"/>
      <c r="AB49492" s="1"/>
      <c r="AC49492" s="1"/>
      <c r="AJ49492" s="1"/>
      <c r="AK49492" s="1"/>
      <c r="AL49492" s="1"/>
    </row>
    <row r="49493">
      <c r="I49493" s="1"/>
      <c r="J49493" s="1"/>
      <c r="K49493" s="1"/>
      <c r="AA49493" s="1"/>
      <c r="AB49493" s="1"/>
      <c r="AC49493" s="1"/>
      <c r="AJ49493" s="1"/>
      <c r="AK49493" s="1"/>
      <c r="AL49493" s="1"/>
    </row>
    <row r="49494">
      <c r="I49494" s="1"/>
      <c r="J49494" s="1"/>
      <c r="K49494" s="1"/>
      <c r="AA49494" s="1"/>
      <c r="AB49494" s="1"/>
      <c r="AC49494" s="1"/>
      <c r="AJ49494" s="1"/>
      <c r="AK49494" s="1"/>
      <c r="AL49494" s="1"/>
    </row>
    <row r="49495">
      <c r="I49495" s="1"/>
      <c r="J49495" s="1"/>
      <c r="K49495" s="1"/>
      <c r="AA49495" s="1"/>
      <c r="AB49495" s="1"/>
      <c r="AC49495" s="1"/>
      <c r="AJ49495" s="1"/>
      <c r="AK49495" s="1"/>
      <c r="AL49495" s="1"/>
    </row>
    <row r="49496">
      <c r="I49496" s="1"/>
      <c r="J49496" s="1"/>
      <c r="K49496" s="1"/>
      <c r="AA49496" s="1"/>
      <c r="AB49496" s="1"/>
      <c r="AC49496" s="1"/>
      <c r="AJ49496" s="1"/>
      <c r="AK49496" s="1"/>
      <c r="AL49496" s="1"/>
    </row>
    <row r="49497">
      <c r="I49497" s="1"/>
      <c r="J49497" s="1"/>
      <c r="K49497" s="1"/>
      <c r="AA49497" s="1"/>
      <c r="AB49497" s="1"/>
      <c r="AC49497" s="1"/>
      <c r="AJ49497" s="1"/>
      <c r="AK49497" s="1"/>
      <c r="AL49497" s="1"/>
    </row>
    <row r="49498">
      <c r="I49498" s="1"/>
      <c r="J49498" s="1"/>
      <c r="K49498" s="1"/>
      <c r="AA49498" s="1"/>
      <c r="AB49498" s="1"/>
      <c r="AC49498" s="1"/>
      <c r="AJ49498" s="1"/>
      <c r="AK49498" s="1"/>
      <c r="AL49498" s="1"/>
    </row>
    <row r="49499">
      <c r="I49499" s="1"/>
      <c r="J49499" s="1"/>
      <c r="K49499" s="1"/>
      <c r="AA49499" s="1"/>
      <c r="AB49499" s="1"/>
      <c r="AC49499" s="1"/>
      <c r="AJ49499" s="1"/>
      <c r="AK49499" s="1"/>
      <c r="AL49499" s="1"/>
    </row>
    <row r="49500">
      <c r="I49500" s="1"/>
      <c r="J49500" s="1"/>
      <c r="K49500" s="1"/>
      <c r="AA49500" s="1"/>
      <c r="AB49500" s="1"/>
      <c r="AC49500" s="1"/>
      <c r="AJ49500" s="1"/>
      <c r="AK49500" s="1"/>
      <c r="AL49500" s="1"/>
    </row>
    <row r="49501">
      <c r="I49501" s="1"/>
      <c r="J49501" s="1"/>
      <c r="K49501" s="1"/>
      <c r="AA49501" s="1"/>
      <c r="AB49501" s="1"/>
      <c r="AC49501" s="1"/>
      <c r="AJ49501" s="1"/>
      <c r="AK49501" s="1"/>
      <c r="AL49501" s="1"/>
    </row>
    <row r="49502">
      <c r="I49502" s="1"/>
      <c r="J49502" s="1"/>
      <c r="K49502" s="1"/>
      <c r="AA49502" s="1"/>
      <c r="AB49502" s="1"/>
      <c r="AC49502" s="1"/>
      <c r="AJ49502" s="1"/>
      <c r="AK49502" s="1"/>
      <c r="AL49502" s="1"/>
    </row>
    <row r="49503">
      <c r="I49503" s="1"/>
      <c r="J49503" s="1"/>
      <c r="K49503" s="1"/>
      <c r="AA49503" s="1"/>
      <c r="AB49503" s="1"/>
      <c r="AC49503" s="1"/>
      <c r="AJ49503" s="1"/>
      <c r="AK49503" s="1"/>
      <c r="AL49503" s="1"/>
    </row>
    <row r="49504">
      <c r="I49504" s="1"/>
      <c r="J49504" s="1"/>
      <c r="K49504" s="1"/>
      <c r="AA49504" s="1"/>
      <c r="AB49504" s="1"/>
      <c r="AC49504" s="1"/>
      <c r="AJ49504" s="1"/>
      <c r="AK49504" s="1"/>
      <c r="AL49504" s="1"/>
    </row>
    <row r="49505">
      <c r="I49505" s="1"/>
      <c r="J49505" s="1"/>
      <c r="K49505" s="1"/>
      <c r="AA49505" s="1"/>
      <c r="AB49505" s="1"/>
      <c r="AC49505" s="1"/>
      <c r="AJ49505" s="1"/>
      <c r="AK49505" s="1"/>
      <c r="AL49505" s="1"/>
    </row>
    <row r="49506">
      <c r="I49506" s="1"/>
      <c r="J49506" s="1"/>
      <c r="K49506" s="1"/>
      <c r="AA49506" s="1"/>
      <c r="AB49506" s="1"/>
      <c r="AC49506" s="1"/>
      <c r="AJ49506" s="1"/>
      <c r="AK49506" s="1"/>
      <c r="AL49506" s="1"/>
    </row>
    <row r="49507">
      <c r="I49507" s="1"/>
      <c r="J49507" s="1"/>
      <c r="K49507" s="1"/>
      <c r="AA49507" s="1"/>
      <c r="AB49507" s="1"/>
      <c r="AC49507" s="1"/>
      <c r="AJ49507" s="1"/>
      <c r="AK49507" s="1"/>
      <c r="AL49507" s="1"/>
    </row>
    <row r="49508">
      <c r="I49508" s="1"/>
      <c r="J49508" s="1"/>
      <c r="K49508" s="1"/>
      <c r="AA49508" s="1"/>
      <c r="AB49508" s="1"/>
      <c r="AC49508" s="1"/>
      <c r="AJ49508" s="1"/>
      <c r="AK49508" s="1"/>
      <c r="AL49508" s="1"/>
    </row>
    <row r="49509">
      <c r="I49509" s="1"/>
      <c r="J49509" s="1"/>
      <c r="K49509" s="1"/>
      <c r="AA49509" s="1"/>
      <c r="AB49509" s="1"/>
      <c r="AC49509" s="1"/>
      <c r="AJ49509" s="1"/>
      <c r="AK49509" s="1"/>
      <c r="AL49509" s="1"/>
    </row>
    <row r="49510">
      <c r="I49510" s="1"/>
      <c r="J49510" s="1"/>
      <c r="K49510" s="1"/>
      <c r="AA49510" s="1"/>
      <c r="AB49510" s="1"/>
      <c r="AC49510" s="1"/>
      <c r="AJ49510" s="1"/>
      <c r="AK49510" s="1"/>
      <c r="AL49510" s="1"/>
    </row>
    <row r="49511">
      <c r="I49511" s="1"/>
      <c r="J49511" s="1"/>
      <c r="K49511" s="1"/>
      <c r="AA49511" s="1"/>
      <c r="AB49511" s="1"/>
      <c r="AC49511" s="1"/>
      <c r="AJ49511" s="1"/>
      <c r="AK49511" s="1"/>
      <c r="AL49511" s="1"/>
    </row>
    <row r="49512">
      <c r="I49512" s="1"/>
      <c r="J49512" s="1"/>
      <c r="K49512" s="1"/>
      <c r="AA49512" s="1"/>
      <c r="AB49512" s="1"/>
      <c r="AC49512" s="1"/>
      <c r="AJ49512" s="1"/>
      <c r="AK49512" s="1"/>
      <c r="AL49512" s="1"/>
    </row>
    <row r="49513">
      <c r="I49513" s="1"/>
      <c r="J49513" s="1"/>
      <c r="K49513" s="1"/>
      <c r="AA49513" s="1"/>
      <c r="AB49513" s="1"/>
      <c r="AC49513" s="1"/>
      <c r="AJ49513" s="1"/>
      <c r="AK49513" s="1"/>
      <c r="AL49513" s="1"/>
    </row>
    <row r="49514">
      <c r="I49514" s="1"/>
      <c r="J49514" s="1"/>
      <c r="K49514" s="1"/>
      <c r="AA49514" s="1"/>
      <c r="AB49514" s="1"/>
      <c r="AC49514" s="1"/>
      <c r="AJ49514" s="1"/>
      <c r="AK49514" s="1"/>
      <c r="AL49514" s="1"/>
    </row>
    <row r="49515">
      <c r="I49515" s="1"/>
      <c r="J49515" s="1"/>
      <c r="K49515" s="1"/>
      <c r="AA49515" s="1"/>
      <c r="AB49515" s="1"/>
      <c r="AC49515" s="1"/>
      <c r="AJ49515" s="1"/>
      <c r="AK49515" s="1"/>
      <c r="AL49515" s="1"/>
    </row>
    <row r="49516">
      <c r="I49516" s="1"/>
      <c r="J49516" s="1"/>
      <c r="K49516" s="1"/>
      <c r="AA49516" s="1"/>
      <c r="AB49516" s="1"/>
      <c r="AC49516" s="1"/>
      <c r="AJ49516" s="1"/>
      <c r="AK49516" s="1"/>
      <c r="AL49516" s="1"/>
    </row>
    <row r="49517">
      <c r="I49517" s="1"/>
      <c r="J49517" s="1"/>
      <c r="K49517" s="1"/>
      <c r="AA49517" s="1"/>
      <c r="AB49517" s="1"/>
      <c r="AC49517" s="1"/>
      <c r="AJ49517" s="1"/>
      <c r="AK49517" s="1"/>
      <c r="AL49517" s="1"/>
    </row>
    <row r="49518">
      <c r="I49518" s="1"/>
      <c r="J49518" s="1"/>
      <c r="K49518" s="1"/>
      <c r="AA49518" s="1"/>
      <c r="AB49518" s="1"/>
      <c r="AC49518" s="1"/>
      <c r="AJ49518" s="1"/>
      <c r="AK49518" s="1"/>
      <c r="AL49518" s="1"/>
    </row>
    <row r="49519">
      <c r="I49519" s="1"/>
      <c r="J49519" s="1"/>
      <c r="K49519" s="1"/>
      <c r="AA49519" s="1"/>
      <c r="AB49519" s="1"/>
      <c r="AC49519" s="1"/>
      <c r="AJ49519" s="1"/>
      <c r="AK49519" s="1"/>
      <c r="AL49519" s="1"/>
    </row>
    <row r="49520">
      <c r="I49520" s="1"/>
      <c r="J49520" s="1"/>
      <c r="K49520" s="1"/>
      <c r="AA49520" s="1"/>
      <c r="AB49520" s="1"/>
      <c r="AC49520" s="1"/>
      <c r="AJ49520" s="1"/>
      <c r="AK49520" s="1"/>
      <c r="AL49520" s="1"/>
    </row>
    <row r="49521">
      <c r="I49521" s="1"/>
      <c r="J49521" s="1"/>
      <c r="K49521" s="1"/>
      <c r="AA49521" s="1"/>
      <c r="AB49521" s="1"/>
      <c r="AC49521" s="1"/>
      <c r="AJ49521" s="1"/>
      <c r="AK49521" s="1"/>
      <c r="AL49521" s="1"/>
    </row>
    <row r="49522">
      <c r="I49522" s="1"/>
      <c r="J49522" s="1"/>
      <c r="K49522" s="1"/>
      <c r="AA49522" s="1"/>
      <c r="AB49522" s="1"/>
      <c r="AC49522" s="1"/>
      <c r="AJ49522" s="1"/>
      <c r="AK49522" s="1"/>
      <c r="AL49522" s="1"/>
    </row>
    <row r="49523">
      <c r="I49523" s="1"/>
      <c r="J49523" s="1"/>
      <c r="K49523" s="1"/>
      <c r="AA49523" s="1"/>
      <c r="AB49523" s="1"/>
      <c r="AC49523" s="1"/>
      <c r="AJ49523" s="1"/>
      <c r="AK49523" s="1"/>
      <c r="AL49523" s="1"/>
    </row>
    <row r="49524">
      <c r="I49524" s="1"/>
      <c r="J49524" s="1"/>
      <c r="K49524" s="1"/>
      <c r="AA49524" s="1"/>
      <c r="AB49524" s="1"/>
      <c r="AC49524" s="1"/>
      <c r="AJ49524" s="1"/>
      <c r="AK49524" s="1"/>
      <c r="AL49524" s="1"/>
    </row>
    <row r="49525">
      <c r="I49525" s="1"/>
      <c r="J49525" s="1"/>
      <c r="K49525" s="1"/>
      <c r="AA49525" s="1"/>
      <c r="AB49525" s="1"/>
      <c r="AC49525" s="1"/>
      <c r="AJ49525" s="1"/>
      <c r="AK49525" s="1"/>
      <c r="AL49525" s="1"/>
    </row>
    <row r="49526">
      <c r="I49526" s="1"/>
      <c r="J49526" s="1"/>
      <c r="K49526" s="1"/>
      <c r="AA49526" s="1"/>
      <c r="AB49526" s="1"/>
      <c r="AC49526" s="1"/>
      <c r="AJ49526" s="1"/>
      <c r="AK49526" s="1"/>
      <c r="AL49526" s="1"/>
    </row>
    <row r="49527">
      <c r="I49527" s="1"/>
      <c r="J49527" s="1"/>
      <c r="K49527" s="1"/>
      <c r="AA49527" s="1"/>
      <c r="AB49527" s="1"/>
      <c r="AC49527" s="1"/>
      <c r="AJ49527" s="1"/>
      <c r="AK49527" s="1"/>
      <c r="AL49527" s="1"/>
    </row>
    <row r="49528">
      <c r="I49528" s="1"/>
      <c r="J49528" s="1"/>
      <c r="K49528" s="1"/>
      <c r="AA49528" s="1"/>
      <c r="AB49528" s="1"/>
      <c r="AC49528" s="1"/>
      <c r="AJ49528" s="1"/>
      <c r="AK49528" s="1"/>
      <c r="AL49528" s="1"/>
    </row>
    <row r="49529">
      <c r="I49529" s="1"/>
      <c r="J49529" s="1"/>
      <c r="K49529" s="1"/>
      <c r="AA49529" s="1"/>
      <c r="AB49529" s="1"/>
      <c r="AC49529" s="1"/>
      <c r="AJ49529" s="1"/>
      <c r="AK49529" s="1"/>
      <c r="AL49529" s="1"/>
    </row>
    <row r="49530">
      <c r="I49530" s="1"/>
      <c r="J49530" s="1"/>
      <c r="K49530" s="1"/>
      <c r="AA49530" s="1"/>
      <c r="AB49530" s="1"/>
      <c r="AC49530" s="1"/>
      <c r="AJ49530" s="1"/>
      <c r="AK49530" s="1"/>
      <c r="AL49530" s="1"/>
    </row>
    <row r="49531">
      <c r="I49531" s="1"/>
      <c r="J49531" s="1"/>
      <c r="K49531" s="1"/>
      <c r="AA49531" s="1"/>
      <c r="AB49531" s="1"/>
      <c r="AC49531" s="1"/>
      <c r="AJ49531" s="1"/>
      <c r="AK49531" s="1"/>
      <c r="AL49531" s="1"/>
    </row>
    <row r="49532">
      <c r="I49532" s="1"/>
      <c r="J49532" s="1"/>
      <c r="K49532" s="1"/>
      <c r="AA49532" s="1"/>
      <c r="AB49532" s="1"/>
      <c r="AC49532" s="1"/>
      <c r="AJ49532" s="1"/>
      <c r="AK49532" s="1"/>
      <c r="AL49532" s="1"/>
    </row>
    <row r="49533">
      <c r="I49533" s="1"/>
      <c r="J49533" s="1"/>
      <c r="K49533" s="1"/>
      <c r="AA49533" s="1"/>
      <c r="AB49533" s="1"/>
      <c r="AC49533" s="1"/>
      <c r="AJ49533" s="1"/>
      <c r="AK49533" s="1"/>
      <c r="AL49533" s="1"/>
    </row>
    <row r="49534">
      <c r="I49534" s="1"/>
      <c r="J49534" s="1"/>
      <c r="K49534" s="1"/>
      <c r="AA49534" s="1"/>
      <c r="AB49534" s="1"/>
      <c r="AC49534" s="1"/>
      <c r="AJ49534" s="1"/>
      <c r="AK49534" s="1"/>
      <c r="AL49534" s="1"/>
    </row>
    <row r="49535">
      <c r="I49535" s="1"/>
      <c r="J49535" s="1"/>
      <c r="K49535" s="1"/>
      <c r="AA49535" s="1"/>
      <c r="AB49535" s="1"/>
      <c r="AC49535" s="1"/>
      <c r="AJ49535" s="1"/>
      <c r="AK49535" s="1"/>
      <c r="AL49535" s="1"/>
    </row>
    <row r="49536">
      <c r="I49536" s="1"/>
      <c r="J49536" s="1"/>
      <c r="K49536" s="1"/>
      <c r="AA49536" s="1"/>
      <c r="AB49536" s="1"/>
      <c r="AC49536" s="1"/>
      <c r="AJ49536" s="1"/>
      <c r="AK49536" s="1"/>
      <c r="AL49536" s="1"/>
    </row>
    <row r="49537">
      <c r="I49537" s="1"/>
      <c r="J49537" s="1"/>
      <c r="K49537" s="1"/>
      <c r="AA49537" s="1"/>
      <c r="AB49537" s="1"/>
      <c r="AC49537" s="1"/>
      <c r="AJ49537" s="1"/>
      <c r="AK49537" s="1"/>
      <c r="AL49537" s="1"/>
    </row>
    <row r="49538">
      <c r="I49538" s="1"/>
      <c r="J49538" s="1"/>
      <c r="K49538" s="1"/>
      <c r="AA49538" s="1"/>
      <c r="AB49538" s="1"/>
      <c r="AC49538" s="1"/>
      <c r="AJ49538" s="1"/>
      <c r="AK49538" s="1"/>
      <c r="AL49538" s="1"/>
    </row>
    <row r="49539">
      <c r="I49539" s="1"/>
      <c r="J49539" s="1"/>
      <c r="K49539" s="1"/>
      <c r="AA49539" s="1"/>
      <c r="AB49539" s="1"/>
      <c r="AC49539" s="1"/>
      <c r="AJ49539" s="1"/>
      <c r="AK49539" s="1"/>
      <c r="AL49539" s="1"/>
    </row>
    <row r="49540">
      <c r="I49540" s="1"/>
      <c r="J49540" s="1"/>
      <c r="K49540" s="1"/>
      <c r="AA49540" s="1"/>
      <c r="AB49540" s="1"/>
      <c r="AC49540" s="1"/>
      <c r="AJ49540" s="1"/>
      <c r="AK49540" s="1"/>
      <c r="AL49540" s="1"/>
    </row>
    <row r="49541">
      <c r="I49541" s="1"/>
      <c r="J49541" s="1"/>
      <c r="K49541" s="1"/>
      <c r="AA49541" s="1"/>
      <c r="AB49541" s="1"/>
      <c r="AC49541" s="1"/>
      <c r="AJ49541" s="1"/>
      <c r="AK49541" s="1"/>
      <c r="AL49541" s="1"/>
    </row>
    <row r="49542">
      <c r="I49542" s="1"/>
      <c r="J49542" s="1"/>
      <c r="K49542" s="1"/>
      <c r="AA49542" s="1"/>
      <c r="AB49542" s="1"/>
      <c r="AC49542" s="1"/>
      <c r="AJ49542" s="1"/>
      <c r="AK49542" s="1"/>
      <c r="AL49542" s="1"/>
    </row>
    <row r="49543">
      <c r="I49543" s="1"/>
      <c r="J49543" s="1"/>
      <c r="K49543" s="1"/>
      <c r="AA49543" s="1"/>
      <c r="AB49543" s="1"/>
      <c r="AC49543" s="1"/>
      <c r="AJ49543" s="1"/>
      <c r="AK49543" s="1"/>
      <c r="AL49543" s="1"/>
    </row>
    <row r="49544">
      <c r="I49544" s="1"/>
      <c r="J49544" s="1"/>
      <c r="K49544" s="1"/>
      <c r="AA49544" s="1"/>
      <c r="AB49544" s="1"/>
      <c r="AC49544" s="1"/>
      <c r="AJ49544" s="1"/>
      <c r="AK49544" s="1"/>
      <c r="AL49544" s="1"/>
    </row>
    <row r="49545">
      <c r="I49545" s="1"/>
      <c r="J49545" s="1"/>
      <c r="K49545" s="1"/>
      <c r="AA49545" s="1"/>
      <c r="AB49545" s="1"/>
      <c r="AC49545" s="1"/>
      <c r="AJ49545" s="1"/>
      <c r="AK49545" s="1"/>
      <c r="AL49545" s="1"/>
    </row>
    <row r="49546">
      <c r="I49546" s="1"/>
      <c r="J49546" s="1"/>
      <c r="K49546" s="1"/>
      <c r="AA49546" s="1"/>
      <c r="AB49546" s="1"/>
      <c r="AC49546" s="1"/>
      <c r="AJ49546" s="1"/>
      <c r="AK49546" s="1"/>
      <c r="AL49546" s="1"/>
    </row>
    <row r="49547">
      <c r="I49547" s="1"/>
      <c r="J49547" s="1"/>
      <c r="K49547" s="1"/>
      <c r="AA49547" s="1"/>
      <c r="AB49547" s="1"/>
      <c r="AC49547" s="1"/>
      <c r="AJ49547" s="1"/>
      <c r="AK49547" s="1"/>
      <c r="AL49547" s="1"/>
    </row>
    <row r="49548">
      <c r="I49548" s="1"/>
      <c r="J49548" s="1"/>
      <c r="K49548" s="1"/>
      <c r="AA49548" s="1"/>
      <c r="AB49548" s="1"/>
      <c r="AC49548" s="1"/>
      <c r="AJ49548" s="1"/>
      <c r="AK49548" s="1"/>
      <c r="AL49548" s="1"/>
    </row>
    <row r="49549">
      <c r="I49549" s="1"/>
      <c r="J49549" s="1"/>
      <c r="K49549" s="1"/>
      <c r="AA49549" s="1"/>
      <c r="AB49549" s="1"/>
      <c r="AC49549" s="1"/>
      <c r="AJ49549" s="1"/>
      <c r="AK49549" s="1"/>
      <c r="AL49549" s="1"/>
    </row>
    <row r="49550">
      <c r="I49550" s="1"/>
      <c r="J49550" s="1"/>
      <c r="K49550" s="1"/>
      <c r="AA49550" s="1"/>
      <c r="AB49550" s="1"/>
      <c r="AC49550" s="1"/>
      <c r="AJ49550" s="1"/>
      <c r="AK49550" s="1"/>
      <c r="AL49550" s="1"/>
    </row>
    <row r="49551">
      <c r="I49551" s="1"/>
      <c r="J49551" s="1"/>
      <c r="K49551" s="1"/>
      <c r="AA49551" s="1"/>
      <c r="AB49551" s="1"/>
      <c r="AC49551" s="1"/>
      <c r="AJ49551" s="1"/>
      <c r="AK49551" s="1"/>
      <c r="AL49551" s="1"/>
    </row>
    <row r="49552">
      <c r="I49552" s="1"/>
      <c r="J49552" s="1"/>
      <c r="K49552" s="1"/>
      <c r="AA49552" s="1"/>
      <c r="AB49552" s="1"/>
      <c r="AC49552" s="1"/>
      <c r="AJ49552" s="1"/>
      <c r="AK49552" s="1"/>
      <c r="AL49552" s="1"/>
    </row>
    <row r="49553">
      <c r="I49553" s="1"/>
      <c r="J49553" s="1"/>
      <c r="K49553" s="1"/>
      <c r="AA49553" s="1"/>
      <c r="AB49553" s="1"/>
      <c r="AC49553" s="1"/>
      <c r="AJ49553" s="1"/>
      <c r="AK49553" s="1"/>
      <c r="AL49553" s="1"/>
    </row>
    <row r="49554">
      <c r="I49554" s="1"/>
      <c r="J49554" s="1"/>
      <c r="K49554" s="1"/>
      <c r="AA49554" s="1"/>
      <c r="AB49554" s="1"/>
      <c r="AC49554" s="1"/>
      <c r="AJ49554" s="1"/>
      <c r="AK49554" s="1"/>
      <c r="AL49554" s="1"/>
    </row>
    <row r="49555">
      <c r="I49555" s="1"/>
      <c r="J49555" s="1"/>
      <c r="K49555" s="1"/>
      <c r="AA49555" s="1"/>
      <c r="AB49555" s="1"/>
      <c r="AC49555" s="1"/>
      <c r="AJ49555" s="1"/>
      <c r="AK49555" s="1"/>
      <c r="AL49555" s="1"/>
    </row>
    <row r="49556">
      <c r="I49556" s="1"/>
      <c r="J49556" s="1"/>
      <c r="K49556" s="1"/>
      <c r="AA49556" s="1"/>
      <c r="AB49556" s="1"/>
      <c r="AC49556" s="1"/>
      <c r="AJ49556" s="1"/>
      <c r="AK49556" s="1"/>
      <c r="AL49556" s="1"/>
    </row>
    <row r="49557">
      <c r="I49557" s="1"/>
      <c r="J49557" s="1"/>
      <c r="K49557" s="1"/>
      <c r="AA49557" s="1"/>
      <c r="AB49557" s="1"/>
      <c r="AC49557" s="1"/>
      <c r="AJ49557" s="1"/>
      <c r="AK49557" s="1"/>
      <c r="AL49557" s="1"/>
    </row>
    <row r="49558">
      <c r="I49558" s="1"/>
      <c r="J49558" s="1"/>
      <c r="K49558" s="1"/>
      <c r="AA49558" s="1"/>
      <c r="AB49558" s="1"/>
      <c r="AC49558" s="1"/>
      <c r="AJ49558" s="1"/>
      <c r="AK49558" s="1"/>
      <c r="AL49558" s="1"/>
    </row>
    <row r="49559">
      <c r="I49559" s="1"/>
      <c r="J49559" s="1"/>
      <c r="K49559" s="1"/>
      <c r="AA49559" s="1"/>
      <c r="AB49559" s="1"/>
      <c r="AC49559" s="1"/>
      <c r="AJ49559" s="1"/>
      <c r="AK49559" s="1"/>
      <c r="AL49559" s="1"/>
    </row>
    <row r="49560">
      <c r="I49560" s="1"/>
      <c r="J49560" s="1"/>
      <c r="K49560" s="1"/>
      <c r="AA49560" s="1"/>
      <c r="AB49560" s="1"/>
      <c r="AC49560" s="1"/>
      <c r="AJ49560" s="1"/>
      <c r="AK49560" s="1"/>
      <c r="AL49560" s="1"/>
    </row>
    <row r="49561">
      <c r="I49561" s="1"/>
      <c r="J49561" s="1"/>
      <c r="K49561" s="1"/>
      <c r="AA49561" s="1"/>
      <c r="AB49561" s="1"/>
      <c r="AC49561" s="1"/>
      <c r="AJ49561" s="1"/>
      <c r="AK49561" s="1"/>
      <c r="AL49561" s="1"/>
    </row>
    <row r="49562">
      <c r="I49562" s="1"/>
      <c r="J49562" s="1"/>
      <c r="K49562" s="1"/>
      <c r="AA49562" s="1"/>
      <c r="AB49562" s="1"/>
      <c r="AC49562" s="1"/>
      <c r="AJ49562" s="1"/>
      <c r="AK49562" s="1"/>
      <c r="AL49562" s="1"/>
    </row>
    <row r="49563">
      <c r="I49563" s="1"/>
      <c r="J49563" s="1"/>
      <c r="K49563" s="1"/>
      <c r="AA49563" s="1"/>
      <c r="AB49563" s="1"/>
      <c r="AC49563" s="1"/>
      <c r="AJ49563" s="1"/>
      <c r="AK49563" s="1"/>
      <c r="AL49563" s="1"/>
    </row>
    <row r="49564">
      <c r="I49564" s="1"/>
      <c r="J49564" s="1"/>
      <c r="K49564" s="1"/>
      <c r="AA49564" s="1"/>
      <c r="AB49564" s="1"/>
      <c r="AC49564" s="1"/>
      <c r="AJ49564" s="1"/>
      <c r="AK49564" s="1"/>
      <c r="AL49564" s="1"/>
    </row>
    <row r="49565">
      <c r="I49565" s="1"/>
      <c r="J49565" s="1"/>
      <c r="K49565" s="1"/>
      <c r="AA49565" s="1"/>
      <c r="AB49565" s="1"/>
      <c r="AC49565" s="1"/>
      <c r="AJ49565" s="1"/>
      <c r="AK49565" s="1"/>
      <c r="AL49565" s="1"/>
    </row>
    <row r="49566">
      <c r="I49566" s="1"/>
      <c r="J49566" s="1"/>
      <c r="K49566" s="1"/>
      <c r="AA49566" s="1"/>
      <c r="AB49566" s="1"/>
      <c r="AC49566" s="1"/>
      <c r="AJ49566" s="1"/>
      <c r="AK49566" s="1"/>
      <c r="AL49566" s="1"/>
    </row>
    <row r="49567">
      <c r="I49567" s="1"/>
      <c r="J49567" s="1"/>
      <c r="K49567" s="1"/>
      <c r="AA49567" s="1"/>
      <c r="AB49567" s="1"/>
      <c r="AC49567" s="1"/>
      <c r="AJ49567" s="1"/>
      <c r="AK49567" s="1"/>
      <c r="AL49567" s="1"/>
    </row>
    <row r="49568">
      <c r="I49568" s="1"/>
      <c r="J49568" s="1"/>
      <c r="K49568" s="1"/>
      <c r="AA49568" s="1"/>
      <c r="AB49568" s="1"/>
      <c r="AC49568" s="1"/>
      <c r="AJ49568" s="1"/>
      <c r="AK49568" s="1"/>
      <c r="AL49568" s="1"/>
    </row>
    <row r="49569">
      <c r="I49569" s="1"/>
      <c r="J49569" s="1"/>
      <c r="K49569" s="1"/>
      <c r="AA49569" s="1"/>
      <c r="AB49569" s="1"/>
      <c r="AC49569" s="1"/>
      <c r="AJ49569" s="1"/>
      <c r="AK49569" s="1"/>
      <c r="AL49569" s="1"/>
    </row>
    <row r="49570">
      <c r="I49570" s="1"/>
      <c r="J49570" s="1"/>
      <c r="K49570" s="1"/>
      <c r="AA49570" s="1"/>
      <c r="AB49570" s="1"/>
      <c r="AC49570" s="1"/>
      <c r="AJ49570" s="1"/>
      <c r="AK49570" s="1"/>
      <c r="AL49570" s="1"/>
    </row>
    <row r="49571">
      <c r="I49571" s="1"/>
      <c r="J49571" s="1"/>
      <c r="K49571" s="1"/>
      <c r="AA49571" s="1"/>
      <c r="AB49571" s="1"/>
      <c r="AC49571" s="1"/>
      <c r="AJ49571" s="1"/>
      <c r="AK49571" s="1"/>
      <c r="AL49571" s="1"/>
    </row>
    <row r="49572">
      <c r="I49572" s="1"/>
      <c r="J49572" s="1"/>
      <c r="K49572" s="1"/>
      <c r="AA49572" s="1"/>
      <c r="AB49572" s="1"/>
      <c r="AC49572" s="1"/>
      <c r="AJ49572" s="1"/>
      <c r="AK49572" s="1"/>
      <c r="AL49572" s="1"/>
    </row>
    <row r="49573">
      <c r="I49573" s="1"/>
      <c r="J49573" s="1"/>
      <c r="K49573" s="1"/>
      <c r="AA49573" s="1"/>
      <c r="AB49573" s="1"/>
      <c r="AC49573" s="1"/>
      <c r="AJ49573" s="1"/>
      <c r="AK49573" s="1"/>
      <c r="AL49573" s="1"/>
    </row>
    <row r="49574">
      <c r="I49574" s="1"/>
      <c r="J49574" s="1"/>
      <c r="K49574" s="1"/>
      <c r="AA49574" s="1"/>
      <c r="AB49574" s="1"/>
      <c r="AC49574" s="1"/>
      <c r="AJ49574" s="1"/>
      <c r="AK49574" s="1"/>
      <c r="AL49574" s="1"/>
    </row>
    <row r="49575">
      <c r="I49575" s="1"/>
      <c r="J49575" s="1"/>
      <c r="K49575" s="1"/>
      <c r="AA49575" s="1"/>
      <c r="AB49575" s="1"/>
      <c r="AC49575" s="1"/>
      <c r="AJ49575" s="1"/>
      <c r="AK49575" s="1"/>
      <c r="AL49575" s="1"/>
    </row>
    <row r="49576">
      <c r="I49576" s="1"/>
      <c r="J49576" s="1"/>
      <c r="K49576" s="1"/>
      <c r="AA49576" s="1"/>
      <c r="AB49576" s="1"/>
      <c r="AC49576" s="1"/>
      <c r="AJ49576" s="1"/>
      <c r="AK49576" s="1"/>
      <c r="AL49576" s="1"/>
    </row>
    <row r="49577">
      <c r="I49577" s="1"/>
      <c r="J49577" s="1"/>
      <c r="K49577" s="1"/>
      <c r="AA49577" s="1"/>
      <c r="AB49577" s="1"/>
      <c r="AC49577" s="1"/>
      <c r="AJ49577" s="1"/>
      <c r="AK49577" s="1"/>
      <c r="AL49577" s="1"/>
    </row>
    <row r="49578">
      <c r="I49578" s="1"/>
      <c r="J49578" s="1"/>
      <c r="K49578" s="1"/>
      <c r="AA49578" s="1"/>
      <c r="AB49578" s="1"/>
      <c r="AC49578" s="1"/>
      <c r="AJ49578" s="1"/>
      <c r="AK49578" s="1"/>
      <c r="AL49578" s="1"/>
    </row>
    <row r="49579">
      <c r="I49579" s="1"/>
      <c r="J49579" s="1"/>
      <c r="K49579" s="1"/>
      <c r="AA49579" s="1"/>
      <c r="AB49579" s="1"/>
      <c r="AC49579" s="1"/>
      <c r="AJ49579" s="1"/>
      <c r="AK49579" s="1"/>
      <c r="AL49579" s="1"/>
    </row>
    <row r="49580">
      <c r="I49580" s="1"/>
      <c r="J49580" s="1"/>
      <c r="K49580" s="1"/>
      <c r="AA49580" s="1"/>
      <c r="AB49580" s="1"/>
      <c r="AC49580" s="1"/>
      <c r="AJ49580" s="1"/>
      <c r="AK49580" s="1"/>
      <c r="AL49580" s="1"/>
    </row>
    <row r="49581">
      <c r="I49581" s="1"/>
      <c r="J49581" s="1"/>
      <c r="K49581" s="1"/>
      <c r="AA49581" s="1"/>
      <c r="AB49581" s="1"/>
      <c r="AC49581" s="1"/>
      <c r="AJ49581" s="1"/>
      <c r="AK49581" s="1"/>
      <c r="AL49581" s="1"/>
    </row>
    <row r="49582">
      <c r="I49582" s="1"/>
      <c r="J49582" s="1"/>
      <c r="K49582" s="1"/>
      <c r="AA49582" s="1"/>
      <c r="AB49582" s="1"/>
      <c r="AC49582" s="1"/>
      <c r="AJ49582" s="1"/>
      <c r="AK49582" s="1"/>
      <c r="AL49582" s="1"/>
    </row>
    <row r="49583">
      <c r="I49583" s="1"/>
      <c r="J49583" s="1"/>
      <c r="K49583" s="1"/>
      <c r="AA49583" s="1"/>
      <c r="AB49583" s="1"/>
      <c r="AC49583" s="1"/>
      <c r="AJ49583" s="1"/>
      <c r="AK49583" s="1"/>
      <c r="AL49583" s="1"/>
    </row>
    <row r="49584">
      <c r="I49584" s="1"/>
      <c r="J49584" s="1"/>
      <c r="K49584" s="1"/>
      <c r="AA49584" s="1"/>
      <c r="AB49584" s="1"/>
      <c r="AC49584" s="1"/>
      <c r="AJ49584" s="1"/>
      <c r="AK49584" s="1"/>
      <c r="AL49584" s="1"/>
    </row>
    <row r="49585">
      <c r="I49585" s="1"/>
      <c r="J49585" s="1"/>
      <c r="K49585" s="1"/>
      <c r="AA49585" s="1"/>
      <c r="AB49585" s="1"/>
      <c r="AC49585" s="1"/>
      <c r="AJ49585" s="1"/>
      <c r="AK49585" s="1"/>
      <c r="AL49585" s="1"/>
    </row>
    <row r="49586">
      <c r="I49586" s="1"/>
      <c r="J49586" s="1"/>
      <c r="K49586" s="1"/>
      <c r="AA49586" s="1"/>
      <c r="AB49586" s="1"/>
      <c r="AC49586" s="1"/>
      <c r="AJ49586" s="1"/>
      <c r="AK49586" s="1"/>
      <c r="AL49586" s="1"/>
    </row>
    <row r="49587">
      <c r="I49587" s="1"/>
      <c r="J49587" s="1"/>
      <c r="K49587" s="1"/>
      <c r="AA49587" s="1"/>
      <c r="AB49587" s="1"/>
      <c r="AC49587" s="1"/>
      <c r="AJ49587" s="1"/>
      <c r="AK49587" s="1"/>
      <c r="AL49587" s="1"/>
    </row>
    <row r="49588">
      <c r="I49588" s="1"/>
      <c r="J49588" s="1"/>
      <c r="K49588" s="1"/>
      <c r="AA49588" s="1"/>
      <c r="AB49588" s="1"/>
      <c r="AC49588" s="1"/>
      <c r="AJ49588" s="1"/>
      <c r="AK49588" s="1"/>
      <c r="AL49588" s="1"/>
    </row>
    <row r="49589">
      <c r="I49589" s="1"/>
      <c r="J49589" s="1"/>
      <c r="K49589" s="1"/>
      <c r="AA49589" s="1"/>
      <c r="AB49589" s="1"/>
      <c r="AC49589" s="1"/>
      <c r="AJ49589" s="1"/>
      <c r="AK49589" s="1"/>
      <c r="AL49589" s="1"/>
    </row>
    <row r="49590">
      <c r="I49590" s="1"/>
      <c r="J49590" s="1"/>
      <c r="K49590" s="1"/>
      <c r="AA49590" s="1"/>
      <c r="AB49590" s="1"/>
      <c r="AC49590" s="1"/>
      <c r="AJ49590" s="1"/>
      <c r="AK49590" s="1"/>
      <c r="AL49590" s="1"/>
    </row>
    <row r="49591">
      <c r="I49591" s="1"/>
      <c r="J49591" s="1"/>
      <c r="K49591" s="1"/>
      <c r="AA49591" s="1"/>
      <c r="AB49591" s="1"/>
      <c r="AC49591" s="1"/>
      <c r="AJ49591" s="1"/>
      <c r="AK49591" s="1"/>
      <c r="AL49591" s="1"/>
    </row>
    <row r="49592">
      <c r="I49592" s="1"/>
      <c r="J49592" s="1"/>
      <c r="K49592" s="1"/>
      <c r="AA49592" s="1"/>
      <c r="AB49592" s="1"/>
      <c r="AC49592" s="1"/>
      <c r="AJ49592" s="1"/>
      <c r="AK49592" s="1"/>
      <c r="AL49592" s="1"/>
    </row>
    <row r="49593">
      <c r="I49593" s="1"/>
      <c r="J49593" s="1"/>
      <c r="K49593" s="1"/>
      <c r="AA49593" s="1"/>
      <c r="AB49593" s="1"/>
      <c r="AC49593" s="1"/>
      <c r="AJ49593" s="1"/>
      <c r="AK49593" s="1"/>
      <c r="AL49593" s="1"/>
    </row>
    <row r="49594">
      <c r="I49594" s="1"/>
      <c r="J49594" s="1"/>
      <c r="K49594" s="1"/>
      <c r="AA49594" s="1"/>
      <c r="AB49594" s="1"/>
      <c r="AC49594" s="1"/>
      <c r="AJ49594" s="1"/>
      <c r="AK49594" s="1"/>
      <c r="AL49594" s="1"/>
    </row>
    <row r="49595">
      <c r="I49595" s="1"/>
      <c r="J49595" s="1"/>
      <c r="K49595" s="1"/>
      <c r="AA49595" s="1"/>
      <c r="AB49595" s="1"/>
      <c r="AC49595" s="1"/>
      <c r="AJ49595" s="1"/>
      <c r="AK49595" s="1"/>
      <c r="AL49595" s="1"/>
    </row>
    <row r="49596">
      <c r="I49596" s="1"/>
      <c r="J49596" s="1"/>
      <c r="K49596" s="1"/>
      <c r="AA49596" s="1"/>
      <c r="AB49596" s="1"/>
      <c r="AC49596" s="1"/>
      <c r="AJ49596" s="1"/>
      <c r="AK49596" s="1"/>
      <c r="AL49596" s="1"/>
    </row>
    <row r="49597">
      <c r="I49597" s="1"/>
      <c r="J49597" s="1"/>
      <c r="K49597" s="1"/>
      <c r="AA49597" s="1"/>
      <c r="AB49597" s="1"/>
      <c r="AC49597" s="1"/>
      <c r="AJ49597" s="1"/>
      <c r="AK49597" s="1"/>
      <c r="AL49597" s="1"/>
    </row>
    <row r="49598">
      <c r="I49598" s="1"/>
      <c r="J49598" s="1"/>
      <c r="K49598" s="1"/>
      <c r="AA49598" s="1"/>
      <c r="AB49598" s="1"/>
      <c r="AC49598" s="1"/>
      <c r="AJ49598" s="1"/>
      <c r="AK49598" s="1"/>
      <c r="AL49598" s="1"/>
    </row>
    <row r="49599">
      <c r="I49599" s="1"/>
      <c r="J49599" s="1"/>
      <c r="K49599" s="1"/>
      <c r="AA49599" s="1"/>
      <c r="AB49599" s="1"/>
      <c r="AC49599" s="1"/>
      <c r="AJ49599" s="1"/>
      <c r="AK49599" s="1"/>
      <c r="AL49599" s="1"/>
    </row>
    <row r="49600">
      <c r="I49600" s="1"/>
      <c r="J49600" s="1"/>
      <c r="K49600" s="1"/>
      <c r="AA49600" s="1"/>
      <c r="AB49600" s="1"/>
      <c r="AC49600" s="1"/>
      <c r="AJ49600" s="1"/>
      <c r="AK49600" s="1"/>
      <c r="AL49600" s="1"/>
    </row>
    <row r="49601">
      <c r="I49601" s="1"/>
      <c r="J49601" s="1"/>
      <c r="K49601" s="1"/>
      <c r="AA49601" s="1"/>
      <c r="AB49601" s="1"/>
      <c r="AC49601" s="1"/>
      <c r="AJ49601" s="1"/>
      <c r="AK49601" s="1"/>
      <c r="AL49601" s="1"/>
    </row>
    <row r="49602">
      <c r="I49602" s="1"/>
      <c r="J49602" s="1"/>
      <c r="K49602" s="1"/>
      <c r="AA49602" s="1"/>
      <c r="AB49602" s="1"/>
      <c r="AC49602" s="1"/>
      <c r="AJ49602" s="1"/>
      <c r="AK49602" s="1"/>
      <c r="AL49602" s="1"/>
    </row>
    <row r="49603">
      <c r="I49603" s="1"/>
      <c r="J49603" s="1"/>
      <c r="K49603" s="1"/>
      <c r="AA49603" s="1"/>
      <c r="AB49603" s="1"/>
      <c r="AC49603" s="1"/>
      <c r="AJ49603" s="1"/>
      <c r="AK49603" s="1"/>
      <c r="AL49603" s="1"/>
    </row>
    <row r="49604">
      <c r="I49604" s="1"/>
      <c r="J49604" s="1"/>
      <c r="K49604" s="1"/>
      <c r="AA49604" s="1"/>
      <c r="AB49604" s="1"/>
      <c r="AC49604" s="1"/>
      <c r="AJ49604" s="1"/>
      <c r="AK49604" s="1"/>
      <c r="AL49604" s="1"/>
    </row>
    <row r="49605">
      <c r="I49605" s="1"/>
      <c r="J49605" s="1"/>
      <c r="K49605" s="1"/>
      <c r="AA49605" s="1"/>
      <c r="AB49605" s="1"/>
      <c r="AC49605" s="1"/>
      <c r="AJ49605" s="1"/>
      <c r="AK49605" s="1"/>
      <c r="AL49605" s="1"/>
    </row>
    <row r="49606">
      <c r="I49606" s="1"/>
      <c r="J49606" s="1"/>
      <c r="K49606" s="1"/>
      <c r="AA49606" s="1"/>
      <c r="AB49606" s="1"/>
      <c r="AC49606" s="1"/>
      <c r="AJ49606" s="1"/>
      <c r="AK49606" s="1"/>
      <c r="AL49606" s="1"/>
    </row>
    <row r="49607">
      <c r="I49607" s="1"/>
      <c r="J49607" s="1"/>
      <c r="K49607" s="1"/>
      <c r="AA49607" s="1"/>
      <c r="AB49607" s="1"/>
      <c r="AC49607" s="1"/>
      <c r="AJ49607" s="1"/>
      <c r="AK49607" s="1"/>
      <c r="AL49607" s="1"/>
    </row>
    <row r="49608">
      <c r="I49608" s="1"/>
      <c r="J49608" s="1"/>
      <c r="K49608" s="1"/>
      <c r="AA49608" s="1"/>
      <c r="AB49608" s="1"/>
      <c r="AC49608" s="1"/>
      <c r="AJ49608" s="1"/>
      <c r="AK49608" s="1"/>
      <c r="AL49608" s="1"/>
    </row>
    <row r="49609">
      <c r="I49609" s="1"/>
      <c r="J49609" s="1"/>
      <c r="K49609" s="1"/>
      <c r="AA49609" s="1"/>
      <c r="AB49609" s="1"/>
      <c r="AC49609" s="1"/>
      <c r="AJ49609" s="1"/>
      <c r="AK49609" s="1"/>
      <c r="AL49609" s="1"/>
    </row>
    <row r="49610">
      <c r="I49610" s="1"/>
      <c r="J49610" s="1"/>
      <c r="K49610" s="1"/>
      <c r="AA49610" s="1"/>
      <c r="AB49610" s="1"/>
      <c r="AC49610" s="1"/>
      <c r="AJ49610" s="1"/>
      <c r="AK49610" s="1"/>
      <c r="AL49610" s="1"/>
    </row>
    <row r="49611">
      <c r="I49611" s="1"/>
      <c r="J49611" s="1"/>
      <c r="K49611" s="1"/>
      <c r="AA49611" s="1"/>
      <c r="AB49611" s="1"/>
      <c r="AC49611" s="1"/>
      <c r="AJ49611" s="1"/>
      <c r="AK49611" s="1"/>
      <c r="AL49611" s="1"/>
    </row>
    <row r="49612">
      <c r="I49612" s="1"/>
      <c r="J49612" s="1"/>
      <c r="K49612" s="1"/>
      <c r="AA49612" s="1"/>
      <c r="AB49612" s="1"/>
      <c r="AC49612" s="1"/>
      <c r="AJ49612" s="1"/>
      <c r="AK49612" s="1"/>
      <c r="AL49612" s="1"/>
    </row>
    <row r="49613">
      <c r="I49613" s="1"/>
      <c r="J49613" s="1"/>
      <c r="K49613" s="1"/>
      <c r="AA49613" s="1"/>
      <c r="AB49613" s="1"/>
      <c r="AC49613" s="1"/>
      <c r="AJ49613" s="1"/>
      <c r="AK49613" s="1"/>
      <c r="AL49613" s="1"/>
    </row>
    <row r="49614">
      <c r="I49614" s="1"/>
      <c r="J49614" s="1"/>
      <c r="K49614" s="1"/>
      <c r="AA49614" s="1"/>
      <c r="AB49614" s="1"/>
      <c r="AC49614" s="1"/>
      <c r="AJ49614" s="1"/>
      <c r="AK49614" s="1"/>
      <c r="AL49614" s="1"/>
    </row>
    <row r="49615">
      <c r="I49615" s="1"/>
      <c r="J49615" s="1"/>
      <c r="K49615" s="1"/>
      <c r="AA49615" s="1"/>
      <c r="AB49615" s="1"/>
      <c r="AC49615" s="1"/>
      <c r="AJ49615" s="1"/>
      <c r="AK49615" s="1"/>
      <c r="AL49615" s="1"/>
    </row>
    <row r="49616">
      <c r="I49616" s="1"/>
      <c r="J49616" s="1"/>
      <c r="K49616" s="1"/>
      <c r="AA49616" s="1"/>
      <c r="AB49616" s="1"/>
      <c r="AC49616" s="1"/>
      <c r="AJ49616" s="1"/>
      <c r="AK49616" s="1"/>
      <c r="AL49616" s="1"/>
    </row>
    <row r="49617">
      <c r="I49617" s="1"/>
      <c r="J49617" s="1"/>
      <c r="K49617" s="1"/>
      <c r="AA49617" s="1"/>
      <c r="AB49617" s="1"/>
      <c r="AC49617" s="1"/>
      <c r="AJ49617" s="1"/>
      <c r="AK49617" s="1"/>
      <c r="AL49617" s="1"/>
    </row>
    <row r="49618">
      <c r="I49618" s="1"/>
      <c r="J49618" s="1"/>
      <c r="K49618" s="1"/>
      <c r="AA49618" s="1"/>
      <c r="AB49618" s="1"/>
      <c r="AC49618" s="1"/>
      <c r="AJ49618" s="1"/>
      <c r="AK49618" s="1"/>
      <c r="AL49618" s="1"/>
    </row>
    <row r="49619">
      <c r="I49619" s="1"/>
      <c r="J49619" s="1"/>
      <c r="K49619" s="1"/>
      <c r="AA49619" s="1"/>
      <c r="AB49619" s="1"/>
      <c r="AC49619" s="1"/>
      <c r="AJ49619" s="1"/>
      <c r="AK49619" s="1"/>
      <c r="AL49619" s="1"/>
    </row>
    <row r="49620">
      <c r="I49620" s="1"/>
      <c r="J49620" s="1"/>
      <c r="K49620" s="1"/>
      <c r="AA49620" s="1"/>
      <c r="AB49620" s="1"/>
      <c r="AC49620" s="1"/>
      <c r="AJ49620" s="1"/>
      <c r="AK49620" s="1"/>
      <c r="AL49620" s="1"/>
    </row>
    <row r="49621">
      <c r="I49621" s="1"/>
      <c r="J49621" s="1"/>
      <c r="K49621" s="1"/>
      <c r="AA49621" s="1"/>
      <c r="AB49621" s="1"/>
      <c r="AC49621" s="1"/>
      <c r="AJ49621" s="1"/>
      <c r="AK49621" s="1"/>
      <c r="AL49621" s="1"/>
    </row>
    <row r="49622">
      <c r="I49622" s="1"/>
      <c r="J49622" s="1"/>
      <c r="K49622" s="1"/>
      <c r="AA49622" s="1"/>
      <c r="AB49622" s="1"/>
      <c r="AC49622" s="1"/>
      <c r="AJ49622" s="1"/>
      <c r="AK49622" s="1"/>
      <c r="AL49622" s="1"/>
    </row>
    <row r="49623">
      <c r="I49623" s="1"/>
      <c r="J49623" s="1"/>
      <c r="K49623" s="1"/>
      <c r="AA49623" s="1"/>
      <c r="AB49623" s="1"/>
      <c r="AC49623" s="1"/>
      <c r="AJ49623" s="1"/>
      <c r="AK49623" s="1"/>
      <c r="AL49623" s="1"/>
    </row>
    <row r="49624">
      <c r="I49624" s="1"/>
      <c r="J49624" s="1"/>
      <c r="K49624" s="1"/>
      <c r="AA49624" s="1"/>
      <c r="AB49624" s="1"/>
      <c r="AC49624" s="1"/>
      <c r="AJ49624" s="1"/>
      <c r="AK49624" s="1"/>
      <c r="AL49624" s="1"/>
    </row>
    <row r="49625">
      <c r="I49625" s="1"/>
      <c r="J49625" s="1"/>
      <c r="K49625" s="1"/>
      <c r="AA49625" s="1"/>
      <c r="AB49625" s="1"/>
      <c r="AC49625" s="1"/>
      <c r="AJ49625" s="1"/>
      <c r="AK49625" s="1"/>
      <c r="AL49625" s="1"/>
    </row>
    <row r="49626">
      <c r="I49626" s="1"/>
      <c r="J49626" s="1"/>
      <c r="K49626" s="1"/>
      <c r="AA49626" s="1"/>
      <c r="AB49626" s="1"/>
      <c r="AC49626" s="1"/>
      <c r="AJ49626" s="1"/>
      <c r="AK49626" s="1"/>
      <c r="AL49626" s="1"/>
    </row>
    <row r="49627">
      <c r="I49627" s="1"/>
      <c r="J49627" s="1"/>
      <c r="K49627" s="1"/>
      <c r="AA49627" s="1"/>
      <c r="AB49627" s="1"/>
      <c r="AC49627" s="1"/>
      <c r="AJ49627" s="1"/>
      <c r="AK49627" s="1"/>
      <c r="AL49627" s="1"/>
    </row>
    <row r="49628">
      <c r="I49628" s="1"/>
      <c r="J49628" s="1"/>
      <c r="K49628" s="1"/>
      <c r="AA49628" s="1"/>
      <c r="AB49628" s="1"/>
      <c r="AC49628" s="1"/>
      <c r="AJ49628" s="1"/>
      <c r="AK49628" s="1"/>
      <c r="AL49628" s="1"/>
    </row>
    <row r="49629">
      <c r="I49629" s="1"/>
      <c r="J49629" s="1"/>
      <c r="K49629" s="1"/>
      <c r="AA49629" s="1"/>
      <c r="AB49629" s="1"/>
      <c r="AC49629" s="1"/>
      <c r="AJ49629" s="1"/>
      <c r="AK49629" s="1"/>
      <c r="AL49629" s="1"/>
    </row>
    <row r="49630">
      <c r="I49630" s="1"/>
      <c r="J49630" s="1"/>
      <c r="K49630" s="1"/>
      <c r="AA49630" s="1"/>
      <c r="AB49630" s="1"/>
      <c r="AC49630" s="1"/>
      <c r="AJ49630" s="1"/>
      <c r="AK49630" s="1"/>
      <c r="AL49630" s="1"/>
    </row>
    <row r="49631">
      <c r="I49631" s="1"/>
      <c r="J49631" s="1"/>
      <c r="K49631" s="1"/>
      <c r="AA49631" s="1"/>
      <c r="AB49631" s="1"/>
      <c r="AC49631" s="1"/>
      <c r="AJ49631" s="1"/>
      <c r="AK49631" s="1"/>
      <c r="AL49631" s="1"/>
    </row>
    <row r="49632">
      <c r="I49632" s="1"/>
      <c r="J49632" s="1"/>
      <c r="K49632" s="1"/>
      <c r="AA49632" s="1"/>
      <c r="AB49632" s="1"/>
      <c r="AC49632" s="1"/>
      <c r="AJ49632" s="1"/>
      <c r="AK49632" s="1"/>
      <c r="AL49632" s="1"/>
    </row>
    <row r="49633">
      <c r="I49633" s="1"/>
      <c r="J49633" s="1"/>
      <c r="K49633" s="1"/>
      <c r="AA49633" s="1"/>
      <c r="AB49633" s="1"/>
      <c r="AC49633" s="1"/>
      <c r="AJ49633" s="1"/>
      <c r="AK49633" s="1"/>
      <c r="AL49633" s="1"/>
    </row>
    <row r="49634">
      <c r="I49634" s="1"/>
      <c r="J49634" s="1"/>
      <c r="K49634" s="1"/>
      <c r="AA49634" s="1"/>
      <c r="AB49634" s="1"/>
      <c r="AC49634" s="1"/>
      <c r="AJ49634" s="1"/>
      <c r="AK49634" s="1"/>
      <c r="AL49634" s="1"/>
    </row>
    <row r="49635">
      <c r="I49635" s="1"/>
      <c r="J49635" s="1"/>
      <c r="K49635" s="1"/>
      <c r="AA49635" s="1"/>
      <c r="AB49635" s="1"/>
      <c r="AC49635" s="1"/>
      <c r="AJ49635" s="1"/>
      <c r="AK49635" s="1"/>
      <c r="AL49635" s="1"/>
    </row>
    <row r="49636">
      <c r="I49636" s="1"/>
      <c r="J49636" s="1"/>
      <c r="K49636" s="1"/>
      <c r="AA49636" s="1"/>
      <c r="AB49636" s="1"/>
      <c r="AC49636" s="1"/>
      <c r="AJ49636" s="1"/>
      <c r="AK49636" s="1"/>
      <c r="AL49636" s="1"/>
    </row>
    <row r="49637">
      <c r="I49637" s="1"/>
      <c r="J49637" s="1"/>
      <c r="K49637" s="1"/>
      <c r="AA49637" s="1"/>
      <c r="AB49637" s="1"/>
      <c r="AC49637" s="1"/>
      <c r="AJ49637" s="1"/>
      <c r="AK49637" s="1"/>
      <c r="AL49637" s="1"/>
    </row>
    <row r="49638">
      <c r="I49638" s="1"/>
      <c r="J49638" s="1"/>
      <c r="K49638" s="1"/>
      <c r="AA49638" s="1"/>
      <c r="AB49638" s="1"/>
      <c r="AC49638" s="1"/>
      <c r="AJ49638" s="1"/>
      <c r="AK49638" s="1"/>
      <c r="AL49638" s="1"/>
    </row>
    <row r="49639">
      <c r="I49639" s="1"/>
      <c r="J49639" s="1"/>
      <c r="K49639" s="1"/>
      <c r="AA49639" s="1"/>
      <c r="AB49639" s="1"/>
      <c r="AC49639" s="1"/>
      <c r="AJ49639" s="1"/>
      <c r="AK49639" s="1"/>
      <c r="AL49639" s="1"/>
    </row>
    <row r="49640">
      <c r="I49640" s="1"/>
      <c r="J49640" s="1"/>
      <c r="K49640" s="1"/>
      <c r="AA49640" s="1"/>
      <c r="AB49640" s="1"/>
      <c r="AC49640" s="1"/>
      <c r="AJ49640" s="1"/>
      <c r="AK49640" s="1"/>
      <c r="AL49640" s="1"/>
    </row>
    <row r="49641">
      <c r="I49641" s="1"/>
      <c r="J49641" s="1"/>
      <c r="K49641" s="1"/>
      <c r="AA49641" s="1"/>
      <c r="AB49641" s="1"/>
      <c r="AC49641" s="1"/>
      <c r="AJ49641" s="1"/>
      <c r="AK49641" s="1"/>
      <c r="AL49641" s="1"/>
    </row>
    <row r="49642">
      <c r="I49642" s="1"/>
      <c r="J49642" s="1"/>
      <c r="K49642" s="1"/>
      <c r="AA49642" s="1"/>
      <c r="AB49642" s="1"/>
      <c r="AC49642" s="1"/>
      <c r="AJ49642" s="1"/>
      <c r="AK49642" s="1"/>
      <c r="AL49642" s="1"/>
    </row>
    <row r="49643">
      <c r="I49643" s="1"/>
      <c r="J49643" s="1"/>
      <c r="K49643" s="1"/>
      <c r="AA49643" s="1"/>
      <c r="AB49643" s="1"/>
      <c r="AC49643" s="1"/>
      <c r="AJ49643" s="1"/>
      <c r="AK49643" s="1"/>
      <c r="AL49643" s="1"/>
    </row>
    <row r="49644">
      <c r="I49644" s="1"/>
      <c r="J49644" s="1"/>
      <c r="K49644" s="1"/>
      <c r="AA49644" s="1"/>
      <c r="AB49644" s="1"/>
      <c r="AC49644" s="1"/>
      <c r="AJ49644" s="1"/>
      <c r="AK49644" s="1"/>
      <c r="AL49644" s="1"/>
    </row>
    <row r="49645">
      <c r="I49645" s="1"/>
      <c r="J49645" s="1"/>
      <c r="K49645" s="1"/>
      <c r="AA49645" s="1"/>
      <c r="AB49645" s="1"/>
      <c r="AC49645" s="1"/>
      <c r="AJ49645" s="1"/>
      <c r="AK49645" s="1"/>
      <c r="AL49645" s="1"/>
    </row>
    <row r="49646">
      <c r="I49646" s="1"/>
      <c r="J49646" s="1"/>
      <c r="K49646" s="1"/>
      <c r="AA49646" s="1"/>
      <c r="AB49646" s="1"/>
      <c r="AC49646" s="1"/>
      <c r="AJ49646" s="1"/>
      <c r="AK49646" s="1"/>
      <c r="AL49646" s="1"/>
    </row>
    <row r="49647">
      <c r="I49647" s="1"/>
      <c r="J49647" s="1"/>
      <c r="K49647" s="1"/>
      <c r="AA49647" s="1"/>
      <c r="AB49647" s="1"/>
      <c r="AC49647" s="1"/>
      <c r="AJ49647" s="1"/>
      <c r="AK49647" s="1"/>
      <c r="AL49647" s="1"/>
    </row>
    <row r="49648">
      <c r="I49648" s="1"/>
      <c r="J49648" s="1"/>
      <c r="K49648" s="1"/>
      <c r="AA49648" s="1"/>
      <c r="AB49648" s="1"/>
      <c r="AC49648" s="1"/>
      <c r="AJ49648" s="1"/>
      <c r="AK49648" s="1"/>
      <c r="AL49648" s="1"/>
    </row>
    <row r="49649">
      <c r="I49649" s="1"/>
      <c r="J49649" s="1"/>
      <c r="K49649" s="1"/>
      <c r="AA49649" s="1"/>
      <c r="AB49649" s="1"/>
      <c r="AC49649" s="1"/>
      <c r="AJ49649" s="1"/>
      <c r="AK49649" s="1"/>
      <c r="AL49649" s="1"/>
    </row>
    <row r="49650">
      <c r="I49650" s="1"/>
      <c r="J49650" s="1"/>
      <c r="K49650" s="1"/>
      <c r="AA49650" s="1"/>
      <c r="AB49650" s="1"/>
      <c r="AC49650" s="1"/>
      <c r="AJ49650" s="1"/>
      <c r="AK49650" s="1"/>
      <c r="AL49650" s="1"/>
    </row>
    <row r="49651">
      <c r="I49651" s="1"/>
      <c r="J49651" s="1"/>
      <c r="K49651" s="1"/>
      <c r="AA49651" s="1"/>
      <c r="AB49651" s="1"/>
      <c r="AC49651" s="1"/>
      <c r="AJ49651" s="1"/>
      <c r="AK49651" s="1"/>
      <c r="AL49651" s="1"/>
    </row>
    <row r="49652">
      <c r="I49652" s="1"/>
      <c r="J49652" s="1"/>
      <c r="K49652" s="1"/>
      <c r="AA49652" s="1"/>
      <c r="AB49652" s="1"/>
      <c r="AC49652" s="1"/>
      <c r="AJ49652" s="1"/>
      <c r="AK49652" s="1"/>
      <c r="AL49652" s="1"/>
    </row>
    <row r="49653">
      <c r="I49653" s="1"/>
      <c r="J49653" s="1"/>
      <c r="K49653" s="1"/>
      <c r="AA49653" s="1"/>
      <c r="AB49653" s="1"/>
      <c r="AC49653" s="1"/>
      <c r="AJ49653" s="1"/>
      <c r="AK49653" s="1"/>
      <c r="AL49653" s="1"/>
    </row>
    <row r="49654">
      <c r="I49654" s="1"/>
      <c r="J49654" s="1"/>
      <c r="K49654" s="1"/>
      <c r="AA49654" s="1"/>
      <c r="AB49654" s="1"/>
      <c r="AC49654" s="1"/>
      <c r="AJ49654" s="1"/>
      <c r="AK49654" s="1"/>
      <c r="AL49654" s="1"/>
    </row>
    <row r="49655">
      <c r="I49655" s="1"/>
      <c r="J49655" s="1"/>
      <c r="K49655" s="1"/>
      <c r="AA49655" s="1"/>
      <c r="AB49655" s="1"/>
      <c r="AC49655" s="1"/>
      <c r="AJ49655" s="1"/>
      <c r="AK49655" s="1"/>
      <c r="AL49655" s="1"/>
    </row>
    <row r="49656">
      <c r="I49656" s="1"/>
      <c r="J49656" s="1"/>
      <c r="K49656" s="1"/>
      <c r="AA49656" s="1"/>
      <c r="AB49656" s="1"/>
      <c r="AC49656" s="1"/>
      <c r="AJ49656" s="1"/>
      <c r="AK49656" s="1"/>
      <c r="AL49656" s="1"/>
    </row>
    <row r="49657">
      <c r="I49657" s="1"/>
      <c r="J49657" s="1"/>
      <c r="K49657" s="1"/>
      <c r="AA49657" s="1"/>
      <c r="AB49657" s="1"/>
      <c r="AC49657" s="1"/>
      <c r="AJ49657" s="1"/>
      <c r="AK49657" s="1"/>
      <c r="AL49657" s="1"/>
    </row>
    <row r="49658">
      <c r="I49658" s="1"/>
      <c r="J49658" s="1"/>
      <c r="K49658" s="1"/>
      <c r="AA49658" s="1"/>
      <c r="AB49658" s="1"/>
      <c r="AC49658" s="1"/>
      <c r="AJ49658" s="1"/>
      <c r="AK49658" s="1"/>
      <c r="AL49658" s="1"/>
    </row>
    <row r="49659">
      <c r="I49659" s="1"/>
      <c r="J49659" s="1"/>
      <c r="K49659" s="1"/>
      <c r="AA49659" s="1"/>
      <c r="AB49659" s="1"/>
      <c r="AC49659" s="1"/>
      <c r="AJ49659" s="1"/>
      <c r="AK49659" s="1"/>
      <c r="AL49659" s="1"/>
    </row>
    <row r="49660">
      <c r="I49660" s="1"/>
      <c r="J49660" s="1"/>
      <c r="K49660" s="1"/>
      <c r="AA49660" s="1"/>
      <c r="AB49660" s="1"/>
      <c r="AC49660" s="1"/>
      <c r="AJ49660" s="1"/>
      <c r="AK49660" s="1"/>
      <c r="AL49660" s="1"/>
    </row>
    <row r="49661">
      <c r="I49661" s="1"/>
      <c r="J49661" s="1"/>
      <c r="K49661" s="1"/>
      <c r="AA49661" s="1"/>
      <c r="AB49661" s="1"/>
      <c r="AC49661" s="1"/>
      <c r="AJ49661" s="1"/>
      <c r="AK49661" s="1"/>
      <c r="AL49661" s="1"/>
    </row>
    <row r="49662">
      <c r="I49662" s="1"/>
      <c r="J49662" s="1"/>
      <c r="K49662" s="1"/>
      <c r="AA49662" s="1"/>
      <c r="AB49662" s="1"/>
      <c r="AC49662" s="1"/>
      <c r="AJ49662" s="1"/>
      <c r="AK49662" s="1"/>
      <c r="AL49662" s="1"/>
    </row>
    <row r="49663">
      <c r="I49663" s="1"/>
      <c r="J49663" s="1"/>
      <c r="K49663" s="1"/>
      <c r="AA49663" s="1"/>
      <c r="AB49663" s="1"/>
      <c r="AC49663" s="1"/>
      <c r="AJ49663" s="1"/>
      <c r="AK49663" s="1"/>
      <c r="AL49663" s="1"/>
    </row>
    <row r="49664">
      <c r="I49664" s="1"/>
      <c r="J49664" s="1"/>
      <c r="K49664" s="1"/>
      <c r="AA49664" s="1"/>
      <c r="AB49664" s="1"/>
      <c r="AC49664" s="1"/>
      <c r="AJ49664" s="1"/>
      <c r="AK49664" s="1"/>
      <c r="AL49664" s="1"/>
    </row>
    <row r="49665">
      <c r="I49665" s="1"/>
      <c r="J49665" s="1"/>
      <c r="K49665" s="1"/>
      <c r="AA49665" s="1"/>
      <c r="AB49665" s="1"/>
      <c r="AC49665" s="1"/>
      <c r="AJ49665" s="1"/>
      <c r="AK49665" s="1"/>
      <c r="AL49665" s="1"/>
    </row>
    <row r="49666">
      <c r="I49666" s="1"/>
      <c r="J49666" s="1"/>
      <c r="K49666" s="1"/>
      <c r="AA49666" s="1"/>
      <c r="AB49666" s="1"/>
      <c r="AC49666" s="1"/>
      <c r="AJ49666" s="1"/>
      <c r="AK49666" s="1"/>
      <c r="AL49666" s="1"/>
    </row>
    <row r="49667">
      <c r="I49667" s="1"/>
      <c r="J49667" s="1"/>
      <c r="K49667" s="1"/>
      <c r="AA49667" s="1"/>
      <c r="AB49667" s="1"/>
      <c r="AC49667" s="1"/>
      <c r="AJ49667" s="1"/>
      <c r="AK49667" s="1"/>
      <c r="AL49667" s="1"/>
    </row>
    <row r="49668">
      <c r="I49668" s="1"/>
      <c r="J49668" s="1"/>
      <c r="K49668" s="1"/>
      <c r="AA49668" s="1"/>
      <c r="AB49668" s="1"/>
      <c r="AC49668" s="1"/>
      <c r="AJ49668" s="1"/>
      <c r="AK49668" s="1"/>
      <c r="AL49668" s="1"/>
    </row>
    <row r="49669">
      <c r="I49669" s="1"/>
      <c r="J49669" s="1"/>
      <c r="K49669" s="1"/>
      <c r="AA49669" s="1"/>
      <c r="AB49669" s="1"/>
      <c r="AC49669" s="1"/>
      <c r="AJ49669" s="1"/>
      <c r="AK49669" s="1"/>
      <c r="AL49669" s="1"/>
    </row>
    <row r="49670">
      <c r="I49670" s="1"/>
      <c r="J49670" s="1"/>
      <c r="K49670" s="1"/>
      <c r="AA49670" s="1"/>
      <c r="AB49670" s="1"/>
      <c r="AC49670" s="1"/>
      <c r="AJ49670" s="1"/>
      <c r="AK49670" s="1"/>
      <c r="AL49670" s="1"/>
    </row>
    <row r="49671">
      <c r="I49671" s="1"/>
      <c r="J49671" s="1"/>
      <c r="K49671" s="1"/>
      <c r="AA49671" s="1"/>
      <c r="AB49671" s="1"/>
      <c r="AC49671" s="1"/>
      <c r="AJ49671" s="1"/>
      <c r="AK49671" s="1"/>
      <c r="AL49671" s="1"/>
    </row>
    <row r="49672">
      <c r="I49672" s="1"/>
      <c r="J49672" s="1"/>
      <c r="K49672" s="1"/>
      <c r="AA49672" s="1"/>
      <c r="AB49672" s="1"/>
      <c r="AC49672" s="1"/>
      <c r="AJ49672" s="1"/>
      <c r="AK49672" s="1"/>
      <c r="AL49672" s="1"/>
    </row>
    <row r="49673">
      <c r="I49673" s="1"/>
      <c r="J49673" s="1"/>
      <c r="K49673" s="1"/>
      <c r="AA49673" s="1"/>
      <c r="AB49673" s="1"/>
      <c r="AC49673" s="1"/>
      <c r="AJ49673" s="1"/>
      <c r="AK49673" s="1"/>
      <c r="AL49673" s="1"/>
    </row>
    <row r="49674">
      <c r="I49674" s="1"/>
      <c r="J49674" s="1"/>
      <c r="K49674" s="1"/>
      <c r="AA49674" s="1"/>
      <c r="AB49674" s="1"/>
      <c r="AC49674" s="1"/>
      <c r="AJ49674" s="1"/>
      <c r="AK49674" s="1"/>
      <c r="AL49674" s="1"/>
    </row>
    <row r="49675">
      <c r="I49675" s="1"/>
      <c r="J49675" s="1"/>
      <c r="K49675" s="1"/>
      <c r="AA49675" s="1"/>
      <c r="AB49675" s="1"/>
      <c r="AC49675" s="1"/>
      <c r="AJ49675" s="1"/>
      <c r="AK49675" s="1"/>
      <c r="AL49675" s="1"/>
    </row>
    <row r="49676">
      <c r="I49676" s="1"/>
      <c r="J49676" s="1"/>
      <c r="K49676" s="1"/>
      <c r="AA49676" s="1"/>
      <c r="AB49676" s="1"/>
      <c r="AC49676" s="1"/>
      <c r="AJ49676" s="1"/>
      <c r="AK49676" s="1"/>
      <c r="AL49676" s="1"/>
    </row>
    <row r="49677">
      <c r="I49677" s="1"/>
      <c r="J49677" s="1"/>
      <c r="K49677" s="1"/>
      <c r="AA49677" s="1"/>
      <c r="AB49677" s="1"/>
      <c r="AC49677" s="1"/>
      <c r="AJ49677" s="1"/>
      <c r="AK49677" s="1"/>
      <c r="AL49677" s="1"/>
    </row>
    <row r="49678">
      <c r="I49678" s="1"/>
      <c r="J49678" s="1"/>
      <c r="K49678" s="1"/>
      <c r="AA49678" s="1"/>
      <c r="AB49678" s="1"/>
      <c r="AC49678" s="1"/>
      <c r="AJ49678" s="1"/>
      <c r="AK49678" s="1"/>
      <c r="AL49678" s="1"/>
    </row>
    <row r="49679">
      <c r="I49679" s="1"/>
      <c r="J49679" s="1"/>
      <c r="K49679" s="1"/>
      <c r="AA49679" s="1"/>
      <c r="AB49679" s="1"/>
      <c r="AC49679" s="1"/>
      <c r="AJ49679" s="1"/>
      <c r="AK49679" s="1"/>
      <c r="AL49679" s="1"/>
    </row>
    <row r="49680">
      <c r="I49680" s="1"/>
      <c r="J49680" s="1"/>
      <c r="K49680" s="1"/>
      <c r="AA49680" s="1"/>
      <c r="AB49680" s="1"/>
      <c r="AC49680" s="1"/>
      <c r="AJ49680" s="1"/>
      <c r="AK49680" s="1"/>
      <c r="AL49680" s="1"/>
    </row>
    <row r="49681">
      <c r="I49681" s="1"/>
      <c r="J49681" s="1"/>
      <c r="K49681" s="1"/>
      <c r="AA49681" s="1"/>
      <c r="AB49681" s="1"/>
      <c r="AC49681" s="1"/>
      <c r="AJ49681" s="1"/>
      <c r="AK49681" s="1"/>
      <c r="AL49681" s="1"/>
    </row>
    <row r="49682">
      <c r="I49682" s="1"/>
      <c r="J49682" s="1"/>
      <c r="K49682" s="1"/>
      <c r="AA49682" s="1"/>
      <c r="AB49682" s="1"/>
      <c r="AC49682" s="1"/>
      <c r="AJ49682" s="1"/>
      <c r="AK49682" s="1"/>
      <c r="AL49682" s="1"/>
    </row>
    <row r="49683">
      <c r="I49683" s="1"/>
      <c r="J49683" s="1"/>
      <c r="K49683" s="1"/>
      <c r="AA49683" s="1"/>
      <c r="AB49683" s="1"/>
      <c r="AC49683" s="1"/>
      <c r="AJ49683" s="1"/>
      <c r="AK49683" s="1"/>
      <c r="AL49683" s="1"/>
    </row>
    <row r="49684">
      <c r="I49684" s="1"/>
      <c r="J49684" s="1"/>
      <c r="K49684" s="1"/>
      <c r="AA49684" s="1"/>
      <c r="AB49684" s="1"/>
      <c r="AC49684" s="1"/>
      <c r="AJ49684" s="1"/>
      <c r="AK49684" s="1"/>
      <c r="AL49684" s="1"/>
    </row>
    <row r="49685">
      <c r="I49685" s="1"/>
      <c r="J49685" s="1"/>
      <c r="K49685" s="1"/>
      <c r="AA49685" s="1"/>
      <c r="AB49685" s="1"/>
      <c r="AC49685" s="1"/>
      <c r="AJ49685" s="1"/>
      <c r="AK49685" s="1"/>
      <c r="AL49685" s="1"/>
    </row>
    <row r="49686">
      <c r="I49686" s="1"/>
      <c r="J49686" s="1"/>
      <c r="K49686" s="1"/>
      <c r="AA49686" s="1"/>
      <c r="AB49686" s="1"/>
      <c r="AC49686" s="1"/>
      <c r="AJ49686" s="1"/>
      <c r="AK49686" s="1"/>
      <c r="AL49686" s="1"/>
    </row>
    <row r="49687">
      <c r="I49687" s="1"/>
      <c r="J49687" s="1"/>
      <c r="K49687" s="1"/>
      <c r="AA49687" s="1"/>
      <c r="AB49687" s="1"/>
      <c r="AC49687" s="1"/>
      <c r="AJ49687" s="1"/>
      <c r="AK49687" s="1"/>
      <c r="AL49687" s="1"/>
    </row>
    <row r="49688">
      <c r="I49688" s="1"/>
      <c r="J49688" s="1"/>
      <c r="K49688" s="1"/>
      <c r="AA49688" s="1"/>
      <c r="AB49688" s="1"/>
      <c r="AC49688" s="1"/>
      <c r="AJ49688" s="1"/>
      <c r="AK49688" s="1"/>
      <c r="AL49688" s="1"/>
    </row>
    <row r="49689">
      <c r="I49689" s="1"/>
      <c r="J49689" s="1"/>
      <c r="K49689" s="1"/>
      <c r="AA49689" s="1"/>
      <c r="AB49689" s="1"/>
      <c r="AC49689" s="1"/>
      <c r="AJ49689" s="1"/>
      <c r="AK49689" s="1"/>
      <c r="AL49689" s="1"/>
    </row>
    <row r="49690">
      <c r="I49690" s="1"/>
      <c r="J49690" s="1"/>
      <c r="K49690" s="1"/>
      <c r="AA49690" s="1"/>
      <c r="AB49690" s="1"/>
      <c r="AC49690" s="1"/>
      <c r="AJ49690" s="1"/>
      <c r="AK49690" s="1"/>
      <c r="AL49690" s="1"/>
    </row>
    <row r="49691">
      <c r="I49691" s="1"/>
      <c r="J49691" s="1"/>
      <c r="K49691" s="1"/>
      <c r="AA49691" s="1"/>
      <c r="AB49691" s="1"/>
      <c r="AC49691" s="1"/>
      <c r="AJ49691" s="1"/>
      <c r="AK49691" s="1"/>
      <c r="AL49691" s="1"/>
    </row>
    <row r="49692">
      <c r="I49692" s="1"/>
      <c r="J49692" s="1"/>
      <c r="K49692" s="1"/>
      <c r="AA49692" s="1"/>
      <c r="AB49692" s="1"/>
      <c r="AC49692" s="1"/>
      <c r="AJ49692" s="1"/>
      <c r="AK49692" s="1"/>
      <c r="AL49692" s="1"/>
    </row>
    <row r="49693">
      <c r="I49693" s="1"/>
      <c r="J49693" s="1"/>
      <c r="K49693" s="1"/>
      <c r="AA49693" s="1"/>
      <c r="AB49693" s="1"/>
      <c r="AC49693" s="1"/>
      <c r="AJ49693" s="1"/>
      <c r="AK49693" s="1"/>
      <c r="AL49693" s="1"/>
    </row>
    <row r="49694">
      <c r="I49694" s="1"/>
      <c r="J49694" s="1"/>
      <c r="K49694" s="1"/>
      <c r="AA49694" s="1"/>
      <c r="AB49694" s="1"/>
      <c r="AC49694" s="1"/>
      <c r="AJ49694" s="1"/>
      <c r="AK49694" s="1"/>
      <c r="AL49694" s="1"/>
    </row>
    <row r="49695">
      <c r="I49695" s="1"/>
      <c r="J49695" s="1"/>
      <c r="K49695" s="1"/>
      <c r="AA49695" s="1"/>
      <c r="AB49695" s="1"/>
      <c r="AC49695" s="1"/>
      <c r="AJ49695" s="1"/>
      <c r="AK49695" s="1"/>
      <c r="AL49695" s="1"/>
    </row>
    <row r="49696">
      <c r="I49696" s="1"/>
      <c r="J49696" s="1"/>
      <c r="K49696" s="1"/>
      <c r="AA49696" s="1"/>
      <c r="AB49696" s="1"/>
      <c r="AC49696" s="1"/>
      <c r="AJ49696" s="1"/>
      <c r="AK49696" s="1"/>
      <c r="AL49696" s="1"/>
    </row>
    <row r="49697">
      <c r="I49697" s="1"/>
      <c r="J49697" s="1"/>
      <c r="K49697" s="1"/>
      <c r="AA49697" s="1"/>
      <c r="AB49697" s="1"/>
      <c r="AC49697" s="1"/>
      <c r="AJ49697" s="1"/>
      <c r="AK49697" s="1"/>
      <c r="AL49697" s="1"/>
    </row>
    <row r="49698">
      <c r="I49698" s="1"/>
      <c r="J49698" s="1"/>
      <c r="K49698" s="1"/>
      <c r="AA49698" s="1"/>
      <c r="AB49698" s="1"/>
      <c r="AC49698" s="1"/>
      <c r="AJ49698" s="1"/>
      <c r="AK49698" s="1"/>
      <c r="AL49698" s="1"/>
    </row>
    <row r="49699">
      <c r="I49699" s="1"/>
      <c r="J49699" s="1"/>
      <c r="K49699" s="1"/>
      <c r="AA49699" s="1"/>
      <c r="AB49699" s="1"/>
      <c r="AC49699" s="1"/>
      <c r="AJ49699" s="1"/>
      <c r="AK49699" s="1"/>
      <c r="AL49699" s="1"/>
    </row>
    <row r="49700">
      <c r="I49700" s="1"/>
      <c r="J49700" s="1"/>
      <c r="K49700" s="1"/>
      <c r="AA49700" s="1"/>
      <c r="AB49700" s="1"/>
      <c r="AC49700" s="1"/>
      <c r="AJ49700" s="1"/>
      <c r="AK49700" s="1"/>
      <c r="AL49700" s="1"/>
    </row>
    <row r="49701">
      <c r="I49701" s="1"/>
      <c r="J49701" s="1"/>
      <c r="K49701" s="1"/>
      <c r="AA49701" s="1"/>
      <c r="AB49701" s="1"/>
      <c r="AC49701" s="1"/>
      <c r="AJ49701" s="1"/>
      <c r="AK49701" s="1"/>
      <c r="AL49701" s="1"/>
    </row>
    <row r="49702">
      <c r="I49702" s="1"/>
      <c r="J49702" s="1"/>
      <c r="K49702" s="1"/>
      <c r="AA49702" s="1"/>
      <c r="AB49702" s="1"/>
      <c r="AC49702" s="1"/>
      <c r="AJ49702" s="1"/>
      <c r="AK49702" s="1"/>
      <c r="AL49702" s="1"/>
    </row>
    <row r="49703">
      <c r="I49703" s="1"/>
      <c r="J49703" s="1"/>
      <c r="K49703" s="1"/>
      <c r="AA49703" s="1"/>
      <c r="AB49703" s="1"/>
      <c r="AC49703" s="1"/>
      <c r="AJ49703" s="1"/>
      <c r="AK49703" s="1"/>
      <c r="AL49703" s="1"/>
    </row>
    <row r="49704">
      <c r="I49704" s="1"/>
      <c r="J49704" s="1"/>
      <c r="K49704" s="1"/>
      <c r="AA49704" s="1"/>
      <c r="AB49704" s="1"/>
      <c r="AC49704" s="1"/>
      <c r="AJ49704" s="1"/>
      <c r="AK49704" s="1"/>
      <c r="AL49704" s="1"/>
    </row>
    <row r="49705">
      <c r="I49705" s="1"/>
      <c r="J49705" s="1"/>
      <c r="K49705" s="1"/>
      <c r="AA49705" s="1"/>
      <c r="AB49705" s="1"/>
      <c r="AC49705" s="1"/>
      <c r="AJ49705" s="1"/>
      <c r="AK49705" s="1"/>
      <c r="AL49705" s="1"/>
    </row>
    <row r="49706">
      <c r="I49706" s="1"/>
      <c r="J49706" s="1"/>
      <c r="K49706" s="1"/>
      <c r="AA49706" s="1"/>
      <c r="AB49706" s="1"/>
      <c r="AC49706" s="1"/>
      <c r="AJ49706" s="1"/>
      <c r="AK49706" s="1"/>
      <c r="AL49706" s="1"/>
    </row>
    <row r="49707">
      <c r="I49707" s="1"/>
      <c r="J49707" s="1"/>
      <c r="K49707" s="1"/>
      <c r="AA49707" s="1"/>
      <c r="AB49707" s="1"/>
      <c r="AC49707" s="1"/>
      <c r="AJ49707" s="1"/>
      <c r="AK49707" s="1"/>
      <c r="AL49707" s="1"/>
    </row>
    <row r="49708">
      <c r="I49708" s="1"/>
      <c r="J49708" s="1"/>
      <c r="K49708" s="1"/>
      <c r="AA49708" s="1"/>
      <c r="AB49708" s="1"/>
      <c r="AC49708" s="1"/>
      <c r="AJ49708" s="1"/>
      <c r="AK49708" s="1"/>
      <c r="AL49708" s="1"/>
    </row>
    <row r="49709">
      <c r="I49709" s="1"/>
      <c r="J49709" s="1"/>
      <c r="K49709" s="1"/>
      <c r="AA49709" s="1"/>
      <c r="AB49709" s="1"/>
      <c r="AC49709" s="1"/>
      <c r="AJ49709" s="1"/>
      <c r="AK49709" s="1"/>
      <c r="AL49709" s="1"/>
    </row>
    <row r="49710">
      <c r="I49710" s="1"/>
      <c r="J49710" s="1"/>
      <c r="K49710" s="1"/>
      <c r="AA49710" s="1"/>
      <c r="AB49710" s="1"/>
      <c r="AC49710" s="1"/>
      <c r="AJ49710" s="1"/>
      <c r="AK49710" s="1"/>
      <c r="AL49710" s="1"/>
    </row>
    <row r="49711">
      <c r="I49711" s="1"/>
      <c r="J49711" s="1"/>
      <c r="K49711" s="1"/>
      <c r="AA49711" s="1"/>
      <c r="AB49711" s="1"/>
      <c r="AC49711" s="1"/>
      <c r="AJ49711" s="1"/>
      <c r="AK49711" s="1"/>
      <c r="AL49711" s="1"/>
    </row>
    <row r="49712">
      <c r="I49712" s="1"/>
      <c r="J49712" s="1"/>
      <c r="K49712" s="1"/>
      <c r="AA49712" s="1"/>
      <c r="AB49712" s="1"/>
      <c r="AC49712" s="1"/>
      <c r="AJ49712" s="1"/>
      <c r="AK49712" s="1"/>
      <c r="AL49712" s="1"/>
    </row>
    <row r="49713">
      <c r="I49713" s="1"/>
      <c r="J49713" s="1"/>
      <c r="K49713" s="1"/>
      <c r="AA49713" s="1"/>
      <c r="AB49713" s="1"/>
      <c r="AC49713" s="1"/>
      <c r="AJ49713" s="1"/>
      <c r="AK49713" s="1"/>
      <c r="AL49713" s="1"/>
    </row>
    <row r="49714">
      <c r="I49714" s="1"/>
      <c r="J49714" s="1"/>
      <c r="K49714" s="1"/>
      <c r="AA49714" s="1"/>
      <c r="AB49714" s="1"/>
      <c r="AC49714" s="1"/>
      <c r="AJ49714" s="1"/>
      <c r="AK49714" s="1"/>
      <c r="AL49714" s="1"/>
    </row>
    <row r="49715">
      <c r="I49715" s="1"/>
      <c r="J49715" s="1"/>
      <c r="K49715" s="1"/>
      <c r="AA49715" s="1"/>
      <c r="AB49715" s="1"/>
      <c r="AC49715" s="1"/>
      <c r="AJ49715" s="1"/>
      <c r="AK49715" s="1"/>
      <c r="AL49715" s="1"/>
    </row>
    <row r="49716">
      <c r="I49716" s="1"/>
      <c r="J49716" s="1"/>
      <c r="K49716" s="1"/>
      <c r="AA49716" s="1"/>
      <c r="AB49716" s="1"/>
      <c r="AC49716" s="1"/>
      <c r="AJ49716" s="1"/>
      <c r="AK49716" s="1"/>
      <c r="AL49716" s="1"/>
    </row>
    <row r="49717">
      <c r="I49717" s="1"/>
      <c r="J49717" s="1"/>
      <c r="K49717" s="1"/>
      <c r="AA49717" s="1"/>
      <c r="AB49717" s="1"/>
      <c r="AC49717" s="1"/>
      <c r="AJ49717" s="1"/>
      <c r="AK49717" s="1"/>
      <c r="AL49717" s="1"/>
    </row>
    <row r="49718">
      <c r="I49718" s="1"/>
      <c r="J49718" s="1"/>
      <c r="K49718" s="1"/>
      <c r="AA49718" s="1"/>
      <c r="AB49718" s="1"/>
      <c r="AC49718" s="1"/>
      <c r="AJ49718" s="1"/>
      <c r="AK49718" s="1"/>
      <c r="AL49718" s="1"/>
    </row>
    <row r="49719">
      <c r="I49719" s="1"/>
      <c r="J49719" s="1"/>
      <c r="K49719" s="1"/>
      <c r="AA49719" s="1"/>
      <c r="AB49719" s="1"/>
      <c r="AC49719" s="1"/>
      <c r="AJ49719" s="1"/>
      <c r="AK49719" s="1"/>
      <c r="AL49719" s="1"/>
    </row>
    <row r="49720">
      <c r="I49720" s="1"/>
      <c r="J49720" s="1"/>
      <c r="K49720" s="1"/>
      <c r="AA49720" s="1"/>
      <c r="AB49720" s="1"/>
      <c r="AC49720" s="1"/>
      <c r="AJ49720" s="1"/>
      <c r="AK49720" s="1"/>
      <c r="AL49720" s="1"/>
    </row>
    <row r="49721">
      <c r="I49721" s="1"/>
      <c r="J49721" s="1"/>
      <c r="K49721" s="1"/>
      <c r="AA49721" s="1"/>
      <c r="AB49721" s="1"/>
      <c r="AC49721" s="1"/>
      <c r="AJ49721" s="1"/>
      <c r="AK49721" s="1"/>
      <c r="AL49721" s="1"/>
    </row>
    <row r="49722">
      <c r="I49722" s="1"/>
      <c r="J49722" s="1"/>
      <c r="K49722" s="1"/>
      <c r="AA49722" s="1"/>
      <c r="AB49722" s="1"/>
      <c r="AC49722" s="1"/>
      <c r="AJ49722" s="1"/>
      <c r="AK49722" s="1"/>
      <c r="AL49722" s="1"/>
    </row>
    <row r="49723">
      <c r="I49723" s="1"/>
      <c r="J49723" s="1"/>
      <c r="K49723" s="1"/>
      <c r="AA49723" s="1"/>
      <c r="AB49723" s="1"/>
      <c r="AC49723" s="1"/>
      <c r="AJ49723" s="1"/>
      <c r="AK49723" s="1"/>
      <c r="AL49723" s="1"/>
    </row>
    <row r="49724">
      <c r="I49724" s="1"/>
      <c r="J49724" s="1"/>
      <c r="K49724" s="1"/>
      <c r="AA49724" s="1"/>
      <c r="AB49724" s="1"/>
      <c r="AC49724" s="1"/>
      <c r="AJ49724" s="1"/>
      <c r="AK49724" s="1"/>
      <c r="AL49724" s="1"/>
    </row>
    <row r="49725">
      <c r="I49725" s="1"/>
      <c r="J49725" s="1"/>
      <c r="K49725" s="1"/>
      <c r="AA49725" s="1"/>
      <c r="AB49725" s="1"/>
      <c r="AC49725" s="1"/>
      <c r="AJ49725" s="1"/>
      <c r="AK49725" s="1"/>
      <c r="AL49725" s="1"/>
    </row>
    <row r="49726">
      <c r="I49726" s="1"/>
      <c r="J49726" s="1"/>
      <c r="K49726" s="1"/>
      <c r="AA49726" s="1"/>
      <c r="AB49726" s="1"/>
      <c r="AC49726" s="1"/>
      <c r="AJ49726" s="1"/>
      <c r="AK49726" s="1"/>
      <c r="AL49726" s="1"/>
    </row>
    <row r="49727">
      <c r="I49727" s="1"/>
      <c r="J49727" s="1"/>
      <c r="K49727" s="1"/>
      <c r="AA49727" s="1"/>
      <c r="AB49727" s="1"/>
      <c r="AC49727" s="1"/>
      <c r="AJ49727" s="1"/>
      <c r="AK49727" s="1"/>
      <c r="AL49727" s="1"/>
    </row>
    <row r="49728">
      <c r="I49728" s="1"/>
      <c r="J49728" s="1"/>
      <c r="K49728" s="1"/>
      <c r="AA49728" s="1"/>
      <c r="AB49728" s="1"/>
      <c r="AC49728" s="1"/>
      <c r="AJ49728" s="1"/>
      <c r="AK49728" s="1"/>
      <c r="AL49728" s="1"/>
    </row>
    <row r="49729">
      <c r="I49729" s="1"/>
      <c r="J49729" s="1"/>
      <c r="K49729" s="1"/>
      <c r="AA49729" s="1"/>
      <c r="AB49729" s="1"/>
      <c r="AC49729" s="1"/>
      <c r="AJ49729" s="1"/>
      <c r="AK49729" s="1"/>
      <c r="AL49729" s="1"/>
    </row>
    <row r="49730">
      <c r="I49730" s="1"/>
      <c r="J49730" s="1"/>
      <c r="K49730" s="1"/>
      <c r="AA49730" s="1"/>
      <c r="AB49730" s="1"/>
      <c r="AC49730" s="1"/>
      <c r="AJ49730" s="1"/>
      <c r="AK49730" s="1"/>
      <c r="AL49730" s="1"/>
    </row>
    <row r="49731">
      <c r="I49731" s="1"/>
      <c r="J49731" s="1"/>
      <c r="K49731" s="1"/>
      <c r="AA49731" s="1"/>
      <c r="AB49731" s="1"/>
      <c r="AC49731" s="1"/>
      <c r="AJ49731" s="1"/>
      <c r="AK49731" s="1"/>
      <c r="AL49731" s="1"/>
    </row>
    <row r="49732">
      <c r="I49732" s="1"/>
      <c r="J49732" s="1"/>
      <c r="K49732" s="1"/>
      <c r="AA49732" s="1"/>
      <c r="AB49732" s="1"/>
      <c r="AC49732" s="1"/>
      <c r="AJ49732" s="1"/>
      <c r="AK49732" s="1"/>
      <c r="AL49732" s="1"/>
    </row>
    <row r="49733">
      <c r="I49733" s="1"/>
      <c r="J49733" s="1"/>
      <c r="K49733" s="1"/>
      <c r="AA49733" s="1"/>
      <c r="AB49733" s="1"/>
      <c r="AC49733" s="1"/>
      <c r="AJ49733" s="1"/>
      <c r="AK49733" s="1"/>
      <c r="AL49733" s="1"/>
    </row>
    <row r="49734">
      <c r="I49734" s="1"/>
      <c r="J49734" s="1"/>
      <c r="K49734" s="1"/>
      <c r="AA49734" s="1"/>
      <c r="AB49734" s="1"/>
      <c r="AC49734" s="1"/>
      <c r="AJ49734" s="1"/>
      <c r="AK49734" s="1"/>
      <c r="AL49734" s="1"/>
    </row>
    <row r="49735">
      <c r="I49735" s="1"/>
      <c r="J49735" s="1"/>
      <c r="K49735" s="1"/>
      <c r="AA49735" s="1"/>
      <c r="AB49735" s="1"/>
      <c r="AC49735" s="1"/>
      <c r="AJ49735" s="1"/>
      <c r="AK49735" s="1"/>
      <c r="AL49735" s="1"/>
    </row>
    <row r="49736">
      <c r="I49736" s="1"/>
      <c r="J49736" s="1"/>
      <c r="K49736" s="1"/>
      <c r="AA49736" s="1"/>
      <c r="AB49736" s="1"/>
      <c r="AC49736" s="1"/>
      <c r="AJ49736" s="1"/>
      <c r="AK49736" s="1"/>
      <c r="AL49736" s="1"/>
    </row>
    <row r="49737">
      <c r="I49737" s="1"/>
      <c r="J49737" s="1"/>
      <c r="K49737" s="1"/>
      <c r="AA49737" s="1"/>
      <c r="AB49737" s="1"/>
      <c r="AC49737" s="1"/>
      <c r="AJ49737" s="1"/>
      <c r="AK49737" s="1"/>
      <c r="AL49737" s="1"/>
    </row>
    <row r="49738">
      <c r="I49738" s="1"/>
      <c r="J49738" s="1"/>
      <c r="K49738" s="1"/>
      <c r="AA49738" s="1"/>
      <c r="AB49738" s="1"/>
      <c r="AC49738" s="1"/>
      <c r="AJ49738" s="1"/>
      <c r="AK49738" s="1"/>
      <c r="AL49738" s="1"/>
    </row>
    <row r="49739">
      <c r="I49739" s="1"/>
      <c r="J49739" s="1"/>
      <c r="K49739" s="1"/>
      <c r="AA49739" s="1"/>
      <c r="AB49739" s="1"/>
      <c r="AC49739" s="1"/>
      <c r="AJ49739" s="1"/>
      <c r="AK49739" s="1"/>
      <c r="AL49739" s="1"/>
    </row>
    <row r="49740">
      <c r="I49740" s="1"/>
      <c r="J49740" s="1"/>
      <c r="K49740" s="1"/>
      <c r="AA49740" s="1"/>
      <c r="AB49740" s="1"/>
      <c r="AC49740" s="1"/>
      <c r="AJ49740" s="1"/>
      <c r="AK49740" s="1"/>
      <c r="AL49740" s="1"/>
    </row>
    <row r="49741">
      <c r="I49741" s="1"/>
      <c r="J49741" s="1"/>
      <c r="K49741" s="1"/>
      <c r="AA49741" s="1"/>
      <c r="AB49741" s="1"/>
      <c r="AC49741" s="1"/>
      <c r="AJ49741" s="1"/>
      <c r="AK49741" s="1"/>
      <c r="AL49741" s="1"/>
    </row>
    <row r="49742">
      <c r="I49742" s="1"/>
      <c r="J49742" s="1"/>
      <c r="K49742" s="1"/>
      <c r="AA49742" s="1"/>
      <c r="AB49742" s="1"/>
      <c r="AC49742" s="1"/>
      <c r="AJ49742" s="1"/>
      <c r="AK49742" s="1"/>
      <c r="AL49742" s="1"/>
    </row>
    <row r="49743">
      <c r="I49743" s="1"/>
      <c r="J49743" s="1"/>
      <c r="K49743" s="1"/>
      <c r="AA49743" s="1"/>
      <c r="AB49743" s="1"/>
      <c r="AC49743" s="1"/>
      <c r="AJ49743" s="1"/>
      <c r="AK49743" s="1"/>
      <c r="AL49743" s="1"/>
    </row>
    <row r="49744">
      <c r="I49744" s="1"/>
      <c r="J49744" s="1"/>
      <c r="K49744" s="1"/>
      <c r="AA49744" s="1"/>
      <c r="AB49744" s="1"/>
      <c r="AC49744" s="1"/>
      <c r="AJ49744" s="1"/>
      <c r="AK49744" s="1"/>
      <c r="AL49744" s="1"/>
    </row>
    <row r="49745">
      <c r="I49745" s="1"/>
      <c r="J49745" s="1"/>
      <c r="K49745" s="1"/>
      <c r="AA49745" s="1"/>
      <c r="AB49745" s="1"/>
      <c r="AC49745" s="1"/>
      <c r="AJ49745" s="1"/>
      <c r="AK49745" s="1"/>
      <c r="AL49745" s="1"/>
    </row>
    <row r="49746">
      <c r="I49746" s="1"/>
      <c r="J49746" s="1"/>
      <c r="K49746" s="1"/>
      <c r="AA49746" s="1"/>
      <c r="AB49746" s="1"/>
      <c r="AC49746" s="1"/>
      <c r="AJ49746" s="1"/>
      <c r="AK49746" s="1"/>
      <c r="AL49746" s="1"/>
    </row>
    <row r="49747">
      <c r="I49747" s="1"/>
      <c r="J49747" s="1"/>
      <c r="K49747" s="1"/>
      <c r="AA49747" s="1"/>
      <c r="AB49747" s="1"/>
      <c r="AC49747" s="1"/>
      <c r="AJ49747" s="1"/>
      <c r="AK49747" s="1"/>
      <c r="AL49747" s="1"/>
    </row>
    <row r="49748">
      <c r="I49748" s="1"/>
      <c r="J49748" s="1"/>
      <c r="K49748" s="1"/>
      <c r="AA49748" s="1"/>
      <c r="AB49748" s="1"/>
      <c r="AC49748" s="1"/>
      <c r="AJ49748" s="1"/>
      <c r="AK49748" s="1"/>
      <c r="AL49748" s="1"/>
    </row>
    <row r="49749">
      <c r="I49749" s="1"/>
      <c r="J49749" s="1"/>
      <c r="K49749" s="1"/>
      <c r="AA49749" s="1"/>
      <c r="AB49749" s="1"/>
      <c r="AC49749" s="1"/>
      <c r="AJ49749" s="1"/>
      <c r="AK49749" s="1"/>
      <c r="AL49749" s="1"/>
    </row>
    <row r="49750">
      <c r="I49750" s="1"/>
      <c r="J49750" s="1"/>
      <c r="K49750" s="1"/>
      <c r="AA49750" s="1"/>
      <c r="AB49750" s="1"/>
      <c r="AC49750" s="1"/>
      <c r="AJ49750" s="1"/>
      <c r="AK49750" s="1"/>
      <c r="AL49750" s="1"/>
    </row>
    <row r="49751">
      <c r="I49751" s="1"/>
      <c r="J49751" s="1"/>
      <c r="K49751" s="1"/>
      <c r="AA49751" s="1"/>
      <c r="AB49751" s="1"/>
      <c r="AC49751" s="1"/>
      <c r="AJ49751" s="1"/>
      <c r="AK49751" s="1"/>
      <c r="AL49751" s="1"/>
    </row>
    <row r="49752">
      <c r="I49752" s="1"/>
      <c r="J49752" s="1"/>
      <c r="K49752" s="1"/>
      <c r="AA49752" s="1"/>
      <c r="AB49752" s="1"/>
      <c r="AC49752" s="1"/>
      <c r="AJ49752" s="1"/>
      <c r="AK49752" s="1"/>
      <c r="AL49752" s="1"/>
    </row>
    <row r="49753">
      <c r="I49753" s="1"/>
      <c r="J49753" s="1"/>
      <c r="K49753" s="1"/>
      <c r="AA49753" s="1"/>
      <c r="AB49753" s="1"/>
      <c r="AC49753" s="1"/>
      <c r="AJ49753" s="1"/>
      <c r="AK49753" s="1"/>
      <c r="AL49753" s="1"/>
    </row>
    <row r="49754">
      <c r="I49754" s="1"/>
      <c r="J49754" s="1"/>
      <c r="K49754" s="1"/>
      <c r="AA49754" s="1"/>
      <c r="AB49754" s="1"/>
      <c r="AC49754" s="1"/>
      <c r="AJ49754" s="1"/>
      <c r="AK49754" s="1"/>
      <c r="AL49754" s="1"/>
    </row>
    <row r="49755">
      <c r="I49755" s="1"/>
      <c r="J49755" s="1"/>
      <c r="K49755" s="1"/>
      <c r="AA49755" s="1"/>
      <c r="AB49755" s="1"/>
      <c r="AC49755" s="1"/>
      <c r="AJ49755" s="1"/>
      <c r="AK49755" s="1"/>
      <c r="AL49755" s="1"/>
    </row>
    <row r="49756">
      <c r="I49756" s="1"/>
      <c r="J49756" s="1"/>
      <c r="K49756" s="1"/>
      <c r="AA49756" s="1"/>
      <c r="AB49756" s="1"/>
      <c r="AC49756" s="1"/>
      <c r="AJ49756" s="1"/>
      <c r="AK49756" s="1"/>
      <c r="AL49756" s="1"/>
    </row>
    <row r="49757">
      <c r="I49757" s="1"/>
      <c r="J49757" s="1"/>
      <c r="K49757" s="1"/>
      <c r="AA49757" s="1"/>
      <c r="AB49757" s="1"/>
      <c r="AC49757" s="1"/>
      <c r="AJ49757" s="1"/>
      <c r="AK49757" s="1"/>
      <c r="AL49757" s="1"/>
    </row>
    <row r="49758">
      <c r="I49758" s="1"/>
      <c r="J49758" s="1"/>
      <c r="K49758" s="1"/>
      <c r="AA49758" s="1"/>
      <c r="AB49758" s="1"/>
      <c r="AC49758" s="1"/>
      <c r="AJ49758" s="1"/>
      <c r="AK49758" s="1"/>
      <c r="AL49758" s="1"/>
    </row>
    <row r="49759">
      <c r="I49759" s="1"/>
      <c r="J49759" s="1"/>
      <c r="K49759" s="1"/>
      <c r="AA49759" s="1"/>
      <c r="AB49759" s="1"/>
      <c r="AC49759" s="1"/>
      <c r="AJ49759" s="1"/>
      <c r="AK49759" s="1"/>
      <c r="AL49759" s="1"/>
    </row>
    <row r="49760">
      <c r="I49760" s="1"/>
      <c r="J49760" s="1"/>
      <c r="K49760" s="1"/>
      <c r="AA49760" s="1"/>
      <c r="AB49760" s="1"/>
      <c r="AC49760" s="1"/>
      <c r="AJ49760" s="1"/>
      <c r="AK49760" s="1"/>
      <c r="AL49760" s="1"/>
    </row>
    <row r="49761">
      <c r="I49761" s="1"/>
      <c r="J49761" s="1"/>
      <c r="K49761" s="1"/>
      <c r="AA49761" s="1"/>
      <c r="AB49761" s="1"/>
      <c r="AC49761" s="1"/>
      <c r="AJ49761" s="1"/>
      <c r="AK49761" s="1"/>
      <c r="AL49761" s="1"/>
    </row>
    <row r="49762">
      <c r="I49762" s="1"/>
      <c r="J49762" s="1"/>
      <c r="K49762" s="1"/>
      <c r="AA49762" s="1"/>
      <c r="AB49762" s="1"/>
      <c r="AC49762" s="1"/>
      <c r="AJ49762" s="1"/>
      <c r="AK49762" s="1"/>
      <c r="AL49762" s="1"/>
    </row>
    <row r="49763">
      <c r="I49763" s="1"/>
      <c r="J49763" s="1"/>
      <c r="K49763" s="1"/>
      <c r="AA49763" s="1"/>
      <c r="AB49763" s="1"/>
      <c r="AC49763" s="1"/>
      <c r="AJ49763" s="1"/>
      <c r="AK49763" s="1"/>
      <c r="AL49763" s="1"/>
    </row>
    <row r="49764">
      <c r="I49764" s="1"/>
      <c r="J49764" s="1"/>
      <c r="K49764" s="1"/>
      <c r="AA49764" s="1"/>
      <c r="AB49764" s="1"/>
      <c r="AC49764" s="1"/>
      <c r="AJ49764" s="1"/>
      <c r="AK49764" s="1"/>
      <c r="AL49764" s="1"/>
    </row>
    <row r="49765">
      <c r="I49765" s="1"/>
      <c r="J49765" s="1"/>
      <c r="K49765" s="1"/>
      <c r="AA49765" s="1"/>
      <c r="AB49765" s="1"/>
      <c r="AC49765" s="1"/>
      <c r="AJ49765" s="1"/>
      <c r="AK49765" s="1"/>
      <c r="AL49765" s="1"/>
    </row>
    <row r="49766">
      <c r="I49766" s="1"/>
      <c r="J49766" s="1"/>
      <c r="K49766" s="1"/>
      <c r="AA49766" s="1"/>
      <c r="AB49766" s="1"/>
      <c r="AC49766" s="1"/>
      <c r="AJ49766" s="1"/>
      <c r="AK49766" s="1"/>
      <c r="AL49766" s="1"/>
    </row>
    <row r="49767">
      <c r="I49767" s="1"/>
      <c r="J49767" s="1"/>
      <c r="K49767" s="1"/>
      <c r="AA49767" s="1"/>
      <c r="AB49767" s="1"/>
      <c r="AC49767" s="1"/>
      <c r="AJ49767" s="1"/>
      <c r="AK49767" s="1"/>
      <c r="AL49767" s="1"/>
    </row>
    <row r="49768">
      <c r="I49768" s="1"/>
      <c r="J49768" s="1"/>
      <c r="K49768" s="1"/>
      <c r="AA49768" s="1"/>
      <c r="AB49768" s="1"/>
      <c r="AC49768" s="1"/>
      <c r="AJ49768" s="1"/>
      <c r="AK49768" s="1"/>
      <c r="AL49768" s="1"/>
    </row>
    <row r="49769">
      <c r="I49769" s="1"/>
      <c r="J49769" s="1"/>
      <c r="K49769" s="1"/>
      <c r="AA49769" s="1"/>
      <c r="AB49769" s="1"/>
      <c r="AC49769" s="1"/>
      <c r="AJ49769" s="1"/>
      <c r="AK49769" s="1"/>
      <c r="AL49769" s="1"/>
    </row>
    <row r="49770">
      <c r="I49770" s="1"/>
      <c r="J49770" s="1"/>
      <c r="K49770" s="1"/>
      <c r="AA49770" s="1"/>
      <c r="AB49770" s="1"/>
      <c r="AC49770" s="1"/>
      <c r="AJ49770" s="1"/>
      <c r="AK49770" s="1"/>
      <c r="AL49770" s="1"/>
    </row>
    <row r="49771">
      <c r="I49771" s="1"/>
      <c r="J49771" s="1"/>
      <c r="K49771" s="1"/>
      <c r="AA49771" s="1"/>
      <c r="AB49771" s="1"/>
      <c r="AC49771" s="1"/>
      <c r="AJ49771" s="1"/>
      <c r="AK49771" s="1"/>
      <c r="AL49771" s="1"/>
    </row>
    <row r="49772">
      <c r="I49772" s="1"/>
      <c r="J49772" s="1"/>
      <c r="K49772" s="1"/>
      <c r="AA49772" s="1"/>
      <c r="AB49772" s="1"/>
      <c r="AC49772" s="1"/>
      <c r="AJ49772" s="1"/>
      <c r="AK49772" s="1"/>
      <c r="AL49772" s="1"/>
    </row>
    <row r="49773">
      <c r="I49773" s="1"/>
      <c r="J49773" s="1"/>
      <c r="K49773" s="1"/>
      <c r="AA49773" s="1"/>
      <c r="AB49773" s="1"/>
      <c r="AC49773" s="1"/>
      <c r="AJ49773" s="1"/>
      <c r="AK49773" s="1"/>
      <c r="AL49773" s="1"/>
    </row>
    <row r="49774">
      <c r="I49774" s="1"/>
      <c r="J49774" s="1"/>
      <c r="K49774" s="1"/>
      <c r="AA49774" s="1"/>
      <c r="AB49774" s="1"/>
      <c r="AC49774" s="1"/>
      <c r="AJ49774" s="1"/>
      <c r="AK49774" s="1"/>
      <c r="AL49774" s="1"/>
    </row>
    <row r="49775">
      <c r="I49775" s="1"/>
      <c r="J49775" s="1"/>
      <c r="K49775" s="1"/>
      <c r="AA49775" s="1"/>
      <c r="AB49775" s="1"/>
      <c r="AC49775" s="1"/>
      <c r="AJ49775" s="1"/>
      <c r="AK49775" s="1"/>
      <c r="AL49775" s="1"/>
    </row>
    <row r="49776">
      <c r="I49776" s="1"/>
      <c r="J49776" s="1"/>
      <c r="K49776" s="1"/>
      <c r="AA49776" s="1"/>
      <c r="AB49776" s="1"/>
      <c r="AC49776" s="1"/>
      <c r="AJ49776" s="1"/>
      <c r="AK49776" s="1"/>
      <c r="AL49776" s="1"/>
    </row>
    <row r="49777">
      <c r="I49777" s="1"/>
      <c r="J49777" s="1"/>
      <c r="K49777" s="1"/>
      <c r="AA49777" s="1"/>
      <c r="AB49777" s="1"/>
      <c r="AC49777" s="1"/>
      <c r="AJ49777" s="1"/>
      <c r="AK49777" s="1"/>
      <c r="AL49777" s="1"/>
    </row>
    <row r="49778">
      <c r="I49778" s="1"/>
      <c r="J49778" s="1"/>
      <c r="K49778" s="1"/>
      <c r="AA49778" s="1"/>
      <c r="AB49778" s="1"/>
      <c r="AC49778" s="1"/>
      <c r="AJ49778" s="1"/>
      <c r="AK49778" s="1"/>
      <c r="AL49778" s="1"/>
    </row>
    <row r="49779">
      <c r="I49779" s="1"/>
      <c r="J49779" s="1"/>
      <c r="K49779" s="1"/>
      <c r="AA49779" s="1"/>
      <c r="AB49779" s="1"/>
      <c r="AC49779" s="1"/>
      <c r="AJ49779" s="1"/>
      <c r="AK49779" s="1"/>
      <c r="AL49779" s="1"/>
    </row>
    <row r="49780">
      <c r="I49780" s="1"/>
      <c r="J49780" s="1"/>
      <c r="K49780" s="1"/>
      <c r="AA49780" s="1"/>
      <c r="AB49780" s="1"/>
      <c r="AC49780" s="1"/>
      <c r="AJ49780" s="1"/>
      <c r="AK49780" s="1"/>
      <c r="AL49780" s="1"/>
    </row>
    <row r="49781">
      <c r="I49781" s="1"/>
      <c r="J49781" s="1"/>
      <c r="K49781" s="1"/>
      <c r="AA49781" s="1"/>
      <c r="AB49781" s="1"/>
      <c r="AC49781" s="1"/>
      <c r="AJ49781" s="1"/>
      <c r="AK49781" s="1"/>
      <c r="AL49781" s="1"/>
    </row>
    <row r="49782">
      <c r="I49782" s="1"/>
      <c r="J49782" s="1"/>
      <c r="K49782" s="1"/>
      <c r="AA49782" s="1"/>
      <c r="AB49782" s="1"/>
      <c r="AC49782" s="1"/>
      <c r="AJ49782" s="1"/>
      <c r="AK49782" s="1"/>
      <c r="AL49782" s="1"/>
    </row>
    <row r="49783">
      <c r="I49783" s="1"/>
      <c r="J49783" s="1"/>
      <c r="K49783" s="1"/>
      <c r="AA49783" s="1"/>
      <c r="AB49783" s="1"/>
      <c r="AC49783" s="1"/>
      <c r="AJ49783" s="1"/>
      <c r="AK49783" s="1"/>
      <c r="AL49783" s="1"/>
    </row>
    <row r="49784">
      <c r="I49784" s="1"/>
      <c r="J49784" s="1"/>
      <c r="K49784" s="1"/>
      <c r="AA49784" s="1"/>
      <c r="AB49784" s="1"/>
      <c r="AC49784" s="1"/>
      <c r="AJ49784" s="1"/>
      <c r="AK49784" s="1"/>
      <c r="AL49784" s="1"/>
    </row>
    <row r="49785">
      <c r="I49785" s="1"/>
      <c r="J49785" s="1"/>
      <c r="K49785" s="1"/>
      <c r="AA49785" s="1"/>
      <c r="AB49785" s="1"/>
      <c r="AC49785" s="1"/>
      <c r="AJ49785" s="1"/>
      <c r="AK49785" s="1"/>
      <c r="AL49785" s="1"/>
    </row>
    <row r="49786">
      <c r="I49786" s="1"/>
      <c r="J49786" s="1"/>
      <c r="K49786" s="1"/>
      <c r="AA49786" s="1"/>
      <c r="AB49786" s="1"/>
      <c r="AC49786" s="1"/>
      <c r="AJ49786" s="1"/>
      <c r="AK49786" s="1"/>
      <c r="AL49786" s="1"/>
    </row>
    <row r="49787">
      <c r="I49787" s="1"/>
      <c r="J49787" s="1"/>
      <c r="K49787" s="1"/>
      <c r="AA49787" s="1"/>
      <c r="AB49787" s="1"/>
      <c r="AC49787" s="1"/>
      <c r="AJ49787" s="1"/>
      <c r="AK49787" s="1"/>
      <c r="AL49787" s="1"/>
    </row>
    <row r="49788">
      <c r="I49788" s="1"/>
      <c r="J49788" s="1"/>
      <c r="K49788" s="1"/>
      <c r="AA49788" s="1"/>
      <c r="AB49788" s="1"/>
      <c r="AC49788" s="1"/>
      <c r="AJ49788" s="1"/>
      <c r="AK49788" s="1"/>
      <c r="AL49788" s="1"/>
    </row>
    <row r="49789">
      <c r="I49789" s="1"/>
      <c r="J49789" s="1"/>
      <c r="K49789" s="1"/>
      <c r="AA49789" s="1"/>
      <c r="AB49789" s="1"/>
      <c r="AC49789" s="1"/>
      <c r="AJ49789" s="1"/>
      <c r="AK49789" s="1"/>
      <c r="AL49789" s="1"/>
    </row>
    <row r="49790">
      <c r="I49790" s="1"/>
      <c r="J49790" s="1"/>
      <c r="K49790" s="1"/>
      <c r="AA49790" s="1"/>
      <c r="AB49790" s="1"/>
      <c r="AC49790" s="1"/>
      <c r="AJ49790" s="1"/>
      <c r="AK49790" s="1"/>
      <c r="AL49790" s="1"/>
    </row>
    <row r="49791">
      <c r="I49791" s="1"/>
      <c r="J49791" s="1"/>
      <c r="K49791" s="1"/>
      <c r="AA49791" s="1"/>
      <c r="AB49791" s="1"/>
      <c r="AC49791" s="1"/>
      <c r="AJ49791" s="1"/>
      <c r="AK49791" s="1"/>
      <c r="AL49791" s="1"/>
    </row>
    <row r="49792">
      <c r="I49792" s="1"/>
      <c r="J49792" s="1"/>
      <c r="K49792" s="1"/>
      <c r="AA49792" s="1"/>
      <c r="AB49792" s="1"/>
      <c r="AC49792" s="1"/>
      <c r="AJ49792" s="1"/>
      <c r="AK49792" s="1"/>
      <c r="AL49792" s="1"/>
    </row>
    <row r="49793">
      <c r="I49793" s="1"/>
      <c r="J49793" s="1"/>
      <c r="K49793" s="1"/>
      <c r="AA49793" s="1"/>
      <c r="AB49793" s="1"/>
      <c r="AC49793" s="1"/>
      <c r="AJ49793" s="1"/>
      <c r="AK49793" s="1"/>
      <c r="AL49793" s="1"/>
    </row>
    <row r="49794">
      <c r="I49794" s="1"/>
      <c r="J49794" s="1"/>
      <c r="K49794" s="1"/>
      <c r="AA49794" s="1"/>
      <c r="AB49794" s="1"/>
      <c r="AC49794" s="1"/>
      <c r="AJ49794" s="1"/>
      <c r="AK49794" s="1"/>
      <c r="AL49794" s="1"/>
    </row>
    <row r="49795">
      <c r="I49795" s="1"/>
      <c r="J49795" s="1"/>
      <c r="K49795" s="1"/>
      <c r="AA49795" s="1"/>
      <c r="AB49795" s="1"/>
      <c r="AC49795" s="1"/>
      <c r="AJ49795" s="1"/>
      <c r="AK49795" s="1"/>
      <c r="AL49795" s="1"/>
    </row>
    <row r="49796">
      <c r="I49796" s="1"/>
      <c r="J49796" s="1"/>
      <c r="K49796" s="1"/>
      <c r="AA49796" s="1"/>
      <c r="AB49796" s="1"/>
      <c r="AC49796" s="1"/>
      <c r="AJ49796" s="1"/>
      <c r="AK49796" s="1"/>
      <c r="AL49796" s="1"/>
    </row>
    <row r="49797">
      <c r="I49797" s="1"/>
      <c r="J49797" s="1"/>
      <c r="K49797" s="1"/>
      <c r="AA49797" s="1"/>
      <c r="AB49797" s="1"/>
      <c r="AC49797" s="1"/>
      <c r="AJ49797" s="1"/>
      <c r="AK49797" s="1"/>
      <c r="AL49797" s="1"/>
    </row>
    <row r="49798">
      <c r="I49798" s="1"/>
      <c r="J49798" s="1"/>
      <c r="K49798" s="1"/>
      <c r="AA49798" s="1"/>
      <c r="AB49798" s="1"/>
      <c r="AC49798" s="1"/>
      <c r="AJ49798" s="1"/>
      <c r="AK49798" s="1"/>
      <c r="AL49798" s="1"/>
    </row>
    <row r="49799">
      <c r="I49799" s="1"/>
      <c r="J49799" s="1"/>
      <c r="K49799" s="1"/>
      <c r="AA49799" s="1"/>
      <c r="AB49799" s="1"/>
      <c r="AC49799" s="1"/>
      <c r="AJ49799" s="1"/>
      <c r="AK49799" s="1"/>
      <c r="AL49799" s="1"/>
    </row>
    <row r="49800">
      <c r="I49800" s="1"/>
      <c r="J49800" s="1"/>
      <c r="K49800" s="1"/>
      <c r="AA49800" s="1"/>
      <c r="AB49800" s="1"/>
      <c r="AC49800" s="1"/>
      <c r="AJ49800" s="1"/>
      <c r="AK49800" s="1"/>
      <c r="AL49800" s="1"/>
    </row>
    <row r="49801">
      <c r="I49801" s="1"/>
      <c r="J49801" s="1"/>
      <c r="K49801" s="1"/>
      <c r="AA49801" s="1"/>
      <c r="AB49801" s="1"/>
      <c r="AC49801" s="1"/>
      <c r="AJ49801" s="1"/>
      <c r="AK49801" s="1"/>
      <c r="AL49801" s="1"/>
    </row>
    <row r="49802">
      <c r="I49802" s="1"/>
      <c r="J49802" s="1"/>
      <c r="K49802" s="1"/>
      <c r="AA49802" s="1"/>
      <c r="AB49802" s="1"/>
      <c r="AC49802" s="1"/>
      <c r="AJ49802" s="1"/>
      <c r="AK49802" s="1"/>
      <c r="AL49802" s="1"/>
    </row>
    <row r="49803">
      <c r="I49803" s="1"/>
      <c r="J49803" s="1"/>
      <c r="K49803" s="1"/>
      <c r="AA49803" s="1"/>
      <c r="AB49803" s="1"/>
      <c r="AC49803" s="1"/>
      <c r="AJ49803" s="1"/>
      <c r="AK49803" s="1"/>
      <c r="AL49803" s="1"/>
    </row>
    <row r="49804">
      <c r="I49804" s="1"/>
      <c r="J49804" s="1"/>
      <c r="K49804" s="1"/>
      <c r="AA49804" s="1"/>
      <c r="AB49804" s="1"/>
      <c r="AC49804" s="1"/>
      <c r="AJ49804" s="1"/>
      <c r="AK49804" s="1"/>
      <c r="AL49804" s="1"/>
    </row>
    <row r="49805">
      <c r="I49805" s="1"/>
      <c r="J49805" s="1"/>
      <c r="K49805" s="1"/>
      <c r="AA49805" s="1"/>
      <c r="AB49805" s="1"/>
      <c r="AC49805" s="1"/>
      <c r="AJ49805" s="1"/>
      <c r="AK49805" s="1"/>
      <c r="AL49805" s="1"/>
    </row>
    <row r="49806">
      <c r="I49806" s="1"/>
      <c r="J49806" s="1"/>
      <c r="K49806" s="1"/>
      <c r="AA49806" s="1"/>
      <c r="AB49806" s="1"/>
      <c r="AC49806" s="1"/>
      <c r="AJ49806" s="1"/>
      <c r="AK49806" s="1"/>
      <c r="AL49806" s="1"/>
    </row>
    <row r="49807">
      <c r="I49807" s="1"/>
      <c r="J49807" s="1"/>
      <c r="K49807" s="1"/>
      <c r="AA49807" s="1"/>
      <c r="AB49807" s="1"/>
      <c r="AC49807" s="1"/>
      <c r="AJ49807" s="1"/>
      <c r="AK49807" s="1"/>
      <c r="AL49807" s="1"/>
    </row>
    <row r="49808">
      <c r="I49808" s="1"/>
      <c r="J49808" s="1"/>
      <c r="K49808" s="1"/>
      <c r="AA49808" s="1"/>
      <c r="AB49808" s="1"/>
      <c r="AC49808" s="1"/>
      <c r="AJ49808" s="1"/>
      <c r="AK49808" s="1"/>
      <c r="AL49808" s="1"/>
    </row>
    <row r="49809">
      <c r="I49809" s="1"/>
      <c r="J49809" s="1"/>
      <c r="K49809" s="1"/>
      <c r="AA49809" s="1"/>
      <c r="AB49809" s="1"/>
      <c r="AC49809" s="1"/>
      <c r="AJ49809" s="1"/>
      <c r="AK49809" s="1"/>
      <c r="AL49809" s="1"/>
    </row>
    <row r="49810">
      <c r="I49810" s="1"/>
      <c r="J49810" s="1"/>
      <c r="K49810" s="1"/>
      <c r="AA49810" s="1"/>
      <c r="AB49810" s="1"/>
      <c r="AC49810" s="1"/>
      <c r="AJ49810" s="1"/>
      <c r="AK49810" s="1"/>
      <c r="AL49810" s="1"/>
    </row>
    <row r="49811">
      <c r="I49811" s="1"/>
      <c r="J49811" s="1"/>
      <c r="K49811" s="1"/>
      <c r="AA49811" s="1"/>
      <c r="AB49811" s="1"/>
      <c r="AC49811" s="1"/>
      <c r="AJ49811" s="1"/>
      <c r="AK49811" s="1"/>
      <c r="AL49811" s="1"/>
    </row>
    <row r="49812">
      <c r="I49812" s="1"/>
      <c r="J49812" s="1"/>
      <c r="K49812" s="1"/>
      <c r="AA49812" s="1"/>
      <c r="AB49812" s="1"/>
      <c r="AC49812" s="1"/>
      <c r="AJ49812" s="1"/>
      <c r="AK49812" s="1"/>
      <c r="AL49812" s="1"/>
    </row>
    <row r="49813">
      <c r="I49813" s="1"/>
      <c r="J49813" s="1"/>
      <c r="K49813" s="1"/>
      <c r="AA49813" s="1"/>
      <c r="AB49813" s="1"/>
      <c r="AC49813" s="1"/>
      <c r="AJ49813" s="1"/>
      <c r="AK49813" s="1"/>
      <c r="AL49813" s="1"/>
    </row>
    <row r="49814">
      <c r="I49814" s="1"/>
      <c r="J49814" s="1"/>
      <c r="K49814" s="1"/>
      <c r="AA49814" s="1"/>
      <c r="AB49814" s="1"/>
      <c r="AC49814" s="1"/>
      <c r="AJ49814" s="1"/>
      <c r="AK49814" s="1"/>
      <c r="AL49814" s="1"/>
    </row>
    <row r="49815">
      <c r="I49815" s="1"/>
      <c r="J49815" s="1"/>
      <c r="K49815" s="1"/>
      <c r="AA49815" s="1"/>
      <c r="AB49815" s="1"/>
      <c r="AC49815" s="1"/>
      <c r="AJ49815" s="1"/>
      <c r="AK49815" s="1"/>
      <c r="AL49815" s="1"/>
    </row>
    <row r="49816">
      <c r="I49816" s="1"/>
      <c r="J49816" s="1"/>
      <c r="K49816" s="1"/>
      <c r="AA49816" s="1"/>
      <c r="AB49816" s="1"/>
      <c r="AC49816" s="1"/>
      <c r="AJ49816" s="1"/>
      <c r="AK49816" s="1"/>
      <c r="AL49816" s="1"/>
    </row>
    <row r="49817">
      <c r="I49817" s="1"/>
      <c r="J49817" s="1"/>
      <c r="K49817" s="1"/>
      <c r="AA49817" s="1"/>
      <c r="AB49817" s="1"/>
      <c r="AC49817" s="1"/>
      <c r="AJ49817" s="1"/>
      <c r="AK49817" s="1"/>
      <c r="AL49817" s="1"/>
    </row>
    <row r="49818">
      <c r="I49818" s="1"/>
      <c r="J49818" s="1"/>
      <c r="K49818" s="1"/>
      <c r="AA49818" s="1"/>
      <c r="AB49818" s="1"/>
      <c r="AC49818" s="1"/>
      <c r="AJ49818" s="1"/>
      <c r="AK49818" s="1"/>
      <c r="AL49818" s="1"/>
    </row>
    <row r="49819">
      <c r="I49819" s="1"/>
      <c r="J49819" s="1"/>
      <c r="K49819" s="1"/>
      <c r="AA49819" s="1"/>
      <c r="AB49819" s="1"/>
      <c r="AC49819" s="1"/>
      <c r="AJ49819" s="1"/>
      <c r="AK49819" s="1"/>
      <c r="AL49819" s="1"/>
    </row>
    <row r="49820">
      <c r="I49820" s="1"/>
      <c r="J49820" s="1"/>
      <c r="K49820" s="1"/>
      <c r="AA49820" s="1"/>
      <c r="AB49820" s="1"/>
      <c r="AC49820" s="1"/>
      <c r="AJ49820" s="1"/>
      <c r="AK49820" s="1"/>
      <c r="AL49820" s="1"/>
    </row>
    <row r="49821">
      <c r="I49821" s="1"/>
      <c r="J49821" s="1"/>
      <c r="K49821" s="1"/>
      <c r="AA49821" s="1"/>
      <c r="AB49821" s="1"/>
      <c r="AC49821" s="1"/>
      <c r="AJ49821" s="1"/>
      <c r="AK49821" s="1"/>
      <c r="AL49821" s="1"/>
    </row>
    <row r="49822">
      <c r="I49822" s="1"/>
      <c r="J49822" s="1"/>
      <c r="K49822" s="1"/>
      <c r="AA49822" s="1"/>
      <c r="AB49822" s="1"/>
      <c r="AC49822" s="1"/>
      <c r="AJ49822" s="1"/>
      <c r="AK49822" s="1"/>
      <c r="AL49822" s="1"/>
    </row>
    <row r="49823">
      <c r="I49823" s="1"/>
      <c r="J49823" s="1"/>
      <c r="K49823" s="1"/>
      <c r="AA49823" s="1"/>
      <c r="AB49823" s="1"/>
      <c r="AC49823" s="1"/>
      <c r="AJ49823" s="1"/>
      <c r="AK49823" s="1"/>
      <c r="AL49823" s="1"/>
    </row>
    <row r="49824">
      <c r="I49824" s="1"/>
      <c r="J49824" s="1"/>
      <c r="K49824" s="1"/>
      <c r="AA49824" s="1"/>
      <c r="AB49824" s="1"/>
      <c r="AC49824" s="1"/>
      <c r="AJ49824" s="1"/>
      <c r="AK49824" s="1"/>
      <c r="AL49824" s="1"/>
    </row>
    <row r="49825">
      <c r="I49825" s="1"/>
      <c r="J49825" s="1"/>
      <c r="K49825" s="1"/>
      <c r="AA49825" s="1"/>
      <c r="AB49825" s="1"/>
      <c r="AC49825" s="1"/>
      <c r="AJ49825" s="1"/>
      <c r="AK49825" s="1"/>
      <c r="AL49825" s="1"/>
    </row>
    <row r="49826">
      <c r="I49826" s="1"/>
      <c r="J49826" s="1"/>
      <c r="K49826" s="1"/>
      <c r="AA49826" s="1"/>
      <c r="AB49826" s="1"/>
      <c r="AC49826" s="1"/>
      <c r="AJ49826" s="1"/>
      <c r="AK49826" s="1"/>
      <c r="AL49826" s="1"/>
    </row>
    <row r="49827">
      <c r="I49827" s="1"/>
      <c r="J49827" s="1"/>
      <c r="K49827" s="1"/>
      <c r="AA49827" s="1"/>
      <c r="AB49827" s="1"/>
      <c r="AC49827" s="1"/>
      <c r="AJ49827" s="1"/>
      <c r="AK49827" s="1"/>
      <c r="AL49827" s="1"/>
    </row>
    <row r="49828">
      <c r="I49828" s="1"/>
      <c r="J49828" s="1"/>
      <c r="K49828" s="1"/>
      <c r="AA49828" s="1"/>
      <c r="AB49828" s="1"/>
      <c r="AC49828" s="1"/>
      <c r="AJ49828" s="1"/>
      <c r="AK49828" s="1"/>
      <c r="AL49828" s="1"/>
    </row>
    <row r="49829">
      <c r="I49829" s="1"/>
      <c r="J49829" s="1"/>
      <c r="K49829" s="1"/>
      <c r="AA49829" s="1"/>
      <c r="AB49829" s="1"/>
      <c r="AC49829" s="1"/>
      <c r="AJ49829" s="1"/>
      <c r="AK49829" s="1"/>
      <c r="AL49829" s="1"/>
    </row>
    <row r="49830">
      <c r="I49830" s="1"/>
      <c r="J49830" s="1"/>
      <c r="K49830" s="1"/>
      <c r="AA49830" s="1"/>
      <c r="AB49830" s="1"/>
      <c r="AC49830" s="1"/>
      <c r="AJ49830" s="1"/>
      <c r="AK49830" s="1"/>
      <c r="AL49830" s="1"/>
    </row>
    <row r="49831">
      <c r="I49831" s="1"/>
      <c r="J49831" s="1"/>
      <c r="K49831" s="1"/>
      <c r="AA49831" s="1"/>
      <c r="AB49831" s="1"/>
      <c r="AC49831" s="1"/>
      <c r="AJ49831" s="1"/>
      <c r="AK49831" s="1"/>
      <c r="AL49831" s="1"/>
    </row>
    <row r="49832">
      <c r="I49832" s="1"/>
      <c r="J49832" s="1"/>
      <c r="K49832" s="1"/>
      <c r="AA49832" s="1"/>
      <c r="AB49832" s="1"/>
      <c r="AC49832" s="1"/>
      <c r="AJ49832" s="1"/>
      <c r="AK49832" s="1"/>
      <c r="AL49832" s="1"/>
    </row>
    <row r="49833">
      <c r="I49833" s="1"/>
      <c r="J49833" s="1"/>
      <c r="K49833" s="1"/>
      <c r="AA49833" s="1"/>
      <c r="AB49833" s="1"/>
      <c r="AC49833" s="1"/>
      <c r="AJ49833" s="1"/>
      <c r="AK49833" s="1"/>
      <c r="AL49833" s="1"/>
    </row>
    <row r="49834">
      <c r="I49834" s="1"/>
      <c r="J49834" s="1"/>
      <c r="K49834" s="1"/>
      <c r="AA49834" s="1"/>
      <c r="AB49834" s="1"/>
      <c r="AC49834" s="1"/>
      <c r="AJ49834" s="1"/>
      <c r="AK49834" s="1"/>
      <c r="AL49834" s="1"/>
    </row>
    <row r="49835">
      <c r="I49835" s="1"/>
      <c r="J49835" s="1"/>
      <c r="K49835" s="1"/>
      <c r="AA49835" s="1"/>
      <c r="AB49835" s="1"/>
      <c r="AC49835" s="1"/>
      <c r="AJ49835" s="1"/>
      <c r="AK49835" s="1"/>
      <c r="AL49835" s="1"/>
    </row>
    <row r="49836">
      <c r="I49836" s="1"/>
      <c r="J49836" s="1"/>
      <c r="K49836" s="1"/>
      <c r="AA49836" s="1"/>
      <c r="AB49836" s="1"/>
      <c r="AC49836" s="1"/>
      <c r="AJ49836" s="1"/>
      <c r="AK49836" s="1"/>
      <c r="AL49836" s="1"/>
    </row>
    <row r="49837">
      <c r="I49837" s="1"/>
      <c r="J49837" s="1"/>
      <c r="K49837" s="1"/>
      <c r="AA49837" s="1"/>
      <c r="AB49837" s="1"/>
      <c r="AC49837" s="1"/>
      <c r="AJ49837" s="1"/>
      <c r="AK49837" s="1"/>
      <c r="AL49837" s="1"/>
    </row>
    <row r="49838">
      <c r="I49838" s="1"/>
      <c r="J49838" s="1"/>
      <c r="K49838" s="1"/>
      <c r="AA49838" s="1"/>
      <c r="AB49838" s="1"/>
      <c r="AC49838" s="1"/>
      <c r="AJ49838" s="1"/>
      <c r="AK49838" s="1"/>
      <c r="AL49838" s="1"/>
    </row>
    <row r="49839">
      <c r="I49839" s="1"/>
      <c r="J49839" s="1"/>
      <c r="K49839" s="1"/>
      <c r="AA49839" s="1"/>
      <c r="AB49839" s="1"/>
      <c r="AC49839" s="1"/>
      <c r="AJ49839" s="1"/>
      <c r="AK49839" s="1"/>
      <c r="AL49839" s="1"/>
    </row>
    <row r="49840">
      <c r="I49840" s="1"/>
      <c r="J49840" s="1"/>
      <c r="K49840" s="1"/>
      <c r="AA49840" s="1"/>
      <c r="AB49840" s="1"/>
      <c r="AC49840" s="1"/>
      <c r="AJ49840" s="1"/>
      <c r="AK49840" s="1"/>
      <c r="AL49840" s="1"/>
    </row>
    <row r="49841">
      <c r="I49841" s="1"/>
      <c r="J49841" s="1"/>
      <c r="K49841" s="1"/>
      <c r="AA49841" s="1"/>
      <c r="AB49841" s="1"/>
      <c r="AC49841" s="1"/>
      <c r="AJ49841" s="1"/>
      <c r="AK49841" s="1"/>
      <c r="AL49841" s="1"/>
    </row>
    <row r="49842">
      <c r="I49842" s="1"/>
      <c r="J49842" s="1"/>
      <c r="K49842" s="1"/>
      <c r="AA49842" s="1"/>
      <c r="AB49842" s="1"/>
      <c r="AC49842" s="1"/>
      <c r="AJ49842" s="1"/>
      <c r="AK49842" s="1"/>
      <c r="AL49842" s="1"/>
    </row>
    <row r="49843">
      <c r="I49843" s="1"/>
      <c r="J49843" s="1"/>
      <c r="K49843" s="1"/>
      <c r="AA49843" s="1"/>
      <c r="AB49843" s="1"/>
      <c r="AC49843" s="1"/>
      <c r="AJ49843" s="1"/>
      <c r="AK49843" s="1"/>
      <c r="AL49843" s="1"/>
    </row>
    <row r="49844">
      <c r="I49844" s="1"/>
      <c r="J49844" s="1"/>
      <c r="K49844" s="1"/>
      <c r="AA49844" s="1"/>
      <c r="AB49844" s="1"/>
      <c r="AC49844" s="1"/>
      <c r="AJ49844" s="1"/>
      <c r="AK49844" s="1"/>
      <c r="AL49844" s="1"/>
    </row>
    <row r="49845">
      <c r="I49845" s="1"/>
      <c r="J49845" s="1"/>
      <c r="K49845" s="1"/>
      <c r="AA49845" s="1"/>
      <c r="AB49845" s="1"/>
      <c r="AC49845" s="1"/>
      <c r="AJ49845" s="1"/>
      <c r="AK49845" s="1"/>
      <c r="AL49845" s="1"/>
    </row>
    <row r="49846">
      <c r="I49846" s="1"/>
      <c r="J49846" s="1"/>
      <c r="K49846" s="1"/>
      <c r="AA49846" s="1"/>
      <c r="AB49846" s="1"/>
      <c r="AC49846" s="1"/>
      <c r="AJ49846" s="1"/>
      <c r="AK49846" s="1"/>
      <c r="AL49846" s="1"/>
    </row>
    <row r="49847">
      <c r="I49847" s="1"/>
      <c r="J49847" s="1"/>
      <c r="K49847" s="1"/>
      <c r="AA49847" s="1"/>
      <c r="AB49847" s="1"/>
      <c r="AC49847" s="1"/>
      <c r="AJ49847" s="1"/>
      <c r="AK49847" s="1"/>
      <c r="AL49847" s="1"/>
    </row>
    <row r="49848">
      <c r="I49848" s="1"/>
      <c r="J49848" s="1"/>
      <c r="K49848" s="1"/>
      <c r="AA49848" s="1"/>
      <c r="AB49848" s="1"/>
      <c r="AC49848" s="1"/>
      <c r="AJ49848" s="1"/>
      <c r="AK49848" s="1"/>
      <c r="AL49848" s="1"/>
    </row>
    <row r="49849">
      <c r="I49849" s="1"/>
      <c r="J49849" s="1"/>
      <c r="K49849" s="1"/>
      <c r="AA49849" s="1"/>
      <c r="AB49849" s="1"/>
      <c r="AC49849" s="1"/>
      <c r="AJ49849" s="1"/>
      <c r="AK49849" s="1"/>
      <c r="AL49849" s="1"/>
    </row>
    <row r="49850">
      <c r="I49850" s="1"/>
      <c r="J49850" s="1"/>
      <c r="K49850" s="1"/>
      <c r="AA49850" s="1"/>
      <c r="AB49850" s="1"/>
      <c r="AC49850" s="1"/>
      <c r="AJ49850" s="1"/>
      <c r="AK49850" s="1"/>
      <c r="AL49850" s="1"/>
    </row>
    <row r="49851">
      <c r="I49851" s="1"/>
      <c r="J49851" s="1"/>
      <c r="K49851" s="1"/>
      <c r="AA49851" s="1"/>
      <c r="AB49851" s="1"/>
      <c r="AC49851" s="1"/>
      <c r="AJ49851" s="1"/>
      <c r="AK49851" s="1"/>
      <c r="AL49851" s="1"/>
    </row>
    <row r="49852">
      <c r="I49852" s="1"/>
      <c r="J49852" s="1"/>
      <c r="K49852" s="1"/>
      <c r="AA49852" s="1"/>
      <c r="AB49852" s="1"/>
      <c r="AC49852" s="1"/>
      <c r="AJ49852" s="1"/>
      <c r="AK49852" s="1"/>
      <c r="AL49852" s="1"/>
    </row>
    <row r="49853">
      <c r="I49853" s="1"/>
      <c r="J49853" s="1"/>
      <c r="K49853" s="1"/>
      <c r="AA49853" s="1"/>
      <c r="AB49853" s="1"/>
      <c r="AC49853" s="1"/>
      <c r="AJ49853" s="1"/>
      <c r="AK49853" s="1"/>
      <c r="AL49853" s="1"/>
    </row>
    <row r="49854">
      <c r="I49854" s="1"/>
      <c r="J49854" s="1"/>
      <c r="K49854" s="1"/>
      <c r="AA49854" s="1"/>
      <c r="AB49854" s="1"/>
      <c r="AC49854" s="1"/>
      <c r="AJ49854" s="1"/>
      <c r="AK49854" s="1"/>
      <c r="AL49854" s="1"/>
    </row>
    <row r="49855">
      <c r="I49855" s="1"/>
      <c r="J49855" s="1"/>
      <c r="K49855" s="1"/>
      <c r="AA49855" s="1"/>
      <c r="AB49855" s="1"/>
      <c r="AC49855" s="1"/>
      <c r="AJ49855" s="1"/>
      <c r="AK49855" s="1"/>
      <c r="AL49855" s="1"/>
    </row>
    <row r="49856">
      <c r="I49856" s="1"/>
      <c r="J49856" s="1"/>
      <c r="K49856" s="1"/>
      <c r="AA49856" s="1"/>
      <c r="AB49856" s="1"/>
      <c r="AC49856" s="1"/>
      <c r="AJ49856" s="1"/>
      <c r="AK49856" s="1"/>
      <c r="AL49856" s="1"/>
    </row>
    <row r="49857">
      <c r="I49857" s="1"/>
      <c r="J49857" s="1"/>
      <c r="K49857" s="1"/>
      <c r="AA49857" s="1"/>
      <c r="AB49857" s="1"/>
      <c r="AC49857" s="1"/>
      <c r="AJ49857" s="1"/>
      <c r="AK49857" s="1"/>
      <c r="AL49857" s="1"/>
    </row>
    <row r="49858">
      <c r="I49858" s="1"/>
      <c r="J49858" s="1"/>
      <c r="K49858" s="1"/>
      <c r="AA49858" s="1"/>
      <c r="AB49858" s="1"/>
      <c r="AC49858" s="1"/>
      <c r="AJ49858" s="1"/>
      <c r="AK49858" s="1"/>
      <c r="AL49858" s="1"/>
    </row>
    <row r="49859">
      <c r="I49859" s="1"/>
      <c r="J49859" s="1"/>
      <c r="K49859" s="1"/>
      <c r="AA49859" s="1"/>
      <c r="AB49859" s="1"/>
      <c r="AC49859" s="1"/>
      <c r="AJ49859" s="1"/>
      <c r="AK49859" s="1"/>
      <c r="AL49859" s="1"/>
    </row>
    <row r="49860">
      <c r="I49860" s="1"/>
      <c r="J49860" s="1"/>
      <c r="K49860" s="1"/>
      <c r="AA49860" s="1"/>
      <c r="AB49860" s="1"/>
      <c r="AC49860" s="1"/>
      <c r="AJ49860" s="1"/>
      <c r="AK49860" s="1"/>
      <c r="AL49860" s="1"/>
    </row>
    <row r="49861">
      <c r="I49861" s="1"/>
      <c r="J49861" s="1"/>
      <c r="K49861" s="1"/>
      <c r="AA49861" s="1"/>
      <c r="AB49861" s="1"/>
      <c r="AC49861" s="1"/>
      <c r="AJ49861" s="1"/>
      <c r="AK49861" s="1"/>
      <c r="AL49861" s="1"/>
    </row>
    <row r="49862">
      <c r="I49862" s="1"/>
      <c r="J49862" s="1"/>
      <c r="K49862" s="1"/>
      <c r="AA49862" s="1"/>
      <c r="AB49862" s="1"/>
      <c r="AC49862" s="1"/>
      <c r="AJ49862" s="1"/>
      <c r="AK49862" s="1"/>
      <c r="AL49862" s="1"/>
    </row>
    <row r="49863">
      <c r="I49863" s="1"/>
      <c r="J49863" s="1"/>
      <c r="K49863" s="1"/>
      <c r="AA49863" s="1"/>
      <c r="AB49863" s="1"/>
      <c r="AC49863" s="1"/>
      <c r="AJ49863" s="1"/>
      <c r="AK49863" s="1"/>
      <c r="AL49863" s="1"/>
    </row>
    <row r="49864">
      <c r="I49864" s="1"/>
      <c r="J49864" s="1"/>
      <c r="K49864" s="1"/>
      <c r="AA49864" s="1"/>
      <c r="AB49864" s="1"/>
      <c r="AC49864" s="1"/>
      <c r="AJ49864" s="1"/>
      <c r="AK49864" s="1"/>
      <c r="AL49864" s="1"/>
    </row>
    <row r="49865">
      <c r="I49865" s="1"/>
      <c r="J49865" s="1"/>
      <c r="K49865" s="1"/>
      <c r="AA49865" s="1"/>
      <c r="AB49865" s="1"/>
      <c r="AC49865" s="1"/>
      <c r="AJ49865" s="1"/>
      <c r="AK49865" s="1"/>
      <c r="AL49865" s="1"/>
    </row>
    <row r="49866">
      <c r="I49866" s="1"/>
      <c r="J49866" s="1"/>
      <c r="K49866" s="1"/>
      <c r="AA49866" s="1"/>
      <c r="AB49866" s="1"/>
      <c r="AC49866" s="1"/>
      <c r="AJ49866" s="1"/>
      <c r="AK49866" s="1"/>
      <c r="AL49866" s="1"/>
    </row>
    <row r="49867">
      <c r="I49867" s="1"/>
      <c r="J49867" s="1"/>
      <c r="K49867" s="1"/>
      <c r="AA49867" s="1"/>
      <c r="AB49867" s="1"/>
      <c r="AC49867" s="1"/>
      <c r="AJ49867" s="1"/>
      <c r="AK49867" s="1"/>
      <c r="AL49867" s="1"/>
    </row>
    <row r="49868">
      <c r="I49868" s="1"/>
      <c r="J49868" s="1"/>
      <c r="K49868" s="1"/>
      <c r="AA49868" s="1"/>
      <c r="AB49868" s="1"/>
      <c r="AC49868" s="1"/>
      <c r="AJ49868" s="1"/>
      <c r="AK49868" s="1"/>
      <c r="AL49868" s="1"/>
    </row>
    <row r="49869">
      <c r="I49869" s="1"/>
      <c r="J49869" s="1"/>
      <c r="K49869" s="1"/>
      <c r="AA49869" s="1"/>
      <c r="AB49869" s="1"/>
      <c r="AC49869" s="1"/>
      <c r="AJ49869" s="1"/>
      <c r="AK49869" s="1"/>
      <c r="AL49869" s="1"/>
    </row>
    <row r="49870">
      <c r="I49870" s="1"/>
      <c r="J49870" s="1"/>
      <c r="K49870" s="1"/>
      <c r="AA49870" s="1"/>
      <c r="AB49870" s="1"/>
      <c r="AC49870" s="1"/>
      <c r="AJ49870" s="1"/>
      <c r="AK49870" s="1"/>
      <c r="AL49870" s="1"/>
    </row>
    <row r="49871">
      <c r="I49871" s="1"/>
      <c r="J49871" s="1"/>
      <c r="K49871" s="1"/>
      <c r="AA49871" s="1"/>
      <c r="AB49871" s="1"/>
      <c r="AC49871" s="1"/>
      <c r="AJ49871" s="1"/>
      <c r="AK49871" s="1"/>
      <c r="AL49871" s="1"/>
    </row>
    <row r="49872">
      <c r="I49872" s="1"/>
      <c r="J49872" s="1"/>
      <c r="K49872" s="1"/>
      <c r="AA49872" s="1"/>
      <c r="AB49872" s="1"/>
      <c r="AC49872" s="1"/>
      <c r="AJ49872" s="1"/>
      <c r="AK49872" s="1"/>
      <c r="AL49872" s="1"/>
    </row>
    <row r="49873">
      <c r="I49873" s="1"/>
      <c r="J49873" s="1"/>
      <c r="K49873" s="1"/>
      <c r="AA49873" s="1"/>
      <c r="AB49873" s="1"/>
      <c r="AC49873" s="1"/>
      <c r="AJ49873" s="1"/>
      <c r="AK49873" s="1"/>
      <c r="AL49873" s="1"/>
    </row>
    <row r="49874">
      <c r="I49874" s="1"/>
      <c r="J49874" s="1"/>
      <c r="K49874" s="1"/>
      <c r="AA49874" s="1"/>
      <c r="AB49874" s="1"/>
      <c r="AC49874" s="1"/>
      <c r="AJ49874" s="1"/>
      <c r="AK49874" s="1"/>
      <c r="AL49874" s="1"/>
    </row>
    <row r="49875">
      <c r="I49875" s="1"/>
      <c r="J49875" s="1"/>
      <c r="K49875" s="1"/>
      <c r="AA49875" s="1"/>
      <c r="AB49875" s="1"/>
      <c r="AC49875" s="1"/>
      <c r="AJ49875" s="1"/>
      <c r="AK49875" s="1"/>
      <c r="AL49875" s="1"/>
    </row>
    <row r="49876">
      <c r="I49876" s="1"/>
      <c r="J49876" s="1"/>
      <c r="K49876" s="1"/>
      <c r="AA49876" s="1"/>
      <c r="AB49876" s="1"/>
      <c r="AC49876" s="1"/>
      <c r="AJ49876" s="1"/>
      <c r="AK49876" s="1"/>
      <c r="AL49876" s="1"/>
    </row>
    <row r="49877">
      <c r="I49877" s="1"/>
      <c r="J49877" s="1"/>
      <c r="K49877" s="1"/>
      <c r="AA49877" s="1"/>
      <c r="AB49877" s="1"/>
      <c r="AC49877" s="1"/>
      <c r="AJ49877" s="1"/>
      <c r="AK49877" s="1"/>
      <c r="AL49877" s="1"/>
    </row>
    <row r="49878">
      <c r="I49878" s="1"/>
      <c r="J49878" s="1"/>
      <c r="K49878" s="1"/>
      <c r="AA49878" s="1"/>
      <c r="AB49878" s="1"/>
      <c r="AC49878" s="1"/>
      <c r="AJ49878" s="1"/>
      <c r="AK49878" s="1"/>
      <c r="AL49878" s="1"/>
    </row>
    <row r="49879">
      <c r="I49879" s="1"/>
      <c r="J49879" s="1"/>
      <c r="K49879" s="1"/>
      <c r="AA49879" s="1"/>
      <c r="AB49879" s="1"/>
      <c r="AC49879" s="1"/>
      <c r="AJ49879" s="1"/>
      <c r="AK49879" s="1"/>
      <c r="AL49879" s="1"/>
    </row>
    <row r="49880">
      <c r="I49880" s="1"/>
      <c r="J49880" s="1"/>
      <c r="K49880" s="1"/>
      <c r="AA49880" s="1"/>
      <c r="AB49880" s="1"/>
      <c r="AC49880" s="1"/>
      <c r="AJ49880" s="1"/>
      <c r="AK49880" s="1"/>
      <c r="AL49880" s="1"/>
    </row>
    <row r="49881">
      <c r="I49881" s="1"/>
      <c r="J49881" s="1"/>
      <c r="K49881" s="1"/>
      <c r="AA49881" s="1"/>
      <c r="AB49881" s="1"/>
      <c r="AC49881" s="1"/>
      <c r="AJ49881" s="1"/>
      <c r="AK49881" s="1"/>
      <c r="AL49881" s="1"/>
    </row>
    <row r="49882">
      <c r="I49882" s="1"/>
      <c r="J49882" s="1"/>
      <c r="K49882" s="1"/>
      <c r="AA49882" s="1"/>
      <c r="AB49882" s="1"/>
      <c r="AC49882" s="1"/>
      <c r="AJ49882" s="1"/>
      <c r="AK49882" s="1"/>
      <c r="AL49882" s="1"/>
    </row>
    <row r="49883">
      <c r="I49883" s="1"/>
      <c r="J49883" s="1"/>
      <c r="K49883" s="1"/>
      <c r="AA49883" s="1"/>
      <c r="AB49883" s="1"/>
      <c r="AC49883" s="1"/>
      <c r="AJ49883" s="1"/>
      <c r="AK49883" s="1"/>
      <c r="AL49883" s="1"/>
    </row>
    <row r="49884">
      <c r="I49884" s="1"/>
      <c r="J49884" s="1"/>
      <c r="K49884" s="1"/>
      <c r="AA49884" s="1"/>
      <c r="AB49884" s="1"/>
      <c r="AC49884" s="1"/>
      <c r="AJ49884" s="1"/>
      <c r="AK49884" s="1"/>
      <c r="AL49884" s="1"/>
    </row>
    <row r="49885">
      <c r="I49885" s="1"/>
      <c r="J49885" s="1"/>
      <c r="K49885" s="1"/>
      <c r="AA49885" s="1"/>
      <c r="AB49885" s="1"/>
      <c r="AC49885" s="1"/>
      <c r="AJ49885" s="1"/>
      <c r="AK49885" s="1"/>
      <c r="AL49885" s="1"/>
    </row>
    <row r="49886">
      <c r="I49886" s="1"/>
      <c r="J49886" s="1"/>
      <c r="K49886" s="1"/>
      <c r="AA49886" s="1"/>
      <c r="AB49886" s="1"/>
      <c r="AC49886" s="1"/>
      <c r="AJ49886" s="1"/>
      <c r="AK49886" s="1"/>
      <c r="AL49886" s="1"/>
    </row>
    <row r="49887">
      <c r="I49887" s="1"/>
      <c r="J49887" s="1"/>
      <c r="K49887" s="1"/>
      <c r="AA49887" s="1"/>
      <c r="AB49887" s="1"/>
      <c r="AC49887" s="1"/>
      <c r="AJ49887" s="1"/>
      <c r="AK49887" s="1"/>
      <c r="AL49887" s="1"/>
    </row>
    <row r="49888">
      <c r="I49888" s="1"/>
      <c r="J49888" s="1"/>
      <c r="K49888" s="1"/>
      <c r="AA49888" s="1"/>
      <c r="AB49888" s="1"/>
      <c r="AC49888" s="1"/>
      <c r="AJ49888" s="1"/>
      <c r="AK49888" s="1"/>
      <c r="AL49888" s="1"/>
    </row>
    <row r="49889">
      <c r="I49889" s="1"/>
      <c r="J49889" s="1"/>
      <c r="K49889" s="1"/>
      <c r="AA49889" s="1"/>
      <c r="AB49889" s="1"/>
      <c r="AC49889" s="1"/>
      <c r="AJ49889" s="1"/>
      <c r="AK49889" s="1"/>
      <c r="AL49889" s="1"/>
    </row>
    <row r="49890">
      <c r="I49890" s="1"/>
      <c r="J49890" s="1"/>
      <c r="K49890" s="1"/>
      <c r="AA49890" s="1"/>
      <c r="AB49890" s="1"/>
      <c r="AC49890" s="1"/>
      <c r="AJ49890" s="1"/>
      <c r="AK49890" s="1"/>
      <c r="AL49890" s="1"/>
    </row>
    <row r="49891">
      <c r="I49891" s="1"/>
      <c r="J49891" s="1"/>
      <c r="K49891" s="1"/>
      <c r="AA49891" s="1"/>
      <c r="AB49891" s="1"/>
      <c r="AC49891" s="1"/>
      <c r="AJ49891" s="1"/>
      <c r="AK49891" s="1"/>
      <c r="AL49891" s="1"/>
    </row>
    <row r="49892">
      <c r="I49892" s="1"/>
      <c r="J49892" s="1"/>
      <c r="K49892" s="1"/>
      <c r="AA49892" s="1"/>
      <c r="AB49892" s="1"/>
      <c r="AC49892" s="1"/>
      <c r="AJ49892" s="1"/>
      <c r="AK49892" s="1"/>
      <c r="AL49892" s="1"/>
    </row>
    <row r="49893">
      <c r="I49893" s="1"/>
      <c r="J49893" s="1"/>
      <c r="K49893" s="1"/>
      <c r="AA49893" s="1"/>
      <c r="AB49893" s="1"/>
      <c r="AC49893" s="1"/>
      <c r="AJ49893" s="1"/>
      <c r="AK49893" s="1"/>
      <c r="AL49893" s="1"/>
    </row>
    <row r="49894">
      <c r="I49894" s="1"/>
      <c r="J49894" s="1"/>
      <c r="K49894" s="1"/>
      <c r="AA49894" s="1"/>
      <c r="AB49894" s="1"/>
      <c r="AC49894" s="1"/>
      <c r="AJ49894" s="1"/>
      <c r="AK49894" s="1"/>
      <c r="AL49894" s="1"/>
    </row>
    <row r="49895">
      <c r="I49895" s="1"/>
      <c r="J49895" s="1"/>
      <c r="K49895" s="1"/>
      <c r="AA49895" s="1"/>
      <c r="AB49895" s="1"/>
      <c r="AC49895" s="1"/>
      <c r="AJ49895" s="1"/>
      <c r="AK49895" s="1"/>
      <c r="AL49895" s="1"/>
    </row>
    <row r="49896">
      <c r="I49896" s="1"/>
      <c r="J49896" s="1"/>
      <c r="K49896" s="1"/>
      <c r="AA49896" s="1"/>
      <c r="AB49896" s="1"/>
      <c r="AC49896" s="1"/>
      <c r="AJ49896" s="1"/>
      <c r="AK49896" s="1"/>
      <c r="AL49896" s="1"/>
    </row>
    <row r="49897">
      <c r="I49897" s="1"/>
      <c r="J49897" s="1"/>
      <c r="K49897" s="1"/>
      <c r="AA49897" s="1"/>
      <c r="AB49897" s="1"/>
      <c r="AC49897" s="1"/>
      <c r="AJ49897" s="1"/>
      <c r="AK49897" s="1"/>
      <c r="AL49897" s="1"/>
    </row>
    <row r="49898">
      <c r="I49898" s="1"/>
      <c r="J49898" s="1"/>
      <c r="K49898" s="1"/>
      <c r="AA49898" s="1"/>
      <c r="AB49898" s="1"/>
      <c r="AC49898" s="1"/>
      <c r="AJ49898" s="1"/>
      <c r="AK49898" s="1"/>
      <c r="AL49898" s="1"/>
    </row>
    <row r="49899">
      <c r="I49899" s="1"/>
      <c r="J49899" s="1"/>
      <c r="K49899" s="1"/>
      <c r="AA49899" s="1"/>
      <c r="AB49899" s="1"/>
      <c r="AC49899" s="1"/>
      <c r="AJ49899" s="1"/>
      <c r="AK49899" s="1"/>
      <c r="AL49899" s="1"/>
    </row>
    <row r="49900">
      <c r="I49900" s="1"/>
      <c r="J49900" s="1"/>
      <c r="K49900" s="1"/>
      <c r="AA49900" s="1"/>
      <c r="AB49900" s="1"/>
      <c r="AC49900" s="1"/>
      <c r="AJ49900" s="1"/>
      <c r="AK49900" s="1"/>
      <c r="AL49900" s="1"/>
    </row>
    <row r="49901">
      <c r="I49901" s="1"/>
      <c r="J49901" s="1"/>
      <c r="K49901" s="1"/>
      <c r="AA49901" s="1"/>
      <c r="AB49901" s="1"/>
      <c r="AC49901" s="1"/>
      <c r="AJ49901" s="1"/>
      <c r="AK49901" s="1"/>
      <c r="AL49901" s="1"/>
    </row>
    <row r="49902">
      <c r="I49902" s="1"/>
      <c r="J49902" s="1"/>
      <c r="K49902" s="1"/>
      <c r="AA49902" s="1"/>
      <c r="AB49902" s="1"/>
      <c r="AC49902" s="1"/>
      <c r="AJ49902" s="1"/>
      <c r="AK49902" s="1"/>
      <c r="AL49902" s="1"/>
    </row>
    <row r="49903">
      <c r="I49903" s="1"/>
      <c r="J49903" s="1"/>
      <c r="K49903" s="1"/>
      <c r="AA49903" s="1"/>
      <c r="AB49903" s="1"/>
      <c r="AC49903" s="1"/>
      <c r="AJ49903" s="1"/>
      <c r="AK49903" s="1"/>
      <c r="AL49903" s="1"/>
    </row>
    <row r="49904">
      <c r="I49904" s="1"/>
      <c r="J49904" s="1"/>
      <c r="K49904" s="1"/>
      <c r="AA49904" s="1"/>
      <c r="AB49904" s="1"/>
      <c r="AC49904" s="1"/>
      <c r="AJ49904" s="1"/>
      <c r="AK49904" s="1"/>
      <c r="AL49904" s="1"/>
    </row>
    <row r="49905">
      <c r="I49905" s="1"/>
      <c r="J49905" s="1"/>
      <c r="K49905" s="1"/>
      <c r="AA49905" s="1"/>
      <c r="AB49905" s="1"/>
      <c r="AC49905" s="1"/>
      <c r="AJ49905" s="1"/>
      <c r="AK49905" s="1"/>
      <c r="AL49905" s="1"/>
    </row>
    <row r="49906">
      <c r="I49906" s="1"/>
      <c r="J49906" s="1"/>
      <c r="K49906" s="1"/>
      <c r="AA49906" s="1"/>
      <c r="AB49906" s="1"/>
      <c r="AC49906" s="1"/>
      <c r="AJ49906" s="1"/>
      <c r="AK49906" s="1"/>
      <c r="AL49906" s="1"/>
    </row>
    <row r="49907">
      <c r="I49907" s="1"/>
      <c r="J49907" s="1"/>
      <c r="K49907" s="1"/>
      <c r="AA49907" s="1"/>
      <c r="AB49907" s="1"/>
      <c r="AC49907" s="1"/>
      <c r="AJ49907" s="1"/>
      <c r="AK49907" s="1"/>
      <c r="AL49907" s="1"/>
    </row>
    <row r="49908">
      <c r="I49908" s="1"/>
      <c r="J49908" s="1"/>
      <c r="K49908" s="1"/>
      <c r="AA49908" s="1"/>
      <c r="AB49908" s="1"/>
      <c r="AC49908" s="1"/>
      <c r="AJ49908" s="1"/>
      <c r="AK49908" s="1"/>
      <c r="AL49908" s="1"/>
    </row>
    <row r="49909">
      <c r="I49909" s="1"/>
      <c r="J49909" s="1"/>
      <c r="K49909" s="1"/>
      <c r="AA49909" s="1"/>
      <c r="AB49909" s="1"/>
      <c r="AC49909" s="1"/>
      <c r="AJ49909" s="1"/>
      <c r="AK49909" s="1"/>
      <c r="AL49909" s="1"/>
    </row>
    <row r="49910">
      <c r="I49910" s="1"/>
      <c r="J49910" s="1"/>
      <c r="K49910" s="1"/>
      <c r="AA49910" s="1"/>
      <c r="AB49910" s="1"/>
      <c r="AC49910" s="1"/>
      <c r="AJ49910" s="1"/>
      <c r="AK49910" s="1"/>
      <c r="AL49910" s="1"/>
    </row>
    <row r="49911">
      <c r="I49911" s="1"/>
      <c r="J49911" s="1"/>
      <c r="K49911" s="1"/>
      <c r="AA49911" s="1"/>
      <c r="AB49911" s="1"/>
      <c r="AC49911" s="1"/>
      <c r="AJ49911" s="1"/>
      <c r="AK49911" s="1"/>
      <c r="AL49911" s="1"/>
    </row>
    <row r="49912">
      <c r="I49912" s="1"/>
      <c r="J49912" s="1"/>
      <c r="K49912" s="1"/>
      <c r="AA49912" s="1"/>
      <c r="AB49912" s="1"/>
      <c r="AC49912" s="1"/>
      <c r="AJ49912" s="1"/>
      <c r="AK49912" s="1"/>
      <c r="AL49912" s="1"/>
    </row>
    <row r="49913">
      <c r="I49913" s="1"/>
      <c r="J49913" s="1"/>
      <c r="K49913" s="1"/>
      <c r="AA49913" s="1"/>
      <c r="AB49913" s="1"/>
      <c r="AC49913" s="1"/>
      <c r="AJ49913" s="1"/>
      <c r="AK49913" s="1"/>
      <c r="AL49913" s="1"/>
    </row>
    <row r="49914">
      <c r="I49914" s="1"/>
      <c r="J49914" s="1"/>
      <c r="K49914" s="1"/>
      <c r="AA49914" s="1"/>
      <c r="AB49914" s="1"/>
      <c r="AC49914" s="1"/>
      <c r="AJ49914" s="1"/>
      <c r="AK49914" s="1"/>
      <c r="AL49914" s="1"/>
    </row>
    <row r="49915">
      <c r="I49915" s="1"/>
      <c r="J49915" s="1"/>
      <c r="K49915" s="1"/>
      <c r="AA49915" s="1"/>
      <c r="AB49915" s="1"/>
      <c r="AC49915" s="1"/>
      <c r="AJ49915" s="1"/>
      <c r="AK49915" s="1"/>
      <c r="AL49915" s="1"/>
    </row>
    <row r="49916">
      <c r="I49916" s="1"/>
      <c r="J49916" s="1"/>
      <c r="K49916" s="1"/>
      <c r="AA49916" s="1"/>
      <c r="AB49916" s="1"/>
      <c r="AC49916" s="1"/>
      <c r="AJ49916" s="1"/>
      <c r="AK49916" s="1"/>
      <c r="AL49916" s="1"/>
    </row>
    <row r="49917">
      <c r="I49917" s="1"/>
      <c r="J49917" s="1"/>
      <c r="K49917" s="1"/>
      <c r="AA49917" s="1"/>
      <c r="AB49917" s="1"/>
      <c r="AC49917" s="1"/>
      <c r="AJ49917" s="1"/>
      <c r="AK49917" s="1"/>
      <c r="AL49917" s="1"/>
    </row>
    <row r="49918">
      <c r="I49918" s="1"/>
      <c r="J49918" s="1"/>
      <c r="K49918" s="1"/>
      <c r="AA49918" s="1"/>
      <c r="AB49918" s="1"/>
      <c r="AC49918" s="1"/>
      <c r="AJ49918" s="1"/>
      <c r="AK49918" s="1"/>
      <c r="AL49918" s="1"/>
    </row>
    <row r="49919">
      <c r="I49919" s="1"/>
      <c r="J49919" s="1"/>
      <c r="K49919" s="1"/>
      <c r="AA49919" s="1"/>
      <c r="AB49919" s="1"/>
      <c r="AC49919" s="1"/>
      <c r="AJ49919" s="1"/>
      <c r="AK49919" s="1"/>
      <c r="AL49919" s="1"/>
    </row>
    <row r="49920">
      <c r="I49920" s="1"/>
      <c r="J49920" s="1"/>
      <c r="K49920" s="1"/>
      <c r="AA49920" s="1"/>
      <c r="AB49920" s="1"/>
      <c r="AC49920" s="1"/>
      <c r="AJ49920" s="1"/>
      <c r="AK49920" s="1"/>
      <c r="AL49920" s="1"/>
    </row>
    <row r="49921">
      <c r="I49921" s="1"/>
      <c r="J49921" s="1"/>
      <c r="K49921" s="1"/>
      <c r="AA49921" s="1"/>
      <c r="AB49921" s="1"/>
      <c r="AC49921" s="1"/>
      <c r="AJ49921" s="1"/>
      <c r="AK49921" s="1"/>
      <c r="AL49921" s="1"/>
    </row>
    <row r="49922">
      <c r="I49922" s="1"/>
      <c r="J49922" s="1"/>
      <c r="K49922" s="1"/>
      <c r="AA49922" s="1"/>
      <c r="AB49922" s="1"/>
      <c r="AC49922" s="1"/>
      <c r="AJ49922" s="1"/>
      <c r="AK49922" s="1"/>
      <c r="AL49922" s="1"/>
    </row>
    <row r="49923">
      <c r="I49923" s="1"/>
      <c r="J49923" s="1"/>
      <c r="K49923" s="1"/>
      <c r="AA49923" s="1"/>
      <c r="AB49923" s="1"/>
      <c r="AC49923" s="1"/>
      <c r="AJ49923" s="1"/>
      <c r="AK49923" s="1"/>
      <c r="AL49923" s="1"/>
    </row>
    <row r="49924">
      <c r="I49924" s="1"/>
      <c r="J49924" s="1"/>
      <c r="K49924" s="1"/>
      <c r="AA49924" s="1"/>
      <c r="AB49924" s="1"/>
      <c r="AC49924" s="1"/>
      <c r="AJ49924" s="1"/>
      <c r="AK49924" s="1"/>
      <c r="AL49924" s="1"/>
    </row>
    <row r="49925">
      <c r="I49925" s="1"/>
      <c r="J49925" s="1"/>
      <c r="K49925" s="1"/>
      <c r="AA49925" s="1"/>
      <c r="AB49925" s="1"/>
      <c r="AC49925" s="1"/>
      <c r="AJ49925" s="1"/>
      <c r="AK49925" s="1"/>
      <c r="AL49925" s="1"/>
    </row>
    <row r="49926">
      <c r="I49926" s="1"/>
      <c r="J49926" s="1"/>
      <c r="K49926" s="1"/>
      <c r="AA49926" s="1"/>
      <c r="AB49926" s="1"/>
      <c r="AC49926" s="1"/>
      <c r="AJ49926" s="1"/>
      <c r="AK49926" s="1"/>
      <c r="AL49926" s="1"/>
    </row>
    <row r="49927">
      <c r="I49927" s="1"/>
      <c r="J49927" s="1"/>
      <c r="K49927" s="1"/>
      <c r="AA49927" s="1"/>
      <c r="AB49927" s="1"/>
      <c r="AC49927" s="1"/>
      <c r="AJ49927" s="1"/>
      <c r="AK49927" s="1"/>
      <c r="AL49927" s="1"/>
    </row>
    <row r="49928">
      <c r="I49928" s="1"/>
      <c r="J49928" s="1"/>
      <c r="K49928" s="1"/>
      <c r="AA49928" s="1"/>
      <c r="AB49928" s="1"/>
      <c r="AC49928" s="1"/>
      <c r="AJ49928" s="1"/>
      <c r="AK49928" s="1"/>
      <c r="AL49928" s="1"/>
    </row>
    <row r="49929">
      <c r="I49929" s="1"/>
      <c r="J49929" s="1"/>
      <c r="K49929" s="1"/>
      <c r="AA49929" s="1"/>
      <c r="AB49929" s="1"/>
      <c r="AC49929" s="1"/>
      <c r="AJ49929" s="1"/>
      <c r="AK49929" s="1"/>
      <c r="AL49929" s="1"/>
    </row>
    <row r="49930">
      <c r="I49930" s="1"/>
      <c r="J49930" s="1"/>
      <c r="K49930" s="1"/>
      <c r="AA49930" s="1"/>
      <c r="AB49930" s="1"/>
      <c r="AC49930" s="1"/>
      <c r="AJ49930" s="1"/>
      <c r="AK49930" s="1"/>
      <c r="AL49930" s="1"/>
    </row>
    <row r="49931">
      <c r="I49931" s="1"/>
      <c r="J49931" s="1"/>
      <c r="K49931" s="1"/>
      <c r="AA49931" s="1"/>
      <c r="AB49931" s="1"/>
      <c r="AC49931" s="1"/>
      <c r="AJ49931" s="1"/>
      <c r="AK49931" s="1"/>
      <c r="AL49931" s="1"/>
    </row>
    <row r="49932">
      <c r="I49932" s="1"/>
      <c r="J49932" s="1"/>
      <c r="K49932" s="1"/>
      <c r="AA49932" s="1"/>
      <c r="AB49932" s="1"/>
      <c r="AC49932" s="1"/>
      <c r="AJ49932" s="1"/>
      <c r="AK49932" s="1"/>
      <c r="AL49932" s="1"/>
    </row>
    <row r="49933">
      <c r="I49933" s="1"/>
      <c r="J49933" s="1"/>
      <c r="K49933" s="1"/>
      <c r="AA49933" s="1"/>
      <c r="AB49933" s="1"/>
      <c r="AC49933" s="1"/>
      <c r="AJ49933" s="1"/>
      <c r="AK49933" s="1"/>
      <c r="AL49933" s="1"/>
    </row>
    <row r="49934">
      <c r="I49934" s="1"/>
      <c r="J49934" s="1"/>
      <c r="K49934" s="1"/>
      <c r="AA49934" s="1"/>
      <c r="AB49934" s="1"/>
      <c r="AC49934" s="1"/>
      <c r="AJ49934" s="1"/>
      <c r="AK49934" s="1"/>
      <c r="AL49934" s="1"/>
    </row>
    <row r="49935">
      <c r="I49935" s="1"/>
      <c r="J49935" s="1"/>
      <c r="K49935" s="1"/>
      <c r="AA49935" s="1"/>
      <c r="AB49935" s="1"/>
      <c r="AC49935" s="1"/>
      <c r="AJ49935" s="1"/>
      <c r="AK49935" s="1"/>
      <c r="AL49935" s="1"/>
    </row>
    <row r="49936">
      <c r="I49936" s="1"/>
      <c r="J49936" s="1"/>
      <c r="K49936" s="1"/>
      <c r="AA49936" s="1"/>
      <c r="AB49936" s="1"/>
      <c r="AC49936" s="1"/>
      <c r="AJ49936" s="1"/>
      <c r="AK49936" s="1"/>
      <c r="AL49936" s="1"/>
    </row>
    <row r="49937">
      <c r="I49937" s="1"/>
      <c r="J49937" s="1"/>
      <c r="K49937" s="1"/>
      <c r="AA49937" s="1"/>
      <c r="AB49937" s="1"/>
      <c r="AC49937" s="1"/>
      <c r="AJ49937" s="1"/>
      <c r="AK49937" s="1"/>
      <c r="AL49937" s="1"/>
    </row>
    <row r="49938">
      <c r="I49938" s="1"/>
      <c r="J49938" s="1"/>
      <c r="K49938" s="1"/>
      <c r="AA49938" s="1"/>
      <c r="AB49938" s="1"/>
      <c r="AC49938" s="1"/>
      <c r="AJ49938" s="1"/>
      <c r="AK49938" s="1"/>
      <c r="AL49938" s="1"/>
    </row>
    <row r="49939">
      <c r="I49939" s="1"/>
      <c r="J49939" s="1"/>
      <c r="K49939" s="1"/>
      <c r="AA49939" s="1"/>
      <c r="AB49939" s="1"/>
      <c r="AC49939" s="1"/>
      <c r="AJ49939" s="1"/>
      <c r="AK49939" s="1"/>
      <c r="AL49939" s="1"/>
    </row>
    <row r="49940">
      <c r="I49940" s="1"/>
      <c r="J49940" s="1"/>
      <c r="K49940" s="1"/>
      <c r="AA49940" s="1"/>
      <c r="AB49940" s="1"/>
      <c r="AC49940" s="1"/>
      <c r="AJ49940" s="1"/>
      <c r="AK49940" s="1"/>
      <c r="AL49940" s="1"/>
    </row>
    <row r="49941">
      <c r="I49941" s="1"/>
      <c r="J49941" s="1"/>
      <c r="K49941" s="1"/>
      <c r="AA49941" s="1"/>
      <c r="AB49941" s="1"/>
      <c r="AC49941" s="1"/>
      <c r="AJ49941" s="1"/>
      <c r="AK49941" s="1"/>
      <c r="AL49941" s="1"/>
    </row>
    <row r="49942">
      <c r="I49942" s="1"/>
      <c r="J49942" s="1"/>
      <c r="K49942" s="1"/>
      <c r="AA49942" s="1"/>
      <c r="AB49942" s="1"/>
      <c r="AC49942" s="1"/>
      <c r="AJ49942" s="1"/>
      <c r="AK49942" s="1"/>
      <c r="AL49942" s="1"/>
    </row>
    <row r="49943">
      <c r="I49943" s="1"/>
      <c r="J49943" s="1"/>
      <c r="K49943" s="1"/>
      <c r="AA49943" s="1"/>
      <c r="AB49943" s="1"/>
      <c r="AC49943" s="1"/>
      <c r="AJ49943" s="1"/>
      <c r="AK49943" s="1"/>
      <c r="AL49943" s="1"/>
    </row>
    <row r="49944">
      <c r="I49944" s="1"/>
      <c r="J49944" s="1"/>
      <c r="K49944" s="1"/>
      <c r="AA49944" s="1"/>
      <c r="AB49944" s="1"/>
      <c r="AC49944" s="1"/>
      <c r="AJ49944" s="1"/>
      <c r="AK49944" s="1"/>
      <c r="AL49944" s="1"/>
    </row>
    <row r="49945">
      <c r="I49945" s="1"/>
      <c r="J49945" s="1"/>
      <c r="K49945" s="1"/>
      <c r="AA49945" s="1"/>
      <c r="AB49945" s="1"/>
      <c r="AC49945" s="1"/>
      <c r="AJ49945" s="1"/>
      <c r="AK49945" s="1"/>
      <c r="AL49945" s="1"/>
    </row>
    <row r="49946">
      <c r="I49946" s="1"/>
      <c r="J49946" s="1"/>
      <c r="K49946" s="1"/>
      <c r="AA49946" s="1"/>
      <c r="AB49946" s="1"/>
      <c r="AC49946" s="1"/>
      <c r="AJ49946" s="1"/>
      <c r="AK49946" s="1"/>
      <c r="AL49946" s="1"/>
    </row>
    <row r="49947">
      <c r="I49947" s="1"/>
      <c r="J49947" s="1"/>
      <c r="K49947" s="1"/>
      <c r="AA49947" s="1"/>
      <c r="AB49947" s="1"/>
      <c r="AC49947" s="1"/>
      <c r="AJ49947" s="1"/>
      <c r="AK49947" s="1"/>
      <c r="AL49947" s="1"/>
    </row>
    <row r="49948">
      <c r="I49948" s="1"/>
      <c r="J49948" s="1"/>
      <c r="K49948" s="1"/>
      <c r="AA49948" s="1"/>
      <c r="AB49948" s="1"/>
      <c r="AC49948" s="1"/>
      <c r="AJ49948" s="1"/>
      <c r="AK49948" s="1"/>
      <c r="AL49948" s="1"/>
    </row>
    <row r="49949">
      <c r="I49949" s="1"/>
      <c r="J49949" s="1"/>
      <c r="K49949" s="1"/>
      <c r="AA49949" s="1"/>
      <c r="AB49949" s="1"/>
      <c r="AC49949" s="1"/>
      <c r="AJ49949" s="1"/>
      <c r="AK49949" s="1"/>
      <c r="AL49949" s="1"/>
    </row>
    <row r="49950">
      <c r="I49950" s="1"/>
      <c r="J49950" s="1"/>
      <c r="K49950" s="1"/>
      <c r="AA49950" s="1"/>
      <c r="AB49950" s="1"/>
      <c r="AC49950" s="1"/>
      <c r="AJ49950" s="1"/>
      <c r="AK49950" s="1"/>
      <c r="AL49950" s="1"/>
    </row>
    <row r="49951">
      <c r="I49951" s="1"/>
      <c r="J49951" s="1"/>
      <c r="K49951" s="1"/>
      <c r="AA49951" s="1"/>
      <c r="AB49951" s="1"/>
      <c r="AC49951" s="1"/>
      <c r="AJ49951" s="1"/>
      <c r="AK49951" s="1"/>
      <c r="AL49951" s="1"/>
    </row>
    <row r="49952">
      <c r="I49952" s="1"/>
      <c r="J49952" s="1"/>
      <c r="K49952" s="1"/>
      <c r="AA49952" s="1"/>
      <c r="AB49952" s="1"/>
      <c r="AC49952" s="1"/>
      <c r="AJ49952" s="1"/>
      <c r="AK49952" s="1"/>
      <c r="AL49952" s="1"/>
    </row>
    <row r="49953">
      <c r="I49953" s="1"/>
      <c r="J49953" s="1"/>
      <c r="K49953" s="1"/>
      <c r="AA49953" s="1"/>
      <c r="AB49953" s="1"/>
      <c r="AC49953" s="1"/>
      <c r="AJ49953" s="1"/>
      <c r="AK49953" s="1"/>
      <c r="AL49953" s="1"/>
    </row>
    <row r="49954">
      <c r="I49954" s="1"/>
      <c r="J49954" s="1"/>
      <c r="K49954" s="1"/>
      <c r="AA49954" s="1"/>
      <c r="AB49954" s="1"/>
      <c r="AC49954" s="1"/>
      <c r="AJ49954" s="1"/>
      <c r="AK49954" s="1"/>
      <c r="AL49954" s="1"/>
    </row>
    <row r="49955">
      <c r="I49955" s="1"/>
      <c r="J49955" s="1"/>
      <c r="K49955" s="1"/>
      <c r="AA49955" s="1"/>
      <c r="AB49955" s="1"/>
      <c r="AC49955" s="1"/>
      <c r="AJ49955" s="1"/>
      <c r="AK49955" s="1"/>
      <c r="AL49955" s="1"/>
    </row>
    <row r="49956">
      <c r="I49956" s="1"/>
      <c r="J49956" s="1"/>
      <c r="K49956" s="1"/>
      <c r="AA49956" s="1"/>
      <c r="AB49956" s="1"/>
      <c r="AC49956" s="1"/>
      <c r="AJ49956" s="1"/>
      <c r="AK49956" s="1"/>
      <c r="AL49956" s="1"/>
    </row>
    <row r="49957">
      <c r="I49957" s="1"/>
      <c r="J49957" s="1"/>
      <c r="K49957" s="1"/>
      <c r="AA49957" s="1"/>
      <c r="AB49957" s="1"/>
      <c r="AC49957" s="1"/>
      <c r="AJ49957" s="1"/>
      <c r="AK49957" s="1"/>
      <c r="AL49957" s="1"/>
    </row>
    <row r="49958">
      <c r="I49958" s="1"/>
      <c r="J49958" s="1"/>
      <c r="K49958" s="1"/>
      <c r="AA49958" s="1"/>
      <c r="AB49958" s="1"/>
      <c r="AC49958" s="1"/>
      <c r="AJ49958" s="1"/>
      <c r="AK49958" s="1"/>
      <c r="AL49958" s="1"/>
    </row>
    <row r="49959">
      <c r="I49959" s="1"/>
      <c r="J49959" s="1"/>
      <c r="K49959" s="1"/>
      <c r="AA49959" s="1"/>
      <c r="AB49959" s="1"/>
      <c r="AC49959" s="1"/>
      <c r="AJ49959" s="1"/>
      <c r="AK49959" s="1"/>
      <c r="AL49959" s="1"/>
    </row>
    <row r="49960">
      <c r="I49960" s="1"/>
      <c r="J49960" s="1"/>
      <c r="K49960" s="1"/>
      <c r="AA49960" s="1"/>
      <c r="AB49960" s="1"/>
      <c r="AC49960" s="1"/>
      <c r="AJ49960" s="1"/>
      <c r="AK49960" s="1"/>
      <c r="AL49960" s="1"/>
    </row>
    <row r="49961">
      <c r="I49961" s="1"/>
      <c r="J49961" s="1"/>
      <c r="K49961" s="1"/>
      <c r="AA49961" s="1"/>
      <c r="AB49961" s="1"/>
      <c r="AC49961" s="1"/>
      <c r="AJ49961" s="1"/>
      <c r="AK49961" s="1"/>
      <c r="AL49961" s="1"/>
    </row>
    <row r="49962">
      <c r="I49962" s="1"/>
      <c r="J49962" s="1"/>
      <c r="K49962" s="1"/>
      <c r="AA49962" s="1"/>
      <c r="AB49962" s="1"/>
      <c r="AC49962" s="1"/>
      <c r="AJ49962" s="1"/>
      <c r="AK49962" s="1"/>
      <c r="AL49962" s="1"/>
    </row>
    <row r="49963">
      <c r="I49963" s="1"/>
      <c r="J49963" s="1"/>
      <c r="K49963" s="1"/>
      <c r="AA49963" s="1"/>
      <c r="AB49963" s="1"/>
      <c r="AC49963" s="1"/>
      <c r="AJ49963" s="1"/>
      <c r="AK49963" s="1"/>
      <c r="AL49963" s="1"/>
    </row>
    <row r="49964">
      <c r="I49964" s="1"/>
      <c r="J49964" s="1"/>
      <c r="K49964" s="1"/>
      <c r="AA49964" s="1"/>
      <c r="AB49964" s="1"/>
      <c r="AC49964" s="1"/>
      <c r="AJ49964" s="1"/>
      <c r="AK49964" s="1"/>
      <c r="AL49964" s="1"/>
    </row>
    <row r="49965">
      <c r="I49965" s="1"/>
      <c r="J49965" s="1"/>
      <c r="K49965" s="1"/>
      <c r="AA49965" s="1"/>
      <c r="AB49965" s="1"/>
      <c r="AC49965" s="1"/>
      <c r="AJ49965" s="1"/>
      <c r="AK49965" s="1"/>
      <c r="AL49965" s="1"/>
    </row>
    <row r="49966">
      <c r="I49966" s="1"/>
      <c r="J49966" s="1"/>
      <c r="K49966" s="1"/>
      <c r="AA49966" s="1"/>
      <c r="AB49966" s="1"/>
      <c r="AC49966" s="1"/>
      <c r="AJ49966" s="1"/>
      <c r="AK49966" s="1"/>
      <c r="AL49966" s="1"/>
    </row>
    <row r="49967">
      <c r="I49967" s="1"/>
      <c r="J49967" s="1"/>
      <c r="K49967" s="1"/>
      <c r="AA49967" s="1"/>
      <c r="AB49967" s="1"/>
      <c r="AC49967" s="1"/>
      <c r="AJ49967" s="1"/>
      <c r="AK49967" s="1"/>
      <c r="AL49967" s="1"/>
    </row>
    <row r="49968">
      <c r="I49968" s="1"/>
      <c r="J49968" s="1"/>
      <c r="K49968" s="1"/>
      <c r="AA49968" s="1"/>
      <c r="AB49968" s="1"/>
      <c r="AC49968" s="1"/>
      <c r="AJ49968" s="1"/>
      <c r="AK49968" s="1"/>
      <c r="AL49968" s="1"/>
    </row>
    <row r="49969">
      <c r="I49969" s="1"/>
      <c r="J49969" s="1"/>
      <c r="K49969" s="1"/>
      <c r="AA49969" s="1"/>
      <c r="AB49969" s="1"/>
      <c r="AC49969" s="1"/>
      <c r="AJ49969" s="1"/>
      <c r="AK49969" s="1"/>
      <c r="AL49969" s="1"/>
    </row>
    <row r="49970">
      <c r="I49970" s="1"/>
      <c r="J49970" s="1"/>
      <c r="K49970" s="1"/>
      <c r="AA49970" s="1"/>
      <c r="AB49970" s="1"/>
      <c r="AC49970" s="1"/>
      <c r="AJ49970" s="1"/>
      <c r="AK49970" s="1"/>
      <c r="AL49970" s="1"/>
    </row>
    <row r="49971">
      <c r="I49971" s="1"/>
      <c r="J49971" s="1"/>
      <c r="K49971" s="1"/>
      <c r="AA49971" s="1"/>
      <c r="AB49971" s="1"/>
      <c r="AC49971" s="1"/>
      <c r="AJ49971" s="1"/>
      <c r="AK49971" s="1"/>
      <c r="AL49971" s="1"/>
    </row>
    <row r="49972">
      <c r="I49972" s="1"/>
      <c r="J49972" s="1"/>
      <c r="K49972" s="1"/>
      <c r="AA49972" s="1"/>
      <c r="AB49972" s="1"/>
      <c r="AC49972" s="1"/>
      <c r="AJ49972" s="1"/>
      <c r="AK49972" s="1"/>
      <c r="AL49972" s="1"/>
    </row>
    <row r="49973">
      <c r="I49973" s="1"/>
      <c r="J49973" s="1"/>
      <c r="K49973" s="1"/>
      <c r="AA49973" s="1"/>
      <c r="AB49973" s="1"/>
      <c r="AC49973" s="1"/>
      <c r="AJ49973" s="1"/>
      <c r="AK49973" s="1"/>
      <c r="AL49973" s="1"/>
    </row>
    <row r="49974">
      <c r="I49974" s="1"/>
      <c r="J49974" s="1"/>
      <c r="K49974" s="1"/>
      <c r="AA49974" s="1"/>
      <c r="AB49974" s="1"/>
      <c r="AC49974" s="1"/>
      <c r="AJ49974" s="1"/>
      <c r="AK49974" s="1"/>
      <c r="AL49974" s="1"/>
    </row>
    <row r="49975">
      <c r="I49975" s="1"/>
      <c r="J49975" s="1"/>
      <c r="K49975" s="1"/>
      <c r="AA49975" s="1"/>
      <c r="AB49975" s="1"/>
      <c r="AC49975" s="1"/>
      <c r="AJ49975" s="1"/>
      <c r="AK49975" s="1"/>
      <c r="AL49975" s="1"/>
    </row>
    <row r="49976">
      <c r="I49976" s="1"/>
      <c r="J49976" s="1"/>
      <c r="K49976" s="1"/>
      <c r="AA49976" s="1"/>
      <c r="AB49976" s="1"/>
      <c r="AC49976" s="1"/>
      <c r="AJ49976" s="1"/>
      <c r="AK49976" s="1"/>
      <c r="AL49976" s="1"/>
    </row>
    <row r="49977">
      <c r="I49977" s="1"/>
      <c r="J49977" s="1"/>
      <c r="K49977" s="1"/>
      <c r="AA49977" s="1"/>
      <c r="AB49977" s="1"/>
      <c r="AC49977" s="1"/>
      <c r="AJ49977" s="1"/>
      <c r="AK49977" s="1"/>
      <c r="AL49977" s="1"/>
    </row>
    <row r="49978">
      <c r="I49978" s="1"/>
      <c r="J49978" s="1"/>
      <c r="K49978" s="1"/>
      <c r="AA49978" s="1"/>
      <c r="AB49978" s="1"/>
      <c r="AC49978" s="1"/>
      <c r="AJ49978" s="1"/>
      <c r="AK49978" s="1"/>
      <c r="AL49978" s="1"/>
    </row>
    <row r="49979">
      <c r="I49979" s="1"/>
      <c r="J49979" s="1"/>
      <c r="K49979" s="1"/>
      <c r="AA49979" s="1"/>
      <c r="AB49979" s="1"/>
      <c r="AC49979" s="1"/>
      <c r="AJ49979" s="1"/>
      <c r="AK49979" s="1"/>
      <c r="AL49979" s="1"/>
    </row>
    <row r="49980">
      <c r="I49980" s="1"/>
      <c r="J49980" s="1"/>
      <c r="K49980" s="1"/>
      <c r="AA49980" s="1"/>
      <c r="AB49980" s="1"/>
      <c r="AC49980" s="1"/>
      <c r="AJ49980" s="1"/>
      <c r="AK49980" s="1"/>
      <c r="AL49980" s="1"/>
    </row>
    <row r="49981">
      <c r="I49981" s="1"/>
      <c r="J49981" s="1"/>
      <c r="K49981" s="1"/>
      <c r="AA49981" s="1"/>
      <c r="AB49981" s="1"/>
      <c r="AC49981" s="1"/>
      <c r="AJ49981" s="1"/>
      <c r="AK49981" s="1"/>
      <c r="AL49981" s="1"/>
    </row>
    <row r="49982">
      <c r="I49982" s="1"/>
      <c r="J49982" s="1"/>
      <c r="K49982" s="1"/>
      <c r="AA49982" s="1"/>
      <c r="AB49982" s="1"/>
      <c r="AC49982" s="1"/>
      <c r="AJ49982" s="1"/>
      <c r="AK49982" s="1"/>
      <c r="AL49982" s="1"/>
    </row>
    <row r="49983">
      <c r="I49983" s="1"/>
      <c r="J49983" s="1"/>
      <c r="K49983" s="1"/>
      <c r="AA49983" s="1"/>
      <c r="AB49983" s="1"/>
      <c r="AC49983" s="1"/>
      <c r="AJ49983" s="1"/>
      <c r="AK49983" s="1"/>
      <c r="AL49983" s="1"/>
    </row>
    <row r="49984">
      <c r="I49984" s="1"/>
      <c r="J49984" s="1"/>
      <c r="K49984" s="1"/>
      <c r="AA49984" s="1"/>
      <c r="AB49984" s="1"/>
      <c r="AC49984" s="1"/>
      <c r="AJ49984" s="1"/>
      <c r="AK49984" s="1"/>
      <c r="AL49984" s="1"/>
    </row>
    <row r="49985">
      <c r="I49985" s="1"/>
      <c r="J49985" s="1"/>
      <c r="K49985" s="1"/>
      <c r="AA49985" s="1"/>
      <c r="AB49985" s="1"/>
      <c r="AC49985" s="1"/>
      <c r="AJ49985" s="1"/>
      <c r="AK49985" s="1"/>
      <c r="AL49985" s="1"/>
    </row>
    <row r="49986">
      <c r="I49986" s="1"/>
      <c r="J49986" s="1"/>
      <c r="K49986" s="1"/>
      <c r="AA49986" s="1"/>
      <c r="AB49986" s="1"/>
      <c r="AC49986" s="1"/>
      <c r="AJ49986" s="1"/>
      <c r="AK49986" s="1"/>
      <c r="AL49986" s="1"/>
    </row>
    <row r="49987">
      <c r="I49987" s="1"/>
      <c r="J49987" s="1"/>
      <c r="K49987" s="1"/>
      <c r="AA49987" s="1"/>
      <c r="AB49987" s="1"/>
      <c r="AC49987" s="1"/>
      <c r="AJ49987" s="1"/>
      <c r="AK49987" s="1"/>
      <c r="AL49987" s="1"/>
    </row>
    <row r="49988">
      <c r="I49988" s="1"/>
      <c r="J49988" s="1"/>
      <c r="K49988" s="1"/>
      <c r="AA49988" s="1"/>
      <c r="AB49988" s="1"/>
      <c r="AC49988" s="1"/>
      <c r="AJ49988" s="1"/>
      <c r="AK49988" s="1"/>
      <c r="AL49988" s="1"/>
    </row>
    <row r="49989">
      <c r="I49989" s="1"/>
      <c r="J49989" s="1"/>
      <c r="K49989" s="1"/>
      <c r="AA49989" s="1"/>
      <c r="AB49989" s="1"/>
      <c r="AC49989" s="1"/>
      <c r="AJ49989" s="1"/>
      <c r="AK49989" s="1"/>
      <c r="AL49989" s="1"/>
    </row>
    <row r="49990">
      <c r="I49990" s="1"/>
      <c r="J49990" s="1"/>
      <c r="K49990" s="1"/>
      <c r="AA49990" s="1"/>
      <c r="AB49990" s="1"/>
      <c r="AC49990" s="1"/>
      <c r="AJ49990" s="1"/>
      <c r="AK49990" s="1"/>
      <c r="AL49990" s="1"/>
    </row>
    <row r="49991">
      <c r="I49991" s="1"/>
      <c r="J49991" s="1"/>
      <c r="K49991" s="1"/>
      <c r="AA49991" s="1"/>
      <c r="AB49991" s="1"/>
      <c r="AC49991" s="1"/>
      <c r="AJ49991" s="1"/>
      <c r="AK49991" s="1"/>
      <c r="AL49991" s="1"/>
    </row>
    <row r="49992">
      <c r="I49992" s="1"/>
      <c r="J49992" s="1"/>
      <c r="K49992" s="1"/>
      <c r="AA49992" s="1"/>
      <c r="AB49992" s="1"/>
      <c r="AC49992" s="1"/>
      <c r="AJ49992" s="1"/>
      <c r="AK49992" s="1"/>
      <c r="AL49992" s="1"/>
    </row>
    <row r="49993">
      <c r="I49993" s="1"/>
      <c r="J49993" s="1"/>
      <c r="K49993" s="1"/>
      <c r="AA49993" s="1"/>
      <c r="AB49993" s="1"/>
      <c r="AC49993" s="1"/>
      <c r="AJ49993" s="1"/>
      <c r="AK49993" s="1"/>
      <c r="AL49993" s="1"/>
    </row>
    <row r="49994">
      <c r="I49994" s="1"/>
      <c r="J49994" s="1"/>
      <c r="K49994" s="1"/>
      <c r="AA49994" s="1"/>
      <c r="AB49994" s="1"/>
      <c r="AC49994" s="1"/>
      <c r="AJ49994" s="1"/>
      <c r="AK49994" s="1"/>
      <c r="AL49994" s="1"/>
    </row>
    <row r="49995">
      <c r="I49995" s="1"/>
      <c r="J49995" s="1"/>
      <c r="K49995" s="1"/>
      <c r="AA49995" s="1"/>
      <c r="AB49995" s="1"/>
      <c r="AC49995" s="1"/>
      <c r="AJ49995" s="1"/>
      <c r="AK49995" s="1"/>
      <c r="AL49995" s="1"/>
    </row>
    <row r="49996">
      <c r="I49996" s="1"/>
      <c r="J49996" s="1"/>
      <c r="K49996" s="1"/>
      <c r="AA49996" s="1"/>
      <c r="AB49996" s="1"/>
      <c r="AC49996" s="1"/>
      <c r="AJ49996" s="1"/>
      <c r="AK49996" s="1"/>
      <c r="AL49996" s="1"/>
    </row>
    <row r="49997">
      <c r="I49997" s="1"/>
      <c r="J49997" s="1"/>
      <c r="K49997" s="1"/>
      <c r="AA49997" s="1"/>
      <c r="AB49997" s="1"/>
      <c r="AC49997" s="1"/>
      <c r="AJ49997" s="1"/>
      <c r="AK49997" s="1"/>
      <c r="AL49997" s="1"/>
    </row>
    <row r="49998">
      <c r="I49998" s="1"/>
      <c r="J49998" s="1"/>
      <c r="K49998" s="1"/>
      <c r="AA49998" s="1"/>
      <c r="AB49998" s="1"/>
      <c r="AC49998" s="1"/>
      <c r="AJ49998" s="1"/>
      <c r="AK49998" s="1"/>
      <c r="AL49998" s="1"/>
    </row>
    <row r="49999">
      <c r="I49999" s="1"/>
      <c r="J49999" s="1"/>
      <c r="K49999" s="1"/>
      <c r="AA49999" s="1"/>
      <c r="AB49999" s="1"/>
      <c r="AC49999" s="1"/>
      <c r="AJ49999" s="1"/>
      <c r="AK49999" s="1"/>
      <c r="AL49999" s="1"/>
    </row>
    <row r="50000">
      <c r="I50000" s="1"/>
      <c r="J50000" s="1"/>
      <c r="K50000" s="1"/>
      <c r="AA50000" s="1"/>
      <c r="AB50000" s="1"/>
      <c r="AC50000" s="1"/>
      <c r="AJ50000" s="1"/>
      <c r="AK50000" s="1"/>
      <c r="AL50000" s="1"/>
    </row>
    <row r="50001">
      <c r="I50001" s="1"/>
      <c r="J50001" s="1"/>
      <c r="K50001" s="1"/>
      <c r="AA50001" s="1"/>
      <c r="AB50001" s="1"/>
      <c r="AC50001" s="1"/>
      <c r="AJ50001" s="1"/>
      <c r="AK50001" s="1"/>
      <c r="AL50001" s="1"/>
    </row>
    <row r="50002">
      <c r="I50002" s="1"/>
      <c r="J50002" s="1"/>
      <c r="K50002" s="1"/>
      <c r="AA50002" s="1"/>
      <c r="AB50002" s="1"/>
      <c r="AC50002" s="1"/>
      <c r="AJ50002" s="1"/>
      <c r="AK50002" s="1"/>
      <c r="AL50002" s="1"/>
    </row>
    <row r="50003">
      <c r="I50003" s="1"/>
      <c r="J50003" s="1"/>
      <c r="K50003" s="1"/>
      <c r="AA50003" s="1"/>
      <c r="AB50003" s="1"/>
      <c r="AC50003" s="1"/>
      <c r="AJ50003" s="1"/>
      <c r="AK50003" s="1"/>
      <c r="AL50003" s="1"/>
    </row>
    <row r="50004">
      <c r="I50004" s="1"/>
      <c r="J50004" s="1"/>
      <c r="K50004" s="1"/>
      <c r="AA50004" s="1"/>
      <c r="AB50004" s="1"/>
      <c r="AC50004" s="1"/>
      <c r="AJ50004" s="1"/>
      <c r="AK50004" s="1"/>
      <c r="AL50004" s="1"/>
    </row>
    <row r="50005">
      <c r="I50005" s="1"/>
      <c r="J50005" s="1"/>
      <c r="K50005" s="1"/>
      <c r="AA50005" s="1"/>
      <c r="AB50005" s="1"/>
      <c r="AC50005" s="1"/>
      <c r="AJ50005" s="1"/>
      <c r="AK50005" s="1"/>
      <c r="AL50005" s="1"/>
    </row>
    <row r="50006">
      <c r="I50006" s="1"/>
      <c r="J50006" s="1"/>
      <c r="K50006" s="1"/>
      <c r="AA50006" s="1"/>
      <c r="AB50006" s="1"/>
      <c r="AC50006" s="1"/>
      <c r="AJ50006" s="1"/>
      <c r="AK50006" s="1"/>
      <c r="AL50006" s="1"/>
    </row>
    <row r="50007">
      <c r="I50007" s="1"/>
      <c r="J50007" s="1"/>
      <c r="K50007" s="1"/>
      <c r="AA50007" s="1"/>
      <c r="AB50007" s="1"/>
      <c r="AC50007" s="1"/>
      <c r="AJ50007" s="1"/>
      <c r="AK50007" s="1"/>
      <c r="AL50007" s="1"/>
    </row>
    <row r="50008">
      <c r="I50008" s="1"/>
      <c r="J50008" s="1"/>
      <c r="K50008" s="1"/>
      <c r="AA50008" s="1"/>
      <c r="AB50008" s="1"/>
      <c r="AC50008" s="1"/>
      <c r="AJ50008" s="1"/>
      <c r="AK50008" s="1"/>
      <c r="AL50008" s="1"/>
    </row>
    <row r="50009">
      <c r="I50009" s="1"/>
      <c r="J50009" s="1"/>
      <c r="K50009" s="1"/>
      <c r="AA50009" s="1"/>
      <c r="AB50009" s="1"/>
      <c r="AC50009" s="1"/>
      <c r="AJ50009" s="1"/>
      <c r="AK50009" s="1"/>
      <c r="AL50009" s="1"/>
    </row>
    <row r="50010">
      <c r="I50010" s="1"/>
      <c r="J50010" s="1"/>
      <c r="K50010" s="1"/>
      <c r="AA50010" s="1"/>
      <c r="AB50010" s="1"/>
      <c r="AC50010" s="1"/>
      <c r="AJ50010" s="1"/>
      <c r="AK50010" s="1"/>
      <c r="AL50010" s="1"/>
    </row>
    <row r="50011">
      <c r="I50011" s="1"/>
      <c r="J50011" s="1"/>
      <c r="K50011" s="1"/>
      <c r="AA50011" s="1"/>
      <c r="AB50011" s="1"/>
      <c r="AC50011" s="1"/>
      <c r="AJ50011" s="1"/>
      <c r="AK50011" s="1"/>
      <c r="AL50011" s="1"/>
    </row>
    <row r="50012">
      <c r="I50012" s="1"/>
      <c r="J50012" s="1"/>
      <c r="K50012" s="1"/>
      <c r="AA50012" s="1"/>
      <c r="AB50012" s="1"/>
      <c r="AC50012" s="1"/>
      <c r="AJ50012" s="1"/>
      <c r="AK50012" s="1"/>
      <c r="AL50012" s="1"/>
    </row>
    <row r="50013">
      <c r="I50013" s="1"/>
      <c r="J50013" s="1"/>
      <c r="K50013" s="1"/>
      <c r="AA50013" s="1"/>
      <c r="AB50013" s="1"/>
      <c r="AC50013" s="1"/>
      <c r="AJ50013" s="1"/>
      <c r="AK50013" s="1"/>
      <c r="AL50013" s="1"/>
    </row>
    <row r="50014">
      <c r="I50014" s="1"/>
      <c r="J50014" s="1"/>
      <c r="K50014" s="1"/>
      <c r="AA50014" s="1"/>
      <c r="AB50014" s="1"/>
      <c r="AC50014" s="1"/>
      <c r="AJ50014" s="1"/>
      <c r="AK50014" s="1"/>
      <c r="AL50014" s="1"/>
    </row>
    <row r="50015">
      <c r="I50015" s="1"/>
      <c r="J50015" s="1"/>
      <c r="K50015" s="1"/>
      <c r="AA50015" s="1"/>
      <c r="AB50015" s="1"/>
      <c r="AC50015" s="1"/>
      <c r="AJ50015" s="1"/>
      <c r="AK50015" s="1"/>
      <c r="AL50015" s="1"/>
    </row>
    <row r="50016">
      <c r="I50016" s="1"/>
      <c r="J50016" s="1"/>
      <c r="K50016" s="1"/>
      <c r="AA50016" s="1"/>
      <c r="AB50016" s="1"/>
      <c r="AC50016" s="1"/>
      <c r="AJ50016" s="1"/>
      <c r="AK50016" s="1"/>
      <c r="AL50016" s="1"/>
    </row>
    <row r="50017">
      <c r="I50017" s="1"/>
      <c r="J50017" s="1"/>
      <c r="K50017" s="1"/>
      <c r="AA50017" s="1"/>
      <c r="AB50017" s="1"/>
      <c r="AC50017" s="1"/>
      <c r="AJ50017" s="1"/>
      <c r="AK50017" s="1"/>
      <c r="AL50017" s="1"/>
    </row>
    <row r="50018">
      <c r="I50018" s="1"/>
      <c r="J50018" s="1"/>
      <c r="K50018" s="1"/>
      <c r="AA50018" s="1"/>
      <c r="AB50018" s="1"/>
      <c r="AC50018" s="1"/>
      <c r="AJ50018" s="1"/>
      <c r="AK50018" s="1"/>
      <c r="AL50018" s="1"/>
    </row>
    <row r="50019">
      <c r="I50019" s="1"/>
      <c r="J50019" s="1"/>
      <c r="K50019" s="1"/>
      <c r="AA50019" s="1"/>
      <c r="AB50019" s="1"/>
      <c r="AC50019" s="1"/>
      <c r="AJ50019" s="1"/>
      <c r="AK50019" s="1"/>
      <c r="AL50019" s="1"/>
    </row>
    <row r="50020">
      <c r="I50020" s="1"/>
      <c r="J50020" s="1"/>
      <c r="K50020" s="1"/>
      <c r="AA50020" s="1"/>
      <c r="AB50020" s="1"/>
      <c r="AC50020" s="1"/>
      <c r="AJ50020" s="1"/>
      <c r="AK50020" s="1"/>
      <c r="AL50020" s="1"/>
    </row>
    <row r="50021">
      <c r="I50021" s="1"/>
      <c r="J50021" s="1"/>
      <c r="K50021" s="1"/>
      <c r="AA50021" s="1"/>
      <c r="AB50021" s="1"/>
      <c r="AC50021" s="1"/>
      <c r="AJ50021" s="1"/>
      <c r="AK50021" s="1"/>
      <c r="AL50021" s="1"/>
    </row>
    <row r="50022">
      <c r="I50022" s="1"/>
      <c r="J50022" s="1"/>
      <c r="K50022" s="1"/>
      <c r="AA50022" s="1"/>
      <c r="AB50022" s="1"/>
      <c r="AC50022" s="1"/>
      <c r="AJ50022" s="1"/>
      <c r="AK50022" s="1"/>
      <c r="AL50022" s="1"/>
    </row>
    <row r="50023">
      <c r="I50023" s="1"/>
      <c r="J50023" s="1"/>
      <c r="K50023" s="1"/>
      <c r="AA50023" s="1"/>
      <c r="AB50023" s="1"/>
      <c r="AC50023" s="1"/>
      <c r="AJ50023" s="1"/>
      <c r="AK50023" s="1"/>
      <c r="AL50023" s="1"/>
    </row>
    <row r="50024">
      <c r="I50024" s="1"/>
      <c r="J50024" s="1"/>
      <c r="K50024" s="1"/>
      <c r="AA50024" s="1"/>
      <c r="AB50024" s="1"/>
      <c r="AC50024" s="1"/>
      <c r="AJ50024" s="1"/>
      <c r="AK50024" s="1"/>
      <c r="AL50024" s="1"/>
    </row>
    <row r="50025">
      <c r="I50025" s="1"/>
      <c r="J50025" s="1"/>
      <c r="K50025" s="1"/>
      <c r="AA50025" s="1"/>
      <c r="AB50025" s="1"/>
      <c r="AC50025" s="1"/>
      <c r="AJ50025" s="1"/>
      <c r="AK50025" s="1"/>
      <c r="AL50025" s="1"/>
    </row>
    <row r="50026">
      <c r="I50026" s="1"/>
      <c r="J50026" s="1"/>
      <c r="K50026" s="1"/>
      <c r="AA50026" s="1"/>
      <c r="AB50026" s="1"/>
      <c r="AC50026" s="1"/>
      <c r="AJ50026" s="1"/>
      <c r="AK50026" s="1"/>
      <c r="AL50026" s="1"/>
    </row>
    <row r="50027">
      <c r="I50027" s="1"/>
      <c r="J50027" s="1"/>
      <c r="K50027" s="1"/>
      <c r="AA50027" s="1"/>
      <c r="AB50027" s="1"/>
      <c r="AC50027" s="1"/>
      <c r="AJ50027" s="1"/>
      <c r="AK50027" s="1"/>
      <c r="AL50027" s="1"/>
    </row>
    <row r="50028">
      <c r="I50028" s="1"/>
      <c r="J50028" s="1"/>
      <c r="K50028" s="1"/>
      <c r="AA50028" s="1"/>
      <c r="AB50028" s="1"/>
      <c r="AC50028" s="1"/>
      <c r="AJ50028" s="1"/>
      <c r="AK50028" s="1"/>
      <c r="AL50028" s="1"/>
    </row>
    <row r="50029">
      <c r="I50029" s="1"/>
      <c r="J50029" s="1"/>
      <c r="K50029" s="1"/>
      <c r="AA50029" s="1"/>
      <c r="AB50029" s="1"/>
      <c r="AC50029" s="1"/>
      <c r="AJ50029" s="1"/>
      <c r="AK50029" s="1"/>
      <c r="AL50029" s="1"/>
    </row>
    <row r="50030">
      <c r="I50030" s="1"/>
      <c r="J50030" s="1"/>
      <c r="K50030" s="1"/>
      <c r="AA50030" s="1"/>
      <c r="AB50030" s="1"/>
      <c r="AC50030" s="1"/>
      <c r="AJ50030" s="1"/>
      <c r="AK50030" s="1"/>
      <c r="AL50030" s="1"/>
    </row>
    <row r="50031">
      <c r="I50031" s="1"/>
      <c r="J50031" s="1"/>
      <c r="K50031" s="1"/>
      <c r="AA50031" s="1"/>
      <c r="AB50031" s="1"/>
      <c r="AC50031" s="1"/>
      <c r="AJ50031" s="1"/>
      <c r="AK50031" s="1"/>
      <c r="AL50031" s="1"/>
    </row>
    <row r="50032">
      <c r="I50032" s="1"/>
      <c r="J50032" s="1"/>
      <c r="K50032" s="1"/>
      <c r="AA50032" s="1"/>
      <c r="AB50032" s="1"/>
      <c r="AC50032" s="1"/>
      <c r="AJ50032" s="1"/>
      <c r="AK50032" s="1"/>
      <c r="AL50032" s="1"/>
    </row>
    <row r="50033">
      <c r="I50033" s="1"/>
      <c r="J50033" s="1"/>
      <c r="K50033" s="1"/>
      <c r="AA50033" s="1"/>
      <c r="AB50033" s="1"/>
      <c r="AC50033" s="1"/>
      <c r="AJ50033" s="1"/>
      <c r="AK50033" s="1"/>
      <c r="AL50033" s="1"/>
    </row>
    <row r="50034">
      <c r="I50034" s="1"/>
      <c r="J50034" s="1"/>
      <c r="K50034" s="1"/>
      <c r="AA50034" s="1"/>
      <c r="AB50034" s="1"/>
      <c r="AC50034" s="1"/>
      <c r="AJ50034" s="1"/>
      <c r="AK50034" s="1"/>
      <c r="AL50034" s="1"/>
    </row>
    <row r="50035">
      <c r="I50035" s="1"/>
      <c r="J50035" s="1"/>
      <c r="K50035" s="1"/>
      <c r="AA50035" s="1"/>
      <c r="AB50035" s="1"/>
      <c r="AC50035" s="1"/>
      <c r="AJ50035" s="1"/>
      <c r="AK50035" s="1"/>
      <c r="AL50035" s="1"/>
    </row>
    <row r="50036">
      <c r="I50036" s="1"/>
      <c r="J50036" s="1"/>
      <c r="K50036" s="1"/>
      <c r="AA50036" s="1"/>
      <c r="AB50036" s="1"/>
      <c r="AC50036" s="1"/>
      <c r="AJ50036" s="1"/>
      <c r="AK50036" s="1"/>
      <c r="AL50036" s="1"/>
    </row>
    <row r="50037">
      <c r="I50037" s="1"/>
      <c r="J50037" s="1"/>
      <c r="K50037" s="1"/>
      <c r="AA50037" s="1"/>
      <c r="AB50037" s="1"/>
      <c r="AC50037" s="1"/>
      <c r="AJ50037" s="1"/>
      <c r="AK50037" s="1"/>
      <c r="AL50037" s="1"/>
    </row>
    <row r="50038">
      <c r="I50038" s="1"/>
      <c r="J50038" s="1"/>
      <c r="K50038" s="1"/>
      <c r="AA50038" s="1"/>
      <c r="AB50038" s="1"/>
      <c r="AC50038" s="1"/>
      <c r="AJ50038" s="1"/>
      <c r="AK50038" s="1"/>
      <c r="AL50038" s="1"/>
    </row>
    <row r="50039">
      <c r="I50039" s="1"/>
      <c r="J50039" s="1"/>
      <c r="K50039" s="1"/>
      <c r="AA50039" s="1"/>
      <c r="AB50039" s="1"/>
      <c r="AC50039" s="1"/>
      <c r="AJ50039" s="1"/>
      <c r="AK50039" s="1"/>
      <c r="AL50039" s="1"/>
    </row>
    <row r="50040">
      <c r="I50040" s="1"/>
      <c r="J50040" s="1"/>
      <c r="K50040" s="1"/>
      <c r="AA50040" s="1"/>
      <c r="AB50040" s="1"/>
      <c r="AC50040" s="1"/>
      <c r="AJ50040" s="1"/>
      <c r="AK50040" s="1"/>
      <c r="AL50040" s="1"/>
    </row>
    <row r="50041">
      <c r="I50041" s="1"/>
      <c r="J50041" s="1"/>
      <c r="K50041" s="1"/>
      <c r="AA50041" s="1"/>
      <c r="AB50041" s="1"/>
      <c r="AC50041" s="1"/>
      <c r="AJ50041" s="1"/>
      <c r="AK50041" s="1"/>
      <c r="AL50041" s="1"/>
    </row>
    <row r="50042">
      <c r="I50042" s="1"/>
      <c r="J50042" s="1"/>
      <c r="K50042" s="1"/>
      <c r="AA50042" s="1"/>
      <c r="AB50042" s="1"/>
      <c r="AC50042" s="1"/>
      <c r="AJ50042" s="1"/>
      <c r="AK50042" s="1"/>
      <c r="AL50042" s="1"/>
    </row>
    <row r="50043">
      <c r="I50043" s="1"/>
      <c r="J50043" s="1"/>
      <c r="K50043" s="1"/>
      <c r="AA50043" s="1"/>
      <c r="AB50043" s="1"/>
      <c r="AC50043" s="1"/>
      <c r="AJ50043" s="1"/>
      <c r="AK50043" s="1"/>
      <c r="AL50043" s="1"/>
    </row>
    <row r="50044">
      <c r="I50044" s="1"/>
      <c r="J50044" s="1"/>
      <c r="K50044" s="1"/>
      <c r="AA50044" s="1"/>
      <c r="AB50044" s="1"/>
      <c r="AC50044" s="1"/>
      <c r="AJ50044" s="1"/>
      <c r="AK50044" s="1"/>
      <c r="AL50044" s="1"/>
    </row>
    <row r="50045">
      <c r="I50045" s="1"/>
      <c r="J50045" s="1"/>
      <c r="K50045" s="1"/>
      <c r="AA50045" s="1"/>
      <c r="AB50045" s="1"/>
      <c r="AC50045" s="1"/>
      <c r="AJ50045" s="1"/>
      <c r="AK50045" s="1"/>
      <c r="AL50045" s="1"/>
    </row>
    <row r="50046">
      <c r="I50046" s="1"/>
      <c r="J50046" s="1"/>
      <c r="K50046" s="1"/>
      <c r="AA50046" s="1"/>
      <c r="AB50046" s="1"/>
      <c r="AC50046" s="1"/>
      <c r="AJ50046" s="1"/>
      <c r="AK50046" s="1"/>
      <c r="AL50046" s="1"/>
    </row>
    <row r="50047">
      <c r="I50047" s="1"/>
      <c r="J50047" s="1"/>
      <c r="K50047" s="1"/>
      <c r="AA50047" s="1"/>
      <c r="AB50047" s="1"/>
      <c r="AC50047" s="1"/>
      <c r="AJ50047" s="1"/>
      <c r="AK50047" s="1"/>
      <c r="AL50047" s="1"/>
    </row>
    <row r="50048">
      <c r="I50048" s="1"/>
      <c r="J50048" s="1"/>
      <c r="K50048" s="1"/>
      <c r="AA50048" s="1"/>
      <c r="AB50048" s="1"/>
      <c r="AC50048" s="1"/>
      <c r="AJ50048" s="1"/>
      <c r="AK50048" s="1"/>
      <c r="AL50048" s="1"/>
    </row>
    <row r="50049">
      <c r="I50049" s="1"/>
      <c r="J50049" s="1"/>
      <c r="K50049" s="1"/>
      <c r="AA50049" s="1"/>
      <c r="AB50049" s="1"/>
      <c r="AC50049" s="1"/>
      <c r="AJ50049" s="1"/>
      <c r="AK50049" s="1"/>
      <c r="AL50049" s="1"/>
    </row>
    <row r="50050">
      <c r="I50050" s="1"/>
      <c r="J50050" s="1"/>
      <c r="K50050" s="1"/>
      <c r="AA50050" s="1"/>
      <c r="AB50050" s="1"/>
      <c r="AC50050" s="1"/>
      <c r="AJ50050" s="1"/>
      <c r="AK50050" s="1"/>
      <c r="AL50050" s="1"/>
    </row>
    <row r="50051">
      <c r="I50051" s="1"/>
      <c r="J50051" s="1"/>
      <c r="K50051" s="1"/>
      <c r="AA50051" s="1"/>
      <c r="AB50051" s="1"/>
      <c r="AC50051" s="1"/>
      <c r="AJ50051" s="1"/>
      <c r="AK50051" s="1"/>
      <c r="AL50051" s="1"/>
    </row>
    <row r="50052">
      <c r="I50052" s="1"/>
      <c r="J50052" s="1"/>
      <c r="K50052" s="1"/>
      <c r="AA50052" s="1"/>
      <c r="AB50052" s="1"/>
      <c r="AC50052" s="1"/>
      <c r="AJ50052" s="1"/>
      <c r="AK50052" s="1"/>
      <c r="AL50052" s="1"/>
    </row>
    <row r="50053">
      <c r="I50053" s="1"/>
      <c r="J50053" s="1"/>
      <c r="K50053" s="1"/>
      <c r="AA50053" s="1"/>
      <c r="AB50053" s="1"/>
      <c r="AC50053" s="1"/>
      <c r="AJ50053" s="1"/>
      <c r="AK50053" s="1"/>
      <c r="AL50053" s="1"/>
    </row>
    <row r="50054">
      <c r="I50054" s="1"/>
      <c r="J50054" s="1"/>
      <c r="K50054" s="1"/>
      <c r="AA50054" s="1"/>
      <c r="AB50054" s="1"/>
      <c r="AC50054" s="1"/>
      <c r="AJ50054" s="1"/>
      <c r="AK50054" s="1"/>
      <c r="AL50054" s="1"/>
    </row>
    <row r="50055">
      <c r="I50055" s="1"/>
      <c r="J50055" s="1"/>
      <c r="K50055" s="1"/>
      <c r="AA50055" s="1"/>
      <c r="AB50055" s="1"/>
      <c r="AC50055" s="1"/>
      <c r="AJ50055" s="1"/>
      <c r="AK50055" s="1"/>
      <c r="AL50055" s="1"/>
    </row>
    <row r="50056">
      <c r="I50056" s="1"/>
      <c r="J50056" s="1"/>
      <c r="K50056" s="1"/>
      <c r="AA50056" s="1"/>
      <c r="AB50056" s="1"/>
      <c r="AC50056" s="1"/>
      <c r="AJ50056" s="1"/>
      <c r="AK50056" s="1"/>
      <c r="AL50056" s="1"/>
    </row>
    <row r="50057">
      <c r="I50057" s="1"/>
      <c r="J50057" s="1"/>
      <c r="K50057" s="1"/>
      <c r="AA50057" s="1"/>
      <c r="AB50057" s="1"/>
      <c r="AC50057" s="1"/>
      <c r="AJ50057" s="1"/>
      <c r="AK50057" s="1"/>
      <c r="AL50057" s="1"/>
    </row>
    <row r="50058">
      <c r="I50058" s="1"/>
      <c r="J50058" s="1"/>
      <c r="K50058" s="1"/>
      <c r="AA50058" s="1"/>
      <c r="AB50058" s="1"/>
      <c r="AC50058" s="1"/>
      <c r="AJ50058" s="1"/>
      <c r="AK50058" s="1"/>
      <c r="AL50058" s="1"/>
    </row>
    <row r="50059">
      <c r="I50059" s="1"/>
      <c r="J50059" s="1"/>
      <c r="K50059" s="1"/>
      <c r="AA50059" s="1"/>
      <c r="AB50059" s="1"/>
      <c r="AC50059" s="1"/>
      <c r="AJ50059" s="1"/>
      <c r="AK50059" s="1"/>
      <c r="AL50059" s="1"/>
    </row>
    <row r="50060">
      <c r="I50060" s="1"/>
      <c r="J50060" s="1"/>
      <c r="K50060" s="1"/>
      <c r="AA50060" s="1"/>
      <c r="AB50060" s="1"/>
      <c r="AC50060" s="1"/>
      <c r="AJ50060" s="1"/>
      <c r="AK50060" s="1"/>
      <c r="AL50060" s="1"/>
    </row>
    <row r="50061">
      <c r="I50061" s="1"/>
      <c r="J50061" s="1"/>
      <c r="K50061" s="1"/>
      <c r="AA50061" s="1"/>
      <c r="AB50061" s="1"/>
      <c r="AC50061" s="1"/>
      <c r="AJ50061" s="1"/>
      <c r="AK50061" s="1"/>
      <c r="AL50061" s="1"/>
    </row>
    <row r="50062">
      <c r="I50062" s="1"/>
      <c r="J50062" s="1"/>
      <c r="K50062" s="1"/>
      <c r="AA50062" s="1"/>
      <c r="AB50062" s="1"/>
      <c r="AC50062" s="1"/>
      <c r="AJ50062" s="1"/>
      <c r="AK50062" s="1"/>
      <c r="AL50062" s="1"/>
    </row>
    <row r="50063">
      <c r="I50063" s="1"/>
      <c r="J50063" s="1"/>
      <c r="K50063" s="1"/>
      <c r="AA50063" s="1"/>
      <c r="AB50063" s="1"/>
      <c r="AC50063" s="1"/>
      <c r="AJ50063" s="1"/>
      <c r="AK50063" s="1"/>
      <c r="AL50063" s="1"/>
    </row>
    <row r="50064">
      <c r="I50064" s="1"/>
      <c r="J50064" s="1"/>
      <c r="K50064" s="1"/>
      <c r="AA50064" s="1"/>
      <c r="AB50064" s="1"/>
      <c r="AC50064" s="1"/>
      <c r="AJ50064" s="1"/>
      <c r="AK50064" s="1"/>
      <c r="AL50064" s="1"/>
    </row>
    <row r="50065">
      <c r="I50065" s="1"/>
      <c r="J50065" s="1"/>
      <c r="K50065" s="1"/>
      <c r="AA50065" s="1"/>
      <c r="AB50065" s="1"/>
      <c r="AC50065" s="1"/>
      <c r="AJ50065" s="1"/>
      <c r="AK50065" s="1"/>
      <c r="AL50065" s="1"/>
    </row>
    <row r="50066">
      <c r="I50066" s="1"/>
      <c r="J50066" s="1"/>
      <c r="K50066" s="1"/>
      <c r="AA50066" s="1"/>
      <c r="AB50066" s="1"/>
      <c r="AC50066" s="1"/>
      <c r="AJ50066" s="1"/>
      <c r="AK50066" s="1"/>
      <c r="AL50066" s="1"/>
    </row>
    <row r="50067">
      <c r="I50067" s="1"/>
      <c r="J50067" s="1"/>
      <c r="K50067" s="1"/>
      <c r="AA50067" s="1"/>
      <c r="AB50067" s="1"/>
      <c r="AC50067" s="1"/>
      <c r="AJ50067" s="1"/>
      <c r="AK50067" s="1"/>
      <c r="AL50067" s="1"/>
    </row>
    <row r="50068">
      <c r="I50068" s="1"/>
      <c r="J50068" s="1"/>
      <c r="K50068" s="1"/>
      <c r="AA50068" s="1"/>
      <c r="AB50068" s="1"/>
      <c r="AC50068" s="1"/>
      <c r="AJ50068" s="1"/>
      <c r="AK50068" s="1"/>
      <c r="AL50068" s="1"/>
    </row>
    <row r="50069">
      <c r="I50069" s="1"/>
      <c r="J50069" s="1"/>
      <c r="K50069" s="1"/>
      <c r="AA50069" s="1"/>
      <c r="AB50069" s="1"/>
      <c r="AC50069" s="1"/>
      <c r="AJ50069" s="1"/>
      <c r="AK50069" s="1"/>
      <c r="AL50069" s="1"/>
    </row>
    <row r="50070">
      <c r="I50070" s="1"/>
      <c r="J50070" s="1"/>
      <c r="K50070" s="1"/>
      <c r="AA50070" s="1"/>
      <c r="AB50070" s="1"/>
      <c r="AC50070" s="1"/>
      <c r="AJ50070" s="1"/>
      <c r="AK50070" s="1"/>
      <c r="AL50070" s="1"/>
    </row>
    <row r="50071">
      <c r="I50071" s="1"/>
      <c r="J50071" s="1"/>
      <c r="K50071" s="1"/>
      <c r="AA50071" s="1"/>
      <c r="AB50071" s="1"/>
      <c r="AC50071" s="1"/>
      <c r="AJ50071" s="1"/>
      <c r="AK50071" s="1"/>
      <c r="AL50071" s="1"/>
    </row>
    <row r="50072">
      <c r="I50072" s="1"/>
      <c r="J50072" s="1"/>
      <c r="K50072" s="1"/>
      <c r="AA50072" s="1"/>
      <c r="AB50072" s="1"/>
      <c r="AC50072" s="1"/>
      <c r="AJ50072" s="1"/>
      <c r="AK50072" s="1"/>
      <c r="AL50072" s="1"/>
    </row>
    <row r="50073">
      <c r="I50073" s="1"/>
      <c r="J50073" s="1"/>
      <c r="K50073" s="1"/>
      <c r="AA50073" s="1"/>
      <c r="AB50073" s="1"/>
      <c r="AC50073" s="1"/>
      <c r="AJ50073" s="1"/>
      <c r="AK50073" s="1"/>
      <c r="AL50073" s="1"/>
    </row>
    <row r="50074">
      <c r="I50074" s="1"/>
      <c r="J50074" s="1"/>
      <c r="K50074" s="1"/>
      <c r="AA50074" s="1"/>
      <c r="AB50074" s="1"/>
      <c r="AC50074" s="1"/>
      <c r="AJ50074" s="1"/>
      <c r="AK50074" s="1"/>
      <c r="AL50074" s="1"/>
    </row>
    <row r="50075">
      <c r="I50075" s="1"/>
      <c r="J50075" s="1"/>
      <c r="K50075" s="1"/>
      <c r="AA50075" s="1"/>
      <c r="AB50075" s="1"/>
      <c r="AC50075" s="1"/>
      <c r="AJ50075" s="1"/>
      <c r="AK50075" s="1"/>
      <c r="AL50075" s="1"/>
    </row>
    <row r="50076">
      <c r="I50076" s="1"/>
      <c r="J50076" s="1"/>
      <c r="K50076" s="1"/>
      <c r="AA50076" s="1"/>
      <c r="AB50076" s="1"/>
      <c r="AC50076" s="1"/>
      <c r="AJ50076" s="1"/>
      <c r="AK50076" s="1"/>
      <c r="AL50076" s="1"/>
    </row>
    <row r="50077">
      <c r="I50077" s="1"/>
      <c r="J50077" s="1"/>
      <c r="K50077" s="1"/>
      <c r="AA50077" s="1"/>
      <c r="AB50077" s="1"/>
      <c r="AC50077" s="1"/>
      <c r="AJ50077" s="1"/>
      <c r="AK50077" s="1"/>
      <c r="AL50077" s="1"/>
    </row>
    <row r="50078">
      <c r="I50078" s="1"/>
      <c r="J50078" s="1"/>
      <c r="K50078" s="1"/>
      <c r="AA50078" s="1"/>
      <c r="AB50078" s="1"/>
      <c r="AC50078" s="1"/>
      <c r="AJ50078" s="1"/>
      <c r="AK50078" s="1"/>
      <c r="AL50078" s="1"/>
    </row>
    <row r="50079">
      <c r="I50079" s="1"/>
      <c r="J50079" s="1"/>
      <c r="K50079" s="1"/>
      <c r="AA50079" s="1"/>
      <c r="AB50079" s="1"/>
      <c r="AC50079" s="1"/>
      <c r="AJ50079" s="1"/>
      <c r="AK50079" s="1"/>
      <c r="AL50079" s="1"/>
    </row>
    <row r="50080">
      <c r="I50080" s="1"/>
      <c r="J50080" s="1"/>
      <c r="K50080" s="1"/>
      <c r="AA50080" s="1"/>
      <c r="AB50080" s="1"/>
      <c r="AC50080" s="1"/>
      <c r="AJ50080" s="1"/>
      <c r="AK50080" s="1"/>
      <c r="AL50080" s="1"/>
    </row>
    <row r="50081">
      <c r="I50081" s="1"/>
      <c r="J50081" s="1"/>
      <c r="K50081" s="1"/>
      <c r="AA50081" s="1"/>
      <c r="AB50081" s="1"/>
      <c r="AC50081" s="1"/>
      <c r="AJ50081" s="1"/>
      <c r="AK50081" s="1"/>
      <c r="AL50081" s="1"/>
    </row>
    <row r="50082">
      <c r="I50082" s="1"/>
      <c r="J50082" s="1"/>
      <c r="K50082" s="1"/>
      <c r="AA50082" s="1"/>
      <c r="AB50082" s="1"/>
      <c r="AC50082" s="1"/>
      <c r="AJ50082" s="1"/>
      <c r="AK50082" s="1"/>
      <c r="AL50082" s="1"/>
    </row>
    <row r="50083">
      <c r="I50083" s="1"/>
      <c r="J50083" s="1"/>
      <c r="K50083" s="1"/>
      <c r="AA50083" s="1"/>
      <c r="AB50083" s="1"/>
      <c r="AC50083" s="1"/>
      <c r="AJ50083" s="1"/>
      <c r="AK50083" s="1"/>
      <c r="AL50083" s="1"/>
    </row>
    <row r="50084">
      <c r="I50084" s="1"/>
      <c r="J50084" s="1"/>
      <c r="K50084" s="1"/>
      <c r="AA50084" s="1"/>
      <c r="AB50084" s="1"/>
      <c r="AC50084" s="1"/>
      <c r="AJ50084" s="1"/>
      <c r="AK50084" s="1"/>
      <c r="AL50084" s="1"/>
    </row>
    <row r="50085">
      <c r="I50085" s="1"/>
      <c r="J50085" s="1"/>
      <c r="K50085" s="1"/>
      <c r="AA50085" s="1"/>
      <c r="AB50085" s="1"/>
      <c r="AC50085" s="1"/>
      <c r="AJ50085" s="1"/>
      <c r="AK50085" s="1"/>
      <c r="AL50085" s="1"/>
    </row>
    <row r="50086">
      <c r="I50086" s="1"/>
      <c r="J50086" s="1"/>
      <c r="K50086" s="1"/>
      <c r="AA50086" s="1"/>
      <c r="AB50086" s="1"/>
      <c r="AC50086" s="1"/>
      <c r="AJ50086" s="1"/>
      <c r="AK50086" s="1"/>
      <c r="AL50086" s="1"/>
    </row>
    <row r="50087">
      <c r="I50087" s="1"/>
      <c r="J50087" s="1"/>
      <c r="K50087" s="1"/>
      <c r="AA50087" s="1"/>
      <c r="AB50087" s="1"/>
      <c r="AC50087" s="1"/>
      <c r="AJ50087" s="1"/>
      <c r="AK50087" s="1"/>
      <c r="AL50087" s="1"/>
    </row>
    <row r="50088">
      <c r="I50088" s="1"/>
      <c r="J50088" s="1"/>
      <c r="K50088" s="1"/>
      <c r="AA50088" s="1"/>
      <c r="AB50088" s="1"/>
      <c r="AC50088" s="1"/>
      <c r="AJ50088" s="1"/>
      <c r="AK50088" s="1"/>
      <c r="AL50088" s="1"/>
    </row>
    <row r="50089">
      <c r="I50089" s="1"/>
      <c r="J50089" s="1"/>
      <c r="K50089" s="1"/>
      <c r="AA50089" s="1"/>
      <c r="AB50089" s="1"/>
      <c r="AC50089" s="1"/>
      <c r="AJ50089" s="1"/>
      <c r="AK50089" s="1"/>
      <c r="AL50089" s="1"/>
    </row>
    <row r="50090">
      <c r="I50090" s="1"/>
      <c r="J50090" s="1"/>
      <c r="K50090" s="1"/>
      <c r="AA50090" s="1"/>
      <c r="AB50090" s="1"/>
      <c r="AC50090" s="1"/>
      <c r="AJ50090" s="1"/>
      <c r="AK50090" s="1"/>
      <c r="AL50090" s="1"/>
    </row>
    <row r="50091">
      <c r="I50091" s="1"/>
      <c r="J50091" s="1"/>
      <c r="K50091" s="1"/>
      <c r="AA50091" s="1"/>
      <c r="AB50091" s="1"/>
      <c r="AC50091" s="1"/>
      <c r="AJ50091" s="1"/>
      <c r="AK50091" s="1"/>
      <c r="AL50091" s="1"/>
    </row>
    <row r="50092">
      <c r="I50092" s="1"/>
      <c r="J50092" s="1"/>
      <c r="K50092" s="1"/>
      <c r="AA50092" s="1"/>
      <c r="AB50092" s="1"/>
      <c r="AC50092" s="1"/>
      <c r="AJ50092" s="1"/>
      <c r="AK50092" s="1"/>
      <c r="AL50092" s="1"/>
    </row>
    <row r="50093">
      <c r="I50093" s="1"/>
      <c r="J50093" s="1"/>
      <c r="K50093" s="1"/>
      <c r="AA50093" s="1"/>
      <c r="AB50093" s="1"/>
      <c r="AC50093" s="1"/>
      <c r="AJ50093" s="1"/>
      <c r="AK50093" s="1"/>
      <c r="AL50093" s="1"/>
    </row>
    <row r="50094">
      <c r="I50094" s="1"/>
      <c r="J50094" s="1"/>
      <c r="K50094" s="1"/>
      <c r="AA50094" s="1"/>
      <c r="AB50094" s="1"/>
      <c r="AC50094" s="1"/>
      <c r="AJ50094" s="1"/>
      <c r="AK50094" s="1"/>
      <c r="AL50094" s="1"/>
    </row>
    <row r="50095">
      <c r="I50095" s="1"/>
      <c r="J50095" s="1"/>
      <c r="K50095" s="1"/>
      <c r="AA50095" s="1"/>
      <c r="AB50095" s="1"/>
      <c r="AC50095" s="1"/>
      <c r="AJ50095" s="1"/>
      <c r="AK50095" s="1"/>
      <c r="AL50095" s="1"/>
    </row>
    <row r="50096">
      <c r="I50096" s="1"/>
      <c r="J50096" s="1"/>
      <c r="K50096" s="1"/>
      <c r="AA50096" s="1"/>
      <c r="AB50096" s="1"/>
      <c r="AC50096" s="1"/>
      <c r="AJ50096" s="1"/>
      <c r="AK50096" s="1"/>
      <c r="AL50096" s="1"/>
    </row>
    <row r="50097">
      <c r="I50097" s="1"/>
      <c r="J50097" s="1"/>
      <c r="K50097" s="1"/>
      <c r="AA50097" s="1"/>
      <c r="AB50097" s="1"/>
      <c r="AC50097" s="1"/>
      <c r="AJ50097" s="1"/>
      <c r="AK50097" s="1"/>
      <c r="AL50097" s="1"/>
    </row>
    <row r="50098">
      <c r="I50098" s="1"/>
      <c r="J50098" s="1"/>
      <c r="K50098" s="1"/>
      <c r="AA50098" s="1"/>
      <c r="AB50098" s="1"/>
      <c r="AC50098" s="1"/>
      <c r="AJ50098" s="1"/>
      <c r="AK50098" s="1"/>
      <c r="AL50098" s="1"/>
    </row>
    <row r="50099">
      <c r="I50099" s="1"/>
      <c r="J50099" s="1"/>
      <c r="K50099" s="1"/>
      <c r="AA50099" s="1"/>
      <c r="AB50099" s="1"/>
      <c r="AC50099" s="1"/>
      <c r="AJ50099" s="1"/>
      <c r="AK50099" s="1"/>
      <c r="AL50099" s="1"/>
    </row>
    <row r="50100">
      <c r="I50100" s="1"/>
      <c r="J50100" s="1"/>
      <c r="K50100" s="1"/>
      <c r="AA50100" s="1"/>
      <c r="AB50100" s="1"/>
      <c r="AC50100" s="1"/>
      <c r="AJ50100" s="1"/>
      <c r="AK50100" s="1"/>
      <c r="AL50100" s="1"/>
    </row>
    <row r="50101">
      <c r="I50101" s="1"/>
      <c r="J50101" s="1"/>
      <c r="K50101" s="1"/>
      <c r="AA50101" s="1"/>
      <c r="AB50101" s="1"/>
      <c r="AC50101" s="1"/>
      <c r="AJ50101" s="1"/>
      <c r="AK50101" s="1"/>
      <c r="AL50101" s="1"/>
    </row>
    <row r="50102">
      <c r="I50102" s="1"/>
      <c r="J50102" s="1"/>
      <c r="K50102" s="1"/>
      <c r="AA50102" s="1"/>
      <c r="AB50102" s="1"/>
      <c r="AC50102" s="1"/>
      <c r="AJ50102" s="1"/>
      <c r="AK50102" s="1"/>
      <c r="AL50102" s="1"/>
    </row>
    <row r="50103">
      <c r="I50103" s="1"/>
      <c r="J50103" s="1"/>
      <c r="K50103" s="1"/>
      <c r="AA50103" s="1"/>
      <c r="AB50103" s="1"/>
      <c r="AC50103" s="1"/>
      <c r="AJ50103" s="1"/>
      <c r="AK50103" s="1"/>
      <c r="AL50103" s="1"/>
    </row>
    <row r="50104">
      <c r="I50104" s="1"/>
      <c r="J50104" s="1"/>
      <c r="K50104" s="1"/>
      <c r="AA50104" s="1"/>
      <c r="AB50104" s="1"/>
      <c r="AC50104" s="1"/>
      <c r="AJ50104" s="1"/>
      <c r="AK50104" s="1"/>
      <c r="AL50104" s="1"/>
    </row>
    <row r="50105">
      <c r="I50105" s="1"/>
      <c r="J50105" s="1"/>
      <c r="K50105" s="1"/>
      <c r="AA50105" s="1"/>
      <c r="AB50105" s="1"/>
      <c r="AC50105" s="1"/>
      <c r="AJ50105" s="1"/>
      <c r="AK50105" s="1"/>
      <c r="AL50105" s="1"/>
    </row>
    <row r="50106">
      <c r="I50106" s="1"/>
      <c r="J50106" s="1"/>
      <c r="K50106" s="1"/>
      <c r="AA50106" s="1"/>
      <c r="AB50106" s="1"/>
      <c r="AC50106" s="1"/>
      <c r="AJ50106" s="1"/>
      <c r="AK50106" s="1"/>
      <c r="AL50106" s="1"/>
    </row>
    <row r="50107">
      <c r="I50107" s="1"/>
      <c r="J50107" s="1"/>
      <c r="K50107" s="1"/>
      <c r="AA50107" s="1"/>
      <c r="AB50107" s="1"/>
      <c r="AC50107" s="1"/>
      <c r="AJ50107" s="1"/>
      <c r="AK50107" s="1"/>
      <c r="AL50107" s="1"/>
    </row>
    <row r="50108">
      <c r="I50108" s="1"/>
      <c r="J50108" s="1"/>
      <c r="K50108" s="1"/>
      <c r="AA50108" s="1"/>
      <c r="AB50108" s="1"/>
      <c r="AC50108" s="1"/>
      <c r="AJ50108" s="1"/>
      <c r="AK50108" s="1"/>
      <c r="AL50108" s="1"/>
    </row>
    <row r="50109">
      <c r="I50109" s="1"/>
      <c r="J50109" s="1"/>
      <c r="K50109" s="1"/>
      <c r="AA50109" s="1"/>
      <c r="AB50109" s="1"/>
      <c r="AC50109" s="1"/>
      <c r="AJ50109" s="1"/>
      <c r="AK50109" s="1"/>
      <c r="AL50109" s="1"/>
    </row>
    <row r="50110">
      <c r="I50110" s="1"/>
      <c r="J50110" s="1"/>
      <c r="K50110" s="1"/>
      <c r="AA50110" s="1"/>
      <c r="AB50110" s="1"/>
      <c r="AC50110" s="1"/>
      <c r="AJ50110" s="1"/>
      <c r="AK50110" s="1"/>
      <c r="AL50110" s="1"/>
    </row>
    <row r="50111">
      <c r="I50111" s="1"/>
      <c r="J50111" s="1"/>
      <c r="K50111" s="1"/>
      <c r="AA50111" s="1"/>
      <c r="AB50111" s="1"/>
      <c r="AC50111" s="1"/>
      <c r="AJ50111" s="1"/>
      <c r="AK50111" s="1"/>
      <c r="AL50111" s="1"/>
    </row>
    <row r="50112">
      <c r="I50112" s="1"/>
      <c r="J50112" s="1"/>
      <c r="K50112" s="1"/>
      <c r="AA50112" s="1"/>
      <c r="AB50112" s="1"/>
      <c r="AC50112" s="1"/>
      <c r="AJ50112" s="1"/>
      <c r="AK50112" s="1"/>
      <c r="AL50112" s="1"/>
    </row>
    <row r="50113">
      <c r="I50113" s="1"/>
      <c r="J50113" s="1"/>
      <c r="K50113" s="1"/>
      <c r="AA50113" s="1"/>
      <c r="AB50113" s="1"/>
      <c r="AC50113" s="1"/>
      <c r="AJ50113" s="1"/>
      <c r="AK50113" s="1"/>
      <c r="AL50113" s="1"/>
    </row>
    <row r="50114">
      <c r="I50114" s="1"/>
      <c r="J50114" s="1"/>
      <c r="K50114" s="1"/>
      <c r="AA50114" s="1"/>
      <c r="AB50114" s="1"/>
      <c r="AC50114" s="1"/>
      <c r="AJ50114" s="1"/>
      <c r="AK50114" s="1"/>
      <c r="AL50114" s="1"/>
    </row>
    <row r="50115">
      <c r="I50115" s="1"/>
      <c r="J50115" s="1"/>
      <c r="K50115" s="1"/>
      <c r="AA50115" s="1"/>
      <c r="AB50115" s="1"/>
      <c r="AC50115" s="1"/>
      <c r="AJ50115" s="1"/>
      <c r="AK50115" s="1"/>
      <c r="AL50115" s="1"/>
    </row>
    <row r="50116">
      <c r="I50116" s="1"/>
      <c r="J50116" s="1"/>
      <c r="K50116" s="1"/>
      <c r="AA50116" s="1"/>
      <c r="AB50116" s="1"/>
      <c r="AC50116" s="1"/>
      <c r="AJ50116" s="1"/>
      <c r="AK50116" s="1"/>
      <c r="AL50116" s="1"/>
    </row>
    <row r="50117">
      <c r="I50117" s="1"/>
      <c r="J50117" s="1"/>
      <c r="K50117" s="1"/>
      <c r="AA50117" s="1"/>
      <c r="AB50117" s="1"/>
      <c r="AC50117" s="1"/>
      <c r="AJ50117" s="1"/>
      <c r="AK50117" s="1"/>
      <c r="AL50117" s="1"/>
    </row>
    <row r="50118">
      <c r="I50118" s="1"/>
      <c r="J50118" s="1"/>
      <c r="K50118" s="1"/>
      <c r="AA50118" s="1"/>
      <c r="AB50118" s="1"/>
      <c r="AC50118" s="1"/>
      <c r="AJ50118" s="1"/>
      <c r="AK50118" s="1"/>
      <c r="AL50118" s="1"/>
    </row>
    <row r="50119">
      <c r="I50119" s="1"/>
      <c r="J50119" s="1"/>
      <c r="K50119" s="1"/>
      <c r="AA50119" s="1"/>
      <c r="AB50119" s="1"/>
      <c r="AC50119" s="1"/>
      <c r="AJ50119" s="1"/>
      <c r="AK50119" s="1"/>
      <c r="AL50119" s="1"/>
    </row>
    <row r="50120">
      <c r="I50120" s="1"/>
      <c r="J50120" s="1"/>
      <c r="K50120" s="1"/>
      <c r="AA50120" s="1"/>
      <c r="AB50120" s="1"/>
      <c r="AC50120" s="1"/>
      <c r="AJ50120" s="1"/>
      <c r="AK50120" s="1"/>
      <c r="AL50120" s="1"/>
    </row>
    <row r="50121">
      <c r="I50121" s="1"/>
      <c r="J50121" s="1"/>
      <c r="K50121" s="1"/>
      <c r="AA50121" s="1"/>
      <c r="AB50121" s="1"/>
      <c r="AC50121" s="1"/>
      <c r="AJ50121" s="1"/>
      <c r="AK50121" s="1"/>
      <c r="AL50121" s="1"/>
    </row>
    <row r="50122">
      <c r="I50122" s="1"/>
      <c r="J50122" s="1"/>
      <c r="K50122" s="1"/>
      <c r="AA50122" s="1"/>
      <c r="AB50122" s="1"/>
      <c r="AC50122" s="1"/>
      <c r="AJ50122" s="1"/>
      <c r="AK50122" s="1"/>
      <c r="AL50122" s="1"/>
    </row>
    <row r="50123">
      <c r="I50123" s="1"/>
      <c r="J50123" s="1"/>
      <c r="K50123" s="1"/>
      <c r="AA50123" s="1"/>
      <c r="AB50123" s="1"/>
      <c r="AC50123" s="1"/>
      <c r="AJ50123" s="1"/>
      <c r="AK50123" s="1"/>
      <c r="AL50123" s="1"/>
    </row>
    <row r="50124">
      <c r="I50124" s="1"/>
      <c r="J50124" s="1"/>
      <c r="K50124" s="1"/>
      <c r="AA50124" s="1"/>
      <c r="AB50124" s="1"/>
      <c r="AC50124" s="1"/>
      <c r="AJ50124" s="1"/>
      <c r="AK50124" s="1"/>
      <c r="AL50124" s="1"/>
    </row>
    <row r="50125">
      <c r="I50125" s="1"/>
      <c r="J50125" s="1"/>
      <c r="K50125" s="1"/>
      <c r="AA50125" s="1"/>
      <c r="AB50125" s="1"/>
      <c r="AC50125" s="1"/>
      <c r="AJ50125" s="1"/>
      <c r="AK50125" s="1"/>
      <c r="AL50125" s="1"/>
    </row>
    <row r="50126">
      <c r="I50126" s="1"/>
      <c r="J50126" s="1"/>
      <c r="K50126" s="1"/>
      <c r="AA50126" s="1"/>
      <c r="AB50126" s="1"/>
      <c r="AC50126" s="1"/>
      <c r="AJ50126" s="1"/>
      <c r="AK50126" s="1"/>
      <c r="AL50126" s="1"/>
    </row>
    <row r="50127">
      <c r="I50127" s="1"/>
      <c r="J50127" s="1"/>
      <c r="K50127" s="1"/>
      <c r="AA50127" s="1"/>
      <c r="AB50127" s="1"/>
      <c r="AC50127" s="1"/>
      <c r="AJ50127" s="1"/>
      <c r="AK50127" s="1"/>
      <c r="AL50127" s="1"/>
    </row>
    <row r="50128">
      <c r="I50128" s="1"/>
      <c r="J50128" s="1"/>
      <c r="K50128" s="1"/>
      <c r="AA50128" s="1"/>
      <c r="AB50128" s="1"/>
      <c r="AC50128" s="1"/>
      <c r="AJ50128" s="1"/>
      <c r="AK50128" s="1"/>
      <c r="AL50128" s="1"/>
    </row>
    <row r="50129">
      <c r="I50129" s="1"/>
      <c r="J50129" s="1"/>
      <c r="K50129" s="1"/>
      <c r="AA50129" s="1"/>
      <c r="AB50129" s="1"/>
      <c r="AC50129" s="1"/>
      <c r="AJ50129" s="1"/>
      <c r="AK50129" s="1"/>
      <c r="AL50129" s="1"/>
    </row>
    <row r="50130">
      <c r="I50130" s="1"/>
      <c r="J50130" s="1"/>
      <c r="K50130" s="1"/>
      <c r="AA50130" s="1"/>
      <c r="AB50130" s="1"/>
      <c r="AC50130" s="1"/>
      <c r="AJ50130" s="1"/>
      <c r="AK50130" s="1"/>
      <c r="AL50130" s="1"/>
    </row>
    <row r="50131">
      <c r="I50131" s="1"/>
      <c r="J50131" s="1"/>
      <c r="K50131" s="1"/>
      <c r="AA50131" s="1"/>
      <c r="AB50131" s="1"/>
      <c r="AC50131" s="1"/>
      <c r="AJ50131" s="1"/>
      <c r="AK50131" s="1"/>
      <c r="AL50131" s="1"/>
    </row>
    <row r="50132">
      <c r="I50132" s="1"/>
      <c r="J50132" s="1"/>
      <c r="K50132" s="1"/>
      <c r="AA50132" s="1"/>
      <c r="AB50132" s="1"/>
      <c r="AC50132" s="1"/>
      <c r="AJ50132" s="1"/>
      <c r="AK50132" s="1"/>
      <c r="AL50132" s="1"/>
    </row>
    <row r="50133">
      <c r="I50133" s="1"/>
      <c r="J50133" s="1"/>
      <c r="K50133" s="1"/>
      <c r="AA50133" s="1"/>
      <c r="AB50133" s="1"/>
      <c r="AC50133" s="1"/>
      <c r="AJ50133" s="1"/>
      <c r="AK50133" s="1"/>
      <c r="AL50133" s="1"/>
    </row>
    <row r="50134">
      <c r="I50134" s="1"/>
      <c r="J50134" s="1"/>
      <c r="K50134" s="1"/>
      <c r="AA50134" s="1"/>
      <c r="AB50134" s="1"/>
      <c r="AC50134" s="1"/>
      <c r="AJ50134" s="1"/>
      <c r="AK50134" s="1"/>
      <c r="AL50134" s="1"/>
    </row>
    <row r="50135">
      <c r="I50135" s="1"/>
      <c r="J50135" s="1"/>
      <c r="K50135" s="1"/>
      <c r="AA50135" s="1"/>
      <c r="AB50135" s="1"/>
      <c r="AC50135" s="1"/>
      <c r="AJ50135" s="1"/>
      <c r="AK50135" s="1"/>
      <c r="AL50135" s="1"/>
    </row>
    <row r="50136">
      <c r="I50136" s="1"/>
      <c r="J50136" s="1"/>
      <c r="K50136" s="1"/>
      <c r="AA50136" s="1"/>
      <c r="AB50136" s="1"/>
      <c r="AC50136" s="1"/>
      <c r="AJ50136" s="1"/>
      <c r="AK50136" s="1"/>
      <c r="AL50136" s="1"/>
    </row>
    <row r="50137">
      <c r="I50137" s="1"/>
      <c r="J50137" s="1"/>
      <c r="K50137" s="1"/>
      <c r="AA50137" s="1"/>
      <c r="AB50137" s="1"/>
      <c r="AC50137" s="1"/>
      <c r="AJ50137" s="1"/>
      <c r="AK50137" s="1"/>
      <c r="AL50137" s="1"/>
    </row>
    <row r="50138">
      <c r="I50138" s="1"/>
      <c r="J50138" s="1"/>
      <c r="K50138" s="1"/>
      <c r="AA50138" s="1"/>
      <c r="AB50138" s="1"/>
      <c r="AC50138" s="1"/>
      <c r="AJ50138" s="1"/>
      <c r="AK50138" s="1"/>
      <c r="AL50138" s="1"/>
    </row>
    <row r="50139">
      <c r="I50139" s="1"/>
      <c r="J50139" s="1"/>
      <c r="K50139" s="1"/>
      <c r="AA50139" s="1"/>
      <c r="AB50139" s="1"/>
      <c r="AC50139" s="1"/>
      <c r="AJ50139" s="1"/>
      <c r="AK50139" s="1"/>
      <c r="AL50139" s="1"/>
    </row>
    <row r="50140">
      <c r="I50140" s="1"/>
      <c r="J50140" s="1"/>
      <c r="K50140" s="1"/>
      <c r="AA50140" s="1"/>
      <c r="AB50140" s="1"/>
      <c r="AC50140" s="1"/>
      <c r="AJ50140" s="1"/>
      <c r="AK50140" s="1"/>
      <c r="AL50140" s="1"/>
    </row>
    <row r="50141">
      <c r="I50141" s="1"/>
      <c r="J50141" s="1"/>
      <c r="K50141" s="1"/>
      <c r="AA50141" s="1"/>
      <c r="AB50141" s="1"/>
      <c r="AC50141" s="1"/>
      <c r="AJ50141" s="1"/>
      <c r="AK50141" s="1"/>
      <c r="AL50141" s="1"/>
    </row>
    <row r="50142">
      <c r="I50142" s="1"/>
      <c r="J50142" s="1"/>
      <c r="K50142" s="1"/>
      <c r="AA50142" s="1"/>
      <c r="AB50142" s="1"/>
      <c r="AC50142" s="1"/>
      <c r="AJ50142" s="1"/>
      <c r="AK50142" s="1"/>
      <c r="AL50142" s="1"/>
    </row>
    <row r="50143">
      <c r="I50143" s="1"/>
      <c r="J50143" s="1"/>
      <c r="K50143" s="1"/>
      <c r="AA50143" s="1"/>
      <c r="AB50143" s="1"/>
      <c r="AC50143" s="1"/>
      <c r="AJ50143" s="1"/>
      <c r="AK50143" s="1"/>
      <c r="AL50143" s="1"/>
    </row>
    <row r="50144">
      <c r="I50144" s="1"/>
      <c r="J50144" s="1"/>
      <c r="K50144" s="1"/>
      <c r="AA50144" s="1"/>
      <c r="AB50144" s="1"/>
      <c r="AC50144" s="1"/>
      <c r="AJ50144" s="1"/>
      <c r="AK50144" s="1"/>
      <c r="AL50144" s="1"/>
    </row>
    <row r="50145">
      <c r="I50145" s="1"/>
      <c r="J50145" s="1"/>
      <c r="K50145" s="1"/>
      <c r="AA50145" s="1"/>
      <c r="AB50145" s="1"/>
      <c r="AC50145" s="1"/>
      <c r="AJ50145" s="1"/>
      <c r="AK50145" s="1"/>
      <c r="AL50145" s="1"/>
    </row>
    <row r="50146">
      <c r="I50146" s="1"/>
      <c r="J50146" s="1"/>
      <c r="K50146" s="1"/>
      <c r="AA50146" s="1"/>
      <c r="AB50146" s="1"/>
      <c r="AC50146" s="1"/>
      <c r="AJ50146" s="1"/>
      <c r="AK50146" s="1"/>
      <c r="AL50146" s="1"/>
    </row>
    <row r="50147">
      <c r="I50147" s="1"/>
      <c r="J50147" s="1"/>
      <c r="K50147" s="1"/>
      <c r="AA50147" s="1"/>
      <c r="AB50147" s="1"/>
      <c r="AC50147" s="1"/>
      <c r="AJ50147" s="1"/>
      <c r="AK50147" s="1"/>
      <c r="AL50147" s="1"/>
    </row>
    <row r="50148">
      <c r="I50148" s="1"/>
      <c r="J50148" s="1"/>
      <c r="K50148" s="1"/>
      <c r="AA50148" s="1"/>
      <c r="AB50148" s="1"/>
      <c r="AC50148" s="1"/>
      <c r="AJ50148" s="1"/>
      <c r="AK50148" s="1"/>
      <c r="AL50148" s="1"/>
    </row>
    <row r="50149">
      <c r="I50149" s="1"/>
      <c r="J50149" s="1"/>
      <c r="K50149" s="1"/>
      <c r="AA50149" s="1"/>
      <c r="AB50149" s="1"/>
      <c r="AC50149" s="1"/>
      <c r="AJ50149" s="1"/>
      <c r="AK50149" s="1"/>
      <c r="AL50149" s="1"/>
    </row>
    <row r="50150">
      <c r="I50150" s="1"/>
      <c r="J50150" s="1"/>
      <c r="K50150" s="1"/>
      <c r="AA50150" s="1"/>
      <c r="AB50150" s="1"/>
      <c r="AC50150" s="1"/>
      <c r="AJ50150" s="1"/>
      <c r="AK50150" s="1"/>
      <c r="AL50150" s="1"/>
    </row>
    <row r="50151">
      <c r="I50151" s="1"/>
      <c r="J50151" s="1"/>
      <c r="K50151" s="1"/>
      <c r="AA50151" s="1"/>
      <c r="AB50151" s="1"/>
      <c r="AC50151" s="1"/>
      <c r="AJ50151" s="1"/>
      <c r="AK50151" s="1"/>
      <c r="AL50151" s="1"/>
    </row>
    <row r="50152">
      <c r="I50152" s="1"/>
      <c r="J50152" s="1"/>
      <c r="K50152" s="1"/>
      <c r="AA50152" s="1"/>
      <c r="AB50152" s="1"/>
      <c r="AC50152" s="1"/>
      <c r="AJ50152" s="1"/>
      <c r="AK50152" s="1"/>
      <c r="AL50152" s="1"/>
    </row>
    <row r="50153">
      <c r="I50153" s="1"/>
      <c r="J50153" s="1"/>
      <c r="K50153" s="1"/>
      <c r="AA50153" s="1"/>
      <c r="AB50153" s="1"/>
      <c r="AC50153" s="1"/>
      <c r="AJ50153" s="1"/>
      <c r="AK50153" s="1"/>
      <c r="AL50153" s="1"/>
    </row>
    <row r="50154">
      <c r="I50154" s="1"/>
      <c r="J50154" s="1"/>
      <c r="K50154" s="1"/>
      <c r="AA50154" s="1"/>
      <c r="AB50154" s="1"/>
      <c r="AC50154" s="1"/>
      <c r="AJ50154" s="1"/>
      <c r="AK50154" s="1"/>
      <c r="AL50154" s="1"/>
    </row>
    <row r="50155">
      <c r="I50155" s="1"/>
      <c r="J50155" s="1"/>
      <c r="K50155" s="1"/>
      <c r="AA50155" s="1"/>
      <c r="AB50155" s="1"/>
      <c r="AC50155" s="1"/>
      <c r="AJ50155" s="1"/>
      <c r="AK50155" s="1"/>
      <c r="AL50155" s="1"/>
    </row>
    <row r="50156">
      <c r="I50156" s="1"/>
      <c r="J50156" s="1"/>
      <c r="K50156" s="1"/>
      <c r="AA50156" s="1"/>
      <c r="AB50156" s="1"/>
      <c r="AC50156" s="1"/>
      <c r="AJ50156" s="1"/>
      <c r="AK50156" s="1"/>
      <c r="AL50156" s="1"/>
    </row>
    <row r="50157">
      <c r="I50157" s="1"/>
      <c r="J50157" s="1"/>
      <c r="K50157" s="1"/>
      <c r="AA50157" s="1"/>
      <c r="AB50157" s="1"/>
      <c r="AC50157" s="1"/>
      <c r="AJ50157" s="1"/>
      <c r="AK50157" s="1"/>
      <c r="AL50157" s="1"/>
    </row>
    <row r="50158">
      <c r="I50158" s="1"/>
      <c r="J50158" s="1"/>
      <c r="K50158" s="1"/>
      <c r="AA50158" s="1"/>
      <c r="AB50158" s="1"/>
      <c r="AC50158" s="1"/>
      <c r="AJ50158" s="1"/>
      <c r="AK50158" s="1"/>
      <c r="AL50158" s="1"/>
    </row>
    <row r="50159">
      <c r="I50159" s="1"/>
      <c r="J50159" s="1"/>
      <c r="K50159" s="1"/>
      <c r="AA50159" s="1"/>
      <c r="AB50159" s="1"/>
      <c r="AC50159" s="1"/>
      <c r="AJ50159" s="1"/>
      <c r="AK50159" s="1"/>
      <c r="AL50159" s="1"/>
    </row>
    <row r="50160">
      <c r="I50160" s="1"/>
      <c r="J50160" s="1"/>
      <c r="K50160" s="1"/>
      <c r="AA50160" s="1"/>
      <c r="AB50160" s="1"/>
      <c r="AC50160" s="1"/>
      <c r="AJ50160" s="1"/>
      <c r="AK50160" s="1"/>
      <c r="AL50160" s="1"/>
    </row>
    <row r="50161">
      <c r="I50161" s="1"/>
      <c r="J50161" s="1"/>
      <c r="K50161" s="1"/>
      <c r="AA50161" s="1"/>
      <c r="AB50161" s="1"/>
      <c r="AC50161" s="1"/>
      <c r="AJ50161" s="1"/>
      <c r="AK50161" s="1"/>
      <c r="AL50161" s="1"/>
    </row>
    <row r="50162">
      <c r="I50162" s="1"/>
      <c r="J50162" s="1"/>
      <c r="K50162" s="1"/>
      <c r="AA50162" s="1"/>
      <c r="AB50162" s="1"/>
      <c r="AC50162" s="1"/>
      <c r="AJ50162" s="1"/>
      <c r="AK50162" s="1"/>
      <c r="AL50162" s="1"/>
    </row>
    <row r="50163">
      <c r="I50163" s="1"/>
      <c r="J50163" s="1"/>
      <c r="K50163" s="1"/>
      <c r="AA50163" s="1"/>
      <c r="AB50163" s="1"/>
      <c r="AC50163" s="1"/>
      <c r="AJ50163" s="1"/>
      <c r="AK50163" s="1"/>
      <c r="AL50163" s="1"/>
    </row>
    <row r="50164">
      <c r="I50164" s="1"/>
      <c r="J50164" s="1"/>
      <c r="K50164" s="1"/>
      <c r="AA50164" s="1"/>
      <c r="AB50164" s="1"/>
      <c r="AC50164" s="1"/>
      <c r="AJ50164" s="1"/>
      <c r="AK50164" s="1"/>
      <c r="AL50164" s="1"/>
    </row>
    <row r="50165">
      <c r="I50165" s="1"/>
      <c r="J50165" s="1"/>
      <c r="K50165" s="1"/>
      <c r="AA50165" s="1"/>
      <c r="AB50165" s="1"/>
      <c r="AC50165" s="1"/>
      <c r="AJ50165" s="1"/>
      <c r="AK50165" s="1"/>
      <c r="AL50165" s="1"/>
    </row>
    <row r="50166">
      <c r="I50166" s="1"/>
      <c r="J50166" s="1"/>
      <c r="K50166" s="1"/>
      <c r="AA50166" s="1"/>
      <c r="AB50166" s="1"/>
      <c r="AC50166" s="1"/>
      <c r="AJ50166" s="1"/>
      <c r="AK50166" s="1"/>
      <c r="AL50166" s="1"/>
    </row>
    <row r="50167">
      <c r="I50167" s="1"/>
      <c r="J50167" s="1"/>
      <c r="K50167" s="1"/>
      <c r="AA50167" s="1"/>
      <c r="AB50167" s="1"/>
      <c r="AC50167" s="1"/>
      <c r="AJ50167" s="1"/>
      <c r="AK50167" s="1"/>
      <c r="AL50167" s="1"/>
    </row>
    <row r="50168">
      <c r="I50168" s="1"/>
      <c r="J50168" s="1"/>
      <c r="K50168" s="1"/>
      <c r="AA50168" s="1"/>
      <c r="AB50168" s="1"/>
      <c r="AC50168" s="1"/>
      <c r="AJ50168" s="1"/>
      <c r="AK50168" s="1"/>
      <c r="AL50168" s="1"/>
    </row>
    <row r="50169">
      <c r="I50169" s="1"/>
      <c r="J50169" s="1"/>
      <c r="K50169" s="1"/>
      <c r="AA50169" s="1"/>
      <c r="AB50169" s="1"/>
      <c r="AC50169" s="1"/>
      <c r="AJ50169" s="1"/>
      <c r="AK50169" s="1"/>
      <c r="AL50169" s="1"/>
    </row>
    <row r="50170">
      <c r="I50170" s="1"/>
      <c r="J50170" s="1"/>
      <c r="K50170" s="1"/>
      <c r="AA50170" s="1"/>
      <c r="AB50170" s="1"/>
      <c r="AC50170" s="1"/>
      <c r="AJ50170" s="1"/>
      <c r="AK50170" s="1"/>
      <c r="AL50170" s="1"/>
    </row>
    <row r="50171">
      <c r="I50171" s="1"/>
      <c r="J50171" s="1"/>
      <c r="K50171" s="1"/>
      <c r="AA50171" s="1"/>
      <c r="AB50171" s="1"/>
      <c r="AC50171" s="1"/>
      <c r="AJ50171" s="1"/>
      <c r="AK50171" s="1"/>
      <c r="AL50171" s="1"/>
    </row>
    <row r="50172">
      <c r="I50172" s="1"/>
      <c r="J50172" s="1"/>
      <c r="K50172" s="1"/>
      <c r="AA50172" s="1"/>
      <c r="AB50172" s="1"/>
      <c r="AC50172" s="1"/>
      <c r="AJ50172" s="1"/>
      <c r="AK50172" s="1"/>
      <c r="AL50172" s="1"/>
    </row>
    <row r="50173">
      <c r="I50173" s="1"/>
      <c r="J50173" s="1"/>
      <c r="K50173" s="1"/>
      <c r="AA50173" s="1"/>
      <c r="AB50173" s="1"/>
      <c r="AC50173" s="1"/>
      <c r="AJ50173" s="1"/>
      <c r="AK50173" s="1"/>
      <c r="AL50173" s="1"/>
    </row>
    <row r="50174">
      <c r="I50174" s="1"/>
      <c r="J50174" s="1"/>
      <c r="K50174" s="1"/>
      <c r="AA50174" s="1"/>
      <c r="AB50174" s="1"/>
      <c r="AC50174" s="1"/>
      <c r="AJ50174" s="1"/>
      <c r="AK50174" s="1"/>
      <c r="AL50174" s="1"/>
    </row>
    <row r="50175">
      <c r="I50175" s="1"/>
      <c r="J50175" s="1"/>
      <c r="K50175" s="1"/>
      <c r="AA50175" s="1"/>
      <c r="AB50175" s="1"/>
      <c r="AC50175" s="1"/>
      <c r="AJ50175" s="1"/>
      <c r="AK50175" s="1"/>
      <c r="AL50175" s="1"/>
    </row>
    <row r="50176">
      <c r="I50176" s="1"/>
      <c r="J50176" s="1"/>
      <c r="K50176" s="1"/>
      <c r="AA50176" s="1"/>
      <c r="AB50176" s="1"/>
      <c r="AC50176" s="1"/>
      <c r="AJ50176" s="1"/>
      <c r="AK50176" s="1"/>
      <c r="AL50176" s="1"/>
    </row>
    <row r="50177">
      <c r="I50177" s="1"/>
      <c r="J50177" s="1"/>
      <c r="K50177" s="1"/>
      <c r="AA50177" s="1"/>
      <c r="AB50177" s="1"/>
      <c r="AC50177" s="1"/>
      <c r="AJ50177" s="1"/>
      <c r="AK50177" s="1"/>
      <c r="AL50177" s="1"/>
    </row>
    <row r="50178">
      <c r="I50178" s="1"/>
      <c r="J50178" s="1"/>
      <c r="K50178" s="1"/>
      <c r="AA50178" s="1"/>
      <c r="AB50178" s="1"/>
      <c r="AC50178" s="1"/>
      <c r="AJ50178" s="1"/>
      <c r="AK50178" s="1"/>
      <c r="AL50178" s="1"/>
    </row>
    <row r="50179">
      <c r="I50179" s="1"/>
      <c r="J50179" s="1"/>
      <c r="K50179" s="1"/>
      <c r="AA50179" s="1"/>
      <c r="AB50179" s="1"/>
      <c r="AC50179" s="1"/>
      <c r="AJ50179" s="1"/>
      <c r="AK50179" s="1"/>
      <c r="AL50179" s="1"/>
    </row>
    <row r="50180">
      <c r="I50180" s="1"/>
      <c r="J50180" s="1"/>
      <c r="K50180" s="1"/>
      <c r="AA50180" s="1"/>
      <c r="AB50180" s="1"/>
      <c r="AC50180" s="1"/>
      <c r="AJ50180" s="1"/>
      <c r="AK50180" s="1"/>
      <c r="AL50180" s="1"/>
    </row>
    <row r="50181">
      <c r="I50181" s="1"/>
      <c r="J50181" s="1"/>
      <c r="K50181" s="1"/>
      <c r="AA50181" s="1"/>
      <c r="AB50181" s="1"/>
      <c r="AC50181" s="1"/>
      <c r="AJ50181" s="1"/>
      <c r="AK50181" s="1"/>
      <c r="AL50181" s="1"/>
    </row>
    <row r="50182">
      <c r="I50182" s="1"/>
      <c r="J50182" s="1"/>
      <c r="K50182" s="1"/>
      <c r="AA50182" s="1"/>
      <c r="AB50182" s="1"/>
      <c r="AC50182" s="1"/>
      <c r="AJ50182" s="1"/>
      <c r="AK50182" s="1"/>
      <c r="AL50182" s="1"/>
    </row>
    <row r="50183">
      <c r="I50183" s="1"/>
      <c r="J50183" s="1"/>
      <c r="K50183" s="1"/>
      <c r="AA50183" s="1"/>
      <c r="AB50183" s="1"/>
      <c r="AC50183" s="1"/>
      <c r="AJ50183" s="1"/>
      <c r="AK50183" s="1"/>
      <c r="AL50183" s="1"/>
    </row>
    <row r="50184">
      <c r="I50184" s="1"/>
      <c r="J50184" s="1"/>
      <c r="K50184" s="1"/>
      <c r="AA50184" s="1"/>
      <c r="AB50184" s="1"/>
      <c r="AC50184" s="1"/>
      <c r="AJ50184" s="1"/>
      <c r="AK50184" s="1"/>
      <c r="AL50184" s="1"/>
    </row>
    <row r="50185">
      <c r="I50185" s="1"/>
      <c r="J50185" s="1"/>
      <c r="K50185" s="1"/>
      <c r="AA50185" s="1"/>
      <c r="AB50185" s="1"/>
      <c r="AC50185" s="1"/>
      <c r="AJ50185" s="1"/>
      <c r="AK50185" s="1"/>
      <c r="AL50185" s="1"/>
    </row>
    <row r="50186">
      <c r="I50186" s="1"/>
      <c r="J50186" s="1"/>
      <c r="K50186" s="1"/>
      <c r="AA50186" s="1"/>
      <c r="AB50186" s="1"/>
      <c r="AC50186" s="1"/>
      <c r="AJ50186" s="1"/>
      <c r="AK50186" s="1"/>
      <c r="AL50186" s="1"/>
    </row>
    <row r="50187">
      <c r="I50187" s="1"/>
      <c r="J50187" s="1"/>
      <c r="K50187" s="1"/>
      <c r="AA50187" s="1"/>
      <c r="AB50187" s="1"/>
      <c r="AC50187" s="1"/>
      <c r="AJ50187" s="1"/>
      <c r="AK50187" s="1"/>
      <c r="AL50187" s="1"/>
    </row>
    <row r="50188">
      <c r="I50188" s="1"/>
      <c r="J50188" s="1"/>
      <c r="K50188" s="1"/>
      <c r="AA50188" s="1"/>
      <c r="AB50188" s="1"/>
      <c r="AC50188" s="1"/>
      <c r="AJ50188" s="1"/>
      <c r="AK50188" s="1"/>
      <c r="AL50188" s="1"/>
    </row>
    <row r="50189">
      <c r="I50189" s="1"/>
      <c r="J50189" s="1"/>
      <c r="K50189" s="1"/>
      <c r="AA50189" s="1"/>
      <c r="AB50189" s="1"/>
      <c r="AC50189" s="1"/>
      <c r="AJ50189" s="1"/>
      <c r="AK50189" s="1"/>
      <c r="AL50189" s="1"/>
    </row>
    <row r="50190">
      <c r="I50190" s="1"/>
      <c r="J50190" s="1"/>
      <c r="K50190" s="1"/>
      <c r="AA50190" s="1"/>
      <c r="AB50190" s="1"/>
      <c r="AC50190" s="1"/>
      <c r="AJ50190" s="1"/>
      <c r="AK50190" s="1"/>
      <c r="AL50190" s="1"/>
    </row>
    <row r="50191">
      <c r="I50191" s="1"/>
      <c r="J50191" s="1"/>
      <c r="K50191" s="1"/>
      <c r="AA50191" s="1"/>
      <c r="AB50191" s="1"/>
      <c r="AC50191" s="1"/>
      <c r="AJ50191" s="1"/>
      <c r="AK50191" s="1"/>
      <c r="AL50191" s="1"/>
    </row>
    <row r="50192">
      <c r="I50192" s="1"/>
      <c r="J50192" s="1"/>
      <c r="K50192" s="1"/>
      <c r="AA50192" s="1"/>
      <c r="AB50192" s="1"/>
      <c r="AC50192" s="1"/>
      <c r="AJ50192" s="1"/>
      <c r="AK50192" s="1"/>
      <c r="AL50192" s="1"/>
    </row>
    <row r="50193">
      <c r="I50193" s="1"/>
      <c r="J50193" s="1"/>
      <c r="K50193" s="1"/>
      <c r="AA50193" s="1"/>
      <c r="AB50193" s="1"/>
      <c r="AC50193" s="1"/>
      <c r="AJ50193" s="1"/>
      <c r="AK50193" s="1"/>
      <c r="AL50193" s="1"/>
    </row>
    <row r="50194">
      <c r="I50194" s="1"/>
      <c r="J50194" s="1"/>
      <c r="K50194" s="1"/>
      <c r="AA50194" s="1"/>
      <c r="AB50194" s="1"/>
      <c r="AC50194" s="1"/>
      <c r="AJ50194" s="1"/>
      <c r="AK50194" s="1"/>
      <c r="AL50194" s="1"/>
    </row>
    <row r="50195">
      <c r="I50195" s="1"/>
      <c r="J50195" s="1"/>
      <c r="K50195" s="1"/>
      <c r="AA50195" s="1"/>
      <c r="AB50195" s="1"/>
      <c r="AC50195" s="1"/>
      <c r="AJ50195" s="1"/>
      <c r="AK50195" s="1"/>
      <c r="AL50195" s="1"/>
    </row>
    <row r="50196">
      <c r="I50196" s="1"/>
      <c r="J50196" s="1"/>
      <c r="K50196" s="1"/>
      <c r="AA50196" s="1"/>
      <c r="AB50196" s="1"/>
      <c r="AC50196" s="1"/>
      <c r="AJ50196" s="1"/>
      <c r="AK50196" s="1"/>
      <c r="AL50196" s="1"/>
    </row>
    <row r="50197">
      <c r="I50197" s="1"/>
      <c r="J50197" s="1"/>
      <c r="K50197" s="1"/>
      <c r="AA50197" s="1"/>
      <c r="AB50197" s="1"/>
      <c r="AC50197" s="1"/>
      <c r="AJ50197" s="1"/>
      <c r="AK50197" s="1"/>
      <c r="AL50197" s="1"/>
    </row>
    <row r="50198">
      <c r="I50198" s="1"/>
      <c r="J50198" s="1"/>
      <c r="K50198" s="1"/>
      <c r="AA50198" s="1"/>
      <c r="AB50198" s="1"/>
      <c r="AC50198" s="1"/>
      <c r="AJ50198" s="1"/>
      <c r="AK50198" s="1"/>
      <c r="AL50198" s="1"/>
    </row>
    <row r="50199">
      <c r="I50199" s="1"/>
      <c r="J50199" s="1"/>
      <c r="K50199" s="1"/>
      <c r="AA50199" s="1"/>
      <c r="AB50199" s="1"/>
      <c r="AC50199" s="1"/>
      <c r="AJ50199" s="1"/>
      <c r="AK50199" s="1"/>
      <c r="AL50199" s="1"/>
    </row>
    <row r="50200">
      <c r="I50200" s="1"/>
      <c r="J50200" s="1"/>
      <c r="K50200" s="1"/>
      <c r="AA50200" s="1"/>
      <c r="AB50200" s="1"/>
      <c r="AC50200" s="1"/>
      <c r="AJ50200" s="1"/>
      <c r="AK50200" s="1"/>
      <c r="AL50200" s="1"/>
    </row>
    <row r="50201">
      <c r="I50201" s="1"/>
      <c r="J50201" s="1"/>
      <c r="K50201" s="1"/>
      <c r="AA50201" s="1"/>
      <c r="AB50201" s="1"/>
      <c r="AC50201" s="1"/>
      <c r="AJ50201" s="1"/>
      <c r="AK50201" s="1"/>
      <c r="AL50201" s="1"/>
    </row>
    <row r="50202">
      <c r="I50202" s="1"/>
      <c r="J50202" s="1"/>
      <c r="K50202" s="1"/>
      <c r="AA50202" s="1"/>
      <c r="AB50202" s="1"/>
      <c r="AC50202" s="1"/>
      <c r="AJ50202" s="1"/>
      <c r="AK50202" s="1"/>
      <c r="AL50202" s="1"/>
    </row>
    <row r="50203">
      <c r="I50203" s="1"/>
      <c r="J50203" s="1"/>
      <c r="K50203" s="1"/>
      <c r="AA50203" s="1"/>
      <c r="AB50203" s="1"/>
      <c r="AC50203" s="1"/>
      <c r="AJ50203" s="1"/>
      <c r="AK50203" s="1"/>
      <c r="AL50203" s="1"/>
    </row>
    <row r="50204">
      <c r="I50204" s="1"/>
      <c r="J50204" s="1"/>
      <c r="K50204" s="1"/>
      <c r="AA50204" s="1"/>
      <c r="AB50204" s="1"/>
      <c r="AC50204" s="1"/>
      <c r="AJ50204" s="1"/>
      <c r="AK50204" s="1"/>
      <c r="AL50204" s="1"/>
    </row>
    <row r="50205">
      <c r="I50205" s="1"/>
      <c r="J50205" s="1"/>
      <c r="K50205" s="1"/>
      <c r="AA50205" s="1"/>
      <c r="AB50205" s="1"/>
      <c r="AC50205" s="1"/>
      <c r="AJ50205" s="1"/>
      <c r="AK50205" s="1"/>
      <c r="AL50205" s="1"/>
    </row>
    <row r="50206">
      <c r="I50206" s="1"/>
      <c r="J50206" s="1"/>
      <c r="K50206" s="1"/>
      <c r="AA50206" s="1"/>
      <c r="AB50206" s="1"/>
      <c r="AC50206" s="1"/>
      <c r="AJ50206" s="1"/>
      <c r="AK50206" s="1"/>
      <c r="AL50206" s="1"/>
    </row>
    <row r="50207">
      <c r="I50207" s="1"/>
      <c r="J50207" s="1"/>
      <c r="K50207" s="1"/>
      <c r="AA50207" s="1"/>
      <c r="AB50207" s="1"/>
      <c r="AC50207" s="1"/>
      <c r="AJ50207" s="1"/>
      <c r="AK50207" s="1"/>
      <c r="AL50207" s="1"/>
    </row>
    <row r="50208">
      <c r="I50208" s="1"/>
      <c r="J50208" s="1"/>
      <c r="K50208" s="1"/>
      <c r="AA50208" s="1"/>
      <c r="AB50208" s="1"/>
      <c r="AC50208" s="1"/>
      <c r="AJ50208" s="1"/>
      <c r="AK50208" s="1"/>
      <c r="AL50208" s="1"/>
    </row>
    <row r="50209">
      <c r="I50209" s="1"/>
      <c r="J50209" s="1"/>
      <c r="K50209" s="1"/>
      <c r="AA50209" s="1"/>
      <c r="AB50209" s="1"/>
      <c r="AC50209" s="1"/>
      <c r="AJ50209" s="1"/>
      <c r="AK50209" s="1"/>
      <c r="AL50209" s="1"/>
    </row>
    <row r="50210">
      <c r="I50210" s="1"/>
      <c r="J50210" s="1"/>
      <c r="K50210" s="1"/>
      <c r="AA50210" s="1"/>
      <c r="AB50210" s="1"/>
      <c r="AC50210" s="1"/>
      <c r="AJ50210" s="1"/>
      <c r="AK50210" s="1"/>
      <c r="AL50210" s="1"/>
    </row>
    <row r="50211">
      <c r="I50211" s="1"/>
      <c r="J50211" s="1"/>
      <c r="K50211" s="1"/>
      <c r="AA50211" s="1"/>
      <c r="AB50211" s="1"/>
      <c r="AC50211" s="1"/>
      <c r="AJ50211" s="1"/>
      <c r="AK50211" s="1"/>
      <c r="AL50211" s="1"/>
    </row>
    <row r="50212">
      <c r="I50212" s="1"/>
      <c r="J50212" s="1"/>
      <c r="K50212" s="1"/>
      <c r="AA50212" s="1"/>
      <c r="AB50212" s="1"/>
      <c r="AC50212" s="1"/>
      <c r="AJ50212" s="1"/>
      <c r="AK50212" s="1"/>
      <c r="AL50212" s="1"/>
    </row>
    <row r="50213">
      <c r="I50213" s="1"/>
      <c r="J50213" s="1"/>
      <c r="K50213" s="1"/>
      <c r="AA50213" s="1"/>
      <c r="AB50213" s="1"/>
      <c r="AC50213" s="1"/>
      <c r="AJ50213" s="1"/>
      <c r="AK50213" s="1"/>
      <c r="AL50213" s="1"/>
    </row>
    <row r="50214">
      <c r="I50214" s="1"/>
      <c r="J50214" s="1"/>
      <c r="K50214" s="1"/>
      <c r="AA50214" s="1"/>
      <c r="AB50214" s="1"/>
      <c r="AC50214" s="1"/>
      <c r="AJ50214" s="1"/>
      <c r="AK50214" s="1"/>
      <c r="AL50214" s="1"/>
    </row>
    <row r="50215">
      <c r="I50215" s="1"/>
      <c r="J50215" s="1"/>
      <c r="K50215" s="1"/>
      <c r="AA50215" s="1"/>
      <c r="AB50215" s="1"/>
      <c r="AC50215" s="1"/>
      <c r="AJ50215" s="1"/>
      <c r="AK50215" s="1"/>
      <c r="AL50215" s="1"/>
    </row>
    <row r="50216">
      <c r="I50216" s="1"/>
      <c r="J50216" s="1"/>
      <c r="K50216" s="1"/>
      <c r="AA50216" s="1"/>
      <c r="AB50216" s="1"/>
      <c r="AC50216" s="1"/>
      <c r="AJ50216" s="1"/>
      <c r="AK50216" s="1"/>
      <c r="AL50216" s="1"/>
    </row>
    <row r="50217">
      <c r="I50217" s="1"/>
      <c r="J50217" s="1"/>
      <c r="K50217" s="1"/>
      <c r="AA50217" s="1"/>
      <c r="AB50217" s="1"/>
      <c r="AC50217" s="1"/>
      <c r="AJ50217" s="1"/>
      <c r="AK50217" s="1"/>
      <c r="AL50217" s="1"/>
    </row>
    <row r="50218">
      <c r="I50218" s="1"/>
      <c r="J50218" s="1"/>
      <c r="K50218" s="1"/>
      <c r="AA50218" s="1"/>
      <c r="AB50218" s="1"/>
      <c r="AC50218" s="1"/>
      <c r="AJ50218" s="1"/>
      <c r="AK50218" s="1"/>
      <c r="AL50218" s="1"/>
    </row>
    <row r="50219">
      <c r="I50219" s="1"/>
      <c r="J50219" s="1"/>
      <c r="K50219" s="1"/>
      <c r="AA50219" s="1"/>
      <c r="AB50219" s="1"/>
      <c r="AC50219" s="1"/>
      <c r="AJ50219" s="1"/>
      <c r="AK50219" s="1"/>
      <c r="AL50219" s="1"/>
    </row>
    <row r="50220">
      <c r="I50220" s="1"/>
      <c r="J50220" s="1"/>
      <c r="K50220" s="1"/>
      <c r="AA50220" s="1"/>
      <c r="AB50220" s="1"/>
      <c r="AC50220" s="1"/>
      <c r="AJ50220" s="1"/>
      <c r="AK50220" s="1"/>
      <c r="AL50220" s="1"/>
    </row>
    <row r="50221">
      <c r="I50221" s="1"/>
      <c r="J50221" s="1"/>
      <c r="K50221" s="1"/>
      <c r="AA50221" s="1"/>
      <c r="AB50221" s="1"/>
      <c r="AC50221" s="1"/>
      <c r="AJ50221" s="1"/>
      <c r="AK50221" s="1"/>
      <c r="AL50221" s="1"/>
    </row>
    <row r="50222">
      <c r="I50222" s="1"/>
      <c r="J50222" s="1"/>
      <c r="K50222" s="1"/>
      <c r="AA50222" s="1"/>
      <c r="AB50222" s="1"/>
      <c r="AC50222" s="1"/>
      <c r="AJ50222" s="1"/>
      <c r="AK50222" s="1"/>
      <c r="AL50222" s="1"/>
    </row>
    <row r="50223">
      <c r="I50223" s="1"/>
      <c r="J50223" s="1"/>
      <c r="K50223" s="1"/>
      <c r="AA50223" s="1"/>
      <c r="AB50223" s="1"/>
      <c r="AC50223" s="1"/>
      <c r="AJ50223" s="1"/>
      <c r="AK50223" s="1"/>
      <c r="AL50223" s="1"/>
    </row>
    <row r="50224">
      <c r="I50224" s="1"/>
      <c r="J50224" s="1"/>
      <c r="K50224" s="1"/>
      <c r="AA50224" s="1"/>
      <c r="AB50224" s="1"/>
      <c r="AC50224" s="1"/>
      <c r="AJ50224" s="1"/>
      <c r="AK50224" s="1"/>
      <c r="AL50224" s="1"/>
    </row>
    <row r="50225">
      <c r="I50225" s="1"/>
      <c r="J50225" s="1"/>
      <c r="K50225" s="1"/>
      <c r="AA50225" s="1"/>
      <c r="AB50225" s="1"/>
      <c r="AC50225" s="1"/>
      <c r="AJ50225" s="1"/>
      <c r="AK50225" s="1"/>
      <c r="AL50225" s="1"/>
    </row>
    <row r="50226">
      <c r="I50226" s="1"/>
      <c r="J50226" s="1"/>
      <c r="K50226" s="1"/>
      <c r="AA50226" s="1"/>
      <c r="AB50226" s="1"/>
      <c r="AC50226" s="1"/>
      <c r="AJ50226" s="1"/>
      <c r="AK50226" s="1"/>
      <c r="AL50226" s="1"/>
    </row>
    <row r="50227">
      <c r="I50227" s="1"/>
      <c r="J50227" s="1"/>
      <c r="K50227" s="1"/>
      <c r="AA50227" s="1"/>
      <c r="AB50227" s="1"/>
      <c r="AC50227" s="1"/>
      <c r="AJ50227" s="1"/>
      <c r="AK50227" s="1"/>
      <c r="AL50227" s="1"/>
    </row>
    <row r="50228">
      <c r="I50228" s="1"/>
      <c r="J50228" s="1"/>
      <c r="K50228" s="1"/>
      <c r="AA50228" s="1"/>
      <c r="AB50228" s="1"/>
      <c r="AC50228" s="1"/>
      <c r="AJ50228" s="1"/>
      <c r="AK50228" s="1"/>
      <c r="AL50228" s="1"/>
    </row>
    <row r="50229">
      <c r="I50229" s="1"/>
      <c r="J50229" s="1"/>
      <c r="K50229" s="1"/>
      <c r="AA50229" s="1"/>
      <c r="AB50229" s="1"/>
      <c r="AC50229" s="1"/>
      <c r="AJ50229" s="1"/>
      <c r="AK50229" s="1"/>
      <c r="AL50229" s="1"/>
    </row>
    <row r="50230">
      <c r="I50230" s="1"/>
      <c r="J50230" s="1"/>
      <c r="K50230" s="1"/>
      <c r="AA50230" s="1"/>
      <c r="AB50230" s="1"/>
      <c r="AC50230" s="1"/>
      <c r="AJ50230" s="1"/>
      <c r="AK50230" s="1"/>
      <c r="AL50230" s="1"/>
    </row>
    <row r="50231">
      <c r="I50231" s="1"/>
      <c r="J50231" s="1"/>
      <c r="K50231" s="1"/>
      <c r="AA50231" s="1"/>
      <c r="AB50231" s="1"/>
      <c r="AC50231" s="1"/>
      <c r="AJ50231" s="1"/>
      <c r="AK50231" s="1"/>
      <c r="AL50231" s="1"/>
    </row>
    <row r="50232">
      <c r="I50232" s="1"/>
      <c r="J50232" s="1"/>
      <c r="K50232" s="1"/>
      <c r="AA50232" s="1"/>
      <c r="AB50232" s="1"/>
      <c r="AC50232" s="1"/>
      <c r="AJ50232" s="1"/>
      <c r="AK50232" s="1"/>
      <c r="AL50232" s="1"/>
    </row>
    <row r="50233">
      <c r="I50233" s="1"/>
      <c r="J50233" s="1"/>
      <c r="K50233" s="1"/>
      <c r="AA50233" s="1"/>
      <c r="AB50233" s="1"/>
      <c r="AC50233" s="1"/>
      <c r="AJ50233" s="1"/>
      <c r="AK50233" s="1"/>
      <c r="AL50233" s="1"/>
    </row>
    <row r="50234">
      <c r="I50234" s="1"/>
      <c r="J50234" s="1"/>
      <c r="K50234" s="1"/>
      <c r="AA50234" s="1"/>
      <c r="AB50234" s="1"/>
      <c r="AC50234" s="1"/>
      <c r="AJ50234" s="1"/>
      <c r="AK50234" s="1"/>
      <c r="AL50234" s="1"/>
    </row>
    <row r="50235">
      <c r="I50235" s="1"/>
      <c r="J50235" s="1"/>
      <c r="K50235" s="1"/>
      <c r="AA50235" s="1"/>
      <c r="AB50235" s="1"/>
      <c r="AC50235" s="1"/>
      <c r="AJ50235" s="1"/>
      <c r="AK50235" s="1"/>
      <c r="AL50235" s="1"/>
    </row>
    <row r="50236">
      <c r="I50236" s="1"/>
      <c r="J50236" s="1"/>
      <c r="K50236" s="1"/>
      <c r="AA50236" s="1"/>
      <c r="AB50236" s="1"/>
      <c r="AC50236" s="1"/>
      <c r="AJ50236" s="1"/>
      <c r="AK50236" s="1"/>
      <c r="AL50236" s="1"/>
    </row>
    <row r="50237">
      <c r="I50237" s="1"/>
      <c r="J50237" s="1"/>
      <c r="K50237" s="1"/>
      <c r="AA50237" s="1"/>
      <c r="AB50237" s="1"/>
      <c r="AC50237" s="1"/>
      <c r="AJ50237" s="1"/>
      <c r="AK50237" s="1"/>
      <c r="AL50237" s="1"/>
    </row>
    <row r="50238">
      <c r="I50238" s="1"/>
      <c r="J50238" s="1"/>
      <c r="K50238" s="1"/>
      <c r="AA50238" s="1"/>
      <c r="AB50238" s="1"/>
      <c r="AC50238" s="1"/>
      <c r="AJ50238" s="1"/>
      <c r="AK50238" s="1"/>
      <c r="AL50238" s="1"/>
    </row>
    <row r="50239">
      <c r="I50239" s="1"/>
      <c r="J50239" s="1"/>
      <c r="K50239" s="1"/>
      <c r="AA50239" s="1"/>
      <c r="AB50239" s="1"/>
      <c r="AC50239" s="1"/>
      <c r="AJ50239" s="1"/>
      <c r="AK50239" s="1"/>
      <c r="AL50239" s="1"/>
    </row>
    <row r="50240">
      <c r="I50240" s="1"/>
      <c r="J50240" s="1"/>
      <c r="K50240" s="1"/>
      <c r="AA50240" s="1"/>
      <c r="AB50240" s="1"/>
      <c r="AC50240" s="1"/>
      <c r="AJ50240" s="1"/>
      <c r="AK50240" s="1"/>
      <c r="AL50240" s="1"/>
    </row>
    <row r="50241">
      <c r="I50241" s="1"/>
      <c r="J50241" s="1"/>
      <c r="K50241" s="1"/>
      <c r="AA50241" s="1"/>
      <c r="AB50241" s="1"/>
      <c r="AC50241" s="1"/>
      <c r="AJ50241" s="1"/>
      <c r="AK50241" s="1"/>
      <c r="AL50241" s="1"/>
    </row>
    <row r="50242">
      <c r="I50242" s="1"/>
      <c r="J50242" s="1"/>
      <c r="K50242" s="1"/>
      <c r="AA50242" s="1"/>
      <c r="AB50242" s="1"/>
      <c r="AC50242" s="1"/>
      <c r="AJ50242" s="1"/>
      <c r="AK50242" s="1"/>
      <c r="AL50242" s="1"/>
    </row>
    <row r="50243">
      <c r="I50243" s="1"/>
      <c r="J50243" s="1"/>
      <c r="K50243" s="1"/>
      <c r="AA50243" s="1"/>
      <c r="AB50243" s="1"/>
      <c r="AC50243" s="1"/>
      <c r="AJ50243" s="1"/>
      <c r="AK50243" s="1"/>
      <c r="AL50243" s="1"/>
    </row>
    <row r="50244">
      <c r="I50244" s="1"/>
      <c r="J50244" s="1"/>
      <c r="K50244" s="1"/>
      <c r="AA50244" s="1"/>
      <c r="AB50244" s="1"/>
      <c r="AC50244" s="1"/>
      <c r="AJ50244" s="1"/>
      <c r="AK50244" s="1"/>
      <c r="AL50244" s="1"/>
    </row>
    <row r="50245">
      <c r="I50245" s="1"/>
      <c r="J50245" s="1"/>
      <c r="K50245" s="1"/>
      <c r="AA50245" s="1"/>
      <c r="AB50245" s="1"/>
      <c r="AC50245" s="1"/>
      <c r="AJ50245" s="1"/>
      <c r="AK50245" s="1"/>
      <c r="AL50245" s="1"/>
    </row>
    <row r="50246">
      <c r="I50246" s="1"/>
      <c r="J50246" s="1"/>
      <c r="K50246" s="1"/>
      <c r="AA50246" s="1"/>
      <c r="AB50246" s="1"/>
      <c r="AC50246" s="1"/>
      <c r="AJ50246" s="1"/>
      <c r="AK50246" s="1"/>
      <c r="AL50246" s="1"/>
    </row>
    <row r="50247">
      <c r="I50247" s="1"/>
      <c r="J50247" s="1"/>
      <c r="K50247" s="1"/>
      <c r="AA50247" s="1"/>
      <c r="AB50247" s="1"/>
      <c r="AC50247" s="1"/>
      <c r="AJ50247" s="1"/>
      <c r="AK50247" s="1"/>
      <c r="AL50247" s="1"/>
    </row>
    <row r="50248">
      <c r="I50248" s="1"/>
      <c r="J50248" s="1"/>
      <c r="K50248" s="1"/>
      <c r="AA50248" s="1"/>
      <c r="AB50248" s="1"/>
      <c r="AC50248" s="1"/>
      <c r="AJ50248" s="1"/>
      <c r="AK50248" s="1"/>
      <c r="AL50248" s="1"/>
    </row>
    <row r="50249">
      <c r="I50249" s="1"/>
      <c r="J50249" s="1"/>
      <c r="K50249" s="1"/>
      <c r="AA50249" s="1"/>
      <c r="AB50249" s="1"/>
      <c r="AC50249" s="1"/>
      <c r="AJ50249" s="1"/>
      <c r="AK50249" s="1"/>
      <c r="AL50249" s="1"/>
    </row>
    <row r="50250">
      <c r="I50250" s="1"/>
      <c r="J50250" s="1"/>
      <c r="K50250" s="1"/>
      <c r="AA50250" s="1"/>
      <c r="AB50250" s="1"/>
      <c r="AC50250" s="1"/>
      <c r="AJ50250" s="1"/>
      <c r="AK50250" s="1"/>
      <c r="AL50250" s="1"/>
    </row>
    <row r="50251">
      <c r="I50251" s="1"/>
      <c r="J50251" s="1"/>
      <c r="K50251" s="1"/>
      <c r="AA50251" s="1"/>
      <c r="AB50251" s="1"/>
      <c r="AC50251" s="1"/>
      <c r="AJ50251" s="1"/>
      <c r="AK50251" s="1"/>
      <c r="AL50251" s="1"/>
    </row>
    <row r="50252">
      <c r="I50252" s="1"/>
      <c r="J50252" s="1"/>
      <c r="K50252" s="1"/>
      <c r="AA50252" s="1"/>
      <c r="AB50252" s="1"/>
      <c r="AC50252" s="1"/>
      <c r="AJ50252" s="1"/>
      <c r="AK50252" s="1"/>
      <c r="AL50252" s="1"/>
    </row>
    <row r="50253">
      <c r="I50253" s="1"/>
      <c r="J50253" s="1"/>
      <c r="K50253" s="1"/>
      <c r="AA50253" s="1"/>
      <c r="AB50253" s="1"/>
      <c r="AC50253" s="1"/>
      <c r="AJ50253" s="1"/>
      <c r="AK50253" s="1"/>
      <c r="AL50253" s="1"/>
    </row>
    <row r="50254">
      <c r="I50254" s="1"/>
      <c r="J50254" s="1"/>
      <c r="K50254" s="1"/>
      <c r="AA50254" s="1"/>
      <c r="AB50254" s="1"/>
      <c r="AC50254" s="1"/>
      <c r="AJ50254" s="1"/>
      <c r="AK50254" s="1"/>
      <c r="AL50254" s="1"/>
    </row>
    <row r="50255">
      <c r="I50255" s="1"/>
      <c r="J50255" s="1"/>
      <c r="K50255" s="1"/>
      <c r="AA50255" s="1"/>
      <c r="AB50255" s="1"/>
      <c r="AC50255" s="1"/>
      <c r="AJ50255" s="1"/>
      <c r="AK50255" s="1"/>
      <c r="AL50255" s="1"/>
    </row>
    <row r="50256">
      <c r="I50256" s="1"/>
      <c r="J50256" s="1"/>
      <c r="K50256" s="1"/>
      <c r="AA50256" s="1"/>
      <c r="AB50256" s="1"/>
      <c r="AC50256" s="1"/>
      <c r="AJ50256" s="1"/>
      <c r="AK50256" s="1"/>
      <c r="AL50256" s="1"/>
    </row>
    <row r="50257">
      <c r="I50257" s="1"/>
      <c r="J50257" s="1"/>
      <c r="K50257" s="1"/>
      <c r="AA50257" s="1"/>
      <c r="AB50257" s="1"/>
      <c r="AC50257" s="1"/>
      <c r="AJ50257" s="1"/>
      <c r="AK50257" s="1"/>
      <c r="AL50257" s="1"/>
    </row>
    <row r="50258">
      <c r="I50258" s="1"/>
      <c r="J50258" s="1"/>
      <c r="K50258" s="1"/>
      <c r="AA50258" s="1"/>
      <c r="AB50258" s="1"/>
      <c r="AC50258" s="1"/>
      <c r="AJ50258" s="1"/>
      <c r="AK50258" s="1"/>
      <c r="AL50258" s="1"/>
    </row>
    <row r="50259">
      <c r="I50259" s="1"/>
      <c r="J50259" s="1"/>
      <c r="K50259" s="1"/>
      <c r="AA50259" s="1"/>
      <c r="AB50259" s="1"/>
      <c r="AC50259" s="1"/>
      <c r="AJ50259" s="1"/>
      <c r="AK50259" s="1"/>
      <c r="AL50259" s="1"/>
    </row>
    <row r="50260">
      <c r="I50260" s="1"/>
      <c r="J50260" s="1"/>
      <c r="K50260" s="1"/>
      <c r="AA50260" s="1"/>
      <c r="AB50260" s="1"/>
      <c r="AC50260" s="1"/>
      <c r="AJ50260" s="1"/>
      <c r="AK50260" s="1"/>
      <c r="AL50260" s="1"/>
    </row>
    <row r="50261">
      <c r="I50261" s="1"/>
      <c r="J50261" s="1"/>
      <c r="K50261" s="1"/>
      <c r="AA50261" s="1"/>
      <c r="AB50261" s="1"/>
      <c r="AC50261" s="1"/>
      <c r="AJ50261" s="1"/>
      <c r="AK50261" s="1"/>
      <c r="AL50261" s="1"/>
    </row>
    <row r="50262">
      <c r="I50262" s="1"/>
      <c r="J50262" s="1"/>
      <c r="K50262" s="1"/>
      <c r="AA50262" s="1"/>
      <c r="AB50262" s="1"/>
      <c r="AC50262" s="1"/>
      <c r="AJ50262" s="1"/>
      <c r="AK50262" s="1"/>
      <c r="AL50262" s="1"/>
    </row>
    <row r="50263">
      <c r="I50263" s="1"/>
      <c r="J50263" s="1"/>
      <c r="K50263" s="1"/>
      <c r="AA50263" s="1"/>
      <c r="AB50263" s="1"/>
      <c r="AC50263" s="1"/>
      <c r="AJ50263" s="1"/>
      <c r="AK50263" s="1"/>
      <c r="AL50263" s="1"/>
    </row>
    <row r="50264">
      <c r="I50264" s="1"/>
      <c r="J50264" s="1"/>
      <c r="K50264" s="1"/>
      <c r="AA50264" s="1"/>
      <c r="AB50264" s="1"/>
      <c r="AC50264" s="1"/>
      <c r="AJ50264" s="1"/>
      <c r="AK50264" s="1"/>
      <c r="AL50264" s="1"/>
    </row>
    <row r="50265">
      <c r="I50265" s="1"/>
      <c r="J50265" s="1"/>
      <c r="K50265" s="1"/>
      <c r="AA50265" s="1"/>
      <c r="AB50265" s="1"/>
      <c r="AC50265" s="1"/>
      <c r="AJ50265" s="1"/>
      <c r="AK50265" s="1"/>
      <c r="AL50265" s="1"/>
    </row>
    <row r="50266">
      <c r="I50266" s="1"/>
      <c r="J50266" s="1"/>
      <c r="K50266" s="1"/>
      <c r="AA50266" s="1"/>
      <c r="AB50266" s="1"/>
      <c r="AC50266" s="1"/>
      <c r="AJ50266" s="1"/>
      <c r="AK50266" s="1"/>
      <c r="AL50266" s="1"/>
    </row>
    <row r="50267">
      <c r="I50267" s="1"/>
      <c r="J50267" s="1"/>
      <c r="K50267" s="1"/>
      <c r="AA50267" s="1"/>
      <c r="AB50267" s="1"/>
      <c r="AC50267" s="1"/>
      <c r="AJ50267" s="1"/>
      <c r="AK50267" s="1"/>
      <c r="AL50267" s="1"/>
    </row>
    <row r="50268">
      <c r="I50268" s="1"/>
      <c r="J50268" s="1"/>
      <c r="K50268" s="1"/>
      <c r="AA50268" s="1"/>
      <c r="AB50268" s="1"/>
      <c r="AC50268" s="1"/>
      <c r="AJ50268" s="1"/>
      <c r="AK50268" s="1"/>
      <c r="AL50268" s="1"/>
    </row>
    <row r="50269">
      <c r="I50269" s="1"/>
      <c r="J50269" s="1"/>
      <c r="K50269" s="1"/>
      <c r="AA50269" s="1"/>
      <c r="AB50269" s="1"/>
      <c r="AC50269" s="1"/>
      <c r="AJ50269" s="1"/>
      <c r="AK50269" s="1"/>
      <c r="AL50269" s="1"/>
    </row>
    <row r="50270">
      <c r="I50270" s="1"/>
      <c r="J50270" s="1"/>
      <c r="K50270" s="1"/>
      <c r="AA50270" s="1"/>
      <c r="AB50270" s="1"/>
      <c r="AC50270" s="1"/>
      <c r="AJ50270" s="1"/>
      <c r="AK50270" s="1"/>
      <c r="AL50270" s="1"/>
    </row>
    <row r="50271">
      <c r="I50271" s="1"/>
      <c r="J50271" s="1"/>
      <c r="K50271" s="1"/>
      <c r="AA50271" s="1"/>
      <c r="AB50271" s="1"/>
      <c r="AC50271" s="1"/>
      <c r="AJ50271" s="1"/>
      <c r="AK50271" s="1"/>
      <c r="AL50271" s="1"/>
    </row>
    <row r="50272">
      <c r="I50272" s="1"/>
      <c r="J50272" s="1"/>
      <c r="K50272" s="1"/>
      <c r="AA50272" s="1"/>
      <c r="AB50272" s="1"/>
      <c r="AC50272" s="1"/>
      <c r="AJ50272" s="1"/>
      <c r="AK50272" s="1"/>
      <c r="AL50272" s="1"/>
    </row>
    <row r="50273">
      <c r="I50273" s="1"/>
      <c r="J50273" s="1"/>
      <c r="K50273" s="1"/>
      <c r="AA50273" s="1"/>
      <c r="AB50273" s="1"/>
      <c r="AC50273" s="1"/>
      <c r="AJ50273" s="1"/>
      <c r="AK50273" s="1"/>
      <c r="AL50273" s="1"/>
    </row>
    <row r="50274">
      <c r="I50274" s="1"/>
      <c r="J50274" s="1"/>
      <c r="K50274" s="1"/>
      <c r="AA50274" s="1"/>
      <c r="AB50274" s="1"/>
      <c r="AC50274" s="1"/>
      <c r="AJ50274" s="1"/>
      <c r="AK50274" s="1"/>
      <c r="AL50274" s="1"/>
    </row>
    <row r="50275">
      <c r="I50275" s="1"/>
      <c r="J50275" s="1"/>
      <c r="K50275" s="1"/>
      <c r="AA50275" s="1"/>
      <c r="AB50275" s="1"/>
      <c r="AC50275" s="1"/>
      <c r="AJ50275" s="1"/>
      <c r="AK50275" s="1"/>
      <c r="AL50275" s="1"/>
    </row>
    <row r="50276">
      <c r="I50276" s="1"/>
      <c r="J50276" s="1"/>
      <c r="K50276" s="1"/>
      <c r="AA50276" s="1"/>
      <c r="AB50276" s="1"/>
      <c r="AC50276" s="1"/>
      <c r="AJ50276" s="1"/>
      <c r="AK50276" s="1"/>
      <c r="AL50276" s="1"/>
    </row>
    <row r="50277">
      <c r="I50277" s="1"/>
      <c r="J50277" s="1"/>
      <c r="K50277" s="1"/>
      <c r="AA50277" s="1"/>
      <c r="AB50277" s="1"/>
      <c r="AC50277" s="1"/>
      <c r="AJ50277" s="1"/>
      <c r="AK50277" s="1"/>
      <c r="AL50277" s="1"/>
    </row>
    <row r="50278">
      <c r="I50278" s="1"/>
      <c r="J50278" s="1"/>
      <c r="K50278" s="1"/>
      <c r="AA50278" s="1"/>
      <c r="AB50278" s="1"/>
      <c r="AC50278" s="1"/>
      <c r="AJ50278" s="1"/>
      <c r="AK50278" s="1"/>
      <c r="AL50278" s="1"/>
    </row>
    <row r="50279">
      <c r="I50279" s="1"/>
      <c r="J50279" s="1"/>
      <c r="K50279" s="1"/>
      <c r="AA50279" s="1"/>
      <c r="AB50279" s="1"/>
      <c r="AC50279" s="1"/>
      <c r="AJ50279" s="1"/>
      <c r="AK50279" s="1"/>
      <c r="AL50279" s="1"/>
    </row>
    <row r="50280">
      <c r="I50280" s="1"/>
      <c r="J50280" s="1"/>
      <c r="K50280" s="1"/>
      <c r="AA50280" s="1"/>
      <c r="AB50280" s="1"/>
      <c r="AC50280" s="1"/>
      <c r="AJ50280" s="1"/>
      <c r="AK50280" s="1"/>
      <c r="AL50280" s="1"/>
    </row>
    <row r="50281">
      <c r="I50281" s="1"/>
      <c r="J50281" s="1"/>
      <c r="K50281" s="1"/>
      <c r="AA50281" s="1"/>
      <c r="AB50281" s="1"/>
      <c r="AC50281" s="1"/>
      <c r="AJ50281" s="1"/>
      <c r="AK50281" s="1"/>
      <c r="AL50281" s="1"/>
    </row>
    <row r="50282">
      <c r="I50282" s="1"/>
      <c r="J50282" s="1"/>
      <c r="K50282" s="1"/>
      <c r="AA50282" s="1"/>
      <c r="AB50282" s="1"/>
      <c r="AC50282" s="1"/>
      <c r="AJ50282" s="1"/>
      <c r="AK50282" s="1"/>
      <c r="AL50282" s="1"/>
    </row>
    <row r="50283">
      <c r="I50283" s="1"/>
      <c r="J50283" s="1"/>
      <c r="K50283" s="1"/>
      <c r="AA50283" s="1"/>
      <c r="AB50283" s="1"/>
      <c r="AC50283" s="1"/>
      <c r="AJ50283" s="1"/>
      <c r="AK50283" s="1"/>
      <c r="AL50283" s="1"/>
    </row>
    <row r="50284">
      <c r="I50284" s="1"/>
      <c r="J50284" s="1"/>
      <c r="K50284" s="1"/>
      <c r="AA50284" s="1"/>
      <c r="AB50284" s="1"/>
      <c r="AC50284" s="1"/>
      <c r="AJ50284" s="1"/>
      <c r="AK50284" s="1"/>
      <c r="AL50284" s="1"/>
    </row>
    <row r="50285">
      <c r="I50285" s="1"/>
      <c r="J50285" s="1"/>
      <c r="K50285" s="1"/>
      <c r="AA50285" s="1"/>
      <c r="AB50285" s="1"/>
      <c r="AC50285" s="1"/>
      <c r="AJ50285" s="1"/>
      <c r="AK50285" s="1"/>
      <c r="AL50285" s="1"/>
    </row>
    <row r="50286">
      <c r="I50286" s="1"/>
      <c r="J50286" s="1"/>
      <c r="K50286" s="1"/>
      <c r="AA50286" s="1"/>
      <c r="AB50286" s="1"/>
      <c r="AC50286" s="1"/>
      <c r="AJ50286" s="1"/>
      <c r="AK50286" s="1"/>
      <c r="AL50286" s="1"/>
    </row>
    <row r="50287">
      <c r="I50287" s="1"/>
      <c r="J50287" s="1"/>
      <c r="K50287" s="1"/>
      <c r="AA50287" s="1"/>
      <c r="AB50287" s="1"/>
      <c r="AC50287" s="1"/>
      <c r="AJ50287" s="1"/>
      <c r="AK50287" s="1"/>
      <c r="AL50287" s="1"/>
    </row>
    <row r="50288">
      <c r="I50288" s="1"/>
      <c r="J50288" s="1"/>
      <c r="K50288" s="1"/>
      <c r="AA50288" s="1"/>
      <c r="AB50288" s="1"/>
      <c r="AC50288" s="1"/>
      <c r="AJ50288" s="1"/>
      <c r="AK50288" s="1"/>
      <c r="AL50288" s="1"/>
    </row>
    <row r="50289">
      <c r="I50289" s="1"/>
      <c r="J50289" s="1"/>
      <c r="K50289" s="1"/>
      <c r="AA50289" s="1"/>
      <c r="AB50289" s="1"/>
      <c r="AC50289" s="1"/>
      <c r="AJ50289" s="1"/>
      <c r="AK50289" s="1"/>
      <c r="AL50289" s="1"/>
    </row>
    <row r="50290">
      <c r="I50290" s="1"/>
      <c r="J50290" s="1"/>
      <c r="K50290" s="1"/>
      <c r="AA50290" s="1"/>
      <c r="AB50290" s="1"/>
      <c r="AC50290" s="1"/>
      <c r="AJ50290" s="1"/>
      <c r="AK50290" s="1"/>
      <c r="AL50290" s="1"/>
    </row>
    <row r="50291">
      <c r="I50291" s="1"/>
      <c r="J50291" s="1"/>
      <c r="K50291" s="1"/>
      <c r="AA50291" s="1"/>
      <c r="AB50291" s="1"/>
      <c r="AC50291" s="1"/>
      <c r="AJ50291" s="1"/>
      <c r="AK50291" s="1"/>
      <c r="AL50291" s="1"/>
    </row>
    <row r="50292">
      <c r="I50292" s="1"/>
      <c r="J50292" s="1"/>
      <c r="K50292" s="1"/>
      <c r="AA50292" s="1"/>
      <c r="AB50292" s="1"/>
      <c r="AC50292" s="1"/>
      <c r="AJ50292" s="1"/>
      <c r="AK50292" s="1"/>
      <c r="AL50292" s="1"/>
    </row>
    <row r="50293">
      <c r="I50293" s="1"/>
      <c r="J50293" s="1"/>
      <c r="K50293" s="1"/>
      <c r="AA50293" s="1"/>
      <c r="AB50293" s="1"/>
      <c r="AC50293" s="1"/>
      <c r="AJ50293" s="1"/>
      <c r="AK50293" s="1"/>
      <c r="AL50293" s="1"/>
    </row>
    <row r="50294">
      <c r="I50294" s="1"/>
      <c r="J50294" s="1"/>
      <c r="K50294" s="1"/>
      <c r="AA50294" s="1"/>
      <c r="AB50294" s="1"/>
      <c r="AC50294" s="1"/>
      <c r="AJ50294" s="1"/>
      <c r="AK50294" s="1"/>
      <c r="AL50294" s="1"/>
    </row>
    <row r="50295">
      <c r="I50295" s="1"/>
      <c r="J50295" s="1"/>
      <c r="K50295" s="1"/>
      <c r="AA50295" s="1"/>
      <c r="AB50295" s="1"/>
      <c r="AC50295" s="1"/>
      <c r="AJ50295" s="1"/>
      <c r="AK50295" s="1"/>
      <c r="AL50295" s="1"/>
    </row>
    <row r="50296">
      <c r="I50296" s="1"/>
      <c r="J50296" s="1"/>
      <c r="K50296" s="1"/>
      <c r="AA50296" s="1"/>
      <c r="AB50296" s="1"/>
      <c r="AC50296" s="1"/>
      <c r="AJ50296" s="1"/>
      <c r="AK50296" s="1"/>
      <c r="AL50296" s="1"/>
    </row>
    <row r="50297">
      <c r="I50297" s="1"/>
      <c r="J50297" s="1"/>
      <c r="K50297" s="1"/>
      <c r="AA50297" s="1"/>
      <c r="AB50297" s="1"/>
      <c r="AC50297" s="1"/>
      <c r="AJ50297" s="1"/>
      <c r="AK50297" s="1"/>
      <c r="AL50297" s="1"/>
    </row>
    <row r="50298">
      <c r="I50298" s="1"/>
      <c r="J50298" s="1"/>
      <c r="K50298" s="1"/>
      <c r="AA50298" s="1"/>
      <c r="AB50298" s="1"/>
      <c r="AC50298" s="1"/>
      <c r="AJ50298" s="1"/>
      <c r="AK50298" s="1"/>
      <c r="AL50298" s="1"/>
    </row>
    <row r="50299">
      <c r="I50299" s="1"/>
      <c r="J50299" s="1"/>
      <c r="K50299" s="1"/>
      <c r="AA50299" s="1"/>
      <c r="AB50299" s="1"/>
      <c r="AC50299" s="1"/>
      <c r="AJ50299" s="1"/>
      <c r="AK50299" s="1"/>
      <c r="AL50299" s="1"/>
    </row>
    <row r="50300">
      <c r="I50300" s="1"/>
      <c r="J50300" s="1"/>
      <c r="K50300" s="1"/>
      <c r="AA50300" s="1"/>
      <c r="AB50300" s="1"/>
      <c r="AC50300" s="1"/>
      <c r="AJ50300" s="1"/>
      <c r="AK50300" s="1"/>
      <c r="AL50300" s="1"/>
    </row>
    <row r="50301">
      <c r="I50301" s="1"/>
      <c r="J50301" s="1"/>
      <c r="K50301" s="1"/>
      <c r="AA50301" s="1"/>
      <c r="AB50301" s="1"/>
      <c r="AC50301" s="1"/>
      <c r="AJ50301" s="1"/>
      <c r="AK50301" s="1"/>
      <c r="AL50301" s="1"/>
    </row>
    <row r="50302">
      <c r="I50302" s="1"/>
      <c r="J50302" s="1"/>
      <c r="K50302" s="1"/>
      <c r="AA50302" s="1"/>
      <c r="AB50302" s="1"/>
      <c r="AC50302" s="1"/>
      <c r="AJ50302" s="1"/>
      <c r="AK50302" s="1"/>
      <c r="AL50302" s="1"/>
    </row>
    <row r="50303">
      <c r="I50303" s="1"/>
      <c r="J50303" s="1"/>
      <c r="K50303" s="1"/>
      <c r="AA50303" s="1"/>
      <c r="AB50303" s="1"/>
      <c r="AC50303" s="1"/>
      <c r="AJ50303" s="1"/>
      <c r="AK50303" s="1"/>
      <c r="AL50303" s="1"/>
    </row>
    <row r="50304">
      <c r="I50304" s="1"/>
      <c r="J50304" s="1"/>
      <c r="K50304" s="1"/>
      <c r="AA50304" s="1"/>
      <c r="AB50304" s="1"/>
      <c r="AC50304" s="1"/>
      <c r="AJ50304" s="1"/>
      <c r="AK50304" s="1"/>
      <c r="AL50304" s="1"/>
    </row>
    <row r="50305">
      <c r="I50305" s="1"/>
      <c r="J50305" s="1"/>
      <c r="K50305" s="1"/>
      <c r="AA50305" s="1"/>
      <c r="AB50305" s="1"/>
      <c r="AC50305" s="1"/>
      <c r="AJ50305" s="1"/>
      <c r="AK50305" s="1"/>
      <c r="AL50305" s="1"/>
    </row>
    <row r="50306">
      <c r="I50306" s="1"/>
      <c r="J50306" s="1"/>
      <c r="K50306" s="1"/>
      <c r="AA50306" s="1"/>
      <c r="AB50306" s="1"/>
      <c r="AC50306" s="1"/>
      <c r="AJ50306" s="1"/>
      <c r="AK50306" s="1"/>
      <c r="AL50306" s="1"/>
    </row>
    <row r="50307">
      <c r="I50307" s="1"/>
      <c r="J50307" s="1"/>
      <c r="K50307" s="1"/>
      <c r="AA50307" s="1"/>
      <c r="AB50307" s="1"/>
      <c r="AC50307" s="1"/>
      <c r="AJ50307" s="1"/>
      <c r="AK50307" s="1"/>
      <c r="AL50307" s="1"/>
    </row>
    <row r="50308">
      <c r="I50308" s="1"/>
      <c r="J50308" s="1"/>
      <c r="K50308" s="1"/>
      <c r="AA50308" s="1"/>
      <c r="AB50308" s="1"/>
      <c r="AC50308" s="1"/>
      <c r="AJ50308" s="1"/>
      <c r="AK50308" s="1"/>
      <c r="AL50308" s="1"/>
    </row>
    <row r="50309">
      <c r="I50309" s="1"/>
      <c r="J50309" s="1"/>
      <c r="K50309" s="1"/>
      <c r="AA50309" s="1"/>
      <c r="AB50309" s="1"/>
      <c r="AC50309" s="1"/>
      <c r="AJ50309" s="1"/>
      <c r="AK50309" s="1"/>
      <c r="AL50309" s="1"/>
    </row>
    <row r="50310">
      <c r="I50310" s="1"/>
      <c r="J50310" s="1"/>
      <c r="K50310" s="1"/>
      <c r="AA50310" s="1"/>
      <c r="AB50310" s="1"/>
      <c r="AC50310" s="1"/>
      <c r="AJ50310" s="1"/>
      <c r="AK50310" s="1"/>
      <c r="AL50310" s="1"/>
    </row>
    <row r="50311">
      <c r="I50311" s="1"/>
      <c r="J50311" s="1"/>
      <c r="K50311" s="1"/>
      <c r="AA50311" s="1"/>
      <c r="AB50311" s="1"/>
      <c r="AC50311" s="1"/>
      <c r="AJ50311" s="1"/>
      <c r="AK50311" s="1"/>
      <c r="AL50311" s="1"/>
    </row>
    <row r="50312">
      <c r="I50312" s="1"/>
      <c r="J50312" s="1"/>
      <c r="K50312" s="1"/>
      <c r="AA50312" s="1"/>
      <c r="AB50312" s="1"/>
      <c r="AC50312" s="1"/>
      <c r="AJ50312" s="1"/>
      <c r="AK50312" s="1"/>
      <c r="AL50312" s="1"/>
    </row>
    <row r="50313">
      <c r="I50313" s="1"/>
      <c r="J50313" s="1"/>
      <c r="K50313" s="1"/>
      <c r="AA50313" s="1"/>
      <c r="AB50313" s="1"/>
      <c r="AC50313" s="1"/>
      <c r="AJ50313" s="1"/>
      <c r="AK50313" s="1"/>
      <c r="AL50313" s="1"/>
    </row>
    <row r="50314">
      <c r="I50314" s="1"/>
      <c r="J50314" s="1"/>
      <c r="K50314" s="1"/>
      <c r="AA50314" s="1"/>
      <c r="AB50314" s="1"/>
      <c r="AC50314" s="1"/>
      <c r="AJ50314" s="1"/>
      <c r="AK50314" s="1"/>
      <c r="AL50314" s="1"/>
    </row>
    <row r="50315">
      <c r="I50315" s="1"/>
      <c r="J50315" s="1"/>
      <c r="K50315" s="1"/>
      <c r="AA50315" s="1"/>
      <c r="AB50315" s="1"/>
      <c r="AC50315" s="1"/>
      <c r="AJ50315" s="1"/>
      <c r="AK50315" s="1"/>
      <c r="AL50315" s="1"/>
    </row>
    <row r="50316">
      <c r="I50316" s="1"/>
      <c r="J50316" s="1"/>
      <c r="K50316" s="1"/>
      <c r="AA50316" s="1"/>
      <c r="AB50316" s="1"/>
      <c r="AC50316" s="1"/>
      <c r="AJ50316" s="1"/>
      <c r="AK50316" s="1"/>
      <c r="AL50316" s="1"/>
    </row>
    <row r="50317">
      <c r="I50317" s="1"/>
      <c r="J50317" s="1"/>
      <c r="K50317" s="1"/>
      <c r="AA50317" s="1"/>
      <c r="AB50317" s="1"/>
      <c r="AC50317" s="1"/>
      <c r="AJ50317" s="1"/>
      <c r="AK50317" s="1"/>
      <c r="AL50317" s="1"/>
    </row>
    <row r="50318">
      <c r="I50318" s="1"/>
      <c r="J50318" s="1"/>
      <c r="K50318" s="1"/>
      <c r="AA50318" s="1"/>
      <c r="AB50318" s="1"/>
      <c r="AC50318" s="1"/>
      <c r="AJ50318" s="1"/>
      <c r="AK50318" s="1"/>
      <c r="AL50318" s="1"/>
    </row>
    <row r="50319">
      <c r="I50319" s="1"/>
      <c r="J50319" s="1"/>
      <c r="K50319" s="1"/>
      <c r="AA50319" s="1"/>
      <c r="AB50319" s="1"/>
      <c r="AC50319" s="1"/>
      <c r="AJ50319" s="1"/>
      <c r="AK50319" s="1"/>
      <c r="AL50319" s="1"/>
    </row>
    <row r="50320">
      <c r="I50320" s="1"/>
      <c r="J50320" s="1"/>
      <c r="K50320" s="1"/>
      <c r="AA50320" s="1"/>
      <c r="AB50320" s="1"/>
      <c r="AC50320" s="1"/>
      <c r="AJ50320" s="1"/>
      <c r="AK50320" s="1"/>
      <c r="AL50320" s="1"/>
    </row>
    <row r="50321">
      <c r="I50321" s="1"/>
      <c r="J50321" s="1"/>
      <c r="K50321" s="1"/>
      <c r="AA50321" s="1"/>
      <c r="AB50321" s="1"/>
      <c r="AC50321" s="1"/>
      <c r="AJ50321" s="1"/>
      <c r="AK50321" s="1"/>
      <c r="AL50321" s="1"/>
    </row>
    <row r="50322">
      <c r="I50322" s="1"/>
      <c r="J50322" s="1"/>
      <c r="K50322" s="1"/>
      <c r="AA50322" s="1"/>
      <c r="AB50322" s="1"/>
      <c r="AC50322" s="1"/>
      <c r="AJ50322" s="1"/>
      <c r="AK50322" s="1"/>
      <c r="AL50322" s="1"/>
    </row>
    <row r="50323">
      <c r="I50323" s="1"/>
      <c r="J50323" s="1"/>
      <c r="K50323" s="1"/>
      <c r="AA50323" s="1"/>
      <c r="AB50323" s="1"/>
      <c r="AC50323" s="1"/>
      <c r="AJ50323" s="1"/>
      <c r="AK50323" s="1"/>
      <c r="AL50323" s="1"/>
    </row>
    <row r="50324">
      <c r="I50324" s="1"/>
      <c r="J50324" s="1"/>
      <c r="K50324" s="1"/>
      <c r="AA50324" s="1"/>
      <c r="AB50324" s="1"/>
      <c r="AC50324" s="1"/>
      <c r="AJ50324" s="1"/>
      <c r="AK50324" s="1"/>
      <c r="AL50324" s="1"/>
    </row>
    <row r="50325">
      <c r="I50325" s="1"/>
      <c r="J50325" s="1"/>
      <c r="K50325" s="1"/>
      <c r="AA50325" s="1"/>
      <c r="AB50325" s="1"/>
      <c r="AC50325" s="1"/>
      <c r="AJ50325" s="1"/>
      <c r="AK50325" s="1"/>
      <c r="AL50325" s="1"/>
    </row>
    <row r="50326">
      <c r="I50326" s="1"/>
      <c r="J50326" s="1"/>
      <c r="K50326" s="1"/>
      <c r="AA50326" s="1"/>
      <c r="AB50326" s="1"/>
      <c r="AC50326" s="1"/>
      <c r="AJ50326" s="1"/>
      <c r="AK50326" s="1"/>
      <c r="AL50326" s="1"/>
    </row>
    <row r="50327">
      <c r="I50327" s="1"/>
      <c r="J50327" s="1"/>
      <c r="K50327" s="1"/>
      <c r="AA50327" s="1"/>
      <c r="AB50327" s="1"/>
      <c r="AC50327" s="1"/>
      <c r="AJ50327" s="1"/>
      <c r="AK50327" s="1"/>
      <c r="AL50327" s="1"/>
    </row>
    <row r="50328">
      <c r="I50328" s="1"/>
      <c r="J50328" s="1"/>
      <c r="K50328" s="1"/>
      <c r="AA50328" s="1"/>
      <c r="AB50328" s="1"/>
      <c r="AC50328" s="1"/>
      <c r="AJ50328" s="1"/>
      <c r="AK50328" s="1"/>
      <c r="AL50328" s="1"/>
    </row>
    <row r="50329">
      <c r="I50329" s="1"/>
      <c r="J50329" s="1"/>
      <c r="K50329" s="1"/>
      <c r="AA50329" s="1"/>
      <c r="AB50329" s="1"/>
      <c r="AC50329" s="1"/>
      <c r="AJ50329" s="1"/>
      <c r="AK50329" s="1"/>
      <c r="AL50329" s="1"/>
    </row>
    <row r="50330">
      <c r="I50330" s="1"/>
      <c r="J50330" s="1"/>
      <c r="K50330" s="1"/>
      <c r="AA50330" s="1"/>
      <c r="AB50330" s="1"/>
      <c r="AC50330" s="1"/>
      <c r="AJ50330" s="1"/>
      <c r="AK50330" s="1"/>
      <c r="AL50330" s="1"/>
    </row>
    <row r="50331">
      <c r="I50331" s="1"/>
      <c r="J50331" s="1"/>
      <c r="K50331" s="1"/>
      <c r="AA50331" s="1"/>
      <c r="AB50331" s="1"/>
      <c r="AC50331" s="1"/>
      <c r="AJ50331" s="1"/>
      <c r="AK50331" s="1"/>
      <c r="AL50331" s="1"/>
    </row>
    <row r="50332">
      <c r="I50332" s="1"/>
      <c r="J50332" s="1"/>
      <c r="K50332" s="1"/>
      <c r="AA50332" s="1"/>
      <c r="AB50332" s="1"/>
      <c r="AC50332" s="1"/>
      <c r="AJ50332" s="1"/>
      <c r="AK50332" s="1"/>
      <c r="AL50332" s="1"/>
    </row>
    <row r="50333">
      <c r="I50333" s="1"/>
      <c r="J50333" s="1"/>
      <c r="K50333" s="1"/>
      <c r="AA50333" s="1"/>
      <c r="AB50333" s="1"/>
      <c r="AC50333" s="1"/>
      <c r="AJ50333" s="1"/>
      <c r="AK50333" s="1"/>
      <c r="AL50333" s="1"/>
    </row>
    <row r="50334">
      <c r="I50334" s="1"/>
      <c r="J50334" s="1"/>
      <c r="K50334" s="1"/>
      <c r="AA50334" s="1"/>
      <c r="AB50334" s="1"/>
      <c r="AC50334" s="1"/>
      <c r="AJ50334" s="1"/>
      <c r="AK50334" s="1"/>
      <c r="AL50334" s="1"/>
    </row>
    <row r="50335">
      <c r="I50335" s="1"/>
      <c r="J50335" s="1"/>
      <c r="K50335" s="1"/>
      <c r="AA50335" s="1"/>
      <c r="AB50335" s="1"/>
      <c r="AC50335" s="1"/>
      <c r="AJ50335" s="1"/>
      <c r="AK50335" s="1"/>
      <c r="AL50335" s="1"/>
    </row>
    <row r="50336">
      <c r="I50336" s="1"/>
      <c r="J50336" s="1"/>
      <c r="K50336" s="1"/>
      <c r="AA50336" s="1"/>
      <c r="AB50336" s="1"/>
      <c r="AC50336" s="1"/>
      <c r="AJ50336" s="1"/>
      <c r="AK50336" s="1"/>
      <c r="AL50336" s="1"/>
    </row>
    <row r="50337">
      <c r="I50337" s="1"/>
      <c r="J50337" s="1"/>
      <c r="K50337" s="1"/>
      <c r="AA50337" s="1"/>
      <c r="AB50337" s="1"/>
      <c r="AC50337" s="1"/>
      <c r="AJ50337" s="1"/>
      <c r="AK50337" s="1"/>
      <c r="AL50337" s="1"/>
    </row>
    <row r="50338">
      <c r="I50338" s="1"/>
      <c r="J50338" s="1"/>
      <c r="K50338" s="1"/>
      <c r="AA50338" s="1"/>
      <c r="AB50338" s="1"/>
      <c r="AC50338" s="1"/>
      <c r="AJ50338" s="1"/>
      <c r="AK50338" s="1"/>
      <c r="AL50338" s="1"/>
    </row>
    <row r="50339">
      <c r="I50339" s="1"/>
      <c r="J50339" s="1"/>
      <c r="K50339" s="1"/>
      <c r="AA50339" s="1"/>
      <c r="AB50339" s="1"/>
      <c r="AC50339" s="1"/>
      <c r="AJ50339" s="1"/>
      <c r="AK50339" s="1"/>
      <c r="AL50339" s="1"/>
    </row>
    <row r="50340">
      <c r="I50340" s="1"/>
      <c r="J50340" s="1"/>
      <c r="K50340" s="1"/>
      <c r="AA50340" s="1"/>
      <c r="AB50340" s="1"/>
      <c r="AC50340" s="1"/>
      <c r="AJ50340" s="1"/>
      <c r="AK50340" s="1"/>
      <c r="AL50340" s="1"/>
    </row>
    <row r="50341">
      <c r="I50341" s="1"/>
      <c r="J50341" s="1"/>
      <c r="K50341" s="1"/>
      <c r="AA50341" s="1"/>
      <c r="AB50341" s="1"/>
      <c r="AC50341" s="1"/>
      <c r="AJ50341" s="1"/>
      <c r="AK50341" s="1"/>
      <c r="AL50341" s="1"/>
    </row>
    <row r="50342">
      <c r="I50342" s="1"/>
      <c r="J50342" s="1"/>
      <c r="K50342" s="1"/>
      <c r="AA50342" s="1"/>
      <c r="AB50342" s="1"/>
      <c r="AC50342" s="1"/>
      <c r="AJ50342" s="1"/>
      <c r="AK50342" s="1"/>
      <c r="AL50342" s="1"/>
    </row>
    <row r="50343">
      <c r="I50343" s="1"/>
      <c r="J50343" s="1"/>
      <c r="K50343" s="1"/>
      <c r="AA50343" s="1"/>
      <c r="AB50343" s="1"/>
      <c r="AC50343" s="1"/>
      <c r="AJ50343" s="1"/>
      <c r="AK50343" s="1"/>
      <c r="AL50343" s="1"/>
    </row>
    <row r="50344">
      <c r="I50344" s="1"/>
      <c r="J50344" s="1"/>
      <c r="K50344" s="1"/>
      <c r="AA50344" s="1"/>
      <c r="AB50344" s="1"/>
      <c r="AC50344" s="1"/>
      <c r="AJ50344" s="1"/>
      <c r="AK50344" s="1"/>
      <c r="AL50344" s="1"/>
    </row>
    <row r="50345">
      <c r="I50345" s="1"/>
      <c r="J50345" s="1"/>
      <c r="K50345" s="1"/>
      <c r="AA50345" s="1"/>
      <c r="AB50345" s="1"/>
      <c r="AC50345" s="1"/>
      <c r="AJ50345" s="1"/>
      <c r="AK50345" s="1"/>
      <c r="AL50345" s="1"/>
    </row>
    <row r="50346">
      <c r="I50346" s="1"/>
      <c r="J50346" s="1"/>
      <c r="K50346" s="1"/>
      <c r="AA50346" s="1"/>
      <c r="AB50346" s="1"/>
      <c r="AC50346" s="1"/>
      <c r="AJ50346" s="1"/>
      <c r="AK50346" s="1"/>
      <c r="AL50346" s="1"/>
    </row>
    <row r="50347">
      <c r="I50347" s="1"/>
      <c r="J50347" s="1"/>
      <c r="K50347" s="1"/>
      <c r="AA50347" s="1"/>
      <c r="AB50347" s="1"/>
      <c r="AC50347" s="1"/>
      <c r="AJ50347" s="1"/>
      <c r="AK50347" s="1"/>
      <c r="AL50347" s="1"/>
    </row>
    <row r="50348">
      <c r="I50348" s="1"/>
      <c r="J50348" s="1"/>
      <c r="K50348" s="1"/>
      <c r="AA50348" s="1"/>
      <c r="AB50348" s="1"/>
      <c r="AC50348" s="1"/>
      <c r="AJ50348" s="1"/>
      <c r="AK50348" s="1"/>
      <c r="AL50348" s="1"/>
    </row>
    <row r="50349">
      <c r="I50349" s="1"/>
      <c r="J50349" s="1"/>
      <c r="K50349" s="1"/>
      <c r="AA50349" s="1"/>
      <c r="AB50349" s="1"/>
      <c r="AC50349" s="1"/>
      <c r="AJ50349" s="1"/>
      <c r="AK50349" s="1"/>
      <c r="AL50349" s="1"/>
    </row>
    <row r="50350">
      <c r="I50350" s="1"/>
      <c r="J50350" s="1"/>
      <c r="K50350" s="1"/>
      <c r="AA50350" s="1"/>
      <c r="AB50350" s="1"/>
      <c r="AC50350" s="1"/>
      <c r="AJ50350" s="1"/>
      <c r="AK50350" s="1"/>
      <c r="AL50350" s="1"/>
    </row>
    <row r="50351">
      <c r="I50351" s="1"/>
      <c r="J50351" s="1"/>
      <c r="K50351" s="1"/>
      <c r="AA50351" s="1"/>
      <c r="AB50351" s="1"/>
      <c r="AC50351" s="1"/>
      <c r="AJ50351" s="1"/>
      <c r="AK50351" s="1"/>
      <c r="AL50351" s="1"/>
    </row>
    <row r="50352">
      <c r="I50352" s="1"/>
      <c r="J50352" s="1"/>
      <c r="K50352" s="1"/>
      <c r="AA50352" s="1"/>
      <c r="AB50352" s="1"/>
      <c r="AC50352" s="1"/>
      <c r="AJ50352" s="1"/>
      <c r="AK50352" s="1"/>
      <c r="AL50352" s="1"/>
    </row>
    <row r="50353">
      <c r="I50353" s="1"/>
      <c r="J50353" s="1"/>
      <c r="K50353" s="1"/>
      <c r="AA50353" s="1"/>
      <c r="AB50353" s="1"/>
      <c r="AC50353" s="1"/>
      <c r="AJ50353" s="1"/>
      <c r="AK50353" s="1"/>
      <c r="AL50353" s="1"/>
    </row>
    <row r="50354">
      <c r="I50354" s="1"/>
      <c r="J50354" s="1"/>
      <c r="K50354" s="1"/>
      <c r="AA50354" s="1"/>
      <c r="AB50354" s="1"/>
      <c r="AC50354" s="1"/>
      <c r="AJ50354" s="1"/>
      <c r="AK50354" s="1"/>
      <c r="AL50354" s="1"/>
    </row>
    <row r="50355">
      <c r="I50355" s="1"/>
      <c r="J50355" s="1"/>
      <c r="K50355" s="1"/>
      <c r="AA50355" s="1"/>
      <c r="AB50355" s="1"/>
      <c r="AC50355" s="1"/>
      <c r="AJ50355" s="1"/>
      <c r="AK50355" s="1"/>
      <c r="AL50355" s="1"/>
    </row>
    <row r="50356">
      <c r="I50356" s="1"/>
      <c r="J50356" s="1"/>
      <c r="K50356" s="1"/>
      <c r="AA50356" s="1"/>
      <c r="AB50356" s="1"/>
      <c r="AC50356" s="1"/>
      <c r="AJ50356" s="1"/>
      <c r="AK50356" s="1"/>
      <c r="AL50356" s="1"/>
    </row>
    <row r="50357">
      <c r="I50357" s="1"/>
      <c r="J50357" s="1"/>
      <c r="K50357" s="1"/>
      <c r="AA50357" s="1"/>
      <c r="AB50357" s="1"/>
      <c r="AC50357" s="1"/>
      <c r="AJ50357" s="1"/>
      <c r="AK50357" s="1"/>
      <c r="AL50357" s="1"/>
    </row>
    <row r="50358">
      <c r="I50358" s="1"/>
      <c r="J50358" s="1"/>
      <c r="K50358" s="1"/>
      <c r="AA50358" s="1"/>
      <c r="AB50358" s="1"/>
      <c r="AC50358" s="1"/>
      <c r="AJ50358" s="1"/>
      <c r="AK50358" s="1"/>
      <c r="AL50358" s="1"/>
    </row>
    <row r="50359">
      <c r="I50359" s="1"/>
      <c r="J50359" s="1"/>
      <c r="K50359" s="1"/>
      <c r="AA50359" s="1"/>
      <c r="AB50359" s="1"/>
      <c r="AC50359" s="1"/>
      <c r="AJ50359" s="1"/>
      <c r="AK50359" s="1"/>
      <c r="AL50359" s="1"/>
    </row>
    <row r="50360">
      <c r="I50360" s="1"/>
      <c r="J50360" s="1"/>
      <c r="K50360" s="1"/>
      <c r="AA50360" s="1"/>
      <c r="AB50360" s="1"/>
      <c r="AC50360" s="1"/>
      <c r="AJ50360" s="1"/>
      <c r="AK50360" s="1"/>
      <c r="AL50360" s="1"/>
    </row>
    <row r="50361">
      <c r="I50361" s="1"/>
      <c r="J50361" s="1"/>
      <c r="K50361" s="1"/>
      <c r="AA50361" s="1"/>
      <c r="AB50361" s="1"/>
      <c r="AC50361" s="1"/>
      <c r="AJ50361" s="1"/>
      <c r="AK50361" s="1"/>
      <c r="AL50361" s="1"/>
    </row>
    <row r="50362">
      <c r="I50362" s="1"/>
      <c r="J50362" s="1"/>
      <c r="K50362" s="1"/>
      <c r="AA50362" s="1"/>
      <c r="AB50362" s="1"/>
      <c r="AC50362" s="1"/>
      <c r="AJ50362" s="1"/>
      <c r="AK50362" s="1"/>
      <c r="AL50362" s="1"/>
    </row>
    <row r="50363">
      <c r="I50363" s="1"/>
      <c r="J50363" s="1"/>
      <c r="K50363" s="1"/>
      <c r="AA50363" s="1"/>
      <c r="AB50363" s="1"/>
      <c r="AC50363" s="1"/>
      <c r="AJ50363" s="1"/>
      <c r="AK50363" s="1"/>
      <c r="AL50363" s="1"/>
    </row>
    <row r="50364">
      <c r="I50364" s="1"/>
      <c r="J50364" s="1"/>
      <c r="K50364" s="1"/>
      <c r="AA50364" s="1"/>
      <c r="AB50364" s="1"/>
      <c r="AC50364" s="1"/>
      <c r="AJ50364" s="1"/>
      <c r="AK50364" s="1"/>
      <c r="AL50364" s="1"/>
    </row>
    <row r="50365">
      <c r="I50365" s="1"/>
      <c r="J50365" s="1"/>
      <c r="K50365" s="1"/>
      <c r="AA50365" s="1"/>
      <c r="AB50365" s="1"/>
      <c r="AC50365" s="1"/>
      <c r="AJ50365" s="1"/>
      <c r="AK50365" s="1"/>
      <c r="AL50365" s="1"/>
    </row>
    <row r="50366">
      <c r="I50366" s="1"/>
      <c r="J50366" s="1"/>
      <c r="K50366" s="1"/>
      <c r="AA50366" s="1"/>
      <c r="AB50366" s="1"/>
      <c r="AC50366" s="1"/>
      <c r="AJ50366" s="1"/>
      <c r="AK50366" s="1"/>
      <c r="AL50366" s="1"/>
    </row>
    <row r="50367">
      <c r="I50367" s="1"/>
      <c r="J50367" s="1"/>
      <c r="K50367" s="1"/>
      <c r="AA50367" s="1"/>
      <c r="AB50367" s="1"/>
      <c r="AC50367" s="1"/>
      <c r="AJ50367" s="1"/>
      <c r="AK50367" s="1"/>
      <c r="AL50367" s="1"/>
    </row>
    <row r="50368">
      <c r="I50368" s="1"/>
      <c r="J50368" s="1"/>
      <c r="K50368" s="1"/>
      <c r="AA50368" s="1"/>
      <c r="AB50368" s="1"/>
      <c r="AC50368" s="1"/>
      <c r="AJ50368" s="1"/>
      <c r="AK50368" s="1"/>
      <c r="AL50368" s="1"/>
    </row>
    <row r="50369">
      <c r="I50369" s="1"/>
      <c r="J50369" s="1"/>
      <c r="K50369" s="1"/>
      <c r="AA50369" s="1"/>
      <c r="AB50369" s="1"/>
      <c r="AC50369" s="1"/>
      <c r="AJ50369" s="1"/>
      <c r="AK50369" s="1"/>
      <c r="AL50369" s="1"/>
    </row>
    <row r="50370">
      <c r="I50370" s="1"/>
      <c r="J50370" s="1"/>
      <c r="K50370" s="1"/>
      <c r="AA50370" s="1"/>
      <c r="AB50370" s="1"/>
      <c r="AC50370" s="1"/>
      <c r="AJ50370" s="1"/>
      <c r="AK50370" s="1"/>
      <c r="AL50370" s="1"/>
    </row>
    <row r="50371">
      <c r="I50371" s="1"/>
      <c r="J50371" s="1"/>
      <c r="K50371" s="1"/>
      <c r="AA50371" s="1"/>
      <c r="AB50371" s="1"/>
      <c r="AC50371" s="1"/>
      <c r="AJ50371" s="1"/>
      <c r="AK50371" s="1"/>
      <c r="AL50371" s="1"/>
    </row>
    <row r="50372">
      <c r="I50372" s="1"/>
      <c r="J50372" s="1"/>
      <c r="K50372" s="1"/>
      <c r="AA50372" s="1"/>
      <c r="AB50372" s="1"/>
      <c r="AC50372" s="1"/>
      <c r="AJ50372" s="1"/>
      <c r="AK50372" s="1"/>
      <c r="AL50372" s="1"/>
    </row>
    <row r="50373">
      <c r="I50373" s="1"/>
      <c r="J50373" s="1"/>
      <c r="K50373" s="1"/>
      <c r="AA50373" s="1"/>
      <c r="AB50373" s="1"/>
      <c r="AC50373" s="1"/>
      <c r="AJ50373" s="1"/>
      <c r="AK50373" s="1"/>
      <c r="AL50373" s="1"/>
    </row>
    <row r="50374">
      <c r="I50374" s="1"/>
      <c r="J50374" s="1"/>
      <c r="K50374" s="1"/>
      <c r="AA50374" s="1"/>
      <c r="AB50374" s="1"/>
      <c r="AC50374" s="1"/>
      <c r="AJ50374" s="1"/>
      <c r="AK50374" s="1"/>
      <c r="AL50374" s="1"/>
    </row>
    <row r="50375">
      <c r="I50375" s="1"/>
      <c r="J50375" s="1"/>
      <c r="K50375" s="1"/>
      <c r="AA50375" s="1"/>
      <c r="AB50375" s="1"/>
      <c r="AC50375" s="1"/>
      <c r="AJ50375" s="1"/>
      <c r="AK50375" s="1"/>
      <c r="AL50375" s="1"/>
    </row>
    <row r="50376">
      <c r="I50376" s="1"/>
      <c r="J50376" s="1"/>
      <c r="K50376" s="1"/>
      <c r="AA50376" s="1"/>
      <c r="AB50376" s="1"/>
      <c r="AC50376" s="1"/>
      <c r="AJ50376" s="1"/>
      <c r="AK50376" s="1"/>
      <c r="AL50376" s="1"/>
    </row>
    <row r="50377">
      <c r="I50377" s="1"/>
      <c r="J50377" s="1"/>
      <c r="K50377" s="1"/>
      <c r="AA50377" s="1"/>
      <c r="AB50377" s="1"/>
      <c r="AC50377" s="1"/>
      <c r="AJ50377" s="1"/>
      <c r="AK50377" s="1"/>
      <c r="AL50377" s="1"/>
    </row>
    <row r="50378">
      <c r="I50378" s="1"/>
      <c r="J50378" s="1"/>
      <c r="K50378" s="1"/>
      <c r="AA50378" s="1"/>
      <c r="AB50378" s="1"/>
      <c r="AC50378" s="1"/>
      <c r="AJ50378" s="1"/>
      <c r="AK50378" s="1"/>
      <c r="AL50378" s="1"/>
    </row>
    <row r="50379">
      <c r="I50379" s="1"/>
      <c r="J50379" s="1"/>
      <c r="K50379" s="1"/>
      <c r="AA50379" s="1"/>
      <c r="AB50379" s="1"/>
      <c r="AC50379" s="1"/>
      <c r="AJ50379" s="1"/>
      <c r="AK50379" s="1"/>
      <c r="AL50379" s="1"/>
    </row>
    <row r="50380">
      <c r="I50380" s="1"/>
      <c r="J50380" s="1"/>
      <c r="K50380" s="1"/>
      <c r="AA50380" s="1"/>
      <c r="AB50380" s="1"/>
      <c r="AC50380" s="1"/>
      <c r="AJ50380" s="1"/>
      <c r="AK50380" s="1"/>
      <c r="AL50380" s="1"/>
    </row>
    <row r="50381">
      <c r="I50381" s="1"/>
      <c r="J50381" s="1"/>
      <c r="K50381" s="1"/>
      <c r="AA50381" s="1"/>
      <c r="AB50381" s="1"/>
      <c r="AC50381" s="1"/>
      <c r="AJ50381" s="1"/>
      <c r="AK50381" s="1"/>
      <c r="AL50381" s="1"/>
    </row>
    <row r="50382">
      <c r="I50382" s="1"/>
      <c r="J50382" s="1"/>
      <c r="K50382" s="1"/>
      <c r="AA50382" s="1"/>
      <c r="AB50382" s="1"/>
      <c r="AC50382" s="1"/>
      <c r="AJ50382" s="1"/>
      <c r="AK50382" s="1"/>
      <c r="AL50382" s="1"/>
    </row>
    <row r="50383">
      <c r="I50383" s="1"/>
      <c r="J50383" s="1"/>
      <c r="K50383" s="1"/>
      <c r="AA50383" s="1"/>
      <c r="AB50383" s="1"/>
      <c r="AC50383" s="1"/>
      <c r="AJ50383" s="1"/>
      <c r="AK50383" s="1"/>
      <c r="AL50383" s="1"/>
    </row>
    <row r="50384">
      <c r="I50384" s="1"/>
      <c r="J50384" s="1"/>
      <c r="K50384" s="1"/>
      <c r="AA50384" s="1"/>
      <c r="AB50384" s="1"/>
      <c r="AC50384" s="1"/>
      <c r="AJ50384" s="1"/>
      <c r="AK50384" s="1"/>
      <c r="AL50384" s="1"/>
    </row>
    <row r="50385">
      <c r="I50385" s="1"/>
      <c r="J50385" s="1"/>
      <c r="K50385" s="1"/>
      <c r="AA50385" s="1"/>
      <c r="AB50385" s="1"/>
      <c r="AC50385" s="1"/>
      <c r="AJ50385" s="1"/>
      <c r="AK50385" s="1"/>
      <c r="AL50385" s="1"/>
    </row>
    <row r="50386">
      <c r="I50386" s="1"/>
      <c r="J50386" s="1"/>
      <c r="K50386" s="1"/>
      <c r="AA50386" s="1"/>
      <c r="AB50386" s="1"/>
      <c r="AC50386" s="1"/>
      <c r="AJ50386" s="1"/>
      <c r="AK50386" s="1"/>
      <c r="AL50386" s="1"/>
    </row>
    <row r="50387">
      <c r="I50387" s="1"/>
      <c r="J50387" s="1"/>
      <c r="K50387" s="1"/>
      <c r="AA50387" s="1"/>
      <c r="AB50387" s="1"/>
      <c r="AC50387" s="1"/>
      <c r="AJ50387" s="1"/>
      <c r="AK50387" s="1"/>
      <c r="AL50387" s="1"/>
    </row>
    <row r="50388">
      <c r="I50388" s="1"/>
      <c r="J50388" s="1"/>
      <c r="K50388" s="1"/>
      <c r="AA50388" s="1"/>
      <c r="AB50388" s="1"/>
      <c r="AC50388" s="1"/>
      <c r="AJ50388" s="1"/>
      <c r="AK50388" s="1"/>
      <c r="AL50388" s="1"/>
    </row>
    <row r="50389">
      <c r="I50389" s="1"/>
      <c r="J50389" s="1"/>
      <c r="K50389" s="1"/>
      <c r="AA50389" s="1"/>
      <c r="AB50389" s="1"/>
      <c r="AC50389" s="1"/>
      <c r="AJ50389" s="1"/>
      <c r="AK50389" s="1"/>
      <c r="AL50389" s="1"/>
    </row>
    <row r="50390">
      <c r="I50390" s="1"/>
      <c r="J50390" s="1"/>
      <c r="K50390" s="1"/>
      <c r="AA50390" s="1"/>
      <c r="AB50390" s="1"/>
      <c r="AC50390" s="1"/>
      <c r="AJ50390" s="1"/>
      <c r="AK50390" s="1"/>
      <c r="AL50390" s="1"/>
    </row>
    <row r="50391">
      <c r="I50391" s="1"/>
      <c r="J50391" s="1"/>
      <c r="K50391" s="1"/>
      <c r="AA50391" s="1"/>
      <c r="AB50391" s="1"/>
      <c r="AC50391" s="1"/>
      <c r="AJ50391" s="1"/>
      <c r="AK50391" s="1"/>
      <c r="AL50391" s="1"/>
    </row>
    <row r="50392">
      <c r="I50392" s="1"/>
      <c r="J50392" s="1"/>
      <c r="K50392" s="1"/>
      <c r="AA50392" s="1"/>
      <c r="AB50392" s="1"/>
      <c r="AC50392" s="1"/>
      <c r="AJ50392" s="1"/>
      <c r="AK50392" s="1"/>
      <c r="AL50392" s="1"/>
    </row>
    <row r="50393">
      <c r="I50393" s="1"/>
      <c r="J50393" s="1"/>
      <c r="K50393" s="1"/>
      <c r="AA50393" s="1"/>
      <c r="AB50393" s="1"/>
      <c r="AC50393" s="1"/>
      <c r="AJ50393" s="1"/>
      <c r="AK50393" s="1"/>
      <c r="AL50393" s="1"/>
    </row>
    <row r="50394">
      <c r="I50394" s="1"/>
      <c r="J50394" s="1"/>
      <c r="K50394" s="1"/>
      <c r="AA50394" s="1"/>
      <c r="AB50394" s="1"/>
      <c r="AC50394" s="1"/>
      <c r="AJ50394" s="1"/>
      <c r="AK50394" s="1"/>
      <c r="AL50394" s="1"/>
    </row>
    <row r="50395">
      <c r="I50395" s="1"/>
      <c r="J50395" s="1"/>
      <c r="K50395" s="1"/>
      <c r="AA50395" s="1"/>
      <c r="AB50395" s="1"/>
      <c r="AC50395" s="1"/>
      <c r="AJ50395" s="1"/>
      <c r="AK50395" s="1"/>
      <c r="AL50395" s="1"/>
    </row>
    <row r="50396">
      <c r="I50396" s="1"/>
      <c r="J50396" s="1"/>
      <c r="K50396" s="1"/>
      <c r="AA50396" s="1"/>
      <c r="AB50396" s="1"/>
      <c r="AC50396" s="1"/>
      <c r="AJ50396" s="1"/>
      <c r="AK50396" s="1"/>
      <c r="AL50396" s="1"/>
    </row>
    <row r="50397">
      <c r="I50397" s="1"/>
      <c r="J50397" s="1"/>
      <c r="K50397" s="1"/>
      <c r="AA50397" s="1"/>
      <c r="AB50397" s="1"/>
      <c r="AC50397" s="1"/>
      <c r="AJ50397" s="1"/>
      <c r="AK50397" s="1"/>
      <c r="AL50397" s="1"/>
    </row>
    <row r="50398">
      <c r="I50398" s="1"/>
      <c r="J50398" s="1"/>
      <c r="K50398" s="1"/>
      <c r="AA50398" s="1"/>
      <c r="AB50398" s="1"/>
      <c r="AC50398" s="1"/>
      <c r="AJ50398" s="1"/>
      <c r="AK50398" s="1"/>
      <c r="AL50398" s="1"/>
    </row>
    <row r="50399">
      <c r="I50399" s="1"/>
      <c r="J50399" s="1"/>
      <c r="K50399" s="1"/>
      <c r="AA50399" s="1"/>
      <c r="AB50399" s="1"/>
      <c r="AC50399" s="1"/>
      <c r="AJ50399" s="1"/>
      <c r="AK50399" s="1"/>
      <c r="AL50399" s="1"/>
    </row>
    <row r="50400">
      <c r="I50400" s="1"/>
      <c r="J50400" s="1"/>
      <c r="K50400" s="1"/>
      <c r="AA50400" s="1"/>
      <c r="AB50400" s="1"/>
      <c r="AC50400" s="1"/>
      <c r="AJ50400" s="1"/>
      <c r="AK50400" s="1"/>
      <c r="AL50400" s="1"/>
    </row>
    <row r="50401">
      <c r="I50401" s="1"/>
      <c r="J50401" s="1"/>
      <c r="K50401" s="1"/>
      <c r="AA50401" s="1"/>
      <c r="AB50401" s="1"/>
      <c r="AC50401" s="1"/>
      <c r="AJ50401" s="1"/>
      <c r="AK50401" s="1"/>
      <c r="AL50401" s="1"/>
    </row>
    <row r="50402">
      <c r="I50402" s="1"/>
      <c r="J50402" s="1"/>
      <c r="K50402" s="1"/>
      <c r="AA50402" s="1"/>
      <c r="AB50402" s="1"/>
      <c r="AC50402" s="1"/>
      <c r="AJ50402" s="1"/>
      <c r="AK50402" s="1"/>
      <c r="AL50402" s="1"/>
    </row>
    <row r="50403">
      <c r="I50403" s="1"/>
      <c r="J50403" s="1"/>
      <c r="K50403" s="1"/>
      <c r="AA50403" s="1"/>
      <c r="AB50403" s="1"/>
      <c r="AC50403" s="1"/>
      <c r="AJ50403" s="1"/>
      <c r="AK50403" s="1"/>
      <c r="AL50403" s="1"/>
    </row>
    <row r="50404">
      <c r="I50404" s="1"/>
      <c r="J50404" s="1"/>
      <c r="K50404" s="1"/>
      <c r="AA50404" s="1"/>
      <c r="AB50404" s="1"/>
      <c r="AC50404" s="1"/>
      <c r="AJ50404" s="1"/>
      <c r="AK50404" s="1"/>
      <c r="AL50404" s="1"/>
    </row>
    <row r="50405">
      <c r="I50405" s="1"/>
      <c r="J50405" s="1"/>
      <c r="K50405" s="1"/>
      <c r="AA50405" s="1"/>
      <c r="AB50405" s="1"/>
      <c r="AC50405" s="1"/>
      <c r="AJ50405" s="1"/>
      <c r="AK50405" s="1"/>
      <c r="AL50405" s="1"/>
    </row>
    <row r="50406">
      <c r="I50406" s="1"/>
      <c r="J50406" s="1"/>
      <c r="K50406" s="1"/>
      <c r="AA50406" s="1"/>
      <c r="AB50406" s="1"/>
      <c r="AC50406" s="1"/>
      <c r="AJ50406" s="1"/>
      <c r="AK50406" s="1"/>
      <c r="AL50406" s="1"/>
    </row>
    <row r="50407">
      <c r="I50407" s="1"/>
      <c r="J50407" s="1"/>
      <c r="K50407" s="1"/>
      <c r="AA50407" s="1"/>
      <c r="AB50407" s="1"/>
      <c r="AC50407" s="1"/>
      <c r="AJ50407" s="1"/>
      <c r="AK50407" s="1"/>
      <c r="AL50407" s="1"/>
    </row>
    <row r="50408">
      <c r="I50408" s="1"/>
      <c r="J50408" s="1"/>
      <c r="K50408" s="1"/>
      <c r="AA50408" s="1"/>
      <c r="AB50408" s="1"/>
      <c r="AC50408" s="1"/>
      <c r="AJ50408" s="1"/>
      <c r="AK50408" s="1"/>
      <c r="AL50408" s="1"/>
    </row>
    <row r="50409">
      <c r="I50409" s="1"/>
      <c r="J50409" s="1"/>
      <c r="K50409" s="1"/>
      <c r="AA50409" s="1"/>
      <c r="AB50409" s="1"/>
      <c r="AC50409" s="1"/>
      <c r="AJ50409" s="1"/>
      <c r="AK50409" s="1"/>
      <c r="AL50409" s="1"/>
    </row>
    <row r="50410">
      <c r="I50410" s="1"/>
      <c r="J50410" s="1"/>
      <c r="K50410" s="1"/>
      <c r="AA50410" s="1"/>
      <c r="AB50410" s="1"/>
      <c r="AC50410" s="1"/>
      <c r="AJ50410" s="1"/>
      <c r="AK50410" s="1"/>
      <c r="AL50410" s="1"/>
    </row>
    <row r="50411">
      <c r="I50411" s="1"/>
      <c r="J50411" s="1"/>
      <c r="K50411" s="1"/>
      <c r="AA50411" s="1"/>
      <c r="AB50411" s="1"/>
      <c r="AC50411" s="1"/>
      <c r="AJ50411" s="1"/>
      <c r="AK50411" s="1"/>
      <c r="AL50411" s="1"/>
    </row>
    <row r="50412">
      <c r="I50412" s="1"/>
      <c r="J50412" s="1"/>
      <c r="K50412" s="1"/>
      <c r="AA50412" s="1"/>
      <c r="AB50412" s="1"/>
      <c r="AC50412" s="1"/>
      <c r="AJ50412" s="1"/>
      <c r="AK50412" s="1"/>
      <c r="AL50412" s="1"/>
    </row>
    <row r="50413">
      <c r="I50413" s="1"/>
      <c r="J50413" s="1"/>
      <c r="K50413" s="1"/>
      <c r="AA50413" s="1"/>
      <c r="AB50413" s="1"/>
      <c r="AC50413" s="1"/>
      <c r="AJ50413" s="1"/>
      <c r="AK50413" s="1"/>
      <c r="AL50413" s="1"/>
    </row>
    <row r="50414">
      <c r="I50414" s="1"/>
      <c r="J50414" s="1"/>
      <c r="K50414" s="1"/>
      <c r="AA50414" s="1"/>
      <c r="AB50414" s="1"/>
      <c r="AC50414" s="1"/>
      <c r="AJ50414" s="1"/>
      <c r="AK50414" s="1"/>
      <c r="AL50414" s="1"/>
    </row>
    <row r="50415">
      <c r="I50415" s="1"/>
      <c r="J50415" s="1"/>
      <c r="K50415" s="1"/>
      <c r="AA50415" s="1"/>
      <c r="AB50415" s="1"/>
      <c r="AC50415" s="1"/>
      <c r="AJ50415" s="1"/>
      <c r="AK50415" s="1"/>
      <c r="AL50415" s="1"/>
    </row>
    <row r="50416">
      <c r="I50416" s="1"/>
      <c r="J50416" s="1"/>
      <c r="K50416" s="1"/>
      <c r="AA50416" s="1"/>
      <c r="AB50416" s="1"/>
      <c r="AC50416" s="1"/>
      <c r="AJ50416" s="1"/>
      <c r="AK50416" s="1"/>
      <c r="AL50416" s="1"/>
    </row>
    <row r="50417">
      <c r="I50417" s="1"/>
      <c r="J50417" s="1"/>
      <c r="K50417" s="1"/>
      <c r="AA50417" s="1"/>
      <c r="AB50417" s="1"/>
      <c r="AC50417" s="1"/>
      <c r="AJ50417" s="1"/>
      <c r="AK50417" s="1"/>
      <c r="AL50417" s="1"/>
    </row>
    <row r="50418">
      <c r="I50418" s="1"/>
      <c r="J50418" s="1"/>
      <c r="K50418" s="1"/>
      <c r="AA50418" s="1"/>
      <c r="AB50418" s="1"/>
      <c r="AC50418" s="1"/>
      <c r="AJ50418" s="1"/>
      <c r="AK50418" s="1"/>
      <c r="AL50418" s="1"/>
    </row>
    <row r="50419">
      <c r="I50419" s="1"/>
      <c r="J50419" s="1"/>
      <c r="K50419" s="1"/>
      <c r="AA50419" s="1"/>
      <c r="AB50419" s="1"/>
      <c r="AC50419" s="1"/>
      <c r="AJ50419" s="1"/>
      <c r="AK50419" s="1"/>
      <c r="AL50419" s="1"/>
    </row>
    <row r="50420">
      <c r="I50420" s="1"/>
      <c r="J50420" s="1"/>
      <c r="K50420" s="1"/>
      <c r="AA50420" s="1"/>
      <c r="AB50420" s="1"/>
      <c r="AC50420" s="1"/>
      <c r="AJ50420" s="1"/>
      <c r="AK50420" s="1"/>
      <c r="AL50420" s="1"/>
    </row>
    <row r="50421">
      <c r="I50421" s="1"/>
      <c r="J50421" s="1"/>
      <c r="K50421" s="1"/>
      <c r="AA50421" s="1"/>
      <c r="AB50421" s="1"/>
      <c r="AC50421" s="1"/>
      <c r="AJ50421" s="1"/>
      <c r="AK50421" s="1"/>
      <c r="AL50421" s="1"/>
    </row>
    <row r="50422">
      <c r="I50422" s="1"/>
      <c r="J50422" s="1"/>
      <c r="K50422" s="1"/>
      <c r="AA50422" s="1"/>
      <c r="AB50422" s="1"/>
      <c r="AC50422" s="1"/>
      <c r="AJ50422" s="1"/>
      <c r="AK50422" s="1"/>
      <c r="AL50422" s="1"/>
    </row>
    <row r="50423">
      <c r="I50423" s="1"/>
      <c r="J50423" s="1"/>
      <c r="K50423" s="1"/>
      <c r="AA50423" s="1"/>
      <c r="AB50423" s="1"/>
      <c r="AC50423" s="1"/>
      <c r="AJ50423" s="1"/>
      <c r="AK50423" s="1"/>
      <c r="AL50423" s="1"/>
    </row>
    <row r="50424">
      <c r="I50424" s="1"/>
      <c r="J50424" s="1"/>
      <c r="K50424" s="1"/>
      <c r="AA50424" s="1"/>
      <c r="AB50424" s="1"/>
      <c r="AC50424" s="1"/>
      <c r="AJ50424" s="1"/>
      <c r="AK50424" s="1"/>
      <c r="AL50424" s="1"/>
    </row>
    <row r="50425">
      <c r="I50425" s="1"/>
      <c r="J50425" s="1"/>
      <c r="K50425" s="1"/>
      <c r="AA50425" s="1"/>
      <c r="AB50425" s="1"/>
      <c r="AC50425" s="1"/>
      <c r="AJ50425" s="1"/>
      <c r="AK50425" s="1"/>
      <c r="AL50425" s="1"/>
    </row>
    <row r="50426">
      <c r="I50426" s="1"/>
      <c r="J50426" s="1"/>
      <c r="K50426" s="1"/>
      <c r="AA50426" s="1"/>
      <c r="AB50426" s="1"/>
      <c r="AC50426" s="1"/>
      <c r="AJ50426" s="1"/>
      <c r="AK50426" s="1"/>
      <c r="AL50426" s="1"/>
    </row>
    <row r="50427">
      <c r="I50427" s="1"/>
      <c r="J50427" s="1"/>
      <c r="K50427" s="1"/>
      <c r="AA50427" s="1"/>
      <c r="AB50427" s="1"/>
      <c r="AC50427" s="1"/>
      <c r="AJ50427" s="1"/>
      <c r="AK50427" s="1"/>
      <c r="AL50427" s="1"/>
    </row>
    <row r="50428">
      <c r="I50428" s="1"/>
      <c r="J50428" s="1"/>
      <c r="K50428" s="1"/>
      <c r="AA50428" s="1"/>
      <c r="AB50428" s="1"/>
      <c r="AC50428" s="1"/>
      <c r="AJ50428" s="1"/>
      <c r="AK50428" s="1"/>
      <c r="AL50428" s="1"/>
    </row>
    <row r="50429">
      <c r="I50429" s="1"/>
      <c r="J50429" s="1"/>
      <c r="K50429" s="1"/>
      <c r="AA50429" s="1"/>
      <c r="AB50429" s="1"/>
      <c r="AC50429" s="1"/>
      <c r="AJ50429" s="1"/>
      <c r="AK50429" s="1"/>
      <c r="AL50429" s="1"/>
    </row>
    <row r="50430">
      <c r="I50430" s="1"/>
      <c r="J50430" s="1"/>
      <c r="K50430" s="1"/>
      <c r="AA50430" s="1"/>
      <c r="AB50430" s="1"/>
      <c r="AC50430" s="1"/>
      <c r="AJ50430" s="1"/>
      <c r="AK50430" s="1"/>
      <c r="AL50430" s="1"/>
    </row>
    <row r="50431">
      <c r="I50431" s="1"/>
      <c r="J50431" s="1"/>
      <c r="K50431" s="1"/>
      <c r="AA50431" s="1"/>
      <c r="AB50431" s="1"/>
      <c r="AC50431" s="1"/>
      <c r="AJ50431" s="1"/>
      <c r="AK50431" s="1"/>
      <c r="AL50431" s="1"/>
    </row>
    <row r="50432">
      <c r="I50432" s="1"/>
      <c r="J50432" s="1"/>
      <c r="K50432" s="1"/>
      <c r="AA50432" s="1"/>
      <c r="AB50432" s="1"/>
      <c r="AC50432" s="1"/>
      <c r="AJ50432" s="1"/>
      <c r="AK50432" s="1"/>
      <c r="AL50432" s="1"/>
    </row>
    <row r="50433">
      <c r="I50433" s="1"/>
      <c r="J50433" s="1"/>
      <c r="K50433" s="1"/>
      <c r="AA50433" s="1"/>
      <c r="AB50433" s="1"/>
      <c r="AC50433" s="1"/>
      <c r="AJ50433" s="1"/>
      <c r="AK50433" s="1"/>
      <c r="AL50433" s="1"/>
    </row>
    <row r="50434">
      <c r="I50434" s="1"/>
      <c r="J50434" s="1"/>
      <c r="K50434" s="1"/>
      <c r="AA50434" s="1"/>
      <c r="AB50434" s="1"/>
      <c r="AC50434" s="1"/>
      <c r="AJ50434" s="1"/>
      <c r="AK50434" s="1"/>
      <c r="AL50434" s="1"/>
    </row>
    <row r="50435">
      <c r="I50435" s="1"/>
      <c r="J50435" s="1"/>
      <c r="K50435" s="1"/>
      <c r="AA50435" s="1"/>
      <c r="AB50435" s="1"/>
      <c r="AC50435" s="1"/>
      <c r="AJ50435" s="1"/>
      <c r="AK50435" s="1"/>
      <c r="AL50435" s="1"/>
    </row>
    <row r="50436">
      <c r="I50436" s="1"/>
      <c r="J50436" s="1"/>
      <c r="K50436" s="1"/>
      <c r="AA50436" s="1"/>
      <c r="AB50436" s="1"/>
      <c r="AC50436" s="1"/>
      <c r="AJ50436" s="1"/>
      <c r="AK50436" s="1"/>
      <c r="AL50436" s="1"/>
    </row>
    <row r="50437">
      <c r="I50437" s="1"/>
      <c r="J50437" s="1"/>
      <c r="K50437" s="1"/>
      <c r="AA50437" s="1"/>
      <c r="AB50437" s="1"/>
      <c r="AC50437" s="1"/>
      <c r="AJ50437" s="1"/>
      <c r="AK50437" s="1"/>
      <c r="AL50437" s="1"/>
    </row>
    <row r="50438">
      <c r="I50438" s="1"/>
      <c r="J50438" s="1"/>
      <c r="K50438" s="1"/>
      <c r="AA50438" s="1"/>
      <c r="AB50438" s="1"/>
      <c r="AC50438" s="1"/>
      <c r="AJ50438" s="1"/>
      <c r="AK50438" s="1"/>
      <c r="AL50438" s="1"/>
    </row>
    <row r="50439">
      <c r="I50439" s="1"/>
      <c r="J50439" s="1"/>
      <c r="K50439" s="1"/>
      <c r="AA50439" s="1"/>
      <c r="AB50439" s="1"/>
      <c r="AC50439" s="1"/>
      <c r="AJ50439" s="1"/>
      <c r="AK50439" s="1"/>
      <c r="AL50439" s="1"/>
    </row>
    <row r="50440">
      <c r="I50440" s="1"/>
      <c r="J50440" s="1"/>
      <c r="K50440" s="1"/>
      <c r="AA50440" s="1"/>
      <c r="AB50440" s="1"/>
      <c r="AC50440" s="1"/>
      <c r="AJ50440" s="1"/>
      <c r="AK50440" s="1"/>
      <c r="AL50440" s="1"/>
    </row>
    <row r="50441">
      <c r="I50441" s="1"/>
      <c r="J50441" s="1"/>
      <c r="K50441" s="1"/>
      <c r="AA50441" s="1"/>
      <c r="AB50441" s="1"/>
      <c r="AC50441" s="1"/>
      <c r="AJ50441" s="1"/>
      <c r="AK50441" s="1"/>
      <c r="AL50441" s="1"/>
    </row>
    <row r="50442">
      <c r="I50442" s="1"/>
      <c r="J50442" s="1"/>
      <c r="K50442" s="1"/>
      <c r="AA50442" s="1"/>
      <c r="AB50442" s="1"/>
      <c r="AC50442" s="1"/>
      <c r="AJ50442" s="1"/>
      <c r="AK50442" s="1"/>
      <c r="AL50442" s="1"/>
    </row>
    <row r="50443">
      <c r="I50443" s="1"/>
      <c r="J50443" s="1"/>
      <c r="K50443" s="1"/>
      <c r="AA50443" s="1"/>
      <c r="AB50443" s="1"/>
      <c r="AC50443" s="1"/>
      <c r="AJ50443" s="1"/>
      <c r="AK50443" s="1"/>
      <c r="AL50443" s="1"/>
    </row>
    <row r="50444">
      <c r="I50444" s="1"/>
      <c r="J50444" s="1"/>
      <c r="K50444" s="1"/>
      <c r="AA50444" s="1"/>
      <c r="AB50444" s="1"/>
      <c r="AC50444" s="1"/>
      <c r="AJ50444" s="1"/>
      <c r="AK50444" s="1"/>
      <c r="AL50444" s="1"/>
    </row>
    <row r="50445">
      <c r="I50445" s="1"/>
      <c r="J50445" s="1"/>
      <c r="K50445" s="1"/>
      <c r="AA50445" s="1"/>
      <c r="AB50445" s="1"/>
      <c r="AC50445" s="1"/>
      <c r="AJ50445" s="1"/>
      <c r="AK50445" s="1"/>
      <c r="AL50445" s="1"/>
    </row>
    <row r="50446">
      <c r="I50446" s="1"/>
      <c r="J50446" s="1"/>
      <c r="K50446" s="1"/>
      <c r="AA50446" s="1"/>
      <c r="AB50446" s="1"/>
      <c r="AC50446" s="1"/>
      <c r="AJ50446" s="1"/>
      <c r="AK50446" s="1"/>
      <c r="AL50446" s="1"/>
    </row>
    <row r="50447">
      <c r="I50447" s="1"/>
      <c r="J50447" s="1"/>
      <c r="K50447" s="1"/>
      <c r="AA50447" s="1"/>
      <c r="AB50447" s="1"/>
      <c r="AC50447" s="1"/>
      <c r="AJ50447" s="1"/>
      <c r="AK50447" s="1"/>
      <c r="AL50447" s="1"/>
    </row>
    <row r="50448">
      <c r="I50448" s="1"/>
      <c r="J50448" s="1"/>
      <c r="K50448" s="1"/>
      <c r="AA50448" s="1"/>
      <c r="AB50448" s="1"/>
      <c r="AC50448" s="1"/>
      <c r="AJ50448" s="1"/>
      <c r="AK50448" s="1"/>
      <c r="AL50448" s="1"/>
    </row>
    <row r="50449">
      <c r="I50449" s="1"/>
      <c r="J50449" s="1"/>
      <c r="K50449" s="1"/>
      <c r="AA50449" s="1"/>
      <c r="AB50449" s="1"/>
      <c r="AC50449" s="1"/>
      <c r="AJ50449" s="1"/>
      <c r="AK50449" s="1"/>
      <c r="AL50449" s="1"/>
    </row>
    <row r="50450">
      <c r="I50450" s="1"/>
      <c r="J50450" s="1"/>
      <c r="K50450" s="1"/>
      <c r="AA50450" s="1"/>
      <c r="AB50450" s="1"/>
      <c r="AC50450" s="1"/>
      <c r="AJ50450" s="1"/>
      <c r="AK50450" s="1"/>
      <c r="AL50450" s="1"/>
    </row>
    <row r="50451">
      <c r="I50451" s="1"/>
      <c r="J50451" s="1"/>
      <c r="K50451" s="1"/>
      <c r="AA50451" s="1"/>
      <c r="AB50451" s="1"/>
      <c r="AC50451" s="1"/>
      <c r="AJ50451" s="1"/>
      <c r="AK50451" s="1"/>
      <c r="AL50451" s="1"/>
    </row>
    <row r="50452">
      <c r="I50452" s="1"/>
      <c r="J50452" s="1"/>
      <c r="K50452" s="1"/>
      <c r="AA50452" s="1"/>
      <c r="AB50452" s="1"/>
      <c r="AC50452" s="1"/>
      <c r="AJ50452" s="1"/>
      <c r="AK50452" s="1"/>
      <c r="AL50452" s="1"/>
    </row>
    <row r="50453">
      <c r="I50453" s="1"/>
      <c r="J50453" s="1"/>
      <c r="K50453" s="1"/>
      <c r="AA50453" s="1"/>
      <c r="AB50453" s="1"/>
      <c r="AC50453" s="1"/>
      <c r="AJ50453" s="1"/>
      <c r="AK50453" s="1"/>
      <c r="AL50453" s="1"/>
    </row>
    <row r="50454">
      <c r="I50454" s="1"/>
      <c r="J50454" s="1"/>
      <c r="K50454" s="1"/>
      <c r="AA50454" s="1"/>
      <c r="AB50454" s="1"/>
      <c r="AC50454" s="1"/>
      <c r="AJ50454" s="1"/>
      <c r="AK50454" s="1"/>
      <c r="AL50454" s="1"/>
    </row>
    <row r="50455">
      <c r="I50455" s="1"/>
      <c r="J50455" s="1"/>
      <c r="K50455" s="1"/>
      <c r="AA50455" s="1"/>
      <c r="AB50455" s="1"/>
      <c r="AC50455" s="1"/>
      <c r="AJ50455" s="1"/>
      <c r="AK50455" s="1"/>
      <c r="AL50455" s="1"/>
    </row>
    <row r="50456">
      <c r="I50456" s="1"/>
      <c r="J50456" s="1"/>
      <c r="K50456" s="1"/>
      <c r="AA50456" s="1"/>
      <c r="AB50456" s="1"/>
      <c r="AC50456" s="1"/>
      <c r="AJ50456" s="1"/>
      <c r="AK50456" s="1"/>
      <c r="AL50456" s="1"/>
    </row>
    <row r="50457">
      <c r="I50457" s="1"/>
      <c r="J50457" s="1"/>
      <c r="K50457" s="1"/>
      <c r="AA50457" s="1"/>
      <c r="AB50457" s="1"/>
      <c r="AC50457" s="1"/>
      <c r="AJ50457" s="1"/>
      <c r="AK50457" s="1"/>
      <c r="AL50457" s="1"/>
    </row>
    <row r="50458">
      <c r="I50458" s="1"/>
      <c r="J50458" s="1"/>
      <c r="K50458" s="1"/>
      <c r="AA50458" s="1"/>
      <c r="AB50458" s="1"/>
      <c r="AC50458" s="1"/>
      <c r="AJ50458" s="1"/>
      <c r="AK50458" s="1"/>
      <c r="AL50458" s="1"/>
    </row>
    <row r="50459">
      <c r="I50459" s="1"/>
      <c r="J50459" s="1"/>
      <c r="K50459" s="1"/>
      <c r="AA50459" s="1"/>
      <c r="AB50459" s="1"/>
      <c r="AC50459" s="1"/>
      <c r="AJ50459" s="1"/>
      <c r="AK50459" s="1"/>
      <c r="AL50459" s="1"/>
    </row>
    <row r="50460">
      <c r="I50460" s="1"/>
      <c r="J50460" s="1"/>
      <c r="K50460" s="1"/>
      <c r="AA50460" s="1"/>
      <c r="AB50460" s="1"/>
      <c r="AC50460" s="1"/>
      <c r="AJ50460" s="1"/>
      <c r="AK50460" s="1"/>
      <c r="AL50460" s="1"/>
    </row>
    <row r="50461">
      <c r="I50461" s="1"/>
      <c r="J50461" s="1"/>
      <c r="K50461" s="1"/>
      <c r="AA50461" s="1"/>
      <c r="AB50461" s="1"/>
      <c r="AC50461" s="1"/>
      <c r="AJ50461" s="1"/>
      <c r="AK50461" s="1"/>
      <c r="AL50461" s="1"/>
    </row>
    <row r="50462">
      <c r="I50462" s="1"/>
      <c r="J50462" s="1"/>
      <c r="K50462" s="1"/>
      <c r="AA50462" s="1"/>
      <c r="AB50462" s="1"/>
      <c r="AC50462" s="1"/>
      <c r="AJ50462" s="1"/>
      <c r="AK50462" s="1"/>
      <c r="AL50462" s="1"/>
    </row>
    <row r="50463">
      <c r="I50463" s="1"/>
      <c r="J50463" s="1"/>
      <c r="K50463" s="1"/>
      <c r="AA50463" s="1"/>
      <c r="AB50463" s="1"/>
      <c r="AC50463" s="1"/>
      <c r="AJ50463" s="1"/>
      <c r="AK50463" s="1"/>
      <c r="AL50463" s="1"/>
    </row>
    <row r="50464">
      <c r="I50464" s="1"/>
      <c r="J50464" s="1"/>
      <c r="K50464" s="1"/>
      <c r="AA50464" s="1"/>
      <c r="AB50464" s="1"/>
      <c r="AC50464" s="1"/>
      <c r="AJ50464" s="1"/>
      <c r="AK50464" s="1"/>
      <c r="AL50464" s="1"/>
    </row>
    <row r="50465">
      <c r="I50465" s="1"/>
      <c r="J50465" s="1"/>
      <c r="K50465" s="1"/>
      <c r="AA50465" s="1"/>
      <c r="AB50465" s="1"/>
      <c r="AC50465" s="1"/>
      <c r="AJ50465" s="1"/>
      <c r="AK50465" s="1"/>
      <c r="AL50465" s="1"/>
    </row>
    <row r="50466">
      <c r="I50466" s="1"/>
      <c r="J50466" s="1"/>
      <c r="K50466" s="1"/>
      <c r="AA50466" s="1"/>
      <c r="AB50466" s="1"/>
      <c r="AC50466" s="1"/>
      <c r="AJ50466" s="1"/>
      <c r="AK50466" s="1"/>
      <c r="AL50466" s="1"/>
    </row>
    <row r="50467">
      <c r="I50467" s="1"/>
      <c r="J50467" s="1"/>
      <c r="K50467" s="1"/>
      <c r="AA50467" s="1"/>
      <c r="AB50467" s="1"/>
      <c r="AC50467" s="1"/>
      <c r="AJ50467" s="1"/>
      <c r="AK50467" s="1"/>
      <c r="AL50467" s="1"/>
    </row>
    <row r="50468">
      <c r="I50468" s="1"/>
      <c r="J50468" s="1"/>
      <c r="K50468" s="1"/>
      <c r="AA50468" s="1"/>
      <c r="AB50468" s="1"/>
      <c r="AC50468" s="1"/>
      <c r="AJ50468" s="1"/>
      <c r="AK50468" s="1"/>
      <c r="AL50468" s="1"/>
    </row>
    <row r="50469">
      <c r="I50469" s="1"/>
      <c r="J50469" s="1"/>
      <c r="K50469" s="1"/>
      <c r="AA50469" s="1"/>
      <c r="AB50469" s="1"/>
      <c r="AC50469" s="1"/>
      <c r="AJ50469" s="1"/>
      <c r="AK50469" s="1"/>
      <c r="AL50469" s="1"/>
    </row>
    <row r="50470">
      <c r="I50470" s="1"/>
      <c r="J50470" s="1"/>
      <c r="K50470" s="1"/>
      <c r="AA50470" s="1"/>
      <c r="AB50470" s="1"/>
      <c r="AC50470" s="1"/>
      <c r="AJ50470" s="1"/>
      <c r="AK50470" s="1"/>
      <c r="AL50470" s="1"/>
    </row>
    <row r="50471">
      <c r="I50471" s="1"/>
      <c r="J50471" s="1"/>
      <c r="K50471" s="1"/>
      <c r="AA50471" s="1"/>
      <c r="AB50471" s="1"/>
      <c r="AC50471" s="1"/>
      <c r="AJ50471" s="1"/>
      <c r="AK50471" s="1"/>
      <c r="AL50471" s="1"/>
    </row>
    <row r="50472">
      <c r="I50472" s="1"/>
      <c r="J50472" s="1"/>
      <c r="K50472" s="1"/>
      <c r="AA50472" s="1"/>
      <c r="AB50472" s="1"/>
      <c r="AC50472" s="1"/>
      <c r="AJ50472" s="1"/>
      <c r="AK50472" s="1"/>
      <c r="AL50472" s="1"/>
    </row>
    <row r="50473">
      <c r="I50473" s="1"/>
      <c r="J50473" s="1"/>
      <c r="K50473" s="1"/>
      <c r="AA50473" s="1"/>
      <c r="AB50473" s="1"/>
      <c r="AC50473" s="1"/>
      <c r="AJ50473" s="1"/>
      <c r="AK50473" s="1"/>
      <c r="AL50473" s="1"/>
    </row>
    <row r="50474">
      <c r="I50474" s="1"/>
      <c r="J50474" s="1"/>
      <c r="K50474" s="1"/>
      <c r="AA50474" s="1"/>
      <c r="AB50474" s="1"/>
      <c r="AC50474" s="1"/>
      <c r="AJ50474" s="1"/>
      <c r="AK50474" s="1"/>
      <c r="AL50474" s="1"/>
    </row>
    <row r="50475">
      <c r="I50475" s="1"/>
      <c r="J50475" s="1"/>
      <c r="K50475" s="1"/>
      <c r="AA50475" s="1"/>
      <c r="AB50475" s="1"/>
      <c r="AC50475" s="1"/>
      <c r="AJ50475" s="1"/>
      <c r="AK50475" s="1"/>
      <c r="AL50475" s="1"/>
    </row>
    <row r="50476">
      <c r="I50476" s="1"/>
      <c r="J50476" s="1"/>
      <c r="K50476" s="1"/>
      <c r="AA50476" s="1"/>
      <c r="AB50476" s="1"/>
      <c r="AC50476" s="1"/>
      <c r="AJ50476" s="1"/>
      <c r="AK50476" s="1"/>
      <c r="AL50476" s="1"/>
    </row>
    <row r="50477">
      <c r="I50477" s="1"/>
      <c r="J50477" s="1"/>
      <c r="K50477" s="1"/>
      <c r="AA50477" s="1"/>
      <c r="AB50477" s="1"/>
      <c r="AC50477" s="1"/>
      <c r="AJ50477" s="1"/>
      <c r="AK50477" s="1"/>
      <c r="AL50477" s="1"/>
    </row>
    <row r="50478">
      <c r="I50478" s="1"/>
      <c r="J50478" s="1"/>
      <c r="K50478" s="1"/>
      <c r="AA50478" s="1"/>
      <c r="AB50478" s="1"/>
      <c r="AC50478" s="1"/>
      <c r="AJ50478" s="1"/>
      <c r="AK50478" s="1"/>
      <c r="AL50478" s="1"/>
    </row>
    <row r="50479">
      <c r="I50479" s="1"/>
      <c r="J50479" s="1"/>
      <c r="K50479" s="1"/>
      <c r="AA50479" s="1"/>
      <c r="AB50479" s="1"/>
      <c r="AC50479" s="1"/>
      <c r="AJ50479" s="1"/>
      <c r="AK50479" s="1"/>
      <c r="AL50479" s="1"/>
    </row>
    <row r="50480">
      <c r="I50480" s="1"/>
      <c r="J50480" s="1"/>
      <c r="K50480" s="1"/>
      <c r="AA50480" s="1"/>
      <c r="AB50480" s="1"/>
      <c r="AC50480" s="1"/>
      <c r="AJ50480" s="1"/>
      <c r="AK50480" s="1"/>
      <c r="AL50480" s="1"/>
    </row>
    <row r="50481">
      <c r="I50481" s="1"/>
      <c r="J50481" s="1"/>
      <c r="K50481" s="1"/>
      <c r="AA50481" s="1"/>
      <c r="AB50481" s="1"/>
      <c r="AC50481" s="1"/>
      <c r="AJ50481" s="1"/>
      <c r="AK50481" s="1"/>
      <c r="AL50481" s="1"/>
    </row>
    <row r="50482">
      <c r="I50482" s="1"/>
      <c r="J50482" s="1"/>
      <c r="K50482" s="1"/>
      <c r="AA50482" s="1"/>
      <c r="AB50482" s="1"/>
      <c r="AC50482" s="1"/>
      <c r="AJ50482" s="1"/>
      <c r="AK50482" s="1"/>
      <c r="AL50482" s="1"/>
    </row>
    <row r="50483">
      <c r="I50483" s="1"/>
      <c r="J50483" s="1"/>
      <c r="K50483" s="1"/>
      <c r="AA50483" s="1"/>
      <c r="AB50483" s="1"/>
      <c r="AC50483" s="1"/>
      <c r="AJ50483" s="1"/>
      <c r="AK50483" s="1"/>
      <c r="AL50483" s="1"/>
    </row>
    <row r="50484">
      <c r="I50484" s="1"/>
      <c r="J50484" s="1"/>
      <c r="K50484" s="1"/>
      <c r="AA50484" s="1"/>
      <c r="AB50484" s="1"/>
      <c r="AC50484" s="1"/>
      <c r="AJ50484" s="1"/>
      <c r="AK50484" s="1"/>
      <c r="AL50484" s="1"/>
    </row>
    <row r="50485">
      <c r="I50485" s="1"/>
      <c r="J50485" s="1"/>
      <c r="K50485" s="1"/>
      <c r="AA50485" s="1"/>
      <c r="AB50485" s="1"/>
      <c r="AC50485" s="1"/>
      <c r="AJ50485" s="1"/>
      <c r="AK50485" s="1"/>
      <c r="AL50485" s="1"/>
    </row>
    <row r="50486">
      <c r="I50486" s="1"/>
      <c r="J50486" s="1"/>
      <c r="K50486" s="1"/>
      <c r="AA50486" s="1"/>
      <c r="AB50486" s="1"/>
      <c r="AC50486" s="1"/>
      <c r="AJ50486" s="1"/>
      <c r="AK50486" s="1"/>
      <c r="AL50486" s="1"/>
    </row>
    <row r="50487">
      <c r="I50487" s="1"/>
      <c r="J50487" s="1"/>
      <c r="K50487" s="1"/>
      <c r="AA50487" s="1"/>
      <c r="AB50487" s="1"/>
      <c r="AC50487" s="1"/>
      <c r="AJ50487" s="1"/>
      <c r="AK50487" s="1"/>
      <c r="AL50487" s="1"/>
    </row>
    <row r="50488">
      <c r="I50488" s="1"/>
      <c r="J50488" s="1"/>
      <c r="K50488" s="1"/>
      <c r="AA50488" s="1"/>
      <c r="AB50488" s="1"/>
      <c r="AC50488" s="1"/>
      <c r="AJ50488" s="1"/>
      <c r="AK50488" s="1"/>
      <c r="AL50488" s="1"/>
    </row>
    <row r="50489">
      <c r="I50489" s="1"/>
      <c r="J50489" s="1"/>
      <c r="K50489" s="1"/>
      <c r="AA50489" s="1"/>
      <c r="AB50489" s="1"/>
      <c r="AC50489" s="1"/>
      <c r="AJ50489" s="1"/>
      <c r="AK50489" s="1"/>
      <c r="AL50489" s="1"/>
    </row>
    <row r="50490">
      <c r="I50490" s="1"/>
      <c r="J50490" s="1"/>
      <c r="K50490" s="1"/>
      <c r="AA50490" s="1"/>
      <c r="AB50490" s="1"/>
      <c r="AC50490" s="1"/>
      <c r="AJ50490" s="1"/>
      <c r="AK50490" s="1"/>
      <c r="AL50490" s="1"/>
    </row>
    <row r="50491">
      <c r="I50491" s="1"/>
      <c r="J50491" s="1"/>
      <c r="K50491" s="1"/>
      <c r="AA50491" s="1"/>
      <c r="AB50491" s="1"/>
      <c r="AC50491" s="1"/>
      <c r="AJ50491" s="1"/>
      <c r="AK50491" s="1"/>
      <c r="AL50491" s="1"/>
    </row>
    <row r="50492">
      <c r="I50492" s="1"/>
      <c r="J50492" s="1"/>
      <c r="K50492" s="1"/>
      <c r="AA50492" s="1"/>
      <c r="AB50492" s="1"/>
      <c r="AC50492" s="1"/>
      <c r="AJ50492" s="1"/>
      <c r="AK50492" s="1"/>
      <c r="AL50492" s="1"/>
    </row>
    <row r="50493">
      <c r="I50493" s="1"/>
      <c r="J50493" s="1"/>
      <c r="K50493" s="1"/>
      <c r="AA50493" s="1"/>
      <c r="AB50493" s="1"/>
      <c r="AC50493" s="1"/>
      <c r="AJ50493" s="1"/>
      <c r="AK50493" s="1"/>
      <c r="AL50493" s="1"/>
    </row>
    <row r="50494">
      <c r="I50494" s="1"/>
      <c r="J50494" s="1"/>
      <c r="K50494" s="1"/>
      <c r="AA50494" s="1"/>
      <c r="AB50494" s="1"/>
      <c r="AC50494" s="1"/>
      <c r="AJ50494" s="1"/>
      <c r="AK50494" s="1"/>
      <c r="AL50494" s="1"/>
    </row>
    <row r="50495">
      <c r="I50495" s="1"/>
      <c r="J50495" s="1"/>
      <c r="K50495" s="1"/>
      <c r="AA50495" s="1"/>
      <c r="AB50495" s="1"/>
      <c r="AC50495" s="1"/>
      <c r="AJ50495" s="1"/>
      <c r="AK50495" s="1"/>
      <c r="AL50495" s="1"/>
    </row>
    <row r="50496">
      <c r="I50496" s="1"/>
      <c r="J50496" s="1"/>
      <c r="K50496" s="1"/>
      <c r="AA50496" s="1"/>
      <c r="AB50496" s="1"/>
      <c r="AC50496" s="1"/>
      <c r="AJ50496" s="1"/>
      <c r="AK50496" s="1"/>
      <c r="AL50496" s="1"/>
    </row>
    <row r="50497">
      <c r="I50497" s="1"/>
      <c r="J50497" s="1"/>
      <c r="K50497" s="1"/>
      <c r="AA50497" s="1"/>
      <c r="AB50497" s="1"/>
      <c r="AC50497" s="1"/>
      <c r="AJ50497" s="1"/>
      <c r="AK50497" s="1"/>
      <c r="AL50497" s="1"/>
    </row>
    <row r="50498">
      <c r="I50498" s="1"/>
      <c r="J50498" s="1"/>
      <c r="K50498" s="1"/>
      <c r="AA50498" s="1"/>
      <c r="AB50498" s="1"/>
      <c r="AC50498" s="1"/>
      <c r="AJ50498" s="1"/>
      <c r="AK50498" s="1"/>
      <c r="AL50498" s="1"/>
    </row>
    <row r="50499">
      <c r="I50499" s="1"/>
      <c r="J50499" s="1"/>
      <c r="K50499" s="1"/>
      <c r="AA50499" s="1"/>
      <c r="AB50499" s="1"/>
      <c r="AC50499" s="1"/>
      <c r="AJ50499" s="1"/>
      <c r="AK50499" s="1"/>
      <c r="AL50499" s="1"/>
    </row>
    <row r="50500">
      <c r="I50500" s="1"/>
      <c r="J50500" s="1"/>
      <c r="K50500" s="1"/>
      <c r="AA50500" s="1"/>
      <c r="AB50500" s="1"/>
      <c r="AC50500" s="1"/>
      <c r="AJ50500" s="1"/>
      <c r="AK50500" s="1"/>
      <c r="AL50500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2" t="s">
        <v>605</v>
      </c>
      <c r="D1" s="42" t="s">
        <v>606</v>
      </c>
      <c r="H1" s="42" t="s">
        <v>607</v>
      </c>
    </row>
    <row r="2">
      <c r="A2" s="39" t="str">
        <f>IFERROR(__xludf.DUMMYFUNCTION("IMPORTRANGE(""https://docs.google.com/spreadsheets/d/1XQ2ar7VL3vpPXlcWxZ1Ul0CeyD3d-vPQHmQFKAelcQg/edit#gid=1625059224"", ""Round Bonuses!A1:C12"")"),"Round")</f>
        <v>Round</v>
      </c>
      <c r="B2" s="1" t="str">
        <f>IFERROR(__xludf.DUMMYFUNCTION("""COMPUTED_VALUE"""),"Bonus Pts per Round")</f>
        <v>Bonus Pts per Round</v>
      </c>
      <c r="C2" s="1" t="str">
        <f>IFERROR(__xludf.DUMMYFUNCTION("""COMPUTED_VALUE"""),"Total Bonus Pts")</f>
        <v>Total Bonus Pts</v>
      </c>
      <c r="D2" s="39" t="str">
        <f>IFERROR(__xludf.DUMMYFUNCTION("IMPORTRANGE(""https://docs.google.com/spreadsheets/d/1Ul8cTWFUI_fqOhlIjFjnp55FhZ1vcEVsQyu8gli-sSQ/edit#gid=1915350343"", ""Round Bonuses!A1:C13"")"),"Round")</f>
        <v>Round</v>
      </c>
      <c r="E2" s="1" t="str">
        <f>IFERROR(__xludf.DUMMYFUNCTION("""COMPUTED_VALUE"""),"Bonus Pts per Round")</f>
        <v>Bonus Pts per Round</v>
      </c>
      <c r="F2" s="1" t="str">
        <f>IFERROR(__xludf.DUMMYFUNCTION("""COMPUTED_VALUE"""),"Total Bonus Pts")</f>
        <v>Total Bonus Pts</v>
      </c>
      <c r="G2" s="6" t="s">
        <v>608</v>
      </c>
      <c r="H2" s="39" t="str">
        <f>IFERROR(__xludf.DUMMYFUNCTION("IMPORTRANGE(""https://docs.google.com/spreadsheets/d/1xrGesvDFfTPUAPjJP-utObvc2mB6PTu_6n-BkjnaXEI/edit#gid=1915350343"", ""Round Bonuses!A1:C13"")"),"Round")</f>
        <v>Round</v>
      </c>
      <c r="I2" s="1" t="str">
        <f>IFERROR(__xludf.DUMMYFUNCTION("""COMPUTED_VALUE"""),"Bonus Pts per Round")</f>
        <v>Bonus Pts per Round</v>
      </c>
      <c r="J2" s="1" t="str">
        <f>IFERROR(__xludf.DUMMYFUNCTION("""COMPUTED_VALUE"""),"Total Bonus Pts")</f>
        <v>Total Bonus Pts</v>
      </c>
      <c r="K2" s="6" t="s">
        <v>609</v>
      </c>
    </row>
    <row r="3">
      <c r="A3" s="1" t="str">
        <f>IFERROR(__xludf.DUMMYFUNCTION("""COMPUTED_VALUE"""),"Q PreR")</f>
        <v>Q PreR</v>
      </c>
      <c r="B3" s="1">
        <f>IFERROR(__xludf.DUMMYFUNCTION("""COMPUTED_VALUE"""),0.3)</f>
        <v>0.3</v>
      </c>
      <c r="C3" s="1">
        <f>IFERROR(__xludf.DUMMYFUNCTION("""COMPUTED_VALUE"""),0.3)</f>
        <v>0.3</v>
      </c>
      <c r="D3" s="43"/>
      <c r="E3" s="43"/>
      <c r="F3" s="43"/>
      <c r="G3" s="43"/>
      <c r="H3" s="44"/>
      <c r="I3" s="44"/>
      <c r="J3" s="44">
        <f>IFERROR(__xludf.DUMMYFUNCTION("""COMPUTED_VALUE"""),0.1)</f>
        <v>0.1</v>
      </c>
      <c r="K3" s="45"/>
    </row>
    <row r="4">
      <c r="A4" s="1" t="str">
        <f>IFERROR(__xludf.DUMMYFUNCTION("""COMPUTED_VALUE"""),"Q R1")</f>
        <v>Q R1</v>
      </c>
      <c r="B4" s="1">
        <f>IFERROR(__xludf.DUMMYFUNCTION("""COMPUTED_VALUE"""),0.3)</f>
        <v>0.3</v>
      </c>
      <c r="C4" s="1">
        <f>IFERROR(__xludf.DUMMYFUNCTION("""COMPUTED_VALUE"""),0.6)</f>
        <v>0.6</v>
      </c>
      <c r="D4" s="43"/>
      <c r="E4" s="43"/>
      <c r="F4" s="43"/>
      <c r="G4" s="43"/>
      <c r="H4" s="1" t="str">
        <f>IFERROR(__xludf.DUMMYFUNCTION("""COMPUTED_VALUE"""),"Q FR")</f>
        <v>Q FR</v>
      </c>
      <c r="I4" s="1">
        <f>IFERROR(__xludf.DUMMYFUNCTION("""COMPUTED_VALUE"""),0.1)</f>
        <v>0.1</v>
      </c>
      <c r="J4" s="1">
        <f>IFERROR(__xludf.DUMMYFUNCTION("""COMPUTED_VALUE"""),0.2)</f>
        <v>0.2</v>
      </c>
      <c r="K4" s="44"/>
    </row>
    <row r="5">
      <c r="A5" s="1" t="str">
        <f>IFERROR(__xludf.DUMMYFUNCTION("""COMPUTED_VALUE"""),"Q R2")</f>
        <v>Q R2</v>
      </c>
      <c r="B5" s="1">
        <f>IFERROR(__xludf.DUMMYFUNCTION("""COMPUTED_VALUE"""),0.6)</f>
        <v>0.6</v>
      </c>
      <c r="C5" s="1">
        <f>IFERROR(__xludf.DUMMYFUNCTION("""COMPUTED_VALUE"""),1.2)</f>
        <v>1.2</v>
      </c>
      <c r="D5" s="43"/>
      <c r="E5" s="43"/>
      <c r="F5" s="43">
        <f>IFERROR(__xludf.DUMMYFUNCTION("""COMPUTED_VALUE"""),0.6)</f>
        <v>0.6</v>
      </c>
      <c r="G5" s="43"/>
      <c r="H5" s="1" t="str">
        <f>IFERROR(__xludf.DUMMYFUNCTION("""COMPUTED_VALUE"""),"Q SR")</f>
        <v>Q SR</v>
      </c>
      <c r="I5" s="1">
        <f>IFERROR(__xludf.DUMMYFUNCTION("""COMPUTED_VALUE"""),0.2)</f>
        <v>0.2</v>
      </c>
      <c r="J5" s="1">
        <f>IFERROR(__xludf.DUMMYFUNCTION("""COMPUTED_VALUE"""),0.4)</f>
        <v>0.4</v>
      </c>
      <c r="K5" s="44"/>
    </row>
    <row r="6">
      <c r="A6" s="1" t="str">
        <f>IFERROR(__xludf.DUMMYFUNCTION("""COMPUTED_VALUE"""),"Q TR")</f>
        <v>Q TR</v>
      </c>
      <c r="B6" s="1">
        <f>IFERROR(__xludf.DUMMYFUNCTION("""COMPUTED_VALUE"""),0.9)</f>
        <v>0.9</v>
      </c>
      <c r="C6" s="1">
        <f>IFERROR(__xludf.DUMMYFUNCTION("""COMPUTED_VALUE"""),2.1)</f>
        <v>2.1</v>
      </c>
      <c r="D6" s="1" t="str">
        <f>IFERROR(__xludf.DUMMYFUNCTION("""COMPUTED_VALUE"""),"Q TR")</f>
        <v>Q TR</v>
      </c>
      <c r="E6" s="1">
        <f>IFERROR(__xludf.DUMMYFUNCTION("""COMPUTED_VALUE"""),0.45)</f>
        <v>0.45</v>
      </c>
      <c r="F6" s="1">
        <f>IFERROR(__xludf.DUMMYFUNCTION("""COMPUTED_VALUE"""),1.05)</f>
        <v>1.05</v>
      </c>
      <c r="G6" s="43"/>
      <c r="H6" s="1" t="str">
        <f>IFERROR(__xludf.DUMMYFUNCTION("""COMPUTED_VALUE"""),"Q TR")</f>
        <v>Q TR</v>
      </c>
      <c r="I6" s="1">
        <f>IFERROR(__xludf.DUMMYFUNCTION("""COMPUTED_VALUE"""),0.3)</f>
        <v>0.3</v>
      </c>
      <c r="J6" s="1">
        <f>IFERROR(__xludf.DUMMYFUNCTION("""COMPUTED_VALUE"""),0.7)</f>
        <v>0.7</v>
      </c>
      <c r="K6" s="44"/>
    </row>
    <row r="7">
      <c r="A7" s="1" t="str">
        <f>IFERROR(__xludf.DUMMYFUNCTION("""COMPUTED_VALUE"""),"Q POR")</f>
        <v>Q POR</v>
      </c>
      <c r="B7" s="1">
        <f>IFERROR(__xludf.DUMMYFUNCTION("""COMPUTED_VALUE"""),1.5)</f>
        <v>1.5</v>
      </c>
      <c r="C7" s="1">
        <f>IFERROR(__xludf.DUMMYFUNCTION("""COMPUTED_VALUE"""),3.6)</f>
        <v>3.6</v>
      </c>
      <c r="D7" s="1" t="str">
        <f>IFERROR(__xludf.DUMMYFUNCTION("""COMPUTED_VALUE"""),"Q POR")</f>
        <v>Q POR</v>
      </c>
      <c r="E7" s="1">
        <f>IFERROR(__xludf.DUMMYFUNCTION("""COMPUTED_VALUE"""),0.75)</f>
        <v>0.75</v>
      </c>
      <c r="F7" s="1">
        <f>IFERROR(__xludf.DUMMYFUNCTION("""COMPUTED_VALUE"""),1.8)</f>
        <v>1.8</v>
      </c>
      <c r="G7" s="43"/>
      <c r="H7" s="1" t="str">
        <f>IFERROR(__xludf.DUMMYFUNCTION("""COMPUTED_VALUE"""),"Q POR")</f>
        <v>Q POR</v>
      </c>
      <c r="I7" s="1">
        <f>IFERROR(__xludf.DUMMYFUNCTION("""COMPUTED_VALUE"""),0.5)</f>
        <v>0.5</v>
      </c>
      <c r="J7" s="1">
        <f>IFERROR(__xludf.DUMMYFUNCTION("""COMPUTED_VALUE"""),1.2)</f>
        <v>1.2</v>
      </c>
      <c r="K7" s="44"/>
    </row>
    <row r="8">
      <c r="A8" s="1" t="str">
        <f>IFERROR(__xludf.DUMMYFUNCTION("""COMPUTED_VALUE"""),"Q GS")</f>
        <v>Q GS</v>
      </c>
      <c r="B8" s="1">
        <f>IFERROR(__xludf.DUMMYFUNCTION("""COMPUTED_VALUE"""),3.0)</f>
        <v>3</v>
      </c>
      <c r="C8" s="1">
        <f>IFERROR(__xludf.DUMMYFUNCTION("""COMPUTED_VALUE"""),6.6)</f>
        <v>6.6</v>
      </c>
      <c r="D8" s="1" t="str">
        <f>IFERROR(__xludf.DUMMYFUNCTION("""COMPUTED_VALUE"""),"Q GS")</f>
        <v>Q GS</v>
      </c>
      <c r="E8" s="1">
        <f>IFERROR(__xludf.DUMMYFUNCTION("""COMPUTED_VALUE"""),1.5)</f>
        <v>1.5</v>
      </c>
      <c r="F8" s="1">
        <f>IFERROR(__xludf.DUMMYFUNCTION("""COMPUTED_VALUE"""),3.3)</f>
        <v>3.3</v>
      </c>
      <c r="G8" s="43"/>
      <c r="H8" s="1" t="str">
        <f>IFERROR(__xludf.DUMMYFUNCTION("""COMPUTED_VALUE"""),"Q GS")</f>
        <v>Q GS</v>
      </c>
      <c r="I8" s="1">
        <f>IFERROR(__xludf.DUMMYFUNCTION("""COMPUTED_VALUE"""),1.0)</f>
        <v>1</v>
      </c>
      <c r="J8" s="1">
        <f>IFERROR(__xludf.DUMMYFUNCTION("""COMPUTED_VALUE"""),2.2)</f>
        <v>2.2</v>
      </c>
      <c r="K8" s="44"/>
    </row>
    <row r="9">
      <c r="A9" s="1" t="str">
        <f>IFERROR(__xludf.DUMMYFUNCTION("""COMPUTED_VALUE"""),"Q R16")</f>
        <v>Q R16</v>
      </c>
      <c r="B9" s="1">
        <f>IFERROR(__xludf.DUMMYFUNCTION("""COMPUTED_VALUE"""),3.0)</f>
        <v>3</v>
      </c>
      <c r="C9" s="1">
        <f>IFERROR(__xludf.DUMMYFUNCTION("""COMPUTED_VALUE"""),9.6)</f>
        <v>9.6</v>
      </c>
      <c r="D9" s="1" t="str">
        <f>IFERROR(__xludf.DUMMYFUNCTION("""COMPUTED_VALUE"""),"Q PI")</f>
        <v>Q PI</v>
      </c>
      <c r="E9" s="1">
        <f>IFERROR(__xludf.DUMMYFUNCTION("""COMPUTED_VALUE"""),1.5)</f>
        <v>1.5</v>
      </c>
      <c r="F9" s="1">
        <f>IFERROR(__xludf.DUMMYFUNCTION("""COMPUTED_VALUE"""),4.8)</f>
        <v>4.8</v>
      </c>
      <c r="G9" s="1">
        <f>E9</f>
        <v>1.5</v>
      </c>
      <c r="H9" s="1" t="str">
        <f>IFERROR(__xludf.DUMMYFUNCTION("""COMPUTED_VALUE"""),"Q PI")</f>
        <v>Q PI</v>
      </c>
      <c r="I9" s="1">
        <f>IFERROR(__xludf.DUMMYFUNCTION("""COMPUTED_VALUE"""),1.0)</f>
        <v>1</v>
      </c>
      <c r="J9" s="1">
        <f>IFERROR(__xludf.DUMMYFUNCTION("""COMPUTED_VALUE"""),3.2)</f>
        <v>3.2</v>
      </c>
      <c r="K9" s="1">
        <f>I9</f>
        <v>1</v>
      </c>
    </row>
    <row r="10">
      <c r="A10" s="1" t="str">
        <f>IFERROR(__xludf.DUMMYFUNCTION("""COMPUTED_VALUE"""),"Q QF")</f>
        <v>Q QF</v>
      </c>
      <c r="B10" s="1">
        <f>IFERROR(__xludf.DUMMYFUNCTION("""COMPUTED_VALUE"""),2.1)</f>
        <v>2.1</v>
      </c>
      <c r="C10" s="1">
        <f>IFERROR(__xludf.DUMMYFUNCTION("""COMPUTED_VALUE"""),11.7)</f>
        <v>11.7</v>
      </c>
      <c r="D10" s="1" t="str">
        <f>IFERROR(__xludf.DUMMYFUNCTION("""COMPUTED_VALUE"""),"Q R16")</f>
        <v>Q R16</v>
      </c>
      <c r="E10" s="1">
        <f>IFERROR(__xludf.DUMMYFUNCTION("""COMPUTED_VALUE"""),1.05)</f>
        <v>1.05</v>
      </c>
      <c r="F10" s="1">
        <f>IFERROR(__xludf.DUMMYFUNCTION("""COMPUTED_VALUE"""),5.85)</f>
        <v>5.85</v>
      </c>
      <c r="G10" s="1">
        <f t="shared" ref="G10:G14" si="1">E10+G9</f>
        <v>2.55</v>
      </c>
      <c r="H10" s="1" t="str">
        <f>IFERROR(__xludf.DUMMYFUNCTION("""COMPUTED_VALUE"""),"Q R16")</f>
        <v>Q R16</v>
      </c>
      <c r="I10" s="1">
        <f>IFERROR(__xludf.DUMMYFUNCTION("""COMPUTED_VALUE"""),0.7)</f>
        <v>0.7</v>
      </c>
      <c r="J10" s="1">
        <f>IFERROR(__xludf.DUMMYFUNCTION("""COMPUTED_VALUE"""),3.9000000000000004)</f>
        <v>3.9</v>
      </c>
      <c r="K10" s="1">
        <f t="shared" ref="K10:K14" si="2">I10+K9</f>
        <v>1.7</v>
      </c>
    </row>
    <row r="11">
      <c r="A11" s="1" t="str">
        <f>IFERROR(__xludf.DUMMYFUNCTION("""COMPUTED_VALUE"""),"Q SF")</f>
        <v>Q SF</v>
      </c>
      <c r="B11" s="1">
        <f>IFERROR(__xludf.DUMMYFUNCTION("""COMPUTED_VALUE"""),2.1)</f>
        <v>2.1</v>
      </c>
      <c r="C11" s="1">
        <f>IFERROR(__xludf.DUMMYFUNCTION("""COMPUTED_VALUE"""),13.799999999999999)</f>
        <v>13.8</v>
      </c>
      <c r="D11" s="1" t="str">
        <f>IFERROR(__xludf.DUMMYFUNCTION("""COMPUTED_VALUE"""),"Q QF")</f>
        <v>Q QF</v>
      </c>
      <c r="E11" s="1">
        <f>IFERROR(__xludf.DUMMYFUNCTION("""COMPUTED_VALUE"""),1.05)</f>
        <v>1.05</v>
      </c>
      <c r="F11" s="1">
        <f>IFERROR(__xludf.DUMMYFUNCTION("""COMPUTED_VALUE"""),6.8999999999999995)</f>
        <v>6.9</v>
      </c>
      <c r="G11" s="1">
        <f t="shared" si="1"/>
        <v>3.6</v>
      </c>
      <c r="H11" s="1" t="str">
        <f>IFERROR(__xludf.DUMMYFUNCTION("""COMPUTED_VALUE"""),"Q QF")</f>
        <v>Q QF</v>
      </c>
      <c r="I11" s="1">
        <f>IFERROR(__xludf.DUMMYFUNCTION("""COMPUTED_VALUE"""),0.7)</f>
        <v>0.7</v>
      </c>
      <c r="J11" s="1">
        <f>IFERROR(__xludf.DUMMYFUNCTION("""COMPUTED_VALUE"""),4.6000000000000005)</f>
        <v>4.6</v>
      </c>
      <c r="K11" s="1">
        <f t="shared" si="2"/>
        <v>2.4</v>
      </c>
    </row>
    <row r="12">
      <c r="A12" s="1" t="str">
        <f>IFERROR(__xludf.DUMMYFUNCTION("""COMPUTED_VALUE"""),"Q F")</f>
        <v>Q F</v>
      </c>
      <c r="B12" s="1">
        <f>IFERROR(__xludf.DUMMYFUNCTION("""COMPUTED_VALUE"""),2.1)</f>
        <v>2.1</v>
      </c>
      <c r="C12" s="1">
        <f>IFERROR(__xludf.DUMMYFUNCTION("""COMPUTED_VALUE"""),15.899999999999999)</f>
        <v>15.9</v>
      </c>
      <c r="D12" s="1" t="str">
        <f>IFERROR(__xludf.DUMMYFUNCTION("""COMPUTED_VALUE"""),"Q SF")</f>
        <v>Q SF</v>
      </c>
      <c r="E12" s="1">
        <f>IFERROR(__xludf.DUMMYFUNCTION("""COMPUTED_VALUE"""),1.05)</f>
        <v>1.05</v>
      </c>
      <c r="F12" s="1">
        <f>IFERROR(__xludf.DUMMYFUNCTION("""COMPUTED_VALUE"""),7.949999999999999)</f>
        <v>7.95</v>
      </c>
      <c r="G12" s="1">
        <f t="shared" si="1"/>
        <v>4.65</v>
      </c>
      <c r="H12" s="1" t="str">
        <f>IFERROR(__xludf.DUMMYFUNCTION("""COMPUTED_VALUE"""),"Q SF")</f>
        <v>Q SF</v>
      </c>
      <c r="I12" s="1">
        <f>IFERROR(__xludf.DUMMYFUNCTION("""COMPUTED_VALUE"""),0.7)</f>
        <v>0.7</v>
      </c>
      <c r="J12" s="1">
        <f>IFERROR(__xludf.DUMMYFUNCTION("""COMPUTED_VALUE"""),5.300000000000001)</f>
        <v>5.3</v>
      </c>
      <c r="K12" s="1">
        <f t="shared" si="2"/>
        <v>3.1</v>
      </c>
    </row>
    <row r="13">
      <c r="A13" s="1" t="str">
        <f>IFERROR(__xludf.DUMMYFUNCTION("""COMPUTED_VALUE"""),"W F")</f>
        <v>W F</v>
      </c>
      <c r="B13" s="1">
        <f>IFERROR(__xludf.DUMMYFUNCTION("""COMPUTED_VALUE"""),2.1)</f>
        <v>2.1</v>
      </c>
      <c r="C13" s="1">
        <f>IFERROR(__xludf.DUMMYFUNCTION("""COMPUTED_VALUE"""),18.0)</f>
        <v>18</v>
      </c>
      <c r="D13" s="1" t="str">
        <f>IFERROR(__xludf.DUMMYFUNCTION("""COMPUTED_VALUE"""),"Q F")</f>
        <v>Q F</v>
      </c>
      <c r="E13" s="1">
        <f>IFERROR(__xludf.DUMMYFUNCTION("""COMPUTED_VALUE"""),1.05)</f>
        <v>1.05</v>
      </c>
      <c r="F13" s="1">
        <f>IFERROR(__xludf.DUMMYFUNCTION("""COMPUTED_VALUE"""),9.0)</f>
        <v>9</v>
      </c>
      <c r="G13" s="1">
        <f t="shared" si="1"/>
        <v>5.7</v>
      </c>
      <c r="H13" s="1" t="str">
        <f>IFERROR(__xludf.DUMMYFUNCTION("""COMPUTED_VALUE"""),"Q F")</f>
        <v>Q F</v>
      </c>
      <c r="I13" s="1">
        <f>IFERROR(__xludf.DUMMYFUNCTION("""COMPUTED_VALUE"""),0.7)</f>
        <v>0.7</v>
      </c>
      <c r="J13" s="1">
        <f>IFERROR(__xludf.DUMMYFUNCTION("""COMPUTED_VALUE"""),6.000000000000001)</f>
        <v>6</v>
      </c>
      <c r="K13" s="1">
        <f t="shared" si="2"/>
        <v>3.8</v>
      </c>
    </row>
    <row r="14">
      <c r="D14" s="1" t="str">
        <f>IFERROR(__xludf.DUMMYFUNCTION("""COMPUTED_VALUE"""),"W F")</f>
        <v>W F</v>
      </c>
      <c r="E14" s="1">
        <f>IFERROR(__xludf.DUMMYFUNCTION("""COMPUTED_VALUE"""),1.05)</f>
        <v>1.05</v>
      </c>
      <c r="F14" s="1">
        <f>IFERROR(__xludf.DUMMYFUNCTION("""COMPUTED_VALUE"""),10.05)</f>
        <v>10.05</v>
      </c>
      <c r="G14" s="1">
        <f t="shared" si="1"/>
        <v>6.75</v>
      </c>
      <c r="H14" s="1" t="str">
        <f>IFERROR(__xludf.DUMMYFUNCTION("""COMPUTED_VALUE"""),"W F")</f>
        <v>W F</v>
      </c>
      <c r="I14" s="1">
        <f>IFERROR(__xludf.DUMMYFUNCTION("""COMPUTED_VALUE"""),0.7)</f>
        <v>0.7</v>
      </c>
      <c r="J14" s="1">
        <f>IFERROR(__xludf.DUMMYFUNCTION("""COMPUTED_VALUE"""),6.700000000000001)</f>
        <v>6.7</v>
      </c>
      <c r="K14" s="1">
        <f t="shared" si="2"/>
        <v>4.5</v>
      </c>
    </row>
  </sheetData>
  <mergeCells count="3">
    <mergeCell ref="A1:C1"/>
    <mergeCell ref="D1:G1"/>
    <mergeCell ref="H1:J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0.75"/>
    <col customWidth="1" min="4" max="10" width="3.25"/>
    <col customWidth="1" min="11" max="25" width="3.88"/>
    <col customWidth="1" min="26" max="26" width="0.75"/>
    <col customWidth="1" min="27" max="43" width="3.25"/>
    <col customWidth="1" min="44" max="44" width="0.75"/>
    <col customWidth="1" min="45" max="51" width="3.25"/>
    <col customWidth="1" min="52" max="65" width="3.88"/>
    <col customWidth="1" min="66" max="66" width="0.75"/>
    <col customWidth="1" min="67" max="69" width="5.13"/>
    <col customWidth="1" min="70" max="70" width="8.88"/>
    <col customWidth="1" min="71" max="73" width="5.13"/>
    <col customWidth="1" min="74" max="74" width="9.5"/>
    <col customWidth="1" min="75" max="75" width="6.38"/>
    <col customWidth="1" min="77" max="77" width="0.75"/>
    <col customWidth="1" min="78" max="81" width="1.38"/>
    <col customWidth="1" min="82" max="85" width="3.25"/>
    <col customWidth="1" min="86" max="86" width="6.38"/>
    <col customWidth="1" min="88" max="89" width="6.38"/>
    <col customWidth="1" min="90" max="92" width="3.88"/>
  </cols>
  <sheetData>
    <row r="1">
      <c r="D1" s="42" t="s">
        <v>610</v>
      </c>
      <c r="AA1" s="46" t="s">
        <v>611</v>
      </c>
      <c r="AS1" s="42" t="s">
        <v>612</v>
      </c>
      <c r="BO1" s="47"/>
      <c r="BP1" s="6"/>
      <c r="BQ1" s="6"/>
      <c r="BR1" s="48"/>
      <c r="BS1" s="6"/>
      <c r="BT1" s="6"/>
      <c r="BU1" s="6"/>
      <c r="BV1" s="48"/>
      <c r="BW1" s="6"/>
      <c r="BX1" s="48"/>
      <c r="CF1" s="49"/>
      <c r="CH1" s="50"/>
      <c r="CI1" s="50"/>
      <c r="CJ1" s="51"/>
      <c r="CK1" s="50"/>
      <c r="CL1" s="50"/>
      <c r="CM1" s="50"/>
      <c r="CN1" s="50"/>
      <c r="CO1" s="50"/>
    </row>
    <row r="2">
      <c r="A2" s="1" t="str">
        <f>'Strength Coefficients'!AJ1</f>
        <v/>
      </c>
      <c r="B2" s="1" t="str">
        <f>'Strength Coefficients'!AK1</f>
        <v/>
      </c>
      <c r="C2" s="1" t="str">
        <f>'Strength Coefficients'!AL1</f>
        <v/>
      </c>
      <c r="D2" s="1" t="str">
        <f>IFERROR(__xludf.DUMMYFUNCTION("IMPORTRANGE(""https://docs.google.com/spreadsheets/d/1XQ2ar7VL3vpPXlcWxZ1Ul0CeyD3d-vPQHmQFKAelcQg/edit#gid=1625059224"", ""UCL Rankings!c1:x240"")"),"PR1")</f>
        <v>PR1</v>
      </c>
      <c r="E2" s="1" t="str">
        <f>IFERROR(__xludf.DUMMYFUNCTION("""COMPUTED_VALUE"""),"PR2")</f>
        <v>PR2</v>
      </c>
      <c r="F2" s="1" t="str">
        <f>IFERROR(__xludf.DUMMYFUNCTION("""COMPUTED_VALUE"""),"FR")</f>
        <v>FR</v>
      </c>
      <c r="G2" s="1" t="str">
        <f>IFERROR(__xludf.DUMMYFUNCTION("""COMPUTED_VALUE"""),"SR")</f>
        <v>SR</v>
      </c>
      <c r="H2" s="1" t="str">
        <f>IFERROR(__xludf.DUMMYFUNCTION("""COMPUTED_VALUE"""),"TR")</f>
        <v>TR</v>
      </c>
      <c r="I2" s="1" t="str">
        <f>IFERROR(__xludf.DUMMYFUNCTION("""COMPUTED_VALUE"""),"POR")</f>
        <v>POR</v>
      </c>
      <c r="J2" s="1" t="str">
        <f>IFERROR(__xludf.DUMMYFUNCTION("""COMPUTED_VALUE"""),"GS")</f>
        <v>GS</v>
      </c>
      <c r="K2" s="1" t="str">
        <f>IFERROR(__xludf.DUMMYFUNCTION("""COMPUTED_VALUE"""),"R16")</f>
        <v>R16</v>
      </c>
      <c r="L2" s="1" t="str">
        <f>IFERROR(__xludf.DUMMYFUNCTION("""COMPUTED_VALUE"""),"QF")</f>
        <v>QF</v>
      </c>
      <c r="M2" s="1" t="str">
        <f>IFERROR(__xludf.DUMMYFUNCTION("""COMPUTED_VALUE"""),"SF")</f>
        <v>SF</v>
      </c>
      <c r="N2" s="1" t="str">
        <f>IFERROR(__xludf.DUMMYFUNCTION("""COMPUTED_VALUE"""),"F")</f>
        <v>F</v>
      </c>
      <c r="O2" s="52" t="str">
        <f>IFERROR(__xludf.DUMMYFUNCTION("""COMPUTED_VALUE"""),"PR1 PTS")</f>
        <v>PR1 PTS</v>
      </c>
      <c r="P2" s="1" t="str">
        <f>IFERROR(__xludf.DUMMYFUNCTION("""COMPUTED_VALUE"""),"PR2 PTS")</f>
        <v>PR2 PTS</v>
      </c>
      <c r="Q2" s="1" t="str">
        <f>IFERROR(__xludf.DUMMYFUNCTION("""COMPUTED_VALUE"""),"FR PTS")</f>
        <v>FR PTS</v>
      </c>
      <c r="R2" s="1" t="str">
        <f>IFERROR(__xludf.DUMMYFUNCTION("""COMPUTED_VALUE"""),"SR PTS")</f>
        <v>SR PTS</v>
      </c>
      <c r="S2" s="1" t="str">
        <f>IFERROR(__xludf.DUMMYFUNCTION("""COMPUTED_VALUE"""),"TR PTS")</f>
        <v>TR PTS</v>
      </c>
      <c r="T2" s="1" t="str">
        <f>IFERROR(__xludf.DUMMYFUNCTION("""COMPUTED_VALUE"""),"POR PTS")</f>
        <v>POR PTS</v>
      </c>
      <c r="U2" s="1" t="str">
        <f>IFERROR(__xludf.DUMMYFUNCTION("""COMPUTED_VALUE"""),"GS PTS")</f>
        <v>GS PTS</v>
      </c>
      <c r="V2" s="1" t="str">
        <f>IFERROR(__xludf.DUMMYFUNCTION("""COMPUTED_VALUE"""),"R16 PTS")</f>
        <v>R16 PTS</v>
      </c>
      <c r="W2" s="1" t="str">
        <f>IFERROR(__xludf.DUMMYFUNCTION("""COMPUTED_VALUE"""),"QF PTS")</f>
        <v>QF PTS</v>
      </c>
      <c r="X2" s="1" t="str">
        <f>IFERROR(__xludf.DUMMYFUNCTION("""COMPUTED_VALUE"""),"SF PTS")</f>
        <v>SF PTS</v>
      </c>
      <c r="Y2" s="1" t="str">
        <f>IFERROR(__xludf.DUMMYFUNCTION("""COMPUTED_VALUE"""),"F PTS")</f>
        <v>F PTS</v>
      </c>
      <c r="AA2" s="53" t="s">
        <v>613</v>
      </c>
      <c r="AB2" s="1" t="str">
        <f>IFERROR(__xludf.DUMMYFUNCTION("IMPORTRANGE(""https://docs.google.com/spreadsheets/d/1Ul8cTWFUI_fqOhlIjFjnp55FhZ1vcEVsQyu8gli-sSQ/edit#gid=426479424"", ""UEL Rankings!c1:r240"")"),"TR")</f>
        <v>TR</v>
      </c>
      <c r="AC2" s="1" t="str">
        <f>IFERROR(__xludf.DUMMYFUNCTION("""COMPUTED_VALUE"""),"POR")</f>
        <v>POR</v>
      </c>
      <c r="AD2" s="1" t="str">
        <f>IFERROR(__xludf.DUMMYFUNCTION("""COMPUTED_VALUE"""),"GS")</f>
        <v>GS</v>
      </c>
      <c r="AE2" s="1" t="str">
        <f>IFERROR(__xludf.DUMMYFUNCTION("""COMPUTED_VALUE"""),"KO")</f>
        <v>KO</v>
      </c>
      <c r="AF2" s="1" t="str">
        <f>IFERROR(__xludf.DUMMYFUNCTION("""COMPUTED_VALUE"""),"R16")</f>
        <v>R16</v>
      </c>
      <c r="AG2" s="1" t="str">
        <f>IFERROR(__xludf.DUMMYFUNCTION("""COMPUTED_VALUE"""),"QF")</f>
        <v>QF</v>
      </c>
      <c r="AH2" s="1" t="str">
        <f>IFERROR(__xludf.DUMMYFUNCTION("""COMPUTED_VALUE"""),"SF")</f>
        <v>SF</v>
      </c>
      <c r="AI2" s="54" t="str">
        <f>IFERROR(__xludf.DUMMYFUNCTION("""COMPUTED_VALUE"""),"F")</f>
        <v>F</v>
      </c>
      <c r="AJ2" s="1" t="str">
        <f>IFERROR(__xludf.DUMMYFUNCTION("""COMPUTED_VALUE"""),"TR PTS")</f>
        <v>TR PTS</v>
      </c>
      <c r="AK2" s="1" t="str">
        <f>IFERROR(__xludf.DUMMYFUNCTION("""COMPUTED_VALUE"""),"POR PTS")</f>
        <v>POR PTS</v>
      </c>
      <c r="AL2" s="1" t="str">
        <f>IFERROR(__xludf.DUMMYFUNCTION("""COMPUTED_VALUE"""),"GS PTS")</f>
        <v>GS PTS</v>
      </c>
      <c r="AM2" s="1" t="str">
        <f>IFERROR(__xludf.DUMMYFUNCTION("""COMPUTED_VALUE"""),"PI PTS")</f>
        <v>PI PTS</v>
      </c>
      <c r="AN2" s="1" t="str">
        <f>IFERROR(__xludf.DUMMYFUNCTION("""COMPUTED_VALUE"""),"R16 PTS")</f>
        <v>R16 PTS</v>
      </c>
      <c r="AO2" s="1" t="str">
        <f>IFERROR(__xludf.DUMMYFUNCTION("""COMPUTED_VALUE"""),"QF PTS")</f>
        <v>QF PTS</v>
      </c>
      <c r="AP2" s="1" t="str">
        <f>IFERROR(__xludf.DUMMYFUNCTION("""COMPUTED_VALUE"""),"SF PTS")</f>
        <v>SF PTS</v>
      </c>
      <c r="AQ2" s="1" t="str">
        <f>IFERROR(__xludf.DUMMYFUNCTION("""COMPUTED_VALUE"""),"F PTS")</f>
        <v>F PTS</v>
      </c>
      <c r="AS2" s="55" t="s">
        <v>613</v>
      </c>
      <c r="AT2" s="1" t="str">
        <f>IFERROR(__xludf.DUMMYFUNCTION("IMPORTRANGE(""https://docs.google.com/spreadsheets/d/1xrGesvDFfTPUAPjJP-utObvc2mB6PTu_6n-BkjnaXEI/edit#gid=1915350343"", ""UECL Rankings!c1:v240"")"),"FR")</f>
        <v>FR</v>
      </c>
      <c r="AU2" s="1" t="str">
        <f>IFERROR(__xludf.DUMMYFUNCTION("""COMPUTED_VALUE"""),"SR")</f>
        <v>SR</v>
      </c>
      <c r="AV2" s="1" t="str">
        <f>IFERROR(__xludf.DUMMYFUNCTION("""COMPUTED_VALUE"""),"TR")</f>
        <v>TR</v>
      </c>
      <c r="AW2" s="1" t="str">
        <f>IFERROR(__xludf.DUMMYFUNCTION("""COMPUTED_VALUE"""),"POR")</f>
        <v>POR</v>
      </c>
      <c r="AX2" s="1" t="str">
        <f>IFERROR(__xludf.DUMMYFUNCTION("""COMPUTED_VALUE"""),"GS")</f>
        <v>GS</v>
      </c>
      <c r="AY2" s="1" t="str">
        <f>IFERROR(__xludf.DUMMYFUNCTION("""COMPUTED_VALUE"""),"KO")</f>
        <v>KO</v>
      </c>
      <c r="AZ2" s="1" t="str">
        <f>IFERROR(__xludf.DUMMYFUNCTION("""COMPUTED_VALUE"""),"R16")</f>
        <v>R16</v>
      </c>
      <c r="BA2" s="1" t="str">
        <f>IFERROR(__xludf.DUMMYFUNCTION("""COMPUTED_VALUE"""),"QF")</f>
        <v>QF</v>
      </c>
      <c r="BB2" s="1" t="str">
        <f>IFERROR(__xludf.DUMMYFUNCTION("""COMPUTED_VALUE"""),"SF")</f>
        <v>SF</v>
      </c>
      <c r="BC2" s="54" t="str">
        <f>IFERROR(__xludf.DUMMYFUNCTION("""COMPUTED_VALUE"""),"F")</f>
        <v>F</v>
      </c>
      <c r="BD2" s="1" t="str">
        <f>IFERROR(__xludf.DUMMYFUNCTION("""COMPUTED_VALUE"""),"FR PTS")</f>
        <v>FR PTS</v>
      </c>
      <c r="BE2" s="1" t="str">
        <f>IFERROR(__xludf.DUMMYFUNCTION("""COMPUTED_VALUE"""),"SR PTS")</f>
        <v>SR PTS</v>
      </c>
      <c r="BF2" s="1" t="str">
        <f>IFERROR(__xludf.DUMMYFUNCTION("""COMPUTED_VALUE"""),"TR PTS")</f>
        <v>TR PTS</v>
      </c>
      <c r="BG2" s="1" t="str">
        <f>IFERROR(__xludf.DUMMYFUNCTION("""COMPUTED_VALUE"""),"POR PTS")</f>
        <v>POR PTS</v>
      </c>
      <c r="BH2" s="1" t="str">
        <f>IFERROR(__xludf.DUMMYFUNCTION("""COMPUTED_VALUE"""),"GS PTS")</f>
        <v>GS PTS</v>
      </c>
      <c r="BI2" s="1" t="str">
        <f>IFERROR(__xludf.DUMMYFUNCTION("""COMPUTED_VALUE"""),"KO PTS")</f>
        <v>KO PTS</v>
      </c>
      <c r="BJ2" s="1" t="str">
        <f>IFERROR(__xludf.DUMMYFUNCTION("""COMPUTED_VALUE"""),"R16 PTS")</f>
        <v>R16 PTS</v>
      </c>
      <c r="BK2" s="1" t="str">
        <f>IFERROR(__xludf.DUMMYFUNCTION("""COMPUTED_VALUE"""),"QF PTS")</f>
        <v>QF PTS</v>
      </c>
      <c r="BL2" s="1" t="str">
        <f>IFERROR(__xludf.DUMMYFUNCTION("""COMPUTED_VALUE"""),"SF PTS")</f>
        <v>SF PTS</v>
      </c>
      <c r="BM2" s="1" t="str">
        <f>IFERROR(__xludf.DUMMYFUNCTION("""COMPUTED_VALUE"""),"F PTS")</f>
        <v>F PTS</v>
      </c>
      <c r="BO2" s="47" t="s">
        <v>614</v>
      </c>
      <c r="BP2" s="6" t="s">
        <v>615</v>
      </c>
      <c r="BQ2" s="6" t="s">
        <v>616</v>
      </c>
      <c r="BR2" s="48" t="s">
        <v>617</v>
      </c>
      <c r="BS2" s="6" t="s">
        <v>618</v>
      </c>
      <c r="BT2" s="6" t="s">
        <v>619</v>
      </c>
      <c r="BU2" s="6" t="s">
        <v>620</v>
      </c>
      <c r="BV2" s="48" t="s">
        <v>621</v>
      </c>
      <c r="BW2" s="6" t="s">
        <v>622</v>
      </c>
      <c r="BX2" s="48" t="s">
        <v>623</v>
      </c>
      <c r="CF2" s="49"/>
      <c r="CH2" s="50" t="s">
        <v>9</v>
      </c>
      <c r="CI2" s="50" t="s">
        <v>3</v>
      </c>
      <c r="CJ2" s="51" t="s">
        <v>624</v>
      </c>
      <c r="CK2" s="50" t="s">
        <v>625</v>
      </c>
      <c r="CL2" s="50" t="s">
        <v>626</v>
      </c>
      <c r="CM2" s="50" t="s">
        <v>627</v>
      </c>
      <c r="CN2" s="50" t="s">
        <v>628</v>
      </c>
      <c r="CO2" s="50" t="s">
        <v>4</v>
      </c>
    </row>
    <row r="3">
      <c r="A3" s="1" t="str">
        <f>'Strength Coefficients'!AJ2</f>
        <v>Aberdeen</v>
      </c>
      <c r="B3" s="1">
        <f>'Strength Coefficients'!AK2</f>
        <v>0.83</v>
      </c>
      <c r="C3" s="1" t="str">
        <f>'Strength Coefficients'!AL2</f>
        <v>Scotland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52">
        <f>IFERROR(__xludf.DUMMYFUNCTION("""COMPUTED_VALUE"""),0.0)</f>
        <v>0</v>
      </c>
      <c r="P3" s="1">
        <f>IFERROR(__xludf.DUMMYFUNCTION("""COMPUTED_VALUE"""),0.0)</f>
        <v>0</v>
      </c>
      <c r="Q3" s="1">
        <f>IFERROR(__xludf.DUMMYFUNCTION("""COMPUTED_VALUE"""),0.0)</f>
        <v>0</v>
      </c>
      <c r="R3" s="1">
        <f>IFERROR(__xludf.DUMMYFUNCTION("""COMPUTED_VALUE"""),0.0)</f>
        <v>0</v>
      </c>
      <c r="S3" s="1">
        <f>IFERROR(__xludf.DUMMYFUNCTION("""COMPUTED_VALUE"""),0.0)</f>
        <v>0</v>
      </c>
      <c r="T3" s="1">
        <f>IFERROR(__xludf.DUMMYFUNCTION("""COMPUTED_VALUE"""),0.0)</f>
        <v>0</v>
      </c>
      <c r="U3" s="1">
        <f>IFERROR(__xludf.DUMMYFUNCTION("""COMPUTED_VALUE"""),0.0)</f>
        <v>0</v>
      </c>
      <c r="V3" s="1">
        <f>IFERROR(__xludf.DUMMYFUNCTION("""COMPUTED_VALUE"""),0.0)</f>
        <v>0</v>
      </c>
      <c r="W3" s="1">
        <f>IFERROR(__xludf.DUMMYFUNCTION("""COMPUTED_VALUE"""),0.0)</f>
        <v>0</v>
      </c>
      <c r="X3" s="1">
        <f>IFERROR(__xludf.DUMMYFUNCTION("""COMPUTED_VALUE"""),0.0)</f>
        <v>0</v>
      </c>
      <c r="Y3" s="1">
        <f>IFERROR(__xludf.DUMMYFUNCTION("""COMPUTED_VALUE"""),0.0)</f>
        <v>0</v>
      </c>
      <c r="AA3" s="56"/>
      <c r="AB3" s="1"/>
      <c r="AC3" s="1"/>
      <c r="AD3" s="1"/>
      <c r="AE3" s="1"/>
      <c r="AF3" s="1"/>
      <c r="AG3" s="1"/>
      <c r="AH3" s="1"/>
      <c r="AI3" s="54"/>
      <c r="AJ3" s="1">
        <f>IFERROR(__xludf.DUMMYFUNCTION("""COMPUTED_VALUE"""),0.0)</f>
        <v>0</v>
      </c>
      <c r="AK3" s="1">
        <f>IFERROR(__xludf.DUMMYFUNCTION("""COMPUTED_VALUE"""),0.0)</f>
        <v>0</v>
      </c>
      <c r="AL3" s="1">
        <f>IFERROR(__xludf.DUMMYFUNCTION("""COMPUTED_VALUE"""),0.0)</f>
        <v>0</v>
      </c>
      <c r="AM3" s="1">
        <f>IFERROR(__xludf.DUMMYFUNCTION("""COMPUTED_VALUE"""),0.0)</f>
        <v>0</v>
      </c>
      <c r="AN3" s="1">
        <f>IFERROR(__xludf.DUMMYFUNCTION("""COMPUTED_VALUE"""),0.0)</f>
        <v>0</v>
      </c>
      <c r="AO3" s="1">
        <f>IFERROR(__xludf.DUMMYFUNCTION("""COMPUTED_VALUE"""),0.0)</f>
        <v>0</v>
      </c>
      <c r="AP3" s="1">
        <f>IFERROR(__xludf.DUMMYFUNCTION("""COMPUTED_VALUE"""),0.0)</f>
        <v>0</v>
      </c>
      <c r="AQ3" s="1">
        <f>IFERROR(__xludf.DUMMYFUNCTION("""COMPUTED_VALUE"""),0.0)</f>
        <v>0</v>
      </c>
      <c r="AT3" s="1"/>
      <c r="AU3" s="1" t="str">
        <f>IFERROR(__xludf.DUMMYFUNCTION("""COMPUTED_VALUE"""),"X")</f>
        <v>X</v>
      </c>
      <c r="AV3" s="1" t="str">
        <f>IFERROR(__xludf.DUMMYFUNCTION("""COMPUTED_VALUE"""),"X")</f>
        <v>X</v>
      </c>
      <c r="AW3" s="1" t="str">
        <f>IFERROR(__xludf.DUMMYFUNCTION("""COMPUTED_VALUE"""),"X")</f>
        <v>X</v>
      </c>
      <c r="AX3" s="1"/>
      <c r="AY3" s="1"/>
      <c r="AZ3" s="1"/>
      <c r="BA3" s="1"/>
      <c r="BB3" s="1"/>
      <c r="BC3" s="54"/>
      <c r="BD3" s="1">
        <f>IFERROR(__xludf.DUMMYFUNCTION("""COMPUTED_VALUE"""),0.0)</f>
        <v>0</v>
      </c>
      <c r="BE3" s="1">
        <f>IFERROR(__xludf.DUMMYFUNCTION("""COMPUTED_VALUE"""),3.9850000000000003)</f>
        <v>3.985</v>
      </c>
      <c r="BF3" s="1">
        <f>IFERROR(__xludf.DUMMYFUNCTION("""COMPUTED_VALUE"""),3.12375)</f>
        <v>3.12375</v>
      </c>
      <c r="BG3" s="1">
        <f>IFERROR(__xludf.DUMMYFUNCTION("""COMPUTED_VALUE"""),1.085)</f>
        <v>1.085</v>
      </c>
      <c r="BH3" s="1">
        <f>IFERROR(__xludf.DUMMYFUNCTION("""COMPUTED_VALUE"""),0.0)</f>
        <v>0</v>
      </c>
      <c r="BI3" s="1">
        <f>IFERROR(__xludf.DUMMYFUNCTION("""COMPUTED_VALUE"""),0.0)</f>
        <v>0</v>
      </c>
      <c r="BJ3" s="1">
        <f>IFERROR(__xludf.DUMMYFUNCTION("""COMPUTED_VALUE"""),0.0)</f>
        <v>0</v>
      </c>
      <c r="BK3" s="1">
        <f>IFERROR(__xludf.DUMMYFUNCTION("""COMPUTED_VALUE"""),0.0)</f>
        <v>0</v>
      </c>
      <c r="BL3" s="1">
        <f>IFERROR(__xludf.DUMMYFUNCTION("""COMPUTED_VALUE"""),0.0)</f>
        <v>0</v>
      </c>
      <c r="BM3" s="1">
        <f>IFERROR(__xludf.DUMMYFUNCTION("""COMPUTED_VALUE"""),0.0)</f>
        <v>0</v>
      </c>
      <c r="BO3" s="52">
        <f t="shared" ref="BO3:BO239" si="2">IF(D3="X", 1, 0)+IF(E3="X", 1, 0)+IF(F3="X", 2, 0)+IF(G3="X", 2, 0)+IF(H3="X", 2, 0)+IF(I3="X", 2, 0)+if(J3="X", 6, 0)+IF(K3="X", 2, 0)+IF(L3="X", 2)+IF(M3="X", 2, 0)+IF(OR(N3="X",N3="W"), 1, 0)</f>
        <v>0</v>
      </c>
      <c r="BP3" s="1">
        <f t="shared" ref="BP3:BP160" si="3">IF(AB3="X", 2, 0)+IF(AC3="X", 2, 0)+IF(AD3="X", 6, 0)+IF(AE3="X", 2, 0)+IF(AF3="X", 2, 0)+IF(AG3="X", 2, 0)+IF(AH3="X", 2, 0)+IF(OR(AI3="X", AI3="W"), 1, 0)</f>
        <v>0</v>
      </c>
      <c r="BQ3" s="1">
        <f t="shared" ref="BQ3:BQ239" si="4">IF(AT3="X", 2, 0)+IF(AU3="X", 2, 0)+IF(AV3="X", 2, 0)+IF(AW3="X", 2, 0)+IF(AX3="X", 6, 0)+IF(AY3="X", 2, 0)+IF(AZ3="X", 2, 0)+IF(BA3="X", 2, 0)+IF(BB3="X", 2, 0)+IF(OR(BC3="X", BC3="W"), 1, 0)</f>
        <v>6</v>
      </c>
      <c r="BR3" s="54">
        <f t="shared" ref="BR3:BR239" si="5">SUM(BO3:BQ3)</f>
        <v>6</v>
      </c>
      <c r="BS3" s="1">
        <f>IFS(N3="W", 'Round Bonuses'!$C$13, N3="X", 'Round Bonuses'!$C$12, M3="X", 'Round Bonuses'!$C$11, L3="X", 'Round Bonuses'!$C$10, K3="X", 'Round Bonuses'!$C$9, J3="X", 'Round Bonuses'!$C$8, I3="X", 'Round Bonuses'!$C$7, H3="X", 'Round Bonuses'!$C$6, G3="X", 'Round Bonuses'!$C$5, F3="X", 'Round Bonuses'!$C$4, E3="X", 'Round Bonuses'!$C$3, D3="X", 'Round Bonuses'!$C$3, TRUE, 0)</f>
        <v>0</v>
      </c>
      <c r="BT3" s="1">
        <f>IF(not(counta(D3:J3)), IFS(AI3="W", 'Round Bonuses'!$F$14, AI3="X", 'Round Bonuses'!$F$13, AH3="X", 'Round Bonuses'!$F$12, AG3="X", 'Round Bonuses'!$F$11, AF3="X", 'Round Bonuses'!$F$10, AE3="X", 'Round Bonuses'!$F$9, AD3="X", 'Round Bonuses'!$F$8, AC3="X", 'Round Bonuses'!$F$7, AB3="X", 'Round Bonuses'!$F$6, TRUE, 0), IF(AA3="X",'Round Bonuses'!$E$7, 0) +IF(AB3="X", 'Round Bonuses'!$E$6, 0)+if(AC3="X",'Round Bonuses'!$E$7, 0)+IF(AD3="X", 'Round Bonuses'!$E$8, 0)+IFS(AI3="W", 'Round Bonuses'!$G$14, AI3="X", 'Round Bonuses'!$G$13, AH3="X", 'Round Bonuses'!$G$12, AG3="X", 'Round Bonuses'!$G$11, AF3="X", 'Round Bonuses'!$G$10, AE3="X", 'Round Bonuses'!$G$9, TRUE, 0))</f>
        <v>0</v>
      </c>
      <c r="BU3" s="1">
        <f>IF(AND(not(counta(D3:I3)),not(counta(AB3:AD3))), IFS(BC3="W", 'Round Bonuses'!$J$14, BC3="X", 'Round Bonuses'!$J$13, BB3="X", 'Round Bonuses'!$J$12, BA3="X", 'Round Bonuses'!$J$11, AZ3="X", 'Round Bonuses'!$J$10, AY3="X", 'Round Bonuses'!$J$9, AX3="X", 'Round Bonuses'!$J$8, AW3="X", 'Round Bonuses'!$J$7, AV3="X", 'Round Bonuses'!$J$6, AU3="X", 'Round Bonuses'!$J$5, AT3="X", 'Round Bonuses'!$J$4, TRUE, 0), SWITCH(AS3, "P", 'Round Bonuses'!$I$4,"B", 'Round Bonuses'!$I$5, 0) +IF(AU3="X", 'Round Bonuses'!$I$5, 0)+IF(AV3="X", 'Round Bonuses'!$I$6, 0)+IF(AW3="X", 'Round Bonuses'!$I$7, 0)+IF(AX3="X", 'Round Bonuses'!$I$8, 0)+IFS(BC3="W", 'Round Bonuses'!$K$14, BC3="X", 'Round Bonuses'!$K$13, BB3="X", 'Round Bonuses'!$K$12, BA3="X", 'Round Bonuses'!$K$11, AZ3="X", 'Round Bonuses'!$K$10, AY3="X", 'Round Bonuses'!$K$9, TRUE, 0))</f>
        <v>1.2</v>
      </c>
      <c r="BV3" s="54">
        <f t="shared" ref="BV3:BV239" si="6">SUM(BS3:BU3)</f>
        <v>1.2</v>
      </c>
      <c r="BW3" s="1">
        <f t="shared" ref="BW3:BW239" si="7">sum(O3:Y3)+sum(AJ3:AQ3)+sum(BD3:BM3)</f>
        <v>8.19375</v>
      </c>
      <c r="BX3" s="57">
        <f t="shared" ref="BX3:BX239" si="8"> (BW3/if(BR3, BR3, 1))+BV3</f>
        <v>2.565625</v>
      </c>
      <c r="BZ3" s="58" t="str">
        <f t="shared" ref="BZ3:BZ239" si="9">A3</f>
        <v>Aberdeen</v>
      </c>
      <c r="CA3" s="1" t="str">
        <f t="shared" ref="CA3:CA239" si="10">C3</f>
        <v>Scotland</v>
      </c>
      <c r="CB3" s="1">
        <f t="shared" ref="CB3:CB239" si="11">BX3</f>
        <v>2.565625</v>
      </c>
      <c r="CC3" s="1">
        <f t="shared" ref="CC3:CC239" si="12">BR3</f>
        <v>6</v>
      </c>
      <c r="CD3" s="1" t="str">
        <f t="array" ref="CD3:CG1001">SORT(BZ3:CC1001, CB3:CB1001, FALSE)</f>
        <v>Real Madrid</v>
      </c>
      <c r="CE3" s="1" t="s">
        <v>20</v>
      </c>
      <c r="CF3" s="49">
        <v>20.893365384615386</v>
      </c>
      <c r="CG3" s="1">
        <v>13.0</v>
      </c>
      <c r="CH3" s="6">
        <v>1.0</v>
      </c>
      <c r="CI3" s="1" t="str">
        <f t="shared" ref="CI3:CI239" si="13">CD3</f>
        <v>Real Madrid</v>
      </c>
      <c r="CJ3" s="49">
        <f t="shared" ref="CJ3:CK3" si="1">CF3</f>
        <v>20.89336538</v>
      </c>
      <c r="CK3" s="1">
        <f t="shared" si="1"/>
        <v>13</v>
      </c>
      <c r="CO3" s="1" t="str">
        <f t="shared" ref="CO3:CO239" si="15">CE3</f>
        <v>Spain</v>
      </c>
    </row>
    <row r="4">
      <c r="A4" s="1" t="str">
        <f>'Strength Coefficients'!AJ3</f>
        <v>AEK Athens</v>
      </c>
      <c r="B4" s="1">
        <f>'Strength Coefficients'!AK3</f>
        <v>0.79</v>
      </c>
      <c r="C4" s="1" t="str">
        <f>'Strength Coefficients'!AL3</f>
        <v>Greece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52">
        <f>IFERROR(__xludf.DUMMYFUNCTION("""COMPUTED_VALUE"""),0.0)</f>
        <v>0</v>
      </c>
      <c r="P4" s="1">
        <f>IFERROR(__xludf.DUMMYFUNCTION("""COMPUTED_VALUE"""),0.0)</f>
        <v>0</v>
      </c>
      <c r="Q4" s="1">
        <f>IFERROR(__xludf.DUMMYFUNCTION("""COMPUTED_VALUE"""),0.0)</f>
        <v>0</v>
      </c>
      <c r="R4" s="1">
        <f>IFERROR(__xludf.DUMMYFUNCTION("""COMPUTED_VALUE"""),0.0)</f>
        <v>0</v>
      </c>
      <c r="S4" s="1">
        <f>IFERROR(__xludf.DUMMYFUNCTION("""COMPUTED_VALUE"""),0.0)</f>
        <v>0</v>
      </c>
      <c r="T4" s="1">
        <f>IFERROR(__xludf.DUMMYFUNCTION("""COMPUTED_VALUE"""),0.0)</f>
        <v>0</v>
      </c>
      <c r="U4" s="1">
        <f>IFERROR(__xludf.DUMMYFUNCTION("""COMPUTED_VALUE"""),0.0)</f>
        <v>0</v>
      </c>
      <c r="V4" s="1">
        <f>IFERROR(__xludf.DUMMYFUNCTION("""COMPUTED_VALUE"""),0.0)</f>
        <v>0</v>
      </c>
      <c r="W4" s="1">
        <f>IFERROR(__xludf.DUMMYFUNCTION("""COMPUTED_VALUE"""),0.0)</f>
        <v>0</v>
      </c>
      <c r="X4" s="1">
        <f>IFERROR(__xludf.DUMMYFUNCTION("""COMPUTED_VALUE"""),0.0)</f>
        <v>0</v>
      </c>
      <c r="Y4" s="1">
        <f>IFERROR(__xludf.DUMMYFUNCTION("""COMPUTED_VALUE"""),0.0)</f>
        <v>0</v>
      </c>
      <c r="AA4" s="56"/>
      <c r="AB4" s="1"/>
      <c r="AC4" s="1"/>
      <c r="AD4" s="1"/>
      <c r="AE4" s="1"/>
      <c r="AF4" s="1"/>
      <c r="AG4" s="1"/>
      <c r="AH4" s="1"/>
      <c r="AI4" s="54"/>
      <c r="AJ4" s="1">
        <f>IFERROR(__xludf.DUMMYFUNCTION("""COMPUTED_VALUE"""),0.0)</f>
        <v>0</v>
      </c>
      <c r="AK4" s="1">
        <f>IFERROR(__xludf.DUMMYFUNCTION("""COMPUTED_VALUE"""),0.0)</f>
        <v>0</v>
      </c>
      <c r="AL4" s="1">
        <f>IFERROR(__xludf.DUMMYFUNCTION("""COMPUTED_VALUE"""),0.0)</f>
        <v>0</v>
      </c>
      <c r="AM4" s="1">
        <f>IFERROR(__xludf.DUMMYFUNCTION("""COMPUTED_VALUE"""),0.0)</f>
        <v>0</v>
      </c>
      <c r="AN4" s="1">
        <f>IFERROR(__xludf.DUMMYFUNCTION("""COMPUTED_VALUE"""),0.0)</f>
        <v>0</v>
      </c>
      <c r="AO4" s="1">
        <f>IFERROR(__xludf.DUMMYFUNCTION("""COMPUTED_VALUE"""),0.0)</f>
        <v>0</v>
      </c>
      <c r="AP4" s="1">
        <f>IFERROR(__xludf.DUMMYFUNCTION("""COMPUTED_VALUE"""),0.0)</f>
        <v>0</v>
      </c>
      <c r="AQ4" s="1">
        <f>IFERROR(__xludf.DUMMYFUNCTION("""COMPUTED_VALUE"""),0.0)</f>
        <v>0</v>
      </c>
      <c r="AT4" s="1"/>
      <c r="AU4" s="1" t="str">
        <f>IFERROR(__xludf.DUMMYFUNCTION("""COMPUTED_VALUE"""),"X")</f>
        <v>X</v>
      </c>
      <c r="AV4" s="1"/>
      <c r="AW4" s="1"/>
      <c r="AX4" s="1"/>
      <c r="AY4" s="1"/>
      <c r="AZ4" s="1"/>
      <c r="BA4" s="1"/>
      <c r="BB4" s="1"/>
      <c r="BC4" s="54"/>
      <c r="BD4" s="1">
        <f>IFERROR(__xludf.DUMMYFUNCTION("""COMPUTED_VALUE"""),0.0)</f>
        <v>0</v>
      </c>
      <c r="BE4" s="1">
        <f>IFERROR(__xludf.DUMMYFUNCTION("""COMPUTED_VALUE"""),2.8474999999999997)</f>
        <v>2.8475</v>
      </c>
      <c r="BF4" s="1">
        <f>IFERROR(__xludf.DUMMYFUNCTION("""COMPUTED_VALUE"""),0.0)</f>
        <v>0</v>
      </c>
      <c r="BG4" s="1">
        <f>IFERROR(__xludf.DUMMYFUNCTION("""COMPUTED_VALUE"""),0.0)</f>
        <v>0</v>
      </c>
      <c r="BH4" s="1">
        <f>IFERROR(__xludf.DUMMYFUNCTION("""COMPUTED_VALUE"""),0.0)</f>
        <v>0</v>
      </c>
      <c r="BI4" s="1">
        <f>IFERROR(__xludf.DUMMYFUNCTION("""COMPUTED_VALUE"""),0.0)</f>
        <v>0</v>
      </c>
      <c r="BJ4" s="1">
        <f>IFERROR(__xludf.DUMMYFUNCTION("""COMPUTED_VALUE"""),0.0)</f>
        <v>0</v>
      </c>
      <c r="BK4" s="1">
        <f>IFERROR(__xludf.DUMMYFUNCTION("""COMPUTED_VALUE"""),0.0)</f>
        <v>0</v>
      </c>
      <c r="BL4" s="1">
        <f>IFERROR(__xludf.DUMMYFUNCTION("""COMPUTED_VALUE"""),0.0)</f>
        <v>0</v>
      </c>
      <c r="BM4" s="1">
        <f>IFERROR(__xludf.DUMMYFUNCTION("""COMPUTED_VALUE"""),0.0)</f>
        <v>0</v>
      </c>
      <c r="BO4" s="52">
        <f t="shared" si="2"/>
        <v>0</v>
      </c>
      <c r="BP4" s="1">
        <f t="shared" si="3"/>
        <v>0</v>
      </c>
      <c r="BQ4" s="1">
        <f t="shared" si="4"/>
        <v>2</v>
      </c>
      <c r="BR4" s="54">
        <f t="shared" si="5"/>
        <v>2</v>
      </c>
      <c r="BS4" s="1">
        <f>IFS(N4="W", 'Round Bonuses'!$C$13, N4="X", 'Round Bonuses'!$C$12, M4="X", 'Round Bonuses'!$C$11, L4="X", 'Round Bonuses'!$C$10, K4="X", 'Round Bonuses'!$C$9, J4="X", 'Round Bonuses'!$C$8, I4="X", 'Round Bonuses'!$C$7, H4="X", 'Round Bonuses'!$C$6, G4="X", 'Round Bonuses'!$C$5, F4="X", 'Round Bonuses'!$C$4, E4="X", 'Round Bonuses'!$C$3, D4="X", 'Round Bonuses'!$C$3, TRUE, 0)</f>
        <v>0</v>
      </c>
      <c r="BT4" s="1">
        <f>IF(not(counta(D4:J4)), IFS(AI4="W", 'Round Bonuses'!$F$14, AI4="X", 'Round Bonuses'!$F$13, AH4="X", 'Round Bonuses'!$F$12, AG4="X", 'Round Bonuses'!$F$11, AF4="X", 'Round Bonuses'!$F$10, AE4="X", 'Round Bonuses'!$F$9, AD4="X", 'Round Bonuses'!$F$8, AC4="X", 'Round Bonuses'!$F$7, AB4="X", 'Round Bonuses'!$F$6, TRUE, 0), IF(AA4="X",'Round Bonuses'!$E$7, 0) +IF(AB4="X", 'Round Bonuses'!$E$6, 0)+if(AC4="X",'Round Bonuses'!$E$7, 0)+IF(AD4="X", 'Round Bonuses'!$E$8, 0)+IFS(AI4="W", 'Round Bonuses'!$G$14, AI4="X", 'Round Bonuses'!$G$13, AH4="X", 'Round Bonuses'!$G$12, AG4="X", 'Round Bonuses'!$G$11, AF4="X", 'Round Bonuses'!$G$10, AE4="X", 'Round Bonuses'!$G$9, TRUE, 0))</f>
        <v>0</v>
      </c>
      <c r="BU4" s="1">
        <f>IF(AND(not(counta(D4:I4)),not(counta(AB4:AD4))), IFS(BC4="W", 'Round Bonuses'!$J$14, BC4="X", 'Round Bonuses'!$J$13, BB4="X", 'Round Bonuses'!$J$12, BA4="X", 'Round Bonuses'!$J$11, AZ4="X", 'Round Bonuses'!$J$10, AY4="X", 'Round Bonuses'!$J$9, AX4="X", 'Round Bonuses'!$J$8, AW4="X", 'Round Bonuses'!$J$7, AV4="X", 'Round Bonuses'!$J$6, AU4="X", 'Round Bonuses'!$J$5, AT4="X", 'Round Bonuses'!$J$4, TRUE, 0), SWITCH(AS4, "P", 'Round Bonuses'!$I$4,"B", 'Round Bonuses'!$I$5, 0) +IF(AU4="X", 'Round Bonuses'!$I$5, 0)+IF(AV4="X", 'Round Bonuses'!$I$6, 0)+IF(AW4="X", 'Round Bonuses'!$I$7, 0)+IF(AX4="X", 'Round Bonuses'!$I$8, 0)+IFS(BC4="W", 'Round Bonuses'!$K$14, BC4="X", 'Round Bonuses'!$K$13, BB4="X", 'Round Bonuses'!$K$12, BA4="X", 'Round Bonuses'!$K$11, AZ4="X", 'Round Bonuses'!$K$10, AY4="X", 'Round Bonuses'!$K$9, TRUE, 0))</f>
        <v>0.4</v>
      </c>
      <c r="BV4" s="54">
        <f t="shared" si="6"/>
        <v>0.4</v>
      </c>
      <c r="BW4" s="1">
        <f t="shared" si="7"/>
        <v>2.8475</v>
      </c>
      <c r="BX4" s="57">
        <f t="shared" si="8"/>
        <v>1.82375</v>
      </c>
      <c r="BZ4" s="58" t="str">
        <f t="shared" si="9"/>
        <v>AEK Athens</v>
      </c>
      <c r="CA4" s="1" t="str">
        <f t="shared" si="10"/>
        <v>Greece</v>
      </c>
      <c r="CB4" s="1">
        <f t="shared" si="11"/>
        <v>1.82375</v>
      </c>
      <c r="CC4" s="1">
        <f t="shared" si="12"/>
        <v>2</v>
      </c>
      <c r="CD4" s="1" t="s">
        <v>285</v>
      </c>
      <c r="CE4" s="1" t="s">
        <v>17</v>
      </c>
      <c r="CF4" s="49">
        <v>19.251923076923074</v>
      </c>
      <c r="CG4" s="1">
        <v>13.0</v>
      </c>
      <c r="CH4" s="1">
        <f t="shared" ref="CH4:CH239" si="16">CH3+1</f>
        <v>2</v>
      </c>
      <c r="CI4" s="1" t="str">
        <f t="shared" si="13"/>
        <v>Liverpool</v>
      </c>
      <c r="CJ4" s="49">
        <f t="shared" ref="CJ4:CK4" si="14">CF4</f>
        <v>19.25192308</v>
      </c>
      <c r="CK4" s="1">
        <f t="shared" si="14"/>
        <v>13</v>
      </c>
      <c r="CO4" s="1" t="str">
        <f t="shared" si="15"/>
        <v>England</v>
      </c>
    </row>
    <row r="5">
      <c r="A5" s="1" t="str">
        <f>'Strength Coefficients'!AJ4</f>
        <v>AEL Limassol</v>
      </c>
      <c r="B5" s="1">
        <f>'Strength Coefficients'!AK4</f>
        <v>0.82</v>
      </c>
      <c r="C5" s="1" t="str">
        <f>'Strength Coefficients'!AL4</f>
        <v>Cyprus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52">
        <f>IFERROR(__xludf.DUMMYFUNCTION("""COMPUTED_VALUE"""),0.0)</f>
        <v>0</v>
      </c>
      <c r="P5" s="1">
        <f>IFERROR(__xludf.DUMMYFUNCTION("""COMPUTED_VALUE"""),0.0)</f>
        <v>0</v>
      </c>
      <c r="Q5" s="1">
        <f>IFERROR(__xludf.DUMMYFUNCTION("""COMPUTED_VALUE"""),0.0)</f>
        <v>0</v>
      </c>
      <c r="R5" s="1">
        <f>IFERROR(__xludf.DUMMYFUNCTION("""COMPUTED_VALUE"""),0.0)</f>
        <v>0</v>
      </c>
      <c r="S5" s="1">
        <f>IFERROR(__xludf.DUMMYFUNCTION("""COMPUTED_VALUE"""),0.0)</f>
        <v>0</v>
      </c>
      <c r="T5" s="1">
        <f>IFERROR(__xludf.DUMMYFUNCTION("""COMPUTED_VALUE"""),0.0)</f>
        <v>0</v>
      </c>
      <c r="U5" s="1">
        <f>IFERROR(__xludf.DUMMYFUNCTION("""COMPUTED_VALUE"""),0.0)</f>
        <v>0</v>
      </c>
      <c r="V5" s="1">
        <f>IFERROR(__xludf.DUMMYFUNCTION("""COMPUTED_VALUE"""),0.0)</f>
        <v>0</v>
      </c>
      <c r="W5" s="1">
        <f>IFERROR(__xludf.DUMMYFUNCTION("""COMPUTED_VALUE"""),0.0)</f>
        <v>0</v>
      </c>
      <c r="X5" s="1">
        <f>IFERROR(__xludf.DUMMYFUNCTION("""COMPUTED_VALUE"""),0.0)</f>
        <v>0</v>
      </c>
      <c r="Y5" s="1">
        <f>IFERROR(__xludf.DUMMYFUNCTION("""COMPUTED_VALUE"""),0.0)</f>
        <v>0</v>
      </c>
      <c r="AA5" s="56"/>
      <c r="AB5" s="1"/>
      <c r="AC5" s="1"/>
      <c r="AD5" s="1"/>
      <c r="AE5" s="1"/>
      <c r="AF5" s="1"/>
      <c r="AG5" s="1"/>
      <c r="AH5" s="1"/>
      <c r="AI5" s="54"/>
      <c r="AJ5" s="1">
        <f>IFERROR(__xludf.DUMMYFUNCTION("""COMPUTED_VALUE"""),0.0)</f>
        <v>0</v>
      </c>
      <c r="AK5" s="1">
        <f>IFERROR(__xludf.DUMMYFUNCTION("""COMPUTED_VALUE"""),0.0)</f>
        <v>0</v>
      </c>
      <c r="AL5" s="1">
        <f>IFERROR(__xludf.DUMMYFUNCTION("""COMPUTED_VALUE"""),0.0)</f>
        <v>0</v>
      </c>
      <c r="AM5" s="1">
        <f>IFERROR(__xludf.DUMMYFUNCTION("""COMPUTED_VALUE"""),0.0)</f>
        <v>0</v>
      </c>
      <c r="AN5" s="1">
        <f>IFERROR(__xludf.DUMMYFUNCTION("""COMPUTED_VALUE"""),0.0)</f>
        <v>0</v>
      </c>
      <c r="AO5" s="1">
        <f>IFERROR(__xludf.DUMMYFUNCTION("""COMPUTED_VALUE"""),0.0)</f>
        <v>0</v>
      </c>
      <c r="AP5" s="1">
        <f>IFERROR(__xludf.DUMMYFUNCTION("""COMPUTED_VALUE"""),0.0)</f>
        <v>0</v>
      </c>
      <c r="AQ5" s="1">
        <f>IFERROR(__xludf.DUMMYFUNCTION("""COMPUTED_VALUE"""),0.0)</f>
        <v>0</v>
      </c>
      <c r="AT5" s="1"/>
      <c r="AU5" s="1" t="str">
        <f>IFERROR(__xludf.DUMMYFUNCTION("""COMPUTED_VALUE"""),"X")</f>
        <v>X</v>
      </c>
      <c r="AV5" s="1" t="str">
        <f>IFERROR(__xludf.DUMMYFUNCTION("""COMPUTED_VALUE"""),"X")</f>
        <v>X</v>
      </c>
      <c r="AW5" s="1"/>
      <c r="AX5" s="1"/>
      <c r="AY5" s="1"/>
      <c r="AZ5" s="1"/>
      <c r="BA5" s="1"/>
      <c r="BB5" s="1"/>
      <c r="BC5" s="54"/>
      <c r="BD5" s="1">
        <f>IFERROR(__xludf.DUMMYFUNCTION("""COMPUTED_VALUE"""),0.0)</f>
        <v>0</v>
      </c>
      <c r="BE5" s="1">
        <f>IFERROR(__xludf.DUMMYFUNCTION("""COMPUTED_VALUE"""),4.95)</f>
        <v>4.95</v>
      </c>
      <c r="BF5" s="1">
        <f>IFERROR(__xludf.DUMMYFUNCTION("""COMPUTED_VALUE"""),2.065)</f>
        <v>2.065</v>
      </c>
      <c r="BG5" s="1">
        <f>IFERROR(__xludf.DUMMYFUNCTION("""COMPUTED_VALUE"""),0.0)</f>
        <v>0</v>
      </c>
      <c r="BH5" s="1">
        <f>IFERROR(__xludf.DUMMYFUNCTION("""COMPUTED_VALUE"""),0.0)</f>
        <v>0</v>
      </c>
      <c r="BI5" s="1">
        <f>IFERROR(__xludf.DUMMYFUNCTION("""COMPUTED_VALUE"""),0.0)</f>
        <v>0</v>
      </c>
      <c r="BJ5" s="1">
        <f>IFERROR(__xludf.DUMMYFUNCTION("""COMPUTED_VALUE"""),0.0)</f>
        <v>0</v>
      </c>
      <c r="BK5" s="1">
        <f>IFERROR(__xludf.DUMMYFUNCTION("""COMPUTED_VALUE"""),0.0)</f>
        <v>0</v>
      </c>
      <c r="BL5" s="1">
        <f>IFERROR(__xludf.DUMMYFUNCTION("""COMPUTED_VALUE"""),0.0)</f>
        <v>0</v>
      </c>
      <c r="BM5" s="1">
        <f>IFERROR(__xludf.DUMMYFUNCTION("""COMPUTED_VALUE"""),0.0)</f>
        <v>0</v>
      </c>
      <c r="BO5" s="52">
        <f t="shared" si="2"/>
        <v>0</v>
      </c>
      <c r="BP5" s="1">
        <f t="shared" si="3"/>
        <v>0</v>
      </c>
      <c r="BQ5" s="1">
        <f t="shared" si="4"/>
        <v>4</v>
      </c>
      <c r="BR5" s="54">
        <f t="shared" si="5"/>
        <v>4</v>
      </c>
      <c r="BS5" s="1">
        <f>IFS(N5="W", 'Round Bonuses'!$C$13, N5="X", 'Round Bonuses'!$C$12, M5="X", 'Round Bonuses'!$C$11, L5="X", 'Round Bonuses'!$C$10, K5="X", 'Round Bonuses'!$C$9, J5="X", 'Round Bonuses'!$C$8, I5="X", 'Round Bonuses'!$C$7, H5="X", 'Round Bonuses'!$C$6, G5="X", 'Round Bonuses'!$C$5, F5="X", 'Round Bonuses'!$C$4, E5="X", 'Round Bonuses'!$C$3, D5="X", 'Round Bonuses'!$C$3, TRUE, 0)</f>
        <v>0</v>
      </c>
      <c r="BT5" s="1">
        <f>IF(not(counta(D5:J5)), IFS(AI5="W", 'Round Bonuses'!$F$14, AI5="X", 'Round Bonuses'!$F$13, AH5="X", 'Round Bonuses'!$F$12, AG5="X", 'Round Bonuses'!$F$11, AF5="X", 'Round Bonuses'!$F$10, AE5="X", 'Round Bonuses'!$F$9, AD5="X", 'Round Bonuses'!$F$8, AC5="X", 'Round Bonuses'!$F$7, AB5="X", 'Round Bonuses'!$F$6, TRUE, 0), IF(AA5="X",'Round Bonuses'!$E$7, 0) +IF(AB5="X", 'Round Bonuses'!$E$6, 0)+if(AC5="X",'Round Bonuses'!$E$7, 0)+IF(AD5="X", 'Round Bonuses'!$E$8, 0)+IFS(AI5="W", 'Round Bonuses'!$G$14, AI5="X", 'Round Bonuses'!$G$13, AH5="X", 'Round Bonuses'!$G$12, AG5="X", 'Round Bonuses'!$G$11, AF5="X", 'Round Bonuses'!$G$10, AE5="X", 'Round Bonuses'!$G$9, TRUE, 0))</f>
        <v>0</v>
      </c>
      <c r="BU5" s="1">
        <f>IF(AND(not(counta(D5:I5)),not(counta(AB5:AD5))), IFS(BC5="W", 'Round Bonuses'!$J$14, BC5="X", 'Round Bonuses'!$J$13, BB5="X", 'Round Bonuses'!$J$12, BA5="X", 'Round Bonuses'!$J$11, AZ5="X", 'Round Bonuses'!$J$10, AY5="X", 'Round Bonuses'!$J$9, AX5="X", 'Round Bonuses'!$J$8, AW5="X", 'Round Bonuses'!$J$7, AV5="X", 'Round Bonuses'!$J$6, AU5="X", 'Round Bonuses'!$J$5, AT5="X", 'Round Bonuses'!$J$4, TRUE, 0), SWITCH(AS5, "P", 'Round Bonuses'!$I$4,"B", 'Round Bonuses'!$I$5, 0) +IF(AU5="X", 'Round Bonuses'!$I$5, 0)+IF(AV5="X", 'Round Bonuses'!$I$6, 0)+IF(AW5="X", 'Round Bonuses'!$I$7, 0)+IF(AX5="X", 'Round Bonuses'!$I$8, 0)+IFS(BC5="W", 'Round Bonuses'!$K$14, BC5="X", 'Round Bonuses'!$K$13, BB5="X", 'Round Bonuses'!$K$12, BA5="X", 'Round Bonuses'!$K$11, AZ5="X", 'Round Bonuses'!$K$10, AY5="X", 'Round Bonuses'!$K$9, TRUE, 0))</f>
        <v>0.7</v>
      </c>
      <c r="BV5" s="54">
        <f t="shared" si="6"/>
        <v>0.7</v>
      </c>
      <c r="BW5" s="1">
        <f t="shared" si="7"/>
        <v>7.015</v>
      </c>
      <c r="BX5" s="57">
        <f t="shared" si="8"/>
        <v>2.45375</v>
      </c>
      <c r="BZ5" s="58" t="str">
        <f t="shared" si="9"/>
        <v>AEL Limassol</v>
      </c>
      <c r="CA5" s="1" t="str">
        <f t="shared" si="10"/>
        <v>Cyprus</v>
      </c>
      <c r="CB5" s="1">
        <f t="shared" si="11"/>
        <v>2.45375</v>
      </c>
      <c r="CC5" s="1">
        <f t="shared" si="12"/>
        <v>4</v>
      </c>
      <c r="CD5" s="1" t="s">
        <v>294</v>
      </c>
      <c r="CE5" s="1" t="s">
        <v>17</v>
      </c>
      <c r="CF5" s="49">
        <v>16.702604166666667</v>
      </c>
      <c r="CG5" s="1">
        <v>12.0</v>
      </c>
      <c r="CH5" s="1">
        <f t="shared" si="16"/>
        <v>3</v>
      </c>
      <c r="CI5" s="1" t="str">
        <f t="shared" si="13"/>
        <v>Manchester City</v>
      </c>
      <c r="CJ5" s="49">
        <f t="shared" ref="CJ5:CK5" si="17">CF5</f>
        <v>16.70260417</v>
      </c>
      <c r="CK5" s="1">
        <f t="shared" si="17"/>
        <v>12</v>
      </c>
      <c r="CO5" s="1" t="str">
        <f t="shared" si="15"/>
        <v>England</v>
      </c>
    </row>
    <row r="6">
      <c r="A6" s="1" t="str">
        <f>'Strength Coefficients'!AJ5</f>
        <v>AGF</v>
      </c>
      <c r="B6" s="1">
        <f>'Strength Coefficients'!AK5</f>
        <v>0.83</v>
      </c>
      <c r="C6" s="1" t="str">
        <f>'Strength Coefficients'!AL5</f>
        <v>Denmark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52">
        <f>IFERROR(__xludf.DUMMYFUNCTION("""COMPUTED_VALUE"""),0.0)</f>
        <v>0</v>
      </c>
      <c r="P6" s="1">
        <f>IFERROR(__xludf.DUMMYFUNCTION("""COMPUTED_VALUE"""),0.0)</f>
        <v>0</v>
      </c>
      <c r="Q6" s="1">
        <f>IFERROR(__xludf.DUMMYFUNCTION("""COMPUTED_VALUE"""),0.0)</f>
        <v>0</v>
      </c>
      <c r="R6" s="1">
        <f>IFERROR(__xludf.DUMMYFUNCTION("""COMPUTED_VALUE"""),0.0)</f>
        <v>0</v>
      </c>
      <c r="S6" s="1">
        <f>IFERROR(__xludf.DUMMYFUNCTION("""COMPUTED_VALUE"""),0.0)</f>
        <v>0</v>
      </c>
      <c r="T6" s="1">
        <f>IFERROR(__xludf.DUMMYFUNCTION("""COMPUTED_VALUE"""),0.0)</f>
        <v>0</v>
      </c>
      <c r="U6" s="1">
        <f>IFERROR(__xludf.DUMMYFUNCTION("""COMPUTED_VALUE"""),0.0)</f>
        <v>0</v>
      </c>
      <c r="V6" s="1">
        <f>IFERROR(__xludf.DUMMYFUNCTION("""COMPUTED_VALUE"""),0.0)</f>
        <v>0</v>
      </c>
      <c r="W6" s="1">
        <f>IFERROR(__xludf.DUMMYFUNCTION("""COMPUTED_VALUE"""),0.0)</f>
        <v>0</v>
      </c>
      <c r="X6" s="1">
        <f>IFERROR(__xludf.DUMMYFUNCTION("""COMPUTED_VALUE"""),0.0)</f>
        <v>0</v>
      </c>
      <c r="Y6" s="1">
        <f>IFERROR(__xludf.DUMMYFUNCTION("""COMPUTED_VALUE"""),0.0)</f>
        <v>0</v>
      </c>
      <c r="AA6" s="50"/>
      <c r="AB6" s="1"/>
      <c r="AC6" s="1"/>
      <c r="AD6" s="1"/>
      <c r="AE6" s="1"/>
      <c r="AF6" s="1"/>
      <c r="AG6" s="1"/>
      <c r="AH6" s="1"/>
      <c r="AI6" s="54"/>
      <c r="AJ6" s="1">
        <f>IFERROR(__xludf.DUMMYFUNCTION("""COMPUTED_VALUE"""),0.0)</f>
        <v>0</v>
      </c>
      <c r="AK6" s="1">
        <f>IFERROR(__xludf.DUMMYFUNCTION("""COMPUTED_VALUE"""),0.0)</f>
        <v>0</v>
      </c>
      <c r="AL6" s="1">
        <f>IFERROR(__xludf.DUMMYFUNCTION("""COMPUTED_VALUE"""),0.0)</f>
        <v>0</v>
      </c>
      <c r="AM6" s="1">
        <f>IFERROR(__xludf.DUMMYFUNCTION("""COMPUTED_VALUE"""),0.0)</f>
        <v>0</v>
      </c>
      <c r="AN6" s="1">
        <f>IFERROR(__xludf.DUMMYFUNCTION("""COMPUTED_VALUE"""),0.0)</f>
        <v>0</v>
      </c>
      <c r="AO6" s="1">
        <f>IFERROR(__xludf.DUMMYFUNCTION("""COMPUTED_VALUE"""),0.0)</f>
        <v>0</v>
      </c>
      <c r="AP6" s="1">
        <f>IFERROR(__xludf.DUMMYFUNCTION("""COMPUTED_VALUE"""),0.0)</f>
        <v>0</v>
      </c>
      <c r="AQ6" s="1">
        <f>IFERROR(__xludf.DUMMYFUNCTION("""COMPUTED_VALUE"""),0.0)</f>
        <v>0</v>
      </c>
      <c r="AT6" s="1"/>
      <c r="AU6" s="1" t="str">
        <f>IFERROR(__xludf.DUMMYFUNCTION("""COMPUTED_VALUE"""),"X")</f>
        <v>X</v>
      </c>
      <c r="AV6" s="1"/>
      <c r="AW6" s="1"/>
      <c r="AX6" s="1"/>
      <c r="AY6" s="1"/>
      <c r="AZ6" s="1"/>
      <c r="BA6" s="1"/>
      <c r="BB6" s="1"/>
      <c r="BC6" s="54"/>
      <c r="BD6" s="1">
        <f>IFERROR(__xludf.DUMMYFUNCTION("""COMPUTED_VALUE"""),0.0)</f>
        <v>0</v>
      </c>
      <c r="BE6" s="1">
        <f>IFERROR(__xludf.DUMMYFUNCTION("""COMPUTED_VALUE"""),1.3450000000000002)</f>
        <v>1.345</v>
      </c>
      <c r="BF6" s="1">
        <f>IFERROR(__xludf.DUMMYFUNCTION("""COMPUTED_VALUE"""),0.0)</f>
        <v>0</v>
      </c>
      <c r="BG6" s="1">
        <f>IFERROR(__xludf.DUMMYFUNCTION("""COMPUTED_VALUE"""),0.0)</f>
        <v>0</v>
      </c>
      <c r="BH6" s="1">
        <f>IFERROR(__xludf.DUMMYFUNCTION("""COMPUTED_VALUE"""),0.0)</f>
        <v>0</v>
      </c>
      <c r="BI6" s="1">
        <f>IFERROR(__xludf.DUMMYFUNCTION("""COMPUTED_VALUE"""),0.0)</f>
        <v>0</v>
      </c>
      <c r="BJ6" s="1">
        <f>IFERROR(__xludf.DUMMYFUNCTION("""COMPUTED_VALUE"""),0.0)</f>
        <v>0</v>
      </c>
      <c r="BK6" s="1">
        <f>IFERROR(__xludf.DUMMYFUNCTION("""COMPUTED_VALUE"""),0.0)</f>
        <v>0</v>
      </c>
      <c r="BL6" s="1">
        <f>IFERROR(__xludf.DUMMYFUNCTION("""COMPUTED_VALUE"""),0.0)</f>
        <v>0</v>
      </c>
      <c r="BM6" s="1">
        <f>IFERROR(__xludf.DUMMYFUNCTION("""COMPUTED_VALUE"""),0.0)</f>
        <v>0</v>
      </c>
      <c r="BO6" s="52">
        <f t="shared" si="2"/>
        <v>0</v>
      </c>
      <c r="BP6" s="1">
        <f t="shared" si="3"/>
        <v>0</v>
      </c>
      <c r="BQ6" s="1">
        <f t="shared" si="4"/>
        <v>2</v>
      </c>
      <c r="BR6" s="54">
        <f t="shared" si="5"/>
        <v>2</v>
      </c>
      <c r="BS6" s="1">
        <f>IFS(N6="W", 'Round Bonuses'!$C$13, N6="X", 'Round Bonuses'!$C$12, M6="X", 'Round Bonuses'!$C$11, L6="X", 'Round Bonuses'!$C$10, K6="X", 'Round Bonuses'!$C$9, J6="X", 'Round Bonuses'!$C$8, I6="X", 'Round Bonuses'!$C$7, H6="X", 'Round Bonuses'!$C$6, G6="X", 'Round Bonuses'!$C$5, F6="X", 'Round Bonuses'!$C$4, E6="X", 'Round Bonuses'!$C$3, D6="X", 'Round Bonuses'!$C$3, TRUE, 0)</f>
        <v>0</v>
      </c>
      <c r="BT6" s="1">
        <f>IF(not(counta(D6:J6)), IFS(AI6="W", 'Round Bonuses'!$F$14, AI6="X", 'Round Bonuses'!$F$13, AH6="X", 'Round Bonuses'!$F$12, AG6="X", 'Round Bonuses'!$F$11, AF6="X", 'Round Bonuses'!$F$10, AE6="X", 'Round Bonuses'!$F$9, AD6="X", 'Round Bonuses'!$F$8, AC6="X", 'Round Bonuses'!$F$7, AB6="X", 'Round Bonuses'!$F$6, TRUE, 0), IF(AA6="X",'Round Bonuses'!$E$7, 0) +IF(AB6="X", 'Round Bonuses'!$E$6, 0)+if(AC6="X",'Round Bonuses'!$E$7, 0)+IF(AD6="X", 'Round Bonuses'!$E$8, 0)+IFS(AI6="W", 'Round Bonuses'!$G$14, AI6="X", 'Round Bonuses'!$G$13, AH6="X", 'Round Bonuses'!$G$12, AG6="X", 'Round Bonuses'!$G$11, AF6="X", 'Round Bonuses'!$G$10, AE6="X", 'Round Bonuses'!$G$9, TRUE, 0))</f>
        <v>0</v>
      </c>
      <c r="BU6" s="1">
        <f>IF(AND(not(counta(D6:I6)),not(counta(AB6:AD6))), IFS(BC6="W", 'Round Bonuses'!$J$14, BC6="X", 'Round Bonuses'!$J$13, BB6="X", 'Round Bonuses'!$J$12, BA6="X", 'Round Bonuses'!$J$11, AZ6="X", 'Round Bonuses'!$J$10, AY6="X", 'Round Bonuses'!$J$9, AX6="X", 'Round Bonuses'!$J$8, AW6="X", 'Round Bonuses'!$J$7, AV6="X", 'Round Bonuses'!$J$6, AU6="X", 'Round Bonuses'!$J$5, AT6="X", 'Round Bonuses'!$J$4, TRUE, 0), SWITCH(AS6, "P", 'Round Bonuses'!$I$4,"B", 'Round Bonuses'!$I$5, 0) +IF(AU6="X", 'Round Bonuses'!$I$5, 0)+IF(AV6="X", 'Round Bonuses'!$I$6, 0)+IF(AW6="X", 'Round Bonuses'!$I$7, 0)+IF(AX6="X", 'Round Bonuses'!$I$8, 0)+IFS(BC6="W", 'Round Bonuses'!$K$14, BC6="X", 'Round Bonuses'!$K$13, BB6="X", 'Round Bonuses'!$K$12, BA6="X", 'Round Bonuses'!$K$11, AZ6="X", 'Round Bonuses'!$K$10, AY6="X", 'Round Bonuses'!$K$9, TRUE, 0))</f>
        <v>0.4</v>
      </c>
      <c r="BV6" s="54">
        <f t="shared" si="6"/>
        <v>0.4</v>
      </c>
      <c r="BW6" s="1">
        <f t="shared" si="7"/>
        <v>1.345</v>
      </c>
      <c r="BX6" s="57">
        <f t="shared" si="8"/>
        <v>1.0725</v>
      </c>
      <c r="BZ6" s="58" t="str">
        <f t="shared" si="9"/>
        <v>AGF</v>
      </c>
      <c r="CA6" s="1" t="str">
        <f t="shared" si="10"/>
        <v>Denmark</v>
      </c>
      <c r="CB6" s="1">
        <f t="shared" si="11"/>
        <v>1.0725</v>
      </c>
      <c r="CC6" s="1">
        <f t="shared" si="12"/>
        <v>2</v>
      </c>
      <c r="CD6" s="1" t="s">
        <v>584</v>
      </c>
      <c r="CE6" s="1" t="s">
        <v>20</v>
      </c>
      <c r="CF6" s="49">
        <v>16.1246875</v>
      </c>
      <c r="CG6" s="1">
        <v>12.0</v>
      </c>
      <c r="CH6" s="1">
        <f t="shared" si="16"/>
        <v>4</v>
      </c>
      <c r="CI6" s="1" t="str">
        <f t="shared" si="13"/>
        <v>Villarreal</v>
      </c>
      <c r="CJ6" s="49">
        <f t="shared" ref="CJ6:CK6" si="18">CF6</f>
        <v>16.1246875</v>
      </c>
      <c r="CK6" s="1">
        <f t="shared" si="18"/>
        <v>12</v>
      </c>
      <c r="CO6" s="1" t="str">
        <f t="shared" si="15"/>
        <v>Spain</v>
      </c>
    </row>
    <row r="7">
      <c r="A7" s="1" t="str">
        <f>'Strength Coefficients'!AJ6</f>
        <v>Ajax</v>
      </c>
      <c r="B7" s="1">
        <f>'Strength Coefficients'!AK6</f>
        <v>0.9</v>
      </c>
      <c r="C7" s="1" t="str">
        <f>'Strength Coefficients'!AL6</f>
        <v>Netherlands</v>
      </c>
      <c r="D7" s="1"/>
      <c r="E7" s="1"/>
      <c r="F7" s="1"/>
      <c r="G7" s="1"/>
      <c r="H7" s="1"/>
      <c r="I7" s="1"/>
      <c r="J7" s="1" t="str">
        <f>IFERROR(__xludf.DUMMYFUNCTION("""COMPUTED_VALUE"""),"X")</f>
        <v>X</v>
      </c>
      <c r="K7" s="1" t="str">
        <f>IFERROR(__xludf.DUMMYFUNCTION("""COMPUTED_VALUE"""),"X")</f>
        <v>X</v>
      </c>
      <c r="L7" s="1"/>
      <c r="M7" s="1"/>
      <c r="N7" s="1"/>
      <c r="O7" s="52">
        <f>IFERROR(__xludf.DUMMYFUNCTION("""COMPUTED_VALUE"""),0.0)</f>
        <v>0</v>
      </c>
      <c r="P7" s="1">
        <f>IFERROR(__xludf.DUMMYFUNCTION("""COMPUTED_VALUE"""),0.0)</f>
        <v>0</v>
      </c>
      <c r="Q7" s="1">
        <f>IFERROR(__xludf.DUMMYFUNCTION("""COMPUTED_VALUE"""),0.0)</f>
        <v>0</v>
      </c>
      <c r="R7" s="1">
        <f>IFERROR(__xludf.DUMMYFUNCTION("""COMPUTED_VALUE"""),0.0)</f>
        <v>0</v>
      </c>
      <c r="S7" s="1">
        <f>IFERROR(__xludf.DUMMYFUNCTION("""COMPUTED_VALUE"""),0.0)</f>
        <v>0</v>
      </c>
      <c r="T7" s="1">
        <f>IFERROR(__xludf.DUMMYFUNCTION("""COMPUTED_VALUE"""),0.0)</f>
        <v>0</v>
      </c>
      <c r="U7" s="1">
        <f>IFERROR(__xludf.DUMMYFUNCTION("""COMPUTED_VALUE"""),23.99125)</f>
        <v>23.99125</v>
      </c>
      <c r="V7" s="1">
        <f>IFERROR(__xludf.DUMMYFUNCTION("""COMPUTED_VALUE"""),2.635)</f>
        <v>2.635</v>
      </c>
      <c r="W7" s="1">
        <f>IFERROR(__xludf.DUMMYFUNCTION("""COMPUTED_VALUE"""),0.0)</f>
        <v>0</v>
      </c>
      <c r="X7" s="1">
        <f>IFERROR(__xludf.DUMMYFUNCTION("""COMPUTED_VALUE"""),0.0)</f>
        <v>0</v>
      </c>
      <c r="Y7" s="1">
        <f>IFERROR(__xludf.DUMMYFUNCTION("""COMPUTED_VALUE"""),0.0)</f>
        <v>0</v>
      </c>
      <c r="AA7" s="50"/>
      <c r="AB7" s="1"/>
      <c r="AC7" s="1"/>
      <c r="AD7" s="1"/>
      <c r="AE7" s="1"/>
      <c r="AF7" s="1"/>
      <c r="AG7" s="1"/>
      <c r="AH7" s="1"/>
      <c r="AI7" s="54"/>
      <c r="AJ7" s="1">
        <f>IFERROR(__xludf.DUMMYFUNCTION("""COMPUTED_VALUE"""),0.0)</f>
        <v>0</v>
      </c>
      <c r="AK7" s="1">
        <f>IFERROR(__xludf.DUMMYFUNCTION("""COMPUTED_VALUE"""),0.0)</f>
        <v>0</v>
      </c>
      <c r="AL7" s="1">
        <f>IFERROR(__xludf.DUMMYFUNCTION("""COMPUTED_VALUE"""),0.0)</f>
        <v>0</v>
      </c>
      <c r="AM7" s="1">
        <f>IFERROR(__xludf.DUMMYFUNCTION("""COMPUTED_VALUE"""),0.0)</f>
        <v>0</v>
      </c>
      <c r="AN7" s="1">
        <f>IFERROR(__xludf.DUMMYFUNCTION("""COMPUTED_VALUE"""),0.0)</f>
        <v>0</v>
      </c>
      <c r="AO7" s="1">
        <f>IFERROR(__xludf.DUMMYFUNCTION("""COMPUTED_VALUE"""),0.0)</f>
        <v>0</v>
      </c>
      <c r="AP7" s="1">
        <f>IFERROR(__xludf.DUMMYFUNCTION("""COMPUTED_VALUE"""),0.0)</f>
        <v>0</v>
      </c>
      <c r="AQ7" s="1">
        <f>IFERROR(__xludf.DUMMYFUNCTION("""COMPUTED_VALUE"""),0.0)</f>
        <v>0</v>
      </c>
      <c r="AT7" s="1"/>
      <c r="AU7" s="1"/>
      <c r="AV7" s="1"/>
      <c r="AW7" s="1"/>
      <c r="AX7" s="1"/>
      <c r="AY7" s="1"/>
      <c r="AZ7" s="1"/>
      <c r="BA7" s="1"/>
      <c r="BB7" s="1"/>
      <c r="BC7" s="54"/>
      <c r="BD7" s="1">
        <f>IFERROR(__xludf.DUMMYFUNCTION("""COMPUTED_VALUE"""),0.0)</f>
        <v>0</v>
      </c>
      <c r="BE7" s="1">
        <f>IFERROR(__xludf.DUMMYFUNCTION("""COMPUTED_VALUE"""),0.0)</f>
        <v>0</v>
      </c>
      <c r="BF7" s="1">
        <f>IFERROR(__xludf.DUMMYFUNCTION("""COMPUTED_VALUE"""),0.0)</f>
        <v>0</v>
      </c>
      <c r="BG7" s="1">
        <f>IFERROR(__xludf.DUMMYFUNCTION("""COMPUTED_VALUE"""),0.0)</f>
        <v>0</v>
      </c>
      <c r="BH7" s="1">
        <f>IFERROR(__xludf.DUMMYFUNCTION("""COMPUTED_VALUE"""),0.0)</f>
        <v>0</v>
      </c>
      <c r="BI7" s="1">
        <f>IFERROR(__xludf.DUMMYFUNCTION("""COMPUTED_VALUE"""),0.0)</f>
        <v>0</v>
      </c>
      <c r="BJ7" s="1">
        <f>IFERROR(__xludf.DUMMYFUNCTION("""COMPUTED_VALUE"""),0.0)</f>
        <v>0</v>
      </c>
      <c r="BK7" s="1">
        <f>IFERROR(__xludf.DUMMYFUNCTION("""COMPUTED_VALUE"""),0.0)</f>
        <v>0</v>
      </c>
      <c r="BL7" s="1">
        <f>IFERROR(__xludf.DUMMYFUNCTION("""COMPUTED_VALUE"""),0.0)</f>
        <v>0</v>
      </c>
      <c r="BM7" s="1">
        <f>IFERROR(__xludf.DUMMYFUNCTION("""COMPUTED_VALUE"""),0.0)</f>
        <v>0</v>
      </c>
      <c r="BO7" s="52">
        <f t="shared" si="2"/>
        <v>8</v>
      </c>
      <c r="BP7" s="1">
        <f t="shared" si="3"/>
        <v>0</v>
      </c>
      <c r="BQ7" s="1">
        <f t="shared" si="4"/>
        <v>0</v>
      </c>
      <c r="BR7" s="54">
        <f t="shared" si="5"/>
        <v>8</v>
      </c>
      <c r="BS7" s="1">
        <f>IFS(N7="W", 'Round Bonuses'!$C$13, N7="X", 'Round Bonuses'!$C$12, M7="X", 'Round Bonuses'!$C$11, L7="X", 'Round Bonuses'!$C$10, K7="X", 'Round Bonuses'!$C$9, J7="X", 'Round Bonuses'!$C$8, I7="X", 'Round Bonuses'!$C$7, H7="X", 'Round Bonuses'!$C$6, G7="X", 'Round Bonuses'!$C$5, F7="X", 'Round Bonuses'!$C$4, E7="X", 'Round Bonuses'!$C$3, D7="X", 'Round Bonuses'!$C$3, TRUE, 0)</f>
        <v>9.6</v>
      </c>
      <c r="BT7" s="1">
        <f>IF(not(counta(D7:J7)), IFS(AI7="W", 'Round Bonuses'!$F$14, AI7="X", 'Round Bonuses'!$F$13, AH7="X", 'Round Bonuses'!$F$12, AG7="X", 'Round Bonuses'!$F$11, AF7="X", 'Round Bonuses'!$F$10, AE7="X", 'Round Bonuses'!$F$9, AD7="X", 'Round Bonuses'!$F$8, AC7="X", 'Round Bonuses'!$F$7, AB7="X", 'Round Bonuses'!$F$6, TRUE, 0), IF(AA7="X",'Round Bonuses'!$E$7, 0) +IF(AB7="X", 'Round Bonuses'!$E$6, 0)+if(AC7="X",'Round Bonuses'!$E$7, 0)+IF(AD7="X", 'Round Bonuses'!$E$8, 0)+IFS(AI7="W", 'Round Bonuses'!$G$14, AI7="X", 'Round Bonuses'!$G$13, AH7="X", 'Round Bonuses'!$G$12, AG7="X", 'Round Bonuses'!$G$11, AF7="X", 'Round Bonuses'!$G$10, AE7="X", 'Round Bonuses'!$G$9, TRUE, 0))</f>
        <v>0</v>
      </c>
      <c r="BU7" s="1">
        <f>IF(AND(not(counta(D7:I7)),not(counta(AB7:AD7))), IFS(BC7="W", 'Round Bonuses'!$J$14, BC7="X", 'Round Bonuses'!$J$13, BB7="X", 'Round Bonuses'!$J$12, BA7="X", 'Round Bonuses'!$J$11, AZ7="X", 'Round Bonuses'!$J$10, AY7="X", 'Round Bonuses'!$J$9, AX7="X", 'Round Bonuses'!$J$8, AW7="X", 'Round Bonuses'!$J$7, AV7="X", 'Round Bonuses'!$J$6, AU7="X", 'Round Bonuses'!$J$5, AT7="X", 'Round Bonuses'!$J$4, TRUE, 0), SWITCH(AS7, "P", 'Round Bonuses'!$I$4,"B", 'Round Bonuses'!$I$5, 0) +IF(AU7="X", 'Round Bonuses'!$I$5, 0)+IF(AV7="X", 'Round Bonuses'!$I$6, 0)+IF(AW7="X", 'Round Bonuses'!$I$7, 0)+IF(AX7="X", 'Round Bonuses'!$I$8, 0)+IFS(BC7="W", 'Round Bonuses'!$K$14, BC7="X", 'Round Bonuses'!$K$13, BB7="X", 'Round Bonuses'!$K$12, BA7="X", 'Round Bonuses'!$K$11, AZ7="X", 'Round Bonuses'!$K$10, AY7="X", 'Round Bonuses'!$K$9, TRUE, 0))</f>
        <v>0</v>
      </c>
      <c r="BV7" s="54">
        <f t="shared" si="6"/>
        <v>9.6</v>
      </c>
      <c r="BW7" s="1">
        <f t="shared" si="7"/>
        <v>26.62625</v>
      </c>
      <c r="BX7" s="57">
        <f t="shared" si="8"/>
        <v>12.92828125</v>
      </c>
      <c r="BZ7" s="58" t="str">
        <f t="shared" si="9"/>
        <v>Ajax</v>
      </c>
      <c r="CA7" s="1" t="str">
        <f t="shared" si="10"/>
        <v>Netherlands</v>
      </c>
      <c r="CB7" s="1">
        <f t="shared" si="11"/>
        <v>12.92828125</v>
      </c>
      <c r="CC7" s="1">
        <f t="shared" si="12"/>
        <v>8</v>
      </c>
      <c r="CD7" s="1" t="s">
        <v>175</v>
      </c>
      <c r="CE7" s="1" t="s">
        <v>39</v>
      </c>
      <c r="CF7" s="49">
        <v>15.021999999999998</v>
      </c>
      <c r="CG7" s="1">
        <v>10.0</v>
      </c>
      <c r="CH7" s="1">
        <f t="shared" si="16"/>
        <v>5</v>
      </c>
      <c r="CI7" s="1" t="str">
        <f t="shared" si="13"/>
        <v>Bayern Munich</v>
      </c>
      <c r="CJ7" s="49">
        <f t="shared" ref="CJ7:CK7" si="19">CF7</f>
        <v>15.022</v>
      </c>
      <c r="CK7" s="1">
        <f t="shared" si="19"/>
        <v>10</v>
      </c>
      <c r="CO7" s="1" t="str">
        <f t="shared" si="15"/>
        <v>Germany</v>
      </c>
    </row>
    <row r="8">
      <c r="A8" s="1" t="str">
        <f>'Strength Coefficients'!AJ7</f>
        <v>Alashkert</v>
      </c>
      <c r="B8" s="1">
        <f>'Strength Coefficients'!AK7</f>
        <v>0.64</v>
      </c>
      <c r="C8" s="1" t="str">
        <f>'Strength Coefficients'!AL7</f>
        <v>Armenia</v>
      </c>
      <c r="D8" s="1"/>
      <c r="E8" s="1"/>
      <c r="F8" s="1" t="str">
        <f>IFERROR(__xludf.DUMMYFUNCTION("""COMPUTED_VALUE"""),"X")</f>
        <v>X</v>
      </c>
      <c r="G8" s="1" t="str">
        <f>IFERROR(__xludf.DUMMYFUNCTION("""COMPUTED_VALUE"""),"X")</f>
        <v>X</v>
      </c>
      <c r="H8" s="1"/>
      <c r="I8" s="1"/>
      <c r="J8" s="1"/>
      <c r="K8" s="1"/>
      <c r="L8" s="1"/>
      <c r="M8" s="1"/>
      <c r="N8" s="1"/>
      <c r="O8" s="52">
        <f>IFERROR(__xludf.DUMMYFUNCTION("""COMPUTED_VALUE"""),0.0)</f>
        <v>0</v>
      </c>
      <c r="P8" s="1">
        <f>IFERROR(__xludf.DUMMYFUNCTION("""COMPUTED_VALUE"""),0.0)</f>
        <v>0</v>
      </c>
      <c r="Q8" s="1">
        <f>IFERROR(__xludf.DUMMYFUNCTION("""COMPUTED_VALUE"""),3.2462500000000003)</f>
        <v>3.24625</v>
      </c>
      <c r="R8" s="1">
        <f>IFERROR(__xludf.DUMMYFUNCTION("""COMPUTED_VALUE"""),0.8049999999999999)</f>
        <v>0.805</v>
      </c>
      <c r="S8" s="1">
        <f>IFERROR(__xludf.DUMMYFUNCTION("""COMPUTED_VALUE"""),0.0)</f>
        <v>0</v>
      </c>
      <c r="T8" s="1">
        <f>IFERROR(__xludf.DUMMYFUNCTION("""COMPUTED_VALUE"""),0.0)</f>
        <v>0</v>
      </c>
      <c r="U8" s="1">
        <f>IFERROR(__xludf.DUMMYFUNCTION("""COMPUTED_VALUE"""),0.0)</f>
        <v>0</v>
      </c>
      <c r="V8" s="1">
        <f>IFERROR(__xludf.DUMMYFUNCTION("""COMPUTED_VALUE"""),0.0)</f>
        <v>0</v>
      </c>
      <c r="W8" s="1">
        <f>IFERROR(__xludf.DUMMYFUNCTION("""COMPUTED_VALUE"""),0.0)</f>
        <v>0</v>
      </c>
      <c r="X8" s="1">
        <f>IFERROR(__xludf.DUMMYFUNCTION("""COMPUTED_VALUE"""),0.0)</f>
        <v>0</v>
      </c>
      <c r="Y8" s="1">
        <f>IFERROR(__xludf.DUMMYFUNCTION("""COMPUTED_VALUE"""),0.0)</f>
        <v>0</v>
      </c>
      <c r="AA8" s="50"/>
      <c r="AB8" s="1" t="str">
        <f>IFERROR(__xludf.DUMMYFUNCTION("""COMPUTED_VALUE"""),"X")</f>
        <v>X</v>
      </c>
      <c r="AC8" s="1" t="str">
        <f>IFERROR(__xludf.DUMMYFUNCTION("""COMPUTED_VALUE"""),"X")</f>
        <v>X</v>
      </c>
      <c r="AD8" s="1"/>
      <c r="AE8" s="1"/>
      <c r="AF8" s="1"/>
      <c r="AG8" s="1"/>
      <c r="AH8" s="1"/>
      <c r="AI8" s="54"/>
      <c r="AJ8" s="1">
        <f>IFERROR(__xludf.DUMMYFUNCTION("""COMPUTED_VALUE"""),4.654999999999999)</f>
        <v>4.655</v>
      </c>
      <c r="AK8" s="1">
        <f>IFERROR(__xludf.DUMMYFUNCTION("""COMPUTED_VALUE"""),2.455)</f>
        <v>2.455</v>
      </c>
      <c r="AL8" s="1">
        <f>IFERROR(__xludf.DUMMYFUNCTION("""COMPUTED_VALUE"""),0.0)</f>
        <v>0</v>
      </c>
      <c r="AM8" s="1">
        <f>IFERROR(__xludf.DUMMYFUNCTION("""COMPUTED_VALUE"""),0.0)</f>
        <v>0</v>
      </c>
      <c r="AN8" s="1">
        <f>IFERROR(__xludf.DUMMYFUNCTION("""COMPUTED_VALUE"""),0.0)</f>
        <v>0</v>
      </c>
      <c r="AO8" s="1">
        <f>IFERROR(__xludf.DUMMYFUNCTION("""COMPUTED_VALUE"""),0.0)</f>
        <v>0</v>
      </c>
      <c r="AP8" s="1">
        <f>IFERROR(__xludf.DUMMYFUNCTION("""COMPUTED_VALUE"""),0.0)</f>
        <v>0</v>
      </c>
      <c r="AQ8" s="1">
        <f>IFERROR(__xludf.DUMMYFUNCTION("""COMPUTED_VALUE"""),0.0)</f>
        <v>0</v>
      </c>
      <c r="AT8" s="1"/>
      <c r="AU8" s="1"/>
      <c r="AV8" s="1"/>
      <c r="AW8" s="1"/>
      <c r="AX8" s="1" t="str">
        <f>IFERROR(__xludf.DUMMYFUNCTION("""COMPUTED_VALUE"""),"X")</f>
        <v>X</v>
      </c>
      <c r="AY8" s="1"/>
      <c r="AZ8" s="1"/>
      <c r="BA8" s="1"/>
      <c r="BB8" s="1"/>
      <c r="BC8" s="54"/>
      <c r="BD8" s="1">
        <f>IFERROR(__xludf.DUMMYFUNCTION("""COMPUTED_VALUE"""),0.0)</f>
        <v>0</v>
      </c>
      <c r="BE8" s="1">
        <f>IFERROR(__xludf.DUMMYFUNCTION("""COMPUTED_VALUE"""),0.0)</f>
        <v>0</v>
      </c>
      <c r="BF8" s="1">
        <f>IFERROR(__xludf.DUMMYFUNCTION("""COMPUTED_VALUE"""),0.0)</f>
        <v>0</v>
      </c>
      <c r="BG8" s="1">
        <f>IFERROR(__xludf.DUMMYFUNCTION("""COMPUTED_VALUE"""),0.0)</f>
        <v>0</v>
      </c>
      <c r="BH8" s="1">
        <f>IFERROR(__xludf.DUMMYFUNCTION("""COMPUTED_VALUE"""),3.715)</f>
        <v>3.715</v>
      </c>
      <c r="BI8" s="1">
        <f>IFERROR(__xludf.DUMMYFUNCTION("""COMPUTED_VALUE"""),0.0)</f>
        <v>0</v>
      </c>
      <c r="BJ8" s="1">
        <f>IFERROR(__xludf.DUMMYFUNCTION("""COMPUTED_VALUE"""),0.0)</f>
        <v>0</v>
      </c>
      <c r="BK8" s="1">
        <f>IFERROR(__xludf.DUMMYFUNCTION("""COMPUTED_VALUE"""),0.0)</f>
        <v>0</v>
      </c>
      <c r="BL8" s="1">
        <f>IFERROR(__xludf.DUMMYFUNCTION("""COMPUTED_VALUE"""),0.0)</f>
        <v>0</v>
      </c>
      <c r="BM8" s="1">
        <f>IFERROR(__xludf.DUMMYFUNCTION("""COMPUTED_VALUE"""),0.0)</f>
        <v>0</v>
      </c>
      <c r="BO8" s="52">
        <f t="shared" si="2"/>
        <v>4</v>
      </c>
      <c r="BP8" s="1">
        <f t="shared" si="3"/>
        <v>4</v>
      </c>
      <c r="BQ8" s="1">
        <f t="shared" si="4"/>
        <v>6</v>
      </c>
      <c r="BR8" s="54">
        <f t="shared" si="5"/>
        <v>14</v>
      </c>
      <c r="BS8" s="1">
        <f>IFS(N8="W", 'Round Bonuses'!$C$13, N8="X", 'Round Bonuses'!$C$12, M8="X", 'Round Bonuses'!$C$11, L8="X", 'Round Bonuses'!$C$10, K8="X", 'Round Bonuses'!$C$9, J8="X", 'Round Bonuses'!$C$8, I8="X", 'Round Bonuses'!$C$7, H8="X", 'Round Bonuses'!$C$6, G8="X", 'Round Bonuses'!$C$5, F8="X", 'Round Bonuses'!$C$4, E8="X", 'Round Bonuses'!$C$3, D8="X", 'Round Bonuses'!$C$3, TRUE, 0)</f>
        <v>1.2</v>
      </c>
      <c r="BT8" s="1">
        <f>IF(not(counta(D8:J8)), IFS(AI8="W", 'Round Bonuses'!$F$14, AI8="X", 'Round Bonuses'!$F$13, AH8="X", 'Round Bonuses'!$F$12, AG8="X", 'Round Bonuses'!$F$11, AF8="X", 'Round Bonuses'!$F$10, AE8="X", 'Round Bonuses'!$F$9, AD8="X", 'Round Bonuses'!$F$8, AC8="X", 'Round Bonuses'!$F$7, AB8="X", 'Round Bonuses'!$F$6, TRUE, 0), IF(AA8="X",'Round Bonuses'!$E$7, 0) +IF(AB8="X", 'Round Bonuses'!$E$6, 0)+if(AC8="X",'Round Bonuses'!$E$7, 0)+IF(AD8="X", 'Round Bonuses'!$E$8, 0)+IFS(AI8="W", 'Round Bonuses'!$G$14, AI8="X", 'Round Bonuses'!$G$13, AH8="X", 'Round Bonuses'!$G$12, AG8="X", 'Round Bonuses'!$G$11, AF8="X", 'Round Bonuses'!$G$10, AE8="X", 'Round Bonuses'!$G$9, TRUE, 0))</f>
        <v>1.2</v>
      </c>
      <c r="BU8" s="1">
        <f>IF(AND(not(counta(D8:I8)),not(counta(AB8:AD8))), IFS(BC8="W", 'Round Bonuses'!$J$14, BC8="X", 'Round Bonuses'!$J$13, BB8="X", 'Round Bonuses'!$J$12, BA8="X", 'Round Bonuses'!$J$11, AZ8="X", 'Round Bonuses'!$J$10, AY8="X", 'Round Bonuses'!$J$9, AX8="X", 'Round Bonuses'!$J$8, AW8="X", 'Round Bonuses'!$J$7, AV8="X", 'Round Bonuses'!$J$6, AU8="X", 'Round Bonuses'!$J$5, AT8="X", 'Round Bonuses'!$J$4, TRUE, 0), SWITCH(AS8, "P", 'Round Bonuses'!$I$4,"B", 'Round Bonuses'!$I$5, 0) +IF(AU8="X", 'Round Bonuses'!$I$5, 0)+IF(AV8="X", 'Round Bonuses'!$I$6, 0)+IF(AW8="X", 'Round Bonuses'!$I$7, 0)+IF(AX8="X", 'Round Bonuses'!$I$8, 0)+IFS(BC8="W", 'Round Bonuses'!$K$14, BC8="X", 'Round Bonuses'!$K$13, BB8="X", 'Round Bonuses'!$K$12, BA8="X", 'Round Bonuses'!$K$11, AZ8="X", 'Round Bonuses'!$K$10, AY8="X", 'Round Bonuses'!$K$9, TRUE, 0))</f>
        <v>1</v>
      </c>
      <c r="BV8" s="54">
        <f t="shared" si="6"/>
        <v>3.4</v>
      </c>
      <c r="BW8" s="1">
        <f t="shared" si="7"/>
        <v>14.87625</v>
      </c>
      <c r="BX8" s="57">
        <f t="shared" si="8"/>
        <v>4.462589286</v>
      </c>
      <c r="BZ8" s="58" t="str">
        <f t="shared" si="9"/>
        <v>Alashkert</v>
      </c>
      <c r="CA8" s="1" t="str">
        <f t="shared" si="10"/>
        <v>Armenia</v>
      </c>
      <c r="CB8" s="1">
        <f t="shared" si="11"/>
        <v>4.462589286</v>
      </c>
      <c r="CC8" s="1">
        <f t="shared" si="12"/>
        <v>14</v>
      </c>
      <c r="CD8" s="1" t="s">
        <v>243</v>
      </c>
      <c r="CE8" s="1" t="s">
        <v>17</v>
      </c>
      <c r="CF8" s="49">
        <v>14.722874999999998</v>
      </c>
      <c r="CG8" s="1">
        <v>10.0</v>
      </c>
      <c r="CH8" s="1">
        <f t="shared" si="16"/>
        <v>6</v>
      </c>
      <c r="CI8" s="1" t="str">
        <f t="shared" si="13"/>
        <v>Chelsea</v>
      </c>
      <c r="CJ8" s="49">
        <f t="shared" ref="CJ8:CK8" si="20">CF8</f>
        <v>14.722875</v>
      </c>
      <c r="CK8" s="1">
        <f t="shared" si="20"/>
        <v>10</v>
      </c>
      <c r="CO8" s="1" t="str">
        <f t="shared" si="15"/>
        <v>England</v>
      </c>
    </row>
    <row r="9">
      <c r="A9" s="1" t="str">
        <f>'Strength Coefficients'!AJ8</f>
        <v>Anderlecht</v>
      </c>
      <c r="B9" s="1">
        <f>'Strength Coefficients'!AK8</f>
        <v>0.89</v>
      </c>
      <c r="C9" s="1" t="str">
        <f>'Strength Coefficients'!AL8</f>
        <v>Belgium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52">
        <f>IFERROR(__xludf.DUMMYFUNCTION("""COMPUTED_VALUE"""),0.0)</f>
        <v>0</v>
      </c>
      <c r="P9" s="1">
        <f>IFERROR(__xludf.DUMMYFUNCTION("""COMPUTED_VALUE"""),0.0)</f>
        <v>0</v>
      </c>
      <c r="Q9" s="1">
        <f>IFERROR(__xludf.DUMMYFUNCTION("""COMPUTED_VALUE"""),0.0)</f>
        <v>0</v>
      </c>
      <c r="R9" s="1">
        <f>IFERROR(__xludf.DUMMYFUNCTION("""COMPUTED_VALUE"""),0.0)</f>
        <v>0</v>
      </c>
      <c r="S9" s="1">
        <f>IFERROR(__xludf.DUMMYFUNCTION("""COMPUTED_VALUE"""),0.0)</f>
        <v>0</v>
      </c>
      <c r="T9" s="1">
        <f>IFERROR(__xludf.DUMMYFUNCTION("""COMPUTED_VALUE"""),0.0)</f>
        <v>0</v>
      </c>
      <c r="U9" s="1">
        <f>IFERROR(__xludf.DUMMYFUNCTION("""COMPUTED_VALUE"""),0.0)</f>
        <v>0</v>
      </c>
      <c r="V9" s="1">
        <f>IFERROR(__xludf.DUMMYFUNCTION("""COMPUTED_VALUE"""),0.0)</f>
        <v>0</v>
      </c>
      <c r="W9" s="1">
        <f>IFERROR(__xludf.DUMMYFUNCTION("""COMPUTED_VALUE"""),0.0)</f>
        <v>0</v>
      </c>
      <c r="X9" s="1">
        <f>IFERROR(__xludf.DUMMYFUNCTION("""COMPUTED_VALUE"""),0.0)</f>
        <v>0</v>
      </c>
      <c r="Y9" s="1">
        <f>IFERROR(__xludf.DUMMYFUNCTION("""COMPUTED_VALUE"""),0.0)</f>
        <v>0</v>
      </c>
      <c r="AA9" s="50"/>
      <c r="AB9" s="1"/>
      <c r="AC9" s="1"/>
      <c r="AD9" s="1"/>
      <c r="AE9" s="1"/>
      <c r="AF9" s="1"/>
      <c r="AG9" s="1"/>
      <c r="AH9" s="1"/>
      <c r="AI9" s="54"/>
      <c r="AJ9" s="1">
        <f>IFERROR(__xludf.DUMMYFUNCTION("""COMPUTED_VALUE"""),0.0)</f>
        <v>0</v>
      </c>
      <c r="AK9" s="1">
        <f>IFERROR(__xludf.DUMMYFUNCTION("""COMPUTED_VALUE"""),0.0)</f>
        <v>0</v>
      </c>
      <c r="AL9" s="1">
        <f>IFERROR(__xludf.DUMMYFUNCTION("""COMPUTED_VALUE"""),0.0)</f>
        <v>0</v>
      </c>
      <c r="AM9" s="1">
        <f>IFERROR(__xludf.DUMMYFUNCTION("""COMPUTED_VALUE"""),0.0)</f>
        <v>0</v>
      </c>
      <c r="AN9" s="1">
        <f>IFERROR(__xludf.DUMMYFUNCTION("""COMPUTED_VALUE"""),0.0)</f>
        <v>0</v>
      </c>
      <c r="AO9" s="1">
        <f>IFERROR(__xludf.DUMMYFUNCTION("""COMPUTED_VALUE"""),0.0)</f>
        <v>0</v>
      </c>
      <c r="AP9" s="1">
        <f>IFERROR(__xludf.DUMMYFUNCTION("""COMPUTED_VALUE"""),0.0)</f>
        <v>0</v>
      </c>
      <c r="AQ9" s="1">
        <f>IFERROR(__xludf.DUMMYFUNCTION("""COMPUTED_VALUE"""),0.0)</f>
        <v>0</v>
      </c>
      <c r="AT9" s="1"/>
      <c r="AU9" s="1"/>
      <c r="AV9" s="1" t="str">
        <f>IFERROR(__xludf.DUMMYFUNCTION("""COMPUTED_VALUE"""),"X")</f>
        <v>X</v>
      </c>
      <c r="AW9" s="1" t="str">
        <f>IFERROR(__xludf.DUMMYFUNCTION("""COMPUTED_VALUE"""),"X")</f>
        <v>X</v>
      </c>
      <c r="AX9" s="1"/>
      <c r="AY9" s="1"/>
      <c r="AZ9" s="1"/>
      <c r="BA9" s="1"/>
      <c r="BB9" s="1"/>
      <c r="BC9" s="54"/>
      <c r="BD9" s="1">
        <f>IFERROR(__xludf.DUMMYFUNCTION("""COMPUTED_VALUE"""),0.0)</f>
        <v>0</v>
      </c>
      <c r="BE9" s="1">
        <f>IFERROR(__xludf.DUMMYFUNCTION("""COMPUTED_VALUE"""),0.0)</f>
        <v>0</v>
      </c>
      <c r="BF9" s="1">
        <f>IFERROR(__xludf.DUMMYFUNCTION("""COMPUTED_VALUE"""),3.6137499999999996)</f>
        <v>3.61375</v>
      </c>
      <c r="BG9" s="1">
        <f>IFERROR(__xludf.DUMMYFUNCTION("""COMPUTED_VALUE"""),2.485)</f>
        <v>2.485</v>
      </c>
      <c r="BH9" s="1">
        <f>IFERROR(__xludf.DUMMYFUNCTION("""COMPUTED_VALUE"""),0.0)</f>
        <v>0</v>
      </c>
      <c r="BI9" s="1">
        <f>IFERROR(__xludf.DUMMYFUNCTION("""COMPUTED_VALUE"""),0.0)</f>
        <v>0</v>
      </c>
      <c r="BJ9" s="1">
        <f>IFERROR(__xludf.DUMMYFUNCTION("""COMPUTED_VALUE"""),0.0)</f>
        <v>0</v>
      </c>
      <c r="BK9" s="1">
        <f>IFERROR(__xludf.DUMMYFUNCTION("""COMPUTED_VALUE"""),0.0)</f>
        <v>0</v>
      </c>
      <c r="BL9" s="1">
        <f>IFERROR(__xludf.DUMMYFUNCTION("""COMPUTED_VALUE"""),0.0)</f>
        <v>0</v>
      </c>
      <c r="BM9" s="1">
        <f>IFERROR(__xludf.DUMMYFUNCTION("""COMPUTED_VALUE"""),0.0)</f>
        <v>0</v>
      </c>
      <c r="BO9" s="52">
        <f t="shared" si="2"/>
        <v>0</v>
      </c>
      <c r="BP9" s="1">
        <f t="shared" si="3"/>
        <v>0</v>
      </c>
      <c r="BQ9" s="1">
        <f t="shared" si="4"/>
        <v>4</v>
      </c>
      <c r="BR9" s="54">
        <f t="shared" si="5"/>
        <v>4</v>
      </c>
      <c r="BS9" s="1">
        <f>IFS(N9="W", 'Round Bonuses'!$C$13, N9="X", 'Round Bonuses'!$C$12, M9="X", 'Round Bonuses'!$C$11, L9="X", 'Round Bonuses'!$C$10, K9="X", 'Round Bonuses'!$C$9, J9="X", 'Round Bonuses'!$C$8, I9="X", 'Round Bonuses'!$C$7, H9="X", 'Round Bonuses'!$C$6, G9="X", 'Round Bonuses'!$C$5, F9="X", 'Round Bonuses'!$C$4, E9="X", 'Round Bonuses'!$C$3, D9="X", 'Round Bonuses'!$C$3, TRUE, 0)</f>
        <v>0</v>
      </c>
      <c r="BT9" s="1">
        <f>IF(not(counta(D9:J9)), IFS(AI9="W", 'Round Bonuses'!$F$14, AI9="X", 'Round Bonuses'!$F$13, AH9="X", 'Round Bonuses'!$F$12, AG9="X", 'Round Bonuses'!$F$11, AF9="X", 'Round Bonuses'!$F$10, AE9="X", 'Round Bonuses'!$F$9, AD9="X", 'Round Bonuses'!$F$8, AC9="X", 'Round Bonuses'!$F$7, AB9="X", 'Round Bonuses'!$F$6, TRUE, 0), IF(AA9="X",'Round Bonuses'!$E$7, 0) +IF(AB9="X", 'Round Bonuses'!$E$6, 0)+if(AC9="X",'Round Bonuses'!$E$7, 0)+IF(AD9="X", 'Round Bonuses'!$E$8, 0)+IFS(AI9="W", 'Round Bonuses'!$G$14, AI9="X", 'Round Bonuses'!$G$13, AH9="X", 'Round Bonuses'!$G$12, AG9="X", 'Round Bonuses'!$G$11, AF9="X", 'Round Bonuses'!$G$10, AE9="X", 'Round Bonuses'!$G$9, TRUE, 0))</f>
        <v>0</v>
      </c>
      <c r="BU9" s="1">
        <f>IF(AND(not(counta(D9:I9)),not(counta(AB9:AD9))), IFS(BC9="W", 'Round Bonuses'!$J$14, BC9="X", 'Round Bonuses'!$J$13, BB9="X", 'Round Bonuses'!$J$12, BA9="X", 'Round Bonuses'!$J$11, AZ9="X", 'Round Bonuses'!$J$10, AY9="X", 'Round Bonuses'!$J$9, AX9="X", 'Round Bonuses'!$J$8, AW9="X", 'Round Bonuses'!$J$7, AV9="X", 'Round Bonuses'!$J$6, AU9="X", 'Round Bonuses'!$J$5, AT9="X", 'Round Bonuses'!$J$4, TRUE, 0), SWITCH(AS9, "P", 'Round Bonuses'!$I$4,"B", 'Round Bonuses'!$I$5, 0) +IF(AU9="X", 'Round Bonuses'!$I$5, 0)+IF(AV9="X", 'Round Bonuses'!$I$6, 0)+IF(AW9="X", 'Round Bonuses'!$I$7, 0)+IF(AX9="X", 'Round Bonuses'!$I$8, 0)+IFS(BC9="W", 'Round Bonuses'!$K$14, BC9="X", 'Round Bonuses'!$K$13, BB9="X", 'Round Bonuses'!$K$12, BA9="X", 'Round Bonuses'!$K$11, AZ9="X", 'Round Bonuses'!$K$10, AY9="X", 'Round Bonuses'!$K$9, TRUE, 0))</f>
        <v>1.2</v>
      </c>
      <c r="BV9" s="54">
        <f t="shared" si="6"/>
        <v>1.2</v>
      </c>
      <c r="BW9" s="1">
        <f t="shared" si="7"/>
        <v>6.09875</v>
      </c>
      <c r="BX9" s="57">
        <f t="shared" si="8"/>
        <v>2.7246875</v>
      </c>
      <c r="BZ9" s="58" t="str">
        <f t="shared" si="9"/>
        <v>Anderlecht</v>
      </c>
      <c r="CA9" s="1" t="str">
        <f t="shared" si="10"/>
        <v>Belgium</v>
      </c>
      <c r="CB9" s="1">
        <f t="shared" si="11"/>
        <v>2.7246875</v>
      </c>
      <c r="CC9" s="1">
        <f t="shared" si="12"/>
        <v>4</v>
      </c>
      <c r="CD9" s="1" t="s">
        <v>182</v>
      </c>
      <c r="CE9" s="1" t="s">
        <v>64</v>
      </c>
      <c r="CF9" s="49">
        <v>14.153571428571428</v>
      </c>
      <c r="CG9" s="1">
        <v>14.0</v>
      </c>
      <c r="CH9" s="1">
        <f t="shared" si="16"/>
        <v>7</v>
      </c>
      <c r="CI9" s="1" t="str">
        <f t="shared" si="13"/>
        <v>Benfica</v>
      </c>
      <c r="CJ9" s="49">
        <f t="shared" ref="CJ9:CK9" si="21">CF9</f>
        <v>14.15357143</v>
      </c>
      <c r="CK9" s="1">
        <f t="shared" si="21"/>
        <v>14</v>
      </c>
      <c r="CO9" s="1" t="str">
        <f t="shared" si="15"/>
        <v>Portugal</v>
      </c>
    </row>
    <row r="10">
      <c r="A10" s="1" t="str">
        <f>'Strength Coefficients'!AJ9</f>
        <v>Anorthosis</v>
      </c>
      <c r="B10" s="1">
        <f>'Strength Coefficients'!AK9</f>
        <v>0.82</v>
      </c>
      <c r="C10" s="1" t="str">
        <f>'Strength Coefficients'!AL9</f>
        <v>Cyprus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52">
        <f>IFERROR(__xludf.DUMMYFUNCTION("""COMPUTED_VALUE"""),0.0)</f>
        <v>0</v>
      </c>
      <c r="P10" s="1">
        <f>IFERROR(__xludf.DUMMYFUNCTION("""COMPUTED_VALUE"""),0.0)</f>
        <v>0</v>
      </c>
      <c r="Q10" s="1">
        <f>IFERROR(__xludf.DUMMYFUNCTION("""COMPUTED_VALUE"""),0.0)</f>
        <v>0</v>
      </c>
      <c r="R10" s="1">
        <f>IFERROR(__xludf.DUMMYFUNCTION("""COMPUTED_VALUE"""),0.0)</f>
        <v>0</v>
      </c>
      <c r="S10" s="1">
        <f>IFERROR(__xludf.DUMMYFUNCTION("""COMPUTED_VALUE"""),0.0)</f>
        <v>0</v>
      </c>
      <c r="T10" s="1">
        <f>IFERROR(__xludf.DUMMYFUNCTION("""COMPUTED_VALUE"""),0.0)</f>
        <v>0</v>
      </c>
      <c r="U10" s="1">
        <f>IFERROR(__xludf.DUMMYFUNCTION("""COMPUTED_VALUE"""),0.0)</f>
        <v>0</v>
      </c>
      <c r="V10" s="1">
        <f>IFERROR(__xludf.DUMMYFUNCTION("""COMPUTED_VALUE"""),0.0)</f>
        <v>0</v>
      </c>
      <c r="W10" s="1">
        <f>IFERROR(__xludf.DUMMYFUNCTION("""COMPUTED_VALUE"""),0.0)</f>
        <v>0</v>
      </c>
      <c r="X10" s="1">
        <f>IFERROR(__xludf.DUMMYFUNCTION("""COMPUTED_VALUE"""),0.0)</f>
        <v>0</v>
      </c>
      <c r="Y10" s="1">
        <f>IFERROR(__xludf.DUMMYFUNCTION("""COMPUTED_VALUE"""),0.0)</f>
        <v>0</v>
      </c>
      <c r="AA10" s="50"/>
      <c r="AB10" s="1" t="str">
        <f>IFERROR(__xludf.DUMMYFUNCTION("""COMPUTED_VALUE"""),"X")</f>
        <v>X</v>
      </c>
      <c r="AC10" s="1"/>
      <c r="AD10" s="1"/>
      <c r="AE10" s="1"/>
      <c r="AF10" s="1"/>
      <c r="AG10" s="1"/>
      <c r="AH10" s="1"/>
      <c r="AI10" s="54"/>
      <c r="AJ10" s="1">
        <f>IFERROR(__xludf.DUMMYFUNCTION("""COMPUTED_VALUE"""),4.08375)</f>
        <v>4.08375</v>
      </c>
      <c r="AK10" s="1">
        <f>IFERROR(__xludf.DUMMYFUNCTION("""COMPUTED_VALUE"""),0.0)</f>
        <v>0</v>
      </c>
      <c r="AL10" s="1">
        <f>IFERROR(__xludf.DUMMYFUNCTION("""COMPUTED_VALUE"""),0.0)</f>
        <v>0</v>
      </c>
      <c r="AM10" s="1">
        <f>IFERROR(__xludf.DUMMYFUNCTION("""COMPUTED_VALUE"""),0.0)</f>
        <v>0</v>
      </c>
      <c r="AN10" s="1">
        <f>IFERROR(__xludf.DUMMYFUNCTION("""COMPUTED_VALUE"""),0.0)</f>
        <v>0</v>
      </c>
      <c r="AO10" s="1">
        <f>IFERROR(__xludf.DUMMYFUNCTION("""COMPUTED_VALUE"""),0.0)</f>
        <v>0</v>
      </c>
      <c r="AP10" s="1">
        <f>IFERROR(__xludf.DUMMYFUNCTION("""COMPUTED_VALUE"""),0.0)</f>
        <v>0</v>
      </c>
      <c r="AQ10" s="1">
        <f>IFERROR(__xludf.DUMMYFUNCTION("""COMPUTED_VALUE"""),0.0)</f>
        <v>0</v>
      </c>
      <c r="AT10" s="1"/>
      <c r="AU10" s="1"/>
      <c r="AV10" s="1"/>
      <c r="AW10" s="1" t="str">
        <f>IFERROR(__xludf.DUMMYFUNCTION("""COMPUTED_VALUE"""),"X")</f>
        <v>X</v>
      </c>
      <c r="AX10" s="1" t="str">
        <f>IFERROR(__xludf.DUMMYFUNCTION("""COMPUTED_VALUE"""),"X")</f>
        <v>X</v>
      </c>
      <c r="AY10" s="1"/>
      <c r="AZ10" s="1"/>
      <c r="BA10" s="1"/>
      <c r="BB10" s="1"/>
      <c r="BC10" s="54"/>
      <c r="BD10" s="1">
        <f>IFERROR(__xludf.DUMMYFUNCTION("""COMPUTED_VALUE"""),0.0)</f>
        <v>0</v>
      </c>
      <c r="BE10" s="1">
        <f>IFERROR(__xludf.DUMMYFUNCTION("""COMPUTED_VALUE"""),0.0)</f>
        <v>0</v>
      </c>
      <c r="BF10" s="1">
        <f>IFERROR(__xludf.DUMMYFUNCTION("""COMPUTED_VALUE"""),0.0)</f>
        <v>0</v>
      </c>
      <c r="BG10" s="1">
        <f>IFERROR(__xludf.DUMMYFUNCTION("""COMPUTED_VALUE"""),4.625)</f>
        <v>4.625</v>
      </c>
      <c r="BH10" s="1">
        <f>IFERROR(__xludf.DUMMYFUNCTION("""COMPUTED_VALUE"""),8.370000000000001)</f>
        <v>8.37</v>
      </c>
      <c r="BI10" s="1">
        <f>IFERROR(__xludf.DUMMYFUNCTION("""COMPUTED_VALUE"""),0.0)</f>
        <v>0</v>
      </c>
      <c r="BJ10" s="1">
        <f>IFERROR(__xludf.DUMMYFUNCTION("""COMPUTED_VALUE"""),0.0)</f>
        <v>0</v>
      </c>
      <c r="BK10" s="1">
        <f>IFERROR(__xludf.DUMMYFUNCTION("""COMPUTED_VALUE"""),0.0)</f>
        <v>0</v>
      </c>
      <c r="BL10" s="1">
        <f>IFERROR(__xludf.DUMMYFUNCTION("""COMPUTED_VALUE"""),0.0)</f>
        <v>0</v>
      </c>
      <c r="BM10" s="1">
        <f>IFERROR(__xludf.DUMMYFUNCTION("""COMPUTED_VALUE"""),0.0)</f>
        <v>0</v>
      </c>
      <c r="BO10" s="52">
        <f t="shared" si="2"/>
        <v>0</v>
      </c>
      <c r="BP10" s="1">
        <f t="shared" si="3"/>
        <v>2</v>
      </c>
      <c r="BQ10" s="1">
        <f t="shared" si="4"/>
        <v>8</v>
      </c>
      <c r="BR10" s="54">
        <f t="shared" si="5"/>
        <v>10</v>
      </c>
      <c r="BS10" s="1">
        <f>IFS(N10="W", 'Round Bonuses'!$C$13, N10="X", 'Round Bonuses'!$C$12, M10="X", 'Round Bonuses'!$C$11, L10="X", 'Round Bonuses'!$C$10, K10="X", 'Round Bonuses'!$C$9, J10="X", 'Round Bonuses'!$C$8, I10="X", 'Round Bonuses'!$C$7, H10="X", 'Round Bonuses'!$C$6, G10="X", 'Round Bonuses'!$C$5, F10="X", 'Round Bonuses'!$C$4, E10="X", 'Round Bonuses'!$C$3, D10="X", 'Round Bonuses'!$C$3, TRUE, 0)</f>
        <v>0</v>
      </c>
      <c r="BT10" s="1">
        <f>IF(not(counta(D10:J10)), IFS(AI10="W", 'Round Bonuses'!$F$14, AI10="X", 'Round Bonuses'!$F$13, AH10="X", 'Round Bonuses'!$F$12, AG10="X", 'Round Bonuses'!$F$11, AF10="X", 'Round Bonuses'!$F$10, AE10="X", 'Round Bonuses'!$F$9, AD10="X", 'Round Bonuses'!$F$8, AC10="X", 'Round Bonuses'!$F$7, AB10="X", 'Round Bonuses'!$F$6, TRUE, 0), IF(AA10="X",'Round Bonuses'!$E$7, 0) +IF(AB10="X", 'Round Bonuses'!$E$6, 0)+if(AC10="X",'Round Bonuses'!$E$7, 0)+IF(AD10="X", 'Round Bonuses'!$E$8, 0)+IFS(AI10="W", 'Round Bonuses'!$G$14, AI10="X", 'Round Bonuses'!$G$13, AH10="X", 'Round Bonuses'!$G$12, AG10="X", 'Round Bonuses'!$G$11, AF10="X", 'Round Bonuses'!$G$10, AE10="X", 'Round Bonuses'!$G$9, TRUE, 0))</f>
        <v>1.05</v>
      </c>
      <c r="BU10" s="1">
        <f>IF(AND(not(counta(D10:I10)),not(counta(AB10:AD10))), IFS(BC10="W", 'Round Bonuses'!$J$14, BC10="X", 'Round Bonuses'!$J$13, BB10="X", 'Round Bonuses'!$J$12, BA10="X", 'Round Bonuses'!$J$11, AZ10="X", 'Round Bonuses'!$J$10, AY10="X", 'Round Bonuses'!$J$9, AX10="X", 'Round Bonuses'!$J$8, AW10="X", 'Round Bonuses'!$J$7, AV10="X", 'Round Bonuses'!$J$6, AU10="X", 'Round Bonuses'!$J$5, AT10="X", 'Round Bonuses'!$J$4, TRUE, 0), SWITCH(AS10, "P", 'Round Bonuses'!$I$4,"B", 'Round Bonuses'!$I$5, 0) +IF(AU10="X", 'Round Bonuses'!$I$5, 0)+IF(AV10="X", 'Round Bonuses'!$I$6, 0)+IF(AW10="X", 'Round Bonuses'!$I$7, 0)+IF(AX10="X", 'Round Bonuses'!$I$8, 0)+IFS(BC10="W", 'Round Bonuses'!$K$14, BC10="X", 'Round Bonuses'!$K$13, BB10="X", 'Round Bonuses'!$K$12, BA10="X", 'Round Bonuses'!$K$11, AZ10="X", 'Round Bonuses'!$K$10, AY10="X", 'Round Bonuses'!$K$9, TRUE, 0))</f>
        <v>1.5</v>
      </c>
      <c r="BV10" s="54">
        <f t="shared" si="6"/>
        <v>2.55</v>
      </c>
      <c r="BW10" s="1">
        <f t="shared" si="7"/>
        <v>17.07875</v>
      </c>
      <c r="BX10" s="57">
        <f t="shared" si="8"/>
        <v>4.257875</v>
      </c>
      <c r="BZ10" s="58" t="str">
        <f t="shared" si="9"/>
        <v>Anorthosis</v>
      </c>
      <c r="CA10" s="1" t="str">
        <f t="shared" si="10"/>
        <v>Cyprus</v>
      </c>
      <c r="CB10" s="1">
        <f t="shared" si="11"/>
        <v>4.257875</v>
      </c>
      <c r="CC10" s="1">
        <f t="shared" si="12"/>
        <v>10</v>
      </c>
      <c r="CD10" s="1" t="s">
        <v>122</v>
      </c>
      <c r="CE10" s="1" t="s">
        <v>20</v>
      </c>
      <c r="CF10" s="49">
        <v>13.78575</v>
      </c>
      <c r="CG10" s="1">
        <v>10.0</v>
      </c>
      <c r="CH10" s="1">
        <f t="shared" si="16"/>
        <v>8</v>
      </c>
      <c r="CI10" s="1" t="str">
        <f t="shared" si="13"/>
        <v>Atlético Madrid</v>
      </c>
      <c r="CJ10" s="49">
        <f t="shared" ref="CJ10:CK10" si="22">CF10</f>
        <v>13.78575</v>
      </c>
      <c r="CK10" s="1">
        <f t="shared" si="22"/>
        <v>10</v>
      </c>
      <c r="CO10" s="1" t="str">
        <f t="shared" si="15"/>
        <v>Spain</v>
      </c>
    </row>
    <row r="11">
      <c r="A11" s="1" t="str">
        <f>'Strength Coefficients'!AJ10</f>
        <v>Apollon Limassol</v>
      </c>
      <c r="B11" s="1">
        <f>'Strength Coefficients'!AK10</f>
        <v>0.83</v>
      </c>
      <c r="C11" s="1" t="str">
        <f>'Strength Coefficients'!AL10</f>
        <v>Cyprus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52">
        <f>IFERROR(__xludf.DUMMYFUNCTION("""COMPUTED_VALUE"""),0.0)</f>
        <v>0</v>
      </c>
      <c r="P11" s="1">
        <f>IFERROR(__xludf.DUMMYFUNCTION("""COMPUTED_VALUE"""),0.0)</f>
        <v>0</v>
      </c>
      <c r="Q11" s="1">
        <f>IFERROR(__xludf.DUMMYFUNCTION("""COMPUTED_VALUE"""),0.0)</f>
        <v>0</v>
      </c>
      <c r="R11" s="1">
        <f>IFERROR(__xludf.DUMMYFUNCTION("""COMPUTED_VALUE"""),0.0)</f>
        <v>0</v>
      </c>
      <c r="S11" s="1">
        <f>IFERROR(__xludf.DUMMYFUNCTION("""COMPUTED_VALUE"""),0.0)</f>
        <v>0</v>
      </c>
      <c r="T11" s="1">
        <f>IFERROR(__xludf.DUMMYFUNCTION("""COMPUTED_VALUE"""),0.0)</f>
        <v>0</v>
      </c>
      <c r="U11" s="1">
        <f>IFERROR(__xludf.DUMMYFUNCTION("""COMPUTED_VALUE"""),0.0)</f>
        <v>0</v>
      </c>
      <c r="V11" s="1">
        <f>IFERROR(__xludf.DUMMYFUNCTION("""COMPUTED_VALUE"""),0.0)</f>
        <v>0</v>
      </c>
      <c r="W11" s="1">
        <f>IFERROR(__xludf.DUMMYFUNCTION("""COMPUTED_VALUE"""),0.0)</f>
        <v>0</v>
      </c>
      <c r="X11" s="1">
        <f>IFERROR(__xludf.DUMMYFUNCTION("""COMPUTED_VALUE"""),0.0)</f>
        <v>0</v>
      </c>
      <c r="Y11" s="1">
        <f>IFERROR(__xludf.DUMMYFUNCTION("""COMPUTED_VALUE"""),0.0)</f>
        <v>0</v>
      </c>
      <c r="AA11" s="50"/>
      <c r="AB11" s="1"/>
      <c r="AC11" s="1"/>
      <c r="AD11" s="1"/>
      <c r="AE11" s="1"/>
      <c r="AF11" s="1"/>
      <c r="AG11" s="1"/>
      <c r="AH11" s="1"/>
      <c r="AI11" s="54"/>
      <c r="AJ11" s="1">
        <f>IFERROR(__xludf.DUMMYFUNCTION("""COMPUTED_VALUE"""),0.0)</f>
        <v>0</v>
      </c>
      <c r="AK11" s="1">
        <f>IFERROR(__xludf.DUMMYFUNCTION("""COMPUTED_VALUE"""),0.0)</f>
        <v>0</v>
      </c>
      <c r="AL11" s="1">
        <f>IFERROR(__xludf.DUMMYFUNCTION("""COMPUTED_VALUE"""),0.0)</f>
        <v>0</v>
      </c>
      <c r="AM11" s="1">
        <f>IFERROR(__xludf.DUMMYFUNCTION("""COMPUTED_VALUE"""),0.0)</f>
        <v>0</v>
      </c>
      <c r="AN11" s="1">
        <f>IFERROR(__xludf.DUMMYFUNCTION("""COMPUTED_VALUE"""),0.0)</f>
        <v>0</v>
      </c>
      <c r="AO11" s="1">
        <f>IFERROR(__xludf.DUMMYFUNCTION("""COMPUTED_VALUE"""),0.0)</f>
        <v>0</v>
      </c>
      <c r="AP11" s="1">
        <f>IFERROR(__xludf.DUMMYFUNCTION("""COMPUTED_VALUE"""),0.0)</f>
        <v>0</v>
      </c>
      <c r="AQ11" s="1">
        <f>IFERROR(__xludf.DUMMYFUNCTION("""COMPUTED_VALUE"""),0.0)</f>
        <v>0</v>
      </c>
      <c r="AT11" s="1"/>
      <c r="AU11" s="1" t="str">
        <f>IFERROR(__xludf.DUMMYFUNCTION("""COMPUTED_VALUE"""),"X")</f>
        <v>X</v>
      </c>
      <c r="AV11" s="1"/>
      <c r="AW11" s="1"/>
      <c r="AX11" s="1"/>
      <c r="AY11" s="1"/>
      <c r="AZ11" s="1"/>
      <c r="BA11" s="1"/>
      <c r="BB11" s="1"/>
      <c r="BC11" s="54"/>
      <c r="BD11" s="1">
        <f>IFERROR(__xludf.DUMMYFUNCTION("""COMPUTED_VALUE"""),0.0)</f>
        <v>0</v>
      </c>
      <c r="BE11" s="1">
        <f>IFERROR(__xludf.DUMMYFUNCTION("""COMPUTED_VALUE"""),1.7599999999999998)</f>
        <v>1.76</v>
      </c>
      <c r="BF11" s="1">
        <f>IFERROR(__xludf.DUMMYFUNCTION("""COMPUTED_VALUE"""),0.0)</f>
        <v>0</v>
      </c>
      <c r="BG11" s="1">
        <f>IFERROR(__xludf.DUMMYFUNCTION("""COMPUTED_VALUE"""),0.0)</f>
        <v>0</v>
      </c>
      <c r="BH11" s="1">
        <f>IFERROR(__xludf.DUMMYFUNCTION("""COMPUTED_VALUE"""),0.0)</f>
        <v>0</v>
      </c>
      <c r="BI11" s="1">
        <f>IFERROR(__xludf.DUMMYFUNCTION("""COMPUTED_VALUE"""),0.0)</f>
        <v>0</v>
      </c>
      <c r="BJ11" s="1">
        <f>IFERROR(__xludf.DUMMYFUNCTION("""COMPUTED_VALUE"""),0.0)</f>
        <v>0</v>
      </c>
      <c r="BK11" s="1">
        <f>IFERROR(__xludf.DUMMYFUNCTION("""COMPUTED_VALUE"""),0.0)</f>
        <v>0</v>
      </c>
      <c r="BL11" s="1">
        <f>IFERROR(__xludf.DUMMYFUNCTION("""COMPUTED_VALUE"""),0.0)</f>
        <v>0</v>
      </c>
      <c r="BM11" s="1">
        <f>IFERROR(__xludf.DUMMYFUNCTION("""COMPUTED_VALUE"""),0.0)</f>
        <v>0</v>
      </c>
      <c r="BO11" s="52">
        <f t="shared" si="2"/>
        <v>0</v>
      </c>
      <c r="BP11" s="1">
        <f t="shared" si="3"/>
        <v>0</v>
      </c>
      <c r="BQ11" s="1">
        <f t="shared" si="4"/>
        <v>2</v>
      </c>
      <c r="BR11" s="54">
        <f t="shared" si="5"/>
        <v>2</v>
      </c>
      <c r="BS11" s="1">
        <f>IFS(N11="W", 'Round Bonuses'!$C$13, N11="X", 'Round Bonuses'!$C$12, M11="X", 'Round Bonuses'!$C$11, L11="X", 'Round Bonuses'!$C$10, K11="X", 'Round Bonuses'!$C$9, J11="X", 'Round Bonuses'!$C$8, I11="X", 'Round Bonuses'!$C$7, H11="X", 'Round Bonuses'!$C$6, G11="X", 'Round Bonuses'!$C$5, F11="X", 'Round Bonuses'!$C$4, E11="X", 'Round Bonuses'!$C$3, D11="X", 'Round Bonuses'!$C$3, TRUE, 0)</f>
        <v>0</v>
      </c>
      <c r="BT11" s="1">
        <f>IF(not(counta(D11:J11)), IFS(AI11="W", 'Round Bonuses'!$F$14, AI11="X", 'Round Bonuses'!$F$13, AH11="X", 'Round Bonuses'!$F$12, AG11="X", 'Round Bonuses'!$F$11, AF11="X", 'Round Bonuses'!$F$10, AE11="X", 'Round Bonuses'!$F$9, AD11="X", 'Round Bonuses'!$F$8, AC11="X", 'Round Bonuses'!$F$7, AB11="X", 'Round Bonuses'!$F$6, TRUE, 0), IF(AA11="X",'Round Bonuses'!$E$7, 0) +IF(AB11="X", 'Round Bonuses'!$E$6, 0)+if(AC11="X",'Round Bonuses'!$E$7, 0)+IF(AD11="X", 'Round Bonuses'!$E$8, 0)+IFS(AI11="W", 'Round Bonuses'!$G$14, AI11="X", 'Round Bonuses'!$G$13, AH11="X", 'Round Bonuses'!$G$12, AG11="X", 'Round Bonuses'!$G$11, AF11="X", 'Round Bonuses'!$G$10, AE11="X", 'Round Bonuses'!$G$9, TRUE, 0))</f>
        <v>0</v>
      </c>
      <c r="BU11" s="1">
        <f>IF(AND(not(counta(D11:I11)),not(counta(AB11:AD11))), IFS(BC11="W", 'Round Bonuses'!$J$14, BC11="X", 'Round Bonuses'!$J$13, BB11="X", 'Round Bonuses'!$J$12, BA11="X", 'Round Bonuses'!$J$11, AZ11="X", 'Round Bonuses'!$J$10, AY11="X", 'Round Bonuses'!$J$9, AX11="X", 'Round Bonuses'!$J$8, AW11="X", 'Round Bonuses'!$J$7, AV11="X", 'Round Bonuses'!$J$6, AU11="X", 'Round Bonuses'!$J$5, AT11="X", 'Round Bonuses'!$J$4, TRUE, 0), SWITCH(AS11, "P", 'Round Bonuses'!$I$4,"B", 'Round Bonuses'!$I$5, 0) +IF(AU11="X", 'Round Bonuses'!$I$5, 0)+IF(AV11="X", 'Round Bonuses'!$I$6, 0)+IF(AW11="X", 'Round Bonuses'!$I$7, 0)+IF(AX11="X", 'Round Bonuses'!$I$8, 0)+IFS(BC11="W", 'Round Bonuses'!$K$14, BC11="X", 'Round Bonuses'!$K$13, BB11="X", 'Round Bonuses'!$K$12, BA11="X", 'Round Bonuses'!$K$11, AZ11="X", 'Round Bonuses'!$K$10, AY11="X", 'Round Bonuses'!$K$9, TRUE, 0))</f>
        <v>0.4</v>
      </c>
      <c r="BV11" s="54">
        <f t="shared" si="6"/>
        <v>0.4</v>
      </c>
      <c r="BW11" s="1">
        <f t="shared" si="7"/>
        <v>1.76</v>
      </c>
      <c r="BX11" s="57">
        <f t="shared" si="8"/>
        <v>1.28</v>
      </c>
      <c r="BZ11" s="58" t="str">
        <f t="shared" si="9"/>
        <v>Apollon Limassol</v>
      </c>
      <c r="CA11" s="1" t="str">
        <f t="shared" si="10"/>
        <v>Cyprus</v>
      </c>
      <c r="CB11" s="1">
        <f t="shared" si="11"/>
        <v>1.28</v>
      </c>
      <c r="CC11" s="1">
        <f t="shared" si="12"/>
        <v>2</v>
      </c>
      <c r="CD11" s="1" t="s">
        <v>426</v>
      </c>
      <c r="CE11" s="1" t="s">
        <v>39</v>
      </c>
      <c r="CF11" s="49">
        <v>13.613541666666666</v>
      </c>
      <c r="CG11" s="1">
        <v>12.0</v>
      </c>
      <c r="CH11" s="1">
        <f t="shared" si="16"/>
        <v>9</v>
      </c>
      <c r="CI11" s="1" t="str">
        <f t="shared" si="13"/>
        <v>RB Leipzig</v>
      </c>
      <c r="CJ11" s="49">
        <f t="shared" ref="CJ11:CK11" si="23">CF11</f>
        <v>13.61354167</v>
      </c>
      <c r="CK11" s="1">
        <f t="shared" si="23"/>
        <v>12</v>
      </c>
      <c r="CO11" s="1" t="str">
        <f t="shared" si="15"/>
        <v>Germany</v>
      </c>
    </row>
    <row r="12">
      <c r="A12" s="1" t="str">
        <f>'Strength Coefficients'!AJ11</f>
        <v>Ararat Yerevan</v>
      </c>
      <c r="B12" s="1">
        <f>'Strength Coefficients'!AK11</f>
        <v>0.62</v>
      </c>
      <c r="C12" s="1" t="str">
        <f>'Strength Coefficients'!AL11</f>
        <v>Armenia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52">
        <f>IFERROR(__xludf.DUMMYFUNCTION("""COMPUTED_VALUE"""),0.0)</f>
        <v>0</v>
      </c>
      <c r="P12" s="1">
        <f>IFERROR(__xludf.DUMMYFUNCTION("""COMPUTED_VALUE"""),0.0)</f>
        <v>0</v>
      </c>
      <c r="Q12" s="1">
        <f>IFERROR(__xludf.DUMMYFUNCTION("""COMPUTED_VALUE"""),0.0)</f>
        <v>0</v>
      </c>
      <c r="R12" s="1">
        <f>IFERROR(__xludf.DUMMYFUNCTION("""COMPUTED_VALUE"""),0.0)</f>
        <v>0</v>
      </c>
      <c r="S12" s="1">
        <f>IFERROR(__xludf.DUMMYFUNCTION("""COMPUTED_VALUE"""),0.0)</f>
        <v>0</v>
      </c>
      <c r="T12" s="1">
        <f>IFERROR(__xludf.DUMMYFUNCTION("""COMPUTED_VALUE"""),0.0)</f>
        <v>0</v>
      </c>
      <c r="U12" s="1">
        <f>IFERROR(__xludf.DUMMYFUNCTION("""COMPUTED_VALUE"""),0.0)</f>
        <v>0</v>
      </c>
      <c r="V12" s="1">
        <f>IFERROR(__xludf.DUMMYFUNCTION("""COMPUTED_VALUE"""),0.0)</f>
        <v>0</v>
      </c>
      <c r="W12" s="1">
        <f>IFERROR(__xludf.DUMMYFUNCTION("""COMPUTED_VALUE"""),0.0)</f>
        <v>0</v>
      </c>
      <c r="X12" s="1">
        <f>IFERROR(__xludf.DUMMYFUNCTION("""COMPUTED_VALUE"""),0.0)</f>
        <v>0</v>
      </c>
      <c r="Y12" s="1">
        <f>IFERROR(__xludf.DUMMYFUNCTION("""COMPUTED_VALUE"""),0.0)</f>
        <v>0</v>
      </c>
      <c r="AA12" s="50"/>
      <c r="AB12" s="1"/>
      <c r="AC12" s="1"/>
      <c r="AD12" s="1"/>
      <c r="AE12" s="1"/>
      <c r="AF12" s="1"/>
      <c r="AG12" s="1"/>
      <c r="AH12" s="1"/>
      <c r="AI12" s="54"/>
      <c r="AJ12" s="1">
        <f>IFERROR(__xludf.DUMMYFUNCTION("""COMPUTED_VALUE"""),0.0)</f>
        <v>0</v>
      </c>
      <c r="AK12" s="1">
        <f>IFERROR(__xludf.DUMMYFUNCTION("""COMPUTED_VALUE"""),0.0)</f>
        <v>0</v>
      </c>
      <c r="AL12" s="1">
        <f>IFERROR(__xludf.DUMMYFUNCTION("""COMPUTED_VALUE"""),0.0)</f>
        <v>0</v>
      </c>
      <c r="AM12" s="1">
        <f>IFERROR(__xludf.DUMMYFUNCTION("""COMPUTED_VALUE"""),0.0)</f>
        <v>0</v>
      </c>
      <c r="AN12" s="1">
        <f>IFERROR(__xludf.DUMMYFUNCTION("""COMPUTED_VALUE"""),0.0)</f>
        <v>0</v>
      </c>
      <c r="AO12" s="1">
        <f>IFERROR(__xludf.DUMMYFUNCTION("""COMPUTED_VALUE"""),0.0)</f>
        <v>0</v>
      </c>
      <c r="AP12" s="1">
        <f>IFERROR(__xludf.DUMMYFUNCTION("""COMPUTED_VALUE"""),0.0)</f>
        <v>0</v>
      </c>
      <c r="AQ12" s="1">
        <f>IFERROR(__xludf.DUMMYFUNCTION("""COMPUTED_VALUE"""),0.0)</f>
        <v>0</v>
      </c>
      <c r="AT12" s="1" t="str">
        <f>IFERROR(__xludf.DUMMYFUNCTION("""COMPUTED_VALUE"""),"X")</f>
        <v>X</v>
      </c>
      <c r="AU12" s="1" t="str">
        <f>IFERROR(__xludf.DUMMYFUNCTION("""COMPUTED_VALUE"""),"X")</f>
        <v>X</v>
      </c>
      <c r="AV12" s="1"/>
      <c r="AW12" s="1"/>
      <c r="AX12" s="1"/>
      <c r="AY12" s="1"/>
      <c r="AZ12" s="1"/>
      <c r="BA12" s="1"/>
      <c r="BB12" s="1"/>
      <c r="BC12" s="54"/>
      <c r="BD12" s="1">
        <f>IFERROR(__xludf.DUMMYFUNCTION("""COMPUTED_VALUE"""),4.0625)</f>
        <v>4.0625</v>
      </c>
      <c r="BE12" s="1">
        <f>IFERROR(__xludf.DUMMYFUNCTION("""COMPUTED_VALUE"""),1.7899999999999998)</f>
        <v>1.79</v>
      </c>
      <c r="BF12" s="1">
        <f>IFERROR(__xludf.DUMMYFUNCTION("""COMPUTED_VALUE"""),0.0)</f>
        <v>0</v>
      </c>
      <c r="BG12" s="1">
        <f>IFERROR(__xludf.DUMMYFUNCTION("""COMPUTED_VALUE"""),0.0)</f>
        <v>0</v>
      </c>
      <c r="BH12" s="1">
        <f>IFERROR(__xludf.DUMMYFUNCTION("""COMPUTED_VALUE"""),0.0)</f>
        <v>0</v>
      </c>
      <c r="BI12" s="1">
        <f>IFERROR(__xludf.DUMMYFUNCTION("""COMPUTED_VALUE"""),0.0)</f>
        <v>0</v>
      </c>
      <c r="BJ12" s="1">
        <f>IFERROR(__xludf.DUMMYFUNCTION("""COMPUTED_VALUE"""),0.0)</f>
        <v>0</v>
      </c>
      <c r="BK12" s="1">
        <f>IFERROR(__xludf.DUMMYFUNCTION("""COMPUTED_VALUE"""),0.0)</f>
        <v>0</v>
      </c>
      <c r="BL12" s="1">
        <f>IFERROR(__xludf.DUMMYFUNCTION("""COMPUTED_VALUE"""),0.0)</f>
        <v>0</v>
      </c>
      <c r="BM12" s="1">
        <f>IFERROR(__xludf.DUMMYFUNCTION("""COMPUTED_VALUE"""),0.0)</f>
        <v>0</v>
      </c>
      <c r="BO12" s="52">
        <f t="shared" si="2"/>
        <v>0</v>
      </c>
      <c r="BP12" s="1">
        <f t="shared" si="3"/>
        <v>0</v>
      </c>
      <c r="BQ12" s="1">
        <f t="shared" si="4"/>
        <v>4</v>
      </c>
      <c r="BR12" s="54">
        <f t="shared" si="5"/>
        <v>4</v>
      </c>
      <c r="BS12" s="1">
        <f>IFS(N12="W", 'Round Bonuses'!$C$13, N12="X", 'Round Bonuses'!$C$12, M12="X", 'Round Bonuses'!$C$11, L12="X", 'Round Bonuses'!$C$10, K12="X", 'Round Bonuses'!$C$9, J12="X", 'Round Bonuses'!$C$8, I12="X", 'Round Bonuses'!$C$7, H12="X", 'Round Bonuses'!$C$6, G12="X", 'Round Bonuses'!$C$5, F12="X", 'Round Bonuses'!$C$4, E12="X", 'Round Bonuses'!$C$3, D12="X", 'Round Bonuses'!$C$3, TRUE, 0)</f>
        <v>0</v>
      </c>
      <c r="BT12" s="1">
        <f>IF(not(counta(D12:J12)), IFS(AI12="W", 'Round Bonuses'!$F$14, AI12="X", 'Round Bonuses'!$F$13, AH12="X", 'Round Bonuses'!$F$12, AG12="X", 'Round Bonuses'!$F$11, AF12="X", 'Round Bonuses'!$F$10, AE12="X", 'Round Bonuses'!$F$9, AD12="X", 'Round Bonuses'!$F$8, AC12="X", 'Round Bonuses'!$F$7, AB12="X", 'Round Bonuses'!$F$6, TRUE, 0), IF(AA12="X",'Round Bonuses'!$E$7, 0) +IF(AB12="X", 'Round Bonuses'!$E$6, 0)+if(AC12="X",'Round Bonuses'!$E$7, 0)+IF(AD12="X", 'Round Bonuses'!$E$8, 0)+IFS(AI12="W", 'Round Bonuses'!$G$14, AI12="X", 'Round Bonuses'!$G$13, AH12="X", 'Round Bonuses'!$G$12, AG12="X", 'Round Bonuses'!$G$11, AF12="X", 'Round Bonuses'!$G$10, AE12="X", 'Round Bonuses'!$G$9, TRUE, 0))</f>
        <v>0</v>
      </c>
      <c r="BU12" s="1">
        <f>IF(AND(not(counta(D12:I12)),not(counta(AB12:AD12))), IFS(BC12="W", 'Round Bonuses'!$J$14, BC12="X", 'Round Bonuses'!$J$13, BB12="X", 'Round Bonuses'!$J$12, BA12="X", 'Round Bonuses'!$J$11, AZ12="X", 'Round Bonuses'!$J$10, AY12="X", 'Round Bonuses'!$J$9, AX12="X", 'Round Bonuses'!$J$8, AW12="X", 'Round Bonuses'!$J$7, AV12="X", 'Round Bonuses'!$J$6, AU12="X", 'Round Bonuses'!$J$5, AT12="X", 'Round Bonuses'!$J$4, TRUE, 0), SWITCH(AS12, "P", 'Round Bonuses'!$I$4,"B", 'Round Bonuses'!$I$5, 0) +IF(AU12="X", 'Round Bonuses'!$I$5, 0)+IF(AV12="X", 'Round Bonuses'!$I$6, 0)+IF(AW12="X", 'Round Bonuses'!$I$7, 0)+IF(AX12="X", 'Round Bonuses'!$I$8, 0)+IFS(BC12="W", 'Round Bonuses'!$K$14, BC12="X", 'Round Bonuses'!$K$13, BB12="X", 'Round Bonuses'!$K$12, BA12="X", 'Round Bonuses'!$K$11, AZ12="X", 'Round Bonuses'!$K$10, AY12="X", 'Round Bonuses'!$K$9, TRUE, 0))</f>
        <v>0.4</v>
      </c>
      <c r="BV12" s="54">
        <f t="shared" si="6"/>
        <v>0.4</v>
      </c>
      <c r="BW12" s="1">
        <f t="shared" si="7"/>
        <v>5.8525</v>
      </c>
      <c r="BX12" s="57">
        <f t="shared" si="8"/>
        <v>1.863125</v>
      </c>
      <c r="BZ12" s="58" t="str">
        <f t="shared" si="9"/>
        <v>Ararat Yerevan</v>
      </c>
      <c r="CA12" s="1" t="str">
        <f t="shared" si="10"/>
        <v>Armenia</v>
      </c>
      <c r="CB12" s="1">
        <f t="shared" si="11"/>
        <v>1.863125</v>
      </c>
      <c r="CC12" s="1">
        <f t="shared" si="12"/>
        <v>4</v>
      </c>
      <c r="CD12" s="1" t="s">
        <v>286</v>
      </c>
      <c r="CE12" s="1" t="s">
        <v>39</v>
      </c>
      <c r="CF12" s="49">
        <v>12.958557692307693</v>
      </c>
      <c r="CG12" s="1">
        <v>13.0</v>
      </c>
      <c r="CH12" s="1">
        <f t="shared" si="16"/>
        <v>10</v>
      </c>
      <c r="CI12" s="1" t="str">
        <f t="shared" si="13"/>
        <v>Eintracht Frankfurt</v>
      </c>
      <c r="CJ12" s="49">
        <f t="shared" ref="CJ12:CK12" si="24">CF12</f>
        <v>12.95855769</v>
      </c>
      <c r="CK12" s="1">
        <f t="shared" si="24"/>
        <v>13</v>
      </c>
      <c r="CO12" s="1" t="str">
        <f t="shared" si="15"/>
        <v>Germany</v>
      </c>
    </row>
    <row r="13">
      <c r="A13" s="1" t="str">
        <f>'Strength Coefficients'!AJ12</f>
        <v>Arda</v>
      </c>
      <c r="B13" s="1">
        <f>'Strength Coefficients'!AK12</f>
        <v>0.7</v>
      </c>
      <c r="C13" s="1" t="str">
        <f>'Strength Coefficients'!AL12</f>
        <v>Bulgaria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52">
        <f>IFERROR(__xludf.DUMMYFUNCTION("""COMPUTED_VALUE"""),0.0)</f>
        <v>0</v>
      </c>
      <c r="P13" s="1">
        <f>IFERROR(__xludf.DUMMYFUNCTION("""COMPUTED_VALUE"""),0.0)</f>
        <v>0</v>
      </c>
      <c r="Q13" s="1">
        <f>IFERROR(__xludf.DUMMYFUNCTION("""COMPUTED_VALUE"""),0.0)</f>
        <v>0</v>
      </c>
      <c r="R13" s="1">
        <f>IFERROR(__xludf.DUMMYFUNCTION("""COMPUTED_VALUE"""),0.0)</f>
        <v>0</v>
      </c>
      <c r="S13" s="1">
        <f>IFERROR(__xludf.DUMMYFUNCTION("""COMPUTED_VALUE"""),0.0)</f>
        <v>0</v>
      </c>
      <c r="T13" s="1">
        <f>IFERROR(__xludf.DUMMYFUNCTION("""COMPUTED_VALUE"""),0.0)</f>
        <v>0</v>
      </c>
      <c r="U13" s="1">
        <f>IFERROR(__xludf.DUMMYFUNCTION("""COMPUTED_VALUE"""),0.0)</f>
        <v>0</v>
      </c>
      <c r="V13" s="1">
        <f>IFERROR(__xludf.DUMMYFUNCTION("""COMPUTED_VALUE"""),0.0)</f>
        <v>0</v>
      </c>
      <c r="W13" s="1">
        <f>IFERROR(__xludf.DUMMYFUNCTION("""COMPUTED_VALUE"""),0.0)</f>
        <v>0</v>
      </c>
      <c r="X13" s="1">
        <f>IFERROR(__xludf.DUMMYFUNCTION("""COMPUTED_VALUE"""),0.0)</f>
        <v>0</v>
      </c>
      <c r="Y13" s="1">
        <f>IFERROR(__xludf.DUMMYFUNCTION("""COMPUTED_VALUE"""),0.0)</f>
        <v>0</v>
      </c>
      <c r="AA13" s="50"/>
      <c r="AB13" s="1"/>
      <c r="AC13" s="1"/>
      <c r="AD13" s="1"/>
      <c r="AE13" s="1"/>
      <c r="AF13" s="1"/>
      <c r="AG13" s="1"/>
      <c r="AH13" s="1"/>
      <c r="AI13" s="54"/>
      <c r="AJ13" s="1">
        <f>IFERROR(__xludf.DUMMYFUNCTION("""COMPUTED_VALUE"""),0.0)</f>
        <v>0</v>
      </c>
      <c r="AK13" s="1">
        <f>IFERROR(__xludf.DUMMYFUNCTION("""COMPUTED_VALUE"""),0.0)</f>
        <v>0</v>
      </c>
      <c r="AL13" s="1">
        <f>IFERROR(__xludf.DUMMYFUNCTION("""COMPUTED_VALUE"""),0.0)</f>
        <v>0</v>
      </c>
      <c r="AM13" s="1">
        <f>IFERROR(__xludf.DUMMYFUNCTION("""COMPUTED_VALUE"""),0.0)</f>
        <v>0</v>
      </c>
      <c r="AN13" s="1">
        <f>IFERROR(__xludf.DUMMYFUNCTION("""COMPUTED_VALUE"""),0.0)</f>
        <v>0</v>
      </c>
      <c r="AO13" s="1">
        <f>IFERROR(__xludf.DUMMYFUNCTION("""COMPUTED_VALUE"""),0.0)</f>
        <v>0</v>
      </c>
      <c r="AP13" s="1">
        <f>IFERROR(__xludf.DUMMYFUNCTION("""COMPUTED_VALUE"""),0.0)</f>
        <v>0</v>
      </c>
      <c r="AQ13" s="1">
        <f>IFERROR(__xludf.DUMMYFUNCTION("""COMPUTED_VALUE"""),0.0)</f>
        <v>0</v>
      </c>
      <c r="AT13" s="1"/>
      <c r="AU13" s="1" t="str">
        <f>IFERROR(__xludf.DUMMYFUNCTION("""COMPUTED_VALUE"""),"X")</f>
        <v>X</v>
      </c>
      <c r="AV13" s="1"/>
      <c r="AW13" s="1"/>
      <c r="AX13" s="1"/>
      <c r="AY13" s="1"/>
      <c r="AZ13" s="1"/>
      <c r="BA13" s="1"/>
      <c r="BB13" s="1"/>
      <c r="BC13" s="54"/>
      <c r="BD13" s="1">
        <f>IFERROR(__xludf.DUMMYFUNCTION("""COMPUTED_VALUE"""),0.0)</f>
        <v>0</v>
      </c>
      <c r="BE13" s="1">
        <f>IFERROR(__xludf.DUMMYFUNCTION("""COMPUTED_VALUE"""),0.73)</f>
        <v>0.73</v>
      </c>
      <c r="BF13" s="1">
        <f>IFERROR(__xludf.DUMMYFUNCTION("""COMPUTED_VALUE"""),0.0)</f>
        <v>0</v>
      </c>
      <c r="BG13" s="1">
        <f>IFERROR(__xludf.DUMMYFUNCTION("""COMPUTED_VALUE"""),0.0)</f>
        <v>0</v>
      </c>
      <c r="BH13" s="1">
        <f>IFERROR(__xludf.DUMMYFUNCTION("""COMPUTED_VALUE"""),0.0)</f>
        <v>0</v>
      </c>
      <c r="BI13" s="1">
        <f>IFERROR(__xludf.DUMMYFUNCTION("""COMPUTED_VALUE"""),0.0)</f>
        <v>0</v>
      </c>
      <c r="BJ13" s="1">
        <f>IFERROR(__xludf.DUMMYFUNCTION("""COMPUTED_VALUE"""),0.0)</f>
        <v>0</v>
      </c>
      <c r="BK13" s="1">
        <f>IFERROR(__xludf.DUMMYFUNCTION("""COMPUTED_VALUE"""),0.0)</f>
        <v>0</v>
      </c>
      <c r="BL13" s="1">
        <f>IFERROR(__xludf.DUMMYFUNCTION("""COMPUTED_VALUE"""),0.0)</f>
        <v>0</v>
      </c>
      <c r="BM13" s="1">
        <f>IFERROR(__xludf.DUMMYFUNCTION("""COMPUTED_VALUE"""),0.0)</f>
        <v>0</v>
      </c>
      <c r="BO13" s="52">
        <f t="shared" si="2"/>
        <v>0</v>
      </c>
      <c r="BP13" s="1">
        <f t="shared" si="3"/>
        <v>0</v>
      </c>
      <c r="BQ13" s="1">
        <f t="shared" si="4"/>
        <v>2</v>
      </c>
      <c r="BR13" s="54">
        <f t="shared" si="5"/>
        <v>2</v>
      </c>
      <c r="BS13" s="1">
        <f>IFS(N13="W", 'Round Bonuses'!$C$13, N13="X", 'Round Bonuses'!$C$12, M13="X", 'Round Bonuses'!$C$11, L13="X", 'Round Bonuses'!$C$10, K13="X", 'Round Bonuses'!$C$9, J13="X", 'Round Bonuses'!$C$8, I13="X", 'Round Bonuses'!$C$7, H13="X", 'Round Bonuses'!$C$6, G13="X", 'Round Bonuses'!$C$5, F13="X", 'Round Bonuses'!$C$4, E13="X", 'Round Bonuses'!$C$3, D13="X", 'Round Bonuses'!$C$3, TRUE, 0)</f>
        <v>0</v>
      </c>
      <c r="BT13" s="1">
        <f>IF(not(counta(D13:J13)), IFS(AI13="W", 'Round Bonuses'!$F$14, AI13="X", 'Round Bonuses'!$F$13, AH13="X", 'Round Bonuses'!$F$12, AG13="X", 'Round Bonuses'!$F$11, AF13="X", 'Round Bonuses'!$F$10, AE13="X", 'Round Bonuses'!$F$9, AD13="X", 'Round Bonuses'!$F$8, AC13="X", 'Round Bonuses'!$F$7, AB13="X", 'Round Bonuses'!$F$6, TRUE, 0), IF(AA13="X",'Round Bonuses'!$E$7, 0) +IF(AB13="X", 'Round Bonuses'!$E$6, 0)+if(AC13="X",'Round Bonuses'!$E$7, 0)+IF(AD13="X", 'Round Bonuses'!$E$8, 0)+IFS(AI13="W", 'Round Bonuses'!$G$14, AI13="X", 'Round Bonuses'!$G$13, AH13="X", 'Round Bonuses'!$G$12, AG13="X", 'Round Bonuses'!$G$11, AF13="X", 'Round Bonuses'!$G$10, AE13="X", 'Round Bonuses'!$G$9, TRUE, 0))</f>
        <v>0</v>
      </c>
      <c r="BU13" s="1">
        <f>IF(AND(not(counta(D13:I13)),not(counta(AB13:AD13))), IFS(BC13="W", 'Round Bonuses'!$J$14, BC13="X", 'Round Bonuses'!$J$13, BB13="X", 'Round Bonuses'!$J$12, BA13="X", 'Round Bonuses'!$J$11, AZ13="X", 'Round Bonuses'!$J$10, AY13="X", 'Round Bonuses'!$J$9, AX13="X", 'Round Bonuses'!$J$8, AW13="X", 'Round Bonuses'!$J$7, AV13="X", 'Round Bonuses'!$J$6, AU13="X", 'Round Bonuses'!$J$5, AT13="X", 'Round Bonuses'!$J$4, TRUE, 0), SWITCH(AS13, "P", 'Round Bonuses'!$I$4,"B", 'Round Bonuses'!$I$5, 0) +IF(AU13="X", 'Round Bonuses'!$I$5, 0)+IF(AV13="X", 'Round Bonuses'!$I$6, 0)+IF(AW13="X", 'Round Bonuses'!$I$7, 0)+IF(AX13="X", 'Round Bonuses'!$I$8, 0)+IFS(BC13="W", 'Round Bonuses'!$K$14, BC13="X", 'Round Bonuses'!$K$13, BB13="X", 'Round Bonuses'!$K$12, BA13="X", 'Round Bonuses'!$K$11, AZ13="X", 'Round Bonuses'!$K$10, AY13="X", 'Round Bonuses'!$K$9, TRUE, 0))</f>
        <v>0.4</v>
      </c>
      <c r="BV13" s="54">
        <f t="shared" si="6"/>
        <v>0.4</v>
      </c>
      <c r="BW13" s="1">
        <f t="shared" si="7"/>
        <v>0.73</v>
      </c>
      <c r="BX13" s="57">
        <f t="shared" si="8"/>
        <v>0.765</v>
      </c>
      <c r="BZ13" s="58" t="str">
        <f t="shared" si="9"/>
        <v>Arda</v>
      </c>
      <c r="CA13" s="1" t="str">
        <f t="shared" si="10"/>
        <v>Bulgaria</v>
      </c>
      <c r="CB13" s="1">
        <f t="shared" si="11"/>
        <v>0.765</v>
      </c>
      <c r="CC13" s="1">
        <f t="shared" si="12"/>
        <v>2</v>
      </c>
      <c r="CD13" s="1" t="s">
        <v>56</v>
      </c>
      <c r="CE13" s="1" t="s">
        <v>57</v>
      </c>
      <c r="CF13" s="49">
        <v>12.92828125</v>
      </c>
      <c r="CG13" s="1">
        <v>8.0</v>
      </c>
      <c r="CH13" s="1">
        <f t="shared" si="16"/>
        <v>11</v>
      </c>
      <c r="CI13" s="1" t="str">
        <f t="shared" si="13"/>
        <v>Ajax</v>
      </c>
      <c r="CJ13" s="49">
        <f t="shared" ref="CJ13:CK13" si="25">CF13</f>
        <v>12.92828125</v>
      </c>
      <c r="CK13" s="1">
        <f t="shared" si="25"/>
        <v>8</v>
      </c>
      <c r="CO13" s="1" t="str">
        <f t="shared" si="15"/>
        <v>Netherlands</v>
      </c>
    </row>
    <row r="14">
      <c r="A14" s="1" t="str">
        <f>'Strength Coefficients'!AJ13</f>
        <v>Aris</v>
      </c>
      <c r="B14" s="1">
        <f>'Strength Coefficients'!AK13</f>
        <v>0.8</v>
      </c>
      <c r="C14" s="1" t="str">
        <f>'Strength Coefficients'!AL13</f>
        <v>Greece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52">
        <f>IFERROR(__xludf.DUMMYFUNCTION("""COMPUTED_VALUE"""),0.0)</f>
        <v>0</v>
      </c>
      <c r="P14" s="1">
        <f>IFERROR(__xludf.DUMMYFUNCTION("""COMPUTED_VALUE"""),0.0)</f>
        <v>0</v>
      </c>
      <c r="Q14" s="1">
        <f>IFERROR(__xludf.DUMMYFUNCTION("""COMPUTED_VALUE"""),0.0)</f>
        <v>0</v>
      </c>
      <c r="R14" s="1">
        <f>IFERROR(__xludf.DUMMYFUNCTION("""COMPUTED_VALUE"""),0.0)</f>
        <v>0</v>
      </c>
      <c r="S14" s="1">
        <f>IFERROR(__xludf.DUMMYFUNCTION("""COMPUTED_VALUE"""),0.0)</f>
        <v>0</v>
      </c>
      <c r="T14" s="1">
        <f>IFERROR(__xludf.DUMMYFUNCTION("""COMPUTED_VALUE"""),0.0)</f>
        <v>0</v>
      </c>
      <c r="U14" s="1">
        <f>IFERROR(__xludf.DUMMYFUNCTION("""COMPUTED_VALUE"""),0.0)</f>
        <v>0</v>
      </c>
      <c r="V14" s="1">
        <f>IFERROR(__xludf.DUMMYFUNCTION("""COMPUTED_VALUE"""),0.0)</f>
        <v>0</v>
      </c>
      <c r="W14" s="1">
        <f>IFERROR(__xludf.DUMMYFUNCTION("""COMPUTED_VALUE"""),0.0)</f>
        <v>0</v>
      </c>
      <c r="X14" s="1">
        <f>IFERROR(__xludf.DUMMYFUNCTION("""COMPUTED_VALUE"""),0.0)</f>
        <v>0</v>
      </c>
      <c r="Y14" s="1">
        <f>IFERROR(__xludf.DUMMYFUNCTION("""COMPUTED_VALUE"""),0.0)</f>
        <v>0</v>
      </c>
      <c r="AA14" s="50"/>
      <c r="AB14" s="1"/>
      <c r="AC14" s="1"/>
      <c r="AD14" s="1"/>
      <c r="AE14" s="1"/>
      <c r="AF14" s="1"/>
      <c r="AG14" s="1"/>
      <c r="AH14" s="1"/>
      <c r="AI14" s="54"/>
      <c r="AJ14" s="1">
        <f>IFERROR(__xludf.DUMMYFUNCTION("""COMPUTED_VALUE"""),0.0)</f>
        <v>0</v>
      </c>
      <c r="AK14" s="1">
        <f>IFERROR(__xludf.DUMMYFUNCTION("""COMPUTED_VALUE"""),0.0)</f>
        <v>0</v>
      </c>
      <c r="AL14" s="1">
        <f>IFERROR(__xludf.DUMMYFUNCTION("""COMPUTED_VALUE"""),0.0)</f>
        <v>0</v>
      </c>
      <c r="AM14" s="1">
        <f>IFERROR(__xludf.DUMMYFUNCTION("""COMPUTED_VALUE"""),0.0)</f>
        <v>0</v>
      </c>
      <c r="AN14" s="1">
        <f>IFERROR(__xludf.DUMMYFUNCTION("""COMPUTED_VALUE"""),0.0)</f>
        <v>0</v>
      </c>
      <c r="AO14" s="1">
        <f>IFERROR(__xludf.DUMMYFUNCTION("""COMPUTED_VALUE"""),0.0)</f>
        <v>0</v>
      </c>
      <c r="AP14" s="1">
        <f>IFERROR(__xludf.DUMMYFUNCTION("""COMPUTED_VALUE"""),0.0)</f>
        <v>0</v>
      </c>
      <c r="AQ14" s="1">
        <f>IFERROR(__xludf.DUMMYFUNCTION("""COMPUTED_VALUE"""),0.0)</f>
        <v>0</v>
      </c>
      <c r="AT14" s="1"/>
      <c r="AU14" s="1" t="str">
        <f>IFERROR(__xludf.DUMMYFUNCTION("""COMPUTED_VALUE"""),"X")</f>
        <v>X</v>
      </c>
      <c r="AV14" s="1"/>
      <c r="AW14" s="1"/>
      <c r="AX14" s="1"/>
      <c r="AY14" s="1"/>
      <c r="AZ14" s="1"/>
      <c r="BA14" s="1"/>
      <c r="BB14" s="1"/>
      <c r="BC14" s="54"/>
      <c r="BD14" s="1">
        <f>IFERROR(__xludf.DUMMYFUNCTION("""COMPUTED_VALUE"""),0.0)</f>
        <v>0</v>
      </c>
      <c r="BE14" s="1">
        <f>IFERROR(__xludf.DUMMYFUNCTION("""COMPUTED_VALUE"""),3.5425000000000004)</f>
        <v>3.5425</v>
      </c>
      <c r="BF14" s="1">
        <f>IFERROR(__xludf.DUMMYFUNCTION("""COMPUTED_VALUE"""),0.0)</f>
        <v>0</v>
      </c>
      <c r="BG14" s="1">
        <f>IFERROR(__xludf.DUMMYFUNCTION("""COMPUTED_VALUE"""),0.0)</f>
        <v>0</v>
      </c>
      <c r="BH14" s="1">
        <f>IFERROR(__xludf.DUMMYFUNCTION("""COMPUTED_VALUE"""),0.0)</f>
        <v>0</v>
      </c>
      <c r="BI14" s="1">
        <f>IFERROR(__xludf.DUMMYFUNCTION("""COMPUTED_VALUE"""),0.0)</f>
        <v>0</v>
      </c>
      <c r="BJ14" s="1">
        <f>IFERROR(__xludf.DUMMYFUNCTION("""COMPUTED_VALUE"""),0.0)</f>
        <v>0</v>
      </c>
      <c r="BK14" s="1">
        <f>IFERROR(__xludf.DUMMYFUNCTION("""COMPUTED_VALUE"""),0.0)</f>
        <v>0</v>
      </c>
      <c r="BL14" s="1">
        <f>IFERROR(__xludf.DUMMYFUNCTION("""COMPUTED_VALUE"""),0.0)</f>
        <v>0</v>
      </c>
      <c r="BM14" s="1">
        <f>IFERROR(__xludf.DUMMYFUNCTION("""COMPUTED_VALUE"""),0.0)</f>
        <v>0</v>
      </c>
      <c r="BO14" s="52">
        <f t="shared" si="2"/>
        <v>0</v>
      </c>
      <c r="BP14" s="1">
        <f t="shared" si="3"/>
        <v>0</v>
      </c>
      <c r="BQ14" s="1">
        <f t="shared" si="4"/>
        <v>2</v>
      </c>
      <c r="BR14" s="54">
        <f t="shared" si="5"/>
        <v>2</v>
      </c>
      <c r="BS14" s="1">
        <f>IFS(N14="W", 'Round Bonuses'!$C$13, N14="X", 'Round Bonuses'!$C$12, M14="X", 'Round Bonuses'!$C$11, L14="X", 'Round Bonuses'!$C$10, K14="X", 'Round Bonuses'!$C$9, J14="X", 'Round Bonuses'!$C$8, I14="X", 'Round Bonuses'!$C$7, H14="X", 'Round Bonuses'!$C$6, G14="X", 'Round Bonuses'!$C$5, F14="X", 'Round Bonuses'!$C$4, E14="X", 'Round Bonuses'!$C$3, D14="X", 'Round Bonuses'!$C$3, TRUE, 0)</f>
        <v>0</v>
      </c>
      <c r="BT14" s="1">
        <f>IF(not(counta(D14:J14)), IFS(AI14="W", 'Round Bonuses'!$F$14, AI14="X", 'Round Bonuses'!$F$13, AH14="X", 'Round Bonuses'!$F$12, AG14="X", 'Round Bonuses'!$F$11, AF14="X", 'Round Bonuses'!$F$10, AE14="X", 'Round Bonuses'!$F$9, AD14="X", 'Round Bonuses'!$F$8, AC14="X", 'Round Bonuses'!$F$7, AB14="X", 'Round Bonuses'!$F$6, TRUE, 0), IF(AA14="X",'Round Bonuses'!$E$7, 0) +IF(AB14="X", 'Round Bonuses'!$E$6, 0)+if(AC14="X",'Round Bonuses'!$E$7, 0)+IF(AD14="X", 'Round Bonuses'!$E$8, 0)+IFS(AI14="W", 'Round Bonuses'!$G$14, AI14="X", 'Round Bonuses'!$G$13, AH14="X", 'Round Bonuses'!$G$12, AG14="X", 'Round Bonuses'!$G$11, AF14="X", 'Round Bonuses'!$G$10, AE14="X", 'Round Bonuses'!$G$9, TRUE, 0))</f>
        <v>0</v>
      </c>
      <c r="BU14" s="1">
        <f>IF(AND(not(counta(D14:I14)),not(counta(AB14:AD14))), IFS(BC14="W", 'Round Bonuses'!$J$14, BC14="X", 'Round Bonuses'!$J$13, BB14="X", 'Round Bonuses'!$J$12, BA14="X", 'Round Bonuses'!$J$11, AZ14="X", 'Round Bonuses'!$J$10, AY14="X", 'Round Bonuses'!$J$9, AX14="X", 'Round Bonuses'!$J$8, AW14="X", 'Round Bonuses'!$J$7, AV14="X", 'Round Bonuses'!$J$6, AU14="X", 'Round Bonuses'!$J$5, AT14="X", 'Round Bonuses'!$J$4, TRUE, 0), SWITCH(AS14, "P", 'Round Bonuses'!$I$4,"B", 'Round Bonuses'!$I$5, 0) +IF(AU14="X", 'Round Bonuses'!$I$5, 0)+IF(AV14="X", 'Round Bonuses'!$I$6, 0)+IF(AW14="X", 'Round Bonuses'!$I$7, 0)+IF(AX14="X", 'Round Bonuses'!$I$8, 0)+IFS(BC14="W", 'Round Bonuses'!$K$14, BC14="X", 'Round Bonuses'!$K$13, BB14="X", 'Round Bonuses'!$K$12, BA14="X", 'Round Bonuses'!$K$11, AZ14="X", 'Round Bonuses'!$K$10, AY14="X", 'Round Bonuses'!$K$9, TRUE, 0))</f>
        <v>0.4</v>
      </c>
      <c r="BV14" s="54">
        <f t="shared" si="6"/>
        <v>0.4</v>
      </c>
      <c r="BW14" s="1">
        <f t="shared" si="7"/>
        <v>3.5425</v>
      </c>
      <c r="BX14" s="57">
        <f t="shared" si="8"/>
        <v>2.17125</v>
      </c>
      <c r="BZ14" s="58" t="str">
        <f t="shared" si="9"/>
        <v>Aris</v>
      </c>
      <c r="CA14" s="1" t="str">
        <f t="shared" si="10"/>
        <v>Greece</v>
      </c>
      <c r="CB14" s="1">
        <f t="shared" si="11"/>
        <v>2.17125</v>
      </c>
      <c r="CC14" s="1">
        <f t="shared" si="12"/>
        <v>2</v>
      </c>
      <c r="CD14" s="1" t="s">
        <v>114</v>
      </c>
      <c r="CE14" s="1" t="s">
        <v>49</v>
      </c>
      <c r="CF14" s="49">
        <v>12.5103125</v>
      </c>
      <c r="CG14" s="1">
        <v>12.0</v>
      </c>
      <c r="CH14" s="1">
        <f t="shared" si="16"/>
        <v>12</v>
      </c>
      <c r="CI14" s="1" t="str">
        <f t="shared" si="13"/>
        <v>Atalanta</v>
      </c>
      <c r="CJ14" s="49">
        <f t="shared" ref="CJ14:CK14" si="26">CF14</f>
        <v>12.5103125</v>
      </c>
      <c r="CK14" s="1">
        <f t="shared" si="26"/>
        <v>12</v>
      </c>
      <c r="CO14" s="1" t="str">
        <f t="shared" si="15"/>
        <v>Italy</v>
      </c>
    </row>
    <row r="15">
      <c r="A15" s="1" t="str">
        <f>'Strength Coefficients'!AJ14</f>
        <v>Ashdod</v>
      </c>
      <c r="B15" s="1">
        <f>'Strength Coefficients'!AK14</f>
        <v>0.75</v>
      </c>
      <c r="C15" s="1" t="str">
        <f>'Strength Coefficients'!AL14</f>
        <v>Israel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52">
        <f>IFERROR(__xludf.DUMMYFUNCTION("""COMPUTED_VALUE"""),0.0)</f>
        <v>0</v>
      </c>
      <c r="P15" s="1">
        <f>IFERROR(__xludf.DUMMYFUNCTION("""COMPUTED_VALUE"""),0.0)</f>
        <v>0</v>
      </c>
      <c r="Q15" s="1">
        <f>IFERROR(__xludf.DUMMYFUNCTION("""COMPUTED_VALUE"""),0.0)</f>
        <v>0</v>
      </c>
      <c r="R15" s="1">
        <f>IFERROR(__xludf.DUMMYFUNCTION("""COMPUTED_VALUE"""),0.0)</f>
        <v>0</v>
      </c>
      <c r="S15" s="1">
        <f>IFERROR(__xludf.DUMMYFUNCTION("""COMPUTED_VALUE"""),0.0)</f>
        <v>0</v>
      </c>
      <c r="T15" s="1">
        <f>IFERROR(__xludf.DUMMYFUNCTION("""COMPUTED_VALUE"""),0.0)</f>
        <v>0</v>
      </c>
      <c r="U15" s="1">
        <f>IFERROR(__xludf.DUMMYFUNCTION("""COMPUTED_VALUE"""),0.0)</f>
        <v>0</v>
      </c>
      <c r="V15" s="1">
        <f>IFERROR(__xludf.DUMMYFUNCTION("""COMPUTED_VALUE"""),0.0)</f>
        <v>0</v>
      </c>
      <c r="W15" s="1">
        <f>IFERROR(__xludf.DUMMYFUNCTION("""COMPUTED_VALUE"""),0.0)</f>
        <v>0</v>
      </c>
      <c r="X15" s="1">
        <f>IFERROR(__xludf.DUMMYFUNCTION("""COMPUTED_VALUE"""),0.0)</f>
        <v>0</v>
      </c>
      <c r="Y15" s="1">
        <f>IFERROR(__xludf.DUMMYFUNCTION("""COMPUTED_VALUE"""),0.0)</f>
        <v>0</v>
      </c>
      <c r="AA15" s="50"/>
      <c r="AB15" s="1"/>
      <c r="AC15" s="1"/>
      <c r="AD15" s="1"/>
      <c r="AE15" s="1"/>
      <c r="AF15" s="1"/>
      <c r="AG15" s="1"/>
      <c r="AH15" s="1"/>
      <c r="AI15" s="54"/>
      <c r="AJ15" s="1">
        <f>IFERROR(__xludf.DUMMYFUNCTION("""COMPUTED_VALUE"""),0.0)</f>
        <v>0</v>
      </c>
      <c r="AK15" s="1">
        <f>IFERROR(__xludf.DUMMYFUNCTION("""COMPUTED_VALUE"""),0.0)</f>
        <v>0</v>
      </c>
      <c r="AL15" s="1">
        <f>IFERROR(__xludf.DUMMYFUNCTION("""COMPUTED_VALUE"""),0.0)</f>
        <v>0</v>
      </c>
      <c r="AM15" s="1">
        <f>IFERROR(__xludf.DUMMYFUNCTION("""COMPUTED_VALUE"""),0.0)</f>
        <v>0</v>
      </c>
      <c r="AN15" s="1">
        <f>IFERROR(__xludf.DUMMYFUNCTION("""COMPUTED_VALUE"""),0.0)</f>
        <v>0</v>
      </c>
      <c r="AO15" s="1">
        <f>IFERROR(__xludf.DUMMYFUNCTION("""COMPUTED_VALUE"""),0.0)</f>
        <v>0</v>
      </c>
      <c r="AP15" s="1">
        <f>IFERROR(__xludf.DUMMYFUNCTION("""COMPUTED_VALUE"""),0.0)</f>
        <v>0</v>
      </c>
      <c r="AQ15" s="1">
        <f>IFERROR(__xludf.DUMMYFUNCTION("""COMPUTED_VALUE"""),0.0)</f>
        <v>0</v>
      </c>
      <c r="AT15" s="1"/>
      <c r="AU15" s="1" t="str">
        <f>IFERROR(__xludf.DUMMYFUNCTION("""COMPUTED_VALUE"""),"X")</f>
        <v>X</v>
      </c>
      <c r="AV15" s="1"/>
      <c r="AW15" s="1"/>
      <c r="AX15" s="1"/>
      <c r="AY15" s="1"/>
      <c r="AZ15" s="1"/>
      <c r="BA15" s="1"/>
      <c r="BB15" s="1"/>
      <c r="BC15" s="54"/>
      <c r="BD15" s="1">
        <f>IFERROR(__xludf.DUMMYFUNCTION("""COMPUTED_VALUE"""),0.0)</f>
        <v>0</v>
      </c>
      <c r="BE15" s="1">
        <f>IFERROR(__xludf.DUMMYFUNCTION("""COMPUTED_VALUE"""),2.065)</f>
        <v>2.065</v>
      </c>
      <c r="BF15" s="1">
        <f>IFERROR(__xludf.DUMMYFUNCTION("""COMPUTED_VALUE"""),0.0)</f>
        <v>0</v>
      </c>
      <c r="BG15" s="1">
        <f>IFERROR(__xludf.DUMMYFUNCTION("""COMPUTED_VALUE"""),0.0)</f>
        <v>0</v>
      </c>
      <c r="BH15" s="1">
        <f>IFERROR(__xludf.DUMMYFUNCTION("""COMPUTED_VALUE"""),0.0)</f>
        <v>0</v>
      </c>
      <c r="BI15" s="1">
        <f>IFERROR(__xludf.DUMMYFUNCTION("""COMPUTED_VALUE"""),0.0)</f>
        <v>0</v>
      </c>
      <c r="BJ15" s="1">
        <f>IFERROR(__xludf.DUMMYFUNCTION("""COMPUTED_VALUE"""),0.0)</f>
        <v>0</v>
      </c>
      <c r="BK15" s="1">
        <f>IFERROR(__xludf.DUMMYFUNCTION("""COMPUTED_VALUE"""),0.0)</f>
        <v>0</v>
      </c>
      <c r="BL15" s="1">
        <f>IFERROR(__xludf.DUMMYFUNCTION("""COMPUTED_VALUE"""),0.0)</f>
        <v>0</v>
      </c>
      <c r="BM15" s="1">
        <f>IFERROR(__xludf.DUMMYFUNCTION("""COMPUTED_VALUE"""),0.0)</f>
        <v>0</v>
      </c>
      <c r="BO15" s="52">
        <f t="shared" si="2"/>
        <v>0</v>
      </c>
      <c r="BP15" s="1">
        <f t="shared" si="3"/>
        <v>0</v>
      </c>
      <c r="BQ15" s="1">
        <f t="shared" si="4"/>
        <v>2</v>
      </c>
      <c r="BR15" s="54">
        <f t="shared" si="5"/>
        <v>2</v>
      </c>
      <c r="BS15" s="1">
        <f>IFS(N15="W", 'Round Bonuses'!$C$13, N15="X", 'Round Bonuses'!$C$12, M15="X", 'Round Bonuses'!$C$11, L15="X", 'Round Bonuses'!$C$10, K15="X", 'Round Bonuses'!$C$9, J15="X", 'Round Bonuses'!$C$8, I15="X", 'Round Bonuses'!$C$7, H15="X", 'Round Bonuses'!$C$6, G15="X", 'Round Bonuses'!$C$5, F15="X", 'Round Bonuses'!$C$4, E15="X", 'Round Bonuses'!$C$3, D15="X", 'Round Bonuses'!$C$3, TRUE, 0)</f>
        <v>0</v>
      </c>
      <c r="BT15" s="1">
        <f>IF(not(counta(D15:J15)), IFS(AI15="W", 'Round Bonuses'!$F$14, AI15="X", 'Round Bonuses'!$F$13, AH15="X", 'Round Bonuses'!$F$12, AG15="X", 'Round Bonuses'!$F$11, AF15="X", 'Round Bonuses'!$F$10, AE15="X", 'Round Bonuses'!$F$9, AD15="X", 'Round Bonuses'!$F$8, AC15="X", 'Round Bonuses'!$F$7, AB15="X", 'Round Bonuses'!$F$6, TRUE, 0), IF(AA15="X",'Round Bonuses'!$E$7, 0) +IF(AB15="X", 'Round Bonuses'!$E$6, 0)+if(AC15="X",'Round Bonuses'!$E$7, 0)+IF(AD15="X", 'Round Bonuses'!$E$8, 0)+IFS(AI15="W", 'Round Bonuses'!$G$14, AI15="X", 'Round Bonuses'!$G$13, AH15="X", 'Round Bonuses'!$G$12, AG15="X", 'Round Bonuses'!$G$11, AF15="X", 'Round Bonuses'!$G$10, AE15="X", 'Round Bonuses'!$G$9, TRUE, 0))</f>
        <v>0</v>
      </c>
      <c r="BU15" s="1">
        <f>IF(AND(not(counta(D15:I15)),not(counta(AB15:AD15))), IFS(BC15="W", 'Round Bonuses'!$J$14, BC15="X", 'Round Bonuses'!$J$13, BB15="X", 'Round Bonuses'!$J$12, BA15="X", 'Round Bonuses'!$J$11, AZ15="X", 'Round Bonuses'!$J$10, AY15="X", 'Round Bonuses'!$J$9, AX15="X", 'Round Bonuses'!$J$8, AW15="X", 'Round Bonuses'!$J$7, AV15="X", 'Round Bonuses'!$J$6, AU15="X", 'Round Bonuses'!$J$5, AT15="X", 'Round Bonuses'!$J$4, TRUE, 0), SWITCH(AS15, "P", 'Round Bonuses'!$I$4,"B", 'Round Bonuses'!$I$5, 0) +IF(AU15="X", 'Round Bonuses'!$I$5, 0)+IF(AV15="X", 'Round Bonuses'!$I$6, 0)+IF(AW15="X", 'Round Bonuses'!$I$7, 0)+IF(AX15="X", 'Round Bonuses'!$I$8, 0)+IFS(BC15="W", 'Round Bonuses'!$K$14, BC15="X", 'Round Bonuses'!$K$13, BB15="X", 'Round Bonuses'!$K$12, BA15="X", 'Round Bonuses'!$K$11, AZ15="X", 'Round Bonuses'!$K$10, AY15="X", 'Round Bonuses'!$K$9, TRUE, 0))</f>
        <v>0.4</v>
      </c>
      <c r="BV15" s="54">
        <f t="shared" si="6"/>
        <v>0.4</v>
      </c>
      <c r="BW15" s="1">
        <f t="shared" si="7"/>
        <v>2.065</v>
      </c>
      <c r="BX15" s="57">
        <f t="shared" si="8"/>
        <v>1.4325</v>
      </c>
      <c r="BZ15" s="58" t="str">
        <f t="shared" si="9"/>
        <v>Ashdod</v>
      </c>
      <c r="CA15" s="1" t="str">
        <f t="shared" si="10"/>
        <v>Israel</v>
      </c>
      <c r="CB15" s="1">
        <f t="shared" si="11"/>
        <v>1.4325</v>
      </c>
      <c r="CC15" s="1">
        <f t="shared" si="12"/>
        <v>2</v>
      </c>
      <c r="CD15" s="1" t="s">
        <v>379</v>
      </c>
      <c r="CE15" s="1" t="s">
        <v>58</v>
      </c>
      <c r="CF15" s="49">
        <v>12.2921875</v>
      </c>
      <c r="CG15" s="1">
        <v>8.0</v>
      </c>
      <c r="CH15" s="1">
        <f t="shared" si="16"/>
        <v>13</v>
      </c>
      <c r="CI15" s="1" t="str">
        <f t="shared" si="13"/>
        <v>Paris Saint-Germain</v>
      </c>
      <c r="CJ15" s="49">
        <f t="shared" ref="CJ15:CK15" si="27">CF15</f>
        <v>12.2921875</v>
      </c>
      <c r="CK15" s="1">
        <f t="shared" si="27"/>
        <v>8</v>
      </c>
      <c r="CO15" s="1" t="str">
        <f t="shared" si="15"/>
        <v>France</v>
      </c>
    </row>
    <row r="16">
      <c r="A16" s="1" t="str">
        <f>'Strength Coefficients'!AJ15</f>
        <v>Astana</v>
      </c>
      <c r="B16" s="1">
        <f>'Strength Coefficients'!AK15</f>
        <v>0.74</v>
      </c>
      <c r="C16" s="1" t="str">
        <f>'Strength Coefficients'!AL15</f>
        <v>Kazakhstan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52">
        <f>IFERROR(__xludf.DUMMYFUNCTION("""COMPUTED_VALUE"""),0.0)</f>
        <v>0</v>
      </c>
      <c r="P16" s="1">
        <f>IFERROR(__xludf.DUMMYFUNCTION("""COMPUTED_VALUE"""),0.0)</f>
        <v>0</v>
      </c>
      <c r="Q16" s="1">
        <f>IFERROR(__xludf.DUMMYFUNCTION("""COMPUTED_VALUE"""),0.0)</f>
        <v>0</v>
      </c>
      <c r="R16" s="1">
        <f>IFERROR(__xludf.DUMMYFUNCTION("""COMPUTED_VALUE"""),0.0)</f>
        <v>0</v>
      </c>
      <c r="S16" s="1">
        <f>IFERROR(__xludf.DUMMYFUNCTION("""COMPUTED_VALUE"""),0.0)</f>
        <v>0</v>
      </c>
      <c r="T16" s="1">
        <f>IFERROR(__xludf.DUMMYFUNCTION("""COMPUTED_VALUE"""),0.0)</f>
        <v>0</v>
      </c>
      <c r="U16" s="1">
        <f>IFERROR(__xludf.DUMMYFUNCTION("""COMPUTED_VALUE"""),0.0)</f>
        <v>0</v>
      </c>
      <c r="V16" s="1">
        <f>IFERROR(__xludf.DUMMYFUNCTION("""COMPUTED_VALUE"""),0.0)</f>
        <v>0</v>
      </c>
      <c r="W16" s="1">
        <f>IFERROR(__xludf.DUMMYFUNCTION("""COMPUTED_VALUE"""),0.0)</f>
        <v>0</v>
      </c>
      <c r="X16" s="1">
        <f>IFERROR(__xludf.DUMMYFUNCTION("""COMPUTED_VALUE"""),0.0)</f>
        <v>0</v>
      </c>
      <c r="Y16" s="1">
        <f>IFERROR(__xludf.DUMMYFUNCTION("""COMPUTED_VALUE"""),0.0)</f>
        <v>0</v>
      </c>
      <c r="AA16" s="50"/>
      <c r="AB16" s="1"/>
      <c r="AC16" s="1"/>
      <c r="AD16" s="1"/>
      <c r="AE16" s="1"/>
      <c r="AF16" s="1"/>
      <c r="AG16" s="1"/>
      <c r="AH16" s="1"/>
      <c r="AI16" s="54"/>
      <c r="AJ16" s="1">
        <f>IFERROR(__xludf.DUMMYFUNCTION("""COMPUTED_VALUE"""),0.0)</f>
        <v>0</v>
      </c>
      <c r="AK16" s="1">
        <f>IFERROR(__xludf.DUMMYFUNCTION("""COMPUTED_VALUE"""),0.0)</f>
        <v>0</v>
      </c>
      <c r="AL16" s="1">
        <f>IFERROR(__xludf.DUMMYFUNCTION("""COMPUTED_VALUE"""),0.0)</f>
        <v>0</v>
      </c>
      <c r="AM16" s="1">
        <f>IFERROR(__xludf.DUMMYFUNCTION("""COMPUTED_VALUE"""),0.0)</f>
        <v>0</v>
      </c>
      <c r="AN16" s="1">
        <f>IFERROR(__xludf.DUMMYFUNCTION("""COMPUTED_VALUE"""),0.0)</f>
        <v>0</v>
      </c>
      <c r="AO16" s="1">
        <f>IFERROR(__xludf.DUMMYFUNCTION("""COMPUTED_VALUE"""),0.0)</f>
        <v>0</v>
      </c>
      <c r="AP16" s="1">
        <f>IFERROR(__xludf.DUMMYFUNCTION("""COMPUTED_VALUE"""),0.0)</f>
        <v>0</v>
      </c>
      <c r="AQ16" s="1">
        <f>IFERROR(__xludf.DUMMYFUNCTION("""COMPUTED_VALUE"""),0.0)</f>
        <v>0</v>
      </c>
      <c r="AT16" s="1"/>
      <c r="AU16" s="1" t="str">
        <f>IFERROR(__xludf.DUMMYFUNCTION("""COMPUTED_VALUE"""),"X")</f>
        <v>X</v>
      </c>
      <c r="AV16" s="1" t="str">
        <f>IFERROR(__xludf.DUMMYFUNCTION("""COMPUTED_VALUE"""),"X")</f>
        <v>X</v>
      </c>
      <c r="AW16" s="1"/>
      <c r="AX16" s="1"/>
      <c r="AY16" s="1"/>
      <c r="AZ16" s="1"/>
      <c r="BA16" s="1"/>
      <c r="BB16" s="1"/>
      <c r="BC16" s="54"/>
      <c r="BD16" s="1">
        <f>IFERROR(__xludf.DUMMYFUNCTION("""COMPUTED_VALUE"""),0.0)</f>
        <v>0</v>
      </c>
      <c r="BE16" s="1">
        <f>IFERROR(__xludf.DUMMYFUNCTION("""COMPUTED_VALUE"""),4.075)</f>
        <v>4.075</v>
      </c>
      <c r="BF16" s="1">
        <f>IFERROR(__xludf.DUMMYFUNCTION("""COMPUTED_VALUE"""),1.5250000000000001)</f>
        <v>1.525</v>
      </c>
      <c r="BG16" s="1">
        <f>IFERROR(__xludf.DUMMYFUNCTION("""COMPUTED_VALUE"""),0.0)</f>
        <v>0</v>
      </c>
      <c r="BH16" s="1">
        <f>IFERROR(__xludf.DUMMYFUNCTION("""COMPUTED_VALUE"""),0.0)</f>
        <v>0</v>
      </c>
      <c r="BI16" s="1">
        <f>IFERROR(__xludf.DUMMYFUNCTION("""COMPUTED_VALUE"""),0.0)</f>
        <v>0</v>
      </c>
      <c r="BJ16" s="1">
        <f>IFERROR(__xludf.DUMMYFUNCTION("""COMPUTED_VALUE"""),0.0)</f>
        <v>0</v>
      </c>
      <c r="BK16" s="1">
        <f>IFERROR(__xludf.DUMMYFUNCTION("""COMPUTED_VALUE"""),0.0)</f>
        <v>0</v>
      </c>
      <c r="BL16" s="1">
        <f>IFERROR(__xludf.DUMMYFUNCTION("""COMPUTED_VALUE"""),0.0)</f>
        <v>0</v>
      </c>
      <c r="BM16" s="1">
        <f>IFERROR(__xludf.DUMMYFUNCTION("""COMPUTED_VALUE"""),0.0)</f>
        <v>0</v>
      </c>
      <c r="BO16" s="52">
        <f t="shared" si="2"/>
        <v>0</v>
      </c>
      <c r="BP16" s="1">
        <f t="shared" si="3"/>
        <v>0</v>
      </c>
      <c r="BQ16" s="1">
        <f t="shared" si="4"/>
        <v>4</v>
      </c>
      <c r="BR16" s="54">
        <f t="shared" si="5"/>
        <v>4</v>
      </c>
      <c r="BS16" s="1">
        <f>IFS(N16="W", 'Round Bonuses'!$C$13, N16="X", 'Round Bonuses'!$C$12, M16="X", 'Round Bonuses'!$C$11, L16="X", 'Round Bonuses'!$C$10, K16="X", 'Round Bonuses'!$C$9, J16="X", 'Round Bonuses'!$C$8, I16="X", 'Round Bonuses'!$C$7, H16="X", 'Round Bonuses'!$C$6, G16="X", 'Round Bonuses'!$C$5, F16="X", 'Round Bonuses'!$C$4, E16="X", 'Round Bonuses'!$C$3, D16="X", 'Round Bonuses'!$C$3, TRUE, 0)</f>
        <v>0</v>
      </c>
      <c r="BT16" s="1">
        <f>IF(not(counta(D16:J16)), IFS(AI16="W", 'Round Bonuses'!$F$14, AI16="X", 'Round Bonuses'!$F$13, AH16="X", 'Round Bonuses'!$F$12, AG16="X", 'Round Bonuses'!$F$11, AF16="X", 'Round Bonuses'!$F$10, AE16="X", 'Round Bonuses'!$F$9, AD16="X", 'Round Bonuses'!$F$8, AC16="X", 'Round Bonuses'!$F$7, AB16="X", 'Round Bonuses'!$F$6, TRUE, 0), IF(AA16="X",'Round Bonuses'!$E$7, 0) +IF(AB16="X", 'Round Bonuses'!$E$6, 0)+if(AC16="X",'Round Bonuses'!$E$7, 0)+IF(AD16="X", 'Round Bonuses'!$E$8, 0)+IFS(AI16="W", 'Round Bonuses'!$G$14, AI16="X", 'Round Bonuses'!$G$13, AH16="X", 'Round Bonuses'!$G$12, AG16="X", 'Round Bonuses'!$G$11, AF16="X", 'Round Bonuses'!$G$10, AE16="X", 'Round Bonuses'!$G$9, TRUE, 0))</f>
        <v>0</v>
      </c>
      <c r="BU16" s="1">
        <f>IF(AND(not(counta(D16:I16)),not(counta(AB16:AD16))), IFS(BC16="W", 'Round Bonuses'!$J$14, BC16="X", 'Round Bonuses'!$J$13, BB16="X", 'Round Bonuses'!$J$12, BA16="X", 'Round Bonuses'!$J$11, AZ16="X", 'Round Bonuses'!$J$10, AY16="X", 'Round Bonuses'!$J$9, AX16="X", 'Round Bonuses'!$J$8, AW16="X", 'Round Bonuses'!$J$7, AV16="X", 'Round Bonuses'!$J$6, AU16="X", 'Round Bonuses'!$J$5, AT16="X", 'Round Bonuses'!$J$4, TRUE, 0), SWITCH(AS16, "P", 'Round Bonuses'!$I$4,"B", 'Round Bonuses'!$I$5, 0) +IF(AU16="X", 'Round Bonuses'!$I$5, 0)+IF(AV16="X", 'Round Bonuses'!$I$6, 0)+IF(AW16="X", 'Round Bonuses'!$I$7, 0)+IF(AX16="X", 'Round Bonuses'!$I$8, 0)+IFS(BC16="W", 'Round Bonuses'!$K$14, BC16="X", 'Round Bonuses'!$K$13, BB16="X", 'Round Bonuses'!$K$12, BA16="X", 'Round Bonuses'!$K$11, AZ16="X", 'Round Bonuses'!$K$10, AY16="X", 'Round Bonuses'!$K$9, TRUE, 0))</f>
        <v>0.7</v>
      </c>
      <c r="BV16" s="54">
        <f t="shared" si="6"/>
        <v>0.7</v>
      </c>
      <c r="BW16" s="1">
        <f t="shared" si="7"/>
        <v>5.6</v>
      </c>
      <c r="BX16" s="57">
        <f t="shared" si="8"/>
        <v>2.1</v>
      </c>
      <c r="BZ16" s="58" t="str">
        <f t="shared" si="9"/>
        <v>Astana</v>
      </c>
      <c r="CA16" s="1" t="str">
        <f t="shared" si="10"/>
        <v>Kazakhstan</v>
      </c>
      <c r="CB16" s="1">
        <f t="shared" si="11"/>
        <v>2.1</v>
      </c>
      <c r="CC16" s="1">
        <f t="shared" si="12"/>
        <v>4</v>
      </c>
      <c r="CD16" s="1" t="s">
        <v>145</v>
      </c>
      <c r="CE16" s="1" t="s">
        <v>20</v>
      </c>
      <c r="CF16" s="49">
        <v>12.273958333333333</v>
      </c>
      <c r="CG16" s="1">
        <v>12.0</v>
      </c>
      <c r="CH16" s="1">
        <f t="shared" si="16"/>
        <v>14</v>
      </c>
      <c r="CI16" s="1" t="str">
        <f t="shared" si="13"/>
        <v>Barcelona</v>
      </c>
      <c r="CJ16" s="49">
        <f t="shared" ref="CJ16:CK16" si="28">CF16</f>
        <v>12.27395833</v>
      </c>
      <c r="CK16" s="1">
        <f t="shared" si="28"/>
        <v>12</v>
      </c>
      <c r="CO16" s="1" t="str">
        <f t="shared" si="15"/>
        <v>Spain</v>
      </c>
    </row>
    <row r="17">
      <c r="A17" s="1" t="str">
        <f>'Strength Coefficients'!AJ16</f>
        <v>Atalanta</v>
      </c>
      <c r="B17" s="1">
        <f>'Strength Coefficients'!AK16</f>
        <v>0.94</v>
      </c>
      <c r="C17" s="1" t="str">
        <f>'Strength Coefficients'!AL16</f>
        <v>Italy</v>
      </c>
      <c r="D17" s="1"/>
      <c r="E17" s="1"/>
      <c r="F17" s="1"/>
      <c r="G17" s="1"/>
      <c r="H17" s="1"/>
      <c r="I17" s="1"/>
      <c r="J17" s="1" t="str">
        <f>IFERROR(__xludf.DUMMYFUNCTION("""COMPUTED_VALUE"""),"X")</f>
        <v>X</v>
      </c>
      <c r="K17" s="1"/>
      <c r="L17" s="1"/>
      <c r="M17" s="1"/>
      <c r="N17" s="1"/>
      <c r="O17" s="52">
        <f>IFERROR(__xludf.DUMMYFUNCTION("""COMPUTED_VALUE"""),0.0)</f>
        <v>0</v>
      </c>
      <c r="P17" s="1">
        <f>IFERROR(__xludf.DUMMYFUNCTION("""COMPUTED_VALUE"""),0.0)</f>
        <v>0</v>
      </c>
      <c r="Q17" s="1">
        <f>IFERROR(__xludf.DUMMYFUNCTION("""COMPUTED_VALUE"""),0.0)</f>
        <v>0</v>
      </c>
      <c r="R17" s="1">
        <f>IFERROR(__xludf.DUMMYFUNCTION("""COMPUTED_VALUE"""),0.0)</f>
        <v>0</v>
      </c>
      <c r="S17" s="1">
        <f>IFERROR(__xludf.DUMMYFUNCTION("""COMPUTED_VALUE"""),0.0)</f>
        <v>0</v>
      </c>
      <c r="T17" s="1">
        <f>IFERROR(__xludf.DUMMYFUNCTION("""COMPUTED_VALUE"""),0.0)</f>
        <v>0</v>
      </c>
      <c r="U17" s="1">
        <f>IFERROR(__xludf.DUMMYFUNCTION("""COMPUTED_VALUE"""),10.53375)</f>
        <v>10.53375</v>
      </c>
      <c r="V17" s="1">
        <f>IFERROR(__xludf.DUMMYFUNCTION("""COMPUTED_VALUE"""),0.0)</f>
        <v>0</v>
      </c>
      <c r="W17" s="1">
        <f>IFERROR(__xludf.DUMMYFUNCTION("""COMPUTED_VALUE"""),0.0)</f>
        <v>0</v>
      </c>
      <c r="X17" s="1">
        <f>IFERROR(__xludf.DUMMYFUNCTION("""COMPUTED_VALUE"""),0.0)</f>
        <v>0</v>
      </c>
      <c r="Y17" s="1">
        <f>IFERROR(__xludf.DUMMYFUNCTION("""COMPUTED_VALUE"""),0.0)</f>
        <v>0</v>
      </c>
      <c r="AA17" s="50"/>
      <c r="AB17" s="1"/>
      <c r="AC17" s="1"/>
      <c r="AD17" s="1"/>
      <c r="AE17" s="1" t="str">
        <f>IFERROR(__xludf.DUMMYFUNCTION("""COMPUTED_VALUE"""),"X")</f>
        <v>X</v>
      </c>
      <c r="AF17" s="1" t="str">
        <f>IFERROR(__xludf.DUMMYFUNCTION("""COMPUTED_VALUE"""),"X")</f>
        <v>X</v>
      </c>
      <c r="AG17" s="1" t="str">
        <f>IFERROR(__xludf.DUMMYFUNCTION("""COMPUTED_VALUE"""),"X")</f>
        <v>X</v>
      </c>
      <c r="AH17" s="1"/>
      <c r="AI17" s="54"/>
      <c r="AJ17" s="1">
        <f>IFERROR(__xludf.DUMMYFUNCTION("""COMPUTED_VALUE"""),0.0)</f>
        <v>0</v>
      </c>
      <c r="AK17" s="1">
        <f>IFERROR(__xludf.DUMMYFUNCTION("""COMPUTED_VALUE"""),0.0)</f>
        <v>0</v>
      </c>
      <c r="AL17" s="1">
        <f>IFERROR(__xludf.DUMMYFUNCTION("""COMPUTED_VALUE"""),0.0)</f>
        <v>0</v>
      </c>
      <c r="AM17" s="1">
        <f>IFERROR(__xludf.DUMMYFUNCTION("""COMPUTED_VALUE"""),6.970000000000001)</f>
        <v>6.97</v>
      </c>
      <c r="AN17" s="1">
        <f>IFERROR(__xludf.DUMMYFUNCTION("""COMPUTED_VALUE"""),7.59)</f>
        <v>7.59</v>
      </c>
      <c r="AO17" s="1">
        <f>IFERROR(__xludf.DUMMYFUNCTION("""COMPUTED_VALUE"""),2.63)</f>
        <v>2.63</v>
      </c>
      <c r="AP17" s="1">
        <f>IFERROR(__xludf.DUMMYFUNCTION("""COMPUTED_VALUE"""),0.0)</f>
        <v>0</v>
      </c>
      <c r="AQ17" s="1">
        <f>IFERROR(__xludf.DUMMYFUNCTION("""COMPUTED_VALUE"""),0.0)</f>
        <v>0</v>
      </c>
      <c r="AT17" s="1"/>
      <c r="AU17" s="1"/>
      <c r="AV17" s="1"/>
      <c r="AW17" s="1"/>
      <c r="AX17" s="1"/>
      <c r="AY17" s="1"/>
      <c r="AZ17" s="1"/>
      <c r="BA17" s="1"/>
      <c r="BB17" s="1"/>
      <c r="BC17" s="54"/>
      <c r="BD17" s="1">
        <f>IFERROR(__xludf.DUMMYFUNCTION("""COMPUTED_VALUE"""),0.0)</f>
        <v>0</v>
      </c>
      <c r="BE17" s="1">
        <f>IFERROR(__xludf.DUMMYFUNCTION("""COMPUTED_VALUE"""),0.0)</f>
        <v>0</v>
      </c>
      <c r="BF17" s="1">
        <f>IFERROR(__xludf.DUMMYFUNCTION("""COMPUTED_VALUE"""),0.0)</f>
        <v>0</v>
      </c>
      <c r="BG17" s="1">
        <f>IFERROR(__xludf.DUMMYFUNCTION("""COMPUTED_VALUE"""),0.0)</f>
        <v>0</v>
      </c>
      <c r="BH17" s="1">
        <f>IFERROR(__xludf.DUMMYFUNCTION("""COMPUTED_VALUE"""),0.0)</f>
        <v>0</v>
      </c>
      <c r="BI17" s="1">
        <f>IFERROR(__xludf.DUMMYFUNCTION("""COMPUTED_VALUE"""),0.0)</f>
        <v>0</v>
      </c>
      <c r="BJ17" s="1">
        <f>IFERROR(__xludf.DUMMYFUNCTION("""COMPUTED_VALUE"""),0.0)</f>
        <v>0</v>
      </c>
      <c r="BK17" s="1">
        <f>IFERROR(__xludf.DUMMYFUNCTION("""COMPUTED_VALUE"""),0.0)</f>
        <v>0</v>
      </c>
      <c r="BL17" s="1">
        <f>IFERROR(__xludf.DUMMYFUNCTION("""COMPUTED_VALUE"""),0.0)</f>
        <v>0</v>
      </c>
      <c r="BM17" s="1">
        <f>IFERROR(__xludf.DUMMYFUNCTION("""COMPUTED_VALUE"""),0.0)</f>
        <v>0</v>
      </c>
      <c r="BO17" s="52">
        <f t="shared" si="2"/>
        <v>6</v>
      </c>
      <c r="BP17" s="1">
        <f t="shared" si="3"/>
        <v>6</v>
      </c>
      <c r="BQ17" s="1">
        <f t="shared" si="4"/>
        <v>0</v>
      </c>
      <c r="BR17" s="54">
        <f t="shared" si="5"/>
        <v>12</v>
      </c>
      <c r="BS17" s="1">
        <f>IFS(N17="W", 'Round Bonuses'!$C$13, N17="X", 'Round Bonuses'!$C$12, M17="X", 'Round Bonuses'!$C$11, L17="X", 'Round Bonuses'!$C$10, K17="X", 'Round Bonuses'!$C$9, J17="X", 'Round Bonuses'!$C$8, I17="X", 'Round Bonuses'!$C$7, H17="X", 'Round Bonuses'!$C$6, G17="X", 'Round Bonuses'!$C$5, F17="X", 'Round Bonuses'!$C$4, E17="X", 'Round Bonuses'!$C$3, D17="X", 'Round Bonuses'!$C$3, TRUE, 0)</f>
        <v>6.6</v>
      </c>
      <c r="BT17" s="1">
        <f>IF(not(counta(D17:J17)), IFS(AI17="W", 'Round Bonuses'!$F$14, AI17="X", 'Round Bonuses'!$F$13, AH17="X", 'Round Bonuses'!$F$12, AG17="X", 'Round Bonuses'!$F$11, AF17="X", 'Round Bonuses'!$F$10, AE17="X", 'Round Bonuses'!$F$9, AD17="X", 'Round Bonuses'!$F$8, AC17="X", 'Round Bonuses'!$F$7, AB17="X", 'Round Bonuses'!$F$6, TRUE, 0), IF(AA17="X",'Round Bonuses'!$E$7, 0) +IF(AB17="X", 'Round Bonuses'!$E$6, 0)+if(AC17="X",'Round Bonuses'!$E$7, 0)+IF(AD17="X", 'Round Bonuses'!$E$8, 0)+IFS(AI17="W", 'Round Bonuses'!$G$14, AI17="X", 'Round Bonuses'!$G$13, AH17="X", 'Round Bonuses'!$G$12, AG17="X", 'Round Bonuses'!$G$11, AF17="X", 'Round Bonuses'!$G$10, AE17="X", 'Round Bonuses'!$G$9, TRUE, 0))</f>
        <v>3.6</v>
      </c>
      <c r="BU17" s="1">
        <f>IF(AND(not(counta(D17:I17)),not(counta(AB17:AD17))), IFS(BC17="W", 'Round Bonuses'!$J$14, BC17="X", 'Round Bonuses'!$J$13, BB17="X", 'Round Bonuses'!$J$12, BA17="X", 'Round Bonuses'!$J$11, AZ17="X", 'Round Bonuses'!$J$10, AY17="X", 'Round Bonuses'!$J$9, AX17="X", 'Round Bonuses'!$J$8, AW17="X", 'Round Bonuses'!$J$7, AV17="X", 'Round Bonuses'!$J$6, AU17="X", 'Round Bonuses'!$J$5, AT17="X", 'Round Bonuses'!$J$4, TRUE, 0), SWITCH(AS17, "P", 'Round Bonuses'!$I$4,"B", 'Round Bonuses'!$I$5, 0) +IF(AU17="X", 'Round Bonuses'!$I$5, 0)+IF(AV17="X", 'Round Bonuses'!$I$6, 0)+IF(AW17="X", 'Round Bonuses'!$I$7, 0)+IF(AX17="X", 'Round Bonuses'!$I$8, 0)+IFS(BC17="W", 'Round Bonuses'!$K$14, BC17="X", 'Round Bonuses'!$K$13, BB17="X", 'Round Bonuses'!$K$12, BA17="X", 'Round Bonuses'!$K$11, AZ17="X", 'Round Bonuses'!$K$10, AY17="X", 'Round Bonuses'!$K$9, TRUE, 0))</f>
        <v>0</v>
      </c>
      <c r="BV17" s="54">
        <f t="shared" si="6"/>
        <v>10.2</v>
      </c>
      <c r="BW17" s="1">
        <f t="shared" si="7"/>
        <v>27.72375</v>
      </c>
      <c r="BX17" s="57">
        <f t="shared" si="8"/>
        <v>12.5103125</v>
      </c>
      <c r="BZ17" s="58" t="str">
        <f t="shared" si="9"/>
        <v>Atalanta</v>
      </c>
      <c r="CA17" s="1" t="str">
        <f t="shared" si="10"/>
        <v>Italy</v>
      </c>
      <c r="CB17" s="1">
        <f t="shared" si="11"/>
        <v>12.5103125</v>
      </c>
      <c r="CC17" s="1">
        <f t="shared" si="12"/>
        <v>12</v>
      </c>
      <c r="CD17" s="1" t="s">
        <v>436</v>
      </c>
      <c r="CE17" s="1" t="s">
        <v>49</v>
      </c>
      <c r="CF17" s="49">
        <v>12.260937499999999</v>
      </c>
      <c r="CG17" s="1">
        <v>8.0</v>
      </c>
      <c r="CH17" s="1">
        <f t="shared" si="16"/>
        <v>15</v>
      </c>
      <c r="CI17" s="1" t="str">
        <f t="shared" si="13"/>
        <v>Juventus</v>
      </c>
      <c r="CJ17" s="49">
        <f t="shared" ref="CJ17:CK17" si="29">CF17</f>
        <v>12.2609375</v>
      </c>
      <c r="CK17" s="1">
        <f t="shared" si="29"/>
        <v>8</v>
      </c>
      <c r="CO17" s="1" t="str">
        <f t="shared" si="15"/>
        <v>Italy</v>
      </c>
    </row>
    <row r="18">
      <c r="A18" s="1" t="str">
        <f>'Strength Coefficients'!AJ17</f>
        <v>Atlético Madrid</v>
      </c>
      <c r="B18" s="1">
        <f>'Strength Coefficients'!AK17</f>
        <v>0.99</v>
      </c>
      <c r="C18" s="1" t="str">
        <f>'Strength Coefficients'!AL17</f>
        <v>Spain</v>
      </c>
      <c r="D18" s="1"/>
      <c r="E18" s="1"/>
      <c r="F18" s="1"/>
      <c r="G18" s="1"/>
      <c r="H18" s="1"/>
      <c r="I18" s="1"/>
      <c r="J18" s="1" t="str">
        <f>IFERROR(__xludf.DUMMYFUNCTION("""COMPUTED_VALUE"""),"X")</f>
        <v>X</v>
      </c>
      <c r="K18" s="1" t="str">
        <f>IFERROR(__xludf.DUMMYFUNCTION("""COMPUTED_VALUE"""),"X")</f>
        <v>X</v>
      </c>
      <c r="L18" s="1" t="str">
        <f>IFERROR(__xludf.DUMMYFUNCTION("""COMPUTED_VALUE"""),"X")</f>
        <v>X</v>
      </c>
      <c r="M18" s="1"/>
      <c r="N18" s="1"/>
      <c r="O18" s="52">
        <f>IFERROR(__xludf.DUMMYFUNCTION("""COMPUTED_VALUE"""),0.0)</f>
        <v>0</v>
      </c>
      <c r="P18" s="1">
        <f>IFERROR(__xludf.DUMMYFUNCTION("""COMPUTED_VALUE"""),0.0)</f>
        <v>0</v>
      </c>
      <c r="Q18" s="1">
        <f>IFERROR(__xludf.DUMMYFUNCTION("""COMPUTED_VALUE"""),0.0)</f>
        <v>0</v>
      </c>
      <c r="R18" s="1">
        <f>IFERROR(__xludf.DUMMYFUNCTION("""COMPUTED_VALUE"""),0.0)</f>
        <v>0</v>
      </c>
      <c r="S18" s="1">
        <f>IFERROR(__xludf.DUMMYFUNCTION("""COMPUTED_VALUE"""),0.0)</f>
        <v>0</v>
      </c>
      <c r="T18" s="1">
        <f>IFERROR(__xludf.DUMMYFUNCTION("""COMPUTED_VALUE"""),0.0)</f>
        <v>0</v>
      </c>
      <c r="U18" s="1">
        <f>IFERROR(__xludf.DUMMYFUNCTION("""COMPUTED_VALUE"""),12.10125)</f>
        <v>12.10125</v>
      </c>
      <c r="V18" s="1">
        <f>IFERROR(__xludf.DUMMYFUNCTION("""COMPUTED_VALUE"""),5.94125)</f>
        <v>5.94125</v>
      </c>
      <c r="W18" s="1">
        <f>IFERROR(__xludf.DUMMYFUNCTION("""COMPUTED_VALUE"""),2.815)</f>
        <v>2.815</v>
      </c>
      <c r="X18" s="1">
        <f>IFERROR(__xludf.DUMMYFUNCTION("""COMPUTED_VALUE"""),0.0)</f>
        <v>0</v>
      </c>
      <c r="Y18" s="1">
        <f>IFERROR(__xludf.DUMMYFUNCTION("""COMPUTED_VALUE"""),0.0)</f>
        <v>0</v>
      </c>
      <c r="AA18" s="50"/>
      <c r="AB18" s="1"/>
      <c r="AC18" s="1"/>
      <c r="AD18" s="1"/>
      <c r="AE18" s="1"/>
      <c r="AF18" s="1"/>
      <c r="AG18" s="1"/>
      <c r="AH18" s="1"/>
      <c r="AI18" s="54"/>
      <c r="AJ18" s="1">
        <f>IFERROR(__xludf.DUMMYFUNCTION("""COMPUTED_VALUE"""),0.0)</f>
        <v>0</v>
      </c>
      <c r="AK18" s="1">
        <f>IFERROR(__xludf.DUMMYFUNCTION("""COMPUTED_VALUE"""),0.0)</f>
        <v>0</v>
      </c>
      <c r="AL18" s="1">
        <f>IFERROR(__xludf.DUMMYFUNCTION("""COMPUTED_VALUE"""),0.0)</f>
        <v>0</v>
      </c>
      <c r="AM18" s="1">
        <f>IFERROR(__xludf.DUMMYFUNCTION("""COMPUTED_VALUE"""),0.0)</f>
        <v>0</v>
      </c>
      <c r="AN18" s="1">
        <f>IFERROR(__xludf.DUMMYFUNCTION("""COMPUTED_VALUE"""),0.0)</f>
        <v>0</v>
      </c>
      <c r="AO18" s="1">
        <f>IFERROR(__xludf.DUMMYFUNCTION("""COMPUTED_VALUE"""),0.0)</f>
        <v>0</v>
      </c>
      <c r="AP18" s="1">
        <f>IFERROR(__xludf.DUMMYFUNCTION("""COMPUTED_VALUE"""),0.0)</f>
        <v>0</v>
      </c>
      <c r="AQ18" s="1">
        <f>IFERROR(__xludf.DUMMYFUNCTION("""COMPUTED_VALUE"""),0.0)</f>
        <v>0</v>
      </c>
      <c r="AT18" s="1"/>
      <c r="AU18" s="1"/>
      <c r="AV18" s="1"/>
      <c r="AW18" s="1"/>
      <c r="AX18" s="1"/>
      <c r="AY18" s="1"/>
      <c r="AZ18" s="1"/>
      <c r="BA18" s="1"/>
      <c r="BB18" s="1"/>
      <c r="BC18" s="54"/>
      <c r="BD18" s="1">
        <f>IFERROR(__xludf.DUMMYFUNCTION("""COMPUTED_VALUE"""),0.0)</f>
        <v>0</v>
      </c>
      <c r="BE18" s="1">
        <f>IFERROR(__xludf.DUMMYFUNCTION("""COMPUTED_VALUE"""),0.0)</f>
        <v>0</v>
      </c>
      <c r="BF18" s="1">
        <f>IFERROR(__xludf.DUMMYFUNCTION("""COMPUTED_VALUE"""),0.0)</f>
        <v>0</v>
      </c>
      <c r="BG18" s="1">
        <f>IFERROR(__xludf.DUMMYFUNCTION("""COMPUTED_VALUE"""),0.0)</f>
        <v>0</v>
      </c>
      <c r="BH18" s="1">
        <f>IFERROR(__xludf.DUMMYFUNCTION("""COMPUTED_VALUE"""),0.0)</f>
        <v>0</v>
      </c>
      <c r="BI18" s="1">
        <f>IFERROR(__xludf.DUMMYFUNCTION("""COMPUTED_VALUE"""),0.0)</f>
        <v>0</v>
      </c>
      <c r="BJ18" s="1">
        <f>IFERROR(__xludf.DUMMYFUNCTION("""COMPUTED_VALUE"""),0.0)</f>
        <v>0</v>
      </c>
      <c r="BK18" s="1">
        <f>IFERROR(__xludf.DUMMYFUNCTION("""COMPUTED_VALUE"""),0.0)</f>
        <v>0</v>
      </c>
      <c r="BL18" s="1">
        <f>IFERROR(__xludf.DUMMYFUNCTION("""COMPUTED_VALUE"""),0.0)</f>
        <v>0</v>
      </c>
      <c r="BM18" s="1">
        <f>IFERROR(__xludf.DUMMYFUNCTION("""COMPUTED_VALUE"""),0.0)</f>
        <v>0</v>
      </c>
      <c r="BO18" s="52">
        <f t="shared" si="2"/>
        <v>10</v>
      </c>
      <c r="BP18" s="1">
        <f t="shared" si="3"/>
        <v>0</v>
      </c>
      <c r="BQ18" s="1">
        <f t="shared" si="4"/>
        <v>0</v>
      </c>
      <c r="BR18" s="54">
        <f t="shared" si="5"/>
        <v>10</v>
      </c>
      <c r="BS18" s="1">
        <f>IFS(N18="W", 'Round Bonuses'!$C$13, N18="X", 'Round Bonuses'!$C$12, M18="X", 'Round Bonuses'!$C$11, L18="X", 'Round Bonuses'!$C$10, K18="X", 'Round Bonuses'!$C$9, J18="X", 'Round Bonuses'!$C$8, I18="X", 'Round Bonuses'!$C$7, H18="X", 'Round Bonuses'!$C$6, G18="X", 'Round Bonuses'!$C$5, F18="X", 'Round Bonuses'!$C$4, E18="X", 'Round Bonuses'!$C$3, D18="X", 'Round Bonuses'!$C$3, TRUE, 0)</f>
        <v>11.7</v>
      </c>
      <c r="BT18" s="1">
        <f>IF(not(counta(D18:J18)), IFS(AI18="W", 'Round Bonuses'!$F$14, AI18="X", 'Round Bonuses'!$F$13, AH18="X", 'Round Bonuses'!$F$12, AG18="X", 'Round Bonuses'!$F$11, AF18="X", 'Round Bonuses'!$F$10, AE18="X", 'Round Bonuses'!$F$9, AD18="X", 'Round Bonuses'!$F$8, AC18="X", 'Round Bonuses'!$F$7, AB18="X", 'Round Bonuses'!$F$6, TRUE, 0), IF(AA18="X",'Round Bonuses'!$E$7, 0) +IF(AB18="X", 'Round Bonuses'!$E$6, 0)+if(AC18="X",'Round Bonuses'!$E$7, 0)+IF(AD18="X", 'Round Bonuses'!$E$8, 0)+IFS(AI18="W", 'Round Bonuses'!$G$14, AI18="X", 'Round Bonuses'!$G$13, AH18="X", 'Round Bonuses'!$G$12, AG18="X", 'Round Bonuses'!$G$11, AF18="X", 'Round Bonuses'!$G$10, AE18="X", 'Round Bonuses'!$G$9, TRUE, 0))</f>
        <v>0</v>
      </c>
      <c r="BU18" s="1">
        <f>IF(AND(not(counta(D18:I18)),not(counta(AB18:AD18))), IFS(BC18="W", 'Round Bonuses'!$J$14, BC18="X", 'Round Bonuses'!$J$13, BB18="X", 'Round Bonuses'!$J$12, BA18="X", 'Round Bonuses'!$J$11, AZ18="X", 'Round Bonuses'!$J$10, AY18="X", 'Round Bonuses'!$J$9, AX18="X", 'Round Bonuses'!$J$8, AW18="X", 'Round Bonuses'!$J$7, AV18="X", 'Round Bonuses'!$J$6, AU18="X", 'Round Bonuses'!$J$5, AT18="X", 'Round Bonuses'!$J$4, TRUE, 0), SWITCH(AS18, "P", 'Round Bonuses'!$I$4,"B", 'Round Bonuses'!$I$5, 0) +IF(AU18="X", 'Round Bonuses'!$I$5, 0)+IF(AV18="X", 'Round Bonuses'!$I$6, 0)+IF(AW18="X", 'Round Bonuses'!$I$7, 0)+IF(AX18="X", 'Round Bonuses'!$I$8, 0)+IFS(BC18="W", 'Round Bonuses'!$K$14, BC18="X", 'Round Bonuses'!$K$13, BB18="X", 'Round Bonuses'!$K$12, BA18="X", 'Round Bonuses'!$K$11, AZ18="X", 'Round Bonuses'!$K$10, AY18="X", 'Round Bonuses'!$K$9, TRUE, 0))</f>
        <v>0</v>
      </c>
      <c r="BV18" s="54">
        <f t="shared" si="6"/>
        <v>11.7</v>
      </c>
      <c r="BW18" s="1">
        <f t="shared" si="7"/>
        <v>20.8575</v>
      </c>
      <c r="BX18" s="57">
        <f t="shared" si="8"/>
        <v>13.78575</v>
      </c>
      <c r="BZ18" s="58" t="str">
        <f t="shared" si="9"/>
        <v>Atlético Madrid</v>
      </c>
      <c r="CA18" s="1" t="str">
        <f t="shared" si="10"/>
        <v>Spain</v>
      </c>
      <c r="CB18" s="1">
        <f t="shared" si="11"/>
        <v>13.78575</v>
      </c>
      <c r="CC18" s="1">
        <f t="shared" si="12"/>
        <v>10</v>
      </c>
      <c r="CD18" s="1" t="s">
        <v>553</v>
      </c>
      <c r="CE18" s="1" t="s">
        <v>19</v>
      </c>
      <c r="CF18" s="49">
        <v>12.07940789473684</v>
      </c>
      <c r="CG18" s="1">
        <v>19.0</v>
      </c>
      <c r="CH18" s="1">
        <f t="shared" si="16"/>
        <v>16</v>
      </c>
      <c r="CI18" s="1" t="str">
        <f t="shared" si="13"/>
        <v>Rangers</v>
      </c>
      <c r="CJ18" s="49">
        <f t="shared" ref="CJ18:CK18" si="30">CF18</f>
        <v>12.07940789</v>
      </c>
      <c r="CK18" s="1">
        <f t="shared" si="30"/>
        <v>19</v>
      </c>
      <c r="CO18" s="1" t="str">
        <f t="shared" si="15"/>
        <v>Scotland</v>
      </c>
    </row>
    <row r="19">
      <c r="A19" s="1" t="str">
        <f>'Strength Coefficients'!AJ18</f>
        <v>Austria Wien</v>
      </c>
      <c r="B19" s="1">
        <f>'Strength Coefficients'!AK18</f>
        <v>0.84</v>
      </c>
      <c r="C19" s="1" t="str">
        <f>'Strength Coefficients'!AL18</f>
        <v>Austria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52">
        <f>IFERROR(__xludf.DUMMYFUNCTION("""COMPUTED_VALUE"""),0.0)</f>
        <v>0</v>
      </c>
      <c r="P19" s="1">
        <f>IFERROR(__xludf.DUMMYFUNCTION("""COMPUTED_VALUE"""),0.0)</f>
        <v>0</v>
      </c>
      <c r="Q19" s="1">
        <f>IFERROR(__xludf.DUMMYFUNCTION("""COMPUTED_VALUE"""),0.0)</f>
        <v>0</v>
      </c>
      <c r="R19" s="1">
        <f>IFERROR(__xludf.DUMMYFUNCTION("""COMPUTED_VALUE"""),0.0)</f>
        <v>0</v>
      </c>
      <c r="S19" s="1">
        <f>IFERROR(__xludf.DUMMYFUNCTION("""COMPUTED_VALUE"""),0.0)</f>
        <v>0</v>
      </c>
      <c r="T19" s="1">
        <f>IFERROR(__xludf.DUMMYFUNCTION("""COMPUTED_VALUE"""),0.0)</f>
        <v>0</v>
      </c>
      <c r="U19" s="1">
        <f>IFERROR(__xludf.DUMMYFUNCTION("""COMPUTED_VALUE"""),0.0)</f>
        <v>0</v>
      </c>
      <c r="V19" s="1">
        <f>IFERROR(__xludf.DUMMYFUNCTION("""COMPUTED_VALUE"""),0.0)</f>
        <v>0</v>
      </c>
      <c r="W19" s="1">
        <f>IFERROR(__xludf.DUMMYFUNCTION("""COMPUTED_VALUE"""),0.0)</f>
        <v>0</v>
      </c>
      <c r="X19" s="1">
        <f>IFERROR(__xludf.DUMMYFUNCTION("""COMPUTED_VALUE"""),0.0)</f>
        <v>0</v>
      </c>
      <c r="Y19" s="1">
        <f>IFERROR(__xludf.DUMMYFUNCTION("""COMPUTED_VALUE"""),0.0)</f>
        <v>0</v>
      </c>
      <c r="AA19" s="50"/>
      <c r="AB19" s="1"/>
      <c r="AC19" s="1"/>
      <c r="AD19" s="1"/>
      <c r="AE19" s="1"/>
      <c r="AF19" s="1"/>
      <c r="AG19" s="1"/>
      <c r="AH19" s="1"/>
      <c r="AI19" s="54"/>
      <c r="AJ19" s="1">
        <f>IFERROR(__xludf.DUMMYFUNCTION("""COMPUTED_VALUE"""),0.0)</f>
        <v>0</v>
      </c>
      <c r="AK19" s="1">
        <f>IFERROR(__xludf.DUMMYFUNCTION("""COMPUTED_VALUE"""),0.0)</f>
        <v>0</v>
      </c>
      <c r="AL19" s="1">
        <f>IFERROR(__xludf.DUMMYFUNCTION("""COMPUTED_VALUE"""),0.0)</f>
        <v>0</v>
      </c>
      <c r="AM19" s="1">
        <f>IFERROR(__xludf.DUMMYFUNCTION("""COMPUTED_VALUE"""),0.0)</f>
        <v>0</v>
      </c>
      <c r="AN19" s="1">
        <f>IFERROR(__xludf.DUMMYFUNCTION("""COMPUTED_VALUE"""),0.0)</f>
        <v>0</v>
      </c>
      <c r="AO19" s="1">
        <f>IFERROR(__xludf.DUMMYFUNCTION("""COMPUTED_VALUE"""),0.0)</f>
        <v>0</v>
      </c>
      <c r="AP19" s="1">
        <f>IFERROR(__xludf.DUMMYFUNCTION("""COMPUTED_VALUE"""),0.0)</f>
        <v>0</v>
      </c>
      <c r="AQ19" s="1">
        <f>IFERROR(__xludf.DUMMYFUNCTION("""COMPUTED_VALUE"""),0.0)</f>
        <v>0</v>
      </c>
      <c r="AT19" s="1"/>
      <c r="AU19" s="1" t="str">
        <f>IFERROR(__xludf.DUMMYFUNCTION("""COMPUTED_VALUE"""),"X")</f>
        <v>X</v>
      </c>
      <c r="AV19" s="1"/>
      <c r="AW19" s="1"/>
      <c r="AX19" s="1"/>
      <c r="AY19" s="1"/>
      <c r="AZ19" s="1"/>
      <c r="BA19" s="1"/>
      <c r="BB19" s="1"/>
      <c r="BC19" s="54"/>
      <c r="BD19" s="1">
        <f>IFERROR(__xludf.DUMMYFUNCTION("""COMPUTED_VALUE"""),0.0)</f>
        <v>0</v>
      </c>
      <c r="BE19" s="1">
        <f>IFERROR(__xludf.DUMMYFUNCTION("""COMPUTED_VALUE"""),1.405)</f>
        <v>1.405</v>
      </c>
      <c r="BF19" s="1">
        <f>IFERROR(__xludf.DUMMYFUNCTION("""COMPUTED_VALUE"""),0.0)</f>
        <v>0</v>
      </c>
      <c r="BG19" s="1">
        <f>IFERROR(__xludf.DUMMYFUNCTION("""COMPUTED_VALUE"""),0.0)</f>
        <v>0</v>
      </c>
      <c r="BH19" s="1">
        <f>IFERROR(__xludf.DUMMYFUNCTION("""COMPUTED_VALUE"""),0.0)</f>
        <v>0</v>
      </c>
      <c r="BI19" s="1">
        <f>IFERROR(__xludf.DUMMYFUNCTION("""COMPUTED_VALUE"""),0.0)</f>
        <v>0</v>
      </c>
      <c r="BJ19" s="1">
        <f>IFERROR(__xludf.DUMMYFUNCTION("""COMPUTED_VALUE"""),0.0)</f>
        <v>0</v>
      </c>
      <c r="BK19" s="1">
        <f>IFERROR(__xludf.DUMMYFUNCTION("""COMPUTED_VALUE"""),0.0)</f>
        <v>0</v>
      </c>
      <c r="BL19" s="1">
        <f>IFERROR(__xludf.DUMMYFUNCTION("""COMPUTED_VALUE"""),0.0)</f>
        <v>0</v>
      </c>
      <c r="BM19" s="1">
        <f>IFERROR(__xludf.DUMMYFUNCTION("""COMPUTED_VALUE"""),0.0)</f>
        <v>0</v>
      </c>
      <c r="BO19" s="52">
        <f t="shared" si="2"/>
        <v>0</v>
      </c>
      <c r="BP19" s="1">
        <f t="shared" si="3"/>
        <v>0</v>
      </c>
      <c r="BQ19" s="1">
        <f t="shared" si="4"/>
        <v>2</v>
      </c>
      <c r="BR19" s="54">
        <f t="shared" si="5"/>
        <v>2</v>
      </c>
      <c r="BS19" s="1">
        <f>IFS(N19="W", 'Round Bonuses'!$C$13, N19="X", 'Round Bonuses'!$C$12, M19="X", 'Round Bonuses'!$C$11, L19="X", 'Round Bonuses'!$C$10, K19="X", 'Round Bonuses'!$C$9, J19="X", 'Round Bonuses'!$C$8, I19="X", 'Round Bonuses'!$C$7, H19="X", 'Round Bonuses'!$C$6, G19="X", 'Round Bonuses'!$C$5, F19="X", 'Round Bonuses'!$C$4, E19="X", 'Round Bonuses'!$C$3, D19="X", 'Round Bonuses'!$C$3, TRUE, 0)</f>
        <v>0</v>
      </c>
      <c r="BT19" s="1">
        <f>IF(not(counta(D19:J19)), IFS(AI19="W", 'Round Bonuses'!$F$14, AI19="X", 'Round Bonuses'!$F$13, AH19="X", 'Round Bonuses'!$F$12, AG19="X", 'Round Bonuses'!$F$11, AF19="X", 'Round Bonuses'!$F$10, AE19="X", 'Round Bonuses'!$F$9, AD19="X", 'Round Bonuses'!$F$8, AC19="X", 'Round Bonuses'!$F$7, AB19="X", 'Round Bonuses'!$F$6, TRUE, 0), IF(AA19="X",'Round Bonuses'!$E$7, 0) +IF(AB19="X", 'Round Bonuses'!$E$6, 0)+if(AC19="X",'Round Bonuses'!$E$7, 0)+IF(AD19="X", 'Round Bonuses'!$E$8, 0)+IFS(AI19="W", 'Round Bonuses'!$G$14, AI19="X", 'Round Bonuses'!$G$13, AH19="X", 'Round Bonuses'!$G$12, AG19="X", 'Round Bonuses'!$G$11, AF19="X", 'Round Bonuses'!$G$10, AE19="X", 'Round Bonuses'!$G$9, TRUE, 0))</f>
        <v>0</v>
      </c>
      <c r="BU19" s="1">
        <f>IF(AND(not(counta(D19:I19)),not(counta(AB19:AD19))), IFS(BC19="W", 'Round Bonuses'!$J$14, BC19="X", 'Round Bonuses'!$J$13, BB19="X", 'Round Bonuses'!$J$12, BA19="X", 'Round Bonuses'!$J$11, AZ19="X", 'Round Bonuses'!$J$10, AY19="X", 'Round Bonuses'!$J$9, AX19="X", 'Round Bonuses'!$J$8, AW19="X", 'Round Bonuses'!$J$7, AV19="X", 'Round Bonuses'!$J$6, AU19="X", 'Round Bonuses'!$J$5, AT19="X", 'Round Bonuses'!$J$4, TRUE, 0), SWITCH(AS19, "P", 'Round Bonuses'!$I$4,"B", 'Round Bonuses'!$I$5, 0) +IF(AU19="X", 'Round Bonuses'!$I$5, 0)+IF(AV19="X", 'Round Bonuses'!$I$6, 0)+IF(AW19="X", 'Round Bonuses'!$I$7, 0)+IF(AX19="X", 'Round Bonuses'!$I$8, 0)+IFS(BC19="W", 'Round Bonuses'!$K$14, BC19="X", 'Round Bonuses'!$K$13, BB19="X", 'Round Bonuses'!$K$12, BA19="X", 'Round Bonuses'!$K$11, AZ19="X", 'Round Bonuses'!$K$10, AY19="X", 'Round Bonuses'!$K$9, TRUE, 0))</f>
        <v>0.4</v>
      </c>
      <c r="BV19" s="54">
        <f t="shared" si="6"/>
        <v>0.4</v>
      </c>
      <c r="BW19" s="1">
        <f t="shared" si="7"/>
        <v>1.405</v>
      </c>
      <c r="BX19" s="57">
        <f t="shared" si="8"/>
        <v>1.1025</v>
      </c>
      <c r="BZ19" s="58" t="str">
        <f t="shared" si="9"/>
        <v>Austria Wien</v>
      </c>
      <c r="CA19" s="1" t="str">
        <f t="shared" si="10"/>
        <v>Austria</v>
      </c>
      <c r="CB19" s="1">
        <f t="shared" si="11"/>
        <v>1.1025</v>
      </c>
      <c r="CC19" s="1">
        <f t="shared" si="12"/>
        <v>2</v>
      </c>
      <c r="CD19" s="1" t="s">
        <v>97</v>
      </c>
      <c r="CE19" s="1" t="s">
        <v>30</v>
      </c>
      <c r="CF19" s="49">
        <v>12.077124999999999</v>
      </c>
      <c r="CG19" s="1">
        <v>10.0</v>
      </c>
      <c r="CH19" s="1">
        <f t="shared" si="16"/>
        <v>17</v>
      </c>
      <c r="CI19" s="1" t="str">
        <f t="shared" si="13"/>
        <v>Red Bull Salzburg</v>
      </c>
      <c r="CJ19" s="49">
        <f t="shared" ref="CJ19:CK19" si="31">CF19</f>
        <v>12.077125</v>
      </c>
      <c r="CK19" s="1">
        <f t="shared" si="31"/>
        <v>10</v>
      </c>
      <c r="CO19" s="1" t="str">
        <f t="shared" si="15"/>
        <v>Austria</v>
      </c>
    </row>
    <row r="20">
      <c r="A20" s="1" t="str">
        <f>'Strength Coefficients'!AJ19</f>
        <v>AZ</v>
      </c>
      <c r="B20" s="1">
        <f>'Strength Coefficients'!AK19</f>
        <v>0.88</v>
      </c>
      <c r="C20" s="1" t="str">
        <f>'Strength Coefficients'!AL19</f>
        <v>Netherlands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52">
        <f>IFERROR(__xludf.DUMMYFUNCTION("""COMPUTED_VALUE"""),0.0)</f>
        <v>0</v>
      </c>
      <c r="P20" s="1">
        <f>IFERROR(__xludf.DUMMYFUNCTION("""COMPUTED_VALUE"""),0.0)</f>
        <v>0</v>
      </c>
      <c r="Q20" s="1">
        <f>IFERROR(__xludf.DUMMYFUNCTION("""COMPUTED_VALUE"""),0.0)</f>
        <v>0</v>
      </c>
      <c r="R20" s="1">
        <f>IFERROR(__xludf.DUMMYFUNCTION("""COMPUTED_VALUE"""),0.0)</f>
        <v>0</v>
      </c>
      <c r="S20" s="1">
        <f>IFERROR(__xludf.DUMMYFUNCTION("""COMPUTED_VALUE"""),0.0)</f>
        <v>0</v>
      </c>
      <c r="T20" s="1">
        <f>IFERROR(__xludf.DUMMYFUNCTION("""COMPUTED_VALUE"""),0.0)</f>
        <v>0</v>
      </c>
      <c r="U20" s="1">
        <f>IFERROR(__xludf.DUMMYFUNCTION("""COMPUTED_VALUE"""),0.0)</f>
        <v>0</v>
      </c>
      <c r="V20" s="1">
        <f>IFERROR(__xludf.DUMMYFUNCTION("""COMPUTED_VALUE"""),0.0)</f>
        <v>0</v>
      </c>
      <c r="W20" s="1">
        <f>IFERROR(__xludf.DUMMYFUNCTION("""COMPUTED_VALUE"""),0.0)</f>
        <v>0</v>
      </c>
      <c r="X20" s="1">
        <f>IFERROR(__xludf.DUMMYFUNCTION("""COMPUTED_VALUE"""),0.0)</f>
        <v>0</v>
      </c>
      <c r="Y20" s="1">
        <f>IFERROR(__xludf.DUMMYFUNCTION("""COMPUTED_VALUE"""),0.0)</f>
        <v>0</v>
      </c>
      <c r="AA20" s="50"/>
      <c r="AB20" s="1"/>
      <c r="AC20" s="1" t="str">
        <f>IFERROR(__xludf.DUMMYFUNCTION("""COMPUTED_VALUE"""),"X")</f>
        <v>X</v>
      </c>
      <c r="AD20" s="1"/>
      <c r="AE20" s="1"/>
      <c r="AF20" s="1"/>
      <c r="AG20" s="1"/>
      <c r="AH20" s="1"/>
      <c r="AI20" s="54"/>
      <c r="AJ20" s="1">
        <f>IFERROR(__xludf.DUMMYFUNCTION("""COMPUTED_VALUE"""),0.0)</f>
        <v>0</v>
      </c>
      <c r="AK20" s="1">
        <f>IFERROR(__xludf.DUMMYFUNCTION("""COMPUTED_VALUE"""),4.10625)</f>
        <v>4.10625</v>
      </c>
      <c r="AL20" s="1">
        <f>IFERROR(__xludf.DUMMYFUNCTION("""COMPUTED_VALUE"""),0.0)</f>
        <v>0</v>
      </c>
      <c r="AM20" s="1">
        <f>IFERROR(__xludf.DUMMYFUNCTION("""COMPUTED_VALUE"""),0.0)</f>
        <v>0</v>
      </c>
      <c r="AN20" s="1">
        <f>IFERROR(__xludf.DUMMYFUNCTION("""COMPUTED_VALUE"""),0.0)</f>
        <v>0</v>
      </c>
      <c r="AO20" s="1">
        <f>IFERROR(__xludf.DUMMYFUNCTION("""COMPUTED_VALUE"""),0.0)</f>
        <v>0</v>
      </c>
      <c r="AP20" s="1">
        <f>IFERROR(__xludf.DUMMYFUNCTION("""COMPUTED_VALUE"""),0.0)</f>
        <v>0</v>
      </c>
      <c r="AQ20" s="1">
        <f>IFERROR(__xludf.DUMMYFUNCTION("""COMPUTED_VALUE"""),0.0)</f>
        <v>0</v>
      </c>
      <c r="AT20" s="1"/>
      <c r="AU20" s="1"/>
      <c r="AV20" s="1"/>
      <c r="AW20" s="1"/>
      <c r="AX20" s="1" t="str">
        <f>IFERROR(__xludf.DUMMYFUNCTION("""COMPUTED_VALUE"""),"X")</f>
        <v>X</v>
      </c>
      <c r="AY20" s="1"/>
      <c r="AZ20" s="1" t="str">
        <f>IFERROR(__xludf.DUMMYFUNCTION("""COMPUTED_VALUE"""),"X")</f>
        <v>X</v>
      </c>
      <c r="BA20" s="1"/>
      <c r="BB20" s="1"/>
      <c r="BC20" s="54"/>
      <c r="BD20" s="1">
        <f>IFERROR(__xludf.DUMMYFUNCTION("""COMPUTED_VALUE"""),0.0)</f>
        <v>0</v>
      </c>
      <c r="BE20" s="1">
        <f>IFERROR(__xludf.DUMMYFUNCTION("""COMPUTED_VALUE"""),0.0)</f>
        <v>0</v>
      </c>
      <c r="BF20" s="1">
        <f>IFERROR(__xludf.DUMMYFUNCTION("""COMPUTED_VALUE"""),0.0)</f>
        <v>0</v>
      </c>
      <c r="BG20" s="1">
        <f>IFERROR(__xludf.DUMMYFUNCTION("""COMPUTED_VALUE"""),0.0)</f>
        <v>0</v>
      </c>
      <c r="BH20" s="1">
        <f>IFERROR(__xludf.DUMMYFUNCTION("""COMPUTED_VALUE"""),16.25875)</f>
        <v>16.25875</v>
      </c>
      <c r="BI20" s="1">
        <f>IFERROR(__xludf.DUMMYFUNCTION("""COMPUTED_VALUE"""),0.0)</f>
        <v>0</v>
      </c>
      <c r="BJ20" s="1">
        <f>IFERROR(__xludf.DUMMYFUNCTION("""COMPUTED_VALUE"""),2.215)</f>
        <v>2.215</v>
      </c>
      <c r="BK20" s="1">
        <f>IFERROR(__xludf.DUMMYFUNCTION("""COMPUTED_VALUE"""),0.0)</f>
        <v>0</v>
      </c>
      <c r="BL20" s="1">
        <f>IFERROR(__xludf.DUMMYFUNCTION("""COMPUTED_VALUE"""),0.0)</f>
        <v>0</v>
      </c>
      <c r="BM20" s="1">
        <f>IFERROR(__xludf.DUMMYFUNCTION("""COMPUTED_VALUE"""),0.0)</f>
        <v>0</v>
      </c>
      <c r="BO20" s="52">
        <f t="shared" si="2"/>
        <v>0</v>
      </c>
      <c r="BP20" s="1">
        <f t="shared" si="3"/>
        <v>2</v>
      </c>
      <c r="BQ20" s="1">
        <f t="shared" si="4"/>
        <v>8</v>
      </c>
      <c r="BR20" s="54">
        <f t="shared" si="5"/>
        <v>10</v>
      </c>
      <c r="BS20" s="1">
        <f>IFS(N20="W", 'Round Bonuses'!$C$13, N20="X", 'Round Bonuses'!$C$12, M20="X", 'Round Bonuses'!$C$11, L20="X", 'Round Bonuses'!$C$10, K20="X", 'Round Bonuses'!$C$9, J20="X", 'Round Bonuses'!$C$8, I20="X", 'Round Bonuses'!$C$7, H20="X", 'Round Bonuses'!$C$6, G20="X", 'Round Bonuses'!$C$5, F20="X", 'Round Bonuses'!$C$4, E20="X", 'Round Bonuses'!$C$3, D20="X", 'Round Bonuses'!$C$3, TRUE, 0)</f>
        <v>0</v>
      </c>
      <c r="BT20" s="1">
        <f>IF(not(counta(D20:J20)), IFS(AI20="W", 'Round Bonuses'!$F$14, AI20="X", 'Round Bonuses'!$F$13, AH20="X", 'Round Bonuses'!$F$12, AG20="X", 'Round Bonuses'!$F$11, AF20="X", 'Round Bonuses'!$F$10, AE20="X", 'Round Bonuses'!$F$9, AD20="X", 'Round Bonuses'!$F$8, AC20="X", 'Round Bonuses'!$F$7, AB20="X", 'Round Bonuses'!$F$6, TRUE, 0), IF(AA20="X",'Round Bonuses'!$E$7, 0) +IF(AB20="X", 'Round Bonuses'!$E$6, 0)+if(AC20="X",'Round Bonuses'!$E$7, 0)+IF(AD20="X", 'Round Bonuses'!$E$8, 0)+IFS(AI20="W", 'Round Bonuses'!$G$14, AI20="X", 'Round Bonuses'!$G$13, AH20="X", 'Round Bonuses'!$G$12, AG20="X", 'Round Bonuses'!$G$11, AF20="X", 'Round Bonuses'!$G$10, AE20="X", 'Round Bonuses'!$G$9, TRUE, 0))</f>
        <v>1.8</v>
      </c>
      <c r="BU20" s="1">
        <f>IF(AND(not(counta(D20:I20)),not(counta(AB20:AD20))), IFS(BC20="W", 'Round Bonuses'!$J$14, BC20="X", 'Round Bonuses'!$J$13, BB20="X", 'Round Bonuses'!$J$12, BA20="X", 'Round Bonuses'!$J$11, AZ20="X", 'Round Bonuses'!$J$10, AY20="X", 'Round Bonuses'!$J$9, AX20="X", 'Round Bonuses'!$J$8, AW20="X", 'Round Bonuses'!$J$7, AV20="X", 'Round Bonuses'!$J$6, AU20="X", 'Round Bonuses'!$J$5, AT20="X", 'Round Bonuses'!$J$4, TRUE, 0), SWITCH(AS20, "P", 'Round Bonuses'!$I$4,"B", 'Round Bonuses'!$I$5, 0) +IF(AU20="X", 'Round Bonuses'!$I$5, 0)+IF(AV20="X", 'Round Bonuses'!$I$6, 0)+IF(AW20="X", 'Round Bonuses'!$I$7, 0)+IF(AX20="X", 'Round Bonuses'!$I$8, 0)+IFS(BC20="W", 'Round Bonuses'!$K$14, BC20="X", 'Round Bonuses'!$K$13, BB20="X", 'Round Bonuses'!$K$12, BA20="X", 'Round Bonuses'!$K$11, AZ20="X", 'Round Bonuses'!$K$10, AY20="X", 'Round Bonuses'!$K$9, TRUE, 0))</f>
        <v>2.7</v>
      </c>
      <c r="BV20" s="54">
        <f t="shared" si="6"/>
        <v>4.5</v>
      </c>
      <c r="BW20" s="1">
        <f t="shared" si="7"/>
        <v>22.58</v>
      </c>
      <c r="BX20" s="57">
        <f t="shared" si="8"/>
        <v>6.758</v>
      </c>
      <c r="BZ20" s="58" t="str">
        <f t="shared" si="9"/>
        <v>AZ</v>
      </c>
      <c r="CA20" s="1" t="str">
        <f t="shared" si="10"/>
        <v>Netherlands</v>
      </c>
      <c r="CB20" s="1">
        <f t="shared" si="11"/>
        <v>6.758</v>
      </c>
      <c r="CC20" s="1">
        <f t="shared" si="12"/>
        <v>10</v>
      </c>
      <c r="CD20" s="1" t="s">
        <v>298</v>
      </c>
      <c r="CE20" s="1" t="s">
        <v>17</v>
      </c>
      <c r="CF20" s="49">
        <v>11.944531249999999</v>
      </c>
      <c r="CG20" s="1">
        <v>8.0</v>
      </c>
      <c r="CH20" s="1">
        <f t="shared" si="16"/>
        <v>18</v>
      </c>
      <c r="CI20" s="1" t="str">
        <f t="shared" si="13"/>
        <v>Manchester United</v>
      </c>
      <c r="CJ20" s="49">
        <f t="shared" ref="CJ20:CK20" si="32">CF20</f>
        <v>11.94453125</v>
      </c>
      <c r="CK20" s="1">
        <f t="shared" si="32"/>
        <v>8</v>
      </c>
      <c r="CO20" s="1" t="str">
        <f t="shared" si="15"/>
        <v>England</v>
      </c>
    </row>
    <row r="21">
      <c r="A21" s="1" t="str">
        <f>'Strength Coefficients'!AJ20</f>
        <v>Bala Town</v>
      </c>
      <c r="B21" s="1">
        <f>'Strength Coefficients'!AK20</f>
        <v>0.51</v>
      </c>
      <c r="C21" s="1" t="str">
        <f>'Strength Coefficients'!AL20</f>
        <v>Wales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52">
        <f>IFERROR(__xludf.DUMMYFUNCTION("""COMPUTED_VALUE"""),0.0)</f>
        <v>0</v>
      </c>
      <c r="P21" s="1">
        <f>IFERROR(__xludf.DUMMYFUNCTION("""COMPUTED_VALUE"""),0.0)</f>
        <v>0</v>
      </c>
      <c r="Q21" s="1">
        <f>IFERROR(__xludf.DUMMYFUNCTION("""COMPUTED_VALUE"""),0.0)</f>
        <v>0</v>
      </c>
      <c r="R21" s="1">
        <f>IFERROR(__xludf.DUMMYFUNCTION("""COMPUTED_VALUE"""),0.0)</f>
        <v>0</v>
      </c>
      <c r="S21" s="1">
        <f>IFERROR(__xludf.DUMMYFUNCTION("""COMPUTED_VALUE"""),0.0)</f>
        <v>0</v>
      </c>
      <c r="T21" s="1">
        <f>IFERROR(__xludf.DUMMYFUNCTION("""COMPUTED_VALUE"""),0.0)</f>
        <v>0</v>
      </c>
      <c r="U21" s="1">
        <f>IFERROR(__xludf.DUMMYFUNCTION("""COMPUTED_VALUE"""),0.0)</f>
        <v>0</v>
      </c>
      <c r="V21" s="1">
        <f>IFERROR(__xludf.DUMMYFUNCTION("""COMPUTED_VALUE"""),0.0)</f>
        <v>0</v>
      </c>
      <c r="W21" s="1">
        <f>IFERROR(__xludf.DUMMYFUNCTION("""COMPUTED_VALUE"""),0.0)</f>
        <v>0</v>
      </c>
      <c r="X21" s="1">
        <f>IFERROR(__xludf.DUMMYFUNCTION("""COMPUTED_VALUE"""),0.0)</f>
        <v>0</v>
      </c>
      <c r="Y21" s="1">
        <f>IFERROR(__xludf.DUMMYFUNCTION("""COMPUTED_VALUE"""),0.0)</f>
        <v>0</v>
      </c>
      <c r="AA21" s="50"/>
      <c r="AB21" s="1"/>
      <c r="AC21" s="1"/>
      <c r="AD21" s="1"/>
      <c r="AE21" s="1"/>
      <c r="AF21" s="1"/>
      <c r="AG21" s="1"/>
      <c r="AH21" s="1"/>
      <c r="AI21" s="54"/>
      <c r="AJ21" s="1">
        <f>IFERROR(__xludf.DUMMYFUNCTION("""COMPUTED_VALUE"""),0.0)</f>
        <v>0</v>
      </c>
      <c r="AK21" s="1">
        <f>IFERROR(__xludf.DUMMYFUNCTION("""COMPUTED_VALUE"""),0.0)</f>
        <v>0</v>
      </c>
      <c r="AL21" s="1">
        <f>IFERROR(__xludf.DUMMYFUNCTION("""COMPUTED_VALUE"""),0.0)</f>
        <v>0</v>
      </c>
      <c r="AM21" s="1">
        <f>IFERROR(__xludf.DUMMYFUNCTION("""COMPUTED_VALUE"""),0.0)</f>
        <v>0</v>
      </c>
      <c r="AN21" s="1">
        <f>IFERROR(__xludf.DUMMYFUNCTION("""COMPUTED_VALUE"""),0.0)</f>
        <v>0</v>
      </c>
      <c r="AO21" s="1">
        <f>IFERROR(__xludf.DUMMYFUNCTION("""COMPUTED_VALUE"""),0.0)</f>
        <v>0</v>
      </c>
      <c r="AP21" s="1">
        <f>IFERROR(__xludf.DUMMYFUNCTION("""COMPUTED_VALUE"""),0.0)</f>
        <v>0</v>
      </c>
      <c r="AQ21" s="1">
        <f>IFERROR(__xludf.DUMMYFUNCTION("""COMPUTED_VALUE"""),0.0)</f>
        <v>0</v>
      </c>
      <c r="AT21" s="1" t="str">
        <f>IFERROR(__xludf.DUMMYFUNCTION("""COMPUTED_VALUE"""),"X")</f>
        <v>X</v>
      </c>
      <c r="AU21" s="1"/>
      <c r="AV21" s="1"/>
      <c r="AW21" s="1"/>
      <c r="AX21" s="1"/>
      <c r="AY21" s="1"/>
      <c r="AZ21" s="1"/>
      <c r="BA21" s="1"/>
      <c r="BB21" s="1"/>
      <c r="BC21" s="54"/>
      <c r="BD21" s="1">
        <f>IFERROR(__xludf.DUMMYFUNCTION("""COMPUTED_VALUE"""),0.7300000000000001)</f>
        <v>0.73</v>
      </c>
      <c r="BE21" s="1">
        <f>IFERROR(__xludf.DUMMYFUNCTION("""COMPUTED_VALUE"""),0.0)</f>
        <v>0</v>
      </c>
      <c r="BF21" s="1">
        <f>IFERROR(__xludf.DUMMYFUNCTION("""COMPUTED_VALUE"""),0.0)</f>
        <v>0</v>
      </c>
      <c r="BG21" s="1">
        <f>IFERROR(__xludf.DUMMYFUNCTION("""COMPUTED_VALUE"""),0.0)</f>
        <v>0</v>
      </c>
      <c r="BH21" s="1">
        <f>IFERROR(__xludf.DUMMYFUNCTION("""COMPUTED_VALUE"""),0.0)</f>
        <v>0</v>
      </c>
      <c r="BI21" s="1">
        <f>IFERROR(__xludf.DUMMYFUNCTION("""COMPUTED_VALUE"""),0.0)</f>
        <v>0</v>
      </c>
      <c r="BJ21" s="1">
        <f>IFERROR(__xludf.DUMMYFUNCTION("""COMPUTED_VALUE"""),0.0)</f>
        <v>0</v>
      </c>
      <c r="BK21" s="1">
        <f>IFERROR(__xludf.DUMMYFUNCTION("""COMPUTED_VALUE"""),0.0)</f>
        <v>0</v>
      </c>
      <c r="BL21" s="1">
        <f>IFERROR(__xludf.DUMMYFUNCTION("""COMPUTED_VALUE"""),0.0)</f>
        <v>0</v>
      </c>
      <c r="BM21" s="1">
        <f>IFERROR(__xludf.DUMMYFUNCTION("""COMPUTED_VALUE"""),0.0)</f>
        <v>0</v>
      </c>
      <c r="BO21" s="52">
        <f t="shared" si="2"/>
        <v>0</v>
      </c>
      <c r="BP21" s="1">
        <f t="shared" si="3"/>
        <v>0</v>
      </c>
      <c r="BQ21" s="1">
        <f t="shared" si="4"/>
        <v>2</v>
      </c>
      <c r="BR21" s="54">
        <f t="shared" si="5"/>
        <v>2</v>
      </c>
      <c r="BS21" s="1">
        <f>IFS(N21="W", 'Round Bonuses'!$C$13, N21="X", 'Round Bonuses'!$C$12, M21="X", 'Round Bonuses'!$C$11, L21="X", 'Round Bonuses'!$C$10, K21="X", 'Round Bonuses'!$C$9, J21="X", 'Round Bonuses'!$C$8, I21="X", 'Round Bonuses'!$C$7, H21="X", 'Round Bonuses'!$C$6, G21="X", 'Round Bonuses'!$C$5, F21="X", 'Round Bonuses'!$C$4, E21="X", 'Round Bonuses'!$C$3, D21="X", 'Round Bonuses'!$C$3, TRUE, 0)</f>
        <v>0</v>
      </c>
      <c r="BT21" s="1">
        <f>IF(not(counta(D21:J21)), IFS(AI21="W", 'Round Bonuses'!$F$14, AI21="X", 'Round Bonuses'!$F$13, AH21="X", 'Round Bonuses'!$F$12, AG21="X", 'Round Bonuses'!$F$11, AF21="X", 'Round Bonuses'!$F$10, AE21="X", 'Round Bonuses'!$F$9, AD21="X", 'Round Bonuses'!$F$8, AC21="X", 'Round Bonuses'!$F$7, AB21="X", 'Round Bonuses'!$F$6, TRUE, 0), IF(AA21="X",'Round Bonuses'!$E$7, 0) +IF(AB21="X", 'Round Bonuses'!$E$6, 0)+if(AC21="X",'Round Bonuses'!$E$7, 0)+IF(AD21="X", 'Round Bonuses'!$E$8, 0)+IFS(AI21="W", 'Round Bonuses'!$G$14, AI21="X", 'Round Bonuses'!$G$13, AH21="X", 'Round Bonuses'!$G$12, AG21="X", 'Round Bonuses'!$G$11, AF21="X", 'Round Bonuses'!$G$10, AE21="X", 'Round Bonuses'!$G$9, TRUE, 0))</f>
        <v>0</v>
      </c>
      <c r="BU21" s="1">
        <f>IF(AND(not(counta(D21:I21)),not(counta(AB21:AD21))), IFS(BC21="W", 'Round Bonuses'!$J$14, BC21="X", 'Round Bonuses'!$J$13, BB21="X", 'Round Bonuses'!$J$12, BA21="X", 'Round Bonuses'!$J$11, AZ21="X", 'Round Bonuses'!$J$10, AY21="X", 'Round Bonuses'!$J$9, AX21="X", 'Round Bonuses'!$J$8, AW21="X", 'Round Bonuses'!$J$7, AV21="X", 'Round Bonuses'!$J$6, AU21="X", 'Round Bonuses'!$J$5, AT21="X", 'Round Bonuses'!$J$4, TRUE, 0), SWITCH(AS21, "P", 'Round Bonuses'!$I$4,"B", 'Round Bonuses'!$I$5, 0) +IF(AU21="X", 'Round Bonuses'!$I$5, 0)+IF(AV21="X", 'Round Bonuses'!$I$6, 0)+IF(AW21="X", 'Round Bonuses'!$I$7, 0)+IF(AX21="X", 'Round Bonuses'!$I$8, 0)+IFS(BC21="W", 'Round Bonuses'!$K$14, BC21="X", 'Round Bonuses'!$K$13, BB21="X", 'Round Bonuses'!$K$12, BA21="X", 'Round Bonuses'!$K$11, AZ21="X", 'Round Bonuses'!$K$10, AY21="X", 'Round Bonuses'!$K$9, TRUE, 0))</f>
        <v>0.2</v>
      </c>
      <c r="BV21" s="54">
        <f t="shared" si="6"/>
        <v>0.2</v>
      </c>
      <c r="BW21" s="1">
        <f t="shared" si="7"/>
        <v>0.73</v>
      </c>
      <c r="BX21" s="57">
        <f t="shared" si="8"/>
        <v>0.565</v>
      </c>
      <c r="BZ21" s="58" t="str">
        <f t="shared" si="9"/>
        <v>Bala Town</v>
      </c>
      <c r="CA21" s="1" t="str">
        <f t="shared" si="10"/>
        <v>Wales</v>
      </c>
      <c r="CB21" s="1">
        <f t="shared" si="11"/>
        <v>0.565</v>
      </c>
      <c r="CC21" s="1">
        <f t="shared" si="12"/>
        <v>2</v>
      </c>
      <c r="CD21" s="1" t="s">
        <v>367</v>
      </c>
      <c r="CE21" s="1" t="s">
        <v>58</v>
      </c>
      <c r="CF21" s="49">
        <v>11.808125</v>
      </c>
      <c r="CG21" s="1">
        <v>8.0</v>
      </c>
      <c r="CH21" s="1">
        <f t="shared" si="16"/>
        <v>19</v>
      </c>
      <c r="CI21" s="1" t="str">
        <f t="shared" si="13"/>
        <v>Lille</v>
      </c>
      <c r="CJ21" s="49">
        <f t="shared" ref="CJ21:CK21" si="33">CF21</f>
        <v>11.808125</v>
      </c>
      <c r="CK21" s="1">
        <f t="shared" si="33"/>
        <v>8</v>
      </c>
      <c r="CO21" s="1" t="str">
        <f t="shared" si="15"/>
        <v>France</v>
      </c>
    </row>
    <row r="22">
      <c r="A22" s="1" t="str">
        <f>'Strength Coefficients'!AJ21</f>
        <v>Barcelona</v>
      </c>
      <c r="B22" s="1">
        <f>'Strength Coefficients'!AK21</f>
        <v>0.97</v>
      </c>
      <c r="C22" s="1" t="str">
        <f>'Strength Coefficients'!AL21</f>
        <v>Spain</v>
      </c>
      <c r="D22" s="1"/>
      <c r="E22" s="1"/>
      <c r="F22" s="1"/>
      <c r="G22" s="1"/>
      <c r="H22" s="1"/>
      <c r="I22" s="1"/>
      <c r="J22" s="1" t="str">
        <f>IFERROR(__xludf.DUMMYFUNCTION("""COMPUTED_VALUE"""),"X")</f>
        <v>X</v>
      </c>
      <c r="K22" s="1"/>
      <c r="L22" s="1"/>
      <c r="M22" s="1"/>
      <c r="N22" s="1"/>
      <c r="O22" s="52">
        <f>IFERROR(__xludf.DUMMYFUNCTION("""COMPUTED_VALUE"""),0.0)</f>
        <v>0</v>
      </c>
      <c r="P22" s="1">
        <f>IFERROR(__xludf.DUMMYFUNCTION("""COMPUTED_VALUE"""),0.0)</f>
        <v>0</v>
      </c>
      <c r="Q22" s="1">
        <f>IFERROR(__xludf.DUMMYFUNCTION("""COMPUTED_VALUE"""),0.0)</f>
        <v>0</v>
      </c>
      <c r="R22" s="1">
        <f>IFERROR(__xludf.DUMMYFUNCTION("""COMPUTED_VALUE"""),0.0)</f>
        <v>0</v>
      </c>
      <c r="S22" s="1">
        <f>IFERROR(__xludf.DUMMYFUNCTION("""COMPUTED_VALUE"""),0.0)</f>
        <v>0</v>
      </c>
      <c r="T22" s="1">
        <f>IFERROR(__xludf.DUMMYFUNCTION("""COMPUTED_VALUE"""),0.0)</f>
        <v>0</v>
      </c>
      <c r="U22" s="1">
        <f>IFERROR(__xludf.DUMMYFUNCTION("""COMPUTED_VALUE"""),11.082500000000001)</f>
        <v>11.0825</v>
      </c>
      <c r="V22" s="1">
        <f>IFERROR(__xludf.DUMMYFUNCTION("""COMPUTED_VALUE"""),0.0)</f>
        <v>0</v>
      </c>
      <c r="W22" s="1">
        <f>IFERROR(__xludf.DUMMYFUNCTION("""COMPUTED_VALUE"""),0.0)</f>
        <v>0</v>
      </c>
      <c r="X22" s="1">
        <f>IFERROR(__xludf.DUMMYFUNCTION("""COMPUTED_VALUE"""),0.0)</f>
        <v>0</v>
      </c>
      <c r="Y22" s="1">
        <f>IFERROR(__xludf.DUMMYFUNCTION("""COMPUTED_VALUE"""),0.0)</f>
        <v>0</v>
      </c>
      <c r="AA22" s="50"/>
      <c r="AB22" s="1"/>
      <c r="AC22" s="1"/>
      <c r="AD22" s="1"/>
      <c r="AE22" s="1" t="str">
        <f>IFERROR(__xludf.DUMMYFUNCTION("""COMPUTED_VALUE"""),"X")</f>
        <v>X</v>
      </c>
      <c r="AF22" s="1" t="str">
        <f>IFERROR(__xludf.DUMMYFUNCTION("""COMPUTED_VALUE"""),"X")</f>
        <v>X</v>
      </c>
      <c r="AG22" s="1" t="str">
        <f>IFERROR(__xludf.DUMMYFUNCTION("""COMPUTED_VALUE"""),"X")</f>
        <v>X</v>
      </c>
      <c r="AH22" s="1"/>
      <c r="AI22" s="54"/>
      <c r="AJ22" s="1">
        <f>IFERROR(__xludf.DUMMYFUNCTION("""COMPUTED_VALUE"""),0.0)</f>
        <v>0</v>
      </c>
      <c r="AK22" s="1">
        <f>IFERROR(__xludf.DUMMYFUNCTION("""COMPUTED_VALUE"""),0.0)</f>
        <v>0</v>
      </c>
      <c r="AL22" s="1">
        <f>IFERROR(__xludf.DUMMYFUNCTION("""COMPUTED_VALUE"""),0.0)</f>
        <v>0</v>
      </c>
      <c r="AM22" s="1">
        <f>IFERROR(__xludf.DUMMYFUNCTION("""COMPUTED_VALUE"""),5.75)</f>
        <v>5.75</v>
      </c>
      <c r="AN22" s="1">
        <f>IFERROR(__xludf.DUMMYFUNCTION("""COMPUTED_VALUE"""),5.39)</f>
        <v>5.39</v>
      </c>
      <c r="AO22" s="1">
        <f>IFERROR(__xludf.DUMMYFUNCTION("""COMPUTED_VALUE"""),2.665)</f>
        <v>2.665</v>
      </c>
      <c r="AP22" s="1">
        <f>IFERROR(__xludf.DUMMYFUNCTION("""COMPUTED_VALUE"""),0.0)</f>
        <v>0</v>
      </c>
      <c r="AQ22" s="1">
        <f>IFERROR(__xludf.DUMMYFUNCTION("""COMPUTED_VALUE"""),0.0)</f>
        <v>0</v>
      </c>
      <c r="AT22" s="1"/>
      <c r="AU22" s="1"/>
      <c r="AV22" s="1"/>
      <c r="AW22" s="1"/>
      <c r="AX22" s="1"/>
      <c r="AY22" s="1"/>
      <c r="AZ22" s="1"/>
      <c r="BA22" s="1"/>
      <c r="BB22" s="1"/>
      <c r="BC22" s="54"/>
      <c r="BD22" s="1">
        <f>IFERROR(__xludf.DUMMYFUNCTION("""COMPUTED_VALUE"""),0.0)</f>
        <v>0</v>
      </c>
      <c r="BE22" s="1">
        <f>IFERROR(__xludf.DUMMYFUNCTION("""COMPUTED_VALUE"""),0.0)</f>
        <v>0</v>
      </c>
      <c r="BF22" s="1">
        <f>IFERROR(__xludf.DUMMYFUNCTION("""COMPUTED_VALUE"""),0.0)</f>
        <v>0</v>
      </c>
      <c r="BG22" s="1">
        <f>IFERROR(__xludf.DUMMYFUNCTION("""COMPUTED_VALUE"""),0.0)</f>
        <v>0</v>
      </c>
      <c r="BH22" s="1">
        <f>IFERROR(__xludf.DUMMYFUNCTION("""COMPUTED_VALUE"""),0.0)</f>
        <v>0</v>
      </c>
      <c r="BI22" s="1">
        <f>IFERROR(__xludf.DUMMYFUNCTION("""COMPUTED_VALUE"""),0.0)</f>
        <v>0</v>
      </c>
      <c r="BJ22" s="1">
        <f>IFERROR(__xludf.DUMMYFUNCTION("""COMPUTED_VALUE"""),0.0)</f>
        <v>0</v>
      </c>
      <c r="BK22" s="1">
        <f>IFERROR(__xludf.DUMMYFUNCTION("""COMPUTED_VALUE"""),0.0)</f>
        <v>0</v>
      </c>
      <c r="BL22" s="1">
        <f>IFERROR(__xludf.DUMMYFUNCTION("""COMPUTED_VALUE"""),0.0)</f>
        <v>0</v>
      </c>
      <c r="BM22" s="1">
        <f>IFERROR(__xludf.DUMMYFUNCTION("""COMPUTED_VALUE"""),0.0)</f>
        <v>0</v>
      </c>
      <c r="BO22" s="52">
        <f t="shared" si="2"/>
        <v>6</v>
      </c>
      <c r="BP22" s="1">
        <f t="shared" si="3"/>
        <v>6</v>
      </c>
      <c r="BQ22" s="1">
        <f t="shared" si="4"/>
        <v>0</v>
      </c>
      <c r="BR22" s="54">
        <f t="shared" si="5"/>
        <v>12</v>
      </c>
      <c r="BS22" s="1">
        <f>IFS(N22="W", 'Round Bonuses'!$C$13, N22="X", 'Round Bonuses'!$C$12, M22="X", 'Round Bonuses'!$C$11, L22="X", 'Round Bonuses'!$C$10, K22="X", 'Round Bonuses'!$C$9, J22="X", 'Round Bonuses'!$C$8, I22="X", 'Round Bonuses'!$C$7, H22="X", 'Round Bonuses'!$C$6, G22="X", 'Round Bonuses'!$C$5, F22="X", 'Round Bonuses'!$C$4, E22="X", 'Round Bonuses'!$C$3, D22="X", 'Round Bonuses'!$C$3, TRUE, 0)</f>
        <v>6.6</v>
      </c>
      <c r="BT22" s="1">
        <f>IF(not(counta(D22:J22)), IFS(AI22="W", 'Round Bonuses'!$F$14, AI22="X", 'Round Bonuses'!$F$13, AH22="X", 'Round Bonuses'!$F$12, AG22="X", 'Round Bonuses'!$F$11, AF22="X", 'Round Bonuses'!$F$10, AE22="X", 'Round Bonuses'!$F$9, AD22="X", 'Round Bonuses'!$F$8, AC22="X", 'Round Bonuses'!$F$7, AB22="X", 'Round Bonuses'!$F$6, TRUE, 0), IF(AA22="X",'Round Bonuses'!$E$7, 0) +IF(AB22="X", 'Round Bonuses'!$E$6, 0)+if(AC22="X",'Round Bonuses'!$E$7, 0)+IF(AD22="X", 'Round Bonuses'!$E$8, 0)+IFS(AI22="W", 'Round Bonuses'!$G$14, AI22="X", 'Round Bonuses'!$G$13, AH22="X", 'Round Bonuses'!$G$12, AG22="X", 'Round Bonuses'!$G$11, AF22="X", 'Round Bonuses'!$G$10, AE22="X", 'Round Bonuses'!$G$9, TRUE, 0))</f>
        <v>3.6</v>
      </c>
      <c r="BU22" s="1">
        <f>IF(AND(not(counta(D22:I22)),not(counta(AB22:AD22))), IFS(BC22="W", 'Round Bonuses'!$J$14, BC22="X", 'Round Bonuses'!$J$13, BB22="X", 'Round Bonuses'!$J$12, BA22="X", 'Round Bonuses'!$J$11, AZ22="X", 'Round Bonuses'!$J$10, AY22="X", 'Round Bonuses'!$J$9, AX22="X", 'Round Bonuses'!$J$8, AW22="X", 'Round Bonuses'!$J$7, AV22="X", 'Round Bonuses'!$J$6, AU22="X", 'Round Bonuses'!$J$5, AT22="X", 'Round Bonuses'!$J$4, TRUE, 0), SWITCH(AS22, "P", 'Round Bonuses'!$I$4,"B", 'Round Bonuses'!$I$5, 0) +IF(AU22="X", 'Round Bonuses'!$I$5, 0)+IF(AV22="X", 'Round Bonuses'!$I$6, 0)+IF(AW22="X", 'Round Bonuses'!$I$7, 0)+IF(AX22="X", 'Round Bonuses'!$I$8, 0)+IFS(BC22="W", 'Round Bonuses'!$K$14, BC22="X", 'Round Bonuses'!$K$13, BB22="X", 'Round Bonuses'!$K$12, BA22="X", 'Round Bonuses'!$K$11, AZ22="X", 'Round Bonuses'!$K$10, AY22="X", 'Round Bonuses'!$K$9, TRUE, 0))</f>
        <v>0</v>
      </c>
      <c r="BV22" s="54">
        <f t="shared" si="6"/>
        <v>10.2</v>
      </c>
      <c r="BW22" s="1">
        <f t="shared" si="7"/>
        <v>24.8875</v>
      </c>
      <c r="BX22" s="57">
        <f t="shared" si="8"/>
        <v>12.27395833</v>
      </c>
      <c r="BZ22" s="58" t="str">
        <f t="shared" si="9"/>
        <v>Barcelona</v>
      </c>
      <c r="CA22" s="1" t="str">
        <f t="shared" si="10"/>
        <v>Spain</v>
      </c>
      <c r="CB22" s="1">
        <f t="shared" si="11"/>
        <v>12.27395833</v>
      </c>
      <c r="CC22" s="1">
        <f t="shared" si="12"/>
        <v>12</v>
      </c>
      <c r="CD22" s="1" t="s">
        <v>421</v>
      </c>
      <c r="CE22" s="1" t="s">
        <v>49</v>
      </c>
      <c r="CF22" s="49">
        <v>11.711875</v>
      </c>
      <c r="CG22" s="1">
        <v>8.0</v>
      </c>
      <c r="CH22" s="1">
        <f t="shared" si="16"/>
        <v>20</v>
      </c>
      <c r="CI22" s="1" t="str">
        <f t="shared" si="13"/>
        <v>Inter Milan</v>
      </c>
      <c r="CJ22" s="49">
        <f t="shared" ref="CJ22:CK22" si="34">CF22</f>
        <v>11.711875</v>
      </c>
      <c r="CK22" s="1">
        <f t="shared" si="34"/>
        <v>8</v>
      </c>
      <c r="CO22" s="1" t="str">
        <f t="shared" si="15"/>
        <v>Italy</v>
      </c>
    </row>
    <row r="23">
      <c r="A23" s="1" t="str">
        <f>'Strength Coefficients'!AJ22</f>
        <v>Basel</v>
      </c>
      <c r="B23" s="1">
        <f>'Strength Coefficients'!AK22</f>
        <v>0.82</v>
      </c>
      <c r="C23" s="1" t="str">
        <f>'Strength Coefficients'!AL22</f>
        <v>Switzerland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52">
        <f>IFERROR(__xludf.DUMMYFUNCTION("""COMPUTED_VALUE"""),0.0)</f>
        <v>0</v>
      </c>
      <c r="P23" s="1">
        <f>IFERROR(__xludf.DUMMYFUNCTION("""COMPUTED_VALUE"""),0.0)</f>
        <v>0</v>
      </c>
      <c r="Q23" s="1">
        <f>IFERROR(__xludf.DUMMYFUNCTION("""COMPUTED_VALUE"""),0.0)</f>
        <v>0</v>
      </c>
      <c r="R23" s="1">
        <f>IFERROR(__xludf.DUMMYFUNCTION("""COMPUTED_VALUE"""),0.0)</f>
        <v>0</v>
      </c>
      <c r="S23" s="1">
        <f>IFERROR(__xludf.DUMMYFUNCTION("""COMPUTED_VALUE"""),0.0)</f>
        <v>0</v>
      </c>
      <c r="T23" s="1">
        <f>IFERROR(__xludf.DUMMYFUNCTION("""COMPUTED_VALUE"""),0.0)</f>
        <v>0</v>
      </c>
      <c r="U23" s="1">
        <f>IFERROR(__xludf.DUMMYFUNCTION("""COMPUTED_VALUE"""),0.0)</f>
        <v>0</v>
      </c>
      <c r="V23" s="1">
        <f>IFERROR(__xludf.DUMMYFUNCTION("""COMPUTED_VALUE"""),0.0)</f>
        <v>0</v>
      </c>
      <c r="W23" s="1">
        <f>IFERROR(__xludf.DUMMYFUNCTION("""COMPUTED_VALUE"""),0.0)</f>
        <v>0</v>
      </c>
      <c r="X23" s="1">
        <f>IFERROR(__xludf.DUMMYFUNCTION("""COMPUTED_VALUE"""),0.0)</f>
        <v>0</v>
      </c>
      <c r="Y23" s="1">
        <f>IFERROR(__xludf.DUMMYFUNCTION("""COMPUTED_VALUE"""),0.0)</f>
        <v>0</v>
      </c>
      <c r="AA23" s="50"/>
      <c r="AB23" s="1"/>
      <c r="AC23" s="1"/>
      <c r="AD23" s="1"/>
      <c r="AE23" s="1"/>
      <c r="AF23" s="1"/>
      <c r="AG23" s="1"/>
      <c r="AH23" s="1"/>
      <c r="AI23" s="54"/>
      <c r="AJ23" s="1">
        <f>IFERROR(__xludf.DUMMYFUNCTION("""COMPUTED_VALUE"""),0.0)</f>
        <v>0</v>
      </c>
      <c r="AK23" s="1">
        <f>IFERROR(__xludf.DUMMYFUNCTION("""COMPUTED_VALUE"""),0.0)</f>
        <v>0</v>
      </c>
      <c r="AL23" s="1">
        <f>IFERROR(__xludf.DUMMYFUNCTION("""COMPUTED_VALUE"""),0.0)</f>
        <v>0</v>
      </c>
      <c r="AM23" s="1">
        <f>IFERROR(__xludf.DUMMYFUNCTION("""COMPUTED_VALUE"""),0.0)</f>
        <v>0</v>
      </c>
      <c r="AN23" s="1">
        <f>IFERROR(__xludf.DUMMYFUNCTION("""COMPUTED_VALUE"""),0.0)</f>
        <v>0</v>
      </c>
      <c r="AO23" s="1">
        <f>IFERROR(__xludf.DUMMYFUNCTION("""COMPUTED_VALUE"""),0.0)</f>
        <v>0</v>
      </c>
      <c r="AP23" s="1">
        <f>IFERROR(__xludf.DUMMYFUNCTION("""COMPUTED_VALUE"""),0.0)</f>
        <v>0</v>
      </c>
      <c r="AQ23" s="1">
        <f>IFERROR(__xludf.DUMMYFUNCTION("""COMPUTED_VALUE"""),0.0)</f>
        <v>0</v>
      </c>
      <c r="AT23" s="1"/>
      <c r="AU23" s="1" t="str">
        <f>IFERROR(__xludf.DUMMYFUNCTION("""COMPUTED_VALUE"""),"X")</f>
        <v>X</v>
      </c>
      <c r="AV23" s="1" t="str">
        <f>IFERROR(__xludf.DUMMYFUNCTION("""COMPUTED_VALUE"""),"X")</f>
        <v>X</v>
      </c>
      <c r="AW23" s="1" t="str">
        <f>IFERROR(__xludf.DUMMYFUNCTION("""COMPUTED_VALUE"""),"X")</f>
        <v>X</v>
      </c>
      <c r="AX23" s="1" t="str">
        <f>IFERROR(__xludf.DUMMYFUNCTION("""COMPUTED_VALUE"""),"X")</f>
        <v>X</v>
      </c>
      <c r="AY23" s="1"/>
      <c r="AZ23" s="1" t="str">
        <f>IFERROR(__xludf.DUMMYFUNCTION("""COMPUTED_VALUE"""),"X")</f>
        <v>X</v>
      </c>
      <c r="BA23" s="1"/>
      <c r="BB23" s="1"/>
      <c r="BC23" s="54"/>
      <c r="BD23" s="1">
        <f>IFERROR(__xludf.DUMMYFUNCTION("""COMPUTED_VALUE"""),0.0)</f>
        <v>0</v>
      </c>
      <c r="BE23" s="1">
        <f>IFERROR(__xludf.DUMMYFUNCTION("""COMPUTED_VALUE"""),5.175)</f>
        <v>5.175</v>
      </c>
      <c r="BF23" s="1">
        <f>IFERROR(__xludf.DUMMYFUNCTION("""COMPUTED_VALUE"""),5.606249999999999)</f>
        <v>5.60625</v>
      </c>
      <c r="BG23" s="1">
        <f>IFERROR(__xludf.DUMMYFUNCTION("""COMPUTED_VALUE"""),3.7925)</f>
        <v>3.7925</v>
      </c>
      <c r="BH23" s="1">
        <f>IFERROR(__xludf.DUMMYFUNCTION("""COMPUTED_VALUE"""),16.26875)</f>
        <v>16.26875</v>
      </c>
      <c r="BI23" s="1">
        <f>IFERROR(__xludf.DUMMYFUNCTION("""COMPUTED_VALUE"""),0.0)</f>
        <v>0</v>
      </c>
      <c r="BJ23" s="1">
        <f>IFERROR(__xludf.DUMMYFUNCTION("""COMPUTED_VALUE"""),1.5699999999999998)</f>
        <v>1.57</v>
      </c>
      <c r="BK23" s="1">
        <f>IFERROR(__xludf.DUMMYFUNCTION("""COMPUTED_VALUE"""),0.0)</f>
        <v>0</v>
      </c>
      <c r="BL23" s="1">
        <f>IFERROR(__xludf.DUMMYFUNCTION("""COMPUTED_VALUE"""),0.0)</f>
        <v>0</v>
      </c>
      <c r="BM23" s="1">
        <f>IFERROR(__xludf.DUMMYFUNCTION("""COMPUTED_VALUE"""),0.0)</f>
        <v>0</v>
      </c>
      <c r="BO23" s="52">
        <f t="shared" si="2"/>
        <v>0</v>
      </c>
      <c r="BP23" s="1">
        <f t="shared" si="3"/>
        <v>0</v>
      </c>
      <c r="BQ23" s="1">
        <f t="shared" si="4"/>
        <v>14</v>
      </c>
      <c r="BR23" s="54">
        <f t="shared" si="5"/>
        <v>14</v>
      </c>
      <c r="BS23" s="1">
        <f>IFS(N23="W", 'Round Bonuses'!$C$13, N23="X", 'Round Bonuses'!$C$12, M23="X", 'Round Bonuses'!$C$11, L23="X", 'Round Bonuses'!$C$10, K23="X", 'Round Bonuses'!$C$9, J23="X", 'Round Bonuses'!$C$8, I23="X", 'Round Bonuses'!$C$7, H23="X", 'Round Bonuses'!$C$6, G23="X", 'Round Bonuses'!$C$5, F23="X", 'Round Bonuses'!$C$4, E23="X", 'Round Bonuses'!$C$3, D23="X", 'Round Bonuses'!$C$3, TRUE, 0)</f>
        <v>0</v>
      </c>
      <c r="BT23" s="1">
        <f>IF(not(counta(D23:J23)), IFS(AI23="W", 'Round Bonuses'!$F$14, AI23="X", 'Round Bonuses'!$F$13, AH23="X", 'Round Bonuses'!$F$12, AG23="X", 'Round Bonuses'!$F$11, AF23="X", 'Round Bonuses'!$F$10, AE23="X", 'Round Bonuses'!$F$9, AD23="X", 'Round Bonuses'!$F$8, AC23="X", 'Round Bonuses'!$F$7, AB23="X", 'Round Bonuses'!$F$6, TRUE, 0), IF(AA23="X",'Round Bonuses'!$E$7, 0) +IF(AB23="X", 'Round Bonuses'!$E$6, 0)+if(AC23="X",'Round Bonuses'!$E$7, 0)+IF(AD23="X", 'Round Bonuses'!$E$8, 0)+IFS(AI23="W", 'Round Bonuses'!$G$14, AI23="X", 'Round Bonuses'!$G$13, AH23="X", 'Round Bonuses'!$G$12, AG23="X", 'Round Bonuses'!$G$11, AF23="X", 'Round Bonuses'!$G$10, AE23="X", 'Round Bonuses'!$G$9, TRUE, 0))</f>
        <v>0</v>
      </c>
      <c r="BU23" s="1">
        <f>IF(AND(not(counta(D23:I23)),not(counta(AB23:AD23))), IFS(BC23="W", 'Round Bonuses'!$J$14, BC23="X", 'Round Bonuses'!$J$13, BB23="X", 'Round Bonuses'!$J$12, BA23="X", 'Round Bonuses'!$J$11, AZ23="X", 'Round Bonuses'!$J$10, AY23="X", 'Round Bonuses'!$J$9, AX23="X", 'Round Bonuses'!$J$8, AW23="X", 'Round Bonuses'!$J$7, AV23="X", 'Round Bonuses'!$J$6, AU23="X", 'Round Bonuses'!$J$5, AT23="X", 'Round Bonuses'!$J$4, TRUE, 0), SWITCH(AS23, "P", 'Round Bonuses'!$I$4,"B", 'Round Bonuses'!$I$5, 0) +IF(AU23="X", 'Round Bonuses'!$I$5, 0)+IF(AV23="X", 'Round Bonuses'!$I$6, 0)+IF(AW23="X", 'Round Bonuses'!$I$7, 0)+IF(AX23="X", 'Round Bonuses'!$I$8, 0)+IFS(BC23="W", 'Round Bonuses'!$K$14, BC23="X", 'Round Bonuses'!$K$13, BB23="X", 'Round Bonuses'!$K$12, BA23="X", 'Round Bonuses'!$K$11, AZ23="X", 'Round Bonuses'!$K$10, AY23="X", 'Round Bonuses'!$K$9, TRUE, 0))</f>
        <v>3.9</v>
      </c>
      <c r="BV23" s="54">
        <f t="shared" si="6"/>
        <v>3.9</v>
      </c>
      <c r="BW23" s="1">
        <f t="shared" si="7"/>
        <v>32.4125</v>
      </c>
      <c r="BX23" s="57">
        <f t="shared" si="8"/>
        <v>6.215178571</v>
      </c>
      <c r="BZ23" s="58" t="str">
        <f t="shared" si="9"/>
        <v>Basel</v>
      </c>
      <c r="CA23" s="1" t="str">
        <f t="shared" si="10"/>
        <v>Switzerland</v>
      </c>
      <c r="CB23" s="1">
        <f t="shared" si="11"/>
        <v>6.215178571</v>
      </c>
      <c r="CC23" s="1">
        <f t="shared" si="12"/>
        <v>14</v>
      </c>
      <c r="CD23" s="1" t="s">
        <v>563</v>
      </c>
      <c r="CE23" s="1" t="s">
        <v>64</v>
      </c>
      <c r="CF23" s="49">
        <v>11.61578125</v>
      </c>
      <c r="CG23" s="1">
        <v>8.0</v>
      </c>
      <c r="CH23" s="1">
        <f t="shared" si="16"/>
        <v>21</v>
      </c>
      <c r="CI23" s="1" t="str">
        <f t="shared" si="13"/>
        <v>Sporting CP</v>
      </c>
      <c r="CJ23" s="49">
        <f t="shared" ref="CJ23:CK23" si="35">CF23</f>
        <v>11.61578125</v>
      </c>
      <c r="CK23" s="1">
        <f t="shared" si="35"/>
        <v>8</v>
      </c>
      <c r="CO23" s="1" t="str">
        <f t="shared" si="15"/>
        <v>Portugal</v>
      </c>
    </row>
    <row r="24">
      <c r="A24" s="1" t="str">
        <f>'Strength Coefficients'!AJ23</f>
        <v>BATE Borisov</v>
      </c>
      <c r="B24" s="1">
        <f>'Strength Coefficients'!AK23</f>
        <v>0.73</v>
      </c>
      <c r="C24" s="1" t="str">
        <f>'Strength Coefficients'!AL23</f>
        <v>Belarus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52">
        <f>IFERROR(__xludf.DUMMYFUNCTION("""COMPUTED_VALUE"""),0.0)</f>
        <v>0</v>
      </c>
      <c r="P24" s="1">
        <f>IFERROR(__xludf.DUMMYFUNCTION("""COMPUTED_VALUE"""),0.0)</f>
        <v>0</v>
      </c>
      <c r="Q24" s="1">
        <f>IFERROR(__xludf.DUMMYFUNCTION("""COMPUTED_VALUE"""),0.0)</f>
        <v>0</v>
      </c>
      <c r="R24" s="1">
        <f>IFERROR(__xludf.DUMMYFUNCTION("""COMPUTED_VALUE"""),0.0)</f>
        <v>0</v>
      </c>
      <c r="S24" s="1">
        <f>IFERROR(__xludf.DUMMYFUNCTION("""COMPUTED_VALUE"""),0.0)</f>
        <v>0</v>
      </c>
      <c r="T24" s="1">
        <f>IFERROR(__xludf.DUMMYFUNCTION("""COMPUTED_VALUE"""),0.0)</f>
        <v>0</v>
      </c>
      <c r="U24" s="1">
        <f>IFERROR(__xludf.DUMMYFUNCTION("""COMPUTED_VALUE"""),0.0)</f>
        <v>0</v>
      </c>
      <c r="V24" s="1">
        <f>IFERROR(__xludf.DUMMYFUNCTION("""COMPUTED_VALUE"""),0.0)</f>
        <v>0</v>
      </c>
      <c r="W24" s="1">
        <f>IFERROR(__xludf.DUMMYFUNCTION("""COMPUTED_VALUE"""),0.0)</f>
        <v>0</v>
      </c>
      <c r="X24" s="1">
        <f>IFERROR(__xludf.DUMMYFUNCTION("""COMPUTED_VALUE"""),0.0)</f>
        <v>0</v>
      </c>
      <c r="Y24" s="1">
        <f>IFERROR(__xludf.DUMMYFUNCTION("""COMPUTED_VALUE"""),0.0)</f>
        <v>0</v>
      </c>
      <c r="AA24" s="50"/>
      <c r="AB24" s="1"/>
      <c r="AC24" s="1"/>
      <c r="AD24" s="1"/>
      <c r="AE24" s="1"/>
      <c r="AF24" s="1"/>
      <c r="AG24" s="1"/>
      <c r="AH24" s="1"/>
      <c r="AI24" s="54"/>
      <c r="AJ24" s="1">
        <f>IFERROR(__xludf.DUMMYFUNCTION("""COMPUTED_VALUE"""),0.0)</f>
        <v>0</v>
      </c>
      <c r="AK24" s="1">
        <f>IFERROR(__xludf.DUMMYFUNCTION("""COMPUTED_VALUE"""),0.0)</f>
        <v>0</v>
      </c>
      <c r="AL24" s="1">
        <f>IFERROR(__xludf.DUMMYFUNCTION("""COMPUTED_VALUE"""),0.0)</f>
        <v>0</v>
      </c>
      <c r="AM24" s="1">
        <f>IFERROR(__xludf.DUMMYFUNCTION("""COMPUTED_VALUE"""),0.0)</f>
        <v>0</v>
      </c>
      <c r="AN24" s="1">
        <f>IFERROR(__xludf.DUMMYFUNCTION("""COMPUTED_VALUE"""),0.0)</f>
        <v>0</v>
      </c>
      <c r="AO24" s="1">
        <f>IFERROR(__xludf.DUMMYFUNCTION("""COMPUTED_VALUE"""),0.0)</f>
        <v>0</v>
      </c>
      <c r="AP24" s="1">
        <f>IFERROR(__xludf.DUMMYFUNCTION("""COMPUTED_VALUE"""),0.0)</f>
        <v>0</v>
      </c>
      <c r="AQ24" s="1">
        <f>IFERROR(__xludf.DUMMYFUNCTION("""COMPUTED_VALUE"""),0.0)</f>
        <v>0</v>
      </c>
      <c r="AT24" s="1"/>
      <c r="AU24" s="1" t="str">
        <f>IFERROR(__xludf.DUMMYFUNCTION("""COMPUTED_VALUE"""),"X")</f>
        <v>X</v>
      </c>
      <c r="AV24" s="1"/>
      <c r="AW24" s="1"/>
      <c r="AX24" s="1"/>
      <c r="AY24" s="1"/>
      <c r="AZ24" s="1"/>
      <c r="BA24" s="1"/>
      <c r="BB24" s="1"/>
      <c r="BC24" s="54"/>
      <c r="BD24" s="1">
        <f>IFERROR(__xludf.DUMMYFUNCTION("""COMPUTED_VALUE"""),0.0)</f>
        <v>0</v>
      </c>
      <c r="BE24" s="1">
        <f>IFERROR(__xludf.DUMMYFUNCTION("""COMPUTED_VALUE"""),2.4437500000000005)</f>
        <v>2.44375</v>
      </c>
      <c r="BF24" s="1">
        <f>IFERROR(__xludf.DUMMYFUNCTION("""COMPUTED_VALUE"""),0.0)</f>
        <v>0</v>
      </c>
      <c r="BG24" s="1">
        <f>IFERROR(__xludf.DUMMYFUNCTION("""COMPUTED_VALUE"""),0.0)</f>
        <v>0</v>
      </c>
      <c r="BH24" s="1">
        <f>IFERROR(__xludf.DUMMYFUNCTION("""COMPUTED_VALUE"""),0.0)</f>
        <v>0</v>
      </c>
      <c r="BI24" s="1">
        <f>IFERROR(__xludf.DUMMYFUNCTION("""COMPUTED_VALUE"""),0.0)</f>
        <v>0</v>
      </c>
      <c r="BJ24" s="1">
        <f>IFERROR(__xludf.DUMMYFUNCTION("""COMPUTED_VALUE"""),0.0)</f>
        <v>0</v>
      </c>
      <c r="BK24" s="1">
        <f>IFERROR(__xludf.DUMMYFUNCTION("""COMPUTED_VALUE"""),0.0)</f>
        <v>0</v>
      </c>
      <c r="BL24" s="1">
        <f>IFERROR(__xludf.DUMMYFUNCTION("""COMPUTED_VALUE"""),0.0)</f>
        <v>0</v>
      </c>
      <c r="BM24" s="1">
        <f>IFERROR(__xludf.DUMMYFUNCTION("""COMPUTED_VALUE"""),0.0)</f>
        <v>0</v>
      </c>
      <c r="BO24" s="52">
        <f t="shared" si="2"/>
        <v>0</v>
      </c>
      <c r="BP24" s="1">
        <f t="shared" si="3"/>
        <v>0</v>
      </c>
      <c r="BQ24" s="1">
        <f t="shared" si="4"/>
        <v>2</v>
      </c>
      <c r="BR24" s="54">
        <f t="shared" si="5"/>
        <v>2</v>
      </c>
      <c r="BS24" s="1">
        <f>IFS(N24="W", 'Round Bonuses'!$C$13, N24="X", 'Round Bonuses'!$C$12, M24="X", 'Round Bonuses'!$C$11, L24="X", 'Round Bonuses'!$C$10, K24="X", 'Round Bonuses'!$C$9, J24="X", 'Round Bonuses'!$C$8, I24="X", 'Round Bonuses'!$C$7, H24="X", 'Round Bonuses'!$C$6, G24="X", 'Round Bonuses'!$C$5, F24="X", 'Round Bonuses'!$C$4, E24="X", 'Round Bonuses'!$C$3, D24="X", 'Round Bonuses'!$C$3, TRUE, 0)</f>
        <v>0</v>
      </c>
      <c r="BT24" s="1">
        <f>IF(not(counta(D24:J24)), IFS(AI24="W", 'Round Bonuses'!$F$14, AI24="X", 'Round Bonuses'!$F$13, AH24="X", 'Round Bonuses'!$F$12, AG24="X", 'Round Bonuses'!$F$11, AF24="X", 'Round Bonuses'!$F$10, AE24="X", 'Round Bonuses'!$F$9, AD24="X", 'Round Bonuses'!$F$8, AC24="X", 'Round Bonuses'!$F$7, AB24="X", 'Round Bonuses'!$F$6, TRUE, 0), IF(AA24="X",'Round Bonuses'!$E$7, 0) +IF(AB24="X", 'Round Bonuses'!$E$6, 0)+if(AC24="X",'Round Bonuses'!$E$7, 0)+IF(AD24="X", 'Round Bonuses'!$E$8, 0)+IFS(AI24="W", 'Round Bonuses'!$G$14, AI24="X", 'Round Bonuses'!$G$13, AH24="X", 'Round Bonuses'!$G$12, AG24="X", 'Round Bonuses'!$G$11, AF24="X", 'Round Bonuses'!$G$10, AE24="X", 'Round Bonuses'!$G$9, TRUE, 0))</f>
        <v>0</v>
      </c>
      <c r="BU24" s="1">
        <f>IF(AND(not(counta(D24:I24)),not(counta(AB24:AD24))), IFS(BC24="W", 'Round Bonuses'!$J$14, BC24="X", 'Round Bonuses'!$J$13, BB24="X", 'Round Bonuses'!$J$12, BA24="X", 'Round Bonuses'!$J$11, AZ24="X", 'Round Bonuses'!$J$10, AY24="X", 'Round Bonuses'!$J$9, AX24="X", 'Round Bonuses'!$J$8, AW24="X", 'Round Bonuses'!$J$7, AV24="X", 'Round Bonuses'!$J$6, AU24="X", 'Round Bonuses'!$J$5, AT24="X", 'Round Bonuses'!$J$4, TRUE, 0), SWITCH(AS24, "P", 'Round Bonuses'!$I$4,"B", 'Round Bonuses'!$I$5, 0) +IF(AU24="X", 'Round Bonuses'!$I$5, 0)+IF(AV24="X", 'Round Bonuses'!$I$6, 0)+IF(AW24="X", 'Round Bonuses'!$I$7, 0)+IF(AX24="X", 'Round Bonuses'!$I$8, 0)+IFS(BC24="W", 'Round Bonuses'!$K$14, BC24="X", 'Round Bonuses'!$K$13, BB24="X", 'Round Bonuses'!$K$12, BA24="X", 'Round Bonuses'!$K$11, AZ24="X", 'Round Bonuses'!$K$10, AY24="X", 'Round Bonuses'!$K$9, TRUE, 0))</f>
        <v>0.4</v>
      </c>
      <c r="BV24" s="54">
        <f t="shared" si="6"/>
        <v>0.4</v>
      </c>
      <c r="BW24" s="1">
        <f t="shared" si="7"/>
        <v>2.44375</v>
      </c>
      <c r="BX24" s="57">
        <f t="shared" si="8"/>
        <v>1.621875</v>
      </c>
      <c r="BZ24" s="58" t="str">
        <f t="shared" si="9"/>
        <v>BATE Borisov</v>
      </c>
      <c r="CA24" s="1" t="str">
        <f t="shared" si="10"/>
        <v>Belarus</v>
      </c>
      <c r="CB24" s="1">
        <f t="shared" si="11"/>
        <v>1.621875</v>
      </c>
      <c r="CC24" s="1">
        <f t="shared" si="12"/>
        <v>2</v>
      </c>
      <c r="CD24" s="1" t="s">
        <v>567</v>
      </c>
      <c r="CE24" s="1" t="s">
        <v>20</v>
      </c>
      <c r="CF24" s="49">
        <v>11.120624999999999</v>
      </c>
      <c r="CG24" s="1">
        <v>10.0</v>
      </c>
      <c r="CH24" s="1">
        <f t="shared" si="16"/>
        <v>22</v>
      </c>
      <c r="CI24" s="1" t="str">
        <f t="shared" si="13"/>
        <v>Sevilla</v>
      </c>
      <c r="CJ24" s="49">
        <f t="shared" ref="CJ24:CK24" si="36">CF24</f>
        <v>11.120625</v>
      </c>
      <c r="CK24" s="1">
        <f t="shared" si="36"/>
        <v>10</v>
      </c>
      <c r="CO24" s="1" t="str">
        <f t="shared" si="15"/>
        <v>Spain</v>
      </c>
    </row>
    <row r="25">
      <c r="A25" s="1" t="str">
        <f>'Strength Coefficients'!AJ24</f>
        <v>Bayer Leverkusen</v>
      </c>
      <c r="B25" s="1">
        <f>'Strength Coefficients'!AK24</f>
        <v>0.92</v>
      </c>
      <c r="C25" s="1" t="str">
        <f>'Strength Coefficients'!AL24</f>
        <v>Germany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52">
        <f>IFERROR(__xludf.DUMMYFUNCTION("""COMPUTED_VALUE"""),0.0)</f>
        <v>0</v>
      </c>
      <c r="P25" s="1">
        <f>IFERROR(__xludf.DUMMYFUNCTION("""COMPUTED_VALUE"""),0.0)</f>
        <v>0</v>
      </c>
      <c r="Q25" s="1">
        <f>IFERROR(__xludf.DUMMYFUNCTION("""COMPUTED_VALUE"""),0.0)</f>
        <v>0</v>
      </c>
      <c r="R25" s="1">
        <f>IFERROR(__xludf.DUMMYFUNCTION("""COMPUTED_VALUE"""),0.0)</f>
        <v>0</v>
      </c>
      <c r="S25" s="1">
        <f>IFERROR(__xludf.DUMMYFUNCTION("""COMPUTED_VALUE"""),0.0)</f>
        <v>0</v>
      </c>
      <c r="T25" s="1">
        <f>IFERROR(__xludf.DUMMYFUNCTION("""COMPUTED_VALUE"""),0.0)</f>
        <v>0</v>
      </c>
      <c r="U25" s="1">
        <f>IFERROR(__xludf.DUMMYFUNCTION("""COMPUTED_VALUE"""),0.0)</f>
        <v>0</v>
      </c>
      <c r="V25" s="1">
        <f>IFERROR(__xludf.DUMMYFUNCTION("""COMPUTED_VALUE"""),0.0)</f>
        <v>0</v>
      </c>
      <c r="W25" s="1">
        <f>IFERROR(__xludf.DUMMYFUNCTION("""COMPUTED_VALUE"""),0.0)</f>
        <v>0</v>
      </c>
      <c r="X25" s="1">
        <f>IFERROR(__xludf.DUMMYFUNCTION("""COMPUTED_VALUE"""),0.0)</f>
        <v>0</v>
      </c>
      <c r="Y25" s="1">
        <f>IFERROR(__xludf.DUMMYFUNCTION("""COMPUTED_VALUE"""),0.0)</f>
        <v>0</v>
      </c>
      <c r="AA25" s="50"/>
      <c r="AB25" s="1"/>
      <c r="AC25" s="1"/>
      <c r="AD25" s="1" t="str">
        <f>IFERROR(__xludf.DUMMYFUNCTION("""COMPUTED_VALUE"""),"X")</f>
        <v>X</v>
      </c>
      <c r="AE25" s="1"/>
      <c r="AF25" s="1" t="str">
        <f>IFERROR(__xludf.DUMMYFUNCTION("""COMPUTED_VALUE"""),"X")</f>
        <v>X</v>
      </c>
      <c r="AG25" s="1"/>
      <c r="AH25" s="1"/>
      <c r="AI25" s="54"/>
      <c r="AJ25" s="1">
        <f>IFERROR(__xludf.DUMMYFUNCTION("""COMPUTED_VALUE"""),0.0)</f>
        <v>0</v>
      </c>
      <c r="AK25" s="1">
        <f>IFERROR(__xludf.DUMMYFUNCTION("""COMPUTED_VALUE"""),0.0)</f>
        <v>0</v>
      </c>
      <c r="AL25" s="1">
        <f>IFERROR(__xludf.DUMMYFUNCTION("""COMPUTED_VALUE"""),16.75)</f>
        <v>16.75</v>
      </c>
      <c r="AM25" s="1">
        <f>IFERROR(__xludf.DUMMYFUNCTION("""COMPUTED_VALUE"""),0.0)</f>
        <v>0</v>
      </c>
      <c r="AN25" s="1">
        <f>IFERROR(__xludf.DUMMYFUNCTION("""COMPUTED_VALUE"""),1.63)</f>
        <v>1.63</v>
      </c>
      <c r="AO25" s="1">
        <f>IFERROR(__xludf.DUMMYFUNCTION("""COMPUTED_VALUE"""),0.0)</f>
        <v>0</v>
      </c>
      <c r="AP25" s="1">
        <f>IFERROR(__xludf.DUMMYFUNCTION("""COMPUTED_VALUE"""),0.0)</f>
        <v>0</v>
      </c>
      <c r="AQ25" s="1">
        <f>IFERROR(__xludf.DUMMYFUNCTION("""COMPUTED_VALUE"""),0.0)</f>
        <v>0</v>
      </c>
      <c r="AT25" s="1"/>
      <c r="AU25" s="1"/>
      <c r="AV25" s="1"/>
      <c r="AW25" s="1"/>
      <c r="AX25" s="1"/>
      <c r="AY25" s="1"/>
      <c r="AZ25" s="1"/>
      <c r="BA25" s="1"/>
      <c r="BB25" s="1"/>
      <c r="BC25" s="54"/>
      <c r="BD25" s="1">
        <f>IFERROR(__xludf.DUMMYFUNCTION("""COMPUTED_VALUE"""),0.0)</f>
        <v>0</v>
      </c>
      <c r="BE25" s="1">
        <f>IFERROR(__xludf.DUMMYFUNCTION("""COMPUTED_VALUE"""),0.0)</f>
        <v>0</v>
      </c>
      <c r="BF25" s="1">
        <f>IFERROR(__xludf.DUMMYFUNCTION("""COMPUTED_VALUE"""),0.0)</f>
        <v>0</v>
      </c>
      <c r="BG25" s="1">
        <f>IFERROR(__xludf.DUMMYFUNCTION("""COMPUTED_VALUE"""),0.0)</f>
        <v>0</v>
      </c>
      <c r="BH25" s="1">
        <f>IFERROR(__xludf.DUMMYFUNCTION("""COMPUTED_VALUE"""),0.0)</f>
        <v>0</v>
      </c>
      <c r="BI25" s="1">
        <f>IFERROR(__xludf.DUMMYFUNCTION("""COMPUTED_VALUE"""),0.0)</f>
        <v>0</v>
      </c>
      <c r="BJ25" s="1">
        <f>IFERROR(__xludf.DUMMYFUNCTION("""COMPUTED_VALUE"""),0.0)</f>
        <v>0</v>
      </c>
      <c r="BK25" s="1">
        <f>IFERROR(__xludf.DUMMYFUNCTION("""COMPUTED_VALUE"""),0.0)</f>
        <v>0</v>
      </c>
      <c r="BL25" s="1">
        <f>IFERROR(__xludf.DUMMYFUNCTION("""COMPUTED_VALUE"""),0.0)</f>
        <v>0</v>
      </c>
      <c r="BM25" s="1">
        <f>IFERROR(__xludf.DUMMYFUNCTION("""COMPUTED_VALUE"""),0.0)</f>
        <v>0</v>
      </c>
      <c r="BO25" s="52">
        <f t="shared" si="2"/>
        <v>0</v>
      </c>
      <c r="BP25" s="1">
        <f t="shared" si="3"/>
        <v>8</v>
      </c>
      <c r="BQ25" s="1">
        <f t="shared" si="4"/>
        <v>0</v>
      </c>
      <c r="BR25" s="54">
        <f t="shared" si="5"/>
        <v>8</v>
      </c>
      <c r="BS25" s="1">
        <f>IFS(N25="W", 'Round Bonuses'!$C$13, N25="X", 'Round Bonuses'!$C$12, M25="X", 'Round Bonuses'!$C$11, L25="X", 'Round Bonuses'!$C$10, K25="X", 'Round Bonuses'!$C$9, J25="X", 'Round Bonuses'!$C$8, I25="X", 'Round Bonuses'!$C$7, H25="X", 'Round Bonuses'!$C$6, G25="X", 'Round Bonuses'!$C$5, F25="X", 'Round Bonuses'!$C$4, E25="X", 'Round Bonuses'!$C$3, D25="X", 'Round Bonuses'!$C$3, TRUE, 0)</f>
        <v>0</v>
      </c>
      <c r="BT25" s="1">
        <f>IF(not(counta(D25:J25)), IFS(AI25="W", 'Round Bonuses'!$F$14, AI25="X", 'Round Bonuses'!$F$13, AH25="X", 'Round Bonuses'!$F$12, AG25="X", 'Round Bonuses'!$F$11, AF25="X", 'Round Bonuses'!$F$10, AE25="X", 'Round Bonuses'!$F$9, AD25="X", 'Round Bonuses'!$F$8, AC25="X", 'Round Bonuses'!$F$7, AB25="X", 'Round Bonuses'!$F$6, TRUE, 0), IF(AA25="X",'Round Bonuses'!$E$7, 0) +IF(AB25="X", 'Round Bonuses'!$E$6, 0)+if(AC25="X",'Round Bonuses'!$E$7, 0)+IF(AD25="X", 'Round Bonuses'!$E$8, 0)+IFS(AI25="W", 'Round Bonuses'!$G$14, AI25="X", 'Round Bonuses'!$G$13, AH25="X", 'Round Bonuses'!$G$12, AG25="X", 'Round Bonuses'!$G$11, AF25="X", 'Round Bonuses'!$G$10, AE25="X", 'Round Bonuses'!$G$9, TRUE, 0))</f>
        <v>5.85</v>
      </c>
      <c r="BU25" s="1">
        <f>IF(AND(not(counta(D25:I25)),not(counta(AB25:AD25))), IFS(BC25="W", 'Round Bonuses'!$J$14, BC25="X", 'Round Bonuses'!$J$13, BB25="X", 'Round Bonuses'!$J$12, BA25="X", 'Round Bonuses'!$J$11, AZ25="X", 'Round Bonuses'!$J$10, AY25="X", 'Round Bonuses'!$J$9, AX25="X", 'Round Bonuses'!$J$8, AW25="X", 'Round Bonuses'!$J$7, AV25="X", 'Round Bonuses'!$J$6, AU25="X", 'Round Bonuses'!$J$5, AT25="X", 'Round Bonuses'!$J$4, TRUE, 0), SWITCH(AS25, "P", 'Round Bonuses'!$I$4,"B", 'Round Bonuses'!$I$5, 0) +IF(AU25="X", 'Round Bonuses'!$I$5, 0)+IF(AV25="X", 'Round Bonuses'!$I$6, 0)+IF(AW25="X", 'Round Bonuses'!$I$7, 0)+IF(AX25="X", 'Round Bonuses'!$I$8, 0)+IFS(BC25="W", 'Round Bonuses'!$K$14, BC25="X", 'Round Bonuses'!$K$13, BB25="X", 'Round Bonuses'!$K$12, BA25="X", 'Round Bonuses'!$K$11, AZ25="X", 'Round Bonuses'!$K$10, AY25="X", 'Round Bonuses'!$K$9, TRUE, 0))</f>
        <v>0</v>
      </c>
      <c r="BV25" s="54">
        <f t="shared" si="6"/>
        <v>5.85</v>
      </c>
      <c r="BW25" s="1">
        <f t="shared" si="7"/>
        <v>18.38</v>
      </c>
      <c r="BX25" s="57">
        <f t="shared" si="8"/>
        <v>8.1475</v>
      </c>
      <c r="BZ25" s="58" t="str">
        <f t="shared" si="9"/>
        <v>Bayer Leverkusen</v>
      </c>
      <c r="CA25" s="1" t="str">
        <f t="shared" si="10"/>
        <v>Germany</v>
      </c>
      <c r="CB25" s="1">
        <f t="shared" si="11"/>
        <v>8.1475</v>
      </c>
      <c r="CC25" s="1">
        <f t="shared" si="12"/>
        <v>8</v>
      </c>
      <c r="CD25" s="1" t="s">
        <v>545</v>
      </c>
      <c r="CE25" s="1" t="s">
        <v>64</v>
      </c>
      <c r="CF25" s="49">
        <v>10.941749999999999</v>
      </c>
      <c r="CG25" s="1">
        <v>10.0</v>
      </c>
      <c r="CH25" s="1">
        <f t="shared" si="16"/>
        <v>23</v>
      </c>
      <c r="CI25" s="1" t="str">
        <f t="shared" si="13"/>
        <v>Porto</v>
      </c>
      <c r="CJ25" s="49">
        <f t="shared" ref="CJ25:CK25" si="37">CF25</f>
        <v>10.94175</v>
      </c>
      <c r="CK25" s="1">
        <f t="shared" si="37"/>
        <v>10</v>
      </c>
      <c r="CO25" s="1" t="str">
        <f t="shared" si="15"/>
        <v>Portugal</v>
      </c>
    </row>
    <row r="26">
      <c r="A26" s="1" t="str">
        <f>'Strength Coefficients'!AJ25</f>
        <v>Bayern Munich</v>
      </c>
      <c r="B26" s="1">
        <f>'Strength Coefficients'!AK25</f>
        <v>0.97</v>
      </c>
      <c r="C26" s="1" t="str">
        <f>'Strength Coefficients'!AL25</f>
        <v>Germany</v>
      </c>
      <c r="D26" s="1"/>
      <c r="E26" s="1"/>
      <c r="F26" s="1"/>
      <c r="G26" s="1"/>
      <c r="H26" s="1"/>
      <c r="I26" s="1"/>
      <c r="J26" s="1" t="str">
        <f>IFERROR(__xludf.DUMMYFUNCTION("""COMPUTED_VALUE"""),"X")</f>
        <v>X</v>
      </c>
      <c r="K26" s="1" t="str">
        <f>IFERROR(__xludf.DUMMYFUNCTION("""COMPUTED_VALUE"""),"X")</f>
        <v>X</v>
      </c>
      <c r="L26" s="1" t="str">
        <f>IFERROR(__xludf.DUMMYFUNCTION("""COMPUTED_VALUE"""),"X")</f>
        <v>X</v>
      </c>
      <c r="M26" s="1"/>
      <c r="N26" s="1"/>
      <c r="O26" s="52">
        <f>IFERROR(__xludf.DUMMYFUNCTION("""COMPUTED_VALUE"""),0.0)</f>
        <v>0</v>
      </c>
      <c r="P26" s="1">
        <f>IFERROR(__xludf.DUMMYFUNCTION("""COMPUTED_VALUE"""),0.0)</f>
        <v>0</v>
      </c>
      <c r="Q26" s="1">
        <f>IFERROR(__xludf.DUMMYFUNCTION("""COMPUTED_VALUE"""),0.0)</f>
        <v>0</v>
      </c>
      <c r="R26" s="1">
        <f>IFERROR(__xludf.DUMMYFUNCTION("""COMPUTED_VALUE"""),0.0)</f>
        <v>0</v>
      </c>
      <c r="S26" s="1">
        <f>IFERROR(__xludf.DUMMYFUNCTION("""COMPUTED_VALUE"""),0.0)</f>
        <v>0</v>
      </c>
      <c r="T26" s="1">
        <f>IFERROR(__xludf.DUMMYFUNCTION("""COMPUTED_VALUE"""),0.0)</f>
        <v>0</v>
      </c>
      <c r="U26" s="1">
        <f>IFERROR(__xludf.DUMMYFUNCTION("""COMPUTED_VALUE"""),24.615)</f>
        <v>24.615</v>
      </c>
      <c r="V26" s="1">
        <f>IFERROR(__xludf.DUMMYFUNCTION("""COMPUTED_VALUE"""),5.9399999999999995)</f>
        <v>5.94</v>
      </c>
      <c r="W26" s="1">
        <f>IFERROR(__xludf.DUMMYFUNCTION("""COMPUTED_VALUE"""),2.665)</f>
        <v>2.665</v>
      </c>
      <c r="X26" s="1">
        <f>IFERROR(__xludf.DUMMYFUNCTION("""COMPUTED_VALUE"""),0.0)</f>
        <v>0</v>
      </c>
      <c r="Y26" s="1">
        <f>IFERROR(__xludf.DUMMYFUNCTION("""COMPUTED_VALUE"""),0.0)</f>
        <v>0</v>
      </c>
      <c r="AA26" s="50"/>
      <c r="AB26" s="1"/>
      <c r="AC26" s="1"/>
      <c r="AD26" s="1"/>
      <c r="AE26" s="1"/>
      <c r="AF26" s="1"/>
      <c r="AG26" s="1"/>
      <c r="AH26" s="1"/>
      <c r="AI26" s="54"/>
      <c r="AJ26" s="1">
        <f>IFERROR(__xludf.DUMMYFUNCTION("""COMPUTED_VALUE"""),0.0)</f>
        <v>0</v>
      </c>
      <c r="AK26" s="1">
        <f>IFERROR(__xludf.DUMMYFUNCTION("""COMPUTED_VALUE"""),0.0)</f>
        <v>0</v>
      </c>
      <c r="AL26" s="1">
        <f>IFERROR(__xludf.DUMMYFUNCTION("""COMPUTED_VALUE"""),0.0)</f>
        <v>0</v>
      </c>
      <c r="AM26" s="1">
        <f>IFERROR(__xludf.DUMMYFUNCTION("""COMPUTED_VALUE"""),0.0)</f>
        <v>0</v>
      </c>
      <c r="AN26" s="1">
        <f>IFERROR(__xludf.DUMMYFUNCTION("""COMPUTED_VALUE"""),0.0)</f>
        <v>0</v>
      </c>
      <c r="AO26" s="1">
        <f>IFERROR(__xludf.DUMMYFUNCTION("""COMPUTED_VALUE"""),0.0)</f>
        <v>0</v>
      </c>
      <c r="AP26" s="1">
        <f>IFERROR(__xludf.DUMMYFUNCTION("""COMPUTED_VALUE"""),0.0)</f>
        <v>0</v>
      </c>
      <c r="AQ26" s="1">
        <f>IFERROR(__xludf.DUMMYFUNCTION("""COMPUTED_VALUE"""),0.0)</f>
        <v>0</v>
      </c>
      <c r="AT26" s="1"/>
      <c r="AU26" s="1"/>
      <c r="AV26" s="1"/>
      <c r="AW26" s="1"/>
      <c r="AX26" s="1"/>
      <c r="AY26" s="1"/>
      <c r="AZ26" s="1"/>
      <c r="BA26" s="1"/>
      <c r="BB26" s="1"/>
      <c r="BC26" s="54"/>
      <c r="BD26" s="1">
        <f>IFERROR(__xludf.DUMMYFUNCTION("""COMPUTED_VALUE"""),0.0)</f>
        <v>0</v>
      </c>
      <c r="BE26" s="1">
        <f>IFERROR(__xludf.DUMMYFUNCTION("""COMPUTED_VALUE"""),0.0)</f>
        <v>0</v>
      </c>
      <c r="BF26" s="1">
        <f>IFERROR(__xludf.DUMMYFUNCTION("""COMPUTED_VALUE"""),0.0)</f>
        <v>0</v>
      </c>
      <c r="BG26" s="1">
        <f>IFERROR(__xludf.DUMMYFUNCTION("""COMPUTED_VALUE"""),0.0)</f>
        <v>0</v>
      </c>
      <c r="BH26" s="1">
        <f>IFERROR(__xludf.DUMMYFUNCTION("""COMPUTED_VALUE"""),0.0)</f>
        <v>0</v>
      </c>
      <c r="BI26" s="1">
        <f>IFERROR(__xludf.DUMMYFUNCTION("""COMPUTED_VALUE"""),0.0)</f>
        <v>0</v>
      </c>
      <c r="BJ26" s="1">
        <f>IFERROR(__xludf.DUMMYFUNCTION("""COMPUTED_VALUE"""),0.0)</f>
        <v>0</v>
      </c>
      <c r="BK26" s="1">
        <f>IFERROR(__xludf.DUMMYFUNCTION("""COMPUTED_VALUE"""),0.0)</f>
        <v>0</v>
      </c>
      <c r="BL26" s="1">
        <f>IFERROR(__xludf.DUMMYFUNCTION("""COMPUTED_VALUE"""),0.0)</f>
        <v>0</v>
      </c>
      <c r="BM26" s="1">
        <f>IFERROR(__xludf.DUMMYFUNCTION("""COMPUTED_VALUE"""),0.0)</f>
        <v>0</v>
      </c>
      <c r="BO26" s="52">
        <f t="shared" si="2"/>
        <v>10</v>
      </c>
      <c r="BP26" s="1">
        <f t="shared" si="3"/>
        <v>0</v>
      </c>
      <c r="BQ26" s="1">
        <f t="shared" si="4"/>
        <v>0</v>
      </c>
      <c r="BR26" s="54">
        <f t="shared" si="5"/>
        <v>10</v>
      </c>
      <c r="BS26" s="1">
        <f>IFS(N26="W", 'Round Bonuses'!$C$13, N26="X", 'Round Bonuses'!$C$12, M26="X", 'Round Bonuses'!$C$11, L26="X", 'Round Bonuses'!$C$10, K26="X", 'Round Bonuses'!$C$9, J26="X", 'Round Bonuses'!$C$8, I26="X", 'Round Bonuses'!$C$7, H26="X", 'Round Bonuses'!$C$6, G26="X", 'Round Bonuses'!$C$5, F26="X", 'Round Bonuses'!$C$4, E26="X", 'Round Bonuses'!$C$3, D26="X", 'Round Bonuses'!$C$3, TRUE, 0)</f>
        <v>11.7</v>
      </c>
      <c r="BT26" s="1">
        <f>IF(not(counta(D26:J26)), IFS(AI26="W", 'Round Bonuses'!$F$14, AI26="X", 'Round Bonuses'!$F$13, AH26="X", 'Round Bonuses'!$F$12, AG26="X", 'Round Bonuses'!$F$11, AF26="X", 'Round Bonuses'!$F$10, AE26="X", 'Round Bonuses'!$F$9, AD26="X", 'Round Bonuses'!$F$8, AC26="X", 'Round Bonuses'!$F$7, AB26="X", 'Round Bonuses'!$F$6, TRUE, 0), IF(AA26="X",'Round Bonuses'!$E$7, 0) +IF(AB26="X", 'Round Bonuses'!$E$6, 0)+if(AC26="X",'Round Bonuses'!$E$7, 0)+IF(AD26="X", 'Round Bonuses'!$E$8, 0)+IFS(AI26="W", 'Round Bonuses'!$G$14, AI26="X", 'Round Bonuses'!$G$13, AH26="X", 'Round Bonuses'!$G$12, AG26="X", 'Round Bonuses'!$G$11, AF26="X", 'Round Bonuses'!$G$10, AE26="X", 'Round Bonuses'!$G$9, TRUE, 0))</f>
        <v>0</v>
      </c>
      <c r="BU26" s="1">
        <f>IF(AND(not(counta(D26:I26)),not(counta(AB26:AD26))), IFS(BC26="W", 'Round Bonuses'!$J$14, BC26="X", 'Round Bonuses'!$J$13, BB26="X", 'Round Bonuses'!$J$12, BA26="X", 'Round Bonuses'!$J$11, AZ26="X", 'Round Bonuses'!$J$10, AY26="X", 'Round Bonuses'!$J$9, AX26="X", 'Round Bonuses'!$J$8, AW26="X", 'Round Bonuses'!$J$7, AV26="X", 'Round Bonuses'!$J$6, AU26="X", 'Round Bonuses'!$J$5, AT26="X", 'Round Bonuses'!$J$4, TRUE, 0), SWITCH(AS26, "P", 'Round Bonuses'!$I$4,"B", 'Round Bonuses'!$I$5, 0) +IF(AU26="X", 'Round Bonuses'!$I$5, 0)+IF(AV26="X", 'Round Bonuses'!$I$6, 0)+IF(AW26="X", 'Round Bonuses'!$I$7, 0)+IF(AX26="X", 'Round Bonuses'!$I$8, 0)+IFS(BC26="W", 'Round Bonuses'!$K$14, BC26="X", 'Round Bonuses'!$K$13, BB26="X", 'Round Bonuses'!$K$12, BA26="X", 'Round Bonuses'!$K$11, AZ26="X", 'Round Bonuses'!$K$10, AY26="X", 'Round Bonuses'!$K$9, TRUE, 0))</f>
        <v>0</v>
      </c>
      <c r="BV26" s="54">
        <f t="shared" si="6"/>
        <v>11.7</v>
      </c>
      <c r="BW26" s="1">
        <f t="shared" si="7"/>
        <v>33.22</v>
      </c>
      <c r="BX26" s="57">
        <f t="shared" si="8"/>
        <v>15.022</v>
      </c>
      <c r="BZ26" s="58" t="str">
        <f t="shared" si="9"/>
        <v>Bayern Munich</v>
      </c>
      <c r="CA26" s="1" t="str">
        <f t="shared" si="10"/>
        <v>Germany</v>
      </c>
      <c r="CB26" s="1">
        <f t="shared" si="11"/>
        <v>15.022</v>
      </c>
      <c r="CC26" s="1">
        <f t="shared" si="12"/>
        <v>10</v>
      </c>
      <c r="CD26" s="1" t="s">
        <v>301</v>
      </c>
      <c r="CE26" s="1" t="s">
        <v>17</v>
      </c>
      <c r="CF26" s="49">
        <v>10.421770833333333</v>
      </c>
      <c r="CG26" s="1">
        <v>12.0</v>
      </c>
      <c r="CH26" s="1">
        <f t="shared" si="16"/>
        <v>24</v>
      </c>
      <c r="CI26" s="1" t="str">
        <f t="shared" si="13"/>
        <v>West Ham United</v>
      </c>
      <c r="CJ26" s="49">
        <f t="shared" ref="CJ26:CK26" si="38">CF26</f>
        <v>10.42177083</v>
      </c>
      <c r="CK26" s="1">
        <f t="shared" si="38"/>
        <v>12</v>
      </c>
      <c r="CO26" s="1" t="str">
        <f t="shared" si="15"/>
        <v>England</v>
      </c>
    </row>
    <row r="27">
      <c r="A27" s="1" t="str">
        <f>'Strength Coefficients'!AJ26</f>
        <v>Benfica</v>
      </c>
      <c r="B27" s="1">
        <f>'Strength Coefficients'!AK26</f>
        <v>0.92</v>
      </c>
      <c r="C27" s="1" t="str">
        <f>'Strength Coefficients'!AL26</f>
        <v>Portugal</v>
      </c>
      <c r="D27" s="1"/>
      <c r="E27" s="1"/>
      <c r="F27" s="1"/>
      <c r="G27" s="1"/>
      <c r="H27" s="1" t="str">
        <f>IFERROR(__xludf.DUMMYFUNCTION("""COMPUTED_VALUE"""),"X")</f>
        <v>X</v>
      </c>
      <c r="I27" s="1" t="str">
        <f>IFERROR(__xludf.DUMMYFUNCTION("""COMPUTED_VALUE"""),"X")</f>
        <v>X</v>
      </c>
      <c r="J27" s="1" t="str">
        <f>IFERROR(__xludf.DUMMYFUNCTION("""COMPUTED_VALUE"""),"X")</f>
        <v>X</v>
      </c>
      <c r="K27" s="1" t="str">
        <f>IFERROR(__xludf.DUMMYFUNCTION("""COMPUTED_VALUE"""),"X")</f>
        <v>X</v>
      </c>
      <c r="L27" s="1" t="str">
        <f>IFERROR(__xludf.DUMMYFUNCTION("""COMPUTED_VALUE"""),"X")</f>
        <v>X</v>
      </c>
      <c r="M27" s="1"/>
      <c r="N27" s="1"/>
      <c r="O27" s="52">
        <f>IFERROR(__xludf.DUMMYFUNCTION("""COMPUTED_VALUE"""),0.0)</f>
        <v>0</v>
      </c>
      <c r="P27" s="1">
        <f>IFERROR(__xludf.DUMMYFUNCTION("""COMPUTED_VALUE"""),0.0)</f>
        <v>0</v>
      </c>
      <c r="Q27" s="1">
        <f>IFERROR(__xludf.DUMMYFUNCTION("""COMPUTED_VALUE"""),0.0)</f>
        <v>0</v>
      </c>
      <c r="R27" s="1">
        <f>IFERROR(__xludf.DUMMYFUNCTION("""COMPUTED_VALUE"""),0.0)</f>
        <v>0</v>
      </c>
      <c r="S27" s="1">
        <f>IFERROR(__xludf.DUMMYFUNCTION("""COMPUTED_VALUE"""),7.819999999999999)</f>
        <v>7.82</v>
      </c>
      <c r="T27" s="1">
        <f>IFERROR(__xludf.DUMMYFUNCTION("""COMPUTED_VALUE"""),5.45125)</f>
        <v>5.45125</v>
      </c>
      <c r="U27" s="1">
        <f>IFERROR(__xludf.DUMMYFUNCTION("""COMPUTED_VALUE"""),12.93625)</f>
        <v>12.93625</v>
      </c>
      <c r="V27" s="1">
        <f>IFERROR(__xludf.DUMMYFUNCTION("""COMPUTED_VALUE"""),5.5125)</f>
        <v>5.5125</v>
      </c>
      <c r="W27" s="1">
        <f>IFERROR(__xludf.DUMMYFUNCTION("""COMPUTED_VALUE"""),2.63)</f>
        <v>2.63</v>
      </c>
      <c r="X27" s="1">
        <f>IFERROR(__xludf.DUMMYFUNCTION("""COMPUTED_VALUE"""),0.0)</f>
        <v>0</v>
      </c>
      <c r="Y27" s="1">
        <f>IFERROR(__xludf.DUMMYFUNCTION("""COMPUTED_VALUE"""),0.0)</f>
        <v>0</v>
      </c>
      <c r="AA27" s="50"/>
      <c r="AB27" s="1"/>
      <c r="AC27" s="1"/>
      <c r="AD27" s="1"/>
      <c r="AE27" s="1"/>
      <c r="AF27" s="1"/>
      <c r="AG27" s="1"/>
      <c r="AH27" s="1"/>
      <c r="AI27" s="54"/>
      <c r="AJ27" s="1">
        <f>IFERROR(__xludf.DUMMYFUNCTION("""COMPUTED_VALUE"""),0.0)</f>
        <v>0</v>
      </c>
      <c r="AK27" s="1">
        <f>IFERROR(__xludf.DUMMYFUNCTION("""COMPUTED_VALUE"""),0.0)</f>
        <v>0</v>
      </c>
      <c r="AL27" s="1">
        <f>IFERROR(__xludf.DUMMYFUNCTION("""COMPUTED_VALUE"""),0.0)</f>
        <v>0</v>
      </c>
      <c r="AM27" s="1">
        <f>IFERROR(__xludf.DUMMYFUNCTION("""COMPUTED_VALUE"""),0.0)</f>
        <v>0</v>
      </c>
      <c r="AN27" s="1">
        <f>IFERROR(__xludf.DUMMYFUNCTION("""COMPUTED_VALUE"""),0.0)</f>
        <v>0</v>
      </c>
      <c r="AO27" s="1">
        <f>IFERROR(__xludf.DUMMYFUNCTION("""COMPUTED_VALUE"""),0.0)</f>
        <v>0</v>
      </c>
      <c r="AP27" s="1">
        <f>IFERROR(__xludf.DUMMYFUNCTION("""COMPUTED_VALUE"""),0.0)</f>
        <v>0</v>
      </c>
      <c r="AQ27" s="1">
        <f>IFERROR(__xludf.DUMMYFUNCTION("""COMPUTED_VALUE"""),0.0)</f>
        <v>0</v>
      </c>
      <c r="AT27" s="1"/>
      <c r="AU27" s="1"/>
      <c r="AV27" s="1"/>
      <c r="AW27" s="1"/>
      <c r="AX27" s="1"/>
      <c r="AY27" s="1"/>
      <c r="AZ27" s="1"/>
      <c r="BA27" s="1"/>
      <c r="BB27" s="1"/>
      <c r="BC27" s="54"/>
      <c r="BD27" s="1">
        <f>IFERROR(__xludf.DUMMYFUNCTION("""COMPUTED_VALUE"""),0.0)</f>
        <v>0</v>
      </c>
      <c r="BE27" s="1">
        <f>IFERROR(__xludf.DUMMYFUNCTION("""COMPUTED_VALUE"""),0.0)</f>
        <v>0</v>
      </c>
      <c r="BF27" s="1">
        <f>IFERROR(__xludf.DUMMYFUNCTION("""COMPUTED_VALUE"""),0.0)</f>
        <v>0</v>
      </c>
      <c r="BG27" s="1">
        <f>IFERROR(__xludf.DUMMYFUNCTION("""COMPUTED_VALUE"""),0.0)</f>
        <v>0</v>
      </c>
      <c r="BH27" s="1">
        <f>IFERROR(__xludf.DUMMYFUNCTION("""COMPUTED_VALUE"""),0.0)</f>
        <v>0</v>
      </c>
      <c r="BI27" s="1">
        <f>IFERROR(__xludf.DUMMYFUNCTION("""COMPUTED_VALUE"""),0.0)</f>
        <v>0</v>
      </c>
      <c r="BJ27" s="1">
        <f>IFERROR(__xludf.DUMMYFUNCTION("""COMPUTED_VALUE"""),0.0)</f>
        <v>0</v>
      </c>
      <c r="BK27" s="1">
        <f>IFERROR(__xludf.DUMMYFUNCTION("""COMPUTED_VALUE"""),0.0)</f>
        <v>0</v>
      </c>
      <c r="BL27" s="1">
        <f>IFERROR(__xludf.DUMMYFUNCTION("""COMPUTED_VALUE"""),0.0)</f>
        <v>0</v>
      </c>
      <c r="BM27" s="1">
        <f>IFERROR(__xludf.DUMMYFUNCTION("""COMPUTED_VALUE"""),0.0)</f>
        <v>0</v>
      </c>
      <c r="BO27" s="52">
        <f t="shared" si="2"/>
        <v>14</v>
      </c>
      <c r="BP27" s="1">
        <f t="shared" si="3"/>
        <v>0</v>
      </c>
      <c r="BQ27" s="1">
        <f t="shared" si="4"/>
        <v>0</v>
      </c>
      <c r="BR27" s="54">
        <f t="shared" si="5"/>
        <v>14</v>
      </c>
      <c r="BS27" s="1">
        <f>IFS(N27="W", 'Round Bonuses'!$C$13, N27="X", 'Round Bonuses'!$C$12, M27="X", 'Round Bonuses'!$C$11, L27="X", 'Round Bonuses'!$C$10, K27="X", 'Round Bonuses'!$C$9, J27="X", 'Round Bonuses'!$C$8, I27="X", 'Round Bonuses'!$C$7, H27="X", 'Round Bonuses'!$C$6, G27="X", 'Round Bonuses'!$C$5, F27="X", 'Round Bonuses'!$C$4, E27="X", 'Round Bonuses'!$C$3, D27="X", 'Round Bonuses'!$C$3, TRUE, 0)</f>
        <v>11.7</v>
      </c>
      <c r="BT27" s="1">
        <f>IF(not(counta(D27:J27)), IFS(AI27="W", 'Round Bonuses'!$F$14, AI27="X", 'Round Bonuses'!$F$13, AH27="X", 'Round Bonuses'!$F$12, AG27="X", 'Round Bonuses'!$F$11, AF27="X", 'Round Bonuses'!$F$10, AE27="X", 'Round Bonuses'!$F$9, AD27="X", 'Round Bonuses'!$F$8, AC27="X", 'Round Bonuses'!$F$7, AB27="X", 'Round Bonuses'!$F$6, TRUE, 0), IF(AA27="X",'Round Bonuses'!$E$7, 0) +IF(AB27="X", 'Round Bonuses'!$E$6, 0)+if(AC27="X",'Round Bonuses'!$E$7, 0)+IF(AD27="X", 'Round Bonuses'!$E$8, 0)+IFS(AI27="W", 'Round Bonuses'!$G$14, AI27="X", 'Round Bonuses'!$G$13, AH27="X", 'Round Bonuses'!$G$12, AG27="X", 'Round Bonuses'!$G$11, AF27="X", 'Round Bonuses'!$G$10, AE27="X", 'Round Bonuses'!$G$9, TRUE, 0))</f>
        <v>0</v>
      </c>
      <c r="BU27" s="1">
        <f>IF(AND(not(counta(D27:I27)),not(counta(AB27:AD27))), IFS(BC27="W", 'Round Bonuses'!$J$14, BC27="X", 'Round Bonuses'!$J$13, BB27="X", 'Round Bonuses'!$J$12, BA27="X", 'Round Bonuses'!$J$11, AZ27="X", 'Round Bonuses'!$J$10, AY27="X", 'Round Bonuses'!$J$9, AX27="X", 'Round Bonuses'!$J$8, AW27="X", 'Round Bonuses'!$J$7, AV27="X", 'Round Bonuses'!$J$6, AU27="X", 'Round Bonuses'!$J$5, AT27="X", 'Round Bonuses'!$J$4, TRUE, 0), SWITCH(AS27, "P", 'Round Bonuses'!$I$4,"B", 'Round Bonuses'!$I$5, 0) +IF(AU27="X", 'Round Bonuses'!$I$5, 0)+IF(AV27="X", 'Round Bonuses'!$I$6, 0)+IF(AW27="X", 'Round Bonuses'!$I$7, 0)+IF(AX27="X", 'Round Bonuses'!$I$8, 0)+IFS(BC27="W", 'Round Bonuses'!$K$14, BC27="X", 'Round Bonuses'!$K$13, BB27="X", 'Round Bonuses'!$K$12, BA27="X", 'Round Bonuses'!$K$11, AZ27="X", 'Round Bonuses'!$K$10, AY27="X", 'Round Bonuses'!$K$9, TRUE, 0))</f>
        <v>0</v>
      </c>
      <c r="BV27" s="54">
        <f t="shared" si="6"/>
        <v>11.7</v>
      </c>
      <c r="BW27" s="1">
        <f t="shared" si="7"/>
        <v>34.35</v>
      </c>
      <c r="BX27" s="57">
        <f t="shared" si="8"/>
        <v>14.15357143</v>
      </c>
      <c r="BZ27" s="58" t="str">
        <f t="shared" si="9"/>
        <v>Benfica</v>
      </c>
      <c r="CA27" s="1" t="str">
        <f t="shared" si="10"/>
        <v>Portugal</v>
      </c>
      <c r="CB27" s="1">
        <f t="shared" si="11"/>
        <v>14.15357143</v>
      </c>
      <c r="CC27" s="1">
        <f t="shared" si="12"/>
        <v>14</v>
      </c>
      <c r="CD27" s="1" t="s">
        <v>538</v>
      </c>
      <c r="CE27" s="1" t="s">
        <v>173</v>
      </c>
      <c r="CF27" s="49">
        <v>10.408515625</v>
      </c>
      <c r="CG27" s="1">
        <v>16.0</v>
      </c>
      <c r="CH27" s="1">
        <f t="shared" si="16"/>
        <v>25</v>
      </c>
      <c r="CI27" s="1" t="str">
        <f t="shared" si="13"/>
        <v>Sheriff Tiraspol</v>
      </c>
      <c r="CJ27" s="49">
        <f t="shared" ref="CJ27:CK27" si="39">CF27</f>
        <v>10.40851563</v>
      </c>
      <c r="CK27" s="1">
        <f t="shared" si="39"/>
        <v>16</v>
      </c>
      <c r="CO27" s="1" t="str">
        <f t="shared" si="15"/>
        <v>Moldova</v>
      </c>
    </row>
    <row r="28">
      <c r="A28" s="1" t="str">
        <f>'Strength Coefficients'!AJ27</f>
        <v>Beşiktaş</v>
      </c>
      <c r="B28" s="1">
        <f>'Strength Coefficients'!AK27</f>
        <v>0.89</v>
      </c>
      <c r="C28" s="1" t="str">
        <f>'Strength Coefficients'!AL27</f>
        <v>Turkey</v>
      </c>
      <c r="D28" s="1"/>
      <c r="E28" s="1"/>
      <c r="F28" s="1"/>
      <c r="G28" s="1"/>
      <c r="H28" s="1"/>
      <c r="I28" s="1"/>
      <c r="J28" s="1" t="str">
        <f>IFERROR(__xludf.DUMMYFUNCTION("""COMPUTED_VALUE"""),"X")</f>
        <v>X</v>
      </c>
      <c r="K28" s="1"/>
      <c r="L28" s="1"/>
      <c r="M28" s="1"/>
      <c r="N28" s="1"/>
      <c r="O28" s="52">
        <f>IFERROR(__xludf.DUMMYFUNCTION("""COMPUTED_VALUE"""),0.0)</f>
        <v>0</v>
      </c>
      <c r="P28" s="1">
        <f>IFERROR(__xludf.DUMMYFUNCTION("""COMPUTED_VALUE"""),0.0)</f>
        <v>0</v>
      </c>
      <c r="Q28" s="1">
        <f>IFERROR(__xludf.DUMMYFUNCTION("""COMPUTED_VALUE"""),0.0)</f>
        <v>0</v>
      </c>
      <c r="R28" s="1">
        <f>IFERROR(__xludf.DUMMYFUNCTION("""COMPUTED_VALUE"""),0.0)</f>
        <v>0</v>
      </c>
      <c r="S28" s="1">
        <f>IFERROR(__xludf.DUMMYFUNCTION("""COMPUTED_VALUE"""),0.0)</f>
        <v>0</v>
      </c>
      <c r="T28" s="1">
        <f>IFERROR(__xludf.DUMMYFUNCTION("""COMPUTED_VALUE"""),0.0)</f>
        <v>0</v>
      </c>
      <c r="U28" s="1">
        <f>IFERROR(__xludf.DUMMYFUNCTION("""COMPUTED_VALUE"""),3.5799999999999996)</f>
        <v>3.58</v>
      </c>
      <c r="V28" s="1">
        <f>IFERROR(__xludf.DUMMYFUNCTION("""COMPUTED_VALUE"""),0.0)</f>
        <v>0</v>
      </c>
      <c r="W28" s="1">
        <f>IFERROR(__xludf.DUMMYFUNCTION("""COMPUTED_VALUE"""),0.0)</f>
        <v>0</v>
      </c>
      <c r="X28" s="1">
        <f>IFERROR(__xludf.DUMMYFUNCTION("""COMPUTED_VALUE"""),0.0)</f>
        <v>0</v>
      </c>
      <c r="Y28" s="1">
        <f>IFERROR(__xludf.DUMMYFUNCTION("""COMPUTED_VALUE"""),0.0)</f>
        <v>0</v>
      </c>
      <c r="AA28" s="50"/>
      <c r="AB28" s="1"/>
      <c r="AC28" s="1"/>
      <c r="AD28" s="1"/>
      <c r="AE28" s="1"/>
      <c r="AF28" s="1"/>
      <c r="AG28" s="1"/>
      <c r="AH28" s="1"/>
      <c r="AI28" s="54"/>
      <c r="AJ28" s="1">
        <f>IFERROR(__xludf.DUMMYFUNCTION("""COMPUTED_VALUE"""),0.0)</f>
        <v>0</v>
      </c>
      <c r="AK28" s="1">
        <f>IFERROR(__xludf.DUMMYFUNCTION("""COMPUTED_VALUE"""),0.0)</f>
        <v>0</v>
      </c>
      <c r="AL28" s="1">
        <f>IFERROR(__xludf.DUMMYFUNCTION("""COMPUTED_VALUE"""),0.0)</f>
        <v>0</v>
      </c>
      <c r="AM28" s="1">
        <f>IFERROR(__xludf.DUMMYFUNCTION("""COMPUTED_VALUE"""),0.0)</f>
        <v>0</v>
      </c>
      <c r="AN28" s="1">
        <f>IFERROR(__xludf.DUMMYFUNCTION("""COMPUTED_VALUE"""),0.0)</f>
        <v>0</v>
      </c>
      <c r="AO28" s="1">
        <f>IFERROR(__xludf.DUMMYFUNCTION("""COMPUTED_VALUE"""),0.0)</f>
        <v>0</v>
      </c>
      <c r="AP28" s="1">
        <f>IFERROR(__xludf.DUMMYFUNCTION("""COMPUTED_VALUE"""),0.0)</f>
        <v>0</v>
      </c>
      <c r="AQ28" s="1">
        <f>IFERROR(__xludf.DUMMYFUNCTION("""COMPUTED_VALUE"""),0.0)</f>
        <v>0</v>
      </c>
      <c r="AT28" s="1"/>
      <c r="AU28" s="1"/>
      <c r="AV28" s="1"/>
      <c r="AW28" s="1"/>
      <c r="AX28" s="1"/>
      <c r="AY28" s="1"/>
      <c r="AZ28" s="1"/>
      <c r="BA28" s="1"/>
      <c r="BB28" s="1"/>
      <c r="BC28" s="54"/>
      <c r="BD28" s="1">
        <f>IFERROR(__xludf.DUMMYFUNCTION("""COMPUTED_VALUE"""),0.0)</f>
        <v>0</v>
      </c>
      <c r="BE28" s="1">
        <f>IFERROR(__xludf.DUMMYFUNCTION("""COMPUTED_VALUE"""),0.0)</f>
        <v>0</v>
      </c>
      <c r="BF28" s="1">
        <f>IFERROR(__xludf.DUMMYFUNCTION("""COMPUTED_VALUE"""),0.0)</f>
        <v>0</v>
      </c>
      <c r="BG28" s="1">
        <f>IFERROR(__xludf.DUMMYFUNCTION("""COMPUTED_VALUE"""),0.0)</f>
        <v>0</v>
      </c>
      <c r="BH28" s="1">
        <f>IFERROR(__xludf.DUMMYFUNCTION("""COMPUTED_VALUE"""),0.0)</f>
        <v>0</v>
      </c>
      <c r="BI28" s="1">
        <f>IFERROR(__xludf.DUMMYFUNCTION("""COMPUTED_VALUE"""),0.0)</f>
        <v>0</v>
      </c>
      <c r="BJ28" s="1">
        <f>IFERROR(__xludf.DUMMYFUNCTION("""COMPUTED_VALUE"""),0.0)</f>
        <v>0</v>
      </c>
      <c r="BK28" s="1">
        <f>IFERROR(__xludf.DUMMYFUNCTION("""COMPUTED_VALUE"""),0.0)</f>
        <v>0</v>
      </c>
      <c r="BL28" s="1">
        <f>IFERROR(__xludf.DUMMYFUNCTION("""COMPUTED_VALUE"""),0.0)</f>
        <v>0</v>
      </c>
      <c r="BM28" s="1">
        <f>IFERROR(__xludf.DUMMYFUNCTION("""COMPUTED_VALUE"""),0.0)</f>
        <v>0</v>
      </c>
      <c r="BO28" s="52">
        <f t="shared" si="2"/>
        <v>6</v>
      </c>
      <c r="BP28" s="1">
        <f t="shared" si="3"/>
        <v>0</v>
      </c>
      <c r="BQ28" s="1">
        <f t="shared" si="4"/>
        <v>0</v>
      </c>
      <c r="BR28" s="54">
        <f t="shared" si="5"/>
        <v>6</v>
      </c>
      <c r="BS28" s="1">
        <f>IFS(N28="W", 'Round Bonuses'!$C$13, N28="X", 'Round Bonuses'!$C$12, M28="X", 'Round Bonuses'!$C$11, L28="X", 'Round Bonuses'!$C$10, K28="X", 'Round Bonuses'!$C$9, J28="X", 'Round Bonuses'!$C$8, I28="X", 'Round Bonuses'!$C$7, H28="X", 'Round Bonuses'!$C$6, G28="X", 'Round Bonuses'!$C$5, F28="X", 'Round Bonuses'!$C$4, E28="X", 'Round Bonuses'!$C$3, D28="X", 'Round Bonuses'!$C$3, TRUE, 0)</f>
        <v>6.6</v>
      </c>
      <c r="BT28" s="1">
        <f>IF(not(counta(D28:J28)), IFS(AI28="W", 'Round Bonuses'!$F$14, AI28="X", 'Round Bonuses'!$F$13, AH28="X", 'Round Bonuses'!$F$12, AG28="X", 'Round Bonuses'!$F$11, AF28="X", 'Round Bonuses'!$F$10, AE28="X", 'Round Bonuses'!$F$9, AD28="X", 'Round Bonuses'!$F$8, AC28="X", 'Round Bonuses'!$F$7, AB28="X", 'Round Bonuses'!$F$6, TRUE, 0), IF(AA28="X",'Round Bonuses'!$E$7, 0) +IF(AB28="X", 'Round Bonuses'!$E$6, 0)+if(AC28="X",'Round Bonuses'!$E$7, 0)+IF(AD28="X", 'Round Bonuses'!$E$8, 0)+IFS(AI28="W", 'Round Bonuses'!$G$14, AI28="X", 'Round Bonuses'!$G$13, AH28="X", 'Round Bonuses'!$G$12, AG28="X", 'Round Bonuses'!$G$11, AF28="X", 'Round Bonuses'!$G$10, AE28="X", 'Round Bonuses'!$G$9, TRUE, 0))</f>
        <v>0</v>
      </c>
      <c r="BU28" s="1">
        <f>IF(AND(not(counta(D28:I28)),not(counta(AB28:AD28))), IFS(BC28="W", 'Round Bonuses'!$J$14, BC28="X", 'Round Bonuses'!$J$13, BB28="X", 'Round Bonuses'!$J$12, BA28="X", 'Round Bonuses'!$J$11, AZ28="X", 'Round Bonuses'!$J$10, AY28="X", 'Round Bonuses'!$J$9, AX28="X", 'Round Bonuses'!$J$8, AW28="X", 'Round Bonuses'!$J$7, AV28="X", 'Round Bonuses'!$J$6, AU28="X", 'Round Bonuses'!$J$5, AT28="X", 'Round Bonuses'!$J$4, TRUE, 0), SWITCH(AS28, "P", 'Round Bonuses'!$I$4,"B", 'Round Bonuses'!$I$5, 0) +IF(AU28="X", 'Round Bonuses'!$I$5, 0)+IF(AV28="X", 'Round Bonuses'!$I$6, 0)+IF(AW28="X", 'Round Bonuses'!$I$7, 0)+IF(AX28="X", 'Round Bonuses'!$I$8, 0)+IFS(BC28="W", 'Round Bonuses'!$K$14, BC28="X", 'Round Bonuses'!$K$13, BB28="X", 'Round Bonuses'!$K$12, BA28="X", 'Round Bonuses'!$K$11, AZ28="X", 'Round Bonuses'!$K$10, AY28="X", 'Round Bonuses'!$K$9, TRUE, 0))</f>
        <v>0</v>
      </c>
      <c r="BV28" s="54">
        <f t="shared" si="6"/>
        <v>6.6</v>
      </c>
      <c r="BW28" s="1">
        <f t="shared" si="7"/>
        <v>3.58</v>
      </c>
      <c r="BX28" s="57">
        <f t="shared" si="8"/>
        <v>7.196666667</v>
      </c>
      <c r="BZ28" s="58" t="str">
        <f t="shared" si="9"/>
        <v>Beşiktaş</v>
      </c>
      <c r="CA28" s="1" t="str">
        <f t="shared" si="10"/>
        <v>Turkey</v>
      </c>
      <c r="CB28" s="1">
        <f t="shared" si="11"/>
        <v>7.196666667</v>
      </c>
      <c r="CC28" s="1">
        <f t="shared" si="12"/>
        <v>6</v>
      </c>
      <c r="CD28" s="1" t="s">
        <v>211</v>
      </c>
      <c r="CE28" s="1" t="s">
        <v>39</v>
      </c>
      <c r="CF28" s="49">
        <v>10.066875</v>
      </c>
      <c r="CG28" s="1">
        <v>8.0</v>
      </c>
      <c r="CH28" s="1">
        <f t="shared" si="16"/>
        <v>26</v>
      </c>
      <c r="CI28" s="1" t="str">
        <f t="shared" si="13"/>
        <v>Borussia Dortmund</v>
      </c>
      <c r="CJ28" s="49">
        <f t="shared" ref="CJ28:CK28" si="40">CF28</f>
        <v>10.066875</v>
      </c>
      <c r="CK28" s="1">
        <f t="shared" si="40"/>
        <v>8</v>
      </c>
      <c r="CO28" s="1" t="str">
        <f t="shared" si="15"/>
        <v>Germany</v>
      </c>
    </row>
    <row r="29">
      <c r="A29" s="1" t="str">
        <f>'Strength Coefficients'!AJ28</f>
        <v>Birkirkara</v>
      </c>
      <c r="B29" s="1">
        <f>'Strength Coefficients'!AK28</f>
        <v>0.52</v>
      </c>
      <c r="C29" s="1" t="str">
        <f>'Strength Coefficients'!AL28</f>
        <v>Malta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52">
        <f>IFERROR(__xludf.DUMMYFUNCTION("""COMPUTED_VALUE"""),0.0)</f>
        <v>0</v>
      </c>
      <c r="P29" s="1">
        <f>IFERROR(__xludf.DUMMYFUNCTION("""COMPUTED_VALUE"""),0.0)</f>
        <v>0</v>
      </c>
      <c r="Q29" s="1">
        <f>IFERROR(__xludf.DUMMYFUNCTION("""COMPUTED_VALUE"""),0.0)</f>
        <v>0</v>
      </c>
      <c r="R29" s="1">
        <f>IFERROR(__xludf.DUMMYFUNCTION("""COMPUTED_VALUE"""),0.0)</f>
        <v>0</v>
      </c>
      <c r="S29" s="1">
        <f>IFERROR(__xludf.DUMMYFUNCTION("""COMPUTED_VALUE"""),0.0)</f>
        <v>0</v>
      </c>
      <c r="T29" s="1">
        <f>IFERROR(__xludf.DUMMYFUNCTION("""COMPUTED_VALUE"""),0.0)</f>
        <v>0</v>
      </c>
      <c r="U29" s="1">
        <f>IFERROR(__xludf.DUMMYFUNCTION("""COMPUTED_VALUE"""),0.0)</f>
        <v>0</v>
      </c>
      <c r="V29" s="1">
        <f>IFERROR(__xludf.DUMMYFUNCTION("""COMPUTED_VALUE"""),0.0)</f>
        <v>0</v>
      </c>
      <c r="W29" s="1">
        <f>IFERROR(__xludf.DUMMYFUNCTION("""COMPUTED_VALUE"""),0.0)</f>
        <v>0</v>
      </c>
      <c r="X29" s="1">
        <f>IFERROR(__xludf.DUMMYFUNCTION("""COMPUTED_VALUE"""),0.0)</f>
        <v>0</v>
      </c>
      <c r="Y29" s="1">
        <f>IFERROR(__xludf.DUMMYFUNCTION("""COMPUTED_VALUE"""),0.0)</f>
        <v>0</v>
      </c>
      <c r="AA29" s="50"/>
      <c r="AB29" s="1"/>
      <c r="AC29" s="1"/>
      <c r="AD29" s="1"/>
      <c r="AE29" s="1"/>
      <c r="AF29" s="1"/>
      <c r="AG29" s="1"/>
      <c r="AH29" s="1"/>
      <c r="AI29" s="54"/>
      <c r="AJ29" s="1">
        <f>IFERROR(__xludf.DUMMYFUNCTION("""COMPUTED_VALUE"""),0.0)</f>
        <v>0</v>
      </c>
      <c r="AK29" s="1">
        <f>IFERROR(__xludf.DUMMYFUNCTION("""COMPUTED_VALUE"""),0.0)</f>
        <v>0</v>
      </c>
      <c r="AL29" s="1">
        <f>IFERROR(__xludf.DUMMYFUNCTION("""COMPUTED_VALUE"""),0.0)</f>
        <v>0</v>
      </c>
      <c r="AM29" s="1">
        <f>IFERROR(__xludf.DUMMYFUNCTION("""COMPUTED_VALUE"""),0.0)</f>
        <v>0</v>
      </c>
      <c r="AN29" s="1">
        <f>IFERROR(__xludf.DUMMYFUNCTION("""COMPUTED_VALUE"""),0.0)</f>
        <v>0</v>
      </c>
      <c r="AO29" s="1">
        <f>IFERROR(__xludf.DUMMYFUNCTION("""COMPUTED_VALUE"""),0.0)</f>
        <v>0</v>
      </c>
      <c r="AP29" s="1">
        <f>IFERROR(__xludf.DUMMYFUNCTION("""COMPUTED_VALUE"""),0.0)</f>
        <v>0</v>
      </c>
      <c r="AQ29" s="1">
        <f>IFERROR(__xludf.DUMMYFUNCTION("""COMPUTED_VALUE"""),0.0)</f>
        <v>0</v>
      </c>
      <c r="AT29" s="1" t="str">
        <f>IFERROR(__xludf.DUMMYFUNCTION("""COMPUTED_VALUE"""),"X")</f>
        <v>X</v>
      </c>
      <c r="AU29" s="1" t="str">
        <f>IFERROR(__xludf.DUMMYFUNCTION("""COMPUTED_VALUE"""),"X")</f>
        <v>X</v>
      </c>
      <c r="AV29" s="1"/>
      <c r="AW29" s="1"/>
      <c r="AX29" s="1"/>
      <c r="AY29" s="1"/>
      <c r="AZ29" s="1"/>
      <c r="BA29" s="1"/>
      <c r="BB29" s="1"/>
      <c r="BC29" s="54"/>
      <c r="BD29" s="1">
        <f>IFERROR(__xludf.DUMMYFUNCTION("""COMPUTED_VALUE"""),2.6949999999999994)</f>
        <v>2.695</v>
      </c>
      <c r="BE29" s="1">
        <f>IFERROR(__xludf.DUMMYFUNCTION("""COMPUTED_VALUE"""),3.41125)</f>
        <v>3.41125</v>
      </c>
      <c r="BF29" s="1">
        <f>IFERROR(__xludf.DUMMYFUNCTION("""COMPUTED_VALUE"""),0.0)</f>
        <v>0</v>
      </c>
      <c r="BG29" s="1">
        <f>IFERROR(__xludf.DUMMYFUNCTION("""COMPUTED_VALUE"""),0.0)</f>
        <v>0</v>
      </c>
      <c r="BH29" s="1">
        <f>IFERROR(__xludf.DUMMYFUNCTION("""COMPUTED_VALUE"""),0.0)</f>
        <v>0</v>
      </c>
      <c r="BI29" s="1">
        <f>IFERROR(__xludf.DUMMYFUNCTION("""COMPUTED_VALUE"""),0.0)</f>
        <v>0</v>
      </c>
      <c r="BJ29" s="1">
        <f>IFERROR(__xludf.DUMMYFUNCTION("""COMPUTED_VALUE"""),0.0)</f>
        <v>0</v>
      </c>
      <c r="BK29" s="1">
        <f>IFERROR(__xludf.DUMMYFUNCTION("""COMPUTED_VALUE"""),0.0)</f>
        <v>0</v>
      </c>
      <c r="BL29" s="1">
        <f>IFERROR(__xludf.DUMMYFUNCTION("""COMPUTED_VALUE"""),0.0)</f>
        <v>0</v>
      </c>
      <c r="BM29" s="1">
        <f>IFERROR(__xludf.DUMMYFUNCTION("""COMPUTED_VALUE"""),0.0)</f>
        <v>0</v>
      </c>
      <c r="BO29" s="52">
        <f t="shared" si="2"/>
        <v>0</v>
      </c>
      <c r="BP29" s="1">
        <f t="shared" si="3"/>
        <v>0</v>
      </c>
      <c r="BQ29" s="1">
        <f t="shared" si="4"/>
        <v>4</v>
      </c>
      <c r="BR29" s="54">
        <f t="shared" si="5"/>
        <v>4</v>
      </c>
      <c r="BS29" s="1">
        <f>IFS(N29="W", 'Round Bonuses'!$C$13, N29="X", 'Round Bonuses'!$C$12, M29="X", 'Round Bonuses'!$C$11, L29="X", 'Round Bonuses'!$C$10, K29="X", 'Round Bonuses'!$C$9, J29="X", 'Round Bonuses'!$C$8, I29="X", 'Round Bonuses'!$C$7, H29="X", 'Round Bonuses'!$C$6, G29="X", 'Round Bonuses'!$C$5, F29="X", 'Round Bonuses'!$C$4, E29="X", 'Round Bonuses'!$C$3, D29="X", 'Round Bonuses'!$C$3, TRUE, 0)</f>
        <v>0</v>
      </c>
      <c r="BT29" s="1">
        <f>IF(not(counta(D29:J29)), IFS(AI29="W", 'Round Bonuses'!$F$14, AI29="X", 'Round Bonuses'!$F$13, AH29="X", 'Round Bonuses'!$F$12, AG29="X", 'Round Bonuses'!$F$11, AF29="X", 'Round Bonuses'!$F$10, AE29="X", 'Round Bonuses'!$F$9, AD29="X", 'Round Bonuses'!$F$8, AC29="X", 'Round Bonuses'!$F$7, AB29="X", 'Round Bonuses'!$F$6, TRUE, 0), IF(AA29="X",'Round Bonuses'!$E$7, 0) +IF(AB29="X", 'Round Bonuses'!$E$6, 0)+if(AC29="X",'Round Bonuses'!$E$7, 0)+IF(AD29="X", 'Round Bonuses'!$E$8, 0)+IFS(AI29="W", 'Round Bonuses'!$G$14, AI29="X", 'Round Bonuses'!$G$13, AH29="X", 'Round Bonuses'!$G$12, AG29="X", 'Round Bonuses'!$G$11, AF29="X", 'Round Bonuses'!$G$10, AE29="X", 'Round Bonuses'!$G$9, TRUE, 0))</f>
        <v>0</v>
      </c>
      <c r="BU29" s="1">
        <f>IF(AND(not(counta(D29:I29)),not(counta(AB29:AD29))), IFS(BC29="W", 'Round Bonuses'!$J$14, BC29="X", 'Round Bonuses'!$J$13, BB29="X", 'Round Bonuses'!$J$12, BA29="X", 'Round Bonuses'!$J$11, AZ29="X", 'Round Bonuses'!$J$10, AY29="X", 'Round Bonuses'!$J$9, AX29="X", 'Round Bonuses'!$J$8, AW29="X", 'Round Bonuses'!$J$7, AV29="X", 'Round Bonuses'!$J$6, AU29="X", 'Round Bonuses'!$J$5, AT29="X", 'Round Bonuses'!$J$4, TRUE, 0), SWITCH(AS29, "P", 'Round Bonuses'!$I$4,"B", 'Round Bonuses'!$I$5, 0) +IF(AU29="X", 'Round Bonuses'!$I$5, 0)+IF(AV29="X", 'Round Bonuses'!$I$6, 0)+IF(AW29="X", 'Round Bonuses'!$I$7, 0)+IF(AX29="X", 'Round Bonuses'!$I$8, 0)+IFS(BC29="W", 'Round Bonuses'!$K$14, BC29="X", 'Round Bonuses'!$K$13, BB29="X", 'Round Bonuses'!$K$12, BA29="X", 'Round Bonuses'!$K$11, AZ29="X", 'Round Bonuses'!$K$10, AY29="X", 'Round Bonuses'!$K$9, TRUE, 0))</f>
        <v>0.4</v>
      </c>
      <c r="BV29" s="54">
        <f t="shared" si="6"/>
        <v>0.4</v>
      </c>
      <c r="BW29" s="1">
        <f t="shared" si="7"/>
        <v>6.10625</v>
      </c>
      <c r="BX29" s="57">
        <f t="shared" si="8"/>
        <v>1.9265625</v>
      </c>
      <c r="BZ29" s="58" t="str">
        <f t="shared" si="9"/>
        <v>Birkirkara</v>
      </c>
      <c r="CA29" s="1" t="str">
        <f t="shared" si="10"/>
        <v>Malta</v>
      </c>
      <c r="CB29" s="1">
        <f t="shared" si="11"/>
        <v>1.9265625</v>
      </c>
      <c r="CC29" s="1">
        <f t="shared" si="12"/>
        <v>4</v>
      </c>
      <c r="CD29" s="1" t="s">
        <v>357</v>
      </c>
      <c r="CE29" s="1" t="s">
        <v>58</v>
      </c>
      <c r="CF29" s="49">
        <v>10.041875000000001</v>
      </c>
      <c r="CG29" s="1">
        <v>12.0</v>
      </c>
      <c r="CH29" s="1">
        <f t="shared" si="16"/>
        <v>27</v>
      </c>
      <c r="CI29" s="1" t="str">
        <f t="shared" si="13"/>
        <v>Monaco</v>
      </c>
      <c r="CJ29" s="49">
        <f t="shared" ref="CJ29:CK29" si="41">CF29</f>
        <v>10.041875</v>
      </c>
      <c r="CK29" s="1">
        <f t="shared" si="41"/>
        <v>12</v>
      </c>
      <c r="CO29" s="1" t="str">
        <f t="shared" si="15"/>
        <v>France</v>
      </c>
    </row>
    <row r="30">
      <c r="A30" s="1" t="str">
        <f>'Strength Coefficients'!AJ29</f>
        <v>BK Häcken</v>
      </c>
      <c r="B30" s="1">
        <f>'Strength Coefficients'!AK29</f>
        <v>0.77</v>
      </c>
      <c r="C30" s="1" t="str">
        <f>'Strength Coefficients'!AL29</f>
        <v>Sweden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52">
        <f>IFERROR(__xludf.DUMMYFUNCTION("""COMPUTED_VALUE"""),0.0)</f>
        <v>0</v>
      </c>
      <c r="P30" s="1">
        <f>IFERROR(__xludf.DUMMYFUNCTION("""COMPUTED_VALUE"""),0.0)</f>
        <v>0</v>
      </c>
      <c r="Q30" s="1">
        <f>IFERROR(__xludf.DUMMYFUNCTION("""COMPUTED_VALUE"""),0.0)</f>
        <v>0</v>
      </c>
      <c r="R30" s="1">
        <f>IFERROR(__xludf.DUMMYFUNCTION("""COMPUTED_VALUE"""),0.0)</f>
        <v>0</v>
      </c>
      <c r="S30" s="1">
        <f>IFERROR(__xludf.DUMMYFUNCTION("""COMPUTED_VALUE"""),0.0)</f>
        <v>0</v>
      </c>
      <c r="T30" s="1">
        <f>IFERROR(__xludf.DUMMYFUNCTION("""COMPUTED_VALUE"""),0.0)</f>
        <v>0</v>
      </c>
      <c r="U30" s="1">
        <f>IFERROR(__xludf.DUMMYFUNCTION("""COMPUTED_VALUE"""),0.0)</f>
        <v>0</v>
      </c>
      <c r="V30" s="1">
        <f>IFERROR(__xludf.DUMMYFUNCTION("""COMPUTED_VALUE"""),0.0)</f>
        <v>0</v>
      </c>
      <c r="W30" s="1">
        <f>IFERROR(__xludf.DUMMYFUNCTION("""COMPUTED_VALUE"""),0.0)</f>
        <v>0</v>
      </c>
      <c r="X30" s="1">
        <f>IFERROR(__xludf.DUMMYFUNCTION("""COMPUTED_VALUE"""),0.0)</f>
        <v>0</v>
      </c>
      <c r="Y30" s="1">
        <f>IFERROR(__xludf.DUMMYFUNCTION("""COMPUTED_VALUE"""),0.0)</f>
        <v>0</v>
      </c>
      <c r="AA30" s="50"/>
      <c r="AB30" s="1"/>
      <c r="AC30" s="1"/>
      <c r="AD30" s="1"/>
      <c r="AE30" s="1"/>
      <c r="AF30" s="1"/>
      <c r="AG30" s="1"/>
      <c r="AH30" s="1"/>
      <c r="AI30" s="54"/>
      <c r="AJ30" s="1">
        <f>IFERROR(__xludf.DUMMYFUNCTION("""COMPUTED_VALUE"""),0.0)</f>
        <v>0</v>
      </c>
      <c r="AK30" s="1">
        <f>IFERROR(__xludf.DUMMYFUNCTION("""COMPUTED_VALUE"""),0.0)</f>
        <v>0</v>
      </c>
      <c r="AL30" s="1">
        <f>IFERROR(__xludf.DUMMYFUNCTION("""COMPUTED_VALUE"""),0.0)</f>
        <v>0</v>
      </c>
      <c r="AM30" s="1">
        <f>IFERROR(__xludf.DUMMYFUNCTION("""COMPUTED_VALUE"""),0.0)</f>
        <v>0</v>
      </c>
      <c r="AN30" s="1">
        <f>IFERROR(__xludf.DUMMYFUNCTION("""COMPUTED_VALUE"""),0.0)</f>
        <v>0</v>
      </c>
      <c r="AO30" s="1">
        <f>IFERROR(__xludf.DUMMYFUNCTION("""COMPUTED_VALUE"""),0.0)</f>
        <v>0</v>
      </c>
      <c r="AP30" s="1">
        <f>IFERROR(__xludf.DUMMYFUNCTION("""COMPUTED_VALUE"""),0.0)</f>
        <v>0</v>
      </c>
      <c r="AQ30" s="1">
        <f>IFERROR(__xludf.DUMMYFUNCTION("""COMPUTED_VALUE"""),0.0)</f>
        <v>0</v>
      </c>
      <c r="AT30" s="1"/>
      <c r="AU30" s="1" t="str">
        <f>IFERROR(__xludf.DUMMYFUNCTION("""COMPUTED_VALUE"""),"X")</f>
        <v>X</v>
      </c>
      <c r="AV30" s="1"/>
      <c r="AW30" s="1"/>
      <c r="AX30" s="1"/>
      <c r="AY30" s="1"/>
      <c r="AZ30" s="1"/>
      <c r="BA30" s="1"/>
      <c r="BB30" s="1"/>
      <c r="BC30" s="54"/>
      <c r="BD30" s="1">
        <f>IFERROR(__xludf.DUMMYFUNCTION("""COMPUTED_VALUE"""),0.0)</f>
        <v>0</v>
      </c>
      <c r="BE30" s="1">
        <f>IFERROR(__xludf.DUMMYFUNCTION("""COMPUTED_VALUE"""),3.8575)</f>
        <v>3.8575</v>
      </c>
      <c r="BF30" s="1">
        <f>IFERROR(__xludf.DUMMYFUNCTION("""COMPUTED_VALUE"""),0.0)</f>
        <v>0</v>
      </c>
      <c r="BG30" s="1">
        <f>IFERROR(__xludf.DUMMYFUNCTION("""COMPUTED_VALUE"""),0.0)</f>
        <v>0</v>
      </c>
      <c r="BH30" s="1">
        <f>IFERROR(__xludf.DUMMYFUNCTION("""COMPUTED_VALUE"""),0.0)</f>
        <v>0</v>
      </c>
      <c r="BI30" s="1">
        <f>IFERROR(__xludf.DUMMYFUNCTION("""COMPUTED_VALUE"""),0.0)</f>
        <v>0</v>
      </c>
      <c r="BJ30" s="1">
        <f>IFERROR(__xludf.DUMMYFUNCTION("""COMPUTED_VALUE"""),0.0)</f>
        <v>0</v>
      </c>
      <c r="BK30" s="1">
        <f>IFERROR(__xludf.DUMMYFUNCTION("""COMPUTED_VALUE"""),0.0)</f>
        <v>0</v>
      </c>
      <c r="BL30" s="1">
        <f>IFERROR(__xludf.DUMMYFUNCTION("""COMPUTED_VALUE"""),0.0)</f>
        <v>0</v>
      </c>
      <c r="BM30" s="1">
        <f>IFERROR(__xludf.DUMMYFUNCTION("""COMPUTED_VALUE"""),0.0)</f>
        <v>0</v>
      </c>
      <c r="BO30" s="52">
        <f t="shared" si="2"/>
        <v>0</v>
      </c>
      <c r="BP30" s="1">
        <f t="shared" si="3"/>
        <v>0</v>
      </c>
      <c r="BQ30" s="1">
        <f t="shared" si="4"/>
        <v>2</v>
      </c>
      <c r="BR30" s="54">
        <f t="shared" si="5"/>
        <v>2</v>
      </c>
      <c r="BS30" s="1">
        <f>IFS(N30="W", 'Round Bonuses'!$C$13, N30="X", 'Round Bonuses'!$C$12, M30="X", 'Round Bonuses'!$C$11, L30="X", 'Round Bonuses'!$C$10, K30="X", 'Round Bonuses'!$C$9, J30="X", 'Round Bonuses'!$C$8, I30="X", 'Round Bonuses'!$C$7, H30="X", 'Round Bonuses'!$C$6, G30="X", 'Round Bonuses'!$C$5, F30="X", 'Round Bonuses'!$C$4, E30="X", 'Round Bonuses'!$C$3, D30="X", 'Round Bonuses'!$C$3, TRUE, 0)</f>
        <v>0</v>
      </c>
      <c r="BT30" s="1">
        <f>IF(not(counta(D30:J30)), IFS(AI30="W", 'Round Bonuses'!$F$14, AI30="X", 'Round Bonuses'!$F$13, AH30="X", 'Round Bonuses'!$F$12, AG30="X", 'Round Bonuses'!$F$11, AF30="X", 'Round Bonuses'!$F$10, AE30="X", 'Round Bonuses'!$F$9, AD30="X", 'Round Bonuses'!$F$8, AC30="X", 'Round Bonuses'!$F$7, AB30="X", 'Round Bonuses'!$F$6, TRUE, 0), IF(AA30="X",'Round Bonuses'!$E$7, 0) +IF(AB30="X", 'Round Bonuses'!$E$6, 0)+if(AC30="X",'Round Bonuses'!$E$7, 0)+IF(AD30="X", 'Round Bonuses'!$E$8, 0)+IFS(AI30="W", 'Round Bonuses'!$G$14, AI30="X", 'Round Bonuses'!$G$13, AH30="X", 'Round Bonuses'!$G$12, AG30="X", 'Round Bonuses'!$G$11, AF30="X", 'Round Bonuses'!$G$10, AE30="X", 'Round Bonuses'!$G$9, TRUE, 0))</f>
        <v>0</v>
      </c>
      <c r="BU30" s="1">
        <f>IF(AND(not(counta(D30:I30)),not(counta(AB30:AD30))), IFS(BC30="W", 'Round Bonuses'!$J$14, BC30="X", 'Round Bonuses'!$J$13, BB30="X", 'Round Bonuses'!$J$12, BA30="X", 'Round Bonuses'!$J$11, AZ30="X", 'Round Bonuses'!$J$10, AY30="X", 'Round Bonuses'!$J$9, AX30="X", 'Round Bonuses'!$J$8, AW30="X", 'Round Bonuses'!$J$7, AV30="X", 'Round Bonuses'!$J$6, AU30="X", 'Round Bonuses'!$J$5, AT30="X", 'Round Bonuses'!$J$4, TRUE, 0), SWITCH(AS30, "P", 'Round Bonuses'!$I$4,"B", 'Round Bonuses'!$I$5, 0) +IF(AU30="X", 'Round Bonuses'!$I$5, 0)+IF(AV30="X", 'Round Bonuses'!$I$6, 0)+IF(AW30="X", 'Round Bonuses'!$I$7, 0)+IF(AX30="X", 'Round Bonuses'!$I$8, 0)+IFS(BC30="W", 'Round Bonuses'!$K$14, BC30="X", 'Round Bonuses'!$K$13, BB30="X", 'Round Bonuses'!$K$12, BA30="X", 'Round Bonuses'!$K$11, AZ30="X", 'Round Bonuses'!$K$10, AY30="X", 'Round Bonuses'!$K$9, TRUE, 0))</f>
        <v>0.4</v>
      </c>
      <c r="BV30" s="54">
        <f t="shared" si="6"/>
        <v>0.4</v>
      </c>
      <c r="BW30" s="1">
        <f t="shared" si="7"/>
        <v>3.8575</v>
      </c>
      <c r="BX30" s="57">
        <f t="shared" si="8"/>
        <v>2.32875</v>
      </c>
      <c r="BZ30" s="58" t="str">
        <f t="shared" si="9"/>
        <v>BK Häcken</v>
      </c>
      <c r="CA30" s="1" t="str">
        <f t="shared" si="10"/>
        <v>Sweden</v>
      </c>
      <c r="CB30" s="1">
        <f t="shared" si="11"/>
        <v>2.32875</v>
      </c>
      <c r="CC30" s="1">
        <f t="shared" si="12"/>
        <v>2</v>
      </c>
      <c r="CD30" s="1" t="s">
        <v>546</v>
      </c>
      <c r="CE30" s="1" t="s">
        <v>57</v>
      </c>
      <c r="CF30" s="49">
        <v>9.882013888888888</v>
      </c>
      <c r="CG30" s="1">
        <v>18.0</v>
      </c>
      <c r="CH30" s="1">
        <f t="shared" si="16"/>
        <v>28</v>
      </c>
      <c r="CI30" s="1" t="str">
        <f t="shared" si="13"/>
        <v>PSV Eindhoven</v>
      </c>
      <c r="CJ30" s="49">
        <f t="shared" ref="CJ30:CK30" si="42">CF30</f>
        <v>9.882013889</v>
      </c>
      <c r="CK30" s="1">
        <f t="shared" si="42"/>
        <v>18</v>
      </c>
      <c r="CO30" s="1" t="str">
        <f t="shared" si="15"/>
        <v>Netherlands</v>
      </c>
    </row>
    <row r="31">
      <c r="A31" s="1" t="str">
        <f>'Strength Coefficients'!AJ30</f>
        <v>Bodø/Glimt</v>
      </c>
      <c r="B31" s="1">
        <f>'Strength Coefficients'!AK30</f>
        <v>0.78</v>
      </c>
      <c r="C31" s="1" t="str">
        <f>'Strength Coefficients'!AL30</f>
        <v>Norway</v>
      </c>
      <c r="D31" s="1"/>
      <c r="E31" s="1"/>
      <c r="F31" s="1" t="str">
        <f>IFERROR(__xludf.DUMMYFUNCTION("""COMPUTED_VALUE"""),"X")</f>
        <v>X</v>
      </c>
      <c r="G31" s="1"/>
      <c r="H31" s="1"/>
      <c r="I31" s="1"/>
      <c r="J31" s="1"/>
      <c r="K31" s="1"/>
      <c r="L31" s="1"/>
      <c r="M31" s="1"/>
      <c r="N31" s="1"/>
      <c r="O31" s="52">
        <f>IFERROR(__xludf.DUMMYFUNCTION("""COMPUTED_VALUE"""),0.0)</f>
        <v>0</v>
      </c>
      <c r="P31" s="1">
        <f>IFERROR(__xludf.DUMMYFUNCTION("""COMPUTED_VALUE"""),0.0)</f>
        <v>0</v>
      </c>
      <c r="Q31" s="1">
        <f>IFERROR(__xludf.DUMMYFUNCTION("""COMPUTED_VALUE"""),1.045)</f>
        <v>1.045</v>
      </c>
      <c r="R31" s="1">
        <f>IFERROR(__xludf.DUMMYFUNCTION("""COMPUTED_VALUE"""),0.0)</f>
        <v>0</v>
      </c>
      <c r="S31" s="1">
        <f>IFERROR(__xludf.DUMMYFUNCTION("""COMPUTED_VALUE"""),0.0)</f>
        <v>0</v>
      </c>
      <c r="T31" s="1">
        <f>IFERROR(__xludf.DUMMYFUNCTION("""COMPUTED_VALUE"""),0.0)</f>
        <v>0</v>
      </c>
      <c r="U31" s="1">
        <f>IFERROR(__xludf.DUMMYFUNCTION("""COMPUTED_VALUE"""),0.0)</f>
        <v>0</v>
      </c>
      <c r="V31" s="1">
        <f>IFERROR(__xludf.DUMMYFUNCTION("""COMPUTED_VALUE"""),0.0)</f>
        <v>0</v>
      </c>
      <c r="W31" s="1">
        <f>IFERROR(__xludf.DUMMYFUNCTION("""COMPUTED_VALUE"""),0.0)</f>
        <v>0</v>
      </c>
      <c r="X31" s="1">
        <f>IFERROR(__xludf.DUMMYFUNCTION("""COMPUTED_VALUE"""),0.0)</f>
        <v>0</v>
      </c>
      <c r="Y31" s="1">
        <f>IFERROR(__xludf.DUMMYFUNCTION("""COMPUTED_VALUE"""),0.0)</f>
        <v>0</v>
      </c>
      <c r="AA31" s="50"/>
      <c r="AB31" s="1"/>
      <c r="AC31" s="1"/>
      <c r="AD31" s="1"/>
      <c r="AE31" s="1"/>
      <c r="AF31" s="1"/>
      <c r="AG31" s="1"/>
      <c r="AH31" s="1"/>
      <c r="AI31" s="54"/>
      <c r="AJ31" s="1">
        <f>IFERROR(__xludf.DUMMYFUNCTION("""COMPUTED_VALUE"""),0.0)</f>
        <v>0</v>
      </c>
      <c r="AK31" s="1">
        <f>IFERROR(__xludf.DUMMYFUNCTION("""COMPUTED_VALUE"""),0.0)</f>
        <v>0</v>
      </c>
      <c r="AL31" s="1">
        <f>IFERROR(__xludf.DUMMYFUNCTION("""COMPUTED_VALUE"""),0.0)</f>
        <v>0</v>
      </c>
      <c r="AM31" s="1">
        <f>IFERROR(__xludf.DUMMYFUNCTION("""COMPUTED_VALUE"""),0.0)</f>
        <v>0</v>
      </c>
      <c r="AN31" s="1">
        <f>IFERROR(__xludf.DUMMYFUNCTION("""COMPUTED_VALUE"""),0.0)</f>
        <v>0</v>
      </c>
      <c r="AO31" s="1">
        <f>IFERROR(__xludf.DUMMYFUNCTION("""COMPUTED_VALUE"""),0.0)</f>
        <v>0</v>
      </c>
      <c r="AP31" s="1">
        <f>IFERROR(__xludf.DUMMYFUNCTION("""COMPUTED_VALUE"""),0.0)</f>
        <v>0</v>
      </c>
      <c r="AQ31" s="1">
        <f>IFERROR(__xludf.DUMMYFUNCTION("""COMPUTED_VALUE"""),0.0)</f>
        <v>0</v>
      </c>
      <c r="AT31" s="1"/>
      <c r="AU31" s="1" t="str">
        <f>IFERROR(__xludf.DUMMYFUNCTION("""COMPUTED_VALUE"""),"X")</f>
        <v>X</v>
      </c>
      <c r="AV31" s="1" t="str">
        <f>IFERROR(__xludf.DUMMYFUNCTION("""COMPUTED_VALUE"""),"X")</f>
        <v>X</v>
      </c>
      <c r="AW31" s="1" t="str">
        <f>IFERROR(__xludf.DUMMYFUNCTION("""COMPUTED_VALUE"""),"X")</f>
        <v>X</v>
      </c>
      <c r="AX31" s="1" t="str">
        <f>IFERROR(__xludf.DUMMYFUNCTION("""COMPUTED_VALUE"""),"X")</f>
        <v>X</v>
      </c>
      <c r="AY31" s="1" t="str">
        <f>IFERROR(__xludf.DUMMYFUNCTION("""COMPUTED_VALUE"""),"X")</f>
        <v>X</v>
      </c>
      <c r="AZ31" s="1" t="str">
        <f>IFERROR(__xludf.DUMMYFUNCTION("""COMPUTED_VALUE"""),"X")</f>
        <v>X</v>
      </c>
      <c r="BA31" s="1" t="str">
        <f>IFERROR(__xludf.DUMMYFUNCTION("""COMPUTED_VALUE"""),"X")</f>
        <v>X</v>
      </c>
      <c r="BB31" s="1"/>
      <c r="BC31" s="54"/>
      <c r="BD31" s="1">
        <f>IFERROR(__xludf.DUMMYFUNCTION("""COMPUTED_VALUE"""),0.0)</f>
        <v>0</v>
      </c>
      <c r="BE31" s="1">
        <f>IFERROR(__xludf.DUMMYFUNCTION("""COMPUTED_VALUE"""),4.7250000000000005)</f>
        <v>4.725</v>
      </c>
      <c r="BF31" s="1">
        <f>IFERROR(__xludf.DUMMYFUNCTION("""COMPUTED_VALUE"""),2.395)</f>
        <v>2.395</v>
      </c>
      <c r="BG31" s="1">
        <f>IFERROR(__xludf.DUMMYFUNCTION("""COMPUTED_VALUE"""),3.9812499999999993)</f>
        <v>3.98125</v>
      </c>
      <c r="BH31" s="1">
        <f>IFERROR(__xludf.DUMMYFUNCTION("""COMPUTED_VALUE"""),15.962499999999999)</f>
        <v>15.9625</v>
      </c>
      <c r="BI31" s="1">
        <f>IFERROR(__xludf.DUMMYFUNCTION("""COMPUTED_VALUE"""),7.225)</f>
        <v>7.225</v>
      </c>
      <c r="BJ31" s="1">
        <f>IFERROR(__xludf.DUMMYFUNCTION("""COMPUTED_VALUE"""),5.39)</f>
        <v>5.39</v>
      </c>
      <c r="BK31" s="1">
        <f>IFERROR(__xludf.DUMMYFUNCTION("""COMPUTED_VALUE"""),4.112499999999999)</f>
        <v>4.1125</v>
      </c>
      <c r="BL31" s="1">
        <f>IFERROR(__xludf.DUMMYFUNCTION("""COMPUTED_VALUE"""),0.0)</f>
        <v>0</v>
      </c>
      <c r="BM31" s="1">
        <f>IFERROR(__xludf.DUMMYFUNCTION("""COMPUTED_VALUE"""),0.0)</f>
        <v>0</v>
      </c>
      <c r="BO31" s="52">
        <f t="shared" si="2"/>
        <v>2</v>
      </c>
      <c r="BP31" s="1">
        <f t="shared" si="3"/>
        <v>0</v>
      </c>
      <c r="BQ31" s="1">
        <f t="shared" si="4"/>
        <v>18</v>
      </c>
      <c r="BR31" s="54">
        <f t="shared" si="5"/>
        <v>20</v>
      </c>
      <c r="BS31" s="1">
        <f>IFS(N31="W", 'Round Bonuses'!$C$13, N31="X", 'Round Bonuses'!$C$12, M31="X", 'Round Bonuses'!$C$11, L31="X", 'Round Bonuses'!$C$10, K31="X", 'Round Bonuses'!$C$9, J31="X", 'Round Bonuses'!$C$8, I31="X", 'Round Bonuses'!$C$7, H31="X", 'Round Bonuses'!$C$6, G31="X", 'Round Bonuses'!$C$5, F31="X", 'Round Bonuses'!$C$4, E31="X", 'Round Bonuses'!$C$3, D31="X", 'Round Bonuses'!$C$3, TRUE, 0)</f>
        <v>0.6</v>
      </c>
      <c r="BT31" s="1">
        <f>IF(not(counta(D31:J31)), IFS(AI31="W", 'Round Bonuses'!$F$14, AI31="X", 'Round Bonuses'!$F$13, AH31="X", 'Round Bonuses'!$F$12, AG31="X", 'Round Bonuses'!$F$11, AF31="X", 'Round Bonuses'!$F$10, AE31="X", 'Round Bonuses'!$F$9, AD31="X", 'Round Bonuses'!$F$8, AC31="X", 'Round Bonuses'!$F$7, AB31="X", 'Round Bonuses'!$F$6, TRUE, 0), IF(AA31="X",'Round Bonuses'!$E$7, 0) +IF(AB31="X", 'Round Bonuses'!$E$6, 0)+if(AC31="X",'Round Bonuses'!$E$7, 0)+IF(AD31="X", 'Round Bonuses'!$E$8, 0)+IFS(AI31="W", 'Round Bonuses'!$G$14, AI31="X", 'Round Bonuses'!$G$13, AH31="X", 'Round Bonuses'!$G$12, AG31="X", 'Round Bonuses'!$G$11, AF31="X", 'Round Bonuses'!$G$10, AE31="X", 'Round Bonuses'!$G$9, TRUE, 0))</f>
        <v>0</v>
      </c>
      <c r="BU31" s="1">
        <f>IF(AND(not(counta(D31:I31)),not(counta(AB31:AD31))), IFS(BC31="W", 'Round Bonuses'!$J$14, BC31="X", 'Round Bonuses'!$J$13, BB31="X", 'Round Bonuses'!$J$12, BA31="X", 'Round Bonuses'!$J$11, AZ31="X", 'Round Bonuses'!$J$10, AY31="X", 'Round Bonuses'!$J$9, AX31="X", 'Round Bonuses'!$J$8, AW31="X", 'Round Bonuses'!$J$7, AV31="X", 'Round Bonuses'!$J$6, AU31="X", 'Round Bonuses'!$J$5, AT31="X", 'Round Bonuses'!$J$4, TRUE, 0), SWITCH(AS31, "P", 'Round Bonuses'!$I$4,"B", 'Round Bonuses'!$I$5, 0) +IF(AU31="X", 'Round Bonuses'!$I$5, 0)+IF(AV31="X", 'Round Bonuses'!$I$6, 0)+IF(AW31="X", 'Round Bonuses'!$I$7, 0)+IF(AX31="X", 'Round Bonuses'!$I$8, 0)+IFS(BC31="W", 'Round Bonuses'!$K$14, BC31="X", 'Round Bonuses'!$K$13, BB31="X", 'Round Bonuses'!$K$12, BA31="X", 'Round Bonuses'!$K$11, AZ31="X", 'Round Bonuses'!$K$10, AY31="X", 'Round Bonuses'!$K$9, TRUE, 0))</f>
        <v>4.4</v>
      </c>
      <c r="BV31" s="54">
        <f t="shared" si="6"/>
        <v>5</v>
      </c>
      <c r="BW31" s="1">
        <f t="shared" si="7"/>
        <v>44.83625</v>
      </c>
      <c r="BX31" s="57">
        <f t="shared" si="8"/>
        <v>7.2418125</v>
      </c>
      <c r="BZ31" s="58" t="str">
        <f t="shared" si="9"/>
        <v>Bodø/Glimt</v>
      </c>
      <c r="CA31" s="1" t="str">
        <f t="shared" si="10"/>
        <v>Norway</v>
      </c>
      <c r="CB31" s="1">
        <f t="shared" si="11"/>
        <v>7.2418125</v>
      </c>
      <c r="CC31" s="1">
        <f t="shared" si="12"/>
        <v>20</v>
      </c>
      <c r="CD31" s="1" t="s">
        <v>362</v>
      </c>
      <c r="CE31" s="1" t="s">
        <v>58</v>
      </c>
      <c r="CF31" s="49">
        <v>9.713</v>
      </c>
      <c r="CG31" s="1">
        <v>10.0</v>
      </c>
      <c r="CH31" s="1">
        <f t="shared" si="16"/>
        <v>29</v>
      </c>
      <c r="CI31" s="1" t="str">
        <f t="shared" si="13"/>
        <v>Lyon</v>
      </c>
      <c r="CJ31" s="49">
        <f t="shared" ref="CJ31:CK31" si="43">CF31</f>
        <v>9.713</v>
      </c>
      <c r="CK31" s="1">
        <f t="shared" si="43"/>
        <v>10</v>
      </c>
      <c r="CO31" s="1" t="str">
        <f t="shared" si="15"/>
        <v>France</v>
      </c>
    </row>
    <row r="32">
      <c r="A32" s="1" t="str">
        <f>'Strength Coefficients'!AJ31</f>
        <v>Bohemians</v>
      </c>
      <c r="B32" s="1">
        <f>'Strength Coefficients'!AK31</f>
        <v>0.57</v>
      </c>
      <c r="C32" s="1" t="str">
        <f>'Strength Coefficients'!AL31</f>
        <v>Republic of Ireland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52">
        <f>IFERROR(__xludf.DUMMYFUNCTION("""COMPUTED_VALUE"""),0.0)</f>
        <v>0</v>
      </c>
      <c r="P32" s="1">
        <f>IFERROR(__xludf.DUMMYFUNCTION("""COMPUTED_VALUE"""),0.0)</f>
        <v>0</v>
      </c>
      <c r="Q32" s="1">
        <f>IFERROR(__xludf.DUMMYFUNCTION("""COMPUTED_VALUE"""),0.0)</f>
        <v>0</v>
      </c>
      <c r="R32" s="1">
        <f>IFERROR(__xludf.DUMMYFUNCTION("""COMPUTED_VALUE"""),0.0)</f>
        <v>0</v>
      </c>
      <c r="S32" s="1">
        <f>IFERROR(__xludf.DUMMYFUNCTION("""COMPUTED_VALUE"""),0.0)</f>
        <v>0</v>
      </c>
      <c r="T32" s="1">
        <f>IFERROR(__xludf.DUMMYFUNCTION("""COMPUTED_VALUE"""),0.0)</f>
        <v>0</v>
      </c>
      <c r="U32" s="1">
        <f>IFERROR(__xludf.DUMMYFUNCTION("""COMPUTED_VALUE"""),0.0)</f>
        <v>0</v>
      </c>
      <c r="V32" s="1">
        <f>IFERROR(__xludf.DUMMYFUNCTION("""COMPUTED_VALUE"""),0.0)</f>
        <v>0</v>
      </c>
      <c r="W32" s="1">
        <f>IFERROR(__xludf.DUMMYFUNCTION("""COMPUTED_VALUE"""),0.0)</f>
        <v>0</v>
      </c>
      <c r="X32" s="1">
        <f>IFERROR(__xludf.DUMMYFUNCTION("""COMPUTED_VALUE"""),0.0)</f>
        <v>0</v>
      </c>
      <c r="Y32" s="1">
        <f>IFERROR(__xludf.DUMMYFUNCTION("""COMPUTED_VALUE"""),0.0)</f>
        <v>0</v>
      </c>
      <c r="AA32" s="50"/>
      <c r="AB32" s="1"/>
      <c r="AC32" s="1"/>
      <c r="AD32" s="1"/>
      <c r="AE32" s="1"/>
      <c r="AF32" s="1"/>
      <c r="AG32" s="1"/>
      <c r="AH32" s="1"/>
      <c r="AI32" s="54"/>
      <c r="AJ32" s="1">
        <f>IFERROR(__xludf.DUMMYFUNCTION("""COMPUTED_VALUE"""),0.0)</f>
        <v>0</v>
      </c>
      <c r="AK32" s="1">
        <f>IFERROR(__xludf.DUMMYFUNCTION("""COMPUTED_VALUE"""),0.0)</f>
        <v>0</v>
      </c>
      <c r="AL32" s="1">
        <f>IFERROR(__xludf.DUMMYFUNCTION("""COMPUTED_VALUE"""),0.0)</f>
        <v>0</v>
      </c>
      <c r="AM32" s="1">
        <f>IFERROR(__xludf.DUMMYFUNCTION("""COMPUTED_VALUE"""),0.0)</f>
        <v>0</v>
      </c>
      <c r="AN32" s="1">
        <f>IFERROR(__xludf.DUMMYFUNCTION("""COMPUTED_VALUE"""),0.0)</f>
        <v>0</v>
      </c>
      <c r="AO32" s="1">
        <f>IFERROR(__xludf.DUMMYFUNCTION("""COMPUTED_VALUE"""),0.0)</f>
        <v>0</v>
      </c>
      <c r="AP32" s="1">
        <f>IFERROR(__xludf.DUMMYFUNCTION("""COMPUTED_VALUE"""),0.0)</f>
        <v>0</v>
      </c>
      <c r="AQ32" s="1">
        <f>IFERROR(__xludf.DUMMYFUNCTION("""COMPUTED_VALUE"""),0.0)</f>
        <v>0</v>
      </c>
      <c r="AT32" s="1" t="str">
        <f>IFERROR(__xludf.DUMMYFUNCTION("""COMPUTED_VALUE"""),"X")</f>
        <v>X</v>
      </c>
      <c r="AU32" s="1" t="str">
        <f>IFERROR(__xludf.DUMMYFUNCTION("""COMPUTED_VALUE"""),"X")</f>
        <v>X</v>
      </c>
      <c r="AV32" s="1" t="str">
        <f>IFERROR(__xludf.DUMMYFUNCTION("""COMPUTED_VALUE"""),"X")</f>
        <v>X</v>
      </c>
      <c r="AW32" s="1"/>
      <c r="AX32" s="1"/>
      <c r="AY32" s="1"/>
      <c r="AZ32" s="1"/>
      <c r="BA32" s="1"/>
      <c r="BB32" s="1"/>
      <c r="BC32" s="54"/>
      <c r="BD32" s="1">
        <f>IFERROR(__xludf.DUMMYFUNCTION("""COMPUTED_VALUE"""),3.3150000000000004)</f>
        <v>3.315</v>
      </c>
      <c r="BE32" s="1">
        <f>IFERROR(__xludf.DUMMYFUNCTION("""COMPUTED_VALUE"""),5.524999999999999)</f>
        <v>5.525</v>
      </c>
      <c r="BF32" s="1">
        <f>IFERROR(__xludf.DUMMYFUNCTION("""COMPUTED_VALUE"""),2.1500000000000004)</f>
        <v>2.15</v>
      </c>
      <c r="BG32" s="1">
        <f>IFERROR(__xludf.DUMMYFUNCTION("""COMPUTED_VALUE"""),0.0)</f>
        <v>0</v>
      </c>
      <c r="BH32" s="1">
        <f>IFERROR(__xludf.DUMMYFUNCTION("""COMPUTED_VALUE"""),0.0)</f>
        <v>0</v>
      </c>
      <c r="BI32" s="1">
        <f>IFERROR(__xludf.DUMMYFUNCTION("""COMPUTED_VALUE"""),0.0)</f>
        <v>0</v>
      </c>
      <c r="BJ32" s="1">
        <f>IFERROR(__xludf.DUMMYFUNCTION("""COMPUTED_VALUE"""),0.0)</f>
        <v>0</v>
      </c>
      <c r="BK32" s="1">
        <f>IFERROR(__xludf.DUMMYFUNCTION("""COMPUTED_VALUE"""),0.0)</f>
        <v>0</v>
      </c>
      <c r="BL32" s="1">
        <f>IFERROR(__xludf.DUMMYFUNCTION("""COMPUTED_VALUE"""),0.0)</f>
        <v>0</v>
      </c>
      <c r="BM32" s="1">
        <f>IFERROR(__xludf.DUMMYFUNCTION("""COMPUTED_VALUE"""),0.0)</f>
        <v>0</v>
      </c>
      <c r="BO32" s="52">
        <f t="shared" si="2"/>
        <v>0</v>
      </c>
      <c r="BP32" s="1">
        <f t="shared" si="3"/>
        <v>0</v>
      </c>
      <c r="BQ32" s="1">
        <f t="shared" si="4"/>
        <v>6</v>
      </c>
      <c r="BR32" s="54">
        <f t="shared" si="5"/>
        <v>6</v>
      </c>
      <c r="BS32" s="1">
        <f>IFS(N32="W", 'Round Bonuses'!$C$13, N32="X", 'Round Bonuses'!$C$12, M32="X", 'Round Bonuses'!$C$11, L32="X", 'Round Bonuses'!$C$10, K32="X", 'Round Bonuses'!$C$9, J32="X", 'Round Bonuses'!$C$8, I32="X", 'Round Bonuses'!$C$7, H32="X", 'Round Bonuses'!$C$6, G32="X", 'Round Bonuses'!$C$5, F32="X", 'Round Bonuses'!$C$4, E32="X", 'Round Bonuses'!$C$3, D32="X", 'Round Bonuses'!$C$3, TRUE, 0)</f>
        <v>0</v>
      </c>
      <c r="BT32" s="1">
        <f>IF(not(counta(D32:J32)), IFS(AI32="W", 'Round Bonuses'!$F$14, AI32="X", 'Round Bonuses'!$F$13, AH32="X", 'Round Bonuses'!$F$12, AG32="X", 'Round Bonuses'!$F$11, AF32="X", 'Round Bonuses'!$F$10, AE32="X", 'Round Bonuses'!$F$9, AD32="X", 'Round Bonuses'!$F$8, AC32="X", 'Round Bonuses'!$F$7, AB32="X", 'Round Bonuses'!$F$6, TRUE, 0), IF(AA32="X",'Round Bonuses'!$E$7, 0) +IF(AB32="X", 'Round Bonuses'!$E$6, 0)+if(AC32="X",'Round Bonuses'!$E$7, 0)+IF(AD32="X", 'Round Bonuses'!$E$8, 0)+IFS(AI32="W", 'Round Bonuses'!$G$14, AI32="X", 'Round Bonuses'!$G$13, AH32="X", 'Round Bonuses'!$G$12, AG32="X", 'Round Bonuses'!$G$11, AF32="X", 'Round Bonuses'!$G$10, AE32="X", 'Round Bonuses'!$G$9, TRUE, 0))</f>
        <v>0</v>
      </c>
      <c r="BU32" s="1">
        <f>IF(AND(not(counta(D32:I32)),not(counta(AB32:AD32))), IFS(BC32="W", 'Round Bonuses'!$J$14, BC32="X", 'Round Bonuses'!$J$13, BB32="X", 'Round Bonuses'!$J$12, BA32="X", 'Round Bonuses'!$J$11, AZ32="X", 'Round Bonuses'!$J$10, AY32="X", 'Round Bonuses'!$J$9, AX32="X", 'Round Bonuses'!$J$8, AW32="X", 'Round Bonuses'!$J$7, AV32="X", 'Round Bonuses'!$J$6, AU32="X", 'Round Bonuses'!$J$5, AT32="X", 'Round Bonuses'!$J$4, TRUE, 0), SWITCH(AS32, "P", 'Round Bonuses'!$I$4,"B", 'Round Bonuses'!$I$5, 0) +IF(AU32="X", 'Round Bonuses'!$I$5, 0)+IF(AV32="X", 'Round Bonuses'!$I$6, 0)+IF(AW32="X", 'Round Bonuses'!$I$7, 0)+IF(AX32="X", 'Round Bonuses'!$I$8, 0)+IFS(BC32="W", 'Round Bonuses'!$K$14, BC32="X", 'Round Bonuses'!$K$13, BB32="X", 'Round Bonuses'!$K$12, BA32="X", 'Round Bonuses'!$K$11, AZ32="X", 'Round Bonuses'!$K$10, AY32="X", 'Round Bonuses'!$K$9, TRUE, 0))</f>
        <v>0.7</v>
      </c>
      <c r="BV32" s="54">
        <f t="shared" si="6"/>
        <v>0.7</v>
      </c>
      <c r="BW32" s="1">
        <f t="shared" si="7"/>
        <v>10.99</v>
      </c>
      <c r="BX32" s="57">
        <f t="shared" si="8"/>
        <v>2.531666667</v>
      </c>
      <c r="BZ32" s="58" t="str">
        <f t="shared" si="9"/>
        <v>Bohemians</v>
      </c>
      <c r="CA32" s="1" t="str">
        <f t="shared" si="10"/>
        <v>Republic of Ireland</v>
      </c>
      <c r="CB32" s="1">
        <f t="shared" si="11"/>
        <v>2.531666667</v>
      </c>
      <c r="CC32" s="1">
        <f t="shared" si="12"/>
        <v>6</v>
      </c>
      <c r="CD32" s="1" t="s">
        <v>571</v>
      </c>
      <c r="CE32" s="1" t="s">
        <v>72</v>
      </c>
      <c r="CF32" s="49">
        <v>9.605</v>
      </c>
      <c r="CG32" s="1">
        <v>8.0</v>
      </c>
      <c r="CH32" s="1">
        <f t="shared" si="16"/>
        <v>30</v>
      </c>
      <c r="CI32" s="1" t="str">
        <f t="shared" si="13"/>
        <v>Zenit Saint Petersburg</v>
      </c>
      <c r="CJ32" s="49">
        <f t="shared" ref="CJ32:CK32" si="44">CF32</f>
        <v>9.605</v>
      </c>
      <c r="CK32" s="1">
        <f t="shared" si="44"/>
        <v>8</v>
      </c>
      <c r="CO32" s="1" t="str">
        <f t="shared" si="15"/>
        <v>Russia</v>
      </c>
    </row>
    <row r="33">
      <c r="A33" s="1" t="str">
        <f>'Strength Coefficients'!AJ32</f>
        <v>Borac Banja Luka</v>
      </c>
      <c r="B33" s="1">
        <f>'Strength Coefficients'!AK32</f>
        <v>0.6</v>
      </c>
      <c r="C33" s="1" t="str">
        <f>'Strength Coefficients'!AL32</f>
        <v>Bosnia and Herzegovina</v>
      </c>
      <c r="D33" s="1"/>
      <c r="E33" s="1"/>
      <c r="F33" s="1" t="str">
        <f>IFERROR(__xludf.DUMMYFUNCTION("""COMPUTED_VALUE"""),"X")</f>
        <v>X</v>
      </c>
      <c r="G33" s="1"/>
      <c r="H33" s="1"/>
      <c r="I33" s="1"/>
      <c r="J33" s="1"/>
      <c r="K33" s="1"/>
      <c r="L33" s="1"/>
      <c r="M33" s="1"/>
      <c r="N33" s="1"/>
      <c r="O33" s="52">
        <f>IFERROR(__xludf.DUMMYFUNCTION("""COMPUTED_VALUE"""),0.0)</f>
        <v>0</v>
      </c>
      <c r="P33" s="1">
        <f>IFERROR(__xludf.DUMMYFUNCTION("""COMPUTED_VALUE"""),0.0)</f>
        <v>0</v>
      </c>
      <c r="Q33" s="1">
        <f>IFERROR(__xludf.DUMMYFUNCTION("""COMPUTED_VALUE"""),3.4399999999999995)</f>
        <v>3.44</v>
      </c>
      <c r="R33" s="1">
        <f>IFERROR(__xludf.DUMMYFUNCTION("""COMPUTED_VALUE"""),0.0)</f>
        <v>0</v>
      </c>
      <c r="S33" s="1">
        <f>IFERROR(__xludf.DUMMYFUNCTION("""COMPUTED_VALUE"""),0.0)</f>
        <v>0</v>
      </c>
      <c r="T33" s="1">
        <f>IFERROR(__xludf.DUMMYFUNCTION("""COMPUTED_VALUE"""),0.0)</f>
        <v>0</v>
      </c>
      <c r="U33" s="1">
        <f>IFERROR(__xludf.DUMMYFUNCTION("""COMPUTED_VALUE"""),0.0)</f>
        <v>0</v>
      </c>
      <c r="V33" s="1">
        <f>IFERROR(__xludf.DUMMYFUNCTION("""COMPUTED_VALUE"""),0.0)</f>
        <v>0</v>
      </c>
      <c r="W33" s="1">
        <f>IFERROR(__xludf.DUMMYFUNCTION("""COMPUTED_VALUE"""),0.0)</f>
        <v>0</v>
      </c>
      <c r="X33" s="1">
        <f>IFERROR(__xludf.DUMMYFUNCTION("""COMPUTED_VALUE"""),0.0)</f>
        <v>0</v>
      </c>
      <c r="Y33" s="1">
        <f>IFERROR(__xludf.DUMMYFUNCTION("""COMPUTED_VALUE"""),0.0)</f>
        <v>0</v>
      </c>
      <c r="AA33" s="50"/>
      <c r="AB33" s="1"/>
      <c r="AC33" s="1"/>
      <c r="AD33" s="1"/>
      <c r="AE33" s="1"/>
      <c r="AF33" s="1"/>
      <c r="AG33" s="1"/>
      <c r="AH33" s="1"/>
      <c r="AI33" s="54"/>
      <c r="AJ33" s="1">
        <f>IFERROR(__xludf.DUMMYFUNCTION("""COMPUTED_VALUE"""),0.0)</f>
        <v>0</v>
      </c>
      <c r="AK33" s="1">
        <f>IFERROR(__xludf.DUMMYFUNCTION("""COMPUTED_VALUE"""),0.0)</f>
        <v>0</v>
      </c>
      <c r="AL33" s="1">
        <f>IFERROR(__xludf.DUMMYFUNCTION("""COMPUTED_VALUE"""),0.0)</f>
        <v>0</v>
      </c>
      <c r="AM33" s="1">
        <f>IFERROR(__xludf.DUMMYFUNCTION("""COMPUTED_VALUE"""),0.0)</f>
        <v>0</v>
      </c>
      <c r="AN33" s="1">
        <f>IFERROR(__xludf.DUMMYFUNCTION("""COMPUTED_VALUE"""),0.0)</f>
        <v>0</v>
      </c>
      <c r="AO33" s="1">
        <f>IFERROR(__xludf.DUMMYFUNCTION("""COMPUTED_VALUE"""),0.0)</f>
        <v>0</v>
      </c>
      <c r="AP33" s="1">
        <f>IFERROR(__xludf.DUMMYFUNCTION("""COMPUTED_VALUE"""),0.0)</f>
        <v>0</v>
      </c>
      <c r="AQ33" s="1">
        <f>IFERROR(__xludf.DUMMYFUNCTION("""COMPUTED_VALUE"""),0.0)</f>
        <v>0</v>
      </c>
      <c r="AT33" s="1"/>
      <c r="AU33" s="1" t="str">
        <f>IFERROR(__xludf.DUMMYFUNCTION("""COMPUTED_VALUE"""),"X")</f>
        <v>X</v>
      </c>
      <c r="AV33" s="1"/>
      <c r="AW33" s="1"/>
      <c r="AX33" s="1"/>
      <c r="AY33" s="1"/>
      <c r="AZ33" s="1"/>
      <c r="BA33" s="1"/>
      <c r="BB33" s="1"/>
      <c r="BC33" s="54"/>
      <c r="BD33" s="1">
        <f>IFERROR(__xludf.DUMMYFUNCTION("""COMPUTED_VALUE"""),0.0)</f>
        <v>0</v>
      </c>
      <c r="BE33" s="1">
        <f>IFERROR(__xludf.DUMMYFUNCTION("""COMPUTED_VALUE"""),1.06)</f>
        <v>1.06</v>
      </c>
      <c r="BF33" s="1">
        <f>IFERROR(__xludf.DUMMYFUNCTION("""COMPUTED_VALUE"""),0.0)</f>
        <v>0</v>
      </c>
      <c r="BG33" s="1">
        <f>IFERROR(__xludf.DUMMYFUNCTION("""COMPUTED_VALUE"""),0.0)</f>
        <v>0</v>
      </c>
      <c r="BH33" s="1">
        <f>IFERROR(__xludf.DUMMYFUNCTION("""COMPUTED_VALUE"""),0.0)</f>
        <v>0</v>
      </c>
      <c r="BI33" s="1">
        <f>IFERROR(__xludf.DUMMYFUNCTION("""COMPUTED_VALUE"""),0.0)</f>
        <v>0</v>
      </c>
      <c r="BJ33" s="1">
        <f>IFERROR(__xludf.DUMMYFUNCTION("""COMPUTED_VALUE"""),0.0)</f>
        <v>0</v>
      </c>
      <c r="BK33" s="1">
        <f>IFERROR(__xludf.DUMMYFUNCTION("""COMPUTED_VALUE"""),0.0)</f>
        <v>0</v>
      </c>
      <c r="BL33" s="1">
        <f>IFERROR(__xludf.DUMMYFUNCTION("""COMPUTED_VALUE"""),0.0)</f>
        <v>0</v>
      </c>
      <c r="BM33" s="1">
        <f>IFERROR(__xludf.DUMMYFUNCTION("""COMPUTED_VALUE"""),0.0)</f>
        <v>0</v>
      </c>
      <c r="BO33" s="52">
        <f t="shared" si="2"/>
        <v>2</v>
      </c>
      <c r="BP33" s="1">
        <f t="shared" si="3"/>
        <v>0</v>
      </c>
      <c r="BQ33" s="1">
        <f t="shared" si="4"/>
        <v>2</v>
      </c>
      <c r="BR33" s="54">
        <f t="shared" si="5"/>
        <v>4</v>
      </c>
      <c r="BS33" s="1">
        <f>IFS(N33="W", 'Round Bonuses'!$C$13, N33="X", 'Round Bonuses'!$C$12, M33="X", 'Round Bonuses'!$C$11, L33="X", 'Round Bonuses'!$C$10, K33="X", 'Round Bonuses'!$C$9, J33="X", 'Round Bonuses'!$C$8, I33="X", 'Round Bonuses'!$C$7, H33="X", 'Round Bonuses'!$C$6, G33="X", 'Round Bonuses'!$C$5, F33="X", 'Round Bonuses'!$C$4, E33="X", 'Round Bonuses'!$C$3, D33="X", 'Round Bonuses'!$C$3, TRUE, 0)</f>
        <v>0.6</v>
      </c>
      <c r="BT33" s="1">
        <f>IF(not(counta(D33:J33)), IFS(AI33="W", 'Round Bonuses'!$F$14, AI33="X", 'Round Bonuses'!$F$13, AH33="X", 'Round Bonuses'!$F$12, AG33="X", 'Round Bonuses'!$F$11, AF33="X", 'Round Bonuses'!$F$10, AE33="X", 'Round Bonuses'!$F$9, AD33="X", 'Round Bonuses'!$F$8, AC33="X", 'Round Bonuses'!$F$7, AB33="X", 'Round Bonuses'!$F$6, TRUE, 0), IF(AA33="X",'Round Bonuses'!$E$7, 0) +IF(AB33="X", 'Round Bonuses'!$E$6, 0)+if(AC33="X",'Round Bonuses'!$E$7, 0)+IF(AD33="X", 'Round Bonuses'!$E$8, 0)+IFS(AI33="W", 'Round Bonuses'!$G$14, AI33="X", 'Round Bonuses'!$G$13, AH33="X", 'Round Bonuses'!$G$12, AG33="X", 'Round Bonuses'!$G$11, AF33="X", 'Round Bonuses'!$G$10, AE33="X", 'Round Bonuses'!$G$9, TRUE, 0))</f>
        <v>0</v>
      </c>
      <c r="BU33" s="1">
        <f>IF(AND(not(counta(D33:I33)),not(counta(AB33:AD33))), IFS(BC33="W", 'Round Bonuses'!$J$14, BC33="X", 'Round Bonuses'!$J$13, BB33="X", 'Round Bonuses'!$J$12, BA33="X", 'Round Bonuses'!$J$11, AZ33="X", 'Round Bonuses'!$J$10, AY33="X", 'Round Bonuses'!$J$9, AX33="X", 'Round Bonuses'!$J$8, AW33="X", 'Round Bonuses'!$J$7, AV33="X", 'Round Bonuses'!$J$6, AU33="X", 'Round Bonuses'!$J$5, AT33="X", 'Round Bonuses'!$J$4, TRUE, 0), SWITCH(AS33, "P", 'Round Bonuses'!$I$4,"B", 'Round Bonuses'!$I$5, 0) +IF(AU33="X", 'Round Bonuses'!$I$5, 0)+IF(AV33="X", 'Round Bonuses'!$I$6, 0)+IF(AW33="X", 'Round Bonuses'!$I$7, 0)+IF(AX33="X", 'Round Bonuses'!$I$8, 0)+IFS(BC33="W", 'Round Bonuses'!$K$14, BC33="X", 'Round Bonuses'!$K$13, BB33="X", 'Round Bonuses'!$K$12, BA33="X", 'Round Bonuses'!$K$11, AZ33="X", 'Round Bonuses'!$K$10, AY33="X", 'Round Bonuses'!$K$9, TRUE, 0))</f>
        <v>0.2</v>
      </c>
      <c r="BV33" s="54">
        <f t="shared" si="6"/>
        <v>0.8</v>
      </c>
      <c r="BW33" s="1">
        <f t="shared" si="7"/>
        <v>4.5</v>
      </c>
      <c r="BX33" s="57">
        <f t="shared" si="8"/>
        <v>1.925</v>
      </c>
      <c r="BZ33" s="58" t="str">
        <f t="shared" si="9"/>
        <v>Borac Banja Luka</v>
      </c>
      <c r="CA33" s="1" t="str">
        <f t="shared" si="10"/>
        <v>Bosnia and Herzegovina</v>
      </c>
      <c r="CB33" s="1">
        <f t="shared" si="11"/>
        <v>1.925</v>
      </c>
      <c r="CC33" s="1">
        <f t="shared" si="12"/>
        <v>4</v>
      </c>
      <c r="CD33" s="1" t="s">
        <v>515</v>
      </c>
      <c r="CE33" s="1" t="s">
        <v>49</v>
      </c>
      <c r="CF33" s="49">
        <v>9.485666666666667</v>
      </c>
      <c r="CG33" s="1">
        <v>15.0</v>
      </c>
      <c r="CH33" s="1">
        <f t="shared" si="16"/>
        <v>31</v>
      </c>
      <c r="CI33" s="1" t="str">
        <f t="shared" si="13"/>
        <v>Roma</v>
      </c>
      <c r="CJ33" s="49">
        <f t="shared" ref="CJ33:CK33" si="45">CF33</f>
        <v>9.485666667</v>
      </c>
      <c r="CK33" s="1">
        <f t="shared" si="45"/>
        <v>15</v>
      </c>
      <c r="CO33" s="1" t="str">
        <f t="shared" si="15"/>
        <v>Italy</v>
      </c>
    </row>
    <row r="34">
      <c r="A34" s="1" t="str">
        <f>'Strength Coefficients'!AJ33</f>
        <v>Borussia Dortmund</v>
      </c>
      <c r="B34" s="1">
        <f>'Strength Coefficients'!AK33</f>
        <v>0.95</v>
      </c>
      <c r="C34" s="1" t="str">
        <f>'Strength Coefficients'!AL33</f>
        <v>Germany</v>
      </c>
      <c r="D34" s="1"/>
      <c r="E34" s="1"/>
      <c r="F34" s="1"/>
      <c r="G34" s="1"/>
      <c r="H34" s="1"/>
      <c r="I34" s="1"/>
      <c r="J34" s="1" t="str">
        <f>IFERROR(__xludf.DUMMYFUNCTION("""COMPUTED_VALUE"""),"X")</f>
        <v>X</v>
      </c>
      <c r="K34" s="1"/>
      <c r="L34" s="1"/>
      <c r="M34" s="1"/>
      <c r="N34" s="1"/>
      <c r="O34" s="52">
        <f>IFERROR(__xludf.DUMMYFUNCTION("""COMPUTED_VALUE"""),0.0)</f>
        <v>0</v>
      </c>
      <c r="P34" s="1">
        <f>IFERROR(__xludf.DUMMYFUNCTION("""COMPUTED_VALUE"""),0.0)</f>
        <v>0</v>
      </c>
      <c r="Q34" s="1">
        <f>IFERROR(__xludf.DUMMYFUNCTION("""COMPUTED_VALUE"""),0.0)</f>
        <v>0</v>
      </c>
      <c r="R34" s="1">
        <f>IFERROR(__xludf.DUMMYFUNCTION("""COMPUTED_VALUE"""),0.0)</f>
        <v>0</v>
      </c>
      <c r="S34" s="1">
        <f>IFERROR(__xludf.DUMMYFUNCTION("""COMPUTED_VALUE"""),0.0)</f>
        <v>0</v>
      </c>
      <c r="T34" s="1">
        <f>IFERROR(__xludf.DUMMYFUNCTION("""COMPUTED_VALUE"""),0.0)</f>
        <v>0</v>
      </c>
      <c r="U34" s="1">
        <f>IFERROR(__xludf.DUMMYFUNCTION("""COMPUTED_VALUE"""),13.405000000000001)</f>
        <v>13.405</v>
      </c>
      <c r="V34" s="1">
        <f>IFERROR(__xludf.DUMMYFUNCTION("""COMPUTED_VALUE"""),0.0)</f>
        <v>0</v>
      </c>
      <c r="W34" s="1">
        <f>IFERROR(__xludf.DUMMYFUNCTION("""COMPUTED_VALUE"""),0.0)</f>
        <v>0</v>
      </c>
      <c r="X34" s="1">
        <f>IFERROR(__xludf.DUMMYFUNCTION("""COMPUTED_VALUE"""),0.0)</f>
        <v>0</v>
      </c>
      <c r="Y34" s="1">
        <f>IFERROR(__xludf.DUMMYFUNCTION("""COMPUTED_VALUE"""),0.0)</f>
        <v>0</v>
      </c>
      <c r="AA34" s="50"/>
      <c r="AB34" s="1"/>
      <c r="AC34" s="1"/>
      <c r="AD34" s="1"/>
      <c r="AE34" s="1" t="str">
        <f>IFERROR(__xludf.DUMMYFUNCTION("""COMPUTED_VALUE"""),"X")</f>
        <v>X</v>
      </c>
      <c r="AF34" s="1"/>
      <c r="AG34" s="1"/>
      <c r="AH34" s="1"/>
      <c r="AI34" s="54"/>
      <c r="AJ34" s="1">
        <f>IFERROR(__xludf.DUMMYFUNCTION("""COMPUTED_VALUE"""),0.0)</f>
        <v>0</v>
      </c>
      <c r="AK34" s="1">
        <f>IFERROR(__xludf.DUMMYFUNCTION("""COMPUTED_VALUE"""),0.0)</f>
        <v>0</v>
      </c>
      <c r="AL34" s="1">
        <f>IFERROR(__xludf.DUMMYFUNCTION("""COMPUTED_VALUE"""),0.0)</f>
        <v>0</v>
      </c>
      <c r="AM34" s="1">
        <f>IFERROR(__xludf.DUMMYFUNCTION("""COMPUTED_VALUE"""),2.33)</f>
        <v>2.33</v>
      </c>
      <c r="AN34" s="1">
        <f>IFERROR(__xludf.DUMMYFUNCTION("""COMPUTED_VALUE"""),0.0)</f>
        <v>0</v>
      </c>
      <c r="AO34" s="1">
        <f>IFERROR(__xludf.DUMMYFUNCTION("""COMPUTED_VALUE"""),0.0)</f>
        <v>0</v>
      </c>
      <c r="AP34" s="1">
        <f>IFERROR(__xludf.DUMMYFUNCTION("""COMPUTED_VALUE"""),0.0)</f>
        <v>0</v>
      </c>
      <c r="AQ34" s="1">
        <f>IFERROR(__xludf.DUMMYFUNCTION("""COMPUTED_VALUE"""),0.0)</f>
        <v>0</v>
      </c>
      <c r="AT34" s="1"/>
      <c r="AU34" s="1"/>
      <c r="AV34" s="1"/>
      <c r="AW34" s="1"/>
      <c r="AX34" s="1"/>
      <c r="AY34" s="1"/>
      <c r="AZ34" s="1"/>
      <c r="BA34" s="1"/>
      <c r="BB34" s="1"/>
      <c r="BC34" s="54"/>
      <c r="BD34" s="1">
        <f>IFERROR(__xludf.DUMMYFUNCTION("""COMPUTED_VALUE"""),0.0)</f>
        <v>0</v>
      </c>
      <c r="BE34" s="1">
        <f>IFERROR(__xludf.DUMMYFUNCTION("""COMPUTED_VALUE"""),0.0)</f>
        <v>0</v>
      </c>
      <c r="BF34" s="1">
        <f>IFERROR(__xludf.DUMMYFUNCTION("""COMPUTED_VALUE"""),0.0)</f>
        <v>0</v>
      </c>
      <c r="BG34" s="1">
        <f>IFERROR(__xludf.DUMMYFUNCTION("""COMPUTED_VALUE"""),0.0)</f>
        <v>0</v>
      </c>
      <c r="BH34" s="1">
        <f>IFERROR(__xludf.DUMMYFUNCTION("""COMPUTED_VALUE"""),0.0)</f>
        <v>0</v>
      </c>
      <c r="BI34" s="1">
        <f>IFERROR(__xludf.DUMMYFUNCTION("""COMPUTED_VALUE"""),0.0)</f>
        <v>0</v>
      </c>
      <c r="BJ34" s="1">
        <f>IFERROR(__xludf.DUMMYFUNCTION("""COMPUTED_VALUE"""),0.0)</f>
        <v>0</v>
      </c>
      <c r="BK34" s="1">
        <f>IFERROR(__xludf.DUMMYFUNCTION("""COMPUTED_VALUE"""),0.0)</f>
        <v>0</v>
      </c>
      <c r="BL34" s="1">
        <f>IFERROR(__xludf.DUMMYFUNCTION("""COMPUTED_VALUE"""),0.0)</f>
        <v>0</v>
      </c>
      <c r="BM34" s="1">
        <f>IFERROR(__xludf.DUMMYFUNCTION("""COMPUTED_VALUE"""),0.0)</f>
        <v>0</v>
      </c>
      <c r="BO34" s="52">
        <f t="shared" si="2"/>
        <v>6</v>
      </c>
      <c r="BP34" s="1">
        <f t="shared" si="3"/>
        <v>2</v>
      </c>
      <c r="BQ34" s="1">
        <f t="shared" si="4"/>
        <v>0</v>
      </c>
      <c r="BR34" s="54">
        <f t="shared" si="5"/>
        <v>8</v>
      </c>
      <c r="BS34" s="1">
        <f>IFS(N34="W", 'Round Bonuses'!$C$13, N34="X", 'Round Bonuses'!$C$12, M34="X", 'Round Bonuses'!$C$11, L34="X", 'Round Bonuses'!$C$10, K34="X", 'Round Bonuses'!$C$9, J34="X", 'Round Bonuses'!$C$8, I34="X", 'Round Bonuses'!$C$7, H34="X", 'Round Bonuses'!$C$6, G34="X", 'Round Bonuses'!$C$5, F34="X", 'Round Bonuses'!$C$4, E34="X", 'Round Bonuses'!$C$3, D34="X", 'Round Bonuses'!$C$3, TRUE, 0)</f>
        <v>6.6</v>
      </c>
      <c r="BT34" s="1">
        <f>IF(not(counta(D34:J34)), IFS(AI34="W", 'Round Bonuses'!$F$14, AI34="X", 'Round Bonuses'!$F$13, AH34="X", 'Round Bonuses'!$F$12, AG34="X", 'Round Bonuses'!$F$11, AF34="X", 'Round Bonuses'!$F$10, AE34="X", 'Round Bonuses'!$F$9, AD34="X", 'Round Bonuses'!$F$8, AC34="X", 'Round Bonuses'!$F$7, AB34="X", 'Round Bonuses'!$F$6, TRUE, 0), IF(AA34="X",'Round Bonuses'!$E$7, 0) +IF(AB34="X", 'Round Bonuses'!$E$6, 0)+if(AC34="X",'Round Bonuses'!$E$7, 0)+IF(AD34="X", 'Round Bonuses'!$E$8, 0)+IFS(AI34="W", 'Round Bonuses'!$G$14, AI34="X", 'Round Bonuses'!$G$13, AH34="X", 'Round Bonuses'!$G$12, AG34="X", 'Round Bonuses'!$G$11, AF34="X", 'Round Bonuses'!$G$10, AE34="X", 'Round Bonuses'!$G$9, TRUE, 0))</f>
        <v>1.5</v>
      </c>
      <c r="BU34" s="1">
        <f>IF(AND(not(counta(D34:I34)),not(counta(AB34:AD34))), IFS(BC34="W", 'Round Bonuses'!$J$14, BC34="X", 'Round Bonuses'!$J$13, BB34="X", 'Round Bonuses'!$J$12, BA34="X", 'Round Bonuses'!$J$11, AZ34="X", 'Round Bonuses'!$J$10, AY34="X", 'Round Bonuses'!$J$9, AX34="X", 'Round Bonuses'!$J$8, AW34="X", 'Round Bonuses'!$J$7, AV34="X", 'Round Bonuses'!$J$6, AU34="X", 'Round Bonuses'!$J$5, AT34="X", 'Round Bonuses'!$J$4, TRUE, 0), SWITCH(AS34, "P", 'Round Bonuses'!$I$4,"B", 'Round Bonuses'!$I$5, 0) +IF(AU34="X", 'Round Bonuses'!$I$5, 0)+IF(AV34="X", 'Round Bonuses'!$I$6, 0)+IF(AW34="X", 'Round Bonuses'!$I$7, 0)+IF(AX34="X", 'Round Bonuses'!$I$8, 0)+IFS(BC34="W", 'Round Bonuses'!$K$14, BC34="X", 'Round Bonuses'!$K$13, BB34="X", 'Round Bonuses'!$K$12, BA34="X", 'Round Bonuses'!$K$11, AZ34="X", 'Round Bonuses'!$K$10, AY34="X", 'Round Bonuses'!$K$9, TRUE, 0))</f>
        <v>0</v>
      </c>
      <c r="BV34" s="54">
        <f t="shared" si="6"/>
        <v>8.1</v>
      </c>
      <c r="BW34" s="1">
        <f t="shared" si="7"/>
        <v>15.735</v>
      </c>
      <c r="BX34" s="57">
        <f t="shared" si="8"/>
        <v>10.066875</v>
      </c>
      <c r="BZ34" s="58" t="str">
        <f t="shared" si="9"/>
        <v>Borussia Dortmund</v>
      </c>
      <c r="CA34" s="1" t="str">
        <f t="shared" si="10"/>
        <v>Germany</v>
      </c>
      <c r="CB34" s="1">
        <f t="shared" si="11"/>
        <v>10.066875</v>
      </c>
      <c r="CC34" s="1">
        <f t="shared" si="12"/>
        <v>8</v>
      </c>
      <c r="CD34" s="1" t="s">
        <v>558</v>
      </c>
      <c r="CE34" s="1" t="s">
        <v>138</v>
      </c>
      <c r="CF34" s="49">
        <v>9.044821428571428</v>
      </c>
      <c r="CG34" s="1">
        <v>14.0</v>
      </c>
      <c r="CH34" s="1">
        <f t="shared" si="16"/>
        <v>32</v>
      </c>
      <c r="CI34" s="1" t="str">
        <f t="shared" si="13"/>
        <v>Red Star Belgrade</v>
      </c>
      <c r="CJ34" s="49">
        <f t="shared" ref="CJ34:CK34" si="46">CF34</f>
        <v>9.044821429</v>
      </c>
      <c r="CK34" s="1">
        <f t="shared" si="46"/>
        <v>14</v>
      </c>
      <c r="CO34" s="1" t="str">
        <f t="shared" si="15"/>
        <v>Serbia</v>
      </c>
    </row>
    <row r="35">
      <c r="A35" s="1" t="str">
        <f>'Strength Coefficients'!AJ34</f>
        <v>Braga</v>
      </c>
      <c r="B35" s="1">
        <f>'Strength Coefficients'!AK34</f>
        <v>0.9</v>
      </c>
      <c r="C35" s="1" t="str">
        <f>'Strength Coefficients'!AL34</f>
        <v>Portugal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52">
        <f>IFERROR(__xludf.DUMMYFUNCTION("""COMPUTED_VALUE"""),0.0)</f>
        <v>0</v>
      </c>
      <c r="P35" s="1">
        <f>IFERROR(__xludf.DUMMYFUNCTION("""COMPUTED_VALUE"""),0.0)</f>
        <v>0</v>
      </c>
      <c r="Q35" s="1">
        <f>IFERROR(__xludf.DUMMYFUNCTION("""COMPUTED_VALUE"""),0.0)</f>
        <v>0</v>
      </c>
      <c r="R35" s="1">
        <f>IFERROR(__xludf.DUMMYFUNCTION("""COMPUTED_VALUE"""),0.0)</f>
        <v>0</v>
      </c>
      <c r="S35" s="1">
        <f>IFERROR(__xludf.DUMMYFUNCTION("""COMPUTED_VALUE"""),0.0)</f>
        <v>0</v>
      </c>
      <c r="T35" s="1">
        <f>IFERROR(__xludf.DUMMYFUNCTION("""COMPUTED_VALUE"""),0.0)</f>
        <v>0</v>
      </c>
      <c r="U35" s="1">
        <f>IFERROR(__xludf.DUMMYFUNCTION("""COMPUTED_VALUE"""),0.0)</f>
        <v>0</v>
      </c>
      <c r="V35" s="1">
        <f>IFERROR(__xludf.DUMMYFUNCTION("""COMPUTED_VALUE"""),0.0)</f>
        <v>0</v>
      </c>
      <c r="W35" s="1">
        <f>IFERROR(__xludf.DUMMYFUNCTION("""COMPUTED_VALUE"""),0.0)</f>
        <v>0</v>
      </c>
      <c r="X35" s="1">
        <f>IFERROR(__xludf.DUMMYFUNCTION("""COMPUTED_VALUE"""),0.0)</f>
        <v>0</v>
      </c>
      <c r="Y35" s="1">
        <f>IFERROR(__xludf.DUMMYFUNCTION("""COMPUTED_VALUE"""),0.0)</f>
        <v>0</v>
      </c>
      <c r="AA35" s="50"/>
      <c r="AB35" s="1"/>
      <c r="AC35" s="1"/>
      <c r="AD35" s="1" t="str">
        <f>IFERROR(__xludf.DUMMYFUNCTION("""COMPUTED_VALUE"""),"X")</f>
        <v>X</v>
      </c>
      <c r="AE35" s="1" t="str">
        <f>IFERROR(__xludf.DUMMYFUNCTION("""COMPUTED_VALUE"""),"X")</f>
        <v>X</v>
      </c>
      <c r="AF35" s="1" t="str">
        <f>IFERROR(__xludf.DUMMYFUNCTION("""COMPUTED_VALUE"""),"X")</f>
        <v>X</v>
      </c>
      <c r="AG35" s="1" t="str">
        <f>IFERROR(__xludf.DUMMYFUNCTION("""COMPUTED_VALUE"""),"X")</f>
        <v>X</v>
      </c>
      <c r="AH35" s="1"/>
      <c r="AI35" s="54"/>
      <c r="AJ35" s="1">
        <f>IFERROR(__xludf.DUMMYFUNCTION("""COMPUTED_VALUE"""),0.0)</f>
        <v>0</v>
      </c>
      <c r="AK35" s="1">
        <f>IFERROR(__xludf.DUMMYFUNCTION("""COMPUTED_VALUE"""),0.0)</f>
        <v>0</v>
      </c>
      <c r="AL35" s="1">
        <f>IFERROR(__xludf.DUMMYFUNCTION("""COMPUTED_VALUE"""),12.80875)</f>
        <v>12.80875</v>
      </c>
      <c r="AM35" s="1">
        <f>IFERROR(__xludf.DUMMYFUNCTION("""COMPUTED_VALUE"""),2.8474999999999997)</f>
        <v>2.8475</v>
      </c>
      <c r="AN35" s="1">
        <f>IFERROR(__xludf.DUMMYFUNCTION("""COMPUTED_VALUE"""),5.8125)</f>
        <v>5.8125</v>
      </c>
      <c r="AO35" s="1">
        <f>IFERROR(__xludf.DUMMYFUNCTION("""COMPUTED_VALUE"""),4.1575)</f>
        <v>4.1575</v>
      </c>
      <c r="AP35" s="1">
        <f>IFERROR(__xludf.DUMMYFUNCTION("""COMPUTED_VALUE"""),0.0)</f>
        <v>0</v>
      </c>
      <c r="AQ35" s="1">
        <f>IFERROR(__xludf.DUMMYFUNCTION("""COMPUTED_VALUE"""),0.0)</f>
        <v>0</v>
      </c>
      <c r="AT35" s="1"/>
      <c r="AU35" s="1"/>
      <c r="AV35" s="1"/>
      <c r="AW35" s="1"/>
      <c r="AX35" s="1"/>
      <c r="AY35" s="1"/>
      <c r="AZ35" s="1"/>
      <c r="BA35" s="1"/>
      <c r="BB35" s="1"/>
      <c r="BC35" s="54"/>
      <c r="BD35" s="1">
        <f>IFERROR(__xludf.DUMMYFUNCTION("""COMPUTED_VALUE"""),0.0)</f>
        <v>0</v>
      </c>
      <c r="BE35" s="1">
        <f>IFERROR(__xludf.DUMMYFUNCTION("""COMPUTED_VALUE"""),0.0)</f>
        <v>0</v>
      </c>
      <c r="BF35" s="1">
        <f>IFERROR(__xludf.DUMMYFUNCTION("""COMPUTED_VALUE"""),0.0)</f>
        <v>0</v>
      </c>
      <c r="BG35" s="1">
        <f>IFERROR(__xludf.DUMMYFUNCTION("""COMPUTED_VALUE"""),0.0)</f>
        <v>0</v>
      </c>
      <c r="BH35" s="1">
        <f>IFERROR(__xludf.DUMMYFUNCTION("""COMPUTED_VALUE"""),0.0)</f>
        <v>0</v>
      </c>
      <c r="BI35" s="1">
        <f>IFERROR(__xludf.DUMMYFUNCTION("""COMPUTED_VALUE"""),0.0)</f>
        <v>0</v>
      </c>
      <c r="BJ35" s="1">
        <f>IFERROR(__xludf.DUMMYFUNCTION("""COMPUTED_VALUE"""),0.0)</f>
        <v>0</v>
      </c>
      <c r="BK35" s="1">
        <f>IFERROR(__xludf.DUMMYFUNCTION("""COMPUTED_VALUE"""),0.0)</f>
        <v>0</v>
      </c>
      <c r="BL35" s="1">
        <f>IFERROR(__xludf.DUMMYFUNCTION("""COMPUTED_VALUE"""),0.0)</f>
        <v>0</v>
      </c>
      <c r="BM35" s="1">
        <f>IFERROR(__xludf.DUMMYFUNCTION("""COMPUTED_VALUE"""),0.0)</f>
        <v>0</v>
      </c>
      <c r="BO35" s="52">
        <f t="shared" si="2"/>
        <v>0</v>
      </c>
      <c r="BP35" s="1">
        <f t="shared" si="3"/>
        <v>12</v>
      </c>
      <c r="BQ35" s="1">
        <f t="shared" si="4"/>
        <v>0</v>
      </c>
      <c r="BR35" s="54">
        <f t="shared" si="5"/>
        <v>12</v>
      </c>
      <c r="BS35" s="1">
        <f>IFS(N35="W", 'Round Bonuses'!$C$13, N35="X", 'Round Bonuses'!$C$12, M35="X", 'Round Bonuses'!$C$11, L35="X", 'Round Bonuses'!$C$10, K35="X", 'Round Bonuses'!$C$9, J35="X", 'Round Bonuses'!$C$8, I35="X", 'Round Bonuses'!$C$7, H35="X", 'Round Bonuses'!$C$6, G35="X", 'Round Bonuses'!$C$5, F35="X", 'Round Bonuses'!$C$4, E35="X", 'Round Bonuses'!$C$3, D35="X", 'Round Bonuses'!$C$3, TRUE, 0)</f>
        <v>0</v>
      </c>
      <c r="BT35" s="1">
        <f>IF(not(counta(D35:J35)), IFS(AI35="W", 'Round Bonuses'!$F$14, AI35="X", 'Round Bonuses'!$F$13, AH35="X", 'Round Bonuses'!$F$12, AG35="X", 'Round Bonuses'!$F$11, AF35="X", 'Round Bonuses'!$F$10, AE35="X", 'Round Bonuses'!$F$9, AD35="X", 'Round Bonuses'!$F$8, AC35="X", 'Round Bonuses'!$F$7, AB35="X", 'Round Bonuses'!$F$6, TRUE, 0), IF(AA35="X",'Round Bonuses'!$E$7, 0) +IF(AB35="X", 'Round Bonuses'!$E$6, 0)+if(AC35="X",'Round Bonuses'!$E$7, 0)+IF(AD35="X", 'Round Bonuses'!$E$8, 0)+IFS(AI35="W", 'Round Bonuses'!$G$14, AI35="X", 'Round Bonuses'!$G$13, AH35="X", 'Round Bonuses'!$G$12, AG35="X", 'Round Bonuses'!$G$11, AF35="X", 'Round Bonuses'!$G$10, AE35="X", 'Round Bonuses'!$G$9, TRUE, 0))</f>
        <v>6.9</v>
      </c>
      <c r="BU35" s="1">
        <f>IF(AND(not(counta(D35:I35)),not(counta(AB35:AD35))), IFS(BC35="W", 'Round Bonuses'!$J$14, BC35="X", 'Round Bonuses'!$J$13, BB35="X", 'Round Bonuses'!$J$12, BA35="X", 'Round Bonuses'!$J$11, AZ35="X", 'Round Bonuses'!$J$10, AY35="X", 'Round Bonuses'!$J$9, AX35="X", 'Round Bonuses'!$J$8, AW35="X", 'Round Bonuses'!$J$7, AV35="X", 'Round Bonuses'!$J$6, AU35="X", 'Round Bonuses'!$J$5, AT35="X", 'Round Bonuses'!$J$4, TRUE, 0), SWITCH(AS35, "P", 'Round Bonuses'!$I$4,"B", 'Round Bonuses'!$I$5, 0) +IF(AU35="X", 'Round Bonuses'!$I$5, 0)+IF(AV35="X", 'Round Bonuses'!$I$6, 0)+IF(AW35="X", 'Round Bonuses'!$I$7, 0)+IF(AX35="X", 'Round Bonuses'!$I$8, 0)+IFS(BC35="W", 'Round Bonuses'!$K$14, BC35="X", 'Round Bonuses'!$K$13, BB35="X", 'Round Bonuses'!$K$12, BA35="X", 'Round Bonuses'!$K$11, AZ35="X", 'Round Bonuses'!$K$10, AY35="X", 'Round Bonuses'!$K$9, TRUE, 0))</f>
        <v>0</v>
      </c>
      <c r="BV35" s="54">
        <f t="shared" si="6"/>
        <v>6.9</v>
      </c>
      <c r="BW35" s="1">
        <f t="shared" si="7"/>
        <v>25.62625</v>
      </c>
      <c r="BX35" s="57">
        <f t="shared" si="8"/>
        <v>9.035520833</v>
      </c>
      <c r="BZ35" s="58" t="str">
        <f t="shared" si="9"/>
        <v>Braga</v>
      </c>
      <c r="CA35" s="1" t="str">
        <f t="shared" si="10"/>
        <v>Portugal</v>
      </c>
      <c r="CB35" s="1">
        <f t="shared" si="11"/>
        <v>9.035520833</v>
      </c>
      <c r="CC35" s="1">
        <f t="shared" si="12"/>
        <v>12</v>
      </c>
      <c r="CD35" s="1" t="s">
        <v>217</v>
      </c>
      <c r="CE35" s="1" t="s">
        <v>64</v>
      </c>
      <c r="CF35" s="49">
        <v>9.035520833333333</v>
      </c>
      <c r="CG35" s="1">
        <v>12.0</v>
      </c>
      <c r="CH35" s="1">
        <f t="shared" si="16"/>
        <v>33</v>
      </c>
      <c r="CI35" s="1" t="str">
        <f t="shared" si="13"/>
        <v>Braga</v>
      </c>
      <c r="CJ35" s="49">
        <f t="shared" ref="CJ35:CK35" si="47">CF35</f>
        <v>9.035520833</v>
      </c>
      <c r="CK35" s="1">
        <f t="shared" si="47"/>
        <v>12</v>
      </c>
      <c r="CO35" s="1" t="str">
        <f t="shared" si="15"/>
        <v>Portugal</v>
      </c>
    </row>
    <row r="36">
      <c r="A36" s="1" t="str">
        <f>'Strength Coefficients'!AJ35</f>
        <v>Breiðablik</v>
      </c>
      <c r="B36" s="1">
        <f>'Strength Coefficients'!AK35</f>
        <v>0.51</v>
      </c>
      <c r="C36" s="1" t="str">
        <f>'Strength Coefficients'!AL35</f>
        <v>Iceland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52">
        <f>IFERROR(__xludf.DUMMYFUNCTION("""COMPUTED_VALUE"""),0.0)</f>
        <v>0</v>
      </c>
      <c r="P36" s="1">
        <f>IFERROR(__xludf.DUMMYFUNCTION("""COMPUTED_VALUE"""),0.0)</f>
        <v>0</v>
      </c>
      <c r="Q36" s="1">
        <f>IFERROR(__xludf.DUMMYFUNCTION("""COMPUTED_VALUE"""),0.0)</f>
        <v>0</v>
      </c>
      <c r="R36" s="1">
        <f>IFERROR(__xludf.DUMMYFUNCTION("""COMPUTED_VALUE"""),0.0)</f>
        <v>0</v>
      </c>
      <c r="S36" s="1">
        <f>IFERROR(__xludf.DUMMYFUNCTION("""COMPUTED_VALUE"""),0.0)</f>
        <v>0</v>
      </c>
      <c r="T36" s="1">
        <f>IFERROR(__xludf.DUMMYFUNCTION("""COMPUTED_VALUE"""),0.0)</f>
        <v>0</v>
      </c>
      <c r="U36" s="1">
        <f>IFERROR(__xludf.DUMMYFUNCTION("""COMPUTED_VALUE"""),0.0)</f>
        <v>0</v>
      </c>
      <c r="V36" s="1">
        <f>IFERROR(__xludf.DUMMYFUNCTION("""COMPUTED_VALUE"""),0.0)</f>
        <v>0</v>
      </c>
      <c r="W36" s="1">
        <f>IFERROR(__xludf.DUMMYFUNCTION("""COMPUTED_VALUE"""),0.0)</f>
        <v>0</v>
      </c>
      <c r="X36" s="1">
        <f>IFERROR(__xludf.DUMMYFUNCTION("""COMPUTED_VALUE"""),0.0)</f>
        <v>0</v>
      </c>
      <c r="Y36" s="1">
        <f>IFERROR(__xludf.DUMMYFUNCTION("""COMPUTED_VALUE"""),0.0)</f>
        <v>0</v>
      </c>
      <c r="AA36" s="50"/>
      <c r="AB36" s="1"/>
      <c r="AC36" s="1"/>
      <c r="AD36" s="1"/>
      <c r="AE36" s="1"/>
      <c r="AF36" s="1"/>
      <c r="AG36" s="1"/>
      <c r="AH36" s="1"/>
      <c r="AI36" s="54"/>
      <c r="AJ36" s="1">
        <f>IFERROR(__xludf.DUMMYFUNCTION("""COMPUTED_VALUE"""),0.0)</f>
        <v>0</v>
      </c>
      <c r="AK36" s="1">
        <f>IFERROR(__xludf.DUMMYFUNCTION("""COMPUTED_VALUE"""),0.0)</f>
        <v>0</v>
      </c>
      <c r="AL36" s="1">
        <f>IFERROR(__xludf.DUMMYFUNCTION("""COMPUTED_VALUE"""),0.0)</f>
        <v>0</v>
      </c>
      <c r="AM36" s="1">
        <f>IFERROR(__xludf.DUMMYFUNCTION("""COMPUTED_VALUE"""),0.0)</f>
        <v>0</v>
      </c>
      <c r="AN36" s="1">
        <f>IFERROR(__xludf.DUMMYFUNCTION("""COMPUTED_VALUE"""),0.0)</f>
        <v>0</v>
      </c>
      <c r="AO36" s="1">
        <f>IFERROR(__xludf.DUMMYFUNCTION("""COMPUTED_VALUE"""),0.0)</f>
        <v>0</v>
      </c>
      <c r="AP36" s="1">
        <f>IFERROR(__xludf.DUMMYFUNCTION("""COMPUTED_VALUE"""),0.0)</f>
        <v>0</v>
      </c>
      <c r="AQ36" s="1">
        <f>IFERROR(__xludf.DUMMYFUNCTION("""COMPUTED_VALUE"""),0.0)</f>
        <v>0</v>
      </c>
      <c r="AT36" s="1" t="str">
        <f>IFERROR(__xludf.DUMMYFUNCTION("""COMPUTED_VALUE"""),"X")</f>
        <v>X</v>
      </c>
      <c r="AU36" s="1" t="str">
        <f>IFERROR(__xludf.DUMMYFUNCTION("""COMPUTED_VALUE"""),"X")</f>
        <v>X</v>
      </c>
      <c r="AV36" s="1" t="str">
        <f>IFERROR(__xludf.DUMMYFUNCTION("""COMPUTED_VALUE"""),"X")</f>
        <v>X</v>
      </c>
      <c r="AW36" s="1"/>
      <c r="AX36" s="1"/>
      <c r="AY36" s="1"/>
      <c r="AZ36" s="1"/>
      <c r="BA36" s="1"/>
      <c r="BB36" s="1"/>
      <c r="BC36" s="54"/>
      <c r="BD36" s="1">
        <f>IFERROR(__xludf.DUMMYFUNCTION("""COMPUTED_VALUE"""),5.276249999999999)</f>
        <v>5.27625</v>
      </c>
      <c r="BE36" s="1">
        <f>IFERROR(__xludf.DUMMYFUNCTION("""COMPUTED_VALUE"""),5.145)</f>
        <v>5.145</v>
      </c>
      <c r="BF36" s="1">
        <f>IFERROR(__xludf.DUMMYFUNCTION("""COMPUTED_VALUE"""),2.3649999999999998)</f>
        <v>2.365</v>
      </c>
      <c r="BG36" s="1">
        <f>IFERROR(__xludf.DUMMYFUNCTION("""COMPUTED_VALUE"""),0.0)</f>
        <v>0</v>
      </c>
      <c r="BH36" s="1">
        <f>IFERROR(__xludf.DUMMYFUNCTION("""COMPUTED_VALUE"""),0.0)</f>
        <v>0</v>
      </c>
      <c r="BI36" s="1">
        <f>IFERROR(__xludf.DUMMYFUNCTION("""COMPUTED_VALUE"""),0.0)</f>
        <v>0</v>
      </c>
      <c r="BJ36" s="1">
        <f>IFERROR(__xludf.DUMMYFUNCTION("""COMPUTED_VALUE"""),0.0)</f>
        <v>0</v>
      </c>
      <c r="BK36" s="1">
        <f>IFERROR(__xludf.DUMMYFUNCTION("""COMPUTED_VALUE"""),0.0)</f>
        <v>0</v>
      </c>
      <c r="BL36" s="1">
        <f>IFERROR(__xludf.DUMMYFUNCTION("""COMPUTED_VALUE"""),0.0)</f>
        <v>0</v>
      </c>
      <c r="BM36" s="1">
        <f>IFERROR(__xludf.DUMMYFUNCTION("""COMPUTED_VALUE"""),0.0)</f>
        <v>0</v>
      </c>
      <c r="BO36" s="52">
        <f t="shared" si="2"/>
        <v>0</v>
      </c>
      <c r="BP36" s="1">
        <f t="shared" si="3"/>
        <v>0</v>
      </c>
      <c r="BQ36" s="1">
        <f t="shared" si="4"/>
        <v>6</v>
      </c>
      <c r="BR36" s="54">
        <f t="shared" si="5"/>
        <v>6</v>
      </c>
      <c r="BS36" s="1">
        <f>IFS(N36="W", 'Round Bonuses'!$C$13, N36="X", 'Round Bonuses'!$C$12, M36="X", 'Round Bonuses'!$C$11, L36="X", 'Round Bonuses'!$C$10, K36="X", 'Round Bonuses'!$C$9, J36="X", 'Round Bonuses'!$C$8, I36="X", 'Round Bonuses'!$C$7, H36="X", 'Round Bonuses'!$C$6, G36="X", 'Round Bonuses'!$C$5, F36="X", 'Round Bonuses'!$C$4, E36="X", 'Round Bonuses'!$C$3, D36="X", 'Round Bonuses'!$C$3, TRUE, 0)</f>
        <v>0</v>
      </c>
      <c r="BT36" s="1">
        <f>IF(not(counta(D36:J36)), IFS(AI36="W", 'Round Bonuses'!$F$14, AI36="X", 'Round Bonuses'!$F$13, AH36="X", 'Round Bonuses'!$F$12, AG36="X", 'Round Bonuses'!$F$11, AF36="X", 'Round Bonuses'!$F$10, AE36="X", 'Round Bonuses'!$F$9, AD36="X", 'Round Bonuses'!$F$8, AC36="X", 'Round Bonuses'!$F$7, AB36="X", 'Round Bonuses'!$F$6, TRUE, 0), IF(AA36="X",'Round Bonuses'!$E$7, 0) +IF(AB36="X", 'Round Bonuses'!$E$6, 0)+if(AC36="X",'Round Bonuses'!$E$7, 0)+IF(AD36="X", 'Round Bonuses'!$E$8, 0)+IFS(AI36="W", 'Round Bonuses'!$G$14, AI36="X", 'Round Bonuses'!$G$13, AH36="X", 'Round Bonuses'!$G$12, AG36="X", 'Round Bonuses'!$G$11, AF36="X", 'Round Bonuses'!$G$10, AE36="X", 'Round Bonuses'!$G$9, TRUE, 0))</f>
        <v>0</v>
      </c>
      <c r="BU36" s="1">
        <f>IF(AND(not(counta(D36:I36)),not(counta(AB36:AD36))), IFS(BC36="W", 'Round Bonuses'!$J$14, BC36="X", 'Round Bonuses'!$J$13, BB36="X", 'Round Bonuses'!$J$12, BA36="X", 'Round Bonuses'!$J$11, AZ36="X", 'Round Bonuses'!$J$10, AY36="X", 'Round Bonuses'!$J$9, AX36="X", 'Round Bonuses'!$J$8, AW36="X", 'Round Bonuses'!$J$7, AV36="X", 'Round Bonuses'!$J$6, AU36="X", 'Round Bonuses'!$J$5, AT36="X", 'Round Bonuses'!$J$4, TRUE, 0), SWITCH(AS36, "P", 'Round Bonuses'!$I$4,"B", 'Round Bonuses'!$I$5, 0) +IF(AU36="X", 'Round Bonuses'!$I$5, 0)+IF(AV36="X", 'Round Bonuses'!$I$6, 0)+IF(AW36="X", 'Round Bonuses'!$I$7, 0)+IF(AX36="X", 'Round Bonuses'!$I$8, 0)+IFS(BC36="W", 'Round Bonuses'!$K$14, BC36="X", 'Round Bonuses'!$K$13, BB36="X", 'Round Bonuses'!$K$12, BA36="X", 'Round Bonuses'!$K$11, AZ36="X", 'Round Bonuses'!$K$10, AY36="X", 'Round Bonuses'!$K$9, TRUE, 0))</f>
        <v>0.7</v>
      </c>
      <c r="BV36" s="54">
        <f t="shared" si="6"/>
        <v>0.7</v>
      </c>
      <c r="BW36" s="1">
        <f t="shared" si="7"/>
        <v>12.78625</v>
      </c>
      <c r="BX36" s="57">
        <f t="shared" si="8"/>
        <v>2.831041667</v>
      </c>
      <c r="BZ36" s="58" t="str">
        <f t="shared" si="9"/>
        <v>Breiðablik</v>
      </c>
      <c r="CA36" s="1" t="str">
        <f t="shared" si="10"/>
        <v>Iceland</v>
      </c>
      <c r="CB36" s="1">
        <f t="shared" si="11"/>
        <v>2.831041667</v>
      </c>
      <c r="CC36" s="1">
        <f t="shared" si="12"/>
        <v>6</v>
      </c>
      <c r="CD36" s="1" t="s">
        <v>240</v>
      </c>
      <c r="CE36" s="1" t="s">
        <v>77</v>
      </c>
      <c r="CF36" s="49">
        <v>8.895703125</v>
      </c>
      <c r="CG36" s="1">
        <v>16.0</v>
      </c>
      <c r="CH36" s="1">
        <f t="shared" si="16"/>
        <v>34</v>
      </c>
      <c r="CI36" s="1" t="str">
        <f t="shared" si="13"/>
        <v>Dinamo Zagreb</v>
      </c>
      <c r="CJ36" s="49">
        <f t="shared" ref="CJ36:CK36" si="48">CF36</f>
        <v>8.895703125</v>
      </c>
      <c r="CK36" s="1">
        <f t="shared" si="48"/>
        <v>16</v>
      </c>
      <c r="CO36" s="1" t="str">
        <f t="shared" si="15"/>
        <v>Croatia</v>
      </c>
    </row>
    <row r="37">
      <c r="A37" s="1" t="str">
        <f>'Strength Coefficients'!AJ36</f>
        <v>Brøndby</v>
      </c>
      <c r="B37" s="1">
        <f>'Strength Coefficients'!AK36</f>
        <v>0.87</v>
      </c>
      <c r="C37" s="1" t="str">
        <f>'Strength Coefficients'!AL36</f>
        <v>Denmark</v>
      </c>
      <c r="D37" s="1"/>
      <c r="E37" s="1"/>
      <c r="F37" s="1"/>
      <c r="G37" s="1"/>
      <c r="H37" s="1"/>
      <c r="I37" s="1" t="str">
        <f>IFERROR(__xludf.DUMMYFUNCTION("""COMPUTED_VALUE"""),"X")</f>
        <v>X</v>
      </c>
      <c r="J37" s="1"/>
      <c r="K37" s="1"/>
      <c r="L37" s="1"/>
      <c r="M37" s="1"/>
      <c r="N37" s="1"/>
      <c r="O37" s="52">
        <f>IFERROR(__xludf.DUMMYFUNCTION("""COMPUTED_VALUE"""),0.0)</f>
        <v>0</v>
      </c>
      <c r="P37" s="1">
        <f>IFERROR(__xludf.DUMMYFUNCTION("""COMPUTED_VALUE"""),0.0)</f>
        <v>0</v>
      </c>
      <c r="Q37" s="1">
        <f>IFERROR(__xludf.DUMMYFUNCTION("""COMPUTED_VALUE"""),0.0)</f>
        <v>0</v>
      </c>
      <c r="R37" s="1">
        <f>IFERROR(__xludf.DUMMYFUNCTION("""COMPUTED_VALUE"""),0.0)</f>
        <v>0</v>
      </c>
      <c r="S37" s="1">
        <f>IFERROR(__xludf.DUMMYFUNCTION("""COMPUTED_VALUE"""),0.0)</f>
        <v>0</v>
      </c>
      <c r="T37" s="1">
        <f>IFERROR(__xludf.DUMMYFUNCTION("""COMPUTED_VALUE"""),1.51)</f>
        <v>1.51</v>
      </c>
      <c r="U37" s="1">
        <f>IFERROR(__xludf.DUMMYFUNCTION("""COMPUTED_VALUE"""),0.0)</f>
        <v>0</v>
      </c>
      <c r="V37" s="1">
        <f>IFERROR(__xludf.DUMMYFUNCTION("""COMPUTED_VALUE"""),0.0)</f>
        <v>0</v>
      </c>
      <c r="W37" s="1">
        <f>IFERROR(__xludf.DUMMYFUNCTION("""COMPUTED_VALUE"""),0.0)</f>
        <v>0</v>
      </c>
      <c r="X37" s="1">
        <f>IFERROR(__xludf.DUMMYFUNCTION("""COMPUTED_VALUE"""),0.0)</f>
        <v>0</v>
      </c>
      <c r="Y37" s="1">
        <f>IFERROR(__xludf.DUMMYFUNCTION("""COMPUTED_VALUE"""),0.0)</f>
        <v>0</v>
      </c>
      <c r="AA37" s="50"/>
      <c r="AB37" s="1"/>
      <c r="AC37" s="1"/>
      <c r="AD37" s="1" t="str">
        <f>IFERROR(__xludf.DUMMYFUNCTION("""COMPUTED_VALUE"""),"X")</f>
        <v>X</v>
      </c>
      <c r="AE37" s="1"/>
      <c r="AF37" s="1"/>
      <c r="AG37" s="1"/>
      <c r="AH37" s="1"/>
      <c r="AI37" s="54"/>
      <c r="AJ37" s="1">
        <f>IFERROR(__xludf.DUMMYFUNCTION("""COMPUTED_VALUE"""),0.0)</f>
        <v>0</v>
      </c>
      <c r="AK37" s="1">
        <f>IFERROR(__xludf.DUMMYFUNCTION("""COMPUTED_VALUE"""),0.0)</f>
        <v>0</v>
      </c>
      <c r="AL37" s="1">
        <f>IFERROR(__xludf.DUMMYFUNCTION("""COMPUTED_VALUE"""),5.815)</f>
        <v>5.815</v>
      </c>
      <c r="AM37" s="1">
        <f>IFERROR(__xludf.DUMMYFUNCTION("""COMPUTED_VALUE"""),0.0)</f>
        <v>0</v>
      </c>
      <c r="AN37" s="1">
        <f>IFERROR(__xludf.DUMMYFUNCTION("""COMPUTED_VALUE"""),0.0)</f>
        <v>0</v>
      </c>
      <c r="AO37" s="1">
        <f>IFERROR(__xludf.DUMMYFUNCTION("""COMPUTED_VALUE"""),0.0)</f>
        <v>0</v>
      </c>
      <c r="AP37" s="1">
        <f>IFERROR(__xludf.DUMMYFUNCTION("""COMPUTED_VALUE"""),0.0)</f>
        <v>0</v>
      </c>
      <c r="AQ37" s="1">
        <f>IFERROR(__xludf.DUMMYFUNCTION("""COMPUTED_VALUE"""),0.0)</f>
        <v>0</v>
      </c>
      <c r="AT37" s="1"/>
      <c r="AU37" s="1"/>
      <c r="AV37" s="1"/>
      <c r="AW37" s="1"/>
      <c r="AX37" s="1"/>
      <c r="AY37" s="1"/>
      <c r="AZ37" s="1"/>
      <c r="BA37" s="1"/>
      <c r="BB37" s="1"/>
      <c r="BC37" s="54"/>
      <c r="BD37" s="1">
        <f>IFERROR(__xludf.DUMMYFUNCTION("""COMPUTED_VALUE"""),0.0)</f>
        <v>0</v>
      </c>
      <c r="BE37" s="1">
        <f>IFERROR(__xludf.DUMMYFUNCTION("""COMPUTED_VALUE"""),0.0)</f>
        <v>0</v>
      </c>
      <c r="BF37" s="1">
        <f>IFERROR(__xludf.DUMMYFUNCTION("""COMPUTED_VALUE"""),0.0)</f>
        <v>0</v>
      </c>
      <c r="BG37" s="1">
        <f>IFERROR(__xludf.DUMMYFUNCTION("""COMPUTED_VALUE"""),0.0)</f>
        <v>0</v>
      </c>
      <c r="BH37" s="1">
        <f>IFERROR(__xludf.DUMMYFUNCTION("""COMPUTED_VALUE"""),0.0)</f>
        <v>0</v>
      </c>
      <c r="BI37" s="1">
        <f>IFERROR(__xludf.DUMMYFUNCTION("""COMPUTED_VALUE"""),0.0)</f>
        <v>0</v>
      </c>
      <c r="BJ37" s="1">
        <f>IFERROR(__xludf.DUMMYFUNCTION("""COMPUTED_VALUE"""),0.0)</f>
        <v>0</v>
      </c>
      <c r="BK37" s="1">
        <f>IFERROR(__xludf.DUMMYFUNCTION("""COMPUTED_VALUE"""),0.0)</f>
        <v>0</v>
      </c>
      <c r="BL37" s="1">
        <f>IFERROR(__xludf.DUMMYFUNCTION("""COMPUTED_VALUE"""),0.0)</f>
        <v>0</v>
      </c>
      <c r="BM37" s="1">
        <f>IFERROR(__xludf.DUMMYFUNCTION("""COMPUTED_VALUE"""),0.0)</f>
        <v>0</v>
      </c>
      <c r="BO37" s="52">
        <f t="shared" si="2"/>
        <v>2</v>
      </c>
      <c r="BP37" s="1">
        <f t="shared" si="3"/>
        <v>6</v>
      </c>
      <c r="BQ37" s="1">
        <f t="shared" si="4"/>
        <v>0</v>
      </c>
      <c r="BR37" s="54">
        <f t="shared" si="5"/>
        <v>8</v>
      </c>
      <c r="BS37" s="1">
        <f>IFS(N37="W", 'Round Bonuses'!$C$13, N37="X", 'Round Bonuses'!$C$12, M37="X", 'Round Bonuses'!$C$11, L37="X", 'Round Bonuses'!$C$10, K37="X", 'Round Bonuses'!$C$9, J37="X", 'Round Bonuses'!$C$8, I37="X", 'Round Bonuses'!$C$7, H37="X", 'Round Bonuses'!$C$6, G37="X", 'Round Bonuses'!$C$5, F37="X", 'Round Bonuses'!$C$4, E37="X", 'Round Bonuses'!$C$3, D37="X", 'Round Bonuses'!$C$3, TRUE, 0)</f>
        <v>3.6</v>
      </c>
      <c r="BT37" s="1">
        <f>IF(not(counta(D37:J37)), IFS(AI37="W", 'Round Bonuses'!$F$14, AI37="X", 'Round Bonuses'!$F$13, AH37="X", 'Round Bonuses'!$F$12, AG37="X", 'Round Bonuses'!$F$11, AF37="X", 'Round Bonuses'!$F$10, AE37="X", 'Round Bonuses'!$F$9, AD37="X", 'Round Bonuses'!$F$8, AC37="X", 'Round Bonuses'!$F$7, AB37="X", 'Round Bonuses'!$F$6, TRUE, 0), IF(AA37="X",'Round Bonuses'!$E$7, 0) +IF(AB37="X", 'Round Bonuses'!$E$6, 0)+if(AC37="X",'Round Bonuses'!$E$7, 0)+IF(AD37="X", 'Round Bonuses'!$E$8, 0)+IFS(AI37="W", 'Round Bonuses'!$G$14, AI37="X", 'Round Bonuses'!$G$13, AH37="X", 'Round Bonuses'!$G$12, AG37="X", 'Round Bonuses'!$G$11, AF37="X", 'Round Bonuses'!$G$10, AE37="X", 'Round Bonuses'!$G$9, TRUE, 0))</f>
        <v>1.5</v>
      </c>
      <c r="BU37" s="1">
        <f>IF(AND(not(counta(D37:I37)),not(counta(AB37:AD37))), IFS(BC37="W", 'Round Bonuses'!$J$14, BC37="X", 'Round Bonuses'!$J$13, BB37="X", 'Round Bonuses'!$J$12, BA37="X", 'Round Bonuses'!$J$11, AZ37="X", 'Round Bonuses'!$J$10, AY37="X", 'Round Bonuses'!$J$9, AX37="X", 'Round Bonuses'!$J$8, AW37="X", 'Round Bonuses'!$J$7, AV37="X", 'Round Bonuses'!$J$6, AU37="X", 'Round Bonuses'!$J$5, AT37="X", 'Round Bonuses'!$J$4, TRUE, 0), SWITCH(AS37, "P", 'Round Bonuses'!$I$4,"B", 'Round Bonuses'!$I$5, 0) +IF(AU37="X", 'Round Bonuses'!$I$5, 0)+IF(AV37="X", 'Round Bonuses'!$I$6, 0)+IF(AW37="X", 'Round Bonuses'!$I$7, 0)+IF(AX37="X", 'Round Bonuses'!$I$8, 0)+IFS(BC37="W", 'Round Bonuses'!$K$14, BC37="X", 'Round Bonuses'!$K$13, BB37="X", 'Round Bonuses'!$K$12, BA37="X", 'Round Bonuses'!$K$11, AZ37="X", 'Round Bonuses'!$K$10, AY37="X", 'Round Bonuses'!$K$9, TRUE, 0))</f>
        <v>0</v>
      </c>
      <c r="BV37" s="54">
        <f t="shared" si="6"/>
        <v>5.1</v>
      </c>
      <c r="BW37" s="1">
        <f t="shared" si="7"/>
        <v>7.325</v>
      </c>
      <c r="BX37" s="57">
        <f t="shared" si="8"/>
        <v>6.015625</v>
      </c>
      <c r="BZ37" s="58" t="str">
        <f t="shared" si="9"/>
        <v>Brøndby</v>
      </c>
      <c r="CA37" s="1" t="str">
        <f t="shared" si="10"/>
        <v>Denmark</v>
      </c>
      <c r="CB37" s="1">
        <f t="shared" si="11"/>
        <v>6.015625</v>
      </c>
      <c r="CC37" s="1">
        <f t="shared" si="12"/>
        <v>8</v>
      </c>
      <c r="CD37" s="1" t="s">
        <v>373</v>
      </c>
      <c r="CE37" s="1" t="s">
        <v>58</v>
      </c>
      <c r="CF37" s="49">
        <v>8.804196428571428</v>
      </c>
      <c r="CG37" s="1">
        <v>14.0</v>
      </c>
      <c r="CH37" s="1">
        <f t="shared" si="16"/>
        <v>35</v>
      </c>
      <c r="CI37" s="1" t="str">
        <f t="shared" si="13"/>
        <v>Marseille</v>
      </c>
      <c r="CJ37" s="49">
        <f t="shared" ref="CJ37:CK37" si="49">CF37</f>
        <v>8.804196429</v>
      </c>
      <c r="CK37" s="1">
        <f t="shared" si="49"/>
        <v>14</v>
      </c>
      <c r="CO37" s="1" t="str">
        <f t="shared" si="15"/>
        <v>France</v>
      </c>
    </row>
    <row r="38">
      <c r="A38" s="1" t="str">
        <f>'Strength Coefficients'!AJ37</f>
        <v>Budućnost Podgorica</v>
      </c>
      <c r="B38" s="1">
        <f>'Strength Coefficients'!AK37</f>
        <v>0.5</v>
      </c>
      <c r="C38" s="1" t="str">
        <f>'Strength Coefficients'!AL37</f>
        <v>Montenegro</v>
      </c>
      <c r="D38" s="1"/>
      <c r="E38" s="1"/>
      <c r="F38" s="1" t="str">
        <f>IFERROR(__xludf.DUMMYFUNCTION("""COMPUTED_VALUE"""),"X")</f>
        <v>X</v>
      </c>
      <c r="G38" s="1"/>
      <c r="H38" s="1"/>
      <c r="I38" s="1"/>
      <c r="J38" s="1"/>
      <c r="K38" s="1"/>
      <c r="L38" s="1"/>
      <c r="M38" s="1"/>
      <c r="N38" s="1"/>
      <c r="O38" s="52">
        <f>IFERROR(__xludf.DUMMYFUNCTION("""COMPUTED_VALUE"""),0.0)</f>
        <v>0</v>
      </c>
      <c r="P38" s="1">
        <f>IFERROR(__xludf.DUMMYFUNCTION("""COMPUTED_VALUE"""),0.0)</f>
        <v>0</v>
      </c>
      <c r="Q38" s="1">
        <f>IFERROR(__xludf.DUMMYFUNCTION("""COMPUTED_VALUE"""),0.3900000000000001)</f>
        <v>0.39</v>
      </c>
      <c r="R38" s="1">
        <f>IFERROR(__xludf.DUMMYFUNCTION("""COMPUTED_VALUE"""),0.0)</f>
        <v>0</v>
      </c>
      <c r="S38" s="1">
        <f>IFERROR(__xludf.DUMMYFUNCTION("""COMPUTED_VALUE"""),0.0)</f>
        <v>0</v>
      </c>
      <c r="T38" s="1">
        <f>IFERROR(__xludf.DUMMYFUNCTION("""COMPUTED_VALUE"""),0.0)</f>
        <v>0</v>
      </c>
      <c r="U38" s="1">
        <f>IFERROR(__xludf.DUMMYFUNCTION("""COMPUTED_VALUE"""),0.0)</f>
        <v>0</v>
      </c>
      <c r="V38" s="1">
        <f>IFERROR(__xludf.DUMMYFUNCTION("""COMPUTED_VALUE"""),0.0)</f>
        <v>0</v>
      </c>
      <c r="W38" s="1">
        <f>IFERROR(__xludf.DUMMYFUNCTION("""COMPUTED_VALUE"""),0.0)</f>
        <v>0</v>
      </c>
      <c r="X38" s="1">
        <f>IFERROR(__xludf.DUMMYFUNCTION("""COMPUTED_VALUE"""),0.0)</f>
        <v>0</v>
      </c>
      <c r="Y38" s="1">
        <f>IFERROR(__xludf.DUMMYFUNCTION("""COMPUTED_VALUE"""),0.0)</f>
        <v>0</v>
      </c>
      <c r="AA38" s="50"/>
      <c r="AB38" s="1"/>
      <c r="AC38" s="1"/>
      <c r="AD38" s="1"/>
      <c r="AE38" s="1"/>
      <c r="AF38" s="1"/>
      <c r="AG38" s="1"/>
      <c r="AH38" s="1"/>
      <c r="AI38" s="54"/>
      <c r="AJ38" s="1">
        <f>IFERROR(__xludf.DUMMYFUNCTION("""COMPUTED_VALUE"""),0.0)</f>
        <v>0</v>
      </c>
      <c r="AK38" s="1">
        <f>IFERROR(__xludf.DUMMYFUNCTION("""COMPUTED_VALUE"""),0.0)</f>
        <v>0</v>
      </c>
      <c r="AL38" s="1">
        <f>IFERROR(__xludf.DUMMYFUNCTION("""COMPUTED_VALUE"""),0.0)</f>
        <v>0</v>
      </c>
      <c r="AM38" s="1">
        <f>IFERROR(__xludf.DUMMYFUNCTION("""COMPUTED_VALUE"""),0.0)</f>
        <v>0</v>
      </c>
      <c r="AN38" s="1">
        <f>IFERROR(__xludf.DUMMYFUNCTION("""COMPUTED_VALUE"""),0.0)</f>
        <v>0</v>
      </c>
      <c r="AO38" s="1">
        <f>IFERROR(__xludf.DUMMYFUNCTION("""COMPUTED_VALUE"""),0.0)</f>
        <v>0</v>
      </c>
      <c r="AP38" s="1">
        <f>IFERROR(__xludf.DUMMYFUNCTION("""COMPUTED_VALUE"""),0.0)</f>
        <v>0</v>
      </c>
      <c r="AQ38" s="1">
        <f>IFERROR(__xludf.DUMMYFUNCTION("""COMPUTED_VALUE"""),0.0)</f>
        <v>0</v>
      </c>
      <c r="AT38" s="1"/>
      <c r="AU38" s="1" t="str">
        <f>IFERROR(__xludf.DUMMYFUNCTION("""COMPUTED_VALUE"""),"X")</f>
        <v>X</v>
      </c>
      <c r="AV38" s="1"/>
      <c r="AW38" s="1"/>
      <c r="AX38" s="1"/>
      <c r="AY38" s="1"/>
      <c r="AZ38" s="1"/>
      <c r="BA38" s="1"/>
      <c r="BB38" s="1"/>
      <c r="BC38" s="54"/>
      <c r="BD38" s="1">
        <f>IFERROR(__xludf.DUMMYFUNCTION("""COMPUTED_VALUE"""),0.0)</f>
        <v>0</v>
      </c>
      <c r="BE38" s="1">
        <f>IFERROR(__xludf.DUMMYFUNCTION("""COMPUTED_VALUE"""),0.18999999999999995)</f>
        <v>0.19</v>
      </c>
      <c r="BF38" s="1">
        <f>IFERROR(__xludf.DUMMYFUNCTION("""COMPUTED_VALUE"""),0.0)</f>
        <v>0</v>
      </c>
      <c r="BG38" s="1">
        <f>IFERROR(__xludf.DUMMYFUNCTION("""COMPUTED_VALUE"""),0.0)</f>
        <v>0</v>
      </c>
      <c r="BH38" s="1">
        <f>IFERROR(__xludf.DUMMYFUNCTION("""COMPUTED_VALUE"""),0.0)</f>
        <v>0</v>
      </c>
      <c r="BI38" s="1">
        <f>IFERROR(__xludf.DUMMYFUNCTION("""COMPUTED_VALUE"""),0.0)</f>
        <v>0</v>
      </c>
      <c r="BJ38" s="1">
        <f>IFERROR(__xludf.DUMMYFUNCTION("""COMPUTED_VALUE"""),0.0)</f>
        <v>0</v>
      </c>
      <c r="BK38" s="1">
        <f>IFERROR(__xludf.DUMMYFUNCTION("""COMPUTED_VALUE"""),0.0)</f>
        <v>0</v>
      </c>
      <c r="BL38" s="1">
        <f>IFERROR(__xludf.DUMMYFUNCTION("""COMPUTED_VALUE"""),0.0)</f>
        <v>0</v>
      </c>
      <c r="BM38" s="1">
        <f>IFERROR(__xludf.DUMMYFUNCTION("""COMPUTED_VALUE"""),0.0)</f>
        <v>0</v>
      </c>
      <c r="BO38" s="52">
        <f t="shared" si="2"/>
        <v>2</v>
      </c>
      <c r="BP38" s="1">
        <f t="shared" si="3"/>
        <v>0</v>
      </c>
      <c r="BQ38" s="1">
        <f t="shared" si="4"/>
        <v>2</v>
      </c>
      <c r="BR38" s="54">
        <f t="shared" si="5"/>
        <v>4</v>
      </c>
      <c r="BS38" s="1">
        <f>IFS(N38="W", 'Round Bonuses'!$C$13, N38="X", 'Round Bonuses'!$C$12, M38="X", 'Round Bonuses'!$C$11, L38="X", 'Round Bonuses'!$C$10, K38="X", 'Round Bonuses'!$C$9, J38="X", 'Round Bonuses'!$C$8, I38="X", 'Round Bonuses'!$C$7, H38="X", 'Round Bonuses'!$C$6, G38="X", 'Round Bonuses'!$C$5, F38="X", 'Round Bonuses'!$C$4, E38="X", 'Round Bonuses'!$C$3, D38="X", 'Round Bonuses'!$C$3, TRUE, 0)</f>
        <v>0.6</v>
      </c>
      <c r="BT38" s="1">
        <f>IF(not(counta(D38:J38)), IFS(AI38="W", 'Round Bonuses'!$F$14, AI38="X", 'Round Bonuses'!$F$13, AH38="X", 'Round Bonuses'!$F$12, AG38="X", 'Round Bonuses'!$F$11, AF38="X", 'Round Bonuses'!$F$10, AE38="X", 'Round Bonuses'!$F$9, AD38="X", 'Round Bonuses'!$F$8, AC38="X", 'Round Bonuses'!$F$7, AB38="X", 'Round Bonuses'!$F$6, TRUE, 0), IF(AA38="X",'Round Bonuses'!$E$7, 0) +IF(AB38="X", 'Round Bonuses'!$E$6, 0)+if(AC38="X",'Round Bonuses'!$E$7, 0)+IF(AD38="X", 'Round Bonuses'!$E$8, 0)+IFS(AI38="W", 'Round Bonuses'!$G$14, AI38="X", 'Round Bonuses'!$G$13, AH38="X", 'Round Bonuses'!$G$12, AG38="X", 'Round Bonuses'!$G$11, AF38="X", 'Round Bonuses'!$G$10, AE38="X", 'Round Bonuses'!$G$9, TRUE, 0))</f>
        <v>0</v>
      </c>
      <c r="BU38" s="1">
        <f>IF(AND(not(counta(D38:I38)),not(counta(AB38:AD38))), IFS(BC38="W", 'Round Bonuses'!$J$14, BC38="X", 'Round Bonuses'!$J$13, BB38="X", 'Round Bonuses'!$J$12, BA38="X", 'Round Bonuses'!$J$11, AZ38="X", 'Round Bonuses'!$J$10, AY38="X", 'Round Bonuses'!$J$9, AX38="X", 'Round Bonuses'!$J$8, AW38="X", 'Round Bonuses'!$J$7, AV38="X", 'Round Bonuses'!$J$6, AU38="X", 'Round Bonuses'!$J$5, AT38="X", 'Round Bonuses'!$J$4, TRUE, 0), SWITCH(AS38, "P", 'Round Bonuses'!$I$4,"B", 'Round Bonuses'!$I$5, 0) +IF(AU38="X", 'Round Bonuses'!$I$5, 0)+IF(AV38="X", 'Round Bonuses'!$I$6, 0)+IF(AW38="X", 'Round Bonuses'!$I$7, 0)+IF(AX38="X", 'Round Bonuses'!$I$8, 0)+IFS(BC38="W", 'Round Bonuses'!$K$14, BC38="X", 'Round Bonuses'!$K$13, BB38="X", 'Round Bonuses'!$K$12, BA38="X", 'Round Bonuses'!$K$11, AZ38="X", 'Round Bonuses'!$K$10, AY38="X", 'Round Bonuses'!$K$9, TRUE, 0))</f>
        <v>0.2</v>
      </c>
      <c r="BV38" s="54">
        <f t="shared" si="6"/>
        <v>0.8</v>
      </c>
      <c r="BW38" s="1">
        <f t="shared" si="7"/>
        <v>0.58</v>
      </c>
      <c r="BX38" s="57">
        <f t="shared" si="8"/>
        <v>0.945</v>
      </c>
      <c r="BZ38" s="58" t="str">
        <f t="shared" si="9"/>
        <v>Budućnost Podgorica</v>
      </c>
      <c r="CA38" s="1" t="str">
        <f t="shared" si="10"/>
        <v>Montenegro</v>
      </c>
      <c r="CB38" s="1">
        <f t="shared" si="11"/>
        <v>0.945</v>
      </c>
      <c r="CC38" s="1">
        <f t="shared" si="12"/>
        <v>4</v>
      </c>
      <c r="CD38" s="1" t="s">
        <v>573</v>
      </c>
      <c r="CE38" s="1" t="s">
        <v>72</v>
      </c>
      <c r="CF38" s="49">
        <v>8.78859375</v>
      </c>
      <c r="CG38" s="1">
        <v>8.0</v>
      </c>
      <c r="CH38" s="1">
        <f t="shared" si="16"/>
        <v>36</v>
      </c>
      <c r="CI38" s="1" t="str">
        <f t="shared" si="13"/>
        <v>Spartak Moscow</v>
      </c>
      <c r="CJ38" s="49">
        <f t="shared" ref="CJ38:CK38" si="50">CF38</f>
        <v>8.78859375</v>
      </c>
      <c r="CK38" s="1">
        <f t="shared" si="50"/>
        <v>8</v>
      </c>
      <c r="CO38" s="1" t="str">
        <f t="shared" si="15"/>
        <v>Russia</v>
      </c>
    </row>
    <row r="39">
      <c r="A39" s="1" t="str">
        <f>'Strength Coefficients'!AJ38</f>
        <v>Celtic</v>
      </c>
      <c r="B39" s="1">
        <f>'Strength Coefficients'!AK38</f>
        <v>0.85</v>
      </c>
      <c r="C39" s="1" t="str">
        <f>'Strength Coefficients'!AL38</f>
        <v>Scotland</v>
      </c>
      <c r="D39" s="1"/>
      <c r="E39" s="1"/>
      <c r="F39" s="1"/>
      <c r="G39" s="1" t="str">
        <f>IFERROR(__xludf.DUMMYFUNCTION("""COMPUTED_VALUE"""),"X")</f>
        <v>X</v>
      </c>
      <c r="H39" s="1"/>
      <c r="I39" s="1"/>
      <c r="J39" s="1"/>
      <c r="K39" s="1"/>
      <c r="L39" s="1"/>
      <c r="M39" s="1"/>
      <c r="N39" s="1"/>
      <c r="O39" s="52">
        <f>IFERROR(__xludf.DUMMYFUNCTION("""COMPUTED_VALUE"""),0.0)</f>
        <v>0</v>
      </c>
      <c r="P39" s="1">
        <f>IFERROR(__xludf.DUMMYFUNCTION("""COMPUTED_VALUE"""),0.0)</f>
        <v>0</v>
      </c>
      <c r="Q39" s="1">
        <f>IFERROR(__xludf.DUMMYFUNCTION("""COMPUTED_VALUE"""),0.0)</f>
        <v>0</v>
      </c>
      <c r="R39" s="1">
        <f>IFERROR(__xludf.DUMMYFUNCTION("""COMPUTED_VALUE"""),2.455)</f>
        <v>2.455</v>
      </c>
      <c r="S39" s="1">
        <f>IFERROR(__xludf.DUMMYFUNCTION("""COMPUTED_VALUE"""),0.0)</f>
        <v>0</v>
      </c>
      <c r="T39" s="1">
        <f>IFERROR(__xludf.DUMMYFUNCTION("""COMPUTED_VALUE"""),0.0)</f>
        <v>0</v>
      </c>
      <c r="U39" s="1">
        <f>IFERROR(__xludf.DUMMYFUNCTION("""COMPUTED_VALUE"""),0.0)</f>
        <v>0</v>
      </c>
      <c r="V39" s="1">
        <f>IFERROR(__xludf.DUMMYFUNCTION("""COMPUTED_VALUE"""),0.0)</f>
        <v>0</v>
      </c>
      <c r="W39" s="1">
        <f>IFERROR(__xludf.DUMMYFUNCTION("""COMPUTED_VALUE"""),0.0)</f>
        <v>0</v>
      </c>
      <c r="X39" s="1">
        <f>IFERROR(__xludf.DUMMYFUNCTION("""COMPUTED_VALUE"""),0.0)</f>
        <v>0</v>
      </c>
      <c r="Y39" s="1">
        <f>IFERROR(__xludf.DUMMYFUNCTION("""COMPUTED_VALUE"""),0.0)</f>
        <v>0</v>
      </c>
      <c r="AA39" s="50"/>
      <c r="AB39" s="1" t="str">
        <f>IFERROR(__xludf.DUMMYFUNCTION("""COMPUTED_VALUE"""),"X")</f>
        <v>X</v>
      </c>
      <c r="AC39" s="1" t="str">
        <f>IFERROR(__xludf.DUMMYFUNCTION("""COMPUTED_VALUE"""),"X")</f>
        <v>X</v>
      </c>
      <c r="AD39" s="1" t="str">
        <f>IFERROR(__xludf.DUMMYFUNCTION("""COMPUTED_VALUE"""),"X")</f>
        <v>X</v>
      </c>
      <c r="AE39" s="1"/>
      <c r="AF39" s="1"/>
      <c r="AG39" s="1"/>
      <c r="AH39" s="1"/>
      <c r="AI39" s="54"/>
      <c r="AJ39" s="1">
        <f>IFERROR(__xludf.DUMMYFUNCTION("""COMPUTED_VALUE"""),7.1587499999999995)</f>
        <v>7.15875</v>
      </c>
      <c r="AK39" s="1">
        <f>IFERROR(__xludf.DUMMYFUNCTION("""COMPUTED_VALUE"""),4.495)</f>
        <v>4.495</v>
      </c>
      <c r="AL39" s="1">
        <f>IFERROR(__xludf.DUMMYFUNCTION("""COMPUTED_VALUE"""),11.518749999999999)</f>
        <v>11.51875</v>
      </c>
      <c r="AM39" s="1">
        <f>IFERROR(__xludf.DUMMYFUNCTION("""COMPUTED_VALUE"""),0.0)</f>
        <v>0</v>
      </c>
      <c r="AN39" s="1">
        <f>IFERROR(__xludf.DUMMYFUNCTION("""COMPUTED_VALUE"""),0.0)</f>
        <v>0</v>
      </c>
      <c r="AO39" s="1">
        <f>IFERROR(__xludf.DUMMYFUNCTION("""COMPUTED_VALUE"""),0.0)</f>
        <v>0</v>
      </c>
      <c r="AP39" s="1">
        <f>IFERROR(__xludf.DUMMYFUNCTION("""COMPUTED_VALUE"""),0.0)</f>
        <v>0</v>
      </c>
      <c r="AQ39" s="1">
        <f>IFERROR(__xludf.DUMMYFUNCTION("""COMPUTED_VALUE"""),0.0)</f>
        <v>0</v>
      </c>
      <c r="AT39" s="1"/>
      <c r="AU39" s="1"/>
      <c r="AV39" s="1"/>
      <c r="AW39" s="1"/>
      <c r="AX39" s="1"/>
      <c r="AY39" s="1" t="str">
        <f>IFERROR(__xludf.DUMMYFUNCTION("""COMPUTED_VALUE"""),"X")</f>
        <v>X</v>
      </c>
      <c r="AZ39" s="1"/>
      <c r="BA39" s="1"/>
      <c r="BB39" s="1"/>
      <c r="BC39" s="54"/>
      <c r="BD39" s="1">
        <f>IFERROR(__xludf.DUMMYFUNCTION("""COMPUTED_VALUE"""),0.0)</f>
        <v>0</v>
      </c>
      <c r="BE39" s="1">
        <f>IFERROR(__xludf.DUMMYFUNCTION("""COMPUTED_VALUE"""),0.0)</f>
        <v>0</v>
      </c>
      <c r="BF39" s="1">
        <f>IFERROR(__xludf.DUMMYFUNCTION("""COMPUTED_VALUE"""),0.0)</f>
        <v>0</v>
      </c>
      <c r="BG39" s="1">
        <f>IFERROR(__xludf.DUMMYFUNCTION("""COMPUTED_VALUE"""),0.0)</f>
        <v>0</v>
      </c>
      <c r="BH39" s="1">
        <f>IFERROR(__xludf.DUMMYFUNCTION("""COMPUTED_VALUE"""),0.0)</f>
        <v>0</v>
      </c>
      <c r="BI39" s="1">
        <f>IFERROR(__xludf.DUMMYFUNCTION("""COMPUTED_VALUE"""),1.06)</f>
        <v>1.06</v>
      </c>
      <c r="BJ39" s="1">
        <f>IFERROR(__xludf.DUMMYFUNCTION("""COMPUTED_VALUE"""),0.0)</f>
        <v>0</v>
      </c>
      <c r="BK39" s="1">
        <f>IFERROR(__xludf.DUMMYFUNCTION("""COMPUTED_VALUE"""),0.0)</f>
        <v>0</v>
      </c>
      <c r="BL39" s="1">
        <f>IFERROR(__xludf.DUMMYFUNCTION("""COMPUTED_VALUE"""),0.0)</f>
        <v>0</v>
      </c>
      <c r="BM39" s="1">
        <f>IFERROR(__xludf.DUMMYFUNCTION("""COMPUTED_VALUE"""),0.0)</f>
        <v>0</v>
      </c>
      <c r="BO39" s="52">
        <f t="shared" si="2"/>
        <v>2</v>
      </c>
      <c r="BP39" s="1">
        <f t="shared" si="3"/>
        <v>10</v>
      </c>
      <c r="BQ39" s="1">
        <f t="shared" si="4"/>
        <v>2</v>
      </c>
      <c r="BR39" s="54">
        <f t="shared" si="5"/>
        <v>14</v>
      </c>
      <c r="BS39" s="1">
        <f>IFS(N39="W", 'Round Bonuses'!$C$13, N39="X", 'Round Bonuses'!$C$12, M39="X", 'Round Bonuses'!$C$11, L39="X", 'Round Bonuses'!$C$10, K39="X", 'Round Bonuses'!$C$9, J39="X", 'Round Bonuses'!$C$8, I39="X", 'Round Bonuses'!$C$7, H39="X", 'Round Bonuses'!$C$6, G39="X", 'Round Bonuses'!$C$5, F39="X", 'Round Bonuses'!$C$4, E39="X", 'Round Bonuses'!$C$3, D39="X", 'Round Bonuses'!$C$3, TRUE, 0)</f>
        <v>1.2</v>
      </c>
      <c r="BT39" s="1">
        <f>IF(not(counta(D39:J39)), IFS(AI39="W", 'Round Bonuses'!$F$14, AI39="X", 'Round Bonuses'!$F$13, AH39="X", 'Round Bonuses'!$F$12, AG39="X", 'Round Bonuses'!$F$11, AF39="X", 'Round Bonuses'!$F$10, AE39="X", 'Round Bonuses'!$F$9, AD39="X", 'Round Bonuses'!$F$8, AC39="X", 'Round Bonuses'!$F$7, AB39="X", 'Round Bonuses'!$F$6, TRUE, 0), IF(AA39="X",'Round Bonuses'!$E$7, 0) +IF(AB39="X", 'Round Bonuses'!$E$6, 0)+if(AC39="X",'Round Bonuses'!$E$7, 0)+IF(AD39="X", 'Round Bonuses'!$E$8, 0)+IFS(AI39="W", 'Round Bonuses'!$G$14, AI39="X", 'Round Bonuses'!$G$13, AH39="X", 'Round Bonuses'!$G$12, AG39="X", 'Round Bonuses'!$G$11, AF39="X", 'Round Bonuses'!$G$10, AE39="X", 'Round Bonuses'!$G$9, TRUE, 0))</f>
        <v>2.7</v>
      </c>
      <c r="BU39" s="1">
        <f>IF(AND(not(counta(D39:I39)),not(counta(AB39:AD39))), IFS(BC39="W", 'Round Bonuses'!$J$14, BC39="X", 'Round Bonuses'!$J$13, BB39="X", 'Round Bonuses'!$J$12, BA39="X", 'Round Bonuses'!$J$11, AZ39="X", 'Round Bonuses'!$J$10, AY39="X", 'Round Bonuses'!$J$9, AX39="X", 'Round Bonuses'!$J$8, AW39="X", 'Round Bonuses'!$J$7, AV39="X", 'Round Bonuses'!$J$6, AU39="X", 'Round Bonuses'!$J$5, AT39="X", 'Round Bonuses'!$J$4, TRUE, 0), SWITCH(AS39, "P", 'Round Bonuses'!$I$4,"B", 'Round Bonuses'!$I$5, 0) +IF(AU39="X", 'Round Bonuses'!$I$5, 0)+IF(AV39="X", 'Round Bonuses'!$I$6, 0)+IF(AW39="X", 'Round Bonuses'!$I$7, 0)+IF(AX39="X", 'Round Bonuses'!$I$8, 0)+IFS(BC39="W", 'Round Bonuses'!$K$14, BC39="X", 'Round Bonuses'!$K$13, BB39="X", 'Round Bonuses'!$K$12, BA39="X", 'Round Bonuses'!$K$11, AZ39="X", 'Round Bonuses'!$K$10, AY39="X", 'Round Bonuses'!$K$9, TRUE, 0))</f>
        <v>1</v>
      </c>
      <c r="BV39" s="54">
        <f t="shared" si="6"/>
        <v>4.9</v>
      </c>
      <c r="BW39" s="1">
        <f t="shared" si="7"/>
        <v>26.6875</v>
      </c>
      <c r="BX39" s="57">
        <f t="shared" si="8"/>
        <v>6.80625</v>
      </c>
      <c r="BZ39" s="58" t="str">
        <f t="shared" si="9"/>
        <v>Celtic</v>
      </c>
      <c r="CA39" s="1" t="str">
        <f t="shared" si="10"/>
        <v>Scotland</v>
      </c>
      <c r="CB39" s="1">
        <f t="shared" si="11"/>
        <v>6.80625</v>
      </c>
      <c r="CC39" s="1">
        <f t="shared" si="12"/>
        <v>14</v>
      </c>
      <c r="CD39" s="1" t="s">
        <v>352</v>
      </c>
      <c r="CE39" s="1" t="s">
        <v>91</v>
      </c>
      <c r="CF39" s="49">
        <v>8.667589285714286</v>
      </c>
      <c r="CG39" s="1">
        <v>14.0</v>
      </c>
      <c r="CH39" s="1">
        <f t="shared" si="16"/>
        <v>37</v>
      </c>
      <c r="CI39" s="1" t="str">
        <f t="shared" si="13"/>
        <v>Galatasaray</v>
      </c>
      <c r="CJ39" s="49">
        <f t="shared" ref="CJ39:CK39" si="51">CF39</f>
        <v>8.667589286</v>
      </c>
      <c r="CK39" s="1">
        <f t="shared" si="51"/>
        <v>14</v>
      </c>
      <c r="CO39" s="1" t="str">
        <f t="shared" si="15"/>
        <v>Turkey</v>
      </c>
    </row>
    <row r="40">
      <c r="A40" s="1" t="str">
        <f>'Strength Coefficients'!AJ39</f>
        <v>CFR Cluj</v>
      </c>
      <c r="B40" s="1">
        <f>'Strength Coefficients'!AK39</f>
        <v>0.72</v>
      </c>
      <c r="C40" s="1" t="str">
        <f>'Strength Coefficients'!AL39</f>
        <v>Romania</v>
      </c>
      <c r="D40" s="1"/>
      <c r="E40" s="1"/>
      <c r="F40" s="1" t="str">
        <f>IFERROR(__xludf.DUMMYFUNCTION("""COMPUTED_VALUE"""),"X")</f>
        <v>X</v>
      </c>
      <c r="G40" s="1" t="str">
        <f>IFERROR(__xludf.DUMMYFUNCTION("""COMPUTED_VALUE"""),"X")</f>
        <v>X</v>
      </c>
      <c r="H40" s="1" t="str">
        <f>IFERROR(__xludf.DUMMYFUNCTION("""COMPUTED_VALUE"""),"X")</f>
        <v>X</v>
      </c>
      <c r="I40" s="1"/>
      <c r="J40" s="1"/>
      <c r="K40" s="1"/>
      <c r="L40" s="1"/>
      <c r="M40" s="1"/>
      <c r="N40" s="1"/>
      <c r="O40" s="52">
        <f>IFERROR(__xludf.DUMMYFUNCTION("""COMPUTED_VALUE"""),0.0)</f>
        <v>0</v>
      </c>
      <c r="P40" s="1">
        <f>IFERROR(__xludf.DUMMYFUNCTION("""COMPUTED_VALUE"""),0.0)</f>
        <v>0</v>
      </c>
      <c r="Q40" s="1">
        <f>IFERROR(__xludf.DUMMYFUNCTION("""COMPUTED_VALUE"""),3.025)</f>
        <v>3.025</v>
      </c>
      <c r="R40" s="1">
        <f>IFERROR(__xludf.DUMMYFUNCTION("""COMPUTED_VALUE"""),4.27125)</f>
        <v>4.27125</v>
      </c>
      <c r="S40" s="1">
        <f>IFERROR(__xludf.DUMMYFUNCTION("""COMPUTED_VALUE"""),2.2399999999999998)</f>
        <v>2.24</v>
      </c>
      <c r="T40" s="1">
        <f>IFERROR(__xludf.DUMMYFUNCTION("""COMPUTED_VALUE"""),0.0)</f>
        <v>0</v>
      </c>
      <c r="U40" s="1">
        <f>IFERROR(__xludf.DUMMYFUNCTION("""COMPUTED_VALUE"""),0.0)</f>
        <v>0</v>
      </c>
      <c r="V40" s="1">
        <f>IFERROR(__xludf.DUMMYFUNCTION("""COMPUTED_VALUE"""),0.0)</f>
        <v>0</v>
      </c>
      <c r="W40" s="1">
        <f>IFERROR(__xludf.DUMMYFUNCTION("""COMPUTED_VALUE"""),0.0)</f>
        <v>0</v>
      </c>
      <c r="X40" s="1">
        <f>IFERROR(__xludf.DUMMYFUNCTION("""COMPUTED_VALUE"""),0.0)</f>
        <v>0</v>
      </c>
      <c r="Y40" s="1">
        <f>IFERROR(__xludf.DUMMYFUNCTION("""COMPUTED_VALUE"""),0.0)</f>
        <v>0</v>
      </c>
      <c r="AA40" s="50"/>
      <c r="AB40" s="1"/>
      <c r="AC40" s="1" t="str">
        <f>IFERROR(__xludf.DUMMYFUNCTION("""COMPUTED_VALUE"""),"X")</f>
        <v>X</v>
      </c>
      <c r="AD40" s="1"/>
      <c r="AE40" s="1"/>
      <c r="AF40" s="1"/>
      <c r="AG40" s="1"/>
      <c r="AH40" s="1"/>
      <c r="AI40" s="54"/>
      <c r="AJ40" s="1">
        <f>IFERROR(__xludf.DUMMYFUNCTION("""COMPUTED_VALUE"""),0.0)</f>
        <v>0</v>
      </c>
      <c r="AK40" s="1">
        <f>IFERROR(__xludf.DUMMYFUNCTION("""COMPUTED_VALUE"""),0.9950000000000001)</f>
        <v>0.995</v>
      </c>
      <c r="AL40" s="1">
        <f>IFERROR(__xludf.DUMMYFUNCTION("""COMPUTED_VALUE"""),0.0)</f>
        <v>0</v>
      </c>
      <c r="AM40" s="1">
        <f>IFERROR(__xludf.DUMMYFUNCTION("""COMPUTED_VALUE"""),0.0)</f>
        <v>0</v>
      </c>
      <c r="AN40" s="1">
        <f>IFERROR(__xludf.DUMMYFUNCTION("""COMPUTED_VALUE"""),0.0)</f>
        <v>0</v>
      </c>
      <c r="AO40" s="1">
        <f>IFERROR(__xludf.DUMMYFUNCTION("""COMPUTED_VALUE"""),0.0)</f>
        <v>0</v>
      </c>
      <c r="AP40" s="1">
        <f>IFERROR(__xludf.DUMMYFUNCTION("""COMPUTED_VALUE"""),0.0)</f>
        <v>0</v>
      </c>
      <c r="AQ40" s="1">
        <f>IFERROR(__xludf.DUMMYFUNCTION("""COMPUTED_VALUE"""),0.0)</f>
        <v>0</v>
      </c>
      <c r="AT40" s="1"/>
      <c r="AU40" s="1"/>
      <c r="AV40" s="1"/>
      <c r="AW40" s="1"/>
      <c r="AX40" s="1" t="str">
        <f>IFERROR(__xludf.DUMMYFUNCTION("""COMPUTED_VALUE"""),"X")</f>
        <v>X</v>
      </c>
      <c r="AY40" s="1"/>
      <c r="AZ40" s="1"/>
      <c r="BA40" s="1"/>
      <c r="BB40" s="1"/>
      <c r="BC40" s="54"/>
      <c r="BD40" s="1">
        <f>IFERROR(__xludf.DUMMYFUNCTION("""COMPUTED_VALUE"""),0.0)</f>
        <v>0</v>
      </c>
      <c r="BE40" s="1">
        <f>IFERROR(__xludf.DUMMYFUNCTION("""COMPUTED_VALUE"""),0.0)</f>
        <v>0</v>
      </c>
      <c r="BF40" s="1">
        <f>IFERROR(__xludf.DUMMYFUNCTION("""COMPUTED_VALUE"""),0.0)</f>
        <v>0</v>
      </c>
      <c r="BG40" s="1">
        <f>IFERROR(__xludf.DUMMYFUNCTION("""COMPUTED_VALUE"""),0.0)</f>
        <v>0</v>
      </c>
      <c r="BH40" s="1">
        <f>IFERROR(__xludf.DUMMYFUNCTION("""COMPUTED_VALUE"""),8.0125)</f>
        <v>8.0125</v>
      </c>
      <c r="BI40" s="1">
        <f>IFERROR(__xludf.DUMMYFUNCTION("""COMPUTED_VALUE"""),0.0)</f>
        <v>0</v>
      </c>
      <c r="BJ40" s="1">
        <f>IFERROR(__xludf.DUMMYFUNCTION("""COMPUTED_VALUE"""),0.0)</f>
        <v>0</v>
      </c>
      <c r="BK40" s="1">
        <f>IFERROR(__xludf.DUMMYFUNCTION("""COMPUTED_VALUE"""),0.0)</f>
        <v>0</v>
      </c>
      <c r="BL40" s="1">
        <f>IFERROR(__xludf.DUMMYFUNCTION("""COMPUTED_VALUE"""),0.0)</f>
        <v>0</v>
      </c>
      <c r="BM40" s="1">
        <f>IFERROR(__xludf.DUMMYFUNCTION("""COMPUTED_VALUE"""),0.0)</f>
        <v>0</v>
      </c>
      <c r="BO40" s="52">
        <f t="shared" si="2"/>
        <v>6</v>
      </c>
      <c r="BP40" s="1">
        <f t="shared" si="3"/>
        <v>2</v>
      </c>
      <c r="BQ40" s="1">
        <f t="shared" si="4"/>
        <v>6</v>
      </c>
      <c r="BR40" s="54">
        <f t="shared" si="5"/>
        <v>14</v>
      </c>
      <c r="BS40" s="1">
        <f>IFS(N40="W", 'Round Bonuses'!$C$13, N40="X", 'Round Bonuses'!$C$12, M40="X", 'Round Bonuses'!$C$11, L40="X", 'Round Bonuses'!$C$10, K40="X", 'Round Bonuses'!$C$9, J40="X", 'Round Bonuses'!$C$8, I40="X", 'Round Bonuses'!$C$7, H40="X", 'Round Bonuses'!$C$6, G40="X", 'Round Bonuses'!$C$5, F40="X", 'Round Bonuses'!$C$4, E40="X", 'Round Bonuses'!$C$3, D40="X", 'Round Bonuses'!$C$3, TRUE, 0)</f>
        <v>2.1</v>
      </c>
      <c r="BT40" s="1">
        <f>IF(not(counta(D40:J40)), IFS(AI40="W", 'Round Bonuses'!$F$14, AI40="X", 'Round Bonuses'!$F$13, AH40="X", 'Round Bonuses'!$F$12, AG40="X", 'Round Bonuses'!$F$11, AF40="X", 'Round Bonuses'!$F$10, AE40="X", 'Round Bonuses'!$F$9, AD40="X", 'Round Bonuses'!$F$8, AC40="X", 'Round Bonuses'!$F$7, AB40="X", 'Round Bonuses'!$F$6, TRUE, 0), IF(AA40="X",'Round Bonuses'!$E$7, 0) +IF(AB40="X", 'Round Bonuses'!$E$6, 0)+if(AC40="X",'Round Bonuses'!$E$7, 0)+IF(AD40="X", 'Round Bonuses'!$E$8, 0)+IFS(AI40="W", 'Round Bonuses'!$G$14, AI40="X", 'Round Bonuses'!$G$13, AH40="X", 'Round Bonuses'!$G$12, AG40="X", 'Round Bonuses'!$G$11, AF40="X", 'Round Bonuses'!$G$10, AE40="X", 'Round Bonuses'!$G$9, TRUE, 0))</f>
        <v>0.75</v>
      </c>
      <c r="BU40" s="1">
        <f>IF(AND(not(counta(D40:I40)),not(counta(AB40:AD40))), IFS(BC40="W", 'Round Bonuses'!$J$14, BC40="X", 'Round Bonuses'!$J$13, BB40="X", 'Round Bonuses'!$J$12, BA40="X", 'Round Bonuses'!$J$11, AZ40="X", 'Round Bonuses'!$J$10, AY40="X", 'Round Bonuses'!$J$9, AX40="X", 'Round Bonuses'!$J$8, AW40="X", 'Round Bonuses'!$J$7, AV40="X", 'Round Bonuses'!$J$6, AU40="X", 'Round Bonuses'!$J$5, AT40="X", 'Round Bonuses'!$J$4, TRUE, 0), SWITCH(AS40, "P", 'Round Bonuses'!$I$4,"B", 'Round Bonuses'!$I$5, 0) +IF(AU40="X", 'Round Bonuses'!$I$5, 0)+IF(AV40="X", 'Round Bonuses'!$I$6, 0)+IF(AW40="X", 'Round Bonuses'!$I$7, 0)+IF(AX40="X", 'Round Bonuses'!$I$8, 0)+IFS(BC40="W", 'Round Bonuses'!$K$14, BC40="X", 'Round Bonuses'!$K$13, BB40="X", 'Round Bonuses'!$K$12, BA40="X", 'Round Bonuses'!$K$11, AZ40="X", 'Round Bonuses'!$K$10, AY40="X", 'Round Bonuses'!$K$9, TRUE, 0))</f>
        <v>1</v>
      </c>
      <c r="BV40" s="54">
        <f t="shared" si="6"/>
        <v>3.85</v>
      </c>
      <c r="BW40" s="1">
        <f t="shared" si="7"/>
        <v>18.54375</v>
      </c>
      <c r="BX40" s="57">
        <f t="shared" si="8"/>
        <v>5.174553571</v>
      </c>
      <c r="BZ40" s="58" t="str">
        <f t="shared" si="9"/>
        <v>CFR Cluj</v>
      </c>
      <c r="CA40" s="1" t="str">
        <f t="shared" si="10"/>
        <v>Romania</v>
      </c>
      <c r="CB40" s="1">
        <f t="shared" si="11"/>
        <v>5.174553571</v>
      </c>
      <c r="CC40" s="1">
        <f t="shared" si="12"/>
        <v>14</v>
      </c>
      <c r="CD40" s="1" t="s">
        <v>297</v>
      </c>
      <c r="CE40" s="1" t="s">
        <v>17</v>
      </c>
      <c r="CF40" s="49">
        <v>8.667410714285714</v>
      </c>
      <c r="CG40" s="1">
        <v>14.0</v>
      </c>
      <c r="CH40" s="1">
        <f t="shared" si="16"/>
        <v>38</v>
      </c>
      <c r="CI40" s="1" t="str">
        <f t="shared" si="13"/>
        <v>Leicester City</v>
      </c>
      <c r="CJ40" s="49">
        <f t="shared" ref="CJ40:CK40" si="52">CF40</f>
        <v>8.667410714</v>
      </c>
      <c r="CK40" s="1">
        <f t="shared" si="52"/>
        <v>14</v>
      </c>
      <c r="CO40" s="1" t="str">
        <f t="shared" si="15"/>
        <v>England</v>
      </c>
    </row>
    <row r="41">
      <c r="A41" s="1" t="str">
        <f>'Strength Coefficients'!AJ40</f>
        <v>Chelsea</v>
      </c>
      <c r="B41" s="1">
        <f>'Strength Coefficients'!AK40</f>
        <v>0.95</v>
      </c>
      <c r="C41" s="1" t="str">
        <f>'Strength Coefficients'!AL40</f>
        <v>England</v>
      </c>
      <c r="D41" s="1"/>
      <c r="E41" s="1"/>
      <c r="F41" s="1"/>
      <c r="G41" s="1"/>
      <c r="H41" s="1"/>
      <c r="I41" s="1"/>
      <c r="J41" s="1" t="str">
        <f>IFERROR(__xludf.DUMMYFUNCTION("""COMPUTED_VALUE"""),"X")</f>
        <v>X</v>
      </c>
      <c r="K41" s="1" t="str">
        <f>IFERROR(__xludf.DUMMYFUNCTION("""COMPUTED_VALUE"""),"X")</f>
        <v>X</v>
      </c>
      <c r="L41" s="1" t="str">
        <f>IFERROR(__xludf.DUMMYFUNCTION("""COMPUTED_VALUE"""),"X")</f>
        <v>X</v>
      </c>
      <c r="M41" s="1"/>
      <c r="N41" s="1"/>
      <c r="O41" s="52">
        <f>IFERROR(__xludf.DUMMYFUNCTION("""COMPUTED_VALUE"""),0.0)</f>
        <v>0</v>
      </c>
      <c r="P41" s="1">
        <f>IFERROR(__xludf.DUMMYFUNCTION("""COMPUTED_VALUE"""),0.0)</f>
        <v>0</v>
      </c>
      <c r="Q41" s="1">
        <f>IFERROR(__xludf.DUMMYFUNCTION("""COMPUTED_VALUE"""),0.0)</f>
        <v>0</v>
      </c>
      <c r="R41" s="1">
        <f>IFERROR(__xludf.DUMMYFUNCTION("""COMPUTED_VALUE"""),0.0)</f>
        <v>0</v>
      </c>
      <c r="S41" s="1">
        <f>IFERROR(__xludf.DUMMYFUNCTION("""COMPUTED_VALUE"""),0.0)</f>
        <v>0</v>
      </c>
      <c r="T41" s="1">
        <f>IFERROR(__xludf.DUMMYFUNCTION("""COMPUTED_VALUE"""),0.0)</f>
        <v>0</v>
      </c>
      <c r="U41" s="1">
        <f>IFERROR(__xludf.DUMMYFUNCTION("""COMPUTED_VALUE"""),17.5)</f>
        <v>17.5</v>
      </c>
      <c r="V41" s="1">
        <f>IFERROR(__xludf.DUMMYFUNCTION("""COMPUTED_VALUE"""),7.95625)</f>
        <v>7.95625</v>
      </c>
      <c r="W41" s="1">
        <f>IFERROR(__xludf.DUMMYFUNCTION("""COMPUTED_VALUE"""),4.772500000000001)</f>
        <v>4.7725</v>
      </c>
      <c r="X41" s="1">
        <f>IFERROR(__xludf.DUMMYFUNCTION("""COMPUTED_VALUE"""),0.0)</f>
        <v>0</v>
      </c>
      <c r="Y41" s="1">
        <f>IFERROR(__xludf.DUMMYFUNCTION("""COMPUTED_VALUE"""),0.0)</f>
        <v>0</v>
      </c>
      <c r="AA41" s="50"/>
      <c r="AB41" s="1"/>
      <c r="AC41" s="1"/>
      <c r="AD41" s="1"/>
      <c r="AE41" s="1"/>
      <c r="AF41" s="1"/>
      <c r="AG41" s="1"/>
      <c r="AH41" s="1"/>
      <c r="AI41" s="54"/>
      <c r="AJ41" s="1">
        <f>IFERROR(__xludf.DUMMYFUNCTION("""COMPUTED_VALUE"""),0.0)</f>
        <v>0</v>
      </c>
      <c r="AK41" s="1">
        <f>IFERROR(__xludf.DUMMYFUNCTION("""COMPUTED_VALUE"""),0.0)</f>
        <v>0</v>
      </c>
      <c r="AL41" s="1">
        <f>IFERROR(__xludf.DUMMYFUNCTION("""COMPUTED_VALUE"""),0.0)</f>
        <v>0</v>
      </c>
      <c r="AM41" s="1">
        <f>IFERROR(__xludf.DUMMYFUNCTION("""COMPUTED_VALUE"""),0.0)</f>
        <v>0</v>
      </c>
      <c r="AN41" s="1">
        <f>IFERROR(__xludf.DUMMYFUNCTION("""COMPUTED_VALUE"""),0.0)</f>
        <v>0</v>
      </c>
      <c r="AO41" s="1">
        <f>IFERROR(__xludf.DUMMYFUNCTION("""COMPUTED_VALUE"""),0.0)</f>
        <v>0</v>
      </c>
      <c r="AP41" s="1">
        <f>IFERROR(__xludf.DUMMYFUNCTION("""COMPUTED_VALUE"""),0.0)</f>
        <v>0</v>
      </c>
      <c r="AQ41" s="1">
        <f>IFERROR(__xludf.DUMMYFUNCTION("""COMPUTED_VALUE"""),0.0)</f>
        <v>0</v>
      </c>
      <c r="AT41" s="1"/>
      <c r="AU41" s="1"/>
      <c r="AV41" s="1"/>
      <c r="AW41" s="1"/>
      <c r="AX41" s="1"/>
      <c r="AY41" s="1"/>
      <c r="AZ41" s="1"/>
      <c r="BA41" s="1"/>
      <c r="BB41" s="1"/>
      <c r="BC41" s="54"/>
      <c r="BD41" s="1">
        <f>IFERROR(__xludf.DUMMYFUNCTION("""COMPUTED_VALUE"""),0.0)</f>
        <v>0</v>
      </c>
      <c r="BE41" s="1">
        <f>IFERROR(__xludf.DUMMYFUNCTION("""COMPUTED_VALUE"""),0.0)</f>
        <v>0</v>
      </c>
      <c r="BF41" s="1">
        <f>IFERROR(__xludf.DUMMYFUNCTION("""COMPUTED_VALUE"""),0.0)</f>
        <v>0</v>
      </c>
      <c r="BG41" s="1">
        <f>IFERROR(__xludf.DUMMYFUNCTION("""COMPUTED_VALUE"""),0.0)</f>
        <v>0</v>
      </c>
      <c r="BH41" s="1">
        <f>IFERROR(__xludf.DUMMYFUNCTION("""COMPUTED_VALUE"""),0.0)</f>
        <v>0</v>
      </c>
      <c r="BI41" s="1">
        <f>IFERROR(__xludf.DUMMYFUNCTION("""COMPUTED_VALUE"""),0.0)</f>
        <v>0</v>
      </c>
      <c r="BJ41" s="1">
        <f>IFERROR(__xludf.DUMMYFUNCTION("""COMPUTED_VALUE"""),0.0)</f>
        <v>0</v>
      </c>
      <c r="BK41" s="1">
        <f>IFERROR(__xludf.DUMMYFUNCTION("""COMPUTED_VALUE"""),0.0)</f>
        <v>0</v>
      </c>
      <c r="BL41" s="1">
        <f>IFERROR(__xludf.DUMMYFUNCTION("""COMPUTED_VALUE"""),0.0)</f>
        <v>0</v>
      </c>
      <c r="BM41" s="1">
        <f>IFERROR(__xludf.DUMMYFUNCTION("""COMPUTED_VALUE"""),0.0)</f>
        <v>0</v>
      </c>
      <c r="BO41" s="52">
        <f t="shared" si="2"/>
        <v>10</v>
      </c>
      <c r="BP41" s="1">
        <f t="shared" si="3"/>
        <v>0</v>
      </c>
      <c r="BQ41" s="1">
        <f t="shared" si="4"/>
        <v>0</v>
      </c>
      <c r="BR41" s="54">
        <f t="shared" si="5"/>
        <v>10</v>
      </c>
      <c r="BS41" s="1">
        <f>IFS(N41="W", 'Round Bonuses'!$C$13, N41="X", 'Round Bonuses'!$C$12, M41="X", 'Round Bonuses'!$C$11, L41="X", 'Round Bonuses'!$C$10, K41="X", 'Round Bonuses'!$C$9, J41="X", 'Round Bonuses'!$C$8, I41="X", 'Round Bonuses'!$C$7, H41="X", 'Round Bonuses'!$C$6, G41="X", 'Round Bonuses'!$C$5, F41="X", 'Round Bonuses'!$C$4, E41="X", 'Round Bonuses'!$C$3, D41="X", 'Round Bonuses'!$C$3, TRUE, 0)</f>
        <v>11.7</v>
      </c>
      <c r="BT41" s="1">
        <f>IF(not(counta(D41:J41)), IFS(AI41="W", 'Round Bonuses'!$F$14, AI41="X", 'Round Bonuses'!$F$13, AH41="X", 'Round Bonuses'!$F$12, AG41="X", 'Round Bonuses'!$F$11, AF41="X", 'Round Bonuses'!$F$10, AE41="X", 'Round Bonuses'!$F$9, AD41="X", 'Round Bonuses'!$F$8, AC41="X", 'Round Bonuses'!$F$7, AB41="X", 'Round Bonuses'!$F$6, TRUE, 0), IF(AA41="X",'Round Bonuses'!$E$7, 0) +IF(AB41="X", 'Round Bonuses'!$E$6, 0)+if(AC41="X",'Round Bonuses'!$E$7, 0)+IF(AD41="X", 'Round Bonuses'!$E$8, 0)+IFS(AI41="W", 'Round Bonuses'!$G$14, AI41="X", 'Round Bonuses'!$G$13, AH41="X", 'Round Bonuses'!$G$12, AG41="X", 'Round Bonuses'!$G$11, AF41="X", 'Round Bonuses'!$G$10, AE41="X", 'Round Bonuses'!$G$9, TRUE, 0))</f>
        <v>0</v>
      </c>
      <c r="BU41" s="1">
        <f>IF(AND(not(counta(D41:I41)),not(counta(AB41:AD41))), IFS(BC41="W", 'Round Bonuses'!$J$14, BC41="X", 'Round Bonuses'!$J$13, BB41="X", 'Round Bonuses'!$J$12, BA41="X", 'Round Bonuses'!$J$11, AZ41="X", 'Round Bonuses'!$J$10, AY41="X", 'Round Bonuses'!$J$9, AX41="X", 'Round Bonuses'!$J$8, AW41="X", 'Round Bonuses'!$J$7, AV41="X", 'Round Bonuses'!$J$6, AU41="X", 'Round Bonuses'!$J$5, AT41="X", 'Round Bonuses'!$J$4, TRUE, 0), SWITCH(AS41, "P", 'Round Bonuses'!$I$4,"B", 'Round Bonuses'!$I$5, 0) +IF(AU41="X", 'Round Bonuses'!$I$5, 0)+IF(AV41="X", 'Round Bonuses'!$I$6, 0)+IF(AW41="X", 'Round Bonuses'!$I$7, 0)+IF(AX41="X", 'Round Bonuses'!$I$8, 0)+IFS(BC41="W", 'Round Bonuses'!$K$14, BC41="X", 'Round Bonuses'!$K$13, BB41="X", 'Round Bonuses'!$K$12, BA41="X", 'Round Bonuses'!$K$11, AZ41="X", 'Round Bonuses'!$K$10, AY41="X", 'Round Bonuses'!$K$9, TRUE, 0))</f>
        <v>0</v>
      </c>
      <c r="BV41" s="54">
        <f t="shared" si="6"/>
        <v>11.7</v>
      </c>
      <c r="BW41" s="1">
        <f t="shared" si="7"/>
        <v>30.22875</v>
      </c>
      <c r="BX41" s="57">
        <f t="shared" si="8"/>
        <v>14.722875</v>
      </c>
      <c r="BZ41" s="58" t="str">
        <f t="shared" si="9"/>
        <v>Chelsea</v>
      </c>
      <c r="CA41" s="1" t="str">
        <f t="shared" si="10"/>
        <v>England</v>
      </c>
      <c r="CB41" s="1">
        <f t="shared" si="11"/>
        <v>14.722875</v>
      </c>
      <c r="CC41" s="1">
        <f t="shared" si="12"/>
        <v>10</v>
      </c>
      <c r="CD41" s="1" t="s">
        <v>586</v>
      </c>
      <c r="CE41" s="1" t="s">
        <v>126</v>
      </c>
      <c r="CF41" s="49">
        <v>8.615520833333333</v>
      </c>
      <c r="CG41" s="1">
        <v>12.0</v>
      </c>
      <c r="CH41" s="1">
        <f t="shared" si="16"/>
        <v>39</v>
      </c>
      <c r="CI41" s="1" t="str">
        <f t="shared" si="13"/>
        <v>Young Boys</v>
      </c>
      <c r="CJ41" s="49">
        <f t="shared" ref="CJ41:CK41" si="53">CF41</f>
        <v>8.615520833</v>
      </c>
      <c r="CK41" s="1">
        <f t="shared" si="53"/>
        <v>12</v>
      </c>
      <c r="CO41" s="1" t="str">
        <f t="shared" si="15"/>
        <v>Switzerland</v>
      </c>
    </row>
    <row r="42">
      <c r="A42" s="1" t="str">
        <f>'Strength Coefficients'!AJ41</f>
        <v>Club Brugge</v>
      </c>
      <c r="B42" s="1">
        <f>'Strength Coefficients'!AK41</f>
        <v>0.92</v>
      </c>
      <c r="C42" s="1" t="str">
        <f>'Strength Coefficients'!AL41</f>
        <v>Belgium</v>
      </c>
      <c r="D42" s="1"/>
      <c r="E42" s="1"/>
      <c r="F42" s="1"/>
      <c r="G42" s="1"/>
      <c r="H42" s="1"/>
      <c r="I42" s="1"/>
      <c r="J42" s="1" t="str">
        <f>IFERROR(__xludf.DUMMYFUNCTION("""COMPUTED_VALUE"""),"X")</f>
        <v>X</v>
      </c>
      <c r="K42" s="1"/>
      <c r="L42" s="1"/>
      <c r="M42" s="1"/>
      <c r="N42" s="1"/>
      <c r="O42" s="52">
        <f>IFERROR(__xludf.DUMMYFUNCTION("""COMPUTED_VALUE"""),0.0)</f>
        <v>0</v>
      </c>
      <c r="P42" s="1">
        <f>IFERROR(__xludf.DUMMYFUNCTION("""COMPUTED_VALUE"""),0.0)</f>
        <v>0</v>
      </c>
      <c r="Q42" s="1">
        <f>IFERROR(__xludf.DUMMYFUNCTION("""COMPUTED_VALUE"""),0.0)</f>
        <v>0</v>
      </c>
      <c r="R42" s="1">
        <f>IFERROR(__xludf.DUMMYFUNCTION("""COMPUTED_VALUE"""),0.0)</f>
        <v>0</v>
      </c>
      <c r="S42" s="1">
        <f>IFERROR(__xludf.DUMMYFUNCTION("""COMPUTED_VALUE"""),0.0)</f>
        <v>0</v>
      </c>
      <c r="T42" s="1">
        <f>IFERROR(__xludf.DUMMYFUNCTION("""COMPUTED_VALUE"""),0.0)</f>
        <v>0</v>
      </c>
      <c r="U42" s="1">
        <f>IFERROR(__xludf.DUMMYFUNCTION("""COMPUTED_VALUE"""),7.825000000000001)</f>
        <v>7.825</v>
      </c>
      <c r="V42" s="1">
        <f>IFERROR(__xludf.DUMMYFUNCTION("""COMPUTED_VALUE"""),0.0)</f>
        <v>0</v>
      </c>
      <c r="W42" s="1">
        <f>IFERROR(__xludf.DUMMYFUNCTION("""COMPUTED_VALUE"""),0.0)</f>
        <v>0</v>
      </c>
      <c r="X42" s="1">
        <f>IFERROR(__xludf.DUMMYFUNCTION("""COMPUTED_VALUE"""),0.0)</f>
        <v>0</v>
      </c>
      <c r="Y42" s="1">
        <f>IFERROR(__xludf.DUMMYFUNCTION("""COMPUTED_VALUE"""),0.0)</f>
        <v>0</v>
      </c>
      <c r="AA42" s="50"/>
      <c r="AB42" s="1"/>
      <c r="AC42" s="1"/>
      <c r="AD42" s="1"/>
      <c r="AE42" s="1"/>
      <c r="AF42" s="1"/>
      <c r="AG42" s="1"/>
      <c r="AH42" s="1"/>
      <c r="AI42" s="54"/>
      <c r="AJ42" s="1">
        <f>IFERROR(__xludf.DUMMYFUNCTION("""COMPUTED_VALUE"""),0.0)</f>
        <v>0</v>
      </c>
      <c r="AK42" s="1">
        <f>IFERROR(__xludf.DUMMYFUNCTION("""COMPUTED_VALUE"""),0.0)</f>
        <v>0</v>
      </c>
      <c r="AL42" s="1">
        <f>IFERROR(__xludf.DUMMYFUNCTION("""COMPUTED_VALUE"""),0.0)</f>
        <v>0</v>
      </c>
      <c r="AM42" s="1">
        <f>IFERROR(__xludf.DUMMYFUNCTION("""COMPUTED_VALUE"""),0.0)</f>
        <v>0</v>
      </c>
      <c r="AN42" s="1">
        <f>IFERROR(__xludf.DUMMYFUNCTION("""COMPUTED_VALUE"""),0.0)</f>
        <v>0</v>
      </c>
      <c r="AO42" s="1">
        <f>IFERROR(__xludf.DUMMYFUNCTION("""COMPUTED_VALUE"""),0.0)</f>
        <v>0</v>
      </c>
      <c r="AP42" s="1">
        <f>IFERROR(__xludf.DUMMYFUNCTION("""COMPUTED_VALUE"""),0.0)</f>
        <v>0</v>
      </c>
      <c r="AQ42" s="1">
        <f>IFERROR(__xludf.DUMMYFUNCTION("""COMPUTED_VALUE"""),0.0)</f>
        <v>0</v>
      </c>
      <c r="AT42" s="1"/>
      <c r="AU42" s="1"/>
      <c r="AV42" s="1"/>
      <c r="AW42" s="1"/>
      <c r="AX42" s="1"/>
      <c r="AY42" s="1"/>
      <c r="AZ42" s="1"/>
      <c r="BA42" s="1"/>
      <c r="BB42" s="1"/>
      <c r="BC42" s="54"/>
      <c r="BD42" s="1">
        <f>IFERROR(__xludf.DUMMYFUNCTION("""COMPUTED_VALUE"""),0.0)</f>
        <v>0</v>
      </c>
      <c r="BE42" s="1">
        <f>IFERROR(__xludf.DUMMYFUNCTION("""COMPUTED_VALUE"""),0.0)</f>
        <v>0</v>
      </c>
      <c r="BF42" s="1">
        <f>IFERROR(__xludf.DUMMYFUNCTION("""COMPUTED_VALUE"""),0.0)</f>
        <v>0</v>
      </c>
      <c r="BG42" s="1">
        <f>IFERROR(__xludf.DUMMYFUNCTION("""COMPUTED_VALUE"""),0.0)</f>
        <v>0</v>
      </c>
      <c r="BH42" s="1">
        <f>IFERROR(__xludf.DUMMYFUNCTION("""COMPUTED_VALUE"""),0.0)</f>
        <v>0</v>
      </c>
      <c r="BI42" s="1">
        <f>IFERROR(__xludf.DUMMYFUNCTION("""COMPUTED_VALUE"""),0.0)</f>
        <v>0</v>
      </c>
      <c r="BJ42" s="1">
        <f>IFERROR(__xludf.DUMMYFUNCTION("""COMPUTED_VALUE"""),0.0)</f>
        <v>0</v>
      </c>
      <c r="BK42" s="1">
        <f>IFERROR(__xludf.DUMMYFUNCTION("""COMPUTED_VALUE"""),0.0)</f>
        <v>0</v>
      </c>
      <c r="BL42" s="1">
        <f>IFERROR(__xludf.DUMMYFUNCTION("""COMPUTED_VALUE"""),0.0)</f>
        <v>0</v>
      </c>
      <c r="BM42" s="1">
        <f>IFERROR(__xludf.DUMMYFUNCTION("""COMPUTED_VALUE"""),0.0)</f>
        <v>0</v>
      </c>
      <c r="BO42" s="52">
        <f t="shared" si="2"/>
        <v>6</v>
      </c>
      <c r="BP42" s="1">
        <f t="shared" si="3"/>
        <v>0</v>
      </c>
      <c r="BQ42" s="1">
        <f t="shared" si="4"/>
        <v>0</v>
      </c>
      <c r="BR42" s="54">
        <f t="shared" si="5"/>
        <v>6</v>
      </c>
      <c r="BS42" s="1">
        <f>IFS(N42="W", 'Round Bonuses'!$C$13, N42="X", 'Round Bonuses'!$C$12, M42="X", 'Round Bonuses'!$C$11, L42="X", 'Round Bonuses'!$C$10, K42="X", 'Round Bonuses'!$C$9, J42="X", 'Round Bonuses'!$C$8, I42="X", 'Round Bonuses'!$C$7, H42="X", 'Round Bonuses'!$C$6, G42="X", 'Round Bonuses'!$C$5, F42="X", 'Round Bonuses'!$C$4, E42="X", 'Round Bonuses'!$C$3, D42="X", 'Round Bonuses'!$C$3, TRUE, 0)</f>
        <v>6.6</v>
      </c>
      <c r="BT42" s="1">
        <f>IF(not(counta(D42:J42)), IFS(AI42="W", 'Round Bonuses'!$F$14, AI42="X", 'Round Bonuses'!$F$13, AH42="X", 'Round Bonuses'!$F$12, AG42="X", 'Round Bonuses'!$F$11, AF42="X", 'Round Bonuses'!$F$10, AE42="X", 'Round Bonuses'!$F$9, AD42="X", 'Round Bonuses'!$F$8, AC42="X", 'Round Bonuses'!$F$7, AB42="X", 'Round Bonuses'!$F$6, TRUE, 0), IF(AA42="X",'Round Bonuses'!$E$7, 0) +IF(AB42="X", 'Round Bonuses'!$E$6, 0)+if(AC42="X",'Round Bonuses'!$E$7, 0)+IF(AD42="X", 'Round Bonuses'!$E$8, 0)+IFS(AI42="W", 'Round Bonuses'!$G$14, AI42="X", 'Round Bonuses'!$G$13, AH42="X", 'Round Bonuses'!$G$12, AG42="X", 'Round Bonuses'!$G$11, AF42="X", 'Round Bonuses'!$G$10, AE42="X", 'Round Bonuses'!$G$9, TRUE, 0))</f>
        <v>0</v>
      </c>
      <c r="BU42" s="1">
        <f>IF(AND(not(counta(D42:I42)),not(counta(AB42:AD42))), IFS(BC42="W", 'Round Bonuses'!$J$14, BC42="X", 'Round Bonuses'!$J$13, BB42="X", 'Round Bonuses'!$J$12, BA42="X", 'Round Bonuses'!$J$11, AZ42="X", 'Round Bonuses'!$J$10, AY42="X", 'Round Bonuses'!$J$9, AX42="X", 'Round Bonuses'!$J$8, AW42="X", 'Round Bonuses'!$J$7, AV42="X", 'Round Bonuses'!$J$6, AU42="X", 'Round Bonuses'!$J$5, AT42="X", 'Round Bonuses'!$J$4, TRUE, 0), SWITCH(AS42, "P", 'Round Bonuses'!$I$4,"B", 'Round Bonuses'!$I$5, 0) +IF(AU42="X", 'Round Bonuses'!$I$5, 0)+IF(AV42="X", 'Round Bonuses'!$I$6, 0)+IF(AW42="X", 'Round Bonuses'!$I$7, 0)+IF(AX42="X", 'Round Bonuses'!$I$8, 0)+IFS(BC42="W", 'Round Bonuses'!$K$14, BC42="X", 'Round Bonuses'!$K$13, BB42="X", 'Round Bonuses'!$K$12, BA42="X", 'Round Bonuses'!$K$11, AZ42="X", 'Round Bonuses'!$K$10, AY42="X", 'Round Bonuses'!$K$9, TRUE, 0))</f>
        <v>0</v>
      </c>
      <c r="BV42" s="54">
        <f t="shared" si="6"/>
        <v>6.6</v>
      </c>
      <c r="BW42" s="1">
        <f t="shared" si="7"/>
        <v>7.825</v>
      </c>
      <c r="BX42" s="57">
        <f t="shared" si="8"/>
        <v>7.904166667</v>
      </c>
      <c r="BZ42" s="58" t="str">
        <f t="shared" si="9"/>
        <v>Club Brugge</v>
      </c>
      <c r="CA42" s="1" t="str">
        <f t="shared" si="10"/>
        <v>Belgium</v>
      </c>
      <c r="CB42" s="1">
        <f t="shared" si="11"/>
        <v>7.904166667</v>
      </c>
      <c r="CC42" s="1">
        <f t="shared" si="12"/>
        <v>6</v>
      </c>
      <c r="CD42" s="1" t="s">
        <v>319</v>
      </c>
      <c r="CE42" s="1" t="s">
        <v>57</v>
      </c>
      <c r="CF42" s="49">
        <v>8.541315789473686</v>
      </c>
      <c r="CG42" s="1">
        <v>19.0</v>
      </c>
      <c r="CH42" s="1">
        <f t="shared" si="16"/>
        <v>40</v>
      </c>
      <c r="CI42" s="1" t="str">
        <f t="shared" si="13"/>
        <v>Feyenoord</v>
      </c>
      <c r="CJ42" s="49">
        <f t="shared" ref="CJ42:CK42" si="54">CF42</f>
        <v>8.541315789</v>
      </c>
      <c r="CK42" s="1">
        <f t="shared" si="54"/>
        <v>19</v>
      </c>
      <c r="CO42" s="1" t="str">
        <f t="shared" si="15"/>
        <v>Netherlands</v>
      </c>
    </row>
    <row r="43">
      <c r="A43" s="1" t="str">
        <f>'Strength Coefficients'!AJ42</f>
        <v>Coleraine</v>
      </c>
      <c r="B43" s="1">
        <f>'Strength Coefficients'!AK42</f>
        <v>0.51</v>
      </c>
      <c r="C43" s="1" t="str">
        <f>'Strength Coefficients'!AL42</f>
        <v>Northern Ireland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52">
        <f>IFERROR(__xludf.DUMMYFUNCTION("""COMPUTED_VALUE"""),0.0)</f>
        <v>0</v>
      </c>
      <c r="P43" s="1">
        <f>IFERROR(__xludf.DUMMYFUNCTION("""COMPUTED_VALUE"""),0.0)</f>
        <v>0</v>
      </c>
      <c r="Q43" s="1">
        <f>IFERROR(__xludf.DUMMYFUNCTION("""COMPUTED_VALUE"""),0.0)</f>
        <v>0</v>
      </c>
      <c r="R43" s="1">
        <f>IFERROR(__xludf.DUMMYFUNCTION("""COMPUTED_VALUE"""),0.0)</f>
        <v>0</v>
      </c>
      <c r="S43" s="1">
        <f>IFERROR(__xludf.DUMMYFUNCTION("""COMPUTED_VALUE"""),0.0)</f>
        <v>0</v>
      </c>
      <c r="T43" s="1">
        <f>IFERROR(__xludf.DUMMYFUNCTION("""COMPUTED_VALUE"""),0.0)</f>
        <v>0</v>
      </c>
      <c r="U43" s="1">
        <f>IFERROR(__xludf.DUMMYFUNCTION("""COMPUTED_VALUE"""),0.0)</f>
        <v>0</v>
      </c>
      <c r="V43" s="1">
        <f>IFERROR(__xludf.DUMMYFUNCTION("""COMPUTED_VALUE"""),0.0)</f>
        <v>0</v>
      </c>
      <c r="W43" s="1">
        <f>IFERROR(__xludf.DUMMYFUNCTION("""COMPUTED_VALUE"""),0.0)</f>
        <v>0</v>
      </c>
      <c r="X43" s="1">
        <f>IFERROR(__xludf.DUMMYFUNCTION("""COMPUTED_VALUE"""),0.0)</f>
        <v>0</v>
      </c>
      <c r="Y43" s="1">
        <f>IFERROR(__xludf.DUMMYFUNCTION("""COMPUTED_VALUE"""),0.0)</f>
        <v>0</v>
      </c>
      <c r="AA43" s="50"/>
      <c r="AB43" s="1"/>
      <c r="AC43" s="1"/>
      <c r="AD43" s="1"/>
      <c r="AE43" s="1"/>
      <c r="AF43" s="1"/>
      <c r="AG43" s="1"/>
      <c r="AH43" s="1"/>
      <c r="AI43" s="54"/>
      <c r="AJ43" s="1">
        <f>IFERROR(__xludf.DUMMYFUNCTION("""COMPUTED_VALUE"""),0.0)</f>
        <v>0</v>
      </c>
      <c r="AK43" s="1">
        <f>IFERROR(__xludf.DUMMYFUNCTION("""COMPUTED_VALUE"""),0.0)</f>
        <v>0</v>
      </c>
      <c r="AL43" s="1">
        <f>IFERROR(__xludf.DUMMYFUNCTION("""COMPUTED_VALUE"""),0.0)</f>
        <v>0</v>
      </c>
      <c r="AM43" s="1">
        <f>IFERROR(__xludf.DUMMYFUNCTION("""COMPUTED_VALUE"""),0.0)</f>
        <v>0</v>
      </c>
      <c r="AN43" s="1">
        <f>IFERROR(__xludf.DUMMYFUNCTION("""COMPUTED_VALUE"""),0.0)</f>
        <v>0</v>
      </c>
      <c r="AO43" s="1">
        <f>IFERROR(__xludf.DUMMYFUNCTION("""COMPUTED_VALUE"""),0.0)</f>
        <v>0</v>
      </c>
      <c r="AP43" s="1">
        <f>IFERROR(__xludf.DUMMYFUNCTION("""COMPUTED_VALUE"""),0.0)</f>
        <v>0</v>
      </c>
      <c r="AQ43" s="1">
        <f>IFERROR(__xludf.DUMMYFUNCTION("""COMPUTED_VALUE"""),0.0)</f>
        <v>0</v>
      </c>
      <c r="AT43" s="1" t="str">
        <f>IFERROR(__xludf.DUMMYFUNCTION("""COMPUTED_VALUE"""),"X")</f>
        <v>X</v>
      </c>
      <c r="AU43" s="1"/>
      <c r="AV43" s="1"/>
      <c r="AW43" s="1"/>
      <c r="AX43" s="1"/>
      <c r="AY43" s="1"/>
      <c r="AZ43" s="1"/>
      <c r="BA43" s="1"/>
      <c r="BB43" s="1"/>
      <c r="BC43" s="54"/>
      <c r="BD43" s="1">
        <f>IFERROR(__xludf.DUMMYFUNCTION("""COMPUTED_VALUE"""),0.9099999999999999)</f>
        <v>0.91</v>
      </c>
      <c r="BE43" s="1">
        <f>IFERROR(__xludf.DUMMYFUNCTION("""COMPUTED_VALUE"""),0.0)</f>
        <v>0</v>
      </c>
      <c r="BF43" s="1">
        <f>IFERROR(__xludf.DUMMYFUNCTION("""COMPUTED_VALUE"""),0.0)</f>
        <v>0</v>
      </c>
      <c r="BG43" s="1">
        <f>IFERROR(__xludf.DUMMYFUNCTION("""COMPUTED_VALUE"""),0.0)</f>
        <v>0</v>
      </c>
      <c r="BH43" s="1">
        <f>IFERROR(__xludf.DUMMYFUNCTION("""COMPUTED_VALUE"""),0.0)</f>
        <v>0</v>
      </c>
      <c r="BI43" s="1">
        <f>IFERROR(__xludf.DUMMYFUNCTION("""COMPUTED_VALUE"""),0.0)</f>
        <v>0</v>
      </c>
      <c r="BJ43" s="1">
        <f>IFERROR(__xludf.DUMMYFUNCTION("""COMPUTED_VALUE"""),0.0)</f>
        <v>0</v>
      </c>
      <c r="BK43" s="1">
        <f>IFERROR(__xludf.DUMMYFUNCTION("""COMPUTED_VALUE"""),0.0)</f>
        <v>0</v>
      </c>
      <c r="BL43" s="1">
        <f>IFERROR(__xludf.DUMMYFUNCTION("""COMPUTED_VALUE"""),0.0)</f>
        <v>0</v>
      </c>
      <c r="BM43" s="1">
        <f>IFERROR(__xludf.DUMMYFUNCTION("""COMPUTED_VALUE"""),0.0)</f>
        <v>0</v>
      </c>
      <c r="BO43" s="52">
        <f t="shared" si="2"/>
        <v>0</v>
      </c>
      <c r="BP43" s="1">
        <f t="shared" si="3"/>
        <v>0</v>
      </c>
      <c r="BQ43" s="1">
        <f t="shared" si="4"/>
        <v>2</v>
      </c>
      <c r="BR43" s="54">
        <f t="shared" si="5"/>
        <v>2</v>
      </c>
      <c r="BS43" s="1">
        <f>IFS(N43="W", 'Round Bonuses'!$C$13, N43="X", 'Round Bonuses'!$C$12, M43="X", 'Round Bonuses'!$C$11, L43="X", 'Round Bonuses'!$C$10, K43="X", 'Round Bonuses'!$C$9, J43="X", 'Round Bonuses'!$C$8, I43="X", 'Round Bonuses'!$C$7, H43="X", 'Round Bonuses'!$C$6, G43="X", 'Round Bonuses'!$C$5, F43="X", 'Round Bonuses'!$C$4, E43="X", 'Round Bonuses'!$C$3, D43="X", 'Round Bonuses'!$C$3, TRUE, 0)</f>
        <v>0</v>
      </c>
      <c r="BT43" s="1">
        <f>IF(not(counta(D43:J43)), IFS(AI43="W", 'Round Bonuses'!$F$14, AI43="X", 'Round Bonuses'!$F$13, AH43="X", 'Round Bonuses'!$F$12, AG43="X", 'Round Bonuses'!$F$11, AF43="X", 'Round Bonuses'!$F$10, AE43="X", 'Round Bonuses'!$F$9, AD43="X", 'Round Bonuses'!$F$8, AC43="X", 'Round Bonuses'!$F$7, AB43="X", 'Round Bonuses'!$F$6, TRUE, 0), IF(AA43="X",'Round Bonuses'!$E$7, 0) +IF(AB43="X", 'Round Bonuses'!$E$6, 0)+if(AC43="X",'Round Bonuses'!$E$7, 0)+IF(AD43="X", 'Round Bonuses'!$E$8, 0)+IFS(AI43="W", 'Round Bonuses'!$G$14, AI43="X", 'Round Bonuses'!$G$13, AH43="X", 'Round Bonuses'!$G$12, AG43="X", 'Round Bonuses'!$G$11, AF43="X", 'Round Bonuses'!$G$10, AE43="X", 'Round Bonuses'!$G$9, TRUE, 0))</f>
        <v>0</v>
      </c>
      <c r="BU43" s="1">
        <f>IF(AND(not(counta(D43:I43)),not(counta(AB43:AD43))), IFS(BC43="W", 'Round Bonuses'!$J$14, BC43="X", 'Round Bonuses'!$J$13, BB43="X", 'Round Bonuses'!$J$12, BA43="X", 'Round Bonuses'!$J$11, AZ43="X", 'Round Bonuses'!$J$10, AY43="X", 'Round Bonuses'!$J$9, AX43="X", 'Round Bonuses'!$J$8, AW43="X", 'Round Bonuses'!$J$7, AV43="X", 'Round Bonuses'!$J$6, AU43="X", 'Round Bonuses'!$J$5, AT43="X", 'Round Bonuses'!$J$4, TRUE, 0), SWITCH(AS43, "P", 'Round Bonuses'!$I$4,"B", 'Round Bonuses'!$I$5, 0) +IF(AU43="X", 'Round Bonuses'!$I$5, 0)+IF(AV43="X", 'Round Bonuses'!$I$6, 0)+IF(AW43="X", 'Round Bonuses'!$I$7, 0)+IF(AX43="X", 'Round Bonuses'!$I$8, 0)+IFS(BC43="W", 'Round Bonuses'!$K$14, BC43="X", 'Round Bonuses'!$K$13, BB43="X", 'Round Bonuses'!$K$12, BA43="X", 'Round Bonuses'!$K$11, AZ43="X", 'Round Bonuses'!$K$10, AY43="X", 'Round Bonuses'!$K$9, TRUE, 0))</f>
        <v>0.2</v>
      </c>
      <c r="BV43" s="54">
        <f t="shared" si="6"/>
        <v>0.2</v>
      </c>
      <c r="BW43" s="1">
        <f t="shared" si="7"/>
        <v>0.91</v>
      </c>
      <c r="BX43" s="57">
        <f t="shared" si="8"/>
        <v>0.655</v>
      </c>
      <c r="BZ43" s="58" t="str">
        <f t="shared" si="9"/>
        <v>Coleraine</v>
      </c>
      <c r="CA43" s="1" t="str">
        <f t="shared" si="10"/>
        <v>Northern Ireland</v>
      </c>
      <c r="CB43" s="1">
        <f t="shared" si="11"/>
        <v>0.655</v>
      </c>
      <c r="CC43" s="1">
        <f t="shared" si="12"/>
        <v>2</v>
      </c>
      <c r="CD43" s="1" t="s">
        <v>569</v>
      </c>
      <c r="CE43" s="1" t="s">
        <v>84</v>
      </c>
      <c r="CF43" s="49">
        <v>8.456375</v>
      </c>
      <c r="CG43" s="1">
        <v>10.0</v>
      </c>
      <c r="CH43" s="1">
        <f t="shared" si="16"/>
        <v>41</v>
      </c>
      <c r="CI43" s="1" t="str">
        <f t="shared" si="13"/>
        <v>Shakhtar Donetsk</v>
      </c>
      <c r="CJ43" s="49">
        <f t="shared" ref="CJ43:CK43" si="55">CF43</f>
        <v>8.456375</v>
      </c>
      <c r="CK43" s="1">
        <f t="shared" si="55"/>
        <v>10</v>
      </c>
      <c r="CO43" s="1" t="str">
        <f t="shared" si="15"/>
        <v>Ukraine</v>
      </c>
    </row>
    <row r="44">
      <c r="A44" s="1" t="str">
        <f>'Strength Coefficients'!AJ43</f>
        <v>Connah's Quay Nomads</v>
      </c>
      <c r="B44" s="1">
        <f>'Strength Coefficients'!AK43</f>
        <v>0.53</v>
      </c>
      <c r="C44" s="1" t="str">
        <f>'Strength Coefficients'!AL43</f>
        <v>Wales</v>
      </c>
      <c r="D44" s="1"/>
      <c r="E44" s="1"/>
      <c r="F44" s="1" t="str">
        <f>IFERROR(__xludf.DUMMYFUNCTION("""COMPUTED_VALUE"""),"X")</f>
        <v>X</v>
      </c>
      <c r="G44" s="1"/>
      <c r="H44" s="1"/>
      <c r="I44" s="1"/>
      <c r="J44" s="1"/>
      <c r="K44" s="1"/>
      <c r="L44" s="1"/>
      <c r="M44" s="1"/>
      <c r="N44" s="1"/>
      <c r="O44" s="52">
        <f>IFERROR(__xludf.DUMMYFUNCTION("""COMPUTED_VALUE"""),0.0)</f>
        <v>0</v>
      </c>
      <c r="P44" s="1">
        <f>IFERROR(__xludf.DUMMYFUNCTION("""COMPUTED_VALUE"""),0.0)</f>
        <v>0</v>
      </c>
      <c r="Q44" s="1">
        <f>IFERROR(__xludf.DUMMYFUNCTION("""COMPUTED_VALUE"""),1.795)</f>
        <v>1.795</v>
      </c>
      <c r="R44" s="1">
        <f>IFERROR(__xludf.DUMMYFUNCTION("""COMPUTED_VALUE"""),0.0)</f>
        <v>0</v>
      </c>
      <c r="S44" s="1">
        <f>IFERROR(__xludf.DUMMYFUNCTION("""COMPUTED_VALUE"""),0.0)</f>
        <v>0</v>
      </c>
      <c r="T44" s="1">
        <f>IFERROR(__xludf.DUMMYFUNCTION("""COMPUTED_VALUE"""),0.0)</f>
        <v>0</v>
      </c>
      <c r="U44" s="1">
        <f>IFERROR(__xludf.DUMMYFUNCTION("""COMPUTED_VALUE"""),0.0)</f>
        <v>0</v>
      </c>
      <c r="V44" s="1">
        <f>IFERROR(__xludf.DUMMYFUNCTION("""COMPUTED_VALUE"""),0.0)</f>
        <v>0</v>
      </c>
      <c r="W44" s="1">
        <f>IFERROR(__xludf.DUMMYFUNCTION("""COMPUTED_VALUE"""),0.0)</f>
        <v>0</v>
      </c>
      <c r="X44" s="1">
        <f>IFERROR(__xludf.DUMMYFUNCTION("""COMPUTED_VALUE"""),0.0)</f>
        <v>0</v>
      </c>
      <c r="Y44" s="1">
        <f>IFERROR(__xludf.DUMMYFUNCTION("""COMPUTED_VALUE"""),0.0)</f>
        <v>0</v>
      </c>
      <c r="AA44" s="50"/>
      <c r="AB44" s="1"/>
      <c r="AC44" s="1"/>
      <c r="AD44" s="1"/>
      <c r="AE44" s="1"/>
      <c r="AF44" s="1"/>
      <c r="AG44" s="1"/>
      <c r="AH44" s="1"/>
      <c r="AI44" s="54"/>
      <c r="AJ44" s="1">
        <f>IFERROR(__xludf.DUMMYFUNCTION("""COMPUTED_VALUE"""),0.0)</f>
        <v>0</v>
      </c>
      <c r="AK44" s="1">
        <f>IFERROR(__xludf.DUMMYFUNCTION("""COMPUTED_VALUE"""),0.0)</f>
        <v>0</v>
      </c>
      <c r="AL44" s="1">
        <f>IFERROR(__xludf.DUMMYFUNCTION("""COMPUTED_VALUE"""),0.0)</f>
        <v>0</v>
      </c>
      <c r="AM44" s="1">
        <f>IFERROR(__xludf.DUMMYFUNCTION("""COMPUTED_VALUE"""),0.0)</f>
        <v>0</v>
      </c>
      <c r="AN44" s="1">
        <f>IFERROR(__xludf.DUMMYFUNCTION("""COMPUTED_VALUE"""),0.0)</f>
        <v>0</v>
      </c>
      <c r="AO44" s="1">
        <f>IFERROR(__xludf.DUMMYFUNCTION("""COMPUTED_VALUE"""),0.0)</f>
        <v>0</v>
      </c>
      <c r="AP44" s="1">
        <f>IFERROR(__xludf.DUMMYFUNCTION("""COMPUTED_VALUE"""),0.0)</f>
        <v>0</v>
      </c>
      <c r="AQ44" s="1">
        <f>IFERROR(__xludf.DUMMYFUNCTION("""COMPUTED_VALUE"""),0.0)</f>
        <v>0</v>
      </c>
      <c r="AT44" s="1"/>
      <c r="AU44" s="1" t="str">
        <f>IFERROR(__xludf.DUMMYFUNCTION("""COMPUTED_VALUE"""),"X")</f>
        <v>X</v>
      </c>
      <c r="AV44" s="1"/>
      <c r="AW44" s="1"/>
      <c r="AX44" s="1"/>
      <c r="AY44" s="1"/>
      <c r="AZ44" s="1"/>
      <c r="BA44" s="1"/>
      <c r="BB44" s="1"/>
      <c r="BC44" s="54"/>
      <c r="BD44" s="1">
        <f>IFERROR(__xludf.DUMMYFUNCTION("""COMPUTED_VALUE"""),0.0)</f>
        <v>0</v>
      </c>
      <c r="BE44" s="1">
        <f>IFERROR(__xludf.DUMMYFUNCTION("""COMPUTED_VALUE"""),2.145)</f>
        <v>2.145</v>
      </c>
      <c r="BF44" s="1">
        <f>IFERROR(__xludf.DUMMYFUNCTION("""COMPUTED_VALUE"""),0.0)</f>
        <v>0</v>
      </c>
      <c r="BG44" s="1">
        <f>IFERROR(__xludf.DUMMYFUNCTION("""COMPUTED_VALUE"""),0.0)</f>
        <v>0</v>
      </c>
      <c r="BH44" s="1">
        <f>IFERROR(__xludf.DUMMYFUNCTION("""COMPUTED_VALUE"""),0.0)</f>
        <v>0</v>
      </c>
      <c r="BI44" s="1">
        <f>IFERROR(__xludf.DUMMYFUNCTION("""COMPUTED_VALUE"""),0.0)</f>
        <v>0</v>
      </c>
      <c r="BJ44" s="1">
        <f>IFERROR(__xludf.DUMMYFUNCTION("""COMPUTED_VALUE"""),0.0)</f>
        <v>0</v>
      </c>
      <c r="BK44" s="1">
        <f>IFERROR(__xludf.DUMMYFUNCTION("""COMPUTED_VALUE"""),0.0)</f>
        <v>0</v>
      </c>
      <c r="BL44" s="1">
        <f>IFERROR(__xludf.DUMMYFUNCTION("""COMPUTED_VALUE"""),0.0)</f>
        <v>0</v>
      </c>
      <c r="BM44" s="1">
        <f>IFERROR(__xludf.DUMMYFUNCTION("""COMPUTED_VALUE"""),0.0)</f>
        <v>0</v>
      </c>
      <c r="BO44" s="52">
        <f t="shared" si="2"/>
        <v>2</v>
      </c>
      <c r="BP44" s="1">
        <f t="shared" si="3"/>
        <v>0</v>
      </c>
      <c r="BQ44" s="1">
        <f t="shared" si="4"/>
        <v>2</v>
      </c>
      <c r="BR44" s="54">
        <f t="shared" si="5"/>
        <v>4</v>
      </c>
      <c r="BS44" s="1">
        <f>IFS(N44="W", 'Round Bonuses'!$C$13, N44="X", 'Round Bonuses'!$C$12, M44="X", 'Round Bonuses'!$C$11, L44="X", 'Round Bonuses'!$C$10, K44="X", 'Round Bonuses'!$C$9, J44="X", 'Round Bonuses'!$C$8, I44="X", 'Round Bonuses'!$C$7, H44="X", 'Round Bonuses'!$C$6, G44="X", 'Round Bonuses'!$C$5, F44="X", 'Round Bonuses'!$C$4, E44="X", 'Round Bonuses'!$C$3, D44="X", 'Round Bonuses'!$C$3, TRUE, 0)</f>
        <v>0.6</v>
      </c>
      <c r="BT44" s="1">
        <f>IF(not(counta(D44:J44)), IFS(AI44="W", 'Round Bonuses'!$F$14, AI44="X", 'Round Bonuses'!$F$13, AH44="X", 'Round Bonuses'!$F$12, AG44="X", 'Round Bonuses'!$F$11, AF44="X", 'Round Bonuses'!$F$10, AE44="X", 'Round Bonuses'!$F$9, AD44="X", 'Round Bonuses'!$F$8, AC44="X", 'Round Bonuses'!$F$7, AB44="X", 'Round Bonuses'!$F$6, TRUE, 0), IF(AA44="X",'Round Bonuses'!$E$7, 0) +IF(AB44="X", 'Round Bonuses'!$E$6, 0)+if(AC44="X",'Round Bonuses'!$E$7, 0)+IF(AD44="X", 'Round Bonuses'!$E$8, 0)+IFS(AI44="W", 'Round Bonuses'!$G$14, AI44="X", 'Round Bonuses'!$G$13, AH44="X", 'Round Bonuses'!$G$12, AG44="X", 'Round Bonuses'!$G$11, AF44="X", 'Round Bonuses'!$G$10, AE44="X", 'Round Bonuses'!$G$9, TRUE, 0))</f>
        <v>0</v>
      </c>
      <c r="BU44" s="1">
        <f>IF(AND(not(counta(D44:I44)),not(counta(AB44:AD44))), IFS(BC44="W", 'Round Bonuses'!$J$14, BC44="X", 'Round Bonuses'!$J$13, BB44="X", 'Round Bonuses'!$J$12, BA44="X", 'Round Bonuses'!$J$11, AZ44="X", 'Round Bonuses'!$J$10, AY44="X", 'Round Bonuses'!$J$9, AX44="X", 'Round Bonuses'!$J$8, AW44="X", 'Round Bonuses'!$J$7, AV44="X", 'Round Bonuses'!$J$6, AU44="X", 'Round Bonuses'!$J$5, AT44="X", 'Round Bonuses'!$J$4, TRUE, 0), SWITCH(AS44, "P", 'Round Bonuses'!$I$4,"B", 'Round Bonuses'!$I$5, 0) +IF(AU44="X", 'Round Bonuses'!$I$5, 0)+IF(AV44="X", 'Round Bonuses'!$I$6, 0)+IF(AW44="X", 'Round Bonuses'!$I$7, 0)+IF(AX44="X", 'Round Bonuses'!$I$8, 0)+IFS(BC44="W", 'Round Bonuses'!$K$14, BC44="X", 'Round Bonuses'!$K$13, BB44="X", 'Round Bonuses'!$K$12, BA44="X", 'Round Bonuses'!$K$11, AZ44="X", 'Round Bonuses'!$K$10, AY44="X", 'Round Bonuses'!$K$9, TRUE, 0))</f>
        <v>0.2</v>
      </c>
      <c r="BV44" s="54">
        <f t="shared" si="6"/>
        <v>0.8</v>
      </c>
      <c r="BW44" s="1">
        <f t="shared" si="7"/>
        <v>3.94</v>
      </c>
      <c r="BX44" s="57">
        <f t="shared" si="8"/>
        <v>1.785</v>
      </c>
      <c r="BZ44" s="58" t="str">
        <f t="shared" si="9"/>
        <v>Connah's Quay Nomads</v>
      </c>
      <c r="CA44" s="1" t="str">
        <f t="shared" si="10"/>
        <v>Wales</v>
      </c>
      <c r="CB44" s="1">
        <f t="shared" si="11"/>
        <v>1.785</v>
      </c>
      <c r="CC44" s="1">
        <f t="shared" si="12"/>
        <v>4</v>
      </c>
      <c r="CD44" s="1" t="s">
        <v>516</v>
      </c>
      <c r="CE44" s="1" t="s">
        <v>159</v>
      </c>
      <c r="CF44" s="49">
        <v>8.248392857142857</v>
      </c>
      <c r="CG44" s="1">
        <v>14.0</v>
      </c>
      <c r="CH44" s="1">
        <f t="shared" si="16"/>
        <v>42</v>
      </c>
      <c r="CI44" s="1" t="str">
        <f t="shared" si="13"/>
        <v>Malmö FF</v>
      </c>
      <c r="CJ44" s="49">
        <f t="shared" ref="CJ44:CK44" si="56">CF44</f>
        <v>8.248392857</v>
      </c>
      <c r="CK44" s="1">
        <f t="shared" si="56"/>
        <v>14</v>
      </c>
      <c r="CO44" s="1" t="str">
        <f t="shared" si="15"/>
        <v>Sweden</v>
      </c>
    </row>
    <row r="45">
      <c r="A45" s="1" t="str">
        <f>'Strength Coefficients'!AJ44</f>
        <v>Copenhagen</v>
      </c>
      <c r="B45" s="1">
        <f>'Strength Coefficients'!AK44</f>
        <v>0.85</v>
      </c>
      <c r="C45" s="1" t="str">
        <f>'Strength Coefficients'!AL44</f>
        <v>Denmark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52">
        <f>IFERROR(__xludf.DUMMYFUNCTION("""COMPUTED_VALUE"""),0.0)</f>
        <v>0</v>
      </c>
      <c r="P45" s="1">
        <f>IFERROR(__xludf.DUMMYFUNCTION("""COMPUTED_VALUE"""),0.0)</f>
        <v>0</v>
      </c>
      <c r="Q45" s="1">
        <f>IFERROR(__xludf.DUMMYFUNCTION("""COMPUTED_VALUE"""),0.0)</f>
        <v>0</v>
      </c>
      <c r="R45" s="1">
        <f>IFERROR(__xludf.DUMMYFUNCTION("""COMPUTED_VALUE"""),0.0)</f>
        <v>0</v>
      </c>
      <c r="S45" s="1">
        <f>IFERROR(__xludf.DUMMYFUNCTION("""COMPUTED_VALUE"""),0.0)</f>
        <v>0</v>
      </c>
      <c r="T45" s="1">
        <f>IFERROR(__xludf.DUMMYFUNCTION("""COMPUTED_VALUE"""),0.0)</f>
        <v>0</v>
      </c>
      <c r="U45" s="1">
        <f>IFERROR(__xludf.DUMMYFUNCTION("""COMPUTED_VALUE"""),0.0)</f>
        <v>0</v>
      </c>
      <c r="V45" s="1">
        <f>IFERROR(__xludf.DUMMYFUNCTION("""COMPUTED_VALUE"""),0.0)</f>
        <v>0</v>
      </c>
      <c r="W45" s="1">
        <f>IFERROR(__xludf.DUMMYFUNCTION("""COMPUTED_VALUE"""),0.0)</f>
        <v>0</v>
      </c>
      <c r="X45" s="1">
        <f>IFERROR(__xludf.DUMMYFUNCTION("""COMPUTED_VALUE"""),0.0)</f>
        <v>0</v>
      </c>
      <c r="Y45" s="1">
        <f>IFERROR(__xludf.DUMMYFUNCTION("""COMPUTED_VALUE"""),0.0)</f>
        <v>0</v>
      </c>
      <c r="AA45" s="50"/>
      <c r="AB45" s="1"/>
      <c r="AC45" s="1"/>
      <c r="AD45" s="1"/>
      <c r="AE45" s="1"/>
      <c r="AF45" s="1"/>
      <c r="AG45" s="1"/>
      <c r="AH45" s="1"/>
      <c r="AI45" s="54"/>
      <c r="AJ45" s="1">
        <f>IFERROR(__xludf.DUMMYFUNCTION("""COMPUTED_VALUE"""),0.0)</f>
        <v>0</v>
      </c>
      <c r="AK45" s="1">
        <f>IFERROR(__xludf.DUMMYFUNCTION("""COMPUTED_VALUE"""),0.0)</f>
        <v>0</v>
      </c>
      <c r="AL45" s="1">
        <f>IFERROR(__xludf.DUMMYFUNCTION("""COMPUTED_VALUE"""),0.0)</f>
        <v>0</v>
      </c>
      <c r="AM45" s="1">
        <f>IFERROR(__xludf.DUMMYFUNCTION("""COMPUTED_VALUE"""),0.0)</f>
        <v>0</v>
      </c>
      <c r="AN45" s="1">
        <f>IFERROR(__xludf.DUMMYFUNCTION("""COMPUTED_VALUE"""),0.0)</f>
        <v>0</v>
      </c>
      <c r="AO45" s="1">
        <f>IFERROR(__xludf.DUMMYFUNCTION("""COMPUTED_VALUE"""),0.0)</f>
        <v>0</v>
      </c>
      <c r="AP45" s="1">
        <f>IFERROR(__xludf.DUMMYFUNCTION("""COMPUTED_VALUE"""),0.0)</f>
        <v>0</v>
      </c>
      <c r="AQ45" s="1">
        <f>IFERROR(__xludf.DUMMYFUNCTION("""COMPUTED_VALUE"""),0.0)</f>
        <v>0</v>
      </c>
      <c r="AT45" s="1"/>
      <c r="AU45" s="1" t="str">
        <f>IFERROR(__xludf.DUMMYFUNCTION("""COMPUTED_VALUE"""),"X")</f>
        <v>X</v>
      </c>
      <c r="AV45" s="1" t="str">
        <f>IFERROR(__xludf.DUMMYFUNCTION("""COMPUTED_VALUE"""),"X")</f>
        <v>X</v>
      </c>
      <c r="AW45" s="1" t="str">
        <f>IFERROR(__xludf.DUMMYFUNCTION("""COMPUTED_VALUE"""),"X")</f>
        <v>X</v>
      </c>
      <c r="AX45" s="1" t="str">
        <f>IFERROR(__xludf.DUMMYFUNCTION("""COMPUTED_VALUE"""),"X")</f>
        <v>X</v>
      </c>
      <c r="AY45" s="1"/>
      <c r="AZ45" s="1" t="str">
        <f>IFERROR(__xludf.DUMMYFUNCTION("""COMPUTED_VALUE"""),"X")</f>
        <v>X</v>
      </c>
      <c r="BA45" s="1"/>
      <c r="BB45" s="1"/>
      <c r="BC45" s="54"/>
      <c r="BD45" s="1">
        <f>IFERROR(__xludf.DUMMYFUNCTION("""COMPUTED_VALUE"""),0.0)</f>
        <v>0</v>
      </c>
      <c r="BE45" s="1">
        <f>IFERROR(__xludf.DUMMYFUNCTION("""COMPUTED_VALUE"""),6.57)</f>
        <v>6.57</v>
      </c>
      <c r="BF45" s="1">
        <f>IFERROR(__xludf.DUMMYFUNCTION("""COMPUTED_VALUE"""),4.5)</f>
        <v>4.5</v>
      </c>
      <c r="BG45" s="1">
        <f>IFERROR(__xludf.DUMMYFUNCTION("""COMPUTED_VALUE"""),7.4375)</f>
        <v>7.4375</v>
      </c>
      <c r="BH45" s="1">
        <f>IFERROR(__xludf.DUMMYFUNCTION("""COMPUTED_VALUE"""),14.387499999999998)</f>
        <v>14.3875</v>
      </c>
      <c r="BI45" s="1">
        <f>IFERROR(__xludf.DUMMYFUNCTION("""COMPUTED_VALUE"""),0.0)</f>
        <v>0</v>
      </c>
      <c r="BJ45" s="1">
        <f>IFERROR(__xludf.DUMMYFUNCTION("""COMPUTED_VALUE"""),2.17)</f>
        <v>2.17</v>
      </c>
      <c r="BK45" s="1">
        <f>IFERROR(__xludf.DUMMYFUNCTION("""COMPUTED_VALUE"""),0.0)</f>
        <v>0</v>
      </c>
      <c r="BL45" s="1">
        <f>IFERROR(__xludf.DUMMYFUNCTION("""COMPUTED_VALUE"""),0.0)</f>
        <v>0</v>
      </c>
      <c r="BM45" s="1">
        <f>IFERROR(__xludf.DUMMYFUNCTION("""COMPUTED_VALUE"""),0.0)</f>
        <v>0</v>
      </c>
      <c r="BO45" s="52">
        <f t="shared" si="2"/>
        <v>0</v>
      </c>
      <c r="BP45" s="1">
        <f t="shared" si="3"/>
        <v>0</v>
      </c>
      <c r="BQ45" s="1">
        <f t="shared" si="4"/>
        <v>14</v>
      </c>
      <c r="BR45" s="54">
        <f t="shared" si="5"/>
        <v>14</v>
      </c>
      <c r="BS45" s="1">
        <f>IFS(N45="W", 'Round Bonuses'!$C$13, N45="X", 'Round Bonuses'!$C$12, M45="X", 'Round Bonuses'!$C$11, L45="X", 'Round Bonuses'!$C$10, K45="X", 'Round Bonuses'!$C$9, J45="X", 'Round Bonuses'!$C$8, I45="X", 'Round Bonuses'!$C$7, H45="X", 'Round Bonuses'!$C$6, G45="X", 'Round Bonuses'!$C$5, F45="X", 'Round Bonuses'!$C$4, E45="X", 'Round Bonuses'!$C$3, D45="X", 'Round Bonuses'!$C$3, TRUE, 0)</f>
        <v>0</v>
      </c>
      <c r="BT45" s="1">
        <f>IF(not(counta(D45:J45)), IFS(AI45="W", 'Round Bonuses'!$F$14, AI45="X", 'Round Bonuses'!$F$13, AH45="X", 'Round Bonuses'!$F$12, AG45="X", 'Round Bonuses'!$F$11, AF45="X", 'Round Bonuses'!$F$10, AE45="X", 'Round Bonuses'!$F$9, AD45="X", 'Round Bonuses'!$F$8, AC45="X", 'Round Bonuses'!$F$7, AB45="X", 'Round Bonuses'!$F$6, TRUE, 0), IF(AA45="X",'Round Bonuses'!$E$7, 0) +IF(AB45="X", 'Round Bonuses'!$E$6, 0)+if(AC45="X",'Round Bonuses'!$E$7, 0)+IF(AD45="X", 'Round Bonuses'!$E$8, 0)+IFS(AI45="W", 'Round Bonuses'!$G$14, AI45="X", 'Round Bonuses'!$G$13, AH45="X", 'Round Bonuses'!$G$12, AG45="X", 'Round Bonuses'!$G$11, AF45="X", 'Round Bonuses'!$G$10, AE45="X", 'Round Bonuses'!$G$9, TRUE, 0))</f>
        <v>0</v>
      </c>
      <c r="BU45" s="1">
        <f>IF(AND(not(counta(D45:I45)),not(counta(AB45:AD45))), IFS(BC45="W", 'Round Bonuses'!$J$14, BC45="X", 'Round Bonuses'!$J$13, BB45="X", 'Round Bonuses'!$J$12, BA45="X", 'Round Bonuses'!$J$11, AZ45="X", 'Round Bonuses'!$J$10, AY45="X", 'Round Bonuses'!$J$9, AX45="X", 'Round Bonuses'!$J$8, AW45="X", 'Round Bonuses'!$J$7, AV45="X", 'Round Bonuses'!$J$6, AU45="X", 'Round Bonuses'!$J$5, AT45="X", 'Round Bonuses'!$J$4, TRUE, 0), SWITCH(AS45, "P", 'Round Bonuses'!$I$4,"B", 'Round Bonuses'!$I$5, 0) +IF(AU45="X", 'Round Bonuses'!$I$5, 0)+IF(AV45="X", 'Round Bonuses'!$I$6, 0)+IF(AW45="X", 'Round Bonuses'!$I$7, 0)+IF(AX45="X", 'Round Bonuses'!$I$8, 0)+IFS(BC45="W", 'Round Bonuses'!$K$14, BC45="X", 'Round Bonuses'!$K$13, BB45="X", 'Round Bonuses'!$K$12, BA45="X", 'Round Bonuses'!$K$11, AZ45="X", 'Round Bonuses'!$K$10, AY45="X", 'Round Bonuses'!$K$9, TRUE, 0))</f>
        <v>3.9</v>
      </c>
      <c r="BV45" s="54">
        <f t="shared" si="6"/>
        <v>3.9</v>
      </c>
      <c r="BW45" s="1">
        <f t="shared" si="7"/>
        <v>35.065</v>
      </c>
      <c r="BX45" s="57">
        <f t="shared" si="8"/>
        <v>6.404642857</v>
      </c>
      <c r="BZ45" s="58" t="str">
        <f t="shared" si="9"/>
        <v>Copenhagen</v>
      </c>
      <c r="CA45" s="1" t="str">
        <f t="shared" si="10"/>
        <v>Denmark</v>
      </c>
      <c r="CB45" s="1">
        <f t="shared" si="11"/>
        <v>6.404642857</v>
      </c>
      <c r="CC45" s="1">
        <f t="shared" si="12"/>
        <v>14</v>
      </c>
      <c r="CD45" s="1" t="s">
        <v>268</v>
      </c>
      <c r="CE45" s="1" t="s">
        <v>86</v>
      </c>
      <c r="CF45" s="49">
        <v>8.193984375</v>
      </c>
      <c r="CG45" s="1">
        <v>16.0</v>
      </c>
      <c r="CH45" s="1">
        <f t="shared" si="16"/>
        <v>43</v>
      </c>
      <c r="CI45" s="1" t="str">
        <f t="shared" si="13"/>
        <v>Slavia Prague</v>
      </c>
      <c r="CJ45" s="49">
        <f t="shared" ref="CJ45:CK45" si="57">CF45</f>
        <v>8.193984375</v>
      </c>
      <c r="CK45" s="1">
        <f t="shared" si="57"/>
        <v>16</v>
      </c>
      <c r="CO45" s="1" t="str">
        <f t="shared" si="15"/>
        <v>Czech Republic</v>
      </c>
    </row>
    <row r="46">
      <c r="A46" s="1" t="str">
        <f>'Strength Coefficients'!AJ45</f>
        <v>CSKA Sofia</v>
      </c>
      <c r="B46" s="1">
        <f>'Strength Coefficients'!AK45</f>
        <v>0.71</v>
      </c>
      <c r="C46" s="1" t="str">
        <f>'Strength Coefficients'!AL45</f>
        <v>Bulgaria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52">
        <f>IFERROR(__xludf.DUMMYFUNCTION("""COMPUTED_VALUE"""),0.0)</f>
        <v>0</v>
      </c>
      <c r="P46" s="1">
        <f>IFERROR(__xludf.DUMMYFUNCTION("""COMPUTED_VALUE"""),0.0)</f>
        <v>0</v>
      </c>
      <c r="Q46" s="1">
        <f>IFERROR(__xludf.DUMMYFUNCTION("""COMPUTED_VALUE"""),0.0)</f>
        <v>0</v>
      </c>
      <c r="R46" s="1">
        <f>IFERROR(__xludf.DUMMYFUNCTION("""COMPUTED_VALUE"""),0.0)</f>
        <v>0</v>
      </c>
      <c r="S46" s="1">
        <f>IFERROR(__xludf.DUMMYFUNCTION("""COMPUTED_VALUE"""),0.0)</f>
        <v>0</v>
      </c>
      <c r="T46" s="1">
        <f>IFERROR(__xludf.DUMMYFUNCTION("""COMPUTED_VALUE"""),0.0)</f>
        <v>0</v>
      </c>
      <c r="U46" s="1">
        <f>IFERROR(__xludf.DUMMYFUNCTION("""COMPUTED_VALUE"""),0.0)</f>
        <v>0</v>
      </c>
      <c r="V46" s="1">
        <f>IFERROR(__xludf.DUMMYFUNCTION("""COMPUTED_VALUE"""),0.0)</f>
        <v>0</v>
      </c>
      <c r="W46" s="1">
        <f>IFERROR(__xludf.DUMMYFUNCTION("""COMPUTED_VALUE"""),0.0)</f>
        <v>0</v>
      </c>
      <c r="X46" s="1">
        <f>IFERROR(__xludf.DUMMYFUNCTION("""COMPUTED_VALUE"""),0.0)</f>
        <v>0</v>
      </c>
      <c r="Y46" s="1">
        <f>IFERROR(__xludf.DUMMYFUNCTION("""COMPUTED_VALUE"""),0.0)</f>
        <v>0</v>
      </c>
      <c r="AA46" s="50"/>
      <c r="AB46" s="1"/>
      <c r="AC46" s="1"/>
      <c r="AD46" s="1"/>
      <c r="AE46" s="1"/>
      <c r="AF46" s="1"/>
      <c r="AG46" s="1"/>
      <c r="AH46" s="1"/>
      <c r="AI46" s="54"/>
      <c r="AJ46" s="1">
        <f>IFERROR(__xludf.DUMMYFUNCTION("""COMPUTED_VALUE"""),0.0)</f>
        <v>0</v>
      </c>
      <c r="AK46" s="1">
        <f>IFERROR(__xludf.DUMMYFUNCTION("""COMPUTED_VALUE"""),0.0)</f>
        <v>0</v>
      </c>
      <c r="AL46" s="1">
        <f>IFERROR(__xludf.DUMMYFUNCTION("""COMPUTED_VALUE"""),0.0)</f>
        <v>0</v>
      </c>
      <c r="AM46" s="1">
        <f>IFERROR(__xludf.DUMMYFUNCTION("""COMPUTED_VALUE"""),0.0)</f>
        <v>0</v>
      </c>
      <c r="AN46" s="1">
        <f>IFERROR(__xludf.DUMMYFUNCTION("""COMPUTED_VALUE"""),0.0)</f>
        <v>0</v>
      </c>
      <c r="AO46" s="1">
        <f>IFERROR(__xludf.DUMMYFUNCTION("""COMPUTED_VALUE"""),0.0)</f>
        <v>0</v>
      </c>
      <c r="AP46" s="1">
        <f>IFERROR(__xludf.DUMMYFUNCTION("""COMPUTED_VALUE"""),0.0)</f>
        <v>0</v>
      </c>
      <c r="AQ46" s="1">
        <f>IFERROR(__xludf.DUMMYFUNCTION("""COMPUTED_VALUE"""),0.0)</f>
        <v>0</v>
      </c>
      <c r="AT46" s="1"/>
      <c r="AU46" s="1" t="str">
        <f>IFERROR(__xludf.DUMMYFUNCTION("""COMPUTED_VALUE"""),"X")</f>
        <v>X</v>
      </c>
      <c r="AV46" s="1" t="str">
        <f>IFERROR(__xludf.DUMMYFUNCTION("""COMPUTED_VALUE"""),"X")</f>
        <v>X</v>
      </c>
      <c r="AW46" s="1" t="str">
        <f>IFERROR(__xludf.DUMMYFUNCTION("""COMPUTED_VALUE"""),"X")</f>
        <v>X</v>
      </c>
      <c r="AX46" s="1" t="str">
        <f>IFERROR(__xludf.DUMMYFUNCTION("""COMPUTED_VALUE"""),"X")</f>
        <v>X</v>
      </c>
      <c r="AY46" s="1"/>
      <c r="AZ46" s="1"/>
      <c r="BA46" s="1"/>
      <c r="BB46" s="1"/>
      <c r="BC46" s="54"/>
      <c r="BD46" s="1">
        <f>IFERROR(__xludf.DUMMYFUNCTION("""COMPUTED_VALUE"""),0.0)</f>
        <v>0</v>
      </c>
      <c r="BE46" s="1">
        <f>IFERROR(__xludf.DUMMYFUNCTION("""COMPUTED_VALUE"""),2.44)</f>
        <v>2.44</v>
      </c>
      <c r="BF46" s="1">
        <f>IFERROR(__xludf.DUMMYFUNCTION("""COMPUTED_VALUE"""),3.16)</f>
        <v>3.16</v>
      </c>
      <c r="BG46" s="1">
        <f>IFERROR(__xludf.DUMMYFUNCTION("""COMPUTED_VALUE"""),4.10375)</f>
        <v>4.10375</v>
      </c>
      <c r="BH46" s="1">
        <f>IFERROR(__xludf.DUMMYFUNCTION("""COMPUTED_VALUE"""),4.67)</f>
        <v>4.67</v>
      </c>
      <c r="BI46" s="1">
        <f>IFERROR(__xludf.DUMMYFUNCTION("""COMPUTED_VALUE"""),0.0)</f>
        <v>0</v>
      </c>
      <c r="BJ46" s="1">
        <f>IFERROR(__xludf.DUMMYFUNCTION("""COMPUTED_VALUE"""),0.0)</f>
        <v>0</v>
      </c>
      <c r="BK46" s="1">
        <f>IFERROR(__xludf.DUMMYFUNCTION("""COMPUTED_VALUE"""),0.0)</f>
        <v>0</v>
      </c>
      <c r="BL46" s="1">
        <f>IFERROR(__xludf.DUMMYFUNCTION("""COMPUTED_VALUE"""),0.0)</f>
        <v>0</v>
      </c>
      <c r="BM46" s="1">
        <f>IFERROR(__xludf.DUMMYFUNCTION("""COMPUTED_VALUE"""),0.0)</f>
        <v>0</v>
      </c>
      <c r="BO46" s="52">
        <f t="shared" si="2"/>
        <v>0</v>
      </c>
      <c r="BP46" s="1">
        <f t="shared" si="3"/>
        <v>0</v>
      </c>
      <c r="BQ46" s="1">
        <f t="shared" si="4"/>
        <v>12</v>
      </c>
      <c r="BR46" s="54">
        <f t="shared" si="5"/>
        <v>12</v>
      </c>
      <c r="BS46" s="1">
        <f>IFS(N46="W", 'Round Bonuses'!$C$13, N46="X", 'Round Bonuses'!$C$12, M46="X", 'Round Bonuses'!$C$11, L46="X", 'Round Bonuses'!$C$10, K46="X", 'Round Bonuses'!$C$9, J46="X", 'Round Bonuses'!$C$8, I46="X", 'Round Bonuses'!$C$7, H46="X", 'Round Bonuses'!$C$6, G46="X", 'Round Bonuses'!$C$5, F46="X", 'Round Bonuses'!$C$4, E46="X", 'Round Bonuses'!$C$3, D46="X", 'Round Bonuses'!$C$3, TRUE, 0)</f>
        <v>0</v>
      </c>
      <c r="BT46" s="1">
        <f>IF(not(counta(D46:J46)), IFS(AI46="W", 'Round Bonuses'!$F$14, AI46="X", 'Round Bonuses'!$F$13, AH46="X", 'Round Bonuses'!$F$12, AG46="X", 'Round Bonuses'!$F$11, AF46="X", 'Round Bonuses'!$F$10, AE46="X", 'Round Bonuses'!$F$9, AD46="X", 'Round Bonuses'!$F$8, AC46="X", 'Round Bonuses'!$F$7, AB46="X", 'Round Bonuses'!$F$6, TRUE, 0), IF(AA46="X",'Round Bonuses'!$E$7, 0) +IF(AB46="X", 'Round Bonuses'!$E$6, 0)+if(AC46="X",'Round Bonuses'!$E$7, 0)+IF(AD46="X", 'Round Bonuses'!$E$8, 0)+IFS(AI46="W", 'Round Bonuses'!$G$14, AI46="X", 'Round Bonuses'!$G$13, AH46="X", 'Round Bonuses'!$G$12, AG46="X", 'Round Bonuses'!$G$11, AF46="X", 'Round Bonuses'!$G$10, AE46="X", 'Round Bonuses'!$G$9, TRUE, 0))</f>
        <v>0</v>
      </c>
      <c r="BU46" s="1">
        <f>IF(AND(not(counta(D46:I46)),not(counta(AB46:AD46))), IFS(BC46="W", 'Round Bonuses'!$J$14, BC46="X", 'Round Bonuses'!$J$13, BB46="X", 'Round Bonuses'!$J$12, BA46="X", 'Round Bonuses'!$J$11, AZ46="X", 'Round Bonuses'!$J$10, AY46="X", 'Round Bonuses'!$J$9, AX46="X", 'Round Bonuses'!$J$8, AW46="X", 'Round Bonuses'!$J$7, AV46="X", 'Round Bonuses'!$J$6, AU46="X", 'Round Bonuses'!$J$5, AT46="X", 'Round Bonuses'!$J$4, TRUE, 0), SWITCH(AS46, "P", 'Round Bonuses'!$I$4,"B", 'Round Bonuses'!$I$5, 0) +IF(AU46="X", 'Round Bonuses'!$I$5, 0)+IF(AV46="X", 'Round Bonuses'!$I$6, 0)+IF(AW46="X", 'Round Bonuses'!$I$7, 0)+IF(AX46="X", 'Round Bonuses'!$I$8, 0)+IFS(BC46="W", 'Round Bonuses'!$K$14, BC46="X", 'Round Bonuses'!$K$13, BB46="X", 'Round Bonuses'!$K$12, BA46="X", 'Round Bonuses'!$K$11, AZ46="X", 'Round Bonuses'!$K$10, AY46="X", 'Round Bonuses'!$K$9, TRUE, 0))</f>
        <v>2.2</v>
      </c>
      <c r="BV46" s="54">
        <f t="shared" si="6"/>
        <v>2.2</v>
      </c>
      <c r="BW46" s="1">
        <f t="shared" si="7"/>
        <v>14.37375</v>
      </c>
      <c r="BX46" s="57">
        <f t="shared" si="8"/>
        <v>3.3978125</v>
      </c>
      <c r="BZ46" s="58" t="str">
        <f t="shared" si="9"/>
        <v>CSKA Sofia</v>
      </c>
      <c r="CA46" s="1" t="str">
        <f t="shared" si="10"/>
        <v>Bulgaria</v>
      </c>
      <c r="CB46" s="1">
        <f t="shared" si="11"/>
        <v>3.3978125</v>
      </c>
      <c r="CC46" s="1">
        <f t="shared" si="12"/>
        <v>12</v>
      </c>
      <c r="CD46" s="1" t="s">
        <v>409</v>
      </c>
      <c r="CE46" s="1" t="s">
        <v>39</v>
      </c>
      <c r="CF46" s="49">
        <v>8.181666666666667</v>
      </c>
      <c r="CG46" s="1">
        <v>6.0</v>
      </c>
      <c r="CH46" s="1">
        <f t="shared" si="16"/>
        <v>44</v>
      </c>
      <c r="CI46" s="1" t="str">
        <f t="shared" si="13"/>
        <v>VfL Wolfsburg</v>
      </c>
      <c r="CJ46" s="49">
        <f t="shared" ref="CJ46:CK46" si="58">CF46</f>
        <v>8.181666667</v>
      </c>
      <c r="CK46" s="1">
        <f t="shared" si="58"/>
        <v>6</v>
      </c>
      <c r="CO46" s="1" t="str">
        <f t="shared" si="15"/>
        <v>Germany</v>
      </c>
    </row>
    <row r="47">
      <c r="A47" s="1" t="str">
        <f>'Strength Coefficients'!AJ46</f>
        <v>Čukarički</v>
      </c>
      <c r="B47" s="1">
        <f>'Strength Coefficients'!AK46</f>
        <v>0.79</v>
      </c>
      <c r="C47" s="1" t="str">
        <f>'Strength Coefficients'!AL46</f>
        <v>Serbia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52">
        <f>IFERROR(__xludf.DUMMYFUNCTION("""COMPUTED_VALUE"""),0.0)</f>
        <v>0</v>
      </c>
      <c r="P47" s="1">
        <f>IFERROR(__xludf.DUMMYFUNCTION("""COMPUTED_VALUE"""),0.0)</f>
        <v>0</v>
      </c>
      <c r="Q47" s="1">
        <f>IFERROR(__xludf.DUMMYFUNCTION("""COMPUTED_VALUE"""),0.0)</f>
        <v>0</v>
      </c>
      <c r="R47" s="1">
        <f>IFERROR(__xludf.DUMMYFUNCTION("""COMPUTED_VALUE"""),0.0)</f>
        <v>0</v>
      </c>
      <c r="S47" s="1">
        <f>IFERROR(__xludf.DUMMYFUNCTION("""COMPUTED_VALUE"""),0.0)</f>
        <v>0</v>
      </c>
      <c r="T47" s="1">
        <f>IFERROR(__xludf.DUMMYFUNCTION("""COMPUTED_VALUE"""),0.0)</f>
        <v>0</v>
      </c>
      <c r="U47" s="1">
        <f>IFERROR(__xludf.DUMMYFUNCTION("""COMPUTED_VALUE"""),0.0)</f>
        <v>0</v>
      </c>
      <c r="V47" s="1">
        <f>IFERROR(__xludf.DUMMYFUNCTION("""COMPUTED_VALUE"""),0.0)</f>
        <v>0</v>
      </c>
      <c r="W47" s="1">
        <f>IFERROR(__xludf.DUMMYFUNCTION("""COMPUTED_VALUE"""),0.0)</f>
        <v>0</v>
      </c>
      <c r="X47" s="1">
        <f>IFERROR(__xludf.DUMMYFUNCTION("""COMPUTED_VALUE"""),0.0)</f>
        <v>0</v>
      </c>
      <c r="Y47" s="1">
        <f>IFERROR(__xludf.DUMMYFUNCTION("""COMPUTED_VALUE"""),0.0)</f>
        <v>0</v>
      </c>
      <c r="AA47" s="50"/>
      <c r="AB47" s="1"/>
      <c r="AC47" s="1"/>
      <c r="AD47" s="1"/>
      <c r="AE47" s="1"/>
      <c r="AF47" s="1"/>
      <c r="AG47" s="1"/>
      <c r="AH47" s="1"/>
      <c r="AI47" s="54"/>
      <c r="AJ47" s="1">
        <f>IFERROR(__xludf.DUMMYFUNCTION("""COMPUTED_VALUE"""),0.0)</f>
        <v>0</v>
      </c>
      <c r="AK47" s="1">
        <f>IFERROR(__xludf.DUMMYFUNCTION("""COMPUTED_VALUE"""),0.0)</f>
        <v>0</v>
      </c>
      <c r="AL47" s="1">
        <f>IFERROR(__xludf.DUMMYFUNCTION("""COMPUTED_VALUE"""),0.0)</f>
        <v>0</v>
      </c>
      <c r="AM47" s="1">
        <f>IFERROR(__xludf.DUMMYFUNCTION("""COMPUTED_VALUE"""),0.0)</f>
        <v>0</v>
      </c>
      <c r="AN47" s="1">
        <f>IFERROR(__xludf.DUMMYFUNCTION("""COMPUTED_VALUE"""),0.0)</f>
        <v>0</v>
      </c>
      <c r="AO47" s="1">
        <f>IFERROR(__xludf.DUMMYFUNCTION("""COMPUTED_VALUE"""),0.0)</f>
        <v>0</v>
      </c>
      <c r="AP47" s="1">
        <f>IFERROR(__xludf.DUMMYFUNCTION("""COMPUTED_VALUE"""),0.0)</f>
        <v>0</v>
      </c>
      <c r="AQ47" s="1">
        <f>IFERROR(__xludf.DUMMYFUNCTION("""COMPUTED_VALUE"""),0.0)</f>
        <v>0</v>
      </c>
      <c r="AT47" s="1"/>
      <c r="AU47" s="1" t="str">
        <f>IFERROR(__xludf.DUMMYFUNCTION("""COMPUTED_VALUE"""),"X")</f>
        <v>X</v>
      </c>
      <c r="AV47" s="1" t="str">
        <f>IFERROR(__xludf.DUMMYFUNCTION("""COMPUTED_VALUE"""),"X")</f>
        <v>X</v>
      </c>
      <c r="AW47" s="1"/>
      <c r="AX47" s="1"/>
      <c r="AY47" s="1"/>
      <c r="AZ47" s="1"/>
      <c r="BA47" s="1"/>
      <c r="BB47" s="1"/>
      <c r="BC47" s="54"/>
      <c r="BD47" s="1">
        <f>IFERROR(__xludf.DUMMYFUNCTION("""COMPUTED_VALUE"""),0.0)</f>
        <v>0</v>
      </c>
      <c r="BE47" s="1">
        <f>IFERROR(__xludf.DUMMYFUNCTION("""COMPUTED_VALUE"""),4.5)</f>
        <v>4.5</v>
      </c>
      <c r="BF47" s="1">
        <f>IFERROR(__xludf.DUMMYFUNCTION("""COMPUTED_VALUE"""),1.81)</f>
        <v>1.81</v>
      </c>
      <c r="BG47" s="1">
        <f>IFERROR(__xludf.DUMMYFUNCTION("""COMPUTED_VALUE"""),0.0)</f>
        <v>0</v>
      </c>
      <c r="BH47" s="1">
        <f>IFERROR(__xludf.DUMMYFUNCTION("""COMPUTED_VALUE"""),0.0)</f>
        <v>0</v>
      </c>
      <c r="BI47" s="1">
        <f>IFERROR(__xludf.DUMMYFUNCTION("""COMPUTED_VALUE"""),0.0)</f>
        <v>0</v>
      </c>
      <c r="BJ47" s="1">
        <f>IFERROR(__xludf.DUMMYFUNCTION("""COMPUTED_VALUE"""),0.0)</f>
        <v>0</v>
      </c>
      <c r="BK47" s="1">
        <f>IFERROR(__xludf.DUMMYFUNCTION("""COMPUTED_VALUE"""),0.0)</f>
        <v>0</v>
      </c>
      <c r="BL47" s="1">
        <f>IFERROR(__xludf.DUMMYFUNCTION("""COMPUTED_VALUE"""),0.0)</f>
        <v>0</v>
      </c>
      <c r="BM47" s="1">
        <f>IFERROR(__xludf.DUMMYFUNCTION("""COMPUTED_VALUE"""),0.0)</f>
        <v>0</v>
      </c>
      <c r="BO47" s="52">
        <f t="shared" si="2"/>
        <v>0</v>
      </c>
      <c r="BP47" s="1">
        <f t="shared" si="3"/>
        <v>0</v>
      </c>
      <c r="BQ47" s="1">
        <f t="shared" si="4"/>
        <v>4</v>
      </c>
      <c r="BR47" s="54">
        <f t="shared" si="5"/>
        <v>4</v>
      </c>
      <c r="BS47" s="1">
        <f>IFS(N47="W", 'Round Bonuses'!$C$13, N47="X", 'Round Bonuses'!$C$12, M47="X", 'Round Bonuses'!$C$11, L47="X", 'Round Bonuses'!$C$10, K47="X", 'Round Bonuses'!$C$9, J47="X", 'Round Bonuses'!$C$8, I47="X", 'Round Bonuses'!$C$7, H47="X", 'Round Bonuses'!$C$6, G47="X", 'Round Bonuses'!$C$5, F47="X", 'Round Bonuses'!$C$4, E47="X", 'Round Bonuses'!$C$3, D47="X", 'Round Bonuses'!$C$3, TRUE, 0)</f>
        <v>0</v>
      </c>
      <c r="BT47" s="1">
        <f>IF(not(counta(D47:J47)), IFS(AI47="W", 'Round Bonuses'!$F$14, AI47="X", 'Round Bonuses'!$F$13, AH47="X", 'Round Bonuses'!$F$12, AG47="X", 'Round Bonuses'!$F$11, AF47="X", 'Round Bonuses'!$F$10, AE47="X", 'Round Bonuses'!$F$9, AD47="X", 'Round Bonuses'!$F$8, AC47="X", 'Round Bonuses'!$F$7, AB47="X", 'Round Bonuses'!$F$6, TRUE, 0), IF(AA47="X",'Round Bonuses'!$E$7, 0) +IF(AB47="X", 'Round Bonuses'!$E$6, 0)+if(AC47="X",'Round Bonuses'!$E$7, 0)+IF(AD47="X", 'Round Bonuses'!$E$8, 0)+IFS(AI47="W", 'Round Bonuses'!$G$14, AI47="X", 'Round Bonuses'!$G$13, AH47="X", 'Round Bonuses'!$G$12, AG47="X", 'Round Bonuses'!$G$11, AF47="X", 'Round Bonuses'!$G$10, AE47="X", 'Round Bonuses'!$G$9, TRUE, 0))</f>
        <v>0</v>
      </c>
      <c r="BU47" s="1">
        <f>IF(AND(not(counta(D47:I47)),not(counta(AB47:AD47))), IFS(BC47="W", 'Round Bonuses'!$J$14, BC47="X", 'Round Bonuses'!$J$13, BB47="X", 'Round Bonuses'!$J$12, BA47="X", 'Round Bonuses'!$J$11, AZ47="X", 'Round Bonuses'!$J$10, AY47="X", 'Round Bonuses'!$J$9, AX47="X", 'Round Bonuses'!$J$8, AW47="X", 'Round Bonuses'!$J$7, AV47="X", 'Round Bonuses'!$J$6, AU47="X", 'Round Bonuses'!$J$5, AT47="X", 'Round Bonuses'!$J$4, TRUE, 0), SWITCH(AS47, "P", 'Round Bonuses'!$I$4,"B", 'Round Bonuses'!$I$5, 0) +IF(AU47="X", 'Round Bonuses'!$I$5, 0)+IF(AV47="X", 'Round Bonuses'!$I$6, 0)+IF(AW47="X", 'Round Bonuses'!$I$7, 0)+IF(AX47="X", 'Round Bonuses'!$I$8, 0)+IFS(BC47="W", 'Round Bonuses'!$K$14, BC47="X", 'Round Bonuses'!$K$13, BB47="X", 'Round Bonuses'!$K$12, BA47="X", 'Round Bonuses'!$K$11, AZ47="X", 'Round Bonuses'!$K$10, AY47="X", 'Round Bonuses'!$K$9, TRUE, 0))</f>
        <v>0.7</v>
      </c>
      <c r="BV47" s="54">
        <f t="shared" si="6"/>
        <v>0.7</v>
      </c>
      <c r="BW47" s="1">
        <f t="shared" si="7"/>
        <v>6.31</v>
      </c>
      <c r="BX47" s="57">
        <f t="shared" si="8"/>
        <v>2.2775</v>
      </c>
      <c r="BZ47" s="58" t="str">
        <f t="shared" si="9"/>
        <v>Čukarički</v>
      </c>
      <c r="CA47" s="1" t="str">
        <f t="shared" si="10"/>
        <v>Serbia</v>
      </c>
      <c r="CB47" s="1">
        <f t="shared" si="11"/>
        <v>2.2775</v>
      </c>
      <c r="CC47" s="1">
        <f t="shared" si="12"/>
        <v>4</v>
      </c>
      <c r="CD47" s="1" t="s">
        <v>167</v>
      </c>
      <c r="CE47" s="1" t="s">
        <v>39</v>
      </c>
      <c r="CF47" s="49">
        <v>8.147499999999999</v>
      </c>
      <c r="CG47" s="1">
        <v>8.0</v>
      </c>
      <c r="CH47" s="1">
        <f t="shared" si="16"/>
        <v>45</v>
      </c>
      <c r="CI47" s="1" t="str">
        <f t="shared" si="13"/>
        <v>Bayer Leverkusen</v>
      </c>
      <c r="CJ47" s="49">
        <f t="shared" ref="CJ47:CK47" si="59">CF47</f>
        <v>8.1475</v>
      </c>
      <c r="CK47" s="1">
        <f t="shared" si="59"/>
        <v>8</v>
      </c>
      <c r="CO47" s="1" t="str">
        <f t="shared" si="15"/>
        <v>Germany</v>
      </c>
    </row>
    <row r="48">
      <c r="A48" s="1" t="str">
        <f>'Strength Coefficients'!AJ47</f>
        <v>DAC Dunajská Streda</v>
      </c>
      <c r="B48" s="1">
        <f>'Strength Coefficients'!AK47</f>
        <v>0.69</v>
      </c>
      <c r="C48" s="1" t="str">
        <f>'Strength Coefficients'!AL47</f>
        <v>Slovakia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52">
        <f>IFERROR(__xludf.DUMMYFUNCTION("""COMPUTED_VALUE"""),0.0)</f>
        <v>0</v>
      </c>
      <c r="P48" s="1">
        <f>IFERROR(__xludf.DUMMYFUNCTION("""COMPUTED_VALUE"""),0.0)</f>
        <v>0</v>
      </c>
      <c r="Q48" s="1">
        <f>IFERROR(__xludf.DUMMYFUNCTION("""COMPUTED_VALUE"""),0.0)</f>
        <v>0</v>
      </c>
      <c r="R48" s="1">
        <f>IFERROR(__xludf.DUMMYFUNCTION("""COMPUTED_VALUE"""),0.0)</f>
        <v>0</v>
      </c>
      <c r="S48" s="1">
        <f>IFERROR(__xludf.DUMMYFUNCTION("""COMPUTED_VALUE"""),0.0)</f>
        <v>0</v>
      </c>
      <c r="T48" s="1">
        <f>IFERROR(__xludf.DUMMYFUNCTION("""COMPUTED_VALUE"""),0.0)</f>
        <v>0</v>
      </c>
      <c r="U48" s="1">
        <f>IFERROR(__xludf.DUMMYFUNCTION("""COMPUTED_VALUE"""),0.0)</f>
        <v>0</v>
      </c>
      <c r="V48" s="1">
        <f>IFERROR(__xludf.DUMMYFUNCTION("""COMPUTED_VALUE"""),0.0)</f>
        <v>0</v>
      </c>
      <c r="W48" s="1">
        <f>IFERROR(__xludf.DUMMYFUNCTION("""COMPUTED_VALUE"""),0.0)</f>
        <v>0</v>
      </c>
      <c r="X48" s="1">
        <f>IFERROR(__xludf.DUMMYFUNCTION("""COMPUTED_VALUE"""),0.0)</f>
        <v>0</v>
      </c>
      <c r="Y48" s="1">
        <f>IFERROR(__xludf.DUMMYFUNCTION("""COMPUTED_VALUE"""),0.0)</f>
        <v>0</v>
      </c>
      <c r="AA48" s="50"/>
      <c r="AB48" s="1"/>
      <c r="AC48" s="1"/>
      <c r="AD48" s="1"/>
      <c r="AE48" s="1"/>
      <c r="AF48" s="1"/>
      <c r="AG48" s="1"/>
      <c r="AH48" s="1"/>
      <c r="AI48" s="54"/>
      <c r="AJ48" s="1">
        <f>IFERROR(__xludf.DUMMYFUNCTION("""COMPUTED_VALUE"""),0.0)</f>
        <v>0</v>
      </c>
      <c r="AK48" s="1">
        <f>IFERROR(__xludf.DUMMYFUNCTION("""COMPUTED_VALUE"""),0.0)</f>
        <v>0</v>
      </c>
      <c r="AL48" s="1">
        <f>IFERROR(__xludf.DUMMYFUNCTION("""COMPUTED_VALUE"""),0.0)</f>
        <v>0</v>
      </c>
      <c r="AM48" s="1">
        <f>IFERROR(__xludf.DUMMYFUNCTION("""COMPUTED_VALUE"""),0.0)</f>
        <v>0</v>
      </c>
      <c r="AN48" s="1">
        <f>IFERROR(__xludf.DUMMYFUNCTION("""COMPUTED_VALUE"""),0.0)</f>
        <v>0</v>
      </c>
      <c r="AO48" s="1">
        <f>IFERROR(__xludf.DUMMYFUNCTION("""COMPUTED_VALUE"""),0.0)</f>
        <v>0</v>
      </c>
      <c r="AP48" s="1">
        <f>IFERROR(__xludf.DUMMYFUNCTION("""COMPUTED_VALUE"""),0.0)</f>
        <v>0</v>
      </c>
      <c r="AQ48" s="1">
        <f>IFERROR(__xludf.DUMMYFUNCTION("""COMPUTED_VALUE"""),0.0)</f>
        <v>0</v>
      </c>
      <c r="AT48" s="1"/>
      <c r="AU48" s="1" t="str">
        <f>IFERROR(__xludf.DUMMYFUNCTION("""COMPUTED_VALUE"""),"X")</f>
        <v>X</v>
      </c>
      <c r="AV48" s="1"/>
      <c r="AW48" s="1"/>
      <c r="AX48" s="1"/>
      <c r="AY48" s="1"/>
      <c r="AZ48" s="1"/>
      <c r="BA48" s="1"/>
      <c r="BB48" s="1"/>
      <c r="BC48" s="54"/>
      <c r="BD48" s="1">
        <f>IFERROR(__xludf.DUMMYFUNCTION("""COMPUTED_VALUE"""),0.0)</f>
        <v>0</v>
      </c>
      <c r="BE48" s="1">
        <f>IFERROR(__xludf.DUMMYFUNCTION("""COMPUTED_VALUE"""),1.225)</f>
        <v>1.225</v>
      </c>
      <c r="BF48" s="1">
        <f>IFERROR(__xludf.DUMMYFUNCTION("""COMPUTED_VALUE"""),0.0)</f>
        <v>0</v>
      </c>
      <c r="BG48" s="1">
        <f>IFERROR(__xludf.DUMMYFUNCTION("""COMPUTED_VALUE"""),0.0)</f>
        <v>0</v>
      </c>
      <c r="BH48" s="1">
        <f>IFERROR(__xludf.DUMMYFUNCTION("""COMPUTED_VALUE"""),0.0)</f>
        <v>0</v>
      </c>
      <c r="BI48" s="1">
        <f>IFERROR(__xludf.DUMMYFUNCTION("""COMPUTED_VALUE"""),0.0)</f>
        <v>0</v>
      </c>
      <c r="BJ48" s="1">
        <f>IFERROR(__xludf.DUMMYFUNCTION("""COMPUTED_VALUE"""),0.0)</f>
        <v>0</v>
      </c>
      <c r="BK48" s="1">
        <f>IFERROR(__xludf.DUMMYFUNCTION("""COMPUTED_VALUE"""),0.0)</f>
        <v>0</v>
      </c>
      <c r="BL48" s="1">
        <f>IFERROR(__xludf.DUMMYFUNCTION("""COMPUTED_VALUE"""),0.0)</f>
        <v>0</v>
      </c>
      <c r="BM48" s="1">
        <f>IFERROR(__xludf.DUMMYFUNCTION("""COMPUTED_VALUE"""),0.0)</f>
        <v>0</v>
      </c>
      <c r="BO48" s="52">
        <f t="shared" si="2"/>
        <v>0</v>
      </c>
      <c r="BP48" s="1">
        <f t="shared" si="3"/>
        <v>0</v>
      </c>
      <c r="BQ48" s="1">
        <f t="shared" si="4"/>
        <v>2</v>
      </c>
      <c r="BR48" s="54">
        <f t="shared" si="5"/>
        <v>2</v>
      </c>
      <c r="BS48" s="1">
        <f>IFS(N48="W", 'Round Bonuses'!$C$13, N48="X", 'Round Bonuses'!$C$12, M48="X", 'Round Bonuses'!$C$11, L48="X", 'Round Bonuses'!$C$10, K48="X", 'Round Bonuses'!$C$9, J48="X", 'Round Bonuses'!$C$8, I48="X", 'Round Bonuses'!$C$7, H48="X", 'Round Bonuses'!$C$6, G48="X", 'Round Bonuses'!$C$5, F48="X", 'Round Bonuses'!$C$4, E48="X", 'Round Bonuses'!$C$3, D48="X", 'Round Bonuses'!$C$3, TRUE, 0)</f>
        <v>0</v>
      </c>
      <c r="BT48" s="1">
        <f>IF(not(counta(D48:J48)), IFS(AI48="W", 'Round Bonuses'!$F$14, AI48="X", 'Round Bonuses'!$F$13, AH48="X", 'Round Bonuses'!$F$12, AG48="X", 'Round Bonuses'!$F$11, AF48="X", 'Round Bonuses'!$F$10, AE48="X", 'Round Bonuses'!$F$9, AD48="X", 'Round Bonuses'!$F$8, AC48="X", 'Round Bonuses'!$F$7, AB48="X", 'Round Bonuses'!$F$6, TRUE, 0), IF(AA48="X",'Round Bonuses'!$E$7, 0) +IF(AB48="X", 'Round Bonuses'!$E$6, 0)+if(AC48="X",'Round Bonuses'!$E$7, 0)+IF(AD48="X", 'Round Bonuses'!$E$8, 0)+IFS(AI48="W", 'Round Bonuses'!$G$14, AI48="X", 'Round Bonuses'!$G$13, AH48="X", 'Round Bonuses'!$G$12, AG48="X", 'Round Bonuses'!$G$11, AF48="X", 'Round Bonuses'!$G$10, AE48="X", 'Round Bonuses'!$G$9, TRUE, 0))</f>
        <v>0</v>
      </c>
      <c r="BU48" s="1">
        <f>IF(AND(not(counta(D48:I48)),not(counta(AB48:AD48))), IFS(BC48="W", 'Round Bonuses'!$J$14, BC48="X", 'Round Bonuses'!$J$13, BB48="X", 'Round Bonuses'!$J$12, BA48="X", 'Round Bonuses'!$J$11, AZ48="X", 'Round Bonuses'!$J$10, AY48="X", 'Round Bonuses'!$J$9, AX48="X", 'Round Bonuses'!$J$8, AW48="X", 'Round Bonuses'!$J$7, AV48="X", 'Round Bonuses'!$J$6, AU48="X", 'Round Bonuses'!$J$5, AT48="X", 'Round Bonuses'!$J$4, TRUE, 0), SWITCH(AS48, "P", 'Round Bonuses'!$I$4,"B", 'Round Bonuses'!$I$5, 0) +IF(AU48="X", 'Round Bonuses'!$I$5, 0)+IF(AV48="X", 'Round Bonuses'!$I$6, 0)+IF(AW48="X", 'Round Bonuses'!$I$7, 0)+IF(AX48="X", 'Round Bonuses'!$I$8, 0)+IFS(BC48="W", 'Round Bonuses'!$K$14, BC48="X", 'Round Bonuses'!$K$13, BB48="X", 'Round Bonuses'!$K$12, BA48="X", 'Round Bonuses'!$K$11, AZ48="X", 'Round Bonuses'!$K$10, AY48="X", 'Round Bonuses'!$K$9, TRUE, 0))</f>
        <v>0.4</v>
      </c>
      <c r="BV48" s="54">
        <f t="shared" si="6"/>
        <v>0.4</v>
      </c>
      <c r="BW48" s="1">
        <f t="shared" si="7"/>
        <v>1.225</v>
      </c>
      <c r="BX48" s="57">
        <f t="shared" si="8"/>
        <v>1.0125</v>
      </c>
      <c r="BZ48" s="58" t="str">
        <f t="shared" si="9"/>
        <v>DAC Dunajská Streda</v>
      </c>
      <c r="CA48" s="1" t="str">
        <f t="shared" si="10"/>
        <v>Slovakia</v>
      </c>
      <c r="CB48" s="1">
        <f t="shared" si="11"/>
        <v>1.0125</v>
      </c>
      <c r="CC48" s="1">
        <f t="shared" si="12"/>
        <v>2</v>
      </c>
      <c r="CD48" s="1" t="s">
        <v>512</v>
      </c>
      <c r="CE48" s="1" t="s">
        <v>49</v>
      </c>
      <c r="CF48" s="49">
        <v>8.147291666666666</v>
      </c>
      <c r="CG48" s="1">
        <v>6.0</v>
      </c>
      <c r="CH48" s="1">
        <f t="shared" si="16"/>
        <v>46</v>
      </c>
      <c r="CI48" s="1" t="str">
        <f t="shared" si="13"/>
        <v>Milan</v>
      </c>
      <c r="CJ48" s="49">
        <f t="shared" ref="CJ48:CK48" si="60">CF48</f>
        <v>8.147291667</v>
      </c>
      <c r="CK48" s="1">
        <f t="shared" si="60"/>
        <v>6</v>
      </c>
      <c r="CO48" s="1" t="str">
        <f t="shared" si="15"/>
        <v>Italy</v>
      </c>
    </row>
    <row r="49">
      <c r="A49" s="1" t="str">
        <f>'Strength Coefficients'!AJ48</f>
        <v>Dečić</v>
      </c>
      <c r="B49" s="1">
        <f>'Strength Coefficients'!AK48</f>
        <v>0.48</v>
      </c>
      <c r="C49" s="1" t="str">
        <f>'Strength Coefficients'!AL48</f>
        <v>Montenegro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52">
        <f>IFERROR(__xludf.DUMMYFUNCTION("""COMPUTED_VALUE"""),0.0)</f>
        <v>0</v>
      </c>
      <c r="P49" s="1">
        <f>IFERROR(__xludf.DUMMYFUNCTION("""COMPUTED_VALUE"""),0.0)</f>
        <v>0</v>
      </c>
      <c r="Q49" s="1">
        <f>IFERROR(__xludf.DUMMYFUNCTION("""COMPUTED_VALUE"""),0.0)</f>
        <v>0</v>
      </c>
      <c r="R49" s="1">
        <f>IFERROR(__xludf.DUMMYFUNCTION("""COMPUTED_VALUE"""),0.0)</f>
        <v>0</v>
      </c>
      <c r="S49" s="1">
        <f>IFERROR(__xludf.DUMMYFUNCTION("""COMPUTED_VALUE"""),0.0)</f>
        <v>0</v>
      </c>
      <c r="T49" s="1">
        <f>IFERROR(__xludf.DUMMYFUNCTION("""COMPUTED_VALUE"""),0.0)</f>
        <v>0</v>
      </c>
      <c r="U49" s="1">
        <f>IFERROR(__xludf.DUMMYFUNCTION("""COMPUTED_VALUE"""),0.0)</f>
        <v>0</v>
      </c>
      <c r="V49" s="1">
        <f>IFERROR(__xludf.DUMMYFUNCTION("""COMPUTED_VALUE"""),0.0)</f>
        <v>0</v>
      </c>
      <c r="W49" s="1">
        <f>IFERROR(__xludf.DUMMYFUNCTION("""COMPUTED_VALUE"""),0.0)</f>
        <v>0</v>
      </c>
      <c r="X49" s="1">
        <f>IFERROR(__xludf.DUMMYFUNCTION("""COMPUTED_VALUE"""),0.0)</f>
        <v>0</v>
      </c>
      <c r="Y49" s="1">
        <f>IFERROR(__xludf.DUMMYFUNCTION("""COMPUTED_VALUE"""),0.0)</f>
        <v>0</v>
      </c>
      <c r="AA49" s="50"/>
      <c r="AB49" s="1"/>
      <c r="AC49" s="1"/>
      <c r="AD49" s="1"/>
      <c r="AE49" s="1"/>
      <c r="AF49" s="1"/>
      <c r="AG49" s="1"/>
      <c r="AH49" s="1"/>
      <c r="AI49" s="54"/>
      <c r="AJ49" s="1">
        <f>IFERROR(__xludf.DUMMYFUNCTION("""COMPUTED_VALUE"""),0.0)</f>
        <v>0</v>
      </c>
      <c r="AK49" s="1">
        <f>IFERROR(__xludf.DUMMYFUNCTION("""COMPUTED_VALUE"""),0.0)</f>
        <v>0</v>
      </c>
      <c r="AL49" s="1">
        <f>IFERROR(__xludf.DUMMYFUNCTION("""COMPUTED_VALUE"""),0.0)</f>
        <v>0</v>
      </c>
      <c r="AM49" s="1">
        <f>IFERROR(__xludf.DUMMYFUNCTION("""COMPUTED_VALUE"""),0.0)</f>
        <v>0</v>
      </c>
      <c r="AN49" s="1">
        <f>IFERROR(__xludf.DUMMYFUNCTION("""COMPUTED_VALUE"""),0.0)</f>
        <v>0</v>
      </c>
      <c r="AO49" s="1">
        <f>IFERROR(__xludf.DUMMYFUNCTION("""COMPUTED_VALUE"""),0.0)</f>
        <v>0</v>
      </c>
      <c r="AP49" s="1">
        <f>IFERROR(__xludf.DUMMYFUNCTION("""COMPUTED_VALUE"""),0.0)</f>
        <v>0</v>
      </c>
      <c r="AQ49" s="1">
        <f>IFERROR(__xludf.DUMMYFUNCTION("""COMPUTED_VALUE"""),0.0)</f>
        <v>0</v>
      </c>
      <c r="AT49" s="1" t="str">
        <f>IFERROR(__xludf.DUMMYFUNCTION("""COMPUTED_VALUE"""),"X")</f>
        <v>X</v>
      </c>
      <c r="AU49" s="1"/>
      <c r="AV49" s="1"/>
      <c r="AW49" s="1"/>
      <c r="AX49" s="1"/>
      <c r="AY49" s="1"/>
      <c r="AZ49" s="1"/>
      <c r="BA49" s="1"/>
      <c r="BB49" s="1"/>
      <c r="BC49" s="54"/>
      <c r="BD49" s="1">
        <f>IFERROR(__xludf.DUMMYFUNCTION("""COMPUTED_VALUE"""),0.69)</f>
        <v>0.69</v>
      </c>
      <c r="BE49" s="1">
        <f>IFERROR(__xludf.DUMMYFUNCTION("""COMPUTED_VALUE"""),0.0)</f>
        <v>0</v>
      </c>
      <c r="BF49" s="1">
        <f>IFERROR(__xludf.DUMMYFUNCTION("""COMPUTED_VALUE"""),0.0)</f>
        <v>0</v>
      </c>
      <c r="BG49" s="1">
        <f>IFERROR(__xludf.DUMMYFUNCTION("""COMPUTED_VALUE"""),0.0)</f>
        <v>0</v>
      </c>
      <c r="BH49" s="1">
        <f>IFERROR(__xludf.DUMMYFUNCTION("""COMPUTED_VALUE"""),0.0)</f>
        <v>0</v>
      </c>
      <c r="BI49" s="1">
        <f>IFERROR(__xludf.DUMMYFUNCTION("""COMPUTED_VALUE"""),0.0)</f>
        <v>0</v>
      </c>
      <c r="BJ49" s="1">
        <f>IFERROR(__xludf.DUMMYFUNCTION("""COMPUTED_VALUE"""),0.0)</f>
        <v>0</v>
      </c>
      <c r="BK49" s="1">
        <f>IFERROR(__xludf.DUMMYFUNCTION("""COMPUTED_VALUE"""),0.0)</f>
        <v>0</v>
      </c>
      <c r="BL49" s="1">
        <f>IFERROR(__xludf.DUMMYFUNCTION("""COMPUTED_VALUE"""),0.0)</f>
        <v>0</v>
      </c>
      <c r="BM49" s="1">
        <f>IFERROR(__xludf.DUMMYFUNCTION("""COMPUTED_VALUE"""),0.0)</f>
        <v>0</v>
      </c>
      <c r="BO49" s="52">
        <f t="shared" si="2"/>
        <v>0</v>
      </c>
      <c r="BP49" s="1">
        <f t="shared" si="3"/>
        <v>0</v>
      </c>
      <c r="BQ49" s="1">
        <f t="shared" si="4"/>
        <v>2</v>
      </c>
      <c r="BR49" s="54">
        <f t="shared" si="5"/>
        <v>2</v>
      </c>
      <c r="BS49" s="1">
        <f>IFS(N49="W", 'Round Bonuses'!$C$13, N49="X", 'Round Bonuses'!$C$12, M49="X", 'Round Bonuses'!$C$11, L49="X", 'Round Bonuses'!$C$10, K49="X", 'Round Bonuses'!$C$9, J49="X", 'Round Bonuses'!$C$8, I49="X", 'Round Bonuses'!$C$7, H49="X", 'Round Bonuses'!$C$6, G49="X", 'Round Bonuses'!$C$5, F49="X", 'Round Bonuses'!$C$4, E49="X", 'Round Bonuses'!$C$3, D49="X", 'Round Bonuses'!$C$3, TRUE, 0)</f>
        <v>0</v>
      </c>
      <c r="BT49" s="1">
        <f>IF(not(counta(D49:J49)), IFS(AI49="W", 'Round Bonuses'!$F$14, AI49="X", 'Round Bonuses'!$F$13, AH49="X", 'Round Bonuses'!$F$12, AG49="X", 'Round Bonuses'!$F$11, AF49="X", 'Round Bonuses'!$F$10, AE49="X", 'Round Bonuses'!$F$9, AD49="X", 'Round Bonuses'!$F$8, AC49="X", 'Round Bonuses'!$F$7, AB49="X", 'Round Bonuses'!$F$6, TRUE, 0), IF(AA49="X",'Round Bonuses'!$E$7, 0) +IF(AB49="X", 'Round Bonuses'!$E$6, 0)+if(AC49="X",'Round Bonuses'!$E$7, 0)+IF(AD49="X", 'Round Bonuses'!$E$8, 0)+IFS(AI49="W", 'Round Bonuses'!$G$14, AI49="X", 'Round Bonuses'!$G$13, AH49="X", 'Round Bonuses'!$G$12, AG49="X", 'Round Bonuses'!$G$11, AF49="X", 'Round Bonuses'!$G$10, AE49="X", 'Round Bonuses'!$G$9, TRUE, 0))</f>
        <v>0</v>
      </c>
      <c r="BU49" s="1">
        <f>IF(AND(not(counta(D49:I49)),not(counta(AB49:AD49))), IFS(BC49="W", 'Round Bonuses'!$J$14, BC49="X", 'Round Bonuses'!$J$13, BB49="X", 'Round Bonuses'!$J$12, BA49="X", 'Round Bonuses'!$J$11, AZ49="X", 'Round Bonuses'!$J$10, AY49="X", 'Round Bonuses'!$J$9, AX49="X", 'Round Bonuses'!$J$8, AW49="X", 'Round Bonuses'!$J$7, AV49="X", 'Round Bonuses'!$J$6, AU49="X", 'Round Bonuses'!$J$5, AT49="X", 'Round Bonuses'!$J$4, TRUE, 0), SWITCH(AS49, "P", 'Round Bonuses'!$I$4,"B", 'Round Bonuses'!$I$5, 0) +IF(AU49="X", 'Round Bonuses'!$I$5, 0)+IF(AV49="X", 'Round Bonuses'!$I$6, 0)+IF(AW49="X", 'Round Bonuses'!$I$7, 0)+IF(AX49="X", 'Round Bonuses'!$I$8, 0)+IFS(BC49="W", 'Round Bonuses'!$K$14, BC49="X", 'Round Bonuses'!$K$13, BB49="X", 'Round Bonuses'!$K$12, BA49="X", 'Round Bonuses'!$K$11, AZ49="X", 'Round Bonuses'!$K$10, AY49="X", 'Round Bonuses'!$K$9, TRUE, 0))</f>
        <v>0.2</v>
      </c>
      <c r="BV49" s="54">
        <f t="shared" si="6"/>
        <v>0.2</v>
      </c>
      <c r="BW49" s="1">
        <f t="shared" si="7"/>
        <v>0.69</v>
      </c>
      <c r="BX49" s="57">
        <f t="shared" si="8"/>
        <v>0.545</v>
      </c>
      <c r="BZ49" s="58" t="str">
        <f t="shared" si="9"/>
        <v>Dečić</v>
      </c>
      <c r="CA49" s="1" t="str">
        <f t="shared" si="10"/>
        <v>Montenegro</v>
      </c>
      <c r="CB49" s="1">
        <f t="shared" si="11"/>
        <v>0.545</v>
      </c>
      <c r="CC49" s="1">
        <f t="shared" si="12"/>
        <v>2</v>
      </c>
      <c r="CD49" s="1" t="s">
        <v>554</v>
      </c>
      <c r="CE49" s="1" t="s">
        <v>20</v>
      </c>
      <c r="CF49" s="49">
        <v>7.90475</v>
      </c>
      <c r="CG49" s="1">
        <v>10.0</v>
      </c>
      <c r="CH49" s="1">
        <f t="shared" si="16"/>
        <v>47</v>
      </c>
      <c r="CI49" s="1" t="str">
        <f t="shared" si="13"/>
        <v>Real Betis</v>
      </c>
      <c r="CJ49" s="49">
        <f t="shared" ref="CJ49:CK49" si="61">CF49</f>
        <v>7.90475</v>
      </c>
      <c r="CK49" s="1">
        <f t="shared" si="61"/>
        <v>10</v>
      </c>
      <c r="CO49" s="1" t="str">
        <f t="shared" si="15"/>
        <v>Spain</v>
      </c>
    </row>
    <row r="50">
      <c r="A50" s="1" t="str">
        <f>'Strength Coefficients'!AJ49</f>
        <v>Dila Gori</v>
      </c>
      <c r="B50" s="1">
        <f>'Strength Coefficients'!AK49</f>
        <v>0.54</v>
      </c>
      <c r="C50" s="1" t="str">
        <f>'Strength Coefficients'!AL49</f>
        <v>Georgia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52">
        <f>IFERROR(__xludf.DUMMYFUNCTION("""COMPUTED_VALUE"""),0.0)</f>
        <v>0</v>
      </c>
      <c r="P50" s="1">
        <f>IFERROR(__xludf.DUMMYFUNCTION("""COMPUTED_VALUE"""),0.0)</f>
        <v>0</v>
      </c>
      <c r="Q50" s="1">
        <f>IFERROR(__xludf.DUMMYFUNCTION("""COMPUTED_VALUE"""),0.0)</f>
        <v>0</v>
      </c>
      <c r="R50" s="1">
        <f>IFERROR(__xludf.DUMMYFUNCTION("""COMPUTED_VALUE"""),0.0)</f>
        <v>0</v>
      </c>
      <c r="S50" s="1">
        <f>IFERROR(__xludf.DUMMYFUNCTION("""COMPUTED_VALUE"""),0.0)</f>
        <v>0</v>
      </c>
      <c r="T50" s="1">
        <f>IFERROR(__xludf.DUMMYFUNCTION("""COMPUTED_VALUE"""),0.0)</f>
        <v>0</v>
      </c>
      <c r="U50" s="1">
        <f>IFERROR(__xludf.DUMMYFUNCTION("""COMPUTED_VALUE"""),0.0)</f>
        <v>0</v>
      </c>
      <c r="V50" s="1">
        <f>IFERROR(__xludf.DUMMYFUNCTION("""COMPUTED_VALUE"""),0.0)</f>
        <v>0</v>
      </c>
      <c r="W50" s="1">
        <f>IFERROR(__xludf.DUMMYFUNCTION("""COMPUTED_VALUE"""),0.0)</f>
        <v>0</v>
      </c>
      <c r="X50" s="1">
        <f>IFERROR(__xludf.DUMMYFUNCTION("""COMPUTED_VALUE"""),0.0)</f>
        <v>0</v>
      </c>
      <c r="Y50" s="1">
        <f>IFERROR(__xludf.DUMMYFUNCTION("""COMPUTED_VALUE"""),0.0)</f>
        <v>0</v>
      </c>
      <c r="AA50" s="50"/>
      <c r="AB50" s="1"/>
      <c r="AC50" s="1"/>
      <c r="AD50" s="1"/>
      <c r="AE50" s="1"/>
      <c r="AF50" s="1"/>
      <c r="AG50" s="1"/>
      <c r="AH50" s="1"/>
      <c r="AI50" s="54"/>
      <c r="AJ50" s="1">
        <f>IFERROR(__xludf.DUMMYFUNCTION("""COMPUTED_VALUE"""),0.0)</f>
        <v>0</v>
      </c>
      <c r="AK50" s="1">
        <f>IFERROR(__xludf.DUMMYFUNCTION("""COMPUTED_VALUE"""),0.0)</f>
        <v>0</v>
      </c>
      <c r="AL50" s="1">
        <f>IFERROR(__xludf.DUMMYFUNCTION("""COMPUTED_VALUE"""),0.0)</f>
        <v>0</v>
      </c>
      <c r="AM50" s="1">
        <f>IFERROR(__xludf.DUMMYFUNCTION("""COMPUTED_VALUE"""),0.0)</f>
        <v>0</v>
      </c>
      <c r="AN50" s="1">
        <f>IFERROR(__xludf.DUMMYFUNCTION("""COMPUTED_VALUE"""),0.0)</f>
        <v>0</v>
      </c>
      <c r="AO50" s="1">
        <f>IFERROR(__xludf.DUMMYFUNCTION("""COMPUTED_VALUE"""),0.0)</f>
        <v>0</v>
      </c>
      <c r="AP50" s="1">
        <f>IFERROR(__xludf.DUMMYFUNCTION("""COMPUTED_VALUE"""),0.0)</f>
        <v>0</v>
      </c>
      <c r="AQ50" s="1">
        <f>IFERROR(__xludf.DUMMYFUNCTION("""COMPUTED_VALUE"""),0.0)</f>
        <v>0</v>
      </c>
      <c r="AT50" s="1" t="str">
        <f>IFERROR(__xludf.DUMMYFUNCTION("""COMPUTED_VALUE"""),"X")</f>
        <v>X</v>
      </c>
      <c r="AU50" s="1"/>
      <c r="AV50" s="1"/>
      <c r="AW50" s="1"/>
      <c r="AX50" s="1"/>
      <c r="AY50" s="1"/>
      <c r="AZ50" s="1"/>
      <c r="BA50" s="1"/>
      <c r="BB50" s="1"/>
      <c r="BC50" s="54"/>
      <c r="BD50" s="1">
        <f>IFERROR(__xludf.DUMMYFUNCTION("""COMPUTED_VALUE"""),2.93375)</f>
        <v>2.93375</v>
      </c>
      <c r="BE50" s="1">
        <f>IFERROR(__xludf.DUMMYFUNCTION("""COMPUTED_VALUE"""),0.0)</f>
        <v>0</v>
      </c>
      <c r="BF50" s="1">
        <f>IFERROR(__xludf.DUMMYFUNCTION("""COMPUTED_VALUE"""),0.0)</f>
        <v>0</v>
      </c>
      <c r="BG50" s="1">
        <f>IFERROR(__xludf.DUMMYFUNCTION("""COMPUTED_VALUE"""),0.0)</f>
        <v>0</v>
      </c>
      <c r="BH50" s="1">
        <f>IFERROR(__xludf.DUMMYFUNCTION("""COMPUTED_VALUE"""),0.0)</f>
        <v>0</v>
      </c>
      <c r="BI50" s="1">
        <f>IFERROR(__xludf.DUMMYFUNCTION("""COMPUTED_VALUE"""),0.0)</f>
        <v>0</v>
      </c>
      <c r="BJ50" s="1">
        <f>IFERROR(__xludf.DUMMYFUNCTION("""COMPUTED_VALUE"""),0.0)</f>
        <v>0</v>
      </c>
      <c r="BK50" s="1">
        <f>IFERROR(__xludf.DUMMYFUNCTION("""COMPUTED_VALUE"""),0.0)</f>
        <v>0</v>
      </c>
      <c r="BL50" s="1">
        <f>IFERROR(__xludf.DUMMYFUNCTION("""COMPUTED_VALUE"""),0.0)</f>
        <v>0</v>
      </c>
      <c r="BM50" s="1">
        <f>IFERROR(__xludf.DUMMYFUNCTION("""COMPUTED_VALUE"""),0.0)</f>
        <v>0</v>
      </c>
      <c r="BO50" s="52">
        <f t="shared" si="2"/>
        <v>0</v>
      </c>
      <c r="BP50" s="1">
        <f t="shared" si="3"/>
        <v>0</v>
      </c>
      <c r="BQ50" s="1">
        <f t="shared" si="4"/>
        <v>2</v>
      </c>
      <c r="BR50" s="54">
        <f t="shared" si="5"/>
        <v>2</v>
      </c>
      <c r="BS50" s="1">
        <f>IFS(N50="W", 'Round Bonuses'!$C$13, N50="X", 'Round Bonuses'!$C$12, M50="X", 'Round Bonuses'!$C$11, L50="X", 'Round Bonuses'!$C$10, K50="X", 'Round Bonuses'!$C$9, J50="X", 'Round Bonuses'!$C$8, I50="X", 'Round Bonuses'!$C$7, H50="X", 'Round Bonuses'!$C$6, G50="X", 'Round Bonuses'!$C$5, F50="X", 'Round Bonuses'!$C$4, E50="X", 'Round Bonuses'!$C$3, D50="X", 'Round Bonuses'!$C$3, TRUE, 0)</f>
        <v>0</v>
      </c>
      <c r="BT50" s="1">
        <f>IF(not(counta(D50:J50)), IFS(AI50="W", 'Round Bonuses'!$F$14, AI50="X", 'Round Bonuses'!$F$13, AH50="X", 'Round Bonuses'!$F$12, AG50="X", 'Round Bonuses'!$F$11, AF50="X", 'Round Bonuses'!$F$10, AE50="X", 'Round Bonuses'!$F$9, AD50="X", 'Round Bonuses'!$F$8, AC50="X", 'Round Bonuses'!$F$7, AB50="X", 'Round Bonuses'!$F$6, TRUE, 0), IF(AA50="X",'Round Bonuses'!$E$7, 0) +IF(AB50="X", 'Round Bonuses'!$E$6, 0)+if(AC50="X",'Round Bonuses'!$E$7, 0)+IF(AD50="X", 'Round Bonuses'!$E$8, 0)+IFS(AI50="W", 'Round Bonuses'!$G$14, AI50="X", 'Round Bonuses'!$G$13, AH50="X", 'Round Bonuses'!$G$12, AG50="X", 'Round Bonuses'!$G$11, AF50="X", 'Round Bonuses'!$G$10, AE50="X", 'Round Bonuses'!$G$9, TRUE, 0))</f>
        <v>0</v>
      </c>
      <c r="BU50" s="1">
        <f>IF(AND(not(counta(D50:I50)),not(counta(AB50:AD50))), IFS(BC50="W", 'Round Bonuses'!$J$14, BC50="X", 'Round Bonuses'!$J$13, BB50="X", 'Round Bonuses'!$J$12, BA50="X", 'Round Bonuses'!$J$11, AZ50="X", 'Round Bonuses'!$J$10, AY50="X", 'Round Bonuses'!$J$9, AX50="X", 'Round Bonuses'!$J$8, AW50="X", 'Round Bonuses'!$J$7, AV50="X", 'Round Bonuses'!$J$6, AU50="X", 'Round Bonuses'!$J$5, AT50="X", 'Round Bonuses'!$J$4, TRUE, 0), SWITCH(AS50, "P", 'Round Bonuses'!$I$4,"B", 'Round Bonuses'!$I$5, 0) +IF(AU50="X", 'Round Bonuses'!$I$5, 0)+IF(AV50="X", 'Round Bonuses'!$I$6, 0)+IF(AW50="X", 'Round Bonuses'!$I$7, 0)+IF(AX50="X", 'Round Bonuses'!$I$8, 0)+IFS(BC50="W", 'Round Bonuses'!$K$14, BC50="X", 'Round Bonuses'!$K$13, BB50="X", 'Round Bonuses'!$K$12, BA50="X", 'Round Bonuses'!$K$11, AZ50="X", 'Round Bonuses'!$K$10, AY50="X", 'Round Bonuses'!$K$9, TRUE, 0))</f>
        <v>0.2</v>
      </c>
      <c r="BV50" s="54">
        <f t="shared" si="6"/>
        <v>0.2</v>
      </c>
      <c r="BW50" s="1">
        <f t="shared" si="7"/>
        <v>2.93375</v>
      </c>
      <c r="BX50" s="57">
        <f t="shared" si="8"/>
        <v>1.666875</v>
      </c>
      <c r="BZ50" s="58" t="str">
        <f t="shared" si="9"/>
        <v>Dila Gori</v>
      </c>
      <c r="CA50" s="1" t="str">
        <f t="shared" si="10"/>
        <v>Georgia</v>
      </c>
      <c r="CB50" s="1">
        <f t="shared" si="11"/>
        <v>1.666875</v>
      </c>
      <c r="CC50" s="1">
        <f t="shared" si="12"/>
        <v>2</v>
      </c>
      <c r="CD50" s="1" t="s">
        <v>186</v>
      </c>
      <c r="CE50" s="1" t="s">
        <v>59</v>
      </c>
      <c r="CF50" s="49">
        <v>7.904166666666667</v>
      </c>
      <c r="CG50" s="1">
        <v>6.0</v>
      </c>
      <c r="CH50" s="1">
        <f t="shared" si="16"/>
        <v>48</v>
      </c>
      <c r="CI50" s="1" t="str">
        <f t="shared" si="13"/>
        <v>Club Brugge</v>
      </c>
      <c r="CJ50" s="49">
        <f t="shared" ref="CJ50:CK50" si="62">CF50</f>
        <v>7.904166667</v>
      </c>
      <c r="CK50" s="1">
        <f t="shared" si="62"/>
        <v>6</v>
      </c>
      <c r="CO50" s="1" t="str">
        <f t="shared" si="15"/>
        <v>Belgium</v>
      </c>
    </row>
    <row r="51">
      <c r="A51" s="1" t="str">
        <f>'Strength Coefficients'!AJ50</f>
        <v>Dinamo Batumi</v>
      </c>
      <c r="B51" s="1">
        <f>'Strength Coefficients'!AK50</f>
        <v>0.55</v>
      </c>
      <c r="C51" s="1" t="str">
        <f>'Strength Coefficients'!AL50</f>
        <v>Georgia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52">
        <f>IFERROR(__xludf.DUMMYFUNCTION("""COMPUTED_VALUE"""),0.0)</f>
        <v>0</v>
      </c>
      <c r="P51" s="1">
        <f>IFERROR(__xludf.DUMMYFUNCTION("""COMPUTED_VALUE"""),0.0)</f>
        <v>0</v>
      </c>
      <c r="Q51" s="1">
        <f>IFERROR(__xludf.DUMMYFUNCTION("""COMPUTED_VALUE"""),0.0)</f>
        <v>0</v>
      </c>
      <c r="R51" s="1">
        <f>IFERROR(__xludf.DUMMYFUNCTION("""COMPUTED_VALUE"""),0.0)</f>
        <v>0</v>
      </c>
      <c r="S51" s="1">
        <f>IFERROR(__xludf.DUMMYFUNCTION("""COMPUTED_VALUE"""),0.0)</f>
        <v>0</v>
      </c>
      <c r="T51" s="1">
        <f>IFERROR(__xludf.DUMMYFUNCTION("""COMPUTED_VALUE"""),0.0)</f>
        <v>0</v>
      </c>
      <c r="U51" s="1">
        <f>IFERROR(__xludf.DUMMYFUNCTION("""COMPUTED_VALUE"""),0.0)</f>
        <v>0</v>
      </c>
      <c r="V51" s="1">
        <f>IFERROR(__xludf.DUMMYFUNCTION("""COMPUTED_VALUE"""),0.0)</f>
        <v>0</v>
      </c>
      <c r="W51" s="1">
        <f>IFERROR(__xludf.DUMMYFUNCTION("""COMPUTED_VALUE"""),0.0)</f>
        <v>0</v>
      </c>
      <c r="X51" s="1">
        <f>IFERROR(__xludf.DUMMYFUNCTION("""COMPUTED_VALUE"""),0.0)</f>
        <v>0</v>
      </c>
      <c r="Y51" s="1">
        <f>IFERROR(__xludf.DUMMYFUNCTION("""COMPUTED_VALUE"""),0.0)</f>
        <v>0</v>
      </c>
      <c r="AA51" s="50"/>
      <c r="AB51" s="1"/>
      <c r="AC51" s="1"/>
      <c r="AD51" s="1"/>
      <c r="AE51" s="1"/>
      <c r="AF51" s="1"/>
      <c r="AG51" s="1"/>
      <c r="AH51" s="1"/>
      <c r="AI51" s="54"/>
      <c r="AJ51" s="1">
        <f>IFERROR(__xludf.DUMMYFUNCTION("""COMPUTED_VALUE"""),0.0)</f>
        <v>0</v>
      </c>
      <c r="AK51" s="1">
        <f>IFERROR(__xludf.DUMMYFUNCTION("""COMPUTED_VALUE"""),0.0)</f>
        <v>0</v>
      </c>
      <c r="AL51" s="1">
        <f>IFERROR(__xludf.DUMMYFUNCTION("""COMPUTED_VALUE"""),0.0)</f>
        <v>0</v>
      </c>
      <c r="AM51" s="1">
        <f>IFERROR(__xludf.DUMMYFUNCTION("""COMPUTED_VALUE"""),0.0)</f>
        <v>0</v>
      </c>
      <c r="AN51" s="1">
        <f>IFERROR(__xludf.DUMMYFUNCTION("""COMPUTED_VALUE"""),0.0)</f>
        <v>0</v>
      </c>
      <c r="AO51" s="1">
        <f>IFERROR(__xludf.DUMMYFUNCTION("""COMPUTED_VALUE"""),0.0)</f>
        <v>0</v>
      </c>
      <c r="AP51" s="1">
        <f>IFERROR(__xludf.DUMMYFUNCTION("""COMPUTED_VALUE"""),0.0)</f>
        <v>0</v>
      </c>
      <c r="AQ51" s="1">
        <f>IFERROR(__xludf.DUMMYFUNCTION("""COMPUTED_VALUE"""),0.0)</f>
        <v>0</v>
      </c>
      <c r="AT51" s="1" t="str">
        <f>IFERROR(__xludf.DUMMYFUNCTION("""COMPUTED_VALUE"""),"X")</f>
        <v>X</v>
      </c>
      <c r="AU51" s="1" t="str">
        <f>IFERROR(__xludf.DUMMYFUNCTION("""COMPUTED_VALUE"""),"X")</f>
        <v>X</v>
      </c>
      <c r="AV51" s="1" t="str">
        <f>IFERROR(__xludf.DUMMYFUNCTION("""COMPUTED_VALUE"""),"X")</f>
        <v>X</v>
      </c>
      <c r="AW51" s="1"/>
      <c r="AX51" s="1"/>
      <c r="AY51" s="1"/>
      <c r="AZ51" s="1"/>
      <c r="BA51" s="1"/>
      <c r="BB51" s="1"/>
      <c r="BC51" s="54"/>
      <c r="BD51" s="1">
        <f>IFERROR(__xludf.DUMMYFUNCTION("""COMPUTED_VALUE"""),3.8162499999999993)</f>
        <v>3.81625</v>
      </c>
      <c r="BE51" s="1">
        <f>IFERROR(__xludf.DUMMYFUNCTION("""COMPUTED_VALUE"""),3.79875)</f>
        <v>3.79875</v>
      </c>
      <c r="BF51" s="1">
        <f>IFERROR(__xludf.DUMMYFUNCTION("""COMPUTED_VALUE"""),3.4)</f>
        <v>3.4</v>
      </c>
      <c r="BG51" s="1">
        <f>IFERROR(__xludf.DUMMYFUNCTION("""COMPUTED_VALUE"""),0.0)</f>
        <v>0</v>
      </c>
      <c r="BH51" s="1">
        <f>IFERROR(__xludf.DUMMYFUNCTION("""COMPUTED_VALUE"""),0.0)</f>
        <v>0</v>
      </c>
      <c r="BI51" s="1">
        <f>IFERROR(__xludf.DUMMYFUNCTION("""COMPUTED_VALUE"""),0.0)</f>
        <v>0</v>
      </c>
      <c r="BJ51" s="1">
        <f>IFERROR(__xludf.DUMMYFUNCTION("""COMPUTED_VALUE"""),0.0)</f>
        <v>0</v>
      </c>
      <c r="BK51" s="1">
        <f>IFERROR(__xludf.DUMMYFUNCTION("""COMPUTED_VALUE"""),0.0)</f>
        <v>0</v>
      </c>
      <c r="BL51" s="1">
        <f>IFERROR(__xludf.DUMMYFUNCTION("""COMPUTED_VALUE"""),0.0)</f>
        <v>0</v>
      </c>
      <c r="BM51" s="1">
        <f>IFERROR(__xludf.DUMMYFUNCTION("""COMPUTED_VALUE"""),0.0)</f>
        <v>0</v>
      </c>
      <c r="BO51" s="52">
        <f t="shared" si="2"/>
        <v>0</v>
      </c>
      <c r="BP51" s="1">
        <f t="shared" si="3"/>
        <v>0</v>
      </c>
      <c r="BQ51" s="1">
        <f t="shared" si="4"/>
        <v>6</v>
      </c>
      <c r="BR51" s="54">
        <f t="shared" si="5"/>
        <v>6</v>
      </c>
      <c r="BS51" s="1">
        <f>IFS(N51="W", 'Round Bonuses'!$C$13, N51="X", 'Round Bonuses'!$C$12, M51="X", 'Round Bonuses'!$C$11, L51="X", 'Round Bonuses'!$C$10, K51="X", 'Round Bonuses'!$C$9, J51="X", 'Round Bonuses'!$C$8, I51="X", 'Round Bonuses'!$C$7, H51="X", 'Round Bonuses'!$C$6, G51="X", 'Round Bonuses'!$C$5, F51="X", 'Round Bonuses'!$C$4, E51="X", 'Round Bonuses'!$C$3, D51="X", 'Round Bonuses'!$C$3, TRUE, 0)</f>
        <v>0</v>
      </c>
      <c r="BT51" s="1">
        <f>IF(not(counta(D51:J51)), IFS(AI51="W", 'Round Bonuses'!$F$14, AI51="X", 'Round Bonuses'!$F$13, AH51="X", 'Round Bonuses'!$F$12, AG51="X", 'Round Bonuses'!$F$11, AF51="X", 'Round Bonuses'!$F$10, AE51="X", 'Round Bonuses'!$F$9, AD51="X", 'Round Bonuses'!$F$8, AC51="X", 'Round Bonuses'!$F$7, AB51="X", 'Round Bonuses'!$F$6, TRUE, 0), IF(AA51="X",'Round Bonuses'!$E$7, 0) +IF(AB51="X", 'Round Bonuses'!$E$6, 0)+if(AC51="X",'Round Bonuses'!$E$7, 0)+IF(AD51="X", 'Round Bonuses'!$E$8, 0)+IFS(AI51="W", 'Round Bonuses'!$G$14, AI51="X", 'Round Bonuses'!$G$13, AH51="X", 'Round Bonuses'!$G$12, AG51="X", 'Round Bonuses'!$G$11, AF51="X", 'Round Bonuses'!$G$10, AE51="X", 'Round Bonuses'!$G$9, TRUE, 0))</f>
        <v>0</v>
      </c>
      <c r="BU51" s="1">
        <f>IF(AND(not(counta(D51:I51)),not(counta(AB51:AD51))), IFS(BC51="W", 'Round Bonuses'!$J$14, BC51="X", 'Round Bonuses'!$J$13, BB51="X", 'Round Bonuses'!$J$12, BA51="X", 'Round Bonuses'!$J$11, AZ51="X", 'Round Bonuses'!$J$10, AY51="X", 'Round Bonuses'!$J$9, AX51="X", 'Round Bonuses'!$J$8, AW51="X", 'Round Bonuses'!$J$7, AV51="X", 'Round Bonuses'!$J$6, AU51="X", 'Round Bonuses'!$J$5, AT51="X", 'Round Bonuses'!$J$4, TRUE, 0), SWITCH(AS51, "P", 'Round Bonuses'!$I$4,"B", 'Round Bonuses'!$I$5, 0) +IF(AU51="X", 'Round Bonuses'!$I$5, 0)+IF(AV51="X", 'Round Bonuses'!$I$6, 0)+IF(AW51="X", 'Round Bonuses'!$I$7, 0)+IF(AX51="X", 'Round Bonuses'!$I$8, 0)+IFS(BC51="W", 'Round Bonuses'!$K$14, BC51="X", 'Round Bonuses'!$K$13, BB51="X", 'Round Bonuses'!$K$12, BA51="X", 'Round Bonuses'!$K$11, AZ51="X", 'Round Bonuses'!$K$10, AY51="X", 'Round Bonuses'!$K$9, TRUE, 0))</f>
        <v>0.7</v>
      </c>
      <c r="BV51" s="54">
        <f t="shared" si="6"/>
        <v>0.7</v>
      </c>
      <c r="BW51" s="1">
        <f t="shared" si="7"/>
        <v>11.015</v>
      </c>
      <c r="BX51" s="57">
        <f t="shared" si="8"/>
        <v>2.535833333</v>
      </c>
      <c r="BZ51" s="58" t="str">
        <f t="shared" si="9"/>
        <v>Dinamo Batumi</v>
      </c>
      <c r="CA51" s="1" t="str">
        <f t="shared" si="10"/>
        <v>Georgia</v>
      </c>
      <c r="CB51" s="1">
        <f t="shared" si="11"/>
        <v>2.535833333</v>
      </c>
      <c r="CC51" s="1">
        <f t="shared" si="12"/>
        <v>6</v>
      </c>
      <c r="CD51" s="1" t="s">
        <v>467</v>
      </c>
      <c r="CE51" s="1" t="s">
        <v>29</v>
      </c>
      <c r="CF51" s="49">
        <v>7.866785714285713</v>
      </c>
      <c r="CG51" s="1">
        <v>14.0</v>
      </c>
      <c r="CH51" s="1">
        <f t="shared" si="16"/>
        <v>49</v>
      </c>
      <c r="CI51" s="1" t="str">
        <f t="shared" si="13"/>
        <v>Olympiacos</v>
      </c>
      <c r="CJ51" s="49">
        <f t="shared" ref="CJ51:CK51" si="63">CF51</f>
        <v>7.866785714</v>
      </c>
      <c r="CK51" s="1">
        <f t="shared" si="63"/>
        <v>14</v>
      </c>
      <c r="CO51" s="1" t="str">
        <f t="shared" si="15"/>
        <v>Greece</v>
      </c>
    </row>
    <row r="52">
      <c r="A52" s="1" t="str">
        <f>'Strength Coefficients'!AJ51</f>
        <v>Dinamo Tbilisi</v>
      </c>
      <c r="B52" s="1">
        <f>'Strength Coefficients'!AK51</f>
        <v>0.56</v>
      </c>
      <c r="C52" s="1" t="str">
        <f>'Strength Coefficients'!AL51</f>
        <v>Georgia</v>
      </c>
      <c r="D52" s="1"/>
      <c r="E52" s="1"/>
      <c r="F52" s="1" t="str">
        <f>IFERROR(__xludf.DUMMYFUNCTION("""COMPUTED_VALUE"""),"X")</f>
        <v>X</v>
      </c>
      <c r="G52" s="1"/>
      <c r="H52" s="1"/>
      <c r="I52" s="1"/>
      <c r="J52" s="1"/>
      <c r="K52" s="1"/>
      <c r="L52" s="1"/>
      <c r="M52" s="1"/>
      <c r="N52" s="1"/>
      <c r="O52" s="52">
        <f>IFERROR(__xludf.DUMMYFUNCTION("""COMPUTED_VALUE"""),0.0)</f>
        <v>0</v>
      </c>
      <c r="P52" s="1">
        <f>IFERROR(__xludf.DUMMYFUNCTION("""COMPUTED_VALUE"""),0.0)</f>
        <v>0</v>
      </c>
      <c r="Q52" s="1">
        <f>IFERROR(__xludf.DUMMYFUNCTION("""COMPUTED_VALUE"""),1.23)</f>
        <v>1.23</v>
      </c>
      <c r="R52" s="1">
        <f>IFERROR(__xludf.DUMMYFUNCTION("""COMPUTED_VALUE"""),0.0)</f>
        <v>0</v>
      </c>
      <c r="S52" s="1">
        <f>IFERROR(__xludf.DUMMYFUNCTION("""COMPUTED_VALUE"""),0.0)</f>
        <v>0</v>
      </c>
      <c r="T52" s="1">
        <f>IFERROR(__xludf.DUMMYFUNCTION("""COMPUTED_VALUE"""),0.0)</f>
        <v>0</v>
      </c>
      <c r="U52" s="1">
        <f>IFERROR(__xludf.DUMMYFUNCTION("""COMPUTED_VALUE"""),0.0)</f>
        <v>0</v>
      </c>
      <c r="V52" s="1">
        <f>IFERROR(__xludf.DUMMYFUNCTION("""COMPUTED_VALUE"""),0.0)</f>
        <v>0</v>
      </c>
      <c r="W52" s="1">
        <f>IFERROR(__xludf.DUMMYFUNCTION("""COMPUTED_VALUE"""),0.0)</f>
        <v>0</v>
      </c>
      <c r="X52" s="1">
        <f>IFERROR(__xludf.DUMMYFUNCTION("""COMPUTED_VALUE"""),0.0)</f>
        <v>0</v>
      </c>
      <c r="Y52" s="1">
        <f>IFERROR(__xludf.DUMMYFUNCTION("""COMPUTED_VALUE"""),0.0)</f>
        <v>0</v>
      </c>
      <c r="AA52" s="50"/>
      <c r="AB52" s="1"/>
      <c r="AC52" s="1"/>
      <c r="AD52" s="1"/>
      <c r="AE52" s="1"/>
      <c r="AF52" s="1"/>
      <c r="AG52" s="1"/>
      <c r="AH52" s="1"/>
      <c r="AI52" s="54"/>
      <c r="AJ52" s="1">
        <f>IFERROR(__xludf.DUMMYFUNCTION("""COMPUTED_VALUE"""),0.0)</f>
        <v>0</v>
      </c>
      <c r="AK52" s="1">
        <f>IFERROR(__xludf.DUMMYFUNCTION("""COMPUTED_VALUE"""),0.0)</f>
        <v>0</v>
      </c>
      <c r="AL52" s="1">
        <f>IFERROR(__xludf.DUMMYFUNCTION("""COMPUTED_VALUE"""),0.0)</f>
        <v>0</v>
      </c>
      <c r="AM52" s="1">
        <f>IFERROR(__xludf.DUMMYFUNCTION("""COMPUTED_VALUE"""),0.0)</f>
        <v>0</v>
      </c>
      <c r="AN52" s="1">
        <f>IFERROR(__xludf.DUMMYFUNCTION("""COMPUTED_VALUE"""),0.0)</f>
        <v>0</v>
      </c>
      <c r="AO52" s="1">
        <f>IFERROR(__xludf.DUMMYFUNCTION("""COMPUTED_VALUE"""),0.0)</f>
        <v>0</v>
      </c>
      <c r="AP52" s="1">
        <f>IFERROR(__xludf.DUMMYFUNCTION("""COMPUTED_VALUE"""),0.0)</f>
        <v>0</v>
      </c>
      <c r="AQ52" s="1">
        <f>IFERROR(__xludf.DUMMYFUNCTION("""COMPUTED_VALUE"""),0.0)</f>
        <v>0</v>
      </c>
      <c r="AT52" s="1"/>
      <c r="AU52" s="1" t="str">
        <f>IFERROR(__xludf.DUMMYFUNCTION("""COMPUTED_VALUE"""),"X")</f>
        <v>X</v>
      </c>
      <c r="AV52" s="1"/>
      <c r="AW52" s="1"/>
      <c r="AX52" s="1"/>
      <c r="AY52" s="1"/>
      <c r="AZ52" s="1"/>
      <c r="BA52" s="1"/>
      <c r="BB52" s="1"/>
      <c r="BC52" s="54"/>
      <c r="BD52" s="1">
        <f>IFERROR(__xludf.DUMMYFUNCTION("""COMPUTED_VALUE"""),0.0)</f>
        <v>0</v>
      </c>
      <c r="BE52" s="1">
        <f>IFERROR(__xludf.DUMMYFUNCTION("""COMPUTED_VALUE"""),0.915)</f>
        <v>0.915</v>
      </c>
      <c r="BF52" s="1">
        <f>IFERROR(__xludf.DUMMYFUNCTION("""COMPUTED_VALUE"""),0.0)</f>
        <v>0</v>
      </c>
      <c r="BG52" s="1">
        <f>IFERROR(__xludf.DUMMYFUNCTION("""COMPUTED_VALUE"""),0.0)</f>
        <v>0</v>
      </c>
      <c r="BH52" s="1">
        <f>IFERROR(__xludf.DUMMYFUNCTION("""COMPUTED_VALUE"""),0.0)</f>
        <v>0</v>
      </c>
      <c r="BI52" s="1">
        <f>IFERROR(__xludf.DUMMYFUNCTION("""COMPUTED_VALUE"""),0.0)</f>
        <v>0</v>
      </c>
      <c r="BJ52" s="1">
        <f>IFERROR(__xludf.DUMMYFUNCTION("""COMPUTED_VALUE"""),0.0)</f>
        <v>0</v>
      </c>
      <c r="BK52" s="1">
        <f>IFERROR(__xludf.DUMMYFUNCTION("""COMPUTED_VALUE"""),0.0)</f>
        <v>0</v>
      </c>
      <c r="BL52" s="1">
        <f>IFERROR(__xludf.DUMMYFUNCTION("""COMPUTED_VALUE"""),0.0)</f>
        <v>0</v>
      </c>
      <c r="BM52" s="1">
        <f>IFERROR(__xludf.DUMMYFUNCTION("""COMPUTED_VALUE"""),0.0)</f>
        <v>0</v>
      </c>
      <c r="BO52" s="52">
        <f t="shared" si="2"/>
        <v>2</v>
      </c>
      <c r="BP52" s="1">
        <f t="shared" si="3"/>
        <v>0</v>
      </c>
      <c r="BQ52" s="1">
        <f t="shared" si="4"/>
        <v>2</v>
      </c>
      <c r="BR52" s="54">
        <f t="shared" si="5"/>
        <v>4</v>
      </c>
      <c r="BS52" s="1">
        <f>IFS(N52="W", 'Round Bonuses'!$C$13, N52="X", 'Round Bonuses'!$C$12, M52="X", 'Round Bonuses'!$C$11, L52="X", 'Round Bonuses'!$C$10, K52="X", 'Round Bonuses'!$C$9, J52="X", 'Round Bonuses'!$C$8, I52="X", 'Round Bonuses'!$C$7, H52="X", 'Round Bonuses'!$C$6, G52="X", 'Round Bonuses'!$C$5, F52="X", 'Round Bonuses'!$C$4, E52="X", 'Round Bonuses'!$C$3, D52="X", 'Round Bonuses'!$C$3, TRUE, 0)</f>
        <v>0.6</v>
      </c>
      <c r="BT52" s="1">
        <f>IF(not(counta(D52:J52)), IFS(AI52="W", 'Round Bonuses'!$F$14, AI52="X", 'Round Bonuses'!$F$13, AH52="X", 'Round Bonuses'!$F$12, AG52="X", 'Round Bonuses'!$F$11, AF52="X", 'Round Bonuses'!$F$10, AE52="X", 'Round Bonuses'!$F$9, AD52="X", 'Round Bonuses'!$F$8, AC52="X", 'Round Bonuses'!$F$7, AB52="X", 'Round Bonuses'!$F$6, TRUE, 0), IF(AA52="X",'Round Bonuses'!$E$7, 0) +IF(AB52="X", 'Round Bonuses'!$E$6, 0)+if(AC52="X",'Round Bonuses'!$E$7, 0)+IF(AD52="X", 'Round Bonuses'!$E$8, 0)+IFS(AI52="W", 'Round Bonuses'!$G$14, AI52="X", 'Round Bonuses'!$G$13, AH52="X", 'Round Bonuses'!$G$12, AG52="X", 'Round Bonuses'!$G$11, AF52="X", 'Round Bonuses'!$G$10, AE52="X", 'Round Bonuses'!$G$9, TRUE, 0))</f>
        <v>0</v>
      </c>
      <c r="BU52" s="1">
        <f>IF(AND(not(counta(D52:I52)),not(counta(AB52:AD52))), IFS(BC52="W", 'Round Bonuses'!$J$14, BC52="X", 'Round Bonuses'!$J$13, BB52="X", 'Round Bonuses'!$J$12, BA52="X", 'Round Bonuses'!$J$11, AZ52="X", 'Round Bonuses'!$J$10, AY52="X", 'Round Bonuses'!$J$9, AX52="X", 'Round Bonuses'!$J$8, AW52="X", 'Round Bonuses'!$J$7, AV52="X", 'Round Bonuses'!$J$6, AU52="X", 'Round Bonuses'!$J$5, AT52="X", 'Round Bonuses'!$J$4, TRUE, 0), SWITCH(AS52, "P", 'Round Bonuses'!$I$4,"B", 'Round Bonuses'!$I$5, 0) +IF(AU52="X", 'Round Bonuses'!$I$5, 0)+IF(AV52="X", 'Round Bonuses'!$I$6, 0)+IF(AW52="X", 'Round Bonuses'!$I$7, 0)+IF(AX52="X", 'Round Bonuses'!$I$8, 0)+IFS(BC52="W", 'Round Bonuses'!$K$14, BC52="X", 'Round Bonuses'!$K$13, BB52="X", 'Round Bonuses'!$K$12, BA52="X", 'Round Bonuses'!$K$11, AZ52="X", 'Round Bonuses'!$K$10, AY52="X", 'Round Bonuses'!$K$9, TRUE, 0))</f>
        <v>0.2</v>
      </c>
      <c r="BV52" s="54">
        <f t="shared" si="6"/>
        <v>0.8</v>
      </c>
      <c r="BW52" s="1">
        <f t="shared" si="7"/>
        <v>2.145</v>
      </c>
      <c r="BX52" s="57">
        <f t="shared" si="8"/>
        <v>1.33625</v>
      </c>
      <c r="BZ52" s="58" t="str">
        <f t="shared" si="9"/>
        <v>Dinamo Tbilisi</v>
      </c>
      <c r="CA52" s="1" t="str">
        <f t="shared" si="10"/>
        <v>Georgia</v>
      </c>
      <c r="CB52" s="1">
        <f t="shared" si="11"/>
        <v>1.33625</v>
      </c>
      <c r="CC52" s="1">
        <f t="shared" si="12"/>
        <v>4</v>
      </c>
      <c r="CD52" s="1" t="s">
        <v>283</v>
      </c>
      <c r="CE52" s="1" t="s">
        <v>84</v>
      </c>
      <c r="CF52" s="49">
        <v>7.498333333333333</v>
      </c>
      <c r="CG52" s="1">
        <v>6.0</v>
      </c>
      <c r="CH52" s="1">
        <f t="shared" si="16"/>
        <v>50</v>
      </c>
      <c r="CI52" s="1" t="str">
        <f t="shared" si="13"/>
        <v>Dynamo Kyiv</v>
      </c>
      <c r="CJ52" s="49">
        <f t="shared" ref="CJ52:CK52" si="64">CF52</f>
        <v>7.498333333</v>
      </c>
      <c r="CK52" s="1">
        <f t="shared" si="64"/>
        <v>6</v>
      </c>
      <c r="CO52" s="1" t="str">
        <f t="shared" si="15"/>
        <v>Ukraine</v>
      </c>
    </row>
    <row r="53">
      <c r="A53" s="1" t="str">
        <f>'Strength Coefficients'!AJ52</f>
        <v>Dinamo Zagreb</v>
      </c>
      <c r="B53" s="1">
        <f>'Strength Coefficients'!AK52</f>
        <v>0.8</v>
      </c>
      <c r="C53" s="1" t="str">
        <f>'Strength Coefficients'!AL52</f>
        <v>Croatia</v>
      </c>
      <c r="D53" s="1"/>
      <c r="E53" s="1"/>
      <c r="F53" s="1" t="str">
        <f>IFERROR(__xludf.DUMMYFUNCTION("""COMPUTED_VALUE"""),"X")</f>
        <v>X</v>
      </c>
      <c r="G53" s="1" t="str">
        <f>IFERROR(__xludf.DUMMYFUNCTION("""COMPUTED_VALUE"""),"X")</f>
        <v>X</v>
      </c>
      <c r="H53" s="1" t="str">
        <f>IFERROR(__xludf.DUMMYFUNCTION("""COMPUTED_VALUE"""),"X")</f>
        <v>X</v>
      </c>
      <c r="I53" s="1" t="str">
        <f>IFERROR(__xludf.DUMMYFUNCTION("""COMPUTED_VALUE"""),"X")</f>
        <v>X</v>
      </c>
      <c r="J53" s="1"/>
      <c r="K53" s="1"/>
      <c r="L53" s="1"/>
      <c r="M53" s="1"/>
      <c r="N53" s="1"/>
      <c r="O53" s="52">
        <f>IFERROR(__xludf.DUMMYFUNCTION("""COMPUTED_VALUE"""),0.0)</f>
        <v>0</v>
      </c>
      <c r="P53" s="1">
        <f>IFERROR(__xludf.DUMMYFUNCTION("""COMPUTED_VALUE"""),0.0)</f>
        <v>0</v>
      </c>
      <c r="Q53" s="1">
        <f>IFERROR(__xludf.DUMMYFUNCTION("""COMPUTED_VALUE"""),4.5225)</f>
        <v>4.5225</v>
      </c>
      <c r="R53" s="1">
        <f>IFERROR(__xludf.DUMMYFUNCTION("""COMPUTED_VALUE"""),7.035)</f>
        <v>7.035</v>
      </c>
      <c r="S53" s="1">
        <f>IFERROR(__xludf.DUMMYFUNCTION("""COMPUTED_VALUE"""),4.34875)</f>
        <v>4.34875</v>
      </c>
      <c r="T53" s="1">
        <f>IFERROR(__xludf.DUMMYFUNCTION("""COMPUTED_VALUE"""),1.395)</f>
        <v>1.395</v>
      </c>
      <c r="U53" s="1">
        <f>IFERROR(__xludf.DUMMYFUNCTION("""COMPUTED_VALUE"""),0.0)</f>
        <v>0</v>
      </c>
      <c r="V53" s="1">
        <f>IFERROR(__xludf.DUMMYFUNCTION("""COMPUTED_VALUE"""),0.0)</f>
        <v>0</v>
      </c>
      <c r="W53" s="1">
        <f>IFERROR(__xludf.DUMMYFUNCTION("""COMPUTED_VALUE"""),0.0)</f>
        <v>0</v>
      </c>
      <c r="X53" s="1">
        <f>IFERROR(__xludf.DUMMYFUNCTION("""COMPUTED_VALUE"""),0.0)</f>
        <v>0</v>
      </c>
      <c r="Y53" s="1">
        <f>IFERROR(__xludf.DUMMYFUNCTION("""COMPUTED_VALUE"""),0.0)</f>
        <v>0</v>
      </c>
      <c r="AA53" s="50"/>
      <c r="AB53" s="1"/>
      <c r="AC53" s="1"/>
      <c r="AD53" s="1" t="str">
        <f>IFERROR(__xludf.DUMMYFUNCTION("""COMPUTED_VALUE"""),"X")</f>
        <v>X</v>
      </c>
      <c r="AE53" s="1" t="str">
        <f>IFERROR(__xludf.DUMMYFUNCTION("""COMPUTED_VALUE"""),"X")</f>
        <v>X</v>
      </c>
      <c r="AF53" s="1"/>
      <c r="AG53" s="1"/>
      <c r="AH53" s="1"/>
      <c r="AI53" s="54"/>
      <c r="AJ53" s="1">
        <f>IFERROR(__xludf.DUMMYFUNCTION("""COMPUTED_VALUE"""),0.0)</f>
        <v>0</v>
      </c>
      <c r="AK53" s="1">
        <f>IFERROR(__xludf.DUMMYFUNCTION("""COMPUTED_VALUE"""),0.0)</f>
        <v>0</v>
      </c>
      <c r="AL53" s="1">
        <f>IFERROR(__xludf.DUMMYFUNCTION("""COMPUTED_VALUE"""),14.76)</f>
        <v>14.76</v>
      </c>
      <c r="AM53" s="1">
        <f>IFERROR(__xludf.DUMMYFUNCTION("""COMPUTED_VALUE"""),4.67)</f>
        <v>4.67</v>
      </c>
      <c r="AN53" s="1">
        <f>IFERROR(__xludf.DUMMYFUNCTION("""COMPUTED_VALUE"""),0.0)</f>
        <v>0</v>
      </c>
      <c r="AO53" s="1">
        <f>IFERROR(__xludf.DUMMYFUNCTION("""COMPUTED_VALUE"""),0.0)</f>
        <v>0</v>
      </c>
      <c r="AP53" s="1">
        <f>IFERROR(__xludf.DUMMYFUNCTION("""COMPUTED_VALUE"""),0.0)</f>
        <v>0</v>
      </c>
      <c r="AQ53" s="1">
        <f>IFERROR(__xludf.DUMMYFUNCTION("""COMPUTED_VALUE"""),0.0)</f>
        <v>0</v>
      </c>
      <c r="AT53" s="1"/>
      <c r="AU53" s="1"/>
      <c r="AV53" s="1"/>
      <c r="AW53" s="1"/>
      <c r="AX53" s="1"/>
      <c r="AY53" s="1"/>
      <c r="AZ53" s="1"/>
      <c r="BA53" s="1"/>
      <c r="BB53" s="1"/>
      <c r="BC53" s="54"/>
      <c r="BD53" s="1">
        <f>IFERROR(__xludf.DUMMYFUNCTION("""COMPUTED_VALUE"""),0.0)</f>
        <v>0</v>
      </c>
      <c r="BE53" s="1">
        <f>IFERROR(__xludf.DUMMYFUNCTION("""COMPUTED_VALUE"""),0.0)</f>
        <v>0</v>
      </c>
      <c r="BF53" s="1">
        <f>IFERROR(__xludf.DUMMYFUNCTION("""COMPUTED_VALUE"""),0.0)</f>
        <v>0</v>
      </c>
      <c r="BG53" s="1">
        <f>IFERROR(__xludf.DUMMYFUNCTION("""COMPUTED_VALUE"""),0.0)</f>
        <v>0</v>
      </c>
      <c r="BH53" s="1">
        <f>IFERROR(__xludf.DUMMYFUNCTION("""COMPUTED_VALUE"""),0.0)</f>
        <v>0</v>
      </c>
      <c r="BI53" s="1">
        <f>IFERROR(__xludf.DUMMYFUNCTION("""COMPUTED_VALUE"""),0.0)</f>
        <v>0</v>
      </c>
      <c r="BJ53" s="1">
        <f>IFERROR(__xludf.DUMMYFUNCTION("""COMPUTED_VALUE"""),0.0)</f>
        <v>0</v>
      </c>
      <c r="BK53" s="1">
        <f>IFERROR(__xludf.DUMMYFUNCTION("""COMPUTED_VALUE"""),0.0)</f>
        <v>0</v>
      </c>
      <c r="BL53" s="1">
        <f>IFERROR(__xludf.DUMMYFUNCTION("""COMPUTED_VALUE"""),0.0)</f>
        <v>0</v>
      </c>
      <c r="BM53" s="1">
        <f>IFERROR(__xludf.DUMMYFUNCTION("""COMPUTED_VALUE"""),0.0)</f>
        <v>0</v>
      </c>
      <c r="BO53" s="52">
        <f t="shared" si="2"/>
        <v>8</v>
      </c>
      <c r="BP53" s="1">
        <f t="shared" si="3"/>
        <v>8</v>
      </c>
      <c r="BQ53" s="1">
        <f t="shared" si="4"/>
        <v>0</v>
      </c>
      <c r="BR53" s="54">
        <f t="shared" si="5"/>
        <v>16</v>
      </c>
      <c r="BS53" s="1">
        <f>IFS(N53="W", 'Round Bonuses'!$C$13, N53="X", 'Round Bonuses'!$C$12, M53="X", 'Round Bonuses'!$C$11, L53="X", 'Round Bonuses'!$C$10, K53="X", 'Round Bonuses'!$C$9, J53="X", 'Round Bonuses'!$C$8, I53="X", 'Round Bonuses'!$C$7, H53="X", 'Round Bonuses'!$C$6, G53="X", 'Round Bonuses'!$C$5, F53="X", 'Round Bonuses'!$C$4, E53="X", 'Round Bonuses'!$C$3, D53="X", 'Round Bonuses'!$C$3, TRUE, 0)</f>
        <v>3.6</v>
      </c>
      <c r="BT53" s="1">
        <f>IF(not(counta(D53:J53)), IFS(AI53="W", 'Round Bonuses'!$F$14, AI53="X", 'Round Bonuses'!$F$13, AH53="X", 'Round Bonuses'!$F$12, AG53="X", 'Round Bonuses'!$F$11, AF53="X", 'Round Bonuses'!$F$10, AE53="X", 'Round Bonuses'!$F$9, AD53="X", 'Round Bonuses'!$F$8, AC53="X", 'Round Bonuses'!$F$7, AB53="X", 'Round Bonuses'!$F$6, TRUE, 0), IF(AA53="X",'Round Bonuses'!$E$7, 0) +IF(AB53="X", 'Round Bonuses'!$E$6, 0)+if(AC53="X",'Round Bonuses'!$E$7, 0)+IF(AD53="X", 'Round Bonuses'!$E$8, 0)+IFS(AI53="W", 'Round Bonuses'!$G$14, AI53="X", 'Round Bonuses'!$G$13, AH53="X", 'Round Bonuses'!$G$12, AG53="X", 'Round Bonuses'!$G$11, AF53="X", 'Round Bonuses'!$G$10, AE53="X", 'Round Bonuses'!$G$9, TRUE, 0))</f>
        <v>3</v>
      </c>
      <c r="BU53" s="1">
        <f>IF(AND(not(counta(D53:I53)),not(counta(AB53:AD53))), IFS(BC53="W", 'Round Bonuses'!$J$14, BC53="X", 'Round Bonuses'!$J$13, BB53="X", 'Round Bonuses'!$J$12, BA53="X", 'Round Bonuses'!$J$11, AZ53="X", 'Round Bonuses'!$J$10, AY53="X", 'Round Bonuses'!$J$9, AX53="X", 'Round Bonuses'!$J$8, AW53="X", 'Round Bonuses'!$J$7, AV53="X", 'Round Bonuses'!$J$6, AU53="X", 'Round Bonuses'!$J$5, AT53="X", 'Round Bonuses'!$J$4, TRUE, 0), SWITCH(AS53, "P", 'Round Bonuses'!$I$4,"B", 'Round Bonuses'!$I$5, 0) +IF(AU53="X", 'Round Bonuses'!$I$5, 0)+IF(AV53="X", 'Round Bonuses'!$I$6, 0)+IF(AW53="X", 'Round Bonuses'!$I$7, 0)+IF(AX53="X", 'Round Bonuses'!$I$8, 0)+IFS(BC53="W", 'Round Bonuses'!$K$14, BC53="X", 'Round Bonuses'!$K$13, BB53="X", 'Round Bonuses'!$K$12, BA53="X", 'Round Bonuses'!$K$11, AZ53="X", 'Round Bonuses'!$K$10, AY53="X", 'Round Bonuses'!$K$9, TRUE, 0))</f>
        <v>0</v>
      </c>
      <c r="BV53" s="54">
        <f t="shared" si="6"/>
        <v>6.6</v>
      </c>
      <c r="BW53" s="1">
        <f t="shared" si="7"/>
        <v>36.73125</v>
      </c>
      <c r="BX53" s="57">
        <f t="shared" si="8"/>
        <v>8.895703125</v>
      </c>
      <c r="BZ53" s="58" t="str">
        <f t="shared" si="9"/>
        <v>Dinamo Zagreb</v>
      </c>
      <c r="CA53" s="1" t="str">
        <f t="shared" si="10"/>
        <v>Croatia</v>
      </c>
      <c r="CB53" s="1">
        <f t="shared" si="11"/>
        <v>8.895703125</v>
      </c>
      <c r="CC53" s="1">
        <f t="shared" si="12"/>
        <v>16</v>
      </c>
      <c r="CD53" s="1" t="s">
        <v>281</v>
      </c>
      <c r="CE53" s="1" t="s">
        <v>48</v>
      </c>
      <c r="CF53" s="49">
        <v>7.242083333333333</v>
      </c>
      <c r="CG53" s="1">
        <v>12.0</v>
      </c>
      <c r="CH53" s="1">
        <f t="shared" si="16"/>
        <v>51</v>
      </c>
      <c r="CI53" s="1" t="str">
        <f t="shared" si="13"/>
        <v>Midtjylland</v>
      </c>
      <c r="CJ53" s="49">
        <f t="shared" ref="CJ53:CK53" si="65">CF53</f>
        <v>7.242083333</v>
      </c>
      <c r="CK53" s="1">
        <f t="shared" si="65"/>
        <v>12</v>
      </c>
      <c r="CO53" s="1" t="str">
        <f t="shared" si="15"/>
        <v>Denmark</v>
      </c>
    </row>
    <row r="54">
      <c r="A54" s="1" t="str">
        <f>'Strength Coefficients'!AJ53</f>
        <v>Domžale</v>
      </c>
      <c r="B54" s="1">
        <f>'Strength Coefficients'!AK53</f>
        <v>0.65</v>
      </c>
      <c r="C54" s="1" t="str">
        <f>'Strength Coefficients'!AL53</f>
        <v>Slovenia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52">
        <f>IFERROR(__xludf.DUMMYFUNCTION("""COMPUTED_VALUE"""),0.0)</f>
        <v>0</v>
      </c>
      <c r="P54" s="1">
        <f>IFERROR(__xludf.DUMMYFUNCTION("""COMPUTED_VALUE"""),0.0)</f>
        <v>0</v>
      </c>
      <c r="Q54" s="1">
        <f>IFERROR(__xludf.DUMMYFUNCTION("""COMPUTED_VALUE"""),0.0)</f>
        <v>0</v>
      </c>
      <c r="R54" s="1">
        <f>IFERROR(__xludf.DUMMYFUNCTION("""COMPUTED_VALUE"""),0.0)</f>
        <v>0</v>
      </c>
      <c r="S54" s="1">
        <f>IFERROR(__xludf.DUMMYFUNCTION("""COMPUTED_VALUE"""),0.0)</f>
        <v>0</v>
      </c>
      <c r="T54" s="1">
        <f>IFERROR(__xludf.DUMMYFUNCTION("""COMPUTED_VALUE"""),0.0)</f>
        <v>0</v>
      </c>
      <c r="U54" s="1">
        <f>IFERROR(__xludf.DUMMYFUNCTION("""COMPUTED_VALUE"""),0.0)</f>
        <v>0</v>
      </c>
      <c r="V54" s="1">
        <f>IFERROR(__xludf.DUMMYFUNCTION("""COMPUTED_VALUE"""),0.0)</f>
        <v>0</v>
      </c>
      <c r="W54" s="1">
        <f>IFERROR(__xludf.DUMMYFUNCTION("""COMPUTED_VALUE"""),0.0)</f>
        <v>0</v>
      </c>
      <c r="X54" s="1">
        <f>IFERROR(__xludf.DUMMYFUNCTION("""COMPUTED_VALUE"""),0.0)</f>
        <v>0</v>
      </c>
      <c r="Y54" s="1">
        <f>IFERROR(__xludf.DUMMYFUNCTION("""COMPUTED_VALUE"""),0.0)</f>
        <v>0</v>
      </c>
      <c r="AA54" s="50"/>
      <c r="AB54" s="1"/>
      <c r="AC54" s="1"/>
      <c r="AD54" s="1"/>
      <c r="AE54" s="1"/>
      <c r="AF54" s="1"/>
      <c r="AG54" s="1"/>
      <c r="AH54" s="1"/>
      <c r="AI54" s="54"/>
      <c r="AJ54" s="1">
        <f>IFERROR(__xludf.DUMMYFUNCTION("""COMPUTED_VALUE"""),0.0)</f>
        <v>0</v>
      </c>
      <c r="AK54" s="1">
        <f>IFERROR(__xludf.DUMMYFUNCTION("""COMPUTED_VALUE"""),0.0)</f>
        <v>0</v>
      </c>
      <c r="AL54" s="1">
        <f>IFERROR(__xludf.DUMMYFUNCTION("""COMPUTED_VALUE"""),0.0)</f>
        <v>0</v>
      </c>
      <c r="AM54" s="1">
        <f>IFERROR(__xludf.DUMMYFUNCTION("""COMPUTED_VALUE"""),0.0)</f>
        <v>0</v>
      </c>
      <c r="AN54" s="1">
        <f>IFERROR(__xludf.DUMMYFUNCTION("""COMPUTED_VALUE"""),0.0)</f>
        <v>0</v>
      </c>
      <c r="AO54" s="1">
        <f>IFERROR(__xludf.DUMMYFUNCTION("""COMPUTED_VALUE"""),0.0)</f>
        <v>0</v>
      </c>
      <c r="AP54" s="1">
        <f>IFERROR(__xludf.DUMMYFUNCTION("""COMPUTED_VALUE"""),0.0)</f>
        <v>0</v>
      </c>
      <c r="AQ54" s="1">
        <f>IFERROR(__xludf.DUMMYFUNCTION("""COMPUTED_VALUE"""),0.0)</f>
        <v>0</v>
      </c>
      <c r="AT54" s="1" t="str">
        <f>IFERROR(__xludf.DUMMYFUNCTION("""COMPUTED_VALUE"""),"X")</f>
        <v>X</v>
      </c>
      <c r="AU54" s="1" t="str">
        <f>IFERROR(__xludf.DUMMYFUNCTION("""COMPUTED_VALUE"""),"X")</f>
        <v>X</v>
      </c>
      <c r="AV54" s="1" t="str">
        <f>IFERROR(__xludf.DUMMYFUNCTION("""COMPUTED_VALUE"""),"X")</f>
        <v>X</v>
      </c>
      <c r="AW54" s="1"/>
      <c r="AX54" s="1"/>
      <c r="AY54" s="1"/>
      <c r="AZ54" s="1"/>
      <c r="BA54" s="1"/>
      <c r="BB54" s="1"/>
      <c r="BC54" s="54"/>
      <c r="BD54" s="1">
        <f>IFERROR(__xludf.DUMMYFUNCTION("""COMPUTED_VALUE"""),3.9199999999999995)</f>
        <v>3.92</v>
      </c>
      <c r="BE54" s="1">
        <f>IFERROR(__xludf.DUMMYFUNCTION("""COMPUTED_VALUE"""),3.3075)</f>
        <v>3.3075</v>
      </c>
      <c r="BF54" s="1">
        <f>IFERROR(__xludf.DUMMYFUNCTION("""COMPUTED_VALUE"""),2.125)</f>
        <v>2.125</v>
      </c>
      <c r="BG54" s="1">
        <f>IFERROR(__xludf.DUMMYFUNCTION("""COMPUTED_VALUE"""),0.0)</f>
        <v>0</v>
      </c>
      <c r="BH54" s="1">
        <f>IFERROR(__xludf.DUMMYFUNCTION("""COMPUTED_VALUE"""),0.0)</f>
        <v>0</v>
      </c>
      <c r="BI54" s="1">
        <f>IFERROR(__xludf.DUMMYFUNCTION("""COMPUTED_VALUE"""),0.0)</f>
        <v>0</v>
      </c>
      <c r="BJ54" s="1">
        <f>IFERROR(__xludf.DUMMYFUNCTION("""COMPUTED_VALUE"""),0.0)</f>
        <v>0</v>
      </c>
      <c r="BK54" s="1">
        <f>IFERROR(__xludf.DUMMYFUNCTION("""COMPUTED_VALUE"""),0.0)</f>
        <v>0</v>
      </c>
      <c r="BL54" s="1">
        <f>IFERROR(__xludf.DUMMYFUNCTION("""COMPUTED_VALUE"""),0.0)</f>
        <v>0</v>
      </c>
      <c r="BM54" s="1">
        <f>IFERROR(__xludf.DUMMYFUNCTION("""COMPUTED_VALUE"""),0.0)</f>
        <v>0</v>
      </c>
      <c r="BO54" s="52">
        <f t="shared" si="2"/>
        <v>0</v>
      </c>
      <c r="BP54" s="1">
        <f t="shared" si="3"/>
        <v>0</v>
      </c>
      <c r="BQ54" s="1">
        <f t="shared" si="4"/>
        <v>6</v>
      </c>
      <c r="BR54" s="54">
        <f t="shared" si="5"/>
        <v>6</v>
      </c>
      <c r="BS54" s="1">
        <f>IFS(N54="W", 'Round Bonuses'!$C$13, N54="X", 'Round Bonuses'!$C$12, M54="X", 'Round Bonuses'!$C$11, L54="X", 'Round Bonuses'!$C$10, K54="X", 'Round Bonuses'!$C$9, J54="X", 'Round Bonuses'!$C$8, I54="X", 'Round Bonuses'!$C$7, H54="X", 'Round Bonuses'!$C$6, G54="X", 'Round Bonuses'!$C$5, F54="X", 'Round Bonuses'!$C$4, E54="X", 'Round Bonuses'!$C$3, D54="X", 'Round Bonuses'!$C$3, TRUE, 0)</f>
        <v>0</v>
      </c>
      <c r="BT54" s="1">
        <f>IF(not(counta(D54:J54)), IFS(AI54="W", 'Round Bonuses'!$F$14, AI54="X", 'Round Bonuses'!$F$13, AH54="X", 'Round Bonuses'!$F$12, AG54="X", 'Round Bonuses'!$F$11, AF54="X", 'Round Bonuses'!$F$10, AE54="X", 'Round Bonuses'!$F$9, AD54="X", 'Round Bonuses'!$F$8, AC54="X", 'Round Bonuses'!$F$7, AB54="X", 'Round Bonuses'!$F$6, TRUE, 0), IF(AA54="X",'Round Bonuses'!$E$7, 0) +IF(AB54="X", 'Round Bonuses'!$E$6, 0)+if(AC54="X",'Round Bonuses'!$E$7, 0)+IF(AD54="X", 'Round Bonuses'!$E$8, 0)+IFS(AI54="W", 'Round Bonuses'!$G$14, AI54="X", 'Round Bonuses'!$G$13, AH54="X", 'Round Bonuses'!$G$12, AG54="X", 'Round Bonuses'!$G$11, AF54="X", 'Round Bonuses'!$G$10, AE54="X", 'Round Bonuses'!$G$9, TRUE, 0))</f>
        <v>0</v>
      </c>
      <c r="BU54" s="1">
        <f>IF(AND(not(counta(D54:I54)),not(counta(AB54:AD54))), IFS(BC54="W", 'Round Bonuses'!$J$14, BC54="X", 'Round Bonuses'!$J$13, BB54="X", 'Round Bonuses'!$J$12, BA54="X", 'Round Bonuses'!$J$11, AZ54="X", 'Round Bonuses'!$J$10, AY54="X", 'Round Bonuses'!$J$9, AX54="X", 'Round Bonuses'!$J$8, AW54="X", 'Round Bonuses'!$J$7, AV54="X", 'Round Bonuses'!$J$6, AU54="X", 'Round Bonuses'!$J$5, AT54="X", 'Round Bonuses'!$J$4, TRUE, 0), SWITCH(AS54, "P", 'Round Bonuses'!$I$4,"B", 'Round Bonuses'!$I$5, 0) +IF(AU54="X", 'Round Bonuses'!$I$5, 0)+IF(AV54="X", 'Round Bonuses'!$I$6, 0)+IF(AW54="X", 'Round Bonuses'!$I$7, 0)+IF(AX54="X", 'Round Bonuses'!$I$8, 0)+IFS(BC54="W", 'Round Bonuses'!$K$14, BC54="X", 'Round Bonuses'!$K$13, BB54="X", 'Round Bonuses'!$K$12, BA54="X", 'Round Bonuses'!$K$11, AZ54="X", 'Round Bonuses'!$K$10, AY54="X", 'Round Bonuses'!$K$9, TRUE, 0))</f>
        <v>0.7</v>
      </c>
      <c r="BV54" s="54">
        <f t="shared" si="6"/>
        <v>0.7</v>
      </c>
      <c r="BW54" s="1">
        <f t="shared" si="7"/>
        <v>9.3525</v>
      </c>
      <c r="BX54" s="57">
        <f t="shared" si="8"/>
        <v>2.25875</v>
      </c>
      <c r="BZ54" s="58" t="str">
        <f t="shared" si="9"/>
        <v>Domžale</v>
      </c>
      <c r="CA54" s="1" t="str">
        <f t="shared" si="10"/>
        <v>Slovenia</v>
      </c>
      <c r="CB54" s="1">
        <f t="shared" si="11"/>
        <v>2.25875</v>
      </c>
      <c r="CC54" s="1">
        <f t="shared" si="12"/>
        <v>6</v>
      </c>
      <c r="CD54" s="1" t="s">
        <v>199</v>
      </c>
      <c r="CE54" s="1" t="s">
        <v>168</v>
      </c>
      <c r="CF54" s="49">
        <v>7.2418125</v>
      </c>
      <c r="CG54" s="1">
        <v>20.0</v>
      </c>
      <c r="CH54" s="1">
        <f t="shared" si="16"/>
        <v>52</v>
      </c>
      <c r="CI54" s="1" t="str">
        <f t="shared" si="13"/>
        <v>Bodø/Glimt</v>
      </c>
      <c r="CJ54" s="49">
        <f t="shared" ref="CJ54:CK54" si="66">CF54</f>
        <v>7.2418125</v>
      </c>
      <c r="CK54" s="1">
        <f t="shared" si="66"/>
        <v>20</v>
      </c>
      <c r="CO54" s="1" t="str">
        <f t="shared" si="15"/>
        <v>Norway</v>
      </c>
    </row>
    <row r="55">
      <c r="A55" s="1" t="str">
        <f>'Strength Coefficients'!AJ54</f>
        <v>Drita</v>
      </c>
      <c r="B55" s="1">
        <f>'Strength Coefficients'!AK54</f>
        <v>0.47</v>
      </c>
      <c r="C55" s="1" t="str">
        <f>'Strength Coefficients'!AL54</f>
        <v>Kosovo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52">
        <f>IFERROR(__xludf.DUMMYFUNCTION("""COMPUTED_VALUE"""),0.0)</f>
        <v>0</v>
      </c>
      <c r="P55" s="1">
        <f>IFERROR(__xludf.DUMMYFUNCTION("""COMPUTED_VALUE"""),0.0)</f>
        <v>0</v>
      </c>
      <c r="Q55" s="1">
        <f>IFERROR(__xludf.DUMMYFUNCTION("""COMPUTED_VALUE"""),0.0)</f>
        <v>0</v>
      </c>
      <c r="R55" s="1">
        <f>IFERROR(__xludf.DUMMYFUNCTION("""COMPUTED_VALUE"""),0.0)</f>
        <v>0</v>
      </c>
      <c r="S55" s="1">
        <f>IFERROR(__xludf.DUMMYFUNCTION("""COMPUTED_VALUE"""),0.0)</f>
        <v>0</v>
      </c>
      <c r="T55" s="1">
        <f>IFERROR(__xludf.DUMMYFUNCTION("""COMPUTED_VALUE"""),0.0)</f>
        <v>0</v>
      </c>
      <c r="U55" s="1">
        <f>IFERROR(__xludf.DUMMYFUNCTION("""COMPUTED_VALUE"""),0.0)</f>
        <v>0</v>
      </c>
      <c r="V55" s="1">
        <f>IFERROR(__xludf.DUMMYFUNCTION("""COMPUTED_VALUE"""),0.0)</f>
        <v>0</v>
      </c>
      <c r="W55" s="1">
        <f>IFERROR(__xludf.DUMMYFUNCTION("""COMPUTED_VALUE"""),0.0)</f>
        <v>0</v>
      </c>
      <c r="X55" s="1">
        <f>IFERROR(__xludf.DUMMYFUNCTION("""COMPUTED_VALUE"""),0.0)</f>
        <v>0</v>
      </c>
      <c r="Y55" s="1">
        <f>IFERROR(__xludf.DUMMYFUNCTION("""COMPUTED_VALUE"""),0.0)</f>
        <v>0</v>
      </c>
      <c r="AA55" s="50"/>
      <c r="AB55" s="1"/>
      <c r="AC55" s="1"/>
      <c r="AD55" s="1"/>
      <c r="AE55" s="1"/>
      <c r="AF55" s="1"/>
      <c r="AG55" s="1"/>
      <c r="AH55" s="1"/>
      <c r="AI55" s="54"/>
      <c r="AJ55" s="1">
        <f>IFERROR(__xludf.DUMMYFUNCTION("""COMPUTED_VALUE"""),0.0)</f>
        <v>0</v>
      </c>
      <c r="AK55" s="1">
        <f>IFERROR(__xludf.DUMMYFUNCTION("""COMPUTED_VALUE"""),0.0)</f>
        <v>0</v>
      </c>
      <c r="AL55" s="1">
        <f>IFERROR(__xludf.DUMMYFUNCTION("""COMPUTED_VALUE"""),0.0)</f>
        <v>0</v>
      </c>
      <c r="AM55" s="1">
        <f>IFERROR(__xludf.DUMMYFUNCTION("""COMPUTED_VALUE"""),0.0)</f>
        <v>0</v>
      </c>
      <c r="AN55" s="1">
        <f>IFERROR(__xludf.DUMMYFUNCTION("""COMPUTED_VALUE"""),0.0)</f>
        <v>0</v>
      </c>
      <c r="AO55" s="1">
        <f>IFERROR(__xludf.DUMMYFUNCTION("""COMPUTED_VALUE"""),0.0)</f>
        <v>0</v>
      </c>
      <c r="AP55" s="1">
        <f>IFERROR(__xludf.DUMMYFUNCTION("""COMPUTED_VALUE"""),0.0)</f>
        <v>0</v>
      </c>
      <c r="AQ55" s="1">
        <f>IFERROR(__xludf.DUMMYFUNCTION("""COMPUTED_VALUE"""),0.0)</f>
        <v>0</v>
      </c>
      <c r="AT55" s="1" t="str">
        <f>IFERROR(__xludf.DUMMYFUNCTION("""COMPUTED_VALUE"""),"X")</f>
        <v>X</v>
      </c>
      <c r="AU55" s="1" t="str">
        <f>IFERROR(__xludf.DUMMYFUNCTION("""COMPUTED_VALUE"""),"X")</f>
        <v>X</v>
      </c>
      <c r="AV55" s="1"/>
      <c r="AW55" s="1"/>
      <c r="AX55" s="1"/>
      <c r="AY55" s="1"/>
      <c r="AZ55" s="1"/>
      <c r="BA55" s="1"/>
      <c r="BB55" s="1"/>
      <c r="BC55" s="54"/>
      <c r="BD55" s="1">
        <f>IFERROR(__xludf.DUMMYFUNCTION("""COMPUTED_VALUE"""),3.96)</f>
        <v>3.96</v>
      </c>
      <c r="BE55" s="1">
        <f>IFERROR(__xludf.DUMMYFUNCTION("""COMPUTED_VALUE"""),2.455)</f>
        <v>2.455</v>
      </c>
      <c r="BF55" s="1">
        <f>IFERROR(__xludf.DUMMYFUNCTION("""COMPUTED_VALUE"""),0.0)</f>
        <v>0</v>
      </c>
      <c r="BG55" s="1">
        <f>IFERROR(__xludf.DUMMYFUNCTION("""COMPUTED_VALUE"""),0.0)</f>
        <v>0</v>
      </c>
      <c r="BH55" s="1">
        <f>IFERROR(__xludf.DUMMYFUNCTION("""COMPUTED_VALUE"""),0.0)</f>
        <v>0</v>
      </c>
      <c r="BI55" s="1">
        <f>IFERROR(__xludf.DUMMYFUNCTION("""COMPUTED_VALUE"""),0.0)</f>
        <v>0</v>
      </c>
      <c r="BJ55" s="1">
        <f>IFERROR(__xludf.DUMMYFUNCTION("""COMPUTED_VALUE"""),0.0)</f>
        <v>0</v>
      </c>
      <c r="BK55" s="1">
        <f>IFERROR(__xludf.DUMMYFUNCTION("""COMPUTED_VALUE"""),0.0)</f>
        <v>0</v>
      </c>
      <c r="BL55" s="1">
        <f>IFERROR(__xludf.DUMMYFUNCTION("""COMPUTED_VALUE"""),0.0)</f>
        <v>0</v>
      </c>
      <c r="BM55" s="1">
        <f>IFERROR(__xludf.DUMMYFUNCTION("""COMPUTED_VALUE"""),0.0)</f>
        <v>0</v>
      </c>
      <c r="BO55" s="52">
        <f t="shared" si="2"/>
        <v>0</v>
      </c>
      <c r="BP55" s="1">
        <f t="shared" si="3"/>
        <v>0</v>
      </c>
      <c r="BQ55" s="1">
        <f t="shared" si="4"/>
        <v>4</v>
      </c>
      <c r="BR55" s="54">
        <f t="shared" si="5"/>
        <v>4</v>
      </c>
      <c r="BS55" s="1">
        <f>IFS(N55="W", 'Round Bonuses'!$C$13, N55="X", 'Round Bonuses'!$C$12, M55="X", 'Round Bonuses'!$C$11, L55="X", 'Round Bonuses'!$C$10, K55="X", 'Round Bonuses'!$C$9, J55="X", 'Round Bonuses'!$C$8, I55="X", 'Round Bonuses'!$C$7, H55="X", 'Round Bonuses'!$C$6, G55="X", 'Round Bonuses'!$C$5, F55="X", 'Round Bonuses'!$C$4, E55="X", 'Round Bonuses'!$C$3, D55="X", 'Round Bonuses'!$C$3, TRUE, 0)</f>
        <v>0</v>
      </c>
      <c r="BT55" s="1">
        <f>IF(not(counta(D55:J55)), IFS(AI55="W", 'Round Bonuses'!$F$14, AI55="X", 'Round Bonuses'!$F$13, AH55="X", 'Round Bonuses'!$F$12, AG55="X", 'Round Bonuses'!$F$11, AF55="X", 'Round Bonuses'!$F$10, AE55="X", 'Round Bonuses'!$F$9, AD55="X", 'Round Bonuses'!$F$8, AC55="X", 'Round Bonuses'!$F$7, AB55="X", 'Round Bonuses'!$F$6, TRUE, 0), IF(AA55="X",'Round Bonuses'!$E$7, 0) +IF(AB55="X", 'Round Bonuses'!$E$6, 0)+if(AC55="X",'Round Bonuses'!$E$7, 0)+IF(AD55="X", 'Round Bonuses'!$E$8, 0)+IFS(AI55="W", 'Round Bonuses'!$G$14, AI55="X", 'Round Bonuses'!$G$13, AH55="X", 'Round Bonuses'!$G$12, AG55="X", 'Round Bonuses'!$G$11, AF55="X", 'Round Bonuses'!$G$10, AE55="X", 'Round Bonuses'!$G$9, TRUE, 0))</f>
        <v>0</v>
      </c>
      <c r="BU55" s="1">
        <f>IF(AND(not(counta(D55:I55)),not(counta(AB55:AD55))), IFS(BC55="W", 'Round Bonuses'!$J$14, BC55="X", 'Round Bonuses'!$J$13, BB55="X", 'Round Bonuses'!$J$12, BA55="X", 'Round Bonuses'!$J$11, AZ55="X", 'Round Bonuses'!$J$10, AY55="X", 'Round Bonuses'!$J$9, AX55="X", 'Round Bonuses'!$J$8, AW55="X", 'Round Bonuses'!$J$7, AV55="X", 'Round Bonuses'!$J$6, AU55="X", 'Round Bonuses'!$J$5, AT55="X", 'Round Bonuses'!$J$4, TRUE, 0), SWITCH(AS55, "P", 'Round Bonuses'!$I$4,"B", 'Round Bonuses'!$I$5, 0) +IF(AU55="X", 'Round Bonuses'!$I$5, 0)+IF(AV55="X", 'Round Bonuses'!$I$6, 0)+IF(AW55="X", 'Round Bonuses'!$I$7, 0)+IF(AX55="X", 'Round Bonuses'!$I$8, 0)+IFS(BC55="W", 'Round Bonuses'!$K$14, BC55="X", 'Round Bonuses'!$K$13, BB55="X", 'Round Bonuses'!$K$12, BA55="X", 'Round Bonuses'!$K$11, AZ55="X", 'Round Bonuses'!$K$10, AY55="X", 'Round Bonuses'!$K$9, TRUE, 0))</f>
        <v>0.4</v>
      </c>
      <c r="BV55" s="54">
        <f t="shared" si="6"/>
        <v>0.4</v>
      </c>
      <c r="BW55" s="1">
        <f t="shared" si="7"/>
        <v>6.415</v>
      </c>
      <c r="BX55" s="57">
        <f t="shared" si="8"/>
        <v>2.00375</v>
      </c>
      <c r="BZ55" s="58" t="str">
        <f t="shared" si="9"/>
        <v>Drita</v>
      </c>
      <c r="CA55" s="1" t="str">
        <f t="shared" si="10"/>
        <v>Kosovo</v>
      </c>
      <c r="CB55" s="1">
        <f t="shared" si="11"/>
        <v>2.00375</v>
      </c>
      <c r="CC55" s="1">
        <f t="shared" si="12"/>
        <v>4</v>
      </c>
      <c r="CD55" s="1" t="s">
        <v>187</v>
      </c>
      <c r="CE55" s="1" t="s">
        <v>91</v>
      </c>
      <c r="CF55" s="49">
        <v>7.196666666666666</v>
      </c>
      <c r="CG55" s="1">
        <v>6.0</v>
      </c>
      <c r="CH55" s="1">
        <f t="shared" si="16"/>
        <v>53</v>
      </c>
      <c r="CI55" s="1" t="str">
        <f t="shared" si="13"/>
        <v>Beşiktaş</v>
      </c>
      <c r="CJ55" s="49">
        <f t="shared" ref="CJ55:CK55" si="67">CF55</f>
        <v>7.196666667</v>
      </c>
      <c r="CK55" s="1">
        <f t="shared" si="67"/>
        <v>6</v>
      </c>
      <c r="CO55" s="1" t="str">
        <f t="shared" si="15"/>
        <v>Turkey</v>
      </c>
    </row>
    <row r="56">
      <c r="A56" s="1" t="str">
        <f>'Strength Coefficients'!AJ55</f>
        <v>Dundalk</v>
      </c>
      <c r="B56" s="1">
        <f>'Strength Coefficients'!AK55</f>
        <v>0.56</v>
      </c>
      <c r="C56" s="1" t="str">
        <f>'Strength Coefficients'!AL55</f>
        <v>Republic of Ireland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52">
        <f>IFERROR(__xludf.DUMMYFUNCTION("""COMPUTED_VALUE"""),0.0)</f>
        <v>0</v>
      </c>
      <c r="P56" s="1">
        <f>IFERROR(__xludf.DUMMYFUNCTION("""COMPUTED_VALUE"""),0.0)</f>
        <v>0</v>
      </c>
      <c r="Q56" s="1">
        <f>IFERROR(__xludf.DUMMYFUNCTION("""COMPUTED_VALUE"""),0.0)</f>
        <v>0</v>
      </c>
      <c r="R56" s="1">
        <f>IFERROR(__xludf.DUMMYFUNCTION("""COMPUTED_VALUE"""),0.0)</f>
        <v>0</v>
      </c>
      <c r="S56" s="1">
        <f>IFERROR(__xludf.DUMMYFUNCTION("""COMPUTED_VALUE"""),0.0)</f>
        <v>0</v>
      </c>
      <c r="T56" s="1">
        <f>IFERROR(__xludf.DUMMYFUNCTION("""COMPUTED_VALUE"""),0.0)</f>
        <v>0</v>
      </c>
      <c r="U56" s="1">
        <f>IFERROR(__xludf.DUMMYFUNCTION("""COMPUTED_VALUE"""),0.0)</f>
        <v>0</v>
      </c>
      <c r="V56" s="1">
        <f>IFERROR(__xludf.DUMMYFUNCTION("""COMPUTED_VALUE"""),0.0)</f>
        <v>0</v>
      </c>
      <c r="W56" s="1">
        <f>IFERROR(__xludf.DUMMYFUNCTION("""COMPUTED_VALUE"""),0.0)</f>
        <v>0</v>
      </c>
      <c r="X56" s="1">
        <f>IFERROR(__xludf.DUMMYFUNCTION("""COMPUTED_VALUE"""),0.0)</f>
        <v>0</v>
      </c>
      <c r="Y56" s="1">
        <f>IFERROR(__xludf.DUMMYFUNCTION("""COMPUTED_VALUE"""),0.0)</f>
        <v>0</v>
      </c>
      <c r="AA56" s="50"/>
      <c r="AB56" s="1"/>
      <c r="AC56" s="1"/>
      <c r="AD56" s="1"/>
      <c r="AE56" s="1"/>
      <c r="AF56" s="1"/>
      <c r="AG56" s="1"/>
      <c r="AH56" s="1"/>
      <c r="AI56" s="54"/>
      <c r="AJ56" s="1">
        <f>IFERROR(__xludf.DUMMYFUNCTION("""COMPUTED_VALUE"""),0.0)</f>
        <v>0</v>
      </c>
      <c r="AK56" s="1">
        <f>IFERROR(__xludf.DUMMYFUNCTION("""COMPUTED_VALUE"""),0.0)</f>
        <v>0</v>
      </c>
      <c r="AL56" s="1">
        <f>IFERROR(__xludf.DUMMYFUNCTION("""COMPUTED_VALUE"""),0.0)</f>
        <v>0</v>
      </c>
      <c r="AM56" s="1">
        <f>IFERROR(__xludf.DUMMYFUNCTION("""COMPUTED_VALUE"""),0.0)</f>
        <v>0</v>
      </c>
      <c r="AN56" s="1">
        <f>IFERROR(__xludf.DUMMYFUNCTION("""COMPUTED_VALUE"""),0.0)</f>
        <v>0</v>
      </c>
      <c r="AO56" s="1">
        <f>IFERROR(__xludf.DUMMYFUNCTION("""COMPUTED_VALUE"""),0.0)</f>
        <v>0</v>
      </c>
      <c r="AP56" s="1">
        <f>IFERROR(__xludf.DUMMYFUNCTION("""COMPUTED_VALUE"""),0.0)</f>
        <v>0</v>
      </c>
      <c r="AQ56" s="1">
        <f>IFERROR(__xludf.DUMMYFUNCTION("""COMPUTED_VALUE"""),0.0)</f>
        <v>0</v>
      </c>
      <c r="AT56" s="1" t="str">
        <f>IFERROR(__xludf.DUMMYFUNCTION("""COMPUTED_VALUE"""),"X")</f>
        <v>X</v>
      </c>
      <c r="AU56" s="1" t="str">
        <f>IFERROR(__xludf.DUMMYFUNCTION("""COMPUTED_VALUE"""),"X")</f>
        <v>X</v>
      </c>
      <c r="AV56" s="1" t="str">
        <f>IFERROR(__xludf.DUMMYFUNCTION("""COMPUTED_VALUE"""),"X")</f>
        <v>X</v>
      </c>
      <c r="AW56" s="1"/>
      <c r="AX56" s="1"/>
      <c r="AY56" s="1"/>
      <c r="AZ56" s="1"/>
      <c r="BA56" s="1"/>
      <c r="BB56" s="1"/>
      <c r="BC56" s="54"/>
      <c r="BD56" s="1">
        <f>IFERROR(__xludf.DUMMYFUNCTION("""COMPUTED_VALUE"""),4.3125)</f>
        <v>4.3125</v>
      </c>
      <c r="BE56" s="1">
        <f>IFERROR(__xludf.DUMMYFUNCTION("""COMPUTED_VALUE"""),2.94)</f>
        <v>2.94</v>
      </c>
      <c r="BF56" s="1">
        <f>IFERROR(__xludf.DUMMYFUNCTION("""COMPUTED_VALUE"""),2.485)</f>
        <v>2.485</v>
      </c>
      <c r="BG56" s="1">
        <f>IFERROR(__xludf.DUMMYFUNCTION("""COMPUTED_VALUE"""),0.0)</f>
        <v>0</v>
      </c>
      <c r="BH56" s="1">
        <f>IFERROR(__xludf.DUMMYFUNCTION("""COMPUTED_VALUE"""),0.0)</f>
        <v>0</v>
      </c>
      <c r="BI56" s="1">
        <f>IFERROR(__xludf.DUMMYFUNCTION("""COMPUTED_VALUE"""),0.0)</f>
        <v>0</v>
      </c>
      <c r="BJ56" s="1">
        <f>IFERROR(__xludf.DUMMYFUNCTION("""COMPUTED_VALUE"""),0.0)</f>
        <v>0</v>
      </c>
      <c r="BK56" s="1">
        <f>IFERROR(__xludf.DUMMYFUNCTION("""COMPUTED_VALUE"""),0.0)</f>
        <v>0</v>
      </c>
      <c r="BL56" s="1">
        <f>IFERROR(__xludf.DUMMYFUNCTION("""COMPUTED_VALUE"""),0.0)</f>
        <v>0</v>
      </c>
      <c r="BM56" s="1">
        <f>IFERROR(__xludf.DUMMYFUNCTION("""COMPUTED_VALUE"""),0.0)</f>
        <v>0</v>
      </c>
      <c r="BO56" s="52">
        <f t="shared" si="2"/>
        <v>0</v>
      </c>
      <c r="BP56" s="1">
        <f t="shared" si="3"/>
        <v>0</v>
      </c>
      <c r="BQ56" s="1">
        <f t="shared" si="4"/>
        <v>6</v>
      </c>
      <c r="BR56" s="54">
        <f t="shared" si="5"/>
        <v>6</v>
      </c>
      <c r="BS56" s="1">
        <f>IFS(N56="W", 'Round Bonuses'!$C$13, N56="X", 'Round Bonuses'!$C$12, M56="X", 'Round Bonuses'!$C$11, L56="X", 'Round Bonuses'!$C$10, K56="X", 'Round Bonuses'!$C$9, J56="X", 'Round Bonuses'!$C$8, I56="X", 'Round Bonuses'!$C$7, H56="X", 'Round Bonuses'!$C$6, G56="X", 'Round Bonuses'!$C$5, F56="X", 'Round Bonuses'!$C$4, E56="X", 'Round Bonuses'!$C$3, D56="X", 'Round Bonuses'!$C$3, TRUE, 0)</f>
        <v>0</v>
      </c>
      <c r="BT56" s="1">
        <f>IF(not(counta(D56:J56)), IFS(AI56="W", 'Round Bonuses'!$F$14, AI56="X", 'Round Bonuses'!$F$13, AH56="X", 'Round Bonuses'!$F$12, AG56="X", 'Round Bonuses'!$F$11, AF56="X", 'Round Bonuses'!$F$10, AE56="X", 'Round Bonuses'!$F$9, AD56="X", 'Round Bonuses'!$F$8, AC56="X", 'Round Bonuses'!$F$7, AB56="X", 'Round Bonuses'!$F$6, TRUE, 0), IF(AA56="X",'Round Bonuses'!$E$7, 0) +IF(AB56="X", 'Round Bonuses'!$E$6, 0)+if(AC56="X",'Round Bonuses'!$E$7, 0)+IF(AD56="X", 'Round Bonuses'!$E$8, 0)+IFS(AI56="W", 'Round Bonuses'!$G$14, AI56="X", 'Round Bonuses'!$G$13, AH56="X", 'Round Bonuses'!$G$12, AG56="X", 'Round Bonuses'!$G$11, AF56="X", 'Round Bonuses'!$G$10, AE56="X", 'Round Bonuses'!$G$9, TRUE, 0))</f>
        <v>0</v>
      </c>
      <c r="BU56" s="1">
        <f>IF(AND(not(counta(D56:I56)),not(counta(AB56:AD56))), IFS(BC56="W", 'Round Bonuses'!$J$14, BC56="X", 'Round Bonuses'!$J$13, BB56="X", 'Round Bonuses'!$J$12, BA56="X", 'Round Bonuses'!$J$11, AZ56="X", 'Round Bonuses'!$J$10, AY56="X", 'Round Bonuses'!$J$9, AX56="X", 'Round Bonuses'!$J$8, AW56="X", 'Round Bonuses'!$J$7, AV56="X", 'Round Bonuses'!$J$6, AU56="X", 'Round Bonuses'!$J$5, AT56="X", 'Round Bonuses'!$J$4, TRUE, 0), SWITCH(AS56, "P", 'Round Bonuses'!$I$4,"B", 'Round Bonuses'!$I$5, 0) +IF(AU56="X", 'Round Bonuses'!$I$5, 0)+IF(AV56="X", 'Round Bonuses'!$I$6, 0)+IF(AW56="X", 'Round Bonuses'!$I$7, 0)+IF(AX56="X", 'Round Bonuses'!$I$8, 0)+IFS(BC56="W", 'Round Bonuses'!$K$14, BC56="X", 'Round Bonuses'!$K$13, BB56="X", 'Round Bonuses'!$K$12, BA56="X", 'Round Bonuses'!$K$11, AZ56="X", 'Round Bonuses'!$K$10, AY56="X", 'Round Bonuses'!$K$9, TRUE, 0))</f>
        <v>0.7</v>
      </c>
      <c r="BV56" s="54">
        <f t="shared" si="6"/>
        <v>0.7</v>
      </c>
      <c r="BW56" s="1">
        <f t="shared" si="7"/>
        <v>9.7375</v>
      </c>
      <c r="BX56" s="57">
        <f t="shared" si="8"/>
        <v>2.322916667</v>
      </c>
      <c r="BZ56" s="58" t="str">
        <f t="shared" si="9"/>
        <v>Dundalk</v>
      </c>
      <c r="CA56" s="1" t="str">
        <f t="shared" si="10"/>
        <v>Republic of Ireland</v>
      </c>
      <c r="CB56" s="1">
        <f t="shared" si="11"/>
        <v>2.322916667</v>
      </c>
      <c r="CC56" s="1">
        <f t="shared" si="12"/>
        <v>6</v>
      </c>
      <c r="CD56" s="1" t="s">
        <v>270</v>
      </c>
      <c r="CE56" s="1" t="s">
        <v>86</v>
      </c>
      <c r="CF56" s="49">
        <v>6.9402083333333335</v>
      </c>
      <c r="CG56" s="1">
        <v>12.0</v>
      </c>
      <c r="CH56" s="1">
        <f t="shared" si="16"/>
        <v>54</v>
      </c>
      <c r="CI56" s="1" t="str">
        <f t="shared" si="13"/>
        <v>Sparta Prague</v>
      </c>
      <c r="CJ56" s="49">
        <f t="shared" ref="CJ56:CK56" si="68">CF56</f>
        <v>6.940208333</v>
      </c>
      <c r="CK56" s="1">
        <f t="shared" si="68"/>
        <v>12</v>
      </c>
      <c r="CO56" s="1" t="str">
        <f t="shared" si="15"/>
        <v>Czech Republic</v>
      </c>
    </row>
    <row r="57">
      <c r="A57" s="1" t="str">
        <f>'Strength Coefficients'!AJ56</f>
        <v>Dynamo Brest</v>
      </c>
      <c r="B57" s="1">
        <f>'Strength Coefficients'!AK56</f>
        <v>0.72</v>
      </c>
      <c r="C57" s="1" t="str">
        <f>'Strength Coefficients'!AL56</f>
        <v>Belarus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52">
        <f>IFERROR(__xludf.DUMMYFUNCTION("""COMPUTED_VALUE"""),0.0)</f>
        <v>0</v>
      </c>
      <c r="P57" s="1">
        <f>IFERROR(__xludf.DUMMYFUNCTION("""COMPUTED_VALUE"""),0.0)</f>
        <v>0</v>
      </c>
      <c r="Q57" s="1">
        <f>IFERROR(__xludf.DUMMYFUNCTION("""COMPUTED_VALUE"""),0.0)</f>
        <v>0</v>
      </c>
      <c r="R57" s="1">
        <f>IFERROR(__xludf.DUMMYFUNCTION("""COMPUTED_VALUE"""),0.0)</f>
        <v>0</v>
      </c>
      <c r="S57" s="1">
        <f>IFERROR(__xludf.DUMMYFUNCTION("""COMPUTED_VALUE"""),0.0)</f>
        <v>0</v>
      </c>
      <c r="T57" s="1">
        <f>IFERROR(__xludf.DUMMYFUNCTION("""COMPUTED_VALUE"""),0.0)</f>
        <v>0</v>
      </c>
      <c r="U57" s="1">
        <f>IFERROR(__xludf.DUMMYFUNCTION("""COMPUTED_VALUE"""),0.0)</f>
        <v>0</v>
      </c>
      <c r="V57" s="1">
        <f>IFERROR(__xludf.DUMMYFUNCTION("""COMPUTED_VALUE"""),0.0)</f>
        <v>0</v>
      </c>
      <c r="W57" s="1">
        <f>IFERROR(__xludf.DUMMYFUNCTION("""COMPUTED_VALUE"""),0.0)</f>
        <v>0</v>
      </c>
      <c r="X57" s="1">
        <f>IFERROR(__xludf.DUMMYFUNCTION("""COMPUTED_VALUE"""),0.0)</f>
        <v>0</v>
      </c>
      <c r="Y57" s="1">
        <f>IFERROR(__xludf.DUMMYFUNCTION("""COMPUTED_VALUE"""),0.0)</f>
        <v>0</v>
      </c>
      <c r="AA57" s="50"/>
      <c r="AB57" s="1"/>
      <c r="AC57" s="1"/>
      <c r="AD57" s="1"/>
      <c r="AE57" s="1"/>
      <c r="AF57" s="1"/>
      <c r="AG57" s="1"/>
      <c r="AH57" s="1"/>
      <c r="AI57" s="54"/>
      <c r="AJ57" s="1">
        <f>IFERROR(__xludf.DUMMYFUNCTION("""COMPUTED_VALUE"""),0.0)</f>
        <v>0</v>
      </c>
      <c r="AK57" s="1">
        <f>IFERROR(__xludf.DUMMYFUNCTION("""COMPUTED_VALUE"""),0.0)</f>
        <v>0</v>
      </c>
      <c r="AL57" s="1">
        <f>IFERROR(__xludf.DUMMYFUNCTION("""COMPUTED_VALUE"""),0.0)</f>
        <v>0</v>
      </c>
      <c r="AM57" s="1">
        <f>IFERROR(__xludf.DUMMYFUNCTION("""COMPUTED_VALUE"""),0.0)</f>
        <v>0</v>
      </c>
      <c r="AN57" s="1">
        <f>IFERROR(__xludf.DUMMYFUNCTION("""COMPUTED_VALUE"""),0.0)</f>
        <v>0</v>
      </c>
      <c r="AO57" s="1">
        <f>IFERROR(__xludf.DUMMYFUNCTION("""COMPUTED_VALUE"""),0.0)</f>
        <v>0</v>
      </c>
      <c r="AP57" s="1">
        <f>IFERROR(__xludf.DUMMYFUNCTION("""COMPUTED_VALUE"""),0.0)</f>
        <v>0</v>
      </c>
      <c r="AQ57" s="1">
        <f>IFERROR(__xludf.DUMMYFUNCTION("""COMPUTED_VALUE"""),0.0)</f>
        <v>0</v>
      </c>
      <c r="AT57" s="1"/>
      <c r="AU57" s="1" t="str">
        <f>IFERROR(__xludf.DUMMYFUNCTION("""COMPUTED_VALUE"""),"X")</f>
        <v>X</v>
      </c>
      <c r="AV57" s="1"/>
      <c r="AW57" s="1"/>
      <c r="AX57" s="1"/>
      <c r="AY57" s="1"/>
      <c r="AZ57" s="1"/>
      <c r="BA57" s="1"/>
      <c r="BB57" s="1"/>
      <c r="BC57" s="54"/>
      <c r="BD57" s="1">
        <f>IFERROR(__xludf.DUMMYFUNCTION("""COMPUTED_VALUE"""),0.0)</f>
        <v>0</v>
      </c>
      <c r="BE57" s="1">
        <f>IFERROR(__xludf.DUMMYFUNCTION("""COMPUTED_VALUE"""),1.3699999999999999)</f>
        <v>1.37</v>
      </c>
      <c r="BF57" s="1">
        <f>IFERROR(__xludf.DUMMYFUNCTION("""COMPUTED_VALUE"""),0.0)</f>
        <v>0</v>
      </c>
      <c r="BG57" s="1">
        <f>IFERROR(__xludf.DUMMYFUNCTION("""COMPUTED_VALUE"""),0.0)</f>
        <v>0</v>
      </c>
      <c r="BH57" s="1">
        <f>IFERROR(__xludf.DUMMYFUNCTION("""COMPUTED_VALUE"""),0.0)</f>
        <v>0</v>
      </c>
      <c r="BI57" s="1">
        <f>IFERROR(__xludf.DUMMYFUNCTION("""COMPUTED_VALUE"""),0.0)</f>
        <v>0</v>
      </c>
      <c r="BJ57" s="1">
        <f>IFERROR(__xludf.DUMMYFUNCTION("""COMPUTED_VALUE"""),0.0)</f>
        <v>0</v>
      </c>
      <c r="BK57" s="1">
        <f>IFERROR(__xludf.DUMMYFUNCTION("""COMPUTED_VALUE"""),0.0)</f>
        <v>0</v>
      </c>
      <c r="BL57" s="1">
        <f>IFERROR(__xludf.DUMMYFUNCTION("""COMPUTED_VALUE"""),0.0)</f>
        <v>0</v>
      </c>
      <c r="BM57" s="1">
        <f>IFERROR(__xludf.DUMMYFUNCTION("""COMPUTED_VALUE"""),0.0)</f>
        <v>0</v>
      </c>
      <c r="BO57" s="52">
        <f t="shared" si="2"/>
        <v>0</v>
      </c>
      <c r="BP57" s="1">
        <f t="shared" si="3"/>
        <v>0</v>
      </c>
      <c r="BQ57" s="1">
        <f t="shared" si="4"/>
        <v>2</v>
      </c>
      <c r="BR57" s="54">
        <f t="shared" si="5"/>
        <v>2</v>
      </c>
      <c r="BS57" s="1">
        <f>IFS(N57="W", 'Round Bonuses'!$C$13, N57="X", 'Round Bonuses'!$C$12, M57="X", 'Round Bonuses'!$C$11, L57="X", 'Round Bonuses'!$C$10, K57="X", 'Round Bonuses'!$C$9, J57="X", 'Round Bonuses'!$C$8, I57="X", 'Round Bonuses'!$C$7, H57="X", 'Round Bonuses'!$C$6, G57="X", 'Round Bonuses'!$C$5, F57="X", 'Round Bonuses'!$C$4, E57="X", 'Round Bonuses'!$C$3, D57="X", 'Round Bonuses'!$C$3, TRUE, 0)</f>
        <v>0</v>
      </c>
      <c r="BT57" s="1">
        <f>IF(not(counta(D57:J57)), IFS(AI57="W", 'Round Bonuses'!$F$14, AI57="X", 'Round Bonuses'!$F$13, AH57="X", 'Round Bonuses'!$F$12, AG57="X", 'Round Bonuses'!$F$11, AF57="X", 'Round Bonuses'!$F$10, AE57="X", 'Round Bonuses'!$F$9, AD57="X", 'Round Bonuses'!$F$8, AC57="X", 'Round Bonuses'!$F$7, AB57="X", 'Round Bonuses'!$F$6, TRUE, 0), IF(AA57="X",'Round Bonuses'!$E$7, 0) +IF(AB57="X", 'Round Bonuses'!$E$6, 0)+if(AC57="X",'Round Bonuses'!$E$7, 0)+IF(AD57="X", 'Round Bonuses'!$E$8, 0)+IFS(AI57="W", 'Round Bonuses'!$G$14, AI57="X", 'Round Bonuses'!$G$13, AH57="X", 'Round Bonuses'!$G$12, AG57="X", 'Round Bonuses'!$G$11, AF57="X", 'Round Bonuses'!$G$10, AE57="X", 'Round Bonuses'!$G$9, TRUE, 0))</f>
        <v>0</v>
      </c>
      <c r="BU57" s="1">
        <f>IF(AND(not(counta(D57:I57)),not(counta(AB57:AD57))), IFS(BC57="W", 'Round Bonuses'!$J$14, BC57="X", 'Round Bonuses'!$J$13, BB57="X", 'Round Bonuses'!$J$12, BA57="X", 'Round Bonuses'!$J$11, AZ57="X", 'Round Bonuses'!$J$10, AY57="X", 'Round Bonuses'!$J$9, AX57="X", 'Round Bonuses'!$J$8, AW57="X", 'Round Bonuses'!$J$7, AV57="X", 'Round Bonuses'!$J$6, AU57="X", 'Round Bonuses'!$J$5, AT57="X", 'Round Bonuses'!$J$4, TRUE, 0), SWITCH(AS57, "P", 'Round Bonuses'!$I$4,"B", 'Round Bonuses'!$I$5, 0) +IF(AU57="X", 'Round Bonuses'!$I$5, 0)+IF(AV57="X", 'Round Bonuses'!$I$6, 0)+IF(AW57="X", 'Round Bonuses'!$I$7, 0)+IF(AX57="X", 'Round Bonuses'!$I$8, 0)+IFS(BC57="W", 'Round Bonuses'!$K$14, BC57="X", 'Round Bonuses'!$K$13, BB57="X", 'Round Bonuses'!$K$12, BA57="X", 'Round Bonuses'!$K$11, AZ57="X", 'Round Bonuses'!$K$10, AY57="X", 'Round Bonuses'!$K$9, TRUE, 0))</f>
        <v>0.4</v>
      </c>
      <c r="BV57" s="54">
        <f t="shared" si="6"/>
        <v>0.4</v>
      </c>
      <c r="BW57" s="1">
        <f t="shared" si="7"/>
        <v>1.37</v>
      </c>
      <c r="BX57" s="57">
        <f t="shared" si="8"/>
        <v>1.085</v>
      </c>
      <c r="BZ57" s="58" t="str">
        <f t="shared" si="9"/>
        <v>Dynamo Brest</v>
      </c>
      <c r="CA57" s="1" t="str">
        <f t="shared" si="10"/>
        <v>Belarus</v>
      </c>
      <c r="CB57" s="1">
        <f t="shared" si="11"/>
        <v>1.085</v>
      </c>
      <c r="CC57" s="1">
        <f t="shared" si="12"/>
        <v>2</v>
      </c>
      <c r="CD57" s="1" t="s">
        <v>104</v>
      </c>
      <c r="CE57" s="1" t="s">
        <v>30</v>
      </c>
      <c r="CF57" s="49">
        <v>6.905357142857143</v>
      </c>
      <c r="CG57" s="1">
        <v>14.0</v>
      </c>
      <c r="CH57" s="1">
        <f t="shared" si="16"/>
        <v>55</v>
      </c>
      <c r="CI57" s="1" t="str">
        <f t="shared" si="13"/>
        <v>Rapid Wien</v>
      </c>
      <c r="CJ57" s="49">
        <f t="shared" ref="CJ57:CK57" si="69">CF57</f>
        <v>6.905357143</v>
      </c>
      <c r="CK57" s="1">
        <f t="shared" si="69"/>
        <v>14</v>
      </c>
      <c r="CO57" s="1" t="str">
        <f t="shared" si="15"/>
        <v>Austria</v>
      </c>
    </row>
    <row r="58">
      <c r="A58" s="1" t="str">
        <f>'Strength Coefficients'!AJ57</f>
        <v>Dynamo Kyiv</v>
      </c>
      <c r="B58" s="1">
        <f>'Strength Coefficients'!AK57</f>
        <v>0.91</v>
      </c>
      <c r="C58" s="1" t="str">
        <f>'Strength Coefficients'!AL57</f>
        <v>Ukraine</v>
      </c>
      <c r="D58" s="1"/>
      <c r="E58" s="1"/>
      <c r="F58" s="1"/>
      <c r="G58" s="1"/>
      <c r="H58" s="1"/>
      <c r="I58" s="1"/>
      <c r="J58" s="1" t="str">
        <f>IFERROR(__xludf.DUMMYFUNCTION("""COMPUTED_VALUE"""),"X")</f>
        <v>X</v>
      </c>
      <c r="K58" s="1"/>
      <c r="L58" s="1"/>
      <c r="M58" s="1"/>
      <c r="N58" s="1"/>
      <c r="O58" s="52">
        <f>IFERROR(__xludf.DUMMYFUNCTION("""COMPUTED_VALUE"""),0.0)</f>
        <v>0</v>
      </c>
      <c r="P58" s="1">
        <f>IFERROR(__xludf.DUMMYFUNCTION("""COMPUTED_VALUE"""),0.0)</f>
        <v>0</v>
      </c>
      <c r="Q58" s="1">
        <f>IFERROR(__xludf.DUMMYFUNCTION("""COMPUTED_VALUE"""),0.0)</f>
        <v>0</v>
      </c>
      <c r="R58" s="1">
        <f>IFERROR(__xludf.DUMMYFUNCTION("""COMPUTED_VALUE"""),0.0)</f>
        <v>0</v>
      </c>
      <c r="S58" s="1">
        <f>IFERROR(__xludf.DUMMYFUNCTION("""COMPUTED_VALUE"""),0.0)</f>
        <v>0</v>
      </c>
      <c r="T58" s="1">
        <f>IFERROR(__xludf.DUMMYFUNCTION("""COMPUTED_VALUE"""),0.0)</f>
        <v>0</v>
      </c>
      <c r="U58" s="1">
        <f>IFERROR(__xludf.DUMMYFUNCTION("""COMPUTED_VALUE"""),5.389999999999999)</f>
        <v>5.39</v>
      </c>
      <c r="V58" s="1">
        <f>IFERROR(__xludf.DUMMYFUNCTION("""COMPUTED_VALUE"""),0.0)</f>
        <v>0</v>
      </c>
      <c r="W58" s="1">
        <f>IFERROR(__xludf.DUMMYFUNCTION("""COMPUTED_VALUE"""),0.0)</f>
        <v>0</v>
      </c>
      <c r="X58" s="1">
        <f>IFERROR(__xludf.DUMMYFUNCTION("""COMPUTED_VALUE"""),0.0)</f>
        <v>0</v>
      </c>
      <c r="Y58" s="1">
        <f>IFERROR(__xludf.DUMMYFUNCTION("""COMPUTED_VALUE"""),0.0)</f>
        <v>0</v>
      </c>
      <c r="AA58" s="50"/>
      <c r="AB58" s="1"/>
      <c r="AC58" s="1"/>
      <c r="AD58" s="1"/>
      <c r="AE58" s="1"/>
      <c r="AF58" s="1"/>
      <c r="AG58" s="1"/>
      <c r="AH58" s="1"/>
      <c r="AI58" s="54"/>
      <c r="AJ58" s="1">
        <f>IFERROR(__xludf.DUMMYFUNCTION("""COMPUTED_VALUE"""),0.0)</f>
        <v>0</v>
      </c>
      <c r="AK58" s="1">
        <f>IFERROR(__xludf.DUMMYFUNCTION("""COMPUTED_VALUE"""),0.0)</f>
        <v>0</v>
      </c>
      <c r="AL58" s="1">
        <f>IFERROR(__xludf.DUMMYFUNCTION("""COMPUTED_VALUE"""),0.0)</f>
        <v>0</v>
      </c>
      <c r="AM58" s="1">
        <f>IFERROR(__xludf.DUMMYFUNCTION("""COMPUTED_VALUE"""),0.0)</f>
        <v>0</v>
      </c>
      <c r="AN58" s="1">
        <f>IFERROR(__xludf.DUMMYFUNCTION("""COMPUTED_VALUE"""),0.0)</f>
        <v>0</v>
      </c>
      <c r="AO58" s="1">
        <f>IFERROR(__xludf.DUMMYFUNCTION("""COMPUTED_VALUE"""),0.0)</f>
        <v>0</v>
      </c>
      <c r="AP58" s="1">
        <f>IFERROR(__xludf.DUMMYFUNCTION("""COMPUTED_VALUE"""),0.0)</f>
        <v>0</v>
      </c>
      <c r="AQ58" s="1">
        <f>IFERROR(__xludf.DUMMYFUNCTION("""COMPUTED_VALUE"""),0.0)</f>
        <v>0</v>
      </c>
      <c r="AT58" s="1"/>
      <c r="AU58" s="1"/>
      <c r="AV58" s="1"/>
      <c r="AW58" s="1"/>
      <c r="AX58" s="1"/>
      <c r="AY58" s="1"/>
      <c r="AZ58" s="1"/>
      <c r="BA58" s="1"/>
      <c r="BB58" s="1"/>
      <c r="BC58" s="54"/>
      <c r="BD58" s="1">
        <f>IFERROR(__xludf.DUMMYFUNCTION("""COMPUTED_VALUE"""),0.0)</f>
        <v>0</v>
      </c>
      <c r="BE58" s="1">
        <f>IFERROR(__xludf.DUMMYFUNCTION("""COMPUTED_VALUE"""),0.0)</f>
        <v>0</v>
      </c>
      <c r="BF58" s="1">
        <f>IFERROR(__xludf.DUMMYFUNCTION("""COMPUTED_VALUE"""),0.0)</f>
        <v>0</v>
      </c>
      <c r="BG58" s="1">
        <f>IFERROR(__xludf.DUMMYFUNCTION("""COMPUTED_VALUE"""),0.0)</f>
        <v>0</v>
      </c>
      <c r="BH58" s="1">
        <f>IFERROR(__xludf.DUMMYFUNCTION("""COMPUTED_VALUE"""),0.0)</f>
        <v>0</v>
      </c>
      <c r="BI58" s="1">
        <f>IFERROR(__xludf.DUMMYFUNCTION("""COMPUTED_VALUE"""),0.0)</f>
        <v>0</v>
      </c>
      <c r="BJ58" s="1">
        <f>IFERROR(__xludf.DUMMYFUNCTION("""COMPUTED_VALUE"""),0.0)</f>
        <v>0</v>
      </c>
      <c r="BK58" s="1">
        <f>IFERROR(__xludf.DUMMYFUNCTION("""COMPUTED_VALUE"""),0.0)</f>
        <v>0</v>
      </c>
      <c r="BL58" s="1">
        <f>IFERROR(__xludf.DUMMYFUNCTION("""COMPUTED_VALUE"""),0.0)</f>
        <v>0</v>
      </c>
      <c r="BM58" s="1">
        <f>IFERROR(__xludf.DUMMYFUNCTION("""COMPUTED_VALUE"""),0.0)</f>
        <v>0</v>
      </c>
      <c r="BO58" s="52">
        <f t="shared" si="2"/>
        <v>6</v>
      </c>
      <c r="BP58" s="1">
        <f t="shared" si="3"/>
        <v>0</v>
      </c>
      <c r="BQ58" s="1">
        <f t="shared" si="4"/>
        <v>0</v>
      </c>
      <c r="BR58" s="54">
        <f t="shared" si="5"/>
        <v>6</v>
      </c>
      <c r="BS58" s="1">
        <f>IFS(N58="W", 'Round Bonuses'!$C$13, N58="X", 'Round Bonuses'!$C$12, M58="X", 'Round Bonuses'!$C$11, L58="X", 'Round Bonuses'!$C$10, K58="X", 'Round Bonuses'!$C$9, J58="X", 'Round Bonuses'!$C$8, I58="X", 'Round Bonuses'!$C$7, H58="X", 'Round Bonuses'!$C$6, G58="X", 'Round Bonuses'!$C$5, F58="X", 'Round Bonuses'!$C$4, E58="X", 'Round Bonuses'!$C$3, D58="X", 'Round Bonuses'!$C$3, TRUE, 0)</f>
        <v>6.6</v>
      </c>
      <c r="BT58" s="1">
        <f>IF(not(counta(D58:J58)), IFS(AI58="W", 'Round Bonuses'!$F$14, AI58="X", 'Round Bonuses'!$F$13, AH58="X", 'Round Bonuses'!$F$12, AG58="X", 'Round Bonuses'!$F$11, AF58="X", 'Round Bonuses'!$F$10, AE58="X", 'Round Bonuses'!$F$9, AD58="X", 'Round Bonuses'!$F$8, AC58="X", 'Round Bonuses'!$F$7, AB58="X", 'Round Bonuses'!$F$6, TRUE, 0), IF(AA58="X",'Round Bonuses'!$E$7, 0) +IF(AB58="X", 'Round Bonuses'!$E$6, 0)+if(AC58="X",'Round Bonuses'!$E$7, 0)+IF(AD58="X", 'Round Bonuses'!$E$8, 0)+IFS(AI58="W", 'Round Bonuses'!$G$14, AI58="X", 'Round Bonuses'!$G$13, AH58="X", 'Round Bonuses'!$G$12, AG58="X", 'Round Bonuses'!$G$11, AF58="X", 'Round Bonuses'!$G$10, AE58="X", 'Round Bonuses'!$G$9, TRUE, 0))</f>
        <v>0</v>
      </c>
      <c r="BU58" s="1">
        <f>IF(AND(not(counta(D58:I58)),not(counta(AB58:AD58))), IFS(BC58="W", 'Round Bonuses'!$J$14, BC58="X", 'Round Bonuses'!$J$13, BB58="X", 'Round Bonuses'!$J$12, BA58="X", 'Round Bonuses'!$J$11, AZ58="X", 'Round Bonuses'!$J$10, AY58="X", 'Round Bonuses'!$J$9, AX58="X", 'Round Bonuses'!$J$8, AW58="X", 'Round Bonuses'!$J$7, AV58="X", 'Round Bonuses'!$J$6, AU58="X", 'Round Bonuses'!$J$5, AT58="X", 'Round Bonuses'!$J$4, TRUE, 0), SWITCH(AS58, "P", 'Round Bonuses'!$I$4,"B", 'Round Bonuses'!$I$5, 0) +IF(AU58="X", 'Round Bonuses'!$I$5, 0)+IF(AV58="X", 'Round Bonuses'!$I$6, 0)+IF(AW58="X", 'Round Bonuses'!$I$7, 0)+IF(AX58="X", 'Round Bonuses'!$I$8, 0)+IFS(BC58="W", 'Round Bonuses'!$K$14, BC58="X", 'Round Bonuses'!$K$13, BB58="X", 'Round Bonuses'!$K$12, BA58="X", 'Round Bonuses'!$K$11, AZ58="X", 'Round Bonuses'!$K$10, AY58="X", 'Round Bonuses'!$K$9, TRUE, 0))</f>
        <v>0</v>
      </c>
      <c r="BV58" s="54">
        <f t="shared" si="6"/>
        <v>6.6</v>
      </c>
      <c r="BW58" s="1">
        <f t="shared" si="7"/>
        <v>5.39</v>
      </c>
      <c r="BX58" s="57">
        <f t="shared" si="8"/>
        <v>7.498333333</v>
      </c>
      <c r="BZ58" s="58" t="str">
        <f t="shared" si="9"/>
        <v>Dynamo Kyiv</v>
      </c>
      <c r="CA58" s="1" t="str">
        <f t="shared" si="10"/>
        <v>Ukraine</v>
      </c>
      <c r="CB58" s="1">
        <f t="shared" si="11"/>
        <v>7.498333333</v>
      </c>
      <c r="CC58" s="1">
        <f t="shared" si="12"/>
        <v>6</v>
      </c>
      <c r="CD58" s="1" t="s">
        <v>492</v>
      </c>
      <c r="CE58" s="1" t="s">
        <v>49</v>
      </c>
      <c r="CF58" s="49">
        <v>6.8728125</v>
      </c>
      <c r="CG58" s="1">
        <v>8.0</v>
      </c>
      <c r="CH58" s="1">
        <f t="shared" si="16"/>
        <v>56</v>
      </c>
      <c r="CI58" s="1" t="str">
        <f t="shared" si="13"/>
        <v>Lazio</v>
      </c>
      <c r="CJ58" s="49">
        <f t="shared" ref="CJ58:CK58" si="70">CF58</f>
        <v>6.8728125</v>
      </c>
      <c r="CK58" s="1">
        <f t="shared" si="70"/>
        <v>8</v>
      </c>
      <c r="CO58" s="1" t="str">
        <f t="shared" si="15"/>
        <v>Italy</v>
      </c>
    </row>
    <row r="59">
      <c r="A59" s="1" t="str">
        <f>'Strength Coefficients'!AJ58</f>
        <v>Eintracht Frankfurt</v>
      </c>
      <c r="B59" s="1">
        <f>'Strength Coefficients'!AK58</f>
        <v>0.93</v>
      </c>
      <c r="C59" s="1" t="str">
        <f>'Strength Coefficients'!AL58</f>
        <v>Germany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52">
        <f>IFERROR(__xludf.DUMMYFUNCTION("""COMPUTED_VALUE"""),0.0)</f>
        <v>0</v>
      </c>
      <c r="P59" s="1">
        <f>IFERROR(__xludf.DUMMYFUNCTION("""COMPUTED_VALUE"""),0.0)</f>
        <v>0</v>
      </c>
      <c r="Q59" s="1">
        <f>IFERROR(__xludf.DUMMYFUNCTION("""COMPUTED_VALUE"""),0.0)</f>
        <v>0</v>
      </c>
      <c r="R59" s="1">
        <f>IFERROR(__xludf.DUMMYFUNCTION("""COMPUTED_VALUE"""),0.0)</f>
        <v>0</v>
      </c>
      <c r="S59" s="1">
        <f>IFERROR(__xludf.DUMMYFUNCTION("""COMPUTED_VALUE"""),0.0)</f>
        <v>0</v>
      </c>
      <c r="T59" s="1">
        <f>IFERROR(__xludf.DUMMYFUNCTION("""COMPUTED_VALUE"""),0.0)</f>
        <v>0</v>
      </c>
      <c r="U59" s="1">
        <f>IFERROR(__xludf.DUMMYFUNCTION("""COMPUTED_VALUE"""),0.0)</f>
        <v>0</v>
      </c>
      <c r="V59" s="1">
        <f>IFERROR(__xludf.DUMMYFUNCTION("""COMPUTED_VALUE"""),0.0)</f>
        <v>0</v>
      </c>
      <c r="W59" s="1">
        <f>IFERROR(__xludf.DUMMYFUNCTION("""COMPUTED_VALUE"""),0.0)</f>
        <v>0</v>
      </c>
      <c r="X59" s="1">
        <f>IFERROR(__xludf.DUMMYFUNCTION("""COMPUTED_VALUE"""),0.0)</f>
        <v>0</v>
      </c>
      <c r="Y59" s="1">
        <f>IFERROR(__xludf.DUMMYFUNCTION("""COMPUTED_VALUE"""),0.0)</f>
        <v>0</v>
      </c>
      <c r="AA59" s="50"/>
      <c r="AB59" s="1"/>
      <c r="AC59" s="1"/>
      <c r="AD59" s="1" t="str">
        <f>IFERROR(__xludf.DUMMYFUNCTION("""COMPUTED_VALUE"""),"X")</f>
        <v>X</v>
      </c>
      <c r="AE59" s="1"/>
      <c r="AF59" s="1" t="str">
        <f>IFERROR(__xludf.DUMMYFUNCTION("""COMPUTED_VALUE"""),"X")</f>
        <v>X</v>
      </c>
      <c r="AG59" s="1" t="str">
        <f>IFERROR(__xludf.DUMMYFUNCTION("""COMPUTED_VALUE"""),"X")</f>
        <v>X</v>
      </c>
      <c r="AH59" s="1" t="str">
        <f>IFERROR(__xludf.DUMMYFUNCTION("""COMPUTED_VALUE"""),"X")</f>
        <v>X</v>
      </c>
      <c r="AI59" s="54" t="str">
        <f>IFERROR(__xludf.DUMMYFUNCTION("""COMPUTED_VALUE"""),"W")</f>
        <v>W</v>
      </c>
      <c r="AJ59" s="1">
        <f>IFERROR(__xludf.DUMMYFUNCTION("""COMPUTED_VALUE"""),0.0)</f>
        <v>0</v>
      </c>
      <c r="AK59" s="1">
        <f>IFERROR(__xludf.DUMMYFUNCTION("""COMPUTED_VALUE"""),0.0)</f>
        <v>0</v>
      </c>
      <c r="AL59" s="1">
        <f>IFERROR(__xludf.DUMMYFUNCTION("""COMPUTED_VALUE"""),15.860000000000001)</f>
        <v>15.86</v>
      </c>
      <c r="AM59" s="1">
        <f>IFERROR(__xludf.DUMMYFUNCTION("""COMPUTED_VALUE"""),0.0)</f>
        <v>0</v>
      </c>
      <c r="AN59" s="1">
        <f>IFERROR(__xludf.DUMMYFUNCTION("""COMPUTED_VALUE"""),5.7575)</f>
        <v>5.7575</v>
      </c>
      <c r="AO59" s="1">
        <f>IFERROR(__xludf.DUMMYFUNCTION("""COMPUTED_VALUE"""),5.94125)</f>
        <v>5.94125</v>
      </c>
      <c r="AP59" s="1">
        <f>IFERROR(__xludf.DUMMYFUNCTION("""COMPUTED_VALUE"""),7.672499999999999)</f>
        <v>7.6725</v>
      </c>
      <c r="AQ59" s="1">
        <f>IFERROR(__xludf.DUMMYFUNCTION("""COMPUTED_VALUE"""),2.58)</f>
        <v>2.58</v>
      </c>
      <c r="AT59" s="1"/>
      <c r="AU59" s="1"/>
      <c r="AV59" s="1"/>
      <c r="AW59" s="1"/>
      <c r="AX59" s="1"/>
      <c r="AY59" s="1"/>
      <c r="AZ59" s="1"/>
      <c r="BA59" s="1"/>
      <c r="BB59" s="1"/>
      <c r="BC59" s="54"/>
      <c r="BD59" s="1">
        <f>IFERROR(__xludf.DUMMYFUNCTION("""COMPUTED_VALUE"""),0.0)</f>
        <v>0</v>
      </c>
      <c r="BE59" s="1">
        <f>IFERROR(__xludf.DUMMYFUNCTION("""COMPUTED_VALUE"""),0.0)</f>
        <v>0</v>
      </c>
      <c r="BF59" s="1">
        <f>IFERROR(__xludf.DUMMYFUNCTION("""COMPUTED_VALUE"""),0.0)</f>
        <v>0</v>
      </c>
      <c r="BG59" s="1">
        <f>IFERROR(__xludf.DUMMYFUNCTION("""COMPUTED_VALUE"""),0.0)</f>
        <v>0</v>
      </c>
      <c r="BH59" s="1">
        <f>IFERROR(__xludf.DUMMYFUNCTION("""COMPUTED_VALUE"""),0.0)</f>
        <v>0</v>
      </c>
      <c r="BI59" s="1">
        <f>IFERROR(__xludf.DUMMYFUNCTION("""COMPUTED_VALUE"""),0.0)</f>
        <v>0</v>
      </c>
      <c r="BJ59" s="1">
        <f>IFERROR(__xludf.DUMMYFUNCTION("""COMPUTED_VALUE"""),0.0)</f>
        <v>0</v>
      </c>
      <c r="BK59" s="1">
        <f>IFERROR(__xludf.DUMMYFUNCTION("""COMPUTED_VALUE"""),0.0)</f>
        <v>0</v>
      </c>
      <c r="BL59" s="1">
        <f>IFERROR(__xludf.DUMMYFUNCTION("""COMPUTED_VALUE"""),0.0)</f>
        <v>0</v>
      </c>
      <c r="BM59" s="1">
        <f>IFERROR(__xludf.DUMMYFUNCTION("""COMPUTED_VALUE"""),0.0)</f>
        <v>0</v>
      </c>
      <c r="BO59" s="52">
        <f t="shared" si="2"/>
        <v>0</v>
      </c>
      <c r="BP59" s="1">
        <f t="shared" si="3"/>
        <v>13</v>
      </c>
      <c r="BQ59" s="1">
        <f t="shared" si="4"/>
        <v>0</v>
      </c>
      <c r="BR59" s="54">
        <f t="shared" si="5"/>
        <v>13</v>
      </c>
      <c r="BS59" s="1">
        <f>IFS(N59="W", 'Round Bonuses'!$C$13, N59="X", 'Round Bonuses'!$C$12, M59="X", 'Round Bonuses'!$C$11, L59="X", 'Round Bonuses'!$C$10, K59="X", 'Round Bonuses'!$C$9, J59="X", 'Round Bonuses'!$C$8, I59="X", 'Round Bonuses'!$C$7, H59="X", 'Round Bonuses'!$C$6, G59="X", 'Round Bonuses'!$C$5, F59="X", 'Round Bonuses'!$C$4, E59="X", 'Round Bonuses'!$C$3, D59="X", 'Round Bonuses'!$C$3, TRUE, 0)</f>
        <v>0</v>
      </c>
      <c r="BT59" s="1">
        <f>IF(not(counta(D59:J59)), IFS(AI59="W", 'Round Bonuses'!$F$14, AI59="X", 'Round Bonuses'!$F$13, AH59="X", 'Round Bonuses'!$F$12, AG59="X", 'Round Bonuses'!$F$11, AF59="X", 'Round Bonuses'!$F$10, AE59="X", 'Round Bonuses'!$F$9, AD59="X", 'Round Bonuses'!$F$8, AC59="X", 'Round Bonuses'!$F$7, AB59="X", 'Round Bonuses'!$F$6, TRUE, 0), IF(AA59="X",'Round Bonuses'!$E$7, 0) +IF(AB59="X", 'Round Bonuses'!$E$6, 0)+if(AC59="X",'Round Bonuses'!$E$7, 0)+IF(AD59="X", 'Round Bonuses'!$E$8, 0)+IFS(AI59="W", 'Round Bonuses'!$G$14, AI59="X", 'Round Bonuses'!$G$13, AH59="X", 'Round Bonuses'!$G$12, AG59="X", 'Round Bonuses'!$G$11, AF59="X", 'Round Bonuses'!$G$10, AE59="X", 'Round Bonuses'!$G$9, TRUE, 0))</f>
        <v>10.05</v>
      </c>
      <c r="BU59" s="1">
        <f>IF(AND(not(counta(D59:I59)),not(counta(AB59:AD59))), IFS(BC59="W", 'Round Bonuses'!$J$14, BC59="X", 'Round Bonuses'!$J$13, BB59="X", 'Round Bonuses'!$J$12, BA59="X", 'Round Bonuses'!$J$11, AZ59="X", 'Round Bonuses'!$J$10, AY59="X", 'Round Bonuses'!$J$9, AX59="X", 'Round Bonuses'!$J$8, AW59="X", 'Round Bonuses'!$J$7, AV59="X", 'Round Bonuses'!$J$6, AU59="X", 'Round Bonuses'!$J$5, AT59="X", 'Round Bonuses'!$J$4, TRUE, 0), SWITCH(AS59, "P", 'Round Bonuses'!$I$4,"B", 'Round Bonuses'!$I$5, 0) +IF(AU59="X", 'Round Bonuses'!$I$5, 0)+IF(AV59="X", 'Round Bonuses'!$I$6, 0)+IF(AW59="X", 'Round Bonuses'!$I$7, 0)+IF(AX59="X", 'Round Bonuses'!$I$8, 0)+IFS(BC59="W", 'Round Bonuses'!$K$14, BC59="X", 'Round Bonuses'!$K$13, BB59="X", 'Round Bonuses'!$K$12, BA59="X", 'Round Bonuses'!$K$11, AZ59="X", 'Round Bonuses'!$K$10, AY59="X", 'Round Bonuses'!$K$9, TRUE, 0))</f>
        <v>0</v>
      </c>
      <c r="BV59" s="54">
        <f t="shared" si="6"/>
        <v>10.05</v>
      </c>
      <c r="BW59" s="1">
        <f t="shared" si="7"/>
        <v>37.81125</v>
      </c>
      <c r="BX59" s="57">
        <f t="shared" si="8"/>
        <v>12.95855769</v>
      </c>
      <c r="BZ59" s="58" t="str">
        <f t="shared" si="9"/>
        <v>Eintracht Frankfurt</v>
      </c>
      <c r="CA59" s="1" t="str">
        <f t="shared" si="10"/>
        <v>Germany</v>
      </c>
      <c r="CB59" s="1">
        <f t="shared" si="11"/>
        <v>12.95855769</v>
      </c>
      <c r="CC59" s="1">
        <f t="shared" si="12"/>
        <v>13</v>
      </c>
      <c r="CD59" s="1" t="s">
        <v>556</v>
      </c>
      <c r="CE59" s="1" t="s">
        <v>20</v>
      </c>
      <c r="CF59" s="49">
        <v>6.82953125</v>
      </c>
      <c r="CG59" s="1">
        <v>8.0</v>
      </c>
      <c r="CH59" s="1">
        <f t="shared" si="16"/>
        <v>57</v>
      </c>
      <c r="CI59" s="1" t="str">
        <f t="shared" si="13"/>
        <v>Real Sociedad</v>
      </c>
      <c r="CJ59" s="49">
        <f t="shared" ref="CJ59:CK59" si="71">CF59</f>
        <v>6.82953125</v>
      </c>
      <c r="CK59" s="1">
        <f t="shared" si="71"/>
        <v>8</v>
      </c>
      <c r="CO59" s="1" t="str">
        <f t="shared" si="15"/>
        <v>Spain</v>
      </c>
    </row>
    <row r="60">
      <c r="A60" s="1" t="str">
        <f>'Strength Coefficients'!AJ59</f>
        <v>Europa</v>
      </c>
      <c r="B60" s="1">
        <f>'Strength Coefficients'!AK59</f>
        <v>0.5</v>
      </c>
      <c r="C60" s="1" t="str">
        <f>'Strength Coefficients'!AL59</f>
        <v>Gibraltar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52">
        <f>IFERROR(__xludf.DUMMYFUNCTION("""COMPUTED_VALUE"""),0.0)</f>
        <v>0</v>
      </c>
      <c r="P60" s="1">
        <f>IFERROR(__xludf.DUMMYFUNCTION("""COMPUTED_VALUE"""),0.0)</f>
        <v>0</v>
      </c>
      <c r="Q60" s="1">
        <f>IFERROR(__xludf.DUMMYFUNCTION("""COMPUTED_VALUE"""),0.0)</f>
        <v>0</v>
      </c>
      <c r="R60" s="1">
        <f>IFERROR(__xludf.DUMMYFUNCTION("""COMPUTED_VALUE"""),0.0)</f>
        <v>0</v>
      </c>
      <c r="S60" s="1">
        <f>IFERROR(__xludf.DUMMYFUNCTION("""COMPUTED_VALUE"""),0.0)</f>
        <v>0</v>
      </c>
      <c r="T60" s="1">
        <f>IFERROR(__xludf.DUMMYFUNCTION("""COMPUTED_VALUE"""),0.0)</f>
        <v>0</v>
      </c>
      <c r="U60" s="1">
        <f>IFERROR(__xludf.DUMMYFUNCTION("""COMPUTED_VALUE"""),0.0)</f>
        <v>0</v>
      </c>
      <c r="V60" s="1">
        <f>IFERROR(__xludf.DUMMYFUNCTION("""COMPUTED_VALUE"""),0.0)</f>
        <v>0</v>
      </c>
      <c r="W60" s="1">
        <f>IFERROR(__xludf.DUMMYFUNCTION("""COMPUTED_VALUE"""),0.0)</f>
        <v>0</v>
      </c>
      <c r="X60" s="1">
        <f>IFERROR(__xludf.DUMMYFUNCTION("""COMPUTED_VALUE"""),0.0)</f>
        <v>0</v>
      </c>
      <c r="Y60" s="1">
        <f>IFERROR(__xludf.DUMMYFUNCTION("""COMPUTED_VALUE"""),0.0)</f>
        <v>0</v>
      </c>
      <c r="AA60" s="50"/>
      <c r="AB60" s="1"/>
      <c r="AC60" s="1"/>
      <c r="AD60" s="1"/>
      <c r="AE60" s="1"/>
      <c r="AF60" s="1"/>
      <c r="AG60" s="1"/>
      <c r="AH60" s="1"/>
      <c r="AI60" s="54"/>
      <c r="AJ60" s="1">
        <f>IFERROR(__xludf.DUMMYFUNCTION("""COMPUTED_VALUE"""),0.0)</f>
        <v>0</v>
      </c>
      <c r="AK60" s="1">
        <f>IFERROR(__xludf.DUMMYFUNCTION("""COMPUTED_VALUE"""),0.0)</f>
        <v>0</v>
      </c>
      <c r="AL60" s="1">
        <f>IFERROR(__xludf.DUMMYFUNCTION("""COMPUTED_VALUE"""),0.0)</f>
        <v>0</v>
      </c>
      <c r="AM60" s="1">
        <f>IFERROR(__xludf.DUMMYFUNCTION("""COMPUTED_VALUE"""),0.0)</f>
        <v>0</v>
      </c>
      <c r="AN60" s="1">
        <f>IFERROR(__xludf.DUMMYFUNCTION("""COMPUTED_VALUE"""),0.0)</f>
        <v>0</v>
      </c>
      <c r="AO60" s="1">
        <f>IFERROR(__xludf.DUMMYFUNCTION("""COMPUTED_VALUE"""),0.0)</f>
        <v>0</v>
      </c>
      <c r="AP60" s="1">
        <f>IFERROR(__xludf.DUMMYFUNCTION("""COMPUTED_VALUE"""),0.0)</f>
        <v>0</v>
      </c>
      <c r="AQ60" s="1">
        <f>IFERROR(__xludf.DUMMYFUNCTION("""COMPUTED_VALUE"""),0.0)</f>
        <v>0</v>
      </c>
      <c r="AT60" s="1" t="str">
        <f>IFERROR(__xludf.DUMMYFUNCTION("""COMPUTED_VALUE"""),"X")</f>
        <v>X</v>
      </c>
      <c r="AU60" s="1"/>
      <c r="AV60" s="1"/>
      <c r="AW60" s="1"/>
      <c r="AX60" s="1"/>
      <c r="AY60" s="1"/>
      <c r="AZ60" s="1"/>
      <c r="BA60" s="1"/>
      <c r="BB60" s="1"/>
      <c r="BC60" s="54"/>
      <c r="BD60" s="1">
        <f>IFERROR(__xludf.DUMMYFUNCTION("""COMPUTED_VALUE"""),1.6399999999999997)</f>
        <v>1.64</v>
      </c>
      <c r="BE60" s="1">
        <f>IFERROR(__xludf.DUMMYFUNCTION("""COMPUTED_VALUE"""),0.0)</f>
        <v>0</v>
      </c>
      <c r="BF60" s="1">
        <f>IFERROR(__xludf.DUMMYFUNCTION("""COMPUTED_VALUE"""),0.0)</f>
        <v>0</v>
      </c>
      <c r="BG60" s="1">
        <f>IFERROR(__xludf.DUMMYFUNCTION("""COMPUTED_VALUE"""),0.0)</f>
        <v>0</v>
      </c>
      <c r="BH60" s="1">
        <f>IFERROR(__xludf.DUMMYFUNCTION("""COMPUTED_VALUE"""),0.0)</f>
        <v>0</v>
      </c>
      <c r="BI60" s="1">
        <f>IFERROR(__xludf.DUMMYFUNCTION("""COMPUTED_VALUE"""),0.0)</f>
        <v>0</v>
      </c>
      <c r="BJ60" s="1">
        <f>IFERROR(__xludf.DUMMYFUNCTION("""COMPUTED_VALUE"""),0.0)</f>
        <v>0</v>
      </c>
      <c r="BK60" s="1">
        <f>IFERROR(__xludf.DUMMYFUNCTION("""COMPUTED_VALUE"""),0.0)</f>
        <v>0</v>
      </c>
      <c r="BL60" s="1">
        <f>IFERROR(__xludf.DUMMYFUNCTION("""COMPUTED_VALUE"""),0.0)</f>
        <v>0</v>
      </c>
      <c r="BM60" s="1">
        <f>IFERROR(__xludf.DUMMYFUNCTION("""COMPUTED_VALUE"""),0.0)</f>
        <v>0</v>
      </c>
      <c r="BO60" s="52">
        <f t="shared" si="2"/>
        <v>0</v>
      </c>
      <c r="BP60" s="1">
        <f t="shared" si="3"/>
        <v>0</v>
      </c>
      <c r="BQ60" s="1">
        <f t="shared" si="4"/>
        <v>2</v>
      </c>
      <c r="BR60" s="54">
        <f t="shared" si="5"/>
        <v>2</v>
      </c>
      <c r="BS60" s="1">
        <f>IFS(N60="W", 'Round Bonuses'!$C$13, N60="X", 'Round Bonuses'!$C$12, M60="X", 'Round Bonuses'!$C$11, L60="X", 'Round Bonuses'!$C$10, K60="X", 'Round Bonuses'!$C$9, J60="X", 'Round Bonuses'!$C$8, I60="X", 'Round Bonuses'!$C$7, H60="X", 'Round Bonuses'!$C$6, G60="X", 'Round Bonuses'!$C$5, F60="X", 'Round Bonuses'!$C$4, E60="X", 'Round Bonuses'!$C$3, D60="X", 'Round Bonuses'!$C$3, TRUE, 0)</f>
        <v>0</v>
      </c>
      <c r="BT60" s="1">
        <f>IF(not(counta(D60:J60)), IFS(AI60="W", 'Round Bonuses'!$F$14, AI60="X", 'Round Bonuses'!$F$13, AH60="X", 'Round Bonuses'!$F$12, AG60="X", 'Round Bonuses'!$F$11, AF60="X", 'Round Bonuses'!$F$10, AE60="X", 'Round Bonuses'!$F$9, AD60="X", 'Round Bonuses'!$F$8, AC60="X", 'Round Bonuses'!$F$7, AB60="X", 'Round Bonuses'!$F$6, TRUE, 0), IF(AA60="X",'Round Bonuses'!$E$7, 0) +IF(AB60="X", 'Round Bonuses'!$E$6, 0)+if(AC60="X",'Round Bonuses'!$E$7, 0)+IF(AD60="X", 'Round Bonuses'!$E$8, 0)+IFS(AI60="W", 'Round Bonuses'!$G$14, AI60="X", 'Round Bonuses'!$G$13, AH60="X", 'Round Bonuses'!$G$12, AG60="X", 'Round Bonuses'!$G$11, AF60="X", 'Round Bonuses'!$G$10, AE60="X", 'Round Bonuses'!$G$9, TRUE, 0))</f>
        <v>0</v>
      </c>
      <c r="BU60" s="1">
        <f>IF(AND(not(counta(D60:I60)),not(counta(AB60:AD60))), IFS(BC60="W", 'Round Bonuses'!$J$14, BC60="X", 'Round Bonuses'!$J$13, BB60="X", 'Round Bonuses'!$J$12, BA60="X", 'Round Bonuses'!$J$11, AZ60="X", 'Round Bonuses'!$J$10, AY60="X", 'Round Bonuses'!$J$9, AX60="X", 'Round Bonuses'!$J$8, AW60="X", 'Round Bonuses'!$J$7, AV60="X", 'Round Bonuses'!$J$6, AU60="X", 'Round Bonuses'!$J$5, AT60="X", 'Round Bonuses'!$J$4, TRUE, 0), SWITCH(AS60, "P", 'Round Bonuses'!$I$4,"B", 'Round Bonuses'!$I$5, 0) +IF(AU60="X", 'Round Bonuses'!$I$5, 0)+IF(AV60="X", 'Round Bonuses'!$I$6, 0)+IF(AW60="X", 'Round Bonuses'!$I$7, 0)+IF(AX60="X", 'Round Bonuses'!$I$8, 0)+IFS(BC60="W", 'Round Bonuses'!$K$14, BC60="X", 'Round Bonuses'!$K$13, BB60="X", 'Round Bonuses'!$K$12, BA60="X", 'Round Bonuses'!$K$11, AZ60="X", 'Round Bonuses'!$K$10, AY60="X", 'Round Bonuses'!$K$9, TRUE, 0))</f>
        <v>0.2</v>
      </c>
      <c r="BV60" s="54">
        <f t="shared" si="6"/>
        <v>0.2</v>
      </c>
      <c r="BW60" s="1">
        <f t="shared" si="7"/>
        <v>1.64</v>
      </c>
      <c r="BX60" s="57">
        <f t="shared" si="8"/>
        <v>1.02</v>
      </c>
      <c r="BZ60" s="58" t="str">
        <f t="shared" si="9"/>
        <v>Europa</v>
      </c>
      <c r="CA60" s="1" t="str">
        <f t="shared" si="10"/>
        <v>Gibraltar</v>
      </c>
      <c r="CB60" s="1">
        <f t="shared" si="11"/>
        <v>1.02</v>
      </c>
      <c r="CC60" s="1">
        <f t="shared" si="12"/>
        <v>2</v>
      </c>
      <c r="CD60" s="1" t="s">
        <v>513</v>
      </c>
      <c r="CE60" s="1" t="s">
        <v>49</v>
      </c>
      <c r="CF60" s="49">
        <v>6.8198437499999995</v>
      </c>
      <c r="CG60" s="1">
        <v>8.0</v>
      </c>
      <c r="CH60" s="1">
        <f t="shared" si="16"/>
        <v>58</v>
      </c>
      <c r="CI60" s="1" t="str">
        <f t="shared" si="13"/>
        <v>Napoli</v>
      </c>
      <c r="CJ60" s="49">
        <f t="shared" ref="CJ60:CK60" si="72">CF60</f>
        <v>6.81984375</v>
      </c>
      <c r="CK60" s="1">
        <f t="shared" si="72"/>
        <v>8</v>
      </c>
      <c r="CO60" s="1" t="str">
        <f t="shared" si="15"/>
        <v>Italy</v>
      </c>
    </row>
    <row r="61">
      <c r="A61" s="1" t="str">
        <f>'Strength Coefficients'!AJ60</f>
        <v>F91 Dudelange</v>
      </c>
      <c r="B61" s="1">
        <f>'Strength Coefficients'!AK60</f>
        <v>0.65</v>
      </c>
      <c r="C61" s="1" t="str">
        <f>'Strength Coefficients'!AL60</f>
        <v>Luxembourg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52">
        <f>IFERROR(__xludf.DUMMYFUNCTION("""COMPUTED_VALUE"""),0.0)</f>
        <v>0</v>
      </c>
      <c r="P61" s="1">
        <f>IFERROR(__xludf.DUMMYFUNCTION("""COMPUTED_VALUE"""),0.0)</f>
        <v>0</v>
      </c>
      <c r="Q61" s="1">
        <f>IFERROR(__xludf.DUMMYFUNCTION("""COMPUTED_VALUE"""),0.0)</f>
        <v>0</v>
      </c>
      <c r="R61" s="1">
        <f>IFERROR(__xludf.DUMMYFUNCTION("""COMPUTED_VALUE"""),0.0)</f>
        <v>0</v>
      </c>
      <c r="S61" s="1">
        <f>IFERROR(__xludf.DUMMYFUNCTION("""COMPUTED_VALUE"""),0.0)</f>
        <v>0</v>
      </c>
      <c r="T61" s="1">
        <f>IFERROR(__xludf.DUMMYFUNCTION("""COMPUTED_VALUE"""),0.0)</f>
        <v>0</v>
      </c>
      <c r="U61" s="1">
        <f>IFERROR(__xludf.DUMMYFUNCTION("""COMPUTED_VALUE"""),0.0)</f>
        <v>0</v>
      </c>
      <c r="V61" s="1">
        <f>IFERROR(__xludf.DUMMYFUNCTION("""COMPUTED_VALUE"""),0.0)</f>
        <v>0</v>
      </c>
      <c r="W61" s="1">
        <f>IFERROR(__xludf.DUMMYFUNCTION("""COMPUTED_VALUE"""),0.0)</f>
        <v>0</v>
      </c>
      <c r="X61" s="1">
        <f>IFERROR(__xludf.DUMMYFUNCTION("""COMPUTED_VALUE"""),0.0)</f>
        <v>0</v>
      </c>
      <c r="Y61" s="1">
        <f>IFERROR(__xludf.DUMMYFUNCTION("""COMPUTED_VALUE"""),0.0)</f>
        <v>0</v>
      </c>
      <c r="AA61" s="50"/>
      <c r="AB61" s="1"/>
      <c r="AC61" s="1"/>
      <c r="AD61" s="1"/>
      <c r="AE61" s="1"/>
      <c r="AF61" s="1"/>
      <c r="AG61" s="1"/>
      <c r="AH61" s="1"/>
      <c r="AI61" s="54"/>
      <c r="AJ61" s="1">
        <f>IFERROR(__xludf.DUMMYFUNCTION("""COMPUTED_VALUE"""),0.0)</f>
        <v>0</v>
      </c>
      <c r="AK61" s="1">
        <f>IFERROR(__xludf.DUMMYFUNCTION("""COMPUTED_VALUE"""),0.0)</f>
        <v>0</v>
      </c>
      <c r="AL61" s="1">
        <f>IFERROR(__xludf.DUMMYFUNCTION("""COMPUTED_VALUE"""),0.0)</f>
        <v>0</v>
      </c>
      <c r="AM61" s="1">
        <f>IFERROR(__xludf.DUMMYFUNCTION("""COMPUTED_VALUE"""),0.0)</f>
        <v>0</v>
      </c>
      <c r="AN61" s="1">
        <f>IFERROR(__xludf.DUMMYFUNCTION("""COMPUTED_VALUE"""),0.0)</f>
        <v>0</v>
      </c>
      <c r="AO61" s="1">
        <f>IFERROR(__xludf.DUMMYFUNCTION("""COMPUTED_VALUE"""),0.0)</f>
        <v>0</v>
      </c>
      <c r="AP61" s="1">
        <f>IFERROR(__xludf.DUMMYFUNCTION("""COMPUTED_VALUE"""),0.0)</f>
        <v>0</v>
      </c>
      <c r="AQ61" s="1">
        <f>IFERROR(__xludf.DUMMYFUNCTION("""COMPUTED_VALUE"""),0.0)</f>
        <v>0</v>
      </c>
      <c r="AT61" s="1"/>
      <c r="AU61" s="1" t="str">
        <f>IFERROR(__xludf.DUMMYFUNCTION("""COMPUTED_VALUE"""),"X")</f>
        <v>X</v>
      </c>
      <c r="AV61" s="1"/>
      <c r="AW61" s="1"/>
      <c r="AX61" s="1"/>
      <c r="AY61" s="1"/>
      <c r="AZ61" s="1"/>
      <c r="BA61" s="1"/>
      <c r="BB61" s="1"/>
      <c r="BC61" s="54"/>
      <c r="BD61" s="1">
        <f>IFERROR(__xludf.DUMMYFUNCTION("""COMPUTED_VALUE"""),0.0)</f>
        <v>0</v>
      </c>
      <c r="BE61" s="1">
        <f>IFERROR(__xludf.DUMMYFUNCTION("""COMPUTED_VALUE"""),0.6400000000000001)</f>
        <v>0.64</v>
      </c>
      <c r="BF61" s="1">
        <f>IFERROR(__xludf.DUMMYFUNCTION("""COMPUTED_VALUE"""),0.0)</f>
        <v>0</v>
      </c>
      <c r="BG61" s="1">
        <f>IFERROR(__xludf.DUMMYFUNCTION("""COMPUTED_VALUE"""),0.0)</f>
        <v>0</v>
      </c>
      <c r="BH61" s="1">
        <f>IFERROR(__xludf.DUMMYFUNCTION("""COMPUTED_VALUE"""),0.0)</f>
        <v>0</v>
      </c>
      <c r="BI61" s="1">
        <f>IFERROR(__xludf.DUMMYFUNCTION("""COMPUTED_VALUE"""),0.0)</f>
        <v>0</v>
      </c>
      <c r="BJ61" s="1">
        <f>IFERROR(__xludf.DUMMYFUNCTION("""COMPUTED_VALUE"""),0.0)</f>
        <v>0</v>
      </c>
      <c r="BK61" s="1">
        <f>IFERROR(__xludf.DUMMYFUNCTION("""COMPUTED_VALUE"""),0.0)</f>
        <v>0</v>
      </c>
      <c r="BL61" s="1">
        <f>IFERROR(__xludf.DUMMYFUNCTION("""COMPUTED_VALUE"""),0.0)</f>
        <v>0</v>
      </c>
      <c r="BM61" s="1">
        <f>IFERROR(__xludf.DUMMYFUNCTION("""COMPUTED_VALUE"""),0.0)</f>
        <v>0</v>
      </c>
      <c r="BO61" s="52">
        <f t="shared" si="2"/>
        <v>0</v>
      </c>
      <c r="BP61" s="1">
        <f t="shared" si="3"/>
        <v>0</v>
      </c>
      <c r="BQ61" s="1">
        <f t="shared" si="4"/>
        <v>2</v>
      </c>
      <c r="BR61" s="54">
        <f t="shared" si="5"/>
        <v>2</v>
      </c>
      <c r="BS61" s="1">
        <f>IFS(N61="W", 'Round Bonuses'!$C$13, N61="X", 'Round Bonuses'!$C$12, M61="X", 'Round Bonuses'!$C$11, L61="X", 'Round Bonuses'!$C$10, K61="X", 'Round Bonuses'!$C$9, J61="X", 'Round Bonuses'!$C$8, I61="X", 'Round Bonuses'!$C$7, H61="X", 'Round Bonuses'!$C$6, G61="X", 'Round Bonuses'!$C$5, F61="X", 'Round Bonuses'!$C$4, E61="X", 'Round Bonuses'!$C$3, D61="X", 'Round Bonuses'!$C$3, TRUE, 0)</f>
        <v>0</v>
      </c>
      <c r="BT61" s="1">
        <f>IF(not(counta(D61:J61)), IFS(AI61="W", 'Round Bonuses'!$F$14, AI61="X", 'Round Bonuses'!$F$13, AH61="X", 'Round Bonuses'!$F$12, AG61="X", 'Round Bonuses'!$F$11, AF61="X", 'Round Bonuses'!$F$10, AE61="X", 'Round Bonuses'!$F$9, AD61="X", 'Round Bonuses'!$F$8, AC61="X", 'Round Bonuses'!$F$7, AB61="X", 'Round Bonuses'!$F$6, TRUE, 0), IF(AA61="X",'Round Bonuses'!$E$7, 0) +IF(AB61="X", 'Round Bonuses'!$E$6, 0)+if(AC61="X",'Round Bonuses'!$E$7, 0)+IF(AD61="X", 'Round Bonuses'!$E$8, 0)+IFS(AI61="W", 'Round Bonuses'!$G$14, AI61="X", 'Round Bonuses'!$G$13, AH61="X", 'Round Bonuses'!$G$12, AG61="X", 'Round Bonuses'!$G$11, AF61="X", 'Round Bonuses'!$G$10, AE61="X", 'Round Bonuses'!$G$9, TRUE, 0))</f>
        <v>0</v>
      </c>
      <c r="BU61" s="1">
        <f>IF(AND(not(counta(D61:I61)),not(counta(AB61:AD61))), IFS(BC61="W", 'Round Bonuses'!$J$14, BC61="X", 'Round Bonuses'!$J$13, BB61="X", 'Round Bonuses'!$J$12, BA61="X", 'Round Bonuses'!$J$11, AZ61="X", 'Round Bonuses'!$J$10, AY61="X", 'Round Bonuses'!$J$9, AX61="X", 'Round Bonuses'!$J$8, AW61="X", 'Round Bonuses'!$J$7, AV61="X", 'Round Bonuses'!$J$6, AU61="X", 'Round Bonuses'!$J$5, AT61="X", 'Round Bonuses'!$J$4, TRUE, 0), SWITCH(AS61, "P", 'Round Bonuses'!$I$4,"B", 'Round Bonuses'!$I$5, 0) +IF(AU61="X", 'Round Bonuses'!$I$5, 0)+IF(AV61="X", 'Round Bonuses'!$I$6, 0)+IF(AW61="X", 'Round Bonuses'!$I$7, 0)+IF(AX61="X", 'Round Bonuses'!$I$8, 0)+IFS(BC61="W", 'Round Bonuses'!$K$14, BC61="X", 'Round Bonuses'!$K$13, BB61="X", 'Round Bonuses'!$K$12, BA61="X", 'Round Bonuses'!$K$11, AZ61="X", 'Round Bonuses'!$K$10, AY61="X", 'Round Bonuses'!$K$9, TRUE, 0))</f>
        <v>0.4</v>
      </c>
      <c r="BV61" s="54">
        <f t="shared" si="6"/>
        <v>0.4</v>
      </c>
      <c r="BW61" s="1">
        <f t="shared" si="7"/>
        <v>0.64</v>
      </c>
      <c r="BX61" s="57">
        <f t="shared" si="8"/>
        <v>0.72</v>
      </c>
      <c r="BZ61" s="58" t="str">
        <f t="shared" si="9"/>
        <v>F91 Dudelange</v>
      </c>
      <c r="CA61" s="1" t="str">
        <f t="shared" si="10"/>
        <v>Luxembourg</v>
      </c>
      <c r="CB61" s="1">
        <f t="shared" si="11"/>
        <v>0.72</v>
      </c>
      <c r="CC61" s="1">
        <f t="shared" si="12"/>
        <v>2</v>
      </c>
      <c r="CD61" s="1" t="s">
        <v>239</v>
      </c>
      <c r="CE61" s="1" t="s">
        <v>19</v>
      </c>
      <c r="CF61" s="49">
        <v>6.80625</v>
      </c>
      <c r="CG61" s="1">
        <v>14.0</v>
      </c>
      <c r="CH61" s="1">
        <f t="shared" si="16"/>
        <v>59</v>
      </c>
      <c r="CI61" s="1" t="str">
        <f t="shared" si="13"/>
        <v>Celtic</v>
      </c>
      <c r="CJ61" s="49">
        <f t="shared" ref="CJ61:CK61" si="73">CF61</f>
        <v>6.80625</v>
      </c>
      <c r="CK61" s="1">
        <f t="shared" si="73"/>
        <v>14</v>
      </c>
      <c r="CO61" s="1" t="str">
        <f t="shared" si="15"/>
        <v>Scotland</v>
      </c>
    </row>
    <row r="62">
      <c r="A62" s="1" t="str">
        <f>'Strength Coefficients'!AJ61</f>
        <v>FC Santa Coloma</v>
      </c>
      <c r="B62" s="1">
        <f>'Strength Coefficients'!AK61</f>
        <v>0.44</v>
      </c>
      <c r="C62" s="1" t="str">
        <f>'Strength Coefficients'!AL61</f>
        <v>Andorra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52">
        <f>IFERROR(__xludf.DUMMYFUNCTION("""COMPUTED_VALUE"""),0.0)</f>
        <v>0</v>
      </c>
      <c r="P62" s="1">
        <f>IFERROR(__xludf.DUMMYFUNCTION("""COMPUTED_VALUE"""),0.0)</f>
        <v>0</v>
      </c>
      <c r="Q62" s="1">
        <f>IFERROR(__xludf.DUMMYFUNCTION("""COMPUTED_VALUE"""),0.0)</f>
        <v>0</v>
      </c>
      <c r="R62" s="1">
        <f>IFERROR(__xludf.DUMMYFUNCTION("""COMPUTED_VALUE"""),0.0)</f>
        <v>0</v>
      </c>
      <c r="S62" s="1">
        <f>IFERROR(__xludf.DUMMYFUNCTION("""COMPUTED_VALUE"""),0.0)</f>
        <v>0</v>
      </c>
      <c r="T62" s="1">
        <f>IFERROR(__xludf.DUMMYFUNCTION("""COMPUTED_VALUE"""),0.0)</f>
        <v>0</v>
      </c>
      <c r="U62" s="1">
        <f>IFERROR(__xludf.DUMMYFUNCTION("""COMPUTED_VALUE"""),0.0)</f>
        <v>0</v>
      </c>
      <c r="V62" s="1">
        <f>IFERROR(__xludf.DUMMYFUNCTION("""COMPUTED_VALUE"""),0.0)</f>
        <v>0</v>
      </c>
      <c r="W62" s="1">
        <f>IFERROR(__xludf.DUMMYFUNCTION("""COMPUTED_VALUE"""),0.0)</f>
        <v>0</v>
      </c>
      <c r="X62" s="1">
        <f>IFERROR(__xludf.DUMMYFUNCTION("""COMPUTED_VALUE"""),0.0)</f>
        <v>0</v>
      </c>
      <c r="Y62" s="1">
        <f>IFERROR(__xludf.DUMMYFUNCTION("""COMPUTED_VALUE"""),0.0)</f>
        <v>0</v>
      </c>
      <c r="AA62" s="50"/>
      <c r="AB62" s="1"/>
      <c r="AC62" s="1"/>
      <c r="AD62" s="1"/>
      <c r="AE62" s="1"/>
      <c r="AF62" s="1"/>
      <c r="AG62" s="1"/>
      <c r="AH62" s="1"/>
      <c r="AI62" s="54"/>
      <c r="AJ62" s="1">
        <f>IFERROR(__xludf.DUMMYFUNCTION("""COMPUTED_VALUE"""),0.0)</f>
        <v>0</v>
      </c>
      <c r="AK62" s="1">
        <f>IFERROR(__xludf.DUMMYFUNCTION("""COMPUTED_VALUE"""),0.0)</f>
        <v>0</v>
      </c>
      <c r="AL62" s="1">
        <f>IFERROR(__xludf.DUMMYFUNCTION("""COMPUTED_VALUE"""),0.0)</f>
        <v>0</v>
      </c>
      <c r="AM62" s="1">
        <f>IFERROR(__xludf.DUMMYFUNCTION("""COMPUTED_VALUE"""),0.0)</f>
        <v>0</v>
      </c>
      <c r="AN62" s="1">
        <f>IFERROR(__xludf.DUMMYFUNCTION("""COMPUTED_VALUE"""),0.0)</f>
        <v>0</v>
      </c>
      <c r="AO62" s="1">
        <f>IFERROR(__xludf.DUMMYFUNCTION("""COMPUTED_VALUE"""),0.0)</f>
        <v>0</v>
      </c>
      <c r="AP62" s="1">
        <f>IFERROR(__xludf.DUMMYFUNCTION("""COMPUTED_VALUE"""),0.0)</f>
        <v>0</v>
      </c>
      <c r="AQ62" s="1">
        <f>IFERROR(__xludf.DUMMYFUNCTION("""COMPUTED_VALUE"""),0.0)</f>
        <v>0</v>
      </c>
      <c r="AT62" s="1" t="str">
        <f>IFERROR(__xludf.DUMMYFUNCTION("""COMPUTED_VALUE"""),"X")</f>
        <v>X</v>
      </c>
      <c r="AU62" s="1" t="str">
        <f>IFERROR(__xludf.DUMMYFUNCTION("""COMPUTED_VALUE"""),"X")</f>
        <v>X</v>
      </c>
      <c r="AV62" s="1"/>
      <c r="AW62" s="1"/>
      <c r="AX62" s="1"/>
      <c r="AY62" s="1"/>
      <c r="AZ62" s="1"/>
      <c r="BA62" s="1"/>
      <c r="BB62" s="1"/>
      <c r="BC62" s="54"/>
      <c r="BD62" s="1">
        <f>IFERROR(__xludf.DUMMYFUNCTION("""COMPUTED_VALUE"""),3.12)</f>
        <v>3.12</v>
      </c>
      <c r="BE62" s="1">
        <f>IFERROR(__xludf.DUMMYFUNCTION("""COMPUTED_VALUE"""),1.18)</f>
        <v>1.18</v>
      </c>
      <c r="BF62" s="1">
        <f>IFERROR(__xludf.DUMMYFUNCTION("""COMPUTED_VALUE"""),0.0)</f>
        <v>0</v>
      </c>
      <c r="BG62" s="1">
        <f>IFERROR(__xludf.DUMMYFUNCTION("""COMPUTED_VALUE"""),0.0)</f>
        <v>0</v>
      </c>
      <c r="BH62" s="1">
        <f>IFERROR(__xludf.DUMMYFUNCTION("""COMPUTED_VALUE"""),0.0)</f>
        <v>0</v>
      </c>
      <c r="BI62" s="1">
        <f>IFERROR(__xludf.DUMMYFUNCTION("""COMPUTED_VALUE"""),0.0)</f>
        <v>0</v>
      </c>
      <c r="BJ62" s="1">
        <f>IFERROR(__xludf.DUMMYFUNCTION("""COMPUTED_VALUE"""),0.0)</f>
        <v>0</v>
      </c>
      <c r="BK62" s="1">
        <f>IFERROR(__xludf.DUMMYFUNCTION("""COMPUTED_VALUE"""),0.0)</f>
        <v>0</v>
      </c>
      <c r="BL62" s="1">
        <f>IFERROR(__xludf.DUMMYFUNCTION("""COMPUTED_VALUE"""),0.0)</f>
        <v>0</v>
      </c>
      <c r="BM62" s="1">
        <f>IFERROR(__xludf.DUMMYFUNCTION("""COMPUTED_VALUE"""),0.0)</f>
        <v>0</v>
      </c>
      <c r="BO62" s="52">
        <f t="shared" si="2"/>
        <v>0</v>
      </c>
      <c r="BP62" s="1">
        <f t="shared" si="3"/>
        <v>0</v>
      </c>
      <c r="BQ62" s="1">
        <f t="shared" si="4"/>
        <v>4</v>
      </c>
      <c r="BR62" s="54">
        <f t="shared" si="5"/>
        <v>4</v>
      </c>
      <c r="BS62" s="1">
        <f>IFS(N62="W", 'Round Bonuses'!$C$13, N62="X", 'Round Bonuses'!$C$12, M62="X", 'Round Bonuses'!$C$11, L62="X", 'Round Bonuses'!$C$10, K62="X", 'Round Bonuses'!$C$9, J62="X", 'Round Bonuses'!$C$8, I62="X", 'Round Bonuses'!$C$7, H62="X", 'Round Bonuses'!$C$6, G62="X", 'Round Bonuses'!$C$5, F62="X", 'Round Bonuses'!$C$4, E62="X", 'Round Bonuses'!$C$3, D62="X", 'Round Bonuses'!$C$3, TRUE, 0)</f>
        <v>0</v>
      </c>
      <c r="BT62" s="1">
        <f>IF(not(counta(D62:J62)), IFS(AI62="W", 'Round Bonuses'!$F$14, AI62="X", 'Round Bonuses'!$F$13, AH62="X", 'Round Bonuses'!$F$12, AG62="X", 'Round Bonuses'!$F$11, AF62="X", 'Round Bonuses'!$F$10, AE62="X", 'Round Bonuses'!$F$9, AD62="X", 'Round Bonuses'!$F$8, AC62="X", 'Round Bonuses'!$F$7, AB62="X", 'Round Bonuses'!$F$6, TRUE, 0), IF(AA62="X",'Round Bonuses'!$E$7, 0) +IF(AB62="X", 'Round Bonuses'!$E$6, 0)+if(AC62="X",'Round Bonuses'!$E$7, 0)+IF(AD62="X", 'Round Bonuses'!$E$8, 0)+IFS(AI62="W", 'Round Bonuses'!$G$14, AI62="X", 'Round Bonuses'!$G$13, AH62="X", 'Round Bonuses'!$G$12, AG62="X", 'Round Bonuses'!$G$11, AF62="X", 'Round Bonuses'!$G$10, AE62="X", 'Round Bonuses'!$G$9, TRUE, 0))</f>
        <v>0</v>
      </c>
      <c r="BU62" s="1">
        <f>IF(AND(not(counta(D62:I62)),not(counta(AB62:AD62))), IFS(BC62="W", 'Round Bonuses'!$J$14, BC62="X", 'Round Bonuses'!$J$13, BB62="X", 'Round Bonuses'!$J$12, BA62="X", 'Round Bonuses'!$J$11, AZ62="X", 'Round Bonuses'!$J$10, AY62="X", 'Round Bonuses'!$J$9, AX62="X", 'Round Bonuses'!$J$8, AW62="X", 'Round Bonuses'!$J$7, AV62="X", 'Round Bonuses'!$J$6, AU62="X", 'Round Bonuses'!$J$5, AT62="X", 'Round Bonuses'!$J$4, TRUE, 0), SWITCH(AS62, "P", 'Round Bonuses'!$I$4,"B", 'Round Bonuses'!$I$5, 0) +IF(AU62="X", 'Round Bonuses'!$I$5, 0)+IF(AV62="X", 'Round Bonuses'!$I$6, 0)+IF(AW62="X", 'Round Bonuses'!$I$7, 0)+IF(AX62="X", 'Round Bonuses'!$I$8, 0)+IFS(BC62="W", 'Round Bonuses'!$K$14, BC62="X", 'Round Bonuses'!$K$13, BB62="X", 'Round Bonuses'!$K$12, BA62="X", 'Round Bonuses'!$K$11, AZ62="X", 'Round Bonuses'!$K$10, AY62="X", 'Round Bonuses'!$K$9, TRUE, 0))</f>
        <v>0.4</v>
      </c>
      <c r="BV62" s="54">
        <f t="shared" si="6"/>
        <v>0.4</v>
      </c>
      <c r="BW62" s="1">
        <f t="shared" si="7"/>
        <v>4.3</v>
      </c>
      <c r="BX62" s="57">
        <f t="shared" si="8"/>
        <v>1.475</v>
      </c>
      <c r="BZ62" s="58" t="str">
        <f t="shared" si="9"/>
        <v>FC Santa Coloma</v>
      </c>
      <c r="CA62" s="1" t="str">
        <f t="shared" si="10"/>
        <v>Andorra</v>
      </c>
      <c r="CB62" s="1">
        <f t="shared" si="11"/>
        <v>1.475</v>
      </c>
      <c r="CC62" s="1">
        <f t="shared" si="12"/>
        <v>4</v>
      </c>
      <c r="CD62" s="1" t="s">
        <v>233</v>
      </c>
      <c r="CE62" s="1" t="s">
        <v>73</v>
      </c>
      <c r="CF62" s="49">
        <v>6.796517857142857</v>
      </c>
      <c r="CG62" s="1">
        <v>14.0</v>
      </c>
      <c r="CH62" s="1">
        <f t="shared" si="16"/>
        <v>60</v>
      </c>
      <c r="CI62" s="1" t="str">
        <f t="shared" si="13"/>
        <v>Ludogorets Razgrad</v>
      </c>
      <c r="CJ62" s="49">
        <f t="shared" ref="CJ62:CK62" si="74">CF62</f>
        <v>6.796517857</v>
      </c>
      <c r="CK62" s="1">
        <f t="shared" si="74"/>
        <v>14</v>
      </c>
      <c r="CO62" s="1" t="str">
        <f t="shared" si="15"/>
        <v>Bulgaria</v>
      </c>
    </row>
    <row r="63">
      <c r="A63" s="1" t="str">
        <f>'Strength Coefficients'!AJ62</f>
        <v>FCI Levadia</v>
      </c>
      <c r="B63" s="1">
        <f>'Strength Coefficients'!AK62</f>
        <v>0.48</v>
      </c>
      <c r="C63" s="1" t="str">
        <f>'Strength Coefficients'!AL62</f>
        <v>Estonia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52">
        <f>IFERROR(__xludf.DUMMYFUNCTION("""COMPUTED_VALUE"""),0.0)</f>
        <v>0</v>
      </c>
      <c r="P63" s="1">
        <f>IFERROR(__xludf.DUMMYFUNCTION("""COMPUTED_VALUE"""),0.0)</f>
        <v>0</v>
      </c>
      <c r="Q63" s="1">
        <f>IFERROR(__xludf.DUMMYFUNCTION("""COMPUTED_VALUE"""),0.0)</f>
        <v>0</v>
      </c>
      <c r="R63" s="1">
        <f>IFERROR(__xludf.DUMMYFUNCTION("""COMPUTED_VALUE"""),0.0)</f>
        <v>0</v>
      </c>
      <c r="S63" s="1">
        <f>IFERROR(__xludf.DUMMYFUNCTION("""COMPUTED_VALUE"""),0.0)</f>
        <v>0</v>
      </c>
      <c r="T63" s="1">
        <f>IFERROR(__xludf.DUMMYFUNCTION("""COMPUTED_VALUE"""),0.0)</f>
        <v>0</v>
      </c>
      <c r="U63" s="1">
        <f>IFERROR(__xludf.DUMMYFUNCTION("""COMPUTED_VALUE"""),0.0)</f>
        <v>0</v>
      </c>
      <c r="V63" s="1">
        <f>IFERROR(__xludf.DUMMYFUNCTION("""COMPUTED_VALUE"""),0.0)</f>
        <v>0</v>
      </c>
      <c r="W63" s="1">
        <f>IFERROR(__xludf.DUMMYFUNCTION("""COMPUTED_VALUE"""),0.0)</f>
        <v>0</v>
      </c>
      <c r="X63" s="1">
        <f>IFERROR(__xludf.DUMMYFUNCTION("""COMPUTED_VALUE"""),0.0)</f>
        <v>0</v>
      </c>
      <c r="Y63" s="1">
        <f>IFERROR(__xludf.DUMMYFUNCTION("""COMPUTED_VALUE"""),0.0)</f>
        <v>0</v>
      </c>
      <c r="AA63" s="50"/>
      <c r="AB63" s="1"/>
      <c r="AC63" s="1"/>
      <c r="AD63" s="1"/>
      <c r="AE63" s="1"/>
      <c r="AF63" s="1"/>
      <c r="AG63" s="1"/>
      <c r="AH63" s="1"/>
      <c r="AI63" s="54"/>
      <c r="AJ63" s="1">
        <f>IFERROR(__xludf.DUMMYFUNCTION("""COMPUTED_VALUE"""),0.0)</f>
        <v>0</v>
      </c>
      <c r="AK63" s="1">
        <f>IFERROR(__xludf.DUMMYFUNCTION("""COMPUTED_VALUE"""),0.0)</f>
        <v>0</v>
      </c>
      <c r="AL63" s="1">
        <f>IFERROR(__xludf.DUMMYFUNCTION("""COMPUTED_VALUE"""),0.0)</f>
        <v>0</v>
      </c>
      <c r="AM63" s="1">
        <f>IFERROR(__xludf.DUMMYFUNCTION("""COMPUTED_VALUE"""),0.0)</f>
        <v>0</v>
      </c>
      <c r="AN63" s="1">
        <f>IFERROR(__xludf.DUMMYFUNCTION("""COMPUTED_VALUE"""),0.0)</f>
        <v>0</v>
      </c>
      <c r="AO63" s="1">
        <f>IFERROR(__xludf.DUMMYFUNCTION("""COMPUTED_VALUE"""),0.0)</f>
        <v>0</v>
      </c>
      <c r="AP63" s="1">
        <f>IFERROR(__xludf.DUMMYFUNCTION("""COMPUTED_VALUE"""),0.0)</f>
        <v>0</v>
      </c>
      <c r="AQ63" s="1">
        <f>IFERROR(__xludf.DUMMYFUNCTION("""COMPUTED_VALUE"""),0.0)</f>
        <v>0</v>
      </c>
      <c r="AT63" s="1" t="str">
        <f>IFERROR(__xludf.DUMMYFUNCTION("""COMPUTED_VALUE"""),"X")</f>
        <v>X</v>
      </c>
      <c r="AU63" s="1" t="str">
        <f>IFERROR(__xludf.DUMMYFUNCTION("""COMPUTED_VALUE"""),"X")</f>
        <v>X</v>
      </c>
      <c r="AV63" s="1"/>
      <c r="AW63" s="1"/>
      <c r="AX63" s="1"/>
      <c r="AY63" s="1"/>
      <c r="AZ63" s="1"/>
      <c r="BA63" s="1"/>
      <c r="BB63" s="1"/>
      <c r="BC63" s="54"/>
      <c r="BD63" s="1">
        <f>IFERROR(__xludf.DUMMYFUNCTION("""COMPUTED_VALUE"""),3.0625)</f>
        <v>3.0625</v>
      </c>
      <c r="BE63" s="1">
        <f>IFERROR(__xludf.DUMMYFUNCTION("""COMPUTED_VALUE"""),1.5550000000000002)</f>
        <v>1.555</v>
      </c>
      <c r="BF63" s="1">
        <f>IFERROR(__xludf.DUMMYFUNCTION("""COMPUTED_VALUE"""),0.0)</f>
        <v>0</v>
      </c>
      <c r="BG63" s="1">
        <f>IFERROR(__xludf.DUMMYFUNCTION("""COMPUTED_VALUE"""),0.0)</f>
        <v>0</v>
      </c>
      <c r="BH63" s="1">
        <f>IFERROR(__xludf.DUMMYFUNCTION("""COMPUTED_VALUE"""),0.0)</f>
        <v>0</v>
      </c>
      <c r="BI63" s="1">
        <f>IFERROR(__xludf.DUMMYFUNCTION("""COMPUTED_VALUE"""),0.0)</f>
        <v>0</v>
      </c>
      <c r="BJ63" s="1">
        <f>IFERROR(__xludf.DUMMYFUNCTION("""COMPUTED_VALUE"""),0.0)</f>
        <v>0</v>
      </c>
      <c r="BK63" s="1">
        <f>IFERROR(__xludf.DUMMYFUNCTION("""COMPUTED_VALUE"""),0.0)</f>
        <v>0</v>
      </c>
      <c r="BL63" s="1">
        <f>IFERROR(__xludf.DUMMYFUNCTION("""COMPUTED_VALUE"""),0.0)</f>
        <v>0</v>
      </c>
      <c r="BM63" s="1">
        <f>IFERROR(__xludf.DUMMYFUNCTION("""COMPUTED_VALUE"""),0.0)</f>
        <v>0</v>
      </c>
      <c r="BO63" s="52">
        <f t="shared" si="2"/>
        <v>0</v>
      </c>
      <c r="BP63" s="1">
        <f t="shared" si="3"/>
        <v>0</v>
      </c>
      <c r="BQ63" s="1">
        <f t="shared" si="4"/>
        <v>4</v>
      </c>
      <c r="BR63" s="54">
        <f t="shared" si="5"/>
        <v>4</v>
      </c>
      <c r="BS63" s="1">
        <f>IFS(N63="W", 'Round Bonuses'!$C$13, N63="X", 'Round Bonuses'!$C$12, M63="X", 'Round Bonuses'!$C$11, L63="X", 'Round Bonuses'!$C$10, K63="X", 'Round Bonuses'!$C$9, J63="X", 'Round Bonuses'!$C$8, I63="X", 'Round Bonuses'!$C$7, H63="X", 'Round Bonuses'!$C$6, G63="X", 'Round Bonuses'!$C$5, F63="X", 'Round Bonuses'!$C$4, E63="X", 'Round Bonuses'!$C$3, D63="X", 'Round Bonuses'!$C$3, TRUE, 0)</f>
        <v>0</v>
      </c>
      <c r="BT63" s="1">
        <f>IF(not(counta(D63:J63)), IFS(AI63="W", 'Round Bonuses'!$F$14, AI63="X", 'Round Bonuses'!$F$13, AH63="X", 'Round Bonuses'!$F$12, AG63="X", 'Round Bonuses'!$F$11, AF63="X", 'Round Bonuses'!$F$10, AE63="X", 'Round Bonuses'!$F$9, AD63="X", 'Round Bonuses'!$F$8, AC63="X", 'Round Bonuses'!$F$7, AB63="X", 'Round Bonuses'!$F$6, TRUE, 0), IF(AA63="X",'Round Bonuses'!$E$7, 0) +IF(AB63="X", 'Round Bonuses'!$E$6, 0)+if(AC63="X",'Round Bonuses'!$E$7, 0)+IF(AD63="X", 'Round Bonuses'!$E$8, 0)+IFS(AI63="W", 'Round Bonuses'!$G$14, AI63="X", 'Round Bonuses'!$G$13, AH63="X", 'Round Bonuses'!$G$12, AG63="X", 'Round Bonuses'!$G$11, AF63="X", 'Round Bonuses'!$G$10, AE63="X", 'Round Bonuses'!$G$9, TRUE, 0))</f>
        <v>0</v>
      </c>
      <c r="BU63" s="1">
        <f>IF(AND(not(counta(D63:I63)),not(counta(AB63:AD63))), IFS(BC63="W", 'Round Bonuses'!$J$14, BC63="X", 'Round Bonuses'!$J$13, BB63="X", 'Round Bonuses'!$J$12, BA63="X", 'Round Bonuses'!$J$11, AZ63="X", 'Round Bonuses'!$J$10, AY63="X", 'Round Bonuses'!$J$9, AX63="X", 'Round Bonuses'!$J$8, AW63="X", 'Round Bonuses'!$J$7, AV63="X", 'Round Bonuses'!$J$6, AU63="X", 'Round Bonuses'!$J$5, AT63="X", 'Round Bonuses'!$J$4, TRUE, 0), SWITCH(AS63, "P", 'Round Bonuses'!$I$4,"B", 'Round Bonuses'!$I$5, 0) +IF(AU63="X", 'Round Bonuses'!$I$5, 0)+IF(AV63="X", 'Round Bonuses'!$I$6, 0)+IF(AW63="X", 'Round Bonuses'!$I$7, 0)+IF(AX63="X", 'Round Bonuses'!$I$8, 0)+IFS(BC63="W", 'Round Bonuses'!$K$14, BC63="X", 'Round Bonuses'!$K$13, BB63="X", 'Round Bonuses'!$K$12, BA63="X", 'Round Bonuses'!$K$11, AZ63="X", 'Round Bonuses'!$K$10, AY63="X", 'Round Bonuses'!$K$9, TRUE, 0))</f>
        <v>0.4</v>
      </c>
      <c r="BV63" s="54">
        <f t="shared" si="6"/>
        <v>0.4</v>
      </c>
      <c r="BW63" s="1">
        <f t="shared" si="7"/>
        <v>4.6175</v>
      </c>
      <c r="BX63" s="57">
        <f t="shared" si="8"/>
        <v>1.554375</v>
      </c>
      <c r="BZ63" s="58" t="str">
        <f t="shared" si="9"/>
        <v>FCI Levadia</v>
      </c>
      <c r="CA63" s="1" t="str">
        <f t="shared" si="10"/>
        <v>Estonia</v>
      </c>
      <c r="CB63" s="1">
        <f t="shared" si="11"/>
        <v>1.554375</v>
      </c>
      <c r="CC63" s="1">
        <f t="shared" si="12"/>
        <v>4</v>
      </c>
      <c r="CD63" s="1" t="s">
        <v>129</v>
      </c>
      <c r="CE63" s="1" t="s">
        <v>57</v>
      </c>
      <c r="CF63" s="49">
        <v>6.758</v>
      </c>
      <c r="CG63" s="1">
        <v>10.0</v>
      </c>
      <c r="CH63" s="1">
        <f t="shared" si="16"/>
        <v>61</v>
      </c>
      <c r="CI63" s="1" t="str">
        <f t="shared" si="13"/>
        <v>AZ</v>
      </c>
      <c r="CJ63" s="49">
        <f t="shared" ref="CJ63:CK63" si="75">CF63</f>
        <v>6.758</v>
      </c>
      <c r="CK63" s="1">
        <f t="shared" si="75"/>
        <v>10</v>
      </c>
      <c r="CO63" s="1" t="str">
        <f t="shared" si="15"/>
        <v>Netherlands</v>
      </c>
    </row>
    <row r="64">
      <c r="A64" s="1" t="str">
        <f>'Strength Coefficients'!AJ63</f>
        <v>FCSB</v>
      </c>
      <c r="B64" s="1">
        <f>'Strength Coefficients'!AK63</f>
        <v>0.71</v>
      </c>
      <c r="C64" s="1" t="str">
        <f>'Strength Coefficients'!AL63</f>
        <v>Romania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52">
        <f>IFERROR(__xludf.DUMMYFUNCTION("""COMPUTED_VALUE"""),0.0)</f>
        <v>0</v>
      </c>
      <c r="P64" s="1">
        <f>IFERROR(__xludf.DUMMYFUNCTION("""COMPUTED_VALUE"""),0.0)</f>
        <v>0</v>
      </c>
      <c r="Q64" s="1">
        <f>IFERROR(__xludf.DUMMYFUNCTION("""COMPUTED_VALUE"""),0.0)</f>
        <v>0</v>
      </c>
      <c r="R64" s="1">
        <f>IFERROR(__xludf.DUMMYFUNCTION("""COMPUTED_VALUE"""),0.0)</f>
        <v>0</v>
      </c>
      <c r="S64" s="1">
        <f>IFERROR(__xludf.DUMMYFUNCTION("""COMPUTED_VALUE"""),0.0)</f>
        <v>0</v>
      </c>
      <c r="T64" s="1">
        <f>IFERROR(__xludf.DUMMYFUNCTION("""COMPUTED_VALUE"""),0.0)</f>
        <v>0</v>
      </c>
      <c r="U64" s="1">
        <f>IFERROR(__xludf.DUMMYFUNCTION("""COMPUTED_VALUE"""),0.0)</f>
        <v>0</v>
      </c>
      <c r="V64" s="1">
        <f>IFERROR(__xludf.DUMMYFUNCTION("""COMPUTED_VALUE"""),0.0)</f>
        <v>0</v>
      </c>
      <c r="W64" s="1">
        <f>IFERROR(__xludf.DUMMYFUNCTION("""COMPUTED_VALUE"""),0.0)</f>
        <v>0</v>
      </c>
      <c r="X64" s="1">
        <f>IFERROR(__xludf.DUMMYFUNCTION("""COMPUTED_VALUE"""),0.0)</f>
        <v>0</v>
      </c>
      <c r="Y64" s="1">
        <f>IFERROR(__xludf.DUMMYFUNCTION("""COMPUTED_VALUE"""),0.0)</f>
        <v>0</v>
      </c>
      <c r="AA64" s="50"/>
      <c r="AB64" s="1"/>
      <c r="AC64" s="1"/>
      <c r="AD64" s="1"/>
      <c r="AE64" s="1"/>
      <c r="AF64" s="1"/>
      <c r="AG64" s="1"/>
      <c r="AH64" s="1"/>
      <c r="AI64" s="54"/>
      <c r="AJ64" s="1">
        <f>IFERROR(__xludf.DUMMYFUNCTION("""COMPUTED_VALUE"""),0.0)</f>
        <v>0</v>
      </c>
      <c r="AK64" s="1">
        <f>IFERROR(__xludf.DUMMYFUNCTION("""COMPUTED_VALUE"""),0.0)</f>
        <v>0</v>
      </c>
      <c r="AL64" s="1">
        <f>IFERROR(__xludf.DUMMYFUNCTION("""COMPUTED_VALUE"""),0.0)</f>
        <v>0</v>
      </c>
      <c r="AM64" s="1">
        <f>IFERROR(__xludf.DUMMYFUNCTION("""COMPUTED_VALUE"""),0.0)</f>
        <v>0</v>
      </c>
      <c r="AN64" s="1">
        <f>IFERROR(__xludf.DUMMYFUNCTION("""COMPUTED_VALUE"""),0.0)</f>
        <v>0</v>
      </c>
      <c r="AO64" s="1">
        <f>IFERROR(__xludf.DUMMYFUNCTION("""COMPUTED_VALUE"""),0.0)</f>
        <v>0</v>
      </c>
      <c r="AP64" s="1">
        <f>IFERROR(__xludf.DUMMYFUNCTION("""COMPUTED_VALUE"""),0.0)</f>
        <v>0</v>
      </c>
      <c r="AQ64" s="1">
        <f>IFERROR(__xludf.DUMMYFUNCTION("""COMPUTED_VALUE"""),0.0)</f>
        <v>0</v>
      </c>
      <c r="AT64" s="1"/>
      <c r="AU64" s="1" t="str">
        <f>IFERROR(__xludf.DUMMYFUNCTION("""COMPUTED_VALUE"""),"X")</f>
        <v>X</v>
      </c>
      <c r="AV64" s="1"/>
      <c r="AW64" s="1"/>
      <c r="AX64" s="1"/>
      <c r="AY64" s="1"/>
      <c r="AZ64" s="1"/>
      <c r="BA64" s="1"/>
      <c r="BB64" s="1"/>
      <c r="BC64" s="54"/>
      <c r="BD64" s="1">
        <f>IFERROR(__xludf.DUMMYFUNCTION("""COMPUTED_VALUE"""),0.0)</f>
        <v>0</v>
      </c>
      <c r="BE64" s="1">
        <f>IFERROR(__xludf.DUMMYFUNCTION("""COMPUTED_VALUE"""),3.61625)</f>
        <v>3.61625</v>
      </c>
      <c r="BF64" s="1">
        <f>IFERROR(__xludf.DUMMYFUNCTION("""COMPUTED_VALUE"""),0.0)</f>
        <v>0</v>
      </c>
      <c r="BG64" s="1">
        <f>IFERROR(__xludf.DUMMYFUNCTION("""COMPUTED_VALUE"""),0.0)</f>
        <v>0</v>
      </c>
      <c r="BH64" s="1">
        <f>IFERROR(__xludf.DUMMYFUNCTION("""COMPUTED_VALUE"""),0.0)</f>
        <v>0</v>
      </c>
      <c r="BI64" s="1">
        <f>IFERROR(__xludf.DUMMYFUNCTION("""COMPUTED_VALUE"""),0.0)</f>
        <v>0</v>
      </c>
      <c r="BJ64" s="1">
        <f>IFERROR(__xludf.DUMMYFUNCTION("""COMPUTED_VALUE"""),0.0)</f>
        <v>0</v>
      </c>
      <c r="BK64" s="1">
        <f>IFERROR(__xludf.DUMMYFUNCTION("""COMPUTED_VALUE"""),0.0)</f>
        <v>0</v>
      </c>
      <c r="BL64" s="1">
        <f>IFERROR(__xludf.DUMMYFUNCTION("""COMPUTED_VALUE"""),0.0)</f>
        <v>0</v>
      </c>
      <c r="BM64" s="1">
        <f>IFERROR(__xludf.DUMMYFUNCTION("""COMPUTED_VALUE"""),0.0)</f>
        <v>0</v>
      </c>
      <c r="BO64" s="52">
        <f t="shared" si="2"/>
        <v>0</v>
      </c>
      <c r="BP64" s="1">
        <f t="shared" si="3"/>
        <v>0</v>
      </c>
      <c r="BQ64" s="1">
        <f t="shared" si="4"/>
        <v>2</v>
      </c>
      <c r="BR64" s="54">
        <f t="shared" si="5"/>
        <v>2</v>
      </c>
      <c r="BS64" s="1">
        <f>IFS(N64="W", 'Round Bonuses'!$C$13, N64="X", 'Round Bonuses'!$C$12, M64="X", 'Round Bonuses'!$C$11, L64="X", 'Round Bonuses'!$C$10, K64="X", 'Round Bonuses'!$C$9, J64="X", 'Round Bonuses'!$C$8, I64="X", 'Round Bonuses'!$C$7, H64="X", 'Round Bonuses'!$C$6, G64="X", 'Round Bonuses'!$C$5, F64="X", 'Round Bonuses'!$C$4, E64="X", 'Round Bonuses'!$C$3, D64="X", 'Round Bonuses'!$C$3, TRUE, 0)</f>
        <v>0</v>
      </c>
      <c r="BT64" s="1">
        <f>IF(not(counta(D64:J64)), IFS(AI64="W", 'Round Bonuses'!$F$14, AI64="X", 'Round Bonuses'!$F$13, AH64="X", 'Round Bonuses'!$F$12, AG64="X", 'Round Bonuses'!$F$11, AF64="X", 'Round Bonuses'!$F$10, AE64="X", 'Round Bonuses'!$F$9, AD64="X", 'Round Bonuses'!$F$8, AC64="X", 'Round Bonuses'!$F$7, AB64="X", 'Round Bonuses'!$F$6, TRUE, 0), IF(AA64="X",'Round Bonuses'!$E$7, 0) +IF(AB64="X", 'Round Bonuses'!$E$6, 0)+if(AC64="X",'Round Bonuses'!$E$7, 0)+IF(AD64="X", 'Round Bonuses'!$E$8, 0)+IFS(AI64="W", 'Round Bonuses'!$G$14, AI64="X", 'Round Bonuses'!$G$13, AH64="X", 'Round Bonuses'!$G$12, AG64="X", 'Round Bonuses'!$G$11, AF64="X", 'Round Bonuses'!$G$10, AE64="X", 'Round Bonuses'!$G$9, TRUE, 0))</f>
        <v>0</v>
      </c>
      <c r="BU64" s="1">
        <f>IF(AND(not(counta(D64:I64)),not(counta(AB64:AD64))), IFS(BC64="W", 'Round Bonuses'!$J$14, BC64="X", 'Round Bonuses'!$J$13, BB64="X", 'Round Bonuses'!$J$12, BA64="X", 'Round Bonuses'!$J$11, AZ64="X", 'Round Bonuses'!$J$10, AY64="X", 'Round Bonuses'!$J$9, AX64="X", 'Round Bonuses'!$J$8, AW64="X", 'Round Bonuses'!$J$7, AV64="X", 'Round Bonuses'!$J$6, AU64="X", 'Round Bonuses'!$J$5, AT64="X", 'Round Bonuses'!$J$4, TRUE, 0), SWITCH(AS64, "P", 'Round Bonuses'!$I$4,"B", 'Round Bonuses'!$I$5, 0) +IF(AU64="X", 'Round Bonuses'!$I$5, 0)+IF(AV64="X", 'Round Bonuses'!$I$6, 0)+IF(AW64="X", 'Round Bonuses'!$I$7, 0)+IF(AX64="X", 'Round Bonuses'!$I$8, 0)+IFS(BC64="W", 'Round Bonuses'!$K$14, BC64="X", 'Round Bonuses'!$K$13, BB64="X", 'Round Bonuses'!$K$12, BA64="X", 'Round Bonuses'!$K$11, AZ64="X", 'Round Bonuses'!$K$10, AY64="X", 'Round Bonuses'!$K$9, TRUE, 0))</f>
        <v>0.4</v>
      </c>
      <c r="BV64" s="54">
        <f t="shared" si="6"/>
        <v>0.4</v>
      </c>
      <c r="BW64" s="1">
        <f t="shared" si="7"/>
        <v>3.61625</v>
      </c>
      <c r="BX64" s="57">
        <f t="shared" si="8"/>
        <v>2.208125</v>
      </c>
      <c r="BZ64" s="58" t="str">
        <f t="shared" si="9"/>
        <v>FCSB</v>
      </c>
      <c r="CA64" s="1" t="str">
        <f t="shared" si="10"/>
        <v>Romania</v>
      </c>
      <c r="CB64" s="1">
        <f t="shared" si="11"/>
        <v>2.208125</v>
      </c>
      <c r="CC64" s="1">
        <f t="shared" si="12"/>
        <v>2</v>
      </c>
      <c r="CD64" s="1" t="s">
        <v>317</v>
      </c>
      <c r="CE64" s="1" t="s">
        <v>153</v>
      </c>
      <c r="CF64" s="49">
        <v>6.721964285714285</v>
      </c>
      <c r="CG64" s="1">
        <v>14.0</v>
      </c>
      <c r="CH64" s="1">
        <f t="shared" si="16"/>
        <v>62</v>
      </c>
      <c r="CI64" s="1" t="str">
        <f t="shared" si="13"/>
        <v>Ferencváros</v>
      </c>
      <c r="CJ64" s="49">
        <f t="shared" ref="CJ64:CK64" si="76">CF64</f>
        <v>6.721964286</v>
      </c>
      <c r="CK64" s="1">
        <f t="shared" si="76"/>
        <v>14</v>
      </c>
      <c r="CO64" s="1" t="str">
        <f t="shared" si="15"/>
        <v>Hungary</v>
      </c>
    </row>
    <row r="65">
      <c r="A65" s="1" t="str">
        <f>'Strength Coefficients'!AJ64</f>
        <v>Fehérvár</v>
      </c>
      <c r="B65" s="1">
        <f>'Strength Coefficients'!AK64</f>
        <v>0.65</v>
      </c>
      <c r="C65" s="1" t="str">
        <f>'Strength Coefficients'!AL64</f>
        <v>Hungary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52">
        <f>IFERROR(__xludf.DUMMYFUNCTION("""COMPUTED_VALUE"""),0.0)</f>
        <v>0</v>
      </c>
      <c r="P65" s="1">
        <f>IFERROR(__xludf.DUMMYFUNCTION("""COMPUTED_VALUE"""),0.0)</f>
        <v>0</v>
      </c>
      <c r="Q65" s="1">
        <f>IFERROR(__xludf.DUMMYFUNCTION("""COMPUTED_VALUE"""),0.0)</f>
        <v>0</v>
      </c>
      <c r="R65" s="1">
        <f>IFERROR(__xludf.DUMMYFUNCTION("""COMPUTED_VALUE"""),0.0)</f>
        <v>0</v>
      </c>
      <c r="S65" s="1">
        <f>IFERROR(__xludf.DUMMYFUNCTION("""COMPUTED_VALUE"""),0.0)</f>
        <v>0</v>
      </c>
      <c r="T65" s="1">
        <f>IFERROR(__xludf.DUMMYFUNCTION("""COMPUTED_VALUE"""),0.0)</f>
        <v>0</v>
      </c>
      <c r="U65" s="1">
        <f>IFERROR(__xludf.DUMMYFUNCTION("""COMPUTED_VALUE"""),0.0)</f>
        <v>0</v>
      </c>
      <c r="V65" s="1">
        <f>IFERROR(__xludf.DUMMYFUNCTION("""COMPUTED_VALUE"""),0.0)</f>
        <v>0</v>
      </c>
      <c r="W65" s="1">
        <f>IFERROR(__xludf.DUMMYFUNCTION("""COMPUTED_VALUE"""),0.0)</f>
        <v>0</v>
      </c>
      <c r="X65" s="1">
        <f>IFERROR(__xludf.DUMMYFUNCTION("""COMPUTED_VALUE"""),0.0)</f>
        <v>0</v>
      </c>
      <c r="Y65" s="1">
        <f>IFERROR(__xludf.DUMMYFUNCTION("""COMPUTED_VALUE"""),0.0)</f>
        <v>0</v>
      </c>
      <c r="AA65" s="50"/>
      <c r="AB65" s="1"/>
      <c r="AC65" s="1"/>
      <c r="AD65" s="1"/>
      <c r="AE65" s="1"/>
      <c r="AF65" s="1"/>
      <c r="AG65" s="1"/>
      <c r="AH65" s="1"/>
      <c r="AI65" s="54"/>
      <c r="AJ65" s="1">
        <f>IFERROR(__xludf.DUMMYFUNCTION("""COMPUTED_VALUE"""),0.0)</f>
        <v>0</v>
      </c>
      <c r="AK65" s="1">
        <f>IFERROR(__xludf.DUMMYFUNCTION("""COMPUTED_VALUE"""),0.0)</f>
        <v>0</v>
      </c>
      <c r="AL65" s="1">
        <f>IFERROR(__xludf.DUMMYFUNCTION("""COMPUTED_VALUE"""),0.0)</f>
        <v>0</v>
      </c>
      <c r="AM65" s="1">
        <f>IFERROR(__xludf.DUMMYFUNCTION("""COMPUTED_VALUE"""),0.0)</f>
        <v>0</v>
      </c>
      <c r="AN65" s="1">
        <f>IFERROR(__xludf.DUMMYFUNCTION("""COMPUTED_VALUE"""),0.0)</f>
        <v>0</v>
      </c>
      <c r="AO65" s="1">
        <f>IFERROR(__xludf.DUMMYFUNCTION("""COMPUTED_VALUE"""),0.0)</f>
        <v>0</v>
      </c>
      <c r="AP65" s="1">
        <f>IFERROR(__xludf.DUMMYFUNCTION("""COMPUTED_VALUE"""),0.0)</f>
        <v>0</v>
      </c>
      <c r="AQ65" s="1">
        <f>IFERROR(__xludf.DUMMYFUNCTION("""COMPUTED_VALUE"""),0.0)</f>
        <v>0</v>
      </c>
      <c r="AT65" s="1" t="str">
        <f>IFERROR(__xludf.DUMMYFUNCTION("""COMPUTED_VALUE"""),"X")</f>
        <v>X</v>
      </c>
      <c r="AU65" s="1"/>
      <c r="AV65" s="1"/>
      <c r="AW65" s="1"/>
      <c r="AX65" s="1"/>
      <c r="AY65" s="1"/>
      <c r="AZ65" s="1"/>
      <c r="BA65" s="1"/>
      <c r="BB65" s="1"/>
      <c r="BC65" s="54"/>
      <c r="BD65" s="1">
        <f>IFERROR(__xludf.DUMMYFUNCTION("""COMPUTED_VALUE"""),1.6099999999999999)</f>
        <v>1.61</v>
      </c>
      <c r="BE65" s="1">
        <f>IFERROR(__xludf.DUMMYFUNCTION("""COMPUTED_VALUE"""),0.0)</f>
        <v>0</v>
      </c>
      <c r="BF65" s="1">
        <f>IFERROR(__xludf.DUMMYFUNCTION("""COMPUTED_VALUE"""),0.0)</f>
        <v>0</v>
      </c>
      <c r="BG65" s="1">
        <f>IFERROR(__xludf.DUMMYFUNCTION("""COMPUTED_VALUE"""),0.0)</f>
        <v>0</v>
      </c>
      <c r="BH65" s="1">
        <f>IFERROR(__xludf.DUMMYFUNCTION("""COMPUTED_VALUE"""),0.0)</f>
        <v>0</v>
      </c>
      <c r="BI65" s="1">
        <f>IFERROR(__xludf.DUMMYFUNCTION("""COMPUTED_VALUE"""),0.0)</f>
        <v>0</v>
      </c>
      <c r="BJ65" s="1">
        <f>IFERROR(__xludf.DUMMYFUNCTION("""COMPUTED_VALUE"""),0.0)</f>
        <v>0</v>
      </c>
      <c r="BK65" s="1">
        <f>IFERROR(__xludf.DUMMYFUNCTION("""COMPUTED_VALUE"""),0.0)</f>
        <v>0</v>
      </c>
      <c r="BL65" s="1">
        <f>IFERROR(__xludf.DUMMYFUNCTION("""COMPUTED_VALUE"""),0.0)</f>
        <v>0</v>
      </c>
      <c r="BM65" s="1">
        <f>IFERROR(__xludf.DUMMYFUNCTION("""COMPUTED_VALUE"""),0.0)</f>
        <v>0</v>
      </c>
      <c r="BO65" s="52">
        <f t="shared" si="2"/>
        <v>0</v>
      </c>
      <c r="BP65" s="1">
        <f t="shared" si="3"/>
        <v>0</v>
      </c>
      <c r="BQ65" s="1">
        <f t="shared" si="4"/>
        <v>2</v>
      </c>
      <c r="BR65" s="54">
        <f t="shared" si="5"/>
        <v>2</v>
      </c>
      <c r="BS65" s="1">
        <f>IFS(N65="W", 'Round Bonuses'!$C$13, N65="X", 'Round Bonuses'!$C$12, M65="X", 'Round Bonuses'!$C$11, L65="X", 'Round Bonuses'!$C$10, K65="X", 'Round Bonuses'!$C$9, J65="X", 'Round Bonuses'!$C$8, I65="X", 'Round Bonuses'!$C$7, H65="X", 'Round Bonuses'!$C$6, G65="X", 'Round Bonuses'!$C$5, F65="X", 'Round Bonuses'!$C$4, E65="X", 'Round Bonuses'!$C$3, D65="X", 'Round Bonuses'!$C$3, TRUE, 0)</f>
        <v>0</v>
      </c>
      <c r="BT65" s="1">
        <f>IF(not(counta(D65:J65)), IFS(AI65="W", 'Round Bonuses'!$F$14, AI65="X", 'Round Bonuses'!$F$13, AH65="X", 'Round Bonuses'!$F$12, AG65="X", 'Round Bonuses'!$F$11, AF65="X", 'Round Bonuses'!$F$10, AE65="X", 'Round Bonuses'!$F$9, AD65="X", 'Round Bonuses'!$F$8, AC65="X", 'Round Bonuses'!$F$7, AB65="X", 'Round Bonuses'!$F$6, TRUE, 0), IF(AA65="X",'Round Bonuses'!$E$7, 0) +IF(AB65="X", 'Round Bonuses'!$E$6, 0)+if(AC65="X",'Round Bonuses'!$E$7, 0)+IF(AD65="X", 'Round Bonuses'!$E$8, 0)+IFS(AI65="W", 'Round Bonuses'!$G$14, AI65="X", 'Round Bonuses'!$G$13, AH65="X", 'Round Bonuses'!$G$12, AG65="X", 'Round Bonuses'!$G$11, AF65="X", 'Round Bonuses'!$G$10, AE65="X", 'Round Bonuses'!$G$9, TRUE, 0))</f>
        <v>0</v>
      </c>
      <c r="BU65" s="1">
        <f>IF(AND(not(counta(D65:I65)),not(counta(AB65:AD65))), IFS(BC65="W", 'Round Bonuses'!$J$14, BC65="X", 'Round Bonuses'!$J$13, BB65="X", 'Round Bonuses'!$J$12, BA65="X", 'Round Bonuses'!$J$11, AZ65="X", 'Round Bonuses'!$J$10, AY65="X", 'Round Bonuses'!$J$9, AX65="X", 'Round Bonuses'!$J$8, AW65="X", 'Round Bonuses'!$J$7, AV65="X", 'Round Bonuses'!$J$6, AU65="X", 'Round Bonuses'!$J$5, AT65="X", 'Round Bonuses'!$J$4, TRUE, 0), SWITCH(AS65, "P", 'Round Bonuses'!$I$4,"B", 'Round Bonuses'!$I$5, 0) +IF(AU65="X", 'Round Bonuses'!$I$5, 0)+IF(AV65="X", 'Round Bonuses'!$I$6, 0)+IF(AW65="X", 'Round Bonuses'!$I$7, 0)+IF(AX65="X", 'Round Bonuses'!$I$8, 0)+IFS(BC65="W", 'Round Bonuses'!$K$14, BC65="X", 'Round Bonuses'!$K$13, BB65="X", 'Round Bonuses'!$K$12, BA65="X", 'Round Bonuses'!$K$11, AZ65="X", 'Round Bonuses'!$K$10, AY65="X", 'Round Bonuses'!$K$9, TRUE, 0))</f>
        <v>0.2</v>
      </c>
      <c r="BV65" s="54">
        <f t="shared" si="6"/>
        <v>0.2</v>
      </c>
      <c r="BW65" s="1">
        <f t="shared" si="7"/>
        <v>1.61</v>
      </c>
      <c r="BX65" s="57">
        <f t="shared" si="8"/>
        <v>1.005</v>
      </c>
      <c r="BZ65" s="58" t="str">
        <f t="shared" si="9"/>
        <v>Fehérvár</v>
      </c>
      <c r="CA65" s="1" t="str">
        <f t="shared" si="10"/>
        <v>Hungary</v>
      </c>
      <c r="CB65" s="1">
        <f t="shared" si="11"/>
        <v>1.005</v>
      </c>
      <c r="CC65" s="1">
        <f t="shared" si="12"/>
        <v>2</v>
      </c>
      <c r="CD65" s="1" t="s">
        <v>384</v>
      </c>
      <c r="CE65" s="1" t="s">
        <v>58</v>
      </c>
      <c r="CF65" s="49">
        <v>6.6695</v>
      </c>
      <c r="CG65" s="1">
        <v>10.0</v>
      </c>
      <c r="CH65" s="1">
        <f t="shared" si="16"/>
        <v>63</v>
      </c>
      <c r="CI65" s="1" t="str">
        <f t="shared" si="13"/>
        <v>Rennes</v>
      </c>
      <c r="CJ65" s="49">
        <f t="shared" ref="CJ65:CK65" si="77">CF65</f>
        <v>6.6695</v>
      </c>
      <c r="CK65" s="1">
        <f t="shared" si="77"/>
        <v>10</v>
      </c>
      <c r="CO65" s="1" t="str">
        <f t="shared" si="15"/>
        <v>France</v>
      </c>
    </row>
    <row r="66">
      <c r="A66" s="1" t="str">
        <f>'Strength Coefficients'!AJ65</f>
        <v>Fenerbahçe</v>
      </c>
      <c r="B66" s="1">
        <f>'Strength Coefficients'!AK65</f>
        <v>0.87</v>
      </c>
      <c r="C66" s="1" t="str">
        <f>'Strength Coefficients'!AL65</f>
        <v>Turkey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52">
        <f>IFERROR(__xludf.DUMMYFUNCTION("""COMPUTED_VALUE"""),0.0)</f>
        <v>0</v>
      </c>
      <c r="P66" s="1">
        <f>IFERROR(__xludf.DUMMYFUNCTION("""COMPUTED_VALUE"""),0.0)</f>
        <v>0</v>
      </c>
      <c r="Q66" s="1">
        <f>IFERROR(__xludf.DUMMYFUNCTION("""COMPUTED_VALUE"""),0.0)</f>
        <v>0</v>
      </c>
      <c r="R66" s="1">
        <f>IFERROR(__xludf.DUMMYFUNCTION("""COMPUTED_VALUE"""),0.0)</f>
        <v>0</v>
      </c>
      <c r="S66" s="1">
        <f>IFERROR(__xludf.DUMMYFUNCTION("""COMPUTED_VALUE"""),0.0)</f>
        <v>0</v>
      </c>
      <c r="T66" s="1">
        <f>IFERROR(__xludf.DUMMYFUNCTION("""COMPUTED_VALUE"""),0.0)</f>
        <v>0</v>
      </c>
      <c r="U66" s="1">
        <f>IFERROR(__xludf.DUMMYFUNCTION("""COMPUTED_VALUE"""),0.0)</f>
        <v>0</v>
      </c>
      <c r="V66" s="1">
        <f>IFERROR(__xludf.DUMMYFUNCTION("""COMPUTED_VALUE"""),0.0)</f>
        <v>0</v>
      </c>
      <c r="W66" s="1">
        <f>IFERROR(__xludf.DUMMYFUNCTION("""COMPUTED_VALUE"""),0.0)</f>
        <v>0</v>
      </c>
      <c r="X66" s="1">
        <f>IFERROR(__xludf.DUMMYFUNCTION("""COMPUTED_VALUE"""),0.0)</f>
        <v>0</v>
      </c>
      <c r="Y66" s="1">
        <f>IFERROR(__xludf.DUMMYFUNCTION("""COMPUTED_VALUE"""),0.0)</f>
        <v>0</v>
      </c>
      <c r="AA66" s="50"/>
      <c r="AB66" s="1"/>
      <c r="AC66" s="1" t="str">
        <f>IFERROR(__xludf.DUMMYFUNCTION("""COMPUTED_VALUE"""),"X")</f>
        <v>X</v>
      </c>
      <c r="AD66" s="1" t="str">
        <f>IFERROR(__xludf.DUMMYFUNCTION("""COMPUTED_VALUE"""),"X")</f>
        <v>X</v>
      </c>
      <c r="AE66" s="1"/>
      <c r="AF66" s="1"/>
      <c r="AG66" s="1"/>
      <c r="AH66" s="1"/>
      <c r="AI66" s="54"/>
      <c r="AJ66" s="1">
        <f>IFERROR(__xludf.DUMMYFUNCTION("""COMPUTED_VALUE"""),0.0)</f>
        <v>0</v>
      </c>
      <c r="AK66" s="1">
        <f>IFERROR(__xludf.DUMMYFUNCTION("""COMPUTED_VALUE"""),4.845000000000001)</f>
        <v>4.845</v>
      </c>
      <c r="AL66" s="1">
        <f>IFERROR(__xludf.DUMMYFUNCTION("""COMPUTED_VALUE"""),10.5975)</f>
        <v>10.5975</v>
      </c>
      <c r="AM66" s="1">
        <f>IFERROR(__xludf.DUMMYFUNCTION("""COMPUTED_VALUE"""),0.0)</f>
        <v>0</v>
      </c>
      <c r="AN66" s="1">
        <f>IFERROR(__xludf.DUMMYFUNCTION("""COMPUTED_VALUE"""),0.0)</f>
        <v>0</v>
      </c>
      <c r="AO66" s="1">
        <f>IFERROR(__xludf.DUMMYFUNCTION("""COMPUTED_VALUE"""),0.0)</f>
        <v>0</v>
      </c>
      <c r="AP66" s="1">
        <f>IFERROR(__xludf.DUMMYFUNCTION("""COMPUTED_VALUE"""),0.0)</f>
        <v>0</v>
      </c>
      <c r="AQ66" s="1">
        <f>IFERROR(__xludf.DUMMYFUNCTION("""COMPUTED_VALUE"""),0.0)</f>
        <v>0</v>
      </c>
      <c r="AT66" s="1"/>
      <c r="AU66" s="1"/>
      <c r="AV66" s="1"/>
      <c r="AW66" s="1"/>
      <c r="AX66" s="1"/>
      <c r="AY66" s="1" t="str">
        <f>IFERROR(__xludf.DUMMYFUNCTION("""COMPUTED_VALUE"""),"X")</f>
        <v>X</v>
      </c>
      <c r="AZ66" s="1"/>
      <c r="BA66" s="1"/>
      <c r="BB66" s="1"/>
      <c r="BC66" s="54"/>
      <c r="BD66" s="1">
        <f>IFERROR(__xludf.DUMMYFUNCTION("""COMPUTED_VALUE"""),0.0)</f>
        <v>0</v>
      </c>
      <c r="BE66" s="1">
        <f>IFERROR(__xludf.DUMMYFUNCTION("""COMPUTED_VALUE"""),0.0)</f>
        <v>0</v>
      </c>
      <c r="BF66" s="1">
        <f>IFERROR(__xludf.DUMMYFUNCTION("""COMPUTED_VALUE"""),0.0)</f>
        <v>0</v>
      </c>
      <c r="BG66" s="1">
        <f>IFERROR(__xludf.DUMMYFUNCTION("""COMPUTED_VALUE"""),0.0)</f>
        <v>0</v>
      </c>
      <c r="BH66" s="1">
        <f>IFERROR(__xludf.DUMMYFUNCTION("""COMPUTED_VALUE"""),0.0)</f>
        <v>0</v>
      </c>
      <c r="BI66" s="1">
        <f>IFERROR(__xludf.DUMMYFUNCTION("""COMPUTED_VALUE"""),1.45)</f>
        <v>1.45</v>
      </c>
      <c r="BJ66" s="1">
        <f>IFERROR(__xludf.DUMMYFUNCTION("""COMPUTED_VALUE"""),0.0)</f>
        <v>0</v>
      </c>
      <c r="BK66" s="1">
        <f>IFERROR(__xludf.DUMMYFUNCTION("""COMPUTED_VALUE"""),0.0)</f>
        <v>0</v>
      </c>
      <c r="BL66" s="1">
        <f>IFERROR(__xludf.DUMMYFUNCTION("""COMPUTED_VALUE"""),0.0)</f>
        <v>0</v>
      </c>
      <c r="BM66" s="1">
        <f>IFERROR(__xludf.DUMMYFUNCTION("""COMPUTED_VALUE"""),0.0)</f>
        <v>0</v>
      </c>
      <c r="BO66" s="52">
        <f t="shared" si="2"/>
        <v>0</v>
      </c>
      <c r="BP66" s="1">
        <f t="shared" si="3"/>
        <v>8</v>
      </c>
      <c r="BQ66" s="1">
        <f t="shared" si="4"/>
        <v>2</v>
      </c>
      <c r="BR66" s="54">
        <f t="shared" si="5"/>
        <v>10</v>
      </c>
      <c r="BS66" s="1">
        <f>IFS(N66="W", 'Round Bonuses'!$C$13, N66="X", 'Round Bonuses'!$C$12, M66="X", 'Round Bonuses'!$C$11, L66="X", 'Round Bonuses'!$C$10, K66="X", 'Round Bonuses'!$C$9, J66="X", 'Round Bonuses'!$C$8, I66="X", 'Round Bonuses'!$C$7, H66="X", 'Round Bonuses'!$C$6, G66="X", 'Round Bonuses'!$C$5, F66="X", 'Round Bonuses'!$C$4, E66="X", 'Round Bonuses'!$C$3, D66="X", 'Round Bonuses'!$C$3, TRUE, 0)</f>
        <v>0</v>
      </c>
      <c r="BT66" s="1">
        <f>IF(not(counta(D66:J66)), IFS(AI66="W", 'Round Bonuses'!$F$14, AI66="X", 'Round Bonuses'!$F$13, AH66="X", 'Round Bonuses'!$F$12, AG66="X", 'Round Bonuses'!$F$11, AF66="X", 'Round Bonuses'!$F$10, AE66="X", 'Round Bonuses'!$F$9, AD66="X", 'Round Bonuses'!$F$8, AC66="X", 'Round Bonuses'!$F$7, AB66="X", 'Round Bonuses'!$F$6, TRUE, 0), IF(AA66="X",'Round Bonuses'!$E$7, 0) +IF(AB66="X", 'Round Bonuses'!$E$6, 0)+if(AC66="X",'Round Bonuses'!$E$7, 0)+IF(AD66="X", 'Round Bonuses'!$E$8, 0)+IFS(AI66="W", 'Round Bonuses'!$G$14, AI66="X", 'Round Bonuses'!$G$13, AH66="X", 'Round Bonuses'!$G$12, AG66="X", 'Round Bonuses'!$G$11, AF66="X", 'Round Bonuses'!$G$10, AE66="X", 'Round Bonuses'!$G$9, TRUE, 0))</f>
        <v>3.3</v>
      </c>
      <c r="BU66" s="1">
        <f>IF(AND(not(counta(D66:I66)),not(counta(AB66:AD66))), IFS(BC66="W", 'Round Bonuses'!$J$14, BC66="X", 'Round Bonuses'!$J$13, BB66="X", 'Round Bonuses'!$J$12, BA66="X", 'Round Bonuses'!$J$11, AZ66="X", 'Round Bonuses'!$J$10, AY66="X", 'Round Bonuses'!$J$9, AX66="X", 'Round Bonuses'!$J$8, AW66="X", 'Round Bonuses'!$J$7, AV66="X", 'Round Bonuses'!$J$6, AU66="X", 'Round Bonuses'!$J$5, AT66="X", 'Round Bonuses'!$J$4, TRUE, 0), SWITCH(AS66, "P", 'Round Bonuses'!$I$4,"B", 'Round Bonuses'!$I$5, 0) +IF(AU66="X", 'Round Bonuses'!$I$5, 0)+IF(AV66="X", 'Round Bonuses'!$I$6, 0)+IF(AW66="X", 'Round Bonuses'!$I$7, 0)+IF(AX66="X", 'Round Bonuses'!$I$8, 0)+IFS(BC66="W", 'Round Bonuses'!$K$14, BC66="X", 'Round Bonuses'!$K$13, BB66="X", 'Round Bonuses'!$K$12, BA66="X", 'Round Bonuses'!$K$11, AZ66="X", 'Round Bonuses'!$K$10, AY66="X", 'Round Bonuses'!$K$9, TRUE, 0))</f>
        <v>1</v>
      </c>
      <c r="BV66" s="54">
        <f t="shared" si="6"/>
        <v>4.3</v>
      </c>
      <c r="BW66" s="1">
        <f t="shared" si="7"/>
        <v>16.8925</v>
      </c>
      <c r="BX66" s="57">
        <f t="shared" si="8"/>
        <v>5.98925</v>
      </c>
      <c r="BZ66" s="58" t="str">
        <f t="shared" si="9"/>
        <v>Fenerbahçe</v>
      </c>
      <c r="CA66" s="1" t="str">
        <f t="shared" si="10"/>
        <v>Turkey</v>
      </c>
      <c r="CB66" s="1">
        <f t="shared" si="11"/>
        <v>5.98925</v>
      </c>
      <c r="CC66" s="1">
        <f t="shared" si="12"/>
        <v>10</v>
      </c>
      <c r="CD66" s="1" t="s">
        <v>457</v>
      </c>
      <c r="CE66" s="1" t="s">
        <v>29</v>
      </c>
      <c r="CF66" s="49">
        <v>6.657265625000001</v>
      </c>
      <c r="CG66" s="1">
        <v>16.0</v>
      </c>
      <c r="CH66" s="1">
        <f t="shared" si="16"/>
        <v>64</v>
      </c>
      <c r="CI66" s="1" t="str">
        <f t="shared" si="13"/>
        <v>PAOK</v>
      </c>
      <c r="CJ66" s="49">
        <f t="shared" ref="CJ66:CK66" si="78">CF66</f>
        <v>6.657265625</v>
      </c>
      <c r="CK66" s="1">
        <f t="shared" si="78"/>
        <v>16</v>
      </c>
      <c r="CO66" s="1" t="str">
        <f t="shared" si="15"/>
        <v>Greece</v>
      </c>
    </row>
    <row r="67">
      <c r="A67" s="1" t="str">
        <f>'Strength Coefficients'!AJ66</f>
        <v>Ferencváros</v>
      </c>
      <c r="B67" s="1">
        <f>'Strength Coefficients'!AK66</f>
        <v>0.67</v>
      </c>
      <c r="C67" s="1" t="str">
        <f>'Strength Coefficients'!AL66</f>
        <v>Hungary</v>
      </c>
      <c r="D67" s="1"/>
      <c r="E67" s="1"/>
      <c r="F67" s="1" t="str">
        <f>IFERROR(__xludf.DUMMYFUNCTION("""COMPUTED_VALUE"""),"X")</f>
        <v>X</v>
      </c>
      <c r="G67" s="1" t="str">
        <f>IFERROR(__xludf.DUMMYFUNCTION("""COMPUTED_VALUE"""),"X")</f>
        <v>X</v>
      </c>
      <c r="H67" s="1" t="str">
        <f>IFERROR(__xludf.DUMMYFUNCTION("""COMPUTED_VALUE"""),"X")</f>
        <v>X</v>
      </c>
      <c r="I67" s="1" t="str">
        <f>IFERROR(__xludf.DUMMYFUNCTION("""COMPUTED_VALUE"""),"X")</f>
        <v>X</v>
      </c>
      <c r="J67" s="1"/>
      <c r="K67" s="1"/>
      <c r="L67" s="1"/>
      <c r="M67" s="1"/>
      <c r="N67" s="1"/>
      <c r="O67" s="52">
        <f>IFERROR(__xludf.DUMMYFUNCTION("""COMPUTED_VALUE"""),0.0)</f>
        <v>0</v>
      </c>
      <c r="P67" s="1">
        <f>IFERROR(__xludf.DUMMYFUNCTION("""COMPUTED_VALUE"""),0.0)</f>
        <v>0</v>
      </c>
      <c r="Q67" s="1">
        <f>IFERROR(__xludf.DUMMYFUNCTION("""COMPUTED_VALUE"""),4.14)</f>
        <v>4.14</v>
      </c>
      <c r="R67" s="1">
        <f>IFERROR(__xludf.DUMMYFUNCTION("""COMPUTED_VALUE"""),5.5249999999999995)</f>
        <v>5.525</v>
      </c>
      <c r="S67" s="1">
        <f>IFERROR(__xludf.DUMMYFUNCTION("""COMPUTED_VALUE"""),4.3374999999999995)</f>
        <v>4.3375</v>
      </c>
      <c r="T67" s="1">
        <f>IFERROR(__xludf.DUMMYFUNCTION("""COMPUTED_VALUE"""),1.41)</f>
        <v>1.41</v>
      </c>
      <c r="U67" s="1">
        <f>IFERROR(__xludf.DUMMYFUNCTION("""COMPUTED_VALUE"""),0.0)</f>
        <v>0</v>
      </c>
      <c r="V67" s="1">
        <f>IFERROR(__xludf.DUMMYFUNCTION("""COMPUTED_VALUE"""),0.0)</f>
        <v>0</v>
      </c>
      <c r="W67" s="1">
        <f>IFERROR(__xludf.DUMMYFUNCTION("""COMPUTED_VALUE"""),0.0)</f>
        <v>0</v>
      </c>
      <c r="X67" s="1">
        <f>IFERROR(__xludf.DUMMYFUNCTION("""COMPUTED_VALUE"""),0.0)</f>
        <v>0</v>
      </c>
      <c r="Y67" s="1">
        <f>IFERROR(__xludf.DUMMYFUNCTION("""COMPUTED_VALUE"""),0.0)</f>
        <v>0</v>
      </c>
      <c r="AA67" s="50"/>
      <c r="AB67" s="1"/>
      <c r="AC67" s="1"/>
      <c r="AD67" s="1" t="str">
        <f>IFERROR(__xludf.DUMMYFUNCTION("""COMPUTED_VALUE"""),"X")</f>
        <v>X</v>
      </c>
      <c r="AE67" s="1"/>
      <c r="AF67" s="1"/>
      <c r="AG67" s="1"/>
      <c r="AH67" s="1"/>
      <c r="AI67" s="54"/>
      <c r="AJ67" s="1">
        <f>IFERROR(__xludf.DUMMYFUNCTION("""COMPUTED_VALUE"""),0.0)</f>
        <v>0</v>
      </c>
      <c r="AK67" s="1">
        <f>IFERROR(__xludf.DUMMYFUNCTION("""COMPUTED_VALUE"""),0.0)</f>
        <v>0</v>
      </c>
      <c r="AL67" s="1">
        <f>IFERROR(__xludf.DUMMYFUNCTION("""COMPUTED_VALUE"""),7.295)</f>
        <v>7.295</v>
      </c>
      <c r="AM67" s="1">
        <f>IFERROR(__xludf.DUMMYFUNCTION("""COMPUTED_VALUE"""),0.0)</f>
        <v>0</v>
      </c>
      <c r="AN67" s="1">
        <f>IFERROR(__xludf.DUMMYFUNCTION("""COMPUTED_VALUE"""),0.0)</f>
        <v>0</v>
      </c>
      <c r="AO67" s="1">
        <f>IFERROR(__xludf.DUMMYFUNCTION("""COMPUTED_VALUE"""),0.0)</f>
        <v>0</v>
      </c>
      <c r="AP67" s="1">
        <f>IFERROR(__xludf.DUMMYFUNCTION("""COMPUTED_VALUE"""),0.0)</f>
        <v>0</v>
      </c>
      <c r="AQ67" s="1">
        <f>IFERROR(__xludf.DUMMYFUNCTION("""COMPUTED_VALUE"""),0.0)</f>
        <v>0</v>
      </c>
      <c r="AT67" s="1"/>
      <c r="AU67" s="1"/>
      <c r="AV67" s="1"/>
      <c r="AW67" s="1"/>
      <c r="AX67" s="1"/>
      <c r="AY67" s="1"/>
      <c r="AZ67" s="1"/>
      <c r="BA67" s="1"/>
      <c r="BB67" s="1"/>
      <c r="BC67" s="54"/>
      <c r="BD67" s="1">
        <f>IFERROR(__xludf.DUMMYFUNCTION("""COMPUTED_VALUE"""),0.0)</f>
        <v>0</v>
      </c>
      <c r="BE67" s="1">
        <f>IFERROR(__xludf.DUMMYFUNCTION("""COMPUTED_VALUE"""),0.0)</f>
        <v>0</v>
      </c>
      <c r="BF67" s="1">
        <f>IFERROR(__xludf.DUMMYFUNCTION("""COMPUTED_VALUE"""),0.0)</f>
        <v>0</v>
      </c>
      <c r="BG67" s="1">
        <f>IFERROR(__xludf.DUMMYFUNCTION("""COMPUTED_VALUE"""),0.0)</f>
        <v>0</v>
      </c>
      <c r="BH67" s="1">
        <f>IFERROR(__xludf.DUMMYFUNCTION("""COMPUTED_VALUE"""),0.0)</f>
        <v>0</v>
      </c>
      <c r="BI67" s="1">
        <f>IFERROR(__xludf.DUMMYFUNCTION("""COMPUTED_VALUE"""),0.0)</f>
        <v>0</v>
      </c>
      <c r="BJ67" s="1">
        <f>IFERROR(__xludf.DUMMYFUNCTION("""COMPUTED_VALUE"""),0.0)</f>
        <v>0</v>
      </c>
      <c r="BK67" s="1">
        <f>IFERROR(__xludf.DUMMYFUNCTION("""COMPUTED_VALUE"""),0.0)</f>
        <v>0</v>
      </c>
      <c r="BL67" s="1">
        <f>IFERROR(__xludf.DUMMYFUNCTION("""COMPUTED_VALUE"""),0.0)</f>
        <v>0</v>
      </c>
      <c r="BM67" s="1">
        <f>IFERROR(__xludf.DUMMYFUNCTION("""COMPUTED_VALUE"""),0.0)</f>
        <v>0</v>
      </c>
      <c r="BO67" s="52">
        <f t="shared" si="2"/>
        <v>8</v>
      </c>
      <c r="BP67" s="1">
        <f t="shared" si="3"/>
        <v>6</v>
      </c>
      <c r="BQ67" s="1">
        <f t="shared" si="4"/>
        <v>0</v>
      </c>
      <c r="BR67" s="54">
        <f t="shared" si="5"/>
        <v>14</v>
      </c>
      <c r="BS67" s="1">
        <f>IFS(N67="W", 'Round Bonuses'!$C$13, N67="X", 'Round Bonuses'!$C$12, M67="X", 'Round Bonuses'!$C$11, L67="X", 'Round Bonuses'!$C$10, K67="X", 'Round Bonuses'!$C$9, J67="X", 'Round Bonuses'!$C$8, I67="X", 'Round Bonuses'!$C$7, H67="X", 'Round Bonuses'!$C$6, G67="X", 'Round Bonuses'!$C$5, F67="X", 'Round Bonuses'!$C$4, E67="X", 'Round Bonuses'!$C$3, D67="X", 'Round Bonuses'!$C$3, TRUE, 0)</f>
        <v>3.6</v>
      </c>
      <c r="BT67" s="1">
        <f>IF(not(counta(D67:J67)), IFS(AI67="W", 'Round Bonuses'!$F$14, AI67="X", 'Round Bonuses'!$F$13, AH67="X", 'Round Bonuses'!$F$12, AG67="X", 'Round Bonuses'!$F$11, AF67="X", 'Round Bonuses'!$F$10, AE67="X", 'Round Bonuses'!$F$9, AD67="X", 'Round Bonuses'!$F$8, AC67="X", 'Round Bonuses'!$F$7, AB67="X", 'Round Bonuses'!$F$6, TRUE, 0), IF(AA67="X",'Round Bonuses'!$E$7, 0) +IF(AB67="X", 'Round Bonuses'!$E$6, 0)+if(AC67="X",'Round Bonuses'!$E$7, 0)+IF(AD67="X", 'Round Bonuses'!$E$8, 0)+IFS(AI67="W", 'Round Bonuses'!$G$14, AI67="X", 'Round Bonuses'!$G$13, AH67="X", 'Round Bonuses'!$G$12, AG67="X", 'Round Bonuses'!$G$11, AF67="X", 'Round Bonuses'!$G$10, AE67="X", 'Round Bonuses'!$G$9, TRUE, 0))</f>
        <v>1.5</v>
      </c>
      <c r="BU67" s="1">
        <f>IF(AND(not(counta(D67:I67)),not(counta(AB67:AD67))), IFS(BC67="W", 'Round Bonuses'!$J$14, BC67="X", 'Round Bonuses'!$J$13, BB67="X", 'Round Bonuses'!$J$12, BA67="X", 'Round Bonuses'!$J$11, AZ67="X", 'Round Bonuses'!$J$10, AY67="X", 'Round Bonuses'!$J$9, AX67="X", 'Round Bonuses'!$J$8, AW67="X", 'Round Bonuses'!$J$7, AV67="X", 'Round Bonuses'!$J$6, AU67="X", 'Round Bonuses'!$J$5, AT67="X", 'Round Bonuses'!$J$4, TRUE, 0), SWITCH(AS67, "P", 'Round Bonuses'!$I$4,"B", 'Round Bonuses'!$I$5, 0) +IF(AU67="X", 'Round Bonuses'!$I$5, 0)+IF(AV67="X", 'Round Bonuses'!$I$6, 0)+IF(AW67="X", 'Round Bonuses'!$I$7, 0)+IF(AX67="X", 'Round Bonuses'!$I$8, 0)+IFS(BC67="W", 'Round Bonuses'!$K$14, BC67="X", 'Round Bonuses'!$K$13, BB67="X", 'Round Bonuses'!$K$12, BA67="X", 'Round Bonuses'!$K$11, AZ67="X", 'Round Bonuses'!$K$10, AY67="X", 'Round Bonuses'!$K$9, TRUE, 0))</f>
        <v>0</v>
      </c>
      <c r="BV67" s="54">
        <f t="shared" si="6"/>
        <v>5.1</v>
      </c>
      <c r="BW67" s="1">
        <f t="shared" si="7"/>
        <v>22.7075</v>
      </c>
      <c r="BX67" s="57">
        <f t="shared" si="8"/>
        <v>6.721964286</v>
      </c>
      <c r="BZ67" s="58" t="str">
        <f t="shared" si="9"/>
        <v>Ferencváros</v>
      </c>
      <c r="CA67" s="1" t="str">
        <f t="shared" si="10"/>
        <v>Hungary</v>
      </c>
      <c r="CB67" s="1">
        <f t="shared" si="11"/>
        <v>6.721964286</v>
      </c>
      <c r="CC67" s="1">
        <f t="shared" si="12"/>
        <v>14</v>
      </c>
      <c r="CD67" s="1" t="s">
        <v>256</v>
      </c>
      <c r="CE67" s="1" t="s">
        <v>48</v>
      </c>
      <c r="CF67" s="49">
        <v>6.404642857142857</v>
      </c>
      <c r="CG67" s="1">
        <v>14.0</v>
      </c>
      <c r="CH67" s="1">
        <f t="shared" si="16"/>
        <v>65</v>
      </c>
      <c r="CI67" s="1" t="str">
        <f t="shared" si="13"/>
        <v>Copenhagen</v>
      </c>
      <c r="CJ67" s="49">
        <f t="shared" ref="CJ67:CK67" si="79">CF67</f>
        <v>6.404642857</v>
      </c>
      <c r="CK67" s="1">
        <f t="shared" si="79"/>
        <v>14</v>
      </c>
      <c r="CO67" s="1" t="str">
        <f t="shared" si="15"/>
        <v>Denmark</v>
      </c>
    </row>
    <row r="68">
      <c r="A68" s="1" t="str">
        <f>'Strength Coefficients'!AJ67</f>
        <v>Feyenoord</v>
      </c>
      <c r="B68" s="1">
        <f>'Strength Coefficients'!AK67</f>
        <v>0.86</v>
      </c>
      <c r="C68" s="1" t="str">
        <f>'Strength Coefficients'!AL67</f>
        <v>Netherlands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52">
        <f>IFERROR(__xludf.DUMMYFUNCTION("""COMPUTED_VALUE"""),0.0)</f>
        <v>0</v>
      </c>
      <c r="P68" s="1">
        <f>IFERROR(__xludf.DUMMYFUNCTION("""COMPUTED_VALUE"""),0.0)</f>
        <v>0</v>
      </c>
      <c r="Q68" s="1">
        <f>IFERROR(__xludf.DUMMYFUNCTION("""COMPUTED_VALUE"""),0.0)</f>
        <v>0</v>
      </c>
      <c r="R68" s="1">
        <f>IFERROR(__xludf.DUMMYFUNCTION("""COMPUTED_VALUE"""),0.0)</f>
        <v>0</v>
      </c>
      <c r="S68" s="1">
        <f>IFERROR(__xludf.DUMMYFUNCTION("""COMPUTED_VALUE"""),0.0)</f>
        <v>0</v>
      </c>
      <c r="T68" s="1">
        <f>IFERROR(__xludf.DUMMYFUNCTION("""COMPUTED_VALUE"""),0.0)</f>
        <v>0</v>
      </c>
      <c r="U68" s="1">
        <f>IFERROR(__xludf.DUMMYFUNCTION("""COMPUTED_VALUE"""),0.0)</f>
        <v>0</v>
      </c>
      <c r="V68" s="1">
        <f>IFERROR(__xludf.DUMMYFUNCTION("""COMPUTED_VALUE"""),0.0)</f>
        <v>0</v>
      </c>
      <c r="W68" s="1">
        <f>IFERROR(__xludf.DUMMYFUNCTION("""COMPUTED_VALUE"""),0.0)</f>
        <v>0</v>
      </c>
      <c r="X68" s="1">
        <f>IFERROR(__xludf.DUMMYFUNCTION("""COMPUTED_VALUE"""),0.0)</f>
        <v>0</v>
      </c>
      <c r="Y68" s="1">
        <f>IFERROR(__xludf.DUMMYFUNCTION("""COMPUTED_VALUE"""),0.0)</f>
        <v>0</v>
      </c>
      <c r="AA68" s="50"/>
      <c r="AB68" s="1"/>
      <c r="AC68" s="1"/>
      <c r="AD68" s="1"/>
      <c r="AE68" s="1"/>
      <c r="AF68" s="1"/>
      <c r="AG68" s="1"/>
      <c r="AH68" s="1"/>
      <c r="AI68" s="54"/>
      <c r="AJ68" s="1">
        <f>IFERROR(__xludf.DUMMYFUNCTION("""COMPUTED_VALUE"""),0.0)</f>
        <v>0</v>
      </c>
      <c r="AK68" s="1">
        <f>IFERROR(__xludf.DUMMYFUNCTION("""COMPUTED_VALUE"""),0.0)</f>
        <v>0</v>
      </c>
      <c r="AL68" s="1">
        <f>IFERROR(__xludf.DUMMYFUNCTION("""COMPUTED_VALUE"""),0.0)</f>
        <v>0</v>
      </c>
      <c r="AM68" s="1">
        <f>IFERROR(__xludf.DUMMYFUNCTION("""COMPUTED_VALUE"""),0.0)</f>
        <v>0</v>
      </c>
      <c r="AN68" s="1">
        <f>IFERROR(__xludf.DUMMYFUNCTION("""COMPUTED_VALUE"""),0.0)</f>
        <v>0</v>
      </c>
      <c r="AO68" s="1">
        <f>IFERROR(__xludf.DUMMYFUNCTION("""COMPUTED_VALUE"""),0.0)</f>
        <v>0</v>
      </c>
      <c r="AP68" s="1">
        <f>IFERROR(__xludf.DUMMYFUNCTION("""COMPUTED_VALUE"""),0.0)</f>
        <v>0</v>
      </c>
      <c r="AQ68" s="1">
        <f>IFERROR(__xludf.DUMMYFUNCTION("""COMPUTED_VALUE"""),0.0)</f>
        <v>0</v>
      </c>
      <c r="AT68" s="1"/>
      <c r="AU68" s="1" t="str">
        <f>IFERROR(__xludf.DUMMYFUNCTION("""COMPUTED_VALUE"""),"X")</f>
        <v>X</v>
      </c>
      <c r="AV68" s="1" t="str">
        <f>IFERROR(__xludf.DUMMYFUNCTION("""COMPUTED_VALUE"""),"X")</f>
        <v>X</v>
      </c>
      <c r="AW68" s="1" t="str">
        <f>IFERROR(__xludf.DUMMYFUNCTION("""COMPUTED_VALUE"""),"X")</f>
        <v>X</v>
      </c>
      <c r="AX68" s="1" t="str">
        <f>IFERROR(__xludf.DUMMYFUNCTION("""COMPUTED_VALUE"""),"X")</f>
        <v>X</v>
      </c>
      <c r="AY68" s="1"/>
      <c r="AZ68" s="1" t="str">
        <f>IFERROR(__xludf.DUMMYFUNCTION("""COMPUTED_VALUE"""),"X")</f>
        <v>X</v>
      </c>
      <c r="BA68" s="1" t="str">
        <f>IFERROR(__xludf.DUMMYFUNCTION("""COMPUTED_VALUE"""),"X")</f>
        <v>X</v>
      </c>
      <c r="BB68" s="1" t="str">
        <f>IFERROR(__xludf.DUMMYFUNCTION("""COMPUTED_VALUE"""),"X")</f>
        <v>X</v>
      </c>
      <c r="BC68" s="54" t="str">
        <f>IFERROR(__xludf.DUMMYFUNCTION("""COMPUTED_VALUE"""),"X")</f>
        <v>X</v>
      </c>
      <c r="BD68" s="1">
        <f>IFERROR(__xludf.DUMMYFUNCTION("""COMPUTED_VALUE"""),0.0)</f>
        <v>0</v>
      </c>
      <c r="BE68" s="1">
        <f>IFERROR(__xludf.DUMMYFUNCTION("""COMPUTED_VALUE"""),2.87875)</f>
        <v>2.87875</v>
      </c>
      <c r="BF68" s="1">
        <f>IFERROR(__xludf.DUMMYFUNCTION("""COMPUTED_VALUE"""),5.163749999999999)</f>
        <v>5.16375</v>
      </c>
      <c r="BG68" s="1">
        <f>IFERROR(__xludf.DUMMYFUNCTION("""COMPUTED_VALUE"""),4.1375)</f>
        <v>4.1375</v>
      </c>
      <c r="BH68" s="1">
        <f>IFERROR(__xludf.DUMMYFUNCTION("""COMPUTED_VALUE"""),17.54375)</f>
        <v>17.54375</v>
      </c>
      <c r="BI68" s="1">
        <f>IFERROR(__xludf.DUMMYFUNCTION("""COMPUTED_VALUE"""),0.0)</f>
        <v>0</v>
      </c>
      <c r="BJ68" s="1">
        <f>IFERROR(__xludf.DUMMYFUNCTION("""COMPUTED_VALUE"""),6.9)</f>
        <v>6.9</v>
      </c>
      <c r="BK68" s="1">
        <f>IFERROR(__xludf.DUMMYFUNCTION("""COMPUTED_VALUE"""),5.3125)</f>
        <v>5.3125</v>
      </c>
      <c r="BL68" s="1">
        <f>IFERROR(__xludf.DUMMYFUNCTION("""COMPUTED_VALUE"""),5.573749999999999)</f>
        <v>5.57375</v>
      </c>
      <c r="BM68" s="1">
        <f>IFERROR(__xludf.DUMMYFUNCTION("""COMPUTED_VALUE"""),0.7749999999999999)</f>
        <v>0.775</v>
      </c>
      <c r="BO68" s="52">
        <f t="shared" si="2"/>
        <v>0</v>
      </c>
      <c r="BP68" s="1">
        <f t="shared" si="3"/>
        <v>0</v>
      </c>
      <c r="BQ68" s="1">
        <f t="shared" si="4"/>
        <v>19</v>
      </c>
      <c r="BR68" s="54">
        <f t="shared" si="5"/>
        <v>19</v>
      </c>
      <c r="BS68" s="1">
        <f>IFS(N68="W", 'Round Bonuses'!$C$13, N68="X", 'Round Bonuses'!$C$12, M68="X", 'Round Bonuses'!$C$11, L68="X", 'Round Bonuses'!$C$10, K68="X", 'Round Bonuses'!$C$9, J68="X", 'Round Bonuses'!$C$8, I68="X", 'Round Bonuses'!$C$7, H68="X", 'Round Bonuses'!$C$6, G68="X", 'Round Bonuses'!$C$5, F68="X", 'Round Bonuses'!$C$4, E68="X", 'Round Bonuses'!$C$3, D68="X", 'Round Bonuses'!$C$3, TRUE, 0)</f>
        <v>0</v>
      </c>
      <c r="BT68" s="1">
        <f>IF(not(counta(D68:J68)), IFS(AI68="W", 'Round Bonuses'!$F$14, AI68="X", 'Round Bonuses'!$F$13, AH68="X", 'Round Bonuses'!$F$12, AG68="X", 'Round Bonuses'!$F$11, AF68="X", 'Round Bonuses'!$F$10, AE68="X", 'Round Bonuses'!$F$9, AD68="X", 'Round Bonuses'!$F$8, AC68="X", 'Round Bonuses'!$F$7, AB68="X", 'Round Bonuses'!$F$6, TRUE, 0), IF(AA68="X",'Round Bonuses'!$E$7, 0) +IF(AB68="X", 'Round Bonuses'!$E$6, 0)+if(AC68="X",'Round Bonuses'!$E$7, 0)+IF(AD68="X", 'Round Bonuses'!$E$8, 0)+IFS(AI68="W", 'Round Bonuses'!$G$14, AI68="X", 'Round Bonuses'!$G$13, AH68="X", 'Round Bonuses'!$G$12, AG68="X", 'Round Bonuses'!$G$11, AF68="X", 'Round Bonuses'!$G$10, AE68="X", 'Round Bonuses'!$G$9, TRUE, 0))</f>
        <v>0</v>
      </c>
      <c r="BU68" s="1">
        <f>IF(AND(not(counta(D68:I68)),not(counta(AB68:AD68))), IFS(BC68="W", 'Round Bonuses'!$J$14, BC68="X", 'Round Bonuses'!$J$13, BB68="X", 'Round Bonuses'!$J$12, BA68="X", 'Round Bonuses'!$J$11, AZ68="X", 'Round Bonuses'!$J$10, AY68="X", 'Round Bonuses'!$J$9, AX68="X", 'Round Bonuses'!$J$8, AW68="X", 'Round Bonuses'!$J$7, AV68="X", 'Round Bonuses'!$J$6, AU68="X", 'Round Bonuses'!$J$5, AT68="X", 'Round Bonuses'!$J$4, TRUE, 0), SWITCH(AS68, "P", 'Round Bonuses'!$I$4,"B", 'Round Bonuses'!$I$5, 0) +IF(AU68="X", 'Round Bonuses'!$I$5, 0)+IF(AV68="X", 'Round Bonuses'!$I$6, 0)+IF(AW68="X", 'Round Bonuses'!$I$7, 0)+IF(AX68="X", 'Round Bonuses'!$I$8, 0)+IFS(BC68="W", 'Round Bonuses'!$K$14, BC68="X", 'Round Bonuses'!$K$13, BB68="X", 'Round Bonuses'!$K$12, BA68="X", 'Round Bonuses'!$K$11, AZ68="X", 'Round Bonuses'!$K$10, AY68="X", 'Round Bonuses'!$K$9, TRUE, 0))</f>
        <v>6</v>
      </c>
      <c r="BV68" s="54">
        <f t="shared" si="6"/>
        <v>6</v>
      </c>
      <c r="BW68" s="1">
        <f t="shared" si="7"/>
        <v>48.285</v>
      </c>
      <c r="BX68" s="57">
        <f t="shared" si="8"/>
        <v>8.541315789</v>
      </c>
      <c r="BZ68" s="58" t="str">
        <f t="shared" si="9"/>
        <v>Feyenoord</v>
      </c>
      <c r="CA68" s="1" t="str">
        <f t="shared" si="10"/>
        <v>Netherlands</v>
      </c>
      <c r="CB68" s="1">
        <f t="shared" si="11"/>
        <v>8.541315789</v>
      </c>
      <c r="CC68" s="1">
        <f t="shared" si="12"/>
        <v>19</v>
      </c>
      <c r="CD68" s="1" t="s">
        <v>498</v>
      </c>
      <c r="CE68" s="1" t="s">
        <v>206</v>
      </c>
      <c r="CF68" s="49">
        <v>6.368035714285714</v>
      </c>
      <c r="CG68" s="1">
        <v>14.0</v>
      </c>
      <c r="CH68" s="1">
        <f t="shared" si="16"/>
        <v>66</v>
      </c>
      <c r="CI68" s="1" t="str">
        <f t="shared" si="13"/>
        <v>Legia Warsaw</v>
      </c>
      <c r="CJ68" s="49">
        <f t="shared" ref="CJ68:CK68" si="80">CF68</f>
        <v>6.368035714</v>
      </c>
      <c r="CK68" s="1">
        <f t="shared" si="80"/>
        <v>14</v>
      </c>
      <c r="CO68" s="1" t="str">
        <f t="shared" si="15"/>
        <v>Poland</v>
      </c>
    </row>
    <row r="69">
      <c r="A69" s="1" t="str">
        <f>'Strength Coefficients'!AJ68</f>
        <v>FH</v>
      </c>
      <c r="B69" s="1">
        <f>'Strength Coefficients'!AK68</f>
        <v>0.53</v>
      </c>
      <c r="C69" s="1" t="str">
        <f>'Strength Coefficients'!AL68</f>
        <v>Iceland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2">
        <f>IFERROR(__xludf.DUMMYFUNCTION("""COMPUTED_VALUE"""),0.0)</f>
        <v>0</v>
      </c>
      <c r="P69" s="1">
        <f>IFERROR(__xludf.DUMMYFUNCTION("""COMPUTED_VALUE"""),0.0)</f>
        <v>0</v>
      </c>
      <c r="Q69" s="1">
        <f>IFERROR(__xludf.DUMMYFUNCTION("""COMPUTED_VALUE"""),0.0)</f>
        <v>0</v>
      </c>
      <c r="R69" s="1">
        <f>IFERROR(__xludf.DUMMYFUNCTION("""COMPUTED_VALUE"""),0.0)</f>
        <v>0</v>
      </c>
      <c r="S69" s="1">
        <f>IFERROR(__xludf.DUMMYFUNCTION("""COMPUTED_VALUE"""),0.0)</f>
        <v>0</v>
      </c>
      <c r="T69" s="1">
        <f>IFERROR(__xludf.DUMMYFUNCTION("""COMPUTED_VALUE"""),0.0)</f>
        <v>0</v>
      </c>
      <c r="U69" s="1">
        <f>IFERROR(__xludf.DUMMYFUNCTION("""COMPUTED_VALUE"""),0.0)</f>
        <v>0</v>
      </c>
      <c r="V69" s="1">
        <f>IFERROR(__xludf.DUMMYFUNCTION("""COMPUTED_VALUE"""),0.0)</f>
        <v>0</v>
      </c>
      <c r="W69" s="1">
        <f>IFERROR(__xludf.DUMMYFUNCTION("""COMPUTED_VALUE"""),0.0)</f>
        <v>0</v>
      </c>
      <c r="X69" s="1">
        <f>IFERROR(__xludf.DUMMYFUNCTION("""COMPUTED_VALUE"""),0.0)</f>
        <v>0</v>
      </c>
      <c r="Y69" s="1">
        <f>IFERROR(__xludf.DUMMYFUNCTION("""COMPUTED_VALUE"""),0.0)</f>
        <v>0</v>
      </c>
      <c r="AA69" s="50"/>
      <c r="AB69" s="1"/>
      <c r="AC69" s="1"/>
      <c r="AD69" s="1"/>
      <c r="AE69" s="1"/>
      <c r="AF69" s="1"/>
      <c r="AG69" s="1"/>
      <c r="AH69" s="1"/>
      <c r="AI69" s="54"/>
      <c r="AJ69" s="1">
        <f>IFERROR(__xludf.DUMMYFUNCTION("""COMPUTED_VALUE"""),0.0)</f>
        <v>0</v>
      </c>
      <c r="AK69" s="1">
        <f>IFERROR(__xludf.DUMMYFUNCTION("""COMPUTED_VALUE"""),0.0)</f>
        <v>0</v>
      </c>
      <c r="AL69" s="1">
        <f>IFERROR(__xludf.DUMMYFUNCTION("""COMPUTED_VALUE"""),0.0)</f>
        <v>0</v>
      </c>
      <c r="AM69" s="1">
        <f>IFERROR(__xludf.DUMMYFUNCTION("""COMPUTED_VALUE"""),0.0)</f>
        <v>0</v>
      </c>
      <c r="AN69" s="1">
        <f>IFERROR(__xludf.DUMMYFUNCTION("""COMPUTED_VALUE"""),0.0)</f>
        <v>0</v>
      </c>
      <c r="AO69" s="1">
        <f>IFERROR(__xludf.DUMMYFUNCTION("""COMPUTED_VALUE"""),0.0)</f>
        <v>0</v>
      </c>
      <c r="AP69" s="1">
        <f>IFERROR(__xludf.DUMMYFUNCTION("""COMPUTED_VALUE"""),0.0)</f>
        <v>0</v>
      </c>
      <c r="AQ69" s="1">
        <f>IFERROR(__xludf.DUMMYFUNCTION("""COMPUTED_VALUE"""),0.0)</f>
        <v>0</v>
      </c>
      <c r="AT69" s="1" t="str">
        <f>IFERROR(__xludf.DUMMYFUNCTION("""COMPUTED_VALUE"""),"X")</f>
        <v>X</v>
      </c>
      <c r="AU69" s="1" t="str">
        <f>IFERROR(__xludf.DUMMYFUNCTION("""COMPUTED_VALUE"""),"X")</f>
        <v>X</v>
      </c>
      <c r="AV69" s="1"/>
      <c r="AW69" s="1"/>
      <c r="AX69" s="1"/>
      <c r="AY69" s="1"/>
      <c r="AZ69" s="1"/>
      <c r="BA69" s="1"/>
      <c r="BB69" s="1"/>
      <c r="BC69" s="54"/>
      <c r="BD69" s="1">
        <f>IFERROR(__xludf.DUMMYFUNCTION("""COMPUTED_VALUE"""),4.5375000000000005)</f>
        <v>4.5375</v>
      </c>
      <c r="BE69" s="1">
        <f>IFERROR(__xludf.DUMMYFUNCTION("""COMPUTED_VALUE"""),0.875)</f>
        <v>0.875</v>
      </c>
      <c r="BF69" s="1">
        <f>IFERROR(__xludf.DUMMYFUNCTION("""COMPUTED_VALUE"""),0.0)</f>
        <v>0</v>
      </c>
      <c r="BG69" s="1">
        <f>IFERROR(__xludf.DUMMYFUNCTION("""COMPUTED_VALUE"""),0.0)</f>
        <v>0</v>
      </c>
      <c r="BH69" s="1">
        <f>IFERROR(__xludf.DUMMYFUNCTION("""COMPUTED_VALUE"""),0.0)</f>
        <v>0</v>
      </c>
      <c r="BI69" s="1">
        <f>IFERROR(__xludf.DUMMYFUNCTION("""COMPUTED_VALUE"""),0.0)</f>
        <v>0</v>
      </c>
      <c r="BJ69" s="1">
        <f>IFERROR(__xludf.DUMMYFUNCTION("""COMPUTED_VALUE"""),0.0)</f>
        <v>0</v>
      </c>
      <c r="BK69" s="1">
        <f>IFERROR(__xludf.DUMMYFUNCTION("""COMPUTED_VALUE"""),0.0)</f>
        <v>0</v>
      </c>
      <c r="BL69" s="1">
        <f>IFERROR(__xludf.DUMMYFUNCTION("""COMPUTED_VALUE"""),0.0)</f>
        <v>0</v>
      </c>
      <c r="BM69" s="1">
        <f>IFERROR(__xludf.DUMMYFUNCTION("""COMPUTED_VALUE"""),0.0)</f>
        <v>0</v>
      </c>
      <c r="BO69" s="52">
        <f t="shared" si="2"/>
        <v>0</v>
      </c>
      <c r="BP69" s="1">
        <f t="shared" si="3"/>
        <v>0</v>
      </c>
      <c r="BQ69" s="1">
        <f t="shared" si="4"/>
        <v>4</v>
      </c>
      <c r="BR69" s="54">
        <f t="shared" si="5"/>
        <v>4</v>
      </c>
      <c r="BS69" s="1">
        <f>IFS(N69="W", 'Round Bonuses'!$C$13, N69="X", 'Round Bonuses'!$C$12, M69="X", 'Round Bonuses'!$C$11, L69="X", 'Round Bonuses'!$C$10, K69="X", 'Round Bonuses'!$C$9, J69="X", 'Round Bonuses'!$C$8, I69="X", 'Round Bonuses'!$C$7, H69="X", 'Round Bonuses'!$C$6, G69="X", 'Round Bonuses'!$C$5, F69="X", 'Round Bonuses'!$C$4, E69="X", 'Round Bonuses'!$C$3, D69="X", 'Round Bonuses'!$C$3, TRUE, 0)</f>
        <v>0</v>
      </c>
      <c r="BT69" s="1">
        <f>IF(not(counta(D69:J69)), IFS(AI69="W", 'Round Bonuses'!$F$14, AI69="X", 'Round Bonuses'!$F$13, AH69="X", 'Round Bonuses'!$F$12, AG69="X", 'Round Bonuses'!$F$11, AF69="X", 'Round Bonuses'!$F$10, AE69="X", 'Round Bonuses'!$F$9, AD69="X", 'Round Bonuses'!$F$8, AC69="X", 'Round Bonuses'!$F$7, AB69="X", 'Round Bonuses'!$F$6, TRUE, 0), IF(AA69="X",'Round Bonuses'!$E$7, 0) +IF(AB69="X", 'Round Bonuses'!$E$6, 0)+if(AC69="X",'Round Bonuses'!$E$7, 0)+IF(AD69="X", 'Round Bonuses'!$E$8, 0)+IFS(AI69="W", 'Round Bonuses'!$G$14, AI69="X", 'Round Bonuses'!$G$13, AH69="X", 'Round Bonuses'!$G$12, AG69="X", 'Round Bonuses'!$G$11, AF69="X", 'Round Bonuses'!$G$10, AE69="X", 'Round Bonuses'!$G$9, TRUE, 0))</f>
        <v>0</v>
      </c>
      <c r="BU69" s="1">
        <f>IF(AND(not(counta(D69:I69)),not(counta(AB69:AD69))), IFS(BC69="W", 'Round Bonuses'!$J$14, BC69="X", 'Round Bonuses'!$J$13, BB69="X", 'Round Bonuses'!$J$12, BA69="X", 'Round Bonuses'!$J$11, AZ69="X", 'Round Bonuses'!$J$10, AY69="X", 'Round Bonuses'!$J$9, AX69="X", 'Round Bonuses'!$J$8, AW69="X", 'Round Bonuses'!$J$7, AV69="X", 'Round Bonuses'!$J$6, AU69="X", 'Round Bonuses'!$J$5, AT69="X", 'Round Bonuses'!$J$4, TRUE, 0), SWITCH(AS69, "P", 'Round Bonuses'!$I$4,"B", 'Round Bonuses'!$I$5, 0) +IF(AU69="X", 'Round Bonuses'!$I$5, 0)+IF(AV69="X", 'Round Bonuses'!$I$6, 0)+IF(AW69="X", 'Round Bonuses'!$I$7, 0)+IF(AX69="X", 'Round Bonuses'!$I$8, 0)+IFS(BC69="W", 'Round Bonuses'!$K$14, BC69="X", 'Round Bonuses'!$K$13, BB69="X", 'Round Bonuses'!$K$12, BA69="X", 'Round Bonuses'!$K$11, AZ69="X", 'Round Bonuses'!$K$10, AY69="X", 'Round Bonuses'!$K$9, TRUE, 0))</f>
        <v>0.4</v>
      </c>
      <c r="BV69" s="54">
        <f t="shared" si="6"/>
        <v>0.4</v>
      </c>
      <c r="BW69" s="1">
        <f t="shared" si="7"/>
        <v>5.4125</v>
      </c>
      <c r="BX69" s="57">
        <f t="shared" si="8"/>
        <v>1.753125</v>
      </c>
      <c r="BZ69" s="58" t="str">
        <f t="shared" si="9"/>
        <v>FH</v>
      </c>
      <c r="CA69" s="1" t="str">
        <f t="shared" si="10"/>
        <v>Iceland</v>
      </c>
      <c r="CB69" s="1">
        <f t="shared" si="11"/>
        <v>1.753125</v>
      </c>
      <c r="CC69" s="1">
        <f t="shared" si="12"/>
        <v>4</v>
      </c>
      <c r="CD69" s="1" t="s">
        <v>113</v>
      </c>
      <c r="CE69" s="1" t="s">
        <v>30</v>
      </c>
      <c r="CF69" s="49">
        <v>6.3471875</v>
      </c>
      <c r="CG69" s="1">
        <v>12.0</v>
      </c>
      <c r="CH69" s="1">
        <f t="shared" si="16"/>
        <v>67</v>
      </c>
      <c r="CI69" s="1" t="str">
        <f t="shared" si="13"/>
        <v>LASK</v>
      </c>
      <c r="CJ69" s="49">
        <f t="shared" ref="CJ69:CK69" si="81">CF69</f>
        <v>6.3471875</v>
      </c>
      <c r="CK69" s="1">
        <f t="shared" si="81"/>
        <v>12</v>
      </c>
      <c r="CO69" s="1" t="str">
        <f t="shared" si="15"/>
        <v>Austria</v>
      </c>
    </row>
    <row r="70">
      <c r="A70" s="1" t="str">
        <f>'Strength Coefficients'!AJ69</f>
        <v>Flora</v>
      </c>
      <c r="B70" s="1">
        <f>'Strength Coefficients'!AK69</f>
        <v>0.49</v>
      </c>
      <c r="C70" s="1" t="str">
        <f>'Strength Coefficients'!AL69</f>
        <v>Estonia</v>
      </c>
      <c r="D70" s="1"/>
      <c r="E70" s="1"/>
      <c r="F70" s="1" t="str">
        <f>IFERROR(__xludf.DUMMYFUNCTION("""COMPUTED_VALUE"""),"X")</f>
        <v>X</v>
      </c>
      <c r="G70" s="1" t="str">
        <f>IFERROR(__xludf.DUMMYFUNCTION("""COMPUTED_VALUE"""),"X")</f>
        <v>X</v>
      </c>
      <c r="H70" s="1"/>
      <c r="I70" s="1"/>
      <c r="J70" s="1"/>
      <c r="K70" s="1"/>
      <c r="L70" s="1"/>
      <c r="M70" s="1"/>
      <c r="N70" s="1"/>
      <c r="O70" s="52">
        <f>IFERROR(__xludf.DUMMYFUNCTION("""COMPUTED_VALUE"""),0.0)</f>
        <v>0</v>
      </c>
      <c r="P70" s="1">
        <f>IFERROR(__xludf.DUMMYFUNCTION("""COMPUTED_VALUE"""),0.0)</f>
        <v>0</v>
      </c>
      <c r="Q70" s="1">
        <f>IFERROR(__xludf.DUMMYFUNCTION("""COMPUTED_VALUE"""),4.657500000000001)</f>
        <v>4.6575</v>
      </c>
      <c r="R70" s="1">
        <f>IFERROR(__xludf.DUMMYFUNCTION("""COMPUTED_VALUE"""),1.17)</f>
        <v>1.17</v>
      </c>
      <c r="S70" s="1">
        <f>IFERROR(__xludf.DUMMYFUNCTION("""COMPUTED_VALUE"""),0.0)</f>
        <v>0</v>
      </c>
      <c r="T70" s="1">
        <f>IFERROR(__xludf.DUMMYFUNCTION("""COMPUTED_VALUE"""),0.0)</f>
        <v>0</v>
      </c>
      <c r="U70" s="1">
        <f>IFERROR(__xludf.DUMMYFUNCTION("""COMPUTED_VALUE"""),0.0)</f>
        <v>0</v>
      </c>
      <c r="V70" s="1">
        <f>IFERROR(__xludf.DUMMYFUNCTION("""COMPUTED_VALUE"""),0.0)</f>
        <v>0</v>
      </c>
      <c r="W70" s="1">
        <f>IFERROR(__xludf.DUMMYFUNCTION("""COMPUTED_VALUE"""),0.0)</f>
        <v>0</v>
      </c>
      <c r="X70" s="1">
        <f>IFERROR(__xludf.DUMMYFUNCTION("""COMPUTED_VALUE"""),0.0)</f>
        <v>0</v>
      </c>
      <c r="Y70" s="1">
        <f>IFERROR(__xludf.DUMMYFUNCTION("""COMPUTED_VALUE"""),0.0)</f>
        <v>0</v>
      </c>
      <c r="AA70" s="50"/>
      <c r="AB70" s="1" t="str">
        <f>IFERROR(__xludf.DUMMYFUNCTION("""COMPUTED_VALUE"""),"X")</f>
        <v>X</v>
      </c>
      <c r="AC70" s="1"/>
      <c r="AD70" s="1"/>
      <c r="AE70" s="1"/>
      <c r="AF70" s="1"/>
      <c r="AG70" s="1"/>
      <c r="AH70" s="1"/>
      <c r="AI70" s="54"/>
      <c r="AJ70" s="1">
        <f>IFERROR(__xludf.DUMMYFUNCTION("""COMPUTED_VALUE"""),4.18)</f>
        <v>4.18</v>
      </c>
      <c r="AK70" s="1">
        <f>IFERROR(__xludf.DUMMYFUNCTION("""COMPUTED_VALUE"""),0.0)</f>
        <v>0</v>
      </c>
      <c r="AL70" s="1">
        <f>IFERROR(__xludf.DUMMYFUNCTION("""COMPUTED_VALUE"""),0.0)</f>
        <v>0</v>
      </c>
      <c r="AM70" s="1">
        <f>IFERROR(__xludf.DUMMYFUNCTION("""COMPUTED_VALUE"""),0.0)</f>
        <v>0</v>
      </c>
      <c r="AN70" s="1">
        <f>IFERROR(__xludf.DUMMYFUNCTION("""COMPUTED_VALUE"""),0.0)</f>
        <v>0</v>
      </c>
      <c r="AO70" s="1">
        <f>IFERROR(__xludf.DUMMYFUNCTION("""COMPUTED_VALUE"""),0.0)</f>
        <v>0</v>
      </c>
      <c r="AP70" s="1">
        <f>IFERROR(__xludf.DUMMYFUNCTION("""COMPUTED_VALUE"""),0.0)</f>
        <v>0</v>
      </c>
      <c r="AQ70" s="1">
        <f>IFERROR(__xludf.DUMMYFUNCTION("""COMPUTED_VALUE"""),0.0)</f>
        <v>0</v>
      </c>
      <c r="AT70" s="1"/>
      <c r="AU70" s="1"/>
      <c r="AV70" s="1"/>
      <c r="AW70" s="1"/>
      <c r="AX70" s="1" t="str">
        <f>IFERROR(__xludf.DUMMYFUNCTION("""COMPUTED_VALUE"""),"X")</f>
        <v>X</v>
      </c>
      <c r="AY70" s="1"/>
      <c r="AZ70" s="1"/>
      <c r="BA70" s="1"/>
      <c r="BB70" s="1"/>
      <c r="BC70" s="54"/>
      <c r="BD70" s="1">
        <f>IFERROR(__xludf.DUMMYFUNCTION("""COMPUTED_VALUE"""),0.0)</f>
        <v>0</v>
      </c>
      <c r="BE70" s="1">
        <f>IFERROR(__xludf.DUMMYFUNCTION("""COMPUTED_VALUE"""),0.0)</f>
        <v>0</v>
      </c>
      <c r="BF70" s="1">
        <f>IFERROR(__xludf.DUMMYFUNCTION("""COMPUTED_VALUE"""),0.0)</f>
        <v>0</v>
      </c>
      <c r="BG70" s="1">
        <f>IFERROR(__xludf.DUMMYFUNCTION("""COMPUTED_VALUE"""),0.0)</f>
        <v>0</v>
      </c>
      <c r="BH70" s="1">
        <f>IFERROR(__xludf.DUMMYFUNCTION("""COMPUTED_VALUE"""),8.64)</f>
        <v>8.64</v>
      </c>
      <c r="BI70" s="1">
        <f>IFERROR(__xludf.DUMMYFUNCTION("""COMPUTED_VALUE"""),0.0)</f>
        <v>0</v>
      </c>
      <c r="BJ70" s="1">
        <f>IFERROR(__xludf.DUMMYFUNCTION("""COMPUTED_VALUE"""),0.0)</f>
        <v>0</v>
      </c>
      <c r="BK70" s="1">
        <f>IFERROR(__xludf.DUMMYFUNCTION("""COMPUTED_VALUE"""),0.0)</f>
        <v>0</v>
      </c>
      <c r="BL70" s="1">
        <f>IFERROR(__xludf.DUMMYFUNCTION("""COMPUTED_VALUE"""),0.0)</f>
        <v>0</v>
      </c>
      <c r="BM70" s="1">
        <f>IFERROR(__xludf.DUMMYFUNCTION("""COMPUTED_VALUE"""),0.0)</f>
        <v>0</v>
      </c>
      <c r="BO70" s="52">
        <f t="shared" si="2"/>
        <v>4</v>
      </c>
      <c r="BP70" s="1">
        <f t="shared" si="3"/>
        <v>2</v>
      </c>
      <c r="BQ70" s="1">
        <f t="shared" si="4"/>
        <v>6</v>
      </c>
      <c r="BR70" s="54">
        <f t="shared" si="5"/>
        <v>12</v>
      </c>
      <c r="BS70" s="1">
        <f>IFS(N70="W", 'Round Bonuses'!$C$13, N70="X", 'Round Bonuses'!$C$12, M70="X", 'Round Bonuses'!$C$11, L70="X", 'Round Bonuses'!$C$10, K70="X", 'Round Bonuses'!$C$9, J70="X", 'Round Bonuses'!$C$8, I70="X", 'Round Bonuses'!$C$7, H70="X", 'Round Bonuses'!$C$6, G70="X", 'Round Bonuses'!$C$5, F70="X", 'Round Bonuses'!$C$4, E70="X", 'Round Bonuses'!$C$3, D70="X", 'Round Bonuses'!$C$3, TRUE, 0)</f>
        <v>1.2</v>
      </c>
      <c r="BT70" s="1">
        <f>IF(not(counta(D70:J70)), IFS(AI70="W", 'Round Bonuses'!$F$14, AI70="X", 'Round Bonuses'!$F$13, AH70="X", 'Round Bonuses'!$F$12, AG70="X", 'Round Bonuses'!$F$11, AF70="X", 'Round Bonuses'!$F$10, AE70="X", 'Round Bonuses'!$F$9, AD70="X", 'Round Bonuses'!$F$8, AC70="X", 'Round Bonuses'!$F$7, AB70="X", 'Round Bonuses'!$F$6, TRUE, 0), IF(AA70="X",'Round Bonuses'!$E$7, 0) +IF(AB70="X", 'Round Bonuses'!$E$6, 0)+if(AC70="X",'Round Bonuses'!$E$7, 0)+IF(AD70="X", 'Round Bonuses'!$E$8, 0)+IFS(AI70="W", 'Round Bonuses'!$G$14, AI70="X", 'Round Bonuses'!$G$13, AH70="X", 'Round Bonuses'!$G$12, AG70="X", 'Round Bonuses'!$G$11, AF70="X", 'Round Bonuses'!$G$10, AE70="X", 'Round Bonuses'!$G$9, TRUE, 0))</f>
        <v>0.45</v>
      </c>
      <c r="BU70" s="1">
        <f>IF(AND(not(counta(D70:I70)),not(counta(AB70:AD70))), IFS(BC70="W", 'Round Bonuses'!$J$14, BC70="X", 'Round Bonuses'!$J$13, BB70="X", 'Round Bonuses'!$J$12, BA70="X", 'Round Bonuses'!$J$11, AZ70="X", 'Round Bonuses'!$J$10, AY70="X", 'Round Bonuses'!$J$9, AX70="X", 'Round Bonuses'!$J$8, AW70="X", 'Round Bonuses'!$J$7, AV70="X", 'Round Bonuses'!$J$6, AU70="X", 'Round Bonuses'!$J$5, AT70="X", 'Round Bonuses'!$J$4, TRUE, 0), SWITCH(AS70, "P", 'Round Bonuses'!$I$4,"B", 'Round Bonuses'!$I$5, 0) +IF(AU70="X", 'Round Bonuses'!$I$5, 0)+IF(AV70="X", 'Round Bonuses'!$I$6, 0)+IF(AW70="X", 'Round Bonuses'!$I$7, 0)+IF(AX70="X", 'Round Bonuses'!$I$8, 0)+IFS(BC70="W", 'Round Bonuses'!$K$14, BC70="X", 'Round Bonuses'!$K$13, BB70="X", 'Round Bonuses'!$K$12, BA70="X", 'Round Bonuses'!$K$11, AZ70="X", 'Round Bonuses'!$K$10, AY70="X", 'Round Bonuses'!$K$9, TRUE, 0))</f>
        <v>1</v>
      </c>
      <c r="BV70" s="54">
        <f t="shared" si="6"/>
        <v>2.65</v>
      </c>
      <c r="BW70" s="1">
        <f t="shared" si="7"/>
        <v>18.6475</v>
      </c>
      <c r="BX70" s="57">
        <f t="shared" si="8"/>
        <v>4.203958333</v>
      </c>
      <c r="BZ70" s="58" t="str">
        <f t="shared" si="9"/>
        <v>Flora</v>
      </c>
      <c r="CA70" s="1" t="str">
        <f t="shared" si="10"/>
        <v>Estonia</v>
      </c>
      <c r="CB70" s="1">
        <f t="shared" si="11"/>
        <v>4.203958333</v>
      </c>
      <c r="CC70" s="1">
        <f t="shared" si="12"/>
        <v>12</v>
      </c>
      <c r="CD70" s="1" t="s">
        <v>152</v>
      </c>
      <c r="CE70" s="1" t="s">
        <v>126</v>
      </c>
      <c r="CF70" s="49">
        <v>6.215178571428572</v>
      </c>
      <c r="CG70" s="1">
        <v>14.0</v>
      </c>
      <c r="CH70" s="1">
        <f t="shared" si="16"/>
        <v>68</v>
      </c>
      <c r="CI70" s="1" t="str">
        <f t="shared" si="13"/>
        <v>Basel</v>
      </c>
      <c r="CJ70" s="49">
        <f t="shared" ref="CJ70:CK70" si="82">CF70</f>
        <v>6.215178571</v>
      </c>
      <c r="CK70" s="1">
        <f t="shared" si="82"/>
        <v>14</v>
      </c>
      <c r="CO70" s="1" t="str">
        <f t="shared" si="15"/>
        <v>Switzerland</v>
      </c>
    </row>
    <row r="71">
      <c r="A71" s="1" t="str">
        <f>'Strength Coefficients'!AJ70</f>
        <v>Fola Esch</v>
      </c>
      <c r="B71" s="1">
        <f>'Strength Coefficients'!AK70</f>
        <v>0.66</v>
      </c>
      <c r="C71" s="1" t="str">
        <f>'Strength Coefficients'!AL70</f>
        <v>Luxembourg</v>
      </c>
      <c r="D71" s="1"/>
      <c r="E71" s="1"/>
      <c r="F71" s="1" t="str">
        <f>IFERROR(__xludf.DUMMYFUNCTION("""COMPUTED_VALUE"""),"X")</f>
        <v>X</v>
      </c>
      <c r="G71" s="1"/>
      <c r="H71" s="1"/>
      <c r="I71" s="1"/>
      <c r="J71" s="1"/>
      <c r="K71" s="1"/>
      <c r="L71" s="1"/>
      <c r="M71" s="1"/>
      <c r="N71" s="1"/>
      <c r="O71" s="52">
        <f>IFERROR(__xludf.DUMMYFUNCTION("""COMPUTED_VALUE"""),0.0)</f>
        <v>0</v>
      </c>
      <c r="P71" s="1">
        <f>IFERROR(__xludf.DUMMYFUNCTION("""COMPUTED_VALUE"""),0.0)</f>
        <v>0</v>
      </c>
      <c r="Q71" s="1">
        <f>IFERROR(__xludf.DUMMYFUNCTION("""COMPUTED_VALUE"""),0.905)</f>
        <v>0.905</v>
      </c>
      <c r="R71" s="1">
        <f>IFERROR(__xludf.DUMMYFUNCTION("""COMPUTED_VALUE"""),0.0)</f>
        <v>0</v>
      </c>
      <c r="S71" s="1">
        <f>IFERROR(__xludf.DUMMYFUNCTION("""COMPUTED_VALUE"""),0.0)</f>
        <v>0</v>
      </c>
      <c r="T71" s="1">
        <f>IFERROR(__xludf.DUMMYFUNCTION("""COMPUTED_VALUE"""),0.0)</f>
        <v>0</v>
      </c>
      <c r="U71" s="1">
        <f>IFERROR(__xludf.DUMMYFUNCTION("""COMPUTED_VALUE"""),0.0)</f>
        <v>0</v>
      </c>
      <c r="V71" s="1">
        <f>IFERROR(__xludf.DUMMYFUNCTION("""COMPUTED_VALUE"""),0.0)</f>
        <v>0</v>
      </c>
      <c r="W71" s="1">
        <f>IFERROR(__xludf.DUMMYFUNCTION("""COMPUTED_VALUE"""),0.0)</f>
        <v>0</v>
      </c>
      <c r="X71" s="1">
        <f>IFERROR(__xludf.DUMMYFUNCTION("""COMPUTED_VALUE"""),0.0)</f>
        <v>0</v>
      </c>
      <c r="Y71" s="1">
        <f>IFERROR(__xludf.DUMMYFUNCTION("""COMPUTED_VALUE"""),0.0)</f>
        <v>0</v>
      </c>
      <c r="AA71" s="50"/>
      <c r="AB71" s="1"/>
      <c r="AC71" s="1"/>
      <c r="AD71" s="1"/>
      <c r="AE71" s="1"/>
      <c r="AF71" s="1"/>
      <c r="AG71" s="1"/>
      <c r="AH71" s="1"/>
      <c r="AI71" s="54"/>
      <c r="AJ71" s="1">
        <f>IFERROR(__xludf.DUMMYFUNCTION("""COMPUTED_VALUE"""),0.0)</f>
        <v>0</v>
      </c>
      <c r="AK71" s="1">
        <f>IFERROR(__xludf.DUMMYFUNCTION("""COMPUTED_VALUE"""),0.0)</f>
        <v>0</v>
      </c>
      <c r="AL71" s="1">
        <f>IFERROR(__xludf.DUMMYFUNCTION("""COMPUTED_VALUE"""),0.0)</f>
        <v>0</v>
      </c>
      <c r="AM71" s="1">
        <f>IFERROR(__xludf.DUMMYFUNCTION("""COMPUTED_VALUE"""),0.0)</f>
        <v>0</v>
      </c>
      <c r="AN71" s="1">
        <f>IFERROR(__xludf.DUMMYFUNCTION("""COMPUTED_VALUE"""),0.0)</f>
        <v>0</v>
      </c>
      <c r="AO71" s="1">
        <f>IFERROR(__xludf.DUMMYFUNCTION("""COMPUTED_VALUE"""),0.0)</f>
        <v>0</v>
      </c>
      <c r="AP71" s="1">
        <f>IFERROR(__xludf.DUMMYFUNCTION("""COMPUTED_VALUE"""),0.0)</f>
        <v>0</v>
      </c>
      <c r="AQ71" s="1">
        <f>IFERROR(__xludf.DUMMYFUNCTION("""COMPUTED_VALUE"""),0.0)</f>
        <v>0</v>
      </c>
      <c r="AT71" s="1"/>
      <c r="AU71" s="1" t="str">
        <f>IFERROR(__xludf.DUMMYFUNCTION("""COMPUTED_VALUE"""),"X")</f>
        <v>X</v>
      </c>
      <c r="AV71" s="1" t="str">
        <f>IFERROR(__xludf.DUMMYFUNCTION("""COMPUTED_VALUE"""),"X")</f>
        <v>X</v>
      </c>
      <c r="AW71" s="1" t="str">
        <f>IFERROR(__xludf.DUMMYFUNCTION("""COMPUTED_VALUE"""),"X")</f>
        <v>X</v>
      </c>
      <c r="AX71" s="1"/>
      <c r="AY71" s="1"/>
      <c r="AZ71" s="1"/>
      <c r="BA71" s="1"/>
      <c r="BB71" s="1"/>
      <c r="BC71" s="54"/>
      <c r="BD71" s="1">
        <f>IFERROR(__xludf.DUMMYFUNCTION("""COMPUTED_VALUE"""),0.0)</f>
        <v>0</v>
      </c>
      <c r="BE71" s="1">
        <f>IFERROR(__xludf.DUMMYFUNCTION("""COMPUTED_VALUE"""),6.1875)</f>
        <v>6.1875</v>
      </c>
      <c r="BF71" s="1">
        <f>IFERROR(__xludf.DUMMYFUNCTION("""COMPUTED_VALUE"""),4.29)</f>
        <v>4.29</v>
      </c>
      <c r="BG71" s="1">
        <f>IFERROR(__xludf.DUMMYFUNCTION("""COMPUTED_VALUE"""),0.895)</f>
        <v>0.895</v>
      </c>
      <c r="BH71" s="1">
        <f>IFERROR(__xludf.DUMMYFUNCTION("""COMPUTED_VALUE"""),0.0)</f>
        <v>0</v>
      </c>
      <c r="BI71" s="1">
        <f>IFERROR(__xludf.DUMMYFUNCTION("""COMPUTED_VALUE"""),0.0)</f>
        <v>0</v>
      </c>
      <c r="BJ71" s="1">
        <f>IFERROR(__xludf.DUMMYFUNCTION("""COMPUTED_VALUE"""),0.0)</f>
        <v>0</v>
      </c>
      <c r="BK71" s="1">
        <f>IFERROR(__xludf.DUMMYFUNCTION("""COMPUTED_VALUE"""),0.0)</f>
        <v>0</v>
      </c>
      <c r="BL71" s="1">
        <f>IFERROR(__xludf.DUMMYFUNCTION("""COMPUTED_VALUE"""),0.0)</f>
        <v>0</v>
      </c>
      <c r="BM71" s="1">
        <f>IFERROR(__xludf.DUMMYFUNCTION("""COMPUTED_VALUE"""),0.0)</f>
        <v>0</v>
      </c>
      <c r="BO71" s="52">
        <f t="shared" si="2"/>
        <v>2</v>
      </c>
      <c r="BP71" s="1">
        <f t="shared" si="3"/>
        <v>0</v>
      </c>
      <c r="BQ71" s="1">
        <f t="shared" si="4"/>
        <v>6</v>
      </c>
      <c r="BR71" s="54">
        <f t="shared" si="5"/>
        <v>8</v>
      </c>
      <c r="BS71" s="1">
        <f>IFS(N71="W", 'Round Bonuses'!$C$13, N71="X", 'Round Bonuses'!$C$12, M71="X", 'Round Bonuses'!$C$11, L71="X", 'Round Bonuses'!$C$10, K71="X", 'Round Bonuses'!$C$9, J71="X", 'Round Bonuses'!$C$8, I71="X", 'Round Bonuses'!$C$7, H71="X", 'Round Bonuses'!$C$6, G71="X", 'Round Bonuses'!$C$5, F71="X", 'Round Bonuses'!$C$4, E71="X", 'Round Bonuses'!$C$3, D71="X", 'Round Bonuses'!$C$3, TRUE, 0)</f>
        <v>0.6</v>
      </c>
      <c r="BT71" s="1">
        <f>IF(not(counta(D71:J71)), IFS(AI71="W", 'Round Bonuses'!$F$14, AI71="X", 'Round Bonuses'!$F$13, AH71="X", 'Round Bonuses'!$F$12, AG71="X", 'Round Bonuses'!$F$11, AF71="X", 'Round Bonuses'!$F$10, AE71="X", 'Round Bonuses'!$F$9, AD71="X", 'Round Bonuses'!$F$8, AC71="X", 'Round Bonuses'!$F$7, AB71="X", 'Round Bonuses'!$F$6, TRUE, 0), IF(AA71="X",'Round Bonuses'!$E$7, 0) +IF(AB71="X", 'Round Bonuses'!$E$6, 0)+if(AC71="X",'Round Bonuses'!$E$7, 0)+IF(AD71="X", 'Round Bonuses'!$E$8, 0)+IFS(AI71="W", 'Round Bonuses'!$G$14, AI71="X", 'Round Bonuses'!$G$13, AH71="X", 'Round Bonuses'!$G$12, AG71="X", 'Round Bonuses'!$G$11, AF71="X", 'Round Bonuses'!$G$10, AE71="X", 'Round Bonuses'!$G$9, TRUE, 0))</f>
        <v>0</v>
      </c>
      <c r="BU71" s="1">
        <f>IF(AND(not(counta(D71:I71)),not(counta(AB71:AD71))), IFS(BC71="W", 'Round Bonuses'!$J$14, BC71="X", 'Round Bonuses'!$J$13, BB71="X", 'Round Bonuses'!$J$12, BA71="X", 'Round Bonuses'!$J$11, AZ71="X", 'Round Bonuses'!$J$10, AY71="X", 'Round Bonuses'!$J$9, AX71="X", 'Round Bonuses'!$J$8, AW71="X", 'Round Bonuses'!$J$7, AV71="X", 'Round Bonuses'!$J$6, AU71="X", 'Round Bonuses'!$J$5, AT71="X", 'Round Bonuses'!$J$4, TRUE, 0), SWITCH(AS71, "P", 'Round Bonuses'!$I$4,"B", 'Round Bonuses'!$I$5, 0) +IF(AU71="X", 'Round Bonuses'!$I$5, 0)+IF(AV71="X", 'Round Bonuses'!$I$6, 0)+IF(AW71="X", 'Round Bonuses'!$I$7, 0)+IF(AX71="X", 'Round Bonuses'!$I$8, 0)+IFS(BC71="W", 'Round Bonuses'!$K$14, BC71="X", 'Round Bonuses'!$K$13, BB71="X", 'Round Bonuses'!$K$12, BA71="X", 'Round Bonuses'!$K$11, AZ71="X", 'Round Bonuses'!$K$10, AY71="X", 'Round Bonuses'!$K$9, TRUE, 0))</f>
        <v>1</v>
      </c>
      <c r="BV71" s="54">
        <f t="shared" si="6"/>
        <v>1.6</v>
      </c>
      <c r="BW71" s="1">
        <f t="shared" si="7"/>
        <v>12.2775</v>
      </c>
      <c r="BX71" s="57">
        <f t="shared" si="8"/>
        <v>3.1346875</v>
      </c>
      <c r="BZ71" s="58" t="str">
        <f t="shared" si="9"/>
        <v>Fola Esch</v>
      </c>
      <c r="CA71" s="1" t="str">
        <f t="shared" si="10"/>
        <v>Luxembourg</v>
      </c>
      <c r="CB71" s="1">
        <f t="shared" si="11"/>
        <v>3.1346875</v>
      </c>
      <c r="CC71" s="1">
        <f t="shared" si="12"/>
        <v>8</v>
      </c>
      <c r="CD71" s="1" t="s">
        <v>230</v>
      </c>
      <c r="CE71" s="1" t="s">
        <v>48</v>
      </c>
      <c r="CF71" s="49">
        <v>6.015625</v>
      </c>
      <c r="CG71" s="1">
        <v>8.0</v>
      </c>
      <c r="CH71" s="1">
        <f t="shared" si="16"/>
        <v>69</v>
      </c>
      <c r="CI71" s="1" t="str">
        <f t="shared" si="13"/>
        <v>Brøndby</v>
      </c>
      <c r="CJ71" s="49">
        <f t="shared" ref="CJ71:CK71" si="83">CF71</f>
        <v>6.015625</v>
      </c>
      <c r="CK71" s="1">
        <f t="shared" si="83"/>
        <v>8</v>
      </c>
      <c r="CO71" s="1" t="str">
        <f t="shared" si="15"/>
        <v>Denmark</v>
      </c>
    </row>
    <row r="72">
      <c r="A72" s="1" t="str">
        <f>'Strength Coefficients'!AJ71</f>
        <v>Folgore</v>
      </c>
      <c r="B72" s="1">
        <f>'Strength Coefficients'!AK71</f>
        <v>0.45</v>
      </c>
      <c r="C72" s="1" t="str">
        <f>'Strength Coefficients'!AL71</f>
        <v>San Marino</v>
      </c>
      <c r="D72" s="1" t="str">
        <f>IFERROR(__xludf.DUMMYFUNCTION("""COMPUTED_VALUE"""),"X")</f>
        <v>X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52">
        <f>IFERROR(__xludf.DUMMYFUNCTION("""COMPUTED_VALUE"""),0.22999999999999998)</f>
        <v>0.23</v>
      </c>
      <c r="P72" s="1">
        <f>IFERROR(__xludf.DUMMYFUNCTION("""COMPUTED_VALUE"""),0.0)</f>
        <v>0</v>
      </c>
      <c r="Q72" s="1">
        <f>IFERROR(__xludf.DUMMYFUNCTION("""COMPUTED_VALUE"""),0.0)</f>
        <v>0</v>
      </c>
      <c r="R72" s="1">
        <f>IFERROR(__xludf.DUMMYFUNCTION("""COMPUTED_VALUE"""),0.0)</f>
        <v>0</v>
      </c>
      <c r="S72" s="1">
        <f>IFERROR(__xludf.DUMMYFUNCTION("""COMPUTED_VALUE"""),0.0)</f>
        <v>0</v>
      </c>
      <c r="T72" s="1">
        <f>IFERROR(__xludf.DUMMYFUNCTION("""COMPUTED_VALUE"""),0.0)</f>
        <v>0</v>
      </c>
      <c r="U72" s="1">
        <f>IFERROR(__xludf.DUMMYFUNCTION("""COMPUTED_VALUE"""),0.0)</f>
        <v>0</v>
      </c>
      <c r="V72" s="1">
        <f>IFERROR(__xludf.DUMMYFUNCTION("""COMPUTED_VALUE"""),0.0)</f>
        <v>0</v>
      </c>
      <c r="W72" s="1">
        <f>IFERROR(__xludf.DUMMYFUNCTION("""COMPUTED_VALUE"""),0.0)</f>
        <v>0</v>
      </c>
      <c r="X72" s="1">
        <f>IFERROR(__xludf.DUMMYFUNCTION("""COMPUTED_VALUE"""),0.0)</f>
        <v>0</v>
      </c>
      <c r="Y72" s="1">
        <f>IFERROR(__xludf.DUMMYFUNCTION("""COMPUTED_VALUE"""),0.0)</f>
        <v>0</v>
      </c>
      <c r="AA72" s="50"/>
      <c r="AB72" s="1"/>
      <c r="AC72" s="1"/>
      <c r="AD72" s="1"/>
      <c r="AE72" s="1"/>
      <c r="AF72" s="1"/>
      <c r="AG72" s="1"/>
      <c r="AH72" s="1"/>
      <c r="AI72" s="54"/>
      <c r="AJ72" s="1">
        <f>IFERROR(__xludf.DUMMYFUNCTION("""COMPUTED_VALUE"""),0.0)</f>
        <v>0</v>
      </c>
      <c r="AK72" s="1">
        <f>IFERROR(__xludf.DUMMYFUNCTION("""COMPUTED_VALUE"""),0.0)</f>
        <v>0</v>
      </c>
      <c r="AL72" s="1">
        <f>IFERROR(__xludf.DUMMYFUNCTION("""COMPUTED_VALUE"""),0.0)</f>
        <v>0</v>
      </c>
      <c r="AM72" s="1">
        <f>IFERROR(__xludf.DUMMYFUNCTION("""COMPUTED_VALUE"""),0.0)</f>
        <v>0</v>
      </c>
      <c r="AN72" s="1">
        <f>IFERROR(__xludf.DUMMYFUNCTION("""COMPUTED_VALUE"""),0.0)</f>
        <v>0</v>
      </c>
      <c r="AO72" s="1">
        <f>IFERROR(__xludf.DUMMYFUNCTION("""COMPUTED_VALUE"""),0.0)</f>
        <v>0</v>
      </c>
      <c r="AP72" s="1">
        <f>IFERROR(__xludf.DUMMYFUNCTION("""COMPUTED_VALUE"""),0.0)</f>
        <v>0</v>
      </c>
      <c r="AQ72" s="1">
        <f>IFERROR(__xludf.DUMMYFUNCTION("""COMPUTED_VALUE"""),0.0)</f>
        <v>0</v>
      </c>
      <c r="AS72" s="6" t="s">
        <v>629</v>
      </c>
      <c r="AT72" s="1"/>
      <c r="AU72" s="1" t="str">
        <f>IFERROR(__xludf.DUMMYFUNCTION("""COMPUTED_VALUE"""),"X")</f>
        <v>X</v>
      </c>
      <c r="AV72" s="1"/>
      <c r="AW72" s="1"/>
      <c r="AX72" s="1"/>
      <c r="AY72" s="1"/>
      <c r="AZ72" s="1"/>
      <c r="BA72" s="1"/>
      <c r="BB72" s="1"/>
      <c r="BC72" s="54"/>
      <c r="BD72" s="1">
        <f>IFERROR(__xludf.DUMMYFUNCTION("""COMPUTED_VALUE"""),0.0)</f>
        <v>0</v>
      </c>
      <c r="BE72" s="1">
        <f>IFERROR(__xludf.DUMMYFUNCTION("""COMPUTED_VALUE"""),0.5800000000000001)</f>
        <v>0.58</v>
      </c>
      <c r="BF72" s="1">
        <f>IFERROR(__xludf.DUMMYFUNCTION("""COMPUTED_VALUE"""),0.0)</f>
        <v>0</v>
      </c>
      <c r="BG72" s="1">
        <f>IFERROR(__xludf.DUMMYFUNCTION("""COMPUTED_VALUE"""),0.0)</f>
        <v>0</v>
      </c>
      <c r="BH72" s="1">
        <f>IFERROR(__xludf.DUMMYFUNCTION("""COMPUTED_VALUE"""),0.0)</f>
        <v>0</v>
      </c>
      <c r="BI72" s="1">
        <f>IFERROR(__xludf.DUMMYFUNCTION("""COMPUTED_VALUE"""),0.0)</f>
        <v>0</v>
      </c>
      <c r="BJ72" s="1">
        <f>IFERROR(__xludf.DUMMYFUNCTION("""COMPUTED_VALUE"""),0.0)</f>
        <v>0</v>
      </c>
      <c r="BK72" s="1">
        <f>IFERROR(__xludf.DUMMYFUNCTION("""COMPUTED_VALUE"""),0.0)</f>
        <v>0</v>
      </c>
      <c r="BL72" s="1">
        <f>IFERROR(__xludf.DUMMYFUNCTION("""COMPUTED_VALUE"""),0.0)</f>
        <v>0</v>
      </c>
      <c r="BM72" s="1">
        <f>IFERROR(__xludf.DUMMYFUNCTION("""COMPUTED_VALUE"""),0.0)</f>
        <v>0</v>
      </c>
      <c r="BO72" s="52">
        <f t="shared" si="2"/>
        <v>1</v>
      </c>
      <c r="BP72" s="1">
        <f t="shared" si="3"/>
        <v>0</v>
      </c>
      <c r="BQ72" s="1">
        <f t="shared" si="4"/>
        <v>2</v>
      </c>
      <c r="BR72" s="54">
        <f t="shared" si="5"/>
        <v>3</v>
      </c>
      <c r="BS72" s="1">
        <f>IFS(N72="W", 'Round Bonuses'!$C$13, N72="X", 'Round Bonuses'!$C$12, M72="X", 'Round Bonuses'!$C$11, L72="X", 'Round Bonuses'!$C$10, K72="X", 'Round Bonuses'!$C$9, J72="X", 'Round Bonuses'!$C$8, I72="X", 'Round Bonuses'!$C$7, H72="X", 'Round Bonuses'!$C$6, G72="X", 'Round Bonuses'!$C$5, F72="X", 'Round Bonuses'!$C$4, E72="X", 'Round Bonuses'!$C$3, D72="X", 'Round Bonuses'!$C$3, TRUE, 0)</f>
        <v>0.3</v>
      </c>
      <c r="BT72" s="1">
        <f>IF(not(counta(D72:J72)), IFS(AI72="W", 'Round Bonuses'!$F$14, AI72="X", 'Round Bonuses'!$F$13, AH72="X", 'Round Bonuses'!$F$12, AG72="X", 'Round Bonuses'!$F$11, AF72="X", 'Round Bonuses'!$F$10, AE72="X", 'Round Bonuses'!$F$9, AD72="X", 'Round Bonuses'!$F$8, AC72="X", 'Round Bonuses'!$F$7, AB72="X", 'Round Bonuses'!$F$6, TRUE, 0), IF(AA72="X",'Round Bonuses'!$E$7, 0) +IF(AB72="X", 'Round Bonuses'!$E$6, 0)+if(AC72="X",'Round Bonuses'!$E$7, 0)+IF(AD72="X", 'Round Bonuses'!$E$8, 0)+IFS(AI72="W", 'Round Bonuses'!$G$14, AI72="X", 'Round Bonuses'!$G$13, AH72="X", 'Round Bonuses'!$G$12, AG72="X", 'Round Bonuses'!$G$11, AF72="X", 'Round Bonuses'!$G$10, AE72="X", 'Round Bonuses'!$G$9, TRUE, 0))</f>
        <v>0</v>
      </c>
      <c r="BU72" s="1">
        <f>IF(AND(not(counta(D72:I72)),not(counta(AB72:AD72))), IFS(BC72="W", 'Round Bonuses'!$J$14, BC72="X", 'Round Bonuses'!$J$13, BB72="X", 'Round Bonuses'!$J$12, BA72="X", 'Round Bonuses'!$J$11, AZ72="X", 'Round Bonuses'!$J$10, AY72="X", 'Round Bonuses'!$J$9, AX72="X", 'Round Bonuses'!$J$8, AW72="X", 'Round Bonuses'!$J$7, AV72="X", 'Round Bonuses'!$J$6, AU72="X", 'Round Bonuses'!$J$5, AT72="X", 'Round Bonuses'!$J$4, TRUE, 0), SWITCH(AS72, "P", 'Round Bonuses'!$I$4,"B", 'Round Bonuses'!$I$5, 0) +IF(AU72="X", 'Round Bonuses'!$I$5, 0)+IF(AV72="X", 'Round Bonuses'!$I$6, 0)+IF(AW72="X", 'Round Bonuses'!$I$7, 0)+IF(AX72="X", 'Round Bonuses'!$I$8, 0)+IFS(BC72="W", 'Round Bonuses'!$K$14, BC72="X", 'Round Bonuses'!$K$13, BB72="X", 'Round Bonuses'!$K$12, BA72="X", 'Round Bonuses'!$K$11, AZ72="X", 'Round Bonuses'!$K$10, AY72="X", 'Round Bonuses'!$K$9, TRUE, 0))</f>
        <v>0.3</v>
      </c>
      <c r="BV72" s="54">
        <f t="shared" si="6"/>
        <v>0.6</v>
      </c>
      <c r="BW72" s="1">
        <f t="shared" si="7"/>
        <v>0.81</v>
      </c>
      <c r="BX72" s="57">
        <f t="shared" si="8"/>
        <v>0.87</v>
      </c>
      <c r="BZ72" s="58" t="str">
        <f t="shared" si="9"/>
        <v>Folgore</v>
      </c>
      <c r="CA72" s="1" t="str">
        <f t="shared" si="10"/>
        <v>San Marino</v>
      </c>
      <c r="CB72" s="1">
        <f t="shared" si="11"/>
        <v>0.87</v>
      </c>
      <c r="CC72" s="1">
        <f t="shared" si="12"/>
        <v>3</v>
      </c>
      <c r="CD72" s="1" t="s">
        <v>314</v>
      </c>
      <c r="CE72" s="1" t="s">
        <v>91</v>
      </c>
      <c r="CF72" s="49">
        <v>5.98925</v>
      </c>
      <c r="CG72" s="1">
        <v>10.0</v>
      </c>
      <c r="CH72" s="1">
        <f t="shared" si="16"/>
        <v>70</v>
      </c>
      <c r="CI72" s="1" t="str">
        <f t="shared" si="13"/>
        <v>Fenerbahçe</v>
      </c>
      <c r="CJ72" s="49">
        <f t="shared" ref="CJ72:CK72" si="84">CF72</f>
        <v>5.98925</v>
      </c>
      <c r="CK72" s="1">
        <f t="shared" si="84"/>
        <v>10</v>
      </c>
      <c r="CO72" s="1" t="str">
        <f t="shared" si="15"/>
        <v>Turkey</v>
      </c>
    </row>
    <row r="73">
      <c r="A73" s="1" t="str">
        <f>'Strength Coefficients'!AJ72</f>
        <v>Gagra</v>
      </c>
      <c r="B73" s="1">
        <f>'Strength Coefficients'!AK72</f>
        <v>0.54</v>
      </c>
      <c r="C73" s="1" t="str">
        <f>'Strength Coefficients'!AL72</f>
        <v>Georgia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52">
        <f>IFERROR(__xludf.DUMMYFUNCTION("""COMPUTED_VALUE"""),0.0)</f>
        <v>0</v>
      </c>
      <c r="P73" s="1">
        <f>IFERROR(__xludf.DUMMYFUNCTION("""COMPUTED_VALUE"""),0.0)</f>
        <v>0</v>
      </c>
      <c r="Q73" s="1">
        <f>IFERROR(__xludf.DUMMYFUNCTION("""COMPUTED_VALUE"""),0.0)</f>
        <v>0</v>
      </c>
      <c r="R73" s="1">
        <f>IFERROR(__xludf.DUMMYFUNCTION("""COMPUTED_VALUE"""),0.0)</f>
        <v>0</v>
      </c>
      <c r="S73" s="1">
        <f>IFERROR(__xludf.DUMMYFUNCTION("""COMPUTED_VALUE"""),0.0)</f>
        <v>0</v>
      </c>
      <c r="T73" s="1">
        <f>IFERROR(__xludf.DUMMYFUNCTION("""COMPUTED_VALUE"""),0.0)</f>
        <v>0</v>
      </c>
      <c r="U73" s="1">
        <f>IFERROR(__xludf.DUMMYFUNCTION("""COMPUTED_VALUE"""),0.0)</f>
        <v>0</v>
      </c>
      <c r="V73" s="1">
        <f>IFERROR(__xludf.DUMMYFUNCTION("""COMPUTED_VALUE"""),0.0)</f>
        <v>0</v>
      </c>
      <c r="W73" s="1">
        <f>IFERROR(__xludf.DUMMYFUNCTION("""COMPUTED_VALUE"""),0.0)</f>
        <v>0</v>
      </c>
      <c r="X73" s="1">
        <f>IFERROR(__xludf.DUMMYFUNCTION("""COMPUTED_VALUE"""),0.0)</f>
        <v>0</v>
      </c>
      <c r="Y73" s="1">
        <f>IFERROR(__xludf.DUMMYFUNCTION("""COMPUTED_VALUE"""),0.0)</f>
        <v>0</v>
      </c>
      <c r="AA73" s="50"/>
      <c r="AB73" s="1"/>
      <c r="AC73" s="1"/>
      <c r="AD73" s="1"/>
      <c r="AE73" s="1"/>
      <c r="AF73" s="1"/>
      <c r="AG73" s="1"/>
      <c r="AH73" s="1"/>
      <c r="AI73" s="54"/>
      <c r="AJ73" s="1">
        <f>IFERROR(__xludf.DUMMYFUNCTION("""COMPUTED_VALUE"""),0.0)</f>
        <v>0</v>
      </c>
      <c r="AK73" s="1">
        <f>IFERROR(__xludf.DUMMYFUNCTION("""COMPUTED_VALUE"""),0.0)</f>
        <v>0</v>
      </c>
      <c r="AL73" s="1">
        <f>IFERROR(__xludf.DUMMYFUNCTION("""COMPUTED_VALUE"""),0.0)</f>
        <v>0</v>
      </c>
      <c r="AM73" s="1">
        <f>IFERROR(__xludf.DUMMYFUNCTION("""COMPUTED_VALUE"""),0.0)</f>
        <v>0</v>
      </c>
      <c r="AN73" s="1">
        <f>IFERROR(__xludf.DUMMYFUNCTION("""COMPUTED_VALUE"""),0.0)</f>
        <v>0</v>
      </c>
      <c r="AO73" s="1">
        <f>IFERROR(__xludf.DUMMYFUNCTION("""COMPUTED_VALUE"""),0.0)</f>
        <v>0</v>
      </c>
      <c r="AP73" s="1">
        <f>IFERROR(__xludf.DUMMYFUNCTION("""COMPUTED_VALUE"""),0.0)</f>
        <v>0</v>
      </c>
      <c r="AQ73" s="1">
        <f>IFERROR(__xludf.DUMMYFUNCTION("""COMPUTED_VALUE"""),0.0)</f>
        <v>0</v>
      </c>
      <c r="AT73" s="1" t="str">
        <f>IFERROR(__xludf.DUMMYFUNCTION("""COMPUTED_VALUE"""),"X")</f>
        <v>X</v>
      </c>
      <c r="AU73" s="1"/>
      <c r="AV73" s="1"/>
      <c r="AW73" s="1"/>
      <c r="AX73" s="1"/>
      <c r="AY73" s="1"/>
      <c r="AZ73" s="1"/>
      <c r="BA73" s="1"/>
      <c r="BB73" s="1"/>
      <c r="BC73" s="54"/>
      <c r="BD73" s="1">
        <f>IFERROR(__xludf.DUMMYFUNCTION("""COMPUTED_VALUE"""),1.345)</f>
        <v>1.345</v>
      </c>
      <c r="BE73" s="1">
        <f>IFERROR(__xludf.DUMMYFUNCTION("""COMPUTED_VALUE"""),0.0)</f>
        <v>0</v>
      </c>
      <c r="BF73" s="1">
        <f>IFERROR(__xludf.DUMMYFUNCTION("""COMPUTED_VALUE"""),0.0)</f>
        <v>0</v>
      </c>
      <c r="BG73" s="1">
        <f>IFERROR(__xludf.DUMMYFUNCTION("""COMPUTED_VALUE"""),0.0)</f>
        <v>0</v>
      </c>
      <c r="BH73" s="1">
        <f>IFERROR(__xludf.DUMMYFUNCTION("""COMPUTED_VALUE"""),0.0)</f>
        <v>0</v>
      </c>
      <c r="BI73" s="1">
        <f>IFERROR(__xludf.DUMMYFUNCTION("""COMPUTED_VALUE"""),0.0)</f>
        <v>0</v>
      </c>
      <c r="BJ73" s="1">
        <f>IFERROR(__xludf.DUMMYFUNCTION("""COMPUTED_VALUE"""),0.0)</f>
        <v>0</v>
      </c>
      <c r="BK73" s="1">
        <f>IFERROR(__xludf.DUMMYFUNCTION("""COMPUTED_VALUE"""),0.0)</f>
        <v>0</v>
      </c>
      <c r="BL73" s="1">
        <f>IFERROR(__xludf.DUMMYFUNCTION("""COMPUTED_VALUE"""),0.0)</f>
        <v>0</v>
      </c>
      <c r="BM73" s="1">
        <f>IFERROR(__xludf.DUMMYFUNCTION("""COMPUTED_VALUE"""),0.0)</f>
        <v>0</v>
      </c>
      <c r="BO73" s="52">
        <f t="shared" si="2"/>
        <v>0</v>
      </c>
      <c r="BP73" s="1">
        <f t="shared" si="3"/>
        <v>0</v>
      </c>
      <c r="BQ73" s="1">
        <f t="shared" si="4"/>
        <v>2</v>
      </c>
      <c r="BR73" s="54">
        <f t="shared" si="5"/>
        <v>2</v>
      </c>
      <c r="BS73" s="1">
        <f>IFS(N73="W", 'Round Bonuses'!$C$13, N73="X", 'Round Bonuses'!$C$12, M73="X", 'Round Bonuses'!$C$11, L73="X", 'Round Bonuses'!$C$10, K73="X", 'Round Bonuses'!$C$9, J73="X", 'Round Bonuses'!$C$8, I73="X", 'Round Bonuses'!$C$7, H73="X", 'Round Bonuses'!$C$6, G73="X", 'Round Bonuses'!$C$5, F73="X", 'Round Bonuses'!$C$4, E73="X", 'Round Bonuses'!$C$3, D73="X", 'Round Bonuses'!$C$3, TRUE, 0)</f>
        <v>0</v>
      </c>
      <c r="BT73" s="1">
        <f>IF(not(counta(D73:J73)), IFS(AI73="W", 'Round Bonuses'!$F$14, AI73="X", 'Round Bonuses'!$F$13, AH73="X", 'Round Bonuses'!$F$12, AG73="X", 'Round Bonuses'!$F$11, AF73="X", 'Round Bonuses'!$F$10, AE73="X", 'Round Bonuses'!$F$9, AD73="X", 'Round Bonuses'!$F$8, AC73="X", 'Round Bonuses'!$F$7, AB73="X", 'Round Bonuses'!$F$6, TRUE, 0), IF(AA73="X",'Round Bonuses'!$E$7, 0) +IF(AB73="X", 'Round Bonuses'!$E$6, 0)+if(AC73="X",'Round Bonuses'!$E$7, 0)+IF(AD73="X", 'Round Bonuses'!$E$8, 0)+IFS(AI73="W", 'Round Bonuses'!$G$14, AI73="X", 'Round Bonuses'!$G$13, AH73="X", 'Round Bonuses'!$G$12, AG73="X", 'Round Bonuses'!$G$11, AF73="X", 'Round Bonuses'!$G$10, AE73="X", 'Round Bonuses'!$G$9, TRUE, 0))</f>
        <v>0</v>
      </c>
      <c r="BU73" s="1">
        <f>IF(AND(not(counta(D73:I73)),not(counta(AB73:AD73))), IFS(BC73="W", 'Round Bonuses'!$J$14, BC73="X", 'Round Bonuses'!$J$13, BB73="X", 'Round Bonuses'!$J$12, BA73="X", 'Round Bonuses'!$J$11, AZ73="X", 'Round Bonuses'!$J$10, AY73="X", 'Round Bonuses'!$J$9, AX73="X", 'Round Bonuses'!$J$8, AW73="X", 'Round Bonuses'!$J$7, AV73="X", 'Round Bonuses'!$J$6, AU73="X", 'Round Bonuses'!$J$5, AT73="X", 'Round Bonuses'!$J$4, TRUE, 0), SWITCH(AS73, "P", 'Round Bonuses'!$I$4,"B", 'Round Bonuses'!$I$5, 0) +IF(AU73="X", 'Round Bonuses'!$I$5, 0)+IF(AV73="X", 'Round Bonuses'!$I$6, 0)+IF(AW73="X", 'Round Bonuses'!$I$7, 0)+IF(AX73="X", 'Round Bonuses'!$I$8, 0)+IFS(BC73="W", 'Round Bonuses'!$K$14, BC73="X", 'Round Bonuses'!$K$13, BB73="X", 'Round Bonuses'!$K$12, BA73="X", 'Round Bonuses'!$K$11, AZ73="X", 'Round Bonuses'!$K$10, AY73="X", 'Round Bonuses'!$K$9, TRUE, 0))</f>
        <v>0.2</v>
      </c>
      <c r="BV73" s="54">
        <f t="shared" si="6"/>
        <v>0.2</v>
      </c>
      <c r="BW73" s="1">
        <f t="shared" si="7"/>
        <v>1.345</v>
      </c>
      <c r="BX73" s="57">
        <f t="shared" si="8"/>
        <v>0.8725</v>
      </c>
      <c r="BZ73" s="58" t="str">
        <f t="shared" si="9"/>
        <v>Gagra</v>
      </c>
      <c r="CA73" s="1" t="str">
        <f t="shared" si="10"/>
        <v>Georgia</v>
      </c>
      <c r="CB73" s="1">
        <f t="shared" si="11"/>
        <v>0.8725</v>
      </c>
      <c r="CC73" s="1">
        <f t="shared" si="12"/>
        <v>2</v>
      </c>
      <c r="CD73" s="1" t="s">
        <v>547</v>
      </c>
      <c r="CE73" s="1" t="s">
        <v>57</v>
      </c>
      <c r="CF73" s="49">
        <v>5.960267857142858</v>
      </c>
      <c r="CG73" s="1">
        <v>14.0</v>
      </c>
      <c r="CH73" s="1">
        <f t="shared" si="16"/>
        <v>71</v>
      </c>
      <c r="CI73" s="1" t="str">
        <f t="shared" si="13"/>
        <v>Vitesse</v>
      </c>
      <c r="CJ73" s="49">
        <f t="shared" ref="CJ73:CK73" si="85">CF73</f>
        <v>5.960267857</v>
      </c>
      <c r="CK73" s="1">
        <f t="shared" si="85"/>
        <v>14</v>
      </c>
      <c r="CO73" s="1" t="str">
        <f t="shared" si="15"/>
        <v>Netherlands</v>
      </c>
    </row>
    <row r="74">
      <c r="A74" s="1" t="str">
        <f>'Strength Coefficients'!AJ73</f>
        <v>Galatasaray</v>
      </c>
      <c r="B74" s="1">
        <f>'Strength Coefficients'!AK73</f>
        <v>0.88</v>
      </c>
      <c r="C74" s="1" t="str">
        <f>'Strength Coefficients'!AL73</f>
        <v>Turkey</v>
      </c>
      <c r="D74" s="1"/>
      <c r="E74" s="1"/>
      <c r="F74" s="1"/>
      <c r="G74" s="1" t="str">
        <f>IFERROR(__xludf.DUMMYFUNCTION("""COMPUTED_VALUE"""),"X")</f>
        <v>X</v>
      </c>
      <c r="H74" s="1"/>
      <c r="I74" s="1"/>
      <c r="J74" s="1"/>
      <c r="K74" s="1"/>
      <c r="L74" s="1"/>
      <c r="M74" s="1"/>
      <c r="N74" s="1"/>
      <c r="O74" s="52">
        <f>IFERROR(__xludf.DUMMYFUNCTION("""COMPUTED_VALUE"""),0.0)</f>
        <v>0</v>
      </c>
      <c r="P74" s="1">
        <f>IFERROR(__xludf.DUMMYFUNCTION("""COMPUTED_VALUE"""),0.0)</f>
        <v>0</v>
      </c>
      <c r="Q74" s="1">
        <f>IFERROR(__xludf.DUMMYFUNCTION("""COMPUTED_VALUE"""),0.0)</f>
        <v>0</v>
      </c>
      <c r="R74" s="1">
        <f>IFERROR(__xludf.DUMMYFUNCTION("""COMPUTED_VALUE"""),1.155)</f>
        <v>1.155</v>
      </c>
      <c r="S74" s="1">
        <f>IFERROR(__xludf.DUMMYFUNCTION("""COMPUTED_VALUE"""),0.0)</f>
        <v>0</v>
      </c>
      <c r="T74" s="1">
        <f>IFERROR(__xludf.DUMMYFUNCTION("""COMPUTED_VALUE"""),0.0)</f>
        <v>0</v>
      </c>
      <c r="U74" s="1">
        <f>IFERROR(__xludf.DUMMYFUNCTION("""COMPUTED_VALUE"""),0.0)</f>
        <v>0</v>
      </c>
      <c r="V74" s="1">
        <f>IFERROR(__xludf.DUMMYFUNCTION("""COMPUTED_VALUE"""),0.0)</f>
        <v>0</v>
      </c>
      <c r="W74" s="1">
        <f>IFERROR(__xludf.DUMMYFUNCTION("""COMPUTED_VALUE"""),0.0)</f>
        <v>0</v>
      </c>
      <c r="X74" s="1">
        <f>IFERROR(__xludf.DUMMYFUNCTION("""COMPUTED_VALUE"""),0.0)</f>
        <v>0</v>
      </c>
      <c r="Y74" s="1">
        <f>IFERROR(__xludf.DUMMYFUNCTION("""COMPUTED_VALUE"""),0.0)</f>
        <v>0</v>
      </c>
      <c r="AA74" s="50"/>
      <c r="AB74" s="1" t="str">
        <f>IFERROR(__xludf.DUMMYFUNCTION("""COMPUTED_VALUE"""),"X")</f>
        <v>X</v>
      </c>
      <c r="AC74" s="1" t="str">
        <f>IFERROR(__xludf.DUMMYFUNCTION("""COMPUTED_VALUE"""),"X")</f>
        <v>X</v>
      </c>
      <c r="AD74" s="1" t="str">
        <f>IFERROR(__xludf.DUMMYFUNCTION("""COMPUTED_VALUE"""),"X")</f>
        <v>X</v>
      </c>
      <c r="AE74" s="1"/>
      <c r="AF74" s="1" t="str">
        <f>IFERROR(__xludf.DUMMYFUNCTION("""COMPUTED_VALUE"""),"X")</f>
        <v>X</v>
      </c>
      <c r="AG74" s="1"/>
      <c r="AH74" s="1"/>
      <c r="AI74" s="54"/>
      <c r="AJ74" s="1">
        <f>IFERROR(__xludf.DUMMYFUNCTION("""COMPUTED_VALUE"""),5.1875)</f>
        <v>5.1875</v>
      </c>
      <c r="AK74" s="1">
        <f>IFERROR(__xludf.DUMMYFUNCTION("""COMPUTED_VALUE"""),5.145)</f>
        <v>5.145</v>
      </c>
      <c r="AL74" s="1">
        <f>IFERROR(__xludf.DUMMYFUNCTION("""COMPUTED_VALUE"""),16.77375)</f>
        <v>16.77375</v>
      </c>
      <c r="AM74" s="1">
        <f>IFERROR(__xludf.DUMMYFUNCTION("""COMPUTED_VALUE"""),0.0)</f>
        <v>0</v>
      </c>
      <c r="AN74" s="1">
        <f>IFERROR(__xludf.DUMMYFUNCTION("""COMPUTED_VALUE"""),2.785)</f>
        <v>2.785</v>
      </c>
      <c r="AO74" s="1">
        <f>IFERROR(__xludf.DUMMYFUNCTION("""COMPUTED_VALUE"""),0.0)</f>
        <v>0</v>
      </c>
      <c r="AP74" s="1">
        <f>IFERROR(__xludf.DUMMYFUNCTION("""COMPUTED_VALUE"""),0.0)</f>
        <v>0</v>
      </c>
      <c r="AQ74" s="1">
        <f>IFERROR(__xludf.DUMMYFUNCTION("""COMPUTED_VALUE"""),0.0)</f>
        <v>0</v>
      </c>
      <c r="AT74" s="1"/>
      <c r="AU74" s="1"/>
      <c r="AV74" s="1"/>
      <c r="AW74" s="1"/>
      <c r="AX74" s="1"/>
      <c r="AY74" s="1"/>
      <c r="AZ74" s="1"/>
      <c r="BA74" s="1"/>
      <c r="BB74" s="1"/>
      <c r="BC74" s="54"/>
      <c r="BD74" s="1">
        <f>IFERROR(__xludf.DUMMYFUNCTION("""COMPUTED_VALUE"""),0.0)</f>
        <v>0</v>
      </c>
      <c r="BE74" s="1">
        <f>IFERROR(__xludf.DUMMYFUNCTION("""COMPUTED_VALUE"""),0.0)</f>
        <v>0</v>
      </c>
      <c r="BF74" s="1">
        <f>IFERROR(__xludf.DUMMYFUNCTION("""COMPUTED_VALUE"""),0.0)</f>
        <v>0</v>
      </c>
      <c r="BG74" s="1">
        <f>IFERROR(__xludf.DUMMYFUNCTION("""COMPUTED_VALUE"""),0.0)</f>
        <v>0</v>
      </c>
      <c r="BH74" s="1">
        <f>IFERROR(__xludf.DUMMYFUNCTION("""COMPUTED_VALUE"""),0.0)</f>
        <v>0</v>
      </c>
      <c r="BI74" s="1">
        <f>IFERROR(__xludf.DUMMYFUNCTION("""COMPUTED_VALUE"""),0.0)</f>
        <v>0</v>
      </c>
      <c r="BJ74" s="1">
        <f>IFERROR(__xludf.DUMMYFUNCTION("""COMPUTED_VALUE"""),0.0)</f>
        <v>0</v>
      </c>
      <c r="BK74" s="1">
        <f>IFERROR(__xludf.DUMMYFUNCTION("""COMPUTED_VALUE"""),0.0)</f>
        <v>0</v>
      </c>
      <c r="BL74" s="1">
        <f>IFERROR(__xludf.DUMMYFUNCTION("""COMPUTED_VALUE"""),0.0)</f>
        <v>0</v>
      </c>
      <c r="BM74" s="1">
        <f>IFERROR(__xludf.DUMMYFUNCTION("""COMPUTED_VALUE"""),0.0)</f>
        <v>0</v>
      </c>
      <c r="BO74" s="52">
        <f t="shared" si="2"/>
        <v>2</v>
      </c>
      <c r="BP74" s="1">
        <f t="shared" si="3"/>
        <v>12</v>
      </c>
      <c r="BQ74" s="1">
        <f t="shared" si="4"/>
        <v>0</v>
      </c>
      <c r="BR74" s="54">
        <f t="shared" si="5"/>
        <v>14</v>
      </c>
      <c r="BS74" s="1">
        <f>IFS(N74="W", 'Round Bonuses'!$C$13, N74="X", 'Round Bonuses'!$C$12, M74="X", 'Round Bonuses'!$C$11, L74="X", 'Round Bonuses'!$C$10, K74="X", 'Round Bonuses'!$C$9, J74="X", 'Round Bonuses'!$C$8, I74="X", 'Round Bonuses'!$C$7, H74="X", 'Round Bonuses'!$C$6, G74="X", 'Round Bonuses'!$C$5, F74="X", 'Round Bonuses'!$C$4, E74="X", 'Round Bonuses'!$C$3, D74="X", 'Round Bonuses'!$C$3, TRUE, 0)</f>
        <v>1.2</v>
      </c>
      <c r="BT74" s="1">
        <f>IF(not(counta(D74:J74)), IFS(AI74="W", 'Round Bonuses'!$F$14, AI74="X", 'Round Bonuses'!$F$13, AH74="X", 'Round Bonuses'!$F$12, AG74="X", 'Round Bonuses'!$F$11, AF74="X", 'Round Bonuses'!$F$10, AE74="X", 'Round Bonuses'!$F$9, AD74="X", 'Round Bonuses'!$F$8, AC74="X", 'Round Bonuses'!$F$7, AB74="X", 'Round Bonuses'!$F$6, TRUE, 0), IF(AA74="X",'Round Bonuses'!$E$7, 0) +IF(AB74="X", 'Round Bonuses'!$E$6, 0)+if(AC74="X",'Round Bonuses'!$E$7, 0)+IF(AD74="X", 'Round Bonuses'!$E$8, 0)+IFS(AI74="W", 'Round Bonuses'!$G$14, AI74="X", 'Round Bonuses'!$G$13, AH74="X", 'Round Bonuses'!$G$12, AG74="X", 'Round Bonuses'!$G$11, AF74="X", 'Round Bonuses'!$G$10, AE74="X", 'Round Bonuses'!$G$9, TRUE, 0))</f>
        <v>5.25</v>
      </c>
      <c r="BU74" s="1">
        <f>IF(AND(not(counta(D74:I74)),not(counta(AB74:AD74))), IFS(BC74="W", 'Round Bonuses'!$J$14, BC74="X", 'Round Bonuses'!$J$13, BB74="X", 'Round Bonuses'!$J$12, BA74="X", 'Round Bonuses'!$J$11, AZ74="X", 'Round Bonuses'!$J$10, AY74="X", 'Round Bonuses'!$J$9, AX74="X", 'Round Bonuses'!$J$8, AW74="X", 'Round Bonuses'!$J$7, AV74="X", 'Round Bonuses'!$J$6, AU74="X", 'Round Bonuses'!$J$5, AT74="X", 'Round Bonuses'!$J$4, TRUE, 0), SWITCH(AS74, "P", 'Round Bonuses'!$I$4,"B", 'Round Bonuses'!$I$5, 0) +IF(AU74="X", 'Round Bonuses'!$I$5, 0)+IF(AV74="X", 'Round Bonuses'!$I$6, 0)+IF(AW74="X", 'Round Bonuses'!$I$7, 0)+IF(AX74="X", 'Round Bonuses'!$I$8, 0)+IFS(BC74="W", 'Round Bonuses'!$K$14, BC74="X", 'Round Bonuses'!$K$13, BB74="X", 'Round Bonuses'!$K$12, BA74="X", 'Round Bonuses'!$K$11, AZ74="X", 'Round Bonuses'!$K$10, AY74="X", 'Round Bonuses'!$K$9, TRUE, 0))</f>
        <v>0</v>
      </c>
      <c r="BV74" s="54">
        <f t="shared" si="6"/>
        <v>6.45</v>
      </c>
      <c r="BW74" s="1">
        <f t="shared" si="7"/>
        <v>31.04625</v>
      </c>
      <c r="BX74" s="57">
        <f t="shared" si="8"/>
        <v>8.667589286</v>
      </c>
      <c r="BZ74" s="58" t="str">
        <f t="shared" si="9"/>
        <v>Galatasaray</v>
      </c>
      <c r="CA74" s="1" t="str">
        <f t="shared" si="10"/>
        <v>Turkey</v>
      </c>
      <c r="CB74" s="1">
        <f t="shared" si="11"/>
        <v>8.667589286</v>
      </c>
      <c r="CC74" s="1">
        <f t="shared" si="12"/>
        <v>14</v>
      </c>
      <c r="CD74" s="1" t="s">
        <v>541</v>
      </c>
      <c r="CE74" s="1" t="s">
        <v>138</v>
      </c>
      <c r="CF74" s="49">
        <v>5.899921875</v>
      </c>
      <c r="CG74" s="1">
        <v>16.0</v>
      </c>
      <c r="CH74" s="1">
        <f t="shared" si="16"/>
        <v>72</v>
      </c>
      <c r="CI74" s="1" t="str">
        <f t="shared" si="13"/>
        <v>Partizan</v>
      </c>
      <c r="CJ74" s="49">
        <f t="shared" ref="CJ74:CK74" si="86">CF74</f>
        <v>5.899921875</v>
      </c>
      <c r="CK74" s="1">
        <f t="shared" si="86"/>
        <v>16</v>
      </c>
      <c r="CO74" s="1" t="str">
        <f t="shared" si="15"/>
        <v>Serbia</v>
      </c>
    </row>
    <row r="75">
      <c r="A75" s="1" t="str">
        <f>'Strength Coefficients'!AJ74</f>
        <v>Genk</v>
      </c>
      <c r="B75" s="1">
        <f>'Strength Coefficients'!AK74</f>
        <v>0.91</v>
      </c>
      <c r="C75" s="1" t="str">
        <f>'Strength Coefficients'!AL74</f>
        <v>Belgium</v>
      </c>
      <c r="D75" s="1"/>
      <c r="E75" s="1"/>
      <c r="F75" s="1"/>
      <c r="G75" s="1"/>
      <c r="H75" s="1" t="str">
        <f>IFERROR(__xludf.DUMMYFUNCTION("""COMPUTED_VALUE"""),"X")</f>
        <v>X</v>
      </c>
      <c r="I75" s="1"/>
      <c r="J75" s="1"/>
      <c r="K75" s="1"/>
      <c r="L75" s="1"/>
      <c r="M75" s="1"/>
      <c r="N75" s="1"/>
      <c r="O75" s="52">
        <f>IFERROR(__xludf.DUMMYFUNCTION("""COMPUTED_VALUE"""),0.0)</f>
        <v>0</v>
      </c>
      <c r="P75" s="1">
        <f>IFERROR(__xludf.DUMMYFUNCTION("""COMPUTED_VALUE"""),0.0)</f>
        <v>0</v>
      </c>
      <c r="Q75" s="1">
        <f>IFERROR(__xludf.DUMMYFUNCTION("""COMPUTED_VALUE"""),0.0)</f>
        <v>0</v>
      </c>
      <c r="R75" s="1">
        <f>IFERROR(__xludf.DUMMYFUNCTION("""COMPUTED_VALUE"""),0.0)</f>
        <v>0</v>
      </c>
      <c r="S75" s="1">
        <f>IFERROR(__xludf.DUMMYFUNCTION("""COMPUTED_VALUE"""),1.55)</f>
        <v>1.55</v>
      </c>
      <c r="T75" s="1">
        <f>IFERROR(__xludf.DUMMYFUNCTION("""COMPUTED_VALUE"""),0.0)</f>
        <v>0</v>
      </c>
      <c r="U75" s="1">
        <f>IFERROR(__xludf.DUMMYFUNCTION("""COMPUTED_VALUE"""),0.0)</f>
        <v>0</v>
      </c>
      <c r="V75" s="1">
        <f>IFERROR(__xludf.DUMMYFUNCTION("""COMPUTED_VALUE"""),0.0)</f>
        <v>0</v>
      </c>
      <c r="W75" s="1">
        <f>IFERROR(__xludf.DUMMYFUNCTION("""COMPUTED_VALUE"""),0.0)</f>
        <v>0</v>
      </c>
      <c r="X75" s="1">
        <f>IFERROR(__xludf.DUMMYFUNCTION("""COMPUTED_VALUE"""),0.0)</f>
        <v>0</v>
      </c>
      <c r="Y75" s="1">
        <f>IFERROR(__xludf.DUMMYFUNCTION("""COMPUTED_VALUE"""),0.0)</f>
        <v>0</v>
      </c>
      <c r="AA75" s="56" t="s">
        <v>630</v>
      </c>
      <c r="AB75" s="1"/>
      <c r="AC75" s="1"/>
      <c r="AD75" s="1" t="str">
        <f>IFERROR(__xludf.DUMMYFUNCTION("""COMPUTED_VALUE"""),"X")</f>
        <v>X</v>
      </c>
      <c r="AE75" s="1"/>
      <c r="AF75" s="1"/>
      <c r="AG75" s="1"/>
      <c r="AH75" s="1"/>
      <c r="AI75" s="54"/>
      <c r="AJ75" s="1">
        <f>IFERROR(__xludf.DUMMYFUNCTION("""COMPUTED_VALUE"""),0.0)</f>
        <v>0</v>
      </c>
      <c r="AK75" s="1">
        <f>IFERROR(__xludf.DUMMYFUNCTION("""COMPUTED_VALUE"""),0.0)</f>
        <v>0</v>
      </c>
      <c r="AL75" s="1">
        <f>IFERROR(__xludf.DUMMYFUNCTION("""COMPUTED_VALUE"""),8.77375)</f>
        <v>8.77375</v>
      </c>
      <c r="AM75" s="1">
        <f>IFERROR(__xludf.DUMMYFUNCTION("""COMPUTED_VALUE"""),0.0)</f>
        <v>0</v>
      </c>
      <c r="AN75" s="1">
        <f>IFERROR(__xludf.DUMMYFUNCTION("""COMPUTED_VALUE"""),0.0)</f>
        <v>0</v>
      </c>
      <c r="AO75" s="1">
        <f>IFERROR(__xludf.DUMMYFUNCTION("""COMPUTED_VALUE"""),0.0)</f>
        <v>0</v>
      </c>
      <c r="AP75" s="1">
        <f>IFERROR(__xludf.DUMMYFUNCTION("""COMPUTED_VALUE"""),0.0)</f>
        <v>0</v>
      </c>
      <c r="AQ75" s="1">
        <f>IFERROR(__xludf.DUMMYFUNCTION("""COMPUTED_VALUE"""),0.0)</f>
        <v>0</v>
      </c>
      <c r="AT75" s="1"/>
      <c r="AU75" s="1"/>
      <c r="AV75" s="1"/>
      <c r="AW75" s="1"/>
      <c r="AX75" s="1"/>
      <c r="AY75" s="1"/>
      <c r="AZ75" s="1"/>
      <c r="BA75" s="1"/>
      <c r="BB75" s="1"/>
      <c r="BC75" s="54"/>
      <c r="BD75" s="1">
        <f>IFERROR(__xludf.DUMMYFUNCTION("""COMPUTED_VALUE"""),0.0)</f>
        <v>0</v>
      </c>
      <c r="BE75" s="1">
        <f>IFERROR(__xludf.DUMMYFUNCTION("""COMPUTED_VALUE"""),0.0)</f>
        <v>0</v>
      </c>
      <c r="BF75" s="1">
        <f>IFERROR(__xludf.DUMMYFUNCTION("""COMPUTED_VALUE"""),0.0)</f>
        <v>0</v>
      </c>
      <c r="BG75" s="1">
        <f>IFERROR(__xludf.DUMMYFUNCTION("""COMPUTED_VALUE"""),0.0)</f>
        <v>0</v>
      </c>
      <c r="BH75" s="1">
        <f>IFERROR(__xludf.DUMMYFUNCTION("""COMPUTED_VALUE"""),0.0)</f>
        <v>0</v>
      </c>
      <c r="BI75" s="1">
        <f>IFERROR(__xludf.DUMMYFUNCTION("""COMPUTED_VALUE"""),0.0)</f>
        <v>0</v>
      </c>
      <c r="BJ75" s="1">
        <f>IFERROR(__xludf.DUMMYFUNCTION("""COMPUTED_VALUE"""),0.0)</f>
        <v>0</v>
      </c>
      <c r="BK75" s="1">
        <f>IFERROR(__xludf.DUMMYFUNCTION("""COMPUTED_VALUE"""),0.0)</f>
        <v>0</v>
      </c>
      <c r="BL75" s="1">
        <f>IFERROR(__xludf.DUMMYFUNCTION("""COMPUTED_VALUE"""),0.0)</f>
        <v>0</v>
      </c>
      <c r="BM75" s="1">
        <f>IFERROR(__xludf.DUMMYFUNCTION("""COMPUTED_VALUE"""),0.0)</f>
        <v>0</v>
      </c>
      <c r="BO75" s="52">
        <f t="shared" si="2"/>
        <v>2</v>
      </c>
      <c r="BP75" s="1">
        <f t="shared" si="3"/>
        <v>6</v>
      </c>
      <c r="BQ75" s="1">
        <f t="shared" si="4"/>
        <v>0</v>
      </c>
      <c r="BR75" s="54">
        <f t="shared" si="5"/>
        <v>8</v>
      </c>
      <c r="BS75" s="1">
        <f>IFS(N75="W", 'Round Bonuses'!$C$13, N75="X", 'Round Bonuses'!$C$12, M75="X", 'Round Bonuses'!$C$11, L75="X", 'Round Bonuses'!$C$10, K75="X", 'Round Bonuses'!$C$9, J75="X", 'Round Bonuses'!$C$8, I75="X", 'Round Bonuses'!$C$7, H75="X", 'Round Bonuses'!$C$6, G75="X", 'Round Bonuses'!$C$5, F75="X", 'Round Bonuses'!$C$4, E75="X", 'Round Bonuses'!$C$3, D75="X", 'Round Bonuses'!$C$3, TRUE, 0)</f>
        <v>2.1</v>
      </c>
      <c r="BT75" s="1">
        <f>IF(not(counta(D75:J75)), IFS(AI75="W", 'Round Bonuses'!$F$14, AI75="X", 'Round Bonuses'!$F$13, AH75="X", 'Round Bonuses'!$F$12, AG75="X", 'Round Bonuses'!$F$11, AF75="X", 'Round Bonuses'!$F$10, AE75="X", 'Round Bonuses'!$F$9, AD75="X", 'Round Bonuses'!$F$8, AC75="X", 'Round Bonuses'!$F$7, AB75="X", 'Round Bonuses'!$F$6, TRUE, 0), IF(AA75="X",'Round Bonuses'!$E$7, 0) +IF(AB75="X", 'Round Bonuses'!$E$6, 0)+if(AC75="X",'Round Bonuses'!$E$7, 0)+IF(AD75="X", 'Round Bonuses'!$E$8, 0)+IFS(AI75="W", 'Round Bonuses'!$G$14, AI75="X", 'Round Bonuses'!$G$13, AH75="X", 'Round Bonuses'!$G$12, AG75="X", 'Round Bonuses'!$G$11, AF75="X", 'Round Bonuses'!$G$10, AE75="X", 'Round Bonuses'!$G$9, TRUE, 0))</f>
        <v>2.25</v>
      </c>
      <c r="BU75" s="1">
        <f>IF(AND(not(counta(D75:I75)),not(counta(AB75:AD75))), IFS(BC75="W", 'Round Bonuses'!$J$14, BC75="X", 'Round Bonuses'!$J$13, BB75="X", 'Round Bonuses'!$J$12, BA75="X", 'Round Bonuses'!$J$11, AZ75="X", 'Round Bonuses'!$J$10, AY75="X", 'Round Bonuses'!$J$9, AX75="X", 'Round Bonuses'!$J$8, AW75="X", 'Round Bonuses'!$J$7, AV75="X", 'Round Bonuses'!$J$6, AU75="X", 'Round Bonuses'!$J$5, AT75="X", 'Round Bonuses'!$J$4, TRUE, 0), SWITCH(AS75, "P", 'Round Bonuses'!$I$4,"B", 'Round Bonuses'!$I$5, 0) +IF(AU75="X", 'Round Bonuses'!$I$5, 0)+IF(AV75="X", 'Round Bonuses'!$I$6, 0)+IF(AW75="X", 'Round Bonuses'!$I$7, 0)+IF(AX75="X", 'Round Bonuses'!$I$8, 0)+IFS(BC75="W", 'Round Bonuses'!$K$14, BC75="X", 'Round Bonuses'!$K$13, BB75="X", 'Round Bonuses'!$K$12, BA75="X", 'Round Bonuses'!$K$11, AZ75="X", 'Round Bonuses'!$K$10, AY75="X", 'Round Bonuses'!$K$9, TRUE, 0))</f>
        <v>0</v>
      </c>
      <c r="BV75" s="54">
        <f t="shared" si="6"/>
        <v>4.35</v>
      </c>
      <c r="BW75" s="1">
        <f t="shared" si="7"/>
        <v>10.32375</v>
      </c>
      <c r="BX75" s="57">
        <f t="shared" si="8"/>
        <v>5.64046875</v>
      </c>
      <c r="BZ75" s="58" t="str">
        <f t="shared" si="9"/>
        <v>Genk</v>
      </c>
      <c r="CA75" s="1" t="str">
        <f t="shared" si="10"/>
        <v>Belgium</v>
      </c>
      <c r="CB75" s="1">
        <f t="shared" si="11"/>
        <v>5.64046875</v>
      </c>
      <c r="CC75" s="1">
        <f t="shared" si="12"/>
        <v>8</v>
      </c>
      <c r="CD75" s="1" t="s">
        <v>195</v>
      </c>
      <c r="CE75" s="1" t="s">
        <v>59</v>
      </c>
      <c r="CF75" s="49">
        <v>5.741696428571429</v>
      </c>
      <c r="CG75" s="1">
        <v>14.0</v>
      </c>
      <c r="CH75" s="1">
        <f t="shared" si="16"/>
        <v>73</v>
      </c>
      <c r="CI75" s="1" t="str">
        <f t="shared" si="13"/>
        <v>Gent</v>
      </c>
      <c r="CJ75" s="49">
        <f t="shared" ref="CJ75:CK75" si="87">CF75</f>
        <v>5.741696429</v>
      </c>
      <c r="CK75" s="1">
        <f t="shared" si="87"/>
        <v>14</v>
      </c>
      <c r="CO75" s="1" t="str">
        <f t="shared" si="15"/>
        <v>Belgium</v>
      </c>
    </row>
    <row r="76">
      <c r="A76" s="1" t="str">
        <f>'Strength Coefficients'!AJ75</f>
        <v>Gent</v>
      </c>
      <c r="B76" s="1">
        <f>'Strength Coefficients'!AK75</f>
        <v>0.88</v>
      </c>
      <c r="C76" s="1" t="str">
        <f>'Strength Coefficients'!AL75</f>
        <v>Belgium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52">
        <f>IFERROR(__xludf.DUMMYFUNCTION("""COMPUTED_VALUE"""),0.0)</f>
        <v>0</v>
      </c>
      <c r="P76" s="1">
        <f>IFERROR(__xludf.DUMMYFUNCTION("""COMPUTED_VALUE"""),0.0)</f>
        <v>0</v>
      </c>
      <c r="Q76" s="1">
        <f>IFERROR(__xludf.DUMMYFUNCTION("""COMPUTED_VALUE"""),0.0)</f>
        <v>0</v>
      </c>
      <c r="R76" s="1">
        <f>IFERROR(__xludf.DUMMYFUNCTION("""COMPUTED_VALUE"""),0.0)</f>
        <v>0</v>
      </c>
      <c r="S76" s="1">
        <f>IFERROR(__xludf.DUMMYFUNCTION("""COMPUTED_VALUE"""),0.0)</f>
        <v>0</v>
      </c>
      <c r="T76" s="1">
        <f>IFERROR(__xludf.DUMMYFUNCTION("""COMPUTED_VALUE"""),0.0)</f>
        <v>0</v>
      </c>
      <c r="U76" s="1">
        <f>IFERROR(__xludf.DUMMYFUNCTION("""COMPUTED_VALUE"""),0.0)</f>
        <v>0</v>
      </c>
      <c r="V76" s="1">
        <f>IFERROR(__xludf.DUMMYFUNCTION("""COMPUTED_VALUE"""),0.0)</f>
        <v>0</v>
      </c>
      <c r="W76" s="1">
        <f>IFERROR(__xludf.DUMMYFUNCTION("""COMPUTED_VALUE"""),0.0)</f>
        <v>0</v>
      </c>
      <c r="X76" s="1">
        <f>IFERROR(__xludf.DUMMYFUNCTION("""COMPUTED_VALUE"""),0.0)</f>
        <v>0</v>
      </c>
      <c r="Y76" s="1">
        <f>IFERROR(__xludf.DUMMYFUNCTION("""COMPUTED_VALUE"""),0.0)</f>
        <v>0</v>
      </c>
      <c r="AA76" s="50"/>
      <c r="AB76" s="1"/>
      <c r="AC76" s="1"/>
      <c r="AD76" s="1"/>
      <c r="AE76" s="1"/>
      <c r="AF76" s="1"/>
      <c r="AG76" s="1"/>
      <c r="AH76" s="1"/>
      <c r="AI76" s="54"/>
      <c r="AJ76" s="1">
        <f>IFERROR(__xludf.DUMMYFUNCTION("""COMPUTED_VALUE"""),0.0)</f>
        <v>0</v>
      </c>
      <c r="AK76" s="1">
        <f>IFERROR(__xludf.DUMMYFUNCTION("""COMPUTED_VALUE"""),0.0)</f>
        <v>0</v>
      </c>
      <c r="AL76" s="1">
        <f>IFERROR(__xludf.DUMMYFUNCTION("""COMPUTED_VALUE"""),0.0)</f>
        <v>0</v>
      </c>
      <c r="AM76" s="1">
        <f>IFERROR(__xludf.DUMMYFUNCTION("""COMPUTED_VALUE"""),0.0)</f>
        <v>0</v>
      </c>
      <c r="AN76" s="1">
        <f>IFERROR(__xludf.DUMMYFUNCTION("""COMPUTED_VALUE"""),0.0)</f>
        <v>0</v>
      </c>
      <c r="AO76" s="1">
        <f>IFERROR(__xludf.DUMMYFUNCTION("""COMPUTED_VALUE"""),0.0)</f>
        <v>0</v>
      </c>
      <c r="AP76" s="1">
        <f>IFERROR(__xludf.DUMMYFUNCTION("""COMPUTED_VALUE"""),0.0)</f>
        <v>0</v>
      </c>
      <c r="AQ76" s="1">
        <f>IFERROR(__xludf.DUMMYFUNCTION("""COMPUTED_VALUE"""),0.0)</f>
        <v>0</v>
      </c>
      <c r="AT76" s="1"/>
      <c r="AU76" s="1" t="str">
        <f>IFERROR(__xludf.DUMMYFUNCTION("""COMPUTED_VALUE"""),"X")</f>
        <v>X</v>
      </c>
      <c r="AV76" s="1" t="str">
        <f>IFERROR(__xludf.DUMMYFUNCTION("""COMPUTED_VALUE"""),"X")</f>
        <v>X</v>
      </c>
      <c r="AW76" s="1" t="str">
        <f>IFERROR(__xludf.DUMMYFUNCTION("""COMPUTED_VALUE"""),"X")</f>
        <v>X</v>
      </c>
      <c r="AX76" s="1" t="str">
        <f>IFERROR(__xludf.DUMMYFUNCTION("""COMPUTED_VALUE"""),"X")</f>
        <v>X</v>
      </c>
      <c r="AY76" s="1"/>
      <c r="AZ76" s="1" t="str">
        <f>IFERROR(__xludf.DUMMYFUNCTION("""COMPUTED_VALUE"""),"X")</f>
        <v>X</v>
      </c>
      <c r="BA76" s="1"/>
      <c r="BB76" s="1"/>
      <c r="BC76" s="54"/>
      <c r="BD76" s="1">
        <f>IFERROR(__xludf.DUMMYFUNCTION("""COMPUTED_VALUE"""),0.0)</f>
        <v>0</v>
      </c>
      <c r="BE76" s="1">
        <f>IFERROR(__xludf.DUMMYFUNCTION("""COMPUTED_VALUE"""),3.9299999999999997)</f>
        <v>3.93</v>
      </c>
      <c r="BF76" s="1">
        <f>IFERROR(__xludf.DUMMYFUNCTION("""COMPUTED_VALUE"""),3.7975000000000003)</f>
        <v>3.7975</v>
      </c>
      <c r="BG76" s="1">
        <f>IFERROR(__xludf.DUMMYFUNCTION("""COMPUTED_VALUE"""),3.5837499999999998)</f>
        <v>3.58375</v>
      </c>
      <c r="BH76" s="1">
        <f>IFERROR(__xludf.DUMMYFUNCTION("""COMPUTED_VALUE"""),13.122500000000002)</f>
        <v>13.1225</v>
      </c>
      <c r="BI76" s="1">
        <f>IFERROR(__xludf.DUMMYFUNCTION("""COMPUTED_VALUE"""),0.0)</f>
        <v>0</v>
      </c>
      <c r="BJ76" s="1">
        <f>IFERROR(__xludf.DUMMYFUNCTION("""COMPUTED_VALUE"""),1.35)</f>
        <v>1.35</v>
      </c>
      <c r="BK76" s="1">
        <f>IFERROR(__xludf.DUMMYFUNCTION("""COMPUTED_VALUE"""),0.0)</f>
        <v>0</v>
      </c>
      <c r="BL76" s="1">
        <f>IFERROR(__xludf.DUMMYFUNCTION("""COMPUTED_VALUE"""),0.0)</f>
        <v>0</v>
      </c>
      <c r="BM76" s="1">
        <f>IFERROR(__xludf.DUMMYFUNCTION("""COMPUTED_VALUE"""),0.0)</f>
        <v>0</v>
      </c>
      <c r="BO76" s="52">
        <f t="shared" si="2"/>
        <v>0</v>
      </c>
      <c r="BP76" s="1">
        <f t="shared" si="3"/>
        <v>0</v>
      </c>
      <c r="BQ76" s="1">
        <f t="shared" si="4"/>
        <v>14</v>
      </c>
      <c r="BR76" s="54">
        <f t="shared" si="5"/>
        <v>14</v>
      </c>
      <c r="BS76" s="1">
        <f>IFS(N76="W", 'Round Bonuses'!$C$13, N76="X", 'Round Bonuses'!$C$12, M76="X", 'Round Bonuses'!$C$11, L76="X", 'Round Bonuses'!$C$10, K76="X", 'Round Bonuses'!$C$9, J76="X", 'Round Bonuses'!$C$8, I76="X", 'Round Bonuses'!$C$7, H76="X", 'Round Bonuses'!$C$6, G76="X", 'Round Bonuses'!$C$5, F76="X", 'Round Bonuses'!$C$4, E76="X", 'Round Bonuses'!$C$3, D76="X", 'Round Bonuses'!$C$3, TRUE, 0)</f>
        <v>0</v>
      </c>
      <c r="BT76" s="1">
        <f>IF(not(counta(D76:J76)), IFS(AI76="W", 'Round Bonuses'!$F$14, AI76="X", 'Round Bonuses'!$F$13, AH76="X", 'Round Bonuses'!$F$12, AG76="X", 'Round Bonuses'!$F$11, AF76="X", 'Round Bonuses'!$F$10, AE76="X", 'Round Bonuses'!$F$9, AD76="X", 'Round Bonuses'!$F$8, AC76="X", 'Round Bonuses'!$F$7, AB76="X", 'Round Bonuses'!$F$6, TRUE, 0), IF(AA76="X",'Round Bonuses'!$E$7, 0) +IF(AB76="X", 'Round Bonuses'!$E$6, 0)+if(AC76="X",'Round Bonuses'!$E$7, 0)+IF(AD76="X", 'Round Bonuses'!$E$8, 0)+IFS(AI76="W", 'Round Bonuses'!$G$14, AI76="X", 'Round Bonuses'!$G$13, AH76="X", 'Round Bonuses'!$G$12, AG76="X", 'Round Bonuses'!$G$11, AF76="X", 'Round Bonuses'!$G$10, AE76="X", 'Round Bonuses'!$G$9, TRUE, 0))</f>
        <v>0</v>
      </c>
      <c r="BU76" s="1">
        <f>IF(AND(not(counta(D76:I76)),not(counta(AB76:AD76))), IFS(BC76="W", 'Round Bonuses'!$J$14, BC76="X", 'Round Bonuses'!$J$13, BB76="X", 'Round Bonuses'!$J$12, BA76="X", 'Round Bonuses'!$J$11, AZ76="X", 'Round Bonuses'!$J$10, AY76="X", 'Round Bonuses'!$J$9, AX76="X", 'Round Bonuses'!$J$8, AW76="X", 'Round Bonuses'!$J$7, AV76="X", 'Round Bonuses'!$J$6, AU76="X", 'Round Bonuses'!$J$5, AT76="X", 'Round Bonuses'!$J$4, TRUE, 0), SWITCH(AS76, "P", 'Round Bonuses'!$I$4,"B", 'Round Bonuses'!$I$5, 0) +IF(AU76="X", 'Round Bonuses'!$I$5, 0)+IF(AV76="X", 'Round Bonuses'!$I$6, 0)+IF(AW76="X", 'Round Bonuses'!$I$7, 0)+IF(AX76="X", 'Round Bonuses'!$I$8, 0)+IFS(BC76="W", 'Round Bonuses'!$K$14, BC76="X", 'Round Bonuses'!$K$13, BB76="X", 'Round Bonuses'!$K$12, BA76="X", 'Round Bonuses'!$K$11, AZ76="X", 'Round Bonuses'!$K$10, AY76="X", 'Round Bonuses'!$K$9, TRUE, 0))</f>
        <v>3.9</v>
      </c>
      <c r="BV76" s="54">
        <f t="shared" si="6"/>
        <v>3.9</v>
      </c>
      <c r="BW76" s="1">
        <f t="shared" si="7"/>
        <v>25.78375</v>
      </c>
      <c r="BX76" s="57">
        <f t="shared" si="8"/>
        <v>5.741696429</v>
      </c>
      <c r="BZ76" s="58" t="str">
        <f t="shared" si="9"/>
        <v>Gent</v>
      </c>
      <c r="CA76" s="1" t="str">
        <f t="shared" si="10"/>
        <v>Belgium</v>
      </c>
      <c r="CB76" s="1">
        <f t="shared" si="11"/>
        <v>5.741696429</v>
      </c>
      <c r="CC76" s="1">
        <f t="shared" si="12"/>
        <v>14</v>
      </c>
      <c r="CD76" s="1" t="s">
        <v>198</v>
      </c>
      <c r="CE76" s="1" t="s">
        <v>59</v>
      </c>
      <c r="CF76" s="49">
        <v>5.64046875</v>
      </c>
      <c r="CG76" s="1">
        <v>8.0</v>
      </c>
      <c r="CH76" s="1">
        <f t="shared" si="16"/>
        <v>74</v>
      </c>
      <c r="CI76" s="1" t="str">
        <f t="shared" si="13"/>
        <v>Genk</v>
      </c>
      <c r="CJ76" s="49">
        <f t="shared" ref="CJ76:CK76" si="88">CF76</f>
        <v>5.64046875</v>
      </c>
      <c r="CK76" s="1">
        <f t="shared" si="88"/>
        <v>8</v>
      </c>
      <c r="CO76" s="1" t="str">
        <f t="shared" si="15"/>
        <v>Belgium</v>
      </c>
    </row>
    <row r="77">
      <c r="A77" s="1" t="str">
        <f>'Strength Coefficients'!AJ76</f>
        <v>Glentoran</v>
      </c>
      <c r="B77" s="1">
        <f>'Strength Coefficients'!AK76</f>
        <v>0.5</v>
      </c>
      <c r="C77" s="1" t="str">
        <f>'Strength Coefficients'!AL76</f>
        <v>Northern Ireland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52">
        <f>IFERROR(__xludf.DUMMYFUNCTION("""COMPUTED_VALUE"""),0.0)</f>
        <v>0</v>
      </c>
      <c r="P77" s="1">
        <f>IFERROR(__xludf.DUMMYFUNCTION("""COMPUTED_VALUE"""),0.0)</f>
        <v>0</v>
      </c>
      <c r="Q77" s="1">
        <f>IFERROR(__xludf.DUMMYFUNCTION("""COMPUTED_VALUE"""),0.0)</f>
        <v>0</v>
      </c>
      <c r="R77" s="1">
        <f>IFERROR(__xludf.DUMMYFUNCTION("""COMPUTED_VALUE"""),0.0)</f>
        <v>0</v>
      </c>
      <c r="S77" s="1">
        <f>IFERROR(__xludf.DUMMYFUNCTION("""COMPUTED_VALUE"""),0.0)</f>
        <v>0</v>
      </c>
      <c r="T77" s="1">
        <f>IFERROR(__xludf.DUMMYFUNCTION("""COMPUTED_VALUE"""),0.0)</f>
        <v>0</v>
      </c>
      <c r="U77" s="1">
        <f>IFERROR(__xludf.DUMMYFUNCTION("""COMPUTED_VALUE"""),0.0)</f>
        <v>0</v>
      </c>
      <c r="V77" s="1">
        <f>IFERROR(__xludf.DUMMYFUNCTION("""COMPUTED_VALUE"""),0.0)</f>
        <v>0</v>
      </c>
      <c r="W77" s="1">
        <f>IFERROR(__xludf.DUMMYFUNCTION("""COMPUTED_VALUE"""),0.0)</f>
        <v>0</v>
      </c>
      <c r="X77" s="1">
        <f>IFERROR(__xludf.DUMMYFUNCTION("""COMPUTED_VALUE"""),0.0)</f>
        <v>0</v>
      </c>
      <c r="Y77" s="1">
        <f>IFERROR(__xludf.DUMMYFUNCTION("""COMPUTED_VALUE"""),0.0)</f>
        <v>0</v>
      </c>
      <c r="AA77" s="50"/>
      <c r="AB77" s="1"/>
      <c r="AC77" s="1"/>
      <c r="AD77" s="1"/>
      <c r="AE77" s="1"/>
      <c r="AF77" s="1"/>
      <c r="AG77" s="1"/>
      <c r="AH77" s="1"/>
      <c r="AI77" s="54"/>
      <c r="AJ77" s="1">
        <f>IFERROR(__xludf.DUMMYFUNCTION("""COMPUTED_VALUE"""),0.0)</f>
        <v>0</v>
      </c>
      <c r="AK77" s="1">
        <f>IFERROR(__xludf.DUMMYFUNCTION("""COMPUTED_VALUE"""),0.0)</f>
        <v>0</v>
      </c>
      <c r="AL77" s="1">
        <f>IFERROR(__xludf.DUMMYFUNCTION("""COMPUTED_VALUE"""),0.0)</f>
        <v>0</v>
      </c>
      <c r="AM77" s="1">
        <f>IFERROR(__xludf.DUMMYFUNCTION("""COMPUTED_VALUE"""),0.0)</f>
        <v>0</v>
      </c>
      <c r="AN77" s="1">
        <f>IFERROR(__xludf.DUMMYFUNCTION("""COMPUTED_VALUE"""),0.0)</f>
        <v>0</v>
      </c>
      <c r="AO77" s="1">
        <f>IFERROR(__xludf.DUMMYFUNCTION("""COMPUTED_VALUE"""),0.0)</f>
        <v>0</v>
      </c>
      <c r="AP77" s="1">
        <f>IFERROR(__xludf.DUMMYFUNCTION("""COMPUTED_VALUE"""),0.0)</f>
        <v>0</v>
      </c>
      <c r="AQ77" s="1">
        <f>IFERROR(__xludf.DUMMYFUNCTION("""COMPUTED_VALUE"""),0.0)</f>
        <v>0</v>
      </c>
      <c r="AT77" s="1" t="str">
        <f>IFERROR(__xludf.DUMMYFUNCTION("""COMPUTED_VALUE"""),"X")</f>
        <v>X</v>
      </c>
      <c r="AU77" s="1"/>
      <c r="AV77" s="1"/>
      <c r="AW77" s="1"/>
      <c r="AX77" s="1"/>
      <c r="AY77" s="1"/>
      <c r="AZ77" s="1"/>
      <c r="BA77" s="1"/>
      <c r="BB77" s="1"/>
      <c r="BC77" s="54"/>
      <c r="BD77" s="1">
        <f>IFERROR(__xludf.DUMMYFUNCTION("""COMPUTED_VALUE"""),1.31)</f>
        <v>1.31</v>
      </c>
      <c r="BE77" s="1">
        <f>IFERROR(__xludf.DUMMYFUNCTION("""COMPUTED_VALUE"""),0.0)</f>
        <v>0</v>
      </c>
      <c r="BF77" s="1">
        <f>IFERROR(__xludf.DUMMYFUNCTION("""COMPUTED_VALUE"""),0.0)</f>
        <v>0</v>
      </c>
      <c r="BG77" s="1">
        <f>IFERROR(__xludf.DUMMYFUNCTION("""COMPUTED_VALUE"""),0.0)</f>
        <v>0</v>
      </c>
      <c r="BH77" s="1">
        <f>IFERROR(__xludf.DUMMYFUNCTION("""COMPUTED_VALUE"""),0.0)</f>
        <v>0</v>
      </c>
      <c r="BI77" s="1">
        <f>IFERROR(__xludf.DUMMYFUNCTION("""COMPUTED_VALUE"""),0.0)</f>
        <v>0</v>
      </c>
      <c r="BJ77" s="1">
        <f>IFERROR(__xludf.DUMMYFUNCTION("""COMPUTED_VALUE"""),0.0)</f>
        <v>0</v>
      </c>
      <c r="BK77" s="1">
        <f>IFERROR(__xludf.DUMMYFUNCTION("""COMPUTED_VALUE"""),0.0)</f>
        <v>0</v>
      </c>
      <c r="BL77" s="1">
        <f>IFERROR(__xludf.DUMMYFUNCTION("""COMPUTED_VALUE"""),0.0)</f>
        <v>0</v>
      </c>
      <c r="BM77" s="1">
        <f>IFERROR(__xludf.DUMMYFUNCTION("""COMPUTED_VALUE"""),0.0)</f>
        <v>0</v>
      </c>
      <c r="BO77" s="52">
        <f t="shared" si="2"/>
        <v>0</v>
      </c>
      <c r="BP77" s="1">
        <f t="shared" si="3"/>
        <v>0</v>
      </c>
      <c r="BQ77" s="1">
        <f t="shared" si="4"/>
        <v>2</v>
      </c>
      <c r="BR77" s="54">
        <f t="shared" si="5"/>
        <v>2</v>
      </c>
      <c r="BS77" s="1">
        <f>IFS(N77="W", 'Round Bonuses'!$C$13, N77="X", 'Round Bonuses'!$C$12, M77="X", 'Round Bonuses'!$C$11, L77="X", 'Round Bonuses'!$C$10, K77="X", 'Round Bonuses'!$C$9, J77="X", 'Round Bonuses'!$C$8, I77="X", 'Round Bonuses'!$C$7, H77="X", 'Round Bonuses'!$C$6, G77="X", 'Round Bonuses'!$C$5, F77="X", 'Round Bonuses'!$C$4, E77="X", 'Round Bonuses'!$C$3, D77="X", 'Round Bonuses'!$C$3, TRUE, 0)</f>
        <v>0</v>
      </c>
      <c r="BT77" s="1">
        <f>IF(not(counta(D77:J77)), IFS(AI77="W", 'Round Bonuses'!$F$14, AI77="X", 'Round Bonuses'!$F$13, AH77="X", 'Round Bonuses'!$F$12, AG77="X", 'Round Bonuses'!$F$11, AF77="X", 'Round Bonuses'!$F$10, AE77="X", 'Round Bonuses'!$F$9, AD77="X", 'Round Bonuses'!$F$8, AC77="X", 'Round Bonuses'!$F$7, AB77="X", 'Round Bonuses'!$F$6, TRUE, 0), IF(AA77="X",'Round Bonuses'!$E$7, 0) +IF(AB77="X", 'Round Bonuses'!$E$6, 0)+if(AC77="X",'Round Bonuses'!$E$7, 0)+IF(AD77="X", 'Round Bonuses'!$E$8, 0)+IFS(AI77="W", 'Round Bonuses'!$G$14, AI77="X", 'Round Bonuses'!$G$13, AH77="X", 'Round Bonuses'!$G$12, AG77="X", 'Round Bonuses'!$G$11, AF77="X", 'Round Bonuses'!$G$10, AE77="X", 'Round Bonuses'!$G$9, TRUE, 0))</f>
        <v>0</v>
      </c>
      <c r="BU77" s="1">
        <f>IF(AND(not(counta(D77:I77)),not(counta(AB77:AD77))), IFS(BC77="W", 'Round Bonuses'!$J$14, BC77="X", 'Round Bonuses'!$J$13, BB77="X", 'Round Bonuses'!$J$12, BA77="X", 'Round Bonuses'!$J$11, AZ77="X", 'Round Bonuses'!$J$10, AY77="X", 'Round Bonuses'!$J$9, AX77="X", 'Round Bonuses'!$J$8, AW77="X", 'Round Bonuses'!$J$7, AV77="X", 'Round Bonuses'!$J$6, AU77="X", 'Round Bonuses'!$J$5, AT77="X", 'Round Bonuses'!$J$4, TRUE, 0), SWITCH(AS77, "P", 'Round Bonuses'!$I$4,"B", 'Round Bonuses'!$I$5, 0) +IF(AU77="X", 'Round Bonuses'!$I$5, 0)+IF(AV77="X", 'Round Bonuses'!$I$6, 0)+IF(AW77="X", 'Round Bonuses'!$I$7, 0)+IF(AX77="X", 'Round Bonuses'!$I$8, 0)+IFS(BC77="W", 'Round Bonuses'!$K$14, BC77="X", 'Round Bonuses'!$K$13, BB77="X", 'Round Bonuses'!$K$12, BA77="X", 'Round Bonuses'!$K$11, AZ77="X", 'Round Bonuses'!$K$10, AY77="X", 'Round Bonuses'!$K$9, TRUE, 0))</f>
        <v>0.2</v>
      </c>
      <c r="BV77" s="54">
        <f t="shared" si="6"/>
        <v>0.2</v>
      </c>
      <c r="BW77" s="1">
        <f t="shared" si="7"/>
        <v>1.31</v>
      </c>
      <c r="BX77" s="57">
        <f t="shared" si="8"/>
        <v>0.855</v>
      </c>
      <c r="BZ77" s="58" t="str">
        <f t="shared" si="9"/>
        <v>Glentoran</v>
      </c>
      <c r="CA77" s="1" t="str">
        <f t="shared" si="10"/>
        <v>Northern Ireland</v>
      </c>
      <c r="CB77" s="1">
        <f t="shared" si="11"/>
        <v>0.855</v>
      </c>
      <c r="CC77" s="1">
        <f t="shared" si="12"/>
        <v>2</v>
      </c>
      <c r="CD77" s="1" t="s">
        <v>128</v>
      </c>
      <c r="CE77" s="1" t="s">
        <v>40</v>
      </c>
      <c r="CF77" s="49">
        <v>5.448035714285714</v>
      </c>
      <c r="CG77" s="1">
        <v>14.0</v>
      </c>
      <c r="CH77" s="1">
        <f t="shared" si="16"/>
        <v>75</v>
      </c>
      <c r="CI77" s="1" t="str">
        <f t="shared" si="13"/>
        <v>Qarabağ</v>
      </c>
      <c r="CJ77" s="49">
        <f t="shared" ref="CJ77:CK77" si="89">CF77</f>
        <v>5.448035714</v>
      </c>
      <c r="CK77" s="1">
        <f t="shared" si="89"/>
        <v>14</v>
      </c>
      <c r="CO77" s="1" t="str">
        <f t="shared" si="15"/>
        <v>Azerbaijan</v>
      </c>
    </row>
    <row r="78">
      <c r="A78" s="1" t="str">
        <f>'Strength Coefficients'!AJ77</f>
        <v>Gżira United</v>
      </c>
      <c r="B78" s="1">
        <f>'Strength Coefficients'!AK77</f>
        <v>0.53</v>
      </c>
      <c r="C78" s="1" t="str">
        <f>'Strength Coefficients'!AL77</f>
        <v>Malta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52">
        <f>IFERROR(__xludf.DUMMYFUNCTION("""COMPUTED_VALUE"""),0.0)</f>
        <v>0</v>
      </c>
      <c r="P78" s="1">
        <f>IFERROR(__xludf.DUMMYFUNCTION("""COMPUTED_VALUE"""),0.0)</f>
        <v>0</v>
      </c>
      <c r="Q78" s="1">
        <f>IFERROR(__xludf.DUMMYFUNCTION("""COMPUTED_VALUE"""),0.0)</f>
        <v>0</v>
      </c>
      <c r="R78" s="1">
        <f>IFERROR(__xludf.DUMMYFUNCTION("""COMPUTED_VALUE"""),0.0)</f>
        <v>0</v>
      </c>
      <c r="S78" s="1">
        <f>IFERROR(__xludf.DUMMYFUNCTION("""COMPUTED_VALUE"""),0.0)</f>
        <v>0</v>
      </c>
      <c r="T78" s="1">
        <f>IFERROR(__xludf.DUMMYFUNCTION("""COMPUTED_VALUE"""),0.0)</f>
        <v>0</v>
      </c>
      <c r="U78" s="1">
        <f>IFERROR(__xludf.DUMMYFUNCTION("""COMPUTED_VALUE"""),0.0)</f>
        <v>0</v>
      </c>
      <c r="V78" s="1">
        <f>IFERROR(__xludf.DUMMYFUNCTION("""COMPUTED_VALUE"""),0.0)</f>
        <v>0</v>
      </c>
      <c r="W78" s="1">
        <f>IFERROR(__xludf.DUMMYFUNCTION("""COMPUTED_VALUE"""),0.0)</f>
        <v>0</v>
      </c>
      <c r="X78" s="1">
        <f>IFERROR(__xludf.DUMMYFUNCTION("""COMPUTED_VALUE"""),0.0)</f>
        <v>0</v>
      </c>
      <c r="Y78" s="1">
        <f>IFERROR(__xludf.DUMMYFUNCTION("""COMPUTED_VALUE"""),0.0)</f>
        <v>0</v>
      </c>
      <c r="AA78" s="50"/>
      <c r="AB78" s="1"/>
      <c r="AC78" s="1"/>
      <c r="AD78" s="1"/>
      <c r="AE78" s="1"/>
      <c r="AF78" s="1"/>
      <c r="AG78" s="1"/>
      <c r="AH78" s="1"/>
      <c r="AI78" s="54"/>
      <c r="AJ78" s="1">
        <f>IFERROR(__xludf.DUMMYFUNCTION("""COMPUTED_VALUE"""),0.0)</f>
        <v>0</v>
      </c>
      <c r="AK78" s="1">
        <f>IFERROR(__xludf.DUMMYFUNCTION("""COMPUTED_VALUE"""),0.0)</f>
        <v>0</v>
      </c>
      <c r="AL78" s="1">
        <f>IFERROR(__xludf.DUMMYFUNCTION("""COMPUTED_VALUE"""),0.0)</f>
        <v>0</v>
      </c>
      <c r="AM78" s="1">
        <f>IFERROR(__xludf.DUMMYFUNCTION("""COMPUTED_VALUE"""),0.0)</f>
        <v>0</v>
      </c>
      <c r="AN78" s="1">
        <f>IFERROR(__xludf.DUMMYFUNCTION("""COMPUTED_VALUE"""),0.0)</f>
        <v>0</v>
      </c>
      <c r="AO78" s="1">
        <f>IFERROR(__xludf.DUMMYFUNCTION("""COMPUTED_VALUE"""),0.0)</f>
        <v>0</v>
      </c>
      <c r="AP78" s="1">
        <f>IFERROR(__xludf.DUMMYFUNCTION("""COMPUTED_VALUE"""),0.0)</f>
        <v>0</v>
      </c>
      <c r="AQ78" s="1">
        <f>IFERROR(__xludf.DUMMYFUNCTION("""COMPUTED_VALUE"""),0.0)</f>
        <v>0</v>
      </c>
      <c r="AT78" s="1" t="str">
        <f>IFERROR(__xludf.DUMMYFUNCTION("""COMPUTED_VALUE"""),"X")</f>
        <v>X</v>
      </c>
      <c r="AU78" s="1" t="str">
        <f>IFERROR(__xludf.DUMMYFUNCTION("""COMPUTED_VALUE"""),"X")</f>
        <v>X</v>
      </c>
      <c r="AV78" s="1"/>
      <c r="AW78" s="1"/>
      <c r="AX78" s="1"/>
      <c r="AY78" s="1"/>
      <c r="AZ78" s="1"/>
      <c r="BA78" s="1"/>
      <c r="BB78" s="1"/>
      <c r="BC78" s="54"/>
      <c r="BD78" s="1">
        <f>IFERROR(__xludf.DUMMYFUNCTION("""COMPUTED_VALUE"""),1.7999999999999998)</f>
        <v>1.8</v>
      </c>
      <c r="BE78" s="1">
        <f>IFERROR(__xludf.DUMMYFUNCTION("""COMPUTED_VALUE"""),1.185)</f>
        <v>1.185</v>
      </c>
      <c r="BF78" s="1">
        <f>IFERROR(__xludf.DUMMYFUNCTION("""COMPUTED_VALUE"""),0.0)</f>
        <v>0</v>
      </c>
      <c r="BG78" s="1">
        <f>IFERROR(__xludf.DUMMYFUNCTION("""COMPUTED_VALUE"""),0.0)</f>
        <v>0</v>
      </c>
      <c r="BH78" s="1">
        <f>IFERROR(__xludf.DUMMYFUNCTION("""COMPUTED_VALUE"""),0.0)</f>
        <v>0</v>
      </c>
      <c r="BI78" s="1">
        <f>IFERROR(__xludf.DUMMYFUNCTION("""COMPUTED_VALUE"""),0.0)</f>
        <v>0</v>
      </c>
      <c r="BJ78" s="1">
        <f>IFERROR(__xludf.DUMMYFUNCTION("""COMPUTED_VALUE"""),0.0)</f>
        <v>0</v>
      </c>
      <c r="BK78" s="1">
        <f>IFERROR(__xludf.DUMMYFUNCTION("""COMPUTED_VALUE"""),0.0)</f>
        <v>0</v>
      </c>
      <c r="BL78" s="1">
        <f>IFERROR(__xludf.DUMMYFUNCTION("""COMPUTED_VALUE"""),0.0)</f>
        <v>0</v>
      </c>
      <c r="BM78" s="1">
        <f>IFERROR(__xludf.DUMMYFUNCTION("""COMPUTED_VALUE"""),0.0)</f>
        <v>0</v>
      </c>
      <c r="BO78" s="52">
        <f t="shared" si="2"/>
        <v>0</v>
      </c>
      <c r="BP78" s="1">
        <f t="shared" si="3"/>
        <v>0</v>
      </c>
      <c r="BQ78" s="1">
        <f t="shared" si="4"/>
        <v>4</v>
      </c>
      <c r="BR78" s="54">
        <f t="shared" si="5"/>
        <v>4</v>
      </c>
      <c r="BS78" s="1">
        <f>IFS(N78="W", 'Round Bonuses'!$C$13, N78="X", 'Round Bonuses'!$C$12, M78="X", 'Round Bonuses'!$C$11, L78="X", 'Round Bonuses'!$C$10, K78="X", 'Round Bonuses'!$C$9, J78="X", 'Round Bonuses'!$C$8, I78="X", 'Round Bonuses'!$C$7, H78="X", 'Round Bonuses'!$C$6, G78="X", 'Round Bonuses'!$C$5, F78="X", 'Round Bonuses'!$C$4, E78="X", 'Round Bonuses'!$C$3, D78="X", 'Round Bonuses'!$C$3, TRUE, 0)</f>
        <v>0</v>
      </c>
      <c r="BT78" s="1">
        <f>IF(not(counta(D78:J78)), IFS(AI78="W", 'Round Bonuses'!$F$14, AI78="X", 'Round Bonuses'!$F$13, AH78="X", 'Round Bonuses'!$F$12, AG78="X", 'Round Bonuses'!$F$11, AF78="X", 'Round Bonuses'!$F$10, AE78="X", 'Round Bonuses'!$F$9, AD78="X", 'Round Bonuses'!$F$8, AC78="X", 'Round Bonuses'!$F$7, AB78="X", 'Round Bonuses'!$F$6, TRUE, 0), IF(AA78="X",'Round Bonuses'!$E$7, 0) +IF(AB78="X", 'Round Bonuses'!$E$6, 0)+if(AC78="X",'Round Bonuses'!$E$7, 0)+IF(AD78="X", 'Round Bonuses'!$E$8, 0)+IFS(AI78="W", 'Round Bonuses'!$G$14, AI78="X", 'Round Bonuses'!$G$13, AH78="X", 'Round Bonuses'!$G$12, AG78="X", 'Round Bonuses'!$G$11, AF78="X", 'Round Bonuses'!$G$10, AE78="X", 'Round Bonuses'!$G$9, TRUE, 0))</f>
        <v>0</v>
      </c>
      <c r="BU78" s="1">
        <f>IF(AND(not(counta(D78:I78)),not(counta(AB78:AD78))), IFS(BC78="W", 'Round Bonuses'!$J$14, BC78="X", 'Round Bonuses'!$J$13, BB78="X", 'Round Bonuses'!$J$12, BA78="X", 'Round Bonuses'!$J$11, AZ78="X", 'Round Bonuses'!$J$10, AY78="X", 'Round Bonuses'!$J$9, AX78="X", 'Round Bonuses'!$J$8, AW78="X", 'Round Bonuses'!$J$7, AV78="X", 'Round Bonuses'!$J$6, AU78="X", 'Round Bonuses'!$J$5, AT78="X", 'Round Bonuses'!$J$4, TRUE, 0), SWITCH(AS78, "P", 'Round Bonuses'!$I$4,"B", 'Round Bonuses'!$I$5, 0) +IF(AU78="X", 'Round Bonuses'!$I$5, 0)+IF(AV78="X", 'Round Bonuses'!$I$6, 0)+IF(AW78="X", 'Round Bonuses'!$I$7, 0)+IF(AX78="X", 'Round Bonuses'!$I$8, 0)+IFS(BC78="W", 'Round Bonuses'!$K$14, BC78="X", 'Round Bonuses'!$K$13, BB78="X", 'Round Bonuses'!$K$12, BA78="X", 'Round Bonuses'!$K$11, AZ78="X", 'Round Bonuses'!$K$10, AY78="X", 'Round Bonuses'!$K$9, TRUE, 0))</f>
        <v>0.4</v>
      </c>
      <c r="BV78" s="54">
        <f t="shared" si="6"/>
        <v>0.4</v>
      </c>
      <c r="BW78" s="1">
        <f t="shared" si="7"/>
        <v>2.985</v>
      </c>
      <c r="BX78" s="57">
        <f t="shared" si="8"/>
        <v>1.14625</v>
      </c>
      <c r="BZ78" s="58" t="str">
        <f t="shared" si="9"/>
        <v>Gżira United</v>
      </c>
      <c r="CA78" s="1" t="str">
        <f t="shared" si="10"/>
        <v>Malta</v>
      </c>
      <c r="CB78" s="1">
        <f t="shared" si="11"/>
        <v>1.14625</v>
      </c>
      <c r="CC78" s="1">
        <f t="shared" si="12"/>
        <v>4</v>
      </c>
      <c r="CD78" s="1" t="s">
        <v>279</v>
      </c>
      <c r="CE78" s="1" t="s">
        <v>48</v>
      </c>
      <c r="CF78" s="49">
        <v>5.1995</v>
      </c>
      <c r="CG78" s="1">
        <v>10.0</v>
      </c>
      <c r="CH78" s="1">
        <f t="shared" si="16"/>
        <v>76</v>
      </c>
      <c r="CI78" s="1" t="str">
        <f t="shared" si="13"/>
        <v>Randers</v>
      </c>
      <c r="CJ78" s="49">
        <f t="shared" ref="CJ78:CK78" si="90">CF78</f>
        <v>5.1995</v>
      </c>
      <c r="CK78" s="1">
        <f t="shared" si="90"/>
        <v>10</v>
      </c>
      <c r="CO78" s="1" t="str">
        <f t="shared" si="15"/>
        <v>Denmark</v>
      </c>
    </row>
    <row r="79">
      <c r="A79" s="1" t="str">
        <f>'Strength Coefficients'!AJ78</f>
        <v>Hajduk Split</v>
      </c>
      <c r="B79" s="1">
        <f>'Strength Coefficients'!AK78</f>
        <v>0.77</v>
      </c>
      <c r="C79" s="1" t="str">
        <f>'Strength Coefficients'!AL78</f>
        <v>Croatia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52">
        <f>IFERROR(__xludf.DUMMYFUNCTION("""COMPUTED_VALUE"""),0.0)</f>
        <v>0</v>
      </c>
      <c r="P79" s="1">
        <f>IFERROR(__xludf.DUMMYFUNCTION("""COMPUTED_VALUE"""),0.0)</f>
        <v>0</v>
      </c>
      <c r="Q79" s="1">
        <f>IFERROR(__xludf.DUMMYFUNCTION("""COMPUTED_VALUE"""),0.0)</f>
        <v>0</v>
      </c>
      <c r="R79" s="1">
        <f>IFERROR(__xludf.DUMMYFUNCTION("""COMPUTED_VALUE"""),0.0)</f>
        <v>0</v>
      </c>
      <c r="S79" s="1">
        <f>IFERROR(__xludf.DUMMYFUNCTION("""COMPUTED_VALUE"""),0.0)</f>
        <v>0</v>
      </c>
      <c r="T79" s="1">
        <f>IFERROR(__xludf.DUMMYFUNCTION("""COMPUTED_VALUE"""),0.0)</f>
        <v>0</v>
      </c>
      <c r="U79" s="1">
        <f>IFERROR(__xludf.DUMMYFUNCTION("""COMPUTED_VALUE"""),0.0)</f>
        <v>0</v>
      </c>
      <c r="V79" s="1">
        <f>IFERROR(__xludf.DUMMYFUNCTION("""COMPUTED_VALUE"""),0.0)</f>
        <v>0</v>
      </c>
      <c r="W79" s="1">
        <f>IFERROR(__xludf.DUMMYFUNCTION("""COMPUTED_VALUE"""),0.0)</f>
        <v>0</v>
      </c>
      <c r="X79" s="1">
        <f>IFERROR(__xludf.DUMMYFUNCTION("""COMPUTED_VALUE"""),0.0)</f>
        <v>0</v>
      </c>
      <c r="Y79" s="1">
        <f>IFERROR(__xludf.DUMMYFUNCTION("""COMPUTED_VALUE"""),0.0)</f>
        <v>0</v>
      </c>
      <c r="AA79" s="50"/>
      <c r="AB79" s="1"/>
      <c r="AC79" s="1"/>
      <c r="AD79" s="1"/>
      <c r="AE79" s="1"/>
      <c r="AF79" s="1"/>
      <c r="AG79" s="1"/>
      <c r="AH79" s="1"/>
      <c r="AI79" s="54"/>
      <c r="AJ79" s="1">
        <f>IFERROR(__xludf.DUMMYFUNCTION("""COMPUTED_VALUE"""),0.0)</f>
        <v>0</v>
      </c>
      <c r="AK79" s="1">
        <f>IFERROR(__xludf.DUMMYFUNCTION("""COMPUTED_VALUE"""),0.0)</f>
        <v>0</v>
      </c>
      <c r="AL79" s="1">
        <f>IFERROR(__xludf.DUMMYFUNCTION("""COMPUTED_VALUE"""),0.0)</f>
        <v>0</v>
      </c>
      <c r="AM79" s="1">
        <f>IFERROR(__xludf.DUMMYFUNCTION("""COMPUTED_VALUE"""),0.0)</f>
        <v>0</v>
      </c>
      <c r="AN79" s="1">
        <f>IFERROR(__xludf.DUMMYFUNCTION("""COMPUTED_VALUE"""),0.0)</f>
        <v>0</v>
      </c>
      <c r="AO79" s="1">
        <f>IFERROR(__xludf.DUMMYFUNCTION("""COMPUTED_VALUE"""),0.0)</f>
        <v>0</v>
      </c>
      <c r="AP79" s="1">
        <f>IFERROR(__xludf.DUMMYFUNCTION("""COMPUTED_VALUE"""),0.0)</f>
        <v>0</v>
      </c>
      <c r="AQ79" s="1">
        <f>IFERROR(__xludf.DUMMYFUNCTION("""COMPUTED_VALUE"""),0.0)</f>
        <v>0</v>
      </c>
      <c r="AT79" s="1"/>
      <c r="AU79" s="1" t="str">
        <f>IFERROR(__xludf.DUMMYFUNCTION("""COMPUTED_VALUE"""),"X")</f>
        <v>X</v>
      </c>
      <c r="AV79" s="1"/>
      <c r="AW79" s="1"/>
      <c r="AX79" s="1"/>
      <c r="AY79" s="1"/>
      <c r="AZ79" s="1"/>
      <c r="BA79" s="1"/>
      <c r="BB79" s="1"/>
      <c r="BC79" s="54"/>
      <c r="BD79" s="1">
        <f>IFERROR(__xludf.DUMMYFUNCTION("""COMPUTED_VALUE"""),0.0)</f>
        <v>0</v>
      </c>
      <c r="BE79" s="1">
        <f>IFERROR(__xludf.DUMMYFUNCTION("""COMPUTED_VALUE"""),3.5625)</f>
        <v>3.5625</v>
      </c>
      <c r="BF79" s="1">
        <f>IFERROR(__xludf.DUMMYFUNCTION("""COMPUTED_VALUE"""),0.0)</f>
        <v>0</v>
      </c>
      <c r="BG79" s="1">
        <f>IFERROR(__xludf.DUMMYFUNCTION("""COMPUTED_VALUE"""),0.0)</f>
        <v>0</v>
      </c>
      <c r="BH79" s="1">
        <f>IFERROR(__xludf.DUMMYFUNCTION("""COMPUTED_VALUE"""),0.0)</f>
        <v>0</v>
      </c>
      <c r="BI79" s="1">
        <f>IFERROR(__xludf.DUMMYFUNCTION("""COMPUTED_VALUE"""),0.0)</f>
        <v>0</v>
      </c>
      <c r="BJ79" s="1">
        <f>IFERROR(__xludf.DUMMYFUNCTION("""COMPUTED_VALUE"""),0.0)</f>
        <v>0</v>
      </c>
      <c r="BK79" s="1">
        <f>IFERROR(__xludf.DUMMYFUNCTION("""COMPUTED_VALUE"""),0.0)</f>
        <v>0</v>
      </c>
      <c r="BL79" s="1">
        <f>IFERROR(__xludf.DUMMYFUNCTION("""COMPUTED_VALUE"""),0.0)</f>
        <v>0</v>
      </c>
      <c r="BM79" s="1">
        <f>IFERROR(__xludf.DUMMYFUNCTION("""COMPUTED_VALUE"""),0.0)</f>
        <v>0</v>
      </c>
      <c r="BO79" s="52">
        <f t="shared" si="2"/>
        <v>0</v>
      </c>
      <c r="BP79" s="1">
        <f t="shared" si="3"/>
        <v>0</v>
      </c>
      <c r="BQ79" s="1">
        <f t="shared" si="4"/>
        <v>2</v>
      </c>
      <c r="BR79" s="54">
        <f t="shared" si="5"/>
        <v>2</v>
      </c>
      <c r="BS79" s="1">
        <f>IFS(N79="W", 'Round Bonuses'!$C$13, N79="X", 'Round Bonuses'!$C$12, M79="X", 'Round Bonuses'!$C$11, L79="X", 'Round Bonuses'!$C$10, K79="X", 'Round Bonuses'!$C$9, J79="X", 'Round Bonuses'!$C$8, I79="X", 'Round Bonuses'!$C$7, H79="X", 'Round Bonuses'!$C$6, G79="X", 'Round Bonuses'!$C$5, F79="X", 'Round Bonuses'!$C$4, E79="X", 'Round Bonuses'!$C$3, D79="X", 'Round Bonuses'!$C$3, TRUE, 0)</f>
        <v>0</v>
      </c>
      <c r="BT79" s="1">
        <f>IF(not(counta(D79:J79)), IFS(AI79="W", 'Round Bonuses'!$F$14, AI79="X", 'Round Bonuses'!$F$13, AH79="X", 'Round Bonuses'!$F$12, AG79="X", 'Round Bonuses'!$F$11, AF79="X", 'Round Bonuses'!$F$10, AE79="X", 'Round Bonuses'!$F$9, AD79="X", 'Round Bonuses'!$F$8, AC79="X", 'Round Bonuses'!$F$7, AB79="X", 'Round Bonuses'!$F$6, TRUE, 0), IF(AA79="X",'Round Bonuses'!$E$7, 0) +IF(AB79="X", 'Round Bonuses'!$E$6, 0)+if(AC79="X",'Round Bonuses'!$E$7, 0)+IF(AD79="X", 'Round Bonuses'!$E$8, 0)+IFS(AI79="W", 'Round Bonuses'!$G$14, AI79="X", 'Round Bonuses'!$G$13, AH79="X", 'Round Bonuses'!$G$12, AG79="X", 'Round Bonuses'!$G$11, AF79="X", 'Round Bonuses'!$G$10, AE79="X", 'Round Bonuses'!$G$9, TRUE, 0))</f>
        <v>0</v>
      </c>
      <c r="BU79" s="1">
        <f>IF(AND(not(counta(D79:I79)),not(counta(AB79:AD79))), IFS(BC79="W", 'Round Bonuses'!$J$14, BC79="X", 'Round Bonuses'!$J$13, BB79="X", 'Round Bonuses'!$J$12, BA79="X", 'Round Bonuses'!$J$11, AZ79="X", 'Round Bonuses'!$J$10, AY79="X", 'Round Bonuses'!$J$9, AX79="X", 'Round Bonuses'!$J$8, AW79="X", 'Round Bonuses'!$J$7, AV79="X", 'Round Bonuses'!$J$6, AU79="X", 'Round Bonuses'!$J$5, AT79="X", 'Round Bonuses'!$J$4, TRUE, 0), SWITCH(AS79, "P", 'Round Bonuses'!$I$4,"B", 'Round Bonuses'!$I$5, 0) +IF(AU79="X", 'Round Bonuses'!$I$5, 0)+IF(AV79="X", 'Round Bonuses'!$I$6, 0)+IF(AW79="X", 'Round Bonuses'!$I$7, 0)+IF(AX79="X", 'Round Bonuses'!$I$8, 0)+IFS(BC79="W", 'Round Bonuses'!$K$14, BC79="X", 'Round Bonuses'!$K$13, BB79="X", 'Round Bonuses'!$K$12, BA79="X", 'Round Bonuses'!$K$11, AZ79="X", 'Round Bonuses'!$K$10, AY79="X", 'Round Bonuses'!$K$9, TRUE, 0))</f>
        <v>0.4</v>
      </c>
      <c r="BV79" s="54">
        <f t="shared" si="6"/>
        <v>0.4</v>
      </c>
      <c r="BW79" s="1">
        <f t="shared" si="7"/>
        <v>3.5625</v>
      </c>
      <c r="BX79" s="57">
        <f t="shared" si="8"/>
        <v>2.18125</v>
      </c>
      <c r="BZ79" s="58" t="str">
        <f t="shared" si="9"/>
        <v>Hajduk Split</v>
      </c>
      <c r="CA79" s="1" t="str">
        <f t="shared" si="10"/>
        <v>Croatia</v>
      </c>
      <c r="CB79" s="1">
        <f t="shared" si="11"/>
        <v>2.18125</v>
      </c>
      <c r="CC79" s="1">
        <f t="shared" si="12"/>
        <v>2</v>
      </c>
      <c r="CD79" s="1" t="s">
        <v>241</v>
      </c>
      <c r="CE79" s="1" t="s">
        <v>150</v>
      </c>
      <c r="CF79" s="49">
        <v>5.1745535714285715</v>
      </c>
      <c r="CG79" s="1">
        <v>14.0</v>
      </c>
      <c r="CH79" s="1">
        <f t="shared" si="16"/>
        <v>77</v>
      </c>
      <c r="CI79" s="1" t="str">
        <f t="shared" si="13"/>
        <v>CFR Cluj</v>
      </c>
      <c r="CJ79" s="49">
        <f t="shared" ref="CJ79:CK79" si="91">CF79</f>
        <v>5.174553571</v>
      </c>
      <c r="CK79" s="1">
        <f t="shared" si="91"/>
        <v>14</v>
      </c>
      <c r="CO79" s="1" t="str">
        <f t="shared" si="15"/>
        <v>Romania</v>
      </c>
    </row>
    <row r="80">
      <c r="A80" s="1" t="str">
        <f>'Strength Coefficients'!AJ79</f>
        <v>Hammarby IF</v>
      </c>
      <c r="B80" s="1">
        <f>'Strength Coefficients'!AK79</f>
        <v>0.77</v>
      </c>
      <c r="C80" s="1" t="str">
        <f>'Strength Coefficients'!AL79</f>
        <v>Sweden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52">
        <f>IFERROR(__xludf.DUMMYFUNCTION("""COMPUTED_VALUE"""),0.0)</f>
        <v>0</v>
      </c>
      <c r="P80" s="1">
        <f>IFERROR(__xludf.DUMMYFUNCTION("""COMPUTED_VALUE"""),0.0)</f>
        <v>0</v>
      </c>
      <c r="Q80" s="1">
        <f>IFERROR(__xludf.DUMMYFUNCTION("""COMPUTED_VALUE"""),0.0)</f>
        <v>0</v>
      </c>
      <c r="R80" s="1">
        <f>IFERROR(__xludf.DUMMYFUNCTION("""COMPUTED_VALUE"""),0.0)</f>
        <v>0</v>
      </c>
      <c r="S80" s="1">
        <f>IFERROR(__xludf.DUMMYFUNCTION("""COMPUTED_VALUE"""),0.0)</f>
        <v>0</v>
      </c>
      <c r="T80" s="1">
        <f>IFERROR(__xludf.DUMMYFUNCTION("""COMPUTED_VALUE"""),0.0)</f>
        <v>0</v>
      </c>
      <c r="U80" s="1">
        <f>IFERROR(__xludf.DUMMYFUNCTION("""COMPUTED_VALUE"""),0.0)</f>
        <v>0</v>
      </c>
      <c r="V80" s="1">
        <f>IFERROR(__xludf.DUMMYFUNCTION("""COMPUTED_VALUE"""),0.0)</f>
        <v>0</v>
      </c>
      <c r="W80" s="1">
        <f>IFERROR(__xludf.DUMMYFUNCTION("""COMPUTED_VALUE"""),0.0)</f>
        <v>0</v>
      </c>
      <c r="X80" s="1">
        <f>IFERROR(__xludf.DUMMYFUNCTION("""COMPUTED_VALUE"""),0.0)</f>
        <v>0</v>
      </c>
      <c r="Y80" s="1">
        <f>IFERROR(__xludf.DUMMYFUNCTION("""COMPUTED_VALUE"""),0.0)</f>
        <v>0</v>
      </c>
      <c r="AA80" s="50"/>
      <c r="AB80" s="1"/>
      <c r="AC80" s="1"/>
      <c r="AD80" s="1"/>
      <c r="AE80" s="1"/>
      <c r="AF80" s="1"/>
      <c r="AG80" s="1"/>
      <c r="AH80" s="1"/>
      <c r="AI80" s="54"/>
      <c r="AJ80" s="1">
        <f>IFERROR(__xludf.DUMMYFUNCTION("""COMPUTED_VALUE"""),0.0)</f>
        <v>0</v>
      </c>
      <c r="AK80" s="1">
        <f>IFERROR(__xludf.DUMMYFUNCTION("""COMPUTED_VALUE"""),0.0)</f>
        <v>0</v>
      </c>
      <c r="AL80" s="1">
        <f>IFERROR(__xludf.DUMMYFUNCTION("""COMPUTED_VALUE"""),0.0)</f>
        <v>0</v>
      </c>
      <c r="AM80" s="1">
        <f>IFERROR(__xludf.DUMMYFUNCTION("""COMPUTED_VALUE"""),0.0)</f>
        <v>0</v>
      </c>
      <c r="AN80" s="1">
        <f>IFERROR(__xludf.DUMMYFUNCTION("""COMPUTED_VALUE"""),0.0)</f>
        <v>0</v>
      </c>
      <c r="AO80" s="1">
        <f>IFERROR(__xludf.DUMMYFUNCTION("""COMPUTED_VALUE"""),0.0)</f>
        <v>0</v>
      </c>
      <c r="AP80" s="1">
        <f>IFERROR(__xludf.DUMMYFUNCTION("""COMPUTED_VALUE"""),0.0)</f>
        <v>0</v>
      </c>
      <c r="AQ80" s="1">
        <f>IFERROR(__xludf.DUMMYFUNCTION("""COMPUTED_VALUE"""),0.0)</f>
        <v>0</v>
      </c>
      <c r="AT80" s="1"/>
      <c r="AU80" s="1" t="str">
        <f>IFERROR(__xludf.DUMMYFUNCTION("""COMPUTED_VALUE"""),"X")</f>
        <v>X</v>
      </c>
      <c r="AV80" s="1" t="str">
        <f>IFERROR(__xludf.DUMMYFUNCTION("""COMPUTED_VALUE"""),"X")</f>
        <v>X</v>
      </c>
      <c r="AW80" s="1" t="str">
        <f>IFERROR(__xludf.DUMMYFUNCTION("""COMPUTED_VALUE"""),"X")</f>
        <v>X</v>
      </c>
      <c r="AX80" s="1"/>
      <c r="AY80" s="1"/>
      <c r="AZ80" s="1"/>
      <c r="BA80" s="1"/>
      <c r="BB80" s="1"/>
      <c r="BC80" s="54"/>
      <c r="BD80" s="1">
        <f>IFERROR(__xludf.DUMMYFUNCTION("""COMPUTED_VALUE"""),0.0)</f>
        <v>0</v>
      </c>
      <c r="BE80" s="1">
        <f>IFERROR(__xludf.DUMMYFUNCTION("""COMPUTED_VALUE"""),5.61125)</f>
        <v>5.61125</v>
      </c>
      <c r="BF80" s="1">
        <f>IFERROR(__xludf.DUMMYFUNCTION("""COMPUTED_VALUE"""),5.135)</f>
        <v>5.135</v>
      </c>
      <c r="BG80" s="1">
        <f>IFERROR(__xludf.DUMMYFUNCTION("""COMPUTED_VALUE"""),4.055)</f>
        <v>4.055</v>
      </c>
      <c r="BH80" s="1">
        <f>IFERROR(__xludf.DUMMYFUNCTION("""COMPUTED_VALUE"""),0.0)</f>
        <v>0</v>
      </c>
      <c r="BI80" s="1">
        <f>IFERROR(__xludf.DUMMYFUNCTION("""COMPUTED_VALUE"""),0.0)</f>
        <v>0</v>
      </c>
      <c r="BJ80" s="1">
        <f>IFERROR(__xludf.DUMMYFUNCTION("""COMPUTED_VALUE"""),0.0)</f>
        <v>0</v>
      </c>
      <c r="BK80" s="1">
        <f>IFERROR(__xludf.DUMMYFUNCTION("""COMPUTED_VALUE"""),0.0)</f>
        <v>0</v>
      </c>
      <c r="BL80" s="1">
        <f>IFERROR(__xludf.DUMMYFUNCTION("""COMPUTED_VALUE"""),0.0)</f>
        <v>0</v>
      </c>
      <c r="BM80" s="1">
        <f>IFERROR(__xludf.DUMMYFUNCTION("""COMPUTED_VALUE"""),0.0)</f>
        <v>0</v>
      </c>
      <c r="BO80" s="52">
        <f t="shared" si="2"/>
        <v>0</v>
      </c>
      <c r="BP80" s="1">
        <f t="shared" si="3"/>
        <v>0</v>
      </c>
      <c r="BQ80" s="1">
        <f t="shared" si="4"/>
        <v>6</v>
      </c>
      <c r="BR80" s="54">
        <f t="shared" si="5"/>
        <v>6</v>
      </c>
      <c r="BS80" s="1">
        <f>IFS(N80="W", 'Round Bonuses'!$C$13, N80="X", 'Round Bonuses'!$C$12, M80="X", 'Round Bonuses'!$C$11, L80="X", 'Round Bonuses'!$C$10, K80="X", 'Round Bonuses'!$C$9, J80="X", 'Round Bonuses'!$C$8, I80="X", 'Round Bonuses'!$C$7, H80="X", 'Round Bonuses'!$C$6, G80="X", 'Round Bonuses'!$C$5, F80="X", 'Round Bonuses'!$C$4, E80="X", 'Round Bonuses'!$C$3, D80="X", 'Round Bonuses'!$C$3, TRUE, 0)</f>
        <v>0</v>
      </c>
      <c r="BT80" s="1">
        <f>IF(not(counta(D80:J80)), IFS(AI80="W", 'Round Bonuses'!$F$14, AI80="X", 'Round Bonuses'!$F$13, AH80="X", 'Round Bonuses'!$F$12, AG80="X", 'Round Bonuses'!$F$11, AF80="X", 'Round Bonuses'!$F$10, AE80="X", 'Round Bonuses'!$F$9, AD80="X", 'Round Bonuses'!$F$8, AC80="X", 'Round Bonuses'!$F$7, AB80="X", 'Round Bonuses'!$F$6, TRUE, 0), IF(AA80="X",'Round Bonuses'!$E$7, 0) +IF(AB80="X", 'Round Bonuses'!$E$6, 0)+if(AC80="X",'Round Bonuses'!$E$7, 0)+IF(AD80="X", 'Round Bonuses'!$E$8, 0)+IFS(AI80="W", 'Round Bonuses'!$G$14, AI80="X", 'Round Bonuses'!$G$13, AH80="X", 'Round Bonuses'!$G$12, AG80="X", 'Round Bonuses'!$G$11, AF80="X", 'Round Bonuses'!$G$10, AE80="X", 'Round Bonuses'!$G$9, TRUE, 0))</f>
        <v>0</v>
      </c>
      <c r="BU80" s="1">
        <f>IF(AND(not(counta(D80:I80)),not(counta(AB80:AD80))), IFS(BC80="W", 'Round Bonuses'!$J$14, BC80="X", 'Round Bonuses'!$J$13, BB80="X", 'Round Bonuses'!$J$12, BA80="X", 'Round Bonuses'!$J$11, AZ80="X", 'Round Bonuses'!$J$10, AY80="X", 'Round Bonuses'!$J$9, AX80="X", 'Round Bonuses'!$J$8, AW80="X", 'Round Bonuses'!$J$7, AV80="X", 'Round Bonuses'!$J$6, AU80="X", 'Round Bonuses'!$J$5, AT80="X", 'Round Bonuses'!$J$4, TRUE, 0), SWITCH(AS80, "P", 'Round Bonuses'!$I$4,"B", 'Round Bonuses'!$I$5, 0) +IF(AU80="X", 'Round Bonuses'!$I$5, 0)+IF(AV80="X", 'Round Bonuses'!$I$6, 0)+IF(AW80="X", 'Round Bonuses'!$I$7, 0)+IF(AX80="X", 'Round Bonuses'!$I$8, 0)+IFS(BC80="W", 'Round Bonuses'!$K$14, BC80="X", 'Round Bonuses'!$K$13, BB80="X", 'Round Bonuses'!$K$12, BA80="X", 'Round Bonuses'!$K$11, AZ80="X", 'Round Bonuses'!$K$10, AY80="X", 'Round Bonuses'!$K$9, TRUE, 0))</f>
        <v>1.2</v>
      </c>
      <c r="BV80" s="54">
        <f t="shared" si="6"/>
        <v>1.2</v>
      </c>
      <c r="BW80" s="1">
        <f t="shared" si="7"/>
        <v>14.80125</v>
      </c>
      <c r="BX80" s="57">
        <f t="shared" si="8"/>
        <v>3.666875</v>
      </c>
      <c r="BZ80" s="58" t="str">
        <f t="shared" si="9"/>
        <v>Hammarby IF</v>
      </c>
      <c r="CA80" s="1" t="str">
        <f t="shared" si="10"/>
        <v>Sweden</v>
      </c>
      <c r="CB80" s="1">
        <f t="shared" si="11"/>
        <v>3.666875</v>
      </c>
      <c r="CC80" s="1">
        <f t="shared" si="12"/>
        <v>6</v>
      </c>
      <c r="CD80" s="1" t="s">
        <v>509</v>
      </c>
      <c r="CE80" s="1" t="s">
        <v>102</v>
      </c>
      <c r="CF80" s="49">
        <v>5.1658035714285715</v>
      </c>
      <c r="CG80" s="1">
        <v>14.0</v>
      </c>
      <c r="CH80" s="1">
        <f t="shared" si="16"/>
        <v>78</v>
      </c>
      <c r="CI80" s="1" t="str">
        <f t="shared" si="13"/>
        <v>Maccabi Tel Aviv</v>
      </c>
      <c r="CJ80" s="49">
        <f t="shared" ref="CJ80:CK80" si="92">CF80</f>
        <v>5.165803571</v>
      </c>
      <c r="CK80" s="1">
        <f t="shared" si="92"/>
        <v>14</v>
      </c>
      <c r="CO80" s="1" t="str">
        <f t="shared" si="15"/>
        <v>Israel</v>
      </c>
    </row>
    <row r="81">
      <c r="A81" s="1" t="str">
        <f>'Strength Coefficients'!AJ80</f>
        <v>Hapoel Be'er Sheva</v>
      </c>
      <c r="B81" s="1">
        <f>'Strength Coefficients'!AK80</f>
        <v>0.74</v>
      </c>
      <c r="C81" s="1" t="str">
        <f>'Strength Coefficients'!AL80</f>
        <v>Israel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52">
        <f>IFERROR(__xludf.DUMMYFUNCTION("""COMPUTED_VALUE"""),0.0)</f>
        <v>0</v>
      </c>
      <c r="P81" s="1">
        <f>IFERROR(__xludf.DUMMYFUNCTION("""COMPUTED_VALUE"""),0.0)</f>
        <v>0</v>
      </c>
      <c r="Q81" s="1">
        <f>IFERROR(__xludf.DUMMYFUNCTION("""COMPUTED_VALUE"""),0.0)</f>
        <v>0</v>
      </c>
      <c r="R81" s="1">
        <f>IFERROR(__xludf.DUMMYFUNCTION("""COMPUTED_VALUE"""),0.0)</f>
        <v>0</v>
      </c>
      <c r="S81" s="1">
        <f>IFERROR(__xludf.DUMMYFUNCTION("""COMPUTED_VALUE"""),0.0)</f>
        <v>0</v>
      </c>
      <c r="T81" s="1">
        <f>IFERROR(__xludf.DUMMYFUNCTION("""COMPUTED_VALUE"""),0.0)</f>
        <v>0</v>
      </c>
      <c r="U81" s="1">
        <f>IFERROR(__xludf.DUMMYFUNCTION("""COMPUTED_VALUE"""),0.0)</f>
        <v>0</v>
      </c>
      <c r="V81" s="1">
        <f>IFERROR(__xludf.DUMMYFUNCTION("""COMPUTED_VALUE"""),0.0)</f>
        <v>0</v>
      </c>
      <c r="W81" s="1">
        <f>IFERROR(__xludf.DUMMYFUNCTION("""COMPUTED_VALUE"""),0.0)</f>
        <v>0</v>
      </c>
      <c r="X81" s="1">
        <f>IFERROR(__xludf.DUMMYFUNCTION("""COMPUTED_VALUE"""),0.0)</f>
        <v>0</v>
      </c>
      <c r="Y81" s="1">
        <f>IFERROR(__xludf.DUMMYFUNCTION("""COMPUTED_VALUE"""),0.0)</f>
        <v>0</v>
      </c>
      <c r="AA81" s="50"/>
      <c r="AB81" s="1"/>
      <c r="AC81" s="1"/>
      <c r="AD81" s="1"/>
      <c r="AE81" s="1"/>
      <c r="AF81" s="1"/>
      <c r="AG81" s="1"/>
      <c r="AH81" s="1"/>
      <c r="AI81" s="54"/>
      <c r="AJ81" s="1">
        <f>IFERROR(__xludf.DUMMYFUNCTION("""COMPUTED_VALUE"""),0.0)</f>
        <v>0</v>
      </c>
      <c r="AK81" s="1">
        <f>IFERROR(__xludf.DUMMYFUNCTION("""COMPUTED_VALUE"""),0.0)</f>
        <v>0</v>
      </c>
      <c r="AL81" s="1">
        <f>IFERROR(__xludf.DUMMYFUNCTION("""COMPUTED_VALUE"""),0.0)</f>
        <v>0</v>
      </c>
      <c r="AM81" s="1">
        <f>IFERROR(__xludf.DUMMYFUNCTION("""COMPUTED_VALUE"""),0.0)</f>
        <v>0</v>
      </c>
      <c r="AN81" s="1">
        <f>IFERROR(__xludf.DUMMYFUNCTION("""COMPUTED_VALUE"""),0.0)</f>
        <v>0</v>
      </c>
      <c r="AO81" s="1">
        <f>IFERROR(__xludf.DUMMYFUNCTION("""COMPUTED_VALUE"""),0.0)</f>
        <v>0</v>
      </c>
      <c r="AP81" s="1">
        <f>IFERROR(__xludf.DUMMYFUNCTION("""COMPUTED_VALUE"""),0.0)</f>
        <v>0</v>
      </c>
      <c r="AQ81" s="1">
        <f>IFERROR(__xludf.DUMMYFUNCTION("""COMPUTED_VALUE"""),0.0)</f>
        <v>0</v>
      </c>
      <c r="AT81" s="1"/>
      <c r="AU81" s="1" t="str">
        <f>IFERROR(__xludf.DUMMYFUNCTION("""COMPUTED_VALUE"""),"X")</f>
        <v>X</v>
      </c>
      <c r="AV81" s="1" t="str">
        <f>IFERROR(__xludf.DUMMYFUNCTION("""COMPUTED_VALUE"""),"X")</f>
        <v>X</v>
      </c>
      <c r="AW81" s="1" t="str">
        <f>IFERROR(__xludf.DUMMYFUNCTION("""COMPUTED_VALUE"""),"X")</f>
        <v>X</v>
      </c>
      <c r="AX81" s="1"/>
      <c r="AY81" s="1"/>
      <c r="AZ81" s="1"/>
      <c r="BA81" s="1"/>
      <c r="BB81" s="1"/>
      <c r="BC81" s="54"/>
      <c r="BD81" s="1">
        <f>IFERROR(__xludf.DUMMYFUNCTION("""COMPUTED_VALUE"""),0.0)</f>
        <v>0</v>
      </c>
      <c r="BE81" s="1">
        <f>IFERROR(__xludf.DUMMYFUNCTION("""COMPUTED_VALUE"""),6.124999999999999)</f>
        <v>6.125</v>
      </c>
      <c r="BF81" s="1">
        <f>IFERROR(__xludf.DUMMYFUNCTION("""COMPUTED_VALUE"""),3.6149999999999993)</f>
        <v>3.615</v>
      </c>
      <c r="BG81" s="1">
        <f>IFERROR(__xludf.DUMMYFUNCTION("""COMPUTED_VALUE"""),2.21)</f>
        <v>2.21</v>
      </c>
      <c r="BH81" s="1">
        <f>IFERROR(__xludf.DUMMYFUNCTION("""COMPUTED_VALUE"""),0.0)</f>
        <v>0</v>
      </c>
      <c r="BI81" s="1">
        <f>IFERROR(__xludf.DUMMYFUNCTION("""COMPUTED_VALUE"""),0.0)</f>
        <v>0</v>
      </c>
      <c r="BJ81" s="1">
        <f>IFERROR(__xludf.DUMMYFUNCTION("""COMPUTED_VALUE"""),0.0)</f>
        <v>0</v>
      </c>
      <c r="BK81" s="1">
        <f>IFERROR(__xludf.DUMMYFUNCTION("""COMPUTED_VALUE"""),0.0)</f>
        <v>0</v>
      </c>
      <c r="BL81" s="1">
        <f>IFERROR(__xludf.DUMMYFUNCTION("""COMPUTED_VALUE"""),0.0)</f>
        <v>0</v>
      </c>
      <c r="BM81" s="1">
        <f>IFERROR(__xludf.DUMMYFUNCTION("""COMPUTED_VALUE"""),0.0)</f>
        <v>0</v>
      </c>
      <c r="BO81" s="52">
        <f t="shared" si="2"/>
        <v>0</v>
      </c>
      <c r="BP81" s="1">
        <f t="shared" si="3"/>
        <v>0</v>
      </c>
      <c r="BQ81" s="1">
        <f t="shared" si="4"/>
        <v>6</v>
      </c>
      <c r="BR81" s="54">
        <f t="shared" si="5"/>
        <v>6</v>
      </c>
      <c r="BS81" s="1">
        <f>IFS(N81="W", 'Round Bonuses'!$C$13, N81="X", 'Round Bonuses'!$C$12, M81="X", 'Round Bonuses'!$C$11, L81="X", 'Round Bonuses'!$C$10, K81="X", 'Round Bonuses'!$C$9, J81="X", 'Round Bonuses'!$C$8, I81="X", 'Round Bonuses'!$C$7, H81="X", 'Round Bonuses'!$C$6, G81="X", 'Round Bonuses'!$C$5, F81="X", 'Round Bonuses'!$C$4, E81="X", 'Round Bonuses'!$C$3, D81="X", 'Round Bonuses'!$C$3, TRUE, 0)</f>
        <v>0</v>
      </c>
      <c r="BT81" s="1">
        <f>IF(not(counta(D81:J81)), IFS(AI81="W", 'Round Bonuses'!$F$14, AI81="X", 'Round Bonuses'!$F$13, AH81="X", 'Round Bonuses'!$F$12, AG81="X", 'Round Bonuses'!$F$11, AF81="X", 'Round Bonuses'!$F$10, AE81="X", 'Round Bonuses'!$F$9, AD81="X", 'Round Bonuses'!$F$8, AC81="X", 'Round Bonuses'!$F$7, AB81="X", 'Round Bonuses'!$F$6, TRUE, 0), IF(AA81="X",'Round Bonuses'!$E$7, 0) +IF(AB81="X", 'Round Bonuses'!$E$6, 0)+if(AC81="X",'Round Bonuses'!$E$7, 0)+IF(AD81="X", 'Round Bonuses'!$E$8, 0)+IFS(AI81="W", 'Round Bonuses'!$G$14, AI81="X", 'Round Bonuses'!$G$13, AH81="X", 'Round Bonuses'!$G$12, AG81="X", 'Round Bonuses'!$G$11, AF81="X", 'Round Bonuses'!$G$10, AE81="X", 'Round Bonuses'!$G$9, TRUE, 0))</f>
        <v>0</v>
      </c>
      <c r="BU81" s="1">
        <f>IF(AND(not(counta(D81:I81)),not(counta(AB81:AD81))), IFS(BC81="W", 'Round Bonuses'!$J$14, BC81="X", 'Round Bonuses'!$J$13, BB81="X", 'Round Bonuses'!$J$12, BA81="X", 'Round Bonuses'!$J$11, AZ81="X", 'Round Bonuses'!$J$10, AY81="X", 'Round Bonuses'!$J$9, AX81="X", 'Round Bonuses'!$J$8, AW81="X", 'Round Bonuses'!$J$7, AV81="X", 'Round Bonuses'!$J$6, AU81="X", 'Round Bonuses'!$J$5, AT81="X", 'Round Bonuses'!$J$4, TRUE, 0), SWITCH(AS81, "P", 'Round Bonuses'!$I$4,"B", 'Round Bonuses'!$I$5, 0) +IF(AU81="X", 'Round Bonuses'!$I$5, 0)+IF(AV81="X", 'Round Bonuses'!$I$6, 0)+IF(AW81="X", 'Round Bonuses'!$I$7, 0)+IF(AX81="X", 'Round Bonuses'!$I$8, 0)+IFS(BC81="W", 'Round Bonuses'!$K$14, BC81="X", 'Round Bonuses'!$K$13, BB81="X", 'Round Bonuses'!$K$12, BA81="X", 'Round Bonuses'!$K$11, AZ81="X", 'Round Bonuses'!$K$10, AY81="X", 'Round Bonuses'!$K$9, TRUE, 0))</f>
        <v>1.2</v>
      </c>
      <c r="BV81" s="54">
        <f t="shared" si="6"/>
        <v>1.2</v>
      </c>
      <c r="BW81" s="1">
        <f t="shared" si="7"/>
        <v>11.95</v>
      </c>
      <c r="BX81" s="57">
        <f t="shared" si="8"/>
        <v>3.191666667</v>
      </c>
      <c r="BZ81" s="58" t="str">
        <f t="shared" si="9"/>
        <v>Hapoel Be'er Sheva</v>
      </c>
      <c r="CA81" s="1" t="str">
        <f t="shared" si="10"/>
        <v>Israel</v>
      </c>
      <c r="CB81" s="1">
        <f t="shared" si="11"/>
        <v>3.191666667</v>
      </c>
      <c r="CC81" s="1">
        <f t="shared" si="12"/>
        <v>6</v>
      </c>
      <c r="CD81" s="1" t="s">
        <v>181</v>
      </c>
      <c r="CE81" s="1" t="s">
        <v>59</v>
      </c>
      <c r="CF81" s="49">
        <v>4.942187499999999</v>
      </c>
      <c r="CG81" s="1">
        <v>8.0</v>
      </c>
      <c r="CH81" s="1">
        <f t="shared" si="16"/>
        <v>79</v>
      </c>
      <c r="CI81" s="1" t="str">
        <f t="shared" si="13"/>
        <v>Royal Antwerp</v>
      </c>
      <c r="CJ81" s="49">
        <f t="shared" ref="CJ81:CK81" si="93">CF81</f>
        <v>4.9421875</v>
      </c>
      <c r="CK81" s="1">
        <f t="shared" si="93"/>
        <v>8</v>
      </c>
      <c r="CO81" s="1" t="str">
        <f t="shared" si="15"/>
        <v>Belgium</v>
      </c>
    </row>
    <row r="82">
      <c r="A82" s="1" t="str">
        <f>'Strength Coefficients'!AJ81</f>
        <v>HB Tórshavn</v>
      </c>
      <c r="B82" s="1">
        <f>'Strength Coefficients'!AK81</f>
        <v>0.47</v>
      </c>
      <c r="C82" s="1" t="str">
        <f>'Strength Coefficients'!AL81</f>
        <v>Faroe Islands</v>
      </c>
      <c r="D82" s="1" t="str">
        <f>IFERROR(__xludf.DUMMYFUNCTION("""COMPUTED_VALUE"""),"X")</f>
        <v>X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52">
        <f>IFERROR(__xludf.DUMMYFUNCTION("""COMPUTED_VALUE"""),0.33499999999999996)</f>
        <v>0.335</v>
      </c>
      <c r="P82" s="1">
        <f>IFERROR(__xludf.DUMMYFUNCTION("""COMPUTED_VALUE"""),0.0)</f>
        <v>0</v>
      </c>
      <c r="Q82" s="1">
        <f>IFERROR(__xludf.DUMMYFUNCTION("""COMPUTED_VALUE"""),0.0)</f>
        <v>0</v>
      </c>
      <c r="R82" s="1">
        <f>IFERROR(__xludf.DUMMYFUNCTION("""COMPUTED_VALUE"""),0.0)</f>
        <v>0</v>
      </c>
      <c r="S82" s="1">
        <f>IFERROR(__xludf.DUMMYFUNCTION("""COMPUTED_VALUE"""),0.0)</f>
        <v>0</v>
      </c>
      <c r="T82" s="1">
        <f>IFERROR(__xludf.DUMMYFUNCTION("""COMPUTED_VALUE"""),0.0)</f>
        <v>0</v>
      </c>
      <c r="U82" s="1">
        <f>IFERROR(__xludf.DUMMYFUNCTION("""COMPUTED_VALUE"""),0.0)</f>
        <v>0</v>
      </c>
      <c r="V82" s="1">
        <f>IFERROR(__xludf.DUMMYFUNCTION("""COMPUTED_VALUE"""),0.0)</f>
        <v>0</v>
      </c>
      <c r="W82" s="1">
        <f>IFERROR(__xludf.DUMMYFUNCTION("""COMPUTED_VALUE"""),0.0)</f>
        <v>0</v>
      </c>
      <c r="X82" s="1">
        <f>IFERROR(__xludf.DUMMYFUNCTION("""COMPUTED_VALUE"""),0.0)</f>
        <v>0</v>
      </c>
      <c r="Y82" s="1">
        <f>IFERROR(__xludf.DUMMYFUNCTION("""COMPUTED_VALUE"""),0.0)</f>
        <v>0</v>
      </c>
      <c r="AA82" s="50"/>
      <c r="AB82" s="1"/>
      <c r="AC82" s="1"/>
      <c r="AD82" s="1"/>
      <c r="AE82" s="1"/>
      <c r="AF82" s="1"/>
      <c r="AG82" s="1"/>
      <c r="AH82" s="1"/>
      <c r="AI82" s="54"/>
      <c r="AJ82" s="1">
        <f>IFERROR(__xludf.DUMMYFUNCTION("""COMPUTED_VALUE"""),0.0)</f>
        <v>0</v>
      </c>
      <c r="AK82" s="1">
        <f>IFERROR(__xludf.DUMMYFUNCTION("""COMPUTED_VALUE"""),0.0)</f>
        <v>0</v>
      </c>
      <c r="AL82" s="1">
        <f>IFERROR(__xludf.DUMMYFUNCTION("""COMPUTED_VALUE"""),0.0)</f>
        <v>0</v>
      </c>
      <c r="AM82" s="1">
        <f>IFERROR(__xludf.DUMMYFUNCTION("""COMPUTED_VALUE"""),0.0)</f>
        <v>0</v>
      </c>
      <c r="AN82" s="1">
        <f>IFERROR(__xludf.DUMMYFUNCTION("""COMPUTED_VALUE"""),0.0)</f>
        <v>0</v>
      </c>
      <c r="AO82" s="1">
        <f>IFERROR(__xludf.DUMMYFUNCTION("""COMPUTED_VALUE"""),0.0)</f>
        <v>0</v>
      </c>
      <c r="AP82" s="1">
        <f>IFERROR(__xludf.DUMMYFUNCTION("""COMPUTED_VALUE"""),0.0)</f>
        <v>0</v>
      </c>
      <c r="AQ82" s="1">
        <f>IFERROR(__xludf.DUMMYFUNCTION("""COMPUTED_VALUE"""),0.0)</f>
        <v>0</v>
      </c>
      <c r="AS82" s="6" t="s">
        <v>629</v>
      </c>
      <c r="AT82" s="1"/>
      <c r="AU82" s="1" t="str">
        <f>IFERROR(__xludf.DUMMYFUNCTION("""COMPUTED_VALUE"""),"X")</f>
        <v>X</v>
      </c>
      <c r="AV82" s="1" t="str">
        <f>IFERROR(__xludf.DUMMYFUNCTION("""COMPUTED_VALUE"""),"X")</f>
        <v>X</v>
      </c>
      <c r="AW82" s="1"/>
      <c r="AX82" s="1"/>
      <c r="AY82" s="1"/>
      <c r="AZ82" s="1"/>
      <c r="BA82" s="1"/>
      <c r="BB82" s="1"/>
      <c r="BC82" s="54"/>
      <c r="BD82" s="1">
        <f>IFERROR(__xludf.DUMMYFUNCTION("""COMPUTED_VALUE"""),0.0)</f>
        <v>0</v>
      </c>
      <c r="BE82" s="1">
        <f>IFERROR(__xludf.DUMMYFUNCTION("""COMPUTED_VALUE"""),4.375)</f>
        <v>4.375</v>
      </c>
      <c r="BF82" s="1">
        <f>IFERROR(__xludf.DUMMYFUNCTION("""COMPUTED_VALUE"""),3.32125)</f>
        <v>3.32125</v>
      </c>
      <c r="BG82" s="1">
        <f>IFERROR(__xludf.DUMMYFUNCTION("""COMPUTED_VALUE"""),0.0)</f>
        <v>0</v>
      </c>
      <c r="BH82" s="1">
        <f>IFERROR(__xludf.DUMMYFUNCTION("""COMPUTED_VALUE"""),0.0)</f>
        <v>0</v>
      </c>
      <c r="BI82" s="1">
        <f>IFERROR(__xludf.DUMMYFUNCTION("""COMPUTED_VALUE"""),0.0)</f>
        <v>0</v>
      </c>
      <c r="BJ82" s="1">
        <f>IFERROR(__xludf.DUMMYFUNCTION("""COMPUTED_VALUE"""),0.0)</f>
        <v>0</v>
      </c>
      <c r="BK82" s="1">
        <f>IFERROR(__xludf.DUMMYFUNCTION("""COMPUTED_VALUE"""),0.0)</f>
        <v>0</v>
      </c>
      <c r="BL82" s="1">
        <f>IFERROR(__xludf.DUMMYFUNCTION("""COMPUTED_VALUE"""),0.0)</f>
        <v>0</v>
      </c>
      <c r="BM82" s="1">
        <f>IFERROR(__xludf.DUMMYFUNCTION("""COMPUTED_VALUE"""),0.0)</f>
        <v>0</v>
      </c>
      <c r="BO82" s="52">
        <f t="shared" si="2"/>
        <v>1</v>
      </c>
      <c r="BP82" s="1">
        <f t="shared" si="3"/>
        <v>0</v>
      </c>
      <c r="BQ82" s="1">
        <f t="shared" si="4"/>
        <v>4</v>
      </c>
      <c r="BR82" s="54">
        <f t="shared" si="5"/>
        <v>5</v>
      </c>
      <c r="BS82" s="1">
        <f>IFS(N82="W", 'Round Bonuses'!$C$13, N82="X", 'Round Bonuses'!$C$12, M82="X", 'Round Bonuses'!$C$11, L82="X", 'Round Bonuses'!$C$10, K82="X", 'Round Bonuses'!$C$9, J82="X", 'Round Bonuses'!$C$8, I82="X", 'Round Bonuses'!$C$7, H82="X", 'Round Bonuses'!$C$6, G82="X", 'Round Bonuses'!$C$5, F82="X", 'Round Bonuses'!$C$4, E82="X", 'Round Bonuses'!$C$3, D82="X", 'Round Bonuses'!$C$3, TRUE, 0)</f>
        <v>0.3</v>
      </c>
      <c r="BT82" s="1">
        <f>IF(not(counta(D82:J82)), IFS(AI82="W", 'Round Bonuses'!$F$14, AI82="X", 'Round Bonuses'!$F$13, AH82="X", 'Round Bonuses'!$F$12, AG82="X", 'Round Bonuses'!$F$11, AF82="X", 'Round Bonuses'!$F$10, AE82="X", 'Round Bonuses'!$F$9, AD82="X", 'Round Bonuses'!$F$8, AC82="X", 'Round Bonuses'!$F$7, AB82="X", 'Round Bonuses'!$F$6, TRUE, 0), IF(AA82="X",'Round Bonuses'!$E$7, 0) +IF(AB82="X", 'Round Bonuses'!$E$6, 0)+if(AC82="X",'Round Bonuses'!$E$7, 0)+IF(AD82="X", 'Round Bonuses'!$E$8, 0)+IFS(AI82="W", 'Round Bonuses'!$G$14, AI82="X", 'Round Bonuses'!$G$13, AH82="X", 'Round Bonuses'!$G$12, AG82="X", 'Round Bonuses'!$G$11, AF82="X", 'Round Bonuses'!$G$10, AE82="X", 'Round Bonuses'!$G$9, TRUE, 0))</f>
        <v>0</v>
      </c>
      <c r="BU82" s="1">
        <f>IF(AND(not(counta(D82:I82)),not(counta(AB82:AD82))), IFS(BC82="W", 'Round Bonuses'!$J$14, BC82="X", 'Round Bonuses'!$J$13, BB82="X", 'Round Bonuses'!$J$12, BA82="X", 'Round Bonuses'!$J$11, AZ82="X", 'Round Bonuses'!$J$10, AY82="X", 'Round Bonuses'!$J$9, AX82="X", 'Round Bonuses'!$J$8, AW82="X", 'Round Bonuses'!$J$7, AV82="X", 'Round Bonuses'!$J$6, AU82="X", 'Round Bonuses'!$J$5, AT82="X", 'Round Bonuses'!$J$4, TRUE, 0), SWITCH(AS82, "P", 'Round Bonuses'!$I$4,"B", 'Round Bonuses'!$I$5, 0) +IF(AU82="X", 'Round Bonuses'!$I$5, 0)+IF(AV82="X", 'Round Bonuses'!$I$6, 0)+IF(AW82="X", 'Round Bonuses'!$I$7, 0)+IF(AX82="X", 'Round Bonuses'!$I$8, 0)+IFS(BC82="W", 'Round Bonuses'!$K$14, BC82="X", 'Round Bonuses'!$K$13, BB82="X", 'Round Bonuses'!$K$12, BA82="X", 'Round Bonuses'!$K$11, AZ82="X", 'Round Bonuses'!$K$10, AY82="X", 'Round Bonuses'!$K$9, TRUE, 0))</f>
        <v>0.6</v>
      </c>
      <c r="BV82" s="54">
        <f t="shared" si="6"/>
        <v>0.9</v>
      </c>
      <c r="BW82" s="1">
        <f t="shared" si="7"/>
        <v>8.03125</v>
      </c>
      <c r="BX82" s="57">
        <f t="shared" si="8"/>
        <v>2.50625</v>
      </c>
      <c r="BZ82" s="58" t="str">
        <f t="shared" si="9"/>
        <v>HB Tórshavn</v>
      </c>
      <c r="CA82" s="1" t="str">
        <f t="shared" si="10"/>
        <v>Faroe Islands</v>
      </c>
      <c r="CB82" s="1">
        <f t="shared" si="11"/>
        <v>2.50625</v>
      </c>
      <c r="CC82" s="1">
        <f t="shared" si="12"/>
        <v>5</v>
      </c>
      <c r="CD82" s="1" t="s">
        <v>100</v>
      </c>
      <c r="CE82" s="1" t="s">
        <v>30</v>
      </c>
      <c r="CF82" s="49">
        <v>4.840624999999999</v>
      </c>
      <c r="CG82" s="1">
        <v>8.0</v>
      </c>
      <c r="CH82" s="1">
        <f t="shared" si="16"/>
        <v>80</v>
      </c>
      <c r="CI82" s="1" t="str">
        <f t="shared" si="13"/>
        <v>Sturm Graz</v>
      </c>
      <c r="CJ82" s="49">
        <f t="shared" ref="CJ82:CK82" si="94">CF82</f>
        <v>4.840625</v>
      </c>
      <c r="CK82" s="1">
        <f t="shared" si="94"/>
        <v>8</v>
      </c>
      <c r="CO82" s="1" t="str">
        <f t="shared" si="15"/>
        <v>Austria</v>
      </c>
    </row>
    <row r="83">
      <c r="A83" s="1" t="str">
        <f>'Strength Coefficients'!AJ82</f>
        <v>Hibernian</v>
      </c>
      <c r="B83" s="1">
        <f>'Strength Coefficients'!AK82</f>
        <v>0.84</v>
      </c>
      <c r="C83" s="1" t="str">
        <f>'Strength Coefficients'!AL82</f>
        <v>Scotland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52">
        <f>IFERROR(__xludf.DUMMYFUNCTION("""COMPUTED_VALUE"""),0.0)</f>
        <v>0</v>
      </c>
      <c r="P83" s="1">
        <f>IFERROR(__xludf.DUMMYFUNCTION("""COMPUTED_VALUE"""),0.0)</f>
        <v>0</v>
      </c>
      <c r="Q83" s="1">
        <f>IFERROR(__xludf.DUMMYFUNCTION("""COMPUTED_VALUE"""),0.0)</f>
        <v>0</v>
      </c>
      <c r="R83" s="1">
        <f>IFERROR(__xludf.DUMMYFUNCTION("""COMPUTED_VALUE"""),0.0)</f>
        <v>0</v>
      </c>
      <c r="S83" s="1">
        <f>IFERROR(__xludf.DUMMYFUNCTION("""COMPUTED_VALUE"""),0.0)</f>
        <v>0</v>
      </c>
      <c r="T83" s="1">
        <f>IFERROR(__xludf.DUMMYFUNCTION("""COMPUTED_VALUE"""),0.0)</f>
        <v>0</v>
      </c>
      <c r="U83" s="1">
        <f>IFERROR(__xludf.DUMMYFUNCTION("""COMPUTED_VALUE"""),0.0)</f>
        <v>0</v>
      </c>
      <c r="V83" s="1">
        <f>IFERROR(__xludf.DUMMYFUNCTION("""COMPUTED_VALUE"""),0.0)</f>
        <v>0</v>
      </c>
      <c r="W83" s="1">
        <f>IFERROR(__xludf.DUMMYFUNCTION("""COMPUTED_VALUE"""),0.0)</f>
        <v>0</v>
      </c>
      <c r="X83" s="1">
        <f>IFERROR(__xludf.DUMMYFUNCTION("""COMPUTED_VALUE"""),0.0)</f>
        <v>0</v>
      </c>
      <c r="Y83" s="1">
        <f>IFERROR(__xludf.DUMMYFUNCTION("""COMPUTED_VALUE"""),0.0)</f>
        <v>0</v>
      </c>
      <c r="AA83" s="50"/>
      <c r="AB83" s="1"/>
      <c r="AC83" s="1"/>
      <c r="AD83" s="1"/>
      <c r="AE83" s="1"/>
      <c r="AF83" s="1"/>
      <c r="AG83" s="1"/>
      <c r="AH83" s="1"/>
      <c r="AI83" s="54"/>
      <c r="AJ83" s="1">
        <f>IFERROR(__xludf.DUMMYFUNCTION("""COMPUTED_VALUE"""),0.0)</f>
        <v>0</v>
      </c>
      <c r="AK83" s="1">
        <f>IFERROR(__xludf.DUMMYFUNCTION("""COMPUTED_VALUE"""),0.0)</f>
        <v>0</v>
      </c>
      <c r="AL83" s="1">
        <f>IFERROR(__xludf.DUMMYFUNCTION("""COMPUTED_VALUE"""),0.0)</f>
        <v>0</v>
      </c>
      <c r="AM83" s="1">
        <f>IFERROR(__xludf.DUMMYFUNCTION("""COMPUTED_VALUE"""),0.0)</f>
        <v>0</v>
      </c>
      <c r="AN83" s="1">
        <f>IFERROR(__xludf.DUMMYFUNCTION("""COMPUTED_VALUE"""),0.0)</f>
        <v>0</v>
      </c>
      <c r="AO83" s="1">
        <f>IFERROR(__xludf.DUMMYFUNCTION("""COMPUTED_VALUE"""),0.0)</f>
        <v>0</v>
      </c>
      <c r="AP83" s="1">
        <f>IFERROR(__xludf.DUMMYFUNCTION("""COMPUTED_VALUE"""),0.0)</f>
        <v>0</v>
      </c>
      <c r="AQ83" s="1">
        <f>IFERROR(__xludf.DUMMYFUNCTION("""COMPUTED_VALUE"""),0.0)</f>
        <v>0</v>
      </c>
      <c r="AT83" s="1"/>
      <c r="AU83" s="1" t="str">
        <f>IFERROR(__xludf.DUMMYFUNCTION("""COMPUTED_VALUE"""),"X")</f>
        <v>X</v>
      </c>
      <c r="AV83" s="1" t="str">
        <f>IFERROR(__xludf.DUMMYFUNCTION("""COMPUTED_VALUE"""),"X")</f>
        <v>X</v>
      </c>
      <c r="AW83" s="1"/>
      <c r="AX83" s="1"/>
      <c r="AY83" s="1"/>
      <c r="AZ83" s="1"/>
      <c r="BA83" s="1"/>
      <c r="BB83" s="1"/>
      <c r="BC83" s="54"/>
      <c r="BD83" s="1">
        <f>IFERROR(__xludf.DUMMYFUNCTION("""COMPUTED_VALUE"""),0.0)</f>
        <v>0</v>
      </c>
      <c r="BE83" s="1">
        <f>IFERROR(__xludf.DUMMYFUNCTION("""COMPUTED_VALUE"""),3.7399999999999993)</f>
        <v>3.74</v>
      </c>
      <c r="BF83" s="1">
        <f>IFERROR(__xludf.DUMMYFUNCTION("""COMPUTED_VALUE"""),1.965)</f>
        <v>1.965</v>
      </c>
      <c r="BG83" s="1">
        <f>IFERROR(__xludf.DUMMYFUNCTION("""COMPUTED_VALUE"""),0.0)</f>
        <v>0</v>
      </c>
      <c r="BH83" s="1">
        <f>IFERROR(__xludf.DUMMYFUNCTION("""COMPUTED_VALUE"""),0.0)</f>
        <v>0</v>
      </c>
      <c r="BI83" s="1">
        <f>IFERROR(__xludf.DUMMYFUNCTION("""COMPUTED_VALUE"""),0.0)</f>
        <v>0</v>
      </c>
      <c r="BJ83" s="1">
        <f>IFERROR(__xludf.DUMMYFUNCTION("""COMPUTED_VALUE"""),0.0)</f>
        <v>0</v>
      </c>
      <c r="BK83" s="1">
        <f>IFERROR(__xludf.DUMMYFUNCTION("""COMPUTED_VALUE"""),0.0)</f>
        <v>0</v>
      </c>
      <c r="BL83" s="1">
        <f>IFERROR(__xludf.DUMMYFUNCTION("""COMPUTED_VALUE"""),0.0)</f>
        <v>0</v>
      </c>
      <c r="BM83" s="1">
        <f>IFERROR(__xludf.DUMMYFUNCTION("""COMPUTED_VALUE"""),0.0)</f>
        <v>0</v>
      </c>
      <c r="BO83" s="52">
        <f t="shared" si="2"/>
        <v>0</v>
      </c>
      <c r="BP83" s="1">
        <f t="shared" si="3"/>
        <v>0</v>
      </c>
      <c r="BQ83" s="1">
        <f t="shared" si="4"/>
        <v>4</v>
      </c>
      <c r="BR83" s="54">
        <f t="shared" si="5"/>
        <v>4</v>
      </c>
      <c r="BS83" s="1">
        <f>IFS(N83="W", 'Round Bonuses'!$C$13, N83="X", 'Round Bonuses'!$C$12, M83="X", 'Round Bonuses'!$C$11, L83="X", 'Round Bonuses'!$C$10, K83="X", 'Round Bonuses'!$C$9, J83="X", 'Round Bonuses'!$C$8, I83="X", 'Round Bonuses'!$C$7, H83="X", 'Round Bonuses'!$C$6, G83="X", 'Round Bonuses'!$C$5, F83="X", 'Round Bonuses'!$C$4, E83="X", 'Round Bonuses'!$C$3, D83="X", 'Round Bonuses'!$C$3, TRUE, 0)</f>
        <v>0</v>
      </c>
      <c r="BT83" s="1">
        <f>IF(not(counta(D83:J83)), IFS(AI83="W", 'Round Bonuses'!$F$14, AI83="X", 'Round Bonuses'!$F$13, AH83="X", 'Round Bonuses'!$F$12, AG83="X", 'Round Bonuses'!$F$11, AF83="X", 'Round Bonuses'!$F$10, AE83="X", 'Round Bonuses'!$F$9, AD83="X", 'Round Bonuses'!$F$8, AC83="X", 'Round Bonuses'!$F$7, AB83="X", 'Round Bonuses'!$F$6, TRUE, 0), IF(AA83="X",'Round Bonuses'!$E$7, 0) +IF(AB83="X", 'Round Bonuses'!$E$6, 0)+if(AC83="X",'Round Bonuses'!$E$7, 0)+IF(AD83="X", 'Round Bonuses'!$E$8, 0)+IFS(AI83="W", 'Round Bonuses'!$G$14, AI83="X", 'Round Bonuses'!$G$13, AH83="X", 'Round Bonuses'!$G$12, AG83="X", 'Round Bonuses'!$G$11, AF83="X", 'Round Bonuses'!$G$10, AE83="X", 'Round Bonuses'!$G$9, TRUE, 0))</f>
        <v>0</v>
      </c>
      <c r="BU83" s="1">
        <f>IF(AND(not(counta(D83:I83)),not(counta(AB83:AD83))), IFS(BC83="W", 'Round Bonuses'!$J$14, BC83="X", 'Round Bonuses'!$J$13, BB83="X", 'Round Bonuses'!$J$12, BA83="X", 'Round Bonuses'!$J$11, AZ83="X", 'Round Bonuses'!$J$10, AY83="X", 'Round Bonuses'!$J$9, AX83="X", 'Round Bonuses'!$J$8, AW83="X", 'Round Bonuses'!$J$7, AV83="X", 'Round Bonuses'!$J$6, AU83="X", 'Round Bonuses'!$J$5, AT83="X", 'Round Bonuses'!$J$4, TRUE, 0), SWITCH(AS83, "P", 'Round Bonuses'!$I$4,"B", 'Round Bonuses'!$I$5, 0) +IF(AU83="X", 'Round Bonuses'!$I$5, 0)+IF(AV83="X", 'Round Bonuses'!$I$6, 0)+IF(AW83="X", 'Round Bonuses'!$I$7, 0)+IF(AX83="X", 'Round Bonuses'!$I$8, 0)+IFS(BC83="W", 'Round Bonuses'!$K$14, BC83="X", 'Round Bonuses'!$K$13, BB83="X", 'Round Bonuses'!$K$12, BA83="X", 'Round Bonuses'!$K$11, AZ83="X", 'Round Bonuses'!$K$10, AY83="X", 'Round Bonuses'!$K$9, TRUE, 0))</f>
        <v>0.7</v>
      </c>
      <c r="BV83" s="54">
        <f t="shared" si="6"/>
        <v>0.7</v>
      </c>
      <c r="BW83" s="1">
        <f t="shared" si="7"/>
        <v>5.705</v>
      </c>
      <c r="BX83" s="57">
        <f t="shared" si="8"/>
        <v>2.12625</v>
      </c>
      <c r="BZ83" s="58" t="str">
        <f t="shared" si="9"/>
        <v>Hibernian</v>
      </c>
      <c r="CA83" s="1" t="str">
        <f t="shared" si="10"/>
        <v>Scotland</v>
      </c>
      <c r="CB83" s="1">
        <f t="shared" si="11"/>
        <v>2.12625</v>
      </c>
      <c r="CC83" s="1">
        <f t="shared" si="12"/>
        <v>4</v>
      </c>
      <c r="CD83" s="1" t="s">
        <v>345</v>
      </c>
      <c r="CE83" s="1" t="s">
        <v>115</v>
      </c>
      <c r="CF83" s="49">
        <v>4.79375</v>
      </c>
      <c r="CG83" s="1">
        <v>14.0</v>
      </c>
      <c r="CH83" s="1">
        <f t="shared" si="16"/>
        <v>81</v>
      </c>
      <c r="CI83" s="1" t="str">
        <f t="shared" si="13"/>
        <v>HJK</v>
      </c>
      <c r="CJ83" s="49">
        <f t="shared" ref="CJ83:CK83" si="95">CF83</f>
        <v>4.79375</v>
      </c>
      <c r="CK83" s="1">
        <f t="shared" si="95"/>
        <v>14</v>
      </c>
      <c r="CO83" s="1" t="str">
        <f t="shared" si="15"/>
        <v>Finland</v>
      </c>
    </row>
    <row r="84">
      <c r="A84" s="1" t="str">
        <f>'Strength Coefficients'!AJ83</f>
        <v>Hibernians</v>
      </c>
      <c r="B84" s="1">
        <f>'Strength Coefficients'!AK83</f>
        <v>0.54</v>
      </c>
      <c r="C84" s="1" t="str">
        <f>'Strength Coefficients'!AL83</f>
        <v>Malta</v>
      </c>
      <c r="D84" s="1"/>
      <c r="E84" s="1"/>
      <c r="F84" s="1" t="str">
        <f>IFERROR(__xludf.DUMMYFUNCTION("""COMPUTED_VALUE"""),"X")</f>
        <v>X</v>
      </c>
      <c r="G84" s="1"/>
      <c r="H84" s="1"/>
      <c r="I84" s="1"/>
      <c r="J84" s="1"/>
      <c r="K84" s="1"/>
      <c r="L84" s="1"/>
      <c r="M84" s="1"/>
      <c r="N84" s="1"/>
      <c r="O84" s="52">
        <f>IFERROR(__xludf.DUMMYFUNCTION("""COMPUTED_VALUE"""),0.0)</f>
        <v>0</v>
      </c>
      <c r="P84" s="1">
        <f>IFERROR(__xludf.DUMMYFUNCTION("""COMPUTED_VALUE"""),0.0)</f>
        <v>0</v>
      </c>
      <c r="Q84" s="1">
        <f>IFERROR(__xludf.DUMMYFUNCTION("""COMPUTED_VALUE"""),0.355)</f>
        <v>0.355</v>
      </c>
      <c r="R84" s="1">
        <f>IFERROR(__xludf.DUMMYFUNCTION("""COMPUTED_VALUE"""),0.0)</f>
        <v>0</v>
      </c>
      <c r="S84" s="1">
        <f>IFERROR(__xludf.DUMMYFUNCTION("""COMPUTED_VALUE"""),0.0)</f>
        <v>0</v>
      </c>
      <c r="T84" s="1">
        <f>IFERROR(__xludf.DUMMYFUNCTION("""COMPUTED_VALUE"""),0.0)</f>
        <v>0</v>
      </c>
      <c r="U84" s="1">
        <f>IFERROR(__xludf.DUMMYFUNCTION("""COMPUTED_VALUE"""),0.0)</f>
        <v>0</v>
      </c>
      <c r="V84" s="1">
        <f>IFERROR(__xludf.DUMMYFUNCTION("""COMPUTED_VALUE"""),0.0)</f>
        <v>0</v>
      </c>
      <c r="W84" s="1">
        <f>IFERROR(__xludf.DUMMYFUNCTION("""COMPUTED_VALUE"""),0.0)</f>
        <v>0</v>
      </c>
      <c r="X84" s="1">
        <f>IFERROR(__xludf.DUMMYFUNCTION("""COMPUTED_VALUE"""),0.0)</f>
        <v>0</v>
      </c>
      <c r="Y84" s="1">
        <f>IFERROR(__xludf.DUMMYFUNCTION("""COMPUTED_VALUE"""),0.0)</f>
        <v>0</v>
      </c>
      <c r="AA84" s="50"/>
      <c r="AB84" s="1"/>
      <c r="AC84" s="1"/>
      <c r="AD84" s="1"/>
      <c r="AE84" s="1"/>
      <c r="AF84" s="1"/>
      <c r="AG84" s="1"/>
      <c r="AH84" s="1"/>
      <c r="AI84" s="54"/>
      <c r="AJ84" s="1">
        <f>IFERROR(__xludf.DUMMYFUNCTION("""COMPUTED_VALUE"""),0.0)</f>
        <v>0</v>
      </c>
      <c r="AK84" s="1">
        <f>IFERROR(__xludf.DUMMYFUNCTION("""COMPUTED_VALUE"""),0.0)</f>
        <v>0</v>
      </c>
      <c r="AL84" s="1">
        <f>IFERROR(__xludf.DUMMYFUNCTION("""COMPUTED_VALUE"""),0.0)</f>
        <v>0</v>
      </c>
      <c r="AM84" s="1">
        <f>IFERROR(__xludf.DUMMYFUNCTION("""COMPUTED_VALUE"""),0.0)</f>
        <v>0</v>
      </c>
      <c r="AN84" s="1">
        <f>IFERROR(__xludf.DUMMYFUNCTION("""COMPUTED_VALUE"""),0.0)</f>
        <v>0</v>
      </c>
      <c r="AO84" s="1">
        <f>IFERROR(__xludf.DUMMYFUNCTION("""COMPUTED_VALUE"""),0.0)</f>
        <v>0</v>
      </c>
      <c r="AP84" s="1">
        <f>IFERROR(__xludf.DUMMYFUNCTION("""COMPUTED_VALUE"""),0.0)</f>
        <v>0</v>
      </c>
      <c r="AQ84" s="1">
        <f>IFERROR(__xludf.DUMMYFUNCTION("""COMPUTED_VALUE"""),0.0)</f>
        <v>0</v>
      </c>
      <c r="AT84" s="1"/>
      <c r="AU84" s="1" t="str">
        <f>IFERROR(__xludf.DUMMYFUNCTION("""COMPUTED_VALUE"""),"X")</f>
        <v>X</v>
      </c>
      <c r="AV84" s="1" t="str">
        <f>IFERROR(__xludf.DUMMYFUNCTION("""COMPUTED_VALUE"""),"X")</f>
        <v>X</v>
      </c>
      <c r="AW84" s="1"/>
      <c r="AX84" s="1"/>
      <c r="AY84" s="1"/>
      <c r="AZ84" s="1"/>
      <c r="BA84" s="1"/>
      <c r="BB84" s="1"/>
      <c r="BC84" s="54"/>
      <c r="BD84" s="1">
        <f>IFERROR(__xludf.DUMMYFUNCTION("""COMPUTED_VALUE"""),0.0)</f>
        <v>0</v>
      </c>
      <c r="BE84" s="1">
        <f>IFERROR(__xludf.DUMMYFUNCTION("""COMPUTED_VALUE"""),3.8249999999999997)</f>
        <v>3.825</v>
      </c>
      <c r="BF84" s="1">
        <f>IFERROR(__xludf.DUMMYFUNCTION("""COMPUTED_VALUE"""),2.85375)</f>
        <v>2.85375</v>
      </c>
      <c r="BG84" s="1">
        <f>IFERROR(__xludf.DUMMYFUNCTION("""COMPUTED_VALUE"""),0.0)</f>
        <v>0</v>
      </c>
      <c r="BH84" s="1">
        <f>IFERROR(__xludf.DUMMYFUNCTION("""COMPUTED_VALUE"""),0.0)</f>
        <v>0</v>
      </c>
      <c r="BI84" s="1">
        <f>IFERROR(__xludf.DUMMYFUNCTION("""COMPUTED_VALUE"""),0.0)</f>
        <v>0</v>
      </c>
      <c r="BJ84" s="1">
        <f>IFERROR(__xludf.DUMMYFUNCTION("""COMPUTED_VALUE"""),0.0)</f>
        <v>0</v>
      </c>
      <c r="BK84" s="1">
        <f>IFERROR(__xludf.DUMMYFUNCTION("""COMPUTED_VALUE"""),0.0)</f>
        <v>0</v>
      </c>
      <c r="BL84" s="1">
        <f>IFERROR(__xludf.DUMMYFUNCTION("""COMPUTED_VALUE"""),0.0)</f>
        <v>0</v>
      </c>
      <c r="BM84" s="1">
        <f>IFERROR(__xludf.DUMMYFUNCTION("""COMPUTED_VALUE"""),0.0)</f>
        <v>0</v>
      </c>
      <c r="BO84" s="52">
        <f t="shared" si="2"/>
        <v>2</v>
      </c>
      <c r="BP84" s="1">
        <f t="shared" si="3"/>
        <v>0</v>
      </c>
      <c r="BQ84" s="1">
        <f t="shared" si="4"/>
        <v>4</v>
      </c>
      <c r="BR84" s="54">
        <f t="shared" si="5"/>
        <v>6</v>
      </c>
      <c r="BS84" s="1">
        <f>IFS(N84="W", 'Round Bonuses'!$C$13, N84="X", 'Round Bonuses'!$C$12, M84="X", 'Round Bonuses'!$C$11, L84="X", 'Round Bonuses'!$C$10, K84="X", 'Round Bonuses'!$C$9, J84="X", 'Round Bonuses'!$C$8, I84="X", 'Round Bonuses'!$C$7, H84="X", 'Round Bonuses'!$C$6, G84="X", 'Round Bonuses'!$C$5, F84="X", 'Round Bonuses'!$C$4, E84="X", 'Round Bonuses'!$C$3, D84="X", 'Round Bonuses'!$C$3, TRUE, 0)</f>
        <v>0.6</v>
      </c>
      <c r="BT84" s="1">
        <f>IF(not(counta(D84:J84)), IFS(AI84="W", 'Round Bonuses'!$F$14, AI84="X", 'Round Bonuses'!$F$13, AH84="X", 'Round Bonuses'!$F$12, AG84="X", 'Round Bonuses'!$F$11, AF84="X", 'Round Bonuses'!$F$10, AE84="X", 'Round Bonuses'!$F$9, AD84="X", 'Round Bonuses'!$F$8, AC84="X", 'Round Bonuses'!$F$7, AB84="X", 'Round Bonuses'!$F$6, TRUE, 0), IF(AA84="X",'Round Bonuses'!$E$7, 0) +IF(AB84="X", 'Round Bonuses'!$E$6, 0)+if(AC84="X",'Round Bonuses'!$E$7, 0)+IF(AD84="X", 'Round Bonuses'!$E$8, 0)+IFS(AI84="W", 'Round Bonuses'!$G$14, AI84="X", 'Round Bonuses'!$G$13, AH84="X", 'Round Bonuses'!$G$12, AG84="X", 'Round Bonuses'!$G$11, AF84="X", 'Round Bonuses'!$G$10, AE84="X", 'Round Bonuses'!$G$9, TRUE, 0))</f>
        <v>0</v>
      </c>
      <c r="BU84" s="1">
        <f>IF(AND(not(counta(D84:I84)),not(counta(AB84:AD84))), IFS(BC84="W", 'Round Bonuses'!$J$14, BC84="X", 'Round Bonuses'!$J$13, BB84="X", 'Round Bonuses'!$J$12, BA84="X", 'Round Bonuses'!$J$11, AZ84="X", 'Round Bonuses'!$J$10, AY84="X", 'Round Bonuses'!$J$9, AX84="X", 'Round Bonuses'!$J$8, AW84="X", 'Round Bonuses'!$J$7, AV84="X", 'Round Bonuses'!$J$6, AU84="X", 'Round Bonuses'!$J$5, AT84="X", 'Round Bonuses'!$J$4, TRUE, 0), SWITCH(AS84, "P", 'Round Bonuses'!$I$4,"B", 'Round Bonuses'!$I$5, 0) +IF(AU84="X", 'Round Bonuses'!$I$5, 0)+IF(AV84="X", 'Round Bonuses'!$I$6, 0)+IF(AW84="X", 'Round Bonuses'!$I$7, 0)+IF(AX84="X", 'Round Bonuses'!$I$8, 0)+IFS(BC84="W", 'Round Bonuses'!$K$14, BC84="X", 'Round Bonuses'!$K$13, BB84="X", 'Round Bonuses'!$K$12, BA84="X", 'Round Bonuses'!$K$11, AZ84="X", 'Round Bonuses'!$K$10, AY84="X", 'Round Bonuses'!$K$9, TRUE, 0))</f>
        <v>0.5</v>
      </c>
      <c r="BV84" s="54">
        <f t="shared" si="6"/>
        <v>1.1</v>
      </c>
      <c r="BW84" s="1">
        <f t="shared" si="7"/>
        <v>7.03375</v>
      </c>
      <c r="BX84" s="57">
        <f t="shared" si="8"/>
        <v>2.272291667</v>
      </c>
      <c r="BZ84" s="58" t="str">
        <f t="shared" si="9"/>
        <v>Hibernians</v>
      </c>
      <c r="CA84" s="1" t="str">
        <f t="shared" si="10"/>
        <v>Malta</v>
      </c>
      <c r="CB84" s="1">
        <f t="shared" si="11"/>
        <v>2.272291667</v>
      </c>
      <c r="CC84" s="1">
        <f t="shared" si="12"/>
        <v>6</v>
      </c>
      <c r="CD84" s="1" t="s">
        <v>530</v>
      </c>
      <c r="CE84" s="1" t="s">
        <v>218</v>
      </c>
      <c r="CF84" s="49">
        <v>4.791696428571428</v>
      </c>
      <c r="CG84" s="1">
        <v>14.0</v>
      </c>
      <c r="CH84" s="1">
        <f t="shared" si="16"/>
        <v>82</v>
      </c>
      <c r="CI84" s="1" t="str">
        <f t="shared" si="13"/>
        <v>Mura</v>
      </c>
      <c r="CJ84" s="49">
        <f t="shared" ref="CJ84:CK84" si="96">CF84</f>
        <v>4.791696429</v>
      </c>
      <c r="CK84" s="1">
        <f t="shared" si="96"/>
        <v>14</v>
      </c>
      <c r="CO84" s="1" t="str">
        <f t="shared" si="15"/>
        <v>Slovenia</v>
      </c>
    </row>
    <row r="85">
      <c r="A85" s="1" t="str">
        <f>'Strength Coefficients'!AJ84</f>
        <v>HJK</v>
      </c>
      <c r="B85" s="1">
        <f>'Strength Coefficients'!AK84</f>
        <v>0.57</v>
      </c>
      <c r="C85" s="1" t="str">
        <f>'Strength Coefficients'!AL84</f>
        <v>Finland</v>
      </c>
      <c r="D85" s="1"/>
      <c r="E85" s="1"/>
      <c r="F85" s="1" t="str">
        <f>IFERROR(__xludf.DUMMYFUNCTION("""COMPUTED_VALUE"""),"X")</f>
        <v>X</v>
      </c>
      <c r="G85" s="1" t="str">
        <f>IFERROR(__xludf.DUMMYFUNCTION("""COMPUTED_VALUE"""),"X")</f>
        <v>X</v>
      </c>
      <c r="H85" s="1"/>
      <c r="I85" s="1"/>
      <c r="J85" s="1"/>
      <c r="K85" s="1"/>
      <c r="L85" s="1"/>
      <c r="M85" s="1"/>
      <c r="N85" s="1"/>
      <c r="O85" s="52">
        <f>IFERROR(__xludf.DUMMYFUNCTION("""COMPUTED_VALUE"""),0.0)</f>
        <v>0</v>
      </c>
      <c r="P85" s="1">
        <f>IFERROR(__xludf.DUMMYFUNCTION("""COMPUTED_VALUE"""),0.0)</f>
        <v>0</v>
      </c>
      <c r="Q85" s="1">
        <f>IFERROR(__xludf.DUMMYFUNCTION("""COMPUTED_VALUE"""),4.375)</f>
        <v>4.375</v>
      </c>
      <c r="R85" s="1">
        <f>IFERROR(__xludf.DUMMYFUNCTION("""COMPUTED_VALUE"""),2.245)</f>
        <v>2.245</v>
      </c>
      <c r="S85" s="1">
        <f>IFERROR(__xludf.DUMMYFUNCTION("""COMPUTED_VALUE"""),0.0)</f>
        <v>0</v>
      </c>
      <c r="T85" s="1">
        <f>IFERROR(__xludf.DUMMYFUNCTION("""COMPUTED_VALUE"""),0.0)</f>
        <v>0</v>
      </c>
      <c r="U85" s="1">
        <f>IFERROR(__xludf.DUMMYFUNCTION("""COMPUTED_VALUE"""),0.0)</f>
        <v>0</v>
      </c>
      <c r="V85" s="1">
        <f>IFERROR(__xludf.DUMMYFUNCTION("""COMPUTED_VALUE"""),0.0)</f>
        <v>0</v>
      </c>
      <c r="W85" s="1">
        <f>IFERROR(__xludf.DUMMYFUNCTION("""COMPUTED_VALUE"""),0.0)</f>
        <v>0</v>
      </c>
      <c r="X85" s="1">
        <f>IFERROR(__xludf.DUMMYFUNCTION("""COMPUTED_VALUE"""),0.0)</f>
        <v>0</v>
      </c>
      <c r="Y85" s="1">
        <f>IFERROR(__xludf.DUMMYFUNCTION("""COMPUTED_VALUE"""),0.0)</f>
        <v>0</v>
      </c>
      <c r="AA85" s="50"/>
      <c r="AB85" s="1" t="str">
        <f>IFERROR(__xludf.DUMMYFUNCTION("""COMPUTED_VALUE"""),"X")</f>
        <v>X</v>
      </c>
      <c r="AC85" s="1" t="str">
        <f>IFERROR(__xludf.DUMMYFUNCTION("""COMPUTED_VALUE"""),"X")</f>
        <v>X</v>
      </c>
      <c r="AD85" s="1"/>
      <c r="AE85" s="1"/>
      <c r="AF85" s="1"/>
      <c r="AG85" s="1"/>
      <c r="AH85" s="1"/>
      <c r="AI85" s="54"/>
      <c r="AJ85" s="1">
        <f>IFERROR(__xludf.DUMMYFUNCTION("""COMPUTED_VALUE"""),4.717499999999999)</f>
        <v>4.7175</v>
      </c>
      <c r="AK85" s="1">
        <f>IFERROR(__xludf.DUMMYFUNCTION("""COMPUTED_VALUE"""),1.24)</f>
        <v>1.24</v>
      </c>
      <c r="AL85" s="1">
        <f>IFERROR(__xludf.DUMMYFUNCTION("""COMPUTED_VALUE"""),0.0)</f>
        <v>0</v>
      </c>
      <c r="AM85" s="1">
        <f>IFERROR(__xludf.DUMMYFUNCTION("""COMPUTED_VALUE"""),0.0)</f>
        <v>0</v>
      </c>
      <c r="AN85" s="1">
        <f>IFERROR(__xludf.DUMMYFUNCTION("""COMPUTED_VALUE"""),0.0)</f>
        <v>0</v>
      </c>
      <c r="AO85" s="1">
        <f>IFERROR(__xludf.DUMMYFUNCTION("""COMPUTED_VALUE"""),0.0)</f>
        <v>0</v>
      </c>
      <c r="AP85" s="1">
        <f>IFERROR(__xludf.DUMMYFUNCTION("""COMPUTED_VALUE"""),0.0)</f>
        <v>0</v>
      </c>
      <c r="AQ85" s="1">
        <f>IFERROR(__xludf.DUMMYFUNCTION("""COMPUTED_VALUE"""),0.0)</f>
        <v>0</v>
      </c>
      <c r="AT85" s="1"/>
      <c r="AU85" s="1"/>
      <c r="AV85" s="1"/>
      <c r="AW85" s="1"/>
      <c r="AX85" s="1" t="str">
        <f>IFERROR(__xludf.DUMMYFUNCTION("""COMPUTED_VALUE"""),"X")</f>
        <v>X</v>
      </c>
      <c r="AY85" s="1"/>
      <c r="AZ85" s="1"/>
      <c r="BA85" s="1"/>
      <c r="BB85" s="1"/>
      <c r="BC85" s="54"/>
      <c r="BD85" s="1">
        <f>IFERROR(__xludf.DUMMYFUNCTION("""COMPUTED_VALUE"""),0.0)</f>
        <v>0</v>
      </c>
      <c r="BE85" s="1">
        <f>IFERROR(__xludf.DUMMYFUNCTION("""COMPUTED_VALUE"""),0.0)</f>
        <v>0</v>
      </c>
      <c r="BF85" s="1">
        <f>IFERROR(__xludf.DUMMYFUNCTION("""COMPUTED_VALUE"""),0.0)</f>
        <v>0</v>
      </c>
      <c r="BG85" s="1">
        <f>IFERROR(__xludf.DUMMYFUNCTION("""COMPUTED_VALUE"""),0.0)</f>
        <v>0</v>
      </c>
      <c r="BH85" s="1">
        <f>IFERROR(__xludf.DUMMYFUNCTION("""COMPUTED_VALUE"""),6.9350000000000005)</f>
        <v>6.935</v>
      </c>
      <c r="BI85" s="1">
        <f>IFERROR(__xludf.DUMMYFUNCTION("""COMPUTED_VALUE"""),0.0)</f>
        <v>0</v>
      </c>
      <c r="BJ85" s="1">
        <f>IFERROR(__xludf.DUMMYFUNCTION("""COMPUTED_VALUE"""),0.0)</f>
        <v>0</v>
      </c>
      <c r="BK85" s="1">
        <f>IFERROR(__xludf.DUMMYFUNCTION("""COMPUTED_VALUE"""),0.0)</f>
        <v>0</v>
      </c>
      <c r="BL85" s="1">
        <f>IFERROR(__xludf.DUMMYFUNCTION("""COMPUTED_VALUE"""),0.0)</f>
        <v>0</v>
      </c>
      <c r="BM85" s="1">
        <f>IFERROR(__xludf.DUMMYFUNCTION("""COMPUTED_VALUE"""),0.0)</f>
        <v>0</v>
      </c>
      <c r="BO85" s="52">
        <f t="shared" si="2"/>
        <v>4</v>
      </c>
      <c r="BP85" s="1">
        <f t="shared" si="3"/>
        <v>4</v>
      </c>
      <c r="BQ85" s="1">
        <f t="shared" si="4"/>
        <v>6</v>
      </c>
      <c r="BR85" s="54">
        <f t="shared" si="5"/>
        <v>14</v>
      </c>
      <c r="BS85" s="1">
        <f>IFS(N85="W", 'Round Bonuses'!$C$13, N85="X", 'Round Bonuses'!$C$12, M85="X", 'Round Bonuses'!$C$11, L85="X", 'Round Bonuses'!$C$10, K85="X", 'Round Bonuses'!$C$9, J85="X", 'Round Bonuses'!$C$8, I85="X", 'Round Bonuses'!$C$7, H85="X", 'Round Bonuses'!$C$6, G85="X", 'Round Bonuses'!$C$5, F85="X", 'Round Bonuses'!$C$4, E85="X", 'Round Bonuses'!$C$3, D85="X", 'Round Bonuses'!$C$3, TRUE, 0)</f>
        <v>1.2</v>
      </c>
      <c r="BT85" s="1">
        <f>IF(not(counta(D85:J85)), IFS(AI85="W", 'Round Bonuses'!$F$14, AI85="X", 'Round Bonuses'!$F$13, AH85="X", 'Round Bonuses'!$F$12, AG85="X", 'Round Bonuses'!$F$11, AF85="X", 'Round Bonuses'!$F$10, AE85="X", 'Round Bonuses'!$F$9, AD85="X", 'Round Bonuses'!$F$8, AC85="X", 'Round Bonuses'!$F$7, AB85="X", 'Round Bonuses'!$F$6, TRUE, 0), IF(AA85="X",'Round Bonuses'!$E$7, 0) +IF(AB85="X", 'Round Bonuses'!$E$6, 0)+if(AC85="X",'Round Bonuses'!$E$7, 0)+IF(AD85="X", 'Round Bonuses'!$E$8, 0)+IFS(AI85="W", 'Round Bonuses'!$G$14, AI85="X", 'Round Bonuses'!$G$13, AH85="X", 'Round Bonuses'!$G$12, AG85="X", 'Round Bonuses'!$G$11, AF85="X", 'Round Bonuses'!$G$10, AE85="X", 'Round Bonuses'!$G$9, TRUE, 0))</f>
        <v>1.2</v>
      </c>
      <c r="BU85" s="1">
        <f>IF(AND(not(counta(D85:I85)),not(counta(AB85:AD85))), IFS(BC85="W", 'Round Bonuses'!$J$14, BC85="X", 'Round Bonuses'!$J$13, BB85="X", 'Round Bonuses'!$J$12, BA85="X", 'Round Bonuses'!$J$11, AZ85="X", 'Round Bonuses'!$J$10, AY85="X", 'Round Bonuses'!$J$9, AX85="X", 'Round Bonuses'!$J$8, AW85="X", 'Round Bonuses'!$J$7, AV85="X", 'Round Bonuses'!$J$6, AU85="X", 'Round Bonuses'!$J$5, AT85="X", 'Round Bonuses'!$J$4, TRUE, 0), SWITCH(AS85, "P", 'Round Bonuses'!$I$4,"B", 'Round Bonuses'!$I$5, 0) +IF(AU85="X", 'Round Bonuses'!$I$5, 0)+IF(AV85="X", 'Round Bonuses'!$I$6, 0)+IF(AW85="X", 'Round Bonuses'!$I$7, 0)+IF(AX85="X", 'Round Bonuses'!$I$8, 0)+IFS(BC85="W", 'Round Bonuses'!$K$14, BC85="X", 'Round Bonuses'!$K$13, BB85="X", 'Round Bonuses'!$K$12, BA85="X", 'Round Bonuses'!$K$11, AZ85="X", 'Round Bonuses'!$K$10, AY85="X", 'Round Bonuses'!$K$9, TRUE, 0))</f>
        <v>1</v>
      </c>
      <c r="BV85" s="54">
        <f t="shared" si="6"/>
        <v>3.4</v>
      </c>
      <c r="BW85" s="1">
        <f t="shared" si="7"/>
        <v>19.5125</v>
      </c>
      <c r="BX85" s="57">
        <f t="shared" si="8"/>
        <v>4.79375</v>
      </c>
      <c r="BZ85" s="58" t="str">
        <f t="shared" si="9"/>
        <v>HJK</v>
      </c>
      <c r="CA85" s="1" t="str">
        <f t="shared" si="10"/>
        <v>Finland</v>
      </c>
      <c r="CB85" s="1">
        <f t="shared" si="11"/>
        <v>4.79375</v>
      </c>
      <c r="CC85" s="1">
        <f t="shared" si="12"/>
        <v>14</v>
      </c>
      <c r="CD85" s="1" t="s">
        <v>577</v>
      </c>
      <c r="CE85" s="1" t="s">
        <v>210</v>
      </c>
      <c r="CF85" s="49">
        <v>4.782589285714286</v>
      </c>
      <c r="CG85" s="1">
        <v>14.0</v>
      </c>
      <c r="CH85" s="1">
        <f t="shared" si="16"/>
        <v>83</v>
      </c>
      <c r="CI85" s="1" t="str">
        <f t="shared" si="13"/>
        <v>Slovan Bratislava</v>
      </c>
      <c r="CJ85" s="49">
        <f t="shared" ref="CJ85:CK85" si="97">CF85</f>
        <v>4.782589286</v>
      </c>
      <c r="CK85" s="1">
        <f t="shared" si="97"/>
        <v>14</v>
      </c>
      <c r="CO85" s="1" t="str">
        <f t="shared" si="15"/>
        <v>Slovakia</v>
      </c>
    </row>
    <row r="86">
      <c r="A86" s="1" t="str">
        <f>'Strength Coefficients'!AJ85</f>
        <v>Honka</v>
      </c>
      <c r="B86" s="1">
        <f>'Strength Coefficients'!AK85</f>
        <v>0.54</v>
      </c>
      <c r="C86" s="1" t="str">
        <f>'Strength Coefficients'!AL85</f>
        <v>Finland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52">
        <f>IFERROR(__xludf.DUMMYFUNCTION("""COMPUTED_VALUE"""),0.0)</f>
        <v>0</v>
      </c>
      <c r="P86" s="1">
        <f>IFERROR(__xludf.DUMMYFUNCTION("""COMPUTED_VALUE"""),0.0)</f>
        <v>0</v>
      </c>
      <c r="Q86" s="1">
        <f>IFERROR(__xludf.DUMMYFUNCTION("""COMPUTED_VALUE"""),0.0)</f>
        <v>0</v>
      </c>
      <c r="R86" s="1">
        <f>IFERROR(__xludf.DUMMYFUNCTION("""COMPUTED_VALUE"""),0.0)</f>
        <v>0</v>
      </c>
      <c r="S86" s="1">
        <f>IFERROR(__xludf.DUMMYFUNCTION("""COMPUTED_VALUE"""),0.0)</f>
        <v>0</v>
      </c>
      <c r="T86" s="1">
        <f>IFERROR(__xludf.DUMMYFUNCTION("""COMPUTED_VALUE"""),0.0)</f>
        <v>0</v>
      </c>
      <c r="U86" s="1">
        <f>IFERROR(__xludf.DUMMYFUNCTION("""COMPUTED_VALUE"""),0.0)</f>
        <v>0</v>
      </c>
      <c r="V86" s="1">
        <f>IFERROR(__xludf.DUMMYFUNCTION("""COMPUTED_VALUE"""),0.0)</f>
        <v>0</v>
      </c>
      <c r="W86" s="1">
        <f>IFERROR(__xludf.DUMMYFUNCTION("""COMPUTED_VALUE"""),0.0)</f>
        <v>0</v>
      </c>
      <c r="X86" s="1">
        <f>IFERROR(__xludf.DUMMYFUNCTION("""COMPUTED_VALUE"""),0.0)</f>
        <v>0</v>
      </c>
      <c r="Y86" s="1">
        <f>IFERROR(__xludf.DUMMYFUNCTION("""COMPUTED_VALUE"""),0.0)</f>
        <v>0</v>
      </c>
      <c r="AA86" s="50"/>
      <c r="AB86" s="1"/>
      <c r="AC86" s="1"/>
      <c r="AD86" s="1"/>
      <c r="AE86" s="1"/>
      <c r="AF86" s="1"/>
      <c r="AG86" s="1"/>
      <c r="AH86" s="1"/>
      <c r="AI86" s="54"/>
      <c r="AJ86" s="1">
        <f>IFERROR(__xludf.DUMMYFUNCTION("""COMPUTED_VALUE"""),0.0)</f>
        <v>0</v>
      </c>
      <c r="AK86" s="1">
        <f>IFERROR(__xludf.DUMMYFUNCTION("""COMPUTED_VALUE"""),0.0)</f>
        <v>0</v>
      </c>
      <c r="AL86" s="1">
        <f>IFERROR(__xludf.DUMMYFUNCTION("""COMPUTED_VALUE"""),0.0)</f>
        <v>0</v>
      </c>
      <c r="AM86" s="1">
        <f>IFERROR(__xludf.DUMMYFUNCTION("""COMPUTED_VALUE"""),0.0)</f>
        <v>0</v>
      </c>
      <c r="AN86" s="1">
        <f>IFERROR(__xludf.DUMMYFUNCTION("""COMPUTED_VALUE"""),0.0)</f>
        <v>0</v>
      </c>
      <c r="AO86" s="1">
        <f>IFERROR(__xludf.DUMMYFUNCTION("""COMPUTED_VALUE"""),0.0)</f>
        <v>0</v>
      </c>
      <c r="AP86" s="1">
        <f>IFERROR(__xludf.DUMMYFUNCTION("""COMPUTED_VALUE"""),0.0)</f>
        <v>0</v>
      </c>
      <c r="AQ86" s="1">
        <f>IFERROR(__xludf.DUMMYFUNCTION("""COMPUTED_VALUE"""),0.0)</f>
        <v>0</v>
      </c>
      <c r="AT86" s="1" t="str">
        <f>IFERROR(__xludf.DUMMYFUNCTION("""COMPUTED_VALUE"""),"X")</f>
        <v>X</v>
      </c>
      <c r="AU86" s="1" t="str">
        <f>IFERROR(__xludf.DUMMYFUNCTION("""COMPUTED_VALUE"""),"X")</f>
        <v>X</v>
      </c>
      <c r="AV86" s="1"/>
      <c r="AW86" s="1"/>
      <c r="AX86" s="1"/>
      <c r="AY86" s="1"/>
      <c r="AZ86" s="1"/>
      <c r="BA86" s="1"/>
      <c r="BB86" s="1"/>
      <c r="BC86" s="54"/>
      <c r="BD86" s="1">
        <f>IFERROR(__xludf.DUMMYFUNCTION("""COMPUTED_VALUE"""),2.875)</f>
        <v>2.875</v>
      </c>
      <c r="BE86" s="1">
        <f>IFERROR(__xludf.DUMMYFUNCTION("""COMPUTED_VALUE"""),1.8249999999999997)</f>
        <v>1.825</v>
      </c>
      <c r="BF86" s="1">
        <f>IFERROR(__xludf.DUMMYFUNCTION("""COMPUTED_VALUE"""),0.0)</f>
        <v>0</v>
      </c>
      <c r="BG86" s="1">
        <f>IFERROR(__xludf.DUMMYFUNCTION("""COMPUTED_VALUE"""),0.0)</f>
        <v>0</v>
      </c>
      <c r="BH86" s="1">
        <f>IFERROR(__xludf.DUMMYFUNCTION("""COMPUTED_VALUE"""),0.0)</f>
        <v>0</v>
      </c>
      <c r="BI86" s="1">
        <f>IFERROR(__xludf.DUMMYFUNCTION("""COMPUTED_VALUE"""),0.0)</f>
        <v>0</v>
      </c>
      <c r="BJ86" s="1">
        <f>IFERROR(__xludf.DUMMYFUNCTION("""COMPUTED_VALUE"""),0.0)</f>
        <v>0</v>
      </c>
      <c r="BK86" s="1">
        <f>IFERROR(__xludf.DUMMYFUNCTION("""COMPUTED_VALUE"""),0.0)</f>
        <v>0</v>
      </c>
      <c r="BL86" s="1">
        <f>IFERROR(__xludf.DUMMYFUNCTION("""COMPUTED_VALUE"""),0.0)</f>
        <v>0</v>
      </c>
      <c r="BM86" s="1">
        <f>IFERROR(__xludf.DUMMYFUNCTION("""COMPUTED_VALUE"""),0.0)</f>
        <v>0</v>
      </c>
      <c r="BO86" s="52">
        <f t="shared" si="2"/>
        <v>0</v>
      </c>
      <c r="BP86" s="1">
        <f t="shared" si="3"/>
        <v>0</v>
      </c>
      <c r="BQ86" s="1">
        <f t="shared" si="4"/>
        <v>4</v>
      </c>
      <c r="BR86" s="54">
        <f t="shared" si="5"/>
        <v>4</v>
      </c>
      <c r="BS86" s="1">
        <f>IFS(N86="W", 'Round Bonuses'!$C$13, N86="X", 'Round Bonuses'!$C$12, M86="X", 'Round Bonuses'!$C$11, L86="X", 'Round Bonuses'!$C$10, K86="X", 'Round Bonuses'!$C$9, J86="X", 'Round Bonuses'!$C$8, I86="X", 'Round Bonuses'!$C$7, H86="X", 'Round Bonuses'!$C$6, G86="X", 'Round Bonuses'!$C$5, F86="X", 'Round Bonuses'!$C$4, E86="X", 'Round Bonuses'!$C$3, D86="X", 'Round Bonuses'!$C$3, TRUE, 0)</f>
        <v>0</v>
      </c>
      <c r="BT86" s="1">
        <f>IF(not(counta(D86:J86)), IFS(AI86="W", 'Round Bonuses'!$F$14, AI86="X", 'Round Bonuses'!$F$13, AH86="X", 'Round Bonuses'!$F$12, AG86="X", 'Round Bonuses'!$F$11, AF86="X", 'Round Bonuses'!$F$10, AE86="X", 'Round Bonuses'!$F$9, AD86="X", 'Round Bonuses'!$F$8, AC86="X", 'Round Bonuses'!$F$7, AB86="X", 'Round Bonuses'!$F$6, TRUE, 0), IF(AA86="X",'Round Bonuses'!$E$7, 0) +IF(AB86="X", 'Round Bonuses'!$E$6, 0)+if(AC86="X",'Round Bonuses'!$E$7, 0)+IF(AD86="X", 'Round Bonuses'!$E$8, 0)+IFS(AI86="W", 'Round Bonuses'!$G$14, AI86="X", 'Round Bonuses'!$G$13, AH86="X", 'Round Bonuses'!$G$12, AG86="X", 'Round Bonuses'!$G$11, AF86="X", 'Round Bonuses'!$G$10, AE86="X", 'Round Bonuses'!$G$9, TRUE, 0))</f>
        <v>0</v>
      </c>
      <c r="BU86" s="1">
        <f>IF(AND(not(counta(D86:I86)),not(counta(AB86:AD86))), IFS(BC86="W", 'Round Bonuses'!$J$14, BC86="X", 'Round Bonuses'!$J$13, BB86="X", 'Round Bonuses'!$J$12, BA86="X", 'Round Bonuses'!$J$11, AZ86="X", 'Round Bonuses'!$J$10, AY86="X", 'Round Bonuses'!$J$9, AX86="X", 'Round Bonuses'!$J$8, AW86="X", 'Round Bonuses'!$J$7, AV86="X", 'Round Bonuses'!$J$6, AU86="X", 'Round Bonuses'!$J$5, AT86="X", 'Round Bonuses'!$J$4, TRUE, 0), SWITCH(AS86, "P", 'Round Bonuses'!$I$4,"B", 'Round Bonuses'!$I$5, 0) +IF(AU86="X", 'Round Bonuses'!$I$5, 0)+IF(AV86="X", 'Round Bonuses'!$I$6, 0)+IF(AW86="X", 'Round Bonuses'!$I$7, 0)+IF(AX86="X", 'Round Bonuses'!$I$8, 0)+IFS(BC86="W", 'Round Bonuses'!$K$14, BC86="X", 'Round Bonuses'!$K$13, BB86="X", 'Round Bonuses'!$K$12, BA86="X", 'Round Bonuses'!$K$11, AZ86="X", 'Round Bonuses'!$K$10, AY86="X", 'Round Bonuses'!$K$9, TRUE, 0))</f>
        <v>0.4</v>
      </c>
      <c r="BV86" s="54">
        <f t="shared" si="6"/>
        <v>0.4</v>
      </c>
      <c r="BW86" s="1">
        <f t="shared" si="7"/>
        <v>4.7</v>
      </c>
      <c r="BX86" s="57">
        <f t="shared" si="8"/>
        <v>1.575</v>
      </c>
      <c r="BZ86" s="58" t="str">
        <f t="shared" si="9"/>
        <v>Honka</v>
      </c>
      <c r="CA86" s="1" t="str">
        <f t="shared" si="10"/>
        <v>Finland</v>
      </c>
      <c r="CB86" s="1">
        <f t="shared" si="11"/>
        <v>1.575</v>
      </c>
      <c r="CC86" s="1">
        <f t="shared" si="12"/>
        <v>4</v>
      </c>
      <c r="CD86" s="1" t="s">
        <v>442</v>
      </c>
      <c r="CE86" s="1" t="s">
        <v>106</v>
      </c>
      <c r="CF86" s="49">
        <v>4.697232142857143</v>
      </c>
      <c r="CG86" s="1">
        <v>14.0</v>
      </c>
      <c r="CH86" s="1">
        <f t="shared" si="16"/>
        <v>84</v>
      </c>
      <c r="CI86" s="1" t="str">
        <f t="shared" si="13"/>
        <v>Kairat</v>
      </c>
      <c r="CJ86" s="49">
        <f t="shared" ref="CJ86:CK86" si="98">CF86</f>
        <v>4.697232143</v>
      </c>
      <c r="CK86" s="1">
        <f t="shared" si="98"/>
        <v>14</v>
      </c>
      <c r="CO86" s="1" t="str">
        <f t="shared" si="15"/>
        <v>Kazakhstan</v>
      </c>
    </row>
    <row r="87">
      <c r="A87" s="1" t="str">
        <f>'Strength Coefficients'!AJ86</f>
        <v>IF Elfsborg</v>
      </c>
      <c r="B87" s="1">
        <f>'Strength Coefficients'!AK86</f>
        <v>0.78</v>
      </c>
      <c r="C87" s="1" t="str">
        <f>'Strength Coefficients'!AL86</f>
        <v>Sweden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52">
        <f>IFERROR(__xludf.DUMMYFUNCTION("""COMPUTED_VALUE"""),0.0)</f>
        <v>0</v>
      </c>
      <c r="P87" s="1">
        <f>IFERROR(__xludf.DUMMYFUNCTION("""COMPUTED_VALUE"""),0.0)</f>
        <v>0</v>
      </c>
      <c r="Q87" s="1">
        <f>IFERROR(__xludf.DUMMYFUNCTION("""COMPUTED_VALUE"""),0.0)</f>
        <v>0</v>
      </c>
      <c r="R87" s="1">
        <f>IFERROR(__xludf.DUMMYFUNCTION("""COMPUTED_VALUE"""),0.0)</f>
        <v>0</v>
      </c>
      <c r="S87" s="1">
        <f>IFERROR(__xludf.DUMMYFUNCTION("""COMPUTED_VALUE"""),0.0)</f>
        <v>0</v>
      </c>
      <c r="T87" s="1">
        <f>IFERROR(__xludf.DUMMYFUNCTION("""COMPUTED_VALUE"""),0.0)</f>
        <v>0</v>
      </c>
      <c r="U87" s="1">
        <f>IFERROR(__xludf.DUMMYFUNCTION("""COMPUTED_VALUE"""),0.0)</f>
        <v>0</v>
      </c>
      <c r="V87" s="1">
        <f>IFERROR(__xludf.DUMMYFUNCTION("""COMPUTED_VALUE"""),0.0)</f>
        <v>0</v>
      </c>
      <c r="W87" s="1">
        <f>IFERROR(__xludf.DUMMYFUNCTION("""COMPUTED_VALUE"""),0.0)</f>
        <v>0</v>
      </c>
      <c r="X87" s="1">
        <f>IFERROR(__xludf.DUMMYFUNCTION("""COMPUTED_VALUE"""),0.0)</f>
        <v>0</v>
      </c>
      <c r="Y87" s="1">
        <f>IFERROR(__xludf.DUMMYFUNCTION("""COMPUTED_VALUE"""),0.0)</f>
        <v>0</v>
      </c>
      <c r="AA87" s="50"/>
      <c r="AB87" s="1"/>
      <c r="AC87" s="1"/>
      <c r="AD87" s="1"/>
      <c r="AE87" s="1"/>
      <c r="AF87" s="1"/>
      <c r="AG87" s="1"/>
      <c r="AH87" s="1"/>
      <c r="AI87" s="54"/>
      <c r="AJ87" s="1">
        <f>IFERROR(__xludf.DUMMYFUNCTION("""COMPUTED_VALUE"""),0.0)</f>
        <v>0</v>
      </c>
      <c r="AK87" s="1">
        <f>IFERROR(__xludf.DUMMYFUNCTION("""COMPUTED_VALUE"""),0.0)</f>
        <v>0</v>
      </c>
      <c r="AL87" s="1">
        <f>IFERROR(__xludf.DUMMYFUNCTION("""COMPUTED_VALUE"""),0.0)</f>
        <v>0</v>
      </c>
      <c r="AM87" s="1">
        <f>IFERROR(__xludf.DUMMYFUNCTION("""COMPUTED_VALUE"""),0.0)</f>
        <v>0</v>
      </c>
      <c r="AN87" s="1">
        <f>IFERROR(__xludf.DUMMYFUNCTION("""COMPUTED_VALUE"""),0.0)</f>
        <v>0</v>
      </c>
      <c r="AO87" s="1">
        <f>IFERROR(__xludf.DUMMYFUNCTION("""COMPUTED_VALUE"""),0.0)</f>
        <v>0</v>
      </c>
      <c r="AP87" s="1">
        <f>IFERROR(__xludf.DUMMYFUNCTION("""COMPUTED_VALUE"""),0.0)</f>
        <v>0</v>
      </c>
      <c r="AQ87" s="1">
        <f>IFERROR(__xludf.DUMMYFUNCTION("""COMPUTED_VALUE"""),0.0)</f>
        <v>0</v>
      </c>
      <c r="AT87" s="1"/>
      <c r="AU87" s="1" t="str">
        <f>IFERROR(__xludf.DUMMYFUNCTION("""COMPUTED_VALUE"""),"X")</f>
        <v>X</v>
      </c>
      <c r="AV87" s="1" t="str">
        <f>IFERROR(__xludf.DUMMYFUNCTION("""COMPUTED_VALUE"""),"X")</f>
        <v>X</v>
      </c>
      <c r="AW87" s="1" t="str">
        <f>IFERROR(__xludf.DUMMYFUNCTION("""COMPUTED_VALUE"""),"X")</f>
        <v>X</v>
      </c>
      <c r="AX87" s="1"/>
      <c r="AY87" s="1"/>
      <c r="AZ87" s="1"/>
      <c r="BA87" s="1"/>
      <c r="BB87" s="1"/>
      <c r="BC87" s="54"/>
      <c r="BD87" s="1">
        <f>IFERROR(__xludf.DUMMYFUNCTION("""COMPUTED_VALUE"""),0.0)</f>
        <v>0</v>
      </c>
      <c r="BE87" s="1">
        <f>IFERROR(__xludf.DUMMYFUNCTION("""COMPUTED_VALUE"""),5.20125)</f>
        <v>5.20125</v>
      </c>
      <c r="BF87" s="1">
        <f>IFERROR(__xludf.DUMMYFUNCTION("""COMPUTED_VALUE"""),3.6975)</f>
        <v>3.6975</v>
      </c>
      <c r="BG87" s="1">
        <f>IFERROR(__xludf.DUMMYFUNCTION("""COMPUTED_VALUE"""),3.8899999999999997)</f>
        <v>3.89</v>
      </c>
      <c r="BH87" s="1">
        <f>IFERROR(__xludf.DUMMYFUNCTION("""COMPUTED_VALUE"""),0.0)</f>
        <v>0</v>
      </c>
      <c r="BI87" s="1">
        <f>IFERROR(__xludf.DUMMYFUNCTION("""COMPUTED_VALUE"""),0.0)</f>
        <v>0</v>
      </c>
      <c r="BJ87" s="1">
        <f>IFERROR(__xludf.DUMMYFUNCTION("""COMPUTED_VALUE"""),0.0)</f>
        <v>0</v>
      </c>
      <c r="BK87" s="1">
        <f>IFERROR(__xludf.DUMMYFUNCTION("""COMPUTED_VALUE"""),0.0)</f>
        <v>0</v>
      </c>
      <c r="BL87" s="1">
        <f>IFERROR(__xludf.DUMMYFUNCTION("""COMPUTED_VALUE"""),0.0)</f>
        <v>0</v>
      </c>
      <c r="BM87" s="1">
        <f>IFERROR(__xludf.DUMMYFUNCTION("""COMPUTED_VALUE"""),0.0)</f>
        <v>0</v>
      </c>
      <c r="BO87" s="52">
        <f t="shared" si="2"/>
        <v>0</v>
      </c>
      <c r="BP87" s="1">
        <f t="shared" si="3"/>
        <v>0</v>
      </c>
      <c r="BQ87" s="1">
        <f t="shared" si="4"/>
        <v>6</v>
      </c>
      <c r="BR87" s="54">
        <f t="shared" si="5"/>
        <v>6</v>
      </c>
      <c r="BS87" s="1">
        <f>IFS(N87="W", 'Round Bonuses'!$C$13, N87="X", 'Round Bonuses'!$C$12, M87="X", 'Round Bonuses'!$C$11, L87="X", 'Round Bonuses'!$C$10, K87="X", 'Round Bonuses'!$C$9, J87="X", 'Round Bonuses'!$C$8, I87="X", 'Round Bonuses'!$C$7, H87="X", 'Round Bonuses'!$C$6, G87="X", 'Round Bonuses'!$C$5, F87="X", 'Round Bonuses'!$C$4, E87="X", 'Round Bonuses'!$C$3, D87="X", 'Round Bonuses'!$C$3, TRUE, 0)</f>
        <v>0</v>
      </c>
      <c r="BT87" s="1">
        <f>IF(not(counta(D87:J87)), IFS(AI87="W", 'Round Bonuses'!$F$14, AI87="X", 'Round Bonuses'!$F$13, AH87="X", 'Round Bonuses'!$F$12, AG87="X", 'Round Bonuses'!$F$11, AF87="X", 'Round Bonuses'!$F$10, AE87="X", 'Round Bonuses'!$F$9, AD87="X", 'Round Bonuses'!$F$8, AC87="X", 'Round Bonuses'!$F$7, AB87="X", 'Round Bonuses'!$F$6, TRUE, 0), IF(AA87="X",'Round Bonuses'!$E$7, 0) +IF(AB87="X", 'Round Bonuses'!$E$6, 0)+if(AC87="X",'Round Bonuses'!$E$7, 0)+IF(AD87="X", 'Round Bonuses'!$E$8, 0)+IFS(AI87="W", 'Round Bonuses'!$G$14, AI87="X", 'Round Bonuses'!$G$13, AH87="X", 'Round Bonuses'!$G$12, AG87="X", 'Round Bonuses'!$G$11, AF87="X", 'Round Bonuses'!$G$10, AE87="X", 'Round Bonuses'!$G$9, TRUE, 0))</f>
        <v>0</v>
      </c>
      <c r="BU87" s="1">
        <f>IF(AND(not(counta(D87:I87)),not(counta(AB87:AD87))), IFS(BC87="W", 'Round Bonuses'!$J$14, BC87="X", 'Round Bonuses'!$J$13, BB87="X", 'Round Bonuses'!$J$12, BA87="X", 'Round Bonuses'!$J$11, AZ87="X", 'Round Bonuses'!$J$10, AY87="X", 'Round Bonuses'!$J$9, AX87="X", 'Round Bonuses'!$J$8, AW87="X", 'Round Bonuses'!$J$7, AV87="X", 'Round Bonuses'!$J$6, AU87="X", 'Round Bonuses'!$J$5, AT87="X", 'Round Bonuses'!$J$4, TRUE, 0), SWITCH(AS87, "P", 'Round Bonuses'!$I$4,"B", 'Round Bonuses'!$I$5, 0) +IF(AU87="X", 'Round Bonuses'!$I$5, 0)+IF(AV87="X", 'Round Bonuses'!$I$6, 0)+IF(AW87="X", 'Round Bonuses'!$I$7, 0)+IF(AX87="X", 'Round Bonuses'!$I$8, 0)+IFS(BC87="W", 'Round Bonuses'!$K$14, BC87="X", 'Round Bonuses'!$K$13, BB87="X", 'Round Bonuses'!$K$12, BA87="X", 'Round Bonuses'!$K$11, AZ87="X", 'Round Bonuses'!$K$10, AY87="X", 'Round Bonuses'!$K$9, TRUE, 0))</f>
        <v>1.2</v>
      </c>
      <c r="BV87" s="54">
        <f t="shared" si="6"/>
        <v>1.2</v>
      </c>
      <c r="BW87" s="1">
        <f t="shared" si="7"/>
        <v>12.78875</v>
      </c>
      <c r="BX87" s="57">
        <f t="shared" si="8"/>
        <v>3.331458333</v>
      </c>
      <c r="BZ87" s="58" t="str">
        <f t="shared" si="9"/>
        <v>IF Elfsborg</v>
      </c>
      <c r="CA87" s="1" t="str">
        <f t="shared" si="10"/>
        <v>Sweden</v>
      </c>
      <c r="CB87" s="1">
        <f t="shared" si="11"/>
        <v>3.331458333</v>
      </c>
      <c r="CC87" s="1">
        <f t="shared" si="12"/>
        <v>6</v>
      </c>
      <c r="CD87" s="1" t="s">
        <v>254</v>
      </c>
      <c r="CE87" s="1" t="s">
        <v>38</v>
      </c>
      <c r="CF87" s="49">
        <v>4.662604166666666</v>
      </c>
      <c r="CG87" s="1">
        <v>12.0</v>
      </c>
      <c r="CH87" s="1">
        <f t="shared" si="16"/>
        <v>85</v>
      </c>
      <c r="CI87" s="1" t="str">
        <f t="shared" si="13"/>
        <v>Omonia</v>
      </c>
      <c r="CJ87" s="49">
        <f t="shared" ref="CJ87:CK87" si="99">CF87</f>
        <v>4.662604167</v>
      </c>
      <c r="CK87" s="1">
        <f t="shared" si="99"/>
        <v>12</v>
      </c>
      <c r="CO87" s="1" t="str">
        <f t="shared" si="15"/>
        <v>Cyprus</v>
      </c>
    </row>
    <row r="88">
      <c r="A88" s="1" t="str">
        <f>'Strength Coefficients'!AJ87</f>
        <v>Inter Club d'Escaldes</v>
      </c>
      <c r="B88" s="1">
        <f>'Strength Coefficients'!AK87</f>
        <v>0.46</v>
      </c>
      <c r="C88" s="1" t="str">
        <f>'Strength Coefficients'!AL87</f>
        <v>Andorra</v>
      </c>
      <c r="D88" s="1" t="str">
        <f>IFERROR(__xludf.DUMMYFUNCTION("""COMPUTED_VALUE"""),"X")</f>
        <v>X</v>
      </c>
      <c r="E88" s="1" t="str">
        <f>IFERROR(__xludf.DUMMYFUNCTION("""COMPUTED_VALUE"""),"X")</f>
        <v>X</v>
      </c>
      <c r="F88" s="1"/>
      <c r="G88" s="1"/>
      <c r="H88" s="1"/>
      <c r="I88" s="1"/>
      <c r="J88" s="1"/>
      <c r="K88" s="1"/>
      <c r="L88" s="1"/>
      <c r="M88" s="1"/>
      <c r="N88" s="1"/>
      <c r="O88" s="52">
        <f>IFERROR(__xludf.DUMMYFUNCTION("""COMPUTED_VALUE"""),1.93875)</f>
        <v>1.93875</v>
      </c>
      <c r="P88" s="1">
        <f>IFERROR(__xludf.DUMMYFUNCTION("""COMPUTED_VALUE"""),0.22999999999999998)</f>
        <v>0.23</v>
      </c>
      <c r="Q88" s="1">
        <f>IFERROR(__xludf.DUMMYFUNCTION("""COMPUTED_VALUE"""),0.0)</f>
        <v>0</v>
      </c>
      <c r="R88" s="1">
        <f>IFERROR(__xludf.DUMMYFUNCTION("""COMPUTED_VALUE"""),0.0)</f>
        <v>0</v>
      </c>
      <c r="S88" s="1">
        <f>IFERROR(__xludf.DUMMYFUNCTION("""COMPUTED_VALUE"""),0.0)</f>
        <v>0</v>
      </c>
      <c r="T88" s="1">
        <f>IFERROR(__xludf.DUMMYFUNCTION("""COMPUTED_VALUE"""),0.0)</f>
        <v>0</v>
      </c>
      <c r="U88" s="1">
        <f>IFERROR(__xludf.DUMMYFUNCTION("""COMPUTED_VALUE"""),0.0)</f>
        <v>0</v>
      </c>
      <c r="V88" s="1">
        <f>IFERROR(__xludf.DUMMYFUNCTION("""COMPUTED_VALUE"""),0.0)</f>
        <v>0</v>
      </c>
      <c r="W88" s="1">
        <f>IFERROR(__xludf.DUMMYFUNCTION("""COMPUTED_VALUE"""),0.0)</f>
        <v>0</v>
      </c>
      <c r="X88" s="1">
        <f>IFERROR(__xludf.DUMMYFUNCTION("""COMPUTED_VALUE"""),0.0)</f>
        <v>0</v>
      </c>
      <c r="Y88" s="1">
        <f>IFERROR(__xludf.DUMMYFUNCTION("""COMPUTED_VALUE"""),0.0)</f>
        <v>0</v>
      </c>
      <c r="AA88" s="50"/>
      <c r="AB88" s="1"/>
      <c r="AC88" s="1"/>
      <c r="AD88" s="1"/>
      <c r="AE88" s="1"/>
      <c r="AF88" s="1"/>
      <c r="AG88" s="1"/>
      <c r="AH88" s="1"/>
      <c r="AI88" s="54"/>
      <c r="AJ88" s="1">
        <f>IFERROR(__xludf.DUMMYFUNCTION("""COMPUTED_VALUE"""),0.0)</f>
        <v>0</v>
      </c>
      <c r="AK88" s="1">
        <f>IFERROR(__xludf.DUMMYFUNCTION("""COMPUTED_VALUE"""),0.0)</f>
        <v>0</v>
      </c>
      <c r="AL88" s="1">
        <f>IFERROR(__xludf.DUMMYFUNCTION("""COMPUTED_VALUE"""),0.0)</f>
        <v>0</v>
      </c>
      <c r="AM88" s="1">
        <f>IFERROR(__xludf.DUMMYFUNCTION("""COMPUTED_VALUE"""),0.0)</f>
        <v>0</v>
      </c>
      <c r="AN88" s="1">
        <f>IFERROR(__xludf.DUMMYFUNCTION("""COMPUTED_VALUE"""),0.0)</f>
        <v>0</v>
      </c>
      <c r="AO88" s="1">
        <f>IFERROR(__xludf.DUMMYFUNCTION("""COMPUTED_VALUE"""),0.0)</f>
        <v>0</v>
      </c>
      <c r="AP88" s="1">
        <f>IFERROR(__xludf.DUMMYFUNCTION("""COMPUTED_VALUE"""),0.0)</f>
        <v>0</v>
      </c>
      <c r="AQ88" s="1">
        <f>IFERROR(__xludf.DUMMYFUNCTION("""COMPUTED_VALUE"""),0.0)</f>
        <v>0</v>
      </c>
      <c r="AS88" s="6" t="s">
        <v>629</v>
      </c>
      <c r="AT88" s="1"/>
      <c r="AU88" s="1" t="str">
        <f>IFERROR(__xludf.DUMMYFUNCTION("""COMPUTED_VALUE"""),"X")</f>
        <v>X</v>
      </c>
      <c r="AV88" s="1"/>
      <c r="AW88" s="1"/>
      <c r="AX88" s="1"/>
      <c r="AY88" s="1"/>
      <c r="AZ88" s="1"/>
      <c r="BA88" s="1"/>
      <c r="BB88" s="1"/>
      <c r="BC88" s="54"/>
      <c r="BD88" s="1">
        <f>IFERROR(__xludf.DUMMYFUNCTION("""COMPUTED_VALUE"""),0.0)</f>
        <v>0</v>
      </c>
      <c r="BE88" s="1">
        <f>IFERROR(__xludf.DUMMYFUNCTION("""COMPUTED_VALUE"""),2.8800000000000003)</f>
        <v>2.88</v>
      </c>
      <c r="BF88" s="1">
        <f>IFERROR(__xludf.DUMMYFUNCTION("""COMPUTED_VALUE"""),0.0)</f>
        <v>0</v>
      </c>
      <c r="BG88" s="1">
        <f>IFERROR(__xludf.DUMMYFUNCTION("""COMPUTED_VALUE"""),0.0)</f>
        <v>0</v>
      </c>
      <c r="BH88" s="1">
        <f>IFERROR(__xludf.DUMMYFUNCTION("""COMPUTED_VALUE"""),0.0)</f>
        <v>0</v>
      </c>
      <c r="BI88" s="1">
        <f>IFERROR(__xludf.DUMMYFUNCTION("""COMPUTED_VALUE"""),0.0)</f>
        <v>0</v>
      </c>
      <c r="BJ88" s="1">
        <f>IFERROR(__xludf.DUMMYFUNCTION("""COMPUTED_VALUE"""),0.0)</f>
        <v>0</v>
      </c>
      <c r="BK88" s="1">
        <f>IFERROR(__xludf.DUMMYFUNCTION("""COMPUTED_VALUE"""),0.0)</f>
        <v>0</v>
      </c>
      <c r="BL88" s="1">
        <f>IFERROR(__xludf.DUMMYFUNCTION("""COMPUTED_VALUE"""),0.0)</f>
        <v>0</v>
      </c>
      <c r="BM88" s="1">
        <f>IFERROR(__xludf.DUMMYFUNCTION("""COMPUTED_VALUE"""),0.0)</f>
        <v>0</v>
      </c>
      <c r="BO88" s="52">
        <f t="shared" si="2"/>
        <v>2</v>
      </c>
      <c r="BP88" s="1">
        <f t="shared" si="3"/>
        <v>0</v>
      </c>
      <c r="BQ88" s="1">
        <f t="shared" si="4"/>
        <v>2</v>
      </c>
      <c r="BR88" s="54">
        <f t="shared" si="5"/>
        <v>4</v>
      </c>
      <c r="BS88" s="1">
        <f>IFS(N88="W", 'Round Bonuses'!$C$13, N88="X", 'Round Bonuses'!$C$12, M88="X", 'Round Bonuses'!$C$11, L88="X", 'Round Bonuses'!$C$10, K88="X", 'Round Bonuses'!$C$9, J88="X", 'Round Bonuses'!$C$8, I88="X", 'Round Bonuses'!$C$7, H88="X", 'Round Bonuses'!$C$6, G88="X", 'Round Bonuses'!$C$5, F88="X", 'Round Bonuses'!$C$4, E88="X", 'Round Bonuses'!$C$3, D88="X", 'Round Bonuses'!$C$3, TRUE, 0)</f>
        <v>0.3</v>
      </c>
      <c r="BT88" s="1">
        <f>IF(not(counta(D88:J88)), IFS(AI88="W", 'Round Bonuses'!$F$14, AI88="X", 'Round Bonuses'!$F$13, AH88="X", 'Round Bonuses'!$F$12, AG88="X", 'Round Bonuses'!$F$11, AF88="X", 'Round Bonuses'!$F$10, AE88="X", 'Round Bonuses'!$F$9, AD88="X", 'Round Bonuses'!$F$8, AC88="X", 'Round Bonuses'!$F$7, AB88="X", 'Round Bonuses'!$F$6, TRUE, 0), IF(AA88="X",'Round Bonuses'!$E$7, 0) +IF(AB88="X", 'Round Bonuses'!$E$6, 0)+if(AC88="X",'Round Bonuses'!$E$7, 0)+IF(AD88="X", 'Round Bonuses'!$E$8, 0)+IFS(AI88="W", 'Round Bonuses'!$G$14, AI88="X", 'Round Bonuses'!$G$13, AH88="X", 'Round Bonuses'!$G$12, AG88="X", 'Round Bonuses'!$G$11, AF88="X", 'Round Bonuses'!$G$10, AE88="X", 'Round Bonuses'!$G$9, TRUE, 0))</f>
        <v>0</v>
      </c>
      <c r="BU88" s="1">
        <f>IF(AND(not(counta(D88:I88)),not(counta(AB88:AD88))), IFS(BC88="W", 'Round Bonuses'!$J$14, BC88="X", 'Round Bonuses'!$J$13, BB88="X", 'Round Bonuses'!$J$12, BA88="X", 'Round Bonuses'!$J$11, AZ88="X", 'Round Bonuses'!$J$10, AY88="X", 'Round Bonuses'!$J$9, AX88="X", 'Round Bonuses'!$J$8, AW88="X", 'Round Bonuses'!$J$7, AV88="X", 'Round Bonuses'!$J$6, AU88="X", 'Round Bonuses'!$J$5, AT88="X", 'Round Bonuses'!$J$4, TRUE, 0), SWITCH(AS88, "P", 'Round Bonuses'!$I$4,"B", 'Round Bonuses'!$I$5, 0) +IF(AU88="X", 'Round Bonuses'!$I$5, 0)+IF(AV88="X", 'Round Bonuses'!$I$6, 0)+IF(AW88="X", 'Round Bonuses'!$I$7, 0)+IF(AX88="X", 'Round Bonuses'!$I$8, 0)+IFS(BC88="W", 'Round Bonuses'!$K$14, BC88="X", 'Round Bonuses'!$K$13, BB88="X", 'Round Bonuses'!$K$12, BA88="X", 'Round Bonuses'!$K$11, AZ88="X", 'Round Bonuses'!$K$10, AY88="X", 'Round Bonuses'!$K$9, TRUE, 0))</f>
        <v>0.3</v>
      </c>
      <c r="BV88" s="54">
        <f t="shared" si="6"/>
        <v>0.6</v>
      </c>
      <c r="BW88" s="1">
        <f t="shared" si="7"/>
        <v>5.04875</v>
      </c>
      <c r="BX88" s="57">
        <f t="shared" si="8"/>
        <v>1.8621875</v>
      </c>
      <c r="BZ88" s="58" t="str">
        <f t="shared" si="9"/>
        <v>Inter Club d'Escaldes</v>
      </c>
      <c r="CA88" s="1" t="str">
        <f t="shared" si="10"/>
        <v>Andorra</v>
      </c>
      <c r="CB88" s="1">
        <f t="shared" si="11"/>
        <v>1.8621875</v>
      </c>
      <c r="CC88" s="1">
        <f t="shared" si="12"/>
        <v>4</v>
      </c>
      <c r="CD88" s="1" t="s">
        <v>66</v>
      </c>
      <c r="CE88" s="1" t="s">
        <v>21</v>
      </c>
      <c r="CF88" s="49">
        <v>4.4625892857142855</v>
      </c>
      <c r="CG88" s="1">
        <v>14.0</v>
      </c>
      <c r="CH88" s="1">
        <f t="shared" si="16"/>
        <v>86</v>
      </c>
      <c r="CI88" s="1" t="str">
        <f t="shared" si="13"/>
        <v>Alashkert</v>
      </c>
      <c r="CJ88" s="49">
        <f t="shared" ref="CJ88:CK88" si="100">CF88</f>
        <v>4.462589286</v>
      </c>
      <c r="CK88" s="1">
        <f t="shared" si="100"/>
        <v>14</v>
      </c>
      <c r="CO88" s="1" t="str">
        <f t="shared" si="15"/>
        <v>Armenia</v>
      </c>
    </row>
    <row r="89">
      <c r="A89" s="1" t="str">
        <f>'Strength Coefficients'!AJ88</f>
        <v>Inter Milan</v>
      </c>
      <c r="B89" s="1">
        <f>'Strength Coefficients'!AK88</f>
        <v>0.96</v>
      </c>
      <c r="C89" s="1" t="str">
        <f>'Strength Coefficients'!AL88</f>
        <v>Italy</v>
      </c>
      <c r="D89" s="1"/>
      <c r="E89" s="1"/>
      <c r="F89" s="1"/>
      <c r="G89" s="1"/>
      <c r="H89" s="1"/>
      <c r="I89" s="1"/>
      <c r="J89" s="1" t="str">
        <f>IFERROR(__xludf.DUMMYFUNCTION("""COMPUTED_VALUE"""),"X")</f>
        <v>X</v>
      </c>
      <c r="K89" s="1" t="str">
        <f>IFERROR(__xludf.DUMMYFUNCTION("""COMPUTED_VALUE"""),"X")</f>
        <v>X</v>
      </c>
      <c r="L89" s="1"/>
      <c r="M89" s="1"/>
      <c r="N89" s="1"/>
      <c r="O89" s="52">
        <f>IFERROR(__xludf.DUMMYFUNCTION("""COMPUTED_VALUE"""),0.0)</f>
        <v>0</v>
      </c>
      <c r="P89" s="1">
        <f>IFERROR(__xludf.DUMMYFUNCTION("""COMPUTED_VALUE"""),0.0)</f>
        <v>0</v>
      </c>
      <c r="Q89" s="1">
        <f>IFERROR(__xludf.DUMMYFUNCTION("""COMPUTED_VALUE"""),0.0)</f>
        <v>0</v>
      </c>
      <c r="R89" s="1">
        <f>IFERROR(__xludf.DUMMYFUNCTION("""COMPUTED_VALUE"""),0.0)</f>
        <v>0</v>
      </c>
      <c r="S89" s="1">
        <f>IFERROR(__xludf.DUMMYFUNCTION("""COMPUTED_VALUE"""),0.0)</f>
        <v>0</v>
      </c>
      <c r="T89" s="1">
        <f>IFERROR(__xludf.DUMMYFUNCTION("""COMPUTED_VALUE"""),0.0)</f>
        <v>0</v>
      </c>
      <c r="U89" s="1">
        <f>IFERROR(__xludf.DUMMYFUNCTION("""COMPUTED_VALUE"""),12.225000000000001)</f>
        <v>12.225</v>
      </c>
      <c r="V89" s="1">
        <f>IFERROR(__xludf.DUMMYFUNCTION("""COMPUTED_VALUE"""),4.67)</f>
        <v>4.67</v>
      </c>
      <c r="W89" s="1">
        <f>IFERROR(__xludf.DUMMYFUNCTION("""COMPUTED_VALUE"""),0.0)</f>
        <v>0</v>
      </c>
      <c r="X89" s="1">
        <f>IFERROR(__xludf.DUMMYFUNCTION("""COMPUTED_VALUE"""),0.0)</f>
        <v>0</v>
      </c>
      <c r="Y89" s="1">
        <f>IFERROR(__xludf.DUMMYFUNCTION("""COMPUTED_VALUE"""),0.0)</f>
        <v>0</v>
      </c>
      <c r="AA89" s="50"/>
      <c r="AB89" s="1"/>
      <c r="AC89" s="1"/>
      <c r="AD89" s="1"/>
      <c r="AE89" s="1"/>
      <c r="AF89" s="1"/>
      <c r="AG89" s="1"/>
      <c r="AH89" s="1"/>
      <c r="AI89" s="54"/>
      <c r="AJ89" s="1">
        <f>IFERROR(__xludf.DUMMYFUNCTION("""COMPUTED_VALUE"""),0.0)</f>
        <v>0</v>
      </c>
      <c r="AK89" s="1">
        <f>IFERROR(__xludf.DUMMYFUNCTION("""COMPUTED_VALUE"""),0.0)</f>
        <v>0</v>
      </c>
      <c r="AL89" s="1">
        <f>IFERROR(__xludf.DUMMYFUNCTION("""COMPUTED_VALUE"""),0.0)</f>
        <v>0</v>
      </c>
      <c r="AM89" s="1">
        <f>IFERROR(__xludf.DUMMYFUNCTION("""COMPUTED_VALUE"""),0.0)</f>
        <v>0</v>
      </c>
      <c r="AN89" s="1">
        <f>IFERROR(__xludf.DUMMYFUNCTION("""COMPUTED_VALUE"""),0.0)</f>
        <v>0</v>
      </c>
      <c r="AO89" s="1">
        <f>IFERROR(__xludf.DUMMYFUNCTION("""COMPUTED_VALUE"""),0.0)</f>
        <v>0</v>
      </c>
      <c r="AP89" s="1">
        <f>IFERROR(__xludf.DUMMYFUNCTION("""COMPUTED_VALUE"""),0.0)</f>
        <v>0</v>
      </c>
      <c r="AQ89" s="1">
        <f>IFERROR(__xludf.DUMMYFUNCTION("""COMPUTED_VALUE"""),0.0)</f>
        <v>0</v>
      </c>
      <c r="AT89" s="1"/>
      <c r="AU89" s="1"/>
      <c r="AV89" s="1"/>
      <c r="AW89" s="1"/>
      <c r="AX89" s="1"/>
      <c r="AY89" s="1"/>
      <c r="AZ89" s="1"/>
      <c r="BA89" s="1"/>
      <c r="BB89" s="1"/>
      <c r="BC89" s="54"/>
      <c r="BD89" s="1">
        <f>IFERROR(__xludf.DUMMYFUNCTION("""COMPUTED_VALUE"""),0.0)</f>
        <v>0</v>
      </c>
      <c r="BE89" s="1">
        <f>IFERROR(__xludf.DUMMYFUNCTION("""COMPUTED_VALUE"""),0.0)</f>
        <v>0</v>
      </c>
      <c r="BF89" s="1">
        <f>IFERROR(__xludf.DUMMYFUNCTION("""COMPUTED_VALUE"""),0.0)</f>
        <v>0</v>
      </c>
      <c r="BG89" s="1">
        <f>IFERROR(__xludf.DUMMYFUNCTION("""COMPUTED_VALUE"""),0.0)</f>
        <v>0</v>
      </c>
      <c r="BH89" s="1">
        <f>IFERROR(__xludf.DUMMYFUNCTION("""COMPUTED_VALUE"""),0.0)</f>
        <v>0</v>
      </c>
      <c r="BI89" s="1">
        <f>IFERROR(__xludf.DUMMYFUNCTION("""COMPUTED_VALUE"""),0.0)</f>
        <v>0</v>
      </c>
      <c r="BJ89" s="1">
        <f>IFERROR(__xludf.DUMMYFUNCTION("""COMPUTED_VALUE"""),0.0)</f>
        <v>0</v>
      </c>
      <c r="BK89" s="1">
        <f>IFERROR(__xludf.DUMMYFUNCTION("""COMPUTED_VALUE"""),0.0)</f>
        <v>0</v>
      </c>
      <c r="BL89" s="1">
        <f>IFERROR(__xludf.DUMMYFUNCTION("""COMPUTED_VALUE"""),0.0)</f>
        <v>0</v>
      </c>
      <c r="BM89" s="1">
        <f>IFERROR(__xludf.DUMMYFUNCTION("""COMPUTED_VALUE"""),0.0)</f>
        <v>0</v>
      </c>
      <c r="BO89" s="52">
        <f t="shared" si="2"/>
        <v>8</v>
      </c>
      <c r="BP89" s="1">
        <f t="shared" si="3"/>
        <v>0</v>
      </c>
      <c r="BQ89" s="1">
        <f t="shared" si="4"/>
        <v>0</v>
      </c>
      <c r="BR89" s="54">
        <f t="shared" si="5"/>
        <v>8</v>
      </c>
      <c r="BS89" s="1">
        <f>IFS(N89="W", 'Round Bonuses'!$C$13, N89="X", 'Round Bonuses'!$C$12, M89="X", 'Round Bonuses'!$C$11, L89="X", 'Round Bonuses'!$C$10, K89="X", 'Round Bonuses'!$C$9, J89="X", 'Round Bonuses'!$C$8, I89="X", 'Round Bonuses'!$C$7, H89="X", 'Round Bonuses'!$C$6, G89="X", 'Round Bonuses'!$C$5, F89="X", 'Round Bonuses'!$C$4, E89="X", 'Round Bonuses'!$C$3, D89="X", 'Round Bonuses'!$C$3, TRUE, 0)</f>
        <v>9.6</v>
      </c>
      <c r="BT89" s="1">
        <f>IF(not(counta(D89:J89)), IFS(AI89="W", 'Round Bonuses'!$F$14, AI89="X", 'Round Bonuses'!$F$13, AH89="X", 'Round Bonuses'!$F$12, AG89="X", 'Round Bonuses'!$F$11, AF89="X", 'Round Bonuses'!$F$10, AE89="X", 'Round Bonuses'!$F$9, AD89="X", 'Round Bonuses'!$F$8, AC89="X", 'Round Bonuses'!$F$7, AB89="X", 'Round Bonuses'!$F$6, TRUE, 0), IF(AA89="X",'Round Bonuses'!$E$7, 0) +IF(AB89="X", 'Round Bonuses'!$E$6, 0)+if(AC89="X",'Round Bonuses'!$E$7, 0)+IF(AD89="X", 'Round Bonuses'!$E$8, 0)+IFS(AI89="W", 'Round Bonuses'!$G$14, AI89="X", 'Round Bonuses'!$G$13, AH89="X", 'Round Bonuses'!$G$12, AG89="X", 'Round Bonuses'!$G$11, AF89="X", 'Round Bonuses'!$G$10, AE89="X", 'Round Bonuses'!$G$9, TRUE, 0))</f>
        <v>0</v>
      </c>
      <c r="BU89" s="1">
        <f>IF(AND(not(counta(D89:I89)),not(counta(AB89:AD89))), IFS(BC89="W", 'Round Bonuses'!$J$14, BC89="X", 'Round Bonuses'!$J$13, BB89="X", 'Round Bonuses'!$J$12, BA89="X", 'Round Bonuses'!$J$11, AZ89="X", 'Round Bonuses'!$J$10, AY89="X", 'Round Bonuses'!$J$9, AX89="X", 'Round Bonuses'!$J$8, AW89="X", 'Round Bonuses'!$J$7, AV89="X", 'Round Bonuses'!$J$6, AU89="X", 'Round Bonuses'!$J$5, AT89="X", 'Round Bonuses'!$J$4, TRUE, 0), SWITCH(AS89, "P", 'Round Bonuses'!$I$4,"B", 'Round Bonuses'!$I$5, 0) +IF(AU89="X", 'Round Bonuses'!$I$5, 0)+IF(AV89="X", 'Round Bonuses'!$I$6, 0)+IF(AW89="X", 'Round Bonuses'!$I$7, 0)+IF(AX89="X", 'Round Bonuses'!$I$8, 0)+IFS(BC89="W", 'Round Bonuses'!$K$14, BC89="X", 'Round Bonuses'!$K$13, BB89="X", 'Round Bonuses'!$K$12, BA89="X", 'Round Bonuses'!$K$11, AZ89="X", 'Round Bonuses'!$K$10, AY89="X", 'Round Bonuses'!$K$9, TRUE, 0))</f>
        <v>0</v>
      </c>
      <c r="BV89" s="54">
        <f t="shared" si="6"/>
        <v>9.6</v>
      </c>
      <c r="BW89" s="1">
        <f t="shared" si="7"/>
        <v>16.895</v>
      </c>
      <c r="BX89" s="57">
        <f t="shared" si="8"/>
        <v>11.711875</v>
      </c>
      <c r="BZ89" s="58" t="str">
        <f t="shared" si="9"/>
        <v>Inter Milan</v>
      </c>
      <c r="CA89" s="1" t="str">
        <f t="shared" si="10"/>
        <v>Italy</v>
      </c>
      <c r="CB89" s="1">
        <f t="shared" si="11"/>
        <v>11.711875</v>
      </c>
      <c r="CC89" s="1">
        <f t="shared" si="12"/>
        <v>8</v>
      </c>
      <c r="CD89" s="1" t="s">
        <v>511</v>
      </c>
      <c r="CE89" s="1" t="s">
        <v>72</v>
      </c>
      <c r="CF89" s="49">
        <v>4.3525</v>
      </c>
      <c r="CG89" s="1">
        <v>6.0</v>
      </c>
      <c r="CH89" s="1">
        <f t="shared" si="16"/>
        <v>87</v>
      </c>
      <c r="CI89" s="1" t="str">
        <f t="shared" si="13"/>
        <v>Lokomotiv Moscow</v>
      </c>
      <c r="CJ89" s="49">
        <f t="shared" ref="CJ89:CK89" si="101">CF89</f>
        <v>4.3525</v>
      </c>
      <c r="CK89" s="1">
        <f t="shared" si="101"/>
        <v>6</v>
      </c>
      <c r="CO89" s="1" t="str">
        <f t="shared" si="15"/>
        <v>Russia</v>
      </c>
    </row>
    <row r="90">
      <c r="A90" s="1" t="str">
        <f>'Strength Coefficients'!AJ89</f>
        <v>Inter Turku</v>
      </c>
      <c r="B90" s="1">
        <f>'Strength Coefficients'!AK89</f>
        <v>0.56</v>
      </c>
      <c r="C90" s="1" t="str">
        <f>'Strength Coefficients'!AL89</f>
        <v>Finland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52">
        <f>IFERROR(__xludf.DUMMYFUNCTION("""COMPUTED_VALUE"""),0.0)</f>
        <v>0</v>
      </c>
      <c r="P90" s="1">
        <f>IFERROR(__xludf.DUMMYFUNCTION("""COMPUTED_VALUE"""),0.0)</f>
        <v>0</v>
      </c>
      <c r="Q90" s="1">
        <f>IFERROR(__xludf.DUMMYFUNCTION("""COMPUTED_VALUE"""),0.0)</f>
        <v>0</v>
      </c>
      <c r="R90" s="1">
        <f>IFERROR(__xludf.DUMMYFUNCTION("""COMPUTED_VALUE"""),0.0)</f>
        <v>0</v>
      </c>
      <c r="S90" s="1">
        <f>IFERROR(__xludf.DUMMYFUNCTION("""COMPUTED_VALUE"""),0.0)</f>
        <v>0</v>
      </c>
      <c r="T90" s="1">
        <f>IFERROR(__xludf.DUMMYFUNCTION("""COMPUTED_VALUE"""),0.0)</f>
        <v>0</v>
      </c>
      <c r="U90" s="1">
        <f>IFERROR(__xludf.DUMMYFUNCTION("""COMPUTED_VALUE"""),0.0)</f>
        <v>0</v>
      </c>
      <c r="V90" s="1">
        <f>IFERROR(__xludf.DUMMYFUNCTION("""COMPUTED_VALUE"""),0.0)</f>
        <v>0</v>
      </c>
      <c r="W90" s="1">
        <f>IFERROR(__xludf.DUMMYFUNCTION("""COMPUTED_VALUE"""),0.0)</f>
        <v>0</v>
      </c>
      <c r="X90" s="1">
        <f>IFERROR(__xludf.DUMMYFUNCTION("""COMPUTED_VALUE"""),0.0)</f>
        <v>0</v>
      </c>
      <c r="Y90" s="1">
        <f>IFERROR(__xludf.DUMMYFUNCTION("""COMPUTED_VALUE"""),0.0)</f>
        <v>0</v>
      </c>
      <c r="AA90" s="50"/>
      <c r="AB90" s="1"/>
      <c r="AC90" s="1"/>
      <c r="AD90" s="1"/>
      <c r="AE90" s="1"/>
      <c r="AF90" s="1"/>
      <c r="AG90" s="1"/>
      <c r="AH90" s="1"/>
      <c r="AI90" s="54"/>
      <c r="AJ90" s="1">
        <f>IFERROR(__xludf.DUMMYFUNCTION("""COMPUTED_VALUE"""),0.0)</f>
        <v>0</v>
      </c>
      <c r="AK90" s="1">
        <f>IFERROR(__xludf.DUMMYFUNCTION("""COMPUTED_VALUE"""),0.0)</f>
        <v>0</v>
      </c>
      <c r="AL90" s="1">
        <f>IFERROR(__xludf.DUMMYFUNCTION("""COMPUTED_VALUE"""),0.0)</f>
        <v>0</v>
      </c>
      <c r="AM90" s="1">
        <f>IFERROR(__xludf.DUMMYFUNCTION("""COMPUTED_VALUE"""),0.0)</f>
        <v>0</v>
      </c>
      <c r="AN90" s="1">
        <f>IFERROR(__xludf.DUMMYFUNCTION("""COMPUTED_VALUE"""),0.0)</f>
        <v>0</v>
      </c>
      <c r="AO90" s="1">
        <f>IFERROR(__xludf.DUMMYFUNCTION("""COMPUTED_VALUE"""),0.0)</f>
        <v>0</v>
      </c>
      <c r="AP90" s="1">
        <f>IFERROR(__xludf.DUMMYFUNCTION("""COMPUTED_VALUE"""),0.0)</f>
        <v>0</v>
      </c>
      <c r="AQ90" s="1">
        <f>IFERROR(__xludf.DUMMYFUNCTION("""COMPUTED_VALUE"""),0.0)</f>
        <v>0</v>
      </c>
      <c r="AT90" s="1" t="str">
        <f>IFERROR(__xludf.DUMMYFUNCTION("""COMPUTED_VALUE"""),"X")</f>
        <v>X</v>
      </c>
      <c r="AU90" s="1"/>
      <c r="AV90" s="1"/>
      <c r="AW90" s="1"/>
      <c r="AX90" s="1"/>
      <c r="AY90" s="1"/>
      <c r="AZ90" s="1"/>
      <c r="BA90" s="1"/>
      <c r="BB90" s="1"/>
      <c r="BC90" s="54"/>
      <c r="BD90" s="1">
        <f>IFERROR(__xludf.DUMMYFUNCTION("""COMPUTED_VALUE"""),1.7299999999999998)</f>
        <v>1.73</v>
      </c>
      <c r="BE90" s="1">
        <f>IFERROR(__xludf.DUMMYFUNCTION("""COMPUTED_VALUE"""),0.0)</f>
        <v>0</v>
      </c>
      <c r="BF90" s="1">
        <f>IFERROR(__xludf.DUMMYFUNCTION("""COMPUTED_VALUE"""),0.0)</f>
        <v>0</v>
      </c>
      <c r="BG90" s="1">
        <f>IFERROR(__xludf.DUMMYFUNCTION("""COMPUTED_VALUE"""),0.0)</f>
        <v>0</v>
      </c>
      <c r="BH90" s="1">
        <f>IFERROR(__xludf.DUMMYFUNCTION("""COMPUTED_VALUE"""),0.0)</f>
        <v>0</v>
      </c>
      <c r="BI90" s="1">
        <f>IFERROR(__xludf.DUMMYFUNCTION("""COMPUTED_VALUE"""),0.0)</f>
        <v>0</v>
      </c>
      <c r="BJ90" s="1">
        <f>IFERROR(__xludf.DUMMYFUNCTION("""COMPUTED_VALUE"""),0.0)</f>
        <v>0</v>
      </c>
      <c r="BK90" s="1">
        <f>IFERROR(__xludf.DUMMYFUNCTION("""COMPUTED_VALUE"""),0.0)</f>
        <v>0</v>
      </c>
      <c r="BL90" s="1">
        <f>IFERROR(__xludf.DUMMYFUNCTION("""COMPUTED_VALUE"""),0.0)</f>
        <v>0</v>
      </c>
      <c r="BM90" s="1">
        <f>IFERROR(__xludf.DUMMYFUNCTION("""COMPUTED_VALUE"""),0.0)</f>
        <v>0</v>
      </c>
      <c r="BO90" s="52">
        <f t="shared" si="2"/>
        <v>0</v>
      </c>
      <c r="BP90" s="1">
        <f t="shared" si="3"/>
        <v>0</v>
      </c>
      <c r="BQ90" s="1">
        <f t="shared" si="4"/>
        <v>2</v>
      </c>
      <c r="BR90" s="54">
        <f t="shared" si="5"/>
        <v>2</v>
      </c>
      <c r="BS90" s="1">
        <f>IFS(N90="W", 'Round Bonuses'!$C$13, N90="X", 'Round Bonuses'!$C$12, M90="X", 'Round Bonuses'!$C$11, L90="X", 'Round Bonuses'!$C$10, K90="X", 'Round Bonuses'!$C$9, J90="X", 'Round Bonuses'!$C$8, I90="X", 'Round Bonuses'!$C$7, H90="X", 'Round Bonuses'!$C$6, G90="X", 'Round Bonuses'!$C$5, F90="X", 'Round Bonuses'!$C$4, E90="X", 'Round Bonuses'!$C$3, D90="X", 'Round Bonuses'!$C$3, TRUE, 0)</f>
        <v>0</v>
      </c>
      <c r="BT90" s="1">
        <f>IF(not(counta(D90:J90)), IFS(AI90="W", 'Round Bonuses'!$F$14, AI90="X", 'Round Bonuses'!$F$13, AH90="X", 'Round Bonuses'!$F$12, AG90="X", 'Round Bonuses'!$F$11, AF90="X", 'Round Bonuses'!$F$10, AE90="X", 'Round Bonuses'!$F$9, AD90="X", 'Round Bonuses'!$F$8, AC90="X", 'Round Bonuses'!$F$7, AB90="X", 'Round Bonuses'!$F$6, TRUE, 0), IF(AA90="X",'Round Bonuses'!$E$7, 0) +IF(AB90="X", 'Round Bonuses'!$E$6, 0)+if(AC90="X",'Round Bonuses'!$E$7, 0)+IF(AD90="X", 'Round Bonuses'!$E$8, 0)+IFS(AI90="W", 'Round Bonuses'!$G$14, AI90="X", 'Round Bonuses'!$G$13, AH90="X", 'Round Bonuses'!$G$12, AG90="X", 'Round Bonuses'!$G$11, AF90="X", 'Round Bonuses'!$G$10, AE90="X", 'Round Bonuses'!$G$9, TRUE, 0))</f>
        <v>0</v>
      </c>
      <c r="BU90" s="1">
        <f>IF(AND(not(counta(D90:I90)),not(counta(AB90:AD90))), IFS(BC90="W", 'Round Bonuses'!$J$14, BC90="X", 'Round Bonuses'!$J$13, BB90="X", 'Round Bonuses'!$J$12, BA90="X", 'Round Bonuses'!$J$11, AZ90="X", 'Round Bonuses'!$J$10, AY90="X", 'Round Bonuses'!$J$9, AX90="X", 'Round Bonuses'!$J$8, AW90="X", 'Round Bonuses'!$J$7, AV90="X", 'Round Bonuses'!$J$6, AU90="X", 'Round Bonuses'!$J$5, AT90="X", 'Round Bonuses'!$J$4, TRUE, 0), SWITCH(AS90, "P", 'Round Bonuses'!$I$4,"B", 'Round Bonuses'!$I$5, 0) +IF(AU90="X", 'Round Bonuses'!$I$5, 0)+IF(AV90="X", 'Round Bonuses'!$I$6, 0)+IF(AW90="X", 'Round Bonuses'!$I$7, 0)+IF(AX90="X", 'Round Bonuses'!$I$8, 0)+IFS(BC90="W", 'Round Bonuses'!$K$14, BC90="X", 'Round Bonuses'!$K$13, BB90="X", 'Round Bonuses'!$K$12, BA90="X", 'Round Bonuses'!$K$11, AZ90="X", 'Round Bonuses'!$K$10, AY90="X", 'Round Bonuses'!$K$9, TRUE, 0))</f>
        <v>0.2</v>
      </c>
      <c r="BV90" s="54">
        <f t="shared" si="6"/>
        <v>0.2</v>
      </c>
      <c r="BW90" s="1">
        <f t="shared" si="7"/>
        <v>1.73</v>
      </c>
      <c r="BX90" s="57">
        <f t="shared" si="8"/>
        <v>1.065</v>
      </c>
      <c r="BZ90" s="58" t="str">
        <f t="shared" si="9"/>
        <v>Inter Turku</v>
      </c>
      <c r="CA90" s="1" t="str">
        <f t="shared" si="10"/>
        <v>Finland</v>
      </c>
      <c r="CB90" s="1">
        <f t="shared" si="11"/>
        <v>1.065</v>
      </c>
      <c r="CC90" s="1">
        <f t="shared" si="12"/>
        <v>2</v>
      </c>
      <c r="CD90" s="1" t="s">
        <v>76</v>
      </c>
      <c r="CE90" s="1" t="s">
        <v>38</v>
      </c>
      <c r="CF90" s="49">
        <v>4.257875</v>
      </c>
      <c r="CG90" s="1">
        <v>10.0</v>
      </c>
      <c r="CH90" s="1">
        <f t="shared" si="16"/>
        <v>88</v>
      </c>
      <c r="CI90" s="1" t="str">
        <f t="shared" si="13"/>
        <v>Anorthosis</v>
      </c>
      <c r="CJ90" s="49">
        <f t="shared" ref="CJ90:CK90" si="102">CF90</f>
        <v>4.257875</v>
      </c>
      <c r="CK90" s="1">
        <f t="shared" si="102"/>
        <v>10</v>
      </c>
      <c r="CO90" s="1" t="str">
        <f t="shared" si="15"/>
        <v>Cyprus</v>
      </c>
    </row>
    <row r="91">
      <c r="A91" s="1" t="str">
        <f>'Strength Coefficients'!AJ90</f>
        <v>Jablonec</v>
      </c>
      <c r="B91" s="1">
        <f>'Strength Coefficients'!AK90</f>
        <v>0.83</v>
      </c>
      <c r="C91" s="1" t="str">
        <f>'Strength Coefficients'!AL90</f>
        <v>Czech Republic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52">
        <f>IFERROR(__xludf.DUMMYFUNCTION("""COMPUTED_VALUE"""),0.0)</f>
        <v>0</v>
      </c>
      <c r="P91" s="1">
        <f>IFERROR(__xludf.DUMMYFUNCTION("""COMPUTED_VALUE"""),0.0)</f>
        <v>0</v>
      </c>
      <c r="Q91" s="1">
        <f>IFERROR(__xludf.DUMMYFUNCTION("""COMPUTED_VALUE"""),0.0)</f>
        <v>0</v>
      </c>
      <c r="R91" s="1">
        <f>IFERROR(__xludf.DUMMYFUNCTION("""COMPUTED_VALUE"""),0.0)</f>
        <v>0</v>
      </c>
      <c r="S91" s="1">
        <f>IFERROR(__xludf.DUMMYFUNCTION("""COMPUTED_VALUE"""),0.0)</f>
        <v>0</v>
      </c>
      <c r="T91" s="1">
        <f>IFERROR(__xludf.DUMMYFUNCTION("""COMPUTED_VALUE"""),0.0)</f>
        <v>0</v>
      </c>
      <c r="U91" s="1">
        <f>IFERROR(__xludf.DUMMYFUNCTION("""COMPUTED_VALUE"""),0.0)</f>
        <v>0</v>
      </c>
      <c r="V91" s="1">
        <f>IFERROR(__xludf.DUMMYFUNCTION("""COMPUTED_VALUE"""),0.0)</f>
        <v>0</v>
      </c>
      <c r="W91" s="1">
        <f>IFERROR(__xludf.DUMMYFUNCTION("""COMPUTED_VALUE"""),0.0)</f>
        <v>0</v>
      </c>
      <c r="X91" s="1">
        <f>IFERROR(__xludf.DUMMYFUNCTION("""COMPUTED_VALUE"""),0.0)</f>
        <v>0</v>
      </c>
      <c r="Y91" s="1">
        <f>IFERROR(__xludf.DUMMYFUNCTION("""COMPUTED_VALUE"""),0.0)</f>
        <v>0</v>
      </c>
      <c r="AA91" s="50"/>
      <c r="AB91" s="1" t="str">
        <f>IFERROR(__xludf.DUMMYFUNCTION("""COMPUTED_VALUE"""),"X")</f>
        <v>X</v>
      </c>
      <c r="AC91" s="1"/>
      <c r="AD91" s="1"/>
      <c r="AE91" s="1"/>
      <c r="AF91" s="1"/>
      <c r="AG91" s="1"/>
      <c r="AH91" s="1"/>
      <c r="AI91" s="54"/>
      <c r="AJ91" s="1">
        <f>IFERROR(__xludf.DUMMYFUNCTION("""COMPUTED_VALUE"""),1.075)</f>
        <v>1.075</v>
      </c>
      <c r="AK91" s="1">
        <f>IFERROR(__xludf.DUMMYFUNCTION("""COMPUTED_VALUE"""),0.0)</f>
        <v>0</v>
      </c>
      <c r="AL91" s="1">
        <f>IFERROR(__xludf.DUMMYFUNCTION("""COMPUTED_VALUE"""),0.0)</f>
        <v>0</v>
      </c>
      <c r="AM91" s="1">
        <f>IFERROR(__xludf.DUMMYFUNCTION("""COMPUTED_VALUE"""),0.0)</f>
        <v>0</v>
      </c>
      <c r="AN91" s="1">
        <f>IFERROR(__xludf.DUMMYFUNCTION("""COMPUTED_VALUE"""),0.0)</f>
        <v>0</v>
      </c>
      <c r="AO91" s="1">
        <f>IFERROR(__xludf.DUMMYFUNCTION("""COMPUTED_VALUE"""),0.0)</f>
        <v>0</v>
      </c>
      <c r="AP91" s="1">
        <f>IFERROR(__xludf.DUMMYFUNCTION("""COMPUTED_VALUE"""),0.0)</f>
        <v>0</v>
      </c>
      <c r="AQ91" s="1">
        <f>IFERROR(__xludf.DUMMYFUNCTION("""COMPUTED_VALUE"""),0.0)</f>
        <v>0</v>
      </c>
      <c r="AT91" s="1"/>
      <c r="AU91" s="1"/>
      <c r="AV91" s="1"/>
      <c r="AW91" s="1" t="str">
        <f>IFERROR(__xludf.DUMMYFUNCTION("""COMPUTED_VALUE"""),"X")</f>
        <v>X</v>
      </c>
      <c r="AX91" s="1" t="str">
        <f>IFERROR(__xludf.DUMMYFUNCTION("""COMPUTED_VALUE"""),"X")</f>
        <v>X</v>
      </c>
      <c r="AY91" s="1"/>
      <c r="AZ91" s="1"/>
      <c r="BA91" s="1"/>
      <c r="BB91" s="1"/>
      <c r="BC91" s="54"/>
      <c r="BD91" s="1">
        <f>IFERROR(__xludf.DUMMYFUNCTION("""COMPUTED_VALUE"""),0.0)</f>
        <v>0</v>
      </c>
      <c r="BE91" s="1">
        <f>IFERROR(__xludf.DUMMYFUNCTION("""COMPUTED_VALUE"""),0.0)</f>
        <v>0</v>
      </c>
      <c r="BF91" s="1">
        <f>IFERROR(__xludf.DUMMYFUNCTION("""COMPUTED_VALUE"""),0.0)</f>
        <v>0</v>
      </c>
      <c r="BG91" s="1">
        <f>IFERROR(__xludf.DUMMYFUNCTION("""COMPUTED_VALUE"""),5.946249999999999)</f>
        <v>5.94625</v>
      </c>
      <c r="BH91" s="1">
        <f>IFERROR(__xludf.DUMMYFUNCTION("""COMPUTED_VALUE"""),9.315)</f>
        <v>9.315</v>
      </c>
      <c r="BI91" s="1">
        <f>IFERROR(__xludf.DUMMYFUNCTION("""COMPUTED_VALUE"""),0.0)</f>
        <v>0</v>
      </c>
      <c r="BJ91" s="1">
        <f>IFERROR(__xludf.DUMMYFUNCTION("""COMPUTED_VALUE"""),0.0)</f>
        <v>0</v>
      </c>
      <c r="BK91" s="1">
        <f>IFERROR(__xludf.DUMMYFUNCTION("""COMPUTED_VALUE"""),0.0)</f>
        <v>0</v>
      </c>
      <c r="BL91" s="1">
        <f>IFERROR(__xludf.DUMMYFUNCTION("""COMPUTED_VALUE"""),0.0)</f>
        <v>0</v>
      </c>
      <c r="BM91" s="1">
        <f>IFERROR(__xludf.DUMMYFUNCTION("""COMPUTED_VALUE"""),0.0)</f>
        <v>0</v>
      </c>
      <c r="BO91" s="52">
        <f t="shared" si="2"/>
        <v>0</v>
      </c>
      <c r="BP91" s="1">
        <f t="shared" si="3"/>
        <v>2</v>
      </c>
      <c r="BQ91" s="1">
        <f t="shared" si="4"/>
        <v>8</v>
      </c>
      <c r="BR91" s="54">
        <f t="shared" si="5"/>
        <v>10</v>
      </c>
      <c r="BS91" s="1">
        <f>IFS(N91="W", 'Round Bonuses'!$C$13, N91="X", 'Round Bonuses'!$C$12, M91="X", 'Round Bonuses'!$C$11, L91="X", 'Round Bonuses'!$C$10, K91="X", 'Round Bonuses'!$C$9, J91="X", 'Round Bonuses'!$C$8, I91="X", 'Round Bonuses'!$C$7, H91="X", 'Round Bonuses'!$C$6, G91="X", 'Round Bonuses'!$C$5, F91="X", 'Round Bonuses'!$C$4, E91="X", 'Round Bonuses'!$C$3, D91="X", 'Round Bonuses'!$C$3, TRUE, 0)</f>
        <v>0</v>
      </c>
      <c r="BT91" s="1">
        <f>IF(not(counta(D91:J91)), IFS(AI91="W", 'Round Bonuses'!$F$14, AI91="X", 'Round Bonuses'!$F$13, AH91="X", 'Round Bonuses'!$F$12, AG91="X", 'Round Bonuses'!$F$11, AF91="X", 'Round Bonuses'!$F$10, AE91="X", 'Round Bonuses'!$F$9, AD91="X", 'Round Bonuses'!$F$8, AC91="X", 'Round Bonuses'!$F$7, AB91="X", 'Round Bonuses'!$F$6, TRUE, 0), IF(AA91="X",'Round Bonuses'!$E$7, 0) +IF(AB91="X", 'Round Bonuses'!$E$6, 0)+if(AC91="X",'Round Bonuses'!$E$7, 0)+IF(AD91="X", 'Round Bonuses'!$E$8, 0)+IFS(AI91="W", 'Round Bonuses'!$G$14, AI91="X", 'Round Bonuses'!$G$13, AH91="X", 'Round Bonuses'!$G$12, AG91="X", 'Round Bonuses'!$G$11, AF91="X", 'Round Bonuses'!$G$10, AE91="X", 'Round Bonuses'!$G$9, TRUE, 0))</f>
        <v>1.05</v>
      </c>
      <c r="BU91" s="1">
        <f>IF(AND(not(counta(D91:I91)),not(counta(AB91:AD91))), IFS(BC91="W", 'Round Bonuses'!$J$14, BC91="X", 'Round Bonuses'!$J$13, BB91="X", 'Round Bonuses'!$J$12, BA91="X", 'Round Bonuses'!$J$11, AZ91="X", 'Round Bonuses'!$J$10, AY91="X", 'Round Bonuses'!$J$9, AX91="X", 'Round Bonuses'!$J$8, AW91="X", 'Round Bonuses'!$J$7, AV91="X", 'Round Bonuses'!$J$6, AU91="X", 'Round Bonuses'!$J$5, AT91="X", 'Round Bonuses'!$J$4, TRUE, 0), SWITCH(AS91, "P", 'Round Bonuses'!$I$4,"B", 'Round Bonuses'!$I$5, 0) +IF(AU91="X", 'Round Bonuses'!$I$5, 0)+IF(AV91="X", 'Round Bonuses'!$I$6, 0)+IF(AW91="X", 'Round Bonuses'!$I$7, 0)+IF(AX91="X", 'Round Bonuses'!$I$8, 0)+IFS(BC91="W", 'Round Bonuses'!$K$14, BC91="X", 'Round Bonuses'!$K$13, BB91="X", 'Round Bonuses'!$K$12, BA91="X", 'Round Bonuses'!$K$11, AZ91="X", 'Round Bonuses'!$K$10, AY91="X", 'Round Bonuses'!$K$9, TRUE, 0))</f>
        <v>1.5</v>
      </c>
      <c r="BV91" s="54">
        <f t="shared" si="6"/>
        <v>2.55</v>
      </c>
      <c r="BW91" s="1">
        <f t="shared" si="7"/>
        <v>16.33625</v>
      </c>
      <c r="BX91" s="57">
        <f t="shared" si="8"/>
        <v>4.183625</v>
      </c>
      <c r="BZ91" s="58" t="str">
        <f t="shared" si="9"/>
        <v>Jablonec</v>
      </c>
      <c r="CA91" s="1" t="str">
        <f t="shared" si="10"/>
        <v>Czech Republic</v>
      </c>
      <c r="CB91" s="1">
        <f t="shared" si="11"/>
        <v>4.183625</v>
      </c>
      <c r="CC91" s="1">
        <f t="shared" si="12"/>
        <v>10</v>
      </c>
      <c r="CD91" s="1" t="s">
        <v>316</v>
      </c>
      <c r="CE91" s="1" t="s">
        <v>103</v>
      </c>
      <c r="CF91" s="49">
        <v>4.2039583333333335</v>
      </c>
      <c r="CG91" s="1">
        <v>12.0</v>
      </c>
      <c r="CH91" s="1">
        <f t="shared" si="16"/>
        <v>89</v>
      </c>
      <c r="CI91" s="1" t="str">
        <f t="shared" si="13"/>
        <v>Flora</v>
      </c>
      <c r="CJ91" s="49">
        <f t="shared" ref="CJ91:CK91" si="103">CF91</f>
        <v>4.203958333</v>
      </c>
      <c r="CK91" s="1">
        <f t="shared" si="103"/>
        <v>12</v>
      </c>
      <c r="CO91" s="1" t="str">
        <f t="shared" si="15"/>
        <v>Estonia</v>
      </c>
    </row>
    <row r="92">
      <c r="A92" s="1" t="str">
        <f>'Strength Coefficients'!AJ91</f>
        <v>Juventus</v>
      </c>
      <c r="B92" s="1">
        <f>'Strength Coefficients'!AK91</f>
        <v>0.93</v>
      </c>
      <c r="C92" s="1" t="str">
        <f>'Strength Coefficients'!AL91</f>
        <v>Italy</v>
      </c>
      <c r="D92" s="1"/>
      <c r="E92" s="1"/>
      <c r="F92" s="1"/>
      <c r="G92" s="1"/>
      <c r="H92" s="1"/>
      <c r="I92" s="1"/>
      <c r="J92" s="1" t="str">
        <f>IFERROR(__xludf.DUMMYFUNCTION("""COMPUTED_VALUE"""),"X")</f>
        <v>X</v>
      </c>
      <c r="K92" s="1" t="str">
        <f>IFERROR(__xludf.DUMMYFUNCTION("""COMPUTED_VALUE"""),"X")</f>
        <v>X</v>
      </c>
      <c r="L92" s="1"/>
      <c r="M92" s="1"/>
      <c r="N92" s="1"/>
      <c r="O92" s="52">
        <f>IFERROR(__xludf.DUMMYFUNCTION("""COMPUTED_VALUE"""),0.0)</f>
        <v>0</v>
      </c>
      <c r="P92" s="1">
        <f>IFERROR(__xludf.DUMMYFUNCTION("""COMPUTED_VALUE"""),0.0)</f>
        <v>0</v>
      </c>
      <c r="Q92" s="1">
        <f>IFERROR(__xludf.DUMMYFUNCTION("""COMPUTED_VALUE"""),0.0)</f>
        <v>0</v>
      </c>
      <c r="R92" s="1">
        <f>IFERROR(__xludf.DUMMYFUNCTION("""COMPUTED_VALUE"""),0.0)</f>
        <v>0</v>
      </c>
      <c r="S92" s="1">
        <f>IFERROR(__xludf.DUMMYFUNCTION("""COMPUTED_VALUE"""),0.0)</f>
        <v>0</v>
      </c>
      <c r="T92" s="1">
        <f>IFERROR(__xludf.DUMMYFUNCTION("""COMPUTED_VALUE"""),0.0)</f>
        <v>0</v>
      </c>
      <c r="U92" s="1">
        <f>IFERROR(__xludf.DUMMYFUNCTION("""COMPUTED_VALUE"""),18.8725)</f>
        <v>18.8725</v>
      </c>
      <c r="V92" s="1">
        <f>IFERROR(__xludf.DUMMYFUNCTION("""COMPUTED_VALUE"""),2.415)</f>
        <v>2.415</v>
      </c>
      <c r="W92" s="1">
        <f>IFERROR(__xludf.DUMMYFUNCTION("""COMPUTED_VALUE"""),0.0)</f>
        <v>0</v>
      </c>
      <c r="X92" s="1">
        <f>IFERROR(__xludf.DUMMYFUNCTION("""COMPUTED_VALUE"""),0.0)</f>
        <v>0</v>
      </c>
      <c r="Y92" s="1">
        <f>IFERROR(__xludf.DUMMYFUNCTION("""COMPUTED_VALUE"""),0.0)</f>
        <v>0</v>
      </c>
      <c r="AA92" s="50"/>
      <c r="AB92" s="1"/>
      <c r="AC92" s="1"/>
      <c r="AD92" s="1"/>
      <c r="AE92" s="1"/>
      <c r="AF92" s="1"/>
      <c r="AG92" s="1"/>
      <c r="AH92" s="1"/>
      <c r="AI92" s="54"/>
      <c r="AJ92" s="1">
        <f>IFERROR(__xludf.DUMMYFUNCTION("""COMPUTED_VALUE"""),0.0)</f>
        <v>0</v>
      </c>
      <c r="AK92" s="1">
        <f>IFERROR(__xludf.DUMMYFUNCTION("""COMPUTED_VALUE"""),0.0)</f>
        <v>0</v>
      </c>
      <c r="AL92" s="1">
        <f>IFERROR(__xludf.DUMMYFUNCTION("""COMPUTED_VALUE"""),0.0)</f>
        <v>0</v>
      </c>
      <c r="AM92" s="1">
        <f>IFERROR(__xludf.DUMMYFUNCTION("""COMPUTED_VALUE"""),0.0)</f>
        <v>0</v>
      </c>
      <c r="AN92" s="1">
        <f>IFERROR(__xludf.DUMMYFUNCTION("""COMPUTED_VALUE"""),0.0)</f>
        <v>0</v>
      </c>
      <c r="AO92" s="1">
        <f>IFERROR(__xludf.DUMMYFUNCTION("""COMPUTED_VALUE"""),0.0)</f>
        <v>0</v>
      </c>
      <c r="AP92" s="1">
        <f>IFERROR(__xludf.DUMMYFUNCTION("""COMPUTED_VALUE"""),0.0)</f>
        <v>0</v>
      </c>
      <c r="AQ92" s="1">
        <f>IFERROR(__xludf.DUMMYFUNCTION("""COMPUTED_VALUE"""),0.0)</f>
        <v>0</v>
      </c>
      <c r="AT92" s="1"/>
      <c r="AU92" s="1"/>
      <c r="AV92" s="1"/>
      <c r="AW92" s="1"/>
      <c r="AX92" s="1"/>
      <c r="AY92" s="1"/>
      <c r="AZ92" s="1"/>
      <c r="BA92" s="1"/>
      <c r="BB92" s="1"/>
      <c r="BC92" s="54"/>
      <c r="BD92" s="1">
        <f>IFERROR(__xludf.DUMMYFUNCTION("""COMPUTED_VALUE"""),0.0)</f>
        <v>0</v>
      </c>
      <c r="BE92" s="1">
        <f>IFERROR(__xludf.DUMMYFUNCTION("""COMPUTED_VALUE"""),0.0)</f>
        <v>0</v>
      </c>
      <c r="BF92" s="1">
        <f>IFERROR(__xludf.DUMMYFUNCTION("""COMPUTED_VALUE"""),0.0)</f>
        <v>0</v>
      </c>
      <c r="BG92" s="1">
        <f>IFERROR(__xludf.DUMMYFUNCTION("""COMPUTED_VALUE"""),0.0)</f>
        <v>0</v>
      </c>
      <c r="BH92" s="1">
        <f>IFERROR(__xludf.DUMMYFUNCTION("""COMPUTED_VALUE"""),0.0)</f>
        <v>0</v>
      </c>
      <c r="BI92" s="1">
        <f>IFERROR(__xludf.DUMMYFUNCTION("""COMPUTED_VALUE"""),0.0)</f>
        <v>0</v>
      </c>
      <c r="BJ92" s="1">
        <f>IFERROR(__xludf.DUMMYFUNCTION("""COMPUTED_VALUE"""),0.0)</f>
        <v>0</v>
      </c>
      <c r="BK92" s="1">
        <f>IFERROR(__xludf.DUMMYFUNCTION("""COMPUTED_VALUE"""),0.0)</f>
        <v>0</v>
      </c>
      <c r="BL92" s="1">
        <f>IFERROR(__xludf.DUMMYFUNCTION("""COMPUTED_VALUE"""),0.0)</f>
        <v>0</v>
      </c>
      <c r="BM92" s="1">
        <f>IFERROR(__xludf.DUMMYFUNCTION("""COMPUTED_VALUE"""),0.0)</f>
        <v>0</v>
      </c>
      <c r="BO92" s="52">
        <f t="shared" si="2"/>
        <v>8</v>
      </c>
      <c r="BP92" s="1">
        <f t="shared" si="3"/>
        <v>0</v>
      </c>
      <c r="BQ92" s="1">
        <f t="shared" si="4"/>
        <v>0</v>
      </c>
      <c r="BR92" s="54">
        <f t="shared" si="5"/>
        <v>8</v>
      </c>
      <c r="BS92" s="1">
        <f>IFS(N92="W", 'Round Bonuses'!$C$13, N92="X", 'Round Bonuses'!$C$12, M92="X", 'Round Bonuses'!$C$11, L92="X", 'Round Bonuses'!$C$10, K92="X", 'Round Bonuses'!$C$9, J92="X", 'Round Bonuses'!$C$8, I92="X", 'Round Bonuses'!$C$7, H92="X", 'Round Bonuses'!$C$6, G92="X", 'Round Bonuses'!$C$5, F92="X", 'Round Bonuses'!$C$4, E92="X", 'Round Bonuses'!$C$3, D92="X", 'Round Bonuses'!$C$3, TRUE, 0)</f>
        <v>9.6</v>
      </c>
      <c r="BT92" s="1">
        <f>IF(not(counta(D92:J92)), IFS(AI92="W", 'Round Bonuses'!$F$14, AI92="X", 'Round Bonuses'!$F$13, AH92="X", 'Round Bonuses'!$F$12, AG92="X", 'Round Bonuses'!$F$11, AF92="X", 'Round Bonuses'!$F$10, AE92="X", 'Round Bonuses'!$F$9, AD92="X", 'Round Bonuses'!$F$8, AC92="X", 'Round Bonuses'!$F$7, AB92="X", 'Round Bonuses'!$F$6, TRUE, 0), IF(AA92="X",'Round Bonuses'!$E$7, 0) +IF(AB92="X", 'Round Bonuses'!$E$6, 0)+if(AC92="X",'Round Bonuses'!$E$7, 0)+IF(AD92="X", 'Round Bonuses'!$E$8, 0)+IFS(AI92="W", 'Round Bonuses'!$G$14, AI92="X", 'Round Bonuses'!$G$13, AH92="X", 'Round Bonuses'!$G$12, AG92="X", 'Round Bonuses'!$G$11, AF92="X", 'Round Bonuses'!$G$10, AE92="X", 'Round Bonuses'!$G$9, TRUE, 0))</f>
        <v>0</v>
      </c>
      <c r="BU92" s="1">
        <f>IF(AND(not(counta(D92:I92)),not(counta(AB92:AD92))), IFS(BC92="W", 'Round Bonuses'!$J$14, BC92="X", 'Round Bonuses'!$J$13, BB92="X", 'Round Bonuses'!$J$12, BA92="X", 'Round Bonuses'!$J$11, AZ92="X", 'Round Bonuses'!$J$10, AY92="X", 'Round Bonuses'!$J$9, AX92="X", 'Round Bonuses'!$J$8, AW92="X", 'Round Bonuses'!$J$7, AV92="X", 'Round Bonuses'!$J$6, AU92="X", 'Round Bonuses'!$J$5, AT92="X", 'Round Bonuses'!$J$4, TRUE, 0), SWITCH(AS92, "P", 'Round Bonuses'!$I$4,"B", 'Round Bonuses'!$I$5, 0) +IF(AU92="X", 'Round Bonuses'!$I$5, 0)+IF(AV92="X", 'Round Bonuses'!$I$6, 0)+IF(AW92="X", 'Round Bonuses'!$I$7, 0)+IF(AX92="X", 'Round Bonuses'!$I$8, 0)+IFS(BC92="W", 'Round Bonuses'!$K$14, BC92="X", 'Round Bonuses'!$K$13, BB92="X", 'Round Bonuses'!$K$12, BA92="X", 'Round Bonuses'!$K$11, AZ92="X", 'Round Bonuses'!$K$10, AY92="X", 'Round Bonuses'!$K$9, TRUE, 0))</f>
        <v>0</v>
      </c>
      <c r="BV92" s="54">
        <f t="shared" si="6"/>
        <v>9.6</v>
      </c>
      <c r="BW92" s="1">
        <f t="shared" si="7"/>
        <v>21.2875</v>
      </c>
      <c r="BX92" s="57">
        <f t="shared" si="8"/>
        <v>12.2609375</v>
      </c>
      <c r="BZ92" s="58" t="str">
        <f t="shared" si="9"/>
        <v>Juventus</v>
      </c>
      <c r="CA92" s="1" t="str">
        <f t="shared" si="10"/>
        <v>Italy</v>
      </c>
      <c r="CB92" s="1">
        <f t="shared" si="11"/>
        <v>12.2609375</v>
      </c>
      <c r="CC92" s="1">
        <f t="shared" si="12"/>
        <v>8</v>
      </c>
      <c r="CD92" s="1" t="s">
        <v>508</v>
      </c>
      <c r="CE92" s="1" t="s">
        <v>102</v>
      </c>
      <c r="CF92" s="49">
        <v>4.185357142857143</v>
      </c>
      <c r="CG92" s="1">
        <v>14.0</v>
      </c>
      <c r="CH92" s="1">
        <f t="shared" si="16"/>
        <v>90</v>
      </c>
      <c r="CI92" s="1" t="str">
        <f t="shared" si="13"/>
        <v>Maccabi Haifa</v>
      </c>
      <c r="CJ92" s="49">
        <f t="shared" ref="CJ92:CK92" si="104">CF92</f>
        <v>4.185357143</v>
      </c>
      <c r="CK92" s="1">
        <f t="shared" si="104"/>
        <v>14</v>
      </c>
      <c r="CO92" s="1" t="str">
        <f t="shared" si="15"/>
        <v>Israel</v>
      </c>
    </row>
    <row r="93">
      <c r="A93" s="1" t="str">
        <f>'Strength Coefficients'!AJ92</f>
        <v>Kairat</v>
      </c>
      <c r="B93" s="1">
        <f>'Strength Coefficients'!AK92</f>
        <v>0.76</v>
      </c>
      <c r="C93" s="1" t="str">
        <f>'Strength Coefficients'!AL92</f>
        <v>Kazakhstan</v>
      </c>
      <c r="D93" s="1"/>
      <c r="E93" s="1"/>
      <c r="F93" s="1" t="str">
        <f>IFERROR(__xludf.DUMMYFUNCTION("""COMPUTED_VALUE"""),"X")</f>
        <v>X</v>
      </c>
      <c r="G93" s="1" t="str">
        <f>IFERROR(__xludf.DUMMYFUNCTION("""COMPUTED_VALUE"""),"X")</f>
        <v>X</v>
      </c>
      <c r="H93" s="1"/>
      <c r="I93" s="1"/>
      <c r="J93" s="1"/>
      <c r="K93" s="1"/>
      <c r="L93" s="1"/>
      <c r="M93" s="1"/>
      <c r="N93" s="1"/>
      <c r="O93" s="52">
        <f>IFERROR(__xludf.DUMMYFUNCTION("""COMPUTED_VALUE"""),0.0)</f>
        <v>0</v>
      </c>
      <c r="P93" s="1">
        <f>IFERROR(__xludf.DUMMYFUNCTION("""COMPUTED_VALUE"""),0.0)</f>
        <v>0</v>
      </c>
      <c r="Q93" s="1">
        <f>IFERROR(__xludf.DUMMYFUNCTION("""COMPUTED_VALUE"""),4.8125)</f>
        <v>4.8125</v>
      </c>
      <c r="R93" s="1">
        <f>IFERROR(__xludf.DUMMYFUNCTION("""COMPUTED_VALUE"""),3.52625)</f>
        <v>3.52625</v>
      </c>
      <c r="S93" s="1">
        <f>IFERROR(__xludf.DUMMYFUNCTION("""COMPUTED_VALUE"""),0.0)</f>
        <v>0</v>
      </c>
      <c r="T93" s="1">
        <f>IFERROR(__xludf.DUMMYFUNCTION("""COMPUTED_VALUE"""),0.0)</f>
        <v>0</v>
      </c>
      <c r="U93" s="1">
        <f>IFERROR(__xludf.DUMMYFUNCTION("""COMPUTED_VALUE"""),0.0)</f>
        <v>0</v>
      </c>
      <c r="V93" s="1">
        <f>IFERROR(__xludf.DUMMYFUNCTION("""COMPUTED_VALUE"""),0.0)</f>
        <v>0</v>
      </c>
      <c r="W93" s="1">
        <f>IFERROR(__xludf.DUMMYFUNCTION("""COMPUTED_VALUE"""),0.0)</f>
        <v>0</v>
      </c>
      <c r="X93" s="1">
        <f>IFERROR(__xludf.DUMMYFUNCTION("""COMPUTED_VALUE"""),0.0)</f>
        <v>0</v>
      </c>
      <c r="Y93" s="1">
        <f>IFERROR(__xludf.DUMMYFUNCTION("""COMPUTED_VALUE"""),0.0)</f>
        <v>0</v>
      </c>
      <c r="AA93" s="50"/>
      <c r="AB93" s="1" t="str">
        <f>IFERROR(__xludf.DUMMYFUNCTION("""COMPUTED_VALUE"""),"X")</f>
        <v>X</v>
      </c>
      <c r="AC93" s="1"/>
      <c r="AD93" s="1"/>
      <c r="AE93" s="1"/>
      <c r="AF93" s="1"/>
      <c r="AG93" s="1"/>
      <c r="AH93" s="1"/>
      <c r="AI93" s="54"/>
      <c r="AJ93" s="1">
        <f>IFERROR(__xludf.DUMMYFUNCTION("""COMPUTED_VALUE"""),1.795)</f>
        <v>1.795</v>
      </c>
      <c r="AK93" s="1">
        <f>IFERROR(__xludf.DUMMYFUNCTION("""COMPUTED_VALUE"""),0.0)</f>
        <v>0</v>
      </c>
      <c r="AL93" s="1">
        <f>IFERROR(__xludf.DUMMYFUNCTION("""COMPUTED_VALUE"""),0.0)</f>
        <v>0</v>
      </c>
      <c r="AM93" s="1">
        <f>IFERROR(__xludf.DUMMYFUNCTION("""COMPUTED_VALUE"""),0.0)</f>
        <v>0</v>
      </c>
      <c r="AN93" s="1">
        <f>IFERROR(__xludf.DUMMYFUNCTION("""COMPUTED_VALUE"""),0.0)</f>
        <v>0</v>
      </c>
      <c r="AO93" s="1">
        <f>IFERROR(__xludf.DUMMYFUNCTION("""COMPUTED_VALUE"""),0.0)</f>
        <v>0</v>
      </c>
      <c r="AP93" s="1">
        <f>IFERROR(__xludf.DUMMYFUNCTION("""COMPUTED_VALUE"""),0.0)</f>
        <v>0</v>
      </c>
      <c r="AQ93" s="1">
        <f>IFERROR(__xludf.DUMMYFUNCTION("""COMPUTED_VALUE"""),0.0)</f>
        <v>0</v>
      </c>
      <c r="AT93" s="1"/>
      <c r="AU93" s="1"/>
      <c r="AV93" s="1"/>
      <c r="AW93" s="1" t="str">
        <f>IFERROR(__xludf.DUMMYFUNCTION("""COMPUTED_VALUE"""),"X")</f>
        <v>X</v>
      </c>
      <c r="AX93" s="1" t="str">
        <f>IFERROR(__xludf.DUMMYFUNCTION("""COMPUTED_VALUE"""),"X")</f>
        <v>X</v>
      </c>
      <c r="AY93" s="1"/>
      <c r="AZ93" s="1"/>
      <c r="BA93" s="1"/>
      <c r="BB93" s="1"/>
      <c r="BC93" s="54"/>
      <c r="BD93" s="1">
        <f>IFERROR(__xludf.DUMMYFUNCTION("""COMPUTED_VALUE"""),0.0)</f>
        <v>0</v>
      </c>
      <c r="BE93" s="1">
        <f>IFERROR(__xludf.DUMMYFUNCTION("""COMPUTED_VALUE"""),0.0)</f>
        <v>0</v>
      </c>
      <c r="BF93" s="1">
        <f>IFERROR(__xludf.DUMMYFUNCTION("""COMPUTED_VALUE"""),0.0)</f>
        <v>0</v>
      </c>
      <c r="BG93" s="1">
        <f>IFERROR(__xludf.DUMMYFUNCTION("""COMPUTED_VALUE"""),5.692499999999999)</f>
        <v>5.6925</v>
      </c>
      <c r="BH93" s="1">
        <f>IFERROR(__xludf.DUMMYFUNCTION("""COMPUTED_VALUE"""),5.834999999999999)</f>
        <v>5.835</v>
      </c>
      <c r="BI93" s="1">
        <f>IFERROR(__xludf.DUMMYFUNCTION("""COMPUTED_VALUE"""),0.0)</f>
        <v>0</v>
      </c>
      <c r="BJ93" s="1">
        <f>IFERROR(__xludf.DUMMYFUNCTION("""COMPUTED_VALUE"""),0.0)</f>
        <v>0</v>
      </c>
      <c r="BK93" s="1">
        <f>IFERROR(__xludf.DUMMYFUNCTION("""COMPUTED_VALUE"""),0.0)</f>
        <v>0</v>
      </c>
      <c r="BL93" s="1">
        <f>IFERROR(__xludf.DUMMYFUNCTION("""COMPUTED_VALUE"""),0.0)</f>
        <v>0</v>
      </c>
      <c r="BM93" s="1">
        <f>IFERROR(__xludf.DUMMYFUNCTION("""COMPUTED_VALUE"""),0.0)</f>
        <v>0</v>
      </c>
      <c r="BO93" s="52">
        <f t="shared" si="2"/>
        <v>4</v>
      </c>
      <c r="BP93" s="1">
        <f t="shared" si="3"/>
        <v>2</v>
      </c>
      <c r="BQ93" s="1">
        <f t="shared" si="4"/>
        <v>8</v>
      </c>
      <c r="BR93" s="54">
        <f t="shared" si="5"/>
        <v>14</v>
      </c>
      <c r="BS93" s="1">
        <f>IFS(N93="W", 'Round Bonuses'!$C$13, N93="X", 'Round Bonuses'!$C$12, M93="X", 'Round Bonuses'!$C$11, L93="X", 'Round Bonuses'!$C$10, K93="X", 'Round Bonuses'!$C$9, J93="X", 'Round Bonuses'!$C$8, I93="X", 'Round Bonuses'!$C$7, H93="X", 'Round Bonuses'!$C$6, G93="X", 'Round Bonuses'!$C$5, F93="X", 'Round Bonuses'!$C$4, E93="X", 'Round Bonuses'!$C$3, D93="X", 'Round Bonuses'!$C$3, TRUE, 0)</f>
        <v>1.2</v>
      </c>
      <c r="BT93" s="1">
        <f>IF(not(counta(D93:J93)), IFS(AI93="W", 'Round Bonuses'!$F$14, AI93="X", 'Round Bonuses'!$F$13, AH93="X", 'Round Bonuses'!$F$12, AG93="X", 'Round Bonuses'!$F$11, AF93="X", 'Round Bonuses'!$F$10, AE93="X", 'Round Bonuses'!$F$9, AD93="X", 'Round Bonuses'!$F$8, AC93="X", 'Round Bonuses'!$F$7, AB93="X", 'Round Bonuses'!$F$6, TRUE, 0), IF(AA93="X",'Round Bonuses'!$E$7, 0) +IF(AB93="X", 'Round Bonuses'!$E$6, 0)+if(AC93="X",'Round Bonuses'!$E$7, 0)+IF(AD93="X", 'Round Bonuses'!$E$8, 0)+IFS(AI93="W", 'Round Bonuses'!$G$14, AI93="X", 'Round Bonuses'!$G$13, AH93="X", 'Round Bonuses'!$G$12, AG93="X", 'Round Bonuses'!$G$11, AF93="X", 'Round Bonuses'!$G$10, AE93="X", 'Round Bonuses'!$G$9, TRUE, 0))</f>
        <v>0.45</v>
      </c>
      <c r="BU93" s="1">
        <f>IF(AND(not(counta(D93:I93)),not(counta(AB93:AD93))), IFS(BC93="W", 'Round Bonuses'!$J$14, BC93="X", 'Round Bonuses'!$J$13, BB93="X", 'Round Bonuses'!$J$12, BA93="X", 'Round Bonuses'!$J$11, AZ93="X", 'Round Bonuses'!$J$10, AY93="X", 'Round Bonuses'!$J$9, AX93="X", 'Round Bonuses'!$J$8, AW93="X", 'Round Bonuses'!$J$7, AV93="X", 'Round Bonuses'!$J$6, AU93="X", 'Round Bonuses'!$J$5, AT93="X", 'Round Bonuses'!$J$4, TRUE, 0), SWITCH(AS93, "P", 'Round Bonuses'!$I$4,"B", 'Round Bonuses'!$I$5, 0) +IF(AU93="X", 'Round Bonuses'!$I$5, 0)+IF(AV93="X", 'Round Bonuses'!$I$6, 0)+IF(AW93="X", 'Round Bonuses'!$I$7, 0)+IF(AX93="X", 'Round Bonuses'!$I$8, 0)+IFS(BC93="W", 'Round Bonuses'!$K$14, BC93="X", 'Round Bonuses'!$K$13, BB93="X", 'Round Bonuses'!$K$12, BA93="X", 'Round Bonuses'!$K$11, AZ93="X", 'Round Bonuses'!$K$10, AY93="X", 'Round Bonuses'!$K$9, TRUE, 0))</f>
        <v>1.5</v>
      </c>
      <c r="BV93" s="54">
        <f t="shared" si="6"/>
        <v>3.15</v>
      </c>
      <c r="BW93" s="1">
        <f t="shared" si="7"/>
        <v>21.66125</v>
      </c>
      <c r="BX93" s="57">
        <f t="shared" si="8"/>
        <v>4.697232143</v>
      </c>
      <c r="BZ93" s="58" t="str">
        <f t="shared" si="9"/>
        <v>Kairat</v>
      </c>
      <c r="CA93" s="1" t="str">
        <f t="shared" si="10"/>
        <v>Kazakhstan</v>
      </c>
      <c r="CB93" s="1">
        <f t="shared" si="11"/>
        <v>4.697232143</v>
      </c>
      <c r="CC93" s="1">
        <f t="shared" si="12"/>
        <v>14</v>
      </c>
      <c r="CD93" s="1" t="s">
        <v>272</v>
      </c>
      <c r="CE93" s="1" t="s">
        <v>86</v>
      </c>
      <c r="CF93" s="49">
        <v>4.183624999999999</v>
      </c>
      <c r="CG93" s="1">
        <v>10.0</v>
      </c>
      <c r="CH93" s="1">
        <f t="shared" si="16"/>
        <v>91</v>
      </c>
      <c r="CI93" s="1" t="str">
        <f t="shared" si="13"/>
        <v>Jablonec</v>
      </c>
      <c r="CJ93" s="49">
        <f t="shared" ref="CJ93:CK93" si="105">CF93</f>
        <v>4.183625</v>
      </c>
      <c r="CK93" s="1">
        <f t="shared" si="105"/>
        <v>10</v>
      </c>
      <c r="CO93" s="1" t="str">
        <f t="shared" si="15"/>
        <v>Czech Republic</v>
      </c>
    </row>
    <row r="94">
      <c r="A94" s="1" t="str">
        <f>'Strength Coefficients'!AJ93</f>
        <v>Kauno Žalgiris</v>
      </c>
      <c r="B94" s="1">
        <f>'Strength Coefficients'!AK93</f>
        <v>0.63</v>
      </c>
      <c r="C94" s="1" t="str">
        <f>'Strength Coefficients'!AL93</f>
        <v>Lithuania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52">
        <f>IFERROR(__xludf.DUMMYFUNCTION("""COMPUTED_VALUE"""),0.0)</f>
        <v>0</v>
      </c>
      <c r="P94" s="1">
        <f>IFERROR(__xludf.DUMMYFUNCTION("""COMPUTED_VALUE"""),0.0)</f>
        <v>0</v>
      </c>
      <c r="Q94" s="1">
        <f>IFERROR(__xludf.DUMMYFUNCTION("""COMPUTED_VALUE"""),0.0)</f>
        <v>0</v>
      </c>
      <c r="R94" s="1">
        <f>IFERROR(__xludf.DUMMYFUNCTION("""COMPUTED_VALUE"""),0.0)</f>
        <v>0</v>
      </c>
      <c r="S94" s="1">
        <f>IFERROR(__xludf.DUMMYFUNCTION("""COMPUTED_VALUE"""),0.0)</f>
        <v>0</v>
      </c>
      <c r="T94" s="1">
        <f>IFERROR(__xludf.DUMMYFUNCTION("""COMPUTED_VALUE"""),0.0)</f>
        <v>0</v>
      </c>
      <c r="U94" s="1">
        <f>IFERROR(__xludf.DUMMYFUNCTION("""COMPUTED_VALUE"""),0.0)</f>
        <v>0</v>
      </c>
      <c r="V94" s="1">
        <f>IFERROR(__xludf.DUMMYFUNCTION("""COMPUTED_VALUE"""),0.0)</f>
        <v>0</v>
      </c>
      <c r="W94" s="1">
        <f>IFERROR(__xludf.DUMMYFUNCTION("""COMPUTED_VALUE"""),0.0)</f>
        <v>0</v>
      </c>
      <c r="X94" s="1">
        <f>IFERROR(__xludf.DUMMYFUNCTION("""COMPUTED_VALUE"""),0.0)</f>
        <v>0</v>
      </c>
      <c r="Y94" s="1">
        <f>IFERROR(__xludf.DUMMYFUNCTION("""COMPUTED_VALUE"""),0.0)</f>
        <v>0</v>
      </c>
      <c r="AA94" s="50"/>
      <c r="AB94" s="1"/>
      <c r="AC94" s="1"/>
      <c r="AD94" s="1"/>
      <c r="AE94" s="1"/>
      <c r="AF94" s="1"/>
      <c r="AG94" s="1"/>
      <c r="AH94" s="1"/>
      <c r="AI94" s="54"/>
      <c r="AJ94" s="1">
        <f>IFERROR(__xludf.DUMMYFUNCTION("""COMPUTED_VALUE"""),0.0)</f>
        <v>0</v>
      </c>
      <c r="AK94" s="1">
        <f>IFERROR(__xludf.DUMMYFUNCTION("""COMPUTED_VALUE"""),0.0)</f>
        <v>0</v>
      </c>
      <c r="AL94" s="1">
        <f>IFERROR(__xludf.DUMMYFUNCTION("""COMPUTED_VALUE"""),0.0)</f>
        <v>0</v>
      </c>
      <c r="AM94" s="1">
        <f>IFERROR(__xludf.DUMMYFUNCTION("""COMPUTED_VALUE"""),0.0)</f>
        <v>0</v>
      </c>
      <c r="AN94" s="1">
        <f>IFERROR(__xludf.DUMMYFUNCTION("""COMPUTED_VALUE"""),0.0)</f>
        <v>0</v>
      </c>
      <c r="AO94" s="1">
        <f>IFERROR(__xludf.DUMMYFUNCTION("""COMPUTED_VALUE"""),0.0)</f>
        <v>0</v>
      </c>
      <c r="AP94" s="1">
        <f>IFERROR(__xludf.DUMMYFUNCTION("""COMPUTED_VALUE"""),0.0)</f>
        <v>0</v>
      </c>
      <c r="AQ94" s="1">
        <f>IFERROR(__xludf.DUMMYFUNCTION("""COMPUTED_VALUE"""),0.0)</f>
        <v>0</v>
      </c>
      <c r="AT94" s="1" t="str">
        <f>IFERROR(__xludf.DUMMYFUNCTION("""COMPUTED_VALUE"""),"X")</f>
        <v>X</v>
      </c>
      <c r="AU94" s="1" t="str">
        <f>IFERROR(__xludf.DUMMYFUNCTION("""COMPUTED_VALUE"""),"X")</f>
        <v>X</v>
      </c>
      <c r="AV94" s="1"/>
      <c r="AW94" s="1"/>
      <c r="AX94" s="1"/>
      <c r="AY94" s="1"/>
      <c r="AZ94" s="1"/>
      <c r="BA94" s="1"/>
      <c r="BB94" s="1"/>
      <c r="BC94" s="54"/>
      <c r="BD94" s="1">
        <f>IFERROR(__xludf.DUMMYFUNCTION("""COMPUTED_VALUE"""),3.125)</f>
        <v>3.125</v>
      </c>
      <c r="BE94" s="1">
        <f>IFERROR(__xludf.DUMMYFUNCTION("""COMPUTED_VALUE"""),-0.08499999999999996)</f>
        <v>-0.085</v>
      </c>
      <c r="BF94" s="1">
        <f>IFERROR(__xludf.DUMMYFUNCTION("""COMPUTED_VALUE"""),0.0)</f>
        <v>0</v>
      </c>
      <c r="BG94" s="1">
        <f>IFERROR(__xludf.DUMMYFUNCTION("""COMPUTED_VALUE"""),0.0)</f>
        <v>0</v>
      </c>
      <c r="BH94" s="1">
        <f>IFERROR(__xludf.DUMMYFUNCTION("""COMPUTED_VALUE"""),0.0)</f>
        <v>0</v>
      </c>
      <c r="BI94" s="1">
        <f>IFERROR(__xludf.DUMMYFUNCTION("""COMPUTED_VALUE"""),0.0)</f>
        <v>0</v>
      </c>
      <c r="BJ94" s="1">
        <f>IFERROR(__xludf.DUMMYFUNCTION("""COMPUTED_VALUE"""),0.0)</f>
        <v>0</v>
      </c>
      <c r="BK94" s="1">
        <f>IFERROR(__xludf.DUMMYFUNCTION("""COMPUTED_VALUE"""),0.0)</f>
        <v>0</v>
      </c>
      <c r="BL94" s="1">
        <f>IFERROR(__xludf.DUMMYFUNCTION("""COMPUTED_VALUE"""),0.0)</f>
        <v>0</v>
      </c>
      <c r="BM94" s="1">
        <f>IFERROR(__xludf.DUMMYFUNCTION("""COMPUTED_VALUE"""),0.0)</f>
        <v>0</v>
      </c>
      <c r="BO94" s="52">
        <f t="shared" si="2"/>
        <v>0</v>
      </c>
      <c r="BP94" s="1">
        <f t="shared" si="3"/>
        <v>0</v>
      </c>
      <c r="BQ94" s="1">
        <f t="shared" si="4"/>
        <v>4</v>
      </c>
      <c r="BR94" s="54">
        <f t="shared" si="5"/>
        <v>4</v>
      </c>
      <c r="BS94" s="1">
        <f>IFS(N94="W", 'Round Bonuses'!$C$13, N94="X", 'Round Bonuses'!$C$12, M94="X", 'Round Bonuses'!$C$11, L94="X", 'Round Bonuses'!$C$10, K94="X", 'Round Bonuses'!$C$9, J94="X", 'Round Bonuses'!$C$8, I94="X", 'Round Bonuses'!$C$7, H94="X", 'Round Bonuses'!$C$6, G94="X", 'Round Bonuses'!$C$5, F94="X", 'Round Bonuses'!$C$4, E94="X", 'Round Bonuses'!$C$3, D94="X", 'Round Bonuses'!$C$3, TRUE, 0)</f>
        <v>0</v>
      </c>
      <c r="BT94" s="1">
        <f>IF(not(counta(D94:J94)), IFS(AI94="W", 'Round Bonuses'!$F$14, AI94="X", 'Round Bonuses'!$F$13, AH94="X", 'Round Bonuses'!$F$12, AG94="X", 'Round Bonuses'!$F$11, AF94="X", 'Round Bonuses'!$F$10, AE94="X", 'Round Bonuses'!$F$9, AD94="X", 'Round Bonuses'!$F$8, AC94="X", 'Round Bonuses'!$F$7, AB94="X", 'Round Bonuses'!$F$6, TRUE, 0), IF(AA94="X",'Round Bonuses'!$E$7, 0) +IF(AB94="X", 'Round Bonuses'!$E$6, 0)+if(AC94="X",'Round Bonuses'!$E$7, 0)+IF(AD94="X", 'Round Bonuses'!$E$8, 0)+IFS(AI94="W", 'Round Bonuses'!$G$14, AI94="X", 'Round Bonuses'!$G$13, AH94="X", 'Round Bonuses'!$G$12, AG94="X", 'Round Bonuses'!$G$11, AF94="X", 'Round Bonuses'!$G$10, AE94="X", 'Round Bonuses'!$G$9, TRUE, 0))</f>
        <v>0</v>
      </c>
      <c r="BU94" s="1">
        <f>IF(AND(not(counta(D94:I94)),not(counta(AB94:AD94))), IFS(BC94="W", 'Round Bonuses'!$J$14, BC94="X", 'Round Bonuses'!$J$13, BB94="X", 'Round Bonuses'!$J$12, BA94="X", 'Round Bonuses'!$J$11, AZ94="X", 'Round Bonuses'!$J$10, AY94="X", 'Round Bonuses'!$J$9, AX94="X", 'Round Bonuses'!$J$8, AW94="X", 'Round Bonuses'!$J$7, AV94="X", 'Round Bonuses'!$J$6, AU94="X", 'Round Bonuses'!$J$5, AT94="X", 'Round Bonuses'!$J$4, TRUE, 0), SWITCH(AS94, "P", 'Round Bonuses'!$I$4,"B", 'Round Bonuses'!$I$5, 0) +IF(AU94="X", 'Round Bonuses'!$I$5, 0)+IF(AV94="X", 'Round Bonuses'!$I$6, 0)+IF(AW94="X", 'Round Bonuses'!$I$7, 0)+IF(AX94="X", 'Round Bonuses'!$I$8, 0)+IFS(BC94="W", 'Round Bonuses'!$K$14, BC94="X", 'Round Bonuses'!$K$13, BB94="X", 'Round Bonuses'!$K$12, BA94="X", 'Round Bonuses'!$K$11, AZ94="X", 'Round Bonuses'!$K$10, AY94="X", 'Round Bonuses'!$K$9, TRUE, 0))</f>
        <v>0.4</v>
      </c>
      <c r="BV94" s="54">
        <f t="shared" si="6"/>
        <v>0.4</v>
      </c>
      <c r="BW94" s="1">
        <f t="shared" si="7"/>
        <v>3.04</v>
      </c>
      <c r="BX94" s="57">
        <f t="shared" si="8"/>
        <v>1.16</v>
      </c>
      <c r="BZ94" s="58" t="str">
        <f t="shared" si="9"/>
        <v>Kauno Žalgiris</v>
      </c>
      <c r="CA94" s="1" t="str">
        <f t="shared" si="10"/>
        <v>Lithuania</v>
      </c>
      <c r="CB94" s="1">
        <f t="shared" si="11"/>
        <v>1.16</v>
      </c>
      <c r="CC94" s="1">
        <f t="shared" si="12"/>
        <v>4</v>
      </c>
      <c r="CD94" s="1" t="s">
        <v>435</v>
      </c>
      <c r="CE94" s="1" t="s">
        <v>139</v>
      </c>
      <c r="CF94" s="49">
        <v>4.1535714285714285</v>
      </c>
      <c r="CG94" s="1">
        <v>14.0</v>
      </c>
      <c r="CH94" s="1">
        <f t="shared" si="16"/>
        <v>92</v>
      </c>
      <c r="CI94" s="1" t="str">
        <f t="shared" si="13"/>
        <v>Lincoln Red Imps</v>
      </c>
      <c r="CJ94" s="49">
        <f t="shared" ref="CJ94:CK94" si="106">CF94</f>
        <v>4.153571429</v>
      </c>
      <c r="CK94" s="1">
        <f t="shared" si="106"/>
        <v>14</v>
      </c>
      <c r="CO94" s="1" t="str">
        <f t="shared" si="15"/>
        <v>Gibraltar</v>
      </c>
    </row>
    <row r="95">
      <c r="A95" s="1" t="str">
        <f>'Strength Coefficients'!AJ94</f>
        <v>Keşla</v>
      </c>
      <c r="B95" s="1">
        <f>'Strength Coefficients'!AK94</f>
        <v>0.72</v>
      </c>
      <c r="C95" s="1" t="str">
        <f>'Strength Coefficients'!AL94</f>
        <v>Azerbaijan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52">
        <f>IFERROR(__xludf.DUMMYFUNCTION("""COMPUTED_VALUE"""),0.0)</f>
        <v>0</v>
      </c>
      <c r="P95" s="1">
        <f>IFERROR(__xludf.DUMMYFUNCTION("""COMPUTED_VALUE"""),0.0)</f>
        <v>0</v>
      </c>
      <c r="Q95" s="1">
        <f>IFERROR(__xludf.DUMMYFUNCTION("""COMPUTED_VALUE"""),0.0)</f>
        <v>0</v>
      </c>
      <c r="R95" s="1">
        <f>IFERROR(__xludf.DUMMYFUNCTION("""COMPUTED_VALUE"""),0.0)</f>
        <v>0</v>
      </c>
      <c r="S95" s="1">
        <f>IFERROR(__xludf.DUMMYFUNCTION("""COMPUTED_VALUE"""),0.0)</f>
        <v>0</v>
      </c>
      <c r="T95" s="1">
        <f>IFERROR(__xludf.DUMMYFUNCTION("""COMPUTED_VALUE"""),0.0)</f>
        <v>0</v>
      </c>
      <c r="U95" s="1">
        <f>IFERROR(__xludf.DUMMYFUNCTION("""COMPUTED_VALUE"""),0.0)</f>
        <v>0</v>
      </c>
      <c r="V95" s="1">
        <f>IFERROR(__xludf.DUMMYFUNCTION("""COMPUTED_VALUE"""),0.0)</f>
        <v>0</v>
      </c>
      <c r="W95" s="1">
        <f>IFERROR(__xludf.DUMMYFUNCTION("""COMPUTED_VALUE"""),0.0)</f>
        <v>0</v>
      </c>
      <c r="X95" s="1">
        <f>IFERROR(__xludf.DUMMYFUNCTION("""COMPUTED_VALUE"""),0.0)</f>
        <v>0</v>
      </c>
      <c r="Y95" s="1">
        <f>IFERROR(__xludf.DUMMYFUNCTION("""COMPUTED_VALUE"""),0.0)</f>
        <v>0</v>
      </c>
      <c r="AA95" s="50"/>
      <c r="AB95" s="1"/>
      <c r="AC95" s="1"/>
      <c r="AD95" s="1"/>
      <c r="AE95" s="1"/>
      <c r="AF95" s="1"/>
      <c r="AG95" s="1"/>
      <c r="AH95" s="1"/>
      <c r="AI95" s="54"/>
      <c r="AJ95" s="1">
        <f>IFERROR(__xludf.DUMMYFUNCTION("""COMPUTED_VALUE"""),0.0)</f>
        <v>0</v>
      </c>
      <c r="AK95" s="1">
        <f>IFERROR(__xludf.DUMMYFUNCTION("""COMPUTED_VALUE"""),0.0)</f>
        <v>0</v>
      </c>
      <c r="AL95" s="1">
        <f>IFERROR(__xludf.DUMMYFUNCTION("""COMPUTED_VALUE"""),0.0)</f>
        <v>0</v>
      </c>
      <c r="AM95" s="1">
        <f>IFERROR(__xludf.DUMMYFUNCTION("""COMPUTED_VALUE"""),0.0)</f>
        <v>0</v>
      </c>
      <c r="AN95" s="1">
        <f>IFERROR(__xludf.DUMMYFUNCTION("""COMPUTED_VALUE"""),0.0)</f>
        <v>0</v>
      </c>
      <c r="AO95" s="1">
        <f>IFERROR(__xludf.DUMMYFUNCTION("""COMPUTED_VALUE"""),0.0)</f>
        <v>0</v>
      </c>
      <c r="AP95" s="1">
        <f>IFERROR(__xludf.DUMMYFUNCTION("""COMPUTED_VALUE"""),0.0)</f>
        <v>0</v>
      </c>
      <c r="AQ95" s="1">
        <f>IFERROR(__xludf.DUMMYFUNCTION("""COMPUTED_VALUE"""),0.0)</f>
        <v>0</v>
      </c>
      <c r="AT95" s="1"/>
      <c r="AU95" s="1" t="str">
        <f>IFERROR(__xludf.DUMMYFUNCTION("""COMPUTED_VALUE"""),"X")</f>
        <v>X</v>
      </c>
      <c r="AV95" s="1"/>
      <c r="AW95" s="1"/>
      <c r="AX95" s="1"/>
      <c r="AY95" s="1"/>
      <c r="AZ95" s="1"/>
      <c r="BA95" s="1"/>
      <c r="BB95" s="1"/>
      <c r="BC95" s="54"/>
      <c r="BD95" s="1">
        <f>IFERROR(__xludf.DUMMYFUNCTION("""COMPUTED_VALUE"""),0.0)</f>
        <v>0</v>
      </c>
      <c r="BE95" s="1">
        <f>IFERROR(__xludf.DUMMYFUNCTION("""COMPUTED_VALUE"""),1.1549999999999998)</f>
        <v>1.155</v>
      </c>
      <c r="BF95" s="1">
        <f>IFERROR(__xludf.DUMMYFUNCTION("""COMPUTED_VALUE"""),0.0)</f>
        <v>0</v>
      </c>
      <c r="BG95" s="1">
        <f>IFERROR(__xludf.DUMMYFUNCTION("""COMPUTED_VALUE"""),0.0)</f>
        <v>0</v>
      </c>
      <c r="BH95" s="1">
        <f>IFERROR(__xludf.DUMMYFUNCTION("""COMPUTED_VALUE"""),0.0)</f>
        <v>0</v>
      </c>
      <c r="BI95" s="1">
        <f>IFERROR(__xludf.DUMMYFUNCTION("""COMPUTED_VALUE"""),0.0)</f>
        <v>0</v>
      </c>
      <c r="BJ95" s="1">
        <f>IFERROR(__xludf.DUMMYFUNCTION("""COMPUTED_VALUE"""),0.0)</f>
        <v>0</v>
      </c>
      <c r="BK95" s="1">
        <f>IFERROR(__xludf.DUMMYFUNCTION("""COMPUTED_VALUE"""),0.0)</f>
        <v>0</v>
      </c>
      <c r="BL95" s="1">
        <f>IFERROR(__xludf.DUMMYFUNCTION("""COMPUTED_VALUE"""),0.0)</f>
        <v>0</v>
      </c>
      <c r="BM95" s="1">
        <f>IFERROR(__xludf.DUMMYFUNCTION("""COMPUTED_VALUE"""),0.0)</f>
        <v>0</v>
      </c>
      <c r="BO95" s="52">
        <f t="shared" si="2"/>
        <v>0</v>
      </c>
      <c r="BP95" s="1">
        <f t="shared" si="3"/>
        <v>0</v>
      </c>
      <c r="BQ95" s="1">
        <f t="shared" si="4"/>
        <v>2</v>
      </c>
      <c r="BR95" s="54">
        <f t="shared" si="5"/>
        <v>2</v>
      </c>
      <c r="BS95" s="1">
        <f>IFS(N95="W", 'Round Bonuses'!$C$13, N95="X", 'Round Bonuses'!$C$12, M95="X", 'Round Bonuses'!$C$11, L95="X", 'Round Bonuses'!$C$10, K95="X", 'Round Bonuses'!$C$9, J95="X", 'Round Bonuses'!$C$8, I95="X", 'Round Bonuses'!$C$7, H95="X", 'Round Bonuses'!$C$6, G95="X", 'Round Bonuses'!$C$5, F95="X", 'Round Bonuses'!$C$4, E95="X", 'Round Bonuses'!$C$3, D95="X", 'Round Bonuses'!$C$3, TRUE, 0)</f>
        <v>0</v>
      </c>
      <c r="BT95" s="1">
        <f>IF(not(counta(D95:J95)), IFS(AI95="W", 'Round Bonuses'!$F$14, AI95="X", 'Round Bonuses'!$F$13, AH95="X", 'Round Bonuses'!$F$12, AG95="X", 'Round Bonuses'!$F$11, AF95="X", 'Round Bonuses'!$F$10, AE95="X", 'Round Bonuses'!$F$9, AD95="X", 'Round Bonuses'!$F$8, AC95="X", 'Round Bonuses'!$F$7, AB95="X", 'Round Bonuses'!$F$6, TRUE, 0), IF(AA95="X",'Round Bonuses'!$E$7, 0) +IF(AB95="X", 'Round Bonuses'!$E$6, 0)+if(AC95="X",'Round Bonuses'!$E$7, 0)+IF(AD95="X", 'Round Bonuses'!$E$8, 0)+IFS(AI95="W", 'Round Bonuses'!$G$14, AI95="X", 'Round Bonuses'!$G$13, AH95="X", 'Round Bonuses'!$G$12, AG95="X", 'Round Bonuses'!$G$11, AF95="X", 'Round Bonuses'!$G$10, AE95="X", 'Round Bonuses'!$G$9, TRUE, 0))</f>
        <v>0</v>
      </c>
      <c r="BU95" s="1">
        <f>IF(AND(not(counta(D95:I95)),not(counta(AB95:AD95))), IFS(BC95="W", 'Round Bonuses'!$J$14, BC95="X", 'Round Bonuses'!$J$13, BB95="X", 'Round Bonuses'!$J$12, BA95="X", 'Round Bonuses'!$J$11, AZ95="X", 'Round Bonuses'!$J$10, AY95="X", 'Round Bonuses'!$J$9, AX95="X", 'Round Bonuses'!$J$8, AW95="X", 'Round Bonuses'!$J$7, AV95="X", 'Round Bonuses'!$J$6, AU95="X", 'Round Bonuses'!$J$5, AT95="X", 'Round Bonuses'!$J$4, TRUE, 0), SWITCH(AS95, "P", 'Round Bonuses'!$I$4,"B", 'Round Bonuses'!$I$5, 0) +IF(AU95="X", 'Round Bonuses'!$I$5, 0)+IF(AV95="X", 'Round Bonuses'!$I$6, 0)+IF(AW95="X", 'Round Bonuses'!$I$7, 0)+IF(AX95="X", 'Round Bonuses'!$I$8, 0)+IFS(BC95="W", 'Round Bonuses'!$K$14, BC95="X", 'Round Bonuses'!$K$13, BB95="X", 'Round Bonuses'!$K$12, BA95="X", 'Round Bonuses'!$K$11, AZ95="X", 'Round Bonuses'!$K$10, AY95="X", 'Round Bonuses'!$K$9, TRUE, 0))</f>
        <v>0.4</v>
      </c>
      <c r="BV95" s="54">
        <f t="shared" si="6"/>
        <v>0.4</v>
      </c>
      <c r="BW95" s="1">
        <f t="shared" si="7"/>
        <v>1.155</v>
      </c>
      <c r="BX95" s="57">
        <f t="shared" si="8"/>
        <v>0.9775</v>
      </c>
      <c r="BZ95" s="58" t="str">
        <f t="shared" si="9"/>
        <v>Keşla</v>
      </c>
      <c r="CA95" s="1" t="str">
        <f t="shared" si="10"/>
        <v>Azerbaijan</v>
      </c>
      <c r="CB95" s="1">
        <f t="shared" si="11"/>
        <v>0.9775</v>
      </c>
      <c r="CC95" s="1">
        <f t="shared" si="12"/>
        <v>2</v>
      </c>
      <c r="CD95" s="1" t="s">
        <v>587</v>
      </c>
      <c r="CE95" s="1" t="s">
        <v>84</v>
      </c>
      <c r="CF95" s="49">
        <v>4.07515625</v>
      </c>
      <c r="CG95" s="1">
        <v>8.0</v>
      </c>
      <c r="CH95" s="1">
        <f t="shared" si="16"/>
        <v>93</v>
      </c>
      <c r="CI95" s="1" t="str">
        <f t="shared" si="13"/>
        <v>Zorya Luhansk</v>
      </c>
      <c r="CJ95" s="49">
        <f t="shared" ref="CJ95:CK95" si="107">CF95</f>
        <v>4.07515625</v>
      </c>
      <c r="CK95" s="1">
        <f t="shared" si="107"/>
        <v>8</v>
      </c>
      <c r="CO95" s="1" t="str">
        <f t="shared" si="15"/>
        <v>Ukraine</v>
      </c>
    </row>
    <row r="96">
      <c r="A96" s="1" t="str">
        <f>'Strength Coefficients'!AJ95</f>
        <v>KÍ</v>
      </c>
      <c r="B96" s="1">
        <f>'Strength Coefficients'!AK95</f>
        <v>0.45</v>
      </c>
      <c r="C96" s="1" t="str">
        <f>'Strength Coefficients'!AL95</f>
        <v>Faroe Islands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52">
        <f>IFERROR(__xludf.DUMMYFUNCTION("""COMPUTED_VALUE"""),0.0)</f>
        <v>0</v>
      </c>
      <c r="P96" s="1">
        <f>IFERROR(__xludf.DUMMYFUNCTION("""COMPUTED_VALUE"""),0.0)</f>
        <v>0</v>
      </c>
      <c r="Q96" s="1">
        <f>IFERROR(__xludf.DUMMYFUNCTION("""COMPUTED_VALUE"""),0.0)</f>
        <v>0</v>
      </c>
      <c r="R96" s="1">
        <f>IFERROR(__xludf.DUMMYFUNCTION("""COMPUTED_VALUE"""),0.0)</f>
        <v>0</v>
      </c>
      <c r="S96" s="1">
        <f>IFERROR(__xludf.DUMMYFUNCTION("""COMPUTED_VALUE"""),0.0)</f>
        <v>0</v>
      </c>
      <c r="T96" s="1">
        <f>IFERROR(__xludf.DUMMYFUNCTION("""COMPUTED_VALUE"""),0.0)</f>
        <v>0</v>
      </c>
      <c r="U96" s="1">
        <f>IFERROR(__xludf.DUMMYFUNCTION("""COMPUTED_VALUE"""),0.0)</f>
        <v>0</v>
      </c>
      <c r="V96" s="1">
        <f>IFERROR(__xludf.DUMMYFUNCTION("""COMPUTED_VALUE"""),0.0)</f>
        <v>0</v>
      </c>
      <c r="W96" s="1">
        <f>IFERROR(__xludf.DUMMYFUNCTION("""COMPUTED_VALUE"""),0.0)</f>
        <v>0</v>
      </c>
      <c r="X96" s="1">
        <f>IFERROR(__xludf.DUMMYFUNCTION("""COMPUTED_VALUE"""),0.0)</f>
        <v>0</v>
      </c>
      <c r="Y96" s="1">
        <f>IFERROR(__xludf.DUMMYFUNCTION("""COMPUTED_VALUE"""),0.0)</f>
        <v>0</v>
      </c>
      <c r="AA96" s="50"/>
      <c r="AB96" s="1"/>
      <c r="AC96" s="1"/>
      <c r="AD96" s="1"/>
      <c r="AE96" s="1"/>
      <c r="AF96" s="1"/>
      <c r="AG96" s="1"/>
      <c r="AH96" s="1"/>
      <c r="AI96" s="54"/>
      <c r="AJ96" s="1">
        <f>IFERROR(__xludf.DUMMYFUNCTION("""COMPUTED_VALUE"""),0.0)</f>
        <v>0</v>
      </c>
      <c r="AK96" s="1">
        <f>IFERROR(__xludf.DUMMYFUNCTION("""COMPUTED_VALUE"""),0.0)</f>
        <v>0</v>
      </c>
      <c r="AL96" s="1">
        <f>IFERROR(__xludf.DUMMYFUNCTION("""COMPUTED_VALUE"""),0.0)</f>
        <v>0</v>
      </c>
      <c r="AM96" s="1">
        <f>IFERROR(__xludf.DUMMYFUNCTION("""COMPUTED_VALUE"""),0.0)</f>
        <v>0</v>
      </c>
      <c r="AN96" s="1">
        <f>IFERROR(__xludf.DUMMYFUNCTION("""COMPUTED_VALUE"""),0.0)</f>
        <v>0</v>
      </c>
      <c r="AO96" s="1">
        <f>IFERROR(__xludf.DUMMYFUNCTION("""COMPUTED_VALUE"""),0.0)</f>
        <v>0</v>
      </c>
      <c r="AP96" s="1">
        <f>IFERROR(__xludf.DUMMYFUNCTION("""COMPUTED_VALUE"""),0.0)</f>
        <v>0</v>
      </c>
      <c r="AQ96" s="1">
        <f>IFERROR(__xludf.DUMMYFUNCTION("""COMPUTED_VALUE"""),0.0)</f>
        <v>0</v>
      </c>
      <c r="AT96" s="1" t="str">
        <f>IFERROR(__xludf.DUMMYFUNCTION("""COMPUTED_VALUE"""),"X")</f>
        <v>X</v>
      </c>
      <c r="AU96" s="1"/>
      <c r="AV96" s="1"/>
      <c r="AW96" s="1"/>
      <c r="AX96" s="1"/>
      <c r="AY96" s="1"/>
      <c r="AZ96" s="1"/>
      <c r="BA96" s="1"/>
      <c r="BB96" s="1"/>
      <c r="BC96" s="54"/>
      <c r="BD96" s="1">
        <f>IFERROR(__xludf.DUMMYFUNCTION("""COMPUTED_VALUE"""),2.9275)</f>
        <v>2.9275</v>
      </c>
      <c r="BE96" s="1">
        <f>IFERROR(__xludf.DUMMYFUNCTION("""COMPUTED_VALUE"""),0.0)</f>
        <v>0</v>
      </c>
      <c r="BF96" s="1">
        <f>IFERROR(__xludf.DUMMYFUNCTION("""COMPUTED_VALUE"""),0.0)</f>
        <v>0</v>
      </c>
      <c r="BG96" s="1">
        <f>IFERROR(__xludf.DUMMYFUNCTION("""COMPUTED_VALUE"""),0.0)</f>
        <v>0</v>
      </c>
      <c r="BH96" s="1">
        <f>IFERROR(__xludf.DUMMYFUNCTION("""COMPUTED_VALUE"""),0.0)</f>
        <v>0</v>
      </c>
      <c r="BI96" s="1">
        <f>IFERROR(__xludf.DUMMYFUNCTION("""COMPUTED_VALUE"""),0.0)</f>
        <v>0</v>
      </c>
      <c r="BJ96" s="1">
        <f>IFERROR(__xludf.DUMMYFUNCTION("""COMPUTED_VALUE"""),0.0)</f>
        <v>0</v>
      </c>
      <c r="BK96" s="1">
        <f>IFERROR(__xludf.DUMMYFUNCTION("""COMPUTED_VALUE"""),0.0)</f>
        <v>0</v>
      </c>
      <c r="BL96" s="1">
        <f>IFERROR(__xludf.DUMMYFUNCTION("""COMPUTED_VALUE"""),0.0)</f>
        <v>0</v>
      </c>
      <c r="BM96" s="1">
        <f>IFERROR(__xludf.DUMMYFUNCTION("""COMPUTED_VALUE"""),0.0)</f>
        <v>0</v>
      </c>
      <c r="BO96" s="52">
        <f t="shared" si="2"/>
        <v>0</v>
      </c>
      <c r="BP96" s="1">
        <f t="shared" si="3"/>
        <v>0</v>
      </c>
      <c r="BQ96" s="1">
        <f t="shared" si="4"/>
        <v>2</v>
      </c>
      <c r="BR96" s="54">
        <f t="shared" si="5"/>
        <v>2</v>
      </c>
      <c r="BS96" s="1">
        <f>IFS(N96="W", 'Round Bonuses'!$C$13, N96="X", 'Round Bonuses'!$C$12, M96="X", 'Round Bonuses'!$C$11, L96="X", 'Round Bonuses'!$C$10, K96="X", 'Round Bonuses'!$C$9, J96="X", 'Round Bonuses'!$C$8, I96="X", 'Round Bonuses'!$C$7, H96="X", 'Round Bonuses'!$C$6, G96="X", 'Round Bonuses'!$C$5, F96="X", 'Round Bonuses'!$C$4, E96="X", 'Round Bonuses'!$C$3, D96="X", 'Round Bonuses'!$C$3, TRUE, 0)</f>
        <v>0</v>
      </c>
      <c r="BT96" s="1">
        <f>IF(not(counta(D96:J96)), IFS(AI96="W", 'Round Bonuses'!$F$14, AI96="X", 'Round Bonuses'!$F$13, AH96="X", 'Round Bonuses'!$F$12, AG96="X", 'Round Bonuses'!$F$11, AF96="X", 'Round Bonuses'!$F$10, AE96="X", 'Round Bonuses'!$F$9, AD96="X", 'Round Bonuses'!$F$8, AC96="X", 'Round Bonuses'!$F$7, AB96="X", 'Round Bonuses'!$F$6, TRUE, 0), IF(AA96="X",'Round Bonuses'!$E$7, 0) +IF(AB96="X", 'Round Bonuses'!$E$6, 0)+if(AC96="X",'Round Bonuses'!$E$7, 0)+IF(AD96="X", 'Round Bonuses'!$E$8, 0)+IFS(AI96="W", 'Round Bonuses'!$G$14, AI96="X", 'Round Bonuses'!$G$13, AH96="X", 'Round Bonuses'!$G$12, AG96="X", 'Round Bonuses'!$G$11, AF96="X", 'Round Bonuses'!$G$10, AE96="X", 'Round Bonuses'!$G$9, TRUE, 0))</f>
        <v>0</v>
      </c>
      <c r="BU96" s="1">
        <f>IF(AND(not(counta(D96:I96)),not(counta(AB96:AD96))), IFS(BC96="W", 'Round Bonuses'!$J$14, BC96="X", 'Round Bonuses'!$J$13, BB96="X", 'Round Bonuses'!$J$12, BA96="X", 'Round Bonuses'!$J$11, AZ96="X", 'Round Bonuses'!$J$10, AY96="X", 'Round Bonuses'!$J$9, AX96="X", 'Round Bonuses'!$J$8, AW96="X", 'Round Bonuses'!$J$7, AV96="X", 'Round Bonuses'!$J$6, AU96="X", 'Round Bonuses'!$J$5, AT96="X", 'Round Bonuses'!$J$4, TRUE, 0), SWITCH(AS96, "P", 'Round Bonuses'!$I$4,"B", 'Round Bonuses'!$I$5, 0) +IF(AU96="X", 'Round Bonuses'!$I$5, 0)+IF(AV96="X", 'Round Bonuses'!$I$6, 0)+IF(AW96="X", 'Round Bonuses'!$I$7, 0)+IF(AX96="X", 'Round Bonuses'!$I$8, 0)+IFS(BC96="W", 'Round Bonuses'!$K$14, BC96="X", 'Round Bonuses'!$K$13, BB96="X", 'Round Bonuses'!$K$12, BA96="X", 'Round Bonuses'!$K$11, AZ96="X", 'Round Bonuses'!$K$10, AY96="X", 'Round Bonuses'!$K$9, TRUE, 0))</f>
        <v>0.2</v>
      </c>
      <c r="BV96" s="54">
        <f t="shared" si="6"/>
        <v>0.2</v>
      </c>
      <c r="BW96" s="1">
        <f t="shared" si="7"/>
        <v>2.9275</v>
      </c>
      <c r="BX96" s="57">
        <f t="shared" si="8"/>
        <v>1.66375</v>
      </c>
      <c r="BZ96" s="58" t="str">
        <f t="shared" si="9"/>
        <v>KÍ</v>
      </c>
      <c r="CA96" s="1" t="str">
        <f t="shared" si="10"/>
        <v>Faroe Islands</v>
      </c>
      <c r="CB96" s="1">
        <f t="shared" si="11"/>
        <v>1.66375</v>
      </c>
      <c r="CC96" s="1">
        <f t="shared" si="12"/>
        <v>2</v>
      </c>
      <c r="CD96" s="1" t="s">
        <v>287</v>
      </c>
      <c r="CE96" s="1" t="s">
        <v>17</v>
      </c>
      <c r="CF96" s="49">
        <v>4.07328125</v>
      </c>
      <c r="CG96" s="1">
        <v>8.0</v>
      </c>
      <c r="CH96" s="1">
        <f t="shared" si="16"/>
        <v>94</v>
      </c>
      <c r="CI96" s="1" t="str">
        <f t="shared" si="13"/>
        <v>Tottenham Hotspur</v>
      </c>
      <c r="CJ96" s="49">
        <f t="shared" ref="CJ96:CK96" si="108">CF96</f>
        <v>4.07328125</v>
      </c>
      <c r="CK96" s="1">
        <f t="shared" si="108"/>
        <v>8</v>
      </c>
      <c r="CO96" s="1" t="str">
        <f t="shared" si="15"/>
        <v>England</v>
      </c>
    </row>
    <row r="97">
      <c r="A97" s="1" t="str">
        <f>'Strength Coefficients'!AJ96</f>
        <v>Kolos Kovalivka</v>
      </c>
      <c r="B97" s="1">
        <f>'Strength Coefficients'!AK96</f>
        <v>0.88</v>
      </c>
      <c r="C97" s="1" t="str">
        <f>'Strength Coefficients'!AL96</f>
        <v>Ukraine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52">
        <f>IFERROR(__xludf.DUMMYFUNCTION("""COMPUTED_VALUE"""),0.0)</f>
        <v>0</v>
      </c>
      <c r="P97" s="1">
        <f>IFERROR(__xludf.DUMMYFUNCTION("""COMPUTED_VALUE"""),0.0)</f>
        <v>0</v>
      </c>
      <c r="Q97" s="1">
        <f>IFERROR(__xludf.DUMMYFUNCTION("""COMPUTED_VALUE"""),0.0)</f>
        <v>0</v>
      </c>
      <c r="R97" s="1">
        <f>IFERROR(__xludf.DUMMYFUNCTION("""COMPUTED_VALUE"""),0.0)</f>
        <v>0</v>
      </c>
      <c r="S97" s="1">
        <f>IFERROR(__xludf.DUMMYFUNCTION("""COMPUTED_VALUE"""),0.0)</f>
        <v>0</v>
      </c>
      <c r="T97" s="1">
        <f>IFERROR(__xludf.DUMMYFUNCTION("""COMPUTED_VALUE"""),0.0)</f>
        <v>0</v>
      </c>
      <c r="U97" s="1">
        <f>IFERROR(__xludf.DUMMYFUNCTION("""COMPUTED_VALUE"""),0.0)</f>
        <v>0</v>
      </c>
      <c r="V97" s="1">
        <f>IFERROR(__xludf.DUMMYFUNCTION("""COMPUTED_VALUE"""),0.0)</f>
        <v>0</v>
      </c>
      <c r="W97" s="1">
        <f>IFERROR(__xludf.DUMMYFUNCTION("""COMPUTED_VALUE"""),0.0)</f>
        <v>0</v>
      </c>
      <c r="X97" s="1">
        <f>IFERROR(__xludf.DUMMYFUNCTION("""COMPUTED_VALUE"""),0.0)</f>
        <v>0</v>
      </c>
      <c r="Y97" s="1">
        <f>IFERROR(__xludf.DUMMYFUNCTION("""COMPUTED_VALUE"""),0.0)</f>
        <v>0</v>
      </c>
      <c r="AA97" s="50"/>
      <c r="AB97" s="1"/>
      <c r="AC97" s="1"/>
      <c r="AD97" s="1"/>
      <c r="AE97" s="1"/>
      <c r="AF97" s="1"/>
      <c r="AG97" s="1"/>
      <c r="AH97" s="1"/>
      <c r="AI97" s="54"/>
      <c r="AJ97" s="1">
        <f>IFERROR(__xludf.DUMMYFUNCTION("""COMPUTED_VALUE"""),0.0)</f>
        <v>0</v>
      </c>
      <c r="AK97" s="1">
        <f>IFERROR(__xludf.DUMMYFUNCTION("""COMPUTED_VALUE"""),0.0)</f>
        <v>0</v>
      </c>
      <c r="AL97" s="1">
        <f>IFERROR(__xludf.DUMMYFUNCTION("""COMPUTED_VALUE"""),0.0)</f>
        <v>0</v>
      </c>
      <c r="AM97" s="1">
        <f>IFERROR(__xludf.DUMMYFUNCTION("""COMPUTED_VALUE"""),0.0)</f>
        <v>0</v>
      </c>
      <c r="AN97" s="1">
        <f>IFERROR(__xludf.DUMMYFUNCTION("""COMPUTED_VALUE"""),0.0)</f>
        <v>0</v>
      </c>
      <c r="AO97" s="1">
        <f>IFERROR(__xludf.DUMMYFUNCTION("""COMPUTED_VALUE"""),0.0)</f>
        <v>0</v>
      </c>
      <c r="AP97" s="1">
        <f>IFERROR(__xludf.DUMMYFUNCTION("""COMPUTED_VALUE"""),0.0)</f>
        <v>0</v>
      </c>
      <c r="AQ97" s="1">
        <f>IFERROR(__xludf.DUMMYFUNCTION("""COMPUTED_VALUE"""),0.0)</f>
        <v>0</v>
      </c>
      <c r="AT97" s="1"/>
      <c r="AU97" s="1"/>
      <c r="AV97" s="1" t="str">
        <f>IFERROR(__xludf.DUMMYFUNCTION("""COMPUTED_VALUE"""),"X")</f>
        <v>X</v>
      </c>
      <c r="AW97" s="1"/>
      <c r="AX97" s="1"/>
      <c r="AY97" s="1"/>
      <c r="AZ97" s="1"/>
      <c r="BA97" s="1"/>
      <c r="BB97" s="1"/>
      <c r="BC97" s="54"/>
      <c r="BD97" s="1">
        <f>IFERROR(__xludf.DUMMYFUNCTION("""COMPUTED_VALUE"""),0.0)</f>
        <v>0</v>
      </c>
      <c r="BE97" s="1">
        <f>IFERROR(__xludf.DUMMYFUNCTION("""COMPUTED_VALUE"""),0.0)</f>
        <v>0</v>
      </c>
      <c r="BF97" s="1">
        <f>IFERROR(__xludf.DUMMYFUNCTION("""COMPUTED_VALUE"""),2.92)</f>
        <v>2.92</v>
      </c>
      <c r="BG97" s="1">
        <f>IFERROR(__xludf.DUMMYFUNCTION("""COMPUTED_VALUE"""),0.0)</f>
        <v>0</v>
      </c>
      <c r="BH97" s="1">
        <f>IFERROR(__xludf.DUMMYFUNCTION("""COMPUTED_VALUE"""),0.0)</f>
        <v>0</v>
      </c>
      <c r="BI97" s="1">
        <f>IFERROR(__xludf.DUMMYFUNCTION("""COMPUTED_VALUE"""),0.0)</f>
        <v>0</v>
      </c>
      <c r="BJ97" s="1">
        <f>IFERROR(__xludf.DUMMYFUNCTION("""COMPUTED_VALUE"""),0.0)</f>
        <v>0</v>
      </c>
      <c r="BK97" s="1">
        <f>IFERROR(__xludf.DUMMYFUNCTION("""COMPUTED_VALUE"""),0.0)</f>
        <v>0</v>
      </c>
      <c r="BL97" s="1">
        <f>IFERROR(__xludf.DUMMYFUNCTION("""COMPUTED_VALUE"""),0.0)</f>
        <v>0</v>
      </c>
      <c r="BM97" s="1">
        <f>IFERROR(__xludf.DUMMYFUNCTION("""COMPUTED_VALUE"""),0.0)</f>
        <v>0</v>
      </c>
      <c r="BO97" s="52">
        <f t="shared" si="2"/>
        <v>0</v>
      </c>
      <c r="BP97" s="1">
        <f t="shared" si="3"/>
        <v>0</v>
      </c>
      <c r="BQ97" s="1">
        <f t="shared" si="4"/>
        <v>2</v>
      </c>
      <c r="BR97" s="54">
        <f t="shared" si="5"/>
        <v>2</v>
      </c>
      <c r="BS97" s="1">
        <f>IFS(N97="W", 'Round Bonuses'!$C$13, N97="X", 'Round Bonuses'!$C$12, M97="X", 'Round Bonuses'!$C$11, L97="X", 'Round Bonuses'!$C$10, K97="X", 'Round Bonuses'!$C$9, J97="X", 'Round Bonuses'!$C$8, I97="X", 'Round Bonuses'!$C$7, H97="X", 'Round Bonuses'!$C$6, G97="X", 'Round Bonuses'!$C$5, F97="X", 'Round Bonuses'!$C$4, E97="X", 'Round Bonuses'!$C$3, D97="X", 'Round Bonuses'!$C$3, TRUE, 0)</f>
        <v>0</v>
      </c>
      <c r="BT97" s="1">
        <f>IF(not(counta(D97:J97)), IFS(AI97="W", 'Round Bonuses'!$F$14, AI97="X", 'Round Bonuses'!$F$13, AH97="X", 'Round Bonuses'!$F$12, AG97="X", 'Round Bonuses'!$F$11, AF97="X", 'Round Bonuses'!$F$10, AE97="X", 'Round Bonuses'!$F$9, AD97="X", 'Round Bonuses'!$F$8, AC97="X", 'Round Bonuses'!$F$7, AB97="X", 'Round Bonuses'!$F$6, TRUE, 0), IF(AA97="X",'Round Bonuses'!$E$7, 0) +IF(AB97="X", 'Round Bonuses'!$E$6, 0)+if(AC97="X",'Round Bonuses'!$E$7, 0)+IF(AD97="X", 'Round Bonuses'!$E$8, 0)+IFS(AI97="W", 'Round Bonuses'!$G$14, AI97="X", 'Round Bonuses'!$G$13, AH97="X", 'Round Bonuses'!$G$12, AG97="X", 'Round Bonuses'!$G$11, AF97="X", 'Round Bonuses'!$G$10, AE97="X", 'Round Bonuses'!$G$9, TRUE, 0))</f>
        <v>0</v>
      </c>
      <c r="BU97" s="1">
        <f>IF(AND(not(counta(D97:I97)),not(counta(AB97:AD97))), IFS(BC97="W", 'Round Bonuses'!$J$14, BC97="X", 'Round Bonuses'!$J$13, BB97="X", 'Round Bonuses'!$J$12, BA97="X", 'Round Bonuses'!$J$11, AZ97="X", 'Round Bonuses'!$J$10, AY97="X", 'Round Bonuses'!$J$9, AX97="X", 'Round Bonuses'!$J$8, AW97="X", 'Round Bonuses'!$J$7, AV97="X", 'Round Bonuses'!$J$6, AU97="X", 'Round Bonuses'!$J$5, AT97="X", 'Round Bonuses'!$J$4, TRUE, 0), SWITCH(AS97, "P", 'Round Bonuses'!$I$4,"B", 'Round Bonuses'!$I$5, 0) +IF(AU97="X", 'Round Bonuses'!$I$5, 0)+IF(AV97="X", 'Round Bonuses'!$I$6, 0)+IF(AW97="X", 'Round Bonuses'!$I$7, 0)+IF(AX97="X", 'Round Bonuses'!$I$8, 0)+IFS(BC97="W", 'Round Bonuses'!$K$14, BC97="X", 'Round Bonuses'!$K$13, BB97="X", 'Round Bonuses'!$K$12, BA97="X", 'Round Bonuses'!$K$11, AZ97="X", 'Round Bonuses'!$K$10, AY97="X", 'Round Bonuses'!$K$9, TRUE, 0))</f>
        <v>0.7</v>
      </c>
      <c r="BV97" s="54">
        <f t="shared" si="6"/>
        <v>0.7</v>
      </c>
      <c r="BW97" s="1">
        <f t="shared" si="7"/>
        <v>2.92</v>
      </c>
      <c r="BX97" s="57">
        <f t="shared" si="8"/>
        <v>2.16</v>
      </c>
      <c r="BZ97" s="58" t="str">
        <f t="shared" si="9"/>
        <v>Kolos Kovalivka</v>
      </c>
      <c r="CA97" s="1" t="str">
        <f t="shared" si="10"/>
        <v>Ukraine</v>
      </c>
      <c r="CB97" s="1">
        <f t="shared" si="11"/>
        <v>2.16</v>
      </c>
      <c r="CC97" s="1">
        <f t="shared" si="12"/>
        <v>2</v>
      </c>
      <c r="CD97" s="1" t="s">
        <v>420</v>
      </c>
      <c r="CE97" s="1" t="s">
        <v>39</v>
      </c>
      <c r="CF97" s="49">
        <v>3.9206250000000002</v>
      </c>
      <c r="CG97" s="1">
        <v>8.0</v>
      </c>
      <c r="CH97" s="1">
        <f t="shared" si="16"/>
        <v>95</v>
      </c>
      <c r="CI97" s="1" t="str">
        <f t="shared" si="13"/>
        <v>Union Berlin</v>
      </c>
      <c r="CJ97" s="49">
        <f t="shared" ref="CJ97:CK97" si="109">CF97</f>
        <v>3.920625</v>
      </c>
      <c r="CK97" s="1">
        <f t="shared" si="109"/>
        <v>8</v>
      </c>
      <c r="CO97" s="1" t="str">
        <f t="shared" si="15"/>
        <v>Germany</v>
      </c>
    </row>
    <row r="98">
      <c r="A98" s="1" t="str">
        <f>'Strength Coefficients'!AJ97</f>
        <v>KuPS</v>
      </c>
      <c r="B98" s="1">
        <f>'Strength Coefficients'!AK97</f>
        <v>0.55</v>
      </c>
      <c r="C98" s="1" t="str">
        <f>'Strength Coefficients'!AL97</f>
        <v>Finland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52">
        <f>IFERROR(__xludf.DUMMYFUNCTION("""COMPUTED_VALUE"""),0.0)</f>
        <v>0</v>
      </c>
      <c r="P98" s="1">
        <f>IFERROR(__xludf.DUMMYFUNCTION("""COMPUTED_VALUE"""),0.0)</f>
        <v>0</v>
      </c>
      <c r="Q98" s="1">
        <f>IFERROR(__xludf.DUMMYFUNCTION("""COMPUTED_VALUE"""),0.0)</f>
        <v>0</v>
      </c>
      <c r="R98" s="1">
        <f>IFERROR(__xludf.DUMMYFUNCTION("""COMPUTED_VALUE"""),0.0)</f>
        <v>0</v>
      </c>
      <c r="S98" s="1">
        <f>IFERROR(__xludf.DUMMYFUNCTION("""COMPUTED_VALUE"""),0.0)</f>
        <v>0</v>
      </c>
      <c r="T98" s="1">
        <f>IFERROR(__xludf.DUMMYFUNCTION("""COMPUTED_VALUE"""),0.0)</f>
        <v>0</v>
      </c>
      <c r="U98" s="1">
        <f>IFERROR(__xludf.DUMMYFUNCTION("""COMPUTED_VALUE"""),0.0)</f>
        <v>0</v>
      </c>
      <c r="V98" s="1">
        <f>IFERROR(__xludf.DUMMYFUNCTION("""COMPUTED_VALUE"""),0.0)</f>
        <v>0</v>
      </c>
      <c r="W98" s="1">
        <f>IFERROR(__xludf.DUMMYFUNCTION("""COMPUTED_VALUE"""),0.0)</f>
        <v>0</v>
      </c>
      <c r="X98" s="1">
        <f>IFERROR(__xludf.DUMMYFUNCTION("""COMPUTED_VALUE"""),0.0)</f>
        <v>0</v>
      </c>
      <c r="Y98" s="1">
        <f>IFERROR(__xludf.DUMMYFUNCTION("""COMPUTED_VALUE"""),0.0)</f>
        <v>0</v>
      </c>
      <c r="AA98" s="50"/>
      <c r="AB98" s="1"/>
      <c r="AC98" s="1"/>
      <c r="AD98" s="1"/>
      <c r="AE98" s="1"/>
      <c r="AF98" s="1"/>
      <c r="AG98" s="1"/>
      <c r="AH98" s="1"/>
      <c r="AI98" s="54"/>
      <c r="AJ98" s="1">
        <f>IFERROR(__xludf.DUMMYFUNCTION("""COMPUTED_VALUE"""),0.0)</f>
        <v>0</v>
      </c>
      <c r="AK98" s="1">
        <f>IFERROR(__xludf.DUMMYFUNCTION("""COMPUTED_VALUE"""),0.0)</f>
        <v>0</v>
      </c>
      <c r="AL98" s="1">
        <f>IFERROR(__xludf.DUMMYFUNCTION("""COMPUTED_VALUE"""),0.0)</f>
        <v>0</v>
      </c>
      <c r="AM98" s="1">
        <f>IFERROR(__xludf.DUMMYFUNCTION("""COMPUTED_VALUE"""),0.0)</f>
        <v>0</v>
      </c>
      <c r="AN98" s="1">
        <f>IFERROR(__xludf.DUMMYFUNCTION("""COMPUTED_VALUE"""),0.0)</f>
        <v>0</v>
      </c>
      <c r="AO98" s="1">
        <f>IFERROR(__xludf.DUMMYFUNCTION("""COMPUTED_VALUE"""),0.0)</f>
        <v>0</v>
      </c>
      <c r="AP98" s="1">
        <f>IFERROR(__xludf.DUMMYFUNCTION("""COMPUTED_VALUE"""),0.0)</f>
        <v>0</v>
      </c>
      <c r="AQ98" s="1">
        <f>IFERROR(__xludf.DUMMYFUNCTION("""COMPUTED_VALUE"""),0.0)</f>
        <v>0</v>
      </c>
      <c r="AT98" s="1" t="str">
        <f>IFERROR(__xludf.DUMMYFUNCTION("""COMPUTED_VALUE"""),"X")</f>
        <v>X</v>
      </c>
      <c r="AU98" s="1" t="str">
        <f>IFERROR(__xludf.DUMMYFUNCTION("""COMPUTED_VALUE"""),"X")</f>
        <v>X</v>
      </c>
      <c r="AV98" s="1" t="str">
        <f>IFERROR(__xludf.DUMMYFUNCTION("""COMPUTED_VALUE"""),"X")</f>
        <v>X</v>
      </c>
      <c r="AW98" s="1" t="str">
        <f>IFERROR(__xludf.DUMMYFUNCTION("""COMPUTED_VALUE"""),"X")</f>
        <v>X</v>
      </c>
      <c r="AX98" s="1"/>
      <c r="AY98" s="1"/>
      <c r="AZ98" s="1"/>
      <c r="BA98" s="1"/>
      <c r="BB98" s="1"/>
      <c r="BC98" s="54"/>
      <c r="BD98" s="1">
        <f>IFERROR(__xludf.DUMMYFUNCTION("""COMPUTED_VALUE"""),3.4187499999999997)</f>
        <v>3.41875</v>
      </c>
      <c r="BE98" s="1">
        <f>IFERROR(__xludf.DUMMYFUNCTION("""COMPUTED_VALUE"""),5.32875)</f>
        <v>5.32875</v>
      </c>
      <c r="BF98" s="1">
        <f>IFERROR(__xludf.DUMMYFUNCTION("""COMPUTED_VALUE"""),4.532500000000001)</f>
        <v>4.5325</v>
      </c>
      <c r="BG98" s="1">
        <f>IFERROR(__xludf.DUMMYFUNCTION("""COMPUTED_VALUE"""),2.2299999999999995)</f>
        <v>2.23</v>
      </c>
      <c r="BH98" s="1">
        <f>IFERROR(__xludf.DUMMYFUNCTION("""COMPUTED_VALUE"""),0.0)</f>
        <v>0</v>
      </c>
      <c r="BI98" s="1">
        <f>IFERROR(__xludf.DUMMYFUNCTION("""COMPUTED_VALUE"""),0.0)</f>
        <v>0</v>
      </c>
      <c r="BJ98" s="1">
        <f>IFERROR(__xludf.DUMMYFUNCTION("""COMPUTED_VALUE"""),0.0)</f>
        <v>0</v>
      </c>
      <c r="BK98" s="1">
        <f>IFERROR(__xludf.DUMMYFUNCTION("""COMPUTED_VALUE"""),0.0)</f>
        <v>0</v>
      </c>
      <c r="BL98" s="1">
        <f>IFERROR(__xludf.DUMMYFUNCTION("""COMPUTED_VALUE"""),0.0)</f>
        <v>0</v>
      </c>
      <c r="BM98" s="1">
        <f>IFERROR(__xludf.DUMMYFUNCTION("""COMPUTED_VALUE"""),0.0)</f>
        <v>0</v>
      </c>
      <c r="BO98" s="52">
        <f t="shared" si="2"/>
        <v>0</v>
      </c>
      <c r="BP98" s="1">
        <f t="shared" si="3"/>
        <v>0</v>
      </c>
      <c r="BQ98" s="1">
        <f t="shared" si="4"/>
        <v>8</v>
      </c>
      <c r="BR98" s="54">
        <f t="shared" si="5"/>
        <v>8</v>
      </c>
      <c r="BS98" s="1">
        <f>IFS(N98="W", 'Round Bonuses'!$C$13, N98="X", 'Round Bonuses'!$C$12, M98="X", 'Round Bonuses'!$C$11, L98="X", 'Round Bonuses'!$C$10, K98="X", 'Round Bonuses'!$C$9, J98="X", 'Round Bonuses'!$C$8, I98="X", 'Round Bonuses'!$C$7, H98="X", 'Round Bonuses'!$C$6, G98="X", 'Round Bonuses'!$C$5, F98="X", 'Round Bonuses'!$C$4, E98="X", 'Round Bonuses'!$C$3, D98="X", 'Round Bonuses'!$C$3, TRUE, 0)</f>
        <v>0</v>
      </c>
      <c r="BT98" s="1">
        <f>IF(not(counta(D98:J98)), IFS(AI98="W", 'Round Bonuses'!$F$14, AI98="X", 'Round Bonuses'!$F$13, AH98="X", 'Round Bonuses'!$F$12, AG98="X", 'Round Bonuses'!$F$11, AF98="X", 'Round Bonuses'!$F$10, AE98="X", 'Round Bonuses'!$F$9, AD98="X", 'Round Bonuses'!$F$8, AC98="X", 'Round Bonuses'!$F$7, AB98="X", 'Round Bonuses'!$F$6, TRUE, 0), IF(AA98="X",'Round Bonuses'!$E$7, 0) +IF(AB98="X", 'Round Bonuses'!$E$6, 0)+if(AC98="X",'Round Bonuses'!$E$7, 0)+IF(AD98="X", 'Round Bonuses'!$E$8, 0)+IFS(AI98="W", 'Round Bonuses'!$G$14, AI98="X", 'Round Bonuses'!$G$13, AH98="X", 'Round Bonuses'!$G$12, AG98="X", 'Round Bonuses'!$G$11, AF98="X", 'Round Bonuses'!$G$10, AE98="X", 'Round Bonuses'!$G$9, TRUE, 0))</f>
        <v>0</v>
      </c>
      <c r="BU98" s="1">
        <f>IF(AND(not(counta(D98:I98)),not(counta(AB98:AD98))), IFS(BC98="W", 'Round Bonuses'!$J$14, BC98="X", 'Round Bonuses'!$J$13, BB98="X", 'Round Bonuses'!$J$12, BA98="X", 'Round Bonuses'!$J$11, AZ98="X", 'Round Bonuses'!$J$10, AY98="X", 'Round Bonuses'!$J$9, AX98="X", 'Round Bonuses'!$J$8, AW98="X", 'Round Bonuses'!$J$7, AV98="X", 'Round Bonuses'!$J$6, AU98="X", 'Round Bonuses'!$J$5, AT98="X", 'Round Bonuses'!$J$4, TRUE, 0), SWITCH(AS98, "P", 'Round Bonuses'!$I$4,"B", 'Round Bonuses'!$I$5, 0) +IF(AU98="X", 'Round Bonuses'!$I$5, 0)+IF(AV98="X", 'Round Bonuses'!$I$6, 0)+IF(AW98="X", 'Round Bonuses'!$I$7, 0)+IF(AX98="X", 'Round Bonuses'!$I$8, 0)+IFS(BC98="W", 'Round Bonuses'!$K$14, BC98="X", 'Round Bonuses'!$K$13, BB98="X", 'Round Bonuses'!$K$12, BA98="X", 'Round Bonuses'!$K$11, AZ98="X", 'Round Bonuses'!$K$10, AY98="X", 'Round Bonuses'!$K$9, TRUE, 0))</f>
        <v>1.2</v>
      </c>
      <c r="BV98" s="54">
        <f t="shared" si="6"/>
        <v>1.2</v>
      </c>
      <c r="BW98" s="1">
        <f t="shared" si="7"/>
        <v>15.51</v>
      </c>
      <c r="BX98" s="57">
        <f t="shared" si="8"/>
        <v>3.13875</v>
      </c>
      <c r="BZ98" s="58" t="str">
        <f t="shared" si="9"/>
        <v>KuPS</v>
      </c>
      <c r="CA98" s="1" t="str">
        <f t="shared" si="10"/>
        <v>Finland</v>
      </c>
      <c r="CB98" s="1">
        <f t="shared" si="11"/>
        <v>3.13875</v>
      </c>
      <c r="CC98" s="1">
        <f t="shared" si="12"/>
        <v>8</v>
      </c>
      <c r="CD98" s="1" t="s">
        <v>561</v>
      </c>
      <c r="CE98" s="1" t="s">
        <v>64</v>
      </c>
      <c r="CF98" s="49">
        <v>3.6672916666666664</v>
      </c>
      <c r="CG98" s="1">
        <v>6.0</v>
      </c>
      <c r="CH98" s="1">
        <f t="shared" si="16"/>
        <v>96</v>
      </c>
      <c r="CI98" s="1" t="str">
        <f t="shared" si="13"/>
        <v>Santa Clara</v>
      </c>
      <c r="CJ98" s="49">
        <f t="shared" ref="CJ98:CK98" si="110">CF98</f>
        <v>3.667291667</v>
      </c>
      <c r="CK98" s="1">
        <f t="shared" si="110"/>
        <v>6</v>
      </c>
      <c r="CO98" s="1" t="str">
        <f t="shared" si="15"/>
        <v>Portugal</v>
      </c>
    </row>
    <row r="99">
      <c r="A99" s="1" t="str">
        <f>'Strength Coefficients'!AJ98</f>
        <v>La Fiorita</v>
      </c>
      <c r="B99" s="1">
        <f>'Strength Coefficients'!AK98</f>
        <v>0.44</v>
      </c>
      <c r="C99" s="1" t="str">
        <f>'Strength Coefficients'!AL98</f>
        <v>San Marino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52">
        <f>IFERROR(__xludf.DUMMYFUNCTION("""COMPUTED_VALUE"""),0.0)</f>
        <v>0</v>
      </c>
      <c r="P99" s="1">
        <f>IFERROR(__xludf.DUMMYFUNCTION("""COMPUTED_VALUE"""),0.0)</f>
        <v>0</v>
      </c>
      <c r="Q99" s="1">
        <f>IFERROR(__xludf.DUMMYFUNCTION("""COMPUTED_VALUE"""),0.0)</f>
        <v>0</v>
      </c>
      <c r="R99" s="1">
        <f>IFERROR(__xludf.DUMMYFUNCTION("""COMPUTED_VALUE"""),0.0)</f>
        <v>0</v>
      </c>
      <c r="S99" s="1">
        <f>IFERROR(__xludf.DUMMYFUNCTION("""COMPUTED_VALUE"""),0.0)</f>
        <v>0</v>
      </c>
      <c r="T99" s="1">
        <f>IFERROR(__xludf.DUMMYFUNCTION("""COMPUTED_VALUE"""),0.0)</f>
        <v>0</v>
      </c>
      <c r="U99" s="1">
        <f>IFERROR(__xludf.DUMMYFUNCTION("""COMPUTED_VALUE"""),0.0)</f>
        <v>0</v>
      </c>
      <c r="V99" s="1">
        <f>IFERROR(__xludf.DUMMYFUNCTION("""COMPUTED_VALUE"""),0.0)</f>
        <v>0</v>
      </c>
      <c r="W99" s="1">
        <f>IFERROR(__xludf.DUMMYFUNCTION("""COMPUTED_VALUE"""),0.0)</f>
        <v>0</v>
      </c>
      <c r="X99" s="1">
        <f>IFERROR(__xludf.DUMMYFUNCTION("""COMPUTED_VALUE"""),0.0)</f>
        <v>0</v>
      </c>
      <c r="Y99" s="1">
        <f>IFERROR(__xludf.DUMMYFUNCTION("""COMPUTED_VALUE"""),0.0)</f>
        <v>0</v>
      </c>
      <c r="AA99" s="50"/>
      <c r="AB99" s="1"/>
      <c r="AC99" s="1"/>
      <c r="AD99" s="1"/>
      <c r="AE99" s="1"/>
      <c r="AF99" s="1"/>
      <c r="AG99" s="1"/>
      <c r="AH99" s="1"/>
      <c r="AI99" s="54"/>
      <c r="AJ99" s="1">
        <f>IFERROR(__xludf.DUMMYFUNCTION("""COMPUTED_VALUE"""),0.0)</f>
        <v>0</v>
      </c>
      <c r="AK99" s="1">
        <f>IFERROR(__xludf.DUMMYFUNCTION("""COMPUTED_VALUE"""),0.0)</f>
        <v>0</v>
      </c>
      <c r="AL99" s="1">
        <f>IFERROR(__xludf.DUMMYFUNCTION("""COMPUTED_VALUE"""),0.0)</f>
        <v>0</v>
      </c>
      <c r="AM99" s="1">
        <f>IFERROR(__xludf.DUMMYFUNCTION("""COMPUTED_VALUE"""),0.0)</f>
        <v>0</v>
      </c>
      <c r="AN99" s="1">
        <f>IFERROR(__xludf.DUMMYFUNCTION("""COMPUTED_VALUE"""),0.0)</f>
        <v>0</v>
      </c>
      <c r="AO99" s="1">
        <f>IFERROR(__xludf.DUMMYFUNCTION("""COMPUTED_VALUE"""),0.0)</f>
        <v>0</v>
      </c>
      <c r="AP99" s="1">
        <f>IFERROR(__xludf.DUMMYFUNCTION("""COMPUTED_VALUE"""),0.0)</f>
        <v>0</v>
      </c>
      <c r="AQ99" s="1">
        <f>IFERROR(__xludf.DUMMYFUNCTION("""COMPUTED_VALUE"""),0.0)</f>
        <v>0</v>
      </c>
      <c r="AT99" s="1" t="str">
        <f>IFERROR(__xludf.DUMMYFUNCTION("""COMPUTED_VALUE"""),"X")</f>
        <v>X</v>
      </c>
      <c r="AU99" s="1"/>
      <c r="AV99" s="1"/>
      <c r="AW99" s="1"/>
      <c r="AX99" s="1"/>
      <c r="AY99" s="1"/>
      <c r="AZ99" s="1"/>
      <c r="BA99" s="1"/>
      <c r="BB99" s="1"/>
      <c r="BC99" s="54"/>
      <c r="BD99" s="1">
        <f>IFERROR(__xludf.DUMMYFUNCTION("""COMPUTED_VALUE"""),1.435)</f>
        <v>1.435</v>
      </c>
      <c r="BE99" s="1">
        <f>IFERROR(__xludf.DUMMYFUNCTION("""COMPUTED_VALUE"""),0.0)</f>
        <v>0</v>
      </c>
      <c r="BF99" s="1">
        <f>IFERROR(__xludf.DUMMYFUNCTION("""COMPUTED_VALUE"""),0.0)</f>
        <v>0</v>
      </c>
      <c r="BG99" s="1">
        <f>IFERROR(__xludf.DUMMYFUNCTION("""COMPUTED_VALUE"""),0.0)</f>
        <v>0</v>
      </c>
      <c r="BH99" s="1">
        <f>IFERROR(__xludf.DUMMYFUNCTION("""COMPUTED_VALUE"""),0.0)</f>
        <v>0</v>
      </c>
      <c r="BI99" s="1">
        <f>IFERROR(__xludf.DUMMYFUNCTION("""COMPUTED_VALUE"""),0.0)</f>
        <v>0</v>
      </c>
      <c r="BJ99" s="1">
        <f>IFERROR(__xludf.DUMMYFUNCTION("""COMPUTED_VALUE"""),0.0)</f>
        <v>0</v>
      </c>
      <c r="BK99" s="1">
        <f>IFERROR(__xludf.DUMMYFUNCTION("""COMPUTED_VALUE"""),0.0)</f>
        <v>0</v>
      </c>
      <c r="BL99" s="1">
        <f>IFERROR(__xludf.DUMMYFUNCTION("""COMPUTED_VALUE"""),0.0)</f>
        <v>0</v>
      </c>
      <c r="BM99" s="1">
        <f>IFERROR(__xludf.DUMMYFUNCTION("""COMPUTED_VALUE"""),0.0)</f>
        <v>0</v>
      </c>
      <c r="BO99" s="52">
        <f t="shared" si="2"/>
        <v>0</v>
      </c>
      <c r="BP99" s="1">
        <f t="shared" si="3"/>
        <v>0</v>
      </c>
      <c r="BQ99" s="1">
        <f t="shared" si="4"/>
        <v>2</v>
      </c>
      <c r="BR99" s="54">
        <f t="shared" si="5"/>
        <v>2</v>
      </c>
      <c r="BS99" s="1">
        <f>IFS(N99="W", 'Round Bonuses'!$C$13, N99="X", 'Round Bonuses'!$C$12, M99="X", 'Round Bonuses'!$C$11, L99="X", 'Round Bonuses'!$C$10, K99="X", 'Round Bonuses'!$C$9, J99="X", 'Round Bonuses'!$C$8, I99="X", 'Round Bonuses'!$C$7, H99="X", 'Round Bonuses'!$C$6, G99="X", 'Round Bonuses'!$C$5, F99="X", 'Round Bonuses'!$C$4, E99="X", 'Round Bonuses'!$C$3, D99="X", 'Round Bonuses'!$C$3, TRUE, 0)</f>
        <v>0</v>
      </c>
      <c r="BT99" s="1">
        <f>IF(not(counta(D99:J99)), IFS(AI99="W", 'Round Bonuses'!$F$14, AI99="X", 'Round Bonuses'!$F$13, AH99="X", 'Round Bonuses'!$F$12, AG99="X", 'Round Bonuses'!$F$11, AF99="X", 'Round Bonuses'!$F$10, AE99="X", 'Round Bonuses'!$F$9, AD99="X", 'Round Bonuses'!$F$8, AC99="X", 'Round Bonuses'!$F$7, AB99="X", 'Round Bonuses'!$F$6, TRUE, 0), IF(AA99="X",'Round Bonuses'!$E$7, 0) +IF(AB99="X", 'Round Bonuses'!$E$6, 0)+if(AC99="X",'Round Bonuses'!$E$7, 0)+IF(AD99="X", 'Round Bonuses'!$E$8, 0)+IFS(AI99="W", 'Round Bonuses'!$G$14, AI99="X", 'Round Bonuses'!$G$13, AH99="X", 'Round Bonuses'!$G$12, AG99="X", 'Round Bonuses'!$G$11, AF99="X", 'Round Bonuses'!$G$10, AE99="X", 'Round Bonuses'!$G$9, TRUE, 0))</f>
        <v>0</v>
      </c>
      <c r="BU99" s="1">
        <f>IF(AND(not(counta(D99:I99)),not(counta(AB99:AD99))), IFS(BC99="W", 'Round Bonuses'!$J$14, BC99="X", 'Round Bonuses'!$J$13, BB99="X", 'Round Bonuses'!$J$12, BA99="X", 'Round Bonuses'!$J$11, AZ99="X", 'Round Bonuses'!$J$10, AY99="X", 'Round Bonuses'!$J$9, AX99="X", 'Round Bonuses'!$J$8, AW99="X", 'Round Bonuses'!$J$7, AV99="X", 'Round Bonuses'!$J$6, AU99="X", 'Round Bonuses'!$J$5, AT99="X", 'Round Bonuses'!$J$4, TRUE, 0), SWITCH(AS99, "P", 'Round Bonuses'!$I$4,"B", 'Round Bonuses'!$I$5, 0) +IF(AU99="X", 'Round Bonuses'!$I$5, 0)+IF(AV99="X", 'Round Bonuses'!$I$6, 0)+IF(AW99="X", 'Round Bonuses'!$I$7, 0)+IF(AX99="X", 'Round Bonuses'!$I$8, 0)+IFS(BC99="W", 'Round Bonuses'!$K$14, BC99="X", 'Round Bonuses'!$K$13, BB99="X", 'Round Bonuses'!$K$12, BA99="X", 'Round Bonuses'!$K$11, AZ99="X", 'Round Bonuses'!$K$10, AY99="X", 'Round Bonuses'!$K$9, TRUE, 0))</f>
        <v>0.2</v>
      </c>
      <c r="BV99" s="54">
        <f t="shared" si="6"/>
        <v>0.2</v>
      </c>
      <c r="BW99" s="1">
        <f t="shared" si="7"/>
        <v>1.435</v>
      </c>
      <c r="BX99" s="57">
        <f t="shared" si="8"/>
        <v>0.9175</v>
      </c>
      <c r="BZ99" s="58" t="str">
        <f t="shared" si="9"/>
        <v>La Fiorita</v>
      </c>
      <c r="CA99" s="1" t="str">
        <f t="shared" si="10"/>
        <v>San Marino</v>
      </c>
      <c r="CB99" s="1">
        <f t="shared" si="11"/>
        <v>0.9175</v>
      </c>
      <c r="CC99" s="1">
        <f t="shared" si="12"/>
        <v>2</v>
      </c>
      <c r="CD99" s="1" t="s">
        <v>385</v>
      </c>
      <c r="CE99" s="1" t="s">
        <v>159</v>
      </c>
      <c r="CF99" s="49">
        <v>3.666875</v>
      </c>
      <c r="CG99" s="1">
        <v>6.0</v>
      </c>
      <c r="CH99" s="1">
        <f t="shared" si="16"/>
        <v>97</v>
      </c>
      <c r="CI99" s="1" t="str">
        <f t="shared" si="13"/>
        <v>Hammarby IF</v>
      </c>
      <c r="CJ99" s="49">
        <f t="shared" ref="CJ99:CK99" si="111">CF99</f>
        <v>3.666875</v>
      </c>
      <c r="CK99" s="1">
        <f t="shared" si="111"/>
        <v>6</v>
      </c>
      <c r="CO99" s="1" t="str">
        <f t="shared" si="15"/>
        <v>Sweden</v>
      </c>
    </row>
    <row r="100">
      <c r="A100" s="1" t="str">
        <f>'Strength Coefficients'!AJ99</f>
        <v>Laçi</v>
      </c>
      <c r="B100" s="1">
        <f>'Strength Coefficients'!AK99</f>
        <v>0.59</v>
      </c>
      <c r="C100" s="1" t="str">
        <f>'Strength Coefficients'!AL99</f>
        <v>Albania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52">
        <f>IFERROR(__xludf.DUMMYFUNCTION("""COMPUTED_VALUE"""),0.0)</f>
        <v>0</v>
      </c>
      <c r="P100" s="1">
        <f>IFERROR(__xludf.DUMMYFUNCTION("""COMPUTED_VALUE"""),0.0)</f>
        <v>0</v>
      </c>
      <c r="Q100" s="1">
        <f>IFERROR(__xludf.DUMMYFUNCTION("""COMPUTED_VALUE"""),0.0)</f>
        <v>0</v>
      </c>
      <c r="R100" s="1">
        <f>IFERROR(__xludf.DUMMYFUNCTION("""COMPUTED_VALUE"""),0.0)</f>
        <v>0</v>
      </c>
      <c r="S100" s="1">
        <f>IFERROR(__xludf.DUMMYFUNCTION("""COMPUTED_VALUE"""),0.0)</f>
        <v>0</v>
      </c>
      <c r="T100" s="1">
        <f>IFERROR(__xludf.DUMMYFUNCTION("""COMPUTED_VALUE"""),0.0)</f>
        <v>0</v>
      </c>
      <c r="U100" s="1">
        <f>IFERROR(__xludf.DUMMYFUNCTION("""COMPUTED_VALUE"""),0.0)</f>
        <v>0</v>
      </c>
      <c r="V100" s="1">
        <f>IFERROR(__xludf.DUMMYFUNCTION("""COMPUTED_VALUE"""),0.0)</f>
        <v>0</v>
      </c>
      <c r="W100" s="1">
        <f>IFERROR(__xludf.DUMMYFUNCTION("""COMPUTED_VALUE"""),0.0)</f>
        <v>0</v>
      </c>
      <c r="X100" s="1">
        <f>IFERROR(__xludf.DUMMYFUNCTION("""COMPUTED_VALUE"""),0.0)</f>
        <v>0</v>
      </c>
      <c r="Y100" s="1">
        <f>IFERROR(__xludf.DUMMYFUNCTION("""COMPUTED_VALUE"""),0.0)</f>
        <v>0</v>
      </c>
      <c r="AA100" s="50"/>
      <c r="AB100" s="1"/>
      <c r="AC100" s="1"/>
      <c r="AD100" s="1"/>
      <c r="AE100" s="1"/>
      <c r="AF100" s="1"/>
      <c r="AG100" s="1"/>
      <c r="AH100" s="1"/>
      <c r="AI100" s="54"/>
      <c r="AJ100" s="1">
        <f>IFERROR(__xludf.DUMMYFUNCTION("""COMPUTED_VALUE"""),0.0)</f>
        <v>0</v>
      </c>
      <c r="AK100" s="1">
        <f>IFERROR(__xludf.DUMMYFUNCTION("""COMPUTED_VALUE"""),0.0)</f>
        <v>0</v>
      </c>
      <c r="AL100" s="1">
        <f>IFERROR(__xludf.DUMMYFUNCTION("""COMPUTED_VALUE"""),0.0)</f>
        <v>0</v>
      </c>
      <c r="AM100" s="1">
        <f>IFERROR(__xludf.DUMMYFUNCTION("""COMPUTED_VALUE"""),0.0)</f>
        <v>0</v>
      </c>
      <c r="AN100" s="1">
        <f>IFERROR(__xludf.DUMMYFUNCTION("""COMPUTED_VALUE"""),0.0)</f>
        <v>0</v>
      </c>
      <c r="AO100" s="1">
        <f>IFERROR(__xludf.DUMMYFUNCTION("""COMPUTED_VALUE"""),0.0)</f>
        <v>0</v>
      </c>
      <c r="AP100" s="1">
        <f>IFERROR(__xludf.DUMMYFUNCTION("""COMPUTED_VALUE"""),0.0)</f>
        <v>0</v>
      </c>
      <c r="AQ100" s="1">
        <f>IFERROR(__xludf.DUMMYFUNCTION("""COMPUTED_VALUE"""),0.0)</f>
        <v>0</v>
      </c>
      <c r="AT100" s="1" t="str">
        <f>IFERROR(__xludf.DUMMYFUNCTION("""COMPUTED_VALUE"""),"X")</f>
        <v>X</v>
      </c>
      <c r="AU100" s="1" t="str">
        <f>IFERROR(__xludf.DUMMYFUNCTION("""COMPUTED_VALUE"""),"X")</f>
        <v>X</v>
      </c>
      <c r="AV100" s="1" t="str">
        <f>IFERROR(__xludf.DUMMYFUNCTION("""COMPUTED_VALUE"""),"X")</f>
        <v>X</v>
      </c>
      <c r="AW100" s="1"/>
      <c r="AX100" s="1"/>
      <c r="AY100" s="1"/>
      <c r="AZ100" s="1"/>
      <c r="BA100" s="1"/>
      <c r="BB100" s="1"/>
      <c r="BC100" s="54"/>
      <c r="BD100" s="1">
        <f>IFERROR(__xludf.DUMMYFUNCTION("""COMPUTED_VALUE"""),2.4012500000000006)</f>
        <v>2.40125</v>
      </c>
      <c r="BE100" s="1">
        <f>IFERROR(__xludf.DUMMYFUNCTION("""COMPUTED_VALUE"""),4.2875)</f>
        <v>4.2875</v>
      </c>
      <c r="BF100" s="1">
        <f>IFERROR(__xludf.DUMMYFUNCTION("""COMPUTED_VALUE"""),2.545)</f>
        <v>2.545</v>
      </c>
      <c r="BG100" s="1">
        <f>IFERROR(__xludf.DUMMYFUNCTION("""COMPUTED_VALUE"""),0.0)</f>
        <v>0</v>
      </c>
      <c r="BH100" s="1">
        <f>IFERROR(__xludf.DUMMYFUNCTION("""COMPUTED_VALUE"""),0.0)</f>
        <v>0</v>
      </c>
      <c r="BI100" s="1">
        <f>IFERROR(__xludf.DUMMYFUNCTION("""COMPUTED_VALUE"""),0.0)</f>
        <v>0</v>
      </c>
      <c r="BJ100" s="1">
        <f>IFERROR(__xludf.DUMMYFUNCTION("""COMPUTED_VALUE"""),0.0)</f>
        <v>0</v>
      </c>
      <c r="BK100" s="1">
        <f>IFERROR(__xludf.DUMMYFUNCTION("""COMPUTED_VALUE"""),0.0)</f>
        <v>0</v>
      </c>
      <c r="BL100" s="1">
        <f>IFERROR(__xludf.DUMMYFUNCTION("""COMPUTED_VALUE"""),0.0)</f>
        <v>0</v>
      </c>
      <c r="BM100" s="1">
        <f>IFERROR(__xludf.DUMMYFUNCTION("""COMPUTED_VALUE"""),0.0)</f>
        <v>0</v>
      </c>
      <c r="BO100" s="52">
        <f t="shared" si="2"/>
        <v>0</v>
      </c>
      <c r="BP100" s="1">
        <f t="shared" si="3"/>
        <v>0</v>
      </c>
      <c r="BQ100" s="1">
        <f t="shared" si="4"/>
        <v>6</v>
      </c>
      <c r="BR100" s="54">
        <f t="shared" si="5"/>
        <v>6</v>
      </c>
      <c r="BS100" s="1">
        <f>IFS(N100="W", 'Round Bonuses'!$C$13, N100="X", 'Round Bonuses'!$C$12, M100="X", 'Round Bonuses'!$C$11, L100="X", 'Round Bonuses'!$C$10, K100="X", 'Round Bonuses'!$C$9, J100="X", 'Round Bonuses'!$C$8, I100="X", 'Round Bonuses'!$C$7, H100="X", 'Round Bonuses'!$C$6, G100="X", 'Round Bonuses'!$C$5, F100="X", 'Round Bonuses'!$C$4, E100="X", 'Round Bonuses'!$C$3, D100="X", 'Round Bonuses'!$C$3, TRUE, 0)</f>
        <v>0</v>
      </c>
      <c r="BT100" s="1">
        <f>IF(not(counta(D100:J100)), IFS(AI100="W", 'Round Bonuses'!$F$14, AI100="X", 'Round Bonuses'!$F$13, AH100="X", 'Round Bonuses'!$F$12, AG100="X", 'Round Bonuses'!$F$11, AF100="X", 'Round Bonuses'!$F$10, AE100="X", 'Round Bonuses'!$F$9, AD100="X", 'Round Bonuses'!$F$8, AC100="X", 'Round Bonuses'!$F$7, AB100="X", 'Round Bonuses'!$F$6, TRUE, 0), IF(AA100="X",'Round Bonuses'!$E$7, 0) +IF(AB100="X", 'Round Bonuses'!$E$6, 0)+if(AC100="X",'Round Bonuses'!$E$7, 0)+IF(AD100="X", 'Round Bonuses'!$E$8, 0)+IFS(AI100="W", 'Round Bonuses'!$G$14, AI100="X", 'Round Bonuses'!$G$13, AH100="X", 'Round Bonuses'!$G$12, AG100="X", 'Round Bonuses'!$G$11, AF100="X", 'Round Bonuses'!$G$10, AE100="X", 'Round Bonuses'!$G$9, TRUE, 0))</f>
        <v>0</v>
      </c>
      <c r="BU100" s="1">
        <f>IF(AND(not(counta(D100:I100)),not(counta(AB100:AD100))), IFS(BC100="W", 'Round Bonuses'!$J$14, BC100="X", 'Round Bonuses'!$J$13, BB100="X", 'Round Bonuses'!$J$12, BA100="X", 'Round Bonuses'!$J$11, AZ100="X", 'Round Bonuses'!$J$10, AY100="X", 'Round Bonuses'!$J$9, AX100="X", 'Round Bonuses'!$J$8, AW100="X", 'Round Bonuses'!$J$7, AV100="X", 'Round Bonuses'!$J$6, AU100="X", 'Round Bonuses'!$J$5, AT100="X", 'Round Bonuses'!$J$4, TRUE, 0), SWITCH(AS100, "P", 'Round Bonuses'!$I$4,"B", 'Round Bonuses'!$I$5, 0) +IF(AU100="X", 'Round Bonuses'!$I$5, 0)+IF(AV100="X", 'Round Bonuses'!$I$6, 0)+IF(AW100="X", 'Round Bonuses'!$I$7, 0)+IF(AX100="X", 'Round Bonuses'!$I$8, 0)+IFS(BC100="W", 'Round Bonuses'!$K$14, BC100="X", 'Round Bonuses'!$K$13, BB100="X", 'Round Bonuses'!$K$12, BA100="X", 'Round Bonuses'!$K$11, AZ100="X", 'Round Bonuses'!$K$10, AY100="X", 'Round Bonuses'!$K$9, TRUE, 0))</f>
        <v>0.7</v>
      </c>
      <c r="BV100" s="54">
        <f t="shared" si="6"/>
        <v>0.7</v>
      </c>
      <c r="BW100" s="1">
        <f t="shared" si="7"/>
        <v>9.23375</v>
      </c>
      <c r="BX100" s="57">
        <f t="shared" si="8"/>
        <v>2.238958333</v>
      </c>
      <c r="BZ100" s="58" t="str">
        <f t="shared" si="9"/>
        <v>Laçi</v>
      </c>
      <c r="CA100" s="1" t="str">
        <f t="shared" si="10"/>
        <v>Albania</v>
      </c>
      <c r="CB100" s="1">
        <f t="shared" si="11"/>
        <v>2.238958333</v>
      </c>
      <c r="CC100" s="1">
        <f t="shared" si="12"/>
        <v>6</v>
      </c>
      <c r="CD100" s="1" t="s">
        <v>238</v>
      </c>
      <c r="CE100" s="1" t="s">
        <v>73</v>
      </c>
      <c r="CF100" s="49">
        <v>3.3978125</v>
      </c>
      <c r="CG100" s="1">
        <v>12.0</v>
      </c>
      <c r="CH100" s="1">
        <f t="shared" si="16"/>
        <v>98</v>
      </c>
      <c r="CI100" s="1" t="str">
        <f t="shared" si="13"/>
        <v>CSKA Sofia</v>
      </c>
      <c r="CJ100" s="49">
        <f t="shared" ref="CJ100:CK100" si="112">CF100</f>
        <v>3.3978125</v>
      </c>
      <c r="CK100" s="1">
        <f t="shared" si="112"/>
        <v>12</v>
      </c>
      <c r="CO100" s="1" t="str">
        <f t="shared" si="15"/>
        <v>Bulgaria</v>
      </c>
    </row>
    <row r="101">
      <c r="A101" s="1" t="str">
        <f>'Strength Coefficients'!AJ100</f>
        <v>Larne</v>
      </c>
      <c r="B101" s="1">
        <f>'Strength Coefficients'!AK100</f>
        <v>0.49</v>
      </c>
      <c r="C101" s="1" t="str">
        <f>'Strength Coefficients'!AL100</f>
        <v>Northern Ireland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52">
        <f>IFERROR(__xludf.DUMMYFUNCTION("""COMPUTED_VALUE"""),0.0)</f>
        <v>0</v>
      </c>
      <c r="P101" s="1">
        <f>IFERROR(__xludf.DUMMYFUNCTION("""COMPUTED_VALUE"""),0.0)</f>
        <v>0</v>
      </c>
      <c r="Q101" s="1">
        <f>IFERROR(__xludf.DUMMYFUNCTION("""COMPUTED_VALUE"""),0.0)</f>
        <v>0</v>
      </c>
      <c r="R101" s="1">
        <f>IFERROR(__xludf.DUMMYFUNCTION("""COMPUTED_VALUE"""),0.0)</f>
        <v>0</v>
      </c>
      <c r="S101" s="1">
        <f>IFERROR(__xludf.DUMMYFUNCTION("""COMPUTED_VALUE"""),0.0)</f>
        <v>0</v>
      </c>
      <c r="T101" s="1">
        <f>IFERROR(__xludf.DUMMYFUNCTION("""COMPUTED_VALUE"""),0.0)</f>
        <v>0</v>
      </c>
      <c r="U101" s="1">
        <f>IFERROR(__xludf.DUMMYFUNCTION("""COMPUTED_VALUE"""),0.0)</f>
        <v>0</v>
      </c>
      <c r="V101" s="1">
        <f>IFERROR(__xludf.DUMMYFUNCTION("""COMPUTED_VALUE"""),0.0)</f>
        <v>0</v>
      </c>
      <c r="W101" s="1">
        <f>IFERROR(__xludf.DUMMYFUNCTION("""COMPUTED_VALUE"""),0.0)</f>
        <v>0</v>
      </c>
      <c r="X101" s="1">
        <f>IFERROR(__xludf.DUMMYFUNCTION("""COMPUTED_VALUE"""),0.0)</f>
        <v>0</v>
      </c>
      <c r="Y101" s="1">
        <f>IFERROR(__xludf.DUMMYFUNCTION("""COMPUTED_VALUE"""),0.0)</f>
        <v>0</v>
      </c>
      <c r="AA101" s="50"/>
      <c r="AB101" s="1"/>
      <c r="AC101" s="1"/>
      <c r="AD101" s="1"/>
      <c r="AE101" s="1"/>
      <c r="AF101" s="1"/>
      <c r="AG101" s="1"/>
      <c r="AH101" s="1"/>
      <c r="AI101" s="54"/>
      <c r="AJ101" s="1">
        <f>IFERROR(__xludf.DUMMYFUNCTION("""COMPUTED_VALUE"""),0.0)</f>
        <v>0</v>
      </c>
      <c r="AK101" s="1">
        <f>IFERROR(__xludf.DUMMYFUNCTION("""COMPUTED_VALUE"""),0.0)</f>
        <v>0</v>
      </c>
      <c r="AL101" s="1">
        <f>IFERROR(__xludf.DUMMYFUNCTION("""COMPUTED_VALUE"""),0.0)</f>
        <v>0</v>
      </c>
      <c r="AM101" s="1">
        <f>IFERROR(__xludf.DUMMYFUNCTION("""COMPUTED_VALUE"""),0.0)</f>
        <v>0</v>
      </c>
      <c r="AN101" s="1">
        <f>IFERROR(__xludf.DUMMYFUNCTION("""COMPUTED_VALUE"""),0.0)</f>
        <v>0</v>
      </c>
      <c r="AO101" s="1">
        <f>IFERROR(__xludf.DUMMYFUNCTION("""COMPUTED_VALUE"""),0.0)</f>
        <v>0</v>
      </c>
      <c r="AP101" s="1">
        <f>IFERROR(__xludf.DUMMYFUNCTION("""COMPUTED_VALUE"""),0.0)</f>
        <v>0</v>
      </c>
      <c r="AQ101" s="1">
        <f>IFERROR(__xludf.DUMMYFUNCTION("""COMPUTED_VALUE"""),0.0)</f>
        <v>0</v>
      </c>
      <c r="AT101" s="1" t="str">
        <f>IFERROR(__xludf.DUMMYFUNCTION("""COMPUTED_VALUE"""),"X")</f>
        <v>X</v>
      </c>
      <c r="AU101" s="1" t="str">
        <f>IFERROR(__xludf.DUMMYFUNCTION("""COMPUTED_VALUE"""),"X")</f>
        <v>X</v>
      </c>
      <c r="AV101" s="1" t="str">
        <f>IFERROR(__xludf.DUMMYFUNCTION("""COMPUTED_VALUE"""),"X")</f>
        <v>X</v>
      </c>
      <c r="AW101" s="1"/>
      <c r="AX101" s="1"/>
      <c r="AY101" s="1"/>
      <c r="AZ101" s="1"/>
      <c r="BA101" s="1"/>
      <c r="BB101" s="1"/>
      <c r="BC101" s="54"/>
      <c r="BD101" s="1">
        <f>IFERROR(__xludf.DUMMYFUNCTION("""COMPUTED_VALUE"""),4.2075)</f>
        <v>4.2075</v>
      </c>
      <c r="BE101" s="1">
        <f>IFERROR(__xludf.DUMMYFUNCTION("""COMPUTED_VALUE"""),5.08375)</f>
        <v>5.08375</v>
      </c>
      <c r="BF101" s="1">
        <f>IFERROR(__xludf.DUMMYFUNCTION("""COMPUTED_VALUE"""),5.512499999999999)</f>
        <v>5.5125</v>
      </c>
      <c r="BG101" s="1">
        <f>IFERROR(__xludf.DUMMYFUNCTION("""COMPUTED_VALUE"""),0.0)</f>
        <v>0</v>
      </c>
      <c r="BH101" s="1">
        <f>IFERROR(__xludf.DUMMYFUNCTION("""COMPUTED_VALUE"""),0.0)</f>
        <v>0</v>
      </c>
      <c r="BI101" s="1">
        <f>IFERROR(__xludf.DUMMYFUNCTION("""COMPUTED_VALUE"""),0.0)</f>
        <v>0</v>
      </c>
      <c r="BJ101" s="1">
        <f>IFERROR(__xludf.DUMMYFUNCTION("""COMPUTED_VALUE"""),0.0)</f>
        <v>0</v>
      </c>
      <c r="BK101" s="1">
        <f>IFERROR(__xludf.DUMMYFUNCTION("""COMPUTED_VALUE"""),0.0)</f>
        <v>0</v>
      </c>
      <c r="BL101" s="1">
        <f>IFERROR(__xludf.DUMMYFUNCTION("""COMPUTED_VALUE"""),0.0)</f>
        <v>0</v>
      </c>
      <c r="BM101" s="1">
        <f>IFERROR(__xludf.DUMMYFUNCTION("""COMPUTED_VALUE"""),0.0)</f>
        <v>0</v>
      </c>
      <c r="BO101" s="52">
        <f t="shared" si="2"/>
        <v>0</v>
      </c>
      <c r="BP101" s="1">
        <f t="shared" si="3"/>
        <v>0</v>
      </c>
      <c r="BQ101" s="1">
        <f t="shared" si="4"/>
        <v>6</v>
      </c>
      <c r="BR101" s="54">
        <f t="shared" si="5"/>
        <v>6</v>
      </c>
      <c r="BS101" s="1">
        <f>IFS(N101="W", 'Round Bonuses'!$C$13, N101="X", 'Round Bonuses'!$C$12, M101="X", 'Round Bonuses'!$C$11, L101="X", 'Round Bonuses'!$C$10, K101="X", 'Round Bonuses'!$C$9, J101="X", 'Round Bonuses'!$C$8, I101="X", 'Round Bonuses'!$C$7, H101="X", 'Round Bonuses'!$C$6, G101="X", 'Round Bonuses'!$C$5, F101="X", 'Round Bonuses'!$C$4, E101="X", 'Round Bonuses'!$C$3, D101="X", 'Round Bonuses'!$C$3, TRUE, 0)</f>
        <v>0</v>
      </c>
      <c r="BT101" s="1">
        <f>IF(not(counta(D101:J101)), IFS(AI101="W", 'Round Bonuses'!$F$14, AI101="X", 'Round Bonuses'!$F$13, AH101="X", 'Round Bonuses'!$F$12, AG101="X", 'Round Bonuses'!$F$11, AF101="X", 'Round Bonuses'!$F$10, AE101="X", 'Round Bonuses'!$F$9, AD101="X", 'Round Bonuses'!$F$8, AC101="X", 'Round Bonuses'!$F$7, AB101="X", 'Round Bonuses'!$F$6, TRUE, 0), IF(AA101="X",'Round Bonuses'!$E$7, 0) +IF(AB101="X", 'Round Bonuses'!$E$6, 0)+if(AC101="X",'Round Bonuses'!$E$7, 0)+IF(AD101="X", 'Round Bonuses'!$E$8, 0)+IFS(AI101="W", 'Round Bonuses'!$G$14, AI101="X", 'Round Bonuses'!$G$13, AH101="X", 'Round Bonuses'!$G$12, AG101="X", 'Round Bonuses'!$G$11, AF101="X", 'Round Bonuses'!$G$10, AE101="X", 'Round Bonuses'!$G$9, TRUE, 0))</f>
        <v>0</v>
      </c>
      <c r="BU101" s="1">
        <f>IF(AND(not(counta(D101:I101)),not(counta(AB101:AD101))), IFS(BC101="W", 'Round Bonuses'!$J$14, BC101="X", 'Round Bonuses'!$J$13, BB101="X", 'Round Bonuses'!$J$12, BA101="X", 'Round Bonuses'!$J$11, AZ101="X", 'Round Bonuses'!$J$10, AY101="X", 'Round Bonuses'!$J$9, AX101="X", 'Round Bonuses'!$J$8, AW101="X", 'Round Bonuses'!$J$7, AV101="X", 'Round Bonuses'!$J$6, AU101="X", 'Round Bonuses'!$J$5, AT101="X", 'Round Bonuses'!$J$4, TRUE, 0), SWITCH(AS101, "P", 'Round Bonuses'!$I$4,"B", 'Round Bonuses'!$I$5, 0) +IF(AU101="X", 'Round Bonuses'!$I$5, 0)+IF(AV101="X", 'Round Bonuses'!$I$6, 0)+IF(AW101="X", 'Round Bonuses'!$I$7, 0)+IF(AX101="X", 'Round Bonuses'!$I$8, 0)+IFS(BC101="W", 'Round Bonuses'!$K$14, BC101="X", 'Round Bonuses'!$K$13, BB101="X", 'Round Bonuses'!$K$12, BA101="X", 'Round Bonuses'!$K$11, AZ101="X", 'Round Bonuses'!$K$10, AY101="X", 'Round Bonuses'!$K$9, TRUE, 0))</f>
        <v>0.7</v>
      </c>
      <c r="BV101" s="54">
        <f t="shared" si="6"/>
        <v>0.7</v>
      </c>
      <c r="BW101" s="1">
        <f t="shared" si="7"/>
        <v>14.80375</v>
      </c>
      <c r="BX101" s="57">
        <f t="shared" si="8"/>
        <v>3.167291667</v>
      </c>
      <c r="BZ101" s="58" t="str">
        <f t="shared" si="9"/>
        <v>Larne</v>
      </c>
      <c r="CA101" s="1" t="str">
        <f t="shared" si="10"/>
        <v>Northern Ireland</v>
      </c>
      <c r="CB101" s="1">
        <f t="shared" si="11"/>
        <v>3.167291667</v>
      </c>
      <c r="CC101" s="1">
        <f t="shared" si="12"/>
        <v>6</v>
      </c>
      <c r="CD101" s="1" t="s">
        <v>418</v>
      </c>
      <c r="CE101" s="1" t="s">
        <v>159</v>
      </c>
      <c r="CF101" s="49">
        <v>3.331458333333333</v>
      </c>
      <c r="CG101" s="1">
        <v>6.0</v>
      </c>
      <c r="CH101" s="1">
        <f t="shared" si="16"/>
        <v>99</v>
      </c>
      <c r="CI101" s="1" t="str">
        <f t="shared" si="13"/>
        <v>IF Elfsborg</v>
      </c>
      <c r="CJ101" s="49">
        <f t="shared" ref="CJ101:CK101" si="113">CF101</f>
        <v>3.331458333</v>
      </c>
      <c r="CK101" s="1">
        <f t="shared" si="113"/>
        <v>6</v>
      </c>
      <c r="CO101" s="1" t="str">
        <f t="shared" si="15"/>
        <v>Sweden</v>
      </c>
    </row>
    <row r="102">
      <c r="A102" s="1" t="str">
        <f>'Strength Coefficients'!AJ101</f>
        <v>LASK</v>
      </c>
      <c r="B102" s="1">
        <f>'Strength Coefficients'!AK101</f>
        <v>0.85</v>
      </c>
      <c r="C102" s="1" t="str">
        <f>'Strength Coefficients'!AL101</f>
        <v>Austria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52">
        <f>IFERROR(__xludf.DUMMYFUNCTION("""COMPUTED_VALUE"""),0.0)</f>
        <v>0</v>
      </c>
      <c r="P102" s="1">
        <f>IFERROR(__xludf.DUMMYFUNCTION("""COMPUTED_VALUE"""),0.0)</f>
        <v>0</v>
      </c>
      <c r="Q102" s="1">
        <f>IFERROR(__xludf.DUMMYFUNCTION("""COMPUTED_VALUE"""),0.0)</f>
        <v>0</v>
      </c>
      <c r="R102" s="1">
        <f>IFERROR(__xludf.DUMMYFUNCTION("""COMPUTED_VALUE"""),0.0)</f>
        <v>0</v>
      </c>
      <c r="S102" s="1">
        <f>IFERROR(__xludf.DUMMYFUNCTION("""COMPUTED_VALUE"""),0.0)</f>
        <v>0</v>
      </c>
      <c r="T102" s="1">
        <f>IFERROR(__xludf.DUMMYFUNCTION("""COMPUTED_VALUE"""),0.0)</f>
        <v>0</v>
      </c>
      <c r="U102" s="1">
        <f>IFERROR(__xludf.DUMMYFUNCTION("""COMPUTED_VALUE"""),0.0)</f>
        <v>0</v>
      </c>
      <c r="V102" s="1">
        <f>IFERROR(__xludf.DUMMYFUNCTION("""COMPUTED_VALUE"""),0.0)</f>
        <v>0</v>
      </c>
      <c r="W102" s="1">
        <f>IFERROR(__xludf.DUMMYFUNCTION("""COMPUTED_VALUE"""),0.0)</f>
        <v>0</v>
      </c>
      <c r="X102" s="1">
        <f>IFERROR(__xludf.DUMMYFUNCTION("""COMPUTED_VALUE"""),0.0)</f>
        <v>0</v>
      </c>
      <c r="Y102" s="1">
        <f>IFERROR(__xludf.DUMMYFUNCTION("""COMPUTED_VALUE"""),0.0)</f>
        <v>0</v>
      </c>
      <c r="AA102" s="50"/>
      <c r="AB102" s="1"/>
      <c r="AC102" s="1"/>
      <c r="AD102" s="1"/>
      <c r="AE102" s="1"/>
      <c r="AF102" s="1"/>
      <c r="AG102" s="1"/>
      <c r="AH102" s="1"/>
      <c r="AI102" s="54"/>
      <c r="AJ102" s="1">
        <f>IFERROR(__xludf.DUMMYFUNCTION("""COMPUTED_VALUE"""),0.0)</f>
        <v>0</v>
      </c>
      <c r="AK102" s="1">
        <f>IFERROR(__xludf.DUMMYFUNCTION("""COMPUTED_VALUE"""),0.0)</f>
        <v>0</v>
      </c>
      <c r="AL102" s="1">
        <f>IFERROR(__xludf.DUMMYFUNCTION("""COMPUTED_VALUE"""),0.0)</f>
        <v>0</v>
      </c>
      <c r="AM102" s="1">
        <f>IFERROR(__xludf.DUMMYFUNCTION("""COMPUTED_VALUE"""),0.0)</f>
        <v>0</v>
      </c>
      <c r="AN102" s="1">
        <f>IFERROR(__xludf.DUMMYFUNCTION("""COMPUTED_VALUE"""),0.0)</f>
        <v>0</v>
      </c>
      <c r="AO102" s="1">
        <f>IFERROR(__xludf.DUMMYFUNCTION("""COMPUTED_VALUE"""),0.0)</f>
        <v>0</v>
      </c>
      <c r="AP102" s="1">
        <f>IFERROR(__xludf.DUMMYFUNCTION("""COMPUTED_VALUE"""),0.0)</f>
        <v>0</v>
      </c>
      <c r="AQ102" s="1">
        <f>IFERROR(__xludf.DUMMYFUNCTION("""COMPUTED_VALUE"""),0.0)</f>
        <v>0</v>
      </c>
      <c r="AT102" s="1"/>
      <c r="AU102" s="1"/>
      <c r="AV102" s="1" t="str">
        <f>IFERROR(__xludf.DUMMYFUNCTION("""COMPUTED_VALUE"""),"X")</f>
        <v>X</v>
      </c>
      <c r="AW102" s="1" t="str">
        <f>IFERROR(__xludf.DUMMYFUNCTION("""COMPUTED_VALUE"""),"X")</f>
        <v>X</v>
      </c>
      <c r="AX102" s="1" t="str">
        <f>IFERROR(__xludf.DUMMYFUNCTION("""COMPUTED_VALUE"""),"X")</f>
        <v>X</v>
      </c>
      <c r="AY102" s="1"/>
      <c r="AZ102" s="1" t="str">
        <f>IFERROR(__xludf.DUMMYFUNCTION("""COMPUTED_VALUE"""),"X")</f>
        <v>X</v>
      </c>
      <c r="BA102" s="1"/>
      <c r="BB102" s="1"/>
      <c r="BC102" s="54"/>
      <c r="BD102" s="1">
        <f>IFERROR(__xludf.DUMMYFUNCTION("""COMPUTED_VALUE"""),0.0)</f>
        <v>0</v>
      </c>
      <c r="BE102" s="1">
        <f>IFERROR(__xludf.DUMMYFUNCTION("""COMPUTED_VALUE"""),0.0)</f>
        <v>0</v>
      </c>
      <c r="BF102" s="1">
        <f>IFERROR(__xludf.DUMMYFUNCTION("""COMPUTED_VALUE"""),5.1675)</f>
        <v>5.1675</v>
      </c>
      <c r="BG102" s="1">
        <f>IFERROR(__xludf.DUMMYFUNCTION("""COMPUTED_VALUE"""),5.1875)</f>
        <v>5.1875</v>
      </c>
      <c r="BH102" s="1">
        <f>IFERROR(__xludf.DUMMYFUNCTION("""COMPUTED_VALUE"""),15.030000000000001)</f>
        <v>15.03</v>
      </c>
      <c r="BI102" s="1">
        <f>IFERROR(__xludf.DUMMYFUNCTION("""COMPUTED_VALUE"""),0.0)</f>
        <v>0</v>
      </c>
      <c r="BJ102" s="1">
        <f>IFERROR(__xludf.DUMMYFUNCTION("""COMPUTED_VALUE"""),3.98125)</f>
        <v>3.98125</v>
      </c>
      <c r="BK102" s="1">
        <f>IFERROR(__xludf.DUMMYFUNCTION("""COMPUTED_VALUE"""),0.0)</f>
        <v>0</v>
      </c>
      <c r="BL102" s="1">
        <f>IFERROR(__xludf.DUMMYFUNCTION("""COMPUTED_VALUE"""),0.0)</f>
        <v>0</v>
      </c>
      <c r="BM102" s="1">
        <f>IFERROR(__xludf.DUMMYFUNCTION("""COMPUTED_VALUE"""),0.0)</f>
        <v>0</v>
      </c>
      <c r="BO102" s="52">
        <f t="shared" si="2"/>
        <v>0</v>
      </c>
      <c r="BP102" s="1">
        <f t="shared" si="3"/>
        <v>0</v>
      </c>
      <c r="BQ102" s="1">
        <f t="shared" si="4"/>
        <v>12</v>
      </c>
      <c r="BR102" s="54">
        <f t="shared" si="5"/>
        <v>12</v>
      </c>
      <c r="BS102" s="1">
        <f>IFS(N102="W", 'Round Bonuses'!$C$13, N102="X", 'Round Bonuses'!$C$12, M102="X", 'Round Bonuses'!$C$11, L102="X", 'Round Bonuses'!$C$10, K102="X", 'Round Bonuses'!$C$9, J102="X", 'Round Bonuses'!$C$8, I102="X", 'Round Bonuses'!$C$7, H102="X", 'Round Bonuses'!$C$6, G102="X", 'Round Bonuses'!$C$5, F102="X", 'Round Bonuses'!$C$4, E102="X", 'Round Bonuses'!$C$3, D102="X", 'Round Bonuses'!$C$3, TRUE, 0)</f>
        <v>0</v>
      </c>
      <c r="BT102" s="1">
        <f>IF(not(counta(D102:J102)), IFS(AI102="W", 'Round Bonuses'!$F$14, AI102="X", 'Round Bonuses'!$F$13, AH102="X", 'Round Bonuses'!$F$12, AG102="X", 'Round Bonuses'!$F$11, AF102="X", 'Round Bonuses'!$F$10, AE102="X", 'Round Bonuses'!$F$9, AD102="X", 'Round Bonuses'!$F$8, AC102="X", 'Round Bonuses'!$F$7, AB102="X", 'Round Bonuses'!$F$6, TRUE, 0), IF(AA102="X",'Round Bonuses'!$E$7, 0) +IF(AB102="X", 'Round Bonuses'!$E$6, 0)+if(AC102="X",'Round Bonuses'!$E$7, 0)+IF(AD102="X", 'Round Bonuses'!$E$8, 0)+IFS(AI102="W", 'Round Bonuses'!$G$14, AI102="X", 'Round Bonuses'!$G$13, AH102="X", 'Round Bonuses'!$G$12, AG102="X", 'Round Bonuses'!$G$11, AF102="X", 'Round Bonuses'!$G$10, AE102="X", 'Round Bonuses'!$G$9, TRUE, 0))</f>
        <v>0</v>
      </c>
      <c r="BU102" s="1">
        <f>IF(AND(not(counta(D102:I102)),not(counta(AB102:AD102))), IFS(BC102="W", 'Round Bonuses'!$J$14, BC102="X", 'Round Bonuses'!$J$13, BB102="X", 'Round Bonuses'!$J$12, BA102="X", 'Round Bonuses'!$J$11, AZ102="X", 'Round Bonuses'!$J$10, AY102="X", 'Round Bonuses'!$J$9, AX102="X", 'Round Bonuses'!$J$8, AW102="X", 'Round Bonuses'!$J$7, AV102="X", 'Round Bonuses'!$J$6, AU102="X", 'Round Bonuses'!$J$5, AT102="X", 'Round Bonuses'!$J$4, TRUE, 0), SWITCH(AS102, "P", 'Round Bonuses'!$I$4,"B", 'Round Bonuses'!$I$5, 0) +IF(AU102="X", 'Round Bonuses'!$I$5, 0)+IF(AV102="X", 'Round Bonuses'!$I$6, 0)+IF(AW102="X", 'Round Bonuses'!$I$7, 0)+IF(AX102="X", 'Round Bonuses'!$I$8, 0)+IFS(BC102="W", 'Round Bonuses'!$K$14, BC102="X", 'Round Bonuses'!$K$13, BB102="X", 'Round Bonuses'!$K$12, BA102="X", 'Round Bonuses'!$K$11, AZ102="X", 'Round Bonuses'!$K$10, AY102="X", 'Round Bonuses'!$K$9, TRUE, 0))</f>
        <v>3.9</v>
      </c>
      <c r="BV102" s="54">
        <f t="shared" si="6"/>
        <v>3.9</v>
      </c>
      <c r="BW102" s="1">
        <f t="shared" si="7"/>
        <v>29.36625</v>
      </c>
      <c r="BX102" s="57">
        <f t="shared" si="8"/>
        <v>6.3471875</v>
      </c>
      <c r="BZ102" s="58" t="str">
        <f t="shared" si="9"/>
        <v>LASK</v>
      </c>
      <c r="CA102" s="1" t="str">
        <f t="shared" si="10"/>
        <v>Austria</v>
      </c>
      <c r="CB102" s="1">
        <f t="shared" si="11"/>
        <v>6.3471875</v>
      </c>
      <c r="CC102" s="1">
        <f t="shared" si="12"/>
        <v>12</v>
      </c>
      <c r="CD102" s="1" t="s">
        <v>532</v>
      </c>
      <c r="CE102" s="1" t="s">
        <v>200</v>
      </c>
      <c r="CF102" s="49">
        <v>3.315625</v>
      </c>
      <c r="CG102" s="1">
        <v>8.0</v>
      </c>
      <c r="CH102" s="1">
        <f t="shared" si="16"/>
        <v>100</v>
      </c>
      <c r="CI102" s="1" t="str">
        <f t="shared" si="13"/>
        <v>Žalgiris</v>
      </c>
      <c r="CJ102" s="49">
        <f t="shared" ref="CJ102:CK102" si="114">CF102</f>
        <v>3.315625</v>
      </c>
      <c r="CK102" s="1">
        <f t="shared" si="114"/>
        <v>8</v>
      </c>
      <c r="CO102" s="1" t="str">
        <f t="shared" si="15"/>
        <v>Lithuania</v>
      </c>
    </row>
    <row r="103">
      <c r="A103" s="1" t="str">
        <f>'Strength Coefficients'!AJ102</f>
        <v>Lazio</v>
      </c>
      <c r="B103" s="1">
        <f>'Strength Coefficients'!AK102</f>
        <v>0.91</v>
      </c>
      <c r="C103" s="1" t="str">
        <f>'Strength Coefficients'!AL102</f>
        <v>Italy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52">
        <f>IFERROR(__xludf.DUMMYFUNCTION("""COMPUTED_VALUE"""),0.0)</f>
        <v>0</v>
      </c>
      <c r="P103" s="1">
        <f>IFERROR(__xludf.DUMMYFUNCTION("""COMPUTED_VALUE"""),0.0)</f>
        <v>0</v>
      </c>
      <c r="Q103" s="1">
        <f>IFERROR(__xludf.DUMMYFUNCTION("""COMPUTED_VALUE"""),0.0)</f>
        <v>0</v>
      </c>
      <c r="R103" s="1">
        <f>IFERROR(__xludf.DUMMYFUNCTION("""COMPUTED_VALUE"""),0.0)</f>
        <v>0</v>
      </c>
      <c r="S103" s="1">
        <f>IFERROR(__xludf.DUMMYFUNCTION("""COMPUTED_VALUE"""),0.0)</f>
        <v>0</v>
      </c>
      <c r="T103" s="1">
        <f>IFERROR(__xludf.DUMMYFUNCTION("""COMPUTED_VALUE"""),0.0)</f>
        <v>0</v>
      </c>
      <c r="U103" s="1">
        <f>IFERROR(__xludf.DUMMYFUNCTION("""COMPUTED_VALUE"""),0.0)</f>
        <v>0</v>
      </c>
      <c r="V103" s="1">
        <f>IFERROR(__xludf.DUMMYFUNCTION("""COMPUTED_VALUE"""),0.0)</f>
        <v>0</v>
      </c>
      <c r="W103" s="1">
        <f>IFERROR(__xludf.DUMMYFUNCTION("""COMPUTED_VALUE"""),0.0)</f>
        <v>0</v>
      </c>
      <c r="X103" s="1">
        <f>IFERROR(__xludf.DUMMYFUNCTION("""COMPUTED_VALUE"""),0.0)</f>
        <v>0</v>
      </c>
      <c r="Y103" s="1">
        <f>IFERROR(__xludf.DUMMYFUNCTION("""COMPUTED_VALUE"""),0.0)</f>
        <v>0</v>
      </c>
      <c r="AA103" s="50"/>
      <c r="AB103" s="1"/>
      <c r="AC103" s="1"/>
      <c r="AD103" s="1" t="str">
        <f>IFERROR(__xludf.DUMMYFUNCTION("""COMPUTED_VALUE"""),"X")</f>
        <v>X</v>
      </c>
      <c r="AE103" s="1" t="str">
        <f>IFERROR(__xludf.DUMMYFUNCTION("""COMPUTED_VALUE"""),"X")</f>
        <v>X</v>
      </c>
      <c r="AF103" s="1"/>
      <c r="AG103" s="1"/>
      <c r="AH103" s="1"/>
      <c r="AI103" s="54"/>
      <c r="AJ103" s="1">
        <f>IFERROR(__xludf.DUMMYFUNCTION("""COMPUTED_VALUE"""),0.0)</f>
        <v>0</v>
      </c>
      <c r="AK103" s="1">
        <f>IFERROR(__xludf.DUMMYFUNCTION("""COMPUTED_VALUE"""),0.0)</f>
        <v>0</v>
      </c>
      <c r="AL103" s="1">
        <f>IFERROR(__xludf.DUMMYFUNCTION("""COMPUTED_VALUE"""),13.917499999999999)</f>
        <v>13.9175</v>
      </c>
      <c r="AM103" s="1">
        <f>IFERROR(__xludf.DUMMYFUNCTION("""COMPUTED_VALUE"""),2.665)</f>
        <v>2.665</v>
      </c>
      <c r="AN103" s="1">
        <f>IFERROR(__xludf.DUMMYFUNCTION("""COMPUTED_VALUE"""),0.0)</f>
        <v>0</v>
      </c>
      <c r="AO103" s="1">
        <f>IFERROR(__xludf.DUMMYFUNCTION("""COMPUTED_VALUE"""),0.0)</f>
        <v>0</v>
      </c>
      <c r="AP103" s="1">
        <f>IFERROR(__xludf.DUMMYFUNCTION("""COMPUTED_VALUE"""),0.0)</f>
        <v>0</v>
      </c>
      <c r="AQ103" s="1">
        <f>IFERROR(__xludf.DUMMYFUNCTION("""COMPUTED_VALUE"""),0.0)</f>
        <v>0</v>
      </c>
      <c r="AT103" s="1"/>
      <c r="AU103" s="1"/>
      <c r="AV103" s="1"/>
      <c r="AW103" s="1"/>
      <c r="AX103" s="1"/>
      <c r="AY103" s="1"/>
      <c r="AZ103" s="1"/>
      <c r="BA103" s="1"/>
      <c r="BB103" s="1"/>
      <c r="BC103" s="54"/>
      <c r="BD103" s="1">
        <f>IFERROR(__xludf.DUMMYFUNCTION("""COMPUTED_VALUE"""),0.0)</f>
        <v>0</v>
      </c>
      <c r="BE103" s="1">
        <f>IFERROR(__xludf.DUMMYFUNCTION("""COMPUTED_VALUE"""),0.0)</f>
        <v>0</v>
      </c>
      <c r="BF103" s="1">
        <f>IFERROR(__xludf.DUMMYFUNCTION("""COMPUTED_VALUE"""),0.0)</f>
        <v>0</v>
      </c>
      <c r="BG103" s="1">
        <f>IFERROR(__xludf.DUMMYFUNCTION("""COMPUTED_VALUE"""),0.0)</f>
        <v>0</v>
      </c>
      <c r="BH103" s="1">
        <f>IFERROR(__xludf.DUMMYFUNCTION("""COMPUTED_VALUE"""),0.0)</f>
        <v>0</v>
      </c>
      <c r="BI103" s="1">
        <f>IFERROR(__xludf.DUMMYFUNCTION("""COMPUTED_VALUE"""),0.0)</f>
        <v>0</v>
      </c>
      <c r="BJ103" s="1">
        <f>IFERROR(__xludf.DUMMYFUNCTION("""COMPUTED_VALUE"""),0.0)</f>
        <v>0</v>
      </c>
      <c r="BK103" s="1">
        <f>IFERROR(__xludf.DUMMYFUNCTION("""COMPUTED_VALUE"""),0.0)</f>
        <v>0</v>
      </c>
      <c r="BL103" s="1">
        <f>IFERROR(__xludf.DUMMYFUNCTION("""COMPUTED_VALUE"""),0.0)</f>
        <v>0</v>
      </c>
      <c r="BM103" s="1">
        <f>IFERROR(__xludf.DUMMYFUNCTION("""COMPUTED_VALUE"""),0.0)</f>
        <v>0</v>
      </c>
      <c r="BO103" s="52">
        <f t="shared" si="2"/>
        <v>0</v>
      </c>
      <c r="BP103" s="1">
        <f t="shared" si="3"/>
        <v>8</v>
      </c>
      <c r="BQ103" s="1">
        <f t="shared" si="4"/>
        <v>0</v>
      </c>
      <c r="BR103" s="54">
        <f t="shared" si="5"/>
        <v>8</v>
      </c>
      <c r="BS103" s="1">
        <f>IFS(N103="W", 'Round Bonuses'!$C$13, N103="X", 'Round Bonuses'!$C$12, M103="X", 'Round Bonuses'!$C$11, L103="X", 'Round Bonuses'!$C$10, K103="X", 'Round Bonuses'!$C$9, J103="X", 'Round Bonuses'!$C$8, I103="X", 'Round Bonuses'!$C$7, H103="X", 'Round Bonuses'!$C$6, G103="X", 'Round Bonuses'!$C$5, F103="X", 'Round Bonuses'!$C$4, E103="X", 'Round Bonuses'!$C$3, D103="X", 'Round Bonuses'!$C$3, TRUE, 0)</f>
        <v>0</v>
      </c>
      <c r="BT103" s="1">
        <f>IF(not(counta(D103:J103)), IFS(AI103="W", 'Round Bonuses'!$F$14, AI103="X", 'Round Bonuses'!$F$13, AH103="X", 'Round Bonuses'!$F$12, AG103="X", 'Round Bonuses'!$F$11, AF103="X", 'Round Bonuses'!$F$10, AE103="X", 'Round Bonuses'!$F$9, AD103="X", 'Round Bonuses'!$F$8, AC103="X", 'Round Bonuses'!$F$7, AB103="X", 'Round Bonuses'!$F$6, TRUE, 0), IF(AA103="X",'Round Bonuses'!$E$7, 0) +IF(AB103="X", 'Round Bonuses'!$E$6, 0)+if(AC103="X",'Round Bonuses'!$E$7, 0)+IF(AD103="X", 'Round Bonuses'!$E$8, 0)+IFS(AI103="W", 'Round Bonuses'!$G$14, AI103="X", 'Round Bonuses'!$G$13, AH103="X", 'Round Bonuses'!$G$12, AG103="X", 'Round Bonuses'!$G$11, AF103="X", 'Round Bonuses'!$G$10, AE103="X", 'Round Bonuses'!$G$9, TRUE, 0))</f>
        <v>4.8</v>
      </c>
      <c r="BU103" s="1">
        <f>IF(AND(not(counta(D103:I103)),not(counta(AB103:AD103))), IFS(BC103="W", 'Round Bonuses'!$J$14, BC103="X", 'Round Bonuses'!$J$13, BB103="X", 'Round Bonuses'!$J$12, BA103="X", 'Round Bonuses'!$J$11, AZ103="X", 'Round Bonuses'!$J$10, AY103="X", 'Round Bonuses'!$J$9, AX103="X", 'Round Bonuses'!$J$8, AW103="X", 'Round Bonuses'!$J$7, AV103="X", 'Round Bonuses'!$J$6, AU103="X", 'Round Bonuses'!$J$5, AT103="X", 'Round Bonuses'!$J$4, TRUE, 0), SWITCH(AS103, "P", 'Round Bonuses'!$I$4,"B", 'Round Bonuses'!$I$5, 0) +IF(AU103="X", 'Round Bonuses'!$I$5, 0)+IF(AV103="X", 'Round Bonuses'!$I$6, 0)+IF(AW103="X", 'Round Bonuses'!$I$7, 0)+IF(AX103="X", 'Round Bonuses'!$I$8, 0)+IFS(BC103="W", 'Round Bonuses'!$K$14, BC103="X", 'Round Bonuses'!$K$13, BB103="X", 'Round Bonuses'!$K$12, BA103="X", 'Round Bonuses'!$K$11, AZ103="X", 'Round Bonuses'!$K$10, AY103="X", 'Round Bonuses'!$K$9, TRUE, 0))</f>
        <v>0</v>
      </c>
      <c r="BV103" s="54">
        <f t="shared" si="6"/>
        <v>4.8</v>
      </c>
      <c r="BW103" s="1">
        <f t="shared" si="7"/>
        <v>16.5825</v>
      </c>
      <c r="BX103" s="57">
        <f t="shared" si="8"/>
        <v>6.8728125</v>
      </c>
      <c r="BZ103" s="58" t="str">
        <f t="shared" si="9"/>
        <v>Lazio</v>
      </c>
      <c r="CA103" s="1" t="str">
        <f t="shared" si="10"/>
        <v>Italy</v>
      </c>
      <c r="CB103" s="1">
        <f t="shared" si="11"/>
        <v>6.8728125</v>
      </c>
      <c r="CC103" s="1">
        <f t="shared" si="12"/>
        <v>8</v>
      </c>
      <c r="CD103" s="1" t="s">
        <v>135</v>
      </c>
      <c r="CE103" s="1" t="s">
        <v>40</v>
      </c>
      <c r="CF103" s="49">
        <v>3.294375</v>
      </c>
      <c r="CG103" s="1">
        <v>8.0</v>
      </c>
      <c r="CH103" s="1">
        <f t="shared" si="16"/>
        <v>101</v>
      </c>
      <c r="CI103" s="1" t="str">
        <f t="shared" si="13"/>
        <v>Neftçi Baku</v>
      </c>
      <c r="CJ103" s="49">
        <f t="shared" ref="CJ103:CK103" si="115">CF103</f>
        <v>3.294375</v>
      </c>
      <c r="CK103" s="1">
        <f t="shared" si="115"/>
        <v>8</v>
      </c>
      <c r="CO103" s="1" t="str">
        <f t="shared" si="15"/>
        <v>Azerbaijan</v>
      </c>
    </row>
    <row r="104">
      <c r="A104" s="1" t="str">
        <f>'Strength Coefficients'!AJ103</f>
        <v>Legia Warsaw</v>
      </c>
      <c r="B104" s="1">
        <f>'Strength Coefficients'!AK103</f>
        <v>0.71</v>
      </c>
      <c r="C104" s="1" t="str">
        <f>'Strength Coefficients'!AL103</f>
        <v>Poland</v>
      </c>
      <c r="D104" s="1"/>
      <c r="E104" s="1"/>
      <c r="F104" s="1" t="str">
        <f>IFERROR(__xludf.DUMMYFUNCTION("""COMPUTED_VALUE"""),"X")</f>
        <v>X</v>
      </c>
      <c r="G104" s="1" t="str">
        <f>IFERROR(__xludf.DUMMYFUNCTION("""COMPUTED_VALUE"""),"X")</f>
        <v>X</v>
      </c>
      <c r="H104" s="1" t="str">
        <f>IFERROR(__xludf.DUMMYFUNCTION("""COMPUTED_VALUE"""),"X")</f>
        <v>X</v>
      </c>
      <c r="I104" s="1"/>
      <c r="J104" s="1"/>
      <c r="K104" s="1"/>
      <c r="L104" s="1"/>
      <c r="M104" s="1"/>
      <c r="N104" s="1"/>
      <c r="O104" s="52">
        <f>IFERROR(__xludf.DUMMYFUNCTION("""COMPUTED_VALUE"""),0.0)</f>
        <v>0</v>
      </c>
      <c r="P104" s="1">
        <f>IFERROR(__xludf.DUMMYFUNCTION("""COMPUTED_VALUE"""),0.0)</f>
        <v>0</v>
      </c>
      <c r="Q104" s="1">
        <f>IFERROR(__xludf.DUMMYFUNCTION("""COMPUTED_VALUE"""),6.532500000000001)</f>
        <v>6.5325</v>
      </c>
      <c r="R104" s="1">
        <f>IFERROR(__xludf.DUMMYFUNCTION("""COMPUTED_VALUE"""),4.0425)</f>
        <v>4.0425</v>
      </c>
      <c r="S104" s="1">
        <f>IFERROR(__xludf.DUMMYFUNCTION("""COMPUTED_VALUE"""),2.2750000000000004)</f>
        <v>2.275</v>
      </c>
      <c r="T104" s="1">
        <f>IFERROR(__xludf.DUMMYFUNCTION("""COMPUTED_VALUE"""),0.0)</f>
        <v>0</v>
      </c>
      <c r="U104" s="1">
        <f>IFERROR(__xludf.DUMMYFUNCTION("""COMPUTED_VALUE"""),0.0)</f>
        <v>0</v>
      </c>
      <c r="V104" s="1">
        <f>IFERROR(__xludf.DUMMYFUNCTION("""COMPUTED_VALUE"""),0.0)</f>
        <v>0</v>
      </c>
      <c r="W104" s="1">
        <f>IFERROR(__xludf.DUMMYFUNCTION("""COMPUTED_VALUE"""),0.0)</f>
        <v>0</v>
      </c>
      <c r="X104" s="1">
        <f>IFERROR(__xludf.DUMMYFUNCTION("""COMPUTED_VALUE"""),0.0)</f>
        <v>0</v>
      </c>
      <c r="Y104" s="1">
        <f>IFERROR(__xludf.DUMMYFUNCTION("""COMPUTED_VALUE"""),0.0)</f>
        <v>0</v>
      </c>
      <c r="AA104" s="50"/>
      <c r="AB104" s="1"/>
      <c r="AC104" s="1" t="str">
        <f>IFERROR(__xludf.DUMMYFUNCTION("""COMPUTED_VALUE"""),"X")</f>
        <v>X</v>
      </c>
      <c r="AD104" s="1" t="str">
        <f>IFERROR(__xludf.DUMMYFUNCTION("""COMPUTED_VALUE"""),"X")</f>
        <v>X</v>
      </c>
      <c r="AE104" s="1"/>
      <c r="AF104" s="1"/>
      <c r="AG104" s="1"/>
      <c r="AH104" s="1"/>
      <c r="AI104" s="54"/>
      <c r="AJ104" s="1">
        <f>IFERROR(__xludf.DUMMYFUNCTION("""COMPUTED_VALUE"""),0.0)</f>
        <v>0</v>
      </c>
      <c r="AK104" s="1">
        <f>IFERROR(__xludf.DUMMYFUNCTION("""COMPUTED_VALUE"""),5.20625)</f>
        <v>5.20625</v>
      </c>
      <c r="AL104" s="1">
        <f>IFERROR(__xludf.DUMMYFUNCTION("""COMPUTED_VALUE"""),10.19625)</f>
        <v>10.19625</v>
      </c>
      <c r="AM104" s="1">
        <f>IFERROR(__xludf.DUMMYFUNCTION("""COMPUTED_VALUE"""),0.0)</f>
        <v>0</v>
      </c>
      <c r="AN104" s="1">
        <f>IFERROR(__xludf.DUMMYFUNCTION("""COMPUTED_VALUE"""),0.0)</f>
        <v>0</v>
      </c>
      <c r="AO104" s="1">
        <f>IFERROR(__xludf.DUMMYFUNCTION("""COMPUTED_VALUE"""),0.0)</f>
        <v>0</v>
      </c>
      <c r="AP104" s="1">
        <f>IFERROR(__xludf.DUMMYFUNCTION("""COMPUTED_VALUE"""),0.0)</f>
        <v>0</v>
      </c>
      <c r="AQ104" s="1">
        <f>IFERROR(__xludf.DUMMYFUNCTION("""COMPUTED_VALUE"""),0.0)</f>
        <v>0</v>
      </c>
      <c r="AT104" s="1"/>
      <c r="AU104" s="1"/>
      <c r="AV104" s="1"/>
      <c r="AW104" s="1"/>
      <c r="AX104" s="1"/>
      <c r="AY104" s="1"/>
      <c r="AZ104" s="1"/>
      <c r="BA104" s="1"/>
      <c r="BB104" s="1"/>
      <c r="BC104" s="54"/>
      <c r="BD104" s="1">
        <f>IFERROR(__xludf.DUMMYFUNCTION("""COMPUTED_VALUE"""),0.0)</f>
        <v>0</v>
      </c>
      <c r="BE104" s="1">
        <f>IFERROR(__xludf.DUMMYFUNCTION("""COMPUTED_VALUE"""),0.0)</f>
        <v>0</v>
      </c>
      <c r="BF104" s="1">
        <f>IFERROR(__xludf.DUMMYFUNCTION("""COMPUTED_VALUE"""),0.0)</f>
        <v>0</v>
      </c>
      <c r="BG104" s="1">
        <f>IFERROR(__xludf.DUMMYFUNCTION("""COMPUTED_VALUE"""),0.0)</f>
        <v>0</v>
      </c>
      <c r="BH104" s="1">
        <f>IFERROR(__xludf.DUMMYFUNCTION("""COMPUTED_VALUE"""),0.0)</f>
        <v>0</v>
      </c>
      <c r="BI104" s="1">
        <f>IFERROR(__xludf.DUMMYFUNCTION("""COMPUTED_VALUE"""),0.0)</f>
        <v>0</v>
      </c>
      <c r="BJ104" s="1">
        <f>IFERROR(__xludf.DUMMYFUNCTION("""COMPUTED_VALUE"""),0.0)</f>
        <v>0</v>
      </c>
      <c r="BK104" s="1">
        <f>IFERROR(__xludf.DUMMYFUNCTION("""COMPUTED_VALUE"""),0.0)</f>
        <v>0</v>
      </c>
      <c r="BL104" s="1">
        <f>IFERROR(__xludf.DUMMYFUNCTION("""COMPUTED_VALUE"""),0.0)</f>
        <v>0</v>
      </c>
      <c r="BM104" s="1">
        <f>IFERROR(__xludf.DUMMYFUNCTION("""COMPUTED_VALUE"""),0.0)</f>
        <v>0</v>
      </c>
      <c r="BO104" s="52">
        <f t="shared" si="2"/>
        <v>6</v>
      </c>
      <c r="BP104" s="1">
        <f t="shared" si="3"/>
        <v>8</v>
      </c>
      <c r="BQ104" s="1">
        <f t="shared" si="4"/>
        <v>0</v>
      </c>
      <c r="BR104" s="54">
        <f t="shared" si="5"/>
        <v>14</v>
      </c>
      <c r="BS104" s="1">
        <f>IFS(N104="W", 'Round Bonuses'!$C$13, N104="X", 'Round Bonuses'!$C$12, M104="X", 'Round Bonuses'!$C$11, L104="X", 'Round Bonuses'!$C$10, K104="X", 'Round Bonuses'!$C$9, J104="X", 'Round Bonuses'!$C$8, I104="X", 'Round Bonuses'!$C$7, H104="X", 'Round Bonuses'!$C$6, G104="X", 'Round Bonuses'!$C$5, F104="X", 'Round Bonuses'!$C$4, E104="X", 'Round Bonuses'!$C$3, D104="X", 'Round Bonuses'!$C$3, TRUE, 0)</f>
        <v>2.1</v>
      </c>
      <c r="BT104" s="1">
        <f>IF(not(counta(D104:J104)), IFS(AI104="W", 'Round Bonuses'!$F$14, AI104="X", 'Round Bonuses'!$F$13, AH104="X", 'Round Bonuses'!$F$12, AG104="X", 'Round Bonuses'!$F$11, AF104="X", 'Round Bonuses'!$F$10, AE104="X", 'Round Bonuses'!$F$9, AD104="X", 'Round Bonuses'!$F$8, AC104="X", 'Round Bonuses'!$F$7, AB104="X", 'Round Bonuses'!$F$6, TRUE, 0), IF(AA104="X",'Round Bonuses'!$E$7, 0) +IF(AB104="X", 'Round Bonuses'!$E$6, 0)+if(AC104="X",'Round Bonuses'!$E$7, 0)+IF(AD104="X", 'Round Bonuses'!$E$8, 0)+IFS(AI104="W", 'Round Bonuses'!$G$14, AI104="X", 'Round Bonuses'!$G$13, AH104="X", 'Round Bonuses'!$G$12, AG104="X", 'Round Bonuses'!$G$11, AF104="X", 'Round Bonuses'!$G$10, AE104="X", 'Round Bonuses'!$G$9, TRUE, 0))</f>
        <v>2.25</v>
      </c>
      <c r="BU104" s="1">
        <f>IF(AND(not(counta(D104:I104)),not(counta(AB104:AD104))), IFS(BC104="W", 'Round Bonuses'!$J$14, BC104="X", 'Round Bonuses'!$J$13, BB104="X", 'Round Bonuses'!$J$12, BA104="X", 'Round Bonuses'!$J$11, AZ104="X", 'Round Bonuses'!$J$10, AY104="X", 'Round Bonuses'!$J$9, AX104="X", 'Round Bonuses'!$J$8, AW104="X", 'Round Bonuses'!$J$7, AV104="X", 'Round Bonuses'!$J$6, AU104="X", 'Round Bonuses'!$J$5, AT104="X", 'Round Bonuses'!$J$4, TRUE, 0), SWITCH(AS104, "P", 'Round Bonuses'!$I$4,"B", 'Round Bonuses'!$I$5, 0) +IF(AU104="X", 'Round Bonuses'!$I$5, 0)+IF(AV104="X", 'Round Bonuses'!$I$6, 0)+IF(AW104="X", 'Round Bonuses'!$I$7, 0)+IF(AX104="X", 'Round Bonuses'!$I$8, 0)+IFS(BC104="W", 'Round Bonuses'!$K$14, BC104="X", 'Round Bonuses'!$K$13, BB104="X", 'Round Bonuses'!$K$12, BA104="X", 'Round Bonuses'!$K$11, AZ104="X", 'Round Bonuses'!$K$10, AY104="X", 'Round Bonuses'!$K$9, TRUE, 0))</f>
        <v>0</v>
      </c>
      <c r="BV104" s="54">
        <f t="shared" si="6"/>
        <v>4.35</v>
      </c>
      <c r="BW104" s="1">
        <f t="shared" si="7"/>
        <v>28.2525</v>
      </c>
      <c r="BX104" s="57">
        <f t="shared" si="8"/>
        <v>6.368035714</v>
      </c>
      <c r="BZ104" s="58" t="str">
        <f t="shared" si="9"/>
        <v>Legia Warsaw</v>
      </c>
      <c r="CA104" s="1" t="str">
        <f t="shared" si="10"/>
        <v>Poland</v>
      </c>
      <c r="CB104" s="1">
        <f t="shared" si="11"/>
        <v>6.368035714</v>
      </c>
      <c r="CC104" s="1">
        <f t="shared" si="12"/>
        <v>14</v>
      </c>
      <c r="CD104" s="1" t="s">
        <v>260</v>
      </c>
      <c r="CE104" s="1" t="s">
        <v>86</v>
      </c>
      <c r="CF104" s="49">
        <v>3.2904166666666663</v>
      </c>
      <c r="CG104" s="1">
        <v>6.0</v>
      </c>
      <c r="CH104" s="1">
        <f t="shared" si="16"/>
        <v>102</v>
      </c>
      <c r="CI104" s="1" t="str">
        <f t="shared" si="13"/>
        <v>Viktoria Plzeň</v>
      </c>
      <c r="CJ104" s="49">
        <f t="shared" ref="CJ104:CK104" si="116">CF104</f>
        <v>3.290416667</v>
      </c>
      <c r="CK104" s="1">
        <f t="shared" si="116"/>
        <v>6</v>
      </c>
      <c r="CO104" s="1" t="str">
        <f t="shared" si="15"/>
        <v>Czech Republic</v>
      </c>
    </row>
    <row r="105">
      <c r="A105" s="1" t="str">
        <f>'Strength Coefficients'!AJ104</f>
        <v>Leicester City</v>
      </c>
      <c r="B105" s="1">
        <f>'Strength Coefficients'!AK104</f>
        <v>0.93</v>
      </c>
      <c r="C105" s="1" t="str">
        <f>'Strength Coefficients'!AL104</f>
        <v>England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52">
        <f>IFERROR(__xludf.DUMMYFUNCTION("""COMPUTED_VALUE"""),0.0)</f>
        <v>0</v>
      </c>
      <c r="P105" s="1">
        <f>IFERROR(__xludf.DUMMYFUNCTION("""COMPUTED_VALUE"""),0.0)</f>
        <v>0</v>
      </c>
      <c r="Q105" s="1">
        <f>IFERROR(__xludf.DUMMYFUNCTION("""COMPUTED_VALUE"""),0.0)</f>
        <v>0</v>
      </c>
      <c r="R105" s="1">
        <f>IFERROR(__xludf.DUMMYFUNCTION("""COMPUTED_VALUE"""),0.0)</f>
        <v>0</v>
      </c>
      <c r="S105" s="1">
        <f>IFERROR(__xludf.DUMMYFUNCTION("""COMPUTED_VALUE"""),0.0)</f>
        <v>0</v>
      </c>
      <c r="T105" s="1">
        <f>IFERROR(__xludf.DUMMYFUNCTION("""COMPUTED_VALUE"""),0.0)</f>
        <v>0</v>
      </c>
      <c r="U105" s="1">
        <f>IFERROR(__xludf.DUMMYFUNCTION("""COMPUTED_VALUE"""),0.0)</f>
        <v>0</v>
      </c>
      <c r="V105" s="1">
        <f>IFERROR(__xludf.DUMMYFUNCTION("""COMPUTED_VALUE"""),0.0)</f>
        <v>0</v>
      </c>
      <c r="W105" s="1">
        <f>IFERROR(__xludf.DUMMYFUNCTION("""COMPUTED_VALUE"""),0.0)</f>
        <v>0</v>
      </c>
      <c r="X105" s="1">
        <f>IFERROR(__xludf.DUMMYFUNCTION("""COMPUTED_VALUE"""),0.0)</f>
        <v>0</v>
      </c>
      <c r="Y105" s="1">
        <f>IFERROR(__xludf.DUMMYFUNCTION("""COMPUTED_VALUE"""),0.0)</f>
        <v>0</v>
      </c>
      <c r="AA105" s="50"/>
      <c r="AB105" s="1"/>
      <c r="AC105" s="1"/>
      <c r="AD105" s="1" t="str">
        <f>IFERROR(__xludf.DUMMYFUNCTION("""COMPUTED_VALUE"""),"X")</f>
        <v>X</v>
      </c>
      <c r="AE105" s="1"/>
      <c r="AF105" s="1"/>
      <c r="AG105" s="1"/>
      <c r="AH105" s="1"/>
      <c r="AI105" s="54"/>
      <c r="AJ105" s="1">
        <f>IFERROR(__xludf.DUMMYFUNCTION("""COMPUTED_VALUE"""),0.0)</f>
        <v>0</v>
      </c>
      <c r="AK105" s="1">
        <f>IFERROR(__xludf.DUMMYFUNCTION("""COMPUTED_VALUE"""),0.0)</f>
        <v>0</v>
      </c>
      <c r="AL105" s="1">
        <f>IFERROR(__xludf.DUMMYFUNCTION("""COMPUTED_VALUE"""),11.872499999999999)</f>
        <v>11.8725</v>
      </c>
      <c r="AM105" s="1">
        <f>IFERROR(__xludf.DUMMYFUNCTION("""COMPUTED_VALUE"""),0.0)</f>
        <v>0</v>
      </c>
      <c r="AN105" s="1">
        <f>IFERROR(__xludf.DUMMYFUNCTION("""COMPUTED_VALUE"""),0.0)</f>
        <v>0</v>
      </c>
      <c r="AO105" s="1">
        <f>IFERROR(__xludf.DUMMYFUNCTION("""COMPUTED_VALUE"""),0.0)</f>
        <v>0</v>
      </c>
      <c r="AP105" s="1">
        <f>IFERROR(__xludf.DUMMYFUNCTION("""COMPUTED_VALUE"""),0.0)</f>
        <v>0</v>
      </c>
      <c r="AQ105" s="1">
        <f>IFERROR(__xludf.DUMMYFUNCTION("""COMPUTED_VALUE"""),0.0)</f>
        <v>0</v>
      </c>
      <c r="AT105" s="1"/>
      <c r="AU105" s="1"/>
      <c r="AV105" s="1"/>
      <c r="AW105" s="1"/>
      <c r="AX105" s="1"/>
      <c r="AY105" s="1" t="str">
        <f>IFERROR(__xludf.DUMMYFUNCTION("""COMPUTED_VALUE"""),"X")</f>
        <v>X</v>
      </c>
      <c r="AZ105" s="1" t="str">
        <f>IFERROR(__xludf.DUMMYFUNCTION("""COMPUTED_VALUE"""),"X")</f>
        <v>X</v>
      </c>
      <c r="BA105" s="1" t="str">
        <f>IFERROR(__xludf.DUMMYFUNCTION("""COMPUTED_VALUE"""),"X")</f>
        <v>X</v>
      </c>
      <c r="BB105" s="1" t="str">
        <f>IFERROR(__xludf.DUMMYFUNCTION("""COMPUTED_VALUE"""),"X")</f>
        <v>X</v>
      </c>
      <c r="BC105" s="54"/>
      <c r="BD105" s="1">
        <f>IFERROR(__xludf.DUMMYFUNCTION("""COMPUTED_VALUE"""),0.0)</f>
        <v>0</v>
      </c>
      <c r="BE105" s="1">
        <f>IFERROR(__xludf.DUMMYFUNCTION("""COMPUTED_VALUE"""),0.0)</f>
        <v>0</v>
      </c>
      <c r="BF105" s="1">
        <f>IFERROR(__xludf.DUMMYFUNCTION("""COMPUTED_VALUE"""),0.0)</f>
        <v>0</v>
      </c>
      <c r="BG105" s="1">
        <f>IFERROR(__xludf.DUMMYFUNCTION("""COMPUTED_VALUE"""),0.0)</f>
        <v>0</v>
      </c>
      <c r="BH105" s="1">
        <f>IFERROR(__xludf.DUMMYFUNCTION("""COMPUTED_VALUE"""),0.0)</f>
        <v>0</v>
      </c>
      <c r="BI105" s="1">
        <f>IFERROR(__xludf.DUMMYFUNCTION("""COMPUTED_VALUE"""),7.244999999999999)</f>
        <v>7.245</v>
      </c>
      <c r="BJ105" s="1">
        <f>IFERROR(__xludf.DUMMYFUNCTION("""COMPUTED_VALUE"""),4.6)</f>
        <v>4.6</v>
      </c>
      <c r="BK105" s="1">
        <f>IFERROR(__xludf.DUMMYFUNCTION("""COMPUTED_VALUE"""),5.45125)</f>
        <v>5.45125</v>
      </c>
      <c r="BL105" s="1">
        <f>IFERROR(__xludf.DUMMYFUNCTION("""COMPUTED_VALUE"""),2.5749999999999997)</f>
        <v>2.575</v>
      </c>
      <c r="BM105" s="1">
        <f>IFERROR(__xludf.DUMMYFUNCTION("""COMPUTED_VALUE"""),0.0)</f>
        <v>0</v>
      </c>
      <c r="BO105" s="52">
        <f t="shared" si="2"/>
        <v>0</v>
      </c>
      <c r="BP105" s="1">
        <f t="shared" si="3"/>
        <v>6</v>
      </c>
      <c r="BQ105" s="1">
        <f t="shared" si="4"/>
        <v>8</v>
      </c>
      <c r="BR105" s="54">
        <f t="shared" si="5"/>
        <v>14</v>
      </c>
      <c r="BS105" s="1">
        <f>IFS(N105="W", 'Round Bonuses'!$C$13, N105="X", 'Round Bonuses'!$C$12, M105="X", 'Round Bonuses'!$C$11, L105="X", 'Round Bonuses'!$C$10, K105="X", 'Round Bonuses'!$C$9, J105="X", 'Round Bonuses'!$C$8, I105="X", 'Round Bonuses'!$C$7, H105="X", 'Round Bonuses'!$C$6, G105="X", 'Round Bonuses'!$C$5, F105="X", 'Round Bonuses'!$C$4, E105="X", 'Round Bonuses'!$C$3, D105="X", 'Round Bonuses'!$C$3, TRUE, 0)</f>
        <v>0</v>
      </c>
      <c r="BT105" s="1">
        <f>IF(not(counta(D105:J105)), IFS(AI105="W", 'Round Bonuses'!$F$14, AI105="X", 'Round Bonuses'!$F$13, AH105="X", 'Round Bonuses'!$F$12, AG105="X", 'Round Bonuses'!$F$11, AF105="X", 'Round Bonuses'!$F$10, AE105="X", 'Round Bonuses'!$F$9, AD105="X", 'Round Bonuses'!$F$8, AC105="X", 'Round Bonuses'!$F$7, AB105="X", 'Round Bonuses'!$F$6, TRUE, 0), IF(AA105="X",'Round Bonuses'!$E$7, 0) +IF(AB105="X", 'Round Bonuses'!$E$6, 0)+if(AC105="X",'Round Bonuses'!$E$7, 0)+IF(AD105="X", 'Round Bonuses'!$E$8, 0)+IFS(AI105="W", 'Round Bonuses'!$G$14, AI105="X", 'Round Bonuses'!$G$13, AH105="X", 'Round Bonuses'!$G$12, AG105="X", 'Round Bonuses'!$G$11, AF105="X", 'Round Bonuses'!$G$10, AE105="X", 'Round Bonuses'!$G$9, TRUE, 0))</f>
        <v>3.3</v>
      </c>
      <c r="BU105" s="1">
        <f>IF(AND(not(counta(D105:I105)),not(counta(AB105:AD105))), IFS(BC105="W", 'Round Bonuses'!$J$14, BC105="X", 'Round Bonuses'!$J$13, BB105="X", 'Round Bonuses'!$J$12, BA105="X", 'Round Bonuses'!$J$11, AZ105="X", 'Round Bonuses'!$J$10, AY105="X", 'Round Bonuses'!$J$9, AX105="X", 'Round Bonuses'!$J$8, AW105="X", 'Round Bonuses'!$J$7, AV105="X", 'Round Bonuses'!$J$6, AU105="X", 'Round Bonuses'!$J$5, AT105="X", 'Round Bonuses'!$J$4, TRUE, 0), SWITCH(AS105, "P", 'Round Bonuses'!$I$4,"B", 'Round Bonuses'!$I$5, 0) +IF(AU105="X", 'Round Bonuses'!$I$5, 0)+IF(AV105="X", 'Round Bonuses'!$I$6, 0)+IF(AW105="X", 'Round Bonuses'!$I$7, 0)+IF(AX105="X", 'Round Bonuses'!$I$8, 0)+IFS(BC105="W", 'Round Bonuses'!$K$14, BC105="X", 'Round Bonuses'!$K$13, BB105="X", 'Round Bonuses'!$K$12, BA105="X", 'Round Bonuses'!$K$11, AZ105="X", 'Round Bonuses'!$K$10, AY105="X", 'Round Bonuses'!$K$9, TRUE, 0))</f>
        <v>3.1</v>
      </c>
      <c r="BV105" s="54">
        <f t="shared" si="6"/>
        <v>6.4</v>
      </c>
      <c r="BW105" s="1">
        <f t="shared" si="7"/>
        <v>31.74375</v>
      </c>
      <c r="BX105" s="57">
        <f t="shared" si="8"/>
        <v>8.667410714</v>
      </c>
      <c r="BZ105" s="58" t="str">
        <f t="shared" si="9"/>
        <v>Leicester City</v>
      </c>
      <c r="CA105" s="1" t="str">
        <f t="shared" si="10"/>
        <v>England</v>
      </c>
      <c r="CB105" s="1">
        <f t="shared" si="11"/>
        <v>8.667410714</v>
      </c>
      <c r="CC105" s="1">
        <f t="shared" si="12"/>
        <v>14</v>
      </c>
      <c r="CD105" s="1" t="s">
        <v>550</v>
      </c>
      <c r="CE105" s="1" t="s">
        <v>206</v>
      </c>
      <c r="CF105" s="49">
        <v>3.234583333333333</v>
      </c>
      <c r="CG105" s="1">
        <v>6.0</v>
      </c>
      <c r="CH105" s="1">
        <f t="shared" si="16"/>
        <v>103</v>
      </c>
      <c r="CI105" s="1" t="str">
        <f t="shared" si="13"/>
        <v>Raków Częstochowa</v>
      </c>
      <c r="CJ105" s="49">
        <f t="shared" ref="CJ105:CK105" si="117">CF105</f>
        <v>3.234583333</v>
      </c>
      <c r="CK105" s="1">
        <f t="shared" si="117"/>
        <v>6</v>
      </c>
      <c r="CO105" s="1" t="str">
        <f t="shared" si="15"/>
        <v>Poland</v>
      </c>
    </row>
    <row r="106">
      <c r="A106" s="1" t="str">
        <f>'Strength Coefficients'!AJ105</f>
        <v>Liepāja</v>
      </c>
      <c r="B106" s="1">
        <f>'Strength Coefficients'!AK105</f>
        <v>0.61</v>
      </c>
      <c r="C106" s="1" t="str">
        <f>'Strength Coefficients'!AL105</f>
        <v>Latvia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52">
        <f>IFERROR(__xludf.DUMMYFUNCTION("""COMPUTED_VALUE"""),0.0)</f>
        <v>0</v>
      </c>
      <c r="P106" s="1">
        <f>IFERROR(__xludf.DUMMYFUNCTION("""COMPUTED_VALUE"""),0.0)</f>
        <v>0</v>
      </c>
      <c r="Q106" s="1">
        <f>IFERROR(__xludf.DUMMYFUNCTION("""COMPUTED_VALUE"""),0.0)</f>
        <v>0</v>
      </c>
      <c r="R106" s="1">
        <f>IFERROR(__xludf.DUMMYFUNCTION("""COMPUTED_VALUE"""),0.0)</f>
        <v>0</v>
      </c>
      <c r="S106" s="1">
        <f>IFERROR(__xludf.DUMMYFUNCTION("""COMPUTED_VALUE"""),0.0)</f>
        <v>0</v>
      </c>
      <c r="T106" s="1">
        <f>IFERROR(__xludf.DUMMYFUNCTION("""COMPUTED_VALUE"""),0.0)</f>
        <v>0</v>
      </c>
      <c r="U106" s="1">
        <f>IFERROR(__xludf.DUMMYFUNCTION("""COMPUTED_VALUE"""),0.0)</f>
        <v>0</v>
      </c>
      <c r="V106" s="1">
        <f>IFERROR(__xludf.DUMMYFUNCTION("""COMPUTED_VALUE"""),0.0)</f>
        <v>0</v>
      </c>
      <c r="W106" s="1">
        <f>IFERROR(__xludf.DUMMYFUNCTION("""COMPUTED_VALUE"""),0.0)</f>
        <v>0</v>
      </c>
      <c r="X106" s="1">
        <f>IFERROR(__xludf.DUMMYFUNCTION("""COMPUTED_VALUE"""),0.0)</f>
        <v>0</v>
      </c>
      <c r="Y106" s="1">
        <f>IFERROR(__xludf.DUMMYFUNCTION("""COMPUTED_VALUE"""),0.0)</f>
        <v>0</v>
      </c>
      <c r="AA106" s="50"/>
      <c r="AB106" s="1"/>
      <c r="AC106" s="1"/>
      <c r="AD106" s="1"/>
      <c r="AE106" s="1"/>
      <c r="AF106" s="1"/>
      <c r="AG106" s="1"/>
      <c r="AH106" s="1"/>
      <c r="AI106" s="54"/>
      <c r="AJ106" s="1">
        <f>IFERROR(__xludf.DUMMYFUNCTION("""COMPUTED_VALUE"""),0.0)</f>
        <v>0</v>
      </c>
      <c r="AK106" s="1">
        <f>IFERROR(__xludf.DUMMYFUNCTION("""COMPUTED_VALUE"""),0.0)</f>
        <v>0</v>
      </c>
      <c r="AL106" s="1">
        <f>IFERROR(__xludf.DUMMYFUNCTION("""COMPUTED_VALUE"""),0.0)</f>
        <v>0</v>
      </c>
      <c r="AM106" s="1">
        <f>IFERROR(__xludf.DUMMYFUNCTION("""COMPUTED_VALUE"""),0.0)</f>
        <v>0</v>
      </c>
      <c r="AN106" s="1">
        <f>IFERROR(__xludf.DUMMYFUNCTION("""COMPUTED_VALUE"""),0.0)</f>
        <v>0</v>
      </c>
      <c r="AO106" s="1">
        <f>IFERROR(__xludf.DUMMYFUNCTION("""COMPUTED_VALUE"""),0.0)</f>
        <v>0</v>
      </c>
      <c r="AP106" s="1">
        <f>IFERROR(__xludf.DUMMYFUNCTION("""COMPUTED_VALUE"""),0.0)</f>
        <v>0</v>
      </c>
      <c r="AQ106" s="1">
        <f>IFERROR(__xludf.DUMMYFUNCTION("""COMPUTED_VALUE"""),0.0)</f>
        <v>0</v>
      </c>
      <c r="AT106" s="1" t="str">
        <f>IFERROR(__xludf.DUMMYFUNCTION("""COMPUTED_VALUE"""),"X")</f>
        <v>X</v>
      </c>
      <c r="AU106" s="1" t="str">
        <f>IFERROR(__xludf.DUMMYFUNCTION("""COMPUTED_VALUE"""),"X")</f>
        <v>X</v>
      </c>
      <c r="AV106" s="1"/>
      <c r="AW106" s="1"/>
      <c r="AX106" s="1"/>
      <c r="AY106" s="1"/>
      <c r="AZ106" s="1"/>
      <c r="BA106" s="1"/>
      <c r="BB106" s="1"/>
      <c r="BC106" s="54"/>
      <c r="BD106" s="1">
        <f>IFERROR(__xludf.DUMMYFUNCTION("""COMPUTED_VALUE"""),3.7612499999999995)</f>
        <v>3.76125</v>
      </c>
      <c r="BE106" s="1">
        <f>IFERROR(__xludf.DUMMYFUNCTION("""COMPUTED_VALUE"""),2.84)</f>
        <v>2.84</v>
      </c>
      <c r="BF106" s="1">
        <f>IFERROR(__xludf.DUMMYFUNCTION("""COMPUTED_VALUE"""),0.0)</f>
        <v>0</v>
      </c>
      <c r="BG106" s="1">
        <f>IFERROR(__xludf.DUMMYFUNCTION("""COMPUTED_VALUE"""),0.0)</f>
        <v>0</v>
      </c>
      <c r="BH106" s="1">
        <f>IFERROR(__xludf.DUMMYFUNCTION("""COMPUTED_VALUE"""),0.0)</f>
        <v>0</v>
      </c>
      <c r="BI106" s="1">
        <f>IFERROR(__xludf.DUMMYFUNCTION("""COMPUTED_VALUE"""),0.0)</f>
        <v>0</v>
      </c>
      <c r="BJ106" s="1">
        <f>IFERROR(__xludf.DUMMYFUNCTION("""COMPUTED_VALUE"""),0.0)</f>
        <v>0</v>
      </c>
      <c r="BK106" s="1">
        <f>IFERROR(__xludf.DUMMYFUNCTION("""COMPUTED_VALUE"""),0.0)</f>
        <v>0</v>
      </c>
      <c r="BL106" s="1">
        <f>IFERROR(__xludf.DUMMYFUNCTION("""COMPUTED_VALUE"""),0.0)</f>
        <v>0</v>
      </c>
      <c r="BM106" s="1">
        <f>IFERROR(__xludf.DUMMYFUNCTION("""COMPUTED_VALUE"""),0.0)</f>
        <v>0</v>
      </c>
      <c r="BO106" s="52">
        <f t="shared" si="2"/>
        <v>0</v>
      </c>
      <c r="BP106" s="1">
        <f t="shared" si="3"/>
        <v>0</v>
      </c>
      <c r="BQ106" s="1">
        <f t="shared" si="4"/>
        <v>4</v>
      </c>
      <c r="BR106" s="54">
        <f t="shared" si="5"/>
        <v>4</v>
      </c>
      <c r="BS106" s="1">
        <f>IFS(N106="W", 'Round Bonuses'!$C$13, N106="X", 'Round Bonuses'!$C$12, M106="X", 'Round Bonuses'!$C$11, L106="X", 'Round Bonuses'!$C$10, K106="X", 'Round Bonuses'!$C$9, J106="X", 'Round Bonuses'!$C$8, I106="X", 'Round Bonuses'!$C$7, H106="X", 'Round Bonuses'!$C$6, G106="X", 'Round Bonuses'!$C$5, F106="X", 'Round Bonuses'!$C$4, E106="X", 'Round Bonuses'!$C$3, D106="X", 'Round Bonuses'!$C$3, TRUE, 0)</f>
        <v>0</v>
      </c>
      <c r="BT106" s="1">
        <f>IF(not(counta(D106:J106)), IFS(AI106="W", 'Round Bonuses'!$F$14, AI106="X", 'Round Bonuses'!$F$13, AH106="X", 'Round Bonuses'!$F$12, AG106="X", 'Round Bonuses'!$F$11, AF106="X", 'Round Bonuses'!$F$10, AE106="X", 'Round Bonuses'!$F$9, AD106="X", 'Round Bonuses'!$F$8, AC106="X", 'Round Bonuses'!$F$7, AB106="X", 'Round Bonuses'!$F$6, TRUE, 0), IF(AA106="X",'Round Bonuses'!$E$7, 0) +IF(AB106="X", 'Round Bonuses'!$E$6, 0)+if(AC106="X",'Round Bonuses'!$E$7, 0)+IF(AD106="X", 'Round Bonuses'!$E$8, 0)+IFS(AI106="W", 'Round Bonuses'!$G$14, AI106="X", 'Round Bonuses'!$G$13, AH106="X", 'Round Bonuses'!$G$12, AG106="X", 'Round Bonuses'!$G$11, AF106="X", 'Round Bonuses'!$G$10, AE106="X", 'Round Bonuses'!$G$9, TRUE, 0))</f>
        <v>0</v>
      </c>
      <c r="BU106" s="1">
        <f>IF(AND(not(counta(D106:I106)),not(counta(AB106:AD106))), IFS(BC106="W", 'Round Bonuses'!$J$14, BC106="X", 'Round Bonuses'!$J$13, BB106="X", 'Round Bonuses'!$J$12, BA106="X", 'Round Bonuses'!$J$11, AZ106="X", 'Round Bonuses'!$J$10, AY106="X", 'Round Bonuses'!$J$9, AX106="X", 'Round Bonuses'!$J$8, AW106="X", 'Round Bonuses'!$J$7, AV106="X", 'Round Bonuses'!$J$6, AU106="X", 'Round Bonuses'!$J$5, AT106="X", 'Round Bonuses'!$J$4, TRUE, 0), SWITCH(AS106, "P", 'Round Bonuses'!$I$4,"B", 'Round Bonuses'!$I$5, 0) +IF(AU106="X", 'Round Bonuses'!$I$5, 0)+IF(AV106="X", 'Round Bonuses'!$I$6, 0)+IF(AW106="X", 'Round Bonuses'!$I$7, 0)+IF(AX106="X", 'Round Bonuses'!$I$8, 0)+IFS(BC106="W", 'Round Bonuses'!$K$14, BC106="X", 'Round Bonuses'!$K$13, BB106="X", 'Round Bonuses'!$K$12, BA106="X", 'Round Bonuses'!$K$11, AZ106="X", 'Round Bonuses'!$K$10, AY106="X", 'Round Bonuses'!$K$9, TRUE, 0))</f>
        <v>0.4</v>
      </c>
      <c r="BV106" s="54">
        <f t="shared" si="6"/>
        <v>0.4</v>
      </c>
      <c r="BW106" s="1">
        <f t="shared" si="7"/>
        <v>6.60125</v>
      </c>
      <c r="BX106" s="57">
        <f t="shared" si="8"/>
        <v>2.0503125</v>
      </c>
      <c r="BZ106" s="58" t="str">
        <f t="shared" si="9"/>
        <v>Liepāja</v>
      </c>
      <c r="CA106" s="1" t="str">
        <f t="shared" si="10"/>
        <v>Latvia</v>
      </c>
      <c r="CB106" s="1">
        <f t="shared" si="11"/>
        <v>2.0503125</v>
      </c>
      <c r="CC106" s="1">
        <f t="shared" si="12"/>
        <v>4</v>
      </c>
      <c r="CD106" s="1" t="s">
        <v>390</v>
      </c>
      <c r="CE106" s="1" t="s">
        <v>102</v>
      </c>
      <c r="CF106" s="49">
        <v>3.1916666666666664</v>
      </c>
      <c r="CG106" s="1">
        <v>6.0</v>
      </c>
      <c r="CH106" s="1">
        <f t="shared" si="16"/>
        <v>104</v>
      </c>
      <c r="CI106" s="1" t="str">
        <f t="shared" si="13"/>
        <v>Hapoel Be'er Sheva</v>
      </c>
      <c r="CJ106" s="49">
        <f t="shared" ref="CJ106:CK106" si="118">CF106</f>
        <v>3.191666667</v>
      </c>
      <c r="CK106" s="1">
        <f t="shared" si="118"/>
        <v>6</v>
      </c>
      <c r="CO106" s="1" t="str">
        <f t="shared" si="15"/>
        <v>Israel</v>
      </c>
    </row>
    <row r="107">
      <c r="A107" s="1" t="str">
        <f>'Strength Coefficients'!AJ106</f>
        <v>Lille</v>
      </c>
      <c r="B107" s="1">
        <f>'Strength Coefficients'!AK106</f>
        <v>0.95</v>
      </c>
      <c r="C107" s="1" t="str">
        <f>'Strength Coefficients'!AL106</f>
        <v>France</v>
      </c>
      <c r="D107" s="1"/>
      <c r="E107" s="1"/>
      <c r="F107" s="1"/>
      <c r="G107" s="1"/>
      <c r="H107" s="1"/>
      <c r="I107" s="1"/>
      <c r="J107" s="1" t="str">
        <f>IFERROR(__xludf.DUMMYFUNCTION("""COMPUTED_VALUE"""),"X")</f>
        <v>X</v>
      </c>
      <c r="K107" s="1" t="str">
        <f>IFERROR(__xludf.DUMMYFUNCTION("""COMPUTED_VALUE"""),"X")</f>
        <v>X</v>
      </c>
      <c r="L107" s="1"/>
      <c r="M107" s="1"/>
      <c r="N107" s="1"/>
      <c r="O107" s="52">
        <f>IFERROR(__xludf.DUMMYFUNCTION("""COMPUTED_VALUE"""),0.0)</f>
        <v>0</v>
      </c>
      <c r="P107" s="1">
        <f>IFERROR(__xludf.DUMMYFUNCTION("""COMPUTED_VALUE"""),0.0)</f>
        <v>0</v>
      </c>
      <c r="Q107" s="1">
        <f>IFERROR(__xludf.DUMMYFUNCTION("""COMPUTED_VALUE"""),0.0)</f>
        <v>0</v>
      </c>
      <c r="R107" s="1">
        <f>IFERROR(__xludf.DUMMYFUNCTION("""COMPUTED_VALUE"""),0.0)</f>
        <v>0</v>
      </c>
      <c r="S107" s="1">
        <f>IFERROR(__xludf.DUMMYFUNCTION("""COMPUTED_VALUE"""),0.0)</f>
        <v>0</v>
      </c>
      <c r="T107" s="1">
        <f>IFERROR(__xludf.DUMMYFUNCTION("""COMPUTED_VALUE"""),0.0)</f>
        <v>0</v>
      </c>
      <c r="U107" s="1">
        <f>IFERROR(__xludf.DUMMYFUNCTION("""COMPUTED_VALUE"""),16.14)</f>
        <v>16.14</v>
      </c>
      <c r="V107" s="1">
        <f>IFERROR(__xludf.DUMMYFUNCTION("""COMPUTED_VALUE"""),1.525)</f>
        <v>1.525</v>
      </c>
      <c r="W107" s="1">
        <f>IFERROR(__xludf.DUMMYFUNCTION("""COMPUTED_VALUE"""),0.0)</f>
        <v>0</v>
      </c>
      <c r="X107" s="1">
        <f>IFERROR(__xludf.DUMMYFUNCTION("""COMPUTED_VALUE"""),0.0)</f>
        <v>0</v>
      </c>
      <c r="Y107" s="1">
        <f>IFERROR(__xludf.DUMMYFUNCTION("""COMPUTED_VALUE"""),0.0)</f>
        <v>0</v>
      </c>
      <c r="AA107" s="50"/>
      <c r="AB107" s="1"/>
      <c r="AC107" s="1"/>
      <c r="AD107" s="1"/>
      <c r="AE107" s="1"/>
      <c r="AF107" s="1"/>
      <c r="AG107" s="1"/>
      <c r="AH107" s="1"/>
      <c r="AI107" s="54"/>
      <c r="AJ107" s="1">
        <f>IFERROR(__xludf.DUMMYFUNCTION("""COMPUTED_VALUE"""),0.0)</f>
        <v>0</v>
      </c>
      <c r="AK107" s="1">
        <f>IFERROR(__xludf.DUMMYFUNCTION("""COMPUTED_VALUE"""),0.0)</f>
        <v>0</v>
      </c>
      <c r="AL107" s="1">
        <f>IFERROR(__xludf.DUMMYFUNCTION("""COMPUTED_VALUE"""),0.0)</f>
        <v>0</v>
      </c>
      <c r="AM107" s="1">
        <f>IFERROR(__xludf.DUMMYFUNCTION("""COMPUTED_VALUE"""),0.0)</f>
        <v>0</v>
      </c>
      <c r="AN107" s="1">
        <f>IFERROR(__xludf.DUMMYFUNCTION("""COMPUTED_VALUE"""),0.0)</f>
        <v>0</v>
      </c>
      <c r="AO107" s="1">
        <f>IFERROR(__xludf.DUMMYFUNCTION("""COMPUTED_VALUE"""),0.0)</f>
        <v>0</v>
      </c>
      <c r="AP107" s="1">
        <f>IFERROR(__xludf.DUMMYFUNCTION("""COMPUTED_VALUE"""),0.0)</f>
        <v>0</v>
      </c>
      <c r="AQ107" s="1">
        <f>IFERROR(__xludf.DUMMYFUNCTION("""COMPUTED_VALUE"""),0.0)</f>
        <v>0</v>
      </c>
      <c r="AT107" s="1"/>
      <c r="AU107" s="1"/>
      <c r="AV107" s="1"/>
      <c r="AW107" s="1"/>
      <c r="AX107" s="1"/>
      <c r="AY107" s="1"/>
      <c r="AZ107" s="1"/>
      <c r="BA107" s="1"/>
      <c r="BB107" s="1"/>
      <c r="BC107" s="54"/>
      <c r="BD107" s="1">
        <f>IFERROR(__xludf.DUMMYFUNCTION("""COMPUTED_VALUE"""),0.0)</f>
        <v>0</v>
      </c>
      <c r="BE107" s="1">
        <f>IFERROR(__xludf.DUMMYFUNCTION("""COMPUTED_VALUE"""),0.0)</f>
        <v>0</v>
      </c>
      <c r="BF107" s="1">
        <f>IFERROR(__xludf.DUMMYFUNCTION("""COMPUTED_VALUE"""),0.0)</f>
        <v>0</v>
      </c>
      <c r="BG107" s="1">
        <f>IFERROR(__xludf.DUMMYFUNCTION("""COMPUTED_VALUE"""),0.0)</f>
        <v>0</v>
      </c>
      <c r="BH107" s="1">
        <f>IFERROR(__xludf.DUMMYFUNCTION("""COMPUTED_VALUE"""),0.0)</f>
        <v>0</v>
      </c>
      <c r="BI107" s="1">
        <f>IFERROR(__xludf.DUMMYFUNCTION("""COMPUTED_VALUE"""),0.0)</f>
        <v>0</v>
      </c>
      <c r="BJ107" s="1">
        <f>IFERROR(__xludf.DUMMYFUNCTION("""COMPUTED_VALUE"""),0.0)</f>
        <v>0</v>
      </c>
      <c r="BK107" s="1">
        <f>IFERROR(__xludf.DUMMYFUNCTION("""COMPUTED_VALUE"""),0.0)</f>
        <v>0</v>
      </c>
      <c r="BL107" s="1">
        <f>IFERROR(__xludf.DUMMYFUNCTION("""COMPUTED_VALUE"""),0.0)</f>
        <v>0</v>
      </c>
      <c r="BM107" s="1">
        <f>IFERROR(__xludf.DUMMYFUNCTION("""COMPUTED_VALUE"""),0.0)</f>
        <v>0</v>
      </c>
      <c r="BO107" s="52">
        <f t="shared" si="2"/>
        <v>8</v>
      </c>
      <c r="BP107" s="1">
        <f t="shared" si="3"/>
        <v>0</v>
      </c>
      <c r="BQ107" s="1">
        <f t="shared" si="4"/>
        <v>0</v>
      </c>
      <c r="BR107" s="54">
        <f t="shared" si="5"/>
        <v>8</v>
      </c>
      <c r="BS107" s="1">
        <f>IFS(N107="W", 'Round Bonuses'!$C$13, N107="X", 'Round Bonuses'!$C$12, M107="X", 'Round Bonuses'!$C$11, L107="X", 'Round Bonuses'!$C$10, K107="X", 'Round Bonuses'!$C$9, J107="X", 'Round Bonuses'!$C$8, I107="X", 'Round Bonuses'!$C$7, H107="X", 'Round Bonuses'!$C$6, G107="X", 'Round Bonuses'!$C$5, F107="X", 'Round Bonuses'!$C$4, E107="X", 'Round Bonuses'!$C$3, D107="X", 'Round Bonuses'!$C$3, TRUE, 0)</f>
        <v>9.6</v>
      </c>
      <c r="BT107" s="1">
        <f>IF(not(counta(D107:J107)), IFS(AI107="W", 'Round Bonuses'!$F$14, AI107="X", 'Round Bonuses'!$F$13, AH107="X", 'Round Bonuses'!$F$12, AG107="X", 'Round Bonuses'!$F$11, AF107="X", 'Round Bonuses'!$F$10, AE107="X", 'Round Bonuses'!$F$9, AD107="X", 'Round Bonuses'!$F$8, AC107="X", 'Round Bonuses'!$F$7, AB107="X", 'Round Bonuses'!$F$6, TRUE, 0), IF(AA107="X",'Round Bonuses'!$E$7, 0) +IF(AB107="X", 'Round Bonuses'!$E$6, 0)+if(AC107="X",'Round Bonuses'!$E$7, 0)+IF(AD107="X", 'Round Bonuses'!$E$8, 0)+IFS(AI107="W", 'Round Bonuses'!$G$14, AI107="X", 'Round Bonuses'!$G$13, AH107="X", 'Round Bonuses'!$G$12, AG107="X", 'Round Bonuses'!$G$11, AF107="X", 'Round Bonuses'!$G$10, AE107="X", 'Round Bonuses'!$G$9, TRUE, 0))</f>
        <v>0</v>
      </c>
      <c r="BU107" s="1">
        <f>IF(AND(not(counta(D107:I107)),not(counta(AB107:AD107))), IFS(BC107="W", 'Round Bonuses'!$J$14, BC107="X", 'Round Bonuses'!$J$13, BB107="X", 'Round Bonuses'!$J$12, BA107="X", 'Round Bonuses'!$J$11, AZ107="X", 'Round Bonuses'!$J$10, AY107="X", 'Round Bonuses'!$J$9, AX107="X", 'Round Bonuses'!$J$8, AW107="X", 'Round Bonuses'!$J$7, AV107="X", 'Round Bonuses'!$J$6, AU107="X", 'Round Bonuses'!$J$5, AT107="X", 'Round Bonuses'!$J$4, TRUE, 0), SWITCH(AS107, "P", 'Round Bonuses'!$I$4,"B", 'Round Bonuses'!$I$5, 0) +IF(AU107="X", 'Round Bonuses'!$I$5, 0)+IF(AV107="X", 'Round Bonuses'!$I$6, 0)+IF(AW107="X", 'Round Bonuses'!$I$7, 0)+IF(AX107="X", 'Round Bonuses'!$I$8, 0)+IFS(BC107="W", 'Round Bonuses'!$K$14, BC107="X", 'Round Bonuses'!$K$13, BB107="X", 'Round Bonuses'!$K$12, BA107="X", 'Round Bonuses'!$K$11, AZ107="X", 'Round Bonuses'!$K$10, AY107="X", 'Round Bonuses'!$K$9, TRUE, 0))</f>
        <v>0</v>
      </c>
      <c r="BV107" s="54">
        <f t="shared" si="6"/>
        <v>9.6</v>
      </c>
      <c r="BW107" s="1">
        <f t="shared" si="7"/>
        <v>17.665</v>
      </c>
      <c r="BX107" s="57">
        <f t="shared" si="8"/>
        <v>11.808125</v>
      </c>
      <c r="BZ107" s="58" t="str">
        <f t="shared" si="9"/>
        <v>Lille</v>
      </c>
      <c r="CA107" s="1" t="str">
        <f t="shared" si="10"/>
        <v>France</v>
      </c>
      <c r="CB107" s="1">
        <f t="shared" si="11"/>
        <v>11.808125</v>
      </c>
      <c r="CC107" s="1">
        <f t="shared" si="12"/>
        <v>8</v>
      </c>
      <c r="CD107" s="1" t="s">
        <v>252</v>
      </c>
      <c r="CE107" s="1" t="s">
        <v>77</v>
      </c>
      <c r="CF107" s="49">
        <v>3.190625</v>
      </c>
      <c r="CG107" s="1">
        <v>6.0</v>
      </c>
      <c r="CH107" s="1">
        <f t="shared" si="16"/>
        <v>105</v>
      </c>
      <c r="CI107" s="1" t="str">
        <f t="shared" si="13"/>
        <v>Rijeka</v>
      </c>
      <c r="CJ107" s="49">
        <f t="shared" ref="CJ107:CK107" si="119">CF107</f>
        <v>3.190625</v>
      </c>
      <c r="CK107" s="1">
        <f t="shared" si="119"/>
        <v>6</v>
      </c>
      <c r="CO107" s="1" t="str">
        <f t="shared" si="15"/>
        <v>Croatia</v>
      </c>
    </row>
    <row r="108">
      <c r="A108" s="1" t="str">
        <f>'Strength Coefficients'!AJ107</f>
        <v>Lincoln Red Imps</v>
      </c>
      <c r="B108" s="1">
        <f>'Strength Coefficients'!AK107</f>
        <v>0.51</v>
      </c>
      <c r="C108" s="1" t="str">
        <f>'Strength Coefficients'!AL107</f>
        <v>Gibraltar</v>
      </c>
      <c r="D108" s="1"/>
      <c r="E108" s="1"/>
      <c r="F108" s="1" t="str">
        <f>IFERROR(__xludf.DUMMYFUNCTION("""COMPUTED_VALUE"""),"X")</f>
        <v>X</v>
      </c>
      <c r="G108" s="1" t="str">
        <f>IFERROR(__xludf.DUMMYFUNCTION("""COMPUTED_VALUE"""),"X")</f>
        <v>X</v>
      </c>
      <c r="H108" s="1"/>
      <c r="I108" s="1"/>
      <c r="J108" s="1"/>
      <c r="K108" s="1"/>
      <c r="L108" s="1"/>
      <c r="M108" s="1"/>
      <c r="N108" s="1"/>
      <c r="O108" s="52">
        <f>IFERROR(__xludf.DUMMYFUNCTION("""COMPUTED_VALUE"""),0.0)</f>
        <v>0</v>
      </c>
      <c r="P108" s="1">
        <f>IFERROR(__xludf.DUMMYFUNCTION("""COMPUTED_VALUE"""),0.0)</f>
        <v>0</v>
      </c>
      <c r="Q108" s="1">
        <f>IFERROR(__xludf.DUMMYFUNCTION("""COMPUTED_VALUE"""),4.372499999999999)</f>
        <v>4.3725</v>
      </c>
      <c r="R108" s="1">
        <f>IFERROR(__xludf.DUMMYFUNCTION("""COMPUTED_VALUE"""),1.065)</f>
        <v>1.065</v>
      </c>
      <c r="S108" s="1">
        <f>IFERROR(__xludf.DUMMYFUNCTION("""COMPUTED_VALUE"""),0.0)</f>
        <v>0</v>
      </c>
      <c r="T108" s="1">
        <f>IFERROR(__xludf.DUMMYFUNCTION("""COMPUTED_VALUE"""),0.0)</f>
        <v>0</v>
      </c>
      <c r="U108" s="1">
        <f>IFERROR(__xludf.DUMMYFUNCTION("""COMPUTED_VALUE"""),0.0)</f>
        <v>0</v>
      </c>
      <c r="V108" s="1">
        <f>IFERROR(__xludf.DUMMYFUNCTION("""COMPUTED_VALUE"""),0.0)</f>
        <v>0</v>
      </c>
      <c r="W108" s="1">
        <f>IFERROR(__xludf.DUMMYFUNCTION("""COMPUTED_VALUE"""),0.0)</f>
        <v>0</v>
      </c>
      <c r="X108" s="1">
        <f>IFERROR(__xludf.DUMMYFUNCTION("""COMPUTED_VALUE"""),0.0)</f>
        <v>0</v>
      </c>
      <c r="Y108" s="1">
        <f>IFERROR(__xludf.DUMMYFUNCTION("""COMPUTED_VALUE"""),0.0)</f>
        <v>0</v>
      </c>
      <c r="AA108" s="50"/>
      <c r="AB108" s="1" t="str">
        <f>IFERROR(__xludf.DUMMYFUNCTION("""COMPUTED_VALUE"""),"X")</f>
        <v>X</v>
      </c>
      <c r="AC108" s="1"/>
      <c r="AD108" s="1"/>
      <c r="AE108" s="1"/>
      <c r="AF108" s="1"/>
      <c r="AG108" s="1"/>
      <c r="AH108" s="1"/>
      <c r="AI108" s="54"/>
      <c r="AJ108" s="1">
        <f>IFERROR(__xludf.DUMMYFUNCTION("""COMPUTED_VALUE"""),1.8499999999999999)</f>
        <v>1.85</v>
      </c>
      <c r="AK108" s="1">
        <f>IFERROR(__xludf.DUMMYFUNCTION("""COMPUTED_VALUE"""),0.0)</f>
        <v>0</v>
      </c>
      <c r="AL108" s="1">
        <f>IFERROR(__xludf.DUMMYFUNCTION("""COMPUTED_VALUE"""),0.0)</f>
        <v>0</v>
      </c>
      <c r="AM108" s="1">
        <f>IFERROR(__xludf.DUMMYFUNCTION("""COMPUTED_VALUE"""),0.0)</f>
        <v>0</v>
      </c>
      <c r="AN108" s="1">
        <f>IFERROR(__xludf.DUMMYFUNCTION("""COMPUTED_VALUE"""),0.0)</f>
        <v>0</v>
      </c>
      <c r="AO108" s="1">
        <f>IFERROR(__xludf.DUMMYFUNCTION("""COMPUTED_VALUE"""),0.0)</f>
        <v>0</v>
      </c>
      <c r="AP108" s="1">
        <f>IFERROR(__xludf.DUMMYFUNCTION("""COMPUTED_VALUE"""),0.0)</f>
        <v>0</v>
      </c>
      <c r="AQ108" s="1">
        <f>IFERROR(__xludf.DUMMYFUNCTION("""COMPUTED_VALUE"""),0.0)</f>
        <v>0</v>
      </c>
      <c r="AT108" s="1"/>
      <c r="AU108" s="1"/>
      <c r="AV108" s="1"/>
      <c r="AW108" s="1" t="str">
        <f>IFERROR(__xludf.DUMMYFUNCTION("""COMPUTED_VALUE"""),"X")</f>
        <v>X</v>
      </c>
      <c r="AX108" s="1" t="str">
        <f>IFERROR(__xludf.DUMMYFUNCTION("""COMPUTED_VALUE"""),"X")</f>
        <v>X</v>
      </c>
      <c r="AY108" s="1"/>
      <c r="AZ108" s="1"/>
      <c r="BA108" s="1"/>
      <c r="BB108" s="1"/>
      <c r="BC108" s="54"/>
      <c r="BD108" s="1">
        <f>IFERROR(__xludf.DUMMYFUNCTION("""COMPUTED_VALUE"""),0.0)</f>
        <v>0</v>
      </c>
      <c r="BE108" s="1">
        <f>IFERROR(__xludf.DUMMYFUNCTION("""COMPUTED_VALUE"""),0.0)</f>
        <v>0</v>
      </c>
      <c r="BF108" s="1">
        <f>IFERROR(__xludf.DUMMYFUNCTION("""COMPUTED_VALUE"""),0.0)</f>
        <v>0</v>
      </c>
      <c r="BG108" s="1">
        <f>IFERROR(__xludf.DUMMYFUNCTION("""COMPUTED_VALUE"""),3.9375)</f>
        <v>3.9375</v>
      </c>
      <c r="BH108" s="1">
        <f>IFERROR(__xludf.DUMMYFUNCTION("""COMPUTED_VALUE"""),2.825)</f>
        <v>2.825</v>
      </c>
      <c r="BI108" s="1">
        <f>IFERROR(__xludf.DUMMYFUNCTION("""COMPUTED_VALUE"""),0.0)</f>
        <v>0</v>
      </c>
      <c r="BJ108" s="1">
        <f>IFERROR(__xludf.DUMMYFUNCTION("""COMPUTED_VALUE"""),0.0)</f>
        <v>0</v>
      </c>
      <c r="BK108" s="1">
        <f>IFERROR(__xludf.DUMMYFUNCTION("""COMPUTED_VALUE"""),0.0)</f>
        <v>0</v>
      </c>
      <c r="BL108" s="1">
        <f>IFERROR(__xludf.DUMMYFUNCTION("""COMPUTED_VALUE"""),0.0)</f>
        <v>0</v>
      </c>
      <c r="BM108" s="1">
        <f>IFERROR(__xludf.DUMMYFUNCTION("""COMPUTED_VALUE"""),0.0)</f>
        <v>0</v>
      </c>
      <c r="BO108" s="52">
        <f t="shared" si="2"/>
        <v>4</v>
      </c>
      <c r="BP108" s="1">
        <f t="shared" si="3"/>
        <v>2</v>
      </c>
      <c r="BQ108" s="1">
        <f t="shared" si="4"/>
        <v>8</v>
      </c>
      <c r="BR108" s="54">
        <f t="shared" si="5"/>
        <v>14</v>
      </c>
      <c r="BS108" s="1">
        <f>IFS(N108="W", 'Round Bonuses'!$C$13, N108="X", 'Round Bonuses'!$C$12, M108="X", 'Round Bonuses'!$C$11, L108="X", 'Round Bonuses'!$C$10, K108="X", 'Round Bonuses'!$C$9, J108="X", 'Round Bonuses'!$C$8, I108="X", 'Round Bonuses'!$C$7, H108="X", 'Round Bonuses'!$C$6, G108="X", 'Round Bonuses'!$C$5, F108="X", 'Round Bonuses'!$C$4, E108="X", 'Round Bonuses'!$C$3, D108="X", 'Round Bonuses'!$C$3, TRUE, 0)</f>
        <v>1.2</v>
      </c>
      <c r="BT108" s="1">
        <f>IF(not(counta(D108:J108)), IFS(AI108="W", 'Round Bonuses'!$F$14, AI108="X", 'Round Bonuses'!$F$13, AH108="X", 'Round Bonuses'!$F$12, AG108="X", 'Round Bonuses'!$F$11, AF108="X", 'Round Bonuses'!$F$10, AE108="X", 'Round Bonuses'!$F$9, AD108="X", 'Round Bonuses'!$F$8, AC108="X", 'Round Bonuses'!$F$7, AB108="X", 'Round Bonuses'!$F$6, TRUE, 0), IF(AA108="X",'Round Bonuses'!$E$7, 0) +IF(AB108="X", 'Round Bonuses'!$E$6, 0)+if(AC108="X",'Round Bonuses'!$E$7, 0)+IF(AD108="X", 'Round Bonuses'!$E$8, 0)+IFS(AI108="W", 'Round Bonuses'!$G$14, AI108="X", 'Round Bonuses'!$G$13, AH108="X", 'Round Bonuses'!$G$12, AG108="X", 'Round Bonuses'!$G$11, AF108="X", 'Round Bonuses'!$G$10, AE108="X", 'Round Bonuses'!$G$9, TRUE, 0))</f>
        <v>0.45</v>
      </c>
      <c r="BU108" s="1">
        <f>IF(AND(not(counta(D108:I108)),not(counta(AB108:AD108))), IFS(BC108="W", 'Round Bonuses'!$J$14, BC108="X", 'Round Bonuses'!$J$13, BB108="X", 'Round Bonuses'!$J$12, BA108="X", 'Round Bonuses'!$J$11, AZ108="X", 'Round Bonuses'!$J$10, AY108="X", 'Round Bonuses'!$J$9, AX108="X", 'Round Bonuses'!$J$8, AW108="X", 'Round Bonuses'!$J$7, AV108="X", 'Round Bonuses'!$J$6, AU108="X", 'Round Bonuses'!$J$5, AT108="X", 'Round Bonuses'!$J$4, TRUE, 0), SWITCH(AS108, "P", 'Round Bonuses'!$I$4,"B", 'Round Bonuses'!$I$5, 0) +IF(AU108="X", 'Round Bonuses'!$I$5, 0)+IF(AV108="X", 'Round Bonuses'!$I$6, 0)+IF(AW108="X", 'Round Bonuses'!$I$7, 0)+IF(AX108="X", 'Round Bonuses'!$I$8, 0)+IFS(BC108="W", 'Round Bonuses'!$K$14, BC108="X", 'Round Bonuses'!$K$13, BB108="X", 'Round Bonuses'!$K$12, BA108="X", 'Round Bonuses'!$K$11, AZ108="X", 'Round Bonuses'!$K$10, AY108="X", 'Round Bonuses'!$K$9, TRUE, 0))</f>
        <v>1.5</v>
      </c>
      <c r="BV108" s="54">
        <f t="shared" si="6"/>
        <v>3.15</v>
      </c>
      <c r="BW108" s="1">
        <f t="shared" si="7"/>
        <v>14.05</v>
      </c>
      <c r="BX108" s="57">
        <f t="shared" si="8"/>
        <v>4.153571429</v>
      </c>
      <c r="BZ108" s="58" t="str">
        <f t="shared" si="9"/>
        <v>Lincoln Red Imps</v>
      </c>
      <c r="CA108" s="1" t="str">
        <f t="shared" si="10"/>
        <v>Gibraltar</v>
      </c>
      <c r="CB108" s="1">
        <f t="shared" si="11"/>
        <v>4.153571429</v>
      </c>
      <c r="CC108" s="1">
        <f t="shared" si="12"/>
        <v>14</v>
      </c>
      <c r="CD108" s="1" t="s">
        <v>482</v>
      </c>
      <c r="CE108" s="1" t="s">
        <v>235</v>
      </c>
      <c r="CF108" s="49">
        <v>3.1672916666666664</v>
      </c>
      <c r="CG108" s="1">
        <v>6.0</v>
      </c>
      <c r="CH108" s="1">
        <f t="shared" si="16"/>
        <v>106</v>
      </c>
      <c r="CI108" s="1" t="str">
        <f t="shared" si="13"/>
        <v>Larne</v>
      </c>
      <c r="CJ108" s="49">
        <f t="shared" ref="CJ108:CK108" si="120">CF108</f>
        <v>3.167291667</v>
      </c>
      <c r="CK108" s="1">
        <f t="shared" si="120"/>
        <v>6</v>
      </c>
      <c r="CO108" s="1" t="str">
        <f t="shared" si="15"/>
        <v>Northern Ireland</v>
      </c>
    </row>
    <row r="109">
      <c r="A109" s="1" t="str">
        <f>'Strength Coefficients'!AJ108</f>
        <v>Linfield</v>
      </c>
      <c r="B109" s="1">
        <f>'Strength Coefficients'!AK108</f>
        <v>0.52</v>
      </c>
      <c r="C109" s="1" t="str">
        <f>'Strength Coefficients'!AL108</f>
        <v>Northern Ireland</v>
      </c>
      <c r="D109" s="1"/>
      <c r="E109" s="1"/>
      <c r="F109" s="1" t="str">
        <f>IFERROR(__xludf.DUMMYFUNCTION("""COMPUTED_VALUE"""),"X")</f>
        <v>X</v>
      </c>
      <c r="G109" s="1"/>
      <c r="H109" s="1"/>
      <c r="I109" s="1"/>
      <c r="J109" s="1"/>
      <c r="K109" s="1"/>
      <c r="L109" s="1"/>
      <c r="M109" s="1"/>
      <c r="N109" s="1"/>
      <c r="O109" s="52">
        <f>IFERROR(__xludf.DUMMYFUNCTION("""COMPUTED_VALUE"""),0.0)</f>
        <v>0</v>
      </c>
      <c r="P109" s="1">
        <f>IFERROR(__xludf.DUMMYFUNCTION("""COMPUTED_VALUE"""),0.0)</f>
        <v>0</v>
      </c>
      <c r="Q109" s="1">
        <f>IFERROR(__xludf.DUMMYFUNCTION("""COMPUTED_VALUE"""),0.9249999999999998)</f>
        <v>0.925</v>
      </c>
      <c r="R109" s="1">
        <f>IFERROR(__xludf.DUMMYFUNCTION("""COMPUTED_VALUE"""),0.0)</f>
        <v>0</v>
      </c>
      <c r="S109" s="1">
        <f>IFERROR(__xludf.DUMMYFUNCTION("""COMPUTED_VALUE"""),0.0)</f>
        <v>0</v>
      </c>
      <c r="T109" s="1">
        <f>IFERROR(__xludf.DUMMYFUNCTION("""COMPUTED_VALUE"""),0.0)</f>
        <v>0</v>
      </c>
      <c r="U109" s="1">
        <f>IFERROR(__xludf.DUMMYFUNCTION("""COMPUTED_VALUE"""),0.0)</f>
        <v>0</v>
      </c>
      <c r="V109" s="1">
        <f>IFERROR(__xludf.DUMMYFUNCTION("""COMPUTED_VALUE"""),0.0)</f>
        <v>0</v>
      </c>
      <c r="W109" s="1">
        <f>IFERROR(__xludf.DUMMYFUNCTION("""COMPUTED_VALUE"""),0.0)</f>
        <v>0</v>
      </c>
      <c r="X109" s="1">
        <f>IFERROR(__xludf.DUMMYFUNCTION("""COMPUTED_VALUE"""),0.0)</f>
        <v>0</v>
      </c>
      <c r="Y109" s="1">
        <f>IFERROR(__xludf.DUMMYFUNCTION("""COMPUTED_VALUE"""),0.0)</f>
        <v>0</v>
      </c>
      <c r="AA109" s="50"/>
      <c r="AB109" s="1"/>
      <c r="AC109" s="1"/>
      <c r="AD109" s="1"/>
      <c r="AE109" s="1"/>
      <c r="AF109" s="1"/>
      <c r="AG109" s="1"/>
      <c r="AH109" s="1"/>
      <c r="AI109" s="54"/>
      <c r="AJ109" s="1">
        <f>IFERROR(__xludf.DUMMYFUNCTION("""COMPUTED_VALUE"""),0.0)</f>
        <v>0</v>
      </c>
      <c r="AK109" s="1">
        <f>IFERROR(__xludf.DUMMYFUNCTION("""COMPUTED_VALUE"""),0.0)</f>
        <v>0</v>
      </c>
      <c r="AL109" s="1">
        <f>IFERROR(__xludf.DUMMYFUNCTION("""COMPUTED_VALUE"""),0.0)</f>
        <v>0</v>
      </c>
      <c r="AM109" s="1">
        <f>IFERROR(__xludf.DUMMYFUNCTION("""COMPUTED_VALUE"""),0.0)</f>
        <v>0</v>
      </c>
      <c r="AN109" s="1">
        <f>IFERROR(__xludf.DUMMYFUNCTION("""COMPUTED_VALUE"""),0.0)</f>
        <v>0</v>
      </c>
      <c r="AO109" s="1">
        <f>IFERROR(__xludf.DUMMYFUNCTION("""COMPUTED_VALUE"""),0.0)</f>
        <v>0</v>
      </c>
      <c r="AP109" s="1">
        <f>IFERROR(__xludf.DUMMYFUNCTION("""COMPUTED_VALUE"""),0.0)</f>
        <v>0</v>
      </c>
      <c r="AQ109" s="1">
        <f>IFERROR(__xludf.DUMMYFUNCTION("""COMPUTED_VALUE"""),0.0)</f>
        <v>0</v>
      </c>
      <c r="AT109" s="1"/>
      <c r="AU109" s="1" t="str">
        <f>IFERROR(__xludf.DUMMYFUNCTION("""COMPUTED_VALUE"""),"X")</f>
        <v>X</v>
      </c>
      <c r="AV109" s="1" t="str">
        <f>IFERROR(__xludf.DUMMYFUNCTION("""COMPUTED_VALUE"""),"X")</f>
        <v>X</v>
      </c>
      <c r="AW109" s="1"/>
      <c r="AX109" s="1"/>
      <c r="AY109" s="1"/>
      <c r="AZ109" s="1"/>
      <c r="BA109" s="1"/>
      <c r="BB109" s="1"/>
      <c r="BC109" s="54"/>
      <c r="BD109" s="1">
        <f>IFERROR(__xludf.DUMMYFUNCTION("""COMPUTED_VALUE"""),0.0)</f>
        <v>0</v>
      </c>
      <c r="BE109" s="1">
        <f>IFERROR(__xludf.DUMMYFUNCTION("""COMPUTED_VALUE"""),3.9000000000000004)</f>
        <v>3.9</v>
      </c>
      <c r="BF109" s="1">
        <f>IFERROR(__xludf.DUMMYFUNCTION("""COMPUTED_VALUE"""),1.0699999999999998)</f>
        <v>1.07</v>
      </c>
      <c r="BG109" s="1">
        <f>IFERROR(__xludf.DUMMYFUNCTION("""COMPUTED_VALUE"""),0.0)</f>
        <v>0</v>
      </c>
      <c r="BH109" s="1">
        <f>IFERROR(__xludf.DUMMYFUNCTION("""COMPUTED_VALUE"""),0.0)</f>
        <v>0</v>
      </c>
      <c r="BI109" s="1">
        <f>IFERROR(__xludf.DUMMYFUNCTION("""COMPUTED_VALUE"""),0.0)</f>
        <v>0</v>
      </c>
      <c r="BJ109" s="1">
        <f>IFERROR(__xludf.DUMMYFUNCTION("""COMPUTED_VALUE"""),0.0)</f>
        <v>0</v>
      </c>
      <c r="BK109" s="1">
        <f>IFERROR(__xludf.DUMMYFUNCTION("""COMPUTED_VALUE"""),0.0)</f>
        <v>0</v>
      </c>
      <c r="BL109" s="1">
        <f>IFERROR(__xludf.DUMMYFUNCTION("""COMPUTED_VALUE"""),0.0)</f>
        <v>0</v>
      </c>
      <c r="BM109" s="1">
        <f>IFERROR(__xludf.DUMMYFUNCTION("""COMPUTED_VALUE"""),0.0)</f>
        <v>0</v>
      </c>
      <c r="BO109" s="52">
        <f t="shared" si="2"/>
        <v>2</v>
      </c>
      <c r="BP109" s="1">
        <f t="shared" si="3"/>
        <v>0</v>
      </c>
      <c r="BQ109" s="1">
        <f t="shared" si="4"/>
        <v>4</v>
      </c>
      <c r="BR109" s="54">
        <f t="shared" si="5"/>
        <v>6</v>
      </c>
      <c r="BS109" s="1">
        <f>IFS(N109="W", 'Round Bonuses'!$C$13, N109="X", 'Round Bonuses'!$C$12, M109="X", 'Round Bonuses'!$C$11, L109="X", 'Round Bonuses'!$C$10, K109="X", 'Round Bonuses'!$C$9, J109="X", 'Round Bonuses'!$C$8, I109="X", 'Round Bonuses'!$C$7, H109="X", 'Round Bonuses'!$C$6, G109="X", 'Round Bonuses'!$C$5, F109="X", 'Round Bonuses'!$C$4, E109="X", 'Round Bonuses'!$C$3, D109="X", 'Round Bonuses'!$C$3, TRUE, 0)</f>
        <v>0.6</v>
      </c>
      <c r="BT109" s="1">
        <f>IF(not(counta(D109:J109)), IFS(AI109="W", 'Round Bonuses'!$F$14, AI109="X", 'Round Bonuses'!$F$13, AH109="X", 'Round Bonuses'!$F$12, AG109="X", 'Round Bonuses'!$F$11, AF109="X", 'Round Bonuses'!$F$10, AE109="X", 'Round Bonuses'!$F$9, AD109="X", 'Round Bonuses'!$F$8, AC109="X", 'Round Bonuses'!$F$7, AB109="X", 'Round Bonuses'!$F$6, TRUE, 0), IF(AA109="X",'Round Bonuses'!$E$7, 0) +IF(AB109="X", 'Round Bonuses'!$E$6, 0)+if(AC109="X",'Round Bonuses'!$E$7, 0)+IF(AD109="X", 'Round Bonuses'!$E$8, 0)+IFS(AI109="W", 'Round Bonuses'!$G$14, AI109="X", 'Round Bonuses'!$G$13, AH109="X", 'Round Bonuses'!$G$12, AG109="X", 'Round Bonuses'!$G$11, AF109="X", 'Round Bonuses'!$G$10, AE109="X", 'Round Bonuses'!$G$9, TRUE, 0))</f>
        <v>0</v>
      </c>
      <c r="BU109" s="1">
        <f>IF(AND(not(counta(D109:I109)),not(counta(AB109:AD109))), IFS(BC109="W", 'Round Bonuses'!$J$14, BC109="X", 'Round Bonuses'!$J$13, BB109="X", 'Round Bonuses'!$J$12, BA109="X", 'Round Bonuses'!$J$11, AZ109="X", 'Round Bonuses'!$J$10, AY109="X", 'Round Bonuses'!$J$9, AX109="X", 'Round Bonuses'!$J$8, AW109="X", 'Round Bonuses'!$J$7, AV109="X", 'Round Bonuses'!$J$6, AU109="X", 'Round Bonuses'!$J$5, AT109="X", 'Round Bonuses'!$J$4, TRUE, 0), SWITCH(AS109, "P", 'Round Bonuses'!$I$4,"B", 'Round Bonuses'!$I$5, 0) +IF(AU109="X", 'Round Bonuses'!$I$5, 0)+IF(AV109="X", 'Round Bonuses'!$I$6, 0)+IF(AW109="X", 'Round Bonuses'!$I$7, 0)+IF(AX109="X", 'Round Bonuses'!$I$8, 0)+IFS(BC109="W", 'Round Bonuses'!$K$14, BC109="X", 'Round Bonuses'!$K$13, BB109="X", 'Round Bonuses'!$K$12, BA109="X", 'Round Bonuses'!$K$11, AZ109="X", 'Round Bonuses'!$K$10, AY109="X", 'Round Bonuses'!$K$9, TRUE, 0))</f>
        <v>0.5</v>
      </c>
      <c r="BV109" s="54">
        <f t="shared" si="6"/>
        <v>1.1</v>
      </c>
      <c r="BW109" s="1">
        <f t="shared" si="7"/>
        <v>5.895</v>
      </c>
      <c r="BX109" s="57">
        <f t="shared" si="8"/>
        <v>2.0825</v>
      </c>
      <c r="BZ109" s="58" t="str">
        <f t="shared" si="9"/>
        <v>Linfield</v>
      </c>
      <c r="CA109" s="1" t="str">
        <f t="shared" si="10"/>
        <v>Northern Ireland</v>
      </c>
      <c r="CB109" s="1">
        <f t="shared" si="11"/>
        <v>2.0825</v>
      </c>
      <c r="CC109" s="1">
        <f t="shared" si="12"/>
        <v>6</v>
      </c>
      <c r="CD109" s="1" t="s">
        <v>341</v>
      </c>
      <c r="CE109" s="1" t="s">
        <v>115</v>
      </c>
      <c r="CF109" s="49">
        <v>3.13875</v>
      </c>
      <c r="CG109" s="1">
        <v>8.0</v>
      </c>
      <c r="CH109" s="1">
        <f t="shared" si="16"/>
        <v>107</v>
      </c>
      <c r="CI109" s="1" t="str">
        <f t="shared" si="13"/>
        <v>KuPS</v>
      </c>
      <c r="CJ109" s="49">
        <f t="shared" ref="CJ109:CK109" si="121">CF109</f>
        <v>3.13875</v>
      </c>
      <c r="CK109" s="1">
        <f t="shared" si="121"/>
        <v>8</v>
      </c>
      <c r="CO109" s="1" t="str">
        <f t="shared" si="15"/>
        <v>Finland</v>
      </c>
    </row>
    <row r="110">
      <c r="A110" s="1" t="str">
        <f>'Strength Coefficients'!AJ109</f>
        <v>Liverpool</v>
      </c>
      <c r="B110" s="1">
        <f>'Strength Coefficients'!AK109</f>
        <v>0.96</v>
      </c>
      <c r="C110" s="1" t="str">
        <f>'Strength Coefficients'!AL109</f>
        <v>England</v>
      </c>
      <c r="D110" s="1"/>
      <c r="E110" s="1"/>
      <c r="F110" s="1"/>
      <c r="G110" s="1"/>
      <c r="H110" s="1"/>
      <c r="I110" s="1"/>
      <c r="J110" s="1" t="str">
        <f>IFERROR(__xludf.DUMMYFUNCTION("""COMPUTED_VALUE"""),"X")</f>
        <v>X</v>
      </c>
      <c r="K110" s="1" t="str">
        <f>IFERROR(__xludf.DUMMYFUNCTION("""COMPUTED_VALUE"""),"X")</f>
        <v>X</v>
      </c>
      <c r="L110" s="1" t="str">
        <f>IFERROR(__xludf.DUMMYFUNCTION("""COMPUTED_VALUE"""),"X")</f>
        <v>X</v>
      </c>
      <c r="M110" s="1" t="str">
        <f>IFERROR(__xludf.DUMMYFUNCTION("""COMPUTED_VALUE"""),"X")</f>
        <v>X</v>
      </c>
      <c r="N110" s="1" t="str">
        <f>IFERROR(__xludf.DUMMYFUNCTION("""COMPUTED_VALUE"""),"X")</f>
        <v>X</v>
      </c>
      <c r="O110" s="52">
        <f>IFERROR(__xludf.DUMMYFUNCTION("""COMPUTED_VALUE"""),0.0)</f>
        <v>0</v>
      </c>
      <c r="P110" s="1">
        <f>IFERROR(__xludf.DUMMYFUNCTION("""COMPUTED_VALUE"""),0.0)</f>
        <v>0</v>
      </c>
      <c r="Q110" s="1">
        <f>IFERROR(__xludf.DUMMYFUNCTION("""COMPUTED_VALUE"""),0.0)</f>
        <v>0</v>
      </c>
      <c r="R110" s="1">
        <f>IFERROR(__xludf.DUMMYFUNCTION("""COMPUTED_VALUE"""),0.0)</f>
        <v>0</v>
      </c>
      <c r="S110" s="1">
        <f>IFERROR(__xludf.DUMMYFUNCTION("""COMPUTED_VALUE"""),0.0)</f>
        <v>0</v>
      </c>
      <c r="T110" s="1">
        <f>IFERROR(__xludf.DUMMYFUNCTION("""COMPUTED_VALUE"""),0.0)</f>
        <v>0</v>
      </c>
      <c r="U110" s="1">
        <f>IFERROR(__xludf.DUMMYFUNCTION("""COMPUTED_VALUE"""),24.266249999999996)</f>
        <v>24.26625</v>
      </c>
      <c r="V110" s="1">
        <f>IFERROR(__xludf.DUMMYFUNCTION("""COMPUTED_VALUE"""),4.915)</f>
        <v>4.915</v>
      </c>
      <c r="W110" s="1">
        <f>IFERROR(__xludf.DUMMYFUNCTION("""COMPUTED_VALUE"""),5.75)</f>
        <v>5.75</v>
      </c>
      <c r="X110" s="1">
        <f>IFERROR(__xludf.DUMMYFUNCTION("""COMPUTED_VALUE"""),7.788749999999999)</f>
        <v>7.78875</v>
      </c>
      <c r="Y110" s="1">
        <f>IFERROR(__xludf.DUMMYFUNCTION("""COMPUTED_VALUE"""),0.855)</f>
        <v>0.855</v>
      </c>
      <c r="AA110" s="50"/>
      <c r="AB110" s="1"/>
      <c r="AC110" s="1"/>
      <c r="AD110" s="1"/>
      <c r="AE110" s="1"/>
      <c r="AF110" s="1"/>
      <c r="AG110" s="1"/>
      <c r="AH110" s="1"/>
      <c r="AI110" s="54"/>
      <c r="AJ110" s="1">
        <f>IFERROR(__xludf.DUMMYFUNCTION("""COMPUTED_VALUE"""),0.0)</f>
        <v>0</v>
      </c>
      <c r="AK110" s="1">
        <f>IFERROR(__xludf.DUMMYFUNCTION("""COMPUTED_VALUE"""),0.0)</f>
        <v>0</v>
      </c>
      <c r="AL110" s="1">
        <f>IFERROR(__xludf.DUMMYFUNCTION("""COMPUTED_VALUE"""),0.0)</f>
        <v>0</v>
      </c>
      <c r="AM110" s="1">
        <f>IFERROR(__xludf.DUMMYFUNCTION("""COMPUTED_VALUE"""),0.0)</f>
        <v>0</v>
      </c>
      <c r="AN110" s="1">
        <f>IFERROR(__xludf.DUMMYFUNCTION("""COMPUTED_VALUE"""),0.0)</f>
        <v>0</v>
      </c>
      <c r="AO110" s="1">
        <f>IFERROR(__xludf.DUMMYFUNCTION("""COMPUTED_VALUE"""),0.0)</f>
        <v>0</v>
      </c>
      <c r="AP110" s="1">
        <f>IFERROR(__xludf.DUMMYFUNCTION("""COMPUTED_VALUE"""),0.0)</f>
        <v>0</v>
      </c>
      <c r="AQ110" s="1">
        <f>IFERROR(__xludf.DUMMYFUNCTION("""COMPUTED_VALUE"""),0.0)</f>
        <v>0</v>
      </c>
      <c r="AT110" s="1"/>
      <c r="AU110" s="1"/>
      <c r="AV110" s="1"/>
      <c r="AW110" s="1"/>
      <c r="AX110" s="1"/>
      <c r="AY110" s="1"/>
      <c r="AZ110" s="1"/>
      <c r="BA110" s="1"/>
      <c r="BB110" s="1"/>
      <c r="BC110" s="54"/>
      <c r="BD110" s="1">
        <f>IFERROR(__xludf.DUMMYFUNCTION("""COMPUTED_VALUE"""),0.0)</f>
        <v>0</v>
      </c>
      <c r="BE110" s="1">
        <f>IFERROR(__xludf.DUMMYFUNCTION("""COMPUTED_VALUE"""),0.0)</f>
        <v>0</v>
      </c>
      <c r="BF110" s="1">
        <f>IFERROR(__xludf.DUMMYFUNCTION("""COMPUTED_VALUE"""),0.0)</f>
        <v>0</v>
      </c>
      <c r="BG110" s="1">
        <f>IFERROR(__xludf.DUMMYFUNCTION("""COMPUTED_VALUE"""),0.0)</f>
        <v>0</v>
      </c>
      <c r="BH110" s="1">
        <f>IFERROR(__xludf.DUMMYFUNCTION("""COMPUTED_VALUE"""),0.0)</f>
        <v>0</v>
      </c>
      <c r="BI110" s="1">
        <f>IFERROR(__xludf.DUMMYFUNCTION("""COMPUTED_VALUE"""),0.0)</f>
        <v>0</v>
      </c>
      <c r="BJ110" s="1">
        <f>IFERROR(__xludf.DUMMYFUNCTION("""COMPUTED_VALUE"""),0.0)</f>
        <v>0</v>
      </c>
      <c r="BK110" s="1">
        <f>IFERROR(__xludf.DUMMYFUNCTION("""COMPUTED_VALUE"""),0.0)</f>
        <v>0</v>
      </c>
      <c r="BL110" s="1">
        <f>IFERROR(__xludf.DUMMYFUNCTION("""COMPUTED_VALUE"""),0.0)</f>
        <v>0</v>
      </c>
      <c r="BM110" s="1">
        <f>IFERROR(__xludf.DUMMYFUNCTION("""COMPUTED_VALUE"""),0.0)</f>
        <v>0</v>
      </c>
      <c r="BO110" s="52">
        <f t="shared" si="2"/>
        <v>13</v>
      </c>
      <c r="BP110" s="1">
        <f t="shared" si="3"/>
        <v>0</v>
      </c>
      <c r="BQ110" s="1">
        <f t="shared" si="4"/>
        <v>0</v>
      </c>
      <c r="BR110" s="54">
        <f t="shared" si="5"/>
        <v>13</v>
      </c>
      <c r="BS110" s="1">
        <f>IFS(N110="W", 'Round Bonuses'!$C$13, N110="X", 'Round Bonuses'!$C$12, M110="X", 'Round Bonuses'!$C$11, L110="X", 'Round Bonuses'!$C$10, K110="X", 'Round Bonuses'!$C$9, J110="X", 'Round Bonuses'!$C$8, I110="X", 'Round Bonuses'!$C$7, H110="X", 'Round Bonuses'!$C$6, G110="X", 'Round Bonuses'!$C$5, F110="X", 'Round Bonuses'!$C$4, E110="X", 'Round Bonuses'!$C$3, D110="X", 'Round Bonuses'!$C$3, TRUE, 0)</f>
        <v>15.9</v>
      </c>
      <c r="BT110" s="1">
        <f>IF(not(counta(D110:J110)), IFS(AI110="W", 'Round Bonuses'!$F$14, AI110="X", 'Round Bonuses'!$F$13, AH110="X", 'Round Bonuses'!$F$12, AG110="X", 'Round Bonuses'!$F$11, AF110="X", 'Round Bonuses'!$F$10, AE110="X", 'Round Bonuses'!$F$9, AD110="X", 'Round Bonuses'!$F$8, AC110="X", 'Round Bonuses'!$F$7, AB110="X", 'Round Bonuses'!$F$6, TRUE, 0), IF(AA110="X",'Round Bonuses'!$E$7, 0) +IF(AB110="X", 'Round Bonuses'!$E$6, 0)+if(AC110="X",'Round Bonuses'!$E$7, 0)+IF(AD110="X", 'Round Bonuses'!$E$8, 0)+IFS(AI110="W", 'Round Bonuses'!$G$14, AI110="X", 'Round Bonuses'!$G$13, AH110="X", 'Round Bonuses'!$G$12, AG110="X", 'Round Bonuses'!$G$11, AF110="X", 'Round Bonuses'!$G$10, AE110="X", 'Round Bonuses'!$G$9, TRUE, 0))</f>
        <v>0</v>
      </c>
      <c r="BU110" s="1">
        <f>IF(AND(not(counta(D110:I110)),not(counta(AB110:AD110))), IFS(BC110="W", 'Round Bonuses'!$J$14, BC110="X", 'Round Bonuses'!$J$13, BB110="X", 'Round Bonuses'!$J$12, BA110="X", 'Round Bonuses'!$J$11, AZ110="X", 'Round Bonuses'!$J$10, AY110="X", 'Round Bonuses'!$J$9, AX110="X", 'Round Bonuses'!$J$8, AW110="X", 'Round Bonuses'!$J$7, AV110="X", 'Round Bonuses'!$J$6, AU110="X", 'Round Bonuses'!$J$5, AT110="X", 'Round Bonuses'!$J$4, TRUE, 0), SWITCH(AS110, "P", 'Round Bonuses'!$I$4,"B", 'Round Bonuses'!$I$5, 0) +IF(AU110="X", 'Round Bonuses'!$I$5, 0)+IF(AV110="X", 'Round Bonuses'!$I$6, 0)+IF(AW110="X", 'Round Bonuses'!$I$7, 0)+IF(AX110="X", 'Round Bonuses'!$I$8, 0)+IFS(BC110="W", 'Round Bonuses'!$K$14, BC110="X", 'Round Bonuses'!$K$13, BB110="X", 'Round Bonuses'!$K$12, BA110="X", 'Round Bonuses'!$K$11, AZ110="X", 'Round Bonuses'!$K$10, AY110="X", 'Round Bonuses'!$K$9, TRUE, 0))</f>
        <v>0</v>
      </c>
      <c r="BV110" s="54">
        <f t="shared" si="6"/>
        <v>15.9</v>
      </c>
      <c r="BW110" s="1">
        <f t="shared" si="7"/>
        <v>43.575</v>
      </c>
      <c r="BX110" s="57">
        <f t="shared" si="8"/>
        <v>19.25192308</v>
      </c>
      <c r="BZ110" s="58" t="str">
        <f t="shared" si="9"/>
        <v>Liverpool</v>
      </c>
      <c r="CA110" s="1" t="str">
        <f t="shared" si="10"/>
        <v>England</v>
      </c>
      <c r="CB110" s="1">
        <f t="shared" si="11"/>
        <v>19.25192308</v>
      </c>
      <c r="CC110" s="1">
        <f t="shared" si="12"/>
        <v>13</v>
      </c>
      <c r="CD110" s="1" t="s">
        <v>336</v>
      </c>
      <c r="CE110" s="1" t="s">
        <v>207</v>
      </c>
      <c r="CF110" s="49">
        <v>3.1346875</v>
      </c>
      <c r="CG110" s="1">
        <v>8.0</v>
      </c>
      <c r="CH110" s="1">
        <f t="shared" si="16"/>
        <v>108</v>
      </c>
      <c r="CI110" s="1" t="str">
        <f t="shared" si="13"/>
        <v>Fola Esch</v>
      </c>
      <c r="CJ110" s="49">
        <f t="shared" ref="CJ110:CK110" si="122">CF110</f>
        <v>3.1346875</v>
      </c>
      <c r="CK110" s="1">
        <f t="shared" si="122"/>
        <v>8</v>
      </c>
      <c r="CO110" s="1" t="str">
        <f t="shared" si="15"/>
        <v>Luxembourg</v>
      </c>
    </row>
    <row r="111">
      <c r="A111" s="1" t="str">
        <f>'Strength Coefficients'!AJ110</f>
        <v>Llapi</v>
      </c>
      <c r="B111" s="1">
        <f>'Strength Coefficients'!AK110</f>
        <v>0.47</v>
      </c>
      <c r="C111" s="1" t="str">
        <f>'Strength Coefficients'!AL110</f>
        <v>Kosovo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52">
        <f>IFERROR(__xludf.DUMMYFUNCTION("""COMPUTED_VALUE"""),0.0)</f>
        <v>0</v>
      </c>
      <c r="P111" s="1">
        <f>IFERROR(__xludf.DUMMYFUNCTION("""COMPUTED_VALUE"""),0.0)</f>
        <v>0</v>
      </c>
      <c r="Q111" s="1">
        <f>IFERROR(__xludf.DUMMYFUNCTION("""COMPUTED_VALUE"""),0.0)</f>
        <v>0</v>
      </c>
      <c r="R111" s="1">
        <f>IFERROR(__xludf.DUMMYFUNCTION("""COMPUTED_VALUE"""),0.0)</f>
        <v>0</v>
      </c>
      <c r="S111" s="1">
        <f>IFERROR(__xludf.DUMMYFUNCTION("""COMPUTED_VALUE"""),0.0)</f>
        <v>0</v>
      </c>
      <c r="T111" s="1">
        <f>IFERROR(__xludf.DUMMYFUNCTION("""COMPUTED_VALUE"""),0.0)</f>
        <v>0</v>
      </c>
      <c r="U111" s="1">
        <f>IFERROR(__xludf.DUMMYFUNCTION("""COMPUTED_VALUE"""),0.0)</f>
        <v>0</v>
      </c>
      <c r="V111" s="1">
        <f>IFERROR(__xludf.DUMMYFUNCTION("""COMPUTED_VALUE"""),0.0)</f>
        <v>0</v>
      </c>
      <c r="W111" s="1">
        <f>IFERROR(__xludf.DUMMYFUNCTION("""COMPUTED_VALUE"""),0.0)</f>
        <v>0</v>
      </c>
      <c r="X111" s="1">
        <f>IFERROR(__xludf.DUMMYFUNCTION("""COMPUTED_VALUE"""),0.0)</f>
        <v>0</v>
      </c>
      <c r="Y111" s="1">
        <f>IFERROR(__xludf.DUMMYFUNCTION("""COMPUTED_VALUE"""),0.0)</f>
        <v>0</v>
      </c>
      <c r="AA111" s="50"/>
      <c r="AB111" s="1"/>
      <c r="AC111" s="1"/>
      <c r="AD111" s="1"/>
      <c r="AE111" s="1"/>
      <c r="AF111" s="1"/>
      <c r="AG111" s="1"/>
      <c r="AH111" s="1"/>
      <c r="AI111" s="54"/>
      <c r="AJ111" s="1">
        <f>IFERROR(__xludf.DUMMYFUNCTION("""COMPUTED_VALUE"""),0.0)</f>
        <v>0</v>
      </c>
      <c r="AK111" s="1">
        <f>IFERROR(__xludf.DUMMYFUNCTION("""COMPUTED_VALUE"""),0.0)</f>
        <v>0</v>
      </c>
      <c r="AL111" s="1">
        <f>IFERROR(__xludf.DUMMYFUNCTION("""COMPUTED_VALUE"""),0.0)</f>
        <v>0</v>
      </c>
      <c r="AM111" s="1">
        <f>IFERROR(__xludf.DUMMYFUNCTION("""COMPUTED_VALUE"""),0.0)</f>
        <v>0</v>
      </c>
      <c r="AN111" s="1">
        <f>IFERROR(__xludf.DUMMYFUNCTION("""COMPUTED_VALUE"""),0.0)</f>
        <v>0</v>
      </c>
      <c r="AO111" s="1">
        <f>IFERROR(__xludf.DUMMYFUNCTION("""COMPUTED_VALUE"""),0.0)</f>
        <v>0</v>
      </c>
      <c r="AP111" s="1">
        <f>IFERROR(__xludf.DUMMYFUNCTION("""COMPUTED_VALUE"""),0.0)</f>
        <v>0</v>
      </c>
      <c r="AQ111" s="1">
        <f>IFERROR(__xludf.DUMMYFUNCTION("""COMPUTED_VALUE"""),0.0)</f>
        <v>0</v>
      </c>
      <c r="AT111" s="1" t="str">
        <f>IFERROR(__xludf.DUMMYFUNCTION("""COMPUTED_VALUE"""),"X")</f>
        <v>X</v>
      </c>
      <c r="AU111" s="1"/>
      <c r="AV111" s="1"/>
      <c r="AW111" s="1"/>
      <c r="AX111" s="1"/>
      <c r="AY111" s="1"/>
      <c r="AZ111" s="1"/>
      <c r="BA111" s="1"/>
      <c r="BB111" s="1"/>
      <c r="BC111" s="54"/>
      <c r="BD111" s="1">
        <f>IFERROR(__xludf.DUMMYFUNCTION("""COMPUTED_VALUE"""),1.5499999999999998)</f>
        <v>1.55</v>
      </c>
      <c r="BE111" s="1">
        <f>IFERROR(__xludf.DUMMYFUNCTION("""COMPUTED_VALUE"""),0.0)</f>
        <v>0</v>
      </c>
      <c r="BF111" s="1">
        <f>IFERROR(__xludf.DUMMYFUNCTION("""COMPUTED_VALUE"""),0.0)</f>
        <v>0</v>
      </c>
      <c r="BG111" s="1">
        <f>IFERROR(__xludf.DUMMYFUNCTION("""COMPUTED_VALUE"""),0.0)</f>
        <v>0</v>
      </c>
      <c r="BH111" s="1">
        <f>IFERROR(__xludf.DUMMYFUNCTION("""COMPUTED_VALUE"""),0.0)</f>
        <v>0</v>
      </c>
      <c r="BI111" s="1">
        <f>IFERROR(__xludf.DUMMYFUNCTION("""COMPUTED_VALUE"""),0.0)</f>
        <v>0</v>
      </c>
      <c r="BJ111" s="1">
        <f>IFERROR(__xludf.DUMMYFUNCTION("""COMPUTED_VALUE"""),0.0)</f>
        <v>0</v>
      </c>
      <c r="BK111" s="1">
        <f>IFERROR(__xludf.DUMMYFUNCTION("""COMPUTED_VALUE"""),0.0)</f>
        <v>0</v>
      </c>
      <c r="BL111" s="1">
        <f>IFERROR(__xludf.DUMMYFUNCTION("""COMPUTED_VALUE"""),0.0)</f>
        <v>0</v>
      </c>
      <c r="BM111" s="1">
        <f>IFERROR(__xludf.DUMMYFUNCTION("""COMPUTED_VALUE"""),0.0)</f>
        <v>0</v>
      </c>
      <c r="BO111" s="52">
        <f t="shared" si="2"/>
        <v>0</v>
      </c>
      <c r="BP111" s="1">
        <f t="shared" si="3"/>
        <v>0</v>
      </c>
      <c r="BQ111" s="1">
        <f t="shared" si="4"/>
        <v>2</v>
      </c>
      <c r="BR111" s="54">
        <f t="shared" si="5"/>
        <v>2</v>
      </c>
      <c r="BS111" s="1">
        <f>IFS(N111="W", 'Round Bonuses'!$C$13, N111="X", 'Round Bonuses'!$C$12, M111="X", 'Round Bonuses'!$C$11, L111="X", 'Round Bonuses'!$C$10, K111="X", 'Round Bonuses'!$C$9, J111="X", 'Round Bonuses'!$C$8, I111="X", 'Round Bonuses'!$C$7, H111="X", 'Round Bonuses'!$C$6, G111="X", 'Round Bonuses'!$C$5, F111="X", 'Round Bonuses'!$C$4, E111="X", 'Round Bonuses'!$C$3, D111="X", 'Round Bonuses'!$C$3, TRUE, 0)</f>
        <v>0</v>
      </c>
      <c r="BT111" s="1">
        <f>IF(not(counta(D111:J111)), IFS(AI111="W", 'Round Bonuses'!$F$14, AI111="X", 'Round Bonuses'!$F$13, AH111="X", 'Round Bonuses'!$F$12, AG111="X", 'Round Bonuses'!$F$11, AF111="X", 'Round Bonuses'!$F$10, AE111="X", 'Round Bonuses'!$F$9, AD111="X", 'Round Bonuses'!$F$8, AC111="X", 'Round Bonuses'!$F$7, AB111="X", 'Round Bonuses'!$F$6, TRUE, 0), IF(AA111="X",'Round Bonuses'!$E$7, 0) +IF(AB111="X", 'Round Bonuses'!$E$6, 0)+if(AC111="X",'Round Bonuses'!$E$7, 0)+IF(AD111="X", 'Round Bonuses'!$E$8, 0)+IFS(AI111="W", 'Round Bonuses'!$G$14, AI111="X", 'Round Bonuses'!$G$13, AH111="X", 'Round Bonuses'!$G$12, AG111="X", 'Round Bonuses'!$G$11, AF111="X", 'Round Bonuses'!$G$10, AE111="X", 'Round Bonuses'!$G$9, TRUE, 0))</f>
        <v>0</v>
      </c>
      <c r="BU111" s="1">
        <f>IF(AND(not(counta(D111:I111)),not(counta(AB111:AD111))), IFS(BC111="W", 'Round Bonuses'!$J$14, BC111="X", 'Round Bonuses'!$J$13, BB111="X", 'Round Bonuses'!$J$12, BA111="X", 'Round Bonuses'!$J$11, AZ111="X", 'Round Bonuses'!$J$10, AY111="X", 'Round Bonuses'!$J$9, AX111="X", 'Round Bonuses'!$J$8, AW111="X", 'Round Bonuses'!$J$7, AV111="X", 'Round Bonuses'!$J$6, AU111="X", 'Round Bonuses'!$J$5, AT111="X", 'Round Bonuses'!$J$4, TRUE, 0), SWITCH(AS111, "P", 'Round Bonuses'!$I$4,"B", 'Round Bonuses'!$I$5, 0) +IF(AU111="X", 'Round Bonuses'!$I$5, 0)+IF(AV111="X", 'Round Bonuses'!$I$6, 0)+IF(AW111="X", 'Round Bonuses'!$I$7, 0)+IF(AX111="X", 'Round Bonuses'!$I$8, 0)+IFS(BC111="W", 'Round Bonuses'!$K$14, BC111="X", 'Round Bonuses'!$K$13, BB111="X", 'Round Bonuses'!$K$12, BA111="X", 'Round Bonuses'!$K$11, AZ111="X", 'Round Bonuses'!$K$10, AY111="X", 'Round Bonuses'!$K$9, TRUE, 0))</f>
        <v>0.2</v>
      </c>
      <c r="BV111" s="54">
        <f t="shared" si="6"/>
        <v>0.2</v>
      </c>
      <c r="BW111" s="1">
        <f t="shared" si="7"/>
        <v>1.55</v>
      </c>
      <c r="BX111" s="57">
        <f t="shared" si="8"/>
        <v>0.975</v>
      </c>
      <c r="BZ111" s="58" t="str">
        <f t="shared" si="9"/>
        <v>Llapi</v>
      </c>
      <c r="CA111" s="1" t="str">
        <f t="shared" si="10"/>
        <v>Kosovo</v>
      </c>
      <c r="CB111" s="1">
        <f t="shared" si="11"/>
        <v>0.975</v>
      </c>
      <c r="CC111" s="1">
        <f t="shared" si="12"/>
        <v>2</v>
      </c>
      <c r="CD111" s="1" t="s">
        <v>572</v>
      </c>
      <c r="CE111" s="1" t="s">
        <v>72</v>
      </c>
      <c r="CF111" s="49">
        <v>3.0525</v>
      </c>
      <c r="CG111" s="1">
        <v>4.0</v>
      </c>
      <c r="CH111" s="1">
        <f t="shared" si="16"/>
        <v>109</v>
      </c>
      <c r="CI111" s="1" t="str">
        <f t="shared" si="13"/>
        <v>Sochi</v>
      </c>
      <c r="CJ111" s="49">
        <f t="shared" ref="CJ111:CK111" si="123">CF111</f>
        <v>3.0525</v>
      </c>
      <c r="CK111" s="1">
        <f t="shared" si="123"/>
        <v>4</v>
      </c>
      <c r="CO111" s="1" t="str">
        <f t="shared" si="15"/>
        <v>Russia</v>
      </c>
    </row>
    <row r="112">
      <c r="A112" s="1" t="str">
        <f>'Strength Coefficients'!AJ111</f>
        <v>Lokomotiv Moscow</v>
      </c>
      <c r="B112" s="1">
        <f>'Strength Coefficients'!AK111</f>
        <v>0.9</v>
      </c>
      <c r="C112" s="1" t="str">
        <f>'Strength Coefficients'!AL111</f>
        <v>Russia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52">
        <f>IFERROR(__xludf.DUMMYFUNCTION("""COMPUTED_VALUE"""),0.0)</f>
        <v>0</v>
      </c>
      <c r="P112" s="1">
        <f>IFERROR(__xludf.DUMMYFUNCTION("""COMPUTED_VALUE"""),0.0)</f>
        <v>0</v>
      </c>
      <c r="Q112" s="1">
        <f>IFERROR(__xludf.DUMMYFUNCTION("""COMPUTED_VALUE"""),0.0)</f>
        <v>0</v>
      </c>
      <c r="R112" s="1">
        <f>IFERROR(__xludf.DUMMYFUNCTION("""COMPUTED_VALUE"""),0.0)</f>
        <v>0</v>
      </c>
      <c r="S112" s="1">
        <f>IFERROR(__xludf.DUMMYFUNCTION("""COMPUTED_VALUE"""),0.0)</f>
        <v>0</v>
      </c>
      <c r="T112" s="1">
        <f>IFERROR(__xludf.DUMMYFUNCTION("""COMPUTED_VALUE"""),0.0)</f>
        <v>0</v>
      </c>
      <c r="U112" s="1">
        <f>IFERROR(__xludf.DUMMYFUNCTION("""COMPUTED_VALUE"""),0.0)</f>
        <v>0</v>
      </c>
      <c r="V112" s="1">
        <f>IFERROR(__xludf.DUMMYFUNCTION("""COMPUTED_VALUE"""),0.0)</f>
        <v>0</v>
      </c>
      <c r="W112" s="1">
        <f>IFERROR(__xludf.DUMMYFUNCTION("""COMPUTED_VALUE"""),0.0)</f>
        <v>0</v>
      </c>
      <c r="X112" s="1">
        <f>IFERROR(__xludf.DUMMYFUNCTION("""COMPUTED_VALUE"""),0.0)</f>
        <v>0</v>
      </c>
      <c r="Y112" s="1">
        <f>IFERROR(__xludf.DUMMYFUNCTION("""COMPUTED_VALUE"""),0.0)</f>
        <v>0</v>
      </c>
      <c r="AA112" s="50"/>
      <c r="AB112" s="1"/>
      <c r="AC112" s="1"/>
      <c r="AD112" s="1" t="str">
        <f>IFERROR(__xludf.DUMMYFUNCTION("""COMPUTED_VALUE"""),"X")</f>
        <v>X</v>
      </c>
      <c r="AE112" s="1"/>
      <c r="AF112" s="1"/>
      <c r="AG112" s="1"/>
      <c r="AH112" s="1"/>
      <c r="AI112" s="54"/>
      <c r="AJ112" s="1">
        <f>IFERROR(__xludf.DUMMYFUNCTION("""COMPUTED_VALUE"""),0.0)</f>
        <v>0</v>
      </c>
      <c r="AK112" s="1">
        <f>IFERROR(__xludf.DUMMYFUNCTION("""COMPUTED_VALUE"""),0.0)</f>
        <v>0</v>
      </c>
      <c r="AL112" s="1">
        <f>IFERROR(__xludf.DUMMYFUNCTION("""COMPUTED_VALUE"""),6.3149999999999995)</f>
        <v>6.315</v>
      </c>
      <c r="AM112" s="1">
        <f>IFERROR(__xludf.DUMMYFUNCTION("""COMPUTED_VALUE"""),0.0)</f>
        <v>0</v>
      </c>
      <c r="AN112" s="1">
        <f>IFERROR(__xludf.DUMMYFUNCTION("""COMPUTED_VALUE"""),0.0)</f>
        <v>0</v>
      </c>
      <c r="AO112" s="1">
        <f>IFERROR(__xludf.DUMMYFUNCTION("""COMPUTED_VALUE"""),0.0)</f>
        <v>0</v>
      </c>
      <c r="AP112" s="1">
        <f>IFERROR(__xludf.DUMMYFUNCTION("""COMPUTED_VALUE"""),0.0)</f>
        <v>0</v>
      </c>
      <c r="AQ112" s="1">
        <f>IFERROR(__xludf.DUMMYFUNCTION("""COMPUTED_VALUE"""),0.0)</f>
        <v>0</v>
      </c>
      <c r="AT112" s="1"/>
      <c r="AU112" s="1"/>
      <c r="AV112" s="1"/>
      <c r="AW112" s="1"/>
      <c r="AX112" s="1"/>
      <c r="AY112" s="1"/>
      <c r="AZ112" s="1"/>
      <c r="BA112" s="1"/>
      <c r="BB112" s="1"/>
      <c r="BC112" s="54"/>
      <c r="BD112" s="1">
        <f>IFERROR(__xludf.DUMMYFUNCTION("""COMPUTED_VALUE"""),0.0)</f>
        <v>0</v>
      </c>
      <c r="BE112" s="1">
        <f>IFERROR(__xludf.DUMMYFUNCTION("""COMPUTED_VALUE"""),0.0)</f>
        <v>0</v>
      </c>
      <c r="BF112" s="1">
        <f>IFERROR(__xludf.DUMMYFUNCTION("""COMPUTED_VALUE"""),0.0)</f>
        <v>0</v>
      </c>
      <c r="BG112" s="1">
        <f>IFERROR(__xludf.DUMMYFUNCTION("""COMPUTED_VALUE"""),0.0)</f>
        <v>0</v>
      </c>
      <c r="BH112" s="1">
        <f>IFERROR(__xludf.DUMMYFUNCTION("""COMPUTED_VALUE"""),0.0)</f>
        <v>0</v>
      </c>
      <c r="BI112" s="1">
        <f>IFERROR(__xludf.DUMMYFUNCTION("""COMPUTED_VALUE"""),0.0)</f>
        <v>0</v>
      </c>
      <c r="BJ112" s="1">
        <f>IFERROR(__xludf.DUMMYFUNCTION("""COMPUTED_VALUE"""),0.0)</f>
        <v>0</v>
      </c>
      <c r="BK112" s="1">
        <f>IFERROR(__xludf.DUMMYFUNCTION("""COMPUTED_VALUE"""),0.0)</f>
        <v>0</v>
      </c>
      <c r="BL112" s="1">
        <f>IFERROR(__xludf.DUMMYFUNCTION("""COMPUTED_VALUE"""),0.0)</f>
        <v>0</v>
      </c>
      <c r="BM112" s="1">
        <f>IFERROR(__xludf.DUMMYFUNCTION("""COMPUTED_VALUE"""),0.0)</f>
        <v>0</v>
      </c>
      <c r="BO112" s="52">
        <f t="shared" si="2"/>
        <v>0</v>
      </c>
      <c r="BP112" s="1">
        <f t="shared" si="3"/>
        <v>6</v>
      </c>
      <c r="BQ112" s="1">
        <f t="shared" si="4"/>
        <v>0</v>
      </c>
      <c r="BR112" s="54">
        <f t="shared" si="5"/>
        <v>6</v>
      </c>
      <c r="BS112" s="1">
        <f>IFS(N112="W", 'Round Bonuses'!$C$13, N112="X", 'Round Bonuses'!$C$12, M112="X", 'Round Bonuses'!$C$11, L112="X", 'Round Bonuses'!$C$10, K112="X", 'Round Bonuses'!$C$9, J112="X", 'Round Bonuses'!$C$8, I112="X", 'Round Bonuses'!$C$7, H112="X", 'Round Bonuses'!$C$6, G112="X", 'Round Bonuses'!$C$5, F112="X", 'Round Bonuses'!$C$4, E112="X", 'Round Bonuses'!$C$3, D112="X", 'Round Bonuses'!$C$3, TRUE, 0)</f>
        <v>0</v>
      </c>
      <c r="BT112" s="1">
        <f>IF(not(counta(D112:J112)), IFS(AI112="W", 'Round Bonuses'!$F$14, AI112="X", 'Round Bonuses'!$F$13, AH112="X", 'Round Bonuses'!$F$12, AG112="X", 'Round Bonuses'!$F$11, AF112="X", 'Round Bonuses'!$F$10, AE112="X", 'Round Bonuses'!$F$9, AD112="X", 'Round Bonuses'!$F$8, AC112="X", 'Round Bonuses'!$F$7, AB112="X", 'Round Bonuses'!$F$6, TRUE, 0), IF(AA112="X",'Round Bonuses'!$E$7, 0) +IF(AB112="X", 'Round Bonuses'!$E$6, 0)+if(AC112="X",'Round Bonuses'!$E$7, 0)+IF(AD112="X", 'Round Bonuses'!$E$8, 0)+IFS(AI112="W", 'Round Bonuses'!$G$14, AI112="X", 'Round Bonuses'!$G$13, AH112="X", 'Round Bonuses'!$G$12, AG112="X", 'Round Bonuses'!$G$11, AF112="X", 'Round Bonuses'!$G$10, AE112="X", 'Round Bonuses'!$G$9, TRUE, 0))</f>
        <v>3.3</v>
      </c>
      <c r="BU112" s="1">
        <f>IF(AND(not(counta(D112:I112)),not(counta(AB112:AD112))), IFS(BC112="W", 'Round Bonuses'!$J$14, BC112="X", 'Round Bonuses'!$J$13, BB112="X", 'Round Bonuses'!$J$12, BA112="X", 'Round Bonuses'!$J$11, AZ112="X", 'Round Bonuses'!$J$10, AY112="X", 'Round Bonuses'!$J$9, AX112="X", 'Round Bonuses'!$J$8, AW112="X", 'Round Bonuses'!$J$7, AV112="X", 'Round Bonuses'!$J$6, AU112="X", 'Round Bonuses'!$J$5, AT112="X", 'Round Bonuses'!$J$4, TRUE, 0), SWITCH(AS112, "P", 'Round Bonuses'!$I$4,"B", 'Round Bonuses'!$I$5, 0) +IF(AU112="X", 'Round Bonuses'!$I$5, 0)+IF(AV112="X", 'Round Bonuses'!$I$6, 0)+IF(AW112="X", 'Round Bonuses'!$I$7, 0)+IF(AX112="X", 'Round Bonuses'!$I$8, 0)+IFS(BC112="W", 'Round Bonuses'!$K$14, BC112="X", 'Round Bonuses'!$K$13, BB112="X", 'Round Bonuses'!$K$12, BA112="X", 'Round Bonuses'!$K$11, AZ112="X", 'Round Bonuses'!$K$10, AY112="X", 'Round Bonuses'!$K$9, TRUE, 0))</f>
        <v>0</v>
      </c>
      <c r="BV112" s="54">
        <f t="shared" si="6"/>
        <v>3.3</v>
      </c>
      <c r="BW112" s="1">
        <f t="shared" si="7"/>
        <v>6.315</v>
      </c>
      <c r="BX112" s="57">
        <f t="shared" si="8"/>
        <v>4.3525</v>
      </c>
      <c r="BZ112" s="58" t="str">
        <f t="shared" si="9"/>
        <v>Lokomotiv Moscow</v>
      </c>
      <c r="CA112" s="1" t="str">
        <f t="shared" si="10"/>
        <v>Russia</v>
      </c>
      <c r="CB112" s="1">
        <f t="shared" si="11"/>
        <v>4.3525</v>
      </c>
      <c r="CC112" s="1">
        <f t="shared" si="12"/>
        <v>6</v>
      </c>
      <c r="CD112" s="1" t="s">
        <v>521</v>
      </c>
      <c r="CE112" s="1" t="s">
        <v>165</v>
      </c>
      <c r="CF112" s="49">
        <v>3.02640625</v>
      </c>
      <c r="CG112" s="1">
        <v>8.0</v>
      </c>
      <c r="CH112" s="1">
        <f t="shared" si="16"/>
        <v>110</v>
      </c>
      <c r="CI112" s="1" t="str">
        <f t="shared" si="13"/>
        <v>Riga</v>
      </c>
      <c r="CJ112" s="49">
        <f t="shared" ref="CJ112:CK112" si="124">CF112</f>
        <v>3.02640625</v>
      </c>
      <c r="CK112" s="1">
        <f t="shared" si="124"/>
        <v>8</v>
      </c>
      <c r="CO112" s="1" t="str">
        <f t="shared" si="15"/>
        <v>Latvia</v>
      </c>
    </row>
    <row r="113">
      <c r="A113" s="1" t="str">
        <f>'Strength Coefficients'!AJ112</f>
        <v>Lokomotiv Plovdiv</v>
      </c>
      <c r="B113" s="1">
        <f>'Strength Coefficients'!AK112</f>
        <v>0.72</v>
      </c>
      <c r="C113" s="1" t="str">
        <f>'Strength Coefficients'!AL112</f>
        <v>Bulgaria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52">
        <f>IFERROR(__xludf.DUMMYFUNCTION("""COMPUTED_VALUE"""),0.0)</f>
        <v>0</v>
      </c>
      <c r="P113" s="1">
        <f>IFERROR(__xludf.DUMMYFUNCTION("""COMPUTED_VALUE"""),0.0)</f>
        <v>0</v>
      </c>
      <c r="Q113" s="1">
        <f>IFERROR(__xludf.DUMMYFUNCTION("""COMPUTED_VALUE"""),0.0)</f>
        <v>0</v>
      </c>
      <c r="R113" s="1">
        <f>IFERROR(__xludf.DUMMYFUNCTION("""COMPUTED_VALUE"""),0.0)</f>
        <v>0</v>
      </c>
      <c r="S113" s="1">
        <f>IFERROR(__xludf.DUMMYFUNCTION("""COMPUTED_VALUE"""),0.0)</f>
        <v>0</v>
      </c>
      <c r="T113" s="1">
        <f>IFERROR(__xludf.DUMMYFUNCTION("""COMPUTED_VALUE"""),0.0)</f>
        <v>0</v>
      </c>
      <c r="U113" s="1">
        <f>IFERROR(__xludf.DUMMYFUNCTION("""COMPUTED_VALUE"""),0.0)</f>
        <v>0</v>
      </c>
      <c r="V113" s="1">
        <f>IFERROR(__xludf.DUMMYFUNCTION("""COMPUTED_VALUE"""),0.0)</f>
        <v>0</v>
      </c>
      <c r="W113" s="1">
        <f>IFERROR(__xludf.DUMMYFUNCTION("""COMPUTED_VALUE"""),0.0)</f>
        <v>0</v>
      </c>
      <c r="X113" s="1">
        <f>IFERROR(__xludf.DUMMYFUNCTION("""COMPUTED_VALUE"""),0.0)</f>
        <v>0</v>
      </c>
      <c r="Y113" s="1">
        <f>IFERROR(__xludf.DUMMYFUNCTION("""COMPUTED_VALUE"""),0.0)</f>
        <v>0</v>
      </c>
      <c r="AA113" s="50"/>
      <c r="AB113" s="1"/>
      <c r="AC113" s="1"/>
      <c r="AD113" s="1"/>
      <c r="AE113" s="1"/>
      <c r="AF113" s="1"/>
      <c r="AG113" s="1"/>
      <c r="AH113" s="1"/>
      <c r="AI113" s="54"/>
      <c r="AJ113" s="1">
        <f>IFERROR(__xludf.DUMMYFUNCTION("""COMPUTED_VALUE"""),0.0)</f>
        <v>0</v>
      </c>
      <c r="AK113" s="1">
        <f>IFERROR(__xludf.DUMMYFUNCTION("""COMPUTED_VALUE"""),0.0)</f>
        <v>0</v>
      </c>
      <c r="AL113" s="1">
        <f>IFERROR(__xludf.DUMMYFUNCTION("""COMPUTED_VALUE"""),0.0)</f>
        <v>0</v>
      </c>
      <c r="AM113" s="1">
        <f>IFERROR(__xludf.DUMMYFUNCTION("""COMPUTED_VALUE"""),0.0)</f>
        <v>0</v>
      </c>
      <c r="AN113" s="1">
        <f>IFERROR(__xludf.DUMMYFUNCTION("""COMPUTED_VALUE"""),0.0)</f>
        <v>0</v>
      </c>
      <c r="AO113" s="1">
        <f>IFERROR(__xludf.DUMMYFUNCTION("""COMPUTED_VALUE"""),0.0)</f>
        <v>0</v>
      </c>
      <c r="AP113" s="1">
        <f>IFERROR(__xludf.DUMMYFUNCTION("""COMPUTED_VALUE"""),0.0)</f>
        <v>0</v>
      </c>
      <c r="AQ113" s="1">
        <f>IFERROR(__xludf.DUMMYFUNCTION("""COMPUTED_VALUE"""),0.0)</f>
        <v>0</v>
      </c>
      <c r="AT113" s="1"/>
      <c r="AU113" s="1" t="str">
        <f>IFERROR(__xludf.DUMMYFUNCTION("""COMPUTED_VALUE"""),"X")</f>
        <v>X</v>
      </c>
      <c r="AV113" s="1" t="str">
        <f>IFERROR(__xludf.DUMMYFUNCTION("""COMPUTED_VALUE"""),"X")</f>
        <v>X</v>
      </c>
      <c r="AW113" s="1"/>
      <c r="AX113" s="1"/>
      <c r="AY113" s="1"/>
      <c r="AZ113" s="1"/>
      <c r="BA113" s="1"/>
      <c r="BB113" s="1"/>
      <c r="BC113" s="54"/>
      <c r="BD113" s="1">
        <f>IFERROR(__xludf.DUMMYFUNCTION("""COMPUTED_VALUE"""),0.0)</f>
        <v>0</v>
      </c>
      <c r="BE113" s="1">
        <f>IFERROR(__xludf.DUMMYFUNCTION("""COMPUTED_VALUE"""),4.0775)</f>
        <v>4.0775</v>
      </c>
      <c r="BF113" s="1">
        <f>IFERROR(__xludf.DUMMYFUNCTION("""COMPUTED_VALUE"""),2.3)</f>
        <v>2.3</v>
      </c>
      <c r="BG113" s="1">
        <f>IFERROR(__xludf.DUMMYFUNCTION("""COMPUTED_VALUE"""),0.0)</f>
        <v>0</v>
      </c>
      <c r="BH113" s="1">
        <f>IFERROR(__xludf.DUMMYFUNCTION("""COMPUTED_VALUE"""),0.0)</f>
        <v>0</v>
      </c>
      <c r="BI113" s="1">
        <f>IFERROR(__xludf.DUMMYFUNCTION("""COMPUTED_VALUE"""),0.0)</f>
        <v>0</v>
      </c>
      <c r="BJ113" s="1">
        <f>IFERROR(__xludf.DUMMYFUNCTION("""COMPUTED_VALUE"""),0.0)</f>
        <v>0</v>
      </c>
      <c r="BK113" s="1">
        <f>IFERROR(__xludf.DUMMYFUNCTION("""COMPUTED_VALUE"""),0.0)</f>
        <v>0</v>
      </c>
      <c r="BL113" s="1">
        <f>IFERROR(__xludf.DUMMYFUNCTION("""COMPUTED_VALUE"""),0.0)</f>
        <v>0</v>
      </c>
      <c r="BM113" s="1">
        <f>IFERROR(__xludf.DUMMYFUNCTION("""COMPUTED_VALUE"""),0.0)</f>
        <v>0</v>
      </c>
      <c r="BO113" s="52">
        <f t="shared" si="2"/>
        <v>0</v>
      </c>
      <c r="BP113" s="1">
        <f t="shared" si="3"/>
        <v>0</v>
      </c>
      <c r="BQ113" s="1">
        <f t="shared" si="4"/>
        <v>4</v>
      </c>
      <c r="BR113" s="54">
        <f t="shared" si="5"/>
        <v>4</v>
      </c>
      <c r="BS113" s="1">
        <f>IFS(N113="W", 'Round Bonuses'!$C$13, N113="X", 'Round Bonuses'!$C$12, M113="X", 'Round Bonuses'!$C$11, L113="X", 'Round Bonuses'!$C$10, K113="X", 'Round Bonuses'!$C$9, J113="X", 'Round Bonuses'!$C$8, I113="X", 'Round Bonuses'!$C$7, H113="X", 'Round Bonuses'!$C$6, G113="X", 'Round Bonuses'!$C$5, F113="X", 'Round Bonuses'!$C$4, E113="X", 'Round Bonuses'!$C$3, D113="X", 'Round Bonuses'!$C$3, TRUE, 0)</f>
        <v>0</v>
      </c>
      <c r="BT113" s="1">
        <f>IF(not(counta(D113:J113)), IFS(AI113="W", 'Round Bonuses'!$F$14, AI113="X", 'Round Bonuses'!$F$13, AH113="X", 'Round Bonuses'!$F$12, AG113="X", 'Round Bonuses'!$F$11, AF113="X", 'Round Bonuses'!$F$10, AE113="X", 'Round Bonuses'!$F$9, AD113="X", 'Round Bonuses'!$F$8, AC113="X", 'Round Bonuses'!$F$7, AB113="X", 'Round Bonuses'!$F$6, TRUE, 0), IF(AA113="X",'Round Bonuses'!$E$7, 0) +IF(AB113="X", 'Round Bonuses'!$E$6, 0)+if(AC113="X",'Round Bonuses'!$E$7, 0)+IF(AD113="X", 'Round Bonuses'!$E$8, 0)+IFS(AI113="W", 'Round Bonuses'!$G$14, AI113="X", 'Round Bonuses'!$G$13, AH113="X", 'Round Bonuses'!$G$12, AG113="X", 'Round Bonuses'!$G$11, AF113="X", 'Round Bonuses'!$G$10, AE113="X", 'Round Bonuses'!$G$9, TRUE, 0))</f>
        <v>0</v>
      </c>
      <c r="BU113" s="1">
        <f>IF(AND(not(counta(D113:I113)),not(counta(AB113:AD113))), IFS(BC113="W", 'Round Bonuses'!$J$14, BC113="X", 'Round Bonuses'!$J$13, BB113="X", 'Round Bonuses'!$J$12, BA113="X", 'Round Bonuses'!$J$11, AZ113="X", 'Round Bonuses'!$J$10, AY113="X", 'Round Bonuses'!$J$9, AX113="X", 'Round Bonuses'!$J$8, AW113="X", 'Round Bonuses'!$J$7, AV113="X", 'Round Bonuses'!$J$6, AU113="X", 'Round Bonuses'!$J$5, AT113="X", 'Round Bonuses'!$J$4, TRUE, 0), SWITCH(AS113, "P", 'Round Bonuses'!$I$4,"B", 'Round Bonuses'!$I$5, 0) +IF(AU113="X", 'Round Bonuses'!$I$5, 0)+IF(AV113="X", 'Round Bonuses'!$I$6, 0)+IF(AW113="X", 'Round Bonuses'!$I$7, 0)+IF(AX113="X", 'Round Bonuses'!$I$8, 0)+IFS(BC113="W", 'Round Bonuses'!$K$14, BC113="X", 'Round Bonuses'!$K$13, BB113="X", 'Round Bonuses'!$K$12, BA113="X", 'Round Bonuses'!$K$11, AZ113="X", 'Round Bonuses'!$K$10, AY113="X", 'Round Bonuses'!$K$9, TRUE, 0))</f>
        <v>0.7</v>
      </c>
      <c r="BV113" s="54">
        <f t="shared" si="6"/>
        <v>0.7</v>
      </c>
      <c r="BW113" s="1">
        <f t="shared" si="7"/>
        <v>6.3775</v>
      </c>
      <c r="BX113" s="57">
        <f t="shared" si="8"/>
        <v>2.294375</v>
      </c>
      <c r="BZ113" s="58" t="str">
        <f t="shared" si="9"/>
        <v>Lokomotiv Plovdiv</v>
      </c>
      <c r="CA113" s="1" t="str">
        <f t="shared" si="10"/>
        <v>Bulgaria</v>
      </c>
      <c r="CB113" s="1">
        <f t="shared" si="11"/>
        <v>2.294375</v>
      </c>
      <c r="CC113" s="1">
        <f t="shared" si="12"/>
        <v>4</v>
      </c>
      <c r="CD113" s="1" t="s">
        <v>581</v>
      </c>
      <c r="CE113" s="1" t="s">
        <v>210</v>
      </c>
      <c r="CF113" s="49">
        <v>2.92328125</v>
      </c>
      <c r="CG113" s="1">
        <v>8.0</v>
      </c>
      <c r="CH113" s="1">
        <f t="shared" si="16"/>
        <v>111</v>
      </c>
      <c r="CI113" s="1" t="str">
        <f t="shared" si="13"/>
        <v>Žilina</v>
      </c>
      <c r="CJ113" s="49">
        <f t="shared" ref="CJ113:CK113" si="125">CF113</f>
        <v>2.92328125</v>
      </c>
      <c r="CK113" s="1">
        <f t="shared" si="125"/>
        <v>8</v>
      </c>
      <c r="CO113" s="1" t="str">
        <f t="shared" si="15"/>
        <v>Slovakia</v>
      </c>
    </row>
    <row r="114">
      <c r="A114" s="1" t="str">
        <f>'Strength Coefficients'!AJ113</f>
        <v>Ludogorets Razgrad</v>
      </c>
      <c r="B114" s="1">
        <f>'Strength Coefficients'!AK113</f>
        <v>0.73</v>
      </c>
      <c r="C114" s="1" t="str">
        <f>'Strength Coefficients'!AL113</f>
        <v>Bulgaria</v>
      </c>
      <c r="D114" s="1"/>
      <c r="E114" s="1"/>
      <c r="F114" s="1" t="str">
        <f>IFERROR(__xludf.DUMMYFUNCTION("""COMPUTED_VALUE"""),"X")</f>
        <v>X</v>
      </c>
      <c r="G114" s="1" t="str">
        <f>IFERROR(__xludf.DUMMYFUNCTION("""COMPUTED_VALUE"""),"X")</f>
        <v>X</v>
      </c>
      <c r="H114" s="1" t="str">
        <f>IFERROR(__xludf.DUMMYFUNCTION("""COMPUTED_VALUE"""),"X")</f>
        <v>X</v>
      </c>
      <c r="I114" s="1" t="str">
        <f>IFERROR(__xludf.DUMMYFUNCTION("""COMPUTED_VALUE"""),"X")</f>
        <v>X</v>
      </c>
      <c r="J114" s="1"/>
      <c r="K114" s="1"/>
      <c r="L114" s="1"/>
      <c r="M114" s="1"/>
      <c r="N114" s="1"/>
      <c r="O114" s="52">
        <f>IFERROR(__xludf.DUMMYFUNCTION("""COMPUTED_VALUE"""),0.0)</f>
        <v>0</v>
      </c>
      <c r="P114" s="1">
        <f>IFERROR(__xludf.DUMMYFUNCTION("""COMPUTED_VALUE"""),0.0)</f>
        <v>0</v>
      </c>
      <c r="Q114" s="1">
        <f>IFERROR(__xludf.DUMMYFUNCTION("""COMPUTED_VALUE"""),6.1875)</f>
        <v>6.1875</v>
      </c>
      <c r="R114" s="1">
        <f>IFERROR(__xludf.DUMMYFUNCTION("""COMPUTED_VALUE"""),4.25)</f>
        <v>4.25</v>
      </c>
      <c r="S114" s="1">
        <f>IFERROR(__xludf.DUMMYFUNCTION("""COMPUTED_VALUE"""),3.2800000000000002)</f>
        <v>3.28</v>
      </c>
      <c r="T114" s="1">
        <f>IFERROR(__xludf.DUMMYFUNCTION("""COMPUTED_VALUE"""),3.79875)</f>
        <v>3.79875</v>
      </c>
      <c r="U114" s="1">
        <f>IFERROR(__xludf.DUMMYFUNCTION("""COMPUTED_VALUE"""),0.0)</f>
        <v>0</v>
      </c>
      <c r="V114" s="1">
        <f>IFERROR(__xludf.DUMMYFUNCTION("""COMPUTED_VALUE"""),0.0)</f>
        <v>0</v>
      </c>
      <c r="W114" s="1">
        <f>IFERROR(__xludf.DUMMYFUNCTION("""COMPUTED_VALUE"""),0.0)</f>
        <v>0</v>
      </c>
      <c r="X114" s="1">
        <f>IFERROR(__xludf.DUMMYFUNCTION("""COMPUTED_VALUE"""),0.0)</f>
        <v>0</v>
      </c>
      <c r="Y114" s="1">
        <f>IFERROR(__xludf.DUMMYFUNCTION("""COMPUTED_VALUE"""),0.0)</f>
        <v>0</v>
      </c>
      <c r="AA114" s="50"/>
      <c r="AB114" s="1"/>
      <c r="AC114" s="1"/>
      <c r="AD114" s="1" t="str">
        <f>IFERROR(__xludf.DUMMYFUNCTION("""COMPUTED_VALUE"""),"X")</f>
        <v>X</v>
      </c>
      <c r="AE114" s="1"/>
      <c r="AF114" s="1"/>
      <c r="AG114" s="1"/>
      <c r="AH114" s="1"/>
      <c r="AI114" s="54"/>
      <c r="AJ114" s="1">
        <f>IFERROR(__xludf.DUMMYFUNCTION("""COMPUTED_VALUE"""),0.0)</f>
        <v>0</v>
      </c>
      <c r="AK114" s="1">
        <f>IFERROR(__xludf.DUMMYFUNCTION("""COMPUTED_VALUE"""),0.0)</f>
        <v>0</v>
      </c>
      <c r="AL114" s="1">
        <f>IFERROR(__xludf.DUMMYFUNCTION("""COMPUTED_VALUE"""),6.234999999999999)</f>
        <v>6.235</v>
      </c>
      <c r="AM114" s="1">
        <f>IFERROR(__xludf.DUMMYFUNCTION("""COMPUTED_VALUE"""),0.0)</f>
        <v>0</v>
      </c>
      <c r="AN114" s="1">
        <f>IFERROR(__xludf.DUMMYFUNCTION("""COMPUTED_VALUE"""),0.0)</f>
        <v>0</v>
      </c>
      <c r="AO114" s="1">
        <f>IFERROR(__xludf.DUMMYFUNCTION("""COMPUTED_VALUE"""),0.0)</f>
        <v>0</v>
      </c>
      <c r="AP114" s="1">
        <f>IFERROR(__xludf.DUMMYFUNCTION("""COMPUTED_VALUE"""),0.0)</f>
        <v>0</v>
      </c>
      <c r="AQ114" s="1">
        <f>IFERROR(__xludf.DUMMYFUNCTION("""COMPUTED_VALUE"""),0.0)</f>
        <v>0</v>
      </c>
      <c r="AT114" s="1"/>
      <c r="AU114" s="1"/>
      <c r="AV114" s="1"/>
      <c r="AW114" s="1"/>
      <c r="AX114" s="1"/>
      <c r="AY114" s="1"/>
      <c r="AZ114" s="1"/>
      <c r="BA114" s="1"/>
      <c r="BB114" s="1"/>
      <c r="BC114" s="54"/>
      <c r="BD114" s="1">
        <f>IFERROR(__xludf.DUMMYFUNCTION("""COMPUTED_VALUE"""),0.0)</f>
        <v>0</v>
      </c>
      <c r="BE114" s="1">
        <f>IFERROR(__xludf.DUMMYFUNCTION("""COMPUTED_VALUE"""),0.0)</f>
        <v>0</v>
      </c>
      <c r="BF114" s="1">
        <f>IFERROR(__xludf.DUMMYFUNCTION("""COMPUTED_VALUE"""),0.0)</f>
        <v>0</v>
      </c>
      <c r="BG114" s="1">
        <f>IFERROR(__xludf.DUMMYFUNCTION("""COMPUTED_VALUE"""),0.0)</f>
        <v>0</v>
      </c>
      <c r="BH114" s="1">
        <f>IFERROR(__xludf.DUMMYFUNCTION("""COMPUTED_VALUE"""),0.0)</f>
        <v>0</v>
      </c>
      <c r="BI114" s="1">
        <f>IFERROR(__xludf.DUMMYFUNCTION("""COMPUTED_VALUE"""),0.0)</f>
        <v>0</v>
      </c>
      <c r="BJ114" s="1">
        <f>IFERROR(__xludf.DUMMYFUNCTION("""COMPUTED_VALUE"""),0.0)</f>
        <v>0</v>
      </c>
      <c r="BK114" s="1">
        <f>IFERROR(__xludf.DUMMYFUNCTION("""COMPUTED_VALUE"""),0.0)</f>
        <v>0</v>
      </c>
      <c r="BL114" s="1">
        <f>IFERROR(__xludf.DUMMYFUNCTION("""COMPUTED_VALUE"""),0.0)</f>
        <v>0</v>
      </c>
      <c r="BM114" s="1">
        <f>IFERROR(__xludf.DUMMYFUNCTION("""COMPUTED_VALUE"""),0.0)</f>
        <v>0</v>
      </c>
      <c r="BO114" s="52">
        <f t="shared" si="2"/>
        <v>8</v>
      </c>
      <c r="BP114" s="1">
        <f t="shared" si="3"/>
        <v>6</v>
      </c>
      <c r="BQ114" s="1">
        <f t="shared" si="4"/>
        <v>0</v>
      </c>
      <c r="BR114" s="54">
        <f t="shared" si="5"/>
        <v>14</v>
      </c>
      <c r="BS114" s="1">
        <f>IFS(N114="W", 'Round Bonuses'!$C$13, N114="X", 'Round Bonuses'!$C$12, M114="X", 'Round Bonuses'!$C$11, L114="X", 'Round Bonuses'!$C$10, K114="X", 'Round Bonuses'!$C$9, J114="X", 'Round Bonuses'!$C$8, I114="X", 'Round Bonuses'!$C$7, H114="X", 'Round Bonuses'!$C$6, G114="X", 'Round Bonuses'!$C$5, F114="X", 'Round Bonuses'!$C$4, E114="X", 'Round Bonuses'!$C$3, D114="X", 'Round Bonuses'!$C$3, TRUE, 0)</f>
        <v>3.6</v>
      </c>
      <c r="BT114" s="1">
        <f>IF(not(counta(D114:J114)), IFS(AI114="W", 'Round Bonuses'!$F$14, AI114="X", 'Round Bonuses'!$F$13, AH114="X", 'Round Bonuses'!$F$12, AG114="X", 'Round Bonuses'!$F$11, AF114="X", 'Round Bonuses'!$F$10, AE114="X", 'Round Bonuses'!$F$9, AD114="X", 'Round Bonuses'!$F$8, AC114="X", 'Round Bonuses'!$F$7, AB114="X", 'Round Bonuses'!$F$6, TRUE, 0), IF(AA114="X",'Round Bonuses'!$E$7, 0) +IF(AB114="X", 'Round Bonuses'!$E$6, 0)+if(AC114="X",'Round Bonuses'!$E$7, 0)+IF(AD114="X", 'Round Bonuses'!$E$8, 0)+IFS(AI114="W", 'Round Bonuses'!$G$14, AI114="X", 'Round Bonuses'!$G$13, AH114="X", 'Round Bonuses'!$G$12, AG114="X", 'Round Bonuses'!$G$11, AF114="X", 'Round Bonuses'!$G$10, AE114="X", 'Round Bonuses'!$G$9, TRUE, 0))</f>
        <v>1.5</v>
      </c>
      <c r="BU114" s="1">
        <f>IF(AND(not(counta(D114:I114)),not(counta(AB114:AD114))), IFS(BC114="W", 'Round Bonuses'!$J$14, BC114="X", 'Round Bonuses'!$J$13, BB114="X", 'Round Bonuses'!$J$12, BA114="X", 'Round Bonuses'!$J$11, AZ114="X", 'Round Bonuses'!$J$10, AY114="X", 'Round Bonuses'!$J$9, AX114="X", 'Round Bonuses'!$J$8, AW114="X", 'Round Bonuses'!$J$7, AV114="X", 'Round Bonuses'!$J$6, AU114="X", 'Round Bonuses'!$J$5, AT114="X", 'Round Bonuses'!$J$4, TRUE, 0), SWITCH(AS114, "P", 'Round Bonuses'!$I$4,"B", 'Round Bonuses'!$I$5, 0) +IF(AU114="X", 'Round Bonuses'!$I$5, 0)+IF(AV114="X", 'Round Bonuses'!$I$6, 0)+IF(AW114="X", 'Round Bonuses'!$I$7, 0)+IF(AX114="X", 'Round Bonuses'!$I$8, 0)+IFS(BC114="W", 'Round Bonuses'!$K$14, BC114="X", 'Round Bonuses'!$K$13, BB114="X", 'Round Bonuses'!$K$12, BA114="X", 'Round Bonuses'!$K$11, AZ114="X", 'Round Bonuses'!$K$10, AY114="X", 'Round Bonuses'!$K$9, TRUE, 0))</f>
        <v>0</v>
      </c>
      <c r="BV114" s="54">
        <f t="shared" si="6"/>
        <v>5.1</v>
      </c>
      <c r="BW114" s="1">
        <f t="shared" si="7"/>
        <v>23.75125</v>
      </c>
      <c r="BX114" s="57">
        <f t="shared" si="8"/>
        <v>6.796517857</v>
      </c>
      <c r="BZ114" s="58" t="str">
        <f t="shared" si="9"/>
        <v>Ludogorets Razgrad</v>
      </c>
      <c r="CA114" s="1" t="str">
        <f t="shared" si="10"/>
        <v>Bulgaria</v>
      </c>
      <c r="CB114" s="1">
        <f t="shared" si="11"/>
        <v>6.796517857</v>
      </c>
      <c r="CC114" s="1">
        <f t="shared" si="12"/>
        <v>14</v>
      </c>
      <c r="CD114" s="1" t="s">
        <v>564</v>
      </c>
      <c r="CE114" s="1" t="s">
        <v>205</v>
      </c>
      <c r="CF114" s="49">
        <v>2.9225000000000003</v>
      </c>
      <c r="CG114" s="1">
        <v>6.0</v>
      </c>
      <c r="CH114" s="1">
        <f t="shared" si="16"/>
        <v>112</v>
      </c>
      <c r="CI114" s="1" t="str">
        <f t="shared" si="13"/>
        <v>Shamrock Rovers</v>
      </c>
      <c r="CJ114" s="49">
        <f t="shared" ref="CJ114:CK114" si="126">CF114</f>
        <v>2.9225</v>
      </c>
      <c r="CK114" s="1">
        <f t="shared" si="126"/>
        <v>6</v>
      </c>
      <c r="CO114" s="1" t="str">
        <f t="shared" si="15"/>
        <v>Republic of Ireland</v>
      </c>
    </row>
    <row r="115">
      <c r="A115" s="1" t="str">
        <f>'Strength Coefficients'!AJ114</f>
        <v>Luzern</v>
      </c>
      <c r="B115" s="1">
        <f>'Strength Coefficients'!AK114</f>
        <v>0.81</v>
      </c>
      <c r="C115" s="1" t="str">
        <f>'Strength Coefficients'!AL114</f>
        <v>Switzerland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52">
        <f>IFERROR(__xludf.DUMMYFUNCTION("""COMPUTED_VALUE"""),0.0)</f>
        <v>0</v>
      </c>
      <c r="P115" s="1">
        <f>IFERROR(__xludf.DUMMYFUNCTION("""COMPUTED_VALUE"""),0.0)</f>
        <v>0</v>
      </c>
      <c r="Q115" s="1">
        <f>IFERROR(__xludf.DUMMYFUNCTION("""COMPUTED_VALUE"""),0.0)</f>
        <v>0</v>
      </c>
      <c r="R115" s="1">
        <f>IFERROR(__xludf.DUMMYFUNCTION("""COMPUTED_VALUE"""),0.0)</f>
        <v>0</v>
      </c>
      <c r="S115" s="1">
        <f>IFERROR(__xludf.DUMMYFUNCTION("""COMPUTED_VALUE"""),0.0)</f>
        <v>0</v>
      </c>
      <c r="T115" s="1">
        <f>IFERROR(__xludf.DUMMYFUNCTION("""COMPUTED_VALUE"""),0.0)</f>
        <v>0</v>
      </c>
      <c r="U115" s="1">
        <f>IFERROR(__xludf.DUMMYFUNCTION("""COMPUTED_VALUE"""),0.0)</f>
        <v>0</v>
      </c>
      <c r="V115" s="1">
        <f>IFERROR(__xludf.DUMMYFUNCTION("""COMPUTED_VALUE"""),0.0)</f>
        <v>0</v>
      </c>
      <c r="W115" s="1">
        <f>IFERROR(__xludf.DUMMYFUNCTION("""COMPUTED_VALUE"""),0.0)</f>
        <v>0</v>
      </c>
      <c r="X115" s="1">
        <f>IFERROR(__xludf.DUMMYFUNCTION("""COMPUTED_VALUE"""),0.0)</f>
        <v>0</v>
      </c>
      <c r="Y115" s="1">
        <f>IFERROR(__xludf.DUMMYFUNCTION("""COMPUTED_VALUE"""),0.0)</f>
        <v>0</v>
      </c>
      <c r="AA115" s="50"/>
      <c r="AB115" s="1"/>
      <c r="AC115" s="1"/>
      <c r="AD115" s="1"/>
      <c r="AE115" s="1"/>
      <c r="AF115" s="1"/>
      <c r="AG115" s="1"/>
      <c r="AH115" s="1"/>
      <c r="AI115" s="54"/>
      <c r="AJ115" s="1">
        <f>IFERROR(__xludf.DUMMYFUNCTION("""COMPUTED_VALUE"""),0.0)</f>
        <v>0</v>
      </c>
      <c r="AK115" s="1">
        <f>IFERROR(__xludf.DUMMYFUNCTION("""COMPUTED_VALUE"""),0.0)</f>
        <v>0</v>
      </c>
      <c r="AL115" s="1">
        <f>IFERROR(__xludf.DUMMYFUNCTION("""COMPUTED_VALUE"""),0.0)</f>
        <v>0</v>
      </c>
      <c r="AM115" s="1">
        <f>IFERROR(__xludf.DUMMYFUNCTION("""COMPUTED_VALUE"""),0.0)</f>
        <v>0</v>
      </c>
      <c r="AN115" s="1">
        <f>IFERROR(__xludf.DUMMYFUNCTION("""COMPUTED_VALUE"""),0.0)</f>
        <v>0</v>
      </c>
      <c r="AO115" s="1">
        <f>IFERROR(__xludf.DUMMYFUNCTION("""COMPUTED_VALUE"""),0.0)</f>
        <v>0</v>
      </c>
      <c r="AP115" s="1">
        <f>IFERROR(__xludf.DUMMYFUNCTION("""COMPUTED_VALUE"""),0.0)</f>
        <v>0</v>
      </c>
      <c r="AQ115" s="1">
        <f>IFERROR(__xludf.DUMMYFUNCTION("""COMPUTED_VALUE"""),0.0)</f>
        <v>0</v>
      </c>
      <c r="AT115" s="1"/>
      <c r="AU115" s="1"/>
      <c r="AV115" s="1" t="str">
        <f>IFERROR(__xludf.DUMMYFUNCTION("""COMPUTED_VALUE"""),"X")</f>
        <v>X</v>
      </c>
      <c r="AW115" s="1"/>
      <c r="AX115" s="1"/>
      <c r="AY115" s="1"/>
      <c r="AZ115" s="1"/>
      <c r="BA115" s="1"/>
      <c r="BB115" s="1"/>
      <c r="BC115" s="54"/>
      <c r="BD115" s="1">
        <f>IFERROR(__xludf.DUMMYFUNCTION("""COMPUTED_VALUE"""),0.0)</f>
        <v>0</v>
      </c>
      <c r="BE115" s="1">
        <f>IFERROR(__xludf.DUMMYFUNCTION("""COMPUTED_VALUE"""),0.0)</f>
        <v>0</v>
      </c>
      <c r="BF115" s="1">
        <f>IFERROR(__xludf.DUMMYFUNCTION("""COMPUTED_VALUE"""),2.205)</f>
        <v>2.205</v>
      </c>
      <c r="BG115" s="1">
        <f>IFERROR(__xludf.DUMMYFUNCTION("""COMPUTED_VALUE"""),0.0)</f>
        <v>0</v>
      </c>
      <c r="BH115" s="1">
        <f>IFERROR(__xludf.DUMMYFUNCTION("""COMPUTED_VALUE"""),0.0)</f>
        <v>0</v>
      </c>
      <c r="BI115" s="1">
        <f>IFERROR(__xludf.DUMMYFUNCTION("""COMPUTED_VALUE"""),0.0)</f>
        <v>0</v>
      </c>
      <c r="BJ115" s="1">
        <f>IFERROR(__xludf.DUMMYFUNCTION("""COMPUTED_VALUE"""),0.0)</f>
        <v>0</v>
      </c>
      <c r="BK115" s="1">
        <f>IFERROR(__xludf.DUMMYFUNCTION("""COMPUTED_VALUE"""),0.0)</f>
        <v>0</v>
      </c>
      <c r="BL115" s="1">
        <f>IFERROR(__xludf.DUMMYFUNCTION("""COMPUTED_VALUE"""),0.0)</f>
        <v>0</v>
      </c>
      <c r="BM115" s="1">
        <f>IFERROR(__xludf.DUMMYFUNCTION("""COMPUTED_VALUE"""),0.0)</f>
        <v>0</v>
      </c>
      <c r="BO115" s="52">
        <f t="shared" si="2"/>
        <v>0</v>
      </c>
      <c r="BP115" s="1">
        <f t="shared" si="3"/>
        <v>0</v>
      </c>
      <c r="BQ115" s="1">
        <f t="shared" si="4"/>
        <v>2</v>
      </c>
      <c r="BR115" s="54">
        <f t="shared" si="5"/>
        <v>2</v>
      </c>
      <c r="BS115" s="1">
        <f>IFS(N115="W", 'Round Bonuses'!$C$13, N115="X", 'Round Bonuses'!$C$12, M115="X", 'Round Bonuses'!$C$11, L115="X", 'Round Bonuses'!$C$10, K115="X", 'Round Bonuses'!$C$9, J115="X", 'Round Bonuses'!$C$8, I115="X", 'Round Bonuses'!$C$7, H115="X", 'Round Bonuses'!$C$6, G115="X", 'Round Bonuses'!$C$5, F115="X", 'Round Bonuses'!$C$4, E115="X", 'Round Bonuses'!$C$3, D115="X", 'Round Bonuses'!$C$3, TRUE, 0)</f>
        <v>0</v>
      </c>
      <c r="BT115" s="1">
        <f>IF(not(counta(D115:J115)), IFS(AI115="W", 'Round Bonuses'!$F$14, AI115="X", 'Round Bonuses'!$F$13, AH115="X", 'Round Bonuses'!$F$12, AG115="X", 'Round Bonuses'!$F$11, AF115="X", 'Round Bonuses'!$F$10, AE115="X", 'Round Bonuses'!$F$9, AD115="X", 'Round Bonuses'!$F$8, AC115="X", 'Round Bonuses'!$F$7, AB115="X", 'Round Bonuses'!$F$6, TRUE, 0), IF(AA115="X",'Round Bonuses'!$E$7, 0) +IF(AB115="X", 'Round Bonuses'!$E$6, 0)+if(AC115="X",'Round Bonuses'!$E$7, 0)+IF(AD115="X", 'Round Bonuses'!$E$8, 0)+IFS(AI115="W", 'Round Bonuses'!$G$14, AI115="X", 'Round Bonuses'!$G$13, AH115="X", 'Round Bonuses'!$G$12, AG115="X", 'Round Bonuses'!$G$11, AF115="X", 'Round Bonuses'!$G$10, AE115="X", 'Round Bonuses'!$G$9, TRUE, 0))</f>
        <v>0</v>
      </c>
      <c r="BU115" s="1">
        <f>IF(AND(not(counta(D115:I115)),not(counta(AB115:AD115))), IFS(BC115="W", 'Round Bonuses'!$J$14, BC115="X", 'Round Bonuses'!$J$13, BB115="X", 'Round Bonuses'!$J$12, BA115="X", 'Round Bonuses'!$J$11, AZ115="X", 'Round Bonuses'!$J$10, AY115="X", 'Round Bonuses'!$J$9, AX115="X", 'Round Bonuses'!$J$8, AW115="X", 'Round Bonuses'!$J$7, AV115="X", 'Round Bonuses'!$J$6, AU115="X", 'Round Bonuses'!$J$5, AT115="X", 'Round Bonuses'!$J$4, TRUE, 0), SWITCH(AS115, "P", 'Round Bonuses'!$I$4,"B", 'Round Bonuses'!$I$5, 0) +IF(AU115="X", 'Round Bonuses'!$I$5, 0)+IF(AV115="X", 'Round Bonuses'!$I$6, 0)+IF(AW115="X", 'Round Bonuses'!$I$7, 0)+IF(AX115="X", 'Round Bonuses'!$I$8, 0)+IFS(BC115="W", 'Round Bonuses'!$K$14, BC115="X", 'Round Bonuses'!$K$13, BB115="X", 'Round Bonuses'!$K$12, BA115="X", 'Round Bonuses'!$K$11, AZ115="X", 'Round Bonuses'!$K$10, AY115="X", 'Round Bonuses'!$K$9, TRUE, 0))</f>
        <v>0.7</v>
      </c>
      <c r="BV115" s="54">
        <f t="shared" si="6"/>
        <v>0.7</v>
      </c>
      <c r="BW115" s="1">
        <f t="shared" si="7"/>
        <v>2.205</v>
      </c>
      <c r="BX115" s="57">
        <f t="shared" si="8"/>
        <v>1.8025</v>
      </c>
      <c r="BZ115" s="58" t="str">
        <f t="shared" si="9"/>
        <v>Luzern</v>
      </c>
      <c r="CA115" s="1" t="str">
        <f t="shared" si="10"/>
        <v>Switzerland</v>
      </c>
      <c r="CB115" s="1">
        <f t="shared" si="11"/>
        <v>1.8025</v>
      </c>
      <c r="CC115" s="1">
        <f t="shared" si="12"/>
        <v>2</v>
      </c>
      <c r="CD115" s="1" t="s">
        <v>559</v>
      </c>
      <c r="CE115" s="1" t="s">
        <v>168</v>
      </c>
      <c r="CF115" s="49">
        <v>2.842083333333333</v>
      </c>
      <c r="CG115" s="1">
        <v>6.0</v>
      </c>
      <c r="CH115" s="1">
        <f t="shared" si="16"/>
        <v>113</v>
      </c>
      <c r="CI115" s="1" t="str">
        <f t="shared" si="13"/>
        <v>Rosenborg</v>
      </c>
      <c r="CJ115" s="49">
        <f t="shared" ref="CJ115:CK115" si="127">CF115</f>
        <v>2.842083333</v>
      </c>
      <c r="CK115" s="1">
        <f t="shared" si="127"/>
        <v>6</v>
      </c>
      <c r="CO115" s="1" t="str">
        <f t="shared" si="15"/>
        <v>Norway</v>
      </c>
    </row>
    <row r="116">
      <c r="A116" s="1" t="str">
        <f>'Strength Coefficients'!AJ115</f>
        <v>Lyon</v>
      </c>
      <c r="B116" s="1">
        <f>'Strength Coefficients'!AK115</f>
        <v>0.92</v>
      </c>
      <c r="C116" s="1" t="str">
        <f>'Strength Coefficients'!AL115</f>
        <v>France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52">
        <f>IFERROR(__xludf.DUMMYFUNCTION("""COMPUTED_VALUE"""),0.0)</f>
        <v>0</v>
      </c>
      <c r="P116" s="1">
        <f>IFERROR(__xludf.DUMMYFUNCTION("""COMPUTED_VALUE"""),0.0)</f>
        <v>0</v>
      </c>
      <c r="Q116" s="1">
        <f>IFERROR(__xludf.DUMMYFUNCTION("""COMPUTED_VALUE"""),0.0)</f>
        <v>0</v>
      </c>
      <c r="R116" s="1">
        <f>IFERROR(__xludf.DUMMYFUNCTION("""COMPUTED_VALUE"""),0.0)</f>
        <v>0</v>
      </c>
      <c r="S116" s="1">
        <f>IFERROR(__xludf.DUMMYFUNCTION("""COMPUTED_VALUE"""),0.0)</f>
        <v>0</v>
      </c>
      <c r="T116" s="1">
        <f>IFERROR(__xludf.DUMMYFUNCTION("""COMPUTED_VALUE"""),0.0)</f>
        <v>0</v>
      </c>
      <c r="U116" s="1">
        <f>IFERROR(__xludf.DUMMYFUNCTION("""COMPUTED_VALUE"""),0.0)</f>
        <v>0</v>
      </c>
      <c r="V116" s="1">
        <f>IFERROR(__xludf.DUMMYFUNCTION("""COMPUTED_VALUE"""),0.0)</f>
        <v>0</v>
      </c>
      <c r="W116" s="1">
        <f>IFERROR(__xludf.DUMMYFUNCTION("""COMPUTED_VALUE"""),0.0)</f>
        <v>0</v>
      </c>
      <c r="X116" s="1">
        <f>IFERROR(__xludf.DUMMYFUNCTION("""COMPUTED_VALUE"""),0.0)</f>
        <v>0</v>
      </c>
      <c r="Y116" s="1">
        <f>IFERROR(__xludf.DUMMYFUNCTION("""COMPUTED_VALUE"""),0.0)</f>
        <v>0</v>
      </c>
      <c r="AA116" s="50"/>
      <c r="AB116" s="1"/>
      <c r="AC116" s="1"/>
      <c r="AD116" s="1" t="str">
        <f>IFERROR(__xludf.DUMMYFUNCTION("""COMPUTED_VALUE"""),"X")</f>
        <v>X</v>
      </c>
      <c r="AE116" s="1"/>
      <c r="AF116" s="1" t="str">
        <f>IFERROR(__xludf.DUMMYFUNCTION("""COMPUTED_VALUE"""),"X")</f>
        <v>X</v>
      </c>
      <c r="AG116" s="1" t="str">
        <f>IFERROR(__xludf.DUMMYFUNCTION("""COMPUTED_VALUE"""),"X")</f>
        <v>X</v>
      </c>
      <c r="AH116" s="1"/>
      <c r="AI116" s="54"/>
      <c r="AJ116" s="1">
        <f>IFERROR(__xludf.DUMMYFUNCTION("""COMPUTED_VALUE"""),0.0)</f>
        <v>0</v>
      </c>
      <c r="AK116" s="1">
        <f>IFERROR(__xludf.DUMMYFUNCTION("""COMPUTED_VALUE"""),0.0)</f>
        <v>0</v>
      </c>
      <c r="AL116" s="1">
        <f>IFERROR(__xludf.DUMMYFUNCTION("""COMPUTED_VALUE"""),20.01875)</f>
        <v>20.01875</v>
      </c>
      <c r="AM116" s="1">
        <f>IFERROR(__xludf.DUMMYFUNCTION("""COMPUTED_VALUE"""),0.0)</f>
        <v>0</v>
      </c>
      <c r="AN116" s="1">
        <f>IFERROR(__xludf.DUMMYFUNCTION("""COMPUTED_VALUE"""),5.696249999999999)</f>
        <v>5.69625</v>
      </c>
      <c r="AO116" s="1">
        <f>IFERROR(__xludf.DUMMYFUNCTION("""COMPUTED_VALUE"""),2.415)</f>
        <v>2.415</v>
      </c>
      <c r="AP116" s="1">
        <f>IFERROR(__xludf.DUMMYFUNCTION("""COMPUTED_VALUE"""),0.0)</f>
        <v>0</v>
      </c>
      <c r="AQ116" s="1">
        <f>IFERROR(__xludf.DUMMYFUNCTION("""COMPUTED_VALUE"""),0.0)</f>
        <v>0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54"/>
      <c r="BD116" s="1">
        <f>IFERROR(__xludf.DUMMYFUNCTION("""COMPUTED_VALUE"""),0.0)</f>
        <v>0</v>
      </c>
      <c r="BE116" s="1">
        <f>IFERROR(__xludf.DUMMYFUNCTION("""COMPUTED_VALUE"""),0.0)</f>
        <v>0</v>
      </c>
      <c r="BF116" s="1">
        <f>IFERROR(__xludf.DUMMYFUNCTION("""COMPUTED_VALUE"""),0.0)</f>
        <v>0</v>
      </c>
      <c r="BG116" s="1">
        <f>IFERROR(__xludf.DUMMYFUNCTION("""COMPUTED_VALUE"""),0.0)</f>
        <v>0</v>
      </c>
      <c r="BH116" s="1">
        <f>IFERROR(__xludf.DUMMYFUNCTION("""COMPUTED_VALUE"""),0.0)</f>
        <v>0</v>
      </c>
      <c r="BI116" s="1">
        <f>IFERROR(__xludf.DUMMYFUNCTION("""COMPUTED_VALUE"""),0.0)</f>
        <v>0</v>
      </c>
      <c r="BJ116" s="1">
        <f>IFERROR(__xludf.DUMMYFUNCTION("""COMPUTED_VALUE"""),0.0)</f>
        <v>0</v>
      </c>
      <c r="BK116" s="1">
        <f>IFERROR(__xludf.DUMMYFUNCTION("""COMPUTED_VALUE"""),0.0)</f>
        <v>0</v>
      </c>
      <c r="BL116" s="1">
        <f>IFERROR(__xludf.DUMMYFUNCTION("""COMPUTED_VALUE"""),0.0)</f>
        <v>0</v>
      </c>
      <c r="BM116" s="1">
        <f>IFERROR(__xludf.DUMMYFUNCTION("""COMPUTED_VALUE"""),0.0)</f>
        <v>0</v>
      </c>
      <c r="BO116" s="52">
        <f t="shared" si="2"/>
        <v>0</v>
      </c>
      <c r="BP116" s="1">
        <f t="shared" si="3"/>
        <v>10</v>
      </c>
      <c r="BQ116" s="1">
        <f t="shared" si="4"/>
        <v>0</v>
      </c>
      <c r="BR116" s="54">
        <f t="shared" si="5"/>
        <v>10</v>
      </c>
      <c r="BS116" s="1">
        <f>IFS(N116="W", 'Round Bonuses'!$C$13, N116="X", 'Round Bonuses'!$C$12, M116="X", 'Round Bonuses'!$C$11, L116="X", 'Round Bonuses'!$C$10, K116="X", 'Round Bonuses'!$C$9, J116="X", 'Round Bonuses'!$C$8, I116="X", 'Round Bonuses'!$C$7, H116="X", 'Round Bonuses'!$C$6, G116="X", 'Round Bonuses'!$C$5, F116="X", 'Round Bonuses'!$C$4, E116="X", 'Round Bonuses'!$C$3, D116="X", 'Round Bonuses'!$C$3, TRUE, 0)</f>
        <v>0</v>
      </c>
      <c r="BT116" s="1">
        <f>IF(not(counta(D116:J116)), IFS(AI116="W", 'Round Bonuses'!$F$14, AI116="X", 'Round Bonuses'!$F$13, AH116="X", 'Round Bonuses'!$F$12, AG116="X", 'Round Bonuses'!$F$11, AF116="X", 'Round Bonuses'!$F$10, AE116="X", 'Round Bonuses'!$F$9, AD116="X", 'Round Bonuses'!$F$8, AC116="X", 'Round Bonuses'!$F$7, AB116="X", 'Round Bonuses'!$F$6, TRUE, 0), IF(AA116="X",'Round Bonuses'!$E$7, 0) +IF(AB116="X", 'Round Bonuses'!$E$6, 0)+if(AC116="X",'Round Bonuses'!$E$7, 0)+IF(AD116="X", 'Round Bonuses'!$E$8, 0)+IFS(AI116="W", 'Round Bonuses'!$G$14, AI116="X", 'Round Bonuses'!$G$13, AH116="X", 'Round Bonuses'!$G$12, AG116="X", 'Round Bonuses'!$G$11, AF116="X", 'Round Bonuses'!$G$10, AE116="X", 'Round Bonuses'!$G$9, TRUE, 0))</f>
        <v>6.9</v>
      </c>
      <c r="BU116" s="1">
        <f>IF(AND(not(counta(D116:I116)),not(counta(AB116:AD116))), IFS(BC116="W", 'Round Bonuses'!$J$14, BC116="X", 'Round Bonuses'!$J$13, BB116="X", 'Round Bonuses'!$J$12, BA116="X", 'Round Bonuses'!$J$11, AZ116="X", 'Round Bonuses'!$J$10, AY116="X", 'Round Bonuses'!$J$9, AX116="X", 'Round Bonuses'!$J$8, AW116="X", 'Round Bonuses'!$J$7, AV116="X", 'Round Bonuses'!$J$6, AU116="X", 'Round Bonuses'!$J$5, AT116="X", 'Round Bonuses'!$J$4, TRUE, 0), SWITCH(AS116, "P", 'Round Bonuses'!$I$4,"B", 'Round Bonuses'!$I$5, 0) +IF(AU116="X", 'Round Bonuses'!$I$5, 0)+IF(AV116="X", 'Round Bonuses'!$I$6, 0)+IF(AW116="X", 'Round Bonuses'!$I$7, 0)+IF(AX116="X", 'Round Bonuses'!$I$8, 0)+IFS(BC116="W", 'Round Bonuses'!$K$14, BC116="X", 'Round Bonuses'!$K$13, BB116="X", 'Round Bonuses'!$K$12, BA116="X", 'Round Bonuses'!$K$11, AZ116="X", 'Round Bonuses'!$K$10, AY116="X", 'Round Bonuses'!$K$9, TRUE, 0))</f>
        <v>0</v>
      </c>
      <c r="BV116" s="54">
        <f t="shared" si="6"/>
        <v>6.9</v>
      </c>
      <c r="BW116" s="1">
        <f t="shared" si="7"/>
        <v>28.13</v>
      </c>
      <c r="BX116" s="57">
        <f t="shared" si="8"/>
        <v>9.713</v>
      </c>
      <c r="BZ116" s="58" t="str">
        <f t="shared" si="9"/>
        <v>Lyon</v>
      </c>
      <c r="CA116" s="1" t="str">
        <f t="shared" si="10"/>
        <v>France</v>
      </c>
      <c r="CB116" s="1">
        <f t="shared" si="11"/>
        <v>9.713</v>
      </c>
      <c r="CC116" s="1">
        <f t="shared" si="12"/>
        <v>10</v>
      </c>
      <c r="CD116" s="1" t="s">
        <v>225</v>
      </c>
      <c r="CE116" s="1" t="s">
        <v>160</v>
      </c>
      <c r="CF116" s="49">
        <v>2.8310416666666667</v>
      </c>
      <c r="CG116" s="1">
        <v>6.0</v>
      </c>
      <c r="CH116" s="1">
        <f t="shared" si="16"/>
        <v>114</v>
      </c>
      <c r="CI116" s="1" t="str">
        <f t="shared" si="13"/>
        <v>Breiðablik</v>
      </c>
      <c r="CJ116" s="49">
        <f t="shared" ref="CJ116:CK116" si="128">CF116</f>
        <v>2.831041667</v>
      </c>
      <c r="CK116" s="1">
        <f t="shared" si="128"/>
        <v>6</v>
      </c>
      <c r="CO116" s="1" t="str">
        <f t="shared" si="15"/>
        <v>Iceland</v>
      </c>
    </row>
    <row r="117">
      <c r="A117" s="1" t="str">
        <f>'Strength Coefficients'!AJ116</f>
        <v>Maccabi Haifa</v>
      </c>
      <c r="B117" s="1">
        <f>'Strength Coefficients'!AK116</f>
        <v>0.77</v>
      </c>
      <c r="C117" s="1" t="str">
        <f>'Strength Coefficients'!AL116</f>
        <v>Israel</v>
      </c>
      <c r="D117" s="1"/>
      <c r="E117" s="1"/>
      <c r="F117" s="1" t="str">
        <f>IFERROR(__xludf.DUMMYFUNCTION("""COMPUTED_VALUE"""),"X")</f>
        <v>X</v>
      </c>
      <c r="G117" s="1"/>
      <c r="H117" s="1"/>
      <c r="I117" s="1"/>
      <c r="J117" s="1"/>
      <c r="K117" s="1"/>
      <c r="L117" s="1"/>
      <c r="M117" s="1"/>
      <c r="N117" s="1"/>
      <c r="O117" s="52">
        <f>IFERROR(__xludf.DUMMYFUNCTION("""COMPUTED_VALUE"""),0.0)</f>
        <v>0</v>
      </c>
      <c r="P117" s="1">
        <f>IFERROR(__xludf.DUMMYFUNCTION("""COMPUTED_VALUE"""),0.0)</f>
        <v>0</v>
      </c>
      <c r="Q117" s="1">
        <f>IFERROR(__xludf.DUMMYFUNCTION("""COMPUTED_VALUE"""),2.0300000000000002)</f>
        <v>2.03</v>
      </c>
      <c r="R117" s="1">
        <f>IFERROR(__xludf.DUMMYFUNCTION("""COMPUTED_VALUE"""),0.0)</f>
        <v>0</v>
      </c>
      <c r="S117" s="1">
        <f>IFERROR(__xludf.DUMMYFUNCTION("""COMPUTED_VALUE"""),0.0)</f>
        <v>0</v>
      </c>
      <c r="T117" s="1">
        <f>IFERROR(__xludf.DUMMYFUNCTION("""COMPUTED_VALUE"""),0.0)</f>
        <v>0</v>
      </c>
      <c r="U117" s="1">
        <f>IFERROR(__xludf.DUMMYFUNCTION("""COMPUTED_VALUE"""),0.0)</f>
        <v>0</v>
      </c>
      <c r="V117" s="1">
        <f>IFERROR(__xludf.DUMMYFUNCTION("""COMPUTED_VALUE"""),0.0)</f>
        <v>0</v>
      </c>
      <c r="W117" s="1">
        <f>IFERROR(__xludf.DUMMYFUNCTION("""COMPUTED_VALUE"""),0.0)</f>
        <v>0</v>
      </c>
      <c r="X117" s="1">
        <f>IFERROR(__xludf.DUMMYFUNCTION("""COMPUTED_VALUE"""),0.0)</f>
        <v>0</v>
      </c>
      <c r="Y117" s="1">
        <f>IFERROR(__xludf.DUMMYFUNCTION("""COMPUTED_VALUE"""),0.0)</f>
        <v>0</v>
      </c>
      <c r="AA117" s="50"/>
      <c r="AB117" s="1"/>
      <c r="AC117" s="1"/>
      <c r="AD117" s="1"/>
      <c r="AE117" s="1"/>
      <c r="AF117" s="1"/>
      <c r="AG117" s="1"/>
      <c r="AH117" s="1"/>
      <c r="AI117" s="54"/>
      <c r="AJ117" s="1">
        <f>IFERROR(__xludf.DUMMYFUNCTION("""COMPUTED_VALUE"""),0.0)</f>
        <v>0</v>
      </c>
      <c r="AK117" s="1">
        <f>IFERROR(__xludf.DUMMYFUNCTION("""COMPUTED_VALUE"""),0.0)</f>
        <v>0</v>
      </c>
      <c r="AL117" s="1">
        <f>IFERROR(__xludf.DUMMYFUNCTION("""COMPUTED_VALUE"""),0.0)</f>
        <v>0</v>
      </c>
      <c r="AM117" s="1">
        <f>IFERROR(__xludf.DUMMYFUNCTION("""COMPUTED_VALUE"""),0.0)</f>
        <v>0</v>
      </c>
      <c r="AN117" s="1">
        <f>IFERROR(__xludf.DUMMYFUNCTION("""COMPUTED_VALUE"""),0.0)</f>
        <v>0</v>
      </c>
      <c r="AO117" s="1">
        <f>IFERROR(__xludf.DUMMYFUNCTION("""COMPUTED_VALUE"""),0.0)</f>
        <v>0</v>
      </c>
      <c r="AP117" s="1">
        <f>IFERROR(__xludf.DUMMYFUNCTION("""COMPUTED_VALUE"""),0.0)</f>
        <v>0</v>
      </c>
      <c r="AQ117" s="1">
        <f>IFERROR(__xludf.DUMMYFUNCTION("""COMPUTED_VALUE"""),0.0)</f>
        <v>0</v>
      </c>
      <c r="AT117" s="1"/>
      <c r="AU117" s="1" t="str">
        <f>IFERROR(__xludf.DUMMYFUNCTION("""COMPUTED_VALUE"""),"X")</f>
        <v>X</v>
      </c>
      <c r="AV117" s="1" t="str">
        <f>IFERROR(__xludf.DUMMYFUNCTION("""COMPUTED_VALUE"""),"X")</f>
        <v>X</v>
      </c>
      <c r="AW117" s="1" t="str">
        <f>IFERROR(__xludf.DUMMYFUNCTION("""COMPUTED_VALUE"""),"X")</f>
        <v>X</v>
      </c>
      <c r="AX117" s="1" t="str">
        <f>IFERROR(__xludf.DUMMYFUNCTION("""COMPUTED_VALUE"""),"X")</f>
        <v>X</v>
      </c>
      <c r="AY117" s="1"/>
      <c r="AZ117" s="1"/>
      <c r="BA117" s="1"/>
      <c r="BB117" s="1"/>
      <c r="BC117" s="54"/>
      <c r="BD117" s="1">
        <f>IFERROR(__xludf.DUMMYFUNCTION("""COMPUTED_VALUE"""),0.0)</f>
        <v>0</v>
      </c>
      <c r="BE117" s="1">
        <f>IFERROR(__xludf.DUMMYFUNCTION("""COMPUTED_VALUE"""),4.830000000000001)</f>
        <v>4.83</v>
      </c>
      <c r="BF117" s="1">
        <f>IFERROR(__xludf.DUMMYFUNCTION("""COMPUTED_VALUE"""),2.51875)</f>
        <v>2.51875</v>
      </c>
      <c r="BG117" s="1">
        <f>IFERROR(__xludf.DUMMYFUNCTION("""COMPUTED_VALUE"""),4.8100000000000005)</f>
        <v>4.81</v>
      </c>
      <c r="BH117" s="1">
        <f>IFERROR(__xludf.DUMMYFUNCTION("""COMPUTED_VALUE"""),8.00625)</f>
        <v>8.00625</v>
      </c>
      <c r="BI117" s="1">
        <f>IFERROR(__xludf.DUMMYFUNCTION("""COMPUTED_VALUE"""),0.0)</f>
        <v>0</v>
      </c>
      <c r="BJ117" s="1">
        <f>IFERROR(__xludf.DUMMYFUNCTION("""COMPUTED_VALUE"""),0.0)</f>
        <v>0</v>
      </c>
      <c r="BK117" s="1">
        <f>IFERROR(__xludf.DUMMYFUNCTION("""COMPUTED_VALUE"""),0.0)</f>
        <v>0</v>
      </c>
      <c r="BL117" s="1">
        <f>IFERROR(__xludf.DUMMYFUNCTION("""COMPUTED_VALUE"""),0.0)</f>
        <v>0</v>
      </c>
      <c r="BM117" s="1">
        <f>IFERROR(__xludf.DUMMYFUNCTION("""COMPUTED_VALUE"""),0.0)</f>
        <v>0</v>
      </c>
      <c r="BO117" s="52">
        <f t="shared" si="2"/>
        <v>2</v>
      </c>
      <c r="BP117" s="1">
        <f t="shared" si="3"/>
        <v>0</v>
      </c>
      <c r="BQ117" s="1">
        <f t="shared" si="4"/>
        <v>12</v>
      </c>
      <c r="BR117" s="54">
        <f t="shared" si="5"/>
        <v>14</v>
      </c>
      <c r="BS117" s="1">
        <f>IFS(N117="W", 'Round Bonuses'!$C$13, N117="X", 'Round Bonuses'!$C$12, M117="X", 'Round Bonuses'!$C$11, L117="X", 'Round Bonuses'!$C$10, K117="X", 'Round Bonuses'!$C$9, J117="X", 'Round Bonuses'!$C$8, I117="X", 'Round Bonuses'!$C$7, H117="X", 'Round Bonuses'!$C$6, G117="X", 'Round Bonuses'!$C$5, F117="X", 'Round Bonuses'!$C$4, E117="X", 'Round Bonuses'!$C$3, D117="X", 'Round Bonuses'!$C$3, TRUE, 0)</f>
        <v>0.6</v>
      </c>
      <c r="BT117" s="1">
        <f>IF(not(counta(D117:J117)), IFS(AI117="W", 'Round Bonuses'!$F$14, AI117="X", 'Round Bonuses'!$F$13, AH117="X", 'Round Bonuses'!$F$12, AG117="X", 'Round Bonuses'!$F$11, AF117="X", 'Round Bonuses'!$F$10, AE117="X", 'Round Bonuses'!$F$9, AD117="X", 'Round Bonuses'!$F$8, AC117="X", 'Round Bonuses'!$F$7, AB117="X", 'Round Bonuses'!$F$6, TRUE, 0), IF(AA117="X",'Round Bonuses'!$E$7, 0) +IF(AB117="X", 'Round Bonuses'!$E$6, 0)+if(AC117="X",'Round Bonuses'!$E$7, 0)+IF(AD117="X", 'Round Bonuses'!$E$8, 0)+IFS(AI117="W", 'Round Bonuses'!$G$14, AI117="X", 'Round Bonuses'!$G$13, AH117="X", 'Round Bonuses'!$G$12, AG117="X", 'Round Bonuses'!$G$11, AF117="X", 'Round Bonuses'!$G$10, AE117="X", 'Round Bonuses'!$G$9, TRUE, 0))</f>
        <v>0</v>
      </c>
      <c r="BU117" s="1">
        <f>IF(AND(not(counta(D117:I117)),not(counta(AB117:AD117))), IFS(BC117="W", 'Round Bonuses'!$J$14, BC117="X", 'Round Bonuses'!$J$13, BB117="X", 'Round Bonuses'!$J$12, BA117="X", 'Round Bonuses'!$J$11, AZ117="X", 'Round Bonuses'!$J$10, AY117="X", 'Round Bonuses'!$J$9, AX117="X", 'Round Bonuses'!$J$8, AW117="X", 'Round Bonuses'!$J$7, AV117="X", 'Round Bonuses'!$J$6, AU117="X", 'Round Bonuses'!$J$5, AT117="X", 'Round Bonuses'!$J$4, TRUE, 0), SWITCH(AS117, "P", 'Round Bonuses'!$I$4,"B", 'Round Bonuses'!$I$5, 0) +IF(AU117="X", 'Round Bonuses'!$I$5, 0)+IF(AV117="X", 'Round Bonuses'!$I$6, 0)+IF(AW117="X", 'Round Bonuses'!$I$7, 0)+IF(AX117="X", 'Round Bonuses'!$I$8, 0)+IFS(BC117="W", 'Round Bonuses'!$K$14, BC117="X", 'Round Bonuses'!$K$13, BB117="X", 'Round Bonuses'!$K$12, BA117="X", 'Round Bonuses'!$K$11, AZ117="X", 'Round Bonuses'!$K$10, AY117="X", 'Round Bonuses'!$K$9, TRUE, 0))</f>
        <v>2</v>
      </c>
      <c r="BV117" s="54">
        <f t="shared" si="6"/>
        <v>2.6</v>
      </c>
      <c r="BW117" s="1">
        <f t="shared" si="7"/>
        <v>22.195</v>
      </c>
      <c r="BX117" s="57">
        <f t="shared" si="8"/>
        <v>4.185357143</v>
      </c>
      <c r="BZ117" s="58" t="str">
        <f t="shared" si="9"/>
        <v>Maccabi Haifa</v>
      </c>
      <c r="CA117" s="1" t="str">
        <f t="shared" si="10"/>
        <v>Israel</v>
      </c>
      <c r="CB117" s="1">
        <f t="shared" si="11"/>
        <v>4.185357143</v>
      </c>
      <c r="CC117" s="1">
        <f t="shared" si="12"/>
        <v>14</v>
      </c>
      <c r="CD117" s="1" t="s">
        <v>71</v>
      </c>
      <c r="CE117" s="1" t="s">
        <v>59</v>
      </c>
      <c r="CF117" s="49">
        <v>2.7246875</v>
      </c>
      <c r="CG117" s="1">
        <v>4.0</v>
      </c>
      <c r="CH117" s="1">
        <f t="shared" si="16"/>
        <v>115</v>
      </c>
      <c r="CI117" s="1" t="str">
        <f t="shared" si="13"/>
        <v>Anderlecht</v>
      </c>
      <c r="CJ117" s="49">
        <f t="shared" ref="CJ117:CK117" si="129">CF117</f>
        <v>2.7246875</v>
      </c>
      <c r="CK117" s="1">
        <f t="shared" si="129"/>
        <v>4</v>
      </c>
      <c r="CO117" s="1" t="str">
        <f t="shared" si="15"/>
        <v>Belgium</v>
      </c>
    </row>
    <row r="118">
      <c r="A118" s="1" t="str">
        <f>'Strength Coefficients'!AJ117</f>
        <v>Maccabi Tel Aviv</v>
      </c>
      <c r="B118" s="1">
        <f>'Strength Coefficients'!AK117</f>
        <v>0.75</v>
      </c>
      <c r="C118" s="1" t="str">
        <f>'Strength Coefficients'!AL117</f>
        <v>Israel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52">
        <f>IFERROR(__xludf.DUMMYFUNCTION("""COMPUTED_VALUE"""),0.0)</f>
        <v>0</v>
      </c>
      <c r="P118" s="1">
        <f>IFERROR(__xludf.DUMMYFUNCTION("""COMPUTED_VALUE"""),0.0)</f>
        <v>0</v>
      </c>
      <c r="Q118" s="1">
        <f>IFERROR(__xludf.DUMMYFUNCTION("""COMPUTED_VALUE"""),0.0)</f>
        <v>0</v>
      </c>
      <c r="R118" s="1">
        <f>IFERROR(__xludf.DUMMYFUNCTION("""COMPUTED_VALUE"""),0.0)</f>
        <v>0</v>
      </c>
      <c r="S118" s="1">
        <f>IFERROR(__xludf.DUMMYFUNCTION("""COMPUTED_VALUE"""),0.0)</f>
        <v>0</v>
      </c>
      <c r="T118" s="1">
        <f>IFERROR(__xludf.DUMMYFUNCTION("""COMPUTED_VALUE"""),0.0)</f>
        <v>0</v>
      </c>
      <c r="U118" s="1">
        <f>IFERROR(__xludf.DUMMYFUNCTION("""COMPUTED_VALUE"""),0.0)</f>
        <v>0</v>
      </c>
      <c r="V118" s="1">
        <f>IFERROR(__xludf.DUMMYFUNCTION("""COMPUTED_VALUE"""),0.0)</f>
        <v>0</v>
      </c>
      <c r="W118" s="1">
        <f>IFERROR(__xludf.DUMMYFUNCTION("""COMPUTED_VALUE"""),0.0)</f>
        <v>0</v>
      </c>
      <c r="X118" s="1">
        <f>IFERROR(__xludf.DUMMYFUNCTION("""COMPUTED_VALUE"""),0.0)</f>
        <v>0</v>
      </c>
      <c r="Y118" s="1">
        <f>IFERROR(__xludf.DUMMYFUNCTION("""COMPUTED_VALUE"""),0.0)</f>
        <v>0</v>
      </c>
      <c r="AA118" s="50"/>
      <c r="AB118" s="1"/>
      <c r="AC118" s="1"/>
      <c r="AD118" s="1"/>
      <c r="AE118" s="1"/>
      <c r="AF118" s="1"/>
      <c r="AG118" s="1"/>
      <c r="AH118" s="1"/>
      <c r="AI118" s="54"/>
      <c r="AJ118" s="1">
        <f>IFERROR(__xludf.DUMMYFUNCTION("""COMPUTED_VALUE"""),0.0)</f>
        <v>0</v>
      </c>
      <c r="AK118" s="1">
        <f>IFERROR(__xludf.DUMMYFUNCTION("""COMPUTED_VALUE"""),0.0)</f>
        <v>0</v>
      </c>
      <c r="AL118" s="1">
        <f>IFERROR(__xludf.DUMMYFUNCTION("""COMPUTED_VALUE"""),0.0)</f>
        <v>0</v>
      </c>
      <c r="AM118" s="1">
        <f>IFERROR(__xludf.DUMMYFUNCTION("""COMPUTED_VALUE"""),0.0)</f>
        <v>0</v>
      </c>
      <c r="AN118" s="1">
        <f>IFERROR(__xludf.DUMMYFUNCTION("""COMPUTED_VALUE"""),0.0)</f>
        <v>0</v>
      </c>
      <c r="AO118" s="1">
        <f>IFERROR(__xludf.DUMMYFUNCTION("""COMPUTED_VALUE"""),0.0)</f>
        <v>0</v>
      </c>
      <c r="AP118" s="1">
        <f>IFERROR(__xludf.DUMMYFUNCTION("""COMPUTED_VALUE"""),0.0)</f>
        <v>0</v>
      </c>
      <c r="AQ118" s="1">
        <f>IFERROR(__xludf.DUMMYFUNCTION("""COMPUTED_VALUE"""),0.0)</f>
        <v>0</v>
      </c>
      <c r="AT118" s="1"/>
      <c r="AU118" s="1" t="str">
        <f>IFERROR(__xludf.DUMMYFUNCTION("""COMPUTED_VALUE"""),"X")</f>
        <v>X</v>
      </c>
      <c r="AV118" s="1" t="str">
        <f>IFERROR(__xludf.DUMMYFUNCTION("""COMPUTED_VALUE"""),"X")</f>
        <v>X</v>
      </c>
      <c r="AW118" s="1" t="str">
        <f>IFERROR(__xludf.DUMMYFUNCTION("""COMPUTED_VALUE"""),"X")</f>
        <v>X</v>
      </c>
      <c r="AX118" s="1" t="str">
        <f>IFERROR(__xludf.DUMMYFUNCTION("""COMPUTED_VALUE"""),"X")</f>
        <v>X</v>
      </c>
      <c r="AY118" s="1" t="str">
        <f>IFERROR(__xludf.DUMMYFUNCTION("""COMPUTED_VALUE"""),"X")</f>
        <v>X</v>
      </c>
      <c r="AZ118" s="1"/>
      <c r="BA118" s="1"/>
      <c r="BB118" s="1"/>
      <c r="BC118" s="54"/>
      <c r="BD118" s="1">
        <f>IFERROR(__xludf.DUMMYFUNCTION("""COMPUTED_VALUE"""),0.0)</f>
        <v>0</v>
      </c>
      <c r="BE118" s="1">
        <f>IFERROR(__xludf.DUMMYFUNCTION("""COMPUTED_VALUE"""),3.0625)</f>
        <v>3.0625</v>
      </c>
      <c r="BF118" s="1">
        <f>IFERROR(__xludf.DUMMYFUNCTION("""COMPUTED_VALUE"""),4.164999999999999)</f>
        <v>4.165</v>
      </c>
      <c r="BG118" s="1">
        <f>IFERROR(__xludf.DUMMYFUNCTION("""COMPUTED_VALUE"""),6.11375)</f>
        <v>6.11375</v>
      </c>
      <c r="BH118" s="1">
        <f>IFERROR(__xludf.DUMMYFUNCTION("""COMPUTED_VALUE"""),11.635000000000002)</f>
        <v>11.635</v>
      </c>
      <c r="BI118" s="1">
        <f>IFERROR(__xludf.DUMMYFUNCTION("""COMPUTED_VALUE"""),2.545)</f>
        <v>2.545</v>
      </c>
      <c r="BJ118" s="1">
        <f>IFERROR(__xludf.DUMMYFUNCTION("""COMPUTED_VALUE"""),0.0)</f>
        <v>0</v>
      </c>
      <c r="BK118" s="1">
        <f>IFERROR(__xludf.DUMMYFUNCTION("""COMPUTED_VALUE"""),0.0)</f>
        <v>0</v>
      </c>
      <c r="BL118" s="1">
        <f>IFERROR(__xludf.DUMMYFUNCTION("""COMPUTED_VALUE"""),0.0)</f>
        <v>0</v>
      </c>
      <c r="BM118" s="1">
        <f>IFERROR(__xludf.DUMMYFUNCTION("""COMPUTED_VALUE"""),0.0)</f>
        <v>0</v>
      </c>
      <c r="BO118" s="52">
        <f t="shared" si="2"/>
        <v>0</v>
      </c>
      <c r="BP118" s="1">
        <f t="shared" si="3"/>
        <v>0</v>
      </c>
      <c r="BQ118" s="1">
        <f t="shared" si="4"/>
        <v>14</v>
      </c>
      <c r="BR118" s="54">
        <f t="shared" si="5"/>
        <v>14</v>
      </c>
      <c r="BS118" s="1">
        <f>IFS(N118="W", 'Round Bonuses'!$C$13, N118="X", 'Round Bonuses'!$C$12, M118="X", 'Round Bonuses'!$C$11, L118="X", 'Round Bonuses'!$C$10, K118="X", 'Round Bonuses'!$C$9, J118="X", 'Round Bonuses'!$C$8, I118="X", 'Round Bonuses'!$C$7, H118="X", 'Round Bonuses'!$C$6, G118="X", 'Round Bonuses'!$C$5, F118="X", 'Round Bonuses'!$C$4, E118="X", 'Round Bonuses'!$C$3, D118="X", 'Round Bonuses'!$C$3, TRUE, 0)</f>
        <v>0</v>
      </c>
      <c r="BT118" s="1">
        <f>IF(not(counta(D118:J118)), IFS(AI118="W", 'Round Bonuses'!$F$14, AI118="X", 'Round Bonuses'!$F$13, AH118="X", 'Round Bonuses'!$F$12, AG118="X", 'Round Bonuses'!$F$11, AF118="X", 'Round Bonuses'!$F$10, AE118="X", 'Round Bonuses'!$F$9, AD118="X", 'Round Bonuses'!$F$8, AC118="X", 'Round Bonuses'!$F$7, AB118="X", 'Round Bonuses'!$F$6, TRUE, 0), IF(AA118="X",'Round Bonuses'!$E$7, 0) +IF(AB118="X", 'Round Bonuses'!$E$6, 0)+if(AC118="X",'Round Bonuses'!$E$7, 0)+IF(AD118="X", 'Round Bonuses'!$E$8, 0)+IFS(AI118="W", 'Round Bonuses'!$G$14, AI118="X", 'Round Bonuses'!$G$13, AH118="X", 'Round Bonuses'!$G$12, AG118="X", 'Round Bonuses'!$G$11, AF118="X", 'Round Bonuses'!$G$10, AE118="X", 'Round Bonuses'!$G$9, TRUE, 0))</f>
        <v>0</v>
      </c>
      <c r="BU118" s="1">
        <f>IF(AND(not(counta(D118:I118)),not(counta(AB118:AD118))), IFS(BC118="W", 'Round Bonuses'!$J$14, BC118="X", 'Round Bonuses'!$J$13, BB118="X", 'Round Bonuses'!$J$12, BA118="X", 'Round Bonuses'!$J$11, AZ118="X", 'Round Bonuses'!$J$10, AY118="X", 'Round Bonuses'!$J$9, AX118="X", 'Round Bonuses'!$J$8, AW118="X", 'Round Bonuses'!$J$7, AV118="X", 'Round Bonuses'!$J$6, AU118="X", 'Round Bonuses'!$J$5, AT118="X", 'Round Bonuses'!$J$4, TRUE, 0), SWITCH(AS118, "P", 'Round Bonuses'!$I$4,"B", 'Round Bonuses'!$I$5, 0) +IF(AU118="X", 'Round Bonuses'!$I$5, 0)+IF(AV118="X", 'Round Bonuses'!$I$6, 0)+IF(AW118="X", 'Round Bonuses'!$I$7, 0)+IF(AX118="X", 'Round Bonuses'!$I$8, 0)+IFS(BC118="W", 'Round Bonuses'!$K$14, BC118="X", 'Round Bonuses'!$K$13, BB118="X", 'Round Bonuses'!$K$12, BA118="X", 'Round Bonuses'!$K$11, AZ118="X", 'Round Bonuses'!$K$10, AY118="X", 'Round Bonuses'!$K$9, TRUE, 0))</f>
        <v>3.2</v>
      </c>
      <c r="BV118" s="54">
        <f t="shared" si="6"/>
        <v>3.2</v>
      </c>
      <c r="BW118" s="1">
        <f t="shared" si="7"/>
        <v>27.52125</v>
      </c>
      <c r="BX118" s="57">
        <f t="shared" si="8"/>
        <v>5.165803571</v>
      </c>
      <c r="BZ118" s="58" t="str">
        <f t="shared" si="9"/>
        <v>Maccabi Tel Aviv</v>
      </c>
      <c r="CA118" s="1" t="str">
        <f t="shared" si="10"/>
        <v>Israel</v>
      </c>
      <c r="CB118" s="1">
        <f t="shared" si="11"/>
        <v>5.165803571</v>
      </c>
      <c r="CC118" s="1">
        <f t="shared" si="12"/>
        <v>14</v>
      </c>
      <c r="CD118" s="1" t="s">
        <v>576</v>
      </c>
      <c r="CE118" s="1" t="s">
        <v>19</v>
      </c>
      <c r="CF118" s="49">
        <v>2.7225</v>
      </c>
      <c r="CG118" s="1">
        <v>4.0</v>
      </c>
      <c r="CH118" s="1">
        <f t="shared" si="16"/>
        <v>116</v>
      </c>
      <c r="CI118" s="1" t="str">
        <f t="shared" si="13"/>
        <v>St Johnstone</v>
      </c>
      <c r="CJ118" s="49">
        <f t="shared" ref="CJ118:CK118" si="130">CF118</f>
        <v>2.7225</v>
      </c>
      <c r="CK118" s="1">
        <f t="shared" si="130"/>
        <v>4</v>
      </c>
      <c r="CO118" s="1" t="str">
        <f t="shared" si="15"/>
        <v>Scotland</v>
      </c>
    </row>
    <row r="119">
      <c r="A119" s="1" t="str">
        <f>'Strength Coefficients'!AJ118</f>
        <v>Malmö FF</v>
      </c>
      <c r="B119" s="1">
        <f>'Strength Coefficients'!AK118</f>
        <v>0.79</v>
      </c>
      <c r="C119" s="1" t="str">
        <f>'Strength Coefficients'!AL118</f>
        <v>Sweden</v>
      </c>
      <c r="D119" s="1"/>
      <c r="E119" s="1"/>
      <c r="F119" s="1" t="str">
        <f>IFERROR(__xludf.DUMMYFUNCTION("""COMPUTED_VALUE"""),"X")</f>
        <v>X</v>
      </c>
      <c r="G119" s="1" t="str">
        <f>IFERROR(__xludf.DUMMYFUNCTION("""COMPUTED_VALUE"""),"X")</f>
        <v>X</v>
      </c>
      <c r="H119" s="1" t="str">
        <f>IFERROR(__xludf.DUMMYFUNCTION("""COMPUTED_VALUE"""),"X")</f>
        <v>X</v>
      </c>
      <c r="I119" s="1" t="str">
        <f>IFERROR(__xludf.DUMMYFUNCTION("""COMPUTED_VALUE"""),"X")</f>
        <v>X</v>
      </c>
      <c r="J119" s="1" t="str">
        <f>IFERROR(__xludf.DUMMYFUNCTION("""COMPUTED_VALUE"""),"X")</f>
        <v>X</v>
      </c>
      <c r="K119" s="1"/>
      <c r="L119" s="1"/>
      <c r="M119" s="1"/>
      <c r="N119" s="1"/>
      <c r="O119" s="52">
        <f>IFERROR(__xludf.DUMMYFUNCTION("""COMPUTED_VALUE"""),0.0)</f>
        <v>0</v>
      </c>
      <c r="P119" s="1">
        <f>IFERROR(__xludf.DUMMYFUNCTION("""COMPUTED_VALUE"""),0.0)</f>
        <v>0</v>
      </c>
      <c r="Q119" s="1">
        <f>IFERROR(__xludf.DUMMYFUNCTION("""COMPUTED_VALUE"""),3.8587499999999997)</f>
        <v>3.85875</v>
      </c>
      <c r="R119" s="1">
        <f>IFERROR(__xludf.DUMMYFUNCTION("""COMPUTED_VALUE"""),3.4912500000000004)</f>
        <v>3.49125</v>
      </c>
      <c r="S119" s="1">
        <f>IFERROR(__xludf.DUMMYFUNCTION("""COMPUTED_VALUE"""),7.095)</f>
        <v>7.095</v>
      </c>
      <c r="T119" s="1">
        <f>IFERROR(__xludf.DUMMYFUNCTION("""COMPUTED_VALUE"""),3.7075)</f>
        <v>3.7075</v>
      </c>
      <c r="U119" s="1">
        <f>IFERROR(__xludf.DUMMYFUNCTION("""COMPUTED_VALUE"""),4.925)</f>
        <v>4.925</v>
      </c>
      <c r="V119" s="1">
        <f>IFERROR(__xludf.DUMMYFUNCTION("""COMPUTED_VALUE"""),0.0)</f>
        <v>0</v>
      </c>
      <c r="W119" s="1">
        <f>IFERROR(__xludf.DUMMYFUNCTION("""COMPUTED_VALUE"""),0.0)</f>
        <v>0</v>
      </c>
      <c r="X119" s="1">
        <f>IFERROR(__xludf.DUMMYFUNCTION("""COMPUTED_VALUE"""),0.0)</f>
        <v>0</v>
      </c>
      <c r="Y119" s="1">
        <f>IFERROR(__xludf.DUMMYFUNCTION("""COMPUTED_VALUE"""),0.0)</f>
        <v>0</v>
      </c>
      <c r="AA119" s="50"/>
      <c r="AB119" s="1"/>
      <c r="AC119" s="1"/>
      <c r="AD119" s="1"/>
      <c r="AE119" s="1"/>
      <c r="AF119" s="1"/>
      <c r="AG119" s="1"/>
      <c r="AH119" s="1"/>
      <c r="AI119" s="54"/>
      <c r="AJ119" s="1">
        <f>IFERROR(__xludf.DUMMYFUNCTION("""COMPUTED_VALUE"""),0.0)</f>
        <v>0</v>
      </c>
      <c r="AK119" s="1">
        <f>IFERROR(__xludf.DUMMYFUNCTION("""COMPUTED_VALUE"""),0.0)</f>
        <v>0</v>
      </c>
      <c r="AL119" s="1">
        <f>IFERROR(__xludf.DUMMYFUNCTION("""COMPUTED_VALUE"""),0.0)</f>
        <v>0</v>
      </c>
      <c r="AM119" s="1">
        <f>IFERROR(__xludf.DUMMYFUNCTION("""COMPUTED_VALUE"""),0.0)</f>
        <v>0</v>
      </c>
      <c r="AN119" s="1">
        <f>IFERROR(__xludf.DUMMYFUNCTION("""COMPUTED_VALUE"""),0.0)</f>
        <v>0</v>
      </c>
      <c r="AO119" s="1">
        <f>IFERROR(__xludf.DUMMYFUNCTION("""COMPUTED_VALUE"""),0.0)</f>
        <v>0</v>
      </c>
      <c r="AP119" s="1">
        <f>IFERROR(__xludf.DUMMYFUNCTION("""COMPUTED_VALUE"""),0.0)</f>
        <v>0</v>
      </c>
      <c r="AQ119" s="1">
        <f>IFERROR(__xludf.DUMMYFUNCTION("""COMPUTED_VALUE"""),0.0)</f>
        <v>0</v>
      </c>
      <c r="AT119" s="1"/>
      <c r="AU119" s="1"/>
      <c r="AV119" s="1"/>
      <c r="AW119" s="1"/>
      <c r="AX119" s="1"/>
      <c r="AY119" s="1"/>
      <c r="AZ119" s="1"/>
      <c r="BA119" s="1"/>
      <c r="BB119" s="1"/>
      <c r="BC119" s="54"/>
      <c r="BD119" s="1">
        <f>IFERROR(__xludf.DUMMYFUNCTION("""COMPUTED_VALUE"""),0.0)</f>
        <v>0</v>
      </c>
      <c r="BE119" s="1">
        <f>IFERROR(__xludf.DUMMYFUNCTION("""COMPUTED_VALUE"""),0.0)</f>
        <v>0</v>
      </c>
      <c r="BF119" s="1">
        <f>IFERROR(__xludf.DUMMYFUNCTION("""COMPUTED_VALUE"""),0.0)</f>
        <v>0</v>
      </c>
      <c r="BG119" s="1">
        <f>IFERROR(__xludf.DUMMYFUNCTION("""COMPUTED_VALUE"""),0.0)</f>
        <v>0</v>
      </c>
      <c r="BH119" s="1">
        <f>IFERROR(__xludf.DUMMYFUNCTION("""COMPUTED_VALUE"""),0.0)</f>
        <v>0</v>
      </c>
      <c r="BI119" s="1">
        <f>IFERROR(__xludf.DUMMYFUNCTION("""COMPUTED_VALUE"""),0.0)</f>
        <v>0</v>
      </c>
      <c r="BJ119" s="1">
        <f>IFERROR(__xludf.DUMMYFUNCTION("""COMPUTED_VALUE"""),0.0)</f>
        <v>0</v>
      </c>
      <c r="BK119" s="1">
        <f>IFERROR(__xludf.DUMMYFUNCTION("""COMPUTED_VALUE"""),0.0)</f>
        <v>0</v>
      </c>
      <c r="BL119" s="1">
        <f>IFERROR(__xludf.DUMMYFUNCTION("""COMPUTED_VALUE"""),0.0)</f>
        <v>0</v>
      </c>
      <c r="BM119" s="1">
        <f>IFERROR(__xludf.DUMMYFUNCTION("""COMPUTED_VALUE"""),0.0)</f>
        <v>0</v>
      </c>
      <c r="BO119" s="52">
        <f t="shared" si="2"/>
        <v>14</v>
      </c>
      <c r="BP119" s="1">
        <f t="shared" si="3"/>
        <v>0</v>
      </c>
      <c r="BQ119" s="1">
        <f t="shared" si="4"/>
        <v>0</v>
      </c>
      <c r="BR119" s="54">
        <f t="shared" si="5"/>
        <v>14</v>
      </c>
      <c r="BS119" s="1">
        <f>IFS(N119="W", 'Round Bonuses'!$C$13, N119="X", 'Round Bonuses'!$C$12, M119="X", 'Round Bonuses'!$C$11, L119="X", 'Round Bonuses'!$C$10, K119="X", 'Round Bonuses'!$C$9, J119="X", 'Round Bonuses'!$C$8, I119="X", 'Round Bonuses'!$C$7, H119="X", 'Round Bonuses'!$C$6, G119="X", 'Round Bonuses'!$C$5, F119="X", 'Round Bonuses'!$C$4, E119="X", 'Round Bonuses'!$C$3, D119="X", 'Round Bonuses'!$C$3, TRUE, 0)</f>
        <v>6.6</v>
      </c>
      <c r="BT119" s="1">
        <f>IF(not(counta(D119:J119)), IFS(AI119="W", 'Round Bonuses'!$F$14, AI119="X", 'Round Bonuses'!$F$13, AH119="X", 'Round Bonuses'!$F$12, AG119="X", 'Round Bonuses'!$F$11, AF119="X", 'Round Bonuses'!$F$10, AE119="X", 'Round Bonuses'!$F$9, AD119="X", 'Round Bonuses'!$F$8, AC119="X", 'Round Bonuses'!$F$7, AB119="X", 'Round Bonuses'!$F$6, TRUE, 0), IF(AA119="X",'Round Bonuses'!$E$7, 0) +IF(AB119="X", 'Round Bonuses'!$E$6, 0)+if(AC119="X",'Round Bonuses'!$E$7, 0)+IF(AD119="X", 'Round Bonuses'!$E$8, 0)+IFS(AI119="W", 'Round Bonuses'!$G$14, AI119="X", 'Round Bonuses'!$G$13, AH119="X", 'Round Bonuses'!$G$12, AG119="X", 'Round Bonuses'!$G$11, AF119="X", 'Round Bonuses'!$G$10, AE119="X", 'Round Bonuses'!$G$9, TRUE, 0))</f>
        <v>0</v>
      </c>
      <c r="BU119" s="1">
        <f>IF(AND(not(counta(D119:I119)),not(counta(AB119:AD119))), IFS(BC119="W", 'Round Bonuses'!$J$14, BC119="X", 'Round Bonuses'!$J$13, BB119="X", 'Round Bonuses'!$J$12, BA119="X", 'Round Bonuses'!$J$11, AZ119="X", 'Round Bonuses'!$J$10, AY119="X", 'Round Bonuses'!$J$9, AX119="X", 'Round Bonuses'!$J$8, AW119="X", 'Round Bonuses'!$J$7, AV119="X", 'Round Bonuses'!$J$6, AU119="X", 'Round Bonuses'!$J$5, AT119="X", 'Round Bonuses'!$J$4, TRUE, 0), SWITCH(AS119, "P", 'Round Bonuses'!$I$4,"B", 'Round Bonuses'!$I$5, 0) +IF(AU119="X", 'Round Bonuses'!$I$5, 0)+IF(AV119="X", 'Round Bonuses'!$I$6, 0)+IF(AW119="X", 'Round Bonuses'!$I$7, 0)+IF(AX119="X", 'Round Bonuses'!$I$8, 0)+IFS(BC119="W", 'Round Bonuses'!$K$14, BC119="X", 'Round Bonuses'!$K$13, BB119="X", 'Round Bonuses'!$K$12, BA119="X", 'Round Bonuses'!$K$11, AZ119="X", 'Round Bonuses'!$K$10, AY119="X", 'Round Bonuses'!$K$9, TRUE, 0))</f>
        <v>0</v>
      </c>
      <c r="BV119" s="54">
        <f t="shared" si="6"/>
        <v>6.6</v>
      </c>
      <c r="BW119" s="1">
        <f t="shared" si="7"/>
        <v>23.0775</v>
      </c>
      <c r="BX119" s="57">
        <f t="shared" si="8"/>
        <v>8.248392857</v>
      </c>
      <c r="BZ119" s="58" t="str">
        <f t="shared" si="9"/>
        <v>Malmö FF</v>
      </c>
      <c r="CA119" s="1" t="str">
        <f t="shared" si="10"/>
        <v>Sweden</v>
      </c>
      <c r="CB119" s="1">
        <f t="shared" si="11"/>
        <v>8.248392857</v>
      </c>
      <c r="CC119" s="1">
        <f t="shared" si="12"/>
        <v>14</v>
      </c>
      <c r="CD119" s="1" t="s">
        <v>537</v>
      </c>
      <c r="CE119" s="1" t="s">
        <v>64</v>
      </c>
      <c r="CF119" s="49">
        <v>2.62125</v>
      </c>
      <c r="CG119" s="1">
        <v>4.0</v>
      </c>
      <c r="CH119" s="1">
        <f t="shared" si="16"/>
        <v>117</v>
      </c>
      <c r="CI119" s="1" t="str">
        <f t="shared" si="13"/>
        <v>Paços de Ferreira</v>
      </c>
      <c r="CJ119" s="49">
        <f t="shared" ref="CJ119:CK119" si="131">CF119</f>
        <v>2.62125</v>
      </c>
      <c r="CK119" s="1">
        <f t="shared" si="131"/>
        <v>4</v>
      </c>
      <c r="CO119" s="1" t="str">
        <f t="shared" si="15"/>
        <v>Portugal</v>
      </c>
    </row>
    <row r="120">
      <c r="A120" s="1" t="str">
        <f>'Strength Coefficients'!AJ119</f>
        <v>Manchester City</v>
      </c>
      <c r="B120" s="1">
        <f>'Strength Coefficients'!AK119</f>
        <v>0.98</v>
      </c>
      <c r="C120" s="1" t="str">
        <f>'Strength Coefficients'!AL119</f>
        <v>England</v>
      </c>
      <c r="D120" s="1"/>
      <c r="E120" s="1"/>
      <c r="F120" s="1"/>
      <c r="G120" s="1"/>
      <c r="H120" s="1"/>
      <c r="I120" s="1"/>
      <c r="J120" s="1" t="str">
        <f>IFERROR(__xludf.DUMMYFUNCTION("""COMPUTED_VALUE"""),"X")</f>
        <v>X</v>
      </c>
      <c r="K120" s="1" t="str">
        <f>IFERROR(__xludf.DUMMYFUNCTION("""COMPUTED_VALUE"""),"X")</f>
        <v>X</v>
      </c>
      <c r="L120" s="1" t="str">
        <f>IFERROR(__xludf.DUMMYFUNCTION("""COMPUTED_VALUE"""),"X")</f>
        <v>X</v>
      </c>
      <c r="M120" s="1" t="str">
        <f>IFERROR(__xludf.DUMMYFUNCTION("""COMPUTED_VALUE"""),"X")</f>
        <v>X</v>
      </c>
      <c r="N120" s="1"/>
      <c r="O120" s="52">
        <f>IFERROR(__xludf.DUMMYFUNCTION("""COMPUTED_VALUE"""),0.0)</f>
        <v>0</v>
      </c>
      <c r="P120" s="1">
        <f>IFERROR(__xludf.DUMMYFUNCTION("""COMPUTED_VALUE"""),0.0)</f>
        <v>0</v>
      </c>
      <c r="Q120" s="1">
        <f>IFERROR(__xludf.DUMMYFUNCTION("""COMPUTED_VALUE"""),0.0)</f>
        <v>0</v>
      </c>
      <c r="R120" s="1">
        <f>IFERROR(__xludf.DUMMYFUNCTION("""COMPUTED_VALUE"""),0.0)</f>
        <v>0</v>
      </c>
      <c r="S120" s="1">
        <f>IFERROR(__xludf.DUMMYFUNCTION("""COMPUTED_VALUE"""),0.0)</f>
        <v>0</v>
      </c>
      <c r="T120" s="1">
        <f>IFERROR(__xludf.DUMMYFUNCTION("""COMPUTED_VALUE"""),0.0)</f>
        <v>0</v>
      </c>
      <c r="U120" s="1">
        <f>IFERROR(__xludf.DUMMYFUNCTION("""COMPUTED_VALUE"""),17.767500000000002)</f>
        <v>17.7675</v>
      </c>
      <c r="V120" s="1">
        <f>IFERROR(__xludf.DUMMYFUNCTION("""COMPUTED_VALUE"""),6.2275)</f>
        <v>6.2275</v>
      </c>
      <c r="W120" s="1">
        <f>IFERROR(__xludf.DUMMYFUNCTION("""COMPUTED_VALUE"""),6.063750000000001)</f>
        <v>6.06375</v>
      </c>
      <c r="X120" s="1">
        <f>IFERROR(__xludf.DUMMYFUNCTION("""COMPUTED_VALUE"""),4.772500000000001)</f>
        <v>4.7725</v>
      </c>
      <c r="Y120" s="1">
        <f>IFERROR(__xludf.DUMMYFUNCTION("""COMPUTED_VALUE"""),0.0)</f>
        <v>0</v>
      </c>
      <c r="AA120" s="50"/>
      <c r="AB120" s="1"/>
      <c r="AC120" s="1"/>
      <c r="AD120" s="1"/>
      <c r="AE120" s="1"/>
      <c r="AF120" s="1"/>
      <c r="AG120" s="1"/>
      <c r="AH120" s="1"/>
      <c r="AI120" s="54"/>
      <c r="AJ120" s="1">
        <f>IFERROR(__xludf.DUMMYFUNCTION("""COMPUTED_VALUE"""),0.0)</f>
        <v>0</v>
      </c>
      <c r="AK120" s="1">
        <f>IFERROR(__xludf.DUMMYFUNCTION("""COMPUTED_VALUE"""),0.0)</f>
        <v>0</v>
      </c>
      <c r="AL120" s="1">
        <f>IFERROR(__xludf.DUMMYFUNCTION("""COMPUTED_VALUE"""),0.0)</f>
        <v>0</v>
      </c>
      <c r="AM120" s="1">
        <f>IFERROR(__xludf.DUMMYFUNCTION("""COMPUTED_VALUE"""),0.0)</f>
        <v>0</v>
      </c>
      <c r="AN120" s="1">
        <f>IFERROR(__xludf.DUMMYFUNCTION("""COMPUTED_VALUE"""),0.0)</f>
        <v>0</v>
      </c>
      <c r="AO120" s="1">
        <f>IFERROR(__xludf.DUMMYFUNCTION("""COMPUTED_VALUE"""),0.0)</f>
        <v>0</v>
      </c>
      <c r="AP120" s="1">
        <f>IFERROR(__xludf.DUMMYFUNCTION("""COMPUTED_VALUE"""),0.0)</f>
        <v>0</v>
      </c>
      <c r="AQ120" s="1">
        <f>IFERROR(__xludf.DUMMYFUNCTION("""COMPUTED_VALUE"""),0.0)</f>
        <v>0</v>
      </c>
      <c r="AT120" s="1"/>
      <c r="AU120" s="1"/>
      <c r="AV120" s="1"/>
      <c r="AW120" s="1"/>
      <c r="AX120" s="1"/>
      <c r="AY120" s="1"/>
      <c r="AZ120" s="1"/>
      <c r="BA120" s="1"/>
      <c r="BB120" s="1"/>
      <c r="BC120" s="54"/>
      <c r="BD120" s="1">
        <f>IFERROR(__xludf.DUMMYFUNCTION("""COMPUTED_VALUE"""),0.0)</f>
        <v>0</v>
      </c>
      <c r="BE120" s="1">
        <f>IFERROR(__xludf.DUMMYFUNCTION("""COMPUTED_VALUE"""),0.0)</f>
        <v>0</v>
      </c>
      <c r="BF120" s="1">
        <f>IFERROR(__xludf.DUMMYFUNCTION("""COMPUTED_VALUE"""),0.0)</f>
        <v>0</v>
      </c>
      <c r="BG120" s="1">
        <f>IFERROR(__xludf.DUMMYFUNCTION("""COMPUTED_VALUE"""),0.0)</f>
        <v>0</v>
      </c>
      <c r="BH120" s="1">
        <f>IFERROR(__xludf.DUMMYFUNCTION("""COMPUTED_VALUE"""),0.0)</f>
        <v>0</v>
      </c>
      <c r="BI120" s="1">
        <f>IFERROR(__xludf.DUMMYFUNCTION("""COMPUTED_VALUE"""),0.0)</f>
        <v>0</v>
      </c>
      <c r="BJ120" s="1">
        <f>IFERROR(__xludf.DUMMYFUNCTION("""COMPUTED_VALUE"""),0.0)</f>
        <v>0</v>
      </c>
      <c r="BK120" s="1">
        <f>IFERROR(__xludf.DUMMYFUNCTION("""COMPUTED_VALUE"""),0.0)</f>
        <v>0</v>
      </c>
      <c r="BL120" s="1">
        <f>IFERROR(__xludf.DUMMYFUNCTION("""COMPUTED_VALUE"""),0.0)</f>
        <v>0</v>
      </c>
      <c r="BM120" s="1">
        <f>IFERROR(__xludf.DUMMYFUNCTION("""COMPUTED_VALUE"""),0.0)</f>
        <v>0</v>
      </c>
      <c r="BO120" s="52">
        <f t="shared" si="2"/>
        <v>12</v>
      </c>
      <c r="BP120" s="1">
        <f t="shared" si="3"/>
        <v>0</v>
      </c>
      <c r="BQ120" s="1">
        <f t="shared" si="4"/>
        <v>0</v>
      </c>
      <c r="BR120" s="54">
        <f t="shared" si="5"/>
        <v>12</v>
      </c>
      <c r="BS120" s="1">
        <f>IFS(N120="W", 'Round Bonuses'!$C$13, N120="X", 'Round Bonuses'!$C$12, M120="X", 'Round Bonuses'!$C$11, L120="X", 'Round Bonuses'!$C$10, K120="X", 'Round Bonuses'!$C$9, J120="X", 'Round Bonuses'!$C$8, I120="X", 'Round Bonuses'!$C$7, H120="X", 'Round Bonuses'!$C$6, G120="X", 'Round Bonuses'!$C$5, F120="X", 'Round Bonuses'!$C$4, E120="X", 'Round Bonuses'!$C$3, D120="X", 'Round Bonuses'!$C$3, TRUE, 0)</f>
        <v>13.8</v>
      </c>
      <c r="BT120" s="1">
        <f>IF(not(counta(D120:J120)), IFS(AI120="W", 'Round Bonuses'!$F$14, AI120="X", 'Round Bonuses'!$F$13, AH120="X", 'Round Bonuses'!$F$12, AG120="X", 'Round Bonuses'!$F$11, AF120="X", 'Round Bonuses'!$F$10, AE120="X", 'Round Bonuses'!$F$9, AD120="X", 'Round Bonuses'!$F$8, AC120="X", 'Round Bonuses'!$F$7, AB120="X", 'Round Bonuses'!$F$6, TRUE, 0), IF(AA120="X",'Round Bonuses'!$E$7, 0) +IF(AB120="X", 'Round Bonuses'!$E$6, 0)+if(AC120="X",'Round Bonuses'!$E$7, 0)+IF(AD120="X", 'Round Bonuses'!$E$8, 0)+IFS(AI120="W", 'Round Bonuses'!$G$14, AI120="X", 'Round Bonuses'!$G$13, AH120="X", 'Round Bonuses'!$G$12, AG120="X", 'Round Bonuses'!$G$11, AF120="X", 'Round Bonuses'!$G$10, AE120="X", 'Round Bonuses'!$G$9, TRUE, 0))</f>
        <v>0</v>
      </c>
      <c r="BU120" s="1">
        <f>IF(AND(not(counta(D120:I120)),not(counta(AB120:AD120))), IFS(BC120="W", 'Round Bonuses'!$J$14, BC120="X", 'Round Bonuses'!$J$13, BB120="X", 'Round Bonuses'!$J$12, BA120="X", 'Round Bonuses'!$J$11, AZ120="X", 'Round Bonuses'!$J$10, AY120="X", 'Round Bonuses'!$J$9, AX120="X", 'Round Bonuses'!$J$8, AW120="X", 'Round Bonuses'!$J$7, AV120="X", 'Round Bonuses'!$J$6, AU120="X", 'Round Bonuses'!$J$5, AT120="X", 'Round Bonuses'!$J$4, TRUE, 0), SWITCH(AS120, "P", 'Round Bonuses'!$I$4,"B", 'Round Bonuses'!$I$5, 0) +IF(AU120="X", 'Round Bonuses'!$I$5, 0)+IF(AV120="X", 'Round Bonuses'!$I$6, 0)+IF(AW120="X", 'Round Bonuses'!$I$7, 0)+IF(AX120="X", 'Round Bonuses'!$I$8, 0)+IFS(BC120="W", 'Round Bonuses'!$K$14, BC120="X", 'Round Bonuses'!$K$13, BB120="X", 'Round Bonuses'!$K$12, BA120="X", 'Round Bonuses'!$K$11, AZ120="X", 'Round Bonuses'!$K$10, AY120="X", 'Round Bonuses'!$K$9, TRUE, 0))</f>
        <v>0</v>
      </c>
      <c r="BV120" s="54">
        <f t="shared" si="6"/>
        <v>13.8</v>
      </c>
      <c r="BW120" s="1">
        <f t="shared" si="7"/>
        <v>34.83125</v>
      </c>
      <c r="BX120" s="57">
        <f t="shared" si="8"/>
        <v>16.70260417</v>
      </c>
      <c r="BZ120" s="58" t="str">
        <f t="shared" si="9"/>
        <v>Manchester City</v>
      </c>
      <c r="CA120" s="1" t="str">
        <f t="shared" si="10"/>
        <v>England</v>
      </c>
      <c r="CB120" s="1">
        <f t="shared" si="11"/>
        <v>16.70260417</v>
      </c>
      <c r="CC120" s="1">
        <f t="shared" si="12"/>
        <v>12</v>
      </c>
      <c r="CD120" s="1" t="s">
        <v>524</v>
      </c>
      <c r="CE120" s="1" t="s">
        <v>168</v>
      </c>
      <c r="CF120" s="49">
        <v>2.5859375</v>
      </c>
      <c r="CG120" s="1">
        <v>4.0</v>
      </c>
      <c r="CH120" s="1">
        <f t="shared" si="16"/>
        <v>118</v>
      </c>
      <c r="CI120" s="1" t="str">
        <f t="shared" si="13"/>
        <v>Molde</v>
      </c>
      <c r="CJ120" s="49">
        <f t="shared" ref="CJ120:CK120" si="132">CF120</f>
        <v>2.5859375</v>
      </c>
      <c r="CK120" s="1">
        <f t="shared" si="132"/>
        <v>4</v>
      </c>
      <c r="CO120" s="1" t="str">
        <f t="shared" si="15"/>
        <v>Norway</v>
      </c>
    </row>
    <row r="121">
      <c r="A121" s="1" t="str">
        <f>'Strength Coefficients'!AJ120</f>
        <v>Manchester United</v>
      </c>
      <c r="B121" s="1">
        <f>'Strength Coefficients'!AK120</f>
        <v>0.97</v>
      </c>
      <c r="C121" s="1" t="str">
        <f>'Strength Coefficients'!AL120</f>
        <v>England</v>
      </c>
      <c r="D121" s="1"/>
      <c r="E121" s="1"/>
      <c r="F121" s="1"/>
      <c r="G121" s="1"/>
      <c r="H121" s="1"/>
      <c r="I121" s="1"/>
      <c r="J121" s="1" t="str">
        <f>IFERROR(__xludf.DUMMYFUNCTION("""COMPUTED_VALUE"""),"X")</f>
        <v>X</v>
      </c>
      <c r="K121" s="1" t="str">
        <f>IFERROR(__xludf.DUMMYFUNCTION("""COMPUTED_VALUE"""),"X")</f>
        <v>X</v>
      </c>
      <c r="L121" s="1"/>
      <c r="M121" s="1"/>
      <c r="N121" s="1"/>
      <c r="O121" s="52">
        <f>IFERROR(__xludf.DUMMYFUNCTION("""COMPUTED_VALUE"""),0.0)</f>
        <v>0</v>
      </c>
      <c r="P121" s="1">
        <f>IFERROR(__xludf.DUMMYFUNCTION("""COMPUTED_VALUE"""),0.0)</f>
        <v>0</v>
      </c>
      <c r="Q121" s="1">
        <f>IFERROR(__xludf.DUMMYFUNCTION("""COMPUTED_VALUE"""),0.0)</f>
        <v>0</v>
      </c>
      <c r="R121" s="1">
        <f>IFERROR(__xludf.DUMMYFUNCTION("""COMPUTED_VALUE"""),0.0)</f>
        <v>0</v>
      </c>
      <c r="S121" s="1">
        <f>IFERROR(__xludf.DUMMYFUNCTION("""COMPUTED_VALUE"""),0.0)</f>
        <v>0</v>
      </c>
      <c r="T121" s="1">
        <f>IFERROR(__xludf.DUMMYFUNCTION("""COMPUTED_VALUE"""),0.0)</f>
        <v>0</v>
      </c>
      <c r="U121" s="1">
        <f>IFERROR(__xludf.DUMMYFUNCTION("""COMPUTED_VALUE"""),15.911249999999999)</f>
        <v>15.91125</v>
      </c>
      <c r="V121" s="1">
        <f>IFERROR(__xludf.DUMMYFUNCTION("""COMPUTED_VALUE"""),2.8449999999999998)</f>
        <v>2.845</v>
      </c>
      <c r="W121" s="1">
        <f>IFERROR(__xludf.DUMMYFUNCTION("""COMPUTED_VALUE"""),0.0)</f>
        <v>0</v>
      </c>
      <c r="X121" s="1">
        <f>IFERROR(__xludf.DUMMYFUNCTION("""COMPUTED_VALUE"""),0.0)</f>
        <v>0</v>
      </c>
      <c r="Y121" s="1">
        <f>IFERROR(__xludf.DUMMYFUNCTION("""COMPUTED_VALUE"""),0.0)</f>
        <v>0</v>
      </c>
      <c r="AA121" s="50"/>
      <c r="AB121" s="1"/>
      <c r="AC121" s="1"/>
      <c r="AD121" s="1"/>
      <c r="AE121" s="1"/>
      <c r="AF121" s="1"/>
      <c r="AG121" s="1"/>
      <c r="AH121" s="1"/>
      <c r="AI121" s="54"/>
      <c r="AJ121" s="1">
        <f>IFERROR(__xludf.DUMMYFUNCTION("""COMPUTED_VALUE"""),0.0)</f>
        <v>0</v>
      </c>
      <c r="AK121" s="1">
        <f>IFERROR(__xludf.DUMMYFUNCTION("""COMPUTED_VALUE"""),0.0)</f>
        <v>0</v>
      </c>
      <c r="AL121" s="1">
        <f>IFERROR(__xludf.DUMMYFUNCTION("""COMPUTED_VALUE"""),0.0)</f>
        <v>0</v>
      </c>
      <c r="AM121" s="1">
        <f>IFERROR(__xludf.DUMMYFUNCTION("""COMPUTED_VALUE"""),0.0)</f>
        <v>0</v>
      </c>
      <c r="AN121" s="1">
        <f>IFERROR(__xludf.DUMMYFUNCTION("""COMPUTED_VALUE"""),0.0)</f>
        <v>0</v>
      </c>
      <c r="AO121" s="1">
        <f>IFERROR(__xludf.DUMMYFUNCTION("""COMPUTED_VALUE"""),0.0)</f>
        <v>0</v>
      </c>
      <c r="AP121" s="1">
        <f>IFERROR(__xludf.DUMMYFUNCTION("""COMPUTED_VALUE"""),0.0)</f>
        <v>0</v>
      </c>
      <c r="AQ121" s="1">
        <f>IFERROR(__xludf.DUMMYFUNCTION("""COMPUTED_VALUE"""),0.0)</f>
        <v>0</v>
      </c>
      <c r="AT121" s="1"/>
      <c r="AU121" s="1"/>
      <c r="AV121" s="1"/>
      <c r="AW121" s="1"/>
      <c r="AX121" s="1"/>
      <c r="AY121" s="1"/>
      <c r="AZ121" s="1"/>
      <c r="BA121" s="1"/>
      <c r="BB121" s="1"/>
      <c r="BC121" s="54"/>
      <c r="BD121" s="1">
        <f>IFERROR(__xludf.DUMMYFUNCTION("""COMPUTED_VALUE"""),0.0)</f>
        <v>0</v>
      </c>
      <c r="BE121" s="1">
        <f>IFERROR(__xludf.DUMMYFUNCTION("""COMPUTED_VALUE"""),0.0)</f>
        <v>0</v>
      </c>
      <c r="BF121" s="1">
        <f>IFERROR(__xludf.DUMMYFUNCTION("""COMPUTED_VALUE"""),0.0)</f>
        <v>0</v>
      </c>
      <c r="BG121" s="1">
        <f>IFERROR(__xludf.DUMMYFUNCTION("""COMPUTED_VALUE"""),0.0)</f>
        <v>0</v>
      </c>
      <c r="BH121" s="1">
        <f>IFERROR(__xludf.DUMMYFUNCTION("""COMPUTED_VALUE"""),0.0)</f>
        <v>0</v>
      </c>
      <c r="BI121" s="1">
        <f>IFERROR(__xludf.DUMMYFUNCTION("""COMPUTED_VALUE"""),0.0)</f>
        <v>0</v>
      </c>
      <c r="BJ121" s="1">
        <f>IFERROR(__xludf.DUMMYFUNCTION("""COMPUTED_VALUE"""),0.0)</f>
        <v>0</v>
      </c>
      <c r="BK121" s="1">
        <f>IFERROR(__xludf.DUMMYFUNCTION("""COMPUTED_VALUE"""),0.0)</f>
        <v>0</v>
      </c>
      <c r="BL121" s="1">
        <f>IFERROR(__xludf.DUMMYFUNCTION("""COMPUTED_VALUE"""),0.0)</f>
        <v>0</v>
      </c>
      <c r="BM121" s="1">
        <f>IFERROR(__xludf.DUMMYFUNCTION("""COMPUTED_VALUE"""),0.0)</f>
        <v>0</v>
      </c>
      <c r="BO121" s="52">
        <f t="shared" si="2"/>
        <v>8</v>
      </c>
      <c r="BP121" s="1">
        <f t="shared" si="3"/>
        <v>0</v>
      </c>
      <c r="BQ121" s="1">
        <f t="shared" si="4"/>
        <v>0</v>
      </c>
      <c r="BR121" s="54">
        <f t="shared" si="5"/>
        <v>8</v>
      </c>
      <c r="BS121" s="1">
        <f>IFS(N121="W", 'Round Bonuses'!$C$13, N121="X", 'Round Bonuses'!$C$12, M121="X", 'Round Bonuses'!$C$11, L121="X", 'Round Bonuses'!$C$10, K121="X", 'Round Bonuses'!$C$9, J121="X", 'Round Bonuses'!$C$8, I121="X", 'Round Bonuses'!$C$7, H121="X", 'Round Bonuses'!$C$6, G121="X", 'Round Bonuses'!$C$5, F121="X", 'Round Bonuses'!$C$4, E121="X", 'Round Bonuses'!$C$3, D121="X", 'Round Bonuses'!$C$3, TRUE, 0)</f>
        <v>9.6</v>
      </c>
      <c r="BT121" s="1">
        <f>IF(not(counta(D121:J121)), IFS(AI121="W", 'Round Bonuses'!$F$14, AI121="X", 'Round Bonuses'!$F$13, AH121="X", 'Round Bonuses'!$F$12, AG121="X", 'Round Bonuses'!$F$11, AF121="X", 'Round Bonuses'!$F$10, AE121="X", 'Round Bonuses'!$F$9, AD121="X", 'Round Bonuses'!$F$8, AC121="X", 'Round Bonuses'!$F$7, AB121="X", 'Round Bonuses'!$F$6, TRUE, 0), IF(AA121="X",'Round Bonuses'!$E$7, 0) +IF(AB121="X", 'Round Bonuses'!$E$6, 0)+if(AC121="X",'Round Bonuses'!$E$7, 0)+IF(AD121="X", 'Round Bonuses'!$E$8, 0)+IFS(AI121="W", 'Round Bonuses'!$G$14, AI121="X", 'Round Bonuses'!$G$13, AH121="X", 'Round Bonuses'!$G$12, AG121="X", 'Round Bonuses'!$G$11, AF121="X", 'Round Bonuses'!$G$10, AE121="X", 'Round Bonuses'!$G$9, TRUE, 0))</f>
        <v>0</v>
      </c>
      <c r="BU121" s="1">
        <f>IF(AND(not(counta(D121:I121)),not(counta(AB121:AD121))), IFS(BC121="W", 'Round Bonuses'!$J$14, BC121="X", 'Round Bonuses'!$J$13, BB121="X", 'Round Bonuses'!$J$12, BA121="X", 'Round Bonuses'!$J$11, AZ121="X", 'Round Bonuses'!$J$10, AY121="X", 'Round Bonuses'!$J$9, AX121="X", 'Round Bonuses'!$J$8, AW121="X", 'Round Bonuses'!$J$7, AV121="X", 'Round Bonuses'!$J$6, AU121="X", 'Round Bonuses'!$J$5, AT121="X", 'Round Bonuses'!$J$4, TRUE, 0), SWITCH(AS121, "P", 'Round Bonuses'!$I$4,"B", 'Round Bonuses'!$I$5, 0) +IF(AU121="X", 'Round Bonuses'!$I$5, 0)+IF(AV121="X", 'Round Bonuses'!$I$6, 0)+IF(AW121="X", 'Round Bonuses'!$I$7, 0)+IF(AX121="X", 'Round Bonuses'!$I$8, 0)+IFS(BC121="W", 'Round Bonuses'!$K$14, BC121="X", 'Round Bonuses'!$K$13, BB121="X", 'Round Bonuses'!$K$12, BA121="X", 'Round Bonuses'!$K$11, AZ121="X", 'Round Bonuses'!$K$10, AY121="X", 'Round Bonuses'!$K$9, TRUE, 0))</f>
        <v>0</v>
      </c>
      <c r="BV121" s="54">
        <f t="shared" si="6"/>
        <v>9.6</v>
      </c>
      <c r="BW121" s="1">
        <f t="shared" si="7"/>
        <v>18.75625</v>
      </c>
      <c r="BX121" s="57">
        <f t="shared" si="8"/>
        <v>11.94453125</v>
      </c>
      <c r="BZ121" s="58" t="str">
        <f t="shared" si="9"/>
        <v>Manchester United</v>
      </c>
      <c r="CA121" s="1" t="str">
        <f t="shared" si="10"/>
        <v>England</v>
      </c>
      <c r="CB121" s="1">
        <f t="shared" si="11"/>
        <v>11.94453125</v>
      </c>
      <c r="CC121" s="1">
        <f t="shared" si="12"/>
        <v>8</v>
      </c>
      <c r="CD121" s="1" t="s">
        <v>578</v>
      </c>
      <c r="CE121" s="1" t="s">
        <v>19</v>
      </c>
      <c r="CF121" s="49">
        <v>2.5656250000000003</v>
      </c>
      <c r="CG121" s="1">
        <v>6.0</v>
      </c>
      <c r="CH121" s="1">
        <f t="shared" si="16"/>
        <v>119</v>
      </c>
      <c r="CI121" s="1" t="str">
        <f t="shared" si="13"/>
        <v>Aberdeen</v>
      </c>
      <c r="CJ121" s="49">
        <f t="shared" ref="CJ121:CK121" si="133">CF121</f>
        <v>2.565625</v>
      </c>
      <c r="CK121" s="1">
        <f t="shared" si="133"/>
        <v>6</v>
      </c>
      <c r="CO121" s="1" t="str">
        <f t="shared" si="15"/>
        <v>Scotland</v>
      </c>
    </row>
    <row r="122">
      <c r="A122" s="1" t="str">
        <f>'Strength Coefficients'!AJ121</f>
        <v>Maribor</v>
      </c>
      <c r="B122" s="1">
        <f>'Strength Coefficients'!AK121</f>
        <v>0.67</v>
      </c>
      <c r="C122" s="1" t="str">
        <f>'Strength Coefficients'!AL121</f>
        <v>Slovenia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52">
        <f>IFERROR(__xludf.DUMMYFUNCTION("""COMPUTED_VALUE"""),0.0)</f>
        <v>0</v>
      </c>
      <c r="P122" s="1">
        <f>IFERROR(__xludf.DUMMYFUNCTION("""COMPUTED_VALUE"""),0.0)</f>
        <v>0</v>
      </c>
      <c r="Q122" s="1">
        <f>IFERROR(__xludf.DUMMYFUNCTION("""COMPUTED_VALUE"""),0.0)</f>
        <v>0</v>
      </c>
      <c r="R122" s="1">
        <f>IFERROR(__xludf.DUMMYFUNCTION("""COMPUTED_VALUE"""),0.0)</f>
        <v>0</v>
      </c>
      <c r="S122" s="1">
        <f>IFERROR(__xludf.DUMMYFUNCTION("""COMPUTED_VALUE"""),0.0)</f>
        <v>0</v>
      </c>
      <c r="T122" s="1">
        <f>IFERROR(__xludf.DUMMYFUNCTION("""COMPUTED_VALUE"""),0.0)</f>
        <v>0</v>
      </c>
      <c r="U122" s="1">
        <f>IFERROR(__xludf.DUMMYFUNCTION("""COMPUTED_VALUE"""),0.0)</f>
        <v>0</v>
      </c>
      <c r="V122" s="1">
        <f>IFERROR(__xludf.DUMMYFUNCTION("""COMPUTED_VALUE"""),0.0)</f>
        <v>0</v>
      </c>
      <c r="W122" s="1">
        <f>IFERROR(__xludf.DUMMYFUNCTION("""COMPUTED_VALUE"""),0.0)</f>
        <v>0</v>
      </c>
      <c r="X122" s="1">
        <f>IFERROR(__xludf.DUMMYFUNCTION("""COMPUTED_VALUE"""),0.0)</f>
        <v>0</v>
      </c>
      <c r="Y122" s="1">
        <f>IFERROR(__xludf.DUMMYFUNCTION("""COMPUTED_VALUE"""),0.0)</f>
        <v>0</v>
      </c>
      <c r="AA122" s="50"/>
      <c r="AB122" s="1"/>
      <c r="AC122" s="1"/>
      <c r="AD122" s="1"/>
      <c r="AE122" s="1"/>
      <c r="AF122" s="1"/>
      <c r="AG122" s="1"/>
      <c r="AH122" s="1"/>
      <c r="AI122" s="54"/>
      <c r="AJ122" s="1">
        <f>IFERROR(__xludf.DUMMYFUNCTION("""COMPUTED_VALUE"""),0.0)</f>
        <v>0</v>
      </c>
      <c r="AK122" s="1">
        <f>IFERROR(__xludf.DUMMYFUNCTION("""COMPUTED_VALUE"""),0.0)</f>
        <v>0</v>
      </c>
      <c r="AL122" s="1">
        <f>IFERROR(__xludf.DUMMYFUNCTION("""COMPUTED_VALUE"""),0.0)</f>
        <v>0</v>
      </c>
      <c r="AM122" s="1">
        <f>IFERROR(__xludf.DUMMYFUNCTION("""COMPUTED_VALUE"""),0.0)</f>
        <v>0</v>
      </c>
      <c r="AN122" s="1">
        <f>IFERROR(__xludf.DUMMYFUNCTION("""COMPUTED_VALUE"""),0.0)</f>
        <v>0</v>
      </c>
      <c r="AO122" s="1">
        <f>IFERROR(__xludf.DUMMYFUNCTION("""COMPUTED_VALUE"""),0.0)</f>
        <v>0</v>
      </c>
      <c r="AP122" s="1">
        <f>IFERROR(__xludf.DUMMYFUNCTION("""COMPUTED_VALUE"""),0.0)</f>
        <v>0</v>
      </c>
      <c r="AQ122" s="1">
        <f>IFERROR(__xludf.DUMMYFUNCTION("""COMPUTED_VALUE"""),0.0)</f>
        <v>0</v>
      </c>
      <c r="AT122" s="1" t="str">
        <f>IFERROR(__xludf.DUMMYFUNCTION("""COMPUTED_VALUE"""),"X")</f>
        <v>X</v>
      </c>
      <c r="AU122" s="1" t="str">
        <f>IFERROR(__xludf.DUMMYFUNCTION("""COMPUTED_VALUE"""),"X")</f>
        <v>X</v>
      </c>
      <c r="AV122" s="1"/>
      <c r="AW122" s="1"/>
      <c r="AX122" s="1"/>
      <c r="AY122" s="1"/>
      <c r="AZ122" s="1"/>
      <c r="BA122" s="1"/>
      <c r="BB122" s="1"/>
      <c r="BC122" s="54"/>
      <c r="BD122" s="1">
        <f>IFERROR(__xludf.DUMMYFUNCTION("""COMPUTED_VALUE"""),5.115)</f>
        <v>5.115</v>
      </c>
      <c r="BE122" s="1">
        <f>IFERROR(__xludf.DUMMYFUNCTION("""COMPUTED_VALUE"""),1.165)</f>
        <v>1.165</v>
      </c>
      <c r="BF122" s="1">
        <f>IFERROR(__xludf.DUMMYFUNCTION("""COMPUTED_VALUE"""),0.0)</f>
        <v>0</v>
      </c>
      <c r="BG122" s="1">
        <f>IFERROR(__xludf.DUMMYFUNCTION("""COMPUTED_VALUE"""),0.0)</f>
        <v>0</v>
      </c>
      <c r="BH122" s="1">
        <f>IFERROR(__xludf.DUMMYFUNCTION("""COMPUTED_VALUE"""),0.0)</f>
        <v>0</v>
      </c>
      <c r="BI122" s="1">
        <f>IFERROR(__xludf.DUMMYFUNCTION("""COMPUTED_VALUE"""),0.0)</f>
        <v>0</v>
      </c>
      <c r="BJ122" s="1">
        <f>IFERROR(__xludf.DUMMYFUNCTION("""COMPUTED_VALUE"""),0.0)</f>
        <v>0</v>
      </c>
      <c r="BK122" s="1">
        <f>IFERROR(__xludf.DUMMYFUNCTION("""COMPUTED_VALUE"""),0.0)</f>
        <v>0</v>
      </c>
      <c r="BL122" s="1">
        <f>IFERROR(__xludf.DUMMYFUNCTION("""COMPUTED_VALUE"""),0.0)</f>
        <v>0</v>
      </c>
      <c r="BM122" s="1">
        <f>IFERROR(__xludf.DUMMYFUNCTION("""COMPUTED_VALUE"""),0.0)</f>
        <v>0</v>
      </c>
      <c r="BO122" s="52">
        <f t="shared" si="2"/>
        <v>0</v>
      </c>
      <c r="BP122" s="1">
        <f t="shared" si="3"/>
        <v>0</v>
      </c>
      <c r="BQ122" s="1">
        <f t="shared" si="4"/>
        <v>4</v>
      </c>
      <c r="BR122" s="54">
        <f t="shared" si="5"/>
        <v>4</v>
      </c>
      <c r="BS122" s="1">
        <f>IFS(N122="W", 'Round Bonuses'!$C$13, N122="X", 'Round Bonuses'!$C$12, M122="X", 'Round Bonuses'!$C$11, L122="X", 'Round Bonuses'!$C$10, K122="X", 'Round Bonuses'!$C$9, J122="X", 'Round Bonuses'!$C$8, I122="X", 'Round Bonuses'!$C$7, H122="X", 'Round Bonuses'!$C$6, G122="X", 'Round Bonuses'!$C$5, F122="X", 'Round Bonuses'!$C$4, E122="X", 'Round Bonuses'!$C$3, D122="X", 'Round Bonuses'!$C$3, TRUE, 0)</f>
        <v>0</v>
      </c>
      <c r="BT122" s="1">
        <f>IF(not(counta(D122:J122)), IFS(AI122="W", 'Round Bonuses'!$F$14, AI122="X", 'Round Bonuses'!$F$13, AH122="X", 'Round Bonuses'!$F$12, AG122="X", 'Round Bonuses'!$F$11, AF122="X", 'Round Bonuses'!$F$10, AE122="X", 'Round Bonuses'!$F$9, AD122="X", 'Round Bonuses'!$F$8, AC122="X", 'Round Bonuses'!$F$7, AB122="X", 'Round Bonuses'!$F$6, TRUE, 0), IF(AA122="X",'Round Bonuses'!$E$7, 0) +IF(AB122="X", 'Round Bonuses'!$E$6, 0)+if(AC122="X",'Round Bonuses'!$E$7, 0)+IF(AD122="X", 'Round Bonuses'!$E$8, 0)+IFS(AI122="W", 'Round Bonuses'!$G$14, AI122="X", 'Round Bonuses'!$G$13, AH122="X", 'Round Bonuses'!$G$12, AG122="X", 'Round Bonuses'!$G$11, AF122="X", 'Round Bonuses'!$G$10, AE122="X", 'Round Bonuses'!$G$9, TRUE, 0))</f>
        <v>0</v>
      </c>
      <c r="BU122" s="1">
        <f>IF(AND(not(counta(D122:I122)),not(counta(AB122:AD122))), IFS(BC122="W", 'Round Bonuses'!$J$14, BC122="X", 'Round Bonuses'!$J$13, BB122="X", 'Round Bonuses'!$J$12, BA122="X", 'Round Bonuses'!$J$11, AZ122="X", 'Round Bonuses'!$J$10, AY122="X", 'Round Bonuses'!$J$9, AX122="X", 'Round Bonuses'!$J$8, AW122="X", 'Round Bonuses'!$J$7, AV122="X", 'Round Bonuses'!$J$6, AU122="X", 'Round Bonuses'!$J$5, AT122="X", 'Round Bonuses'!$J$4, TRUE, 0), SWITCH(AS122, "P", 'Round Bonuses'!$I$4,"B", 'Round Bonuses'!$I$5, 0) +IF(AU122="X", 'Round Bonuses'!$I$5, 0)+IF(AV122="X", 'Round Bonuses'!$I$6, 0)+IF(AW122="X", 'Round Bonuses'!$I$7, 0)+IF(AX122="X", 'Round Bonuses'!$I$8, 0)+IFS(BC122="W", 'Round Bonuses'!$K$14, BC122="X", 'Round Bonuses'!$K$13, BB122="X", 'Round Bonuses'!$K$12, BA122="X", 'Round Bonuses'!$K$11, AZ122="X", 'Round Bonuses'!$K$10, AY122="X", 'Round Bonuses'!$K$9, TRUE, 0))</f>
        <v>0.4</v>
      </c>
      <c r="BV122" s="54">
        <f t="shared" si="6"/>
        <v>0.4</v>
      </c>
      <c r="BW122" s="1">
        <f t="shared" si="7"/>
        <v>6.28</v>
      </c>
      <c r="BX122" s="57">
        <f t="shared" si="8"/>
        <v>1.97</v>
      </c>
      <c r="BZ122" s="58" t="str">
        <f t="shared" si="9"/>
        <v>Maribor</v>
      </c>
      <c r="CA122" s="1" t="str">
        <f t="shared" si="10"/>
        <v>Slovenia</v>
      </c>
      <c r="CB122" s="1">
        <f t="shared" si="11"/>
        <v>1.97</v>
      </c>
      <c r="CC122" s="1">
        <f t="shared" si="12"/>
        <v>4</v>
      </c>
      <c r="CD122" s="1" t="s">
        <v>560</v>
      </c>
      <c r="CE122" s="1" t="s">
        <v>206</v>
      </c>
      <c r="CF122" s="49">
        <v>2.564583333333333</v>
      </c>
      <c r="CG122" s="1">
        <v>6.0</v>
      </c>
      <c r="CH122" s="1">
        <f t="shared" si="16"/>
        <v>120</v>
      </c>
      <c r="CI122" s="1" t="str">
        <f t="shared" si="13"/>
        <v>Śląsk Wrocław</v>
      </c>
      <c r="CJ122" s="49">
        <f t="shared" ref="CJ122:CK122" si="134">CF122</f>
        <v>2.564583333</v>
      </c>
      <c r="CK122" s="1">
        <f t="shared" si="134"/>
        <v>6</v>
      </c>
      <c r="CO122" s="1" t="str">
        <f t="shared" si="15"/>
        <v>Poland</v>
      </c>
    </row>
    <row r="123">
      <c r="A123" s="1" t="str">
        <f>'Strength Coefficients'!AJ122</f>
        <v>Marseille</v>
      </c>
      <c r="B123" s="1">
        <f>'Strength Coefficients'!AK122</f>
        <v>0.91</v>
      </c>
      <c r="C123" s="1" t="str">
        <f>'Strength Coefficients'!AL122</f>
        <v>France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52">
        <f>IFERROR(__xludf.DUMMYFUNCTION("""COMPUTED_VALUE"""),0.0)</f>
        <v>0</v>
      </c>
      <c r="P123" s="1">
        <f>IFERROR(__xludf.DUMMYFUNCTION("""COMPUTED_VALUE"""),0.0)</f>
        <v>0</v>
      </c>
      <c r="Q123" s="1">
        <f>IFERROR(__xludf.DUMMYFUNCTION("""COMPUTED_VALUE"""),0.0)</f>
        <v>0</v>
      </c>
      <c r="R123" s="1">
        <f>IFERROR(__xludf.DUMMYFUNCTION("""COMPUTED_VALUE"""),0.0)</f>
        <v>0</v>
      </c>
      <c r="S123" s="1">
        <f>IFERROR(__xludf.DUMMYFUNCTION("""COMPUTED_VALUE"""),0.0)</f>
        <v>0</v>
      </c>
      <c r="T123" s="1">
        <f>IFERROR(__xludf.DUMMYFUNCTION("""COMPUTED_VALUE"""),0.0)</f>
        <v>0</v>
      </c>
      <c r="U123" s="1">
        <f>IFERROR(__xludf.DUMMYFUNCTION("""COMPUTED_VALUE"""),0.0)</f>
        <v>0</v>
      </c>
      <c r="V123" s="1">
        <f>IFERROR(__xludf.DUMMYFUNCTION("""COMPUTED_VALUE"""),0.0)</f>
        <v>0</v>
      </c>
      <c r="W123" s="1">
        <f>IFERROR(__xludf.DUMMYFUNCTION("""COMPUTED_VALUE"""),0.0)</f>
        <v>0</v>
      </c>
      <c r="X123" s="1">
        <f>IFERROR(__xludf.DUMMYFUNCTION("""COMPUTED_VALUE"""),0.0)</f>
        <v>0</v>
      </c>
      <c r="Y123" s="1">
        <f>IFERROR(__xludf.DUMMYFUNCTION("""COMPUTED_VALUE"""),0.0)</f>
        <v>0</v>
      </c>
      <c r="AA123" s="50"/>
      <c r="AB123" s="1"/>
      <c r="AC123" s="1"/>
      <c r="AD123" s="1" t="str">
        <f>IFERROR(__xludf.DUMMYFUNCTION("""COMPUTED_VALUE"""),"X")</f>
        <v>X</v>
      </c>
      <c r="AE123" s="1"/>
      <c r="AF123" s="1"/>
      <c r="AG123" s="1"/>
      <c r="AH123" s="1"/>
      <c r="AI123" s="54"/>
      <c r="AJ123" s="1">
        <f>IFERROR(__xludf.DUMMYFUNCTION("""COMPUTED_VALUE"""),0.0)</f>
        <v>0</v>
      </c>
      <c r="AK123" s="1">
        <f>IFERROR(__xludf.DUMMYFUNCTION("""COMPUTED_VALUE"""),0.0)</f>
        <v>0</v>
      </c>
      <c r="AL123" s="1">
        <f>IFERROR(__xludf.DUMMYFUNCTION("""COMPUTED_VALUE"""),11.542499999999999)</f>
        <v>11.5425</v>
      </c>
      <c r="AM123" s="1">
        <f>IFERROR(__xludf.DUMMYFUNCTION("""COMPUTED_VALUE"""),0.0)</f>
        <v>0</v>
      </c>
      <c r="AN123" s="1">
        <f>IFERROR(__xludf.DUMMYFUNCTION("""COMPUTED_VALUE"""),0.0)</f>
        <v>0</v>
      </c>
      <c r="AO123" s="1">
        <f>IFERROR(__xludf.DUMMYFUNCTION("""COMPUTED_VALUE"""),0.0)</f>
        <v>0</v>
      </c>
      <c r="AP123" s="1">
        <f>IFERROR(__xludf.DUMMYFUNCTION("""COMPUTED_VALUE"""),0.0)</f>
        <v>0</v>
      </c>
      <c r="AQ123" s="1">
        <f>IFERROR(__xludf.DUMMYFUNCTION("""COMPUTED_VALUE"""),0.0)</f>
        <v>0</v>
      </c>
      <c r="AT123" s="1"/>
      <c r="AU123" s="1"/>
      <c r="AV123" s="1"/>
      <c r="AW123" s="1"/>
      <c r="AX123" s="1"/>
      <c r="AY123" s="1" t="str">
        <f>IFERROR(__xludf.DUMMYFUNCTION("""COMPUTED_VALUE"""),"X")</f>
        <v>X</v>
      </c>
      <c r="AZ123" s="1" t="str">
        <f>IFERROR(__xludf.DUMMYFUNCTION("""COMPUTED_VALUE"""),"X")</f>
        <v>X</v>
      </c>
      <c r="BA123" s="1" t="str">
        <f>IFERROR(__xludf.DUMMYFUNCTION("""COMPUTED_VALUE"""),"X")</f>
        <v>X</v>
      </c>
      <c r="BB123" s="1" t="str">
        <f>IFERROR(__xludf.DUMMYFUNCTION("""COMPUTED_VALUE"""),"X")</f>
        <v>X</v>
      </c>
      <c r="BC123" s="54"/>
      <c r="BD123" s="1">
        <f>IFERROR(__xludf.DUMMYFUNCTION("""COMPUTED_VALUE"""),0.0)</f>
        <v>0</v>
      </c>
      <c r="BE123" s="1">
        <f>IFERROR(__xludf.DUMMYFUNCTION("""COMPUTED_VALUE"""),0.0)</f>
        <v>0</v>
      </c>
      <c r="BF123" s="1">
        <f>IFERROR(__xludf.DUMMYFUNCTION("""COMPUTED_VALUE"""),0.0)</f>
        <v>0</v>
      </c>
      <c r="BG123" s="1">
        <f>IFERROR(__xludf.DUMMYFUNCTION("""COMPUTED_VALUE"""),0.0)</f>
        <v>0</v>
      </c>
      <c r="BH123" s="1">
        <f>IFERROR(__xludf.DUMMYFUNCTION("""COMPUTED_VALUE"""),0.0)</f>
        <v>0</v>
      </c>
      <c r="BI123" s="1">
        <f>IFERROR(__xludf.DUMMYFUNCTION("""COMPUTED_VALUE"""),6.296250000000001)</f>
        <v>6.29625</v>
      </c>
      <c r="BJ123" s="1">
        <f>IFERROR(__xludf.DUMMYFUNCTION("""COMPUTED_VALUE"""),6.765)</f>
        <v>6.765</v>
      </c>
      <c r="BK123" s="1">
        <f>IFERROR(__xludf.DUMMYFUNCTION("""COMPUTED_VALUE"""),6.6)</f>
        <v>6.6</v>
      </c>
      <c r="BL123" s="1">
        <f>IFERROR(__xludf.DUMMYFUNCTION("""COMPUTED_VALUE"""),2.455)</f>
        <v>2.455</v>
      </c>
      <c r="BM123" s="1">
        <f>IFERROR(__xludf.DUMMYFUNCTION("""COMPUTED_VALUE"""),0.0)</f>
        <v>0</v>
      </c>
      <c r="BO123" s="52">
        <f t="shared" si="2"/>
        <v>0</v>
      </c>
      <c r="BP123" s="1">
        <f t="shared" si="3"/>
        <v>6</v>
      </c>
      <c r="BQ123" s="1">
        <f t="shared" si="4"/>
        <v>8</v>
      </c>
      <c r="BR123" s="54">
        <f t="shared" si="5"/>
        <v>14</v>
      </c>
      <c r="BS123" s="1">
        <f>IFS(N123="W", 'Round Bonuses'!$C$13, N123="X", 'Round Bonuses'!$C$12, M123="X", 'Round Bonuses'!$C$11, L123="X", 'Round Bonuses'!$C$10, K123="X", 'Round Bonuses'!$C$9, J123="X", 'Round Bonuses'!$C$8, I123="X", 'Round Bonuses'!$C$7, H123="X", 'Round Bonuses'!$C$6, G123="X", 'Round Bonuses'!$C$5, F123="X", 'Round Bonuses'!$C$4, E123="X", 'Round Bonuses'!$C$3, D123="X", 'Round Bonuses'!$C$3, TRUE, 0)</f>
        <v>0</v>
      </c>
      <c r="BT123" s="1">
        <f>IF(not(counta(D123:J123)), IFS(AI123="W", 'Round Bonuses'!$F$14, AI123="X", 'Round Bonuses'!$F$13, AH123="X", 'Round Bonuses'!$F$12, AG123="X", 'Round Bonuses'!$F$11, AF123="X", 'Round Bonuses'!$F$10, AE123="X", 'Round Bonuses'!$F$9, AD123="X", 'Round Bonuses'!$F$8, AC123="X", 'Round Bonuses'!$F$7, AB123="X", 'Round Bonuses'!$F$6, TRUE, 0), IF(AA123="X",'Round Bonuses'!$E$7, 0) +IF(AB123="X", 'Round Bonuses'!$E$6, 0)+if(AC123="X",'Round Bonuses'!$E$7, 0)+IF(AD123="X", 'Round Bonuses'!$E$8, 0)+IFS(AI123="W", 'Round Bonuses'!$G$14, AI123="X", 'Round Bonuses'!$G$13, AH123="X", 'Round Bonuses'!$G$12, AG123="X", 'Round Bonuses'!$G$11, AF123="X", 'Round Bonuses'!$G$10, AE123="X", 'Round Bonuses'!$G$9, TRUE, 0))</f>
        <v>3.3</v>
      </c>
      <c r="BU123" s="1">
        <f>IF(AND(not(counta(D123:I123)),not(counta(AB123:AD123))), IFS(BC123="W", 'Round Bonuses'!$J$14, BC123="X", 'Round Bonuses'!$J$13, BB123="X", 'Round Bonuses'!$J$12, BA123="X", 'Round Bonuses'!$J$11, AZ123="X", 'Round Bonuses'!$J$10, AY123="X", 'Round Bonuses'!$J$9, AX123="X", 'Round Bonuses'!$J$8, AW123="X", 'Round Bonuses'!$J$7, AV123="X", 'Round Bonuses'!$J$6, AU123="X", 'Round Bonuses'!$J$5, AT123="X", 'Round Bonuses'!$J$4, TRUE, 0), SWITCH(AS123, "P", 'Round Bonuses'!$I$4,"B", 'Round Bonuses'!$I$5, 0) +IF(AU123="X", 'Round Bonuses'!$I$5, 0)+IF(AV123="X", 'Round Bonuses'!$I$6, 0)+IF(AW123="X", 'Round Bonuses'!$I$7, 0)+IF(AX123="X", 'Round Bonuses'!$I$8, 0)+IFS(BC123="W", 'Round Bonuses'!$K$14, BC123="X", 'Round Bonuses'!$K$13, BB123="X", 'Round Bonuses'!$K$12, BA123="X", 'Round Bonuses'!$K$11, AZ123="X", 'Round Bonuses'!$K$10, AY123="X", 'Round Bonuses'!$K$9, TRUE, 0))</f>
        <v>3.1</v>
      </c>
      <c r="BV123" s="54">
        <f t="shared" si="6"/>
        <v>6.4</v>
      </c>
      <c r="BW123" s="1">
        <f t="shared" si="7"/>
        <v>33.65875</v>
      </c>
      <c r="BX123" s="57">
        <f t="shared" si="8"/>
        <v>8.804196429</v>
      </c>
      <c r="BZ123" s="58" t="str">
        <f t="shared" si="9"/>
        <v>Marseille</v>
      </c>
      <c r="CA123" s="1" t="str">
        <f t="shared" si="10"/>
        <v>France</v>
      </c>
      <c r="CB123" s="1">
        <f t="shared" si="11"/>
        <v>8.804196429</v>
      </c>
      <c r="CC123" s="1">
        <f t="shared" si="12"/>
        <v>14</v>
      </c>
      <c r="CD123" s="1" t="s">
        <v>517</v>
      </c>
      <c r="CE123" s="1" t="s">
        <v>106</v>
      </c>
      <c r="CF123" s="49">
        <v>2.5597916666666665</v>
      </c>
      <c r="CG123" s="1">
        <v>6.0</v>
      </c>
      <c r="CH123" s="1">
        <f t="shared" si="16"/>
        <v>121</v>
      </c>
      <c r="CI123" s="1" t="str">
        <f t="shared" si="13"/>
        <v>Shakhter Karagandy</v>
      </c>
      <c r="CJ123" s="49">
        <f t="shared" ref="CJ123:CK123" si="135">CF123</f>
        <v>2.559791667</v>
      </c>
      <c r="CK123" s="1">
        <f t="shared" si="135"/>
        <v>6</v>
      </c>
      <c r="CO123" s="1" t="str">
        <f t="shared" si="15"/>
        <v>Kazakhstan</v>
      </c>
    </row>
    <row r="124">
      <c r="A124" s="1" t="str">
        <f>'Strength Coefficients'!AJ123</f>
        <v>Midtjylland</v>
      </c>
      <c r="B124" s="1">
        <f>'Strength Coefficients'!AK123</f>
        <v>0.86</v>
      </c>
      <c r="C124" s="1" t="str">
        <f>'Strength Coefficients'!AL123</f>
        <v>Denmark</v>
      </c>
      <c r="D124" s="1"/>
      <c r="E124" s="1"/>
      <c r="F124" s="1"/>
      <c r="G124" s="1" t="str">
        <f>IFERROR(__xludf.DUMMYFUNCTION("""COMPUTED_VALUE"""),"X")</f>
        <v>X</v>
      </c>
      <c r="H124" s="1" t="str">
        <f>IFERROR(__xludf.DUMMYFUNCTION("""COMPUTED_VALUE"""),"X")</f>
        <v>X</v>
      </c>
      <c r="I124" s="1"/>
      <c r="J124" s="1"/>
      <c r="K124" s="1"/>
      <c r="L124" s="1"/>
      <c r="M124" s="1"/>
      <c r="N124" s="1"/>
      <c r="O124" s="52">
        <f>IFERROR(__xludf.DUMMYFUNCTION("""COMPUTED_VALUE"""),0.0)</f>
        <v>0</v>
      </c>
      <c r="P124" s="1">
        <f>IFERROR(__xludf.DUMMYFUNCTION("""COMPUTED_VALUE"""),0.0)</f>
        <v>0</v>
      </c>
      <c r="Q124" s="1">
        <f>IFERROR(__xludf.DUMMYFUNCTION("""COMPUTED_VALUE"""),0.0)</f>
        <v>0</v>
      </c>
      <c r="R124" s="1">
        <f>IFERROR(__xludf.DUMMYFUNCTION("""COMPUTED_VALUE"""),5.20625)</f>
        <v>5.20625</v>
      </c>
      <c r="S124" s="1">
        <f>IFERROR(__xludf.DUMMYFUNCTION("""COMPUTED_VALUE"""),1.28)</f>
        <v>1.28</v>
      </c>
      <c r="T124" s="1">
        <f>IFERROR(__xludf.DUMMYFUNCTION("""COMPUTED_VALUE"""),0.0)</f>
        <v>0</v>
      </c>
      <c r="U124" s="1">
        <f>IFERROR(__xludf.DUMMYFUNCTION("""COMPUTED_VALUE"""),0.0)</f>
        <v>0</v>
      </c>
      <c r="V124" s="1">
        <f>IFERROR(__xludf.DUMMYFUNCTION("""COMPUTED_VALUE"""),0.0)</f>
        <v>0</v>
      </c>
      <c r="W124" s="1">
        <f>IFERROR(__xludf.DUMMYFUNCTION("""COMPUTED_VALUE"""),0.0)</f>
        <v>0</v>
      </c>
      <c r="X124" s="1">
        <f>IFERROR(__xludf.DUMMYFUNCTION("""COMPUTED_VALUE"""),0.0)</f>
        <v>0</v>
      </c>
      <c r="Y124" s="1">
        <f>IFERROR(__xludf.DUMMYFUNCTION("""COMPUTED_VALUE"""),0.0)</f>
        <v>0</v>
      </c>
      <c r="AA124" s="56" t="s">
        <v>630</v>
      </c>
      <c r="AB124" s="1"/>
      <c r="AC124" s="1"/>
      <c r="AD124" s="1" t="str">
        <f>IFERROR(__xludf.DUMMYFUNCTION("""COMPUTED_VALUE"""),"X")</f>
        <v>X</v>
      </c>
      <c r="AE124" s="1"/>
      <c r="AF124" s="1"/>
      <c r="AG124" s="1"/>
      <c r="AH124" s="1"/>
      <c r="AI124" s="54"/>
      <c r="AJ124" s="1">
        <f>IFERROR(__xludf.DUMMYFUNCTION("""COMPUTED_VALUE"""),0.0)</f>
        <v>0</v>
      </c>
      <c r="AK124" s="1">
        <f>IFERROR(__xludf.DUMMYFUNCTION("""COMPUTED_VALUE"""),0.0)</f>
        <v>0</v>
      </c>
      <c r="AL124" s="1">
        <f>IFERROR(__xludf.DUMMYFUNCTION("""COMPUTED_VALUE"""),12.243750000000002)</f>
        <v>12.24375</v>
      </c>
      <c r="AM124" s="1">
        <f>IFERROR(__xludf.DUMMYFUNCTION("""COMPUTED_VALUE"""),0.0)</f>
        <v>0</v>
      </c>
      <c r="AN124" s="1">
        <f>IFERROR(__xludf.DUMMYFUNCTION("""COMPUTED_VALUE"""),0.0)</f>
        <v>0</v>
      </c>
      <c r="AO124" s="1">
        <f>IFERROR(__xludf.DUMMYFUNCTION("""COMPUTED_VALUE"""),0.0)</f>
        <v>0</v>
      </c>
      <c r="AP124" s="1">
        <f>IFERROR(__xludf.DUMMYFUNCTION("""COMPUTED_VALUE"""),0.0)</f>
        <v>0</v>
      </c>
      <c r="AQ124" s="1">
        <f>IFERROR(__xludf.DUMMYFUNCTION("""COMPUTED_VALUE"""),0.0)</f>
        <v>0</v>
      </c>
      <c r="AT124" s="1"/>
      <c r="AU124" s="1"/>
      <c r="AV124" s="1"/>
      <c r="AW124" s="1"/>
      <c r="AX124" s="1"/>
      <c r="AY124" s="1" t="str">
        <f>IFERROR(__xludf.DUMMYFUNCTION("""COMPUTED_VALUE"""),"X")</f>
        <v>X</v>
      </c>
      <c r="AZ124" s="1"/>
      <c r="BA124" s="1"/>
      <c r="BB124" s="1"/>
      <c r="BC124" s="54"/>
      <c r="BD124" s="1">
        <f>IFERROR(__xludf.DUMMYFUNCTION("""COMPUTED_VALUE"""),0.0)</f>
        <v>0</v>
      </c>
      <c r="BE124" s="1">
        <f>IFERROR(__xludf.DUMMYFUNCTION("""COMPUTED_VALUE"""),0.0)</f>
        <v>0</v>
      </c>
      <c r="BF124" s="1">
        <f>IFERROR(__xludf.DUMMYFUNCTION("""COMPUTED_VALUE"""),0.0)</f>
        <v>0</v>
      </c>
      <c r="BG124" s="1">
        <f>IFERROR(__xludf.DUMMYFUNCTION("""COMPUTED_VALUE"""),0.0)</f>
        <v>0</v>
      </c>
      <c r="BH124" s="1">
        <f>IFERROR(__xludf.DUMMYFUNCTION("""COMPUTED_VALUE"""),0.0)</f>
        <v>0</v>
      </c>
      <c r="BI124" s="1">
        <f>IFERROR(__xludf.DUMMYFUNCTION("""COMPUTED_VALUE"""),3.9749999999999996)</f>
        <v>3.975</v>
      </c>
      <c r="BJ124" s="1">
        <f>IFERROR(__xludf.DUMMYFUNCTION("""COMPUTED_VALUE"""),0.0)</f>
        <v>0</v>
      </c>
      <c r="BK124" s="1">
        <f>IFERROR(__xludf.DUMMYFUNCTION("""COMPUTED_VALUE"""),0.0)</f>
        <v>0</v>
      </c>
      <c r="BL124" s="1">
        <f>IFERROR(__xludf.DUMMYFUNCTION("""COMPUTED_VALUE"""),0.0)</f>
        <v>0</v>
      </c>
      <c r="BM124" s="1">
        <f>IFERROR(__xludf.DUMMYFUNCTION("""COMPUTED_VALUE"""),0.0)</f>
        <v>0</v>
      </c>
      <c r="BO124" s="52">
        <f t="shared" si="2"/>
        <v>4</v>
      </c>
      <c r="BP124" s="1">
        <f t="shared" si="3"/>
        <v>6</v>
      </c>
      <c r="BQ124" s="1">
        <f t="shared" si="4"/>
        <v>2</v>
      </c>
      <c r="BR124" s="54">
        <f t="shared" si="5"/>
        <v>12</v>
      </c>
      <c r="BS124" s="1">
        <f>IFS(N124="W", 'Round Bonuses'!$C$13, N124="X", 'Round Bonuses'!$C$12, M124="X", 'Round Bonuses'!$C$11, L124="X", 'Round Bonuses'!$C$10, K124="X", 'Round Bonuses'!$C$9, J124="X", 'Round Bonuses'!$C$8, I124="X", 'Round Bonuses'!$C$7, H124="X", 'Round Bonuses'!$C$6, G124="X", 'Round Bonuses'!$C$5, F124="X", 'Round Bonuses'!$C$4, E124="X", 'Round Bonuses'!$C$3, D124="X", 'Round Bonuses'!$C$3, TRUE, 0)</f>
        <v>2.1</v>
      </c>
      <c r="BT124" s="1">
        <f>IF(not(counta(D124:J124)), IFS(AI124="W", 'Round Bonuses'!$F$14, AI124="X", 'Round Bonuses'!$F$13, AH124="X", 'Round Bonuses'!$F$12, AG124="X", 'Round Bonuses'!$F$11, AF124="X", 'Round Bonuses'!$F$10, AE124="X", 'Round Bonuses'!$F$9, AD124="X", 'Round Bonuses'!$F$8, AC124="X", 'Round Bonuses'!$F$7, AB124="X", 'Round Bonuses'!$F$6, TRUE, 0), IF(AA124="X",'Round Bonuses'!$E$7, 0) +IF(AB124="X", 'Round Bonuses'!$E$6, 0)+if(AC124="X",'Round Bonuses'!$E$7, 0)+IF(AD124="X", 'Round Bonuses'!$E$8, 0)+IFS(AI124="W", 'Round Bonuses'!$G$14, AI124="X", 'Round Bonuses'!$G$13, AH124="X", 'Round Bonuses'!$G$12, AG124="X", 'Round Bonuses'!$G$11, AF124="X", 'Round Bonuses'!$G$10, AE124="X", 'Round Bonuses'!$G$9, TRUE, 0))</f>
        <v>2.25</v>
      </c>
      <c r="BU124" s="1">
        <f>IF(AND(not(counta(D124:I124)),not(counta(AB124:AD124))), IFS(BC124="W", 'Round Bonuses'!$J$14, BC124="X", 'Round Bonuses'!$J$13, BB124="X", 'Round Bonuses'!$J$12, BA124="X", 'Round Bonuses'!$J$11, AZ124="X", 'Round Bonuses'!$J$10, AY124="X", 'Round Bonuses'!$J$9, AX124="X", 'Round Bonuses'!$J$8, AW124="X", 'Round Bonuses'!$J$7, AV124="X", 'Round Bonuses'!$J$6, AU124="X", 'Round Bonuses'!$J$5, AT124="X", 'Round Bonuses'!$J$4, TRUE, 0), SWITCH(AS124, "P", 'Round Bonuses'!$I$4,"B", 'Round Bonuses'!$I$5, 0) +IF(AU124="X", 'Round Bonuses'!$I$5, 0)+IF(AV124="X", 'Round Bonuses'!$I$6, 0)+IF(AW124="X", 'Round Bonuses'!$I$7, 0)+IF(AX124="X", 'Round Bonuses'!$I$8, 0)+IFS(BC124="W", 'Round Bonuses'!$K$14, BC124="X", 'Round Bonuses'!$K$13, BB124="X", 'Round Bonuses'!$K$12, BA124="X", 'Round Bonuses'!$K$11, AZ124="X", 'Round Bonuses'!$K$10, AY124="X", 'Round Bonuses'!$K$9, TRUE, 0))</f>
        <v>1</v>
      </c>
      <c r="BV124" s="54">
        <f t="shared" si="6"/>
        <v>5.35</v>
      </c>
      <c r="BW124" s="1">
        <f t="shared" si="7"/>
        <v>22.705</v>
      </c>
      <c r="BX124" s="57">
        <f t="shared" si="8"/>
        <v>7.242083333</v>
      </c>
      <c r="BZ124" s="58" t="str">
        <f t="shared" si="9"/>
        <v>Midtjylland</v>
      </c>
      <c r="CA124" s="1" t="str">
        <f t="shared" si="10"/>
        <v>Denmark</v>
      </c>
      <c r="CB124" s="1">
        <f t="shared" si="11"/>
        <v>7.242083333</v>
      </c>
      <c r="CC124" s="1">
        <f t="shared" si="12"/>
        <v>12</v>
      </c>
      <c r="CD124" s="1" t="s">
        <v>583</v>
      </c>
      <c r="CE124" s="1" t="s">
        <v>137</v>
      </c>
      <c r="CF124" s="49">
        <v>2.5422916666666664</v>
      </c>
      <c r="CG124" s="1">
        <v>6.0</v>
      </c>
      <c r="CH124" s="1">
        <f t="shared" si="16"/>
        <v>122</v>
      </c>
      <c r="CI124" s="1" t="str">
        <f t="shared" si="13"/>
        <v>The New Saints</v>
      </c>
      <c r="CJ124" s="49">
        <f t="shared" ref="CJ124:CK124" si="136">CF124</f>
        <v>2.542291667</v>
      </c>
      <c r="CK124" s="1">
        <f t="shared" si="136"/>
        <v>6</v>
      </c>
      <c r="CO124" s="1" t="str">
        <f t="shared" si="15"/>
        <v>Wales</v>
      </c>
    </row>
    <row r="125">
      <c r="A125" s="1" t="str">
        <f>'Strength Coefficients'!AJ124</f>
        <v>Milan</v>
      </c>
      <c r="B125" s="1">
        <f>'Strength Coefficients'!AK124</f>
        <v>0.95</v>
      </c>
      <c r="C125" s="1" t="str">
        <f>'Strength Coefficients'!AL124</f>
        <v>Italy</v>
      </c>
      <c r="D125" s="1"/>
      <c r="E125" s="1"/>
      <c r="F125" s="1"/>
      <c r="G125" s="1"/>
      <c r="H125" s="1"/>
      <c r="I125" s="1"/>
      <c r="J125" s="1" t="str">
        <f>IFERROR(__xludf.DUMMYFUNCTION("""COMPUTED_VALUE"""),"X")</f>
        <v>X</v>
      </c>
      <c r="K125" s="1"/>
      <c r="L125" s="1"/>
      <c r="M125" s="1"/>
      <c r="N125" s="1"/>
      <c r="O125" s="52">
        <f>IFERROR(__xludf.DUMMYFUNCTION("""COMPUTED_VALUE"""),0.0)</f>
        <v>0</v>
      </c>
      <c r="P125" s="1">
        <f>IFERROR(__xludf.DUMMYFUNCTION("""COMPUTED_VALUE"""),0.0)</f>
        <v>0</v>
      </c>
      <c r="Q125" s="1">
        <f>IFERROR(__xludf.DUMMYFUNCTION("""COMPUTED_VALUE"""),0.0)</f>
        <v>0</v>
      </c>
      <c r="R125" s="1">
        <f>IFERROR(__xludf.DUMMYFUNCTION("""COMPUTED_VALUE"""),0.0)</f>
        <v>0</v>
      </c>
      <c r="S125" s="1">
        <f>IFERROR(__xludf.DUMMYFUNCTION("""COMPUTED_VALUE"""),0.0)</f>
        <v>0</v>
      </c>
      <c r="T125" s="1">
        <f>IFERROR(__xludf.DUMMYFUNCTION("""COMPUTED_VALUE"""),0.0)</f>
        <v>0</v>
      </c>
      <c r="U125" s="1">
        <f>IFERROR(__xludf.DUMMYFUNCTION("""COMPUTED_VALUE"""),9.28375)</f>
        <v>9.28375</v>
      </c>
      <c r="V125" s="1">
        <f>IFERROR(__xludf.DUMMYFUNCTION("""COMPUTED_VALUE"""),0.0)</f>
        <v>0</v>
      </c>
      <c r="W125" s="1">
        <f>IFERROR(__xludf.DUMMYFUNCTION("""COMPUTED_VALUE"""),0.0)</f>
        <v>0</v>
      </c>
      <c r="X125" s="1">
        <f>IFERROR(__xludf.DUMMYFUNCTION("""COMPUTED_VALUE"""),0.0)</f>
        <v>0</v>
      </c>
      <c r="Y125" s="1">
        <f>IFERROR(__xludf.DUMMYFUNCTION("""COMPUTED_VALUE"""),0.0)</f>
        <v>0</v>
      </c>
      <c r="AA125" s="50"/>
      <c r="AB125" s="1"/>
      <c r="AC125" s="1"/>
      <c r="AD125" s="1"/>
      <c r="AE125" s="1"/>
      <c r="AF125" s="1"/>
      <c r="AG125" s="1"/>
      <c r="AH125" s="1"/>
      <c r="AI125" s="54"/>
      <c r="AJ125" s="1">
        <f>IFERROR(__xludf.DUMMYFUNCTION("""COMPUTED_VALUE"""),0.0)</f>
        <v>0</v>
      </c>
      <c r="AK125" s="1">
        <f>IFERROR(__xludf.DUMMYFUNCTION("""COMPUTED_VALUE"""),0.0)</f>
        <v>0</v>
      </c>
      <c r="AL125" s="1">
        <f>IFERROR(__xludf.DUMMYFUNCTION("""COMPUTED_VALUE"""),0.0)</f>
        <v>0</v>
      </c>
      <c r="AM125" s="1">
        <f>IFERROR(__xludf.DUMMYFUNCTION("""COMPUTED_VALUE"""),0.0)</f>
        <v>0</v>
      </c>
      <c r="AN125" s="1">
        <f>IFERROR(__xludf.DUMMYFUNCTION("""COMPUTED_VALUE"""),0.0)</f>
        <v>0</v>
      </c>
      <c r="AO125" s="1">
        <f>IFERROR(__xludf.DUMMYFUNCTION("""COMPUTED_VALUE"""),0.0)</f>
        <v>0</v>
      </c>
      <c r="AP125" s="1">
        <f>IFERROR(__xludf.DUMMYFUNCTION("""COMPUTED_VALUE"""),0.0)</f>
        <v>0</v>
      </c>
      <c r="AQ125" s="1">
        <f>IFERROR(__xludf.DUMMYFUNCTION("""COMPUTED_VALUE"""),0.0)</f>
        <v>0</v>
      </c>
      <c r="AT125" s="1"/>
      <c r="AU125" s="1"/>
      <c r="AV125" s="1"/>
      <c r="AW125" s="1"/>
      <c r="AX125" s="1"/>
      <c r="AY125" s="1"/>
      <c r="AZ125" s="1"/>
      <c r="BA125" s="1"/>
      <c r="BB125" s="1"/>
      <c r="BC125" s="54"/>
      <c r="BD125" s="1">
        <f>IFERROR(__xludf.DUMMYFUNCTION("""COMPUTED_VALUE"""),0.0)</f>
        <v>0</v>
      </c>
      <c r="BE125" s="1">
        <f>IFERROR(__xludf.DUMMYFUNCTION("""COMPUTED_VALUE"""),0.0)</f>
        <v>0</v>
      </c>
      <c r="BF125" s="1">
        <f>IFERROR(__xludf.DUMMYFUNCTION("""COMPUTED_VALUE"""),0.0)</f>
        <v>0</v>
      </c>
      <c r="BG125" s="1">
        <f>IFERROR(__xludf.DUMMYFUNCTION("""COMPUTED_VALUE"""),0.0)</f>
        <v>0</v>
      </c>
      <c r="BH125" s="1">
        <f>IFERROR(__xludf.DUMMYFUNCTION("""COMPUTED_VALUE"""),0.0)</f>
        <v>0</v>
      </c>
      <c r="BI125" s="1">
        <f>IFERROR(__xludf.DUMMYFUNCTION("""COMPUTED_VALUE"""),0.0)</f>
        <v>0</v>
      </c>
      <c r="BJ125" s="1">
        <f>IFERROR(__xludf.DUMMYFUNCTION("""COMPUTED_VALUE"""),0.0)</f>
        <v>0</v>
      </c>
      <c r="BK125" s="1">
        <f>IFERROR(__xludf.DUMMYFUNCTION("""COMPUTED_VALUE"""),0.0)</f>
        <v>0</v>
      </c>
      <c r="BL125" s="1">
        <f>IFERROR(__xludf.DUMMYFUNCTION("""COMPUTED_VALUE"""),0.0)</f>
        <v>0</v>
      </c>
      <c r="BM125" s="1">
        <f>IFERROR(__xludf.DUMMYFUNCTION("""COMPUTED_VALUE"""),0.0)</f>
        <v>0</v>
      </c>
      <c r="BO125" s="52">
        <f t="shared" si="2"/>
        <v>6</v>
      </c>
      <c r="BP125" s="1">
        <f t="shared" si="3"/>
        <v>0</v>
      </c>
      <c r="BQ125" s="1">
        <f t="shared" si="4"/>
        <v>0</v>
      </c>
      <c r="BR125" s="54">
        <f t="shared" si="5"/>
        <v>6</v>
      </c>
      <c r="BS125" s="1">
        <f>IFS(N125="W", 'Round Bonuses'!$C$13, N125="X", 'Round Bonuses'!$C$12, M125="X", 'Round Bonuses'!$C$11, L125="X", 'Round Bonuses'!$C$10, K125="X", 'Round Bonuses'!$C$9, J125="X", 'Round Bonuses'!$C$8, I125="X", 'Round Bonuses'!$C$7, H125="X", 'Round Bonuses'!$C$6, G125="X", 'Round Bonuses'!$C$5, F125="X", 'Round Bonuses'!$C$4, E125="X", 'Round Bonuses'!$C$3, D125="X", 'Round Bonuses'!$C$3, TRUE, 0)</f>
        <v>6.6</v>
      </c>
      <c r="BT125" s="1">
        <f>IF(not(counta(D125:J125)), IFS(AI125="W", 'Round Bonuses'!$F$14, AI125="X", 'Round Bonuses'!$F$13, AH125="X", 'Round Bonuses'!$F$12, AG125="X", 'Round Bonuses'!$F$11, AF125="X", 'Round Bonuses'!$F$10, AE125="X", 'Round Bonuses'!$F$9, AD125="X", 'Round Bonuses'!$F$8, AC125="X", 'Round Bonuses'!$F$7, AB125="X", 'Round Bonuses'!$F$6, TRUE, 0), IF(AA125="X",'Round Bonuses'!$E$7, 0) +IF(AB125="X", 'Round Bonuses'!$E$6, 0)+if(AC125="X",'Round Bonuses'!$E$7, 0)+IF(AD125="X", 'Round Bonuses'!$E$8, 0)+IFS(AI125="W", 'Round Bonuses'!$G$14, AI125="X", 'Round Bonuses'!$G$13, AH125="X", 'Round Bonuses'!$G$12, AG125="X", 'Round Bonuses'!$G$11, AF125="X", 'Round Bonuses'!$G$10, AE125="X", 'Round Bonuses'!$G$9, TRUE, 0))</f>
        <v>0</v>
      </c>
      <c r="BU125" s="1">
        <f>IF(AND(not(counta(D125:I125)),not(counta(AB125:AD125))), IFS(BC125="W", 'Round Bonuses'!$J$14, BC125="X", 'Round Bonuses'!$J$13, BB125="X", 'Round Bonuses'!$J$12, BA125="X", 'Round Bonuses'!$J$11, AZ125="X", 'Round Bonuses'!$J$10, AY125="X", 'Round Bonuses'!$J$9, AX125="X", 'Round Bonuses'!$J$8, AW125="X", 'Round Bonuses'!$J$7, AV125="X", 'Round Bonuses'!$J$6, AU125="X", 'Round Bonuses'!$J$5, AT125="X", 'Round Bonuses'!$J$4, TRUE, 0), SWITCH(AS125, "P", 'Round Bonuses'!$I$4,"B", 'Round Bonuses'!$I$5, 0) +IF(AU125="X", 'Round Bonuses'!$I$5, 0)+IF(AV125="X", 'Round Bonuses'!$I$6, 0)+IF(AW125="X", 'Round Bonuses'!$I$7, 0)+IF(AX125="X", 'Round Bonuses'!$I$8, 0)+IFS(BC125="W", 'Round Bonuses'!$K$14, BC125="X", 'Round Bonuses'!$K$13, BB125="X", 'Round Bonuses'!$K$12, BA125="X", 'Round Bonuses'!$K$11, AZ125="X", 'Round Bonuses'!$K$10, AY125="X", 'Round Bonuses'!$K$9, TRUE, 0))</f>
        <v>0</v>
      </c>
      <c r="BV125" s="54">
        <f t="shared" si="6"/>
        <v>6.6</v>
      </c>
      <c r="BW125" s="1">
        <f t="shared" si="7"/>
        <v>9.28375</v>
      </c>
      <c r="BX125" s="57">
        <f t="shared" si="8"/>
        <v>8.147291667</v>
      </c>
      <c r="BZ125" s="58" t="str">
        <f t="shared" si="9"/>
        <v>Milan</v>
      </c>
      <c r="CA125" s="1" t="str">
        <f t="shared" si="10"/>
        <v>Italy</v>
      </c>
      <c r="CB125" s="1">
        <f t="shared" si="11"/>
        <v>8.147291667</v>
      </c>
      <c r="CC125" s="1">
        <f t="shared" si="12"/>
        <v>6</v>
      </c>
      <c r="CD125" s="1" t="s">
        <v>273</v>
      </c>
      <c r="CE125" s="1" t="s">
        <v>127</v>
      </c>
      <c r="CF125" s="49">
        <v>2.535833333333333</v>
      </c>
      <c r="CG125" s="1">
        <v>6.0</v>
      </c>
      <c r="CH125" s="1">
        <f t="shared" si="16"/>
        <v>123</v>
      </c>
      <c r="CI125" s="1" t="str">
        <f t="shared" si="13"/>
        <v>Dinamo Batumi</v>
      </c>
      <c r="CJ125" s="49">
        <f t="shared" ref="CJ125:CK125" si="137">CF125</f>
        <v>2.535833333</v>
      </c>
      <c r="CK125" s="1">
        <f t="shared" si="137"/>
        <v>6</v>
      </c>
      <c r="CO125" s="1" t="str">
        <f t="shared" si="15"/>
        <v>Georgia</v>
      </c>
    </row>
    <row r="126">
      <c r="A126" s="1" t="str">
        <f>'Strength Coefficients'!AJ125</f>
        <v>Milsami Orhei</v>
      </c>
      <c r="B126" s="1">
        <f>'Strength Coefficients'!AK125</f>
        <v>0.57</v>
      </c>
      <c r="C126" s="1" t="str">
        <f>'Strength Coefficients'!AL125</f>
        <v>Moldova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52">
        <f>IFERROR(__xludf.DUMMYFUNCTION("""COMPUTED_VALUE"""),0.0)</f>
        <v>0</v>
      </c>
      <c r="P126" s="1">
        <f>IFERROR(__xludf.DUMMYFUNCTION("""COMPUTED_VALUE"""),0.0)</f>
        <v>0</v>
      </c>
      <c r="Q126" s="1">
        <f>IFERROR(__xludf.DUMMYFUNCTION("""COMPUTED_VALUE"""),0.0)</f>
        <v>0</v>
      </c>
      <c r="R126" s="1">
        <f>IFERROR(__xludf.DUMMYFUNCTION("""COMPUTED_VALUE"""),0.0)</f>
        <v>0</v>
      </c>
      <c r="S126" s="1">
        <f>IFERROR(__xludf.DUMMYFUNCTION("""COMPUTED_VALUE"""),0.0)</f>
        <v>0</v>
      </c>
      <c r="T126" s="1">
        <f>IFERROR(__xludf.DUMMYFUNCTION("""COMPUTED_VALUE"""),0.0)</f>
        <v>0</v>
      </c>
      <c r="U126" s="1">
        <f>IFERROR(__xludf.DUMMYFUNCTION("""COMPUTED_VALUE"""),0.0)</f>
        <v>0</v>
      </c>
      <c r="V126" s="1">
        <f>IFERROR(__xludf.DUMMYFUNCTION("""COMPUTED_VALUE"""),0.0)</f>
        <v>0</v>
      </c>
      <c r="W126" s="1">
        <f>IFERROR(__xludf.DUMMYFUNCTION("""COMPUTED_VALUE"""),0.0)</f>
        <v>0</v>
      </c>
      <c r="X126" s="1">
        <f>IFERROR(__xludf.DUMMYFUNCTION("""COMPUTED_VALUE"""),0.0)</f>
        <v>0</v>
      </c>
      <c r="Y126" s="1">
        <f>IFERROR(__xludf.DUMMYFUNCTION("""COMPUTED_VALUE"""),0.0)</f>
        <v>0</v>
      </c>
      <c r="AA126" s="50"/>
      <c r="AB126" s="1"/>
      <c r="AC126" s="1"/>
      <c r="AD126" s="1"/>
      <c r="AE126" s="1"/>
      <c r="AF126" s="1"/>
      <c r="AG126" s="1"/>
      <c r="AH126" s="1"/>
      <c r="AI126" s="54"/>
      <c r="AJ126" s="1">
        <f>IFERROR(__xludf.DUMMYFUNCTION("""COMPUTED_VALUE"""),0.0)</f>
        <v>0</v>
      </c>
      <c r="AK126" s="1">
        <f>IFERROR(__xludf.DUMMYFUNCTION("""COMPUTED_VALUE"""),0.0)</f>
        <v>0</v>
      </c>
      <c r="AL126" s="1">
        <f>IFERROR(__xludf.DUMMYFUNCTION("""COMPUTED_VALUE"""),0.0)</f>
        <v>0</v>
      </c>
      <c r="AM126" s="1">
        <f>IFERROR(__xludf.DUMMYFUNCTION("""COMPUTED_VALUE"""),0.0)</f>
        <v>0</v>
      </c>
      <c r="AN126" s="1">
        <f>IFERROR(__xludf.DUMMYFUNCTION("""COMPUTED_VALUE"""),0.0)</f>
        <v>0</v>
      </c>
      <c r="AO126" s="1">
        <f>IFERROR(__xludf.DUMMYFUNCTION("""COMPUTED_VALUE"""),0.0)</f>
        <v>0</v>
      </c>
      <c r="AP126" s="1">
        <f>IFERROR(__xludf.DUMMYFUNCTION("""COMPUTED_VALUE"""),0.0)</f>
        <v>0</v>
      </c>
      <c r="AQ126" s="1">
        <f>IFERROR(__xludf.DUMMYFUNCTION("""COMPUTED_VALUE"""),0.0)</f>
        <v>0</v>
      </c>
      <c r="AT126" s="1" t="str">
        <f>IFERROR(__xludf.DUMMYFUNCTION("""COMPUTED_VALUE"""),"X")</f>
        <v>X</v>
      </c>
      <c r="AU126" s="1" t="str">
        <f>IFERROR(__xludf.DUMMYFUNCTION("""COMPUTED_VALUE"""),"X")</f>
        <v>X</v>
      </c>
      <c r="AV126" s="1"/>
      <c r="AW126" s="1"/>
      <c r="AX126" s="1"/>
      <c r="AY126" s="1"/>
      <c r="AZ126" s="1"/>
      <c r="BA126" s="1"/>
      <c r="BB126" s="1"/>
      <c r="BC126" s="54"/>
      <c r="BD126" s="1">
        <f>IFERROR(__xludf.DUMMYFUNCTION("""COMPUTED_VALUE"""),3.5524999999999993)</f>
        <v>3.5525</v>
      </c>
      <c r="BE126" s="1">
        <f>IFERROR(__xludf.DUMMYFUNCTION("""COMPUTED_VALUE"""),0.43500000000000005)</f>
        <v>0.435</v>
      </c>
      <c r="BF126" s="1">
        <f>IFERROR(__xludf.DUMMYFUNCTION("""COMPUTED_VALUE"""),0.0)</f>
        <v>0</v>
      </c>
      <c r="BG126" s="1">
        <f>IFERROR(__xludf.DUMMYFUNCTION("""COMPUTED_VALUE"""),0.0)</f>
        <v>0</v>
      </c>
      <c r="BH126" s="1">
        <f>IFERROR(__xludf.DUMMYFUNCTION("""COMPUTED_VALUE"""),0.0)</f>
        <v>0</v>
      </c>
      <c r="BI126" s="1">
        <f>IFERROR(__xludf.DUMMYFUNCTION("""COMPUTED_VALUE"""),0.0)</f>
        <v>0</v>
      </c>
      <c r="BJ126" s="1">
        <f>IFERROR(__xludf.DUMMYFUNCTION("""COMPUTED_VALUE"""),0.0)</f>
        <v>0</v>
      </c>
      <c r="BK126" s="1">
        <f>IFERROR(__xludf.DUMMYFUNCTION("""COMPUTED_VALUE"""),0.0)</f>
        <v>0</v>
      </c>
      <c r="BL126" s="1">
        <f>IFERROR(__xludf.DUMMYFUNCTION("""COMPUTED_VALUE"""),0.0)</f>
        <v>0</v>
      </c>
      <c r="BM126" s="1">
        <f>IFERROR(__xludf.DUMMYFUNCTION("""COMPUTED_VALUE"""),0.0)</f>
        <v>0</v>
      </c>
      <c r="BO126" s="52">
        <f t="shared" si="2"/>
        <v>0</v>
      </c>
      <c r="BP126" s="1">
        <f t="shared" si="3"/>
        <v>0</v>
      </c>
      <c r="BQ126" s="1">
        <f t="shared" si="4"/>
        <v>4</v>
      </c>
      <c r="BR126" s="54">
        <f t="shared" si="5"/>
        <v>4</v>
      </c>
      <c r="BS126" s="1">
        <f>IFS(N126="W", 'Round Bonuses'!$C$13, N126="X", 'Round Bonuses'!$C$12, M126="X", 'Round Bonuses'!$C$11, L126="X", 'Round Bonuses'!$C$10, K126="X", 'Round Bonuses'!$C$9, J126="X", 'Round Bonuses'!$C$8, I126="X", 'Round Bonuses'!$C$7, H126="X", 'Round Bonuses'!$C$6, G126="X", 'Round Bonuses'!$C$5, F126="X", 'Round Bonuses'!$C$4, E126="X", 'Round Bonuses'!$C$3, D126="X", 'Round Bonuses'!$C$3, TRUE, 0)</f>
        <v>0</v>
      </c>
      <c r="BT126" s="1">
        <f>IF(not(counta(D126:J126)), IFS(AI126="W", 'Round Bonuses'!$F$14, AI126="X", 'Round Bonuses'!$F$13, AH126="X", 'Round Bonuses'!$F$12, AG126="X", 'Round Bonuses'!$F$11, AF126="X", 'Round Bonuses'!$F$10, AE126="X", 'Round Bonuses'!$F$9, AD126="X", 'Round Bonuses'!$F$8, AC126="X", 'Round Bonuses'!$F$7, AB126="X", 'Round Bonuses'!$F$6, TRUE, 0), IF(AA126="X",'Round Bonuses'!$E$7, 0) +IF(AB126="X", 'Round Bonuses'!$E$6, 0)+if(AC126="X",'Round Bonuses'!$E$7, 0)+IF(AD126="X", 'Round Bonuses'!$E$8, 0)+IFS(AI126="W", 'Round Bonuses'!$G$14, AI126="X", 'Round Bonuses'!$G$13, AH126="X", 'Round Bonuses'!$G$12, AG126="X", 'Round Bonuses'!$G$11, AF126="X", 'Round Bonuses'!$G$10, AE126="X", 'Round Bonuses'!$G$9, TRUE, 0))</f>
        <v>0</v>
      </c>
      <c r="BU126" s="1">
        <f>IF(AND(not(counta(D126:I126)),not(counta(AB126:AD126))), IFS(BC126="W", 'Round Bonuses'!$J$14, BC126="X", 'Round Bonuses'!$J$13, BB126="X", 'Round Bonuses'!$J$12, BA126="X", 'Round Bonuses'!$J$11, AZ126="X", 'Round Bonuses'!$J$10, AY126="X", 'Round Bonuses'!$J$9, AX126="X", 'Round Bonuses'!$J$8, AW126="X", 'Round Bonuses'!$J$7, AV126="X", 'Round Bonuses'!$J$6, AU126="X", 'Round Bonuses'!$J$5, AT126="X", 'Round Bonuses'!$J$4, TRUE, 0), SWITCH(AS126, "P", 'Round Bonuses'!$I$4,"B", 'Round Bonuses'!$I$5, 0) +IF(AU126="X", 'Round Bonuses'!$I$5, 0)+IF(AV126="X", 'Round Bonuses'!$I$6, 0)+IF(AW126="X", 'Round Bonuses'!$I$7, 0)+IF(AX126="X", 'Round Bonuses'!$I$8, 0)+IFS(BC126="W", 'Round Bonuses'!$K$14, BC126="X", 'Round Bonuses'!$K$13, BB126="X", 'Round Bonuses'!$K$12, BA126="X", 'Round Bonuses'!$K$11, AZ126="X", 'Round Bonuses'!$K$10, AY126="X", 'Round Bonuses'!$K$9, TRUE, 0))</f>
        <v>0.4</v>
      </c>
      <c r="BV126" s="54">
        <f t="shared" si="6"/>
        <v>0.4</v>
      </c>
      <c r="BW126" s="1">
        <f t="shared" si="7"/>
        <v>3.9875</v>
      </c>
      <c r="BX126" s="57">
        <f t="shared" si="8"/>
        <v>1.396875</v>
      </c>
      <c r="BZ126" s="58" t="str">
        <f t="shared" si="9"/>
        <v>Milsami Orhei</v>
      </c>
      <c r="CA126" s="1" t="str">
        <f t="shared" si="10"/>
        <v>Moldova</v>
      </c>
      <c r="CB126" s="1">
        <f t="shared" si="11"/>
        <v>1.396875</v>
      </c>
      <c r="CC126" s="1">
        <f t="shared" si="12"/>
        <v>4</v>
      </c>
      <c r="CD126" s="1" t="s">
        <v>204</v>
      </c>
      <c r="CE126" s="1" t="s">
        <v>205</v>
      </c>
      <c r="CF126" s="49">
        <v>2.5316666666666667</v>
      </c>
      <c r="CG126" s="1">
        <v>6.0</v>
      </c>
      <c r="CH126" s="1">
        <f t="shared" si="16"/>
        <v>124</v>
      </c>
      <c r="CI126" s="1" t="str">
        <f t="shared" si="13"/>
        <v>Bohemians</v>
      </c>
      <c r="CJ126" s="49">
        <f t="shared" ref="CJ126:CK126" si="138">CF126</f>
        <v>2.531666667</v>
      </c>
      <c r="CK126" s="1">
        <f t="shared" si="138"/>
        <v>6</v>
      </c>
      <c r="CO126" s="1" t="str">
        <f t="shared" si="15"/>
        <v>Republic of Ireland</v>
      </c>
    </row>
    <row r="127">
      <c r="A127" s="1" t="str">
        <f>'Strength Coefficients'!AJ126</f>
        <v>Molde</v>
      </c>
      <c r="B127" s="1">
        <f>'Strength Coefficients'!AK126</f>
        <v>0.77</v>
      </c>
      <c r="C127" s="1" t="str">
        <f>'Strength Coefficients'!AL126</f>
        <v>Norway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52">
        <f>IFERROR(__xludf.DUMMYFUNCTION("""COMPUTED_VALUE"""),0.0)</f>
        <v>0</v>
      </c>
      <c r="P127" s="1">
        <f>IFERROR(__xludf.DUMMYFUNCTION("""COMPUTED_VALUE"""),0.0)</f>
        <v>0</v>
      </c>
      <c r="Q127" s="1">
        <f>IFERROR(__xludf.DUMMYFUNCTION("""COMPUTED_VALUE"""),0.0)</f>
        <v>0</v>
      </c>
      <c r="R127" s="1">
        <f>IFERROR(__xludf.DUMMYFUNCTION("""COMPUTED_VALUE"""),0.0)</f>
        <v>0</v>
      </c>
      <c r="S127" s="1">
        <f>IFERROR(__xludf.DUMMYFUNCTION("""COMPUTED_VALUE"""),0.0)</f>
        <v>0</v>
      </c>
      <c r="T127" s="1">
        <f>IFERROR(__xludf.DUMMYFUNCTION("""COMPUTED_VALUE"""),0.0)</f>
        <v>0</v>
      </c>
      <c r="U127" s="1">
        <f>IFERROR(__xludf.DUMMYFUNCTION("""COMPUTED_VALUE"""),0.0)</f>
        <v>0</v>
      </c>
      <c r="V127" s="1">
        <f>IFERROR(__xludf.DUMMYFUNCTION("""COMPUTED_VALUE"""),0.0)</f>
        <v>0</v>
      </c>
      <c r="W127" s="1">
        <f>IFERROR(__xludf.DUMMYFUNCTION("""COMPUTED_VALUE"""),0.0)</f>
        <v>0</v>
      </c>
      <c r="X127" s="1">
        <f>IFERROR(__xludf.DUMMYFUNCTION("""COMPUTED_VALUE"""),0.0)</f>
        <v>0</v>
      </c>
      <c r="Y127" s="1">
        <f>IFERROR(__xludf.DUMMYFUNCTION("""COMPUTED_VALUE"""),0.0)</f>
        <v>0</v>
      </c>
      <c r="AA127" s="50"/>
      <c r="AB127" s="1"/>
      <c r="AC127" s="1"/>
      <c r="AD127" s="1"/>
      <c r="AE127" s="1"/>
      <c r="AF127" s="1"/>
      <c r="AG127" s="1"/>
      <c r="AH127" s="1"/>
      <c r="AI127" s="54"/>
      <c r="AJ127" s="1">
        <f>IFERROR(__xludf.DUMMYFUNCTION("""COMPUTED_VALUE"""),0.0)</f>
        <v>0</v>
      </c>
      <c r="AK127" s="1">
        <f>IFERROR(__xludf.DUMMYFUNCTION("""COMPUTED_VALUE"""),0.0)</f>
        <v>0</v>
      </c>
      <c r="AL127" s="1">
        <f>IFERROR(__xludf.DUMMYFUNCTION("""COMPUTED_VALUE"""),0.0)</f>
        <v>0</v>
      </c>
      <c r="AM127" s="1">
        <f>IFERROR(__xludf.DUMMYFUNCTION("""COMPUTED_VALUE"""),0.0)</f>
        <v>0</v>
      </c>
      <c r="AN127" s="1">
        <f>IFERROR(__xludf.DUMMYFUNCTION("""COMPUTED_VALUE"""),0.0)</f>
        <v>0</v>
      </c>
      <c r="AO127" s="1">
        <f>IFERROR(__xludf.DUMMYFUNCTION("""COMPUTED_VALUE"""),0.0)</f>
        <v>0</v>
      </c>
      <c r="AP127" s="1">
        <f>IFERROR(__xludf.DUMMYFUNCTION("""COMPUTED_VALUE"""),0.0)</f>
        <v>0</v>
      </c>
      <c r="AQ127" s="1">
        <f>IFERROR(__xludf.DUMMYFUNCTION("""COMPUTED_VALUE"""),0.0)</f>
        <v>0</v>
      </c>
      <c r="AT127" s="1"/>
      <c r="AU127" s="1" t="str">
        <f>IFERROR(__xludf.DUMMYFUNCTION("""COMPUTED_VALUE"""),"X")</f>
        <v>X</v>
      </c>
      <c r="AV127" s="1" t="str">
        <f>IFERROR(__xludf.DUMMYFUNCTION("""COMPUTED_VALUE"""),"X")</f>
        <v>X</v>
      </c>
      <c r="AW127" s="1"/>
      <c r="AX127" s="1"/>
      <c r="AY127" s="1"/>
      <c r="AZ127" s="1"/>
      <c r="BA127" s="1"/>
      <c r="BB127" s="1"/>
      <c r="BC127" s="54"/>
      <c r="BD127" s="1">
        <f>IFERROR(__xludf.DUMMYFUNCTION("""COMPUTED_VALUE"""),0.0)</f>
        <v>0</v>
      </c>
      <c r="BE127" s="1">
        <f>IFERROR(__xludf.DUMMYFUNCTION("""COMPUTED_VALUE"""),4.10375)</f>
        <v>4.10375</v>
      </c>
      <c r="BF127" s="1">
        <f>IFERROR(__xludf.DUMMYFUNCTION("""COMPUTED_VALUE"""),3.44)</f>
        <v>3.44</v>
      </c>
      <c r="BG127" s="1">
        <f>IFERROR(__xludf.DUMMYFUNCTION("""COMPUTED_VALUE"""),0.0)</f>
        <v>0</v>
      </c>
      <c r="BH127" s="1">
        <f>IFERROR(__xludf.DUMMYFUNCTION("""COMPUTED_VALUE"""),0.0)</f>
        <v>0</v>
      </c>
      <c r="BI127" s="1">
        <f>IFERROR(__xludf.DUMMYFUNCTION("""COMPUTED_VALUE"""),0.0)</f>
        <v>0</v>
      </c>
      <c r="BJ127" s="1">
        <f>IFERROR(__xludf.DUMMYFUNCTION("""COMPUTED_VALUE"""),0.0)</f>
        <v>0</v>
      </c>
      <c r="BK127" s="1">
        <f>IFERROR(__xludf.DUMMYFUNCTION("""COMPUTED_VALUE"""),0.0)</f>
        <v>0</v>
      </c>
      <c r="BL127" s="1">
        <f>IFERROR(__xludf.DUMMYFUNCTION("""COMPUTED_VALUE"""),0.0)</f>
        <v>0</v>
      </c>
      <c r="BM127" s="1">
        <f>IFERROR(__xludf.DUMMYFUNCTION("""COMPUTED_VALUE"""),0.0)</f>
        <v>0</v>
      </c>
      <c r="BO127" s="52">
        <f t="shared" si="2"/>
        <v>0</v>
      </c>
      <c r="BP127" s="1">
        <f t="shared" si="3"/>
        <v>0</v>
      </c>
      <c r="BQ127" s="1">
        <f t="shared" si="4"/>
        <v>4</v>
      </c>
      <c r="BR127" s="54">
        <f t="shared" si="5"/>
        <v>4</v>
      </c>
      <c r="BS127" s="1">
        <f>IFS(N127="W", 'Round Bonuses'!$C$13, N127="X", 'Round Bonuses'!$C$12, M127="X", 'Round Bonuses'!$C$11, L127="X", 'Round Bonuses'!$C$10, K127="X", 'Round Bonuses'!$C$9, J127="X", 'Round Bonuses'!$C$8, I127="X", 'Round Bonuses'!$C$7, H127="X", 'Round Bonuses'!$C$6, G127="X", 'Round Bonuses'!$C$5, F127="X", 'Round Bonuses'!$C$4, E127="X", 'Round Bonuses'!$C$3, D127="X", 'Round Bonuses'!$C$3, TRUE, 0)</f>
        <v>0</v>
      </c>
      <c r="BT127" s="1">
        <f>IF(not(counta(D127:J127)), IFS(AI127="W", 'Round Bonuses'!$F$14, AI127="X", 'Round Bonuses'!$F$13, AH127="X", 'Round Bonuses'!$F$12, AG127="X", 'Round Bonuses'!$F$11, AF127="X", 'Round Bonuses'!$F$10, AE127="X", 'Round Bonuses'!$F$9, AD127="X", 'Round Bonuses'!$F$8, AC127="X", 'Round Bonuses'!$F$7, AB127="X", 'Round Bonuses'!$F$6, TRUE, 0), IF(AA127="X",'Round Bonuses'!$E$7, 0) +IF(AB127="X", 'Round Bonuses'!$E$6, 0)+if(AC127="X",'Round Bonuses'!$E$7, 0)+IF(AD127="X", 'Round Bonuses'!$E$8, 0)+IFS(AI127="W", 'Round Bonuses'!$G$14, AI127="X", 'Round Bonuses'!$G$13, AH127="X", 'Round Bonuses'!$G$12, AG127="X", 'Round Bonuses'!$G$11, AF127="X", 'Round Bonuses'!$G$10, AE127="X", 'Round Bonuses'!$G$9, TRUE, 0))</f>
        <v>0</v>
      </c>
      <c r="BU127" s="1">
        <f>IF(AND(not(counta(D127:I127)),not(counta(AB127:AD127))), IFS(BC127="W", 'Round Bonuses'!$J$14, BC127="X", 'Round Bonuses'!$J$13, BB127="X", 'Round Bonuses'!$J$12, BA127="X", 'Round Bonuses'!$J$11, AZ127="X", 'Round Bonuses'!$J$10, AY127="X", 'Round Bonuses'!$J$9, AX127="X", 'Round Bonuses'!$J$8, AW127="X", 'Round Bonuses'!$J$7, AV127="X", 'Round Bonuses'!$J$6, AU127="X", 'Round Bonuses'!$J$5, AT127="X", 'Round Bonuses'!$J$4, TRUE, 0), SWITCH(AS127, "P", 'Round Bonuses'!$I$4,"B", 'Round Bonuses'!$I$5, 0) +IF(AU127="X", 'Round Bonuses'!$I$5, 0)+IF(AV127="X", 'Round Bonuses'!$I$6, 0)+IF(AW127="X", 'Round Bonuses'!$I$7, 0)+IF(AX127="X", 'Round Bonuses'!$I$8, 0)+IFS(BC127="W", 'Round Bonuses'!$K$14, BC127="X", 'Round Bonuses'!$K$13, BB127="X", 'Round Bonuses'!$K$12, BA127="X", 'Round Bonuses'!$K$11, AZ127="X", 'Round Bonuses'!$K$10, AY127="X", 'Round Bonuses'!$K$9, TRUE, 0))</f>
        <v>0.7</v>
      </c>
      <c r="BV127" s="54">
        <f t="shared" si="6"/>
        <v>0.7</v>
      </c>
      <c r="BW127" s="1">
        <f t="shared" si="7"/>
        <v>7.54375</v>
      </c>
      <c r="BX127" s="57">
        <f t="shared" si="8"/>
        <v>2.5859375</v>
      </c>
      <c r="BZ127" s="58" t="str">
        <f t="shared" si="9"/>
        <v>Molde</v>
      </c>
      <c r="CA127" s="1" t="str">
        <f t="shared" si="10"/>
        <v>Norway</v>
      </c>
      <c r="CB127" s="1">
        <f t="shared" si="11"/>
        <v>2.5859375</v>
      </c>
      <c r="CC127" s="1">
        <f t="shared" si="12"/>
        <v>4</v>
      </c>
      <c r="CD127" s="1" t="s">
        <v>574</v>
      </c>
      <c r="CE127" s="1" t="s">
        <v>91</v>
      </c>
      <c r="CF127" s="49">
        <v>2.5225</v>
      </c>
      <c r="CG127" s="1">
        <v>6.0</v>
      </c>
      <c r="CH127" s="1">
        <f t="shared" si="16"/>
        <v>125</v>
      </c>
      <c r="CI127" s="1" t="str">
        <f t="shared" si="13"/>
        <v>Sivasspor</v>
      </c>
      <c r="CJ127" s="49">
        <f t="shared" ref="CJ127:CK127" si="139">CF127</f>
        <v>2.5225</v>
      </c>
      <c r="CK127" s="1">
        <f t="shared" si="139"/>
        <v>6</v>
      </c>
      <c r="CO127" s="1" t="str">
        <f t="shared" si="15"/>
        <v>Turkey</v>
      </c>
    </row>
    <row r="128">
      <c r="A128" s="1" t="str">
        <f>'Strength Coefficients'!AJ127</f>
        <v>Monaco</v>
      </c>
      <c r="B128" s="1">
        <f>'Strength Coefficients'!AK127</f>
        <v>0.93</v>
      </c>
      <c r="C128" s="1" t="str">
        <f>'Strength Coefficients'!AL127</f>
        <v>France</v>
      </c>
      <c r="D128" s="1"/>
      <c r="E128" s="1"/>
      <c r="F128" s="1"/>
      <c r="G128" s="1"/>
      <c r="H128" s="1" t="str">
        <f>IFERROR(__xludf.DUMMYFUNCTION("""COMPUTED_VALUE"""),"X")</f>
        <v>X</v>
      </c>
      <c r="I128" s="1" t="str">
        <f>IFERROR(__xludf.DUMMYFUNCTION("""COMPUTED_VALUE"""),"X")</f>
        <v>X</v>
      </c>
      <c r="J128" s="1"/>
      <c r="K128" s="1"/>
      <c r="L128" s="1"/>
      <c r="M128" s="1"/>
      <c r="N128" s="1"/>
      <c r="O128" s="52">
        <f>IFERROR(__xludf.DUMMYFUNCTION("""COMPUTED_VALUE"""),0.0)</f>
        <v>0</v>
      </c>
      <c r="P128" s="1">
        <f>IFERROR(__xludf.DUMMYFUNCTION("""COMPUTED_VALUE"""),0.0)</f>
        <v>0</v>
      </c>
      <c r="Q128" s="1">
        <f>IFERROR(__xludf.DUMMYFUNCTION("""COMPUTED_VALUE"""),0.0)</f>
        <v>0</v>
      </c>
      <c r="R128" s="1">
        <f>IFERROR(__xludf.DUMMYFUNCTION("""COMPUTED_VALUE"""),0.0)</f>
        <v>0</v>
      </c>
      <c r="S128" s="1">
        <f>IFERROR(__xludf.DUMMYFUNCTION("""COMPUTED_VALUE"""),7.14)</f>
        <v>7.14</v>
      </c>
      <c r="T128" s="1">
        <f>IFERROR(__xludf.DUMMYFUNCTION("""COMPUTED_VALUE"""),2.575)</f>
        <v>2.575</v>
      </c>
      <c r="U128" s="1">
        <f>IFERROR(__xludf.DUMMYFUNCTION("""COMPUTED_VALUE"""),0.0)</f>
        <v>0</v>
      </c>
      <c r="V128" s="1">
        <f>IFERROR(__xludf.DUMMYFUNCTION("""COMPUTED_VALUE"""),0.0)</f>
        <v>0</v>
      </c>
      <c r="W128" s="1">
        <f>IFERROR(__xludf.DUMMYFUNCTION("""COMPUTED_VALUE"""),0.0)</f>
        <v>0</v>
      </c>
      <c r="X128" s="1">
        <f>IFERROR(__xludf.DUMMYFUNCTION("""COMPUTED_VALUE"""),0.0)</f>
        <v>0</v>
      </c>
      <c r="Y128" s="1">
        <f>IFERROR(__xludf.DUMMYFUNCTION("""COMPUTED_VALUE"""),0.0)</f>
        <v>0</v>
      </c>
      <c r="AA128" s="50"/>
      <c r="AB128" s="1"/>
      <c r="AC128" s="1"/>
      <c r="AD128" s="1" t="str">
        <f>IFERROR(__xludf.DUMMYFUNCTION("""COMPUTED_VALUE"""),"X")</f>
        <v>X</v>
      </c>
      <c r="AE128" s="1"/>
      <c r="AF128" s="1" t="str">
        <f>IFERROR(__xludf.DUMMYFUNCTION("""COMPUTED_VALUE"""),"X")</f>
        <v>X</v>
      </c>
      <c r="AG128" s="1"/>
      <c r="AH128" s="1"/>
      <c r="AI128" s="54"/>
      <c r="AJ128" s="1">
        <f>IFERROR(__xludf.DUMMYFUNCTION("""COMPUTED_VALUE"""),0.0)</f>
        <v>0</v>
      </c>
      <c r="AK128" s="1">
        <f>IFERROR(__xludf.DUMMYFUNCTION("""COMPUTED_VALUE"""),0.0)</f>
        <v>0</v>
      </c>
      <c r="AL128" s="1">
        <f>IFERROR(__xludf.DUMMYFUNCTION("""COMPUTED_VALUE"""),16.5375)</f>
        <v>16.5375</v>
      </c>
      <c r="AM128" s="1">
        <f>IFERROR(__xludf.DUMMYFUNCTION("""COMPUTED_VALUE"""),0.0)</f>
        <v>0</v>
      </c>
      <c r="AN128" s="1">
        <f>IFERROR(__xludf.DUMMYFUNCTION("""COMPUTED_VALUE"""),2.4499999999999997)</f>
        <v>2.45</v>
      </c>
      <c r="AO128" s="1">
        <f>IFERROR(__xludf.DUMMYFUNCTION("""COMPUTED_VALUE"""),0.0)</f>
        <v>0</v>
      </c>
      <c r="AP128" s="1">
        <f>IFERROR(__xludf.DUMMYFUNCTION("""COMPUTED_VALUE"""),0.0)</f>
        <v>0</v>
      </c>
      <c r="AQ128" s="1">
        <f>IFERROR(__xludf.DUMMYFUNCTION("""COMPUTED_VALUE"""),0.0)</f>
        <v>0</v>
      </c>
      <c r="AT128" s="1"/>
      <c r="AU128" s="1"/>
      <c r="AV128" s="1"/>
      <c r="AW128" s="1"/>
      <c r="AX128" s="1"/>
      <c r="AY128" s="1"/>
      <c r="AZ128" s="1"/>
      <c r="BA128" s="1"/>
      <c r="BB128" s="1"/>
      <c r="BC128" s="54"/>
      <c r="BD128" s="1">
        <f>IFERROR(__xludf.DUMMYFUNCTION("""COMPUTED_VALUE"""),0.0)</f>
        <v>0</v>
      </c>
      <c r="BE128" s="1">
        <f>IFERROR(__xludf.DUMMYFUNCTION("""COMPUTED_VALUE"""),0.0)</f>
        <v>0</v>
      </c>
      <c r="BF128" s="1">
        <f>IFERROR(__xludf.DUMMYFUNCTION("""COMPUTED_VALUE"""),0.0)</f>
        <v>0</v>
      </c>
      <c r="BG128" s="1">
        <f>IFERROR(__xludf.DUMMYFUNCTION("""COMPUTED_VALUE"""),0.0)</f>
        <v>0</v>
      </c>
      <c r="BH128" s="1">
        <f>IFERROR(__xludf.DUMMYFUNCTION("""COMPUTED_VALUE"""),0.0)</f>
        <v>0</v>
      </c>
      <c r="BI128" s="1">
        <f>IFERROR(__xludf.DUMMYFUNCTION("""COMPUTED_VALUE"""),0.0)</f>
        <v>0</v>
      </c>
      <c r="BJ128" s="1">
        <f>IFERROR(__xludf.DUMMYFUNCTION("""COMPUTED_VALUE"""),0.0)</f>
        <v>0</v>
      </c>
      <c r="BK128" s="1">
        <f>IFERROR(__xludf.DUMMYFUNCTION("""COMPUTED_VALUE"""),0.0)</f>
        <v>0</v>
      </c>
      <c r="BL128" s="1">
        <f>IFERROR(__xludf.DUMMYFUNCTION("""COMPUTED_VALUE"""),0.0)</f>
        <v>0</v>
      </c>
      <c r="BM128" s="1">
        <f>IFERROR(__xludf.DUMMYFUNCTION("""COMPUTED_VALUE"""),0.0)</f>
        <v>0</v>
      </c>
      <c r="BO128" s="52">
        <f t="shared" si="2"/>
        <v>4</v>
      </c>
      <c r="BP128" s="1">
        <f t="shared" si="3"/>
        <v>8</v>
      </c>
      <c r="BQ128" s="1">
        <f t="shared" si="4"/>
        <v>0</v>
      </c>
      <c r="BR128" s="54">
        <f t="shared" si="5"/>
        <v>12</v>
      </c>
      <c r="BS128" s="1">
        <f>IFS(N128="W", 'Round Bonuses'!$C$13, N128="X", 'Round Bonuses'!$C$12, M128="X", 'Round Bonuses'!$C$11, L128="X", 'Round Bonuses'!$C$10, K128="X", 'Round Bonuses'!$C$9, J128="X", 'Round Bonuses'!$C$8, I128="X", 'Round Bonuses'!$C$7, H128="X", 'Round Bonuses'!$C$6, G128="X", 'Round Bonuses'!$C$5, F128="X", 'Round Bonuses'!$C$4, E128="X", 'Round Bonuses'!$C$3, D128="X", 'Round Bonuses'!$C$3, TRUE, 0)</f>
        <v>3.6</v>
      </c>
      <c r="BT128" s="1">
        <f>IF(not(counta(D128:J128)), IFS(AI128="W", 'Round Bonuses'!$F$14, AI128="X", 'Round Bonuses'!$F$13, AH128="X", 'Round Bonuses'!$F$12, AG128="X", 'Round Bonuses'!$F$11, AF128="X", 'Round Bonuses'!$F$10, AE128="X", 'Round Bonuses'!$F$9, AD128="X", 'Round Bonuses'!$F$8, AC128="X", 'Round Bonuses'!$F$7, AB128="X", 'Round Bonuses'!$F$6, TRUE, 0), IF(AA128="X",'Round Bonuses'!$E$7, 0) +IF(AB128="X", 'Round Bonuses'!$E$6, 0)+if(AC128="X",'Round Bonuses'!$E$7, 0)+IF(AD128="X", 'Round Bonuses'!$E$8, 0)+IFS(AI128="W", 'Round Bonuses'!$G$14, AI128="X", 'Round Bonuses'!$G$13, AH128="X", 'Round Bonuses'!$G$12, AG128="X", 'Round Bonuses'!$G$11, AF128="X", 'Round Bonuses'!$G$10, AE128="X", 'Round Bonuses'!$G$9, TRUE, 0))</f>
        <v>4.05</v>
      </c>
      <c r="BU128" s="1">
        <f>IF(AND(not(counta(D128:I128)),not(counta(AB128:AD128))), IFS(BC128="W", 'Round Bonuses'!$J$14, BC128="X", 'Round Bonuses'!$J$13, BB128="X", 'Round Bonuses'!$J$12, BA128="X", 'Round Bonuses'!$J$11, AZ128="X", 'Round Bonuses'!$J$10, AY128="X", 'Round Bonuses'!$J$9, AX128="X", 'Round Bonuses'!$J$8, AW128="X", 'Round Bonuses'!$J$7, AV128="X", 'Round Bonuses'!$J$6, AU128="X", 'Round Bonuses'!$J$5, AT128="X", 'Round Bonuses'!$J$4, TRUE, 0), SWITCH(AS128, "P", 'Round Bonuses'!$I$4,"B", 'Round Bonuses'!$I$5, 0) +IF(AU128="X", 'Round Bonuses'!$I$5, 0)+IF(AV128="X", 'Round Bonuses'!$I$6, 0)+IF(AW128="X", 'Round Bonuses'!$I$7, 0)+IF(AX128="X", 'Round Bonuses'!$I$8, 0)+IFS(BC128="W", 'Round Bonuses'!$K$14, BC128="X", 'Round Bonuses'!$K$13, BB128="X", 'Round Bonuses'!$K$12, BA128="X", 'Round Bonuses'!$K$11, AZ128="X", 'Round Bonuses'!$K$10, AY128="X", 'Round Bonuses'!$K$9, TRUE, 0))</f>
        <v>0</v>
      </c>
      <c r="BV128" s="54">
        <f t="shared" si="6"/>
        <v>7.65</v>
      </c>
      <c r="BW128" s="1">
        <f t="shared" si="7"/>
        <v>28.7025</v>
      </c>
      <c r="BX128" s="57">
        <f t="shared" si="8"/>
        <v>10.041875</v>
      </c>
      <c r="BZ128" s="58" t="str">
        <f t="shared" si="9"/>
        <v>Monaco</v>
      </c>
      <c r="CA128" s="1" t="str">
        <f t="shared" si="10"/>
        <v>France</v>
      </c>
      <c r="CB128" s="1">
        <f t="shared" si="11"/>
        <v>10.041875</v>
      </c>
      <c r="CC128" s="1">
        <f t="shared" si="12"/>
        <v>12</v>
      </c>
      <c r="CD128" s="1" t="s">
        <v>324</v>
      </c>
      <c r="CE128" s="1" t="s">
        <v>107</v>
      </c>
      <c r="CF128" s="49">
        <v>2.50625</v>
      </c>
      <c r="CG128" s="1">
        <v>5.0</v>
      </c>
      <c r="CH128" s="1">
        <f t="shared" si="16"/>
        <v>126</v>
      </c>
      <c r="CI128" s="1" t="str">
        <f t="shared" si="13"/>
        <v>HB Tórshavn</v>
      </c>
      <c r="CJ128" s="49">
        <f t="shared" ref="CJ128:CK128" si="140">CF128</f>
        <v>2.50625</v>
      </c>
      <c r="CK128" s="1">
        <f t="shared" si="140"/>
        <v>5</v>
      </c>
      <c r="CO128" s="1" t="str">
        <f t="shared" si="15"/>
        <v>Faroe Islands</v>
      </c>
    </row>
    <row r="129">
      <c r="A129" s="1" t="str">
        <f>'Strength Coefficients'!AJ128</f>
        <v>Mons Calpe</v>
      </c>
      <c r="B129" s="1">
        <f>'Strength Coefficients'!AK128</f>
        <v>0.48</v>
      </c>
      <c r="C129" s="1" t="str">
        <f>'Strength Coefficients'!AL128</f>
        <v>Gibraltar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52">
        <f>IFERROR(__xludf.DUMMYFUNCTION("""COMPUTED_VALUE"""),0.0)</f>
        <v>0</v>
      </c>
      <c r="P129" s="1">
        <f>IFERROR(__xludf.DUMMYFUNCTION("""COMPUTED_VALUE"""),0.0)</f>
        <v>0</v>
      </c>
      <c r="Q129" s="1">
        <f>IFERROR(__xludf.DUMMYFUNCTION("""COMPUTED_VALUE"""),0.0)</f>
        <v>0</v>
      </c>
      <c r="R129" s="1">
        <f>IFERROR(__xludf.DUMMYFUNCTION("""COMPUTED_VALUE"""),0.0)</f>
        <v>0</v>
      </c>
      <c r="S129" s="1">
        <f>IFERROR(__xludf.DUMMYFUNCTION("""COMPUTED_VALUE"""),0.0)</f>
        <v>0</v>
      </c>
      <c r="T129" s="1">
        <f>IFERROR(__xludf.DUMMYFUNCTION("""COMPUTED_VALUE"""),0.0)</f>
        <v>0</v>
      </c>
      <c r="U129" s="1">
        <f>IFERROR(__xludf.DUMMYFUNCTION("""COMPUTED_VALUE"""),0.0)</f>
        <v>0</v>
      </c>
      <c r="V129" s="1">
        <f>IFERROR(__xludf.DUMMYFUNCTION("""COMPUTED_VALUE"""),0.0)</f>
        <v>0</v>
      </c>
      <c r="W129" s="1">
        <f>IFERROR(__xludf.DUMMYFUNCTION("""COMPUTED_VALUE"""),0.0)</f>
        <v>0</v>
      </c>
      <c r="X129" s="1">
        <f>IFERROR(__xludf.DUMMYFUNCTION("""COMPUTED_VALUE"""),0.0)</f>
        <v>0</v>
      </c>
      <c r="Y129" s="1">
        <f>IFERROR(__xludf.DUMMYFUNCTION("""COMPUTED_VALUE"""),0.0)</f>
        <v>0</v>
      </c>
      <c r="AA129" s="50"/>
      <c r="AB129" s="1"/>
      <c r="AC129" s="1"/>
      <c r="AD129" s="1"/>
      <c r="AE129" s="1"/>
      <c r="AF129" s="1"/>
      <c r="AG129" s="1"/>
      <c r="AH129" s="1"/>
      <c r="AI129" s="54"/>
      <c r="AJ129" s="1">
        <f>IFERROR(__xludf.DUMMYFUNCTION("""COMPUTED_VALUE"""),0.0)</f>
        <v>0</v>
      </c>
      <c r="AK129" s="1">
        <f>IFERROR(__xludf.DUMMYFUNCTION("""COMPUTED_VALUE"""),0.0)</f>
        <v>0</v>
      </c>
      <c r="AL129" s="1">
        <f>IFERROR(__xludf.DUMMYFUNCTION("""COMPUTED_VALUE"""),0.0)</f>
        <v>0</v>
      </c>
      <c r="AM129" s="1">
        <f>IFERROR(__xludf.DUMMYFUNCTION("""COMPUTED_VALUE"""),0.0)</f>
        <v>0</v>
      </c>
      <c r="AN129" s="1">
        <f>IFERROR(__xludf.DUMMYFUNCTION("""COMPUTED_VALUE"""),0.0)</f>
        <v>0</v>
      </c>
      <c r="AO129" s="1">
        <f>IFERROR(__xludf.DUMMYFUNCTION("""COMPUTED_VALUE"""),0.0)</f>
        <v>0</v>
      </c>
      <c r="AP129" s="1">
        <f>IFERROR(__xludf.DUMMYFUNCTION("""COMPUTED_VALUE"""),0.0)</f>
        <v>0</v>
      </c>
      <c r="AQ129" s="1">
        <f>IFERROR(__xludf.DUMMYFUNCTION("""COMPUTED_VALUE"""),0.0)</f>
        <v>0</v>
      </c>
      <c r="AT129" s="1" t="str">
        <f>IFERROR(__xludf.DUMMYFUNCTION("""COMPUTED_VALUE"""),"X")</f>
        <v>X</v>
      </c>
      <c r="AU129" s="1"/>
      <c r="AV129" s="1"/>
      <c r="AW129" s="1"/>
      <c r="AX129" s="1"/>
      <c r="AY129" s="1"/>
      <c r="AZ129" s="1"/>
      <c r="BA129" s="1"/>
      <c r="BB129" s="1"/>
      <c r="BC129" s="54"/>
      <c r="BD129" s="1">
        <f>IFERROR(__xludf.DUMMYFUNCTION("""COMPUTED_VALUE"""),0.8199999999999998)</f>
        <v>0.82</v>
      </c>
      <c r="BE129" s="1">
        <f>IFERROR(__xludf.DUMMYFUNCTION("""COMPUTED_VALUE"""),0.0)</f>
        <v>0</v>
      </c>
      <c r="BF129" s="1">
        <f>IFERROR(__xludf.DUMMYFUNCTION("""COMPUTED_VALUE"""),0.0)</f>
        <v>0</v>
      </c>
      <c r="BG129" s="1">
        <f>IFERROR(__xludf.DUMMYFUNCTION("""COMPUTED_VALUE"""),0.0)</f>
        <v>0</v>
      </c>
      <c r="BH129" s="1">
        <f>IFERROR(__xludf.DUMMYFUNCTION("""COMPUTED_VALUE"""),0.0)</f>
        <v>0</v>
      </c>
      <c r="BI129" s="1">
        <f>IFERROR(__xludf.DUMMYFUNCTION("""COMPUTED_VALUE"""),0.0)</f>
        <v>0</v>
      </c>
      <c r="BJ129" s="1">
        <f>IFERROR(__xludf.DUMMYFUNCTION("""COMPUTED_VALUE"""),0.0)</f>
        <v>0</v>
      </c>
      <c r="BK129" s="1">
        <f>IFERROR(__xludf.DUMMYFUNCTION("""COMPUTED_VALUE"""),0.0)</f>
        <v>0</v>
      </c>
      <c r="BL129" s="1">
        <f>IFERROR(__xludf.DUMMYFUNCTION("""COMPUTED_VALUE"""),0.0)</f>
        <v>0</v>
      </c>
      <c r="BM129" s="1">
        <f>IFERROR(__xludf.DUMMYFUNCTION("""COMPUTED_VALUE"""),0.0)</f>
        <v>0</v>
      </c>
      <c r="BO129" s="52">
        <f t="shared" si="2"/>
        <v>0</v>
      </c>
      <c r="BP129" s="1">
        <f t="shared" si="3"/>
        <v>0</v>
      </c>
      <c r="BQ129" s="1">
        <f t="shared" si="4"/>
        <v>2</v>
      </c>
      <c r="BR129" s="54">
        <f t="shared" si="5"/>
        <v>2</v>
      </c>
      <c r="BS129" s="1">
        <f>IFS(N129="W", 'Round Bonuses'!$C$13, N129="X", 'Round Bonuses'!$C$12, M129="X", 'Round Bonuses'!$C$11, L129="X", 'Round Bonuses'!$C$10, K129="X", 'Round Bonuses'!$C$9, J129="X", 'Round Bonuses'!$C$8, I129="X", 'Round Bonuses'!$C$7, H129="X", 'Round Bonuses'!$C$6, G129="X", 'Round Bonuses'!$C$5, F129="X", 'Round Bonuses'!$C$4, E129="X", 'Round Bonuses'!$C$3, D129="X", 'Round Bonuses'!$C$3, TRUE, 0)</f>
        <v>0</v>
      </c>
      <c r="BT129" s="1">
        <f>IF(not(counta(D129:J129)), IFS(AI129="W", 'Round Bonuses'!$F$14, AI129="X", 'Round Bonuses'!$F$13, AH129="X", 'Round Bonuses'!$F$12, AG129="X", 'Round Bonuses'!$F$11, AF129="X", 'Round Bonuses'!$F$10, AE129="X", 'Round Bonuses'!$F$9, AD129="X", 'Round Bonuses'!$F$8, AC129="X", 'Round Bonuses'!$F$7, AB129="X", 'Round Bonuses'!$F$6, TRUE, 0), IF(AA129="X",'Round Bonuses'!$E$7, 0) +IF(AB129="X", 'Round Bonuses'!$E$6, 0)+if(AC129="X",'Round Bonuses'!$E$7, 0)+IF(AD129="X", 'Round Bonuses'!$E$8, 0)+IFS(AI129="W", 'Round Bonuses'!$G$14, AI129="X", 'Round Bonuses'!$G$13, AH129="X", 'Round Bonuses'!$G$12, AG129="X", 'Round Bonuses'!$G$11, AF129="X", 'Round Bonuses'!$G$10, AE129="X", 'Round Bonuses'!$G$9, TRUE, 0))</f>
        <v>0</v>
      </c>
      <c r="BU129" s="1">
        <f>IF(AND(not(counta(D129:I129)),not(counta(AB129:AD129))), IFS(BC129="W", 'Round Bonuses'!$J$14, BC129="X", 'Round Bonuses'!$J$13, BB129="X", 'Round Bonuses'!$J$12, BA129="X", 'Round Bonuses'!$J$11, AZ129="X", 'Round Bonuses'!$J$10, AY129="X", 'Round Bonuses'!$J$9, AX129="X", 'Round Bonuses'!$J$8, AW129="X", 'Round Bonuses'!$J$7, AV129="X", 'Round Bonuses'!$J$6, AU129="X", 'Round Bonuses'!$J$5, AT129="X", 'Round Bonuses'!$J$4, TRUE, 0), SWITCH(AS129, "P", 'Round Bonuses'!$I$4,"B", 'Round Bonuses'!$I$5, 0) +IF(AU129="X", 'Round Bonuses'!$I$5, 0)+IF(AV129="X", 'Round Bonuses'!$I$6, 0)+IF(AW129="X", 'Round Bonuses'!$I$7, 0)+IF(AX129="X", 'Round Bonuses'!$I$8, 0)+IFS(BC129="W", 'Round Bonuses'!$K$14, BC129="X", 'Round Bonuses'!$K$13, BB129="X", 'Round Bonuses'!$K$12, BA129="X", 'Round Bonuses'!$K$11, AZ129="X", 'Round Bonuses'!$K$10, AY129="X", 'Round Bonuses'!$K$9, TRUE, 0))</f>
        <v>0.2</v>
      </c>
      <c r="BV129" s="54">
        <f t="shared" si="6"/>
        <v>0.2</v>
      </c>
      <c r="BW129" s="1">
        <f t="shared" si="7"/>
        <v>0.82</v>
      </c>
      <c r="BX129" s="57">
        <f t="shared" si="8"/>
        <v>0.61</v>
      </c>
      <c r="BZ129" s="58" t="str">
        <f t="shared" si="9"/>
        <v>Mons Calpe</v>
      </c>
      <c r="CA129" s="1" t="str">
        <f t="shared" si="10"/>
        <v>Gibraltar</v>
      </c>
      <c r="CB129" s="1">
        <f t="shared" si="11"/>
        <v>0.61</v>
      </c>
      <c r="CC129" s="1">
        <f t="shared" si="12"/>
        <v>2</v>
      </c>
      <c r="CD129" s="1" t="s">
        <v>579</v>
      </c>
      <c r="CE129" s="1" t="s">
        <v>138</v>
      </c>
      <c r="CF129" s="49">
        <v>2.480625</v>
      </c>
      <c r="CG129" s="1">
        <v>4.0</v>
      </c>
      <c r="CH129" s="1">
        <f t="shared" si="16"/>
        <v>127</v>
      </c>
      <c r="CI129" s="1" t="str">
        <f t="shared" si="13"/>
        <v>Vojvodina</v>
      </c>
      <c r="CJ129" s="49">
        <f t="shared" ref="CJ129:CK129" si="141">CF129</f>
        <v>2.480625</v>
      </c>
      <c r="CK129" s="1">
        <f t="shared" si="141"/>
        <v>4</v>
      </c>
      <c r="CO129" s="1" t="str">
        <f t="shared" si="15"/>
        <v>Serbia</v>
      </c>
    </row>
    <row r="130">
      <c r="A130" s="1" t="str">
        <f>'Strength Coefficients'!AJ129</f>
        <v>Mosta</v>
      </c>
      <c r="B130" s="1">
        <f>'Strength Coefficients'!AK129</f>
        <v>0.5</v>
      </c>
      <c r="C130" s="1" t="str">
        <f>'Strength Coefficients'!AL129</f>
        <v>Malta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52">
        <f>IFERROR(__xludf.DUMMYFUNCTION("""COMPUTED_VALUE"""),0.0)</f>
        <v>0</v>
      </c>
      <c r="P130" s="1">
        <f>IFERROR(__xludf.DUMMYFUNCTION("""COMPUTED_VALUE"""),0.0)</f>
        <v>0</v>
      </c>
      <c r="Q130" s="1">
        <f>IFERROR(__xludf.DUMMYFUNCTION("""COMPUTED_VALUE"""),0.0)</f>
        <v>0</v>
      </c>
      <c r="R130" s="1">
        <f>IFERROR(__xludf.DUMMYFUNCTION("""COMPUTED_VALUE"""),0.0)</f>
        <v>0</v>
      </c>
      <c r="S130" s="1">
        <f>IFERROR(__xludf.DUMMYFUNCTION("""COMPUTED_VALUE"""),0.0)</f>
        <v>0</v>
      </c>
      <c r="T130" s="1">
        <f>IFERROR(__xludf.DUMMYFUNCTION("""COMPUTED_VALUE"""),0.0)</f>
        <v>0</v>
      </c>
      <c r="U130" s="1">
        <f>IFERROR(__xludf.DUMMYFUNCTION("""COMPUTED_VALUE"""),0.0)</f>
        <v>0</v>
      </c>
      <c r="V130" s="1">
        <f>IFERROR(__xludf.DUMMYFUNCTION("""COMPUTED_VALUE"""),0.0)</f>
        <v>0</v>
      </c>
      <c r="W130" s="1">
        <f>IFERROR(__xludf.DUMMYFUNCTION("""COMPUTED_VALUE"""),0.0)</f>
        <v>0</v>
      </c>
      <c r="X130" s="1">
        <f>IFERROR(__xludf.DUMMYFUNCTION("""COMPUTED_VALUE"""),0.0)</f>
        <v>0</v>
      </c>
      <c r="Y130" s="1">
        <f>IFERROR(__xludf.DUMMYFUNCTION("""COMPUTED_VALUE"""),0.0)</f>
        <v>0</v>
      </c>
      <c r="AA130" s="50"/>
      <c r="AB130" s="1"/>
      <c r="AC130" s="1"/>
      <c r="AD130" s="1"/>
      <c r="AE130" s="1"/>
      <c r="AF130" s="1"/>
      <c r="AG130" s="1"/>
      <c r="AH130" s="1"/>
      <c r="AI130" s="54"/>
      <c r="AJ130" s="1">
        <f>IFERROR(__xludf.DUMMYFUNCTION("""COMPUTED_VALUE"""),0.0)</f>
        <v>0</v>
      </c>
      <c r="AK130" s="1">
        <f>IFERROR(__xludf.DUMMYFUNCTION("""COMPUTED_VALUE"""),0.0)</f>
        <v>0</v>
      </c>
      <c r="AL130" s="1">
        <f>IFERROR(__xludf.DUMMYFUNCTION("""COMPUTED_VALUE"""),0.0)</f>
        <v>0</v>
      </c>
      <c r="AM130" s="1">
        <f>IFERROR(__xludf.DUMMYFUNCTION("""COMPUTED_VALUE"""),0.0)</f>
        <v>0</v>
      </c>
      <c r="AN130" s="1">
        <f>IFERROR(__xludf.DUMMYFUNCTION("""COMPUTED_VALUE"""),0.0)</f>
        <v>0</v>
      </c>
      <c r="AO130" s="1">
        <f>IFERROR(__xludf.DUMMYFUNCTION("""COMPUTED_VALUE"""),0.0)</f>
        <v>0</v>
      </c>
      <c r="AP130" s="1">
        <f>IFERROR(__xludf.DUMMYFUNCTION("""COMPUTED_VALUE"""),0.0)</f>
        <v>0</v>
      </c>
      <c r="AQ130" s="1">
        <f>IFERROR(__xludf.DUMMYFUNCTION("""COMPUTED_VALUE"""),0.0)</f>
        <v>0</v>
      </c>
      <c r="AT130" s="1" t="str">
        <f>IFERROR(__xludf.DUMMYFUNCTION("""COMPUTED_VALUE"""),"X")</f>
        <v>X</v>
      </c>
      <c r="AU130" s="1"/>
      <c r="AV130" s="1"/>
      <c r="AW130" s="1"/>
      <c r="AX130" s="1"/>
      <c r="AY130" s="1"/>
      <c r="AZ130" s="1"/>
      <c r="BA130" s="1"/>
      <c r="BB130" s="1"/>
      <c r="BC130" s="54"/>
      <c r="BD130" s="1">
        <f>IFERROR(__xludf.DUMMYFUNCTION("""COMPUTED_VALUE"""),3.2349999999999994)</f>
        <v>3.235</v>
      </c>
      <c r="BE130" s="1">
        <f>IFERROR(__xludf.DUMMYFUNCTION("""COMPUTED_VALUE"""),0.0)</f>
        <v>0</v>
      </c>
      <c r="BF130" s="1">
        <f>IFERROR(__xludf.DUMMYFUNCTION("""COMPUTED_VALUE"""),0.0)</f>
        <v>0</v>
      </c>
      <c r="BG130" s="1">
        <f>IFERROR(__xludf.DUMMYFUNCTION("""COMPUTED_VALUE"""),0.0)</f>
        <v>0</v>
      </c>
      <c r="BH130" s="1">
        <f>IFERROR(__xludf.DUMMYFUNCTION("""COMPUTED_VALUE"""),0.0)</f>
        <v>0</v>
      </c>
      <c r="BI130" s="1">
        <f>IFERROR(__xludf.DUMMYFUNCTION("""COMPUTED_VALUE"""),0.0)</f>
        <v>0</v>
      </c>
      <c r="BJ130" s="1">
        <f>IFERROR(__xludf.DUMMYFUNCTION("""COMPUTED_VALUE"""),0.0)</f>
        <v>0</v>
      </c>
      <c r="BK130" s="1">
        <f>IFERROR(__xludf.DUMMYFUNCTION("""COMPUTED_VALUE"""),0.0)</f>
        <v>0</v>
      </c>
      <c r="BL130" s="1">
        <f>IFERROR(__xludf.DUMMYFUNCTION("""COMPUTED_VALUE"""),0.0)</f>
        <v>0</v>
      </c>
      <c r="BM130" s="1">
        <f>IFERROR(__xludf.DUMMYFUNCTION("""COMPUTED_VALUE"""),0.0)</f>
        <v>0</v>
      </c>
      <c r="BO130" s="52">
        <f t="shared" si="2"/>
        <v>0</v>
      </c>
      <c r="BP130" s="1">
        <f t="shared" si="3"/>
        <v>0</v>
      </c>
      <c r="BQ130" s="1">
        <f t="shared" si="4"/>
        <v>2</v>
      </c>
      <c r="BR130" s="54">
        <f t="shared" si="5"/>
        <v>2</v>
      </c>
      <c r="BS130" s="1">
        <f>IFS(N130="W", 'Round Bonuses'!$C$13, N130="X", 'Round Bonuses'!$C$12, M130="X", 'Round Bonuses'!$C$11, L130="X", 'Round Bonuses'!$C$10, K130="X", 'Round Bonuses'!$C$9, J130="X", 'Round Bonuses'!$C$8, I130="X", 'Round Bonuses'!$C$7, H130="X", 'Round Bonuses'!$C$6, G130="X", 'Round Bonuses'!$C$5, F130="X", 'Round Bonuses'!$C$4, E130="X", 'Round Bonuses'!$C$3, D130="X", 'Round Bonuses'!$C$3, TRUE, 0)</f>
        <v>0</v>
      </c>
      <c r="BT130" s="1">
        <f>IF(not(counta(D130:J130)), IFS(AI130="W", 'Round Bonuses'!$F$14, AI130="X", 'Round Bonuses'!$F$13, AH130="X", 'Round Bonuses'!$F$12, AG130="X", 'Round Bonuses'!$F$11, AF130="X", 'Round Bonuses'!$F$10, AE130="X", 'Round Bonuses'!$F$9, AD130="X", 'Round Bonuses'!$F$8, AC130="X", 'Round Bonuses'!$F$7, AB130="X", 'Round Bonuses'!$F$6, TRUE, 0), IF(AA130="X",'Round Bonuses'!$E$7, 0) +IF(AB130="X", 'Round Bonuses'!$E$6, 0)+if(AC130="X",'Round Bonuses'!$E$7, 0)+IF(AD130="X", 'Round Bonuses'!$E$8, 0)+IFS(AI130="W", 'Round Bonuses'!$G$14, AI130="X", 'Round Bonuses'!$G$13, AH130="X", 'Round Bonuses'!$G$12, AG130="X", 'Round Bonuses'!$G$11, AF130="X", 'Round Bonuses'!$G$10, AE130="X", 'Round Bonuses'!$G$9, TRUE, 0))</f>
        <v>0</v>
      </c>
      <c r="BU130" s="1">
        <f>IF(AND(not(counta(D130:I130)),not(counta(AB130:AD130))), IFS(BC130="W", 'Round Bonuses'!$J$14, BC130="X", 'Round Bonuses'!$J$13, BB130="X", 'Round Bonuses'!$J$12, BA130="X", 'Round Bonuses'!$J$11, AZ130="X", 'Round Bonuses'!$J$10, AY130="X", 'Round Bonuses'!$J$9, AX130="X", 'Round Bonuses'!$J$8, AW130="X", 'Round Bonuses'!$J$7, AV130="X", 'Round Bonuses'!$J$6, AU130="X", 'Round Bonuses'!$J$5, AT130="X", 'Round Bonuses'!$J$4, TRUE, 0), SWITCH(AS130, "P", 'Round Bonuses'!$I$4,"B", 'Round Bonuses'!$I$5, 0) +IF(AU130="X", 'Round Bonuses'!$I$5, 0)+IF(AV130="X", 'Round Bonuses'!$I$6, 0)+IF(AW130="X", 'Round Bonuses'!$I$7, 0)+IF(AX130="X", 'Round Bonuses'!$I$8, 0)+IFS(BC130="W", 'Round Bonuses'!$K$14, BC130="X", 'Round Bonuses'!$K$13, BB130="X", 'Round Bonuses'!$K$12, BA130="X", 'Round Bonuses'!$K$11, AZ130="X", 'Round Bonuses'!$K$10, AY130="X", 'Round Bonuses'!$K$9, TRUE, 0))</f>
        <v>0.2</v>
      </c>
      <c r="BV130" s="54">
        <f t="shared" si="6"/>
        <v>0.2</v>
      </c>
      <c r="BW130" s="1">
        <f t="shared" si="7"/>
        <v>3.235</v>
      </c>
      <c r="BX130" s="57">
        <f t="shared" si="8"/>
        <v>1.8175</v>
      </c>
      <c r="BZ130" s="58" t="str">
        <f t="shared" si="9"/>
        <v>Mosta</v>
      </c>
      <c r="CA130" s="1" t="str">
        <f t="shared" si="10"/>
        <v>Malta</v>
      </c>
      <c r="CB130" s="1">
        <f t="shared" si="11"/>
        <v>1.8175</v>
      </c>
      <c r="CC130" s="1">
        <f t="shared" si="12"/>
        <v>2</v>
      </c>
      <c r="CD130" s="1" t="s">
        <v>248</v>
      </c>
      <c r="CE130" s="1" t="s">
        <v>77</v>
      </c>
      <c r="CF130" s="49">
        <v>2.4665625</v>
      </c>
      <c r="CG130" s="1">
        <v>4.0</v>
      </c>
      <c r="CH130" s="1">
        <f t="shared" si="16"/>
        <v>128</v>
      </c>
      <c r="CI130" s="1" t="str">
        <f t="shared" si="13"/>
        <v>Osijek</v>
      </c>
      <c r="CJ130" s="49">
        <f t="shared" ref="CJ130:CK130" si="142">CF130</f>
        <v>2.4665625</v>
      </c>
      <c r="CK130" s="1">
        <f t="shared" si="142"/>
        <v>4</v>
      </c>
      <c r="CO130" s="1" t="str">
        <f t="shared" si="15"/>
        <v>Croatia</v>
      </c>
    </row>
    <row r="131">
      <c r="A131" s="1" t="str">
        <f>'Strength Coefficients'!AJ130</f>
        <v>Mura</v>
      </c>
      <c r="B131" s="1">
        <f>'Strength Coefficients'!AK130</f>
        <v>0.68</v>
      </c>
      <c r="C131" s="1" t="str">
        <f>'Strength Coefficients'!AL130</f>
        <v>Slovenia</v>
      </c>
      <c r="D131" s="1"/>
      <c r="E131" s="1"/>
      <c r="F131" s="1" t="str">
        <f>IFERROR(__xludf.DUMMYFUNCTION("""COMPUTED_VALUE"""),"X")</f>
        <v>X</v>
      </c>
      <c r="G131" s="1" t="str">
        <f>IFERROR(__xludf.DUMMYFUNCTION("""COMPUTED_VALUE"""),"X")</f>
        <v>X</v>
      </c>
      <c r="H131" s="1"/>
      <c r="I131" s="1"/>
      <c r="J131" s="1"/>
      <c r="K131" s="1"/>
      <c r="L131" s="1"/>
      <c r="M131" s="1"/>
      <c r="N131" s="1"/>
      <c r="O131" s="52">
        <f>IFERROR(__xludf.DUMMYFUNCTION("""COMPUTED_VALUE"""),0.0)</f>
        <v>0</v>
      </c>
      <c r="P131" s="1">
        <f>IFERROR(__xludf.DUMMYFUNCTION("""COMPUTED_VALUE"""),0.0)</f>
        <v>0</v>
      </c>
      <c r="Q131" s="1">
        <f>IFERROR(__xludf.DUMMYFUNCTION("""COMPUTED_VALUE"""),5.3375)</f>
        <v>5.3375</v>
      </c>
      <c r="R131" s="1">
        <f>IFERROR(__xludf.DUMMYFUNCTION("""COMPUTED_VALUE"""),1.94)</f>
        <v>1.94</v>
      </c>
      <c r="S131" s="1">
        <f>IFERROR(__xludf.DUMMYFUNCTION("""COMPUTED_VALUE"""),0.0)</f>
        <v>0</v>
      </c>
      <c r="T131" s="1">
        <f>IFERROR(__xludf.DUMMYFUNCTION("""COMPUTED_VALUE"""),0.0)</f>
        <v>0</v>
      </c>
      <c r="U131" s="1">
        <f>IFERROR(__xludf.DUMMYFUNCTION("""COMPUTED_VALUE"""),0.0)</f>
        <v>0</v>
      </c>
      <c r="V131" s="1">
        <f>IFERROR(__xludf.DUMMYFUNCTION("""COMPUTED_VALUE"""),0.0)</f>
        <v>0</v>
      </c>
      <c r="W131" s="1">
        <f>IFERROR(__xludf.DUMMYFUNCTION("""COMPUTED_VALUE"""),0.0)</f>
        <v>0</v>
      </c>
      <c r="X131" s="1">
        <f>IFERROR(__xludf.DUMMYFUNCTION("""COMPUTED_VALUE"""),0.0)</f>
        <v>0</v>
      </c>
      <c r="Y131" s="1">
        <f>IFERROR(__xludf.DUMMYFUNCTION("""COMPUTED_VALUE"""),0.0)</f>
        <v>0</v>
      </c>
      <c r="AA131" s="50"/>
      <c r="AB131" s="1" t="str">
        <f>IFERROR(__xludf.DUMMYFUNCTION("""COMPUTED_VALUE"""),"X")</f>
        <v>X</v>
      </c>
      <c r="AC131" s="1" t="str">
        <f>IFERROR(__xludf.DUMMYFUNCTION("""COMPUTED_VALUE"""),"X")</f>
        <v>X</v>
      </c>
      <c r="AD131" s="1"/>
      <c r="AE131" s="1"/>
      <c r="AF131" s="1"/>
      <c r="AG131" s="1"/>
      <c r="AH131" s="1"/>
      <c r="AI131" s="54"/>
      <c r="AJ131" s="1">
        <f>IFERROR(__xludf.DUMMYFUNCTION("""COMPUTED_VALUE"""),3.9812499999999993)</f>
        <v>3.98125</v>
      </c>
      <c r="AK131" s="1">
        <f>IFERROR(__xludf.DUMMYFUNCTION("""COMPUTED_VALUE"""),1.22)</f>
        <v>1.22</v>
      </c>
      <c r="AL131" s="1">
        <f>IFERROR(__xludf.DUMMYFUNCTION("""COMPUTED_VALUE"""),0.0)</f>
        <v>0</v>
      </c>
      <c r="AM131" s="1">
        <f>IFERROR(__xludf.DUMMYFUNCTION("""COMPUTED_VALUE"""),0.0)</f>
        <v>0</v>
      </c>
      <c r="AN131" s="1">
        <f>IFERROR(__xludf.DUMMYFUNCTION("""COMPUTED_VALUE"""),0.0)</f>
        <v>0</v>
      </c>
      <c r="AO131" s="1">
        <f>IFERROR(__xludf.DUMMYFUNCTION("""COMPUTED_VALUE"""),0.0)</f>
        <v>0</v>
      </c>
      <c r="AP131" s="1">
        <f>IFERROR(__xludf.DUMMYFUNCTION("""COMPUTED_VALUE"""),0.0)</f>
        <v>0</v>
      </c>
      <c r="AQ131" s="1">
        <f>IFERROR(__xludf.DUMMYFUNCTION("""COMPUTED_VALUE"""),0.0)</f>
        <v>0</v>
      </c>
      <c r="AT131" s="1"/>
      <c r="AU131" s="1"/>
      <c r="AV131" s="1"/>
      <c r="AW131" s="1"/>
      <c r="AX131" s="1" t="str">
        <f>IFERROR(__xludf.DUMMYFUNCTION("""COMPUTED_VALUE"""),"X")</f>
        <v>X</v>
      </c>
      <c r="AY131" s="1"/>
      <c r="AZ131" s="1"/>
      <c r="BA131" s="1"/>
      <c r="BB131" s="1"/>
      <c r="BC131" s="54"/>
      <c r="BD131" s="1">
        <f>IFERROR(__xludf.DUMMYFUNCTION("""COMPUTED_VALUE"""),0.0)</f>
        <v>0</v>
      </c>
      <c r="BE131" s="1">
        <f>IFERROR(__xludf.DUMMYFUNCTION("""COMPUTED_VALUE"""),0.0)</f>
        <v>0</v>
      </c>
      <c r="BF131" s="1">
        <f>IFERROR(__xludf.DUMMYFUNCTION("""COMPUTED_VALUE"""),0.0)</f>
        <v>0</v>
      </c>
      <c r="BG131" s="1">
        <f>IFERROR(__xludf.DUMMYFUNCTION("""COMPUTED_VALUE"""),0.0)</f>
        <v>0</v>
      </c>
      <c r="BH131" s="1">
        <f>IFERROR(__xludf.DUMMYFUNCTION("""COMPUTED_VALUE"""),7.005)</f>
        <v>7.005</v>
      </c>
      <c r="BI131" s="1">
        <f>IFERROR(__xludf.DUMMYFUNCTION("""COMPUTED_VALUE"""),0.0)</f>
        <v>0</v>
      </c>
      <c r="BJ131" s="1">
        <f>IFERROR(__xludf.DUMMYFUNCTION("""COMPUTED_VALUE"""),0.0)</f>
        <v>0</v>
      </c>
      <c r="BK131" s="1">
        <f>IFERROR(__xludf.DUMMYFUNCTION("""COMPUTED_VALUE"""),0.0)</f>
        <v>0</v>
      </c>
      <c r="BL131" s="1">
        <f>IFERROR(__xludf.DUMMYFUNCTION("""COMPUTED_VALUE"""),0.0)</f>
        <v>0</v>
      </c>
      <c r="BM131" s="1">
        <f>IFERROR(__xludf.DUMMYFUNCTION("""COMPUTED_VALUE"""),0.0)</f>
        <v>0</v>
      </c>
      <c r="BO131" s="52">
        <f t="shared" si="2"/>
        <v>4</v>
      </c>
      <c r="BP131" s="1">
        <f t="shared" si="3"/>
        <v>4</v>
      </c>
      <c r="BQ131" s="1">
        <f t="shared" si="4"/>
        <v>6</v>
      </c>
      <c r="BR131" s="54">
        <f t="shared" si="5"/>
        <v>14</v>
      </c>
      <c r="BS131" s="1">
        <f>IFS(N131="W", 'Round Bonuses'!$C$13, N131="X", 'Round Bonuses'!$C$12, M131="X", 'Round Bonuses'!$C$11, L131="X", 'Round Bonuses'!$C$10, K131="X", 'Round Bonuses'!$C$9, J131="X", 'Round Bonuses'!$C$8, I131="X", 'Round Bonuses'!$C$7, H131="X", 'Round Bonuses'!$C$6, G131="X", 'Round Bonuses'!$C$5, F131="X", 'Round Bonuses'!$C$4, E131="X", 'Round Bonuses'!$C$3, D131="X", 'Round Bonuses'!$C$3, TRUE, 0)</f>
        <v>1.2</v>
      </c>
      <c r="BT131" s="1">
        <f>IF(not(counta(D131:J131)), IFS(AI131="W", 'Round Bonuses'!$F$14, AI131="X", 'Round Bonuses'!$F$13, AH131="X", 'Round Bonuses'!$F$12, AG131="X", 'Round Bonuses'!$F$11, AF131="X", 'Round Bonuses'!$F$10, AE131="X", 'Round Bonuses'!$F$9, AD131="X", 'Round Bonuses'!$F$8, AC131="X", 'Round Bonuses'!$F$7, AB131="X", 'Round Bonuses'!$F$6, TRUE, 0), IF(AA131="X",'Round Bonuses'!$E$7, 0) +IF(AB131="X", 'Round Bonuses'!$E$6, 0)+if(AC131="X",'Round Bonuses'!$E$7, 0)+IF(AD131="X", 'Round Bonuses'!$E$8, 0)+IFS(AI131="W", 'Round Bonuses'!$G$14, AI131="X", 'Round Bonuses'!$G$13, AH131="X", 'Round Bonuses'!$G$12, AG131="X", 'Round Bonuses'!$G$11, AF131="X", 'Round Bonuses'!$G$10, AE131="X", 'Round Bonuses'!$G$9, TRUE, 0))</f>
        <v>1.2</v>
      </c>
      <c r="BU131" s="1">
        <f>IF(AND(not(counta(D131:I131)),not(counta(AB131:AD131))), IFS(BC131="W", 'Round Bonuses'!$J$14, BC131="X", 'Round Bonuses'!$J$13, BB131="X", 'Round Bonuses'!$J$12, BA131="X", 'Round Bonuses'!$J$11, AZ131="X", 'Round Bonuses'!$J$10, AY131="X", 'Round Bonuses'!$J$9, AX131="X", 'Round Bonuses'!$J$8, AW131="X", 'Round Bonuses'!$J$7, AV131="X", 'Round Bonuses'!$J$6, AU131="X", 'Round Bonuses'!$J$5, AT131="X", 'Round Bonuses'!$J$4, TRUE, 0), SWITCH(AS131, "P", 'Round Bonuses'!$I$4,"B", 'Round Bonuses'!$I$5, 0) +IF(AU131="X", 'Round Bonuses'!$I$5, 0)+IF(AV131="X", 'Round Bonuses'!$I$6, 0)+IF(AW131="X", 'Round Bonuses'!$I$7, 0)+IF(AX131="X", 'Round Bonuses'!$I$8, 0)+IFS(BC131="W", 'Round Bonuses'!$K$14, BC131="X", 'Round Bonuses'!$K$13, BB131="X", 'Round Bonuses'!$K$12, BA131="X", 'Round Bonuses'!$K$11, AZ131="X", 'Round Bonuses'!$K$10, AY131="X", 'Round Bonuses'!$K$9, TRUE, 0))</f>
        <v>1</v>
      </c>
      <c r="BV131" s="54">
        <f t="shared" si="6"/>
        <v>3.4</v>
      </c>
      <c r="BW131" s="1">
        <f t="shared" si="7"/>
        <v>19.48375</v>
      </c>
      <c r="BX131" s="57">
        <f t="shared" si="8"/>
        <v>4.791696429</v>
      </c>
      <c r="BZ131" s="58" t="str">
        <f t="shared" si="9"/>
        <v>Mura</v>
      </c>
      <c r="CA131" s="1" t="str">
        <f t="shared" si="10"/>
        <v>Slovenia</v>
      </c>
      <c r="CB131" s="1">
        <f t="shared" si="11"/>
        <v>4.791696429</v>
      </c>
      <c r="CC131" s="1">
        <f t="shared" si="12"/>
        <v>14</v>
      </c>
      <c r="CD131" s="1" t="s">
        <v>520</v>
      </c>
      <c r="CE131" s="1" t="s">
        <v>188</v>
      </c>
      <c r="CF131" s="49">
        <v>2.46609375</v>
      </c>
      <c r="CG131" s="1">
        <v>8.0</v>
      </c>
      <c r="CH131" s="1">
        <f t="shared" si="16"/>
        <v>129</v>
      </c>
      <c r="CI131" s="1" t="str">
        <f t="shared" si="13"/>
        <v>Prishtina</v>
      </c>
      <c r="CJ131" s="49">
        <f t="shared" ref="CJ131:CK131" si="143">CF131</f>
        <v>2.46609375</v>
      </c>
      <c r="CK131" s="1">
        <f t="shared" si="143"/>
        <v>8</v>
      </c>
      <c r="CO131" s="1" t="str">
        <f t="shared" si="15"/>
        <v>Kosovo</v>
      </c>
    </row>
    <row r="132">
      <c r="A132" s="1" t="str">
        <f>'Strength Coefficients'!AJ131</f>
        <v>Napoli</v>
      </c>
      <c r="B132" s="1">
        <f>'Strength Coefficients'!AK131</f>
        <v>0.92</v>
      </c>
      <c r="C132" s="1" t="str">
        <f>'Strength Coefficients'!AL131</f>
        <v>Italy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52">
        <f>IFERROR(__xludf.DUMMYFUNCTION("""COMPUTED_VALUE"""),0.0)</f>
        <v>0</v>
      </c>
      <c r="P132" s="1">
        <f>IFERROR(__xludf.DUMMYFUNCTION("""COMPUTED_VALUE"""),0.0)</f>
        <v>0</v>
      </c>
      <c r="Q132" s="1">
        <f>IFERROR(__xludf.DUMMYFUNCTION("""COMPUTED_VALUE"""),0.0)</f>
        <v>0</v>
      </c>
      <c r="R132" s="1">
        <f>IFERROR(__xludf.DUMMYFUNCTION("""COMPUTED_VALUE"""),0.0)</f>
        <v>0</v>
      </c>
      <c r="S132" s="1">
        <f>IFERROR(__xludf.DUMMYFUNCTION("""COMPUTED_VALUE"""),0.0)</f>
        <v>0</v>
      </c>
      <c r="T132" s="1">
        <f>IFERROR(__xludf.DUMMYFUNCTION("""COMPUTED_VALUE"""),0.0)</f>
        <v>0</v>
      </c>
      <c r="U132" s="1">
        <f>IFERROR(__xludf.DUMMYFUNCTION("""COMPUTED_VALUE"""),0.0)</f>
        <v>0</v>
      </c>
      <c r="V132" s="1">
        <f>IFERROR(__xludf.DUMMYFUNCTION("""COMPUTED_VALUE"""),0.0)</f>
        <v>0</v>
      </c>
      <c r="W132" s="1">
        <f>IFERROR(__xludf.DUMMYFUNCTION("""COMPUTED_VALUE"""),0.0)</f>
        <v>0</v>
      </c>
      <c r="X132" s="1">
        <f>IFERROR(__xludf.DUMMYFUNCTION("""COMPUTED_VALUE"""),0.0)</f>
        <v>0</v>
      </c>
      <c r="Y132" s="1">
        <f>IFERROR(__xludf.DUMMYFUNCTION("""COMPUTED_VALUE"""),0.0)</f>
        <v>0</v>
      </c>
      <c r="AA132" s="50"/>
      <c r="AB132" s="1"/>
      <c r="AC132" s="1"/>
      <c r="AD132" s="1" t="str">
        <f>IFERROR(__xludf.DUMMYFUNCTION("""COMPUTED_VALUE"""),"X")</f>
        <v>X</v>
      </c>
      <c r="AE132" s="1" t="str">
        <f>IFERROR(__xludf.DUMMYFUNCTION("""COMPUTED_VALUE"""),"X")</f>
        <v>X</v>
      </c>
      <c r="AF132" s="1"/>
      <c r="AG132" s="1"/>
      <c r="AH132" s="1"/>
      <c r="AI132" s="54"/>
      <c r="AJ132" s="1">
        <f>IFERROR(__xludf.DUMMYFUNCTION("""COMPUTED_VALUE"""),0.0)</f>
        <v>0</v>
      </c>
      <c r="AK132" s="1">
        <f>IFERROR(__xludf.DUMMYFUNCTION("""COMPUTED_VALUE"""),0.0)</f>
        <v>0</v>
      </c>
      <c r="AL132" s="1">
        <f>IFERROR(__xludf.DUMMYFUNCTION("""COMPUTED_VALUE"""),13.498749999999998)</f>
        <v>13.49875</v>
      </c>
      <c r="AM132" s="1">
        <f>IFERROR(__xludf.DUMMYFUNCTION("""COMPUTED_VALUE"""),2.66)</f>
        <v>2.66</v>
      </c>
      <c r="AN132" s="1">
        <f>IFERROR(__xludf.DUMMYFUNCTION("""COMPUTED_VALUE"""),0.0)</f>
        <v>0</v>
      </c>
      <c r="AO132" s="1">
        <f>IFERROR(__xludf.DUMMYFUNCTION("""COMPUTED_VALUE"""),0.0)</f>
        <v>0</v>
      </c>
      <c r="AP132" s="1">
        <f>IFERROR(__xludf.DUMMYFUNCTION("""COMPUTED_VALUE"""),0.0)</f>
        <v>0</v>
      </c>
      <c r="AQ132" s="1">
        <f>IFERROR(__xludf.DUMMYFUNCTION("""COMPUTED_VALUE"""),0.0)</f>
        <v>0</v>
      </c>
      <c r="AT132" s="1"/>
      <c r="AU132" s="1"/>
      <c r="AV132" s="1"/>
      <c r="AW132" s="1"/>
      <c r="AX132" s="1"/>
      <c r="AY132" s="1"/>
      <c r="AZ132" s="1"/>
      <c r="BA132" s="1"/>
      <c r="BB132" s="1"/>
      <c r="BC132" s="54"/>
      <c r="BD132" s="1">
        <f>IFERROR(__xludf.DUMMYFUNCTION("""COMPUTED_VALUE"""),0.0)</f>
        <v>0</v>
      </c>
      <c r="BE132" s="1">
        <f>IFERROR(__xludf.DUMMYFUNCTION("""COMPUTED_VALUE"""),0.0)</f>
        <v>0</v>
      </c>
      <c r="BF132" s="1">
        <f>IFERROR(__xludf.DUMMYFUNCTION("""COMPUTED_VALUE"""),0.0)</f>
        <v>0</v>
      </c>
      <c r="BG132" s="1">
        <f>IFERROR(__xludf.DUMMYFUNCTION("""COMPUTED_VALUE"""),0.0)</f>
        <v>0</v>
      </c>
      <c r="BH132" s="1">
        <f>IFERROR(__xludf.DUMMYFUNCTION("""COMPUTED_VALUE"""),0.0)</f>
        <v>0</v>
      </c>
      <c r="BI132" s="1">
        <f>IFERROR(__xludf.DUMMYFUNCTION("""COMPUTED_VALUE"""),0.0)</f>
        <v>0</v>
      </c>
      <c r="BJ132" s="1">
        <f>IFERROR(__xludf.DUMMYFUNCTION("""COMPUTED_VALUE"""),0.0)</f>
        <v>0</v>
      </c>
      <c r="BK132" s="1">
        <f>IFERROR(__xludf.DUMMYFUNCTION("""COMPUTED_VALUE"""),0.0)</f>
        <v>0</v>
      </c>
      <c r="BL132" s="1">
        <f>IFERROR(__xludf.DUMMYFUNCTION("""COMPUTED_VALUE"""),0.0)</f>
        <v>0</v>
      </c>
      <c r="BM132" s="1">
        <f>IFERROR(__xludf.DUMMYFUNCTION("""COMPUTED_VALUE"""),0.0)</f>
        <v>0</v>
      </c>
      <c r="BO132" s="52">
        <f t="shared" si="2"/>
        <v>0</v>
      </c>
      <c r="BP132" s="1">
        <f t="shared" si="3"/>
        <v>8</v>
      </c>
      <c r="BQ132" s="1">
        <f t="shared" si="4"/>
        <v>0</v>
      </c>
      <c r="BR132" s="54">
        <f t="shared" si="5"/>
        <v>8</v>
      </c>
      <c r="BS132" s="1">
        <f>IFS(N132="W", 'Round Bonuses'!$C$13, N132="X", 'Round Bonuses'!$C$12, M132="X", 'Round Bonuses'!$C$11, L132="X", 'Round Bonuses'!$C$10, K132="X", 'Round Bonuses'!$C$9, J132="X", 'Round Bonuses'!$C$8, I132="X", 'Round Bonuses'!$C$7, H132="X", 'Round Bonuses'!$C$6, G132="X", 'Round Bonuses'!$C$5, F132="X", 'Round Bonuses'!$C$4, E132="X", 'Round Bonuses'!$C$3, D132="X", 'Round Bonuses'!$C$3, TRUE, 0)</f>
        <v>0</v>
      </c>
      <c r="BT132" s="1">
        <f>IF(not(counta(D132:J132)), IFS(AI132="W", 'Round Bonuses'!$F$14, AI132="X", 'Round Bonuses'!$F$13, AH132="X", 'Round Bonuses'!$F$12, AG132="X", 'Round Bonuses'!$F$11, AF132="X", 'Round Bonuses'!$F$10, AE132="X", 'Round Bonuses'!$F$9, AD132="X", 'Round Bonuses'!$F$8, AC132="X", 'Round Bonuses'!$F$7, AB132="X", 'Round Bonuses'!$F$6, TRUE, 0), IF(AA132="X",'Round Bonuses'!$E$7, 0) +IF(AB132="X", 'Round Bonuses'!$E$6, 0)+if(AC132="X",'Round Bonuses'!$E$7, 0)+IF(AD132="X", 'Round Bonuses'!$E$8, 0)+IFS(AI132="W", 'Round Bonuses'!$G$14, AI132="X", 'Round Bonuses'!$G$13, AH132="X", 'Round Bonuses'!$G$12, AG132="X", 'Round Bonuses'!$G$11, AF132="X", 'Round Bonuses'!$G$10, AE132="X", 'Round Bonuses'!$G$9, TRUE, 0))</f>
        <v>4.8</v>
      </c>
      <c r="BU132" s="1">
        <f>IF(AND(not(counta(D132:I132)),not(counta(AB132:AD132))), IFS(BC132="W", 'Round Bonuses'!$J$14, BC132="X", 'Round Bonuses'!$J$13, BB132="X", 'Round Bonuses'!$J$12, BA132="X", 'Round Bonuses'!$J$11, AZ132="X", 'Round Bonuses'!$J$10, AY132="X", 'Round Bonuses'!$J$9, AX132="X", 'Round Bonuses'!$J$8, AW132="X", 'Round Bonuses'!$J$7, AV132="X", 'Round Bonuses'!$J$6, AU132="X", 'Round Bonuses'!$J$5, AT132="X", 'Round Bonuses'!$J$4, TRUE, 0), SWITCH(AS132, "P", 'Round Bonuses'!$I$4,"B", 'Round Bonuses'!$I$5, 0) +IF(AU132="X", 'Round Bonuses'!$I$5, 0)+IF(AV132="X", 'Round Bonuses'!$I$6, 0)+IF(AW132="X", 'Round Bonuses'!$I$7, 0)+IF(AX132="X", 'Round Bonuses'!$I$8, 0)+IFS(BC132="W", 'Round Bonuses'!$K$14, BC132="X", 'Round Bonuses'!$K$13, BB132="X", 'Round Bonuses'!$K$12, BA132="X", 'Round Bonuses'!$K$11, AZ132="X", 'Round Bonuses'!$K$10, AY132="X", 'Round Bonuses'!$K$9, TRUE, 0))</f>
        <v>0</v>
      </c>
      <c r="BV132" s="54">
        <f t="shared" si="6"/>
        <v>4.8</v>
      </c>
      <c r="BW132" s="1">
        <f t="shared" si="7"/>
        <v>16.15875</v>
      </c>
      <c r="BX132" s="57">
        <f t="shared" si="8"/>
        <v>6.81984375</v>
      </c>
      <c r="BZ132" s="58" t="str">
        <f t="shared" si="9"/>
        <v>Napoli</v>
      </c>
      <c r="CA132" s="1" t="str">
        <f t="shared" si="10"/>
        <v>Italy</v>
      </c>
      <c r="CB132" s="1">
        <f t="shared" si="11"/>
        <v>6.81984375</v>
      </c>
      <c r="CC132" s="1">
        <f t="shared" si="12"/>
        <v>8</v>
      </c>
      <c r="CD132" s="1" t="s">
        <v>557</v>
      </c>
      <c r="CE132" s="1" t="s">
        <v>168</v>
      </c>
      <c r="CF132" s="49">
        <v>2.46</v>
      </c>
      <c r="CG132" s="1">
        <v>2.0</v>
      </c>
      <c r="CH132" s="1">
        <f t="shared" si="16"/>
        <v>130</v>
      </c>
      <c r="CI132" s="1" t="str">
        <f t="shared" si="13"/>
        <v>Vålerenga</v>
      </c>
      <c r="CJ132" s="49">
        <f t="shared" ref="CJ132:CK132" si="144">CF132</f>
        <v>2.46</v>
      </c>
      <c r="CK132" s="1">
        <f t="shared" si="144"/>
        <v>2</v>
      </c>
      <c r="CO132" s="1" t="str">
        <f t="shared" si="15"/>
        <v>Norway</v>
      </c>
    </row>
    <row r="133">
      <c r="A133" s="1" t="str">
        <f>'Strength Coefficients'!AJ132</f>
        <v>Neftçi Baku</v>
      </c>
      <c r="B133" s="1">
        <f>'Strength Coefficients'!AK132</f>
        <v>0.74</v>
      </c>
      <c r="C133" s="1" t="str">
        <f>'Strength Coefficients'!AL132</f>
        <v>Azerbaijan</v>
      </c>
      <c r="D133" s="1"/>
      <c r="E133" s="1"/>
      <c r="F133" s="1" t="str">
        <f>IFERROR(__xludf.DUMMYFUNCTION("""COMPUTED_VALUE"""),"X")</f>
        <v>X</v>
      </c>
      <c r="G133" s="1" t="str">
        <f>IFERROR(__xludf.DUMMYFUNCTION("""COMPUTED_VALUE"""),"X")</f>
        <v>X</v>
      </c>
      <c r="H133" s="1"/>
      <c r="I133" s="1"/>
      <c r="J133" s="1"/>
      <c r="K133" s="1"/>
      <c r="L133" s="1"/>
      <c r="M133" s="1"/>
      <c r="N133" s="1"/>
      <c r="O133" s="52">
        <f>IFERROR(__xludf.DUMMYFUNCTION("""COMPUTED_VALUE"""),0.0)</f>
        <v>0</v>
      </c>
      <c r="P133" s="1">
        <f>IFERROR(__xludf.DUMMYFUNCTION("""COMPUTED_VALUE"""),0.0)</f>
        <v>0</v>
      </c>
      <c r="Q133" s="1">
        <f>IFERROR(__xludf.DUMMYFUNCTION("""COMPUTED_VALUE"""),4.620000000000001)</f>
        <v>4.62</v>
      </c>
      <c r="R133" s="1">
        <f>IFERROR(__xludf.DUMMYFUNCTION("""COMPUTED_VALUE"""),1.3900000000000001)</f>
        <v>1.39</v>
      </c>
      <c r="S133" s="1">
        <f>IFERROR(__xludf.DUMMYFUNCTION("""COMPUTED_VALUE"""),0.0)</f>
        <v>0</v>
      </c>
      <c r="T133" s="1">
        <f>IFERROR(__xludf.DUMMYFUNCTION("""COMPUTED_VALUE"""),0.0)</f>
        <v>0</v>
      </c>
      <c r="U133" s="1">
        <f>IFERROR(__xludf.DUMMYFUNCTION("""COMPUTED_VALUE"""),0.0)</f>
        <v>0</v>
      </c>
      <c r="V133" s="1">
        <f>IFERROR(__xludf.DUMMYFUNCTION("""COMPUTED_VALUE"""),0.0)</f>
        <v>0</v>
      </c>
      <c r="W133" s="1">
        <f>IFERROR(__xludf.DUMMYFUNCTION("""COMPUTED_VALUE"""),0.0)</f>
        <v>0</v>
      </c>
      <c r="X133" s="1">
        <f>IFERROR(__xludf.DUMMYFUNCTION("""COMPUTED_VALUE"""),0.0)</f>
        <v>0</v>
      </c>
      <c r="Y133" s="1">
        <f>IFERROR(__xludf.DUMMYFUNCTION("""COMPUTED_VALUE"""),0.0)</f>
        <v>0</v>
      </c>
      <c r="AA133" s="50"/>
      <c r="AB133" s="1" t="str">
        <f>IFERROR(__xludf.DUMMYFUNCTION("""COMPUTED_VALUE"""),"X")</f>
        <v>X</v>
      </c>
      <c r="AC133" s="1"/>
      <c r="AD133" s="1"/>
      <c r="AE133" s="1"/>
      <c r="AF133" s="1"/>
      <c r="AG133" s="1"/>
      <c r="AH133" s="1"/>
      <c r="AI133" s="54"/>
      <c r="AJ133" s="1">
        <f>IFERROR(__xludf.DUMMYFUNCTION("""COMPUTED_VALUE"""),1.3350000000000002)</f>
        <v>1.335</v>
      </c>
      <c r="AK133" s="1">
        <f>IFERROR(__xludf.DUMMYFUNCTION("""COMPUTED_VALUE"""),0.0)</f>
        <v>0</v>
      </c>
      <c r="AL133" s="1">
        <f>IFERROR(__xludf.DUMMYFUNCTION("""COMPUTED_VALUE"""),0.0)</f>
        <v>0</v>
      </c>
      <c r="AM133" s="1">
        <f>IFERROR(__xludf.DUMMYFUNCTION("""COMPUTED_VALUE"""),0.0)</f>
        <v>0</v>
      </c>
      <c r="AN133" s="1">
        <f>IFERROR(__xludf.DUMMYFUNCTION("""COMPUTED_VALUE"""),0.0)</f>
        <v>0</v>
      </c>
      <c r="AO133" s="1">
        <f>IFERROR(__xludf.DUMMYFUNCTION("""COMPUTED_VALUE"""),0.0)</f>
        <v>0</v>
      </c>
      <c r="AP133" s="1">
        <f>IFERROR(__xludf.DUMMYFUNCTION("""COMPUTED_VALUE"""),0.0)</f>
        <v>0</v>
      </c>
      <c r="AQ133" s="1">
        <f>IFERROR(__xludf.DUMMYFUNCTION("""COMPUTED_VALUE"""),0.0)</f>
        <v>0</v>
      </c>
      <c r="AT133" s="1"/>
      <c r="AU133" s="1"/>
      <c r="AV133" s="1"/>
      <c r="AW133" s="1" t="str">
        <f>IFERROR(__xludf.DUMMYFUNCTION("""COMPUTED_VALUE"""),"X")</f>
        <v>X</v>
      </c>
      <c r="AX133" s="1"/>
      <c r="AY133" s="1"/>
      <c r="AZ133" s="1"/>
      <c r="BA133" s="1"/>
      <c r="BB133" s="1"/>
      <c r="BC133" s="54"/>
      <c r="BD133" s="1">
        <f>IFERROR(__xludf.DUMMYFUNCTION("""COMPUTED_VALUE"""),0.0)</f>
        <v>0</v>
      </c>
      <c r="BE133" s="1">
        <f>IFERROR(__xludf.DUMMYFUNCTION("""COMPUTED_VALUE"""),0.0)</f>
        <v>0</v>
      </c>
      <c r="BF133" s="1">
        <f>IFERROR(__xludf.DUMMYFUNCTION("""COMPUTED_VALUE"""),0.0)</f>
        <v>0</v>
      </c>
      <c r="BG133" s="1">
        <f>IFERROR(__xludf.DUMMYFUNCTION("""COMPUTED_VALUE"""),1.81)</f>
        <v>1.81</v>
      </c>
      <c r="BH133" s="1">
        <f>IFERROR(__xludf.DUMMYFUNCTION("""COMPUTED_VALUE"""),0.0)</f>
        <v>0</v>
      </c>
      <c r="BI133" s="1">
        <f>IFERROR(__xludf.DUMMYFUNCTION("""COMPUTED_VALUE"""),0.0)</f>
        <v>0</v>
      </c>
      <c r="BJ133" s="1">
        <f>IFERROR(__xludf.DUMMYFUNCTION("""COMPUTED_VALUE"""),0.0)</f>
        <v>0</v>
      </c>
      <c r="BK133" s="1">
        <f>IFERROR(__xludf.DUMMYFUNCTION("""COMPUTED_VALUE"""),0.0)</f>
        <v>0</v>
      </c>
      <c r="BL133" s="1">
        <f>IFERROR(__xludf.DUMMYFUNCTION("""COMPUTED_VALUE"""),0.0)</f>
        <v>0</v>
      </c>
      <c r="BM133" s="1">
        <f>IFERROR(__xludf.DUMMYFUNCTION("""COMPUTED_VALUE"""),0.0)</f>
        <v>0</v>
      </c>
      <c r="BO133" s="52">
        <f t="shared" si="2"/>
        <v>4</v>
      </c>
      <c r="BP133" s="1">
        <f t="shared" si="3"/>
        <v>2</v>
      </c>
      <c r="BQ133" s="1">
        <f t="shared" si="4"/>
        <v>2</v>
      </c>
      <c r="BR133" s="54">
        <f t="shared" si="5"/>
        <v>8</v>
      </c>
      <c r="BS133" s="1">
        <f>IFS(N133="W", 'Round Bonuses'!$C$13, N133="X", 'Round Bonuses'!$C$12, M133="X", 'Round Bonuses'!$C$11, L133="X", 'Round Bonuses'!$C$10, K133="X", 'Round Bonuses'!$C$9, J133="X", 'Round Bonuses'!$C$8, I133="X", 'Round Bonuses'!$C$7, H133="X", 'Round Bonuses'!$C$6, G133="X", 'Round Bonuses'!$C$5, F133="X", 'Round Bonuses'!$C$4, E133="X", 'Round Bonuses'!$C$3, D133="X", 'Round Bonuses'!$C$3, TRUE, 0)</f>
        <v>1.2</v>
      </c>
      <c r="BT133" s="1">
        <f>IF(not(counta(D133:J133)), IFS(AI133="W", 'Round Bonuses'!$F$14, AI133="X", 'Round Bonuses'!$F$13, AH133="X", 'Round Bonuses'!$F$12, AG133="X", 'Round Bonuses'!$F$11, AF133="X", 'Round Bonuses'!$F$10, AE133="X", 'Round Bonuses'!$F$9, AD133="X", 'Round Bonuses'!$F$8, AC133="X", 'Round Bonuses'!$F$7, AB133="X", 'Round Bonuses'!$F$6, TRUE, 0), IF(AA133="X",'Round Bonuses'!$E$7, 0) +IF(AB133="X", 'Round Bonuses'!$E$6, 0)+if(AC133="X",'Round Bonuses'!$E$7, 0)+IF(AD133="X", 'Round Bonuses'!$E$8, 0)+IFS(AI133="W", 'Round Bonuses'!$G$14, AI133="X", 'Round Bonuses'!$G$13, AH133="X", 'Round Bonuses'!$G$12, AG133="X", 'Round Bonuses'!$G$11, AF133="X", 'Round Bonuses'!$G$10, AE133="X", 'Round Bonuses'!$G$9, TRUE, 0))</f>
        <v>0.45</v>
      </c>
      <c r="BU133" s="1">
        <f>IF(AND(not(counta(D133:I133)),not(counta(AB133:AD133))), IFS(BC133="W", 'Round Bonuses'!$J$14, BC133="X", 'Round Bonuses'!$J$13, BB133="X", 'Round Bonuses'!$J$12, BA133="X", 'Round Bonuses'!$J$11, AZ133="X", 'Round Bonuses'!$J$10, AY133="X", 'Round Bonuses'!$J$9, AX133="X", 'Round Bonuses'!$J$8, AW133="X", 'Round Bonuses'!$J$7, AV133="X", 'Round Bonuses'!$J$6, AU133="X", 'Round Bonuses'!$J$5, AT133="X", 'Round Bonuses'!$J$4, TRUE, 0), SWITCH(AS133, "P", 'Round Bonuses'!$I$4,"B", 'Round Bonuses'!$I$5, 0) +IF(AU133="X", 'Round Bonuses'!$I$5, 0)+IF(AV133="X", 'Round Bonuses'!$I$6, 0)+IF(AW133="X", 'Round Bonuses'!$I$7, 0)+IF(AX133="X", 'Round Bonuses'!$I$8, 0)+IFS(BC133="W", 'Round Bonuses'!$K$14, BC133="X", 'Round Bonuses'!$K$13, BB133="X", 'Round Bonuses'!$K$12, BA133="X", 'Round Bonuses'!$K$11, AZ133="X", 'Round Bonuses'!$K$10, AY133="X", 'Round Bonuses'!$K$9, TRUE, 0))</f>
        <v>0.5</v>
      </c>
      <c r="BV133" s="54">
        <f t="shared" si="6"/>
        <v>2.15</v>
      </c>
      <c r="BW133" s="1">
        <f t="shared" si="7"/>
        <v>9.155</v>
      </c>
      <c r="BX133" s="57">
        <f t="shared" si="8"/>
        <v>3.294375</v>
      </c>
      <c r="BZ133" s="58" t="str">
        <f t="shared" si="9"/>
        <v>Neftçi Baku</v>
      </c>
      <c r="CA133" s="1" t="str">
        <f t="shared" si="10"/>
        <v>Azerbaijan</v>
      </c>
      <c r="CB133" s="1">
        <f t="shared" si="11"/>
        <v>3.294375</v>
      </c>
      <c r="CC133" s="1">
        <f t="shared" si="12"/>
        <v>8</v>
      </c>
      <c r="CD133" s="1" t="s">
        <v>37</v>
      </c>
      <c r="CE133" s="1" t="s">
        <v>38</v>
      </c>
      <c r="CF133" s="49">
        <v>2.4537500000000003</v>
      </c>
      <c r="CG133" s="1">
        <v>4.0</v>
      </c>
      <c r="CH133" s="1">
        <f t="shared" si="16"/>
        <v>131</v>
      </c>
      <c r="CI133" s="1" t="str">
        <f t="shared" si="13"/>
        <v>AEL Limassol</v>
      </c>
      <c r="CJ133" s="49">
        <f t="shared" ref="CJ133:CK133" si="145">CF133</f>
        <v>2.45375</v>
      </c>
      <c r="CK133" s="1">
        <f t="shared" si="145"/>
        <v>4</v>
      </c>
      <c r="CO133" s="1" t="str">
        <f t="shared" si="15"/>
        <v>Cyprus</v>
      </c>
    </row>
    <row r="134">
      <c r="A134" s="1" t="str">
        <f>'Strength Coefficients'!AJ133</f>
        <v>Newtown</v>
      </c>
      <c r="B134" s="1">
        <f>'Strength Coefficients'!AK133</f>
        <v>0.5</v>
      </c>
      <c r="C134" s="1" t="str">
        <f>'Strength Coefficients'!AL133</f>
        <v>Wales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52">
        <f>IFERROR(__xludf.DUMMYFUNCTION("""COMPUTED_VALUE"""),0.0)</f>
        <v>0</v>
      </c>
      <c r="P134" s="1">
        <f>IFERROR(__xludf.DUMMYFUNCTION("""COMPUTED_VALUE"""),0.0)</f>
        <v>0</v>
      </c>
      <c r="Q134" s="1">
        <f>IFERROR(__xludf.DUMMYFUNCTION("""COMPUTED_VALUE"""),0.0)</f>
        <v>0</v>
      </c>
      <c r="R134" s="1">
        <f>IFERROR(__xludf.DUMMYFUNCTION("""COMPUTED_VALUE"""),0.0)</f>
        <v>0</v>
      </c>
      <c r="S134" s="1">
        <f>IFERROR(__xludf.DUMMYFUNCTION("""COMPUTED_VALUE"""),0.0)</f>
        <v>0</v>
      </c>
      <c r="T134" s="1">
        <f>IFERROR(__xludf.DUMMYFUNCTION("""COMPUTED_VALUE"""),0.0)</f>
        <v>0</v>
      </c>
      <c r="U134" s="1">
        <f>IFERROR(__xludf.DUMMYFUNCTION("""COMPUTED_VALUE"""),0.0)</f>
        <v>0</v>
      </c>
      <c r="V134" s="1">
        <f>IFERROR(__xludf.DUMMYFUNCTION("""COMPUTED_VALUE"""),0.0)</f>
        <v>0</v>
      </c>
      <c r="W134" s="1">
        <f>IFERROR(__xludf.DUMMYFUNCTION("""COMPUTED_VALUE"""),0.0)</f>
        <v>0</v>
      </c>
      <c r="X134" s="1">
        <f>IFERROR(__xludf.DUMMYFUNCTION("""COMPUTED_VALUE"""),0.0)</f>
        <v>0</v>
      </c>
      <c r="Y134" s="1">
        <f>IFERROR(__xludf.DUMMYFUNCTION("""COMPUTED_VALUE"""),0.0)</f>
        <v>0</v>
      </c>
      <c r="AA134" s="50"/>
      <c r="AB134" s="1"/>
      <c r="AC134" s="1"/>
      <c r="AD134" s="1"/>
      <c r="AE134" s="1"/>
      <c r="AF134" s="1"/>
      <c r="AG134" s="1"/>
      <c r="AH134" s="1"/>
      <c r="AI134" s="54"/>
      <c r="AJ134" s="1">
        <f>IFERROR(__xludf.DUMMYFUNCTION("""COMPUTED_VALUE"""),0.0)</f>
        <v>0</v>
      </c>
      <c r="AK134" s="1">
        <f>IFERROR(__xludf.DUMMYFUNCTION("""COMPUTED_VALUE"""),0.0)</f>
        <v>0</v>
      </c>
      <c r="AL134" s="1">
        <f>IFERROR(__xludf.DUMMYFUNCTION("""COMPUTED_VALUE"""),0.0)</f>
        <v>0</v>
      </c>
      <c r="AM134" s="1">
        <f>IFERROR(__xludf.DUMMYFUNCTION("""COMPUTED_VALUE"""),0.0)</f>
        <v>0</v>
      </c>
      <c r="AN134" s="1">
        <f>IFERROR(__xludf.DUMMYFUNCTION("""COMPUTED_VALUE"""),0.0)</f>
        <v>0</v>
      </c>
      <c r="AO134" s="1">
        <f>IFERROR(__xludf.DUMMYFUNCTION("""COMPUTED_VALUE"""),0.0)</f>
        <v>0</v>
      </c>
      <c r="AP134" s="1">
        <f>IFERROR(__xludf.DUMMYFUNCTION("""COMPUTED_VALUE"""),0.0)</f>
        <v>0</v>
      </c>
      <c r="AQ134" s="1">
        <f>IFERROR(__xludf.DUMMYFUNCTION("""COMPUTED_VALUE"""),0.0)</f>
        <v>0</v>
      </c>
      <c r="AT134" s="1" t="str">
        <f>IFERROR(__xludf.DUMMYFUNCTION("""COMPUTED_VALUE"""),"X")</f>
        <v>X</v>
      </c>
      <c r="AU134" s="1"/>
      <c r="AV134" s="1"/>
      <c r="AW134" s="1"/>
      <c r="AX134" s="1"/>
      <c r="AY134" s="1"/>
      <c r="AZ134" s="1"/>
      <c r="BA134" s="1"/>
      <c r="BB134" s="1"/>
      <c r="BC134" s="54"/>
      <c r="BD134" s="1">
        <f>IFERROR(__xludf.DUMMYFUNCTION("""COMPUTED_VALUE"""),0.4950000000000001)</f>
        <v>0.495</v>
      </c>
      <c r="BE134" s="1">
        <f>IFERROR(__xludf.DUMMYFUNCTION("""COMPUTED_VALUE"""),0.0)</f>
        <v>0</v>
      </c>
      <c r="BF134" s="1">
        <f>IFERROR(__xludf.DUMMYFUNCTION("""COMPUTED_VALUE"""),0.0)</f>
        <v>0</v>
      </c>
      <c r="BG134" s="1">
        <f>IFERROR(__xludf.DUMMYFUNCTION("""COMPUTED_VALUE"""),0.0)</f>
        <v>0</v>
      </c>
      <c r="BH134" s="1">
        <f>IFERROR(__xludf.DUMMYFUNCTION("""COMPUTED_VALUE"""),0.0)</f>
        <v>0</v>
      </c>
      <c r="BI134" s="1">
        <f>IFERROR(__xludf.DUMMYFUNCTION("""COMPUTED_VALUE"""),0.0)</f>
        <v>0</v>
      </c>
      <c r="BJ134" s="1">
        <f>IFERROR(__xludf.DUMMYFUNCTION("""COMPUTED_VALUE"""),0.0)</f>
        <v>0</v>
      </c>
      <c r="BK134" s="1">
        <f>IFERROR(__xludf.DUMMYFUNCTION("""COMPUTED_VALUE"""),0.0)</f>
        <v>0</v>
      </c>
      <c r="BL134" s="1">
        <f>IFERROR(__xludf.DUMMYFUNCTION("""COMPUTED_VALUE"""),0.0)</f>
        <v>0</v>
      </c>
      <c r="BM134" s="1">
        <f>IFERROR(__xludf.DUMMYFUNCTION("""COMPUTED_VALUE"""),0.0)</f>
        <v>0</v>
      </c>
      <c r="BO134" s="52">
        <f t="shared" si="2"/>
        <v>0</v>
      </c>
      <c r="BP134" s="1">
        <f t="shared" si="3"/>
        <v>0</v>
      </c>
      <c r="BQ134" s="1">
        <f t="shared" si="4"/>
        <v>2</v>
      </c>
      <c r="BR134" s="54">
        <f t="shared" si="5"/>
        <v>2</v>
      </c>
      <c r="BS134" s="1">
        <f>IFS(N134="W", 'Round Bonuses'!$C$13, N134="X", 'Round Bonuses'!$C$12, M134="X", 'Round Bonuses'!$C$11, L134="X", 'Round Bonuses'!$C$10, K134="X", 'Round Bonuses'!$C$9, J134="X", 'Round Bonuses'!$C$8, I134="X", 'Round Bonuses'!$C$7, H134="X", 'Round Bonuses'!$C$6, G134="X", 'Round Bonuses'!$C$5, F134="X", 'Round Bonuses'!$C$4, E134="X", 'Round Bonuses'!$C$3, D134="X", 'Round Bonuses'!$C$3, TRUE, 0)</f>
        <v>0</v>
      </c>
      <c r="BT134" s="1">
        <f>IF(not(counta(D134:J134)), IFS(AI134="W", 'Round Bonuses'!$F$14, AI134="X", 'Round Bonuses'!$F$13, AH134="X", 'Round Bonuses'!$F$12, AG134="X", 'Round Bonuses'!$F$11, AF134="X", 'Round Bonuses'!$F$10, AE134="X", 'Round Bonuses'!$F$9, AD134="X", 'Round Bonuses'!$F$8, AC134="X", 'Round Bonuses'!$F$7, AB134="X", 'Round Bonuses'!$F$6, TRUE, 0), IF(AA134="X",'Round Bonuses'!$E$7, 0) +IF(AB134="X", 'Round Bonuses'!$E$6, 0)+if(AC134="X",'Round Bonuses'!$E$7, 0)+IF(AD134="X", 'Round Bonuses'!$E$8, 0)+IFS(AI134="W", 'Round Bonuses'!$G$14, AI134="X", 'Round Bonuses'!$G$13, AH134="X", 'Round Bonuses'!$G$12, AG134="X", 'Round Bonuses'!$G$11, AF134="X", 'Round Bonuses'!$G$10, AE134="X", 'Round Bonuses'!$G$9, TRUE, 0))</f>
        <v>0</v>
      </c>
      <c r="BU134" s="1">
        <f>IF(AND(not(counta(D134:I134)),not(counta(AB134:AD134))), IFS(BC134="W", 'Round Bonuses'!$J$14, BC134="X", 'Round Bonuses'!$J$13, BB134="X", 'Round Bonuses'!$J$12, BA134="X", 'Round Bonuses'!$J$11, AZ134="X", 'Round Bonuses'!$J$10, AY134="X", 'Round Bonuses'!$J$9, AX134="X", 'Round Bonuses'!$J$8, AW134="X", 'Round Bonuses'!$J$7, AV134="X", 'Round Bonuses'!$J$6, AU134="X", 'Round Bonuses'!$J$5, AT134="X", 'Round Bonuses'!$J$4, TRUE, 0), SWITCH(AS134, "P", 'Round Bonuses'!$I$4,"B", 'Round Bonuses'!$I$5, 0) +IF(AU134="X", 'Round Bonuses'!$I$5, 0)+IF(AV134="X", 'Round Bonuses'!$I$6, 0)+IF(AW134="X", 'Round Bonuses'!$I$7, 0)+IF(AX134="X", 'Round Bonuses'!$I$8, 0)+IFS(BC134="W", 'Round Bonuses'!$K$14, BC134="X", 'Round Bonuses'!$K$13, BB134="X", 'Round Bonuses'!$K$12, BA134="X", 'Round Bonuses'!$K$11, AZ134="X", 'Round Bonuses'!$K$10, AY134="X", 'Round Bonuses'!$K$9, TRUE, 0))</f>
        <v>0.2</v>
      </c>
      <c r="BV134" s="54">
        <f t="shared" si="6"/>
        <v>0.2</v>
      </c>
      <c r="BW134" s="1">
        <f t="shared" si="7"/>
        <v>0.495</v>
      </c>
      <c r="BX134" s="57">
        <f t="shared" si="8"/>
        <v>0.4475</v>
      </c>
      <c r="BZ134" s="58" t="str">
        <f t="shared" si="9"/>
        <v>Newtown</v>
      </c>
      <c r="CA134" s="1" t="str">
        <f t="shared" si="10"/>
        <v>Wales</v>
      </c>
      <c r="CB134" s="1">
        <f t="shared" si="11"/>
        <v>0.4475</v>
      </c>
      <c r="CC134" s="1">
        <f t="shared" si="12"/>
        <v>2</v>
      </c>
      <c r="CD134" s="1" t="s">
        <v>525</v>
      </c>
      <c r="CE134" s="1" t="s">
        <v>165</v>
      </c>
      <c r="CF134" s="49">
        <v>2.440833333333333</v>
      </c>
      <c r="CG134" s="1">
        <v>6.0</v>
      </c>
      <c r="CH134" s="1">
        <f t="shared" si="16"/>
        <v>132</v>
      </c>
      <c r="CI134" s="1" t="str">
        <f t="shared" si="13"/>
        <v>RFS</v>
      </c>
      <c r="CJ134" s="49">
        <f t="shared" ref="CJ134:CK134" si="146">CF134</f>
        <v>2.440833333</v>
      </c>
      <c r="CK134" s="1">
        <f t="shared" si="146"/>
        <v>6</v>
      </c>
      <c r="CO134" s="1" t="str">
        <f t="shared" si="15"/>
        <v>Latvia</v>
      </c>
    </row>
    <row r="135">
      <c r="A135" s="1" t="str">
        <f>'Strength Coefficients'!AJ134</f>
        <v>Noah</v>
      </c>
      <c r="B135" s="1">
        <f>'Strength Coefficients'!AK134</f>
        <v>0.63</v>
      </c>
      <c r="C135" s="1" t="str">
        <f>'Strength Coefficients'!AL134</f>
        <v>Armenia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52">
        <f>IFERROR(__xludf.DUMMYFUNCTION("""COMPUTED_VALUE"""),0.0)</f>
        <v>0</v>
      </c>
      <c r="P135" s="1">
        <f>IFERROR(__xludf.DUMMYFUNCTION("""COMPUTED_VALUE"""),0.0)</f>
        <v>0</v>
      </c>
      <c r="Q135" s="1">
        <f>IFERROR(__xludf.DUMMYFUNCTION("""COMPUTED_VALUE"""),0.0)</f>
        <v>0</v>
      </c>
      <c r="R135" s="1">
        <f>IFERROR(__xludf.DUMMYFUNCTION("""COMPUTED_VALUE"""),0.0)</f>
        <v>0</v>
      </c>
      <c r="S135" s="1">
        <f>IFERROR(__xludf.DUMMYFUNCTION("""COMPUTED_VALUE"""),0.0)</f>
        <v>0</v>
      </c>
      <c r="T135" s="1">
        <f>IFERROR(__xludf.DUMMYFUNCTION("""COMPUTED_VALUE"""),0.0)</f>
        <v>0</v>
      </c>
      <c r="U135" s="1">
        <f>IFERROR(__xludf.DUMMYFUNCTION("""COMPUTED_VALUE"""),0.0)</f>
        <v>0</v>
      </c>
      <c r="V135" s="1">
        <f>IFERROR(__xludf.DUMMYFUNCTION("""COMPUTED_VALUE"""),0.0)</f>
        <v>0</v>
      </c>
      <c r="W135" s="1">
        <f>IFERROR(__xludf.DUMMYFUNCTION("""COMPUTED_VALUE"""),0.0)</f>
        <v>0</v>
      </c>
      <c r="X135" s="1">
        <f>IFERROR(__xludf.DUMMYFUNCTION("""COMPUTED_VALUE"""),0.0)</f>
        <v>0</v>
      </c>
      <c r="Y135" s="1">
        <f>IFERROR(__xludf.DUMMYFUNCTION("""COMPUTED_VALUE"""),0.0)</f>
        <v>0</v>
      </c>
      <c r="AA135" s="50"/>
      <c r="AB135" s="1"/>
      <c r="AC135" s="1"/>
      <c r="AD135" s="1"/>
      <c r="AE135" s="1"/>
      <c r="AF135" s="1"/>
      <c r="AG135" s="1"/>
      <c r="AH135" s="1"/>
      <c r="AI135" s="54"/>
      <c r="AJ135" s="1">
        <f>IFERROR(__xludf.DUMMYFUNCTION("""COMPUTED_VALUE"""),0.0)</f>
        <v>0</v>
      </c>
      <c r="AK135" s="1">
        <f>IFERROR(__xludf.DUMMYFUNCTION("""COMPUTED_VALUE"""),0.0)</f>
        <v>0</v>
      </c>
      <c r="AL135" s="1">
        <f>IFERROR(__xludf.DUMMYFUNCTION("""COMPUTED_VALUE"""),0.0)</f>
        <v>0</v>
      </c>
      <c r="AM135" s="1">
        <f>IFERROR(__xludf.DUMMYFUNCTION("""COMPUTED_VALUE"""),0.0)</f>
        <v>0</v>
      </c>
      <c r="AN135" s="1">
        <f>IFERROR(__xludf.DUMMYFUNCTION("""COMPUTED_VALUE"""),0.0)</f>
        <v>0</v>
      </c>
      <c r="AO135" s="1">
        <f>IFERROR(__xludf.DUMMYFUNCTION("""COMPUTED_VALUE"""),0.0)</f>
        <v>0</v>
      </c>
      <c r="AP135" s="1">
        <f>IFERROR(__xludf.DUMMYFUNCTION("""COMPUTED_VALUE"""),0.0)</f>
        <v>0</v>
      </c>
      <c r="AQ135" s="1">
        <f>IFERROR(__xludf.DUMMYFUNCTION("""COMPUTED_VALUE"""),0.0)</f>
        <v>0</v>
      </c>
      <c r="AT135" s="1" t="str">
        <f>IFERROR(__xludf.DUMMYFUNCTION("""COMPUTED_VALUE"""),"X")</f>
        <v>X</v>
      </c>
      <c r="AU135" s="1"/>
      <c r="AV135" s="1"/>
      <c r="AW135" s="1"/>
      <c r="AX135" s="1"/>
      <c r="AY135" s="1"/>
      <c r="AZ135" s="1"/>
      <c r="BA135" s="1"/>
      <c r="BB135" s="1"/>
      <c r="BC135" s="54"/>
      <c r="BD135" s="1">
        <f>IFERROR(__xludf.DUMMYFUNCTION("""COMPUTED_VALUE"""),2.1937500000000005)</f>
        <v>2.19375</v>
      </c>
      <c r="BE135" s="1">
        <f>IFERROR(__xludf.DUMMYFUNCTION("""COMPUTED_VALUE"""),0.0)</f>
        <v>0</v>
      </c>
      <c r="BF135" s="1">
        <f>IFERROR(__xludf.DUMMYFUNCTION("""COMPUTED_VALUE"""),0.0)</f>
        <v>0</v>
      </c>
      <c r="BG135" s="1">
        <f>IFERROR(__xludf.DUMMYFUNCTION("""COMPUTED_VALUE"""),0.0)</f>
        <v>0</v>
      </c>
      <c r="BH135" s="1">
        <f>IFERROR(__xludf.DUMMYFUNCTION("""COMPUTED_VALUE"""),0.0)</f>
        <v>0</v>
      </c>
      <c r="BI135" s="1">
        <f>IFERROR(__xludf.DUMMYFUNCTION("""COMPUTED_VALUE"""),0.0)</f>
        <v>0</v>
      </c>
      <c r="BJ135" s="1">
        <f>IFERROR(__xludf.DUMMYFUNCTION("""COMPUTED_VALUE"""),0.0)</f>
        <v>0</v>
      </c>
      <c r="BK135" s="1">
        <f>IFERROR(__xludf.DUMMYFUNCTION("""COMPUTED_VALUE"""),0.0)</f>
        <v>0</v>
      </c>
      <c r="BL135" s="1">
        <f>IFERROR(__xludf.DUMMYFUNCTION("""COMPUTED_VALUE"""),0.0)</f>
        <v>0</v>
      </c>
      <c r="BM135" s="1">
        <f>IFERROR(__xludf.DUMMYFUNCTION("""COMPUTED_VALUE"""),0.0)</f>
        <v>0</v>
      </c>
      <c r="BO135" s="52">
        <f t="shared" si="2"/>
        <v>0</v>
      </c>
      <c r="BP135" s="1">
        <f t="shared" si="3"/>
        <v>0</v>
      </c>
      <c r="BQ135" s="1">
        <f t="shared" si="4"/>
        <v>2</v>
      </c>
      <c r="BR135" s="54">
        <f t="shared" si="5"/>
        <v>2</v>
      </c>
      <c r="BS135" s="1">
        <f>IFS(N135="W", 'Round Bonuses'!$C$13, N135="X", 'Round Bonuses'!$C$12, M135="X", 'Round Bonuses'!$C$11, L135="X", 'Round Bonuses'!$C$10, K135="X", 'Round Bonuses'!$C$9, J135="X", 'Round Bonuses'!$C$8, I135="X", 'Round Bonuses'!$C$7, H135="X", 'Round Bonuses'!$C$6, G135="X", 'Round Bonuses'!$C$5, F135="X", 'Round Bonuses'!$C$4, E135="X", 'Round Bonuses'!$C$3, D135="X", 'Round Bonuses'!$C$3, TRUE, 0)</f>
        <v>0</v>
      </c>
      <c r="BT135" s="1">
        <f>IF(not(counta(D135:J135)), IFS(AI135="W", 'Round Bonuses'!$F$14, AI135="X", 'Round Bonuses'!$F$13, AH135="X", 'Round Bonuses'!$F$12, AG135="X", 'Round Bonuses'!$F$11, AF135="X", 'Round Bonuses'!$F$10, AE135="X", 'Round Bonuses'!$F$9, AD135="X", 'Round Bonuses'!$F$8, AC135="X", 'Round Bonuses'!$F$7, AB135="X", 'Round Bonuses'!$F$6, TRUE, 0), IF(AA135="X",'Round Bonuses'!$E$7, 0) +IF(AB135="X", 'Round Bonuses'!$E$6, 0)+if(AC135="X",'Round Bonuses'!$E$7, 0)+IF(AD135="X", 'Round Bonuses'!$E$8, 0)+IFS(AI135="W", 'Round Bonuses'!$G$14, AI135="X", 'Round Bonuses'!$G$13, AH135="X", 'Round Bonuses'!$G$12, AG135="X", 'Round Bonuses'!$G$11, AF135="X", 'Round Bonuses'!$G$10, AE135="X", 'Round Bonuses'!$G$9, TRUE, 0))</f>
        <v>0</v>
      </c>
      <c r="BU135" s="1">
        <f>IF(AND(not(counta(D135:I135)),not(counta(AB135:AD135))), IFS(BC135="W", 'Round Bonuses'!$J$14, BC135="X", 'Round Bonuses'!$J$13, BB135="X", 'Round Bonuses'!$J$12, BA135="X", 'Round Bonuses'!$J$11, AZ135="X", 'Round Bonuses'!$J$10, AY135="X", 'Round Bonuses'!$J$9, AX135="X", 'Round Bonuses'!$J$8, AW135="X", 'Round Bonuses'!$J$7, AV135="X", 'Round Bonuses'!$J$6, AU135="X", 'Round Bonuses'!$J$5, AT135="X", 'Round Bonuses'!$J$4, TRUE, 0), SWITCH(AS135, "P", 'Round Bonuses'!$I$4,"B", 'Round Bonuses'!$I$5, 0) +IF(AU135="X", 'Round Bonuses'!$I$5, 0)+IF(AV135="X", 'Round Bonuses'!$I$6, 0)+IF(AW135="X", 'Round Bonuses'!$I$7, 0)+IF(AX135="X", 'Round Bonuses'!$I$8, 0)+IFS(BC135="W", 'Round Bonuses'!$K$14, BC135="X", 'Round Bonuses'!$K$13, BB135="X", 'Round Bonuses'!$K$12, BA135="X", 'Round Bonuses'!$K$11, AZ135="X", 'Round Bonuses'!$K$10, AY135="X", 'Round Bonuses'!$K$9, TRUE, 0))</f>
        <v>0.2</v>
      </c>
      <c r="BV135" s="54">
        <f t="shared" si="6"/>
        <v>0.2</v>
      </c>
      <c r="BW135" s="1">
        <f t="shared" si="7"/>
        <v>2.19375</v>
      </c>
      <c r="BX135" s="57">
        <f t="shared" si="8"/>
        <v>1.296875</v>
      </c>
      <c r="BZ135" s="58" t="str">
        <f t="shared" si="9"/>
        <v>Noah</v>
      </c>
      <c r="CA135" s="1" t="str">
        <f t="shared" si="10"/>
        <v>Armenia</v>
      </c>
      <c r="CB135" s="1">
        <f t="shared" si="11"/>
        <v>1.296875</v>
      </c>
      <c r="CC135" s="1">
        <f t="shared" si="12"/>
        <v>2</v>
      </c>
      <c r="CD135" s="1" t="s">
        <v>487</v>
      </c>
      <c r="CE135" s="1" t="s">
        <v>153</v>
      </c>
      <c r="CF135" s="49">
        <v>2.3984375</v>
      </c>
      <c r="CG135" s="1">
        <v>4.0</v>
      </c>
      <c r="CH135" s="1">
        <f t="shared" si="16"/>
        <v>133</v>
      </c>
      <c r="CI135" s="1" t="str">
        <f t="shared" si="13"/>
        <v>Újpest</v>
      </c>
      <c r="CJ135" s="49">
        <f t="shared" ref="CJ135:CK135" si="147">CF135</f>
        <v>2.3984375</v>
      </c>
      <c r="CK135" s="1">
        <f t="shared" si="147"/>
        <v>4</v>
      </c>
      <c r="CO135" s="1" t="str">
        <f t="shared" si="15"/>
        <v>Hungary</v>
      </c>
    </row>
    <row r="136">
      <c r="A136" s="1" t="str">
        <f>'Strength Coefficients'!AJ135</f>
        <v>NSÍ Runavík</v>
      </c>
      <c r="B136" s="1">
        <f>'Strength Coefficients'!AK135</f>
        <v>0.46</v>
      </c>
      <c r="C136" s="1" t="str">
        <f>'Strength Coefficients'!AL135</f>
        <v>Faroe Islands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52">
        <f>IFERROR(__xludf.DUMMYFUNCTION("""COMPUTED_VALUE"""),0.0)</f>
        <v>0</v>
      </c>
      <c r="P136" s="1">
        <f>IFERROR(__xludf.DUMMYFUNCTION("""COMPUTED_VALUE"""),0.0)</f>
        <v>0</v>
      </c>
      <c r="Q136" s="1">
        <f>IFERROR(__xludf.DUMMYFUNCTION("""COMPUTED_VALUE"""),0.0)</f>
        <v>0</v>
      </c>
      <c r="R136" s="1">
        <f>IFERROR(__xludf.DUMMYFUNCTION("""COMPUTED_VALUE"""),0.0)</f>
        <v>0</v>
      </c>
      <c r="S136" s="1">
        <f>IFERROR(__xludf.DUMMYFUNCTION("""COMPUTED_VALUE"""),0.0)</f>
        <v>0</v>
      </c>
      <c r="T136" s="1">
        <f>IFERROR(__xludf.DUMMYFUNCTION("""COMPUTED_VALUE"""),0.0)</f>
        <v>0</v>
      </c>
      <c r="U136" s="1">
        <f>IFERROR(__xludf.DUMMYFUNCTION("""COMPUTED_VALUE"""),0.0)</f>
        <v>0</v>
      </c>
      <c r="V136" s="1">
        <f>IFERROR(__xludf.DUMMYFUNCTION("""COMPUTED_VALUE"""),0.0)</f>
        <v>0</v>
      </c>
      <c r="W136" s="1">
        <f>IFERROR(__xludf.DUMMYFUNCTION("""COMPUTED_VALUE"""),0.0)</f>
        <v>0</v>
      </c>
      <c r="X136" s="1">
        <f>IFERROR(__xludf.DUMMYFUNCTION("""COMPUTED_VALUE"""),0.0)</f>
        <v>0</v>
      </c>
      <c r="Y136" s="1">
        <f>IFERROR(__xludf.DUMMYFUNCTION("""COMPUTED_VALUE"""),0.0)</f>
        <v>0</v>
      </c>
      <c r="AA136" s="50"/>
      <c r="AB136" s="1"/>
      <c r="AC136" s="1"/>
      <c r="AD136" s="1"/>
      <c r="AE136" s="1"/>
      <c r="AF136" s="1"/>
      <c r="AG136" s="1"/>
      <c r="AH136" s="1"/>
      <c r="AI136" s="54"/>
      <c r="AJ136" s="1">
        <f>IFERROR(__xludf.DUMMYFUNCTION("""COMPUTED_VALUE"""),0.0)</f>
        <v>0</v>
      </c>
      <c r="AK136" s="1">
        <f>IFERROR(__xludf.DUMMYFUNCTION("""COMPUTED_VALUE"""),0.0)</f>
        <v>0</v>
      </c>
      <c r="AL136" s="1">
        <f>IFERROR(__xludf.DUMMYFUNCTION("""COMPUTED_VALUE"""),0.0)</f>
        <v>0</v>
      </c>
      <c r="AM136" s="1">
        <f>IFERROR(__xludf.DUMMYFUNCTION("""COMPUTED_VALUE"""),0.0)</f>
        <v>0</v>
      </c>
      <c r="AN136" s="1">
        <f>IFERROR(__xludf.DUMMYFUNCTION("""COMPUTED_VALUE"""),0.0)</f>
        <v>0</v>
      </c>
      <c r="AO136" s="1">
        <f>IFERROR(__xludf.DUMMYFUNCTION("""COMPUTED_VALUE"""),0.0)</f>
        <v>0</v>
      </c>
      <c r="AP136" s="1">
        <f>IFERROR(__xludf.DUMMYFUNCTION("""COMPUTED_VALUE"""),0.0)</f>
        <v>0</v>
      </c>
      <c r="AQ136" s="1">
        <f>IFERROR(__xludf.DUMMYFUNCTION("""COMPUTED_VALUE"""),0.0)</f>
        <v>0</v>
      </c>
      <c r="AT136" s="1" t="str">
        <f>IFERROR(__xludf.DUMMYFUNCTION("""COMPUTED_VALUE"""),"X")</f>
        <v>X</v>
      </c>
      <c r="AU136" s="1"/>
      <c r="AV136" s="1"/>
      <c r="AW136" s="1"/>
      <c r="AX136" s="1"/>
      <c r="AY136" s="1"/>
      <c r="AZ136" s="1"/>
      <c r="BA136" s="1"/>
      <c r="BB136" s="1"/>
      <c r="BC136" s="54"/>
      <c r="BD136" s="1">
        <f>IFERROR(__xludf.DUMMYFUNCTION("""COMPUTED_VALUE"""),1.37)</f>
        <v>1.37</v>
      </c>
      <c r="BE136" s="1">
        <f>IFERROR(__xludf.DUMMYFUNCTION("""COMPUTED_VALUE"""),0.0)</f>
        <v>0</v>
      </c>
      <c r="BF136" s="1">
        <f>IFERROR(__xludf.DUMMYFUNCTION("""COMPUTED_VALUE"""),0.0)</f>
        <v>0</v>
      </c>
      <c r="BG136" s="1">
        <f>IFERROR(__xludf.DUMMYFUNCTION("""COMPUTED_VALUE"""),0.0)</f>
        <v>0</v>
      </c>
      <c r="BH136" s="1">
        <f>IFERROR(__xludf.DUMMYFUNCTION("""COMPUTED_VALUE"""),0.0)</f>
        <v>0</v>
      </c>
      <c r="BI136" s="1">
        <f>IFERROR(__xludf.DUMMYFUNCTION("""COMPUTED_VALUE"""),0.0)</f>
        <v>0</v>
      </c>
      <c r="BJ136" s="1">
        <f>IFERROR(__xludf.DUMMYFUNCTION("""COMPUTED_VALUE"""),0.0)</f>
        <v>0</v>
      </c>
      <c r="BK136" s="1">
        <f>IFERROR(__xludf.DUMMYFUNCTION("""COMPUTED_VALUE"""),0.0)</f>
        <v>0</v>
      </c>
      <c r="BL136" s="1">
        <f>IFERROR(__xludf.DUMMYFUNCTION("""COMPUTED_VALUE"""),0.0)</f>
        <v>0</v>
      </c>
      <c r="BM136" s="1">
        <f>IFERROR(__xludf.DUMMYFUNCTION("""COMPUTED_VALUE"""),0.0)</f>
        <v>0</v>
      </c>
      <c r="BO136" s="52">
        <f t="shared" si="2"/>
        <v>0</v>
      </c>
      <c r="BP136" s="1">
        <f t="shared" si="3"/>
        <v>0</v>
      </c>
      <c r="BQ136" s="1">
        <f t="shared" si="4"/>
        <v>2</v>
      </c>
      <c r="BR136" s="54">
        <f t="shared" si="5"/>
        <v>2</v>
      </c>
      <c r="BS136" s="1">
        <f>IFS(N136="W", 'Round Bonuses'!$C$13, N136="X", 'Round Bonuses'!$C$12, M136="X", 'Round Bonuses'!$C$11, L136="X", 'Round Bonuses'!$C$10, K136="X", 'Round Bonuses'!$C$9, J136="X", 'Round Bonuses'!$C$8, I136="X", 'Round Bonuses'!$C$7, H136="X", 'Round Bonuses'!$C$6, G136="X", 'Round Bonuses'!$C$5, F136="X", 'Round Bonuses'!$C$4, E136="X", 'Round Bonuses'!$C$3, D136="X", 'Round Bonuses'!$C$3, TRUE, 0)</f>
        <v>0</v>
      </c>
      <c r="BT136" s="1">
        <f>IF(not(counta(D136:J136)), IFS(AI136="W", 'Round Bonuses'!$F$14, AI136="X", 'Round Bonuses'!$F$13, AH136="X", 'Round Bonuses'!$F$12, AG136="X", 'Round Bonuses'!$F$11, AF136="X", 'Round Bonuses'!$F$10, AE136="X", 'Round Bonuses'!$F$9, AD136="X", 'Round Bonuses'!$F$8, AC136="X", 'Round Bonuses'!$F$7, AB136="X", 'Round Bonuses'!$F$6, TRUE, 0), IF(AA136="X",'Round Bonuses'!$E$7, 0) +IF(AB136="X", 'Round Bonuses'!$E$6, 0)+if(AC136="X",'Round Bonuses'!$E$7, 0)+IF(AD136="X", 'Round Bonuses'!$E$8, 0)+IFS(AI136="W", 'Round Bonuses'!$G$14, AI136="X", 'Round Bonuses'!$G$13, AH136="X", 'Round Bonuses'!$G$12, AG136="X", 'Round Bonuses'!$G$11, AF136="X", 'Round Bonuses'!$G$10, AE136="X", 'Round Bonuses'!$G$9, TRUE, 0))</f>
        <v>0</v>
      </c>
      <c r="BU136" s="1">
        <f>IF(AND(not(counta(D136:I136)),not(counta(AB136:AD136))), IFS(BC136="W", 'Round Bonuses'!$J$14, BC136="X", 'Round Bonuses'!$J$13, BB136="X", 'Round Bonuses'!$J$12, BA136="X", 'Round Bonuses'!$J$11, AZ136="X", 'Round Bonuses'!$J$10, AY136="X", 'Round Bonuses'!$J$9, AX136="X", 'Round Bonuses'!$J$8, AW136="X", 'Round Bonuses'!$J$7, AV136="X", 'Round Bonuses'!$J$6, AU136="X", 'Round Bonuses'!$J$5, AT136="X", 'Round Bonuses'!$J$4, TRUE, 0), SWITCH(AS136, "P", 'Round Bonuses'!$I$4,"B", 'Round Bonuses'!$I$5, 0) +IF(AU136="X", 'Round Bonuses'!$I$5, 0)+IF(AV136="X", 'Round Bonuses'!$I$6, 0)+IF(AW136="X", 'Round Bonuses'!$I$7, 0)+IF(AX136="X", 'Round Bonuses'!$I$8, 0)+IFS(BC136="W", 'Round Bonuses'!$K$14, BC136="X", 'Round Bonuses'!$K$13, BB136="X", 'Round Bonuses'!$K$12, BA136="X", 'Round Bonuses'!$K$11, AZ136="X", 'Round Bonuses'!$K$10, AY136="X", 'Round Bonuses'!$K$9, TRUE, 0))</f>
        <v>0.2</v>
      </c>
      <c r="BV136" s="54">
        <f t="shared" si="6"/>
        <v>0.2</v>
      </c>
      <c r="BW136" s="1">
        <f t="shared" si="7"/>
        <v>1.37</v>
      </c>
      <c r="BX136" s="57">
        <f t="shared" si="8"/>
        <v>0.885</v>
      </c>
      <c r="BZ136" s="58" t="str">
        <f t="shared" si="9"/>
        <v>NSÍ Runavík</v>
      </c>
      <c r="CA136" s="1" t="str">
        <f t="shared" si="10"/>
        <v>Faroe Islands</v>
      </c>
      <c r="CB136" s="1">
        <f t="shared" si="11"/>
        <v>0.885</v>
      </c>
      <c r="CC136" s="1">
        <f t="shared" si="12"/>
        <v>2</v>
      </c>
      <c r="CD136" s="1" t="s">
        <v>203</v>
      </c>
      <c r="CE136" s="1" t="s">
        <v>67</v>
      </c>
      <c r="CF136" s="49">
        <v>2.3827083333333334</v>
      </c>
      <c r="CG136" s="1">
        <v>6.0</v>
      </c>
      <c r="CH136" s="1">
        <f t="shared" si="16"/>
        <v>134</v>
      </c>
      <c r="CI136" s="1" t="str">
        <f t="shared" si="13"/>
        <v>Velež Mostar</v>
      </c>
      <c r="CJ136" s="49">
        <f t="shared" ref="CJ136:CK136" si="148">CF136</f>
        <v>2.382708333</v>
      </c>
      <c r="CK136" s="1">
        <f t="shared" si="148"/>
        <v>6</v>
      </c>
      <c r="CO136" s="1" t="str">
        <f t="shared" si="15"/>
        <v>Bosnia and Herzegovina</v>
      </c>
    </row>
    <row r="137">
      <c r="A137" s="1" t="str">
        <f>'Strength Coefficients'!AJ136</f>
        <v>Olimpija Ljubljana</v>
      </c>
      <c r="B137" s="1">
        <f>'Strength Coefficients'!AK136</f>
        <v>0.69</v>
      </c>
      <c r="C137" s="1" t="str">
        <f>'Strength Coefficients'!AL136</f>
        <v>Slovenia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52">
        <f>IFERROR(__xludf.DUMMYFUNCTION("""COMPUTED_VALUE"""),0.0)</f>
        <v>0</v>
      </c>
      <c r="P137" s="1">
        <f>IFERROR(__xludf.DUMMYFUNCTION("""COMPUTED_VALUE"""),0.0)</f>
        <v>0</v>
      </c>
      <c r="Q137" s="1">
        <f>IFERROR(__xludf.DUMMYFUNCTION("""COMPUTED_VALUE"""),0.0)</f>
        <v>0</v>
      </c>
      <c r="R137" s="1">
        <f>IFERROR(__xludf.DUMMYFUNCTION("""COMPUTED_VALUE"""),0.0)</f>
        <v>0</v>
      </c>
      <c r="S137" s="1">
        <f>IFERROR(__xludf.DUMMYFUNCTION("""COMPUTED_VALUE"""),0.0)</f>
        <v>0</v>
      </c>
      <c r="T137" s="1">
        <f>IFERROR(__xludf.DUMMYFUNCTION("""COMPUTED_VALUE"""),0.0)</f>
        <v>0</v>
      </c>
      <c r="U137" s="1">
        <f>IFERROR(__xludf.DUMMYFUNCTION("""COMPUTED_VALUE"""),0.0)</f>
        <v>0</v>
      </c>
      <c r="V137" s="1">
        <f>IFERROR(__xludf.DUMMYFUNCTION("""COMPUTED_VALUE"""),0.0)</f>
        <v>0</v>
      </c>
      <c r="W137" s="1">
        <f>IFERROR(__xludf.DUMMYFUNCTION("""COMPUTED_VALUE"""),0.0)</f>
        <v>0</v>
      </c>
      <c r="X137" s="1">
        <f>IFERROR(__xludf.DUMMYFUNCTION("""COMPUTED_VALUE"""),0.0)</f>
        <v>0</v>
      </c>
      <c r="Y137" s="1">
        <f>IFERROR(__xludf.DUMMYFUNCTION("""COMPUTED_VALUE"""),0.0)</f>
        <v>0</v>
      </c>
      <c r="AA137" s="50"/>
      <c r="AB137" s="1"/>
      <c r="AC137" s="1"/>
      <c r="AD137" s="1"/>
      <c r="AE137" s="1"/>
      <c r="AF137" s="1"/>
      <c r="AG137" s="1"/>
      <c r="AH137" s="1"/>
      <c r="AI137" s="54"/>
      <c r="AJ137" s="1">
        <f>IFERROR(__xludf.DUMMYFUNCTION("""COMPUTED_VALUE"""),0.0)</f>
        <v>0</v>
      </c>
      <c r="AK137" s="1">
        <f>IFERROR(__xludf.DUMMYFUNCTION("""COMPUTED_VALUE"""),0.0)</f>
        <v>0</v>
      </c>
      <c r="AL137" s="1">
        <f>IFERROR(__xludf.DUMMYFUNCTION("""COMPUTED_VALUE"""),0.0)</f>
        <v>0</v>
      </c>
      <c r="AM137" s="1">
        <f>IFERROR(__xludf.DUMMYFUNCTION("""COMPUTED_VALUE"""),0.0)</f>
        <v>0</v>
      </c>
      <c r="AN137" s="1">
        <f>IFERROR(__xludf.DUMMYFUNCTION("""COMPUTED_VALUE"""),0.0)</f>
        <v>0</v>
      </c>
      <c r="AO137" s="1">
        <f>IFERROR(__xludf.DUMMYFUNCTION("""COMPUTED_VALUE"""),0.0)</f>
        <v>0</v>
      </c>
      <c r="AP137" s="1">
        <f>IFERROR(__xludf.DUMMYFUNCTION("""COMPUTED_VALUE"""),0.0)</f>
        <v>0</v>
      </c>
      <c r="AQ137" s="1">
        <f>IFERROR(__xludf.DUMMYFUNCTION("""COMPUTED_VALUE"""),0.0)</f>
        <v>0</v>
      </c>
      <c r="AT137" s="1"/>
      <c r="AU137" s="1" t="str">
        <f>IFERROR(__xludf.DUMMYFUNCTION("""COMPUTED_VALUE"""),"X")</f>
        <v>X</v>
      </c>
      <c r="AV137" s="1" t="str">
        <f>IFERROR(__xludf.DUMMYFUNCTION("""COMPUTED_VALUE"""),"X")</f>
        <v>X</v>
      </c>
      <c r="AW137" s="1"/>
      <c r="AX137" s="1"/>
      <c r="AY137" s="1"/>
      <c r="AZ137" s="1"/>
      <c r="BA137" s="1"/>
      <c r="BB137" s="1"/>
      <c r="BC137" s="54"/>
      <c r="BD137" s="1">
        <f>IFERROR(__xludf.DUMMYFUNCTION("""COMPUTED_VALUE"""),0.0)</f>
        <v>0</v>
      </c>
      <c r="BE137" s="1">
        <f>IFERROR(__xludf.DUMMYFUNCTION("""COMPUTED_VALUE"""),2.54)</f>
        <v>2.54</v>
      </c>
      <c r="BF137" s="1">
        <f>IFERROR(__xludf.DUMMYFUNCTION("""COMPUTED_VALUE"""),1.4049999999999998)</f>
        <v>1.405</v>
      </c>
      <c r="BG137" s="1">
        <f>IFERROR(__xludf.DUMMYFUNCTION("""COMPUTED_VALUE"""),0.0)</f>
        <v>0</v>
      </c>
      <c r="BH137" s="1">
        <f>IFERROR(__xludf.DUMMYFUNCTION("""COMPUTED_VALUE"""),0.0)</f>
        <v>0</v>
      </c>
      <c r="BI137" s="1">
        <f>IFERROR(__xludf.DUMMYFUNCTION("""COMPUTED_VALUE"""),0.0)</f>
        <v>0</v>
      </c>
      <c r="BJ137" s="1">
        <f>IFERROR(__xludf.DUMMYFUNCTION("""COMPUTED_VALUE"""),0.0)</f>
        <v>0</v>
      </c>
      <c r="BK137" s="1">
        <f>IFERROR(__xludf.DUMMYFUNCTION("""COMPUTED_VALUE"""),0.0)</f>
        <v>0</v>
      </c>
      <c r="BL137" s="1">
        <f>IFERROR(__xludf.DUMMYFUNCTION("""COMPUTED_VALUE"""),0.0)</f>
        <v>0</v>
      </c>
      <c r="BM137" s="1">
        <f>IFERROR(__xludf.DUMMYFUNCTION("""COMPUTED_VALUE"""),0.0)</f>
        <v>0</v>
      </c>
      <c r="BO137" s="52">
        <f t="shared" si="2"/>
        <v>0</v>
      </c>
      <c r="BP137" s="1">
        <f t="shared" si="3"/>
        <v>0</v>
      </c>
      <c r="BQ137" s="1">
        <f t="shared" si="4"/>
        <v>4</v>
      </c>
      <c r="BR137" s="54">
        <f t="shared" si="5"/>
        <v>4</v>
      </c>
      <c r="BS137" s="1">
        <f>IFS(N137="W", 'Round Bonuses'!$C$13, N137="X", 'Round Bonuses'!$C$12, M137="X", 'Round Bonuses'!$C$11, L137="X", 'Round Bonuses'!$C$10, K137="X", 'Round Bonuses'!$C$9, J137="X", 'Round Bonuses'!$C$8, I137="X", 'Round Bonuses'!$C$7, H137="X", 'Round Bonuses'!$C$6, G137="X", 'Round Bonuses'!$C$5, F137="X", 'Round Bonuses'!$C$4, E137="X", 'Round Bonuses'!$C$3, D137="X", 'Round Bonuses'!$C$3, TRUE, 0)</f>
        <v>0</v>
      </c>
      <c r="BT137" s="1">
        <f>IF(not(counta(D137:J137)), IFS(AI137="W", 'Round Bonuses'!$F$14, AI137="X", 'Round Bonuses'!$F$13, AH137="X", 'Round Bonuses'!$F$12, AG137="X", 'Round Bonuses'!$F$11, AF137="X", 'Round Bonuses'!$F$10, AE137="X", 'Round Bonuses'!$F$9, AD137="X", 'Round Bonuses'!$F$8, AC137="X", 'Round Bonuses'!$F$7, AB137="X", 'Round Bonuses'!$F$6, TRUE, 0), IF(AA137="X",'Round Bonuses'!$E$7, 0) +IF(AB137="X", 'Round Bonuses'!$E$6, 0)+if(AC137="X",'Round Bonuses'!$E$7, 0)+IF(AD137="X", 'Round Bonuses'!$E$8, 0)+IFS(AI137="W", 'Round Bonuses'!$G$14, AI137="X", 'Round Bonuses'!$G$13, AH137="X", 'Round Bonuses'!$G$12, AG137="X", 'Round Bonuses'!$G$11, AF137="X", 'Round Bonuses'!$G$10, AE137="X", 'Round Bonuses'!$G$9, TRUE, 0))</f>
        <v>0</v>
      </c>
      <c r="BU137" s="1">
        <f>IF(AND(not(counta(D137:I137)),not(counta(AB137:AD137))), IFS(BC137="W", 'Round Bonuses'!$J$14, BC137="X", 'Round Bonuses'!$J$13, BB137="X", 'Round Bonuses'!$J$12, BA137="X", 'Round Bonuses'!$J$11, AZ137="X", 'Round Bonuses'!$J$10, AY137="X", 'Round Bonuses'!$J$9, AX137="X", 'Round Bonuses'!$J$8, AW137="X", 'Round Bonuses'!$J$7, AV137="X", 'Round Bonuses'!$J$6, AU137="X", 'Round Bonuses'!$J$5, AT137="X", 'Round Bonuses'!$J$4, TRUE, 0), SWITCH(AS137, "P", 'Round Bonuses'!$I$4,"B", 'Round Bonuses'!$I$5, 0) +IF(AU137="X", 'Round Bonuses'!$I$5, 0)+IF(AV137="X", 'Round Bonuses'!$I$6, 0)+IF(AW137="X", 'Round Bonuses'!$I$7, 0)+IF(AX137="X", 'Round Bonuses'!$I$8, 0)+IFS(BC137="W", 'Round Bonuses'!$K$14, BC137="X", 'Round Bonuses'!$K$13, BB137="X", 'Round Bonuses'!$K$12, BA137="X", 'Round Bonuses'!$K$11, AZ137="X", 'Round Bonuses'!$K$10, AY137="X", 'Round Bonuses'!$K$9, TRUE, 0))</f>
        <v>0.7</v>
      </c>
      <c r="BV137" s="54">
        <f t="shared" si="6"/>
        <v>0.7</v>
      </c>
      <c r="BW137" s="1">
        <f t="shared" si="7"/>
        <v>3.945</v>
      </c>
      <c r="BX137" s="57">
        <f t="shared" si="8"/>
        <v>1.68625</v>
      </c>
      <c r="BZ137" s="58" t="str">
        <f t="shared" si="9"/>
        <v>Olimpija Ljubljana</v>
      </c>
      <c r="CA137" s="1" t="str">
        <f t="shared" si="10"/>
        <v>Slovenia</v>
      </c>
      <c r="CB137" s="1">
        <f t="shared" si="11"/>
        <v>1.68625</v>
      </c>
      <c r="CC137" s="1">
        <f t="shared" si="12"/>
        <v>4</v>
      </c>
      <c r="CD137" s="1" t="s">
        <v>196</v>
      </c>
      <c r="CE137" s="1" t="s">
        <v>159</v>
      </c>
      <c r="CF137" s="49">
        <v>2.32875</v>
      </c>
      <c r="CG137" s="1">
        <v>2.0</v>
      </c>
      <c r="CH137" s="1">
        <f t="shared" si="16"/>
        <v>135</v>
      </c>
      <c r="CI137" s="1" t="str">
        <f t="shared" si="13"/>
        <v>BK Häcken</v>
      </c>
      <c r="CJ137" s="49">
        <f t="shared" ref="CJ137:CK137" si="149">CF137</f>
        <v>2.32875</v>
      </c>
      <c r="CK137" s="1">
        <f t="shared" si="149"/>
        <v>2</v>
      </c>
      <c r="CO137" s="1" t="str">
        <f t="shared" si="15"/>
        <v>Sweden</v>
      </c>
    </row>
    <row r="138">
      <c r="A138" s="1" t="str">
        <f>'Strength Coefficients'!AJ137</f>
        <v>Olympiacos</v>
      </c>
      <c r="B138" s="1">
        <f>'Strength Coefficients'!AK137</f>
        <v>0.82</v>
      </c>
      <c r="C138" s="1" t="str">
        <f>'Strength Coefficients'!AL137</f>
        <v>Greece</v>
      </c>
      <c r="D138" s="1"/>
      <c r="E138" s="1"/>
      <c r="F138" s="1"/>
      <c r="G138" s="1" t="str">
        <f>IFERROR(__xludf.DUMMYFUNCTION("""COMPUTED_VALUE"""),"X")</f>
        <v>X</v>
      </c>
      <c r="H138" s="1" t="str">
        <f>IFERROR(__xludf.DUMMYFUNCTION("""COMPUTED_VALUE"""),"X")</f>
        <v>X</v>
      </c>
      <c r="I138" s="1"/>
      <c r="J138" s="1"/>
      <c r="K138" s="1"/>
      <c r="L138" s="1"/>
      <c r="M138" s="1"/>
      <c r="N138" s="1"/>
      <c r="O138" s="52">
        <f>IFERROR(__xludf.DUMMYFUNCTION("""COMPUTED_VALUE"""),0.0)</f>
        <v>0</v>
      </c>
      <c r="P138" s="1">
        <f>IFERROR(__xludf.DUMMYFUNCTION("""COMPUTED_VALUE"""),0.0)</f>
        <v>0</v>
      </c>
      <c r="Q138" s="1">
        <f>IFERROR(__xludf.DUMMYFUNCTION("""COMPUTED_VALUE"""),0.0)</f>
        <v>0</v>
      </c>
      <c r="R138" s="1">
        <f>IFERROR(__xludf.DUMMYFUNCTION("""COMPUTED_VALUE"""),6.105)</f>
        <v>6.105</v>
      </c>
      <c r="S138" s="1">
        <f>IFERROR(__xludf.DUMMYFUNCTION("""COMPUTED_VALUE"""),2.92)</f>
        <v>2.92</v>
      </c>
      <c r="T138" s="1">
        <f>IFERROR(__xludf.DUMMYFUNCTION("""COMPUTED_VALUE"""),0.0)</f>
        <v>0</v>
      </c>
      <c r="U138" s="1">
        <f>IFERROR(__xludf.DUMMYFUNCTION("""COMPUTED_VALUE"""),0.0)</f>
        <v>0</v>
      </c>
      <c r="V138" s="1">
        <f>IFERROR(__xludf.DUMMYFUNCTION("""COMPUTED_VALUE"""),0.0)</f>
        <v>0</v>
      </c>
      <c r="W138" s="1">
        <f>IFERROR(__xludf.DUMMYFUNCTION("""COMPUTED_VALUE"""),0.0)</f>
        <v>0</v>
      </c>
      <c r="X138" s="1">
        <f>IFERROR(__xludf.DUMMYFUNCTION("""COMPUTED_VALUE"""),0.0)</f>
        <v>0</v>
      </c>
      <c r="Y138" s="1">
        <f>IFERROR(__xludf.DUMMYFUNCTION("""COMPUTED_VALUE"""),0.0)</f>
        <v>0</v>
      </c>
      <c r="AA138" s="50"/>
      <c r="AB138" s="1"/>
      <c r="AC138" s="1" t="str">
        <f>IFERROR(__xludf.DUMMYFUNCTION("""COMPUTED_VALUE"""),"X")</f>
        <v>X</v>
      </c>
      <c r="AD138" s="1" t="str">
        <f>IFERROR(__xludf.DUMMYFUNCTION("""COMPUTED_VALUE"""),"X")</f>
        <v>X</v>
      </c>
      <c r="AE138" s="1" t="str">
        <f>IFERROR(__xludf.DUMMYFUNCTION("""COMPUTED_VALUE"""),"X")</f>
        <v>X</v>
      </c>
      <c r="AF138" s="1"/>
      <c r="AG138" s="1"/>
      <c r="AH138" s="1"/>
      <c r="AI138" s="54"/>
      <c r="AJ138" s="1">
        <f>IFERROR(__xludf.DUMMYFUNCTION("""COMPUTED_VALUE"""),0.0)</f>
        <v>0</v>
      </c>
      <c r="AK138" s="1">
        <f>IFERROR(__xludf.DUMMYFUNCTION("""COMPUTED_VALUE"""),4.4625)</f>
        <v>4.4625</v>
      </c>
      <c r="AL138" s="1">
        <f>IFERROR(__xludf.DUMMYFUNCTION("""COMPUTED_VALUE"""),13.3675)</f>
        <v>13.3675</v>
      </c>
      <c r="AM138" s="1">
        <f>IFERROR(__xludf.DUMMYFUNCTION("""COMPUTED_VALUE"""),1.38)</f>
        <v>1.38</v>
      </c>
      <c r="AN138" s="1">
        <f>IFERROR(__xludf.DUMMYFUNCTION("""COMPUTED_VALUE"""),0.0)</f>
        <v>0</v>
      </c>
      <c r="AO138" s="1">
        <f>IFERROR(__xludf.DUMMYFUNCTION("""COMPUTED_VALUE"""),0.0)</f>
        <v>0</v>
      </c>
      <c r="AP138" s="1">
        <f>IFERROR(__xludf.DUMMYFUNCTION("""COMPUTED_VALUE"""),0.0)</f>
        <v>0</v>
      </c>
      <c r="AQ138" s="1">
        <f>IFERROR(__xludf.DUMMYFUNCTION("""COMPUTED_VALUE"""),0.0)</f>
        <v>0</v>
      </c>
      <c r="AT138" s="1"/>
      <c r="AU138" s="1"/>
      <c r="AV138" s="1"/>
      <c r="AW138" s="1"/>
      <c r="AX138" s="1"/>
      <c r="AY138" s="1"/>
      <c r="AZ138" s="1"/>
      <c r="BA138" s="1"/>
      <c r="BB138" s="1"/>
      <c r="BC138" s="54"/>
      <c r="BD138" s="1">
        <f>IFERROR(__xludf.DUMMYFUNCTION("""COMPUTED_VALUE"""),0.0)</f>
        <v>0</v>
      </c>
      <c r="BE138" s="1">
        <f>IFERROR(__xludf.DUMMYFUNCTION("""COMPUTED_VALUE"""),0.0)</f>
        <v>0</v>
      </c>
      <c r="BF138" s="1">
        <f>IFERROR(__xludf.DUMMYFUNCTION("""COMPUTED_VALUE"""),0.0)</f>
        <v>0</v>
      </c>
      <c r="BG138" s="1">
        <f>IFERROR(__xludf.DUMMYFUNCTION("""COMPUTED_VALUE"""),0.0)</f>
        <v>0</v>
      </c>
      <c r="BH138" s="1">
        <f>IFERROR(__xludf.DUMMYFUNCTION("""COMPUTED_VALUE"""),0.0)</f>
        <v>0</v>
      </c>
      <c r="BI138" s="1">
        <f>IFERROR(__xludf.DUMMYFUNCTION("""COMPUTED_VALUE"""),0.0)</f>
        <v>0</v>
      </c>
      <c r="BJ138" s="1">
        <f>IFERROR(__xludf.DUMMYFUNCTION("""COMPUTED_VALUE"""),0.0)</f>
        <v>0</v>
      </c>
      <c r="BK138" s="1">
        <f>IFERROR(__xludf.DUMMYFUNCTION("""COMPUTED_VALUE"""),0.0)</f>
        <v>0</v>
      </c>
      <c r="BL138" s="1">
        <f>IFERROR(__xludf.DUMMYFUNCTION("""COMPUTED_VALUE"""),0.0)</f>
        <v>0</v>
      </c>
      <c r="BM138" s="1">
        <f>IFERROR(__xludf.DUMMYFUNCTION("""COMPUTED_VALUE"""),0.0)</f>
        <v>0</v>
      </c>
      <c r="BO138" s="52">
        <f t="shared" si="2"/>
        <v>4</v>
      </c>
      <c r="BP138" s="1">
        <f t="shared" si="3"/>
        <v>10</v>
      </c>
      <c r="BQ138" s="1">
        <f t="shared" si="4"/>
        <v>0</v>
      </c>
      <c r="BR138" s="54">
        <f t="shared" si="5"/>
        <v>14</v>
      </c>
      <c r="BS138" s="1">
        <f>IFS(N138="W", 'Round Bonuses'!$C$13, N138="X", 'Round Bonuses'!$C$12, M138="X", 'Round Bonuses'!$C$11, L138="X", 'Round Bonuses'!$C$10, K138="X", 'Round Bonuses'!$C$9, J138="X", 'Round Bonuses'!$C$8, I138="X", 'Round Bonuses'!$C$7, H138="X", 'Round Bonuses'!$C$6, G138="X", 'Round Bonuses'!$C$5, F138="X", 'Round Bonuses'!$C$4, E138="X", 'Round Bonuses'!$C$3, D138="X", 'Round Bonuses'!$C$3, TRUE, 0)</f>
        <v>2.1</v>
      </c>
      <c r="BT138" s="1">
        <f>IF(not(counta(D138:J138)), IFS(AI138="W", 'Round Bonuses'!$F$14, AI138="X", 'Round Bonuses'!$F$13, AH138="X", 'Round Bonuses'!$F$12, AG138="X", 'Round Bonuses'!$F$11, AF138="X", 'Round Bonuses'!$F$10, AE138="X", 'Round Bonuses'!$F$9, AD138="X", 'Round Bonuses'!$F$8, AC138="X", 'Round Bonuses'!$F$7, AB138="X", 'Round Bonuses'!$F$6, TRUE, 0), IF(AA138="X",'Round Bonuses'!$E$7, 0) +IF(AB138="X", 'Round Bonuses'!$E$6, 0)+if(AC138="X",'Round Bonuses'!$E$7, 0)+IF(AD138="X", 'Round Bonuses'!$E$8, 0)+IFS(AI138="W", 'Round Bonuses'!$G$14, AI138="X", 'Round Bonuses'!$G$13, AH138="X", 'Round Bonuses'!$G$12, AG138="X", 'Round Bonuses'!$G$11, AF138="X", 'Round Bonuses'!$G$10, AE138="X", 'Round Bonuses'!$G$9, TRUE, 0))</f>
        <v>3.75</v>
      </c>
      <c r="BU138" s="1">
        <f>IF(AND(not(counta(D138:I138)),not(counta(AB138:AD138))), IFS(BC138="W", 'Round Bonuses'!$J$14, BC138="X", 'Round Bonuses'!$J$13, BB138="X", 'Round Bonuses'!$J$12, BA138="X", 'Round Bonuses'!$J$11, AZ138="X", 'Round Bonuses'!$J$10, AY138="X", 'Round Bonuses'!$J$9, AX138="X", 'Round Bonuses'!$J$8, AW138="X", 'Round Bonuses'!$J$7, AV138="X", 'Round Bonuses'!$J$6, AU138="X", 'Round Bonuses'!$J$5, AT138="X", 'Round Bonuses'!$J$4, TRUE, 0), SWITCH(AS138, "P", 'Round Bonuses'!$I$4,"B", 'Round Bonuses'!$I$5, 0) +IF(AU138="X", 'Round Bonuses'!$I$5, 0)+IF(AV138="X", 'Round Bonuses'!$I$6, 0)+IF(AW138="X", 'Round Bonuses'!$I$7, 0)+IF(AX138="X", 'Round Bonuses'!$I$8, 0)+IFS(BC138="W", 'Round Bonuses'!$K$14, BC138="X", 'Round Bonuses'!$K$13, BB138="X", 'Round Bonuses'!$K$12, BA138="X", 'Round Bonuses'!$K$11, AZ138="X", 'Round Bonuses'!$K$10, AY138="X", 'Round Bonuses'!$K$9, TRUE, 0))</f>
        <v>0</v>
      </c>
      <c r="BV138" s="54">
        <f t="shared" si="6"/>
        <v>5.85</v>
      </c>
      <c r="BW138" s="1">
        <f t="shared" si="7"/>
        <v>28.235</v>
      </c>
      <c r="BX138" s="57">
        <f t="shared" si="8"/>
        <v>7.866785714</v>
      </c>
      <c r="BZ138" s="58" t="str">
        <f t="shared" si="9"/>
        <v>Olympiacos</v>
      </c>
      <c r="CA138" s="1" t="str">
        <f t="shared" si="10"/>
        <v>Greece</v>
      </c>
      <c r="CB138" s="1">
        <f t="shared" si="11"/>
        <v>7.866785714</v>
      </c>
      <c r="CC138" s="1">
        <f t="shared" si="12"/>
        <v>14</v>
      </c>
      <c r="CD138" s="1" t="s">
        <v>282</v>
      </c>
      <c r="CE138" s="1" t="s">
        <v>205</v>
      </c>
      <c r="CF138" s="49">
        <v>2.3229166666666665</v>
      </c>
      <c r="CG138" s="1">
        <v>6.0</v>
      </c>
      <c r="CH138" s="1">
        <f t="shared" si="16"/>
        <v>136</v>
      </c>
      <c r="CI138" s="1" t="str">
        <f t="shared" si="13"/>
        <v>Dundalk</v>
      </c>
      <c r="CJ138" s="49">
        <f t="shared" ref="CJ138:CK138" si="150">CF138</f>
        <v>2.322916667</v>
      </c>
      <c r="CK138" s="1">
        <f t="shared" si="150"/>
        <v>6</v>
      </c>
      <c r="CO138" s="1" t="str">
        <f t="shared" si="15"/>
        <v>Republic of Ireland</v>
      </c>
    </row>
    <row r="139">
      <c r="A139" s="1" t="str">
        <f>'Strength Coefficients'!AJ138</f>
        <v>Omonia</v>
      </c>
      <c r="B139" s="1">
        <f>'Strength Coefficients'!AK138</f>
        <v>0.84</v>
      </c>
      <c r="C139" s="1" t="str">
        <f>'Strength Coefficients'!AL138</f>
        <v>Cyprus</v>
      </c>
      <c r="D139" s="1"/>
      <c r="E139" s="1"/>
      <c r="F139" s="1"/>
      <c r="G139" s="1" t="str">
        <f>IFERROR(__xludf.DUMMYFUNCTION("""COMPUTED_VALUE"""),"X")</f>
        <v>X</v>
      </c>
      <c r="H139" s="1"/>
      <c r="I139" s="1"/>
      <c r="J139" s="1"/>
      <c r="K139" s="1"/>
      <c r="L139" s="1"/>
      <c r="M139" s="1"/>
      <c r="N139" s="1"/>
      <c r="O139" s="52">
        <f>IFERROR(__xludf.DUMMYFUNCTION("""COMPUTED_VALUE"""),0.0)</f>
        <v>0</v>
      </c>
      <c r="P139" s="1">
        <f>IFERROR(__xludf.DUMMYFUNCTION("""COMPUTED_VALUE"""),0.0)</f>
        <v>0</v>
      </c>
      <c r="Q139" s="1">
        <f>IFERROR(__xludf.DUMMYFUNCTION("""COMPUTED_VALUE"""),0.0)</f>
        <v>0</v>
      </c>
      <c r="R139" s="1">
        <f>IFERROR(__xludf.DUMMYFUNCTION("""COMPUTED_VALUE"""),1.225)</f>
        <v>1.225</v>
      </c>
      <c r="S139" s="1">
        <f>IFERROR(__xludf.DUMMYFUNCTION("""COMPUTED_VALUE"""),0.0)</f>
        <v>0</v>
      </c>
      <c r="T139" s="1">
        <f>IFERROR(__xludf.DUMMYFUNCTION("""COMPUTED_VALUE"""),0.0)</f>
        <v>0</v>
      </c>
      <c r="U139" s="1">
        <f>IFERROR(__xludf.DUMMYFUNCTION("""COMPUTED_VALUE"""),0.0)</f>
        <v>0</v>
      </c>
      <c r="V139" s="1">
        <f>IFERROR(__xludf.DUMMYFUNCTION("""COMPUTED_VALUE"""),0.0)</f>
        <v>0</v>
      </c>
      <c r="W139" s="1">
        <f>IFERROR(__xludf.DUMMYFUNCTION("""COMPUTED_VALUE"""),0.0)</f>
        <v>0</v>
      </c>
      <c r="X139" s="1">
        <f>IFERROR(__xludf.DUMMYFUNCTION("""COMPUTED_VALUE"""),0.0)</f>
        <v>0</v>
      </c>
      <c r="Y139" s="1">
        <f>IFERROR(__xludf.DUMMYFUNCTION("""COMPUTED_VALUE"""),0.0)</f>
        <v>0</v>
      </c>
      <c r="AA139" s="50"/>
      <c r="AB139" s="1" t="str">
        <f>IFERROR(__xludf.DUMMYFUNCTION("""COMPUTED_VALUE"""),"X")</f>
        <v>X</v>
      </c>
      <c r="AC139" s="1" t="str">
        <f>IFERROR(__xludf.DUMMYFUNCTION("""COMPUTED_VALUE"""),"X")</f>
        <v>X</v>
      </c>
      <c r="AD139" s="1"/>
      <c r="AE139" s="1"/>
      <c r="AF139" s="1"/>
      <c r="AG139" s="1"/>
      <c r="AH139" s="1"/>
      <c r="AI139" s="54"/>
      <c r="AJ139" s="1">
        <f>IFERROR(__xludf.DUMMYFUNCTION("""COMPUTED_VALUE"""),2.3862500000000004)</f>
        <v>2.38625</v>
      </c>
      <c r="AK139" s="1">
        <f>IFERROR(__xludf.DUMMYFUNCTION("""COMPUTED_VALUE"""),4.4750000000000005)</f>
        <v>4.475</v>
      </c>
      <c r="AL139" s="1">
        <f>IFERROR(__xludf.DUMMYFUNCTION("""COMPUTED_VALUE"""),0.0)</f>
        <v>0</v>
      </c>
      <c r="AM139" s="1">
        <f>IFERROR(__xludf.DUMMYFUNCTION("""COMPUTED_VALUE"""),0.0)</f>
        <v>0</v>
      </c>
      <c r="AN139" s="1">
        <f>IFERROR(__xludf.DUMMYFUNCTION("""COMPUTED_VALUE"""),0.0)</f>
        <v>0</v>
      </c>
      <c r="AO139" s="1">
        <f>IFERROR(__xludf.DUMMYFUNCTION("""COMPUTED_VALUE"""),0.0)</f>
        <v>0</v>
      </c>
      <c r="AP139" s="1">
        <f>IFERROR(__xludf.DUMMYFUNCTION("""COMPUTED_VALUE"""),0.0)</f>
        <v>0</v>
      </c>
      <c r="AQ139" s="1">
        <f>IFERROR(__xludf.DUMMYFUNCTION("""COMPUTED_VALUE"""),0.0)</f>
        <v>0</v>
      </c>
      <c r="AT139" s="1"/>
      <c r="AU139" s="1"/>
      <c r="AV139" s="1"/>
      <c r="AW139" s="1"/>
      <c r="AX139" s="1" t="str">
        <f>IFERROR(__xludf.DUMMYFUNCTION("""COMPUTED_VALUE"""),"X")</f>
        <v>X</v>
      </c>
      <c r="AY139" s="1"/>
      <c r="AZ139" s="1"/>
      <c r="BA139" s="1"/>
      <c r="BB139" s="1"/>
      <c r="BC139" s="54"/>
      <c r="BD139" s="1">
        <f>IFERROR(__xludf.DUMMYFUNCTION("""COMPUTED_VALUE"""),0.0)</f>
        <v>0</v>
      </c>
      <c r="BE139" s="1">
        <f>IFERROR(__xludf.DUMMYFUNCTION("""COMPUTED_VALUE"""),0.0)</f>
        <v>0</v>
      </c>
      <c r="BF139" s="1">
        <f>IFERROR(__xludf.DUMMYFUNCTION("""COMPUTED_VALUE"""),0.0)</f>
        <v>0</v>
      </c>
      <c r="BG139" s="1">
        <f>IFERROR(__xludf.DUMMYFUNCTION("""COMPUTED_VALUE"""),0.0)</f>
        <v>0</v>
      </c>
      <c r="BH139" s="1">
        <f>IFERROR(__xludf.DUMMYFUNCTION("""COMPUTED_VALUE"""),7.0649999999999995)</f>
        <v>7.065</v>
      </c>
      <c r="BI139" s="1">
        <f>IFERROR(__xludf.DUMMYFUNCTION("""COMPUTED_VALUE"""),0.0)</f>
        <v>0</v>
      </c>
      <c r="BJ139" s="1">
        <f>IFERROR(__xludf.DUMMYFUNCTION("""COMPUTED_VALUE"""),0.0)</f>
        <v>0</v>
      </c>
      <c r="BK139" s="1">
        <f>IFERROR(__xludf.DUMMYFUNCTION("""COMPUTED_VALUE"""),0.0)</f>
        <v>0</v>
      </c>
      <c r="BL139" s="1">
        <f>IFERROR(__xludf.DUMMYFUNCTION("""COMPUTED_VALUE"""),0.0)</f>
        <v>0</v>
      </c>
      <c r="BM139" s="1">
        <f>IFERROR(__xludf.DUMMYFUNCTION("""COMPUTED_VALUE"""),0.0)</f>
        <v>0</v>
      </c>
      <c r="BO139" s="52">
        <f t="shared" si="2"/>
        <v>2</v>
      </c>
      <c r="BP139" s="1">
        <f t="shared" si="3"/>
        <v>4</v>
      </c>
      <c r="BQ139" s="1">
        <f t="shared" si="4"/>
        <v>6</v>
      </c>
      <c r="BR139" s="54">
        <f t="shared" si="5"/>
        <v>12</v>
      </c>
      <c r="BS139" s="1">
        <f>IFS(N139="W", 'Round Bonuses'!$C$13, N139="X", 'Round Bonuses'!$C$12, M139="X", 'Round Bonuses'!$C$11, L139="X", 'Round Bonuses'!$C$10, K139="X", 'Round Bonuses'!$C$9, J139="X", 'Round Bonuses'!$C$8, I139="X", 'Round Bonuses'!$C$7, H139="X", 'Round Bonuses'!$C$6, G139="X", 'Round Bonuses'!$C$5, F139="X", 'Round Bonuses'!$C$4, E139="X", 'Round Bonuses'!$C$3, D139="X", 'Round Bonuses'!$C$3, TRUE, 0)</f>
        <v>1.2</v>
      </c>
      <c r="BT139" s="1">
        <f>IF(not(counta(D139:J139)), IFS(AI139="W", 'Round Bonuses'!$F$14, AI139="X", 'Round Bonuses'!$F$13, AH139="X", 'Round Bonuses'!$F$12, AG139="X", 'Round Bonuses'!$F$11, AF139="X", 'Round Bonuses'!$F$10, AE139="X", 'Round Bonuses'!$F$9, AD139="X", 'Round Bonuses'!$F$8, AC139="X", 'Round Bonuses'!$F$7, AB139="X", 'Round Bonuses'!$F$6, TRUE, 0), IF(AA139="X",'Round Bonuses'!$E$7, 0) +IF(AB139="X", 'Round Bonuses'!$E$6, 0)+if(AC139="X",'Round Bonuses'!$E$7, 0)+IF(AD139="X", 'Round Bonuses'!$E$8, 0)+IFS(AI139="W", 'Round Bonuses'!$G$14, AI139="X", 'Round Bonuses'!$G$13, AH139="X", 'Round Bonuses'!$G$12, AG139="X", 'Round Bonuses'!$G$11, AF139="X", 'Round Bonuses'!$G$10, AE139="X", 'Round Bonuses'!$G$9, TRUE, 0))</f>
        <v>1.2</v>
      </c>
      <c r="BU139" s="1">
        <f>IF(AND(not(counta(D139:I139)),not(counta(AB139:AD139))), IFS(BC139="W", 'Round Bonuses'!$J$14, BC139="X", 'Round Bonuses'!$J$13, BB139="X", 'Round Bonuses'!$J$12, BA139="X", 'Round Bonuses'!$J$11, AZ139="X", 'Round Bonuses'!$J$10, AY139="X", 'Round Bonuses'!$J$9, AX139="X", 'Round Bonuses'!$J$8, AW139="X", 'Round Bonuses'!$J$7, AV139="X", 'Round Bonuses'!$J$6, AU139="X", 'Round Bonuses'!$J$5, AT139="X", 'Round Bonuses'!$J$4, TRUE, 0), SWITCH(AS139, "P", 'Round Bonuses'!$I$4,"B", 'Round Bonuses'!$I$5, 0) +IF(AU139="X", 'Round Bonuses'!$I$5, 0)+IF(AV139="X", 'Round Bonuses'!$I$6, 0)+IF(AW139="X", 'Round Bonuses'!$I$7, 0)+IF(AX139="X", 'Round Bonuses'!$I$8, 0)+IFS(BC139="W", 'Round Bonuses'!$K$14, BC139="X", 'Round Bonuses'!$K$13, BB139="X", 'Round Bonuses'!$K$12, BA139="X", 'Round Bonuses'!$K$11, AZ139="X", 'Round Bonuses'!$K$10, AY139="X", 'Round Bonuses'!$K$9, TRUE, 0))</f>
        <v>1</v>
      </c>
      <c r="BV139" s="54">
        <f t="shared" si="6"/>
        <v>3.4</v>
      </c>
      <c r="BW139" s="1">
        <f t="shared" si="7"/>
        <v>15.15125</v>
      </c>
      <c r="BX139" s="57">
        <f t="shared" si="8"/>
        <v>4.662604167</v>
      </c>
      <c r="BZ139" s="58" t="str">
        <f t="shared" si="9"/>
        <v>Omonia</v>
      </c>
      <c r="CA139" s="1" t="str">
        <f t="shared" si="10"/>
        <v>Cyprus</v>
      </c>
      <c r="CB139" s="1">
        <f t="shared" si="11"/>
        <v>4.662604167</v>
      </c>
      <c r="CC139" s="1">
        <f t="shared" si="12"/>
        <v>12</v>
      </c>
      <c r="CD139" s="1" t="s">
        <v>585</v>
      </c>
      <c r="CE139" s="1" t="s">
        <v>91</v>
      </c>
      <c r="CF139" s="49">
        <v>2.295</v>
      </c>
      <c r="CG139" s="1">
        <v>4.0</v>
      </c>
      <c r="CH139" s="1">
        <f t="shared" si="16"/>
        <v>137</v>
      </c>
      <c r="CI139" s="1" t="str">
        <f t="shared" si="13"/>
        <v>Trabzonspor</v>
      </c>
      <c r="CJ139" s="49">
        <f t="shared" ref="CJ139:CK139" si="151">CF139</f>
        <v>2.295</v>
      </c>
      <c r="CK139" s="1">
        <f t="shared" si="151"/>
        <v>4</v>
      </c>
      <c r="CO139" s="1" t="str">
        <f t="shared" si="15"/>
        <v>Turkey</v>
      </c>
    </row>
    <row r="140">
      <c r="A140" s="1" t="str">
        <f>'Strength Coefficients'!AJ139</f>
        <v>Osijek</v>
      </c>
      <c r="B140" s="1">
        <f>'Strength Coefficients'!AK139</f>
        <v>0.79</v>
      </c>
      <c r="C140" s="1" t="str">
        <f>'Strength Coefficients'!AL139</f>
        <v>Croatia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52">
        <f>IFERROR(__xludf.DUMMYFUNCTION("""COMPUTED_VALUE"""),0.0)</f>
        <v>0</v>
      </c>
      <c r="P140" s="1">
        <f>IFERROR(__xludf.DUMMYFUNCTION("""COMPUTED_VALUE"""),0.0)</f>
        <v>0</v>
      </c>
      <c r="Q140" s="1">
        <f>IFERROR(__xludf.DUMMYFUNCTION("""COMPUTED_VALUE"""),0.0)</f>
        <v>0</v>
      </c>
      <c r="R140" s="1">
        <f>IFERROR(__xludf.DUMMYFUNCTION("""COMPUTED_VALUE"""),0.0)</f>
        <v>0</v>
      </c>
      <c r="S140" s="1">
        <f>IFERROR(__xludf.DUMMYFUNCTION("""COMPUTED_VALUE"""),0.0)</f>
        <v>0</v>
      </c>
      <c r="T140" s="1">
        <f>IFERROR(__xludf.DUMMYFUNCTION("""COMPUTED_VALUE"""),0.0)</f>
        <v>0</v>
      </c>
      <c r="U140" s="1">
        <f>IFERROR(__xludf.DUMMYFUNCTION("""COMPUTED_VALUE"""),0.0)</f>
        <v>0</v>
      </c>
      <c r="V140" s="1">
        <f>IFERROR(__xludf.DUMMYFUNCTION("""COMPUTED_VALUE"""),0.0)</f>
        <v>0</v>
      </c>
      <c r="W140" s="1">
        <f>IFERROR(__xludf.DUMMYFUNCTION("""COMPUTED_VALUE"""),0.0)</f>
        <v>0</v>
      </c>
      <c r="X140" s="1">
        <f>IFERROR(__xludf.DUMMYFUNCTION("""COMPUTED_VALUE"""),0.0)</f>
        <v>0</v>
      </c>
      <c r="Y140" s="1">
        <f>IFERROR(__xludf.DUMMYFUNCTION("""COMPUTED_VALUE"""),0.0)</f>
        <v>0</v>
      </c>
      <c r="AA140" s="50"/>
      <c r="AB140" s="1"/>
      <c r="AC140" s="1"/>
      <c r="AD140" s="1"/>
      <c r="AE140" s="1"/>
      <c r="AF140" s="1"/>
      <c r="AG140" s="1"/>
      <c r="AH140" s="1"/>
      <c r="AI140" s="54"/>
      <c r="AJ140" s="1">
        <f>IFERROR(__xludf.DUMMYFUNCTION("""COMPUTED_VALUE"""),0.0)</f>
        <v>0</v>
      </c>
      <c r="AK140" s="1">
        <f>IFERROR(__xludf.DUMMYFUNCTION("""COMPUTED_VALUE"""),0.0)</f>
        <v>0</v>
      </c>
      <c r="AL140" s="1">
        <f>IFERROR(__xludf.DUMMYFUNCTION("""COMPUTED_VALUE"""),0.0)</f>
        <v>0</v>
      </c>
      <c r="AM140" s="1">
        <f>IFERROR(__xludf.DUMMYFUNCTION("""COMPUTED_VALUE"""),0.0)</f>
        <v>0</v>
      </c>
      <c r="AN140" s="1">
        <f>IFERROR(__xludf.DUMMYFUNCTION("""COMPUTED_VALUE"""),0.0)</f>
        <v>0</v>
      </c>
      <c r="AO140" s="1">
        <f>IFERROR(__xludf.DUMMYFUNCTION("""COMPUTED_VALUE"""),0.0)</f>
        <v>0</v>
      </c>
      <c r="AP140" s="1">
        <f>IFERROR(__xludf.DUMMYFUNCTION("""COMPUTED_VALUE"""),0.0)</f>
        <v>0</v>
      </c>
      <c r="AQ140" s="1">
        <f>IFERROR(__xludf.DUMMYFUNCTION("""COMPUTED_VALUE"""),0.0)</f>
        <v>0</v>
      </c>
      <c r="AT140" s="1"/>
      <c r="AU140" s="1" t="str">
        <f>IFERROR(__xludf.DUMMYFUNCTION("""COMPUTED_VALUE"""),"X")</f>
        <v>X</v>
      </c>
      <c r="AV140" s="1" t="str">
        <f>IFERROR(__xludf.DUMMYFUNCTION("""COMPUTED_VALUE"""),"X")</f>
        <v>X</v>
      </c>
      <c r="AW140" s="1"/>
      <c r="AX140" s="1"/>
      <c r="AY140" s="1"/>
      <c r="AZ140" s="1"/>
      <c r="BA140" s="1"/>
      <c r="BB140" s="1"/>
      <c r="BC140" s="54"/>
      <c r="BD140" s="1">
        <f>IFERROR(__xludf.DUMMYFUNCTION("""COMPUTED_VALUE"""),0.0)</f>
        <v>0</v>
      </c>
      <c r="BE140" s="1">
        <f>IFERROR(__xludf.DUMMYFUNCTION("""COMPUTED_VALUE"""),4.22625)</f>
        <v>4.22625</v>
      </c>
      <c r="BF140" s="1">
        <f>IFERROR(__xludf.DUMMYFUNCTION("""COMPUTED_VALUE"""),2.84)</f>
        <v>2.84</v>
      </c>
      <c r="BG140" s="1">
        <f>IFERROR(__xludf.DUMMYFUNCTION("""COMPUTED_VALUE"""),0.0)</f>
        <v>0</v>
      </c>
      <c r="BH140" s="1">
        <f>IFERROR(__xludf.DUMMYFUNCTION("""COMPUTED_VALUE"""),0.0)</f>
        <v>0</v>
      </c>
      <c r="BI140" s="1">
        <f>IFERROR(__xludf.DUMMYFUNCTION("""COMPUTED_VALUE"""),0.0)</f>
        <v>0</v>
      </c>
      <c r="BJ140" s="1">
        <f>IFERROR(__xludf.DUMMYFUNCTION("""COMPUTED_VALUE"""),0.0)</f>
        <v>0</v>
      </c>
      <c r="BK140" s="1">
        <f>IFERROR(__xludf.DUMMYFUNCTION("""COMPUTED_VALUE"""),0.0)</f>
        <v>0</v>
      </c>
      <c r="BL140" s="1">
        <f>IFERROR(__xludf.DUMMYFUNCTION("""COMPUTED_VALUE"""),0.0)</f>
        <v>0</v>
      </c>
      <c r="BM140" s="1">
        <f>IFERROR(__xludf.DUMMYFUNCTION("""COMPUTED_VALUE"""),0.0)</f>
        <v>0</v>
      </c>
      <c r="BO140" s="52">
        <f t="shared" si="2"/>
        <v>0</v>
      </c>
      <c r="BP140" s="1">
        <f t="shared" si="3"/>
        <v>0</v>
      </c>
      <c r="BQ140" s="1">
        <f t="shared" si="4"/>
        <v>4</v>
      </c>
      <c r="BR140" s="54">
        <f t="shared" si="5"/>
        <v>4</v>
      </c>
      <c r="BS140" s="1">
        <f>IFS(N140="W", 'Round Bonuses'!$C$13, N140="X", 'Round Bonuses'!$C$12, M140="X", 'Round Bonuses'!$C$11, L140="X", 'Round Bonuses'!$C$10, K140="X", 'Round Bonuses'!$C$9, J140="X", 'Round Bonuses'!$C$8, I140="X", 'Round Bonuses'!$C$7, H140="X", 'Round Bonuses'!$C$6, G140="X", 'Round Bonuses'!$C$5, F140="X", 'Round Bonuses'!$C$4, E140="X", 'Round Bonuses'!$C$3, D140="X", 'Round Bonuses'!$C$3, TRUE, 0)</f>
        <v>0</v>
      </c>
      <c r="BT140" s="1">
        <f>IF(not(counta(D140:J140)), IFS(AI140="W", 'Round Bonuses'!$F$14, AI140="X", 'Round Bonuses'!$F$13, AH140="X", 'Round Bonuses'!$F$12, AG140="X", 'Round Bonuses'!$F$11, AF140="X", 'Round Bonuses'!$F$10, AE140="X", 'Round Bonuses'!$F$9, AD140="X", 'Round Bonuses'!$F$8, AC140="X", 'Round Bonuses'!$F$7, AB140="X", 'Round Bonuses'!$F$6, TRUE, 0), IF(AA140="X",'Round Bonuses'!$E$7, 0) +IF(AB140="X", 'Round Bonuses'!$E$6, 0)+if(AC140="X",'Round Bonuses'!$E$7, 0)+IF(AD140="X", 'Round Bonuses'!$E$8, 0)+IFS(AI140="W", 'Round Bonuses'!$G$14, AI140="X", 'Round Bonuses'!$G$13, AH140="X", 'Round Bonuses'!$G$12, AG140="X", 'Round Bonuses'!$G$11, AF140="X", 'Round Bonuses'!$G$10, AE140="X", 'Round Bonuses'!$G$9, TRUE, 0))</f>
        <v>0</v>
      </c>
      <c r="BU140" s="1">
        <f>IF(AND(not(counta(D140:I140)),not(counta(AB140:AD140))), IFS(BC140="W", 'Round Bonuses'!$J$14, BC140="X", 'Round Bonuses'!$J$13, BB140="X", 'Round Bonuses'!$J$12, BA140="X", 'Round Bonuses'!$J$11, AZ140="X", 'Round Bonuses'!$J$10, AY140="X", 'Round Bonuses'!$J$9, AX140="X", 'Round Bonuses'!$J$8, AW140="X", 'Round Bonuses'!$J$7, AV140="X", 'Round Bonuses'!$J$6, AU140="X", 'Round Bonuses'!$J$5, AT140="X", 'Round Bonuses'!$J$4, TRUE, 0), SWITCH(AS140, "P", 'Round Bonuses'!$I$4,"B", 'Round Bonuses'!$I$5, 0) +IF(AU140="X", 'Round Bonuses'!$I$5, 0)+IF(AV140="X", 'Round Bonuses'!$I$6, 0)+IF(AW140="X", 'Round Bonuses'!$I$7, 0)+IF(AX140="X", 'Round Bonuses'!$I$8, 0)+IFS(BC140="W", 'Round Bonuses'!$K$14, BC140="X", 'Round Bonuses'!$K$13, BB140="X", 'Round Bonuses'!$K$12, BA140="X", 'Round Bonuses'!$K$11, AZ140="X", 'Round Bonuses'!$K$10, AY140="X", 'Round Bonuses'!$K$9, TRUE, 0))</f>
        <v>0.7</v>
      </c>
      <c r="BV140" s="54">
        <f t="shared" si="6"/>
        <v>0.7</v>
      </c>
      <c r="BW140" s="1">
        <f t="shared" si="7"/>
        <v>7.06625</v>
      </c>
      <c r="BX140" s="57">
        <f t="shared" si="8"/>
        <v>2.4665625</v>
      </c>
      <c r="BZ140" s="58" t="str">
        <f t="shared" si="9"/>
        <v>Osijek</v>
      </c>
      <c r="CA140" s="1" t="str">
        <f t="shared" si="10"/>
        <v>Croatia</v>
      </c>
      <c r="CB140" s="1">
        <f t="shared" si="11"/>
        <v>2.4665625</v>
      </c>
      <c r="CC140" s="1">
        <f t="shared" si="12"/>
        <v>4</v>
      </c>
      <c r="CD140" s="1" t="s">
        <v>224</v>
      </c>
      <c r="CE140" s="1" t="s">
        <v>73</v>
      </c>
      <c r="CF140" s="49">
        <v>2.2943749999999996</v>
      </c>
      <c r="CG140" s="1">
        <v>4.0</v>
      </c>
      <c r="CH140" s="1">
        <f t="shared" si="16"/>
        <v>138</v>
      </c>
      <c r="CI140" s="1" t="str">
        <f t="shared" si="13"/>
        <v>Lokomotiv Plovdiv</v>
      </c>
      <c r="CJ140" s="49">
        <f t="shared" ref="CJ140:CK140" si="152">CF140</f>
        <v>2.294375</v>
      </c>
      <c r="CK140" s="1">
        <f t="shared" si="152"/>
        <v>4</v>
      </c>
      <c r="CO140" s="1" t="str">
        <f t="shared" si="15"/>
        <v>Bulgaria</v>
      </c>
    </row>
    <row r="141">
      <c r="A141" s="1" t="str">
        <f>'Strength Coefficients'!AJ140</f>
        <v>Paços de Ferreira</v>
      </c>
      <c r="B141" s="1">
        <f>'Strength Coefficients'!AK140</f>
        <v>0.9</v>
      </c>
      <c r="C141" s="1" t="str">
        <f>'Strength Coefficients'!AL140</f>
        <v>Portugal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52">
        <f>IFERROR(__xludf.DUMMYFUNCTION("""COMPUTED_VALUE"""),0.0)</f>
        <v>0</v>
      </c>
      <c r="P141" s="1">
        <f>IFERROR(__xludf.DUMMYFUNCTION("""COMPUTED_VALUE"""),0.0)</f>
        <v>0</v>
      </c>
      <c r="Q141" s="1">
        <f>IFERROR(__xludf.DUMMYFUNCTION("""COMPUTED_VALUE"""),0.0)</f>
        <v>0</v>
      </c>
      <c r="R141" s="1">
        <f>IFERROR(__xludf.DUMMYFUNCTION("""COMPUTED_VALUE"""),0.0)</f>
        <v>0</v>
      </c>
      <c r="S141" s="1">
        <f>IFERROR(__xludf.DUMMYFUNCTION("""COMPUTED_VALUE"""),0.0)</f>
        <v>0</v>
      </c>
      <c r="T141" s="1">
        <f>IFERROR(__xludf.DUMMYFUNCTION("""COMPUTED_VALUE"""),0.0)</f>
        <v>0</v>
      </c>
      <c r="U141" s="1">
        <f>IFERROR(__xludf.DUMMYFUNCTION("""COMPUTED_VALUE"""),0.0)</f>
        <v>0</v>
      </c>
      <c r="V141" s="1">
        <f>IFERROR(__xludf.DUMMYFUNCTION("""COMPUTED_VALUE"""),0.0)</f>
        <v>0</v>
      </c>
      <c r="W141" s="1">
        <f>IFERROR(__xludf.DUMMYFUNCTION("""COMPUTED_VALUE"""),0.0)</f>
        <v>0</v>
      </c>
      <c r="X141" s="1">
        <f>IFERROR(__xludf.DUMMYFUNCTION("""COMPUTED_VALUE"""),0.0)</f>
        <v>0</v>
      </c>
      <c r="Y141" s="1">
        <f>IFERROR(__xludf.DUMMYFUNCTION("""COMPUTED_VALUE"""),0.0)</f>
        <v>0</v>
      </c>
      <c r="AA141" s="50"/>
      <c r="AB141" s="1"/>
      <c r="AC141" s="1"/>
      <c r="AD141" s="1"/>
      <c r="AE141" s="1"/>
      <c r="AF141" s="1"/>
      <c r="AG141" s="1"/>
      <c r="AH141" s="1"/>
      <c r="AI141" s="54"/>
      <c r="AJ141" s="1">
        <f>IFERROR(__xludf.DUMMYFUNCTION("""COMPUTED_VALUE"""),0.0)</f>
        <v>0</v>
      </c>
      <c r="AK141" s="1">
        <f>IFERROR(__xludf.DUMMYFUNCTION("""COMPUTED_VALUE"""),0.0)</f>
        <v>0</v>
      </c>
      <c r="AL141" s="1">
        <f>IFERROR(__xludf.DUMMYFUNCTION("""COMPUTED_VALUE"""),0.0)</f>
        <v>0</v>
      </c>
      <c r="AM141" s="1">
        <f>IFERROR(__xludf.DUMMYFUNCTION("""COMPUTED_VALUE"""),0.0)</f>
        <v>0</v>
      </c>
      <c r="AN141" s="1">
        <f>IFERROR(__xludf.DUMMYFUNCTION("""COMPUTED_VALUE"""),0.0)</f>
        <v>0</v>
      </c>
      <c r="AO141" s="1">
        <f>IFERROR(__xludf.DUMMYFUNCTION("""COMPUTED_VALUE"""),0.0)</f>
        <v>0</v>
      </c>
      <c r="AP141" s="1">
        <f>IFERROR(__xludf.DUMMYFUNCTION("""COMPUTED_VALUE"""),0.0)</f>
        <v>0</v>
      </c>
      <c r="AQ141" s="1">
        <f>IFERROR(__xludf.DUMMYFUNCTION("""COMPUTED_VALUE"""),0.0)</f>
        <v>0</v>
      </c>
      <c r="AT141" s="1"/>
      <c r="AU141" s="1"/>
      <c r="AV141" s="1" t="str">
        <f>IFERROR(__xludf.DUMMYFUNCTION("""COMPUTED_VALUE"""),"X")</f>
        <v>X</v>
      </c>
      <c r="AW141" s="1" t="str">
        <f>IFERROR(__xludf.DUMMYFUNCTION("""COMPUTED_VALUE"""),"X")</f>
        <v>X</v>
      </c>
      <c r="AX141" s="1"/>
      <c r="AY141" s="1"/>
      <c r="AZ141" s="1"/>
      <c r="BA141" s="1"/>
      <c r="BB141" s="1"/>
      <c r="BC141" s="54"/>
      <c r="BD141" s="1">
        <f>IFERROR(__xludf.DUMMYFUNCTION("""COMPUTED_VALUE"""),0.0)</f>
        <v>0</v>
      </c>
      <c r="BE141" s="1">
        <f>IFERROR(__xludf.DUMMYFUNCTION("""COMPUTED_VALUE"""),0.0)</f>
        <v>0</v>
      </c>
      <c r="BF141" s="1">
        <f>IFERROR(__xludf.DUMMYFUNCTION("""COMPUTED_VALUE"""),1.3450000000000002)</f>
        <v>1.345</v>
      </c>
      <c r="BG141" s="1">
        <f>IFERROR(__xludf.DUMMYFUNCTION("""COMPUTED_VALUE"""),4.34)</f>
        <v>4.34</v>
      </c>
      <c r="BH141" s="1">
        <f>IFERROR(__xludf.DUMMYFUNCTION("""COMPUTED_VALUE"""),0.0)</f>
        <v>0</v>
      </c>
      <c r="BI141" s="1">
        <f>IFERROR(__xludf.DUMMYFUNCTION("""COMPUTED_VALUE"""),0.0)</f>
        <v>0</v>
      </c>
      <c r="BJ141" s="1">
        <f>IFERROR(__xludf.DUMMYFUNCTION("""COMPUTED_VALUE"""),0.0)</f>
        <v>0</v>
      </c>
      <c r="BK141" s="1">
        <f>IFERROR(__xludf.DUMMYFUNCTION("""COMPUTED_VALUE"""),0.0)</f>
        <v>0</v>
      </c>
      <c r="BL141" s="1">
        <f>IFERROR(__xludf.DUMMYFUNCTION("""COMPUTED_VALUE"""),0.0)</f>
        <v>0</v>
      </c>
      <c r="BM141" s="1">
        <f>IFERROR(__xludf.DUMMYFUNCTION("""COMPUTED_VALUE"""),0.0)</f>
        <v>0</v>
      </c>
      <c r="BO141" s="52">
        <f t="shared" si="2"/>
        <v>0</v>
      </c>
      <c r="BP141" s="1">
        <f t="shared" si="3"/>
        <v>0</v>
      </c>
      <c r="BQ141" s="1">
        <f t="shared" si="4"/>
        <v>4</v>
      </c>
      <c r="BR141" s="54">
        <f t="shared" si="5"/>
        <v>4</v>
      </c>
      <c r="BS141" s="1">
        <f>IFS(N141="W", 'Round Bonuses'!$C$13, N141="X", 'Round Bonuses'!$C$12, M141="X", 'Round Bonuses'!$C$11, L141="X", 'Round Bonuses'!$C$10, K141="X", 'Round Bonuses'!$C$9, J141="X", 'Round Bonuses'!$C$8, I141="X", 'Round Bonuses'!$C$7, H141="X", 'Round Bonuses'!$C$6, G141="X", 'Round Bonuses'!$C$5, F141="X", 'Round Bonuses'!$C$4, E141="X", 'Round Bonuses'!$C$3, D141="X", 'Round Bonuses'!$C$3, TRUE, 0)</f>
        <v>0</v>
      </c>
      <c r="BT141" s="1">
        <f>IF(not(counta(D141:J141)), IFS(AI141="W", 'Round Bonuses'!$F$14, AI141="X", 'Round Bonuses'!$F$13, AH141="X", 'Round Bonuses'!$F$12, AG141="X", 'Round Bonuses'!$F$11, AF141="X", 'Round Bonuses'!$F$10, AE141="X", 'Round Bonuses'!$F$9, AD141="X", 'Round Bonuses'!$F$8, AC141="X", 'Round Bonuses'!$F$7, AB141="X", 'Round Bonuses'!$F$6, TRUE, 0), IF(AA141="X",'Round Bonuses'!$E$7, 0) +IF(AB141="X", 'Round Bonuses'!$E$6, 0)+if(AC141="X",'Round Bonuses'!$E$7, 0)+IF(AD141="X", 'Round Bonuses'!$E$8, 0)+IFS(AI141="W", 'Round Bonuses'!$G$14, AI141="X", 'Round Bonuses'!$G$13, AH141="X", 'Round Bonuses'!$G$12, AG141="X", 'Round Bonuses'!$G$11, AF141="X", 'Round Bonuses'!$G$10, AE141="X", 'Round Bonuses'!$G$9, TRUE, 0))</f>
        <v>0</v>
      </c>
      <c r="BU141" s="1">
        <f>IF(AND(not(counta(D141:I141)),not(counta(AB141:AD141))), IFS(BC141="W", 'Round Bonuses'!$J$14, BC141="X", 'Round Bonuses'!$J$13, BB141="X", 'Round Bonuses'!$J$12, BA141="X", 'Round Bonuses'!$J$11, AZ141="X", 'Round Bonuses'!$J$10, AY141="X", 'Round Bonuses'!$J$9, AX141="X", 'Round Bonuses'!$J$8, AW141="X", 'Round Bonuses'!$J$7, AV141="X", 'Round Bonuses'!$J$6, AU141="X", 'Round Bonuses'!$J$5, AT141="X", 'Round Bonuses'!$J$4, TRUE, 0), SWITCH(AS141, "P", 'Round Bonuses'!$I$4,"B", 'Round Bonuses'!$I$5, 0) +IF(AU141="X", 'Round Bonuses'!$I$5, 0)+IF(AV141="X", 'Round Bonuses'!$I$6, 0)+IF(AW141="X", 'Round Bonuses'!$I$7, 0)+IF(AX141="X", 'Round Bonuses'!$I$8, 0)+IFS(BC141="W", 'Round Bonuses'!$K$14, BC141="X", 'Round Bonuses'!$K$13, BB141="X", 'Round Bonuses'!$K$12, BA141="X", 'Round Bonuses'!$K$11, AZ141="X", 'Round Bonuses'!$K$10, AY141="X", 'Round Bonuses'!$K$9, TRUE, 0))</f>
        <v>1.2</v>
      </c>
      <c r="BV141" s="54">
        <f t="shared" si="6"/>
        <v>1.2</v>
      </c>
      <c r="BW141" s="1">
        <f t="shared" si="7"/>
        <v>5.685</v>
      </c>
      <c r="BX141" s="57">
        <f t="shared" si="8"/>
        <v>2.62125</v>
      </c>
      <c r="BZ141" s="58" t="str">
        <f t="shared" si="9"/>
        <v>Paços de Ferreira</v>
      </c>
      <c r="CA141" s="1" t="str">
        <f t="shared" si="10"/>
        <v>Portugal</v>
      </c>
      <c r="CB141" s="1">
        <f t="shared" si="11"/>
        <v>2.62125</v>
      </c>
      <c r="CC141" s="1">
        <f t="shared" si="12"/>
        <v>4</v>
      </c>
      <c r="CD141" s="1" t="s">
        <v>259</v>
      </c>
      <c r="CE141" s="1" t="s">
        <v>138</v>
      </c>
      <c r="CF141" s="49">
        <v>2.2775</v>
      </c>
      <c r="CG141" s="1">
        <v>4.0</v>
      </c>
      <c r="CH141" s="1">
        <f t="shared" si="16"/>
        <v>139</v>
      </c>
      <c r="CI141" s="1" t="str">
        <f t="shared" si="13"/>
        <v>Čukarički</v>
      </c>
      <c r="CJ141" s="49">
        <f t="shared" ref="CJ141:CK141" si="153">CF141</f>
        <v>2.2775</v>
      </c>
      <c r="CK141" s="1">
        <f t="shared" si="153"/>
        <v>4</v>
      </c>
      <c r="CO141" s="1" t="str">
        <f t="shared" si="15"/>
        <v>Serbia</v>
      </c>
    </row>
    <row r="142">
      <c r="A142" s="1" t="str">
        <f>'Strength Coefficients'!AJ141</f>
        <v>Paide Linnameeskond</v>
      </c>
      <c r="B142" s="1">
        <f>'Strength Coefficients'!AK141</f>
        <v>0.48</v>
      </c>
      <c r="C142" s="1" t="str">
        <f>'Strength Coefficients'!AL141</f>
        <v>Estonia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52">
        <f>IFERROR(__xludf.DUMMYFUNCTION("""COMPUTED_VALUE"""),0.0)</f>
        <v>0</v>
      </c>
      <c r="P142" s="1">
        <f>IFERROR(__xludf.DUMMYFUNCTION("""COMPUTED_VALUE"""),0.0)</f>
        <v>0</v>
      </c>
      <c r="Q142" s="1">
        <f>IFERROR(__xludf.DUMMYFUNCTION("""COMPUTED_VALUE"""),0.0)</f>
        <v>0</v>
      </c>
      <c r="R142" s="1">
        <f>IFERROR(__xludf.DUMMYFUNCTION("""COMPUTED_VALUE"""),0.0)</f>
        <v>0</v>
      </c>
      <c r="S142" s="1">
        <f>IFERROR(__xludf.DUMMYFUNCTION("""COMPUTED_VALUE"""),0.0)</f>
        <v>0</v>
      </c>
      <c r="T142" s="1">
        <f>IFERROR(__xludf.DUMMYFUNCTION("""COMPUTED_VALUE"""),0.0)</f>
        <v>0</v>
      </c>
      <c r="U142" s="1">
        <f>IFERROR(__xludf.DUMMYFUNCTION("""COMPUTED_VALUE"""),0.0)</f>
        <v>0</v>
      </c>
      <c r="V142" s="1">
        <f>IFERROR(__xludf.DUMMYFUNCTION("""COMPUTED_VALUE"""),0.0)</f>
        <v>0</v>
      </c>
      <c r="W142" s="1">
        <f>IFERROR(__xludf.DUMMYFUNCTION("""COMPUTED_VALUE"""),0.0)</f>
        <v>0</v>
      </c>
      <c r="X142" s="1">
        <f>IFERROR(__xludf.DUMMYFUNCTION("""COMPUTED_VALUE"""),0.0)</f>
        <v>0</v>
      </c>
      <c r="Y142" s="1">
        <f>IFERROR(__xludf.DUMMYFUNCTION("""COMPUTED_VALUE"""),0.0)</f>
        <v>0</v>
      </c>
      <c r="AA142" s="50"/>
      <c r="AB142" s="1"/>
      <c r="AC142" s="1"/>
      <c r="AD142" s="1"/>
      <c r="AE142" s="1"/>
      <c r="AF142" s="1"/>
      <c r="AG142" s="1"/>
      <c r="AH142" s="1"/>
      <c r="AI142" s="54"/>
      <c r="AJ142" s="1">
        <f>IFERROR(__xludf.DUMMYFUNCTION("""COMPUTED_VALUE"""),0.0)</f>
        <v>0</v>
      </c>
      <c r="AK142" s="1">
        <f>IFERROR(__xludf.DUMMYFUNCTION("""COMPUTED_VALUE"""),0.0)</f>
        <v>0</v>
      </c>
      <c r="AL142" s="1">
        <f>IFERROR(__xludf.DUMMYFUNCTION("""COMPUTED_VALUE"""),0.0)</f>
        <v>0</v>
      </c>
      <c r="AM142" s="1">
        <f>IFERROR(__xludf.DUMMYFUNCTION("""COMPUTED_VALUE"""),0.0)</f>
        <v>0</v>
      </c>
      <c r="AN142" s="1">
        <f>IFERROR(__xludf.DUMMYFUNCTION("""COMPUTED_VALUE"""),0.0)</f>
        <v>0</v>
      </c>
      <c r="AO142" s="1">
        <f>IFERROR(__xludf.DUMMYFUNCTION("""COMPUTED_VALUE"""),0.0)</f>
        <v>0</v>
      </c>
      <c r="AP142" s="1">
        <f>IFERROR(__xludf.DUMMYFUNCTION("""COMPUTED_VALUE"""),0.0)</f>
        <v>0</v>
      </c>
      <c r="AQ142" s="1">
        <f>IFERROR(__xludf.DUMMYFUNCTION("""COMPUTED_VALUE"""),0.0)</f>
        <v>0</v>
      </c>
      <c r="AT142" s="1" t="str">
        <f>IFERROR(__xludf.DUMMYFUNCTION("""COMPUTED_VALUE"""),"X")</f>
        <v>X</v>
      </c>
      <c r="AU142" s="1"/>
      <c r="AV142" s="1"/>
      <c r="AW142" s="1"/>
      <c r="AX142" s="1"/>
      <c r="AY142" s="1"/>
      <c r="AZ142" s="1"/>
      <c r="BA142" s="1"/>
      <c r="BB142" s="1"/>
      <c r="BC142" s="54"/>
      <c r="BD142" s="1">
        <f>IFERROR(__xludf.DUMMYFUNCTION("""COMPUTED_VALUE"""),0.9849999999999999)</f>
        <v>0.985</v>
      </c>
      <c r="BE142" s="1">
        <f>IFERROR(__xludf.DUMMYFUNCTION("""COMPUTED_VALUE"""),0.0)</f>
        <v>0</v>
      </c>
      <c r="BF142" s="1">
        <f>IFERROR(__xludf.DUMMYFUNCTION("""COMPUTED_VALUE"""),0.0)</f>
        <v>0</v>
      </c>
      <c r="BG142" s="1">
        <f>IFERROR(__xludf.DUMMYFUNCTION("""COMPUTED_VALUE"""),0.0)</f>
        <v>0</v>
      </c>
      <c r="BH142" s="1">
        <f>IFERROR(__xludf.DUMMYFUNCTION("""COMPUTED_VALUE"""),0.0)</f>
        <v>0</v>
      </c>
      <c r="BI142" s="1">
        <f>IFERROR(__xludf.DUMMYFUNCTION("""COMPUTED_VALUE"""),0.0)</f>
        <v>0</v>
      </c>
      <c r="BJ142" s="1">
        <f>IFERROR(__xludf.DUMMYFUNCTION("""COMPUTED_VALUE"""),0.0)</f>
        <v>0</v>
      </c>
      <c r="BK142" s="1">
        <f>IFERROR(__xludf.DUMMYFUNCTION("""COMPUTED_VALUE"""),0.0)</f>
        <v>0</v>
      </c>
      <c r="BL142" s="1">
        <f>IFERROR(__xludf.DUMMYFUNCTION("""COMPUTED_VALUE"""),0.0)</f>
        <v>0</v>
      </c>
      <c r="BM142" s="1">
        <f>IFERROR(__xludf.DUMMYFUNCTION("""COMPUTED_VALUE"""),0.0)</f>
        <v>0</v>
      </c>
      <c r="BO142" s="52">
        <f t="shared" si="2"/>
        <v>0</v>
      </c>
      <c r="BP142" s="1">
        <f t="shared" si="3"/>
        <v>0</v>
      </c>
      <c r="BQ142" s="1">
        <f t="shared" si="4"/>
        <v>2</v>
      </c>
      <c r="BR142" s="54">
        <f t="shared" si="5"/>
        <v>2</v>
      </c>
      <c r="BS142" s="1">
        <f>IFS(N142="W", 'Round Bonuses'!$C$13, N142="X", 'Round Bonuses'!$C$12, M142="X", 'Round Bonuses'!$C$11, L142="X", 'Round Bonuses'!$C$10, K142="X", 'Round Bonuses'!$C$9, J142="X", 'Round Bonuses'!$C$8, I142="X", 'Round Bonuses'!$C$7, H142="X", 'Round Bonuses'!$C$6, G142="X", 'Round Bonuses'!$C$5, F142="X", 'Round Bonuses'!$C$4, E142="X", 'Round Bonuses'!$C$3, D142="X", 'Round Bonuses'!$C$3, TRUE, 0)</f>
        <v>0</v>
      </c>
      <c r="BT142" s="1">
        <f>IF(not(counta(D142:J142)), IFS(AI142="W", 'Round Bonuses'!$F$14, AI142="X", 'Round Bonuses'!$F$13, AH142="X", 'Round Bonuses'!$F$12, AG142="X", 'Round Bonuses'!$F$11, AF142="X", 'Round Bonuses'!$F$10, AE142="X", 'Round Bonuses'!$F$9, AD142="X", 'Round Bonuses'!$F$8, AC142="X", 'Round Bonuses'!$F$7, AB142="X", 'Round Bonuses'!$F$6, TRUE, 0), IF(AA142="X",'Round Bonuses'!$E$7, 0) +IF(AB142="X", 'Round Bonuses'!$E$6, 0)+if(AC142="X",'Round Bonuses'!$E$7, 0)+IF(AD142="X", 'Round Bonuses'!$E$8, 0)+IFS(AI142="W", 'Round Bonuses'!$G$14, AI142="X", 'Round Bonuses'!$G$13, AH142="X", 'Round Bonuses'!$G$12, AG142="X", 'Round Bonuses'!$G$11, AF142="X", 'Round Bonuses'!$G$10, AE142="X", 'Round Bonuses'!$G$9, TRUE, 0))</f>
        <v>0</v>
      </c>
      <c r="BU142" s="1">
        <f>IF(AND(not(counta(D142:I142)),not(counta(AB142:AD142))), IFS(BC142="W", 'Round Bonuses'!$J$14, BC142="X", 'Round Bonuses'!$J$13, BB142="X", 'Round Bonuses'!$J$12, BA142="X", 'Round Bonuses'!$J$11, AZ142="X", 'Round Bonuses'!$J$10, AY142="X", 'Round Bonuses'!$J$9, AX142="X", 'Round Bonuses'!$J$8, AW142="X", 'Round Bonuses'!$J$7, AV142="X", 'Round Bonuses'!$J$6, AU142="X", 'Round Bonuses'!$J$5, AT142="X", 'Round Bonuses'!$J$4, TRUE, 0), SWITCH(AS142, "P", 'Round Bonuses'!$I$4,"B", 'Round Bonuses'!$I$5, 0) +IF(AU142="X", 'Round Bonuses'!$I$5, 0)+IF(AV142="X", 'Round Bonuses'!$I$6, 0)+IF(AW142="X", 'Round Bonuses'!$I$7, 0)+IF(AX142="X", 'Round Bonuses'!$I$8, 0)+IFS(BC142="W", 'Round Bonuses'!$K$14, BC142="X", 'Round Bonuses'!$K$13, BB142="X", 'Round Bonuses'!$K$12, BA142="X", 'Round Bonuses'!$K$11, AZ142="X", 'Round Bonuses'!$K$10, AY142="X", 'Round Bonuses'!$K$9, TRUE, 0))</f>
        <v>0.2</v>
      </c>
      <c r="BV142" s="54">
        <f t="shared" si="6"/>
        <v>0.2</v>
      </c>
      <c r="BW142" s="1">
        <f t="shared" si="7"/>
        <v>0.985</v>
      </c>
      <c r="BX142" s="57">
        <f t="shared" si="8"/>
        <v>0.6925</v>
      </c>
      <c r="BZ142" s="58" t="str">
        <f t="shared" si="9"/>
        <v>Paide Linnameeskond</v>
      </c>
      <c r="CA142" s="1" t="str">
        <f t="shared" si="10"/>
        <v>Estonia</v>
      </c>
      <c r="CB142" s="1">
        <f t="shared" si="11"/>
        <v>0.6925</v>
      </c>
      <c r="CC142" s="1">
        <f t="shared" si="12"/>
        <v>2</v>
      </c>
      <c r="CD142" s="1" t="s">
        <v>404</v>
      </c>
      <c r="CE142" s="1" t="s">
        <v>180</v>
      </c>
      <c r="CF142" s="49">
        <v>2.272291666666667</v>
      </c>
      <c r="CG142" s="1">
        <v>6.0</v>
      </c>
      <c r="CH142" s="1">
        <f t="shared" si="16"/>
        <v>140</v>
      </c>
      <c r="CI142" s="1" t="str">
        <f t="shared" si="13"/>
        <v>Hibernians</v>
      </c>
      <c r="CJ142" s="49">
        <f t="shared" ref="CJ142:CK142" si="154">CF142</f>
        <v>2.272291667</v>
      </c>
      <c r="CK142" s="1">
        <f t="shared" si="154"/>
        <v>6</v>
      </c>
      <c r="CO142" s="1" t="str">
        <f t="shared" si="15"/>
        <v>Malta</v>
      </c>
    </row>
    <row r="143">
      <c r="A143" s="1" t="str">
        <f>'Strength Coefficients'!AJ142</f>
        <v>Panevėžys</v>
      </c>
      <c r="B143" s="1">
        <f>'Strength Coefficients'!AK142</f>
        <v>0.63</v>
      </c>
      <c r="C143" s="1" t="str">
        <f>'Strength Coefficients'!AL142</f>
        <v>Lithuania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52">
        <f>IFERROR(__xludf.DUMMYFUNCTION("""COMPUTED_VALUE"""),0.0)</f>
        <v>0</v>
      </c>
      <c r="P143" s="1">
        <f>IFERROR(__xludf.DUMMYFUNCTION("""COMPUTED_VALUE"""),0.0)</f>
        <v>0</v>
      </c>
      <c r="Q143" s="1">
        <f>IFERROR(__xludf.DUMMYFUNCTION("""COMPUTED_VALUE"""),0.0)</f>
        <v>0</v>
      </c>
      <c r="R143" s="1">
        <f>IFERROR(__xludf.DUMMYFUNCTION("""COMPUTED_VALUE"""),0.0)</f>
        <v>0</v>
      </c>
      <c r="S143" s="1">
        <f>IFERROR(__xludf.DUMMYFUNCTION("""COMPUTED_VALUE"""),0.0)</f>
        <v>0</v>
      </c>
      <c r="T143" s="1">
        <f>IFERROR(__xludf.DUMMYFUNCTION("""COMPUTED_VALUE"""),0.0)</f>
        <v>0</v>
      </c>
      <c r="U143" s="1">
        <f>IFERROR(__xludf.DUMMYFUNCTION("""COMPUTED_VALUE"""),0.0)</f>
        <v>0</v>
      </c>
      <c r="V143" s="1">
        <f>IFERROR(__xludf.DUMMYFUNCTION("""COMPUTED_VALUE"""),0.0)</f>
        <v>0</v>
      </c>
      <c r="W143" s="1">
        <f>IFERROR(__xludf.DUMMYFUNCTION("""COMPUTED_VALUE"""),0.0)</f>
        <v>0</v>
      </c>
      <c r="X143" s="1">
        <f>IFERROR(__xludf.DUMMYFUNCTION("""COMPUTED_VALUE"""),0.0)</f>
        <v>0</v>
      </c>
      <c r="Y143" s="1">
        <f>IFERROR(__xludf.DUMMYFUNCTION("""COMPUTED_VALUE"""),0.0)</f>
        <v>0</v>
      </c>
      <c r="AA143" s="50"/>
      <c r="AB143" s="1"/>
      <c r="AC143" s="1"/>
      <c r="AD143" s="1"/>
      <c r="AE143" s="1"/>
      <c r="AF143" s="1"/>
      <c r="AG143" s="1"/>
      <c r="AH143" s="1"/>
      <c r="AI143" s="54"/>
      <c r="AJ143" s="1">
        <f>IFERROR(__xludf.DUMMYFUNCTION("""COMPUTED_VALUE"""),0.0)</f>
        <v>0</v>
      </c>
      <c r="AK143" s="1">
        <f>IFERROR(__xludf.DUMMYFUNCTION("""COMPUTED_VALUE"""),0.0)</f>
        <v>0</v>
      </c>
      <c r="AL143" s="1">
        <f>IFERROR(__xludf.DUMMYFUNCTION("""COMPUTED_VALUE"""),0.0)</f>
        <v>0</v>
      </c>
      <c r="AM143" s="1">
        <f>IFERROR(__xludf.DUMMYFUNCTION("""COMPUTED_VALUE"""),0.0)</f>
        <v>0</v>
      </c>
      <c r="AN143" s="1">
        <f>IFERROR(__xludf.DUMMYFUNCTION("""COMPUTED_VALUE"""),0.0)</f>
        <v>0</v>
      </c>
      <c r="AO143" s="1">
        <f>IFERROR(__xludf.DUMMYFUNCTION("""COMPUTED_VALUE"""),0.0)</f>
        <v>0</v>
      </c>
      <c r="AP143" s="1">
        <f>IFERROR(__xludf.DUMMYFUNCTION("""COMPUTED_VALUE"""),0.0)</f>
        <v>0</v>
      </c>
      <c r="AQ143" s="1">
        <f>IFERROR(__xludf.DUMMYFUNCTION("""COMPUTED_VALUE"""),0.0)</f>
        <v>0</v>
      </c>
      <c r="AT143" s="1"/>
      <c r="AU143" s="1" t="str">
        <f>IFERROR(__xludf.DUMMYFUNCTION("""COMPUTED_VALUE"""),"X")</f>
        <v>X</v>
      </c>
      <c r="AV143" s="1"/>
      <c r="AW143" s="1"/>
      <c r="AX143" s="1"/>
      <c r="AY143" s="1"/>
      <c r="AZ143" s="1"/>
      <c r="BA143" s="1"/>
      <c r="BB143" s="1"/>
      <c r="BC143" s="54"/>
      <c r="BD143" s="1">
        <f>IFERROR(__xludf.DUMMYFUNCTION("""COMPUTED_VALUE"""),0.0)</f>
        <v>0</v>
      </c>
      <c r="BE143" s="1">
        <f>IFERROR(__xludf.DUMMYFUNCTION("""COMPUTED_VALUE"""),1.31)</f>
        <v>1.31</v>
      </c>
      <c r="BF143" s="1">
        <f>IFERROR(__xludf.DUMMYFUNCTION("""COMPUTED_VALUE"""),0.0)</f>
        <v>0</v>
      </c>
      <c r="BG143" s="1">
        <f>IFERROR(__xludf.DUMMYFUNCTION("""COMPUTED_VALUE"""),0.0)</f>
        <v>0</v>
      </c>
      <c r="BH143" s="1">
        <f>IFERROR(__xludf.DUMMYFUNCTION("""COMPUTED_VALUE"""),0.0)</f>
        <v>0</v>
      </c>
      <c r="BI143" s="1">
        <f>IFERROR(__xludf.DUMMYFUNCTION("""COMPUTED_VALUE"""),0.0)</f>
        <v>0</v>
      </c>
      <c r="BJ143" s="1">
        <f>IFERROR(__xludf.DUMMYFUNCTION("""COMPUTED_VALUE"""),0.0)</f>
        <v>0</v>
      </c>
      <c r="BK143" s="1">
        <f>IFERROR(__xludf.DUMMYFUNCTION("""COMPUTED_VALUE"""),0.0)</f>
        <v>0</v>
      </c>
      <c r="BL143" s="1">
        <f>IFERROR(__xludf.DUMMYFUNCTION("""COMPUTED_VALUE"""),0.0)</f>
        <v>0</v>
      </c>
      <c r="BM143" s="1">
        <f>IFERROR(__xludf.DUMMYFUNCTION("""COMPUTED_VALUE"""),0.0)</f>
        <v>0</v>
      </c>
      <c r="BO143" s="52">
        <f t="shared" si="2"/>
        <v>0</v>
      </c>
      <c r="BP143" s="1">
        <f t="shared" si="3"/>
        <v>0</v>
      </c>
      <c r="BQ143" s="1">
        <f t="shared" si="4"/>
        <v>2</v>
      </c>
      <c r="BR143" s="54">
        <f t="shared" si="5"/>
        <v>2</v>
      </c>
      <c r="BS143" s="1">
        <f>IFS(N143="W", 'Round Bonuses'!$C$13, N143="X", 'Round Bonuses'!$C$12, M143="X", 'Round Bonuses'!$C$11, L143="X", 'Round Bonuses'!$C$10, K143="X", 'Round Bonuses'!$C$9, J143="X", 'Round Bonuses'!$C$8, I143="X", 'Round Bonuses'!$C$7, H143="X", 'Round Bonuses'!$C$6, G143="X", 'Round Bonuses'!$C$5, F143="X", 'Round Bonuses'!$C$4, E143="X", 'Round Bonuses'!$C$3, D143="X", 'Round Bonuses'!$C$3, TRUE, 0)</f>
        <v>0</v>
      </c>
      <c r="BT143" s="1">
        <f>IF(not(counta(D143:J143)), IFS(AI143="W", 'Round Bonuses'!$F$14, AI143="X", 'Round Bonuses'!$F$13, AH143="X", 'Round Bonuses'!$F$12, AG143="X", 'Round Bonuses'!$F$11, AF143="X", 'Round Bonuses'!$F$10, AE143="X", 'Round Bonuses'!$F$9, AD143="X", 'Round Bonuses'!$F$8, AC143="X", 'Round Bonuses'!$F$7, AB143="X", 'Round Bonuses'!$F$6, TRUE, 0), IF(AA143="X",'Round Bonuses'!$E$7, 0) +IF(AB143="X", 'Round Bonuses'!$E$6, 0)+if(AC143="X",'Round Bonuses'!$E$7, 0)+IF(AD143="X", 'Round Bonuses'!$E$8, 0)+IFS(AI143="W", 'Round Bonuses'!$G$14, AI143="X", 'Round Bonuses'!$G$13, AH143="X", 'Round Bonuses'!$G$12, AG143="X", 'Round Bonuses'!$G$11, AF143="X", 'Round Bonuses'!$G$10, AE143="X", 'Round Bonuses'!$G$9, TRUE, 0))</f>
        <v>0</v>
      </c>
      <c r="BU143" s="1">
        <f>IF(AND(not(counta(D143:I143)),not(counta(AB143:AD143))), IFS(BC143="W", 'Round Bonuses'!$J$14, BC143="X", 'Round Bonuses'!$J$13, BB143="X", 'Round Bonuses'!$J$12, BA143="X", 'Round Bonuses'!$J$11, AZ143="X", 'Round Bonuses'!$J$10, AY143="X", 'Round Bonuses'!$J$9, AX143="X", 'Round Bonuses'!$J$8, AW143="X", 'Round Bonuses'!$J$7, AV143="X", 'Round Bonuses'!$J$6, AU143="X", 'Round Bonuses'!$J$5, AT143="X", 'Round Bonuses'!$J$4, TRUE, 0), SWITCH(AS143, "P", 'Round Bonuses'!$I$4,"B", 'Round Bonuses'!$I$5, 0) +IF(AU143="X", 'Round Bonuses'!$I$5, 0)+IF(AV143="X", 'Round Bonuses'!$I$6, 0)+IF(AW143="X", 'Round Bonuses'!$I$7, 0)+IF(AX143="X", 'Round Bonuses'!$I$8, 0)+IFS(BC143="W", 'Round Bonuses'!$K$14, BC143="X", 'Round Bonuses'!$K$13, BB143="X", 'Round Bonuses'!$K$12, BA143="X", 'Round Bonuses'!$K$11, AZ143="X", 'Round Bonuses'!$K$10, AY143="X", 'Round Bonuses'!$K$9, TRUE, 0))</f>
        <v>0.4</v>
      </c>
      <c r="BV143" s="54">
        <f t="shared" si="6"/>
        <v>0.4</v>
      </c>
      <c r="BW143" s="1">
        <f t="shared" si="7"/>
        <v>1.31</v>
      </c>
      <c r="BX143" s="57">
        <f t="shared" si="8"/>
        <v>1.055</v>
      </c>
      <c r="BZ143" s="58" t="str">
        <f t="shared" si="9"/>
        <v>Panevėžys</v>
      </c>
      <c r="CA143" s="1" t="str">
        <f t="shared" si="10"/>
        <v>Lithuania</v>
      </c>
      <c r="CB143" s="1">
        <f t="shared" si="11"/>
        <v>1.055</v>
      </c>
      <c r="CC143" s="1">
        <f t="shared" si="12"/>
        <v>2</v>
      </c>
      <c r="CD143" s="1" t="s">
        <v>277</v>
      </c>
      <c r="CE143" s="1" t="s">
        <v>218</v>
      </c>
      <c r="CF143" s="49">
        <v>2.25875</v>
      </c>
      <c r="CG143" s="1">
        <v>6.0</v>
      </c>
      <c r="CH143" s="1">
        <f t="shared" si="16"/>
        <v>141</v>
      </c>
      <c r="CI143" s="1" t="str">
        <f t="shared" si="13"/>
        <v>Domžale</v>
      </c>
      <c r="CJ143" s="49">
        <f t="shared" ref="CJ143:CK143" si="155">CF143</f>
        <v>2.25875</v>
      </c>
      <c r="CK143" s="1">
        <f t="shared" si="155"/>
        <v>6</v>
      </c>
      <c r="CO143" s="1" t="str">
        <f t="shared" si="15"/>
        <v>Slovenia</v>
      </c>
    </row>
    <row r="144">
      <c r="A144" s="1" t="str">
        <f>'Strength Coefficients'!AJ143</f>
        <v>PAOK</v>
      </c>
      <c r="B144" s="1">
        <f>'Strength Coefficients'!AK143</f>
        <v>0.8</v>
      </c>
      <c r="C144" s="1" t="str">
        <f>'Strength Coefficients'!AL143</f>
        <v>Greece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52">
        <f>IFERROR(__xludf.DUMMYFUNCTION("""COMPUTED_VALUE"""),0.0)</f>
        <v>0</v>
      </c>
      <c r="P144" s="1">
        <f>IFERROR(__xludf.DUMMYFUNCTION("""COMPUTED_VALUE"""),0.0)</f>
        <v>0</v>
      </c>
      <c r="Q144" s="1">
        <f>IFERROR(__xludf.DUMMYFUNCTION("""COMPUTED_VALUE"""),0.0)</f>
        <v>0</v>
      </c>
      <c r="R144" s="1">
        <f>IFERROR(__xludf.DUMMYFUNCTION("""COMPUTED_VALUE"""),0.0)</f>
        <v>0</v>
      </c>
      <c r="S144" s="1">
        <f>IFERROR(__xludf.DUMMYFUNCTION("""COMPUTED_VALUE"""),0.0)</f>
        <v>0</v>
      </c>
      <c r="T144" s="1">
        <f>IFERROR(__xludf.DUMMYFUNCTION("""COMPUTED_VALUE"""),0.0)</f>
        <v>0</v>
      </c>
      <c r="U144" s="1">
        <f>IFERROR(__xludf.DUMMYFUNCTION("""COMPUTED_VALUE"""),0.0)</f>
        <v>0</v>
      </c>
      <c r="V144" s="1">
        <f>IFERROR(__xludf.DUMMYFUNCTION("""COMPUTED_VALUE"""),0.0)</f>
        <v>0</v>
      </c>
      <c r="W144" s="1">
        <f>IFERROR(__xludf.DUMMYFUNCTION("""COMPUTED_VALUE"""),0.0)</f>
        <v>0</v>
      </c>
      <c r="X144" s="1">
        <f>IFERROR(__xludf.DUMMYFUNCTION("""COMPUTED_VALUE"""),0.0)</f>
        <v>0</v>
      </c>
      <c r="Y144" s="1">
        <f>IFERROR(__xludf.DUMMYFUNCTION("""COMPUTED_VALUE"""),0.0)</f>
        <v>0</v>
      </c>
      <c r="AA144" s="50"/>
      <c r="AB144" s="1"/>
      <c r="AC144" s="1"/>
      <c r="AD144" s="1"/>
      <c r="AE144" s="1"/>
      <c r="AF144" s="1"/>
      <c r="AG144" s="1"/>
      <c r="AH144" s="1"/>
      <c r="AI144" s="54"/>
      <c r="AJ144" s="1">
        <f>IFERROR(__xludf.DUMMYFUNCTION("""COMPUTED_VALUE"""),0.0)</f>
        <v>0</v>
      </c>
      <c r="AK144" s="1">
        <f>IFERROR(__xludf.DUMMYFUNCTION("""COMPUTED_VALUE"""),0.0)</f>
        <v>0</v>
      </c>
      <c r="AL144" s="1">
        <f>IFERROR(__xludf.DUMMYFUNCTION("""COMPUTED_VALUE"""),0.0)</f>
        <v>0</v>
      </c>
      <c r="AM144" s="1">
        <f>IFERROR(__xludf.DUMMYFUNCTION("""COMPUTED_VALUE"""),0.0)</f>
        <v>0</v>
      </c>
      <c r="AN144" s="1">
        <f>IFERROR(__xludf.DUMMYFUNCTION("""COMPUTED_VALUE"""),0.0)</f>
        <v>0</v>
      </c>
      <c r="AO144" s="1">
        <f>IFERROR(__xludf.DUMMYFUNCTION("""COMPUTED_VALUE"""),0.0)</f>
        <v>0</v>
      </c>
      <c r="AP144" s="1">
        <f>IFERROR(__xludf.DUMMYFUNCTION("""COMPUTED_VALUE"""),0.0)</f>
        <v>0</v>
      </c>
      <c r="AQ144" s="1">
        <f>IFERROR(__xludf.DUMMYFUNCTION("""COMPUTED_VALUE"""),0.0)</f>
        <v>0</v>
      </c>
      <c r="AT144" s="1"/>
      <c r="AU144" s="1"/>
      <c r="AV144" s="1" t="str">
        <f>IFERROR(__xludf.DUMMYFUNCTION("""COMPUTED_VALUE"""),"X")</f>
        <v>X</v>
      </c>
      <c r="AW144" s="1" t="str">
        <f>IFERROR(__xludf.DUMMYFUNCTION("""COMPUTED_VALUE"""),"X")</f>
        <v>X</v>
      </c>
      <c r="AX144" s="1" t="str">
        <f>IFERROR(__xludf.DUMMYFUNCTION("""COMPUTED_VALUE"""),"X")</f>
        <v>X</v>
      </c>
      <c r="AY144" s="1" t="str">
        <f>IFERROR(__xludf.DUMMYFUNCTION("""COMPUTED_VALUE"""),"X")</f>
        <v>X</v>
      </c>
      <c r="AZ144" s="1" t="str">
        <f>IFERROR(__xludf.DUMMYFUNCTION("""COMPUTED_VALUE"""),"X")</f>
        <v>X</v>
      </c>
      <c r="BA144" s="1" t="str">
        <f>IFERROR(__xludf.DUMMYFUNCTION("""COMPUTED_VALUE"""),"X")</f>
        <v>X</v>
      </c>
      <c r="BB144" s="1"/>
      <c r="BC144" s="54"/>
      <c r="BD144" s="1">
        <f>IFERROR(__xludf.DUMMYFUNCTION("""COMPUTED_VALUE"""),0.0)</f>
        <v>0</v>
      </c>
      <c r="BE144" s="1">
        <f>IFERROR(__xludf.DUMMYFUNCTION("""COMPUTED_VALUE"""),0.0)</f>
        <v>0</v>
      </c>
      <c r="BF144" s="1">
        <f>IFERROR(__xludf.DUMMYFUNCTION("""COMPUTED_VALUE"""),3.5625000000000004)</f>
        <v>3.5625</v>
      </c>
      <c r="BG144" s="1">
        <f>IFERROR(__xludf.DUMMYFUNCTION("""COMPUTED_VALUE"""),4.875)</f>
        <v>4.875</v>
      </c>
      <c r="BH144" s="1">
        <f>IFERROR(__xludf.DUMMYFUNCTION("""COMPUTED_VALUE"""),11.36625)</f>
        <v>11.36625</v>
      </c>
      <c r="BI144" s="1">
        <f>IFERROR(__xludf.DUMMYFUNCTION("""COMPUTED_VALUE"""),4.2825)</f>
        <v>4.2825</v>
      </c>
      <c r="BJ144" s="1">
        <f>IFERROR(__xludf.DUMMYFUNCTION("""COMPUTED_VALUE"""),7.26)</f>
        <v>7.26</v>
      </c>
      <c r="BK144" s="1">
        <f>IFERROR(__xludf.DUMMYFUNCTION("""COMPUTED_VALUE"""),1.5699999999999998)</f>
        <v>1.57</v>
      </c>
      <c r="BL144" s="1">
        <f>IFERROR(__xludf.DUMMYFUNCTION("""COMPUTED_VALUE"""),0.0)</f>
        <v>0</v>
      </c>
      <c r="BM144" s="1">
        <f>IFERROR(__xludf.DUMMYFUNCTION("""COMPUTED_VALUE"""),0.0)</f>
        <v>0</v>
      </c>
      <c r="BO144" s="52">
        <f t="shared" si="2"/>
        <v>0</v>
      </c>
      <c r="BP144" s="1">
        <f t="shared" si="3"/>
        <v>0</v>
      </c>
      <c r="BQ144" s="1">
        <f t="shared" si="4"/>
        <v>16</v>
      </c>
      <c r="BR144" s="54">
        <f t="shared" si="5"/>
        <v>16</v>
      </c>
      <c r="BS144" s="1">
        <f>IFS(N144="W", 'Round Bonuses'!$C$13, N144="X", 'Round Bonuses'!$C$12, M144="X", 'Round Bonuses'!$C$11, L144="X", 'Round Bonuses'!$C$10, K144="X", 'Round Bonuses'!$C$9, J144="X", 'Round Bonuses'!$C$8, I144="X", 'Round Bonuses'!$C$7, H144="X", 'Round Bonuses'!$C$6, G144="X", 'Round Bonuses'!$C$5, F144="X", 'Round Bonuses'!$C$4, E144="X", 'Round Bonuses'!$C$3, D144="X", 'Round Bonuses'!$C$3, TRUE, 0)</f>
        <v>0</v>
      </c>
      <c r="BT144" s="1">
        <f>IF(not(counta(D144:J144)), IFS(AI144="W", 'Round Bonuses'!$F$14, AI144="X", 'Round Bonuses'!$F$13, AH144="X", 'Round Bonuses'!$F$12, AG144="X", 'Round Bonuses'!$F$11, AF144="X", 'Round Bonuses'!$F$10, AE144="X", 'Round Bonuses'!$F$9, AD144="X", 'Round Bonuses'!$F$8, AC144="X", 'Round Bonuses'!$F$7, AB144="X", 'Round Bonuses'!$F$6, TRUE, 0), IF(AA144="X",'Round Bonuses'!$E$7, 0) +IF(AB144="X", 'Round Bonuses'!$E$6, 0)+if(AC144="X",'Round Bonuses'!$E$7, 0)+IF(AD144="X", 'Round Bonuses'!$E$8, 0)+IFS(AI144="W", 'Round Bonuses'!$G$14, AI144="X", 'Round Bonuses'!$G$13, AH144="X", 'Round Bonuses'!$G$12, AG144="X", 'Round Bonuses'!$G$11, AF144="X", 'Round Bonuses'!$G$10, AE144="X", 'Round Bonuses'!$G$9, TRUE, 0))</f>
        <v>0</v>
      </c>
      <c r="BU144" s="1">
        <f>IF(AND(not(counta(D144:I144)),not(counta(AB144:AD144))), IFS(BC144="W", 'Round Bonuses'!$J$14, BC144="X", 'Round Bonuses'!$J$13, BB144="X", 'Round Bonuses'!$J$12, BA144="X", 'Round Bonuses'!$J$11, AZ144="X", 'Round Bonuses'!$J$10, AY144="X", 'Round Bonuses'!$J$9, AX144="X", 'Round Bonuses'!$J$8, AW144="X", 'Round Bonuses'!$J$7, AV144="X", 'Round Bonuses'!$J$6, AU144="X", 'Round Bonuses'!$J$5, AT144="X", 'Round Bonuses'!$J$4, TRUE, 0), SWITCH(AS144, "P", 'Round Bonuses'!$I$4,"B", 'Round Bonuses'!$I$5, 0) +IF(AU144="X", 'Round Bonuses'!$I$5, 0)+IF(AV144="X", 'Round Bonuses'!$I$6, 0)+IF(AW144="X", 'Round Bonuses'!$I$7, 0)+IF(AX144="X", 'Round Bonuses'!$I$8, 0)+IFS(BC144="W", 'Round Bonuses'!$K$14, BC144="X", 'Round Bonuses'!$K$13, BB144="X", 'Round Bonuses'!$K$12, BA144="X", 'Round Bonuses'!$K$11, AZ144="X", 'Round Bonuses'!$K$10, AY144="X", 'Round Bonuses'!$K$9, TRUE, 0))</f>
        <v>4.6</v>
      </c>
      <c r="BV144" s="54">
        <f t="shared" si="6"/>
        <v>4.6</v>
      </c>
      <c r="BW144" s="1">
        <f t="shared" si="7"/>
        <v>32.91625</v>
      </c>
      <c r="BX144" s="57">
        <f t="shared" si="8"/>
        <v>6.657265625</v>
      </c>
      <c r="BZ144" s="58" t="str">
        <f t="shared" si="9"/>
        <v>PAOK</v>
      </c>
      <c r="CA144" s="1" t="str">
        <f t="shared" si="10"/>
        <v>Greece</v>
      </c>
      <c r="CB144" s="1">
        <f t="shared" si="11"/>
        <v>6.657265625</v>
      </c>
      <c r="CC144" s="1">
        <f t="shared" si="12"/>
        <v>16</v>
      </c>
      <c r="CD144" s="1" t="s">
        <v>45</v>
      </c>
      <c r="CE144" s="1" t="s">
        <v>0</v>
      </c>
      <c r="CF144" s="49">
        <v>2.2389583333333336</v>
      </c>
      <c r="CG144" s="1">
        <v>6.0</v>
      </c>
      <c r="CH144" s="1">
        <f t="shared" si="16"/>
        <v>142</v>
      </c>
      <c r="CI144" s="1" t="str">
        <f t="shared" si="13"/>
        <v>Laçi</v>
      </c>
      <c r="CJ144" s="49">
        <f t="shared" ref="CJ144:CK144" si="156">CF144</f>
        <v>2.238958333</v>
      </c>
      <c r="CK144" s="1">
        <f t="shared" si="156"/>
        <v>6</v>
      </c>
      <c r="CO144" s="1" t="str">
        <f t="shared" si="15"/>
        <v>Albania</v>
      </c>
    </row>
    <row r="145">
      <c r="A145" s="1" t="str">
        <f>'Strength Coefficients'!AJ144</f>
        <v>Paris Saint-Germain</v>
      </c>
      <c r="B145" s="1">
        <f>'Strength Coefficients'!AK144</f>
        <v>0.94</v>
      </c>
      <c r="C145" s="1" t="str">
        <f>'Strength Coefficients'!AL144</f>
        <v>France</v>
      </c>
      <c r="D145" s="1"/>
      <c r="E145" s="1"/>
      <c r="F145" s="1"/>
      <c r="G145" s="1"/>
      <c r="H145" s="1"/>
      <c r="I145" s="1"/>
      <c r="J145" s="1" t="str">
        <f>IFERROR(__xludf.DUMMYFUNCTION("""COMPUTED_VALUE"""),"X")</f>
        <v>X</v>
      </c>
      <c r="K145" s="1" t="str">
        <f>IFERROR(__xludf.DUMMYFUNCTION("""COMPUTED_VALUE"""),"X")</f>
        <v>X</v>
      </c>
      <c r="L145" s="1"/>
      <c r="M145" s="1"/>
      <c r="N145" s="1"/>
      <c r="O145" s="52">
        <f>IFERROR(__xludf.DUMMYFUNCTION("""COMPUTED_VALUE"""),0.0)</f>
        <v>0</v>
      </c>
      <c r="P145" s="1">
        <f>IFERROR(__xludf.DUMMYFUNCTION("""COMPUTED_VALUE"""),0.0)</f>
        <v>0</v>
      </c>
      <c r="Q145" s="1">
        <f>IFERROR(__xludf.DUMMYFUNCTION("""COMPUTED_VALUE"""),0.0)</f>
        <v>0</v>
      </c>
      <c r="R145" s="1">
        <f>IFERROR(__xludf.DUMMYFUNCTION("""COMPUTED_VALUE"""),0.0)</f>
        <v>0</v>
      </c>
      <c r="S145" s="1">
        <f>IFERROR(__xludf.DUMMYFUNCTION("""COMPUTED_VALUE"""),0.0)</f>
        <v>0</v>
      </c>
      <c r="T145" s="1">
        <f>IFERROR(__xludf.DUMMYFUNCTION("""COMPUTED_VALUE"""),0.0)</f>
        <v>0</v>
      </c>
      <c r="U145" s="1">
        <f>IFERROR(__xludf.DUMMYFUNCTION("""COMPUTED_VALUE"""),16.765)</f>
        <v>16.765</v>
      </c>
      <c r="V145" s="1">
        <f>IFERROR(__xludf.DUMMYFUNCTION("""COMPUTED_VALUE"""),4.772500000000001)</f>
        <v>4.7725</v>
      </c>
      <c r="W145" s="1">
        <f>IFERROR(__xludf.DUMMYFUNCTION("""COMPUTED_VALUE"""),0.0)</f>
        <v>0</v>
      </c>
      <c r="X145" s="1">
        <f>IFERROR(__xludf.DUMMYFUNCTION("""COMPUTED_VALUE"""),0.0)</f>
        <v>0</v>
      </c>
      <c r="Y145" s="1">
        <f>IFERROR(__xludf.DUMMYFUNCTION("""COMPUTED_VALUE"""),0.0)</f>
        <v>0</v>
      </c>
      <c r="AA145" s="50"/>
      <c r="AB145" s="1"/>
      <c r="AC145" s="1"/>
      <c r="AD145" s="1"/>
      <c r="AE145" s="1"/>
      <c r="AF145" s="1"/>
      <c r="AG145" s="1"/>
      <c r="AH145" s="1"/>
      <c r="AI145" s="54"/>
      <c r="AJ145" s="1">
        <f>IFERROR(__xludf.DUMMYFUNCTION("""COMPUTED_VALUE"""),0.0)</f>
        <v>0</v>
      </c>
      <c r="AK145" s="1">
        <f>IFERROR(__xludf.DUMMYFUNCTION("""COMPUTED_VALUE"""),0.0)</f>
        <v>0</v>
      </c>
      <c r="AL145" s="1">
        <f>IFERROR(__xludf.DUMMYFUNCTION("""COMPUTED_VALUE"""),0.0)</f>
        <v>0</v>
      </c>
      <c r="AM145" s="1">
        <f>IFERROR(__xludf.DUMMYFUNCTION("""COMPUTED_VALUE"""),0.0)</f>
        <v>0</v>
      </c>
      <c r="AN145" s="1">
        <f>IFERROR(__xludf.DUMMYFUNCTION("""COMPUTED_VALUE"""),0.0)</f>
        <v>0</v>
      </c>
      <c r="AO145" s="1">
        <f>IFERROR(__xludf.DUMMYFUNCTION("""COMPUTED_VALUE"""),0.0)</f>
        <v>0</v>
      </c>
      <c r="AP145" s="1">
        <f>IFERROR(__xludf.DUMMYFUNCTION("""COMPUTED_VALUE"""),0.0)</f>
        <v>0</v>
      </c>
      <c r="AQ145" s="1">
        <f>IFERROR(__xludf.DUMMYFUNCTION("""COMPUTED_VALUE"""),0.0)</f>
        <v>0</v>
      </c>
      <c r="AT145" s="1"/>
      <c r="AU145" s="1"/>
      <c r="AV145" s="1"/>
      <c r="AW145" s="1"/>
      <c r="AX145" s="1"/>
      <c r="AY145" s="1"/>
      <c r="AZ145" s="1"/>
      <c r="BA145" s="1"/>
      <c r="BB145" s="1"/>
      <c r="BC145" s="54"/>
      <c r="BD145" s="1">
        <f>IFERROR(__xludf.DUMMYFUNCTION("""COMPUTED_VALUE"""),0.0)</f>
        <v>0</v>
      </c>
      <c r="BE145" s="1">
        <f>IFERROR(__xludf.DUMMYFUNCTION("""COMPUTED_VALUE"""),0.0)</f>
        <v>0</v>
      </c>
      <c r="BF145" s="1">
        <f>IFERROR(__xludf.DUMMYFUNCTION("""COMPUTED_VALUE"""),0.0)</f>
        <v>0</v>
      </c>
      <c r="BG145" s="1">
        <f>IFERROR(__xludf.DUMMYFUNCTION("""COMPUTED_VALUE"""),0.0)</f>
        <v>0</v>
      </c>
      <c r="BH145" s="1">
        <f>IFERROR(__xludf.DUMMYFUNCTION("""COMPUTED_VALUE"""),0.0)</f>
        <v>0</v>
      </c>
      <c r="BI145" s="1">
        <f>IFERROR(__xludf.DUMMYFUNCTION("""COMPUTED_VALUE"""),0.0)</f>
        <v>0</v>
      </c>
      <c r="BJ145" s="1">
        <f>IFERROR(__xludf.DUMMYFUNCTION("""COMPUTED_VALUE"""),0.0)</f>
        <v>0</v>
      </c>
      <c r="BK145" s="1">
        <f>IFERROR(__xludf.DUMMYFUNCTION("""COMPUTED_VALUE"""),0.0)</f>
        <v>0</v>
      </c>
      <c r="BL145" s="1">
        <f>IFERROR(__xludf.DUMMYFUNCTION("""COMPUTED_VALUE"""),0.0)</f>
        <v>0</v>
      </c>
      <c r="BM145" s="1">
        <f>IFERROR(__xludf.DUMMYFUNCTION("""COMPUTED_VALUE"""),0.0)</f>
        <v>0</v>
      </c>
      <c r="BO145" s="52">
        <f t="shared" si="2"/>
        <v>8</v>
      </c>
      <c r="BP145" s="1">
        <f t="shared" si="3"/>
        <v>0</v>
      </c>
      <c r="BQ145" s="1">
        <f t="shared" si="4"/>
        <v>0</v>
      </c>
      <c r="BR145" s="54">
        <f t="shared" si="5"/>
        <v>8</v>
      </c>
      <c r="BS145" s="1">
        <f>IFS(N145="W", 'Round Bonuses'!$C$13, N145="X", 'Round Bonuses'!$C$12, M145="X", 'Round Bonuses'!$C$11, L145="X", 'Round Bonuses'!$C$10, K145="X", 'Round Bonuses'!$C$9, J145="X", 'Round Bonuses'!$C$8, I145="X", 'Round Bonuses'!$C$7, H145="X", 'Round Bonuses'!$C$6, G145="X", 'Round Bonuses'!$C$5, F145="X", 'Round Bonuses'!$C$4, E145="X", 'Round Bonuses'!$C$3, D145="X", 'Round Bonuses'!$C$3, TRUE, 0)</f>
        <v>9.6</v>
      </c>
      <c r="BT145" s="1">
        <f>IF(not(counta(D145:J145)), IFS(AI145="W", 'Round Bonuses'!$F$14, AI145="X", 'Round Bonuses'!$F$13, AH145="X", 'Round Bonuses'!$F$12, AG145="X", 'Round Bonuses'!$F$11, AF145="X", 'Round Bonuses'!$F$10, AE145="X", 'Round Bonuses'!$F$9, AD145="X", 'Round Bonuses'!$F$8, AC145="X", 'Round Bonuses'!$F$7, AB145="X", 'Round Bonuses'!$F$6, TRUE, 0), IF(AA145="X",'Round Bonuses'!$E$7, 0) +IF(AB145="X", 'Round Bonuses'!$E$6, 0)+if(AC145="X",'Round Bonuses'!$E$7, 0)+IF(AD145="X", 'Round Bonuses'!$E$8, 0)+IFS(AI145="W", 'Round Bonuses'!$G$14, AI145="X", 'Round Bonuses'!$G$13, AH145="X", 'Round Bonuses'!$G$12, AG145="X", 'Round Bonuses'!$G$11, AF145="X", 'Round Bonuses'!$G$10, AE145="X", 'Round Bonuses'!$G$9, TRUE, 0))</f>
        <v>0</v>
      </c>
      <c r="BU145" s="1">
        <f>IF(AND(not(counta(D145:I145)),not(counta(AB145:AD145))), IFS(BC145="W", 'Round Bonuses'!$J$14, BC145="X", 'Round Bonuses'!$J$13, BB145="X", 'Round Bonuses'!$J$12, BA145="X", 'Round Bonuses'!$J$11, AZ145="X", 'Round Bonuses'!$J$10, AY145="X", 'Round Bonuses'!$J$9, AX145="X", 'Round Bonuses'!$J$8, AW145="X", 'Round Bonuses'!$J$7, AV145="X", 'Round Bonuses'!$J$6, AU145="X", 'Round Bonuses'!$J$5, AT145="X", 'Round Bonuses'!$J$4, TRUE, 0), SWITCH(AS145, "P", 'Round Bonuses'!$I$4,"B", 'Round Bonuses'!$I$5, 0) +IF(AU145="X", 'Round Bonuses'!$I$5, 0)+IF(AV145="X", 'Round Bonuses'!$I$6, 0)+IF(AW145="X", 'Round Bonuses'!$I$7, 0)+IF(AX145="X", 'Round Bonuses'!$I$8, 0)+IFS(BC145="W", 'Round Bonuses'!$K$14, BC145="X", 'Round Bonuses'!$K$13, BB145="X", 'Round Bonuses'!$K$12, BA145="X", 'Round Bonuses'!$K$11, AZ145="X", 'Round Bonuses'!$K$10, AY145="X", 'Round Bonuses'!$K$9, TRUE, 0))</f>
        <v>0</v>
      </c>
      <c r="BV145" s="54">
        <f t="shared" si="6"/>
        <v>9.6</v>
      </c>
      <c r="BW145" s="1">
        <f t="shared" si="7"/>
        <v>21.5375</v>
      </c>
      <c r="BX145" s="57">
        <f t="shared" si="8"/>
        <v>12.2921875</v>
      </c>
      <c r="BZ145" s="58" t="str">
        <f t="shared" si="9"/>
        <v>Paris Saint-Germain</v>
      </c>
      <c r="CA145" s="1" t="str">
        <f t="shared" si="10"/>
        <v>France</v>
      </c>
      <c r="CB145" s="1">
        <f t="shared" si="11"/>
        <v>12.2921875</v>
      </c>
      <c r="CC145" s="1">
        <f t="shared" si="12"/>
        <v>8</v>
      </c>
      <c r="CD145" s="1" t="s">
        <v>566</v>
      </c>
      <c r="CE145" s="1" t="s">
        <v>126</v>
      </c>
      <c r="CF145" s="49">
        <v>2.23375</v>
      </c>
      <c r="CG145" s="1">
        <v>2.0</v>
      </c>
      <c r="CH145" s="1">
        <f t="shared" si="16"/>
        <v>143</v>
      </c>
      <c r="CI145" s="1" t="str">
        <f t="shared" si="13"/>
        <v>Servette</v>
      </c>
      <c r="CJ145" s="49">
        <f t="shared" ref="CJ145:CK145" si="157">CF145</f>
        <v>2.23375</v>
      </c>
      <c r="CK145" s="1">
        <f t="shared" si="157"/>
        <v>2</v>
      </c>
      <c r="CO145" s="1" t="str">
        <f t="shared" si="15"/>
        <v>Switzerland</v>
      </c>
    </row>
    <row r="146">
      <c r="A146" s="1" t="str">
        <f>'Strength Coefficients'!AJ145</f>
        <v>Partizan</v>
      </c>
      <c r="B146" s="1">
        <f>'Strength Coefficients'!AK145</f>
        <v>0.8</v>
      </c>
      <c r="C146" s="1" t="str">
        <f>'Strength Coefficients'!AL145</f>
        <v>Serbia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52">
        <f>IFERROR(__xludf.DUMMYFUNCTION("""COMPUTED_VALUE"""),0.0)</f>
        <v>0</v>
      </c>
      <c r="P146" s="1">
        <f>IFERROR(__xludf.DUMMYFUNCTION("""COMPUTED_VALUE"""),0.0)</f>
        <v>0</v>
      </c>
      <c r="Q146" s="1">
        <f>IFERROR(__xludf.DUMMYFUNCTION("""COMPUTED_VALUE"""),0.0)</f>
        <v>0</v>
      </c>
      <c r="R146" s="1">
        <f>IFERROR(__xludf.DUMMYFUNCTION("""COMPUTED_VALUE"""),0.0)</f>
        <v>0</v>
      </c>
      <c r="S146" s="1">
        <f>IFERROR(__xludf.DUMMYFUNCTION("""COMPUTED_VALUE"""),0.0)</f>
        <v>0</v>
      </c>
      <c r="T146" s="1">
        <f>IFERROR(__xludf.DUMMYFUNCTION("""COMPUTED_VALUE"""),0.0)</f>
        <v>0</v>
      </c>
      <c r="U146" s="1">
        <f>IFERROR(__xludf.DUMMYFUNCTION("""COMPUTED_VALUE"""),0.0)</f>
        <v>0</v>
      </c>
      <c r="V146" s="1">
        <f>IFERROR(__xludf.DUMMYFUNCTION("""COMPUTED_VALUE"""),0.0)</f>
        <v>0</v>
      </c>
      <c r="W146" s="1">
        <f>IFERROR(__xludf.DUMMYFUNCTION("""COMPUTED_VALUE"""),0.0)</f>
        <v>0</v>
      </c>
      <c r="X146" s="1">
        <f>IFERROR(__xludf.DUMMYFUNCTION("""COMPUTED_VALUE"""),0.0)</f>
        <v>0</v>
      </c>
      <c r="Y146" s="1">
        <f>IFERROR(__xludf.DUMMYFUNCTION("""COMPUTED_VALUE"""),0.0)</f>
        <v>0</v>
      </c>
      <c r="AA146" s="50"/>
      <c r="AB146" s="1"/>
      <c r="AC146" s="1"/>
      <c r="AD146" s="1"/>
      <c r="AE146" s="1"/>
      <c r="AF146" s="1"/>
      <c r="AG146" s="1"/>
      <c r="AH146" s="1"/>
      <c r="AI146" s="54"/>
      <c r="AJ146" s="1">
        <f>IFERROR(__xludf.DUMMYFUNCTION("""COMPUTED_VALUE"""),0.0)</f>
        <v>0</v>
      </c>
      <c r="AK146" s="1">
        <f>IFERROR(__xludf.DUMMYFUNCTION("""COMPUTED_VALUE"""),0.0)</f>
        <v>0</v>
      </c>
      <c r="AL146" s="1">
        <f>IFERROR(__xludf.DUMMYFUNCTION("""COMPUTED_VALUE"""),0.0)</f>
        <v>0</v>
      </c>
      <c r="AM146" s="1">
        <f>IFERROR(__xludf.DUMMYFUNCTION("""COMPUTED_VALUE"""),0.0)</f>
        <v>0</v>
      </c>
      <c r="AN146" s="1">
        <f>IFERROR(__xludf.DUMMYFUNCTION("""COMPUTED_VALUE"""),0.0)</f>
        <v>0</v>
      </c>
      <c r="AO146" s="1">
        <f>IFERROR(__xludf.DUMMYFUNCTION("""COMPUTED_VALUE"""),0.0)</f>
        <v>0</v>
      </c>
      <c r="AP146" s="1">
        <f>IFERROR(__xludf.DUMMYFUNCTION("""COMPUTED_VALUE"""),0.0)</f>
        <v>0</v>
      </c>
      <c r="AQ146" s="1">
        <f>IFERROR(__xludf.DUMMYFUNCTION("""COMPUTED_VALUE"""),0.0)</f>
        <v>0</v>
      </c>
      <c r="AT146" s="1"/>
      <c r="AU146" s="1" t="str">
        <f>IFERROR(__xludf.DUMMYFUNCTION("""COMPUTED_VALUE"""),"X")</f>
        <v>X</v>
      </c>
      <c r="AV146" s="1" t="str">
        <f>IFERROR(__xludf.DUMMYFUNCTION("""COMPUTED_VALUE"""),"X")</f>
        <v>X</v>
      </c>
      <c r="AW146" s="1" t="str">
        <f>IFERROR(__xludf.DUMMYFUNCTION("""COMPUTED_VALUE"""),"X")</f>
        <v>X</v>
      </c>
      <c r="AX146" s="1" t="str">
        <f>IFERROR(__xludf.DUMMYFUNCTION("""COMPUTED_VALUE"""),"X")</f>
        <v>X</v>
      </c>
      <c r="AY146" s="1" t="str">
        <f>IFERROR(__xludf.DUMMYFUNCTION("""COMPUTED_VALUE"""),"X")</f>
        <v>X</v>
      </c>
      <c r="AZ146" s="1" t="str">
        <f>IFERROR(__xludf.DUMMYFUNCTION("""COMPUTED_VALUE"""),"X")</f>
        <v>X</v>
      </c>
      <c r="BA146" s="1"/>
      <c r="BB146" s="1"/>
      <c r="BC146" s="54"/>
      <c r="BD146" s="1">
        <f>IFERROR(__xludf.DUMMYFUNCTION("""COMPUTED_VALUE"""),0.0)</f>
        <v>0</v>
      </c>
      <c r="BE146" s="1">
        <f>IFERROR(__xludf.DUMMYFUNCTION("""COMPUTED_VALUE"""),5.77875)</f>
        <v>5.77875</v>
      </c>
      <c r="BF146" s="1">
        <f>IFERROR(__xludf.DUMMYFUNCTION("""COMPUTED_VALUE"""),3.5599999999999996)</f>
        <v>3.56</v>
      </c>
      <c r="BG146" s="1">
        <f>IFERROR(__xludf.DUMMYFUNCTION("""COMPUTED_VALUE"""),4.547499999999999)</f>
        <v>4.5475</v>
      </c>
      <c r="BH146" s="1">
        <f>IFERROR(__xludf.DUMMYFUNCTION("""COMPUTED_VALUE"""),10.0875)</f>
        <v>10.0875</v>
      </c>
      <c r="BI146" s="1">
        <f>IFERROR(__xludf.DUMMYFUNCTION("""COMPUTED_VALUE"""),6.93)</f>
        <v>6.93</v>
      </c>
      <c r="BJ146" s="1">
        <f>IFERROR(__xludf.DUMMYFUNCTION("""COMPUTED_VALUE"""),1.095)</f>
        <v>1.095</v>
      </c>
      <c r="BK146" s="1">
        <f>IFERROR(__xludf.DUMMYFUNCTION("""COMPUTED_VALUE"""),0.0)</f>
        <v>0</v>
      </c>
      <c r="BL146" s="1">
        <f>IFERROR(__xludf.DUMMYFUNCTION("""COMPUTED_VALUE"""),0.0)</f>
        <v>0</v>
      </c>
      <c r="BM146" s="1">
        <f>IFERROR(__xludf.DUMMYFUNCTION("""COMPUTED_VALUE"""),0.0)</f>
        <v>0</v>
      </c>
      <c r="BO146" s="52">
        <f t="shared" si="2"/>
        <v>0</v>
      </c>
      <c r="BP146" s="1">
        <f t="shared" si="3"/>
        <v>0</v>
      </c>
      <c r="BQ146" s="1">
        <f t="shared" si="4"/>
        <v>16</v>
      </c>
      <c r="BR146" s="54">
        <f t="shared" si="5"/>
        <v>16</v>
      </c>
      <c r="BS146" s="1">
        <f>IFS(N146="W", 'Round Bonuses'!$C$13, N146="X", 'Round Bonuses'!$C$12, M146="X", 'Round Bonuses'!$C$11, L146="X", 'Round Bonuses'!$C$10, K146="X", 'Round Bonuses'!$C$9, J146="X", 'Round Bonuses'!$C$8, I146="X", 'Round Bonuses'!$C$7, H146="X", 'Round Bonuses'!$C$6, G146="X", 'Round Bonuses'!$C$5, F146="X", 'Round Bonuses'!$C$4, E146="X", 'Round Bonuses'!$C$3, D146="X", 'Round Bonuses'!$C$3, TRUE, 0)</f>
        <v>0</v>
      </c>
      <c r="BT146" s="1">
        <f>IF(not(counta(D146:J146)), IFS(AI146="W", 'Round Bonuses'!$F$14, AI146="X", 'Round Bonuses'!$F$13, AH146="X", 'Round Bonuses'!$F$12, AG146="X", 'Round Bonuses'!$F$11, AF146="X", 'Round Bonuses'!$F$10, AE146="X", 'Round Bonuses'!$F$9, AD146="X", 'Round Bonuses'!$F$8, AC146="X", 'Round Bonuses'!$F$7, AB146="X", 'Round Bonuses'!$F$6, TRUE, 0), IF(AA146="X",'Round Bonuses'!$E$7, 0) +IF(AB146="X", 'Round Bonuses'!$E$6, 0)+if(AC146="X",'Round Bonuses'!$E$7, 0)+IF(AD146="X", 'Round Bonuses'!$E$8, 0)+IFS(AI146="W", 'Round Bonuses'!$G$14, AI146="X", 'Round Bonuses'!$G$13, AH146="X", 'Round Bonuses'!$G$12, AG146="X", 'Round Bonuses'!$G$11, AF146="X", 'Round Bonuses'!$G$10, AE146="X", 'Round Bonuses'!$G$9, TRUE, 0))</f>
        <v>0</v>
      </c>
      <c r="BU146" s="1">
        <f>IF(AND(not(counta(D146:I146)),not(counta(AB146:AD146))), IFS(BC146="W", 'Round Bonuses'!$J$14, BC146="X", 'Round Bonuses'!$J$13, BB146="X", 'Round Bonuses'!$J$12, BA146="X", 'Round Bonuses'!$J$11, AZ146="X", 'Round Bonuses'!$J$10, AY146="X", 'Round Bonuses'!$J$9, AX146="X", 'Round Bonuses'!$J$8, AW146="X", 'Round Bonuses'!$J$7, AV146="X", 'Round Bonuses'!$J$6, AU146="X", 'Round Bonuses'!$J$5, AT146="X", 'Round Bonuses'!$J$4, TRUE, 0), SWITCH(AS146, "P", 'Round Bonuses'!$I$4,"B", 'Round Bonuses'!$I$5, 0) +IF(AU146="X", 'Round Bonuses'!$I$5, 0)+IF(AV146="X", 'Round Bonuses'!$I$6, 0)+IF(AW146="X", 'Round Bonuses'!$I$7, 0)+IF(AX146="X", 'Round Bonuses'!$I$8, 0)+IFS(BC146="W", 'Round Bonuses'!$K$14, BC146="X", 'Round Bonuses'!$K$13, BB146="X", 'Round Bonuses'!$K$12, BA146="X", 'Round Bonuses'!$K$11, AZ146="X", 'Round Bonuses'!$K$10, AY146="X", 'Round Bonuses'!$K$9, TRUE, 0))</f>
        <v>3.9</v>
      </c>
      <c r="BV146" s="54">
        <f t="shared" si="6"/>
        <v>3.9</v>
      </c>
      <c r="BW146" s="1">
        <f t="shared" si="7"/>
        <v>31.99875</v>
      </c>
      <c r="BX146" s="57">
        <f t="shared" si="8"/>
        <v>5.899921875</v>
      </c>
      <c r="BZ146" s="58" t="str">
        <f t="shared" si="9"/>
        <v>Partizan</v>
      </c>
      <c r="CA146" s="1" t="str">
        <f t="shared" si="10"/>
        <v>Serbia</v>
      </c>
      <c r="CB146" s="1">
        <f t="shared" si="11"/>
        <v>5.899921875</v>
      </c>
      <c r="CC146" s="1">
        <f t="shared" si="12"/>
        <v>16</v>
      </c>
      <c r="CD146" s="1" t="s">
        <v>303</v>
      </c>
      <c r="CE146" s="1" t="s">
        <v>150</v>
      </c>
      <c r="CF146" s="49">
        <v>2.208125</v>
      </c>
      <c r="CG146" s="1">
        <v>2.0</v>
      </c>
      <c r="CH146" s="1">
        <f t="shared" si="16"/>
        <v>144</v>
      </c>
      <c r="CI146" s="1" t="str">
        <f t="shared" si="13"/>
        <v>FCSB</v>
      </c>
      <c r="CJ146" s="49">
        <f t="shared" ref="CJ146:CK146" si="158">CF146</f>
        <v>2.208125</v>
      </c>
      <c r="CK146" s="1">
        <f t="shared" si="158"/>
        <v>2</v>
      </c>
      <c r="CO146" s="1" t="str">
        <f t="shared" si="15"/>
        <v>Romania</v>
      </c>
    </row>
    <row r="147">
      <c r="A147" s="1" t="str">
        <f>'Strength Coefficients'!AJ146</f>
        <v>Partizani</v>
      </c>
      <c r="B147" s="1">
        <f>'Strength Coefficients'!AK146</f>
        <v>0.6</v>
      </c>
      <c r="C147" s="1" t="str">
        <f>'Strength Coefficients'!AL146</f>
        <v>Albania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52">
        <f>IFERROR(__xludf.DUMMYFUNCTION("""COMPUTED_VALUE"""),0.0)</f>
        <v>0</v>
      </c>
      <c r="P147" s="1">
        <f>IFERROR(__xludf.DUMMYFUNCTION("""COMPUTED_VALUE"""),0.0)</f>
        <v>0</v>
      </c>
      <c r="Q147" s="1">
        <f>IFERROR(__xludf.DUMMYFUNCTION("""COMPUTED_VALUE"""),0.0)</f>
        <v>0</v>
      </c>
      <c r="R147" s="1">
        <f>IFERROR(__xludf.DUMMYFUNCTION("""COMPUTED_VALUE"""),0.0)</f>
        <v>0</v>
      </c>
      <c r="S147" s="1">
        <f>IFERROR(__xludf.DUMMYFUNCTION("""COMPUTED_VALUE"""),0.0)</f>
        <v>0</v>
      </c>
      <c r="T147" s="1">
        <f>IFERROR(__xludf.DUMMYFUNCTION("""COMPUTED_VALUE"""),0.0)</f>
        <v>0</v>
      </c>
      <c r="U147" s="1">
        <f>IFERROR(__xludf.DUMMYFUNCTION("""COMPUTED_VALUE"""),0.0)</f>
        <v>0</v>
      </c>
      <c r="V147" s="1">
        <f>IFERROR(__xludf.DUMMYFUNCTION("""COMPUTED_VALUE"""),0.0)</f>
        <v>0</v>
      </c>
      <c r="W147" s="1">
        <f>IFERROR(__xludf.DUMMYFUNCTION("""COMPUTED_VALUE"""),0.0)</f>
        <v>0</v>
      </c>
      <c r="X147" s="1">
        <f>IFERROR(__xludf.DUMMYFUNCTION("""COMPUTED_VALUE"""),0.0)</f>
        <v>0</v>
      </c>
      <c r="Y147" s="1">
        <f>IFERROR(__xludf.DUMMYFUNCTION("""COMPUTED_VALUE"""),0.0)</f>
        <v>0</v>
      </c>
      <c r="AA147" s="50"/>
      <c r="AB147" s="1"/>
      <c r="AC147" s="1"/>
      <c r="AD147" s="1"/>
      <c r="AE147" s="1"/>
      <c r="AF147" s="1"/>
      <c r="AG147" s="1"/>
      <c r="AH147" s="1"/>
      <c r="AI147" s="54"/>
      <c r="AJ147" s="1">
        <f>IFERROR(__xludf.DUMMYFUNCTION("""COMPUTED_VALUE"""),0.0)</f>
        <v>0</v>
      </c>
      <c r="AK147" s="1">
        <f>IFERROR(__xludf.DUMMYFUNCTION("""COMPUTED_VALUE"""),0.0)</f>
        <v>0</v>
      </c>
      <c r="AL147" s="1">
        <f>IFERROR(__xludf.DUMMYFUNCTION("""COMPUTED_VALUE"""),0.0)</f>
        <v>0</v>
      </c>
      <c r="AM147" s="1">
        <f>IFERROR(__xludf.DUMMYFUNCTION("""COMPUTED_VALUE"""),0.0)</f>
        <v>0</v>
      </c>
      <c r="AN147" s="1">
        <f>IFERROR(__xludf.DUMMYFUNCTION("""COMPUTED_VALUE"""),0.0)</f>
        <v>0</v>
      </c>
      <c r="AO147" s="1">
        <f>IFERROR(__xludf.DUMMYFUNCTION("""COMPUTED_VALUE"""),0.0)</f>
        <v>0</v>
      </c>
      <c r="AP147" s="1">
        <f>IFERROR(__xludf.DUMMYFUNCTION("""COMPUTED_VALUE"""),0.0)</f>
        <v>0</v>
      </c>
      <c r="AQ147" s="1">
        <f>IFERROR(__xludf.DUMMYFUNCTION("""COMPUTED_VALUE"""),0.0)</f>
        <v>0</v>
      </c>
      <c r="AT147" s="1" t="str">
        <f>IFERROR(__xludf.DUMMYFUNCTION("""COMPUTED_VALUE"""),"X")</f>
        <v>X</v>
      </c>
      <c r="AU147" s="1" t="str">
        <f>IFERROR(__xludf.DUMMYFUNCTION("""COMPUTED_VALUE"""),"X")</f>
        <v>X</v>
      </c>
      <c r="AV147" s="1"/>
      <c r="AW147" s="1"/>
      <c r="AX147" s="1"/>
      <c r="AY147" s="1"/>
      <c r="AZ147" s="1"/>
      <c r="BA147" s="1"/>
      <c r="BB147" s="1"/>
      <c r="BC147" s="54"/>
      <c r="BD147" s="1">
        <f>IFERROR(__xludf.DUMMYFUNCTION("""COMPUTED_VALUE"""),4.845)</f>
        <v>4.845</v>
      </c>
      <c r="BE147" s="1">
        <f>IFERROR(__xludf.DUMMYFUNCTION("""COMPUTED_VALUE"""),1.015)</f>
        <v>1.015</v>
      </c>
      <c r="BF147" s="1">
        <f>IFERROR(__xludf.DUMMYFUNCTION("""COMPUTED_VALUE"""),0.0)</f>
        <v>0</v>
      </c>
      <c r="BG147" s="1">
        <f>IFERROR(__xludf.DUMMYFUNCTION("""COMPUTED_VALUE"""),0.0)</f>
        <v>0</v>
      </c>
      <c r="BH147" s="1">
        <f>IFERROR(__xludf.DUMMYFUNCTION("""COMPUTED_VALUE"""),0.0)</f>
        <v>0</v>
      </c>
      <c r="BI147" s="1">
        <f>IFERROR(__xludf.DUMMYFUNCTION("""COMPUTED_VALUE"""),0.0)</f>
        <v>0</v>
      </c>
      <c r="BJ147" s="1">
        <f>IFERROR(__xludf.DUMMYFUNCTION("""COMPUTED_VALUE"""),0.0)</f>
        <v>0</v>
      </c>
      <c r="BK147" s="1">
        <f>IFERROR(__xludf.DUMMYFUNCTION("""COMPUTED_VALUE"""),0.0)</f>
        <v>0</v>
      </c>
      <c r="BL147" s="1">
        <f>IFERROR(__xludf.DUMMYFUNCTION("""COMPUTED_VALUE"""),0.0)</f>
        <v>0</v>
      </c>
      <c r="BM147" s="1">
        <f>IFERROR(__xludf.DUMMYFUNCTION("""COMPUTED_VALUE"""),0.0)</f>
        <v>0</v>
      </c>
      <c r="BO147" s="52">
        <f t="shared" si="2"/>
        <v>0</v>
      </c>
      <c r="BP147" s="1">
        <f t="shared" si="3"/>
        <v>0</v>
      </c>
      <c r="BQ147" s="1">
        <f t="shared" si="4"/>
        <v>4</v>
      </c>
      <c r="BR147" s="54">
        <f t="shared" si="5"/>
        <v>4</v>
      </c>
      <c r="BS147" s="1">
        <f>IFS(N147="W", 'Round Bonuses'!$C$13, N147="X", 'Round Bonuses'!$C$12, M147="X", 'Round Bonuses'!$C$11, L147="X", 'Round Bonuses'!$C$10, K147="X", 'Round Bonuses'!$C$9, J147="X", 'Round Bonuses'!$C$8, I147="X", 'Round Bonuses'!$C$7, H147="X", 'Round Bonuses'!$C$6, G147="X", 'Round Bonuses'!$C$5, F147="X", 'Round Bonuses'!$C$4, E147="X", 'Round Bonuses'!$C$3, D147="X", 'Round Bonuses'!$C$3, TRUE, 0)</f>
        <v>0</v>
      </c>
      <c r="BT147" s="1">
        <f>IF(not(counta(D147:J147)), IFS(AI147="W", 'Round Bonuses'!$F$14, AI147="X", 'Round Bonuses'!$F$13, AH147="X", 'Round Bonuses'!$F$12, AG147="X", 'Round Bonuses'!$F$11, AF147="X", 'Round Bonuses'!$F$10, AE147="X", 'Round Bonuses'!$F$9, AD147="X", 'Round Bonuses'!$F$8, AC147="X", 'Round Bonuses'!$F$7, AB147="X", 'Round Bonuses'!$F$6, TRUE, 0), IF(AA147="X",'Round Bonuses'!$E$7, 0) +IF(AB147="X", 'Round Bonuses'!$E$6, 0)+if(AC147="X",'Round Bonuses'!$E$7, 0)+IF(AD147="X", 'Round Bonuses'!$E$8, 0)+IFS(AI147="W", 'Round Bonuses'!$G$14, AI147="X", 'Round Bonuses'!$G$13, AH147="X", 'Round Bonuses'!$G$12, AG147="X", 'Round Bonuses'!$G$11, AF147="X", 'Round Bonuses'!$G$10, AE147="X", 'Round Bonuses'!$G$9, TRUE, 0))</f>
        <v>0</v>
      </c>
      <c r="BU147" s="1">
        <f>IF(AND(not(counta(D147:I147)),not(counta(AB147:AD147))), IFS(BC147="W", 'Round Bonuses'!$J$14, BC147="X", 'Round Bonuses'!$J$13, BB147="X", 'Round Bonuses'!$J$12, BA147="X", 'Round Bonuses'!$J$11, AZ147="X", 'Round Bonuses'!$J$10, AY147="X", 'Round Bonuses'!$J$9, AX147="X", 'Round Bonuses'!$J$8, AW147="X", 'Round Bonuses'!$J$7, AV147="X", 'Round Bonuses'!$J$6, AU147="X", 'Round Bonuses'!$J$5, AT147="X", 'Round Bonuses'!$J$4, TRUE, 0), SWITCH(AS147, "P", 'Round Bonuses'!$I$4,"B", 'Round Bonuses'!$I$5, 0) +IF(AU147="X", 'Round Bonuses'!$I$5, 0)+IF(AV147="X", 'Round Bonuses'!$I$6, 0)+IF(AW147="X", 'Round Bonuses'!$I$7, 0)+IF(AX147="X", 'Round Bonuses'!$I$8, 0)+IFS(BC147="W", 'Round Bonuses'!$K$14, BC147="X", 'Round Bonuses'!$K$13, BB147="X", 'Round Bonuses'!$K$12, BA147="X", 'Round Bonuses'!$K$11, AZ147="X", 'Round Bonuses'!$K$10, AY147="X", 'Round Bonuses'!$K$9, TRUE, 0))</f>
        <v>0.4</v>
      </c>
      <c r="BV147" s="54">
        <f t="shared" si="6"/>
        <v>0.4</v>
      </c>
      <c r="BW147" s="1">
        <f t="shared" si="7"/>
        <v>5.86</v>
      </c>
      <c r="BX147" s="57">
        <f t="shared" si="8"/>
        <v>1.865</v>
      </c>
      <c r="BZ147" s="58" t="str">
        <f t="shared" si="9"/>
        <v>Partizani</v>
      </c>
      <c r="CA147" s="1" t="str">
        <f t="shared" si="10"/>
        <v>Albania</v>
      </c>
      <c r="CB147" s="1">
        <f t="shared" si="11"/>
        <v>1.865</v>
      </c>
      <c r="CC147" s="1">
        <f t="shared" si="12"/>
        <v>4</v>
      </c>
      <c r="CD147" s="1" t="s">
        <v>275</v>
      </c>
      <c r="CE147" s="1" t="s">
        <v>86</v>
      </c>
      <c r="CF147" s="49">
        <v>2.1824999999999997</v>
      </c>
      <c r="CG147" s="1">
        <v>2.0</v>
      </c>
      <c r="CH147" s="1">
        <f t="shared" si="16"/>
        <v>145</v>
      </c>
      <c r="CI147" s="1" t="str">
        <f t="shared" si="13"/>
        <v>Slovácko</v>
      </c>
      <c r="CJ147" s="49">
        <f t="shared" ref="CJ147:CK147" si="159">CF147</f>
        <v>2.1825</v>
      </c>
      <c r="CK147" s="1">
        <f t="shared" si="159"/>
        <v>2</v>
      </c>
      <c r="CO147" s="1" t="str">
        <f t="shared" si="15"/>
        <v>Czech Republic</v>
      </c>
    </row>
    <row r="148">
      <c r="A148" s="1" t="str">
        <f>'Strength Coefficients'!AJ147</f>
        <v>Petrocub Hîncești</v>
      </c>
      <c r="B148" s="1">
        <f>'Strength Coefficients'!AK147</f>
        <v>0.58</v>
      </c>
      <c r="C148" s="1" t="str">
        <f>'Strength Coefficients'!AL147</f>
        <v>Moldova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52">
        <f>IFERROR(__xludf.DUMMYFUNCTION("""COMPUTED_VALUE"""),0.0)</f>
        <v>0</v>
      </c>
      <c r="P148" s="1">
        <f>IFERROR(__xludf.DUMMYFUNCTION("""COMPUTED_VALUE"""),0.0)</f>
        <v>0</v>
      </c>
      <c r="Q148" s="1">
        <f>IFERROR(__xludf.DUMMYFUNCTION("""COMPUTED_VALUE"""),0.0)</f>
        <v>0</v>
      </c>
      <c r="R148" s="1">
        <f>IFERROR(__xludf.DUMMYFUNCTION("""COMPUTED_VALUE"""),0.0)</f>
        <v>0</v>
      </c>
      <c r="S148" s="1">
        <f>IFERROR(__xludf.DUMMYFUNCTION("""COMPUTED_VALUE"""),0.0)</f>
        <v>0</v>
      </c>
      <c r="T148" s="1">
        <f>IFERROR(__xludf.DUMMYFUNCTION("""COMPUTED_VALUE"""),0.0)</f>
        <v>0</v>
      </c>
      <c r="U148" s="1">
        <f>IFERROR(__xludf.DUMMYFUNCTION("""COMPUTED_VALUE"""),0.0)</f>
        <v>0</v>
      </c>
      <c r="V148" s="1">
        <f>IFERROR(__xludf.DUMMYFUNCTION("""COMPUTED_VALUE"""),0.0)</f>
        <v>0</v>
      </c>
      <c r="W148" s="1">
        <f>IFERROR(__xludf.DUMMYFUNCTION("""COMPUTED_VALUE"""),0.0)</f>
        <v>0</v>
      </c>
      <c r="X148" s="1">
        <f>IFERROR(__xludf.DUMMYFUNCTION("""COMPUTED_VALUE"""),0.0)</f>
        <v>0</v>
      </c>
      <c r="Y148" s="1">
        <f>IFERROR(__xludf.DUMMYFUNCTION("""COMPUTED_VALUE"""),0.0)</f>
        <v>0</v>
      </c>
      <c r="AA148" s="50"/>
      <c r="AB148" s="1"/>
      <c r="AC148" s="1"/>
      <c r="AD148" s="1"/>
      <c r="AE148" s="1"/>
      <c r="AF148" s="1"/>
      <c r="AG148" s="1"/>
      <c r="AH148" s="1"/>
      <c r="AI148" s="54"/>
      <c r="AJ148" s="1">
        <f>IFERROR(__xludf.DUMMYFUNCTION("""COMPUTED_VALUE"""),0.0)</f>
        <v>0</v>
      </c>
      <c r="AK148" s="1">
        <f>IFERROR(__xludf.DUMMYFUNCTION("""COMPUTED_VALUE"""),0.0)</f>
        <v>0</v>
      </c>
      <c r="AL148" s="1">
        <f>IFERROR(__xludf.DUMMYFUNCTION("""COMPUTED_VALUE"""),0.0)</f>
        <v>0</v>
      </c>
      <c r="AM148" s="1">
        <f>IFERROR(__xludf.DUMMYFUNCTION("""COMPUTED_VALUE"""),0.0)</f>
        <v>0</v>
      </c>
      <c r="AN148" s="1">
        <f>IFERROR(__xludf.DUMMYFUNCTION("""COMPUTED_VALUE"""),0.0)</f>
        <v>0</v>
      </c>
      <c r="AO148" s="1">
        <f>IFERROR(__xludf.DUMMYFUNCTION("""COMPUTED_VALUE"""),0.0)</f>
        <v>0</v>
      </c>
      <c r="AP148" s="1">
        <f>IFERROR(__xludf.DUMMYFUNCTION("""COMPUTED_VALUE"""),0.0)</f>
        <v>0</v>
      </c>
      <c r="AQ148" s="1">
        <f>IFERROR(__xludf.DUMMYFUNCTION("""COMPUTED_VALUE"""),0.0)</f>
        <v>0</v>
      </c>
      <c r="AT148" s="1" t="str">
        <f>IFERROR(__xludf.DUMMYFUNCTION("""COMPUTED_VALUE"""),"X")</f>
        <v>X</v>
      </c>
      <c r="AU148" s="1" t="str">
        <f>IFERROR(__xludf.DUMMYFUNCTION("""COMPUTED_VALUE"""),"X")</f>
        <v>X</v>
      </c>
      <c r="AV148" s="1"/>
      <c r="AW148" s="1"/>
      <c r="AX148" s="1"/>
      <c r="AY148" s="1"/>
      <c r="AZ148" s="1"/>
      <c r="BA148" s="1"/>
      <c r="BB148" s="1"/>
      <c r="BC148" s="54"/>
      <c r="BD148" s="1">
        <f>IFERROR(__xludf.DUMMYFUNCTION("""COMPUTED_VALUE"""),3.6137499999999996)</f>
        <v>3.61375</v>
      </c>
      <c r="BE148" s="1">
        <f>IFERROR(__xludf.DUMMYFUNCTION("""COMPUTED_VALUE"""),1.45)</f>
        <v>1.45</v>
      </c>
      <c r="BF148" s="1">
        <f>IFERROR(__xludf.DUMMYFUNCTION("""COMPUTED_VALUE"""),0.0)</f>
        <v>0</v>
      </c>
      <c r="BG148" s="1">
        <f>IFERROR(__xludf.DUMMYFUNCTION("""COMPUTED_VALUE"""),0.0)</f>
        <v>0</v>
      </c>
      <c r="BH148" s="1">
        <f>IFERROR(__xludf.DUMMYFUNCTION("""COMPUTED_VALUE"""),0.0)</f>
        <v>0</v>
      </c>
      <c r="BI148" s="1">
        <f>IFERROR(__xludf.DUMMYFUNCTION("""COMPUTED_VALUE"""),0.0)</f>
        <v>0</v>
      </c>
      <c r="BJ148" s="1">
        <f>IFERROR(__xludf.DUMMYFUNCTION("""COMPUTED_VALUE"""),0.0)</f>
        <v>0</v>
      </c>
      <c r="BK148" s="1">
        <f>IFERROR(__xludf.DUMMYFUNCTION("""COMPUTED_VALUE"""),0.0)</f>
        <v>0</v>
      </c>
      <c r="BL148" s="1">
        <f>IFERROR(__xludf.DUMMYFUNCTION("""COMPUTED_VALUE"""),0.0)</f>
        <v>0</v>
      </c>
      <c r="BM148" s="1">
        <f>IFERROR(__xludf.DUMMYFUNCTION("""COMPUTED_VALUE"""),0.0)</f>
        <v>0</v>
      </c>
      <c r="BO148" s="52">
        <f t="shared" si="2"/>
        <v>0</v>
      </c>
      <c r="BP148" s="1">
        <f t="shared" si="3"/>
        <v>0</v>
      </c>
      <c r="BQ148" s="1">
        <f t="shared" si="4"/>
        <v>4</v>
      </c>
      <c r="BR148" s="54">
        <f t="shared" si="5"/>
        <v>4</v>
      </c>
      <c r="BS148" s="1">
        <f>IFS(N148="W", 'Round Bonuses'!$C$13, N148="X", 'Round Bonuses'!$C$12, M148="X", 'Round Bonuses'!$C$11, L148="X", 'Round Bonuses'!$C$10, K148="X", 'Round Bonuses'!$C$9, J148="X", 'Round Bonuses'!$C$8, I148="X", 'Round Bonuses'!$C$7, H148="X", 'Round Bonuses'!$C$6, G148="X", 'Round Bonuses'!$C$5, F148="X", 'Round Bonuses'!$C$4, E148="X", 'Round Bonuses'!$C$3, D148="X", 'Round Bonuses'!$C$3, TRUE, 0)</f>
        <v>0</v>
      </c>
      <c r="BT148" s="1">
        <f>IF(not(counta(D148:J148)), IFS(AI148="W", 'Round Bonuses'!$F$14, AI148="X", 'Round Bonuses'!$F$13, AH148="X", 'Round Bonuses'!$F$12, AG148="X", 'Round Bonuses'!$F$11, AF148="X", 'Round Bonuses'!$F$10, AE148="X", 'Round Bonuses'!$F$9, AD148="X", 'Round Bonuses'!$F$8, AC148="X", 'Round Bonuses'!$F$7, AB148="X", 'Round Bonuses'!$F$6, TRUE, 0), IF(AA148="X",'Round Bonuses'!$E$7, 0) +IF(AB148="X", 'Round Bonuses'!$E$6, 0)+if(AC148="X",'Round Bonuses'!$E$7, 0)+IF(AD148="X", 'Round Bonuses'!$E$8, 0)+IFS(AI148="W", 'Round Bonuses'!$G$14, AI148="X", 'Round Bonuses'!$G$13, AH148="X", 'Round Bonuses'!$G$12, AG148="X", 'Round Bonuses'!$G$11, AF148="X", 'Round Bonuses'!$G$10, AE148="X", 'Round Bonuses'!$G$9, TRUE, 0))</f>
        <v>0</v>
      </c>
      <c r="BU148" s="1">
        <f>IF(AND(not(counta(D148:I148)),not(counta(AB148:AD148))), IFS(BC148="W", 'Round Bonuses'!$J$14, BC148="X", 'Round Bonuses'!$J$13, BB148="X", 'Round Bonuses'!$J$12, BA148="X", 'Round Bonuses'!$J$11, AZ148="X", 'Round Bonuses'!$J$10, AY148="X", 'Round Bonuses'!$J$9, AX148="X", 'Round Bonuses'!$J$8, AW148="X", 'Round Bonuses'!$J$7, AV148="X", 'Round Bonuses'!$J$6, AU148="X", 'Round Bonuses'!$J$5, AT148="X", 'Round Bonuses'!$J$4, TRUE, 0), SWITCH(AS148, "P", 'Round Bonuses'!$I$4,"B", 'Round Bonuses'!$I$5, 0) +IF(AU148="X", 'Round Bonuses'!$I$5, 0)+IF(AV148="X", 'Round Bonuses'!$I$6, 0)+IF(AW148="X", 'Round Bonuses'!$I$7, 0)+IF(AX148="X", 'Round Bonuses'!$I$8, 0)+IFS(BC148="W", 'Round Bonuses'!$K$14, BC148="X", 'Round Bonuses'!$K$13, BB148="X", 'Round Bonuses'!$K$12, BA148="X", 'Round Bonuses'!$K$11, AZ148="X", 'Round Bonuses'!$K$10, AY148="X", 'Round Bonuses'!$K$9, TRUE, 0))</f>
        <v>0.4</v>
      </c>
      <c r="BV148" s="54">
        <f t="shared" si="6"/>
        <v>0.4</v>
      </c>
      <c r="BW148" s="1">
        <f t="shared" si="7"/>
        <v>5.06375</v>
      </c>
      <c r="BX148" s="57">
        <f t="shared" si="8"/>
        <v>1.6659375</v>
      </c>
      <c r="BZ148" s="58" t="str">
        <f t="shared" si="9"/>
        <v>Petrocub Hîncești</v>
      </c>
      <c r="CA148" s="1" t="str">
        <f t="shared" si="10"/>
        <v>Moldova</v>
      </c>
      <c r="CB148" s="1">
        <f t="shared" si="11"/>
        <v>1.6659375</v>
      </c>
      <c r="CC148" s="1">
        <f t="shared" si="12"/>
        <v>4</v>
      </c>
      <c r="CD148" s="1" t="s">
        <v>242</v>
      </c>
      <c r="CE148" s="1" t="s">
        <v>77</v>
      </c>
      <c r="CF148" s="49">
        <v>2.18125</v>
      </c>
      <c r="CG148" s="1">
        <v>2.0</v>
      </c>
      <c r="CH148" s="1">
        <f t="shared" si="16"/>
        <v>146</v>
      </c>
      <c r="CI148" s="1" t="str">
        <f t="shared" si="13"/>
        <v>Hajduk Split</v>
      </c>
      <c r="CJ148" s="49">
        <f t="shared" ref="CJ148:CK148" si="160">CF148</f>
        <v>2.18125</v>
      </c>
      <c r="CK148" s="1">
        <f t="shared" si="160"/>
        <v>2</v>
      </c>
      <c r="CO148" s="1" t="str">
        <f t="shared" si="15"/>
        <v>Croatia</v>
      </c>
    </row>
    <row r="149">
      <c r="A149" s="1" t="str">
        <f>'Strength Coefficients'!AJ148</f>
        <v>Podgorica</v>
      </c>
      <c r="B149" s="1">
        <f>'Strength Coefficients'!AK148</f>
        <v>0.47</v>
      </c>
      <c r="C149" s="1" t="str">
        <f>'Strength Coefficients'!AL148</f>
        <v>Montenegro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52">
        <f>IFERROR(__xludf.DUMMYFUNCTION("""COMPUTED_VALUE"""),0.0)</f>
        <v>0</v>
      </c>
      <c r="P149" s="1">
        <f>IFERROR(__xludf.DUMMYFUNCTION("""COMPUTED_VALUE"""),0.0)</f>
        <v>0</v>
      </c>
      <c r="Q149" s="1">
        <f>IFERROR(__xludf.DUMMYFUNCTION("""COMPUTED_VALUE"""),0.0)</f>
        <v>0</v>
      </c>
      <c r="R149" s="1">
        <f>IFERROR(__xludf.DUMMYFUNCTION("""COMPUTED_VALUE"""),0.0)</f>
        <v>0</v>
      </c>
      <c r="S149" s="1">
        <f>IFERROR(__xludf.DUMMYFUNCTION("""COMPUTED_VALUE"""),0.0)</f>
        <v>0</v>
      </c>
      <c r="T149" s="1">
        <f>IFERROR(__xludf.DUMMYFUNCTION("""COMPUTED_VALUE"""),0.0)</f>
        <v>0</v>
      </c>
      <c r="U149" s="1">
        <f>IFERROR(__xludf.DUMMYFUNCTION("""COMPUTED_VALUE"""),0.0)</f>
        <v>0</v>
      </c>
      <c r="V149" s="1">
        <f>IFERROR(__xludf.DUMMYFUNCTION("""COMPUTED_VALUE"""),0.0)</f>
        <v>0</v>
      </c>
      <c r="W149" s="1">
        <f>IFERROR(__xludf.DUMMYFUNCTION("""COMPUTED_VALUE"""),0.0)</f>
        <v>0</v>
      </c>
      <c r="X149" s="1">
        <f>IFERROR(__xludf.DUMMYFUNCTION("""COMPUTED_VALUE"""),0.0)</f>
        <v>0</v>
      </c>
      <c r="Y149" s="1">
        <f>IFERROR(__xludf.DUMMYFUNCTION("""COMPUTED_VALUE"""),0.0)</f>
        <v>0</v>
      </c>
      <c r="AA149" s="50"/>
      <c r="AB149" s="1"/>
      <c r="AC149" s="1"/>
      <c r="AD149" s="1"/>
      <c r="AE149" s="1"/>
      <c r="AF149" s="1"/>
      <c r="AG149" s="1"/>
      <c r="AH149" s="1"/>
      <c r="AI149" s="54"/>
      <c r="AJ149" s="1">
        <f>IFERROR(__xludf.DUMMYFUNCTION("""COMPUTED_VALUE"""),0.0)</f>
        <v>0</v>
      </c>
      <c r="AK149" s="1">
        <f>IFERROR(__xludf.DUMMYFUNCTION("""COMPUTED_VALUE"""),0.0)</f>
        <v>0</v>
      </c>
      <c r="AL149" s="1">
        <f>IFERROR(__xludf.DUMMYFUNCTION("""COMPUTED_VALUE"""),0.0)</f>
        <v>0</v>
      </c>
      <c r="AM149" s="1">
        <f>IFERROR(__xludf.DUMMYFUNCTION("""COMPUTED_VALUE"""),0.0)</f>
        <v>0</v>
      </c>
      <c r="AN149" s="1">
        <f>IFERROR(__xludf.DUMMYFUNCTION("""COMPUTED_VALUE"""),0.0)</f>
        <v>0</v>
      </c>
      <c r="AO149" s="1">
        <f>IFERROR(__xludf.DUMMYFUNCTION("""COMPUTED_VALUE"""),0.0)</f>
        <v>0</v>
      </c>
      <c r="AP149" s="1">
        <f>IFERROR(__xludf.DUMMYFUNCTION("""COMPUTED_VALUE"""),0.0)</f>
        <v>0</v>
      </c>
      <c r="AQ149" s="1">
        <f>IFERROR(__xludf.DUMMYFUNCTION("""COMPUTED_VALUE"""),0.0)</f>
        <v>0</v>
      </c>
      <c r="AT149" s="1" t="str">
        <f>IFERROR(__xludf.DUMMYFUNCTION("""COMPUTED_VALUE"""),"X")</f>
        <v>X</v>
      </c>
      <c r="AU149" s="1"/>
      <c r="AV149" s="1"/>
      <c r="AW149" s="1"/>
      <c r="AX149" s="1"/>
      <c r="AY149" s="1"/>
      <c r="AZ149" s="1"/>
      <c r="BA149" s="1"/>
      <c r="BB149" s="1"/>
      <c r="BC149" s="54"/>
      <c r="BD149" s="1">
        <f>IFERROR(__xludf.DUMMYFUNCTION("""COMPUTED_VALUE"""),2.6487499999999997)</f>
        <v>2.64875</v>
      </c>
      <c r="BE149" s="1">
        <f>IFERROR(__xludf.DUMMYFUNCTION("""COMPUTED_VALUE"""),0.0)</f>
        <v>0</v>
      </c>
      <c r="BF149" s="1">
        <f>IFERROR(__xludf.DUMMYFUNCTION("""COMPUTED_VALUE"""),0.0)</f>
        <v>0</v>
      </c>
      <c r="BG149" s="1">
        <f>IFERROR(__xludf.DUMMYFUNCTION("""COMPUTED_VALUE"""),0.0)</f>
        <v>0</v>
      </c>
      <c r="BH149" s="1">
        <f>IFERROR(__xludf.DUMMYFUNCTION("""COMPUTED_VALUE"""),0.0)</f>
        <v>0</v>
      </c>
      <c r="BI149" s="1">
        <f>IFERROR(__xludf.DUMMYFUNCTION("""COMPUTED_VALUE"""),0.0)</f>
        <v>0</v>
      </c>
      <c r="BJ149" s="1">
        <f>IFERROR(__xludf.DUMMYFUNCTION("""COMPUTED_VALUE"""),0.0)</f>
        <v>0</v>
      </c>
      <c r="BK149" s="1">
        <f>IFERROR(__xludf.DUMMYFUNCTION("""COMPUTED_VALUE"""),0.0)</f>
        <v>0</v>
      </c>
      <c r="BL149" s="1">
        <f>IFERROR(__xludf.DUMMYFUNCTION("""COMPUTED_VALUE"""),0.0)</f>
        <v>0</v>
      </c>
      <c r="BM149" s="1">
        <f>IFERROR(__xludf.DUMMYFUNCTION("""COMPUTED_VALUE"""),0.0)</f>
        <v>0</v>
      </c>
      <c r="BO149" s="52">
        <f t="shared" si="2"/>
        <v>0</v>
      </c>
      <c r="BP149" s="1">
        <f t="shared" si="3"/>
        <v>0</v>
      </c>
      <c r="BQ149" s="1">
        <f t="shared" si="4"/>
        <v>2</v>
      </c>
      <c r="BR149" s="54">
        <f t="shared" si="5"/>
        <v>2</v>
      </c>
      <c r="BS149" s="1">
        <f>IFS(N149="W", 'Round Bonuses'!$C$13, N149="X", 'Round Bonuses'!$C$12, M149="X", 'Round Bonuses'!$C$11, L149="X", 'Round Bonuses'!$C$10, K149="X", 'Round Bonuses'!$C$9, J149="X", 'Round Bonuses'!$C$8, I149="X", 'Round Bonuses'!$C$7, H149="X", 'Round Bonuses'!$C$6, G149="X", 'Round Bonuses'!$C$5, F149="X", 'Round Bonuses'!$C$4, E149="X", 'Round Bonuses'!$C$3, D149="X", 'Round Bonuses'!$C$3, TRUE, 0)</f>
        <v>0</v>
      </c>
      <c r="BT149" s="1">
        <f>IF(not(counta(D149:J149)), IFS(AI149="W", 'Round Bonuses'!$F$14, AI149="X", 'Round Bonuses'!$F$13, AH149="X", 'Round Bonuses'!$F$12, AG149="X", 'Round Bonuses'!$F$11, AF149="X", 'Round Bonuses'!$F$10, AE149="X", 'Round Bonuses'!$F$9, AD149="X", 'Round Bonuses'!$F$8, AC149="X", 'Round Bonuses'!$F$7, AB149="X", 'Round Bonuses'!$F$6, TRUE, 0), IF(AA149="X",'Round Bonuses'!$E$7, 0) +IF(AB149="X", 'Round Bonuses'!$E$6, 0)+if(AC149="X",'Round Bonuses'!$E$7, 0)+IF(AD149="X", 'Round Bonuses'!$E$8, 0)+IFS(AI149="W", 'Round Bonuses'!$G$14, AI149="X", 'Round Bonuses'!$G$13, AH149="X", 'Round Bonuses'!$G$12, AG149="X", 'Round Bonuses'!$G$11, AF149="X", 'Round Bonuses'!$G$10, AE149="X", 'Round Bonuses'!$G$9, TRUE, 0))</f>
        <v>0</v>
      </c>
      <c r="BU149" s="1">
        <f>IF(AND(not(counta(D149:I149)),not(counta(AB149:AD149))), IFS(BC149="W", 'Round Bonuses'!$J$14, BC149="X", 'Round Bonuses'!$J$13, BB149="X", 'Round Bonuses'!$J$12, BA149="X", 'Round Bonuses'!$J$11, AZ149="X", 'Round Bonuses'!$J$10, AY149="X", 'Round Bonuses'!$J$9, AX149="X", 'Round Bonuses'!$J$8, AW149="X", 'Round Bonuses'!$J$7, AV149="X", 'Round Bonuses'!$J$6, AU149="X", 'Round Bonuses'!$J$5, AT149="X", 'Round Bonuses'!$J$4, TRUE, 0), SWITCH(AS149, "P", 'Round Bonuses'!$I$4,"B", 'Round Bonuses'!$I$5, 0) +IF(AU149="X", 'Round Bonuses'!$I$5, 0)+IF(AV149="X", 'Round Bonuses'!$I$6, 0)+IF(AW149="X", 'Round Bonuses'!$I$7, 0)+IF(AX149="X", 'Round Bonuses'!$I$8, 0)+IFS(BC149="W", 'Round Bonuses'!$K$14, BC149="X", 'Round Bonuses'!$K$13, BB149="X", 'Round Bonuses'!$K$12, BA149="X", 'Round Bonuses'!$K$11, AZ149="X", 'Round Bonuses'!$K$10, AY149="X", 'Round Bonuses'!$K$9, TRUE, 0))</f>
        <v>0.2</v>
      </c>
      <c r="BV149" s="54">
        <f t="shared" si="6"/>
        <v>0.2</v>
      </c>
      <c r="BW149" s="1">
        <f t="shared" si="7"/>
        <v>2.64875</v>
      </c>
      <c r="BX149" s="57">
        <f t="shared" si="8"/>
        <v>1.524375</v>
      </c>
      <c r="BZ149" s="58" t="str">
        <f t="shared" si="9"/>
        <v>Podgorica</v>
      </c>
      <c r="CA149" s="1" t="str">
        <f t="shared" si="10"/>
        <v>Montenegro</v>
      </c>
      <c r="CB149" s="1">
        <f t="shared" si="11"/>
        <v>1.524375</v>
      </c>
      <c r="CC149" s="1">
        <f t="shared" si="12"/>
        <v>2</v>
      </c>
      <c r="CD149" s="1" t="s">
        <v>98</v>
      </c>
      <c r="CE149" s="1" t="s">
        <v>29</v>
      </c>
      <c r="CF149" s="49">
        <v>2.17125</v>
      </c>
      <c r="CG149" s="1">
        <v>2.0</v>
      </c>
      <c r="CH149" s="1">
        <f t="shared" si="16"/>
        <v>147</v>
      </c>
      <c r="CI149" s="1" t="str">
        <f t="shared" si="13"/>
        <v>Aris</v>
      </c>
      <c r="CJ149" s="49">
        <f t="shared" ref="CJ149:CK149" si="161">CF149</f>
        <v>2.17125</v>
      </c>
      <c r="CK149" s="1">
        <f t="shared" si="161"/>
        <v>2</v>
      </c>
      <c r="CO149" s="1" t="str">
        <f t="shared" si="15"/>
        <v>Greece</v>
      </c>
    </row>
    <row r="150">
      <c r="A150" s="1" t="str">
        <f>'Strength Coefficients'!AJ149</f>
        <v>Pogoń Szczecin</v>
      </c>
      <c r="B150" s="1">
        <f>'Strength Coefficients'!AK149</f>
        <v>0.69</v>
      </c>
      <c r="C150" s="1" t="str">
        <f>'Strength Coefficients'!AL149</f>
        <v>Poland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52">
        <f>IFERROR(__xludf.DUMMYFUNCTION("""COMPUTED_VALUE"""),0.0)</f>
        <v>0</v>
      </c>
      <c r="P150" s="1">
        <f>IFERROR(__xludf.DUMMYFUNCTION("""COMPUTED_VALUE"""),0.0)</f>
        <v>0</v>
      </c>
      <c r="Q150" s="1">
        <f>IFERROR(__xludf.DUMMYFUNCTION("""COMPUTED_VALUE"""),0.0)</f>
        <v>0</v>
      </c>
      <c r="R150" s="1">
        <f>IFERROR(__xludf.DUMMYFUNCTION("""COMPUTED_VALUE"""),0.0)</f>
        <v>0</v>
      </c>
      <c r="S150" s="1">
        <f>IFERROR(__xludf.DUMMYFUNCTION("""COMPUTED_VALUE"""),0.0)</f>
        <v>0</v>
      </c>
      <c r="T150" s="1">
        <f>IFERROR(__xludf.DUMMYFUNCTION("""COMPUTED_VALUE"""),0.0)</f>
        <v>0</v>
      </c>
      <c r="U150" s="1">
        <f>IFERROR(__xludf.DUMMYFUNCTION("""COMPUTED_VALUE"""),0.0)</f>
        <v>0</v>
      </c>
      <c r="V150" s="1">
        <f>IFERROR(__xludf.DUMMYFUNCTION("""COMPUTED_VALUE"""),0.0)</f>
        <v>0</v>
      </c>
      <c r="W150" s="1">
        <f>IFERROR(__xludf.DUMMYFUNCTION("""COMPUTED_VALUE"""),0.0)</f>
        <v>0</v>
      </c>
      <c r="X150" s="1">
        <f>IFERROR(__xludf.DUMMYFUNCTION("""COMPUTED_VALUE"""),0.0)</f>
        <v>0</v>
      </c>
      <c r="Y150" s="1">
        <f>IFERROR(__xludf.DUMMYFUNCTION("""COMPUTED_VALUE"""),0.0)</f>
        <v>0</v>
      </c>
      <c r="AA150" s="50"/>
      <c r="AB150" s="1"/>
      <c r="AC150" s="1"/>
      <c r="AD150" s="1"/>
      <c r="AE150" s="1"/>
      <c r="AF150" s="1"/>
      <c r="AG150" s="1"/>
      <c r="AH150" s="1"/>
      <c r="AI150" s="54"/>
      <c r="AJ150" s="1">
        <f>IFERROR(__xludf.DUMMYFUNCTION("""COMPUTED_VALUE"""),0.0)</f>
        <v>0</v>
      </c>
      <c r="AK150" s="1">
        <f>IFERROR(__xludf.DUMMYFUNCTION("""COMPUTED_VALUE"""),0.0)</f>
        <v>0</v>
      </c>
      <c r="AL150" s="1">
        <f>IFERROR(__xludf.DUMMYFUNCTION("""COMPUTED_VALUE"""),0.0)</f>
        <v>0</v>
      </c>
      <c r="AM150" s="1">
        <f>IFERROR(__xludf.DUMMYFUNCTION("""COMPUTED_VALUE"""),0.0)</f>
        <v>0</v>
      </c>
      <c r="AN150" s="1">
        <f>IFERROR(__xludf.DUMMYFUNCTION("""COMPUTED_VALUE"""),0.0)</f>
        <v>0</v>
      </c>
      <c r="AO150" s="1">
        <f>IFERROR(__xludf.DUMMYFUNCTION("""COMPUTED_VALUE"""),0.0)</f>
        <v>0</v>
      </c>
      <c r="AP150" s="1">
        <f>IFERROR(__xludf.DUMMYFUNCTION("""COMPUTED_VALUE"""),0.0)</f>
        <v>0</v>
      </c>
      <c r="AQ150" s="1">
        <f>IFERROR(__xludf.DUMMYFUNCTION("""COMPUTED_VALUE"""),0.0)</f>
        <v>0</v>
      </c>
      <c r="AT150" s="1"/>
      <c r="AU150" s="1" t="str">
        <f>IFERROR(__xludf.DUMMYFUNCTION("""COMPUTED_VALUE"""),"X")</f>
        <v>X</v>
      </c>
      <c r="AV150" s="1"/>
      <c r="AW150" s="1"/>
      <c r="AX150" s="1"/>
      <c r="AY150" s="1"/>
      <c r="AZ150" s="1"/>
      <c r="BA150" s="1"/>
      <c r="BB150" s="1"/>
      <c r="BC150" s="54"/>
      <c r="BD150" s="1">
        <f>IFERROR(__xludf.DUMMYFUNCTION("""COMPUTED_VALUE"""),0.0)</f>
        <v>0</v>
      </c>
      <c r="BE150" s="1">
        <f>IFERROR(__xludf.DUMMYFUNCTION("""COMPUTED_VALUE"""),2.245)</f>
        <v>2.245</v>
      </c>
      <c r="BF150" s="1">
        <f>IFERROR(__xludf.DUMMYFUNCTION("""COMPUTED_VALUE"""),0.0)</f>
        <v>0</v>
      </c>
      <c r="BG150" s="1">
        <f>IFERROR(__xludf.DUMMYFUNCTION("""COMPUTED_VALUE"""),0.0)</f>
        <v>0</v>
      </c>
      <c r="BH150" s="1">
        <f>IFERROR(__xludf.DUMMYFUNCTION("""COMPUTED_VALUE"""),0.0)</f>
        <v>0</v>
      </c>
      <c r="BI150" s="1">
        <f>IFERROR(__xludf.DUMMYFUNCTION("""COMPUTED_VALUE"""),0.0)</f>
        <v>0</v>
      </c>
      <c r="BJ150" s="1">
        <f>IFERROR(__xludf.DUMMYFUNCTION("""COMPUTED_VALUE"""),0.0)</f>
        <v>0</v>
      </c>
      <c r="BK150" s="1">
        <f>IFERROR(__xludf.DUMMYFUNCTION("""COMPUTED_VALUE"""),0.0)</f>
        <v>0</v>
      </c>
      <c r="BL150" s="1">
        <f>IFERROR(__xludf.DUMMYFUNCTION("""COMPUTED_VALUE"""),0.0)</f>
        <v>0</v>
      </c>
      <c r="BM150" s="1">
        <f>IFERROR(__xludf.DUMMYFUNCTION("""COMPUTED_VALUE"""),0.0)</f>
        <v>0</v>
      </c>
      <c r="BO150" s="52">
        <f t="shared" si="2"/>
        <v>0</v>
      </c>
      <c r="BP150" s="1">
        <f t="shared" si="3"/>
        <v>0</v>
      </c>
      <c r="BQ150" s="1">
        <f t="shared" si="4"/>
        <v>2</v>
      </c>
      <c r="BR150" s="54">
        <f t="shared" si="5"/>
        <v>2</v>
      </c>
      <c r="BS150" s="1">
        <f>IFS(N150="W", 'Round Bonuses'!$C$13, N150="X", 'Round Bonuses'!$C$12, M150="X", 'Round Bonuses'!$C$11, L150="X", 'Round Bonuses'!$C$10, K150="X", 'Round Bonuses'!$C$9, J150="X", 'Round Bonuses'!$C$8, I150="X", 'Round Bonuses'!$C$7, H150="X", 'Round Bonuses'!$C$6, G150="X", 'Round Bonuses'!$C$5, F150="X", 'Round Bonuses'!$C$4, E150="X", 'Round Bonuses'!$C$3, D150="X", 'Round Bonuses'!$C$3, TRUE, 0)</f>
        <v>0</v>
      </c>
      <c r="BT150" s="1">
        <f>IF(not(counta(D150:J150)), IFS(AI150="W", 'Round Bonuses'!$F$14, AI150="X", 'Round Bonuses'!$F$13, AH150="X", 'Round Bonuses'!$F$12, AG150="X", 'Round Bonuses'!$F$11, AF150="X", 'Round Bonuses'!$F$10, AE150="X", 'Round Bonuses'!$F$9, AD150="X", 'Round Bonuses'!$F$8, AC150="X", 'Round Bonuses'!$F$7, AB150="X", 'Round Bonuses'!$F$6, TRUE, 0), IF(AA150="X",'Round Bonuses'!$E$7, 0) +IF(AB150="X", 'Round Bonuses'!$E$6, 0)+if(AC150="X",'Round Bonuses'!$E$7, 0)+IF(AD150="X", 'Round Bonuses'!$E$8, 0)+IFS(AI150="W", 'Round Bonuses'!$G$14, AI150="X", 'Round Bonuses'!$G$13, AH150="X", 'Round Bonuses'!$G$12, AG150="X", 'Round Bonuses'!$G$11, AF150="X", 'Round Bonuses'!$G$10, AE150="X", 'Round Bonuses'!$G$9, TRUE, 0))</f>
        <v>0</v>
      </c>
      <c r="BU150" s="1">
        <f>IF(AND(not(counta(D150:I150)),not(counta(AB150:AD150))), IFS(BC150="W", 'Round Bonuses'!$J$14, BC150="X", 'Round Bonuses'!$J$13, BB150="X", 'Round Bonuses'!$J$12, BA150="X", 'Round Bonuses'!$J$11, AZ150="X", 'Round Bonuses'!$J$10, AY150="X", 'Round Bonuses'!$J$9, AX150="X", 'Round Bonuses'!$J$8, AW150="X", 'Round Bonuses'!$J$7, AV150="X", 'Round Bonuses'!$J$6, AU150="X", 'Round Bonuses'!$J$5, AT150="X", 'Round Bonuses'!$J$4, TRUE, 0), SWITCH(AS150, "P", 'Round Bonuses'!$I$4,"B", 'Round Bonuses'!$I$5, 0) +IF(AU150="X", 'Round Bonuses'!$I$5, 0)+IF(AV150="X", 'Round Bonuses'!$I$6, 0)+IF(AW150="X", 'Round Bonuses'!$I$7, 0)+IF(AX150="X", 'Round Bonuses'!$I$8, 0)+IFS(BC150="W", 'Round Bonuses'!$K$14, BC150="X", 'Round Bonuses'!$K$13, BB150="X", 'Round Bonuses'!$K$12, BA150="X", 'Round Bonuses'!$K$11, AZ150="X", 'Round Bonuses'!$K$10, AY150="X", 'Round Bonuses'!$K$9, TRUE, 0))</f>
        <v>0.4</v>
      </c>
      <c r="BV150" s="54">
        <f t="shared" si="6"/>
        <v>0.4</v>
      </c>
      <c r="BW150" s="1">
        <f t="shared" si="7"/>
        <v>2.245</v>
      </c>
      <c r="BX150" s="57">
        <f t="shared" si="8"/>
        <v>1.5225</v>
      </c>
      <c r="BZ150" s="58" t="str">
        <f t="shared" si="9"/>
        <v>Pogoń Szczecin</v>
      </c>
      <c r="CA150" s="1" t="str">
        <f t="shared" si="10"/>
        <v>Poland</v>
      </c>
      <c r="CB150" s="1">
        <f t="shared" si="11"/>
        <v>1.5225</v>
      </c>
      <c r="CC150" s="1">
        <f t="shared" si="12"/>
        <v>2</v>
      </c>
      <c r="CD150" s="1" t="s">
        <v>462</v>
      </c>
      <c r="CE150" s="1" t="s">
        <v>84</v>
      </c>
      <c r="CF150" s="49">
        <v>2.16</v>
      </c>
      <c r="CG150" s="1">
        <v>2.0</v>
      </c>
      <c r="CH150" s="1">
        <f t="shared" si="16"/>
        <v>148</v>
      </c>
      <c r="CI150" s="1" t="str">
        <f t="shared" si="13"/>
        <v>Kolos Kovalivka</v>
      </c>
      <c r="CJ150" s="49">
        <f t="shared" ref="CJ150:CK150" si="162">CF150</f>
        <v>2.16</v>
      </c>
      <c r="CK150" s="1">
        <f t="shared" si="162"/>
        <v>2</v>
      </c>
      <c r="CO150" s="1" t="str">
        <f t="shared" si="15"/>
        <v>Ukraine</v>
      </c>
    </row>
    <row r="151">
      <c r="A151" s="1" t="str">
        <f>'Strength Coefficients'!AJ150</f>
        <v>Porto</v>
      </c>
      <c r="B151" s="1">
        <f>'Strength Coefficients'!AK150</f>
        <v>0.93</v>
      </c>
      <c r="C151" s="1" t="str">
        <f>'Strength Coefficients'!AL150</f>
        <v>Portugal</v>
      </c>
      <c r="D151" s="1"/>
      <c r="E151" s="1"/>
      <c r="F151" s="1"/>
      <c r="G151" s="1"/>
      <c r="H151" s="1"/>
      <c r="I151" s="1"/>
      <c r="J151" s="1" t="str">
        <f>IFERROR(__xludf.DUMMYFUNCTION("""COMPUTED_VALUE"""),"X")</f>
        <v>X</v>
      </c>
      <c r="K151" s="1"/>
      <c r="L151" s="1"/>
      <c r="M151" s="1"/>
      <c r="N151" s="1"/>
      <c r="O151" s="52">
        <f>IFERROR(__xludf.DUMMYFUNCTION("""COMPUTED_VALUE"""),0.0)</f>
        <v>0</v>
      </c>
      <c r="P151" s="1">
        <f>IFERROR(__xludf.DUMMYFUNCTION("""COMPUTED_VALUE"""),0.0)</f>
        <v>0</v>
      </c>
      <c r="Q151" s="1">
        <f>IFERROR(__xludf.DUMMYFUNCTION("""COMPUTED_VALUE"""),0.0)</f>
        <v>0</v>
      </c>
      <c r="R151" s="1">
        <f>IFERROR(__xludf.DUMMYFUNCTION("""COMPUTED_VALUE"""),0.0)</f>
        <v>0</v>
      </c>
      <c r="S151" s="1">
        <f>IFERROR(__xludf.DUMMYFUNCTION("""COMPUTED_VALUE"""),0.0)</f>
        <v>0</v>
      </c>
      <c r="T151" s="1">
        <f>IFERROR(__xludf.DUMMYFUNCTION("""COMPUTED_VALUE"""),0.0)</f>
        <v>0</v>
      </c>
      <c r="U151" s="1">
        <f>IFERROR(__xludf.DUMMYFUNCTION("""COMPUTED_VALUE"""),9.708750000000002)</f>
        <v>9.70875</v>
      </c>
      <c r="V151" s="1">
        <f>IFERROR(__xludf.DUMMYFUNCTION("""COMPUTED_VALUE"""),0.0)</f>
        <v>0</v>
      </c>
      <c r="W151" s="1">
        <f>IFERROR(__xludf.DUMMYFUNCTION("""COMPUTED_VALUE"""),0.0)</f>
        <v>0</v>
      </c>
      <c r="X151" s="1">
        <f>IFERROR(__xludf.DUMMYFUNCTION("""COMPUTED_VALUE"""),0.0)</f>
        <v>0</v>
      </c>
      <c r="Y151" s="1">
        <f>IFERROR(__xludf.DUMMYFUNCTION("""COMPUTED_VALUE"""),0.0)</f>
        <v>0</v>
      </c>
      <c r="AA151" s="50"/>
      <c r="AB151" s="1"/>
      <c r="AC151" s="1"/>
      <c r="AD151" s="1"/>
      <c r="AE151" s="1" t="str">
        <f>IFERROR(__xludf.DUMMYFUNCTION("""COMPUTED_VALUE"""),"X")</f>
        <v>X</v>
      </c>
      <c r="AF151" s="1" t="str">
        <f>IFERROR(__xludf.DUMMYFUNCTION("""COMPUTED_VALUE"""),"X")</f>
        <v>X</v>
      </c>
      <c r="AG151" s="1"/>
      <c r="AH151" s="1"/>
      <c r="AI151" s="54"/>
      <c r="AJ151" s="1">
        <f>IFERROR(__xludf.DUMMYFUNCTION("""COMPUTED_VALUE"""),0.0)</f>
        <v>0</v>
      </c>
      <c r="AK151" s="1">
        <f>IFERROR(__xludf.DUMMYFUNCTION("""COMPUTED_VALUE"""),0.0)</f>
        <v>0</v>
      </c>
      <c r="AL151" s="1">
        <f>IFERROR(__xludf.DUMMYFUNCTION("""COMPUTED_VALUE"""),0.0)</f>
        <v>0</v>
      </c>
      <c r="AM151" s="1">
        <f>IFERROR(__xludf.DUMMYFUNCTION("""COMPUTED_VALUE"""),5.573749999999999)</f>
        <v>5.57375</v>
      </c>
      <c r="AN151" s="1">
        <f>IFERROR(__xludf.DUMMYFUNCTION("""COMPUTED_VALUE"""),2.635)</f>
        <v>2.635</v>
      </c>
      <c r="AO151" s="1">
        <f>IFERROR(__xludf.DUMMYFUNCTION("""COMPUTED_VALUE"""),0.0)</f>
        <v>0</v>
      </c>
      <c r="AP151" s="1">
        <f>IFERROR(__xludf.DUMMYFUNCTION("""COMPUTED_VALUE"""),0.0)</f>
        <v>0</v>
      </c>
      <c r="AQ151" s="1">
        <f>IFERROR(__xludf.DUMMYFUNCTION("""COMPUTED_VALUE"""),0.0)</f>
        <v>0</v>
      </c>
      <c r="AT151" s="1"/>
      <c r="AU151" s="1"/>
      <c r="AV151" s="1"/>
      <c r="AW151" s="1"/>
      <c r="AX151" s="1"/>
      <c r="AY151" s="1"/>
      <c r="AZ151" s="1"/>
      <c r="BA151" s="1"/>
      <c r="BB151" s="1"/>
      <c r="BC151" s="54"/>
      <c r="BD151" s="1">
        <f>IFERROR(__xludf.DUMMYFUNCTION("""COMPUTED_VALUE"""),0.0)</f>
        <v>0</v>
      </c>
      <c r="BE151" s="1">
        <f>IFERROR(__xludf.DUMMYFUNCTION("""COMPUTED_VALUE"""),0.0)</f>
        <v>0</v>
      </c>
      <c r="BF151" s="1">
        <f>IFERROR(__xludf.DUMMYFUNCTION("""COMPUTED_VALUE"""),0.0)</f>
        <v>0</v>
      </c>
      <c r="BG151" s="1">
        <f>IFERROR(__xludf.DUMMYFUNCTION("""COMPUTED_VALUE"""),0.0)</f>
        <v>0</v>
      </c>
      <c r="BH151" s="1">
        <f>IFERROR(__xludf.DUMMYFUNCTION("""COMPUTED_VALUE"""),0.0)</f>
        <v>0</v>
      </c>
      <c r="BI151" s="1">
        <f>IFERROR(__xludf.DUMMYFUNCTION("""COMPUTED_VALUE"""),0.0)</f>
        <v>0</v>
      </c>
      <c r="BJ151" s="1">
        <f>IFERROR(__xludf.DUMMYFUNCTION("""COMPUTED_VALUE"""),0.0)</f>
        <v>0</v>
      </c>
      <c r="BK151" s="1">
        <f>IFERROR(__xludf.DUMMYFUNCTION("""COMPUTED_VALUE"""),0.0)</f>
        <v>0</v>
      </c>
      <c r="BL151" s="1">
        <f>IFERROR(__xludf.DUMMYFUNCTION("""COMPUTED_VALUE"""),0.0)</f>
        <v>0</v>
      </c>
      <c r="BM151" s="1">
        <f>IFERROR(__xludf.DUMMYFUNCTION("""COMPUTED_VALUE"""),0.0)</f>
        <v>0</v>
      </c>
      <c r="BO151" s="52">
        <f t="shared" si="2"/>
        <v>6</v>
      </c>
      <c r="BP151" s="1">
        <f t="shared" si="3"/>
        <v>4</v>
      </c>
      <c r="BQ151" s="1">
        <f t="shared" si="4"/>
        <v>0</v>
      </c>
      <c r="BR151" s="54">
        <f t="shared" si="5"/>
        <v>10</v>
      </c>
      <c r="BS151" s="1">
        <f>IFS(N151="W", 'Round Bonuses'!$C$13, N151="X", 'Round Bonuses'!$C$12, M151="X", 'Round Bonuses'!$C$11, L151="X", 'Round Bonuses'!$C$10, K151="X", 'Round Bonuses'!$C$9, J151="X", 'Round Bonuses'!$C$8, I151="X", 'Round Bonuses'!$C$7, H151="X", 'Round Bonuses'!$C$6, G151="X", 'Round Bonuses'!$C$5, F151="X", 'Round Bonuses'!$C$4, E151="X", 'Round Bonuses'!$C$3, D151="X", 'Round Bonuses'!$C$3, TRUE, 0)</f>
        <v>6.6</v>
      </c>
      <c r="BT151" s="1">
        <f>IF(not(counta(D151:J151)), IFS(AI151="W", 'Round Bonuses'!$F$14, AI151="X", 'Round Bonuses'!$F$13, AH151="X", 'Round Bonuses'!$F$12, AG151="X", 'Round Bonuses'!$F$11, AF151="X", 'Round Bonuses'!$F$10, AE151="X", 'Round Bonuses'!$F$9, AD151="X", 'Round Bonuses'!$F$8, AC151="X", 'Round Bonuses'!$F$7, AB151="X", 'Round Bonuses'!$F$6, TRUE, 0), IF(AA151="X",'Round Bonuses'!$E$7, 0) +IF(AB151="X", 'Round Bonuses'!$E$6, 0)+if(AC151="X",'Round Bonuses'!$E$7, 0)+IF(AD151="X", 'Round Bonuses'!$E$8, 0)+IFS(AI151="W", 'Round Bonuses'!$G$14, AI151="X", 'Round Bonuses'!$G$13, AH151="X", 'Round Bonuses'!$G$12, AG151="X", 'Round Bonuses'!$G$11, AF151="X", 'Round Bonuses'!$G$10, AE151="X", 'Round Bonuses'!$G$9, TRUE, 0))</f>
        <v>2.55</v>
      </c>
      <c r="BU151" s="1">
        <f>IF(AND(not(counta(D151:I151)),not(counta(AB151:AD151))), IFS(BC151="W", 'Round Bonuses'!$J$14, BC151="X", 'Round Bonuses'!$J$13, BB151="X", 'Round Bonuses'!$J$12, BA151="X", 'Round Bonuses'!$J$11, AZ151="X", 'Round Bonuses'!$J$10, AY151="X", 'Round Bonuses'!$J$9, AX151="X", 'Round Bonuses'!$J$8, AW151="X", 'Round Bonuses'!$J$7, AV151="X", 'Round Bonuses'!$J$6, AU151="X", 'Round Bonuses'!$J$5, AT151="X", 'Round Bonuses'!$J$4, TRUE, 0), SWITCH(AS151, "P", 'Round Bonuses'!$I$4,"B", 'Round Bonuses'!$I$5, 0) +IF(AU151="X", 'Round Bonuses'!$I$5, 0)+IF(AV151="X", 'Round Bonuses'!$I$6, 0)+IF(AW151="X", 'Round Bonuses'!$I$7, 0)+IF(AX151="X", 'Round Bonuses'!$I$8, 0)+IFS(BC151="W", 'Round Bonuses'!$K$14, BC151="X", 'Round Bonuses'!$K$13, BB151="X", 'Round Bonuses'!$K$12, BA151="X", 'Round Bonuses'!$K$11, AZ151="X", 'Round Bonuses'!$K$10, AY151="X", 'Round Bonuses'!$K$9, TRUE, 0))</f>
        <v>0</v>
      </c>
      <c r="BV151" s="54">
        <f t="shared" si="6"/>
        <v>9.15</v>
      </c>
      <c r="BW151" s="1">
        <f t="shared" si="7"/>
        <v>17.9175</v>
      </c>
      <c r="BX151" s="57">
        <f t="shared" si="8"/>
        <v>10.94175</v>
      </c>
      <c r="BZ151" s="58" t="str">
        <f t="shared" si="9"/>
        <v>Porto</v>
      </c>
      <c r="CA151" s="1" t="str">
        <f t="shared" si="10"/>
        <v>Portugal</v>
      </c>
      <c r="CB151" s="1">
        <f t="shared" si="11"/>
        <v>10.94175</v>
      </c>
      <c r="CC151" s="1">
        <f t="shared" si="12"/>
        <v>10</v>
      </c>
      <c r="CD151" s="1" t="s">
        <v>399</v>
      </c>
      <c r="CE151" s="1" t="s">
        <v>19</v>
      </c>
      <c r="CF151" s="49">
        <v>2.1262499999999998</v>
      </c>
      <c r="CG151" s="1">
        <v>4.0</v>
      </c>
      <c r="CH151" s="1">
        <f t="shared" si="16"/>
        <v>149</v>
      </c>
      <c r="CI151" s="1" t="str">
        <f t="shared" si="13"/>
        <v>Hibernian</v>
      </c>
      <c r="CJ151" s="49">
        <f t="shared" ref="CJ151:CK151" si="163">CF151</f>
        <v>2.12625</v>
      </c>
      <c r="CK151" s="1">
        <f t="shared" si="163"/>
        <v>4</v>
      </c>
      <c r="CO151" s="1" t="str">
        <f t="shared" si="15"/>
        <v>Scotland</v>
      </c>
    </row>
    <row r="152">
      <c r="A152" s="1" t="str">
        <f>'Strength Coefficients'!AJ151</f>
        <v>Prishtina</v>
      </c>
      <c r="B152" s="1">
        <f>'Strength Coefficients'!AK151</f>
        <v>0.48</v>
      </c>
      <c r="C152" s="1" t="str">
        <f>'Strength Coefficients'!AL151</f>
        <v>Kosovo</v>
      </c>
      <c r="D152" s="1" t="str">
        <f>IFERROR(__xludf.DUMMYFUNCTION("""COMPUTED_VALUE"""),"X")</f>
        <v>X</v>
      </c>
      <c r="E152" s="1" t="str">
        <f>IFERROR(__xludf.DUMMYFUNCTION("""COMPUTED_VALUE"""),"X")</f>
        <v>X</v>
      </c>
      <c r="F152" s="1" t="str">
        <f>IFERROR(__xludf.DUMMYFUNCTION("""COMPUTED_VALUE"""),"X")</f>
        <v>X</v>
      </c>
      <c r="G152" s="1"/>
      <c r="H152" s="1"/>
      <c r="I152" s="1"/>
      <c r="J152" s="1"/>
      <c r="K152" s="1"/>
      <c r="L152" s="1"/>
      <c r="M152" s="1"/>
      <c r="N152" s="1"/>
      <c r="O152" s="52">
        <f>IFERROR(__xludf.DUMMYFUNCTION("""COMPUTED_VALUE"""),1.9124999999999999)</f>
        <v>1.9125</v>
      </c>
      <c r="P152" s="1">
        <f>IFERROR(__xludf.DUMMYFUNCTION("""COMPUTED_VALUE"""),1.9549999999999998)</f>
        <v>1.955</v>
      </c>
      <c r="Q152" s="1">
        <f>IFERROR(__xludf.DUMMYFUNCTION("""COMPUTED_VALUE"""),0.7149999999999999)</f>
        <v>0.715</v>
      </c>
      <c r="R152" s="1">
        <f>IFERROR(__xludf.DUMMYFUNCTION("""COMPUTED_VALUE"""),0.0)</f>
        <v>0</v>
      </c>
      <c r="S152" s="1">
        <f>IFERROR(__xludf.DUMMYFUNCTION("""COMPUTED_VALUE"""),0.0)</f>
        <v>0</v>
      </c>
      <c r="T152" s="1">
        <f>IFERROR(__xludf.DUMMYFUNCTION("""COMPUTED_VALUE"""),0.0)</f>
        <v>0</v>
      </c>
      <c r="U152" s="1">
        <f>IFERROR(__xludf.DUMMYFUNCTION("""COMPUTED_VALUE"""),0.0)</f>
        <v>0</v>
      </c>
      <c r="V152" s="1">
        <f>IFERROR(__xludf.DUMMYFUNCTION("""COMPUTED_VALUE"""),0.0)</f>
        <v>0</v>
      </c>
      <c r="W152" s="1">
        <f>IFERROR(__xludf.DUMMYFUNCTION("""COMPUTED_VALUE"""),0.0)</f>
        <v>0</v>
      </c>
      <c r="X152" s="1">
        <f>IFERROR(__xludf.DUMMYFUNCTION("""COMPUTED_VALUE"""),0.0)</f>
        <v>0</v>
      </c>
      <c r="Y152" s="1">
        <f>IFERROR(__xludf.DUMMYFUNCTION("""COMPUTED_VALUE"""),0.0)</f>
        <v>0</v>
      </c>
      <c r="AA152" s="50"/>
      <c r="AB152" s="1"/>
      <c r="AC152" s="1"/>
      <c r="AD152" s="1"/>
      <c r="AE152" s="1"/>
      <c r="AF152" s="1"/>
      <c r="AG152" s="1"/>
      <c r="AH152" s="1"/>
      <c r="AI152" s="54"/>
      <c r="AJ152" s="1">
        <f>IFERROR(__xludf.DUMMYFUNCTION("""COMPUTED_VALUE"""),0.0)</f>
        <v>0</v>
      </c>
      <c r="AK152" s="1">
        <f>IFERROR(__xludf.DUMMYFUNCTION("""COMPUTED_VALUE"""),0.0)</f>
        <v>0</v>
      </c>
      <c r="AL152" s="1">
        <f>IFERROR(__xludf.DUMMYFUNCTION("""COMPUTED_VALUE"""),0.0)</f>
        <v>0</v>
      </c>
      <c r="AM152" s="1">
        <f>IFERROR(__xludf.DUMMYFUNCTION("""COMPUTED_VALUE"""),0.0)</f>
        <v>0</v>
      </c>
      <c r="AN152" s="1">
        <f>IFERROR(__xludf.DUMMYFUNCTION("""COMPUTED_VALUE"""),0.0)</f>
        <v>0</v>
      </c>
      <c r="AO152" s="1">
        <f>IFERROR(__xludf.DUMMYFUNCTION("""COMPUTED_VALUE"""),0.0)</f>
        <v>0</v>
      </c>
      <c r="AP152" s="1">
        <f>IFERROR(__xludf.DUMMYFUNCTION("""COMPUTED_VALUE"""),0.0)</f>
        <v>0</v>
      </c>
      <c r="AQ152" s="1">
        <f>IFERROR(__xludf.DUMMYFUNCTION("""COMPUTED_VALUE"""),0.0)</f>
        <v>0</v>
      </c>
      <c r="AT152" s="1"/>
      <c r="AU152" s="1" t="str">
        <f>IFERROR(__xludf.DUMMYFUNCTION("""COMPUTED_VALUE"""),"X")</f>
        <v>X</v>
      </c>
      <c r="AV152" s="1" t="str">
        <f>IFERROR(__xludf.DUMMYFUNCTION("""COMPUTED_VALUE"""),"X")</f>
        <v>X</v>
      </c>
      <c r="AW152" s="1"/>
      <c r="AX152" s="1"/>
      <c r="AY152" s="1"/>
      <c r="AZ152" s="1"/>
      <c r="BA152" s="1"/>
      <c r="BB152" s="1"/>
      <c r="BC152" s="54"/>
      <c r="BD152" s="1">
        <f>IFERROR(__xludf.DUMMYFUNCTION("""COMPUTED_VALUE"""),0.0)</f>
        <v>0</v>
      </c>
      <c r="BE152" s="1">
        <f>IFERROR(__xludf.DUMMYFUNCTION("""COMPUTED_VALUE"""),2.59875)</f>
        <v>2.59875</v>
      </c>
      <c r="BF152" s="1">
        <f>IFERROR(__xludf.DUMMYFUNCTION("""COMPUTED_VALUE"""),3.7475000000000005)</f>
        <v>3.7475</v>
      </c>
      <c r="BG152" s="1">
        <f>IFERROR(__xludf.DUMMYFUNCTION("""COMPUTED_VALUE"""),0.0)</f>
        <v>0</v>
      </c>
      <c r="BH152" s="1">
        <f>IFERROR(__xludf.DUMMYFUNCTION("""COMPUTED_VALUE"""),0.0)</f>
        <v>0</v>
      </c>
      <c r="BI152" s="1">
        <f>IFERROR(__xludf.DUMMYFUNCTION("""COMPUTED_VALUE"""),0.0)</f>
        <v>0</v>
      </c>
      <c r="BJ152" s="1">
        <f>IFERROR(__xludf.DUMMYFUNCTION("""COMPUTED_VALUE"""),0.0)</f>
        <v>0</v>
      </c>
      <c r="BK152" s="1">
        <f>IFERROR(__xludf.DUMMYFUNCTION("""COMPUTED_VALUE"""),0.0)</f>
        <v>0</v>
      </c>
      <c r="BL152" s="1">
        <f>IFERROR(__xludf.DUMMYFUNCTION("""COMPUTED_VALUE"""),0.0)</f>
        <v>0</v>
      </c>
      <c r="BM152" s="1">
        <f>IFERROR(__xludf.DUMMYFUNCTION("""COMPUTED_VALUE"""),0.0)</f>
        <v>0</v>
      </c>
      <c r="BO152" s="52">
        <f t="shared" si="2"/>
        <v>4</v>
      </c>
      <c r="BP152" s="1">
        <f t="shared" si="3"/>
        <v>0</v>
      </c>
      <c r="BQ152" s="1">
        <f t="shared" si="4"/>
        <v>4</v>
      </c>
      <c r="BR152" s="54">
        <f t="shared" si="5"/>
        <v>8</v>
      </c>
      <c r="BS152" s="1">
        <f>IFS(N152="W", 'Round Bonuses'!$C$13, N152="X", 'Round Bonuses'!$C$12, M152="X", 'Round Bonuses'!$C$11, L152="X", 'Round Bonuses'!$C$10, K152="X", 'Round Bonuses'!$C$9, J152="X", 'Round Bonuses'!$C$8, I152="X", 'Round Bonuses'!$C$7, H152="X", 'Round Bonuses'!$C$6, G152="X", 'Round Bonuses'!$C$5, F152="X", 'Round Bonuses'!$C$4, E152="X", 'Round Bonuses'!$C$3, D152="X", 'Round Bonuses'!$C$3, TRUE, 0)</f>
        <v>0.6</v>
      </c>
      <c r="BT152" s="1">
        <f>IF(not(counta(D152:J152)), IFS(AI152="W", 'Round Bonuses'!$F$14, AI152="X", 'Round Bonuses'!$F$13, AH152="X", 'Round Bonuses'!$F$12, AG152="X", 'Round Bonuses'!$F$11, AF152="X", 'Round Bonuses'!$F$10, AE152="X", 'Round Bonuses'!$F$9, AD152="X", 'Round Bonuses'!$F$8, AC152="X", 'Round Bonuses'!$F$7, AB152="X", 'Round Bonuses'!$F$6, TRUE, 0), IF(AA152="X",'Round Bonuses'!$E$7, 0) +IF(AB152="X", 'Round Bonuses'!$E$6, 0)+if(AC152="X",'Round Bonuses'!$E$7, 0)+IF(AD152="X", 'Round Bonuses'!$E$8, 0)+IFS(AI152="W", 'Round Bonuses'!$G$14, AI152="X", 'Round Bonuses'!$G$13, AH152="X", 'Round Bonuses'!$G$12, AG152="X", 'Round Bonuses'!$G$11, AF152="X", 'Round Bonuses'!$G$10, AE152="X", 'Round Bonuses'!$G$9, TRUE, 0))</f>
        <v>0</v>
      </c>
      <c r="BU152" s="1">
        <f>IF(AND(not(counta(D152:I152)),not(counta(AB152:AD152))), IFS(BC152="W", 'Round Bonuses'!$J$14, BC152="X", 'Round Bonuses'!$J$13, BB152="X", 'Round Bonuses'!$J$12, BA152="X", 'Round Bonuses'!$J$11, AZ152="X", 'Round Bonuses'!$J$10, AY152="X", 'Round Bonuses'!$J$9, AX152="X", 'Round Bonuses'!$J$8, AW152="X", 'Round Bonuses'!$J$7, AV152="X", 'Round Bonuses'!$J$6, AU152="X", 'Round Bonuses'!$J$5, AT152="X", 'Round Bonuses'!$J$4, TRUE, 0), SWITCH(AS152, "P", 'Round Bonuses'!$I$4,"B", 'Round Bonuses'!$I$5, 0) +IF(AU152="X", 'Round Bonuses'!$I$5, 0)+IF(AV152="X", 'Round Bonuses'!$I$6, 0)+IF(AW152="X", 'Round Bonuses'!$I$7, 0)+IF(AX152="X", 'Round Bonuses'!$I$8, 0)+IFS(BC152="W", 'Round Bonuses'!$K$14, BC152="X", 'Round Bonuses'!$K$13, BB152="X", 'Round Bonuses'!$K$12, BA152="X", 'Round Bonuses'!$K$11, AZ152="X", 'Round Bonuses'!$K$10, AY152="X", 'Round Bonuses'!$K$9, TRUE, 0))</f>
        <v>0.5</v>
      </c>
      <c r="BV152" s="54">
        <f t="shared" si="6"/>
        <v>1.1</v>
      </c>
      <c r="BW152" s="1">
        <f t="shared" si="7"/>
        <v>10.92875</v>
      </c>
      <c r="BX152" s="57">
        <f t="shared" si="8"/>
        <v>2.46609375</v>
      </c>
      <c r="BZ152" s="58" t="str">
        <f t="shared" si="9"/>
        <v>Prishtina</v>
      </c>
      <c r="CA152" s="1" t="str">
        <f t="shared" si="10"/>
        <v>Kosovo</v>
      </c>
      <c r="CB152" s="1">
        <f t="shared" si="11"/>
        <v>2.46609375</v>
      </c>
      <c r="CC152" s="1">
        <f t="shared" si="12"/>
        <v>8</v>
      </c>
      <c r="CD152" s="1" t="s">
        <v>105</v>
      </c>
      <c r="CE152" s="1" t="s">
        <v>106</v>
      </c>
      <c r="CF152" s="49">
        <v>2.1</v>
      </c>
      <c r="CG152" s="1">
        <v>4.0</v>
      </c>
      <c r="CH152" s="1">
        <f t="shared" si="16"/>
        <v>150</v>
      </c>
      <c r="CI152" s="1" t="str">
        <f t="shared" si="13"/>
        <v>Astana</v>
      </c>
      <c r="CJ152" s="49">
        <f t="shared" ref="CJ152:CK152" si="164">CF152</f>
        <v>2.1</v>
      </c>
      <c r="CK152" s="1">
        <f t="shared" si="164"/>
        <v>4</v>
      </c>
      <c r="CO152" s="1" t="str">
        <f t="shared" si="15"/>
        <v>Kazakhstan</v>
      </c>
    </row>
    <row r="153">
      <c r="A153" s="1" t="str">
        <f>'Strength Coefficients'!AJ152</f>
        <v>PSV Eindhoven</v>
      </c>
      <c r="B153" s="1">
        <f>'Strength Coefficients'!AK152</f>
        <v>0.89</v>
      </c>
      <c r="C153" s="1" t="str">
        <f>'Strength Coefficients'!AL152</f>
        <v>Netherlands</v>
      </c>
      <c r="D153" s="1"/>
      <c r="E153" s="1"/>
      <c r="F153" s="1"/>
      <c r="G153" s="1" t="str">
        <f>IFERROR(__xludf.DUMMYFUNCTION("""COMPUTED_VALUE"""),"X")</f>
        <v>X</v>
      </c>
      <c r="H153" s="1" t="str">
        <f>IFERROR(__xludf.DUMMYFUNCTION("""COMPUTED_VALUE"""),"X")</f>
        <v>X</v>
      </c>
      <c r="I153" s="1" t="str">
        <f>IFERROR(__xludf.DUMMYFUNCTION("""COMPUTED_VALUE"""),"X")</f>
        <v>X</v>
      </c>
      <c r="J153" s="1"/>
      <c r="K153" s="1"/>
      <c r="L153" s="1"/>
      <c r="M153" s="1"/>
      <c r="N153" s="1"/>
      <c r="O153" s="52">
        <f>IFERROR(__xludf.DUMMYFUNCTION("""COMPUTED_VALUE"""),0.0)</f>
        <v>0</v>
      </c>
      <c r="P153" s="1">
        <f>IFERROR(__xludf.DUMMYFUNCTION("""COMPUTED_VALUE"""),0.0)</f>
        <v>0</v>
      </c>
      <c r="Q153" s="1">
        <f>IFERROR(__xludf.DUMMYFUNCTION("""COMPUTED_VALUE"""),0.0)</f>
        <v>0</v>
      </c>
      <c r="R153" s="1">
        <f>IFERROR(__xludf.DUMMYFUNCTION("""COMPUTED_VALUE"""),7.59)</f>
        <v>7.59</v>
      </c>
      <c r="S153" s="1">
        <f>IFERROR(__xludf.DUMMYFUNCTION("""COMPUTED_VALUE"""),7.31)</f>
        <v>7.31</v>
      </c>
      <c r="T153" s="1">
        <f>IFERROR(__xludf.DUMMYFUNCTION("""COMPUTED_VALUE"""),2.635)</f>
        <v>2.635</v>
      </c>
      <c r="U153" s="1">
        <f>IFERROR(__xludf.DUMMYFUNCTION("""COMPUTED_VALUE"""),0.0)</f>
        <v>0</v>
      </c>
      <c r="V153" s="1">
        <f>IFERROR(__xludf.DUMMYFUNCTION("""COMPUTED_VALUE"""),0.0)</f>
        <v>0</v>
      </c>
      <c r="W153" s="1">
        <f>IFERROR(__xludf.DUMMYFUNCTION("""COMPUTED_VALUE"""),0.0)</f>
        <v>0</v>
      </c>
      <c r="X153" s="1">
        <f>IFERROR(__xludf.DUMMYFUNCTION("""COMPUTED_VALUE"""),0.0)</f>
        <v>0</v>
      </c>
      <c r="Y153" s="1">
        <f>IFERROR(__xludf.DUMMYFUNCTION("""COMPUTED_VALUE"""),0.0)</f>
        <v>0</v>
      </c>
      <c r="AA153" s="50"/>
      <c r="AB153" s="1"/>
      <c r="AC153" s="1"/>
      <c r="AD153" s="1" t="str">
        <f>IFERROR(__xludf.DUMMYFUNCTION("""COMPUTED_VALUE"""),"X")</f>
        <v>X</v>
      </c>
      <c r="AE153" s="1"/>
      <c r="AF153" s="1"/>
      <c r="AG153" s="1"/>
      <c r="AH153" s="1"/>
      <c r="AI153" s="54"/>
      <c r="AJ153" s="1">
        <f>IFERROR(__xludf.DUMMYFUNCTION("""COMPUTED_VALUE"""),0.0)</f>
        <v>0</v>
      </c>
      <c r="AK153" s="1">
        <f>IFERROR(__xludf.DUMMYFUNCTION("""COMPUTED_VALUE"""),0.0)</f>
        <v>0</v>
      </c>
      <c r="AL153" s="1">
        <f>IFERROR(__xludf.DUMMYFUNCTION("""COMPUTED_VALUE"""),12.5575)</f>
        <v>12.5575</v>
      </c>
      <c r="AM153" s="1">
        <f>IFERROR(__xludf.DUMMYFUNCTION("""COMPUTED_VALUE"""),0.0)</f>
        <v>0</v>
      </c>
      <c r="AN153" s="1">
        <f>IFERROR(__xludf.DUMMYFUNCTION("""COMPUTED_VALUE"""),0.0)</f>
        <v>0</v>
      </c>
      <c r="AO153" s="1">
        <f>IFERROR(__xludf.DUMMYFUNCTION("""COMPUTED_VALUE"""),0.0)</f>
        <v>0</v>
      </c>
      <c r="AP153" s="1">
        <f>IFERROR(__xludf.DUMMYFUNCTION("""COMPUTED_VALUE"""),0.0)</f>
        <v>0</v>
      </c>
      <c r="AQ153" s="1">
        <f>IFERROR(__xludf.DUMMYFUNCTION("""COMPUTED_VALUE"""),0.0)</f>
        <v>0</v>
      </c>
      <c r="AT153" s="1"/>
      <c r="AU153" s="1"/>
      <c r="AV153" s="1"/>
      <c r="AW153" s="1"/>
      <c r="AX153" s="1"/>
      <c r="AY153" s="1" t="str">
        <f>IFERROR(__xludf.DUMMYFUNCTION("""COMPUTED_VALUE"""),"X")</f>
        <v>X</v>
      </c>
      <c r="AZ153" s="1" t="str">
        <f>IFERROR(__xludf.DUMMYFUNCTION("""COMPUTED_VALUE"""),"X")</f>
        <v>X</v>
      </c>
      <c r="BA153" s="1" t="str">
        <f>IFERROR(__xludf.DUMMYFUNCTION("""COMPUTED_VALUE"""),"X")</f>
        <v>X</v>
      </c>
      <c r="BB153" s="1"/>
      <c r="BC153" s="54"/>
      <c r="BD153" s="1">
        <f>IFERROR(__xludf.DUMMYFUNCTION("""COMPUTED_VALUE"""),0.0)</f>
        <v>0</v>
      </c>
      <c r="BE153" s="1">
        <f>IFERROR(__xludf.DUMMYFUNCTION("""COMPUTED_VALUE"""),0.0)</f>
        <v>0</v>
      </c>
      <c r="BF153" s="1">
        <f>IFERROR(__xludf.DUMMYFUNCTION("""COMPUTED_VALUE"""),0.0)</f>
        <v>0</v>
      </c>
      <c r="BG153" s="1">
        <f>IFERROR(__xludf.DUMMYFUNCTION("""COMPUTED_VALUE"""),0.0)</f>
        <v>0</v>
      </c>
      <c r="BH153" s="1">
        <f>IFERROR(__xludf.DUMMYFUNCTION("""COMPUTED_VALUE"""),0.0)</f>
        <v>0</v>
      </c>
      <c r="BI153" s="1">
        <f>IFERROR(__xludf.DUMMYFUNCTION("""COMPUTED_VALUE"""),4.59375)</f>
        <v>4.59375</v>
      </c>
      <c r="BJ153" s="1">
        <f>IFERROR(__xludf.DUMMYFUNCTION("""COMPUTED_VALUE"""),5.525)</f>
        <v>5.525</v>
      </c>
      <c r="BK153" s="1">
        <f>IFERROR(__xludf.DUMMYFUNCTION("""COMPUTED_VALUE"""),2.665)</f>
        <v>2.665</v>
      </c>
      <c r="BL153" s="1">
        <f>IFERROR(__xludf.DUMMYFUNCTION("""COMPUTED_VALUE"""),0.0)</f>
        <v>0</v>
      </c>
      <c r="BM153" s="1">
        <f>IFERROR(__xludf.DUMMYFUNCTION("""COMPUTED_VALUE"""),0.0)</f>
        <v>0</v>
      </c>
      <c r="BO153" s="52">
        <f t="shared" si="2"/>
        <v>6</v>
      </c>
      <c r="BP153" s="1">
        <f t="shared" si="3"/>
        <v>6</v>
      </c>
      <c r="BQ153" s="1">
        <f t="shared" si="4"/>
        <v>6</v>
      </c>
      <c r="BR153" s="54">
        <f t="shared" si="5"/>
        <v>18</v>
      </c>
      <c r="BS153" s="1">
        <f>IFS(N153="W", 'Round Bonuses'!$C$13, N153="X", 'Round Bonuses'!$C$12, M153="X", 'Round Bonuses'!$C$11, L153="X", 'Round Bonuses'!$C$10, K153="X", 'Round Bonuses'!$C$9, J153="X", 'Round Bonuses'!$C$8, I153="X", 'Round Bonuses'!$C$7, H153="X", 'Round Bonuses'!$C$6, G153="X", 'Round Bonuses'!$C$5, F153="X", 'Round Bonuses'!$C$4, E153="X", 'Round Bonuses'!$C$3, D153="X", 'Round Bonuses'!$C$3, TRUE, 0)</f>
        <v>3.6</v>
      </c>
      <c r="BT153" s="1">
        <f>IF(not(counta(D153:J153)), IFS(AI153="W", 'Round Bonuses'!$F$14, AI153="X", 'Round Bonuses'!$F$13, AH153="X", 'Round Bonuses'!$F$12, AG153="X", 'Round Bonuses'!$F$11, AF153="X", 'Round Bonuses'!$F$10, AE153="X", 'Round Bonuses'!$F$9, AD153="X", 'Round Bonuses'!$F$8, AC153="X", 'Round Bonuses'!$F$7, AB153="X", 'Round Bonuses'!$F$6, TRUE, 0), IF(AA153="X",'Round Bonuses'!$E$7, 0) +IF(AB153="X", 'Round Bonuses'!$E$6, 0)+if(AC153="X",'Round Bonuses'!$E$7, 0)+IF(AD153="X", 'Round Bonuses'!$E$8, 0)+IFS(AI153="W", 'Round Bonuses'!$G$14, AI153="X", 'Round Bonuses'!$G$13, AH153="X", 'Round Bonuses'!$G$12, AG153="X", 'Round Bonuses'!$G$11, AF153="X", 'Round Bonuses'!$G$10, AE153="X", 'Round Bonuses'!$G$9, TRUE, 0))</f>
        <v>1.5</v>
      </c>
      <c r="BU153" s="1">
        <f>IF(AND(not(counta(D153:I153)),not(counta(AB153:AD153))), IFS(BC153="W", 'Round Bonuses'!$J$14, BC153="X", 'Round Bonuses'!$J$13, BB153="X", 'Round Bonuses'!$J$12, BA153="X", 'Round Bonuses'!$J$11, AZ153="X", 'Round Bonuses'!$J$10, AY153="X", 'Round Bonuses'!$J$9, AX153="X", 'Round Bonuses'!$J$8, AW153="X", 'Round Bonuses'!$J$7, AV153="X", 'Round Bonuses'!$J$6, AU153="X", 'Round Bonuses'!$J$5, AT153="X", 'Round Bonuses'!$J$4, TRUE, 0), SWITCH(AS153, "P", 'Round Bonuses'!$I$4,"B", 'Round Bonuses'!$I$5, 0) +IF(AU153="X", 'Round Bonuses'!$I$5, 0)+IF(AV153="X", 'Round Bonuses'!$I$6, 0)+IF(AW153="X", 'Round Bonuses'!$I$7, 0)+IF(AX153="X", 'Round Bonuses'!$I$8, 0)+IFS(BC153="W", 'Round Bonuses'!$K$14, BC153="X", 'Round Bonuses'!$K$13, BB153="X", 'Round Bonuses'!$K$12, BA153="X", 'Round Bonuses'!$K$11, AZ153="X", 'Round Bonuses'!$K$10, AY153="X", 'Round Bonuses'!$K$9, TRUE, 0))</f>
        <v>2.4</v>
      </c>
      <c r="BV153" s="54">
        <f t="shared" si="6"/>
        <v>7.5</v>
      </c>
      <c r="BW153" s="1">
        <f t="shared" si="7"/>
        <v>42.87625</v>
      </c>
      <c r="BX153" s="57">
        <f t="shared" si="8"/>
        <v>9.882013889</v>
      </c>
      <c r="BZ153" s="58" t="str">
        <f t="shared" si="9"/>
        <v>PSV Eindhoven</v>
      </c>
      <c r="CA153" s="1" t="str">
        <f t="shared" si="10"/>
        <v>Netherlands</v>
      </c>
      <c r="CB153" s="1">
        <f t="shared" si="11"/>
        <v>9.882013889</v>
      </c>
      <c r="CC153" s="1">
        <f t="shared" si="12"/>
        <v>18</v>
      </c>
      <c r="CD153" s="1" t="s">
        <v>507</v>
      </c>
      <c r="CE153" s="1" t="s">
        <v>235</v>
      </c>
      <c r="CF153" s="49">
        <v>2.0825</v>
      </c>
      <c r="CG153" s="1">
        <v>6.0</v>
      </c>
      <c r="CH153" s="1">
        <f t="shared" si="16"/>
        <v>151</v>
      </c>
      <c r="CI153" s="1" t="str">
        <f t="shared" si="13"/>
        <v>Linfield</v>
      </c>
      <c r="CJ153" s="49">
        <f t="shared" ref="CJ153:CK153" si="165">CF153</f>
        <v>2.0825</v>
      </c>
      <c r="CK153" s="1">
        <f t="shared" si="165"/>
        <v>6</v>
      </c>
      <c r="CO153" s="1" t="str">
        <f t="shared" si="15"/>
        <v>Northern Ireland</v>
      </c>
    </row>
    <row r="154">
      <c r="A154" s="1" t="str">
        <f>'Strength Coefficients'!AJ153</f>
        <v>Puskás Akadémia</v>
      </c>
      <c r="B154" s="1">
        <f>'Strength Coefficients'!AK153</f>
        <v>0.66</v>
      </c>
      <c r="C154" s="1" t="str">
        <f>'Strength Coefficients'!AL153</f>
        <v>Hungary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52">
        <f>IFERROR(__xludf.DUMMYFUNCTION("""COMPUTED_VALUE"""),0.0)</f>
        <v>0</v>
      </c>
      <c r="P154" s="1">
        <f>IFERROR(__xludf.DUMMYFUNCTION("""COMPUTED_VALUE"""),0.0)</f>
        <v>0</v>
      </c>
      <c r="Q154" s="1">
        <f>IFERROR(__xludf.DUMMYFUNCTION("""COMPUTED_VALUE"""),0.0)</f>
        <v>0</v>
      </c>
      <c r="R154" s="1">
        <f>IFERROR(__xludf.DUMMYFUNCTION("""COMPUTED_VALUE"""),0.0)</f>
        <v>0</v>
      </c>
      <c r="S154" s="1">
        <f>IFERROR(__xludf.DUMMYFUNCTION("""COMPUTED_VALUE"""),0.0)</f>
        <v>0</v>
      </c>
      <c r="T154" s="1">
        <f>IFERROR(__xludf.DUMMYFUNCTION("""COMPUTED_VALUE"""),0.0)</f>
        <v>0</v>
      </c>
      <c r="U154" s="1">
        <f>IFERROR(__xludf.DUMMYFUNCTION("""COMPUTED_VALUE"""),0.0)</f>
        <v>0</v>
      </c>
      <c r="V154" s="1">
        <f>IFERROR(__xludf.DUMMYFUNCTION("""COMPUTED_VALUE"""),0.0)</f>
        <v>0</v>
      </c>
      <c r="W154" s="1">
        <f>IFERROR(__xludf.DUMMYFUNCTION("""COMPUTED_VALUE"""),0.0)</f>
        <v>0</v>
      </c>
      <c r="X154" s="1">
        <f>IFERROR(__xludf.DUMMYFUNCTION("""COMPUTED_VALUE"""),0.0)</f>
        <v>0</v>
      </c>
      <c r="Y154" s="1">
        <f>IFERROR(__xludf.DUMMYFUNCTION("""COMPUTED_VALUE"""),0.0)</f>
        <v>0</v>
      </c>
      <c r="AA154" s="50"/>
      <c r="AB154" s="1"/>
      <c r="AC154" s="1"/>
      <c r="AD154" s="1"/>
      <c r="AE154" s="1"/>
      <c r="AF154" s="1"/>
      <c r="AG154" s="1"/>
      <c r="AH154" s="1"/>
      <c r="AI154" s="54"/>
      <c r="AJ154" s="1">
        <f>IFERROR(__xludf.DUMMYFUNCTION("""COMPUTED_VALUE"""),0.0)</f>
        <v>0</v>
      </c>
      <c r="AK154" s="1">
        <f>IFERROR(__xludf.DUMMYFUNCTION("""COMPUTED_VALUE"""),0.0)</f>
        <v>0</v>
      </c>
      <c r="AL154" s="1">
        <f>IFERROR(__xludf.DUMMYFUNCTION("""COMPUTED_VALUE"""),0.0)</f>
        <v>0</v>
      </c>
      <c r="AM154" s="1">
        <f>IFERROR(__xludf.DUMMYFUNCTION("""COMPUTED_VALUE"""),0.0)</f>
        <v>0</v>
      </c>
      <c r="AN154" s="1">
        <f>IFERROR(__xludf.DUMMYFUNCTION("""COMPUTED_VALUE"""),0.0)</f>
        <v>0</v>
      </c>
      <c r="AO154" s="1">
        <f>IFERROR(__xludf.DUMMYFUNCTION("""COMPUTED_VALUE"""),0.0)</f>
        <v>0</v>
      </c>
      <c r="AP154" s="1">
        <f>IFERROR(__xludf.DUMMYFUNCTION("""COMPUTED_VALUE"""),0.0)</f>
        <v>0</v>
      </c>
      <c r="AQ154" s="1">
        <f>IFERROR(__xludf.DUMMYFUNCTION("""COMPUTED_VALUE"""),0.0)</f>
        <v>0</v>
      </c>
      <c r="AT154" s="1" t="str">
        <f>IFERROR(__xludf.DUMMYFUNCTION("""COMPUTED_VALUE"""),"X")</f>
        <v>X</v>
      </c>
      <c r="AU154" s="1" t="str">
        <f>IFERROR(__xludf.DUMMYFUNCTION("""COMPUTED_VALUE"""),"X")</f>
        <v>X</v>
      </c>
      <c r="AV154" s="1"/>
      <c r="AW154" s="1"/>
      <c r="AX154" s="1"/>
      <c r="AY154" s="1"/>
      <c r="AZ154" s="1"/>
      <c r="BA154" s="1"/>
      <c r="BB154" s="1"/>
      <c r="BC154" s="54"/>
      <c r="BD154" s="1">
        <f>IFERROR(__xludf.DUMMYFUNCTION("""COMPUTED_VALUE"""),3.5000000000000004)</f>
        <v>3.5</v>
      </c>
      <c r="BE154" s="1">
        <f>IFERROR(__xludf.DUMMYFUNCTION("""COMPUTED_VALUE"""),0.615)</f>
        <v>0.615</v>
      </c>
      <c r="BF154" s="1">
        <f>IFERROR(__xludf.DUMMYFUNCTION("""COMPUTED_VALUE"""),0.0)</f>
        <v>0</v>
      </c>
      <c r="BG154" s="1">
        <f>IFERROR(__xludf.DUMMYFUNCTION("""COMPUTED_VALUE"""),0.0)</f>
        <v>0</v>
      </c>
      <c r="BH154" s="1">
        <f>IFERROR(__xludf.DUMMYFUNCTION("""COMPUTED_VALUE"""),0.0)</f>
        <v>0</v>
      </c>
      <c r="BI154" s="1">
        <f>IFERROR(__xludf.DUMMYFUNCTION("""COMPUTED_VALUE"""),0.0)</f>
        <v>0</v>
      </c>
      <c r="BJ154" s="1">
        <f>IFERROR(__xludf.DUMMYFUNCTION("""COMPUTED_VALUE"""),0.0)</f>
        <v>0</v>
      </c>
      <c r="BK154" s="1">
        <f>IFERROR(__xludf.DUMMYFUNCTION("""COMPUTED_VALUE"""),0.0)</f>
        <v>0</v>
      </c>
      <c r="BL154" s="1">
        <f>IFERROR(__xludf.DUMMYFUNCTION("""COMPUTED_VALUE"""),0.0)</f>
        <v>0</v>
      </c>
      <c r="BM154" s="1">
        <f>IFERROR(__xludf.DUMMYFUNCTION("""COMPUTED_VALUE"""),0.0)</f>
        <v>0</v>
      </c>
      <c r="BO154" s="52">
        <f t="shared" si="2"/>
        <v>0</v>
      </c>
      <c r="BP154" s="1">
        <f t="shared" si="3"/>
        <v>0</v>
      </c>
      <c r="BQ154" s="1">
        <f t="shared" si="4"/>
        <v>4</v>
      </c>
      <c r="BR154" s="54">
        <f t="shared" si="5"/>
        <v>4</v>
      </c>
      <c r="BS154" s="1">
        <f>IFS(N154="W", 'Round Bonuses'!$C$13, N154="X", 'Round Bonuses'!$C$12, M154="X", 'Round Bonuses'!$C$11, L154="X", 'Round Bonuses'!$C$10, K154="X", 'Round Bonuses'!$C$9, J154="X", 'Round Bonuses'!$C$8, I154="X", 'Round Bonuses'!$C$7, H154="X", 'Round Bonuses'!$C$6, G154="X", 'Round Bonuses'!$C$5, F154="X", 'Round Bonuses'!$C$4, E154="X", 'Round Bonuses'!$C$3, D154="X", 'Round Bonuses'!$C$3, TRUE, 0)</f>
        <v>0</v>
      </c>
      <c r="BT154" s="1">
        <f>IF(not(counta(D154:J154)), IFS(AI154="W", 'Round Bonuses'!$F$14, AI154="X", 'Round Bonuses'!$F$13, AH154="X", 'Round Bonuses'!$F$12, AG154="X", 'Round Bonuses'!$F$11, AF154="X", 'Round Bonuses'!$F$10, AE154="X", 'Round Bonuses'!$F$9, AD154="X", 'Round Bonuses'!$F$8, AC154="X", 'Round Bonuses'!$F$7, AB154="X", 'Round Bonuses'!$F$6, TRUE, 0), IF(AA154="X",'Round Bonuses'!$E$7, 0) +IF(AB154="X", 'Round Bonuses'!$E$6, 0)+if(AC154="X",'Round Bonuses'!$E$7, 0)+IF(AD154="X", 'Round Bonuses'!$E$8, 0)+IFS(AI154="W", 'Round Bonuses'!$G$14, AI154="X", 'Round Bonuses'!$G$13, AH154="X", 'Round Bonuses'!$G$12, AG154="X", 'Round Bonuses'!$G$11, AF154="X", 'Round Bonuses'!$G$10, AE154="X", 'Round Bonuses'!$G$9, TRUE, 0))</f>
        <v>0</v>
      </c>
      <c r="BU154" s="1">
        <f>IF(AND(not(counta(D154:I154)),not(counta(AB154:AD154))), IFS(BC154="W", 'Round Bonuses'!$J$14, BC154="X", 'Round Bonuses'!$J$13, BB154="X", 'Round Bonuses'!$J$12, BA154="X", 'Round Bonuses'!$J$11, AZ154="X", 'Round Bonuses'!$J$10, AY154="X", 'Round Bonuses'!$J$9, AX154="X", 'Round Bonuses'!$J$8, AW154="X", 'Round Bonuses'!$J$7, AV154="X", 'Round Bonuses'!$J$6, AU154="X", 'Round Bonuses'!$J$5, AT154="X", 'Round Bonuses'!$J$4, TRUE, 0), SWITCH(AS154, "P", 'Round Bonuses'!$I$4,"B", 'Round Bonuses'!$I$5, 0) +IF(AU154="X", 'Round Bonuses'!$I$5, 0)+IF(AV154="X", 'Round Bonuses'!$I$6, 0)+IF(AW154="X", 'Round Bonuses'!$I$7, 0)+IF(AX154="X", 'Round Bonuses'!$I$8, 0)+IFS(BC154="W", 'Round Bonuses'!$K$14, BC154="X", 'Round Bonuses'!$K$13, BB154="X", 'Round Bonuses'!$K$12, BA154="X", 'Round Bonuses'!$K$11, AZ154="X", 'Round Bonuses'!$K$10, AY154="X", 'Round Bonuses'!$K$9, TRUE, 0))</f>
        <v>0.4</v>
      </c>
      <c r="BV154" s="54">
        <f t="shared" si="6"/>
        <v>0.4</v>
      </c>
      <c r="BW154" s="1">
        <f t="shared" si="7"/>
        <v>4.115</v>
      </c>
      <c r="BX154" s="57">
        <f t="shared" si="8"/>
        <v>1.42875</v>
      </c>
      <c r="BZ154" s="58" t="str">
        <f t="shared" si="9"/>
        <v>Puskás Akadémia</v>
      </c>
      <c r="CA154" s="1" t="str">
        <f t="shared" si="10"/>
        <v>Hungary</v>
      </c>
      <c r="CB154" s="1">
        <f t="shared" si="11"/>
        <v>1.42875</v>
      </c>
      <c r="CC154" s="1">
        <f t="shared" si="12"/>
        <v>4</v>
      </c>
      <c r="CD154" s="1" t="s">
        <v>506</v>
      </c>
      <c r="CE154" s="1" t="s">
        <v>165</v>
      </c>
      <c r="CF154" s="49">
        <v>2.0503125</v>
      </c>
      <c r="CG154" s="1">
        <v>4.0</v>
      </c>
      <c r="CH154" s="1">
        <f t="shared" si="16"/>
        <v>152</v>
      </c>
      <c r="CI154" s="1" t="str">
        <f t="shared" si="13"/>
        <v>Liepāja</v>
      </c>
      <c r="CJ154" s="49">
        <f t="shared" ref="CJ154:CK154" si="166">CF154</f>
        <v>2.0503125</v>
      </c>
      <c r="CK154" s="1">
        <f t="shared" si="166"/>
        <v>4</v>
      </c>
      <c r="CO154" s="1" t="str">
        <f t="shared" si="15"/>
        <v>Latvia</v>
      </c>
    </row>
    <row r="155">
      <c r="A155" s="1" t="str">
        <f>'Strength Coefficients'!AJ154</f>
        <v>Qarabağ</v>
      </c>
      <c r="B155" s="1">
        <f>'Strength Coefficients'!AK154</f>
        <v>0.73</v>
      </c>
      <c r="C155" s="1" t="str">
        <f>'Strength Coefficients'!AL154</f>
        <v>Azerbaijan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52">
        <f>IFERROR(__xludf.DUMMYFUNCTION("""COMPUTED_VALUE"""),0.0)</f>
        <v>0</v>
      </c>
      <c r="P155" s="1">
        <f>IFERROR(__xludf.DUMMYFUNCTION("""COMPUTED_VALUE"""),0.0)</f>
        <v>0</v>
      </c>
      <c r="Q155" s="1">
        <f>IFERROR(__xludf.DUMMYFUNCTION("""COMPUTED_VALUE"""),0.0)</f>
        <v>0</v>
      </c>
      <c r="R155" s="1">
        <f>IFERROR(__xludf.DUMMYFUNCTION("""COMPUTED_VALUE"""),0.0)</f>
        <v>0</v>
      </c>
      <c r="S155" s="1">
        <f>IFERROR(__xludf.DUMMYFUNCTION("""COMPUTED_VALUE"""),0.0)</f>
        <v>0</v>
      </c>
      <c r="T155" s="1">
        <f>IFERROR(__xludf.DUMMYFUNCTION("""COMPUTED_VALUE"""),0.0)</f>
        <v>0</v>
      </c>
      <c r="U155" s="1">
        <f>IFERROR(__xludf.DUMMYFUNCTION("""COMPUTED_VALUE"""),0.0)</f>
        <v>0</v>
      </c>
      <c r="V155" s="1">
        <f>IFERROR(__xludf.DUMMYFUNCTION("""COMPUTED_VALUE"""),0.0)</f>
        <v>0</v>
      </c>
      <c r="W155" s="1">
        <f>IFERROR(__xludf.DUMMYFUNCTION("""COMPUTED_VALUE"""),0.0)</f>
        <v>0</v>
      </c>
      <c r="X155" s="1">
        <f>IFERROR(__xludf.DUMMYFUNCTION("""COMPUTED_VALUE"""),0.0)</f>
        <v>0</v>
      </c>
      <c r="Y155" s="1">
        <f>IFERROR(__xludf.DUMMYFUNCTION("""COMPUTED_VALUE"""),0.0)</f>
        <v>0</v>
      </c>
      <c r="AA155" s="50"/>
      <c r="AB155" s="1"/>
      <c r="AC155" s="1"/>
      <c r="AD155" s="1"/>
      <c r="AE155" s="1"/>
      <c r="AF155" s="1"/>
      <c r="AG155" s="1"/>
      <c r="AH155" s="1"/>
      <c r="AI155" s="54"/>
      <c r="AJ155" s="1">
        <f>IFERROR(__xludf.DUMMYFUNCTION("""COMPUTED_VALUE"""),0.0)</f>
        <v>0</v>
      </c>
      <c r="AK155" s="1">
        <f>IFERROR(__xludf.DUMMYFUNCTION("""COMPUTED_VALUE"""),0.0)</f>
        <v>0</v>
      </c>
      <c r="AL155" s="1">
        <f>IFERROR(__xludf.DUMMYFUNCTION("""COMPUTED_VALUE"""),0.0)</f>
        <v>0</v>
      </c>
      <c r="AM155" s="1">
        <f>IFERROR(__xludf.DUMMYFUNCTION("""COMPUTED_VALUE"""),0.0)</f>
        <v>0</v>
      </c>
      <c r="AN155" s="1">
        <f>IFERROR(__xludf.DUMMYFUNCTION("""COMPUTED_VALUE"""),0.0)</f>
        <v>0</v>
      </c>
      <c r="AO155" s="1">
        <f>IFERROR(__xludf.DUMMYFUNCTION("""COMPUTED_VALUE"""),0.0)</f>
        <v>0</v>
      </c>
      <c r="AP155" s="1">
        <f>IFERROR(__xludf.DUMMYFUNCTION("""COMPUTED_VALUE"""),0.0)</f>
        <v>0</v>
      </c>
      <c r="AQ155" s="1">
        <f>IFERROR(__xludf.DUMMYFUNCTION("""COMPUTED_VALUE"""),0.0)</f>
        <v>0</v>
      </c>
      <c r="AT155" s="1"/>
      <c r="AU155" s="1" t="str">
        <f>IFERROR(__xludf.DUMMYFUNCTION("""COMPUTED_VALUE"""),"X")</f>
        <v>X</v>
      </c>
      <c r="AV155" s="1" t="str">
        <f>IFERROR(__xludf.DUMMYFUNCTION("""COMPUTED_VALUE"""),"X")</f>
        <v>X</v>
      </c>
      <c r="AW155" s="1" t="str">
        <f>IFERROR(__xludf.DUMMYFUNCTION("""COMPUTED_VALUE"""),"X")</f>
        <v>X</v>
      </c>
      <c r="AX155" s="1" t="str">
        <f>IFERROR(__xludf.DUMMYFUNCTION("""COMPUTED_VALUE"""),"X")</f>
        <v>X</v>
      </c>
      <c r="AY155" s="1" t="str">
        <f>IFERROR(__xludf.DUMMYFUNCTION("""COMPUTED_VALUE"""),"X")</f>
        <v>X</v>
      </c>
      <c r="AZ155" s="1"/>
      <c r="BA155" s="1"/>
      <c r="BB155" s="1"/>
      <c r="BC155" s="54"/>
      <c r="BD155" s="1">
        <f>IFERROR(__xludf.DUMMYFUNCTION("""COMPUTED_VALUE"""),0.0)</f>
        <v>0</v>
      </c>
      <c r="BE155" s="1">
        <f>IFERROR(__xludf.DUMMYFUNCTION("""COMPUTED_VALUE"""),4.59375)</f>
        <v>4.59375</v>
      </c>
      <c r="BF155" s="1">
        <f>IFERROR(__xludf.DUMMYFUNCTION("""COMPUTED_VALUE"""),5.0225)</f>
        <v>5.0225</v>
      </c>
      <c r="BG155" s="1">
        <f>IFERROR(__xludf.DUMMYFUNCTION("""COMPUTED_VALUE"""),6.95125)</f>
        <v>6.95125</v>
      </c>
      <c r="BH155" s="1">
        <f>IFERROR(__xludf.DUMMYFUNCTION("""COMPUTED_VALUE"""),13.709999999999999)</f>
        <v>13.71</v>
      </c>
      <c r="BI155" s="1">
        <f>IFERROR(__xludf.DUMMYFUNCTION("""COMPUTED_VALUE"""),1.1949999999999998)</f>
        <v>1.195</v>
      </c>
      <c r="BJ155" s="1">
        <f>IFERROR(__xludf.DUMMYFUNCTION("""COMPUTED_VALUE"""),0.0)</f>
        <v>0</v>
      </c>
      <c r="BK155" s="1">
        <f>IFERROR(__xludf.DUMMYFUNCTION("""COMPUTED_VALUE"""),0.0)</f>
        <v>0</v>
      </c>
      <c r="BL155" s="1">
        <f>IFERROR(__xludf.DUMMYFUNCTION("""COMPUTED_VALUE"""),0.0)</f>
        <v>0</v>
      </c>
      <c r="BM155" s="1">
        <f>IFERROR(__xludf.DUMMYFUNCTION("""COMPUTED_VALUE"""),0.0)</f>
        <v>0</v>
      </c>
      <c r="BO155" s="52">
        <f t="shared" si="2"/>
        <v>0</v>
      </c>
      <c r="BP155" s="1">
        <f t="shared" si="3"/>
        <v>0</v>
      </c>
      <c r="BQ155" s="1">
        <f t="shared" si="4"/>
        <v>14</v>
      </c>
      <c r="BR155" s="54">
        <f t="shared" si="5"/>
        <v>14</v>
      </c>
      <c r="BS155" s="1">
        <f>IFS(N155="W", 'Round Bonuses'!$C$13, N155="X", 'Round Bonuses'!$C$12, M155="X", 'Round Bonuses'!$C$11, L155="X", 'Round Bonuses'!$C$10, K155="X", 'Round Bonuses'!$C$9, J155="X", 'Round Bonuses'!$C$8, I155="X", 'Round Bonuses'!$C$7, H155="X", 'Round Bonuses'!$C$6, G155="X", 'Round Bonuses'!$C$5, F155="X", 'Round Bonuses'!$C$4, E155="X", 'Round Bonuses'!$C$3, D155="X", 'Round Bonuses'!$C$3, TRUE, 0)</f>
        <v>0</v>
      </c>
      <c r="BT155" s="1">
        <f>IF(not(counta(D155:J155)), IFS(AI155="W", 'Round Bonuses'!$F$14, AI155="X", 'Round Bonuses'!$F$13, AH155="X", 'Round Bonuses'!$F$12, AG155="X", 'Round Bonuses'!$F$11, AF155="X", 'Round Bonuses'!$F$10, AE155="X", 'Round Bonuses'!$F$9, AD155="X", 'Round Bonuses'!$F$8, AC155="X", 'Round Bonuses'!$F$7, AB155="X", 'Round Bonuses'!$F$6, TRUE, 0), IF(AA155="X",'Round Bonuses'!$E$7, 0) +IF(AB155="X", 'Round Bonuses'!$E$6, 0)+if(AC155="X",'Round Bonuses'!$E$7, 0)+IF(AD155="X", 'Round Bonuses'!$E$8, 0)+IFS(AI155="W", 'Round Bonuses'!$G$14, AI155="X", 'Round Bonuses'!$G$13, AH155="X", 'Round Bonuses'!$G$12, AG155="X", 'Round Bonuses'!$G$11, AF155="X", 'Round Bonuses'!$G$10, AE155="X", 'Round Bonuses'!$G$9, TRUE, 0))</f>
        <v>0</v>
      </c>
      <c r="BU155" s="1">
        <f>IF(AND(not(counta(D155:I155)),not(counta(AB155:AD155))), IFS(BC155="W", 'Round Bonuses'!$J$14, BC155="X", 'Round Bonuses'!$J$13, BB155="X", 'Round Bonuses'!$J$12, BA155="X", 'Round Bonuses'!$J$11, AZ155="X", 'Round Bonuses'!$J$10, AY155="X", 'Round Bonuses'!$J$9, AX155="X", 'Round Bonuses'!$J$8, AW155="X", 'Round Bonuses'!$J$7, AV155="X", 'Round Bonuses'!$J$6, AU155="X", 'Round Bonuses'!$J$5, AT155="X", 'Round Bonuses'!$J$4, TRUE, 0), SWITCH(AS155, "P", 'Round Bonuses'!$I$4,"B", 'Round Bonuses'!$I$5, 0) +IF(AU155="X", 'Round Bonuses'!$I$5, 0)+IF(AV155="X", 'Round Bonuses'!$I$6, 0)+IF(AW155="X", 'Round Bonuses'!$I$7, 0)+IF(AX155="X", 'Round Bonuses'!$I$8, 0)+IFS(BC155="W", 'Round Bonuses'!$K$14, BC155="X", 'Round Bonuses'!$K$13, BB155="X", 'Round Bonuses'!$K$12, BA155="X", 'Round Bonuses'!$K$11, AZ155="X", 'Round Bonuses'!$K$10, AY155="X", 'Round Bonuses'!$K$9, TRUE, 0))</f>
        <v>3.2</v>
      </c>
      <c r="BV155" s="54">
        <f t="shared" si="6"/>
        <v>3.2</v>
      </c>
      <c r="BW155" s="1">
        <f t="shared" si="7"/>
        <v>31.4725</v>
      </c>
      <c r="BX155" s="57">
        <f t="shared" si="8"/>
        <v>5.448035714</v>
      </c>
      <c r="BZ155" s="58" t="str">
        <f t="shared" si="9"/>
        <v>Qarabağ</v>
      </c>
      <c r="CA155" s="1" t="str">
        <f t="shared" si="10"/>
        <v>Azerbaijan</v>
      </c>
      <c r="CB155" s="1">
        <f t="shared" si="11"/>
        <v>5.448035714</v>
      </c>
      <c r="CC155" s="1">
        <f t="shared" si="12"/>
        <v>14</v>
      </c>
      <c r="CD155" s="1" t="s">
        <v>531</v>
      </c>
      <c r="CE155" s="1" t="s">
        <v>200</v>
      </c>
      <c r="CF155" s="49">
        <v>2.0240625</v>
      </c>
      <c r="CG155" s="1">
        <v>4.0</v>
      </c>
      <c r="CH155" s="1">
        <f t="shared" si="16"/>
        <v>153</v>
      </c>
      <c r="CI155" s="1" t="str">
        <f t="shared" si="13"/>
        <v>Sūduva</v>
      </c>
      <c r="CJ155" s="49">
        <f t="shared" ref="CJ155:CK155" si="167">CF155</f>
        <v>2.0240625</v>
      </c>
      <c r="CK155" s="1">
        <f t="shared" si="167"/>
        <v>4</v>
      </c>
      <c r="CO155" s="1" t="str">
        <f t="shared" si="15"/>
        <v>Lithuania</v>
      </c>
    </row>
    <row r="156">
      <c r="A156" s="1" t="str">
        <f>'Strength Coefficients'!AJ155</f>
        <v>Racing Luxembourg</v>
      </c>
      <c r="B156" s="1">
        <f>'Strength Coefficients'!AK155</f>
        <v>0.63</v>
      </c>
      <c r="C156" s="1" t="str">
        <f>'Strength Coefficients'!AL155</f>
        <v>Luxembourg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52">
        <f>IFERROR(__xludf.DUMMYFUNCTION("""COMPUTED_VALUE"""),0.0)</f>
        <v>0</v>
      </c>
      <c r="P156" s="1">
        <f>IFERROR(__xludf.DUMMYFUNCTION("""COMPUTED_VALUE"""),0.0)</f>
        <v>0</v>
      </c>
      <c r="Q156" s="1">
        <f>IFERROR(__xludf.DUMMYFUNCTION("""COMPUTED_VALUE"""),0.0)</f>
        <v>0</v>
      </c>
      <c r="R156" s="1">
        <f>IFERROR(__xludf.DUMMYFUNCTION("""COMPUTED_VALUE"""),0.0)</f>
        <v>0</v>
      </c>
      <c r="S156" s="1">
        <f>IFERROR(__xludf.DUMMYFUNCTION("""COMPUTED_VALUE"""),0.0)</f>
        <v>0</v>
      </c>
      <c r="T156" s="1">
        <f>IFERROR(__xludf.DUMMYFUNCTION("""COMPUTED_VALUE"""),0.0)</f>
        <v>0</v>
      </c>
      <c r="U156" s="1">
        <f>IFERROR(__xludf.DUMMYFUNCTION("""COMPUTED_VALUE"""),0.0)</f>
        <v>0</v>
      </c>
      <c r="V156" s="1">
        <f>IFERROR(__xludf.DUMMYFUNCTION("""COMPUTED_VALUE"""),0.0)</f>
        <v>0</v>
      </c>
      <c r="W156" s="1">
        <f>IFERROR(__xludf.DUMMYFUNCTION("""COMPUTED_VALUE"""),0.0)</f>
        <v>0</v>
      </c>
      <c r="X156" s="1">
        <f>IFERROR(__xludf.DUMMYFUNCTION("""COMPUTED_VALUE"""),0.0)</f>
        <v>0</v>
      </c>
      <c r="Y156" s="1">
        <f>IFERROR(__xludf.DUMMYFUNCTION("""COMPUTED_VALUE"""),0.0)</f>
        <v>0</v>
      </c>
      <c r="AA156" s="50"/>
      <c r="AB156" s="1"/>
      <c r="AC156" s="1"/>
      <c r="AD156" s="1"/>
      <c r="AE156" s="1"/>
      <c r="AF156" s="1"/>
      <c r="AG156" s="1"/>
      <c r="AH156" s="1"/>
      <c r="AI156" s="54"/>
      <c r="AJ156" s="1">
        <f>IFERROR(__xludf.DUMMYFUNCTION("""COMPUTED_VALUE"""),0.0)</f>
        <v>0</v>
      </c>
      <c r="AK156" s="1">
        <f>IFERROR(__xludf.DUMMYFUNCTION("""COMPUTED_VALUE"""),0.0)</f>
        <v>0</v>
      </c>
      <c r="AL156" s="1">
        <f>IFERROR(__xludf.DUMMYFUNCTION("""COMPUTED_VALUE"""),0.0)</f>
        <v>0</v>
      </c>
      <c r="AM156" s="1">
        <f>IFERROR(__xludf.DUMMYFUNCTION("""COMPUTED_VALUE"""),0.0)</f>
        <v>0</v>
      </c>
      <c r="AN156" s="1">
        <f>IFERROR(__xludf.DUMMYFUNCTION("""COMPUTED_VALUE"""),0.0)</f>
        <v>0</v>
      </c>
      <c r="AO156" s="1">
        <f>IFERROR(__xludf.DUMMYFUNCTION("""COMPUTED_VALUE"""),0.0)</f>
        <v>0</v>
      </c>
      <c r="AP156" s="1">
        <f>IFERROR(__xludf.DUMMYFUNCTION("""COMPUTED_VALUE"""),0.0)</f>
        <v>0</v>
      </c>
      <c r="AQ156" s="1">
        <f>IFERROR(__xludf.DUMMYFUNCTION("""COMPUTED_VALUE"""),0.0)</f>
        <v>0</v>
      </c>
      <c r="AT156" s="1" t="str">
        <f>IFERROR(__xludf.DUMMYFUNCTION("""COMPUTED_VALUE"""),"X")</f>
        <v>X</v>
      </c>
      <c r="AU156" s="1"/>
      <c r="AV156" s="1"/>
      <c r="AW156" s="1"/>
      <c r="AX156" s="1"/>
      <c r="AY156" s="1"/>
      <c r="AZ156" s="1"/>
      <c r="BA156" s="1"/>
      <c r="BB156" s="1"/>
      <c r="BC156" s="54"/>
      <c r="BD156" s="1">
        <f>IFERROR(__xludf.DUMMYFUNCTION("""COMPUTED_VALUE"""),0.645)</f>
        <v>0.645</v>
      </c>
      <c r="BE156" s="1">
        <f>IFERROR(__xludf.DUMMYFUNCTION("""COMPUTED_VALUE"""),0.0)</f>
        <v>0</v>
      </c>
      <c r="BF156" s="1">
        <f>IFERROR(__xludf.DUMMYFUNCTION("""COMPUTED_VALUE"""),0.0)</f>
        <v>0</v>
      </c>
      <c r="BG156" s="1">
        <f>IFERROR(__xludf.DUMMYFUNCTION("""COMPUTED_VALUE"""),0.0)</f>
        <v>0</v>
      </c>
      <c r="BH156" s="1">
        <f>IFERROR(__xludf.DUMMYFUNCTION("""COMPUTED_VALUE"""),0.0)</f>
        <v>0</v>
      </c>
      <c r="BI156" s="1">
        <f>IFERROR(__xludf.DUMMYFUNCTION("""COMPUTED_VALUE"""),0.0)</f>
        <v>0</v>
      </c>
      <c r="BJ156" s="1">
        <f>IFERROR(__xludf.DUMMYFUNCTION("""COMPUTED_VALUE"""),0.0)</f>
        <v>0</v>
      </c>
      <c r="BK156" s="1">
        <f>IFERROR(__xludf.DUMMYFUNCTION("""COMPUTED_VALUE"""),0.0)</f>
        <v>0</v>
      </c>
      <c r="BL156" s="1">
        <f>IFERROR(__xludf.DUMMYFUNCTION("""COMPUTED_VALUE"""),0.0)</f>
        <v>0</v>
      </c>
      <c r="BM156" s="1">
        <f>IFERROR(__xludf.DUMMYFUNCTION("""COMPUTED_VALUE"""),0.0)</f>
        <v>0</v>
      </c>
      <c r="BO156" s="52">
        <f t="shared" si="2"/>
        <v>0</v>
      </c>
      <c r="BP156" s="1">
        <f t="shared" si="3"/>
        <v>0</v>
      </c>
      <c r="BQ156" s="1">
        <f t="shared" si="4"/>
        <v>2</v>
      </c>
      <c r="BR156" s="54">
        <f t="shared" si="5"/>
        <v>2</v>
      </c>
      <c r="BS156" s="1">
        <f>IFS(N156="W", 'Round Bonuses'!$C$13, N156="X", 'Round Bonuses'!$C$12, M156="X", 'Round Bonuses'!$C$11, L156="X", 'Round Bonuses'!$C$10, K156="X", 'Round Bonuses'!$C$9, J156="X", 'Round Bonuses'!$C$8, I156="X", 'Round Bonuses'!$C$7, H156="X", 'Round Bonuses'!$C$6, G156="X", 'Round Bonuses'!$C$5, F156="X", 'Round Bonuses'!$C$4, E156="X", 'Round Bonuses'!$C$3, D156="X", 'Round Bonuses'!$C$3, TRUE, 0)</f>
        <v>0</v>
      </c>
      <c r="BT156" s="1">
        <f>IF(not(counta(D156:J156)), IFS(AI156="W", 'Round Bonuses'!$F$14, AI156="X", 'Round Bonuses'!$F$13, AH156="X", 'Round Bonuses'!$F$12, AG156="X", 'Round Bonuses'!$F$11, AF156="X", 'Round Bonuses'!$F$10, AE156="X", 'Round Bonuses'!$F$9, AD156="X", 'Round Bonuses'!$F$8, AC156="X", 'Round Bonuses'!$F$7, AB156="X", 'Round Bonuses'!$F$6, TRUE, 0), IF(AA156="X",'Round Bonuses'!$E$7, 0) +IF(AB156="X", 'Round Bonuses'!$E$6, 0)+if(AC156="X",'Round Bonuses'!$E$7, 0)+IF(AD156="X", 'Round Bonuses'!$E$8, 0)+IFS(AI156="W", 'Round Bonuses'!$G$14, AI156="X", 'Round Bonuses'!$G$13, AH156="X", 'Round Bonuses'!$G$12, AG156="X", 'Round Bonuses'!$G$11, AF156="X", 'Round Bonuses'!$G$10, AE156="X", 'Round Bonuses'!$G$9, TRUE, 0))</f>
        <v>0</v>
      </c>
      <c r="BU156" s="1">
        <f>IF(AND(not(counta(D156:I156)),not(counta(AB156:AD156))), IFS(BC156="W", 'Round Bonuses'!$J$14, BC156="X", 'Round Bonuses'!$J$13, BB156="X", 'Round Bonuses'!$J$12, BA156="X", 'Round Bonuses'!$J$11, AZ156="X", 'Round Bonuses'!$J$10, AY156="X", 'Round Bonuses'!$J$9, AX156="X", 'Round Bonuses'!$J$8, AW156="X", 'Round Bonuses'!$J$7, AV156="X", 'Round Bonuses'!$J$6, AU156="X", 'Round Bonuses'!$J$5, AT156="X", 'Round Bonuses'!$J$4, TRUE, 0), SWITCH(AS156, "P", 'Round Bonuses'!$I$4,"B", 'Round Bonuses'!$I$5, 0) +IF(AU156="X", 'Round Bonuses'!$I$5, 0)+IF(AV156="X", 'Round Bonuses'!$I$6, 0)+IF(AW156="X", 'Round Bonuses'!$I$7, 0)+IF(AX156="X", 'Round Bonuses'!$I$8, 0)+IFS(BC156="W", 'Round Bonuses'!$K$14, BC156="X", 'Round Bonuses'!$K$13, BB156="X", 'Round Bonuses'!$K$12, BA156="X", 'Round Bonuses'!$K$11, AZ156="X", 'Round Bonuses'!$K$10, AY156="X", 'Round Bonuses'!$K$9, TRUE, 0))</f>
        <v>0.2</v>
      </c>
      <c r="BV156" s="54">
        <f t="shared" si="6"/>
        <v>0.2</v>
      </c>
      <c r="BW156" s="1">
        <f t="shared" si="7"/>
        <v>0.645</v>
      </c>
      <c r="BX156" s="57">
        <f t="shared" si="8"/>
        <v>0.5225</v>
      </c>
      <c r="BZ156" s="58" t="str">
        <f t="shared" si="9"/>
        <v>Racing Luxembourg</v>
      </c>
      <c r="CA156" s="1" t="str">
        <f t="shared" si="10"/>
        <v>Luxembourg</v>
      </c>
      <c r="CB156" s="1">
        <f t="shared" si="11"/>
        <v>0.5225</v>
      </c>
      <c r="CC156" s="1">
        <f t="shared" si="12"/>
        <v>2</v>
      </c>
      <c r="CD156" s="1" t="s">
        <v>518</v>
      </c>
      <c r="CE156" s="1" t="s">
        <v>106</v>
      </c>
      <c r="CF156" s="49">
        <v>2.0184375</v>
      </c>
      <c r="CG156" s="1">
        <v>4.0</v>
      </c>
      <c r="CH156" s="1">
        <f t="shared" si="16"/>
        <v>154</v>
      </c>
      <c r="CI156" s="1" t="str">
        <f t="shared" si="13"/>
        <v>Tobol</v>
      </c>
      <c r="CJ156" s="49">
        <f t="shared" ref="CJ156:CK156" si="168">CF156</f>
        <v>2.0184375</v>
      </c>
      <c r="CK156" s="1">
        <f t="shared" si="168"/>
        <v>4</v>
      </c>
      <c r="CO156" s="1" t="str">
        <f t="shared" si="15"/>
        <v>Kazakhstan</v>
      </c>
    </row>
    <row r="157">
      <c r="A157" s="1" t="str">
        <f>'Strength Coefficients'!AJ156</f>
        <v>Raków Częstochowa</v>
      </c>
      <c r="B157" s="1">
        <f>'Strength Coefficients'!AK156</f>
        <v>0.69</v>
      </c>
      <c r="C157" s="1" t="str">
        <f>'Strength Coefficients'!AL156</f>
        <v>Poland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52">
        <f>IFERROR(__xludf.DUMMYFUNCTION("""COMPUTED_VALUE"""),0.0)</f>
        <v>0</v>
      </c>
      <c r="P157" s="1">
        <f>IFERROR(__xludf.DUMMYFUNCTION("""COMPUTED_VALUE"""),0.0)</f>
        <v>0</v>
      </c>
      <c r="Q157" s="1">
        <f>IFERROR(__xludf.DUMMYFUNCTION("""COMPUTED_VALUE"""),0.0)</f>
        <v>0</v>
      </c>
      <c r="R157" s="1">
        <f>IFERROR(__xludf.DUMMYFUNCTION("""COMPUTED_VALUE"""),0.0)</f>
        <v>0</v>
      </c>
      <c r="S157" s="1">
        <f>IFERROR(__xludf.DUMMYFUNCTION("""COMPUTED_VALUE"""),0.0)</f>
        <v>0</v>
      </c>
      <c r="T157" s="1">
        <f>IFERROR(__xludf.DUMMYFUNCTION("""COMPUTED_VALUE"""),0.0)</f>
        <v>0</v>
      </c>
      <c r="U157" s="1">
        <f>IFERROR(__xludf.DUMMYFUNCTION("""COMPUTED_VALUE"""),0.0)</f>
        <v>0</v>
      </c>
      <c r="V157" s="1">
        <f>IFERROR(__xludf.DUMMYFUNCTION("""COMPUTED_VALUE"""),0.0)</f>
        <v>0</v>
      </c>
      <c r="W157" s="1">
        <f>IFERROR(__xludf.DUMMYFUNCTION("""COMPUTED_VALUE"""),0.0)</f>
        <v>0</v>
      </c>
      <c r="X157" s="1">
        <f>IFERROR(__xludf.DUMMYFUNCTION("""COMPUTED_VALUE"""),0.0)</f>
        <v>0</v>
      </c>
      <c r="Y157" s="1">
        <f>IFERROR(__xludf.DUMMYFUNCTION("""COMPUTED_VALUE"""),0.0)</f>
        <v>0</v>
      </c>
      <c r="AA157" s="50"/>
      <c r="AB157" s="1"/>
      <c r="AC157" s="1"/>
      <c r="AD157" s="1"/>
      <c r="AE157" s="1"/>
      <c r="AF157" s="1"/>
      <c r="AG157" s="1"/>
      <c r="AH157" s="1"/>
      <c r="AI157" s="54"/>
      <c r="AJ157" s="1">
        <f>IFERROR(__xludf.DUMMYFUNCTION("""COMPUTED_VALUE"""),0.0)</f>
        <v>0</v>
      </c>
      <c r="AK157" s="1">
        <f>IFERROR(__xludf.DUMMYFUNCTION("""COMPUTED_VALUE"""),0.0)</f>
        <v>0</v>
      </c>
      <c r="AL157" s="1">
        <f>IFERROR(__xludf.DUMMYFUNCTION("""COMPUTED_VALUE"""),0.0)</f>
        <v>0</v>
      </c>
      <c r="AM157" s="1">
        <f>IFERROR(__xludf.DUMMYFUNCTION("""COMPUTED_VALUE"""),0.0)</f>
        <v>0</v>
      </c>
      <c r="AN157" s="1">
        <f>IFERROR(__xludf.DUMMYFUNCTION("""COMPUTED_VALUE"""),0.0)</f>
        <v>0</v>
      </c>
      <c r="AO157" s="1">
        <f>IFERROR(__xludf.DUMMYFUNCTION("""COMPUTED_VALUE"""),0.0)</f>
        <v>0</v>
      </c>
      <c r="AP157" s="1">
        <f>IFERROR(__xludf.DUMMYFUNCTION("""COMPUTED_VALUE"""),0.0)</f>
        <v>0</v>
      </c>
      <c r="AQ157" s="1">
        <f>IFERROR(__xludf.DUMMYFUNCTION("""COMPUTED_VALUE"""),0.0)</f>
        <v>0</v>
      </c>
      <c r="AT157" s="1"/>
      <c r="AU157" s="1" t="str">
        <f>IFERROR(__xludf.DUMMYFUNCTION("""COMPUTED_VALUE"""),"X")</f>
        <v>X</v>
      </c>
      <c r="AV157" s="1" t="str">
        <f>IFERROR(__xludf.DUMMYFUNCTION("""COMPUTED_VALUE"""),"X")</f>
        <v>X</v>
      </c>
      <c r="AW157" s="1" t="str">
        <f>IFERROR(__xludf.DUMMYFUNCTION("""COMPUTED_VALUE"""),"X")</f>
        <v>X</v>
      </c>
      <c r="AX157" s="1"/>
      <c r="AY157" s="1"/>
      <c r="AZ157" s="1"/>
      <c r="BA157" s="1"/>
      <c r="BB157" s="1"/>
      <c r="BC157" s="54"/>
      <c r="BD157" s="1">
        <f>IFERROR(__xludf.DUMMYFUNCTION("""COMPUTED_VALUE"""),0.0)</f>
        <v>0</v>
      </c>
      <c r="BE157" s="1">
        <f>IFERROR(__xludf.DUMMYFUNCTION("""COMPUTED_VALUE"""),2.5599999999999996)</f>
        <v>2.56</v>
      </c>
      <c r="BF157" s="1">
        <f>IFERROR(__xludf.DUMMYFUNCTION("""COMPUTED_VALUE"""),5.512499999999999)</f>
        <v>5.5125</v>
      </c>
      <c r="BG157" s="1">
        <f>IFERROR(__xludf.DUMMYFUNCTION("""COMPUTED_VALUE"""),4.135)</f>
        <v>4.135</v>
      </c>
      <c r="BH157" s="1">
        <f>IFERROR(__xludf.DUMMYFUNCTION("""COMPUTED_VALUE"""),0.0)</f>
        <v>0</v>
      </c>
      <c r="BI157" s="1">
        <f>IFERROR(__xludf.DUMMYFUNCTION("""COMPUTED_VALUE"""),0.0)</f>
        <v>0</v>
      </c>
      <c r="BJ157" s="1">
        <f>IFERROR(__xludf.DUMMYFUNCTION("""COMPUTED_VALUE"""),0.0)</f>
        <v>0</v>
      </c>
      <c r="BK157" s="1">
        <f>IFERROR(__xludf.DUMMYFUNCTION("""COMPUTED_VALUE"""),0.0)</f>
        <v>0</v>
      </c>
      <c r="BL157" s="1">
        <f>IFERROR(__xludf.DUMMYFUNCTION("""COMPUTED_VALUE"""),0.0)</f>
        <v>0</v>
      </c>
      <c r="BM157" s="1">
        <f>IFERROR(__xludf.DUMMYFUNCTION("""COMPUTED_VALUE"""),0.0)</f>
        <v>0</v>
      </c>
      <c r="BO157" s="52">
        <f t="shared" si="2"/>
        <v>0</v>
      </c>
      <c r="BP157" s="1">
        <f t="shared" si="3"/>
        <v>0</v>
      </c>
      <c r="BQ157" s="1">
        <f t="shared" si="4"/>
        <v>6</v>
      </c>
      <c r="BR157" s="54">
        <f t="shared" si="5"/>
        <v>6</v>
      </c>
      <c r="BS157" s="1">
        <f>IFS(N157="W", 'Round Bonuses'!$C$13, N157="X", 'Round Bonuses'!$C$12, M157="X", 'Round Bonuses'!$C$11, L157="X", 'Round Bonuses'!$C$10, K157="X", 'Round Bonuses'!$C$9, J157="X", 'Round Bonuses'!$C$8, I157="X", 'Round Bonuses'!$C$7, H157="X", 'Round Bonuses'!$C$6, G157="X", 'Round Bonuses'!$C$5, F157="X", 'Round Bonuses'!$C$4, E157="X", 'Round Bonuses'!$C$3, D157="X", 'Round Bonuses'!$C$3, TRUE, 0)</f>
        <v>0</v>
      </c>
      <c r="BT157" s="1">
        <f>IF(not(counta(D157:J157)), IFS(AI157="W", 'Round Bonuses'!$F$14, AI157="X", 'Round Bonuses'!$F$13, AH157="X", 'Round Bonuses'!$F$12, AG157="X", 'Round Bonuses'!$F$11, AF157="X", 'Round Bonuses'!$F$10, AE157="X", 'Round Bonuses'!$F$9, AD157="X", 'Round Bonuses'!$F$8, AC157="X", 'Round Bonuses'!$F$7, AB157="X", 'Round Bonuses'!$F$6, TRUE, 0), IF(AA157="X",'Round Bonuses'!$E$7, 0) +IF(AB157="X", 'Round Bonuses'!$E$6, 0)+if(AC157="X",'Round Bonuses'!$E$7, 0)+IF(AD157="X", 'Round Bonuses'!$E$8, 0)+IFS(AI157="W", 'Round Bonuses'!$G$14, AI157="X", 'Round Bonuses'!$G$13, AH157="X", 'Round Bonuses'!$G$12, AG157="X", 'Round Bonuses'!$G$11, AF157="X", 'Round Bonuses'!$G$10, AE157="X", 'Round Bonuses'!$G$9, TRUE, 0))</f>
        <v>0</v>
      </c>
      <c r="BU157" s="1">
        <f>IF(AND(not(counta(D157:I157)),not(counta(AB157:AD157))), IFS(BC157="W", 'Round Bonuses'!$J$14, BC157="X", 'Round Bonuses'!$J$13, BB157="X", 'Round Bonuses'!$J$12, BA157="X", 'Round Bonuses'!$J$11, AZ157="X", 'Round Bonuses'!$J$10, AY157="X", 'Round Bonuses'!$J$9, AX157="X", 'Round Bonuses'!$J$8, AW157="X", 'Round Bonuses'!$J$7, AV157="X", 'Round Bonuses'!$J$6, AU157="X", 'Round Bonuses'!$J$5, AT157="X", 'Round Bonuses'!$J$4, TRUE, 0), SWITCH(AS157, "P", 'Round Bonuses'!$I$4,"B", 'Round Bonuses'!$I$5, 0) +IF(AU157="X", 'Round Bonuses'!$I$5, 0)+IF(AV157="X", 'Round Bonuses'!$I$6, 0)+IF(AW157="X", 'Round Bonuses'!$I$7, 0)+IF(AX157="X", 'Round Bonuses'!$I$8, 0)+IFS(BC157="W", 'Round Bonuses'!$K$14, BC157="X", 'Round Bonuses'!$K$13, BB157="X", 'Round Bonuses'!$K$12, BA157="X", 'Round Bonuses'!$K$11, AZ157="X", 'Round Bonuses'!$K$10, AY157="X", 'Round Bonuses'!$K$9, TRUE, 0))</f>
        <v>1.2</v>
      </c>
      <c r="BV157" s="54">
        <f t="shared" si="6"/>
        <v>1.2</v>
      </c>
      <c r="BW157" s="1">
        <f t="shared" si="7"/>
        <v>12.2075</v>
      </c>
      <c r="BX157" s="57">
        <f t="shared" si="8"/>
        <v>3.234583333</v>
      </c>
      <c r="BZ157" s="58" t="str">
        <f t="shared" si="9"/>
        <v>Raków Częstochowa</v>
      </c>
      <c r="CA157" s="1" t="str">
        <f t="shared" si="10"/>
        <v>Poland</v>
      </c>
      <c r="CB157" s="1">
        <f t="shared" si="11"/>
        <v>3.234583333</v>
      </c>
      <c r="CC157" s="1">
        <f t="shared" si="12"/>
        <v>6</v>
      </c>
      <c r="CD157" s="1" t="s">
        <v>280</v>
      </c>
      <c r="CE157" s="1" t="s">
        <v>188</v>
      </c>
      <c r="CF157" s="49">
        <v>2.00375</v>
      </c>
      <c r="CG157" s="1">
        <v>4.0</v>
      </c>
      <c r="CH157" s="1">
        <f t="shared" si="16"/>
        <v>155</v>
      </c>
      <c r="CI157" s="1" t="str">
        <f t="shared" si="13"/>
        <v>Drita</v>
      </c>
      <c r="CJ157" s="49">
        <f t="shared" ref="CJ157:CK157" si="169">CF157</f>
        <v>2.00375</v>
      </c>
      <c r="CK157" s="1">
        <f t="shared" si="169"/>
        <v>4</v>
      </c>
      <c r="CO157" s="1" t="str">
        <f t="shared" si="15"/>
        <v>Kosovo</v>
      </c>
    </row>
    <row r="158">
      <c r="A158" s="1" t="str">
        <f>'Strength Coefficients'!AJ157</f>
        <v>Randers</v>
      </c>
      <c r="B158" s="1">
        <f>'Strength Coefficients'!AK157</f>
        <v>0.84</v>
      </c>
      <c r="C158" s="1" t="str">
        <f>'Strength Coefficients'!AL157</f>
        <v>Denmark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52">
        <f>IFERROR(__xludf.DUMMYFUNCTION("""COMPUTED_VALUE"""),0.0)</f>
        <v>0</v>
      </c>
      <c r="P158" s="1">
        <f>IFERROR(__xludf.DUMMYFUNCTION("""COMPUTED_VALUE"""),0.0)</f>
        <v>0</v>
      </c>
      <c r="Q158" s="1">
        <f>IFERROR(__xludf.DUMMYFUNCTION("""COMPUTED_VALUE"""),0.0)</f>
        <v>0</v>
      </c>
      <c r="R158" s="1">
        <f>IFERROR(__xludf.DUMMYFUNCTION("""COMPUTED_VALUE"""),0.0)</f>
        <v>0</v>
      </c>
      <c r="S158" s="1">
        <f>IFERROR(__xludf.DUMMYFUNCTION("""COMPUTED_VALUE"""),0.0)</f>
        <v>0</v>
      </c>
      <c r="T158" s="1">
        <f>IFERROR(__xludf.DUMMYFUNCTION("""COMPUTED_VALUE"""),0.0)</f>
        <v>0</v>
      </c>
      <c r="U158" s="1">
        <f>IFERROR(__xludf.DUMMYFUNCTION("""COMPUTED_VALUE"""),0.0)</f>
        <v>0</v>
      </c>
      <c r="V158" s="1">
        <f>IFERROR(__xludf.DUMMYFUNCTION("""COMPUTED_VALUE"""),0.0)</f>
        <v>0</v>
      </c>
      <c r="W158" s="1">
        <f>IFERROR(__xludf.DUMMYFUNCTION("""COMPUTED_VALUE"""),0.0)</f>
        <v>0</v>
      </c>
      <c r="X158" s="1">
        <f>IFERROR(__xludf.DUMMYFUNCTION("""COMPUTED_VALUE"""),0.0)</f>
        <v>0</v>
      </c>
      <c r="Y158" s="1">
        <f>IFERROR(__xludf.DUMMYFUNCTION("""COMPUTED_VALUE"""),0.0)</f>
        <v>0</v>
      </c>
      <c r="AA158" s="50"/>
      <c r="AB158" s="1"/>
      <c r="AC158" s="1" t="str">
        <f>IFERROR(__xludf.DUMMYFUNCTION("""COMPUTED_VALUE"""),"X")</f>
        <v>X</v>
      </c>
      <c r="AD158" s="1"/>
      <c r="AE158" s="1"/>
      <c r="AF158" s="1"/>
      <c r="AG158" s="1"/>
      <c r="AH158" s="1"/>
      <c r="AI158" s="54"/>
      <c r="AJ158" s="1">
        <f>IFERROR(__xludf.DUMMYFUNCTION("""COMPUTED_VALUE"""),0.0)</f>
        <v>0</v>
      </c>
      <c r="AK158" s="1">
        <f>IFERROR(__xludf.DUMMYFUNCTION("""COMPUTED_VALUE"""),2.515)</f>
        <v>2.515</v>
      </c>
      <c r="AL158" s="1">
        <f>IFERROR(__xludf.DUMMYFUNCTION("""COMPUTED_VALUE"""),0.0)</f>
        <v>0</v>
      </c>
      <c r="AM158" s="1">
        <f>IFERROR(__xludf.DUMMYFUNCTION("""COMPUTED_VALUE"""),0.0)</f>
        <v>0</v>
      </c>
      <c r="AN158" s="1">
        <f>IFERROR(__xludf.DUMMYFUNCTION("""COMPUTED_VALUE"""),0.0)</f>
        <v>0</v>
      </c>
      <c r="AO158" s="1">
        <f>IFERROR(__xludf.DUMMYFUNCTION("""COMPUTED_VALUE"""),0.0)</f>
        <v>0</v>
      </c>
      <c r="AP158" s="1">
        <f>IFERROR(__xludf.DUMMYFUNCTION("""COMPUTED_VALUE"""),0.0)</f>
        <v>0</v>
      </c>
      <c r="AQ158" s="1">
        <f>IFERROR(__xludf.DUMMYFUNCTION("""COMPUTED_VALUE"""),0.0)</f>
        <v>0</v>
      </c>
      <c r="AT158" s="1"/>
      <c r="AU158" s="1"/>
      <c r="AV158" s="1"/>
      <c r="AW158" s="1"/>
      <c r="AX158" s="1" t="str">
        <f>IFERROR(__xludf.DUMMYFUNCTION("""COMPUTED_VALUE"""),"X")</f>
        <v>X</v>
      </c>
      <c r="AY158" s="1" t="str">
        <f>IFERROR(__xludf.DUMMYFUNCTION("""COMPUTED_VALUE"""),"X")</f>
        <v>X</v>
      </c>
      <c r="AZ158" s="1"/>
      <c r="BA158" s="1"/>
      <c r="BB158" s="1"/>
      <c r="BC158" s="54"/>
      <c r="BD158" s="1">
        <f>IFERROR(__xludf.DUMMYFUNCTION("""COMPUTED_VALUE"""),0.0)</f>
        <v>0</v>
      </c>
      <c r="BE158" s="1">
        <f>IFERROR(__xludf.DUMMYFUNCTION("""COMPUTED_VALUE"""),0.0)</f>
        <v>0</v>
      </c>
      <c r="BF158" s="1">
        <f>IFERROR(__xludf.DUMMYFUNCTION("""COMPUTED_VALUE"""),0.0)</f>
        <v>0</v>
      </c>
      <c r="BG158" s="1">
        <f>IFERROR(__xludf.DUMMYFUNCTION("""COMPUTED_VALUE"""),0.0)</f>
        <v>0</v>
      </c>
      <c r="BH158" s="1">
        <f>IFERROR(__xludf.DUMMYFUNCTION("""COMPUTED_VALUE"""),10.245)</f>
        <v>10.245</v>
      </c>
      <c r="BI158" s="1">
        <f>IFERROR(__xludf.DUMMYFUNCTION("""COMPUTED_VALUE"""),1.2349999999999999)</f>
        <v>1.235</v>
      </c>
      <c r="BJ158" s="1">
        <f>IFERROR(__xludf.DUMMYFUNCTION("""COMPUTED_VALUE"""),0.0)</f>
        <v>0</v>
      </c>
      <c r="BK158" s="1">
        <f>IFERROR(__xludf.DUMMYFUNCTION("""COMPUTED_VALUE"""),0.0)</f>
        <v>0</v>
      </c>
      <c r="BL158" s="1">
        <f>IFERROR(__xludf.DUMMYFUNCTION("""COMPUTED_VALUE"""),0.0)</f>
        <v>0</v>
      </c>
      <c r="BM158" s="1">
        <f>IFERROR(__xludf.DUMMYFUNCTION("""COMPUTED_VALUE"""),0.0)</f>
        <v>0</v>
      </c>
      <c r="BO158" s="52">
        <f t="shared" si="2"/>
        <v>0</v>
      </c>
      <c r="BP158" s="1">
        <f t="shared" si="3"/>
        <v>2</v>
      </c>
      <c r="BQ158" s="1">
        <f t="shared" si="4"/>
        <v>8</v>
      </c>
      <c r="BR158" s="54">
        <f t="shared" si="5"/>
        <v>10</v>
      </c>
      <c r="BS158" s="1">
        <f>IFS(N158="W", 'Round Bonuses'!$C$13, N158="X", 'Round Bonuses'!$C$12, M158="X", 'Round Bonuses'!$C$11, L158="X", 'Round Bonuses'!$C$10, K158="X", 'Round Bonuses'!$C$9, J158="X", 'Round Bonuses'!$C$8, I158="X", 'Round Bonuses'!$C$7, H158="X", 'Round Bonuses'!$C$6, G158="X", 'Round Bonuses'!$C$5, F158="X", 'Round Bonuses'!$C$4, E158="X", 'Round Bonuses'!$C$3, D158="X", 'Round Bonuses'!$C$3, TRUE, 0)</f>
        <v>0</v>
      </c>
      <c r="BT158" s="1">
        <f>IF(not(counta(D158:J158)), IFS(AI158="W", 'Round Bonuses'!$F$14, AI158="X", 'Round Bonuses'!$F$13, AH158="X", 'Round Bonuses'!$F$12, AG158="X", 'Round Bonuses'!$F$11, AF158="X", 'Round Bonuses'!$F$10, AE158="X", 'Round Bonuses'!$F$9, AD158="X", 'Round Bonuses'!$F$8, AC158="X", 'Round Bonuses'!$F$7, AB158="X", 'Round Bonuses'!$F$6, TRUE, 0), IF(AA158="X",'Round Bonuses'!$E$7, 0) +IF(AB158="X", 'Round Bonuses'!$E$6, 0)+if(AC158="X",'Round Bonuses'!$E$7, 0)+IF(AD158="X", 'Round Bonuses'!$E$8, 0)+IFS(AI158="W", 'Round Bonuses'!$G$14, AI158="X", 'Round Bonuses'!$G$13, AH158="X", 'Round Bonuses'!$G$12, AG158="X", 'Round Bonuses'!$G$11, AF158="X", 'Round Bonuses'!$G$10, AE158="X", 'Round Bonuses'!$G$9, TRUE, 0))</f>
        <v>1.8</v>
      </c>
      <c r="BU158" s="1">
        <f>IF(AND(not(counta(D158:I158)),not(counta(AB158:AD158))), IFS(BC158="W", 'Round Bonuses'!$J$14, BC158="X", 'Round Bonuses'!$J$13, BB158="X", 'Round Bonuses'!$J$12, BA158="X", 'Round Bonuses'!$J$11, AZ158="X", 'Round Bonuses'!$J$10, AY158="X", 'Round Bonuses'!$J$9, AX158="X", 'Round Bonuses'!$J$8, AW158="X", 'Round Bonuses'!$J$7, AV158="X", 'Round Bonuses'!$J$6, AU158="X", 'Round Bonuses'!$J$5, AT158="X", 'Round Bonuses'!$J$4, TRUE, 0), SWITCH(AS158, "P", 'Round Bonuses'!$I$4,"B", 'Round Bonuses'!$I$5, 0) +IF(AU158="X", 'Round Bonuses'!$I$5, 0)+IF(AV158="X", 'Round Bonuses'!$I$6, 0)+IF(AW158="X", 'Round Bonuses'!$I$7, 0)+IF(AX158="X", 'Round Bonuses'!$I$8, 0)+IFS(BC158="W", 'Round Bonuses'!$K$14, BC158="X", 'Round Bonuses'!$K$13, BB158="X", 'Round Bonuses'!$K$12, BA158="X", 'Round Bonuses'!$K$11, AZ158="X", 'Round Bonuses'!$K$10, AY158="X", 'Round Bonuses'!$K$9, TRUE, 0))</f>
        <v>2</v>
      </c>
      <c r="BV158" s="54">
        <f t="shared" si="6"/>
        <v>3.8</v>
      </c>
      <c r="BW158" s="1">
        <f t="shared" si="7"/>
        <v>13.995</v>
      </c>
      <c r="BX158" s="57">
        <f t="shared" si="8"/>
        <v>5.1995</v>
      </c>
      <c r="BZ158" s="58" t="str">
        <f t="shared" si="9"/>
        <v>Randers</v>
      </c>
      <c r="CA158" s="1" t="str">
        <f t="shared" si="10"/>
        <v>Denmark</v>
      </c>
      <c r="CB158" s="1">
        <f t="shared" si="11"/>
        <v>5.1995</v>
      </c>
      <c r="CC158" s="1">
        <f t="shared" si="12"/>
        <v>10</v>
      </c>
      <c r="CD158" s="1" t="s">
        <v>519</v>
      </c>
      <c r="CE158" s="1" t="s">
        <v>218</v>
      </c>
      <c r="CF158" s="49">
        <v>1.9700000000000002</v>
      </c>
      <c r="CG158" s="1">
        <v>4.0</v>
      </c>
      <c r="CH158" s="1">
        <f t="shared" si="16"/>
        <v>156</v>
      </c>
      <c r="CI158" s="1" t="str">
        <f t="shared" si="13"/>
        <v>Maribor</v>
      </c>
      <c r="CJ158" s="49">
        <f t="shared" ref="CJ158:CK158" si="170">CF158</f>
        <v>1.97</v>
      </c>
      <c r="CK158" s="1">
        <f t="shared" si="170"/>
        <v>4</v>
      </c>
      <c r="CO158" s="1" t="str">
        <f t="shared" si="15"/>
        <v>Slovenia</v>
      </c>
    </row>
    <row r="159">
      <c r="A159" s="1" t="str">
        <f>'Strength Coefficients'!AJ158</f>
        <v>Rangers</v>
      </c>
      <c r="B159" s="1">
        <f>'Strength Coefficients'!AK158</f>
        <v>0.86</v>
      </c>
      <c r="C159" s="1" t="str">
        <f>'Strength Coefficients'!AL158</f>
        <v>Scotland</v>
      </c>
      <c r="D159" s="1"/>
      <c r="E159" s="1"/>
      <c r="F159" s="1"/>
      <c r="G159" s="1"/>
      <c r="H159" s="1" t="str">
        <f>IFERROR(__xludf.DUMMYFUNCTION("""COMPUTED_VALUE"""),"X")</f>
        <v>X</v>
      </c>
      <c r="I159" s="1"/>
      <c r="J159" s="1"/>
      <c r="K159" s="1"/>
      <c r="L159" s="1"/>
      <c r="M159" s="1"/>
      <c r="N159" s="1"/>
      <c r="O159" s="52">
        <f>IFERROR(__xludf.DUMMYFUNCTION("""COMPUTED_VALUE"""),0.0)</f>
        <v>0</v>
      </c>
      <c r="P159" s="1">
        <f>IFERROR(__xludf.DUMMYFUNCTION("""COMPUTED_VALUE"""),0.0)</f>
        <v>0</v>
      </c>
      <c r="Q159" s="1">
        <f>IFERROR(__xludf.DUMMYFUNCTION("""COMPUTED_VALUE"""),0.0)</f>
        <v>0</v>
      </c>
      <c r="R159" s="1">
        <f>IFERROR(__xludf.DUMMYFUNCTION("""COMPUTED_VALUE"""),0.0)</f>
        <v>0</v>
      </c>
      <c r="S159" s="1">
        <f>IFERROR(__xludf.DUMMYFUNCTION("""COMPUTED_VALUE"""),1.33)</f>
        <v>1.33</v>
      </c>
      <c r="T159" s="1">
        <f>IFERROR(__xludf.DUMMYFUNCTION("""COMPUTED_VALUE"""),0.0)</f>
        <v>0</v>
      </c>
      <c r="U159" s="1">
        <f>IFERROR(__xludf.DUMMYFUNCTION("""COMPUTED_VALUE"""),0.0)</f>
        <v>0</v>
      </c>
      <c r="V159" s="1">
        <f>IFERROR(__xludf.DUMMYFUNCTION("""COMPUTED_VALUE"""),0.0)</f>
        <v>0</v>
      </c>
      <c r="W159" s="1">
        <f>IFERROR(__xludf.DUMMYFUNCTION("""COMPUTED_VALUE"""),0.0)</f>
        <v>0</v>
      </c>
      <c r="X159" s="1">
        <f>IFERROR(__xludf.DUMMYFUNCTION("""COMPUTED_VALUE"""),0.0)</f>
        <v>0</v>
      </c>
      <c r="Y159" s="1">
        <f>IFERROR(__xludf.DUMMYFUNCTION("""COMPUTED_VALUE"""),0.0)</f>
        <v>0</v>
      </c>
      <c r="AA159" s="50"/>
      <c r="AB159" s="1"/>
      <c r="AC159" s="1" t="str">
        <f>IFERROR(__xludf.DUMMYFUNCTION("""COMPUTED_VALUE"""),"X")</f>
        <v>X</v>
      </c>
      <c r="AD159" s="1" t="str">
        <f>IFERROR(__xludf.DUMMYFUNCTION("""COMPUTED_VALUE"""),"X")</f>
        <v>X</v>
      </c>
      <c r="AE159" s="1" t="str">
        <f>IFERROR(__xludf.DUMMYFUNCTION("""COMPUTED_VALUE"""),"X")</f>
        <v>X</v>
      </c>
      <c r="AF159" s="1" t="str">
        <f>IFERROR(__xludf.DUMMYFUNCTION("""COMPUTED_VALUE"""),"X")</f>
        <v>X</v>
      </c>
      <c r="AG159" s="1" t="str">
        <f>IFERROR(__xludf.DUMMYFUNCTION("""COMPUTED_VALUE"""),"X")</f>
        <v>X</v>
      </c>
      <c r="AH159" s="1" t="str">
        <f>IFERROR(__xludf.DUMMYFUNCTION("""COMPUTED_VALUE"""),"X")</f>
        <v>X</v>
      </c>
      <c r="AI159" s="54" t="str">
        <f>IFERROR(__xludf.DUMMYFUNCTION("""COMPUTED_VALUE"""),"X")</f>
        <v>X</v>
      </c>
      <c r="AJ159" s="1">
        <f>IFERROR(__xludf.DUMMYFUNCTION("""COMPUTED_VALUE"""),0.0)</f>
        <v>0</v>
      </c>
      <c r="AK159" s="1">
        <f>IFERROR(__xludf.DUMMYFUNCTION("""COMPUTED_VALUE"""),3.92)</f>
        <v>3.92</v>
      </c>
      <c r="AL159" s="1">
        <f>IFERROR(__xludf.DUMMYFUNCTION("""COMPUTED_VALUE"""),12.2325)</f>
        <v>12.2325</v>
      </c>
      <c r="AM159" s="1">
        <f>IFERROR(__xludf.DUMMYFUNCTION("""COMPUTED_VALUE"""),5.9375)</f>
        <v>5.9375</v>
      </c>
      <c r="AN159" s="1">
        <f>IFERROR(__xludf.DUMMYFUNCTION("""COMPUTED_VALUE"""),4.22875)</f>
        <v>4.22875</v>
      </c>
      <c r="AO159" s="1">
        <f>IFERROR(__xludf.DUMMYFUNCTION("""COMPUTED_VALUE"""),4.6)</f>
        <v>4.6</v>
      </c>
      <c r="AP159" s="1">
        <f>IFERROR(__xludf.DUMMYFUNCTION("""COMPUTED_VALUE"""),4.915)</f>
        <v>4.915</v>
      </c>
      <c r="AQ159" s="1">
        <f>IFERROR(__xludf.DUMMYFUNCTION("""COMPUTED_VALUE"""),1.395)</f>
        <v>1.395</v>
      </c>
      <c r="AT159" s="1"/>
      <c r="AU159" s="1"/>
      <c r="AV159" s="1"/>
      <c r="AW159" s="1"/>
      <c r="AX159" s="1"/>
      <c r="AY159" s="1"/>
      <c r="AZ159" s="1"/>
      <c r="BA159" s="1"/>
      <c r="BB159" s="1"/>
      <c r="BC159" s="54"/>
      <c r="BD159" s="1">
        <f>IFERROR(__xludf.DUMMYFUNCTION("""COMPUTED_VALUE"""),0.0)</f>
        <v>0</v>
      </c>
      <c r="BE159" s="1">
        <f>IFERROR(__xludf.DUMMYFUNCTION("""COMPUTED_VALUE"""),0.0)</f>
        <v>0</v>
      </c>
      <c r="BF159" s="1">
        <f>IFERROR(__xludf.DUMMYFUNCTION("""COMPUTED_VALUE"""),0.0)</f>
        <v>0</v>
      </c>
      <c r="BG159" s="1">
        <f>IFERROR(__xludf.DUMMYFUNCTION("""COMPUTED_VALUE"""),0.0)</f>
        <v>0</v>
      </c>
      <c r="BH159" s="1">
        <f>IFERROR(__xludf.DUMMYFUNCTION("""COMPUTED_VALUE"""),0.0)</f>
        <v>0</v>
      </c>
      <c r="BI159" s="1">
        <f>IFERROR(__xludf.DUMMYFUNCTION("""COMPUTED_VALUE"""),0.0)</f>
        <v>0</v>
      </c>
      <c r="BJ159" s="1">
        <f>IFERROR(__xludf.DUMMYFUNCTION("""COMPUTED_VALUE"""),0.0)</f>
        <v>0</v>
      </c>
      <c r="BK159" s="1">
        <f>IFERROR(__xludf.DUMMYFUNCTION("""COMPUTED_VALUE"""),0.0)</f>
        <v>0</v>
      </c>
      <c r="BL159" s="1">
        <f>IFERROR(__xludf.DUMMYFUNCTION("""COMPUTED_VALUE"""),0.0)</f>
        <v>0</v>
      </c>
      <c r="BM159" s="1">
        <f>IFERROR(__xludf.DUMMYFUNCTION("""COMPUTED_VALUE"""),0.0)</f>
        <v>0</v>
      </c>
      <c r="BO159" s="52">
        <f t="shared" si="2"/>
        <v>2</v>
      </c>
      <c r="BP159" s="1">
        <f t="shared" si="3"/>
        <v>17</v>
      </c>
      <c r="BQ159" s="1">
        <f t="shared" si="4"/>
        <v>0</v>
      </c>
      <c r="BR159" s="54">
        <f t="shared" si="5"/>
        <v>19</v>
      </c>
      <c r="BS159" s="1">
        <f>IFS(N159="W", 'Round Bonuses'!$C$13, N159="X", 'Round Bonuses'!$C$12, M159="X", 'Round Bonuses'!$C$11, L159="X", 'Round Bonuses'!$C$10, K159="X", 'Round Bonuses'!$C$9, J159="X", 'Round Bonuses'!$C$8, I159="X", 'Round Bonuses'!$C$7, H159="X", 'Round Bonuses'!$C$6, G159="X", 'Round Bonuses'!$C$5, F159="X", 'Round Bonuses'!$C$4, E159="X", 'Round Bonuses'!$C$3, D159="X", 'Round Bonuses'!$C$3, TRUE, 0)</f>
        <v>2.1</v>
      </c>
      <c r="BT159" s="1">
        <f>IF(not(counta(D159:J159)), IFS(AI159="W", 'Round Bonuses'!$F$14, AI159="X", 'Round Bonuses'!$F$13, AH159="X", 'Round Bonuses'!$F$12, AG159="X", 'Round Bonuses'!$F$11, AF159="X", 'Round Bonuses'!$F$10, AE159="X", 'Round Bonuses'!$F$9, AD159="X", 'Round Bonuses'!$F$8, AC159="X", 'Round Bonuses'!$F$7, AB159="X", 'Round Bonuses'!$F$6, TRUE, 0), IF(AA159="X",'Round Bonuses'!$E$7, 0) +IF(AB159="X", 'Round Bonuses'!$E$6, 0)+if(AC159="X",'Round Bonuses'!$E$7, 0)+IF(AD159="X", 'Round Bonuses'!$E$8, 0)+IFS(AI159="W", 'Round Bonuses'!$G$14, AI159="X", 'Round Bonuses'!$G$13, AH159="X", 'Round Bonuses'!$G$12, AG159="X", 'Round Bonuses'!$G$11, AF159="X", 'Round Bonuses'!$G$10, AE159="X", 'Round Bonuses'!$G$9, TRUE, 0))</f>
        <v>7.95</v>
      </c>
      <c r="BU159" s="1">
        <f>IF(AND(not(counta(D159:I159)),not(counta(AB159:AD159))), IFS(BC159="W", 'Round Bonuses'!$J$14, BC159="X", 'Round Bonuses'!$J$13, BB159="X", 'Round Bonuses'!$J$12, BA159="X", 'Round Bonuses'!$J$11, AZ159="X", 'Round Bonuses'!$J$10, AY159="X", 'Round Bonuses'!$J$9, AX159="X", 'Round Bonuses'!$J$8, AW159="X", 'Round Bonuses'!$J$7, AV159="X", 'Round Bonuses'!$J$6, AU159="X", 'Round Bonuses'!$J$5, AT159="X", 'Round Bonuses'!$J$4, TRUE, 0), SWITCH(AS159, "P", 'Round Bonuses'!$I$4,"B", 'Round Bonuses'!$I$5, 0) +IF(AU159="X", 'Round Bonuses'!$I$5, 0)+IF(AV159="X", 'Round Bonuses'!$I$6, 0)+IF(AW159="X", 'Round Bonuses'!$I$7, 0)+IF(AX159="X", 'Round Bonuses'!$I$8, 0)+IFS(BC159="W", 'Round Bonuses'!$K$14, BC159="X", 'Round Bonuses'!$K$13, BB159="X", 'Round Bonuses'!$K$12, BA159="X", 'Round Bonuses'!$K$11, AZ159="X", 'Round Bonuses'!$K$10, AY159="X", 'Round Bonuses'!$K$9, TRUE, 0))</f>
        <v>0</v>
      </c>
      <c r="BV159" s="54">
        <f t="shared" si="6"/>
        <v>10.05</v>
      </c>
      <c r="BW159" s="1">
        <f t="shared" si="7"/>
        <v>38.55875</v>
      </c>
      <c r="BX159" s="57">
        <f t="shared" si="8"/>
        <v>12.07940789</v>
      </c>
      <c r="BZ159" s="58" t="str">
        <f t="shared" si="9"/>
        <v>Rangers</v>
      </c>
      <c r="CA159" s="1" t="str">
        <f t="shared" si="10"/>
        <v>Scotland</v>
      </c>
      <c r="CB159" s="1">
        <f t="shared" si="11"/>
        <v>12.07940789</v>
      </c>
      <c r="CC159" s="1">
        <f t="shared" si="12"/>
        <v>19</v>
      </c>
      <c r="CD159" s="1" t="s">
        <v>580</v>
      </c>
      <c r="CE159" s="1" t="s">
        <v>210</v>
      </c>
      <c r="CF159" s="49">
        <v>1.9308333333333332</v>
      </c>
      <c r="CG159" s="1">
        <v>6.0</v>
      </c>
      <c r="CH159" s="1">
        <f t="shared" si="16"/>
        <v>157</v>
      </c>
      <c r="CI159" s="1" t="str">
        <f t="shared" si="13"/>
        <v>Spartak Trnava</v>
      </c>
      <c r="CJ159" s="49">
        <f t="shared" ref="CJ159:CK159" si="171">CF159</f>
        <v>1.930833333</v>
      </c>
      <c r="CK159" s="1">
        <f t="shared" si="171"/>
        <v>6</v>
      </c>
      <c r="CO159" s="1" t="str">
        <f t="shared" si="15"/>
        <v>Slovakia</v>
      </c>
    </row>
    <row r="160">
      <c r="A160" s="1" t="str">
        <f>'Strength Coefficients'!AJ159</f>
        <v>Rapid Wien</v>
      </c>
      <c r="B160" s="1">
        <f>'Strength Coefficients'!AK159</f>
        <v>0.87</v>
      </c>
      <c r="C160" s="1" t="str">
        <f>'Strength Coefficients'!AL159</f>
        <v>Austria</v>
      </c>
      <c r="D160" s="1"/>
      <c r="E160" s="1"/>
      <c r="F160" s="1"/>
      <c r="G160" s="1" t="str">
        <f>IFERROR(__xludf.DUMMYFUNCTION("""COMPUTED_VALUE"""),"X")</f>
        <v>X</v>
      </c>
      <c r="H160" s="1"/>
      <c r="I160" s="1"/>
      <c r="J160" s="1"/>
      <c r="K160" s="1"/>
      <c r="L160" s="1"/>
      <c r="M160" s="1"/>
      <c r="N160" s="1"/>
      <c r="O160" s="52">
        <f>IFERROR(__xludf.DUMMYFUNCTION("""COMPUTED_VALUE"""),0.0)</f>
        <v>0</v>
      </c>
      <c r="P160" s="1">
        <f>IFERROR(__xludf.DUMMYFUNCTION("""COMPUTED_VALUE"""),0.0)</f>
        <v>0</v>
      </c>
      <c r="Q160" s="1">
        <f>IFERROR(__xludf.DUMMYFUNCTION("""COMPUTED_VALUE"""),0.0)</f>
        <v>0</v>
      </c>
      <c r="R160" s="1">
        <f>IFERROR(__xludf.DUMMYFUNCTION("""COMPUTED_VALUE"""),2.27)</f>
        <v>2.27</v>
      </c>
      <c r="S160" s="1">
        <f>IFERROR(__xludf.DUMMYFUNCTION("""COMPUTED_VALUE"""),0.0)</f>
        <v>0</v>
      </c>
      <c r="T160" s="1">
        <f>IFERROR(__xludf.DUMMYFUNCTION("""COMPUTED_VALUE"""),0.0)</f>
        <v>0</v>
      </c>
      <c r="U160" s="1">
        <f>IFERROR(__xludf.DUMMYFUNCTION("""COMPUTED_VALUE"""),0.0)</f>
        <v>0</v>
      </c>
      <c r="V160" s="1">
        <f>IFERROR(__xludf.DUMMYFUNCTION("""COMPUTED_VALUE"""),0.0)</f>
        <v>0</v>
      </c>
      <c r="W160" s="1">
        <f>IFERROR(__xludf.DUMMYFUNCTION("""COMPUTED_VALUE"""),0.0)</f>
        <v>0</v>
      </c>
      <c r="X160" s="1">
        <f>IFERROR(__xludf.DUMMYFUNCTION("""COMPUTED_VALUE"""),0.0)</f>
        <v>0</v>
      </c>
      <c r="Y160" s="1">
        <f>IFERROR(__xludf.DUMMYFUNCTION("""COMPUTED_VALUE"""),0.0)</f>
        <v>0</v>
      </c>
      <c r="AA160" s="50"/>
      <c r="AB160" s="1" t="str">
        <f>IFERROR(__xludf.DUMMYFUNCTION("""COMPUTED_VALUE"""),"X")</f>
        <v>X</v>
      </c>
      <c r="AC160" s="1" t="str">
        <f>IFERROR(__xludf.DUMMYFUNCTION("""COMPUTED_VALUE"""),"X")</f>
        <v>X</v>
      </c>
      <c r="AD160" s="1" t="str">
        <f>IFERROR(__xludf.DUMMYFUNCTION("""COMPUTED_VALUE"""),"X")</f>
        <v>X</v>
      </c>
      <c r="AE160" s="1"/>
      <c r="AF160" s="1"/>
      <c r="AG160" s="1"/>
      <c r="AH160" s="1"/>
      <c r="AI160" s="54"/>
      <c r="AJ160" s="1">
        <f>IFERROR(__xludf.DUMMYFUNCTION("""COMPUTED_VALUE"""),4.2825)</f>
        <v>4.2825</v>
      </c>
      <c r="AK160" s="1">
        <f>IFERROR(__xludf.DUMMYFUNCTION("""COMPUTED_VALUE"""),7.565)</f>
        <v>7.565</v>
      </c>
      <c r="AL160" s="1">
        <f>IFERROR(__xludf.DUMMYFUNCTION("""COMPUTED_VALUE"""),9.74875)</f>
        <v>9.74875</v>
      </c>
      <c r="AM160" s="1">
        <f>IFERROR(__xludf.DUMMYFUNCTION("""COMPUTED_VALUE"""),0.0)</f>
        <v>0</v>
      </c>
      <c r="AN160" s="1">
        <f>IFERROR(__xludf.DUMMYFUNCTION("""COMPUTED_VALUE"""),0.0)</f>
        <v>0</v>
      </c>
      <c r="AO160" s="1">
        <f>IFERROR(__xludf.DUMMYFUNCTION("""COMPUTED_VALUE"""),0.0)</f>
        <v>0</v>
      </c>
      <c r="AP160" s="1">
        <f>IFERROR(__xludf.DUMMYFUNCTION("""COMPUTED_VALUE"""),0.0)</f>
        <v>0</v>
      </c>
      <c r="AQ160" s="1">
        <f>IFERROR(__xludf.DUMMYFUNCTION("""COMPUTED_VALUE"""),0.0)</f>
        <v>0</v>
      </c>
      <c r="AT160" s="1"/>
      <c r="AU160" s="1"/>
      <c r="AV160" s="1"/>
      <c r="AW160" s="1"/>
      <c r="AX160" s="1"/>
      <c r="AY160" s="1" t="str">
        <f>IFERROR(__xludf.DUMMYFUNCTION("""COMPUTED_VALUE"""),"X")</f>
        <v>X</v>
      </c>
      <c r="AZ160" s="1"/>
      <c r="BA160" s="1"/>
      <c r="BB160" s="1"/>
      <c r="BC160" s="54"/>
      <c r="BD160" s="1">
        <f>IFERROR(__xludf.DUMMYFUNCTION("""COMPUTED_VALUE"""),0.0)</f>
        <v>0</v>
      </c>
      <c r="BE160" s="1">
        <f>IFERROR(__xludf.DUMMYFUNCTION("""COMPUTED_VALUE"""),0.0)</f>
        <v>0</v>
      </c>
      <c r="BF160" s="1">
        <f>IFERROR(__xludf.DUMMYFUNCTION("""COMPUTED_VALUE"""),0.0)</f>
        <v>0</v>
      </c>
      <c r="BG160" s="1">
        <f>IFERROR(__xludf.DUMMYFUNCTION("""COMPUTED_VALUE"""),0.0)</f>
        <v>0</v>
      </c>
      <c r="BH160" s="1">
        <f>IFERROR(__xludf.DUMMYFUNCTION("""COMPUTED_VALUE"""),0.0)</f>
        <v>0</v>
      </c>
      <c r="BI160" s="1">
        <f>IFERROR(__xludf.DUMMYFUNCTION("""COMPUTED_VALUE"""),4.20875)</f>
        <v>4.20875</v>
      </c>
      <c r="BJ160" s="1">
        <f>IFERROR(__xludf.DUMMYFUNCTION("""COMPUTED_VALUE"""),0.0)</f>
        <v>0</v>
      </c>
      <c r="BK160" s="1">
        <f>IFERROR(__xludf.DUMMYFUNCTION("""COMPUTED_VALUE"""),0.0)</f>
        <v>0</v>
      </c>
      <c r="BL160" s="1">
        <f>IFERROR(__xludf.DUMMYFUNCTION("""COMPUTED_VALUE"""),0.0)</f>
        <v>0</v>
      </c>
      <c r="BM160" s="1">
        <f>IFERROR(__xludf.DUMMYFUNCTION("""COMPUTED_VALUE"""),0.0)</f>
        <v>0</v>
      </c>
      <c r="BO160" s="52">
        <f t="shared" si="2"/>
        <v>2</v>
      </c>
      <c r="BP160" s="1">
        <f t="shared" si="3"/>
        <v>10</v>
      </c>
      <c r="BQ160" s="1">
        <f t="shared" si="4"/>
        <v>2</v>
      </c>
      <c r="BR160" s="54">
        <f t="shared" si="5"/>
        <v>14</v>
      </c>
      <c r="BS160" s="1">
        <f>IFS(N160="W", 'Round Bonuses'!$C$13, N160="X", 'Round Bonuses'!$C$12, M160="X", 'Round Bonuses'!$C$11, L160="X", 'Round Bonuses'!$C$10, K160="X", 'Round Bonuses'!$C$9, J160="X", 'Round Bonuses'!$C$8, I160="X", 'Round Bonuses'!$C$7, H160="X", 'Round Bonuses'!$C$6, G160="X", 'Round Bonuses'!$C$5, F160="X", 'Round Bonuses'!$C$4, E160="X", 'Round Bonuses'!$C$3, D160="X", 'Round Bonuses'!$C$3, TRUE, 0)</f>
        <v>1.2</v>
      </c>
      <c r="BT160" s="1">
        <f>IF(not(counta(D160:J160)), IFS(AI160="W", 'Round Bonuses'!$F$14, AI160="X", 'Round Bonuses'!$F$13, AH160="X", 'Round Bonuses'!$F$12, AG160="X", 'Round Bonuses'!$F$11, AF160="X", 'Round Bonuses'!$F$10, AE160="X", 'Round Bonuses'!$F$9, AD160="X", 'Round Bonuses'!$F$8, AC160="X", 'Round Bonuses'!$F$7, AB160="X", 'Round Bonuses'!$F$6, TRUE, 0), IF(AA160="X",'Round Bonuses'!$E$7, 0) +IF(AB160="X", 'Round Bonuses'!$E$6, 0)+if(AC160="X",'Round Bonuses'!$E$7, 0)+IF(AD160="X", 'Round Bonuses'!$E$8, 0)+IFS(AI160="W", 'Round Bonuses'!$G$14, AI160="X", 'Round Bonuses'!$G$13, AH160="X", 'Round Bonuses'!$G$12, AG160="X", 'Round Bonuses'!$G$11, AF160="X", 'Round Bonuses'!$G$10, AE160="X", 'Round Bonuses'!$G$9, TRUE, 0))</f>
        <v>2.7</v>
      </c>
      <c r="BU160" s="1">
        <f>IF(AND(not(counta(D160:I160)),not(counta(AB160:AD160))), IFS(BC160="W", 'Round Bonuses'!$J$14, BC160="X", 'Round Bonuses'!$J$13, BB160="X", 'Round Bonuses'!$J$12, BA160="X", 'Round Bonuses'!$J$11, AZ160="X", 'Round Bonuses'!$J$10, AY160="X", 'Round Bonuses'!$J$9, AX160="X", 'Round Bonuses'!$J$8, AW160="X", 'Round Bonuses'!$J$7, AV160="X", 'Round Bonuses'!$J$6, AU160="X", 'Round Bonuses'!$J$5, AT160="X", 'Round Bonuses'!$J$4, TRUE, 0), SWITCH(AS160, "P", 'Round Bonuses'!$I$4,"B", 'Round Bonuses'!$I$5, 0) +IF(AU160="X", 'Round Bonuses'!$I$5, 0)+IF(AV160="X", 'Round Bonuses'!$I$6, 0)+IF(AW160="X", 'Round Bonuses'!$I$7, 0)+IF(AX160="X", 'Round Bonuses'!$I$8, 0)+IFS(BC160="W", 'Round Bonuses'!$K$14, BC160="X", 'Round Bonuses'!$K$13, BB160="X", 'Round Bonuses'!$K$12, BA160="X", 'Round Bonuses'!$K$11, AZ160="X", 'Round Bonuses'!$K$10, AY160="X", 'Round Bonuses'!$K$9, TRUE, 0))</f>
        <v>1</v>
      </c>
      <c r="BV160" s="54">
        <f t="shared" si="6"/>
        <v>4.9</v>
      </c>
      <c r="BW160" s="1">
        <f t="shared" si="7"/>
        <v>28.075</v>
      </c>
      <c r="BX160" s="57">
        <f t="shared" si="8"/>
        <v>6.905357143</v>
      </c>
      <c r="BZ160" s="58" t="str">
        <f t="shared" si="9"/>
        <v>Rapid Wien</v>
      </c>
      <c r="CA160" s="1" t="str">
        <f t="shared" si="10"/>
        <v>Austria</v>
      </c>
      <c r="CB160" s="1">
        <f t="shared" si="11"/>
        <v>6.905357143</v>
      </c>
      <c r="CC160" s="1">
        <f t="shared" si="12"/>
        <v>14</v>
      </c>
      <c r="CD160" s="1" t="s">
        <v>189</v>
      </c>
      <c r="CE160" s="1" t="s">
        <v>180</v>
      </c>
      <c r="CF160" s="49">
        <v>1.9265624999999997</v>
      </c>
      <c r="CG160" s="1">
        <v>4.0</v>
      </c>
      <c r="CH160" s="1">
        <f t="shared" si="16"/>
        <v>158</v>
      </c>
      <c r="CI160" s="1" t="str">
        <f t="shared" si="13"/>
        <v>Birkirkara</v>
      </c>
      <c r="CJ160" s="49">
        <f t="shared" ref="CJ160:CK160" si="172">CF160</f>
        <v>1.9265625</v>
      </c>
      <c r="CK160" s="1">
        <f t="shared" si="172"/>
        <v>4</v>
      </c>
      <c r="CO160" s="1" t="str">
        <f t="shared" si="15"/>
        <v>Malta</v>
      </c>
    </row>
    <row r="161">
      <c r="A161" s="59" t="str">
        <f>'Strength Coefficients'!AJ160</f>
        <v>RB Leipzig</v>
      </c>
      <c r="B161" s="59">
        <f>'Strength Coefficients'!AK160</f>
        <v>0.96</v>
      </c>
      <c r="C161" s="59" t="str">
        <f>'Strength Coefficients'!AL160</f>
        <v>Germany</v>
      </c>
      <c r="D161" s="59"/>
      <c r="E161" s="59"/>
      <c r="F161" s="59"/>
      <c r="G161" s="59"/>
      <c r="H161" s="59"/>
      <c r="I161" s="59"/>
      <c r="J161" s="59" t="str">
        <f>IFERROR(__xludf.DUMMYFUNCTION("""COMPUTED_VALUE"""),"X")</f>
        <v>X</v>
      </c>
      <c r="K161" s="59"/>
      <c r="L161" s="59"/>
      <c r="M161" s="59"/>
      <c r="N161" s="59"/>
      <c r="O161" s="60">
        <f>IFERROR(__xludf.DUMMYFUNCTION("""COMPUTED_VALUE"""),0.0)</f>
        <v>0</v>
      </c>
      <c r="P161" s="59">
        <f>IFERROR(__xludf.DUMMYFUNCTION("""COMPUTED_VALUE"""),0.0)</f>
        <v>0</v>
      </c>
      <c r="Q161" s="59">
        <f>IFERROR(__xludf.DUMMYFUNCTION("""COMPUTED_VALUE"""),0.0)</f>
        <v>0</v>
      </c>
      <c r="R161" s="59">
        <f>IFERROR(__xludf.DUMMYFUNCTION("""COMPUTED_VALUE"""),0.0)</f>
        <v>0</v>
      </c>
      <c r="S161" s="59">
        <f>IFERROR(__xludf.DUMMYFUNCTION("""COMPUTED_VALUE"""),0.0)</f>
        <v>0</v>
      </c>
      <c r="T161" s="59">
        <f>IFERROR(__xludf.DUMMYFUNCTION("""COMPUTED_VALUE"""),0.0)</f>
        <v>0</v>
      </c>
      <c r="U161" s="59">
        <f>IFERROR(__xludf.DUMMYFUNCTION("""COMPUTED_VALUE"""),12.3925)</f>
        <v>12.3925</v>
      </c>
      <c r="V161" s="59">
        <f>IFERROR(__xludf.DUMMYFUNCTION("""COMPUTED_VALUE"""),0.0)</f>
        <v>0</v>
      </c>
      <c r="W161" s="59">
        <f>IFERROR(__xludf.DUMMYFUNCTION("""COMPUTED_VALUE"""),0.0)</f>
        <v>0</v>
      </c>
      <c r="X161" s="59">
        <f>IFERROR(__xludf.DUMMYFUNCTION("""COMPUTED_VALUE"""),0.0)</f>
        <v>0</v>
      </c>
      <c r="Y161" s="59">
        <f>IFERROR(__xludf.DUMMYFUNCTION("""COMPUTED_VALUE"""),0.0)</f>
        <v>0</v>
      </c>
      <c r="Z161" s="59"/>
      <c r="AA161" s="61"/>
      <c r="AB161" s="59"/>
      <c r="AC161" s="59"/>
      <c r="AD161" s="59"/>
      <c r="AE161" s="59" t="str">
        <f>IFERROR(__xludf.DUMMYFUNCTION("""COMPUTED_VALUE"""),"X")</f>
        <v>X</v>
      </c>
      <c r="AF161" s="59" t="str">
        <f>IFERROR(__xludf.DUMMYFUNCTION("""COMPUTED_VALUE"""),"X")</f>
        <v>X</v>
      </c>
      <c r="AG161" s="59" t="str">
        <f>IFERROR(__xludf.DUMMYFUNCTION("""COMPUTED_VALUE"""),"X")</f>
        <v>X</v>
      </c>
      <c r="AH161" s="59" t="str">
        <f>IFERROR(__xludf.DUMMYFUNCTION("""COMPUTED_VALUE"""),"X")</f>
        <v>X</v>
      </c>
      <c r="AI161" s="62"/>
      <c r="AJ161" s="59">
        <f>IFERROR(__xludf.DUMMYFUNCTION("""COMPUTED_VALUE"""),0.0)</f>
        <v>0</v>
      </c>
      <c r="AK161" s="59">
        <f>IFERROR(__xludf.DUMMYFUNCTION("""COMPUTED_VALUE"""),0.0)</f>
        <v>0</v>
      </c>
      <c r="AL161" s="59">
        <f>IFERROR(__xludf.DUMMYFUNCTION("""COMPUTED_VALUE"""),0.0)</f>
        <v>0</v>
      </c>
      <c r="AM161" s="59">
        <f>IFERROR(__xludf.DUMMYFUNCTION("""COMPUTED_VALUE"""),5.9375)</f>
        <v>5.9375</v>
      </c>
      <c r="AN161" s="59">
        <f>IFERROR(__xludf.DUMMYFUNCTION("""COMPUTED_VALUE"""),0.0)</f>
        <v>0</v>
      </c>
      <c r="AO161" s="59">
        <f>IFERROR(__xludf.DUMMYFUNCTION("""COMPUTED_VALUE"""),5.875)</f>
        <v>5.875</v>
      </c>
      <c r="AP161" s="59">
        <f>IFERROR(__xludf.DUMMYFUNCTION("""COMPUTED_VALUE"""),4.1575)</f>
        <v>4.1575</v>
      </c>
      <c r="AQ161" s="59">
        <f>IFERROR(__xludf.DUMMYFUNCTION("""COMPUTED_VALUE"""),0.0)</f>
        <v>0</v>
      </c>
      <c r="AR161" s="59"/>
      <c r="AS161" s="59"/>
      <c r="AT161" s="59"/>
      <c r="AU161" s="59"/>
      <c r="AV161" s="59"/>
      <c r="AW161" s="59"/>
      <c r="AX161" s="59"/>
      <c r="AY161" s="59"/>
      <c r="AZ161" s="59"/>
      <c r="BA161" s="59"/>
      <c r="BB161" s="59"/>
      <c r="BC161" s="62"/>
      <c r="BD161" s="59">
        <f>IFERROR(__xludf.DUMMYFUNCTION("""COMPUTED_VALUE"""),0.0)</f>
        <v>0</v>
      </c>
      <c r="BE161" s="59">
        <f>IFERROR(__xludf.DUMMYFUNCTION("""COMPUTED_VALUE"""),0.0)</f>
        <v>0</v>
      </c>
      <c r="BF161" s="59">
        <f>IFERROR(__xludf.DUMMYFUNCTION("""COMPUTED_VALUE"""),0.0)</f>
        <v>0</v>
      </c>
      <c r="BG161" s="59">
        <f>IFERROR(__xludf.DUMMYFUNCTION("""COMPUTED_VALUE"""),0.0)</f>
        <v>0</v>
      </c>
      <c r="BH161" s="59">
        <f>IFERROR(__xludf.DUMMYFUNCTION("""COMPUTED_VALUE"""),0.0)</f>
        <v>0</v>
      </c>
      <c r="BI161" s="59">
        <f>IFERROR(__xludf.DUMMYFUNCTION("""COMPUTED_VALUE"""),0.0)</f>
        <v>0</v>
      </c>
      <c r="BJ161" s="59">
        <f>IFERROR(__xludf.DUMMYFUNCTION("""COMPUTED_VALUE"""),0.0)</f>
        <v>0</v>
      </c>
      <c r="BK161" s="59">
        <f>IFERROR(__xludf.DUMMYFUNCTION("""COMPUTED_VALUE"""),0.0)</f>
        <v>0</v>
      </c>
      <c r="BL161" s="59">
        <f>IFERROR(__xludf.DUMMYFUNCTION("""COMPUTED_VALUE"""),0.0)</f>
        <v>0</v>
      </c>
      <c r="BM161" s="59">
        <f>IFERROR(__xludf.DUMMYFUNCTION("""COMPUTED_VALUE"""),0.0)</f>
        <v>0</v>
      </c>
      <c r="BN161" s="59"/>
      <c r="BO161" s="60">
        <f t="shared" si="2"/>
        <v>6</v>
      </c>
      <c r="BP161" s="59">
        <f>IF(AB161="X", 2, 0)+IF(AC161="X", 2, 0)+IF(AD161="X", 6, 0)+IF(AE161="X", 2, 0)+IF(AG161="X", 2, 0)+IF(AH161="X", 2, 0)+IF(OR(AI161="X", AI161="W"), 1, 0)</f>
        <v>6</v>
      </c>
      <c r="BQ161" s="59">
        <f t="shared" si="4"/>
        <v>0</v>
      </c>
      <c r="BR161" s="54">
        <f t="shared" si="5"/>
        <v>12</v>
      </c>
      <c r="BS161" s="1">
        <f>IFS(N161="W", 'Round Bonuses'!$C$13, N161="X", 'Round Bonuses'!$C$12, M161="X", 'Round Bonuses'!$C$11, L161="X", 'Round Bonuses'!$C$10, K161="X", 'Round Bonuses'!$C$9, J161="X", 'Round Bonuses'!$C$8, I161="X", 'Round Bonuses'!$C$7, H161="X", 'Round Bonuses'!$C$6, G161="X", 'Round Bonuses'!$C$5, F161="X", 'Round Bonuses'!$C$4, E161="X", 'Round Bonuses'!$C$3, D161="X", 'Round Bonuses'!$C$3, TRUE, 0)</f>
        <v>6.6</v>
      </c>
      <c r="BT161" s="1">
        <f>IF(not(counta(D161:J161)), IFS(AI161="W", 'Round Bonuses'!$F$14, AI161="X", 'Round Bonuses'!$F$13, AH161="X", 'Round Bonuses'!$F$12, AG161="X", 'Round Bonuses'!$F$11, AF161="X", 'Round Bonuses'!$F$10, AE161="X", 'Round Bonuses'!$F$9, AD161="X", 'Round Bonuses'!$F$8, AC161="X", 'Round Bonuses'!$F$7, AB161="X", 'Round Bonuses'!$F$6, TRUE, 0), IF(AA161="X",'Round Bonuses'!$E$7, 0) +IF(AB161="X", 'Round Bonuses'!$E$6, 0)+if(AC161="X",'Round Bonuses'!$E$7, 0)+IF(AD161="X", 'Round Bonuses'!$E$8, 0)+IFS(AI161="W", 'Round Bonuses'!$G$14, AI161="X", 'Round Bonuses'!$G$13, AH161="X", 'Round Bonuses'!$G$12, AG161="X", 'Round Bonuses'!$G$11, AF161="X", 'Round Bonuses'!$G$10, AE161="X", 'Round Bonuses'!$G$9, TRUE, 0))</f>
        <v>4.65</v>
      </c>
      <c r="BU161" s="1">
        <f>IF(AND(not(counta(D161:I161)),not(counta(AB161:AD161))), IFS(BC161="W", 'Round Bonuses'!$J$14, BC161="X", 'Round Bonuses'!$J$13, BB161="X", 'Round Bonuses'!$J$12, BA161="X", 'Round Bonuses'!$J$11, AZ161="X", 'Round Bonuses'!$J$10, AY161="X", 'Round Bonuses'!$J$9, AX161="X", 'Round Bonuses'!$J$8, AW161="X", 'Round Bonuses'!$J$7, AV161="X", 'Round Bonuses'!$J$6, AU161="X", 'Round Bonuses'!$J$5, AT161="X", 'Round Bonuses'!$J$4, TRUE, 0), SWITCH(AS161, "P", 'Round Bonuses'!$I$4,"B", 'Round Bonuses'!$I$5, 0) +IF(AU161="X", 'Round Bonuses'!$I$5, 0)+IF(AV161="X", 'Round Bonuses'!$I$6, 0)+IF(AW161="X", 'Round Bonuses'!$I$7, 0)+IF(AX161="X", 'Round Bonuses'!$I$8, 0)+IFS(BC161="W", 'Round Bonuses'!$K$14, BC161="X", 'Round Bonuses'!$K$13, BB161="X", 'Round Bonuses'!$K$12, BA161="X", 'Round Bonuses'!$K$11, AZ161="X", 'Round Bonuses'!$K$10, AY161="X", 'Round Bonuses'!$K$9, TRUE, 0))</f>
        <v>0</v>
      </c>
      <c r="BV161" s="54">
        <f t="shared" si="6"/>
        <v>11.25</v>
      </c>
      <c r="BW161" s="1">
        <f t="shared" si="7"/>
        <v>28.3625</v>
      </c>
      <c r="BX161" s="57">
        <f t="shared" si="8"/>
        <v>13.61354167</v>
      </c>
      <c r="BZ161" s="58" t="str">
        <f t="shared" si="9"/>
        <v>RB Leipzig</v>
      </c>
      <c r="CA161" s="1" t="str">
        <f t="shared" si="10"/>
        <v>Germany</v>
      </c>
      <c r="CB161" s="1">
        <f t="shared" si="11"/>
        <v>13.61354167</v>
      </c>
      <c r="CC161" s="1">
        <f t="shared" si="12"/>
        <v>12</v>
      </c>
      <c r="CD161" s="1" t="s">
        <v>209</v>
      </c>
      <c r="CE161" s="1" t="s">
        <v>67</v>
      </c>
      <c r="CF161" s="49">
        <v>1.925</v>
      </c>
      <c r="CG161" s="1">
        <v>4.0</v>
      </c>
      <c r="CH161" s="1">
        <f t="shared" si="16"/>
        <v>159</v>
      </c>
      <c r="CI161" s="1" t="str">
        <f t="shared" si="13"/>
        <v>Borac Banja Luka</v>
      </c>
      <c r="CJ161" s="49">
        <f t="shared" ref="CJ161:CK161" si="173">CF161</f>
        <v>1.925</v>
      </c>
      <c r="CK161" s="1">
        <f t="shared" si="173"/>
        <v>4</v>
      </c>
      <c r="CO161" s="1" t="str">
        <f t="shared" si="15"/>
        <v>Bosnia and Herzegovina</v>
      </c>
    </row>
    <row r="162">
      <c r="A162" s="1" t="str">
        <f>'Strength Coefficients'!AJ161</f>
        <v>Real Betis</v>
      </c>
      <c r="B162" s="1">
        <f>'Strength Coefficients'!AK161</f>
        <v>0.94</v>
      </c>
      <c r="C162" s="1" t="str">
        <f>'Strength Coefficients'!AL161</f>
        <v>Spain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52">
        <f>IFERROR(__xludf.DUMMYFUNCTION("""COMPUTED_VALUE"""),0.0)</f>
        <v>0</v>
      </c>
      <c r="P162" s="1">
        <f>IFERROR(__xludf.DUMMYFUNCTION("""COMPUTED_VALUE"""),0.0)</f>
        <v>0</v>
      </c>
      <c r="Q162" s="1">
        <f>IFERROR(__xludf.DUMMYFUNCTION("""COMPUTED_VALUE"""),0.0)</f>
        <v>0</v>
      </c>
      <c r="R162" s="1">
        <f>IFERROR(__xludf.DUMMYFUNCTION("""COMPUTED_VALUE"""),0.0)</f>
        <v>0</v>
      </c>
      <c r="S162" s="1">
        <f>IFERROR(__xludf.DUMMYFUNCTION("""COMPUTED_VALUE"""),0.0)</f>
        <v>0</v>
      </c>
      <c r="T162" s="1">
        <f>IFERROR(__xludf.DUMMYFUNCTION("""COMPUTED_VALUE"""),0.0)</f>
        <v>0</v>
      </c>
      <c r="U162" s="1">
        <f>IFERROR(__xludf.DUMMYFUNCTION("""COMPUTED_VALUE"""),0.0)</f>
        <v>0</v>
      </c>
      <c r="V162" s="1">
        <f>IFERROR(__xludf.DUMMYFUNCTION("""COMPUTED_VALUE"""),0.0)</f>
        <v>0</v>
      </c>
      <c r="W162" s="1">
        <f>IFERROR(__xludf.DUMMYFUNCTION("""COMPUTED_VALUE"""),0.0)</f>
        <v>0</v>
      </c>
      <c r="X162" s="1">
        <f>IFERROR(__xludf.DUMMYFUNCTION("""COMPUTED_VALUE"""),0.0)</f>
        <v>0</v>
      </c>
      <c r="Y162" s="1">
        <f>IFERROR(__xludf.DUMMYFUNCTION("""COMPUTED_VALUE"""),0.0)</f>
        <v>0</v>
      </c>
      <c r="AA162" s="50"/>
      <c r="AB162" s="1"/>
      <c r="AC162" s="1"/>
      <c r="AD162" s="1" t="str">
        <f>IFERROR(__xludf.DUMMYFUNCTION("""COMPUTED_VALUE"""),"X")</f>
        <v>X</v>
      </c>
      <c r="AE162" s="1" t="str">
        <f>IFERROR(__xludf.DUMMYFUNCTION("""COMPUTED_VALUE"""),"X")</f>
        <v>X</v>
      </c>
      <c r="AF162" s="1" t="str">
        <f>IFERROR(__xludf.DUMMYFUNCTION("""COMPUTED_VALUE"""),"X")</f>
        <v>X</v>
      </c>
      <c r="AG162" s="1"/>
      <c r="AH162" s="1"/>
      <c r="AI162" s="54"/>
      <c r="AJ162" s="1">
        <f>IFERROR(__xludf.DUMMYFUNCTION("""COMPUTED_VALUE"""),0.0)</f>
        <v>0</v>
      </c>
      <c r="AK162" s="1">
        <f>IFERROR(__xludf.DUMMYFUNCTION("""COMPUTED_VALUE"""),0.0)</f>
        <v>0</v>
      </c>
      <c r="AL162" s="1">
        <f>IFERROR(__xludf.DUMMYFUNCTION("""COMPUTED_VALUE"""),12.18625)</f>
        <v>12.18625</v>
      </c>
      <c r="AM162" s="1">
        <f>IFERROR(__xludf.DUMMYFUNCTION("""COMPUTED_VALUE"""),5.696249999999999)</f>
        <v>5.69625</v>
      </c>
      <c r="AN162" s="1">
        <f>IFERROR(__xludf.DUMMYFUNCTION("""COMPUTED_VALUE"""),2.665)</f>
        <v>2.665</v>
      </c>
      <c r="AO162" s="1">
        <f>IFERROR(__xludf.DUMMYFUNCTION("""COMPUTED_VALUE"""),0.0)</f>
        <v>0</v>
      </c>
      <c r="AP162" s="1">
        <f>IFERROR(__xludf.DUMMYFUNCTION("""COMPUTED_VALUE"""),0.0)</f>
        <v>0</v>
      </c>
      <c r="AQ162" s="1">
        <f>IFERROR(__xludf.DUMMYFUNCTION("""COMPUTED_VALUE"""),0.0)</f>
        <v>0</v>
      </c>
      <c r="AT162" s="1"/>
      <c r="AU162" s="1"/>
      <c r="AV162" s="1"/>
      <c r="AW162" s="1"/>
      <c r="AX162" s="1"/>
      <c r="AY162" s="1"/>
      <c r="AZ162" s="1"/>
      <c r="BA162" s="1"/>
      <c r="BB162" s="1"/>
      <c r="BC162" s="54"/>
      <c r="BD162" s="1">
        <f>IFERROR(__xludf.DUMMYFUNCTION("""COMPUTED_VALUE"""),0.0)</f>
        <v>0</v>
      </c>
      <c r="BE162" s="1">
        <f>IFERROR(__xludf.DUMMYFUNCTION("""COMPUTED_VALUE"""),0.0)</f>
        <v>0</v>
      </c>
      <c r="BF162" s="1">
        <f>IFERROR(__xludf.DUMMYFUNCTION("""COMPUTED_VALUE"""),0.0)</f>
        <v>0</v>
      </c>
      <c r="BG162" s="1">
        <f>IFERROR(__xludf.DUMMYFUNCTION("""COMPUTED_VALUE"""),0.0)</f>
        <v>0</v>
      </c>
      <c r="BH162" s="1">
        <f>IFERROR(__xludf.DUMMYFUNCTION("""COMPUTED_VALUE"""),0.0)</f>
        <v>0</v>
      </c>
      <c r="BI162" s="1">
        <f>IFERROR(__xludf.DUMMYFUNCTION("""COMPUTED_VALUE"""),0.0)</f>
        <v>0</v>
      </c>
      <c r="BJ162" s="1">
        <f>IFERROR(__xludf.DUMMYFUNCTION("""COMPUTED_VALUE"""),0.0)</f>
        <v>0</v>
      </c>
      <c r="BK162" s="1">
        <f>IFERROR(__xludf.DUMMYFUNCTION("""COMPUTED_VALUE"""),0.0)</f>
        <v>0</v>
      </c>
      <c r="BL162" s="1">
        <f>IFERROR(__xludf.DUMMYFUNCTION("""COMPUTED_VALUE"""),0.0)</f>
        <v>0</v>
      </c>
      <c r="BM162" s="1">
        <f>IFERROR(__xludf.DUMMYFUNCTION("""COMPUTED_VALUE"""),0.0)</f>
        <v>0</v>
      </c>
      <c r="BO162" s="52">
        <f t="shared" si="2"/>
        <v>0</v>
      </c>
      <c r="BP162" s="1">
        <f t="shared" ref="BP162:BP198" si="175">IF(AB162="X", 2, 0)+IF(AC162="X", 2, 0)+IF(AD162="X", 6, 0)+IF(AE162="X", 2, 0)+IF(AF162="X", 2, 0)+IF(AG162="X", 2, 0)+IF(AH162="X", 2, 0)+IF(OR(AI162="X", AI162="W"), 1, 0)</f>
        <v>10</v>
      </c>
      <c r="BQ162" s="1">
        <f t="shared" si="4"/>
        <v>0</v>
      </c>
      <c r="BR162" s="54">
        <f t="shared" si="5"/>
        <v>10</v>
      </c>
      <c r="BS162" s="1">
        <f>IFS(N162="W", 'Round Bonuses'!$C$13, N162="X", 'Round Bonuses'!$C$12, M162="X", 'Round Bonuses'!$C$11, L162="X", 'Round Bonuses'!$C$10, K162="X", 'Round Bonuses'!$C$9, J162="X", 'Round Bonuses'!$C$8, I162="X", 'Round Bonuses'!$C$7, H162="X", 'Round Bonuses'!$C$6, G162="X", 'Round Bonuses'!$C$5, F162="X", 'Round Bonuses'!$C$4, E162="X", 'Round Bonuses'!$C$3, D162="X", 'Round Bonuses'!$C$3, TRUE, 0)</f>
        <v>0</v>
      </c>
      <c r="BT162" s="1">
        <f>IF(not(counta(D162:J162)), IFS(AI162="W", 'Round Bonuses'!$F$14, AI162="X", 'Round Bonuses'!$F$13, AH162="X", 'Round Bonuses'!$F$12, AG162="X", 'Round Bonuses'!$F$11, AF162="X", 'Round Bonuses'!$F$10, AE162="X", 'Round Bonuses'!$F$9, AD162="X", 'Round Bonuses'!$F$8, AC162="X", 'Round Bonuses'!$F$7, AB162="X", 'Round Bonuses'!$F$6, TRUE, 0), IF(AA162="X",'Round Bonuses'!$E$7, 0) +IF(AB162="X", 'Round Bonuses'!$E$6, 0)+if(AC162="X",'Round Bonuses'!$E$7, 0)+IF(AD162="X", 'Round Bonuses'!$E$8, 0)+IFS(AI162="W", 'Round Bonuses'!$G$14, AI162="X", 'Round Bonuses'!$G$13, AH162="X", 'Round Bonuses'!$G$12, AG162="X", 'Round Bonuses'!$G$11, AF162="X", 'Round Bonuses'!$G$10, AE162="X", 'Round Bonuses'!$G$9, TRUE, 0))</f>
        <v>5.85</v>
      </c>
      <c r="BU162" s="1">
        <f>IF(AND(not(counta(D162:I162)),not(counta(AB162:AD162))), IFS(BC162="W", 'Round Bonuses'!$J$14, BC162="X", 'Round Bonuses'!$J$13, BB162="X", 'Round Bonuses'!$J$12, BA162="X", 'Round Bonuses'!$J$11, AZ162="X", 'Round Bonuses'!$J$10, AY162="X", 'Round Bonuses'!$J$9, AX162="X", 'Round Bonuses'!$J$8, AW162="X", 'Round Bonuses'!$J$7, AV162="X", 'Round Bonuses'!$J$6, AU162="X", 'Round Bonuses'!$J$5, AT162="X", 'Round Bonuses'!$J$4, TRUE, 0), SWITCH(AS162, "P", 'Round Bonuses'!$I$4,"B", 'Round Bonuses'!$I$5, 0) +IF(AU162="X", 'Round Bonuses'!$I$5, 0)+IF(AV162="X", 'Round Bonuses'!$I$6, 0)+IF(AW162="X", 'Round Bonuses'!$I$7, 0)+IF(AX162="X", 'Round Bonuses'!$I$8, 0)+IFS(BC162="W", 'Round Bonuses'!$K$14, BC162="X", 'Round Bonuses'!$K$13, BB162="X", 'Round Bonuses'!$K$12, BA162="X", 'Round Bonuses'!$K$11, AZ162="X", 'Round Bonuses'!$K$10, AY162="X", 'Round Bonuses'!$K$9, TRUE, 0))</f>
        <v>0</v>
      </c>
      <c r="BV162" s="54">
        <f t="shared" si="6"/>
        <v>5.85</v>
      </c>
      <c r="BW162" s="1">
        <f t="shared" si="7"/>
        <v>20.5475</v>
      </c>
      <c r="BX162" s="57">
        <f t="shared" si="8"/>
        <v>7.90475</v>
      </c>
      <c r="BZ162" s="58" t="str">
        <f t="shared" si="9"/>
        <v>Real Betis</v>
      </c>
      <c r="CA162" s="1" t="str">
        <f t="shared" si="10"/>
        <v>Spain</v>
      </c>
      <c r="CB162" s="1">
        <f t="shared" si="11"/>
        <v>7.90475</v>
      </c>
      <c r="CC162" s="1">
        <f t="shared" si="12"/>
        <v>10</v>
      </c>
      <c r="CD162" s="1" t="s">
        <v>35</v>
      </c>
      <c r="CE162" s="1" t="s">
        <v>0</v>
      </c>
      <c r="CF162" s="49">
        <v>1.8649999999999998</v>
      </c>
      <c r="CG162" s="1">
        <v>4.0</v>
      </c>
      <c r="CH162" s="1">
        <f t="shared" si="16"/>
        <v>160</v>
      </c>
      <c r="CI162" s="1" t="str">
        <f t="shared" si="13"/>
        <v>Partizani</v>
      </c>
      <c r="CJ162" s="49">
        <f t="shared" ref="CJ162:CK162" si="174">CF162</f>
        <v>1.865</v>
      </c>
      <c r="CK162" s="1">
        <f t="shared" si="174"/>
        <v>4</v>
      </c>
      <c r="CO162" s="1" t="str">
        <f t="shared" si="15"/>
        <v>Albania</v>
      </c>
    </row>
    <row r="163">
      <c r="A163" s="1" t="str">
        <f>'Strength Coefficients'!AJ162</f>
        <v>Real Madrid</v>
      </c>
      <c r="B163" s="1">
        <f>'Strength Coefficients'!AK162</f>
        <v>0.98</v>
      </c>
      <c r="C163" s="1" t="str">
        <f>'Strength Coefficients'!AL162</f>
        <v>Spain</v>
      </c>
      <c r="D163" s="1"/>
      <c r="E163" s="1"/>
      <c r="F163" s="1"/>
      <c r="G163" s="1"/>
      <c r="H163" s="1"/>
      <c r="I163" s="1"/>
      <c r="J163" s="1" t="str">
        <f>IFERROR(__xludf.DUMMYFUNCTION("""COMPUTED_VALUE"""),"X")</f>
        <v>X</v>
      </c>
      <c r="K163" s="1" t="str">
        <f>IFERROR(__xludf.DUMMYFUNCTION("""COMPUTED_VALUE"""),"X")</f>
        <v>X</v>
      </c>
      <c r="L163" s="1" t="str">
        <f>IFERROR(__xludf.DUMMYFUNCTION("""COMPUTED_VALUE"""),"X")</f>
        <v>X</v>
      </c>
      <c r="M163" s="1" t="str">
        <f>IFERROR(__xludf.DUMMYFUNCTION("""COMPUTED_VALUE"""),"X")</f>
        <v>X</v>
      </c>
      <c r="N163" s="1" t="str">
        <f>IFERROR(__xludf.DUMMYFUNCTION("""COMPUTED_VALUE"""),"W")</f>
        <v>W</v>
      </c>
      <c r="O163" s="52">
        <f>IFERROR(__xludf.DUMMYFUNCTION("""COMPUTED_VALUE"""),0.0)</f>
        <v>0</v>
      </c>
      <c r="P163" s="1">
        <f>IFERROR(__xludf.DUMMYFUNCTION("""COMPUTED_VALUE"""),0.0)</f>
        <v>0</v>
      </c>
      <c r="Q163" s="1">
        <f>IFERROR(__xludf.DUMMYFUNCTION("""COMPUTED_VALUE"""),0.0)</f>
        <v>0</v>
      </c>
      <c r="R163" s="1">
        <f>IFERROR(__xludf.DUMMYFUNCTION("""COMPUTED_VALUE"""),0.0)</f>
        <v>0</v>
      </c>
      <c r="S163" s="1">
        <f>IFERROR(__xludf.DUMMYFUNCTION("""COMPUTED_VALUE"""),0.0)</f>
        <v>0</v>
      </c>
      <c r="T163" s="1">
        <f>IFERROR(__xludf.DUMMYFUNCTION("""COMPUTED_VALUE"""),0.0)</f>
        <v>0</v>
      </c>
      <c r="U163" s="1">
        <f>IFERROR(__xludf.DUMMYFUNCTION("""COMPUTED_VALUE"""),18.96125)</f>
        <v>18.96125</v>
      </c>
      <c r="V163" s="1">
        <f>IFERROR(__xludf.DUMMYFUNCTION("""COMPUTED_VALUE"""),4.81)</f>
        <v>4.81</v>
      </c>
      <c r="W163" s="1">
        <f>IFERROR(__xludf.DUMMYFUNCTION("""COMPUTED_VALUE"""),4.8625)</f>
        <v>4.8625</v>
      </c>
      <c r="X163" s="1">
        <f>IFERROR(__xludf.DUMMYFUNCTION("""COMPUTED_VALUE"""),5.02)</f>
        <v>5.02</v>
      </c>
      <c r="Y163" s="1">
        <f>IFERROR(__xludf.DUMMYFUNCTION("""COMPUTED_VALUE"""),3.96)</f>
        <v>3.96</v>
      </c>
      <c r="AA163" s="50"/>
      <c r="AB163" s="1"/>
      <c r="AC163" s="1"/>
      <c r="AD163" s="1"/>
      <c r="AE163" s="1"/>
      <c r="AF163" s="1"/>
      <c r="AG163" s="1"/>
      <c r="AH163" s="1"/>
      <c r="AI163" s="54"/>
      <c r="AJ163" s="1">
        <f>IFERROR(__xludf.DUMMYFUNCTION("""COMPUTED_VALUE"""),0.0)</f>
        <v>0</v>
      </c>
      <c r="AK163" s="1">
        <f>IFERROR(__xludf.DUMMYFUNCTION("""COMPUTED_VALUE"""),0.0)</f>
        <v>0</v>
      </c>
      <c r="AL163" s="1">
        <f>IFERROR(__xludf.DUMMYFUNCTION("""COMPUTED_VALUE"""),0.0)</f>
        <v>0</v>
      </c>
      <c r="AM163" s="1">
        <f>IFERROR(__xludf.DUMMYFUNCTION("""COMPUTED_VALUE"""),0.0)</f>
        <v>0</v>
      </c>
      <c r="AN163" s="1">
        <f>IFERROR(__xludf.DUMMYFUNCTION("""COMPUTED_VALUE"""),0.0)</f>
        <v>0</v>
      </c>
      <c r="AO163" s="1">
        <f>IFERROR(__xludf.DUMMYFUNCTION("""COMPUTED_VALUE"""),0.0)</f>
        <v>0</v>
      </c>
      <c r="AP163" s="1">
        <f>IFERROR(__xludf.DUMMYFUNCTION("""COMPUTED_VALUE"""),0.0)</f>
        <v>0</v>
      </c>
      <c r="AQ163" s="1">
        <f>IFERROR(__xludf.DUMMYFUNCTION("""COMPUTED_VALUE"""),0.0)</f>
        <v>0</v>
      </c>
      <c r="AT163" s="1"/>
      <c r="AU163" s="1"/>
      <c r="AV163" s="1"/>
      <c r="AW163" s="1"/>
      <c r="AX163" s="1"/>
      <c r="AY163" s="1"/>
      <c r="AZ163" s="1"/>
      <c r="BA163" s="1"/>
      <c r="BB163" s="1"/>
      <c r="BC163" s="54"/>
      <c r="BD163" s="1">
        <f>IFERROR(__xludf.DUMMYFUNCTION("""COMPUTED_VALUE"""),0.0)</f>
        <v>0</v>
      </c>
      <c r="BE163" s="1">
        <f>IFERROR(__xludf.DUMMYFUNCTION("""COMPUTED_VALUE"""),0.0)</f>
        <v>0</v>
      </c>
      <c r="BF163" s="1">
        <f>IFERROR(__xludf.DUMMYFUNCTION("""COMPUTED_VALUE"""),0.0)</f>
        <v>0</v>
      </c>
      <c r="BG163" s="1">
        <f>IFERROR(__xludf.DUMMYFUNCTION("""COMPUTED_VALUE"""),0.0)</f>
        <v>0</v>
      </c>
      <c r="BH163" s="1">
        <f>IFERROR(__xludf.DUMMYFUNCTION("""COMPUTED_VALUE"""),0.0)</f>
        <v>0</v>
      </c>
      <c r="BI163" s="1">
        <f>IFERROR(__xludf.DUMMYFUNCTION("""COMPUTED_VALUE"""),0.0)</f>
        <v>0</v>
      </c>
      <c r="BJ163" s="1">
        <f>IFERROR(__xludf.DUMMYFUNCTION("""COMPUTED_VALUE"""),0.0)</f>
        <v>0</v>
      </c>
      <c r="BK163" s="1">
        <f>IFERROR(__xludf.DUMMYFUNCTION("""COMPUTED_VALUE"""),0.0)</f>
        <v>0</v>
      </c>
      <c r="BL163" s="1">
        <f>IFERROR(__xludf.DUMMYFUNCTION("""COMPUTED_VALUE"""),0.0)</f>
        <v>0</v>
      </c>
      <c r="BM163" s="1">
        <f>IFERROR(__xludf.DUMMYFUNCTION("""COMPUTED_VALUE"""),0.0)</f>
        <v>0</v>
      </c>
      <c r="BO163" s="52">
        <f t="shared" si="2"/>
        <v>13</v>
      </c>
      <c r="BP163" s="1">
        <f t="shared" si="175"/>
        <v>0</v>
      </c>
      <c r="BQ163" s="1">
        <f t="shared" si="4"/>
        <v>0</v>
      </c>
      <c r="BR163" s="54">
        <f t="shared" si="5"/>
        <v>13</v>
      </c>
      <c r="BS163" s="1">
        <f>IFS(N163="W", 'Round Bonuses'!$C$13, N163="X", 'Round Bonuses'!$C$12, M163="X", 'Round Bonuses'!$C$11, L163="X", 'Round Bonuses'!$C$10, K163="X", 'Round Bonuses'!$C$9, J163="X", 'Round Bonuses'!$C$8, I163="X", 'Round Bonuses'!$C$7, H163="X", 'Round Bonuses'!$C$6, G163="X", 'Round Bonuses'!$C$5, F163="X", 'Round Bonuses'!$C$4, E163="X", 'Round Bonuses'!$C$3, D163="X", 'Round Bonuses'!$C$3, TRUE, 0)</f>
        <v>18</v>
      </c>
      <c r="BT163" s="1">
        <f>IF(not(counta(D163:J163)), IFS(AI163="W", 'Round Bonuses'!$F$14, AI163="X", 'Round Bonuses'!$F$13, AH163="X", 'Round Bonuses'!$F$12, AG163="X", 'Round Bonuses'!$F$11, AF163="X", 'Round Bonuses'!$F$10, AE163="X", 'Round Bonuses'!$F$9, AD163="X", 'Round Bonuses'!$F$8, AC163="X", 'Round Bonuses'!$F$7, AB163="X", 'Round Bonuses'!$F$6, TRUE, 0), IF(AA163="X",'Round Bonuses'!$E$7, 0) +IF(AB163="X", 'Round Bonuses'!$E$6, 0)+if(AC163="X",'Round Bonuses'!$E$7, 0)+IF(AD163="X", 'Round Bonuses'!$E$8, 0)+IFS(AI163="W", 'Round Bonuses'!$G$14, AI163="X", 'Round Bonuses'!$G$13, AH163="X", 'Round Bonuses'!$G$12, AG163="X", 'Round Bonuses'!$G$11, AF163="X", 'Round Bonuses'!$G$10, AE163="X", 'Round Bonuses'!$G$9, TRUE, 0))</f>
        <v>0</v>
      </c>
      <c r="BU163" s="1">
        <f>IF(AND(not(counta(D163:I163)),not(counta(AB163:AD163))), IFS(BC163="W", 'Round Bonuses'!$J$14, BC163="X", 'Round Bonuses'!$J$13, BB163="X", 'Round Bonuses'!$J$12, BA163="X", 'Round Bonuses'!$J$11, AZ163="X", 'Round Bonuses'!$J$10, AY163="X", 'Round Bonuses'!$J$9, AX163="X", 'Round Bonuses'!$J$8, AW163="X", 'Round Bonuses'!$J$7, AV163="X", 'Round Bonuses'!$J$6, AU163="X", 'Round Bonuses'!$J$5, AT163="X", 'Round Bonuses'!$J$4, TRUE, 0), SWITCH(AS163, "P", 'Round Bonuses'!$I$4,"B", 'Round Bonuses'!$I$5, 0) +IF(AU163="X", 'Round Bonuses'!$I$5, 0)+IF(AV163="X", 'Round Bonuses'!$I$6, 0)+IF(AW163="X", 'Round Bonuses'!$I$7, 0)+IF(AX163="X", 'Round Bonuses'!$I$8, 0)+IFS(BC163="W", 'Round Bonuses'!$K$14, BC163="X", 'Round Bonuses'!$K$13, BB163="X", 'Round Bonuses'!$K$12, BA163="X", 'Round Bonuses'!$K$11, AZ163="X", 'Round Bonuses'!$K$10, AY163="X", 'Round Bonuses'!$K$9, TRUE, 0))</f>
        <v>0</v>
      </c>
      <c r="BV163" s="54">
        <f t="shared" si="6"/>
        <v>18</v>
      </c>
      <c r="BW163" s="1">
        <f t="shared" si="7"/>
        <v>37.61375</v>
      </c>
      <c r="BX163" s="57">
        <f t="shared" si="8"/>
        <v>20.89336538</v>
      </c>
      <c r="BZ163" s="58" t="str">
        <f t="shared" si="9"/>
        <v>Real Madrid</v>
      </c>
      <c r="CA163" s="1" t="str">
        <f t="shared" si="10"/>
        <v>Spain</v>
      </c>
      <c r="CB163" s="1">
        <f t="shared" si="11"/>
        <v>20.89336538</v>
      </c>
      <c r="CC163" s="1">
        <f t="shared" si="12"/>
        <v>13</v>
      </c>
      <c r="CD163" s="1" t="s">
        <v>85</v>
      </c>
      <c r="CE163" s="1" t="s">
        <v>21</v>
      </c>
      <c r="CF163" s="49">
        <v>1.8631250000000001</v>
      </c>
      <c r="CG163" s="1">
        <v>4.0</v>
      </c>
      <c r="CH163" s="1">
        <f t="shared" si="16"/>
        <v>161</v>
      </c>
      <c r="CI163" s="1" t="str">
        <f t="shared" si="13"/>
        <v>Ararat Yerevan</v>
      </c>
      <c r="CJ163" s="49">
        <f t="shared" ref="CJ163:CK163" si="176">CF163</f>
        <v>1.863125</v>
      </c>
      <c r="CK163" s="1">
        <f t="shared" si="176"/>
        <v>4</v>
      </c>
      <c r="CO163" s="1" t="str">
        <f t="shared" si="15"/>
        <v>Armenia</v>
      </c>
    </row>
    <row r="164">
      <c r="A164" s="1" t="str">
        <f>'Strength Coefficients'!AJ163</f>
        <v>Real Sociedad</v>
      </c>
      <c r="B164" s="1">
        <f>'Strength Coefficients'!AK163</f>
        <v>0.95</v>
      </c>
      <c r="C164" s="1" t="str">
        <f>'Strength Coefficients'!AL163</f>
        <v>Spain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52">
        <f>IFERROR(__xludf.DUMMYFUNCTION("""COMPUTED_VALUE"""),0.0)</f>
        <v>0</v>
      </c>
      <c r="P164" s="1">
        <f>IFERROR(__xludf.DUMMYFUNCTION("""COMPUTED_VALUE"""),0.0)</f>
        <v>0</v>
      </c>
      <c r="Q164" s="1">
        <f>IFERROR(__xludf.DUMMYFUNCTION("""COMPUTED_VALUE"""),0.0)</f>
        <v>0</v>
      </c>
      <c r="R164" s="1">
        <f>IFERROR(__xludf.DUMMYFUNCTION("""COMPUTED_VALUE"""),0.0)</f>
        <v>0</v>
      </c>
      <c r="S164" s="1">
        <f>IFERROR(__xludf.DUMMYFUNCTION("""COMPUTED_VALUE"""),0.0)</f>
        <v>0</v>
      </c>
      <c r="T164" s="1">
        <f>IFERROR(__xludf.DUMMYFUNCTION("""COMPUTED_VALUE"""),0.0)</f>
        <v>0</v>
      </c>
      <c r="U164" s="1">
        <f>IFERROR(__xludf.DUMMYFUNCTION("""COMPUTED_VALUE"""),0.0)</f>
        <v>0</v>
      </c>
      <c r="V164" s="1">
        <f>IFERROR(__xludf.DUMMYFUNCTION("""COMPUTED_VALUE"""),0.0)</f>
        <v>0</v>
      </c>
      <c r="W164" s="1">
        <f>IFERROR(__xludf.DUMMYFUNCTION("""COMPUTED_VALUE"""),0.0)</f>
        <v>0</v>
      </c>
      <c r="X164" s="1">
        <f>IFERROR(__xludf.DUMMYFUNCTION("""COMPUTED_VALUE"""),0.0)</f>
        <v>0</v>
      </c>
      <c r="Y164" s="1">
        <f>IFERROR(__xludf.DUMMYFUNCTION("""COMPUTED_VALUE"""),0.0)</f>
        <v>0</v>
      </c>
      <c r="AA164" s="50"/>
      <c r="AB164" s="1"/>
      <c r="AC164" s="1"/>
      <c r="AD164" s="1" t="str">
        <f>IFERROR(__xludf.DUMMYFUNCTION("""COMPUTED_VALUE"""),"X")</f>
        <v>X</v>
      </c>
      <c r="AE164" s="1" t="str">
        <f>IFERROR(__xludf.DUMMYFUNCTION("""COMPUTED_VALUE"""),"X")</f>
        <v>X</v>
      </c>
      <c r="AF164" s="1"/>
      <c r="AG164" s="1"/>
      <c r="AH164" s="1"/>
      <c r="AI164" s="54"/>
      <c r="AJ164" s="1">
        <f>IFERROR(__xludf.DUMMYFUNCTION("""COMPUTED_VALUE"""),0.0)</f>
        <v>0</v>
      </c>
      <c r="AK164" s="1">
        <f>IFERROR(__xludf.DUMMYFUNCTION("""COMPUTED_VALUE"""),0.0)</f>
        <v>0</v>
      </c>
      <c r="AL164" s="1">
        <f>IFERROR(__xludf.DUMMYFUNCTION("""COMPUTED_VALUE"""),13.60625)</f>
        <v>13.60625</v>
      </c>
      <c r="AM164" s="1">
        <f>IFERROR(__xludf.DUMMYFUNCTION("""COMPUTED_VALUE"""),2.63)</f>
        <v>2.63</v>
      </c>
      <c r="AN164" s="1">
        <f>IFERROR(__xludf.DUMMYFUNCTION("""COMPUTED_VALUE"""),0.0)</f>
        <v>0</v>
      </c>
      <c r="AO164" s="1">
        <f>IFERROR(__xludf.DUMMYFUNCTION("""COMPUTED_VALUE"""),0.0)</f>
        <v>0</v>
      </c>
      <c r="AP164" s="1">
        <f>IFERROR(__xludf.DUMMYFUNCTION("""COMPUTED_VALUE"""),0.0)</f>
        <v>0</v>
      </c>
      <c r="AQ164" s="1">
        <f>IFERROR(__xludf.DUMMYFUNCTION("""COMPUTED_VALUE"""),0.0)</f>
        <v>0</v>
      </c>
      <c r="AT164" s="1"/>
      <c r="AU164" s="1"/>
      <c r="AV164" s="1"/>
      <c r="AW164" s="1"/>
      <c r="AX164" s="1"/>
      <c r="AY164" s="1"/>
      <c r="AZ164" s="1"/>
      <c r="BA164" s="1"/>
      <c r="BB164" s="1"/>
      <c r="BC164" s="54"/>
      <c r="BD164" s="1">
        <f>IFERROR(__xludf.DUMMYFUNCTION("""COMPUTED_VALUE"""),0.0)</f>
        <v>0</v>
      </c>
      <c r="BE164" s="1">
        <f>IFERROR(__xludf.DUMMYFUNCTION("""COMPUTED_VALUE"""),0.0)</f>
        <v>0</v>
      </c>
      <c r="BF164" s="1">
        <f>IFERROR(__xludf.DUMMYFUNCTION("""COMPUTED_VALUE"""),0.0)</f>
        <v>0</v>
      </c>
      <c r="BG164" s="1">
        <f>IFERROR(__xludf.DUMMYFUNCTION("""COMPUTED_VALUE"""),0.0)</f>
        <v>0</v>
      </c>
      <c r="BH164" s="1">
        <f>IFERROR(__xludf.DUMMYFUNCTION("""COMPUTED_VALUE"""),0.0)</f>
        <v>0</v>
      </c>
      <c r="BI164" s="1">
        <f>IFERROR(__xludf.DUMMYFUNCTION("""COMPUTED_VALUE"""),0.0)</f>
        <v>0</v>
      </c>
      <c r="BJ164" s="1">
        <f>IFERROR(__xludf.DUMMYFUNCTION("""COMPUTED_VALUE"""),0.0)</f>
        <v>0</v>
      </c>
      <c r="BK164" s="1">
        <f>IFERROR(__xludf.DUMMYFUNCTION("""COMPUTED_VALUE"""),0.0)</f>
        <v>0</v>
      </c>
      <c r="BL164" s="1">
        <f>IFERROR(__xludf.DUMMYFUNCTION("""COMPUTED_VALUE"""),0.0)</f>
        <v>0</v>
      </c>
      <c r="BM164" s="1">
        <f>IFERROR(__xludf.DUMMYFUNCTION("""COMPUTED_VALUE"""),0.0)</f>
        <v>0</v>
      </c>
      <c r="BO164" s="52">
        <f t="shared" si="2"/>
        <v>0</v>
      </c>
      <c r="BP164" s="1">
        <f t="shared" si="175"/>
        <v>8</v>
      </c>
      <c r="BQ164" s="1">
        <f t="shared" si="4"/>
        <v>0</v>
      </c>
      <c r="BR164" s="54">
        <f t="shared" si="5"/>
        <v>8</v>
      </c>
      <c r="BS164" s="1">
        <f>IFS(N164="W", 'Round Bonuses'!$C$13, N164="X", 'Round Bonuses'!$C$12, M164="X", 'Round Bonuses'!$C$11, L164="X", 'Round Bonuses'!$C$10, K164="X", 'Round Bonuses'!$C$9, J164="X", 'Round Bonuses'!$C$8, I164="X", 'Round Bonuses'!$C$7, H164="X", 'Round Bonuses'!$C$6, G164="X", 'Round Bonuses'!$C$5, F164="X", 'Round Bonuses'!$C$4, E164="X", 'Round Bonuses'!$C$3, D164="X", 'Round Bonuses'!$C$3, TRUE, 0)</f>
        <v>0</v>
      </c>
      <c r="BT164" s="1">
        <f>IF(not(counta(D164:J164)), IFS(AI164="W", 'Round Bonuses'!$F$14, AI164="X", 'Round Bonuses'!$F$13, AH164="X", 'Round Bonuses'!$F$12, AG164="X", 'Round Bonuses'!$F$11, AF164="X", 'Round Bonuses'!$F$10, AE164="X", 'Round Bonuses'!$F$9, AD164="X", 'Round Bonuses'!$F$8, AC164="X", 'Round Bonuses'!$F$7, AB164="X", 'Round Bonuses'!$F$6, TRUE, 0), IF(AA164="X",'Round Bonuses'!$E$7, 0) +IF(AB164="X", 'Round Bonuses'!$E$6, 0)+if(AC164="X",'Round Bonuses'!$E$7, 0)+IF(AD164="X", 'Round Bonuses'!$E$8, 0)+IFS(AI164="W", 'Round Bonuses'!$G$14, AI164="X", 'Round Bonuses'!$G$13, AH164="X", 'Round Bonuses'!$G$12, AG164="X", 'Round Bonuses'!$G$11, AF164="X", 'Round Bonuses'!$G$10, AE164="X", 'Round Bonuses'!$G$9, TRUE, 0))</f>
        <v>4.8</v>
      </c>
      <c r="BU164" s="1">
        <f>IF(AND(not(counta(D164:I164)),not(counta(AB164:AD164))), IFS(BC164="W", 'Round Bonuses'!$J$14, BC164="X", 'Round Bonuses'!$J$13, BB164="X", 'Round Bonuses'!$J$12, BA164="X", 'Round Bonuses'!$J$11, AZ164="X", 'Round Bonuses'!$J$10, AY164="X", 'Round Bonuses'!$J$9, AX164="X", 'Round Bonuses'!$J$8, AW164="X", 'Round Bonuses'!$J$7, AV164="X", 'Round Bonuses'!$J$6, AU164="X", 'Round Bonuses'!$J$5, AT164="X", 'Round Bonuses'!$J$4, TRUE, 0), SWITCH(AS164, "P", 'Round Bonuses'!$I$4,"B", 'Round Bonuses'!$I$5, 0) +IF(AU164="X", 'Round Bonuses'!$I$5, 0)+IF(AV164="X", 'Round Bonuses'!$I$6, 0)+IF(AW164="X", 'Round Bonuses'!$I$7, 0)+IF(AX164="X", 'Round Bonuses'!$I$8, 0)+IFS(BC164="W", 'Round Bonuses'!$K$14, BC164="X", 'Round Bonuses'!$K$13, BB164="X", 'Round Bonuses'!$K$12, BA164="X", 'Round Bonuses'!$K$11, AZ164="X", 'Round Bonuses'!$K$10, AY164="X", 'Round Bonuses'!$K$9, TRUE, 0))</f>
        <v>0</v>
      </c>
      <c r="BV164" s="54">
        <f t="shared" si="6"/>
        <v>4.8</v>
      </c>
      <c r="BW164" s="1">
        <f t="shared" si="7"/>
        <v>16.23625</v>
      </c>
      <c r="BX164" s="57">
        <f t="shared" si="8"/>
        <v>6.82953125</v>
      </c>
      <c r="BZ164" s="58" t="str">
        <f t="shared" si="9"/>
        <v>Real Sociedad</v>
      </c>
      <c r="CA164" s="1" t="str">
        <f t="shared" si="10"/>
        <v>Spain</v>
      </c>
      <c r="CB164" s="1">
        <f t="shared" si="11"/>
        <v>6.82953125</v>
      </c>
      <c r="CC164" s="1">
        <f t="shared" si="12"/>
        <v>8</v>
      </c>
      <c r="CD164" s="1" t="s">
        <v>55</v>
      </c>
      <c r="CE164" s="1" t="s">
        <v>11</v>
      </c>
      <c r="CF164" s="49">
        <v>1.8621875</v>
      </c>
      <c r="CG164" s="1">
        <v>4.0</v>
      </c>
      <c r="CH164" s="1">
        <f t="shared" si="16"/>
        <v>162</v>
      </c>
      <c r="CI164" s="1" t="str">
        <f t="shared" si="13"/>
        <v>Inter Club d'Escaldes</v>
      </c>
      <c r="CJ164" s="49">
        <f t="shared" ref="CJ164:CK164" si="177">CF164</f>
        <v>1.8621875</v>
      </c>
      <c r="CK164" s="1">
        <f t="shared" si="177"/>
        <v>4</v>
      </c>
      <c r="CO164" s="1" t="str">
        <f t="shared" si="15"/>
        <v>Andorra</v>
      </c>
    </row>
    <row r="165">
      <c r="A165" s="1" t="str">
        <f>'Strength Coefficients'!AJ164</f>
        <v>Red Bull Salzburg</v>
      </c>
      <c r="B165" s="1">
        <f>'Strength Coefficients'!AK164</f>
        <v>0.88</v>
      </c>
      <c r="C165" s="1" t="str">
        <f>'Strength Coefficients'!AL164</f>
        <v>Austria</v>
      </c>
      <c r="D165" s="1"/>
      <c r="E165" s="1"/>
      <c r="F165" s="1"/>
      <c r="G165" s="1"/>
      <c r="H165" s="1"/>
      <c r="I165" s="1" t="str">
        <f>IFERROR(__xludf.DUMMYFUNCTION("""COMPUTED_VALUE"""),"X")</f>
        <v>X</v>
      </c>
      <c r="J165" s="1" t="str">
        <f>IFERROR(__xludf.DUMMYFUNCTION("""COMPUTED_VALUE"""),"X")</f>
        <v>X</v>
      </c>
      <c r="K165" s="1" t="str">
        <f>IFERROR(__xludf.DUMMYFUNCTION("""COMPUTED_VALUE"""),"X")</f>
        <v>X</v>
      </c>
      <c r="L165" s="1"/>
      <c r="M165" s="1"/>
      <c r="N165" s="1"/>
      <c r="O165" s="52">
        <f>IFERROR(__xludf.DUMMYFUNCTION("""COMPUTED_VALUE"""),0.0)</f>
        <v>0</v>
      </c>
      <c r="P165" s="1">
        <f>IFERROR(__xludf.DUMMYFUNCTION("""COMPUTED_VALUE"""),0.0)</f>
        <v>0</v>
      </c>
      <c r="Q165" s="1">
        <f>IFERROR(__xludf.DUMMYFUNCTION("""COMPUTED_VALUE"""),0.0)</f>
        <v>0</v>
      </c>
      <c r="R165" s="1">
        <f>IFERROR(__xludf.DUMMYFUNCTION("""COMPUTED_VALUE"""),0.0)</f>
        <v>0</v>
      </c>
      <c r="S165" s="1">
        <f>IFERROR(__xludf.DUMMYFUNCTION("""COMPUTED_VALUE"""),0.0)</f>
        <v>0</v>
      </c>
      <c r="T165" s="1">
        <f>IFERROR(__xludf.DUMMYFUNCTION("""COMPUTED_VALUE"""),7.1775)</f>
        <v>7.1775</v>
      </c>
      <c r="U165" s="1">
        <f>IFERROR(__xludf.DUMMYFUNCTION("""COMPUTED_VALUE"""),15.433749999999998)</f>
        <v>15.43375</v>
      </c>
      <c r="V165" s="1">
        <f>IFERROR(__xludf.DUMMYFUNCTION("""COMPUTED_VALUE"""),2.16)</f>
        <v>2.16</v>
      </c>
      <c r="W165" s="1">
        <f>IFERROR(__xludf.DUMMYFUNCTION("""COMPUTED_VALUE"""),0.0)</f>
        <v>0</v>
      </c>
      <c r="X165" s="1">
        <f>IFERROR(__xludf.DUMMYFUNCTION("""COMPUTED_VALUE"""),0.0)</f>
        <v>0</v>
      </c>
      <c r="Y165" s="1">
        <f>IFERROR(__xludf.DUMMYFUNCTION("""COMPUTED_VALUE"""),0.0)</f>
        <v>0</v>
      </c>
      <c r="AA165" s="50"/>
      <c r="AB165" s="1"/>
      <c r="AC165" s="1"/>
      <c r="AD165" s="1"/>
      <c r="AE165" s="1"/>
      <c r="AF165" s="1"/>
      <c r="AG165" s="1"/>
      <c r="AH165" s="1"/>
      <c r="AI165" s="54"/>
      <c r="AJ165" s="1">
        <f>IFERROR(__xludf.DUMMYFUNCTION("""COMPUTED_VALUE"""),0.0)</f>
        <v>0</v>
      </c>
      <c r="AK165" s="1">
        <f>IFERROR(__xludf.DUMMYFUNCTION("""COMPUTED_VALUE"""),0.0)</f>
        <v>0</v>
      </c>
      <c r="AL165" s="1">
        <f>IFERROR(__xludf.DUMMYFUNCTION("""COMPUTED_VALUE"""),0.0)</f>
        <v>0</v>
      </c>
      <c r="AM165" s="1">
        <f>IFERROR(__xludf.DUMMYFUNCTION("""COMPUTED_VALUE"""),0.0)</f>
        <v>0</v>
      </c>
      <c r="AN165" s="1">
        <f>IFERROR(__xludf.DUMMYFUNCTION("""COMPUTED_VALUE"""),0.0)</f>
        <v>0</v>
      </c>
      <c r="AO165" s="1">
        <f>IFERROR(__xludf.DUMMYFUNCTION("""COMPUTED_VALUE"""),0.0)</f>
        <v>0</v>
      </c>
      <c r="AP165" s="1">
        <f>IFERROR(__xludf.DUMMYFUNCTION("""COMPUTED_VALUE"""),0.0)</f>
        <v>0</v>
      </c>
      <c r="AQ165" s="1">
        <f>IFERROR(__xludf.DUMMYFUNCTION("""COMPUTED_VALUE"""),0.0)</f>
        <v>0</v>
      </c>
      <c r="AT165" s="1"/>
      <c r="AU165" s="1"/>
      <c r="AV165" s="1"/>
      <c r="AW165" s="1"/>
      <c r="AX165" s="1"/>
      <c r="AY165" s="1"/>
      <c r="AZ165" s="1"/>
      <c r="BA165" s="1"/>
      <c r="BB165" s="1"/>
      <c r="BC165" s="54"/>
      <c r="BD165" s="1">
        <f>IFERROR(__xludf.DUMMYFUNCTION("""COMPUTED_VALUE"""),0.0)</f>
        <v>0</v>
      </c>
      <c r="BE165" s="1">
        <f>IFERROR(__xludf.DUMMYFUNCTION("""COMPUTED_VALUE"""),0.0)</f>
        <v>0</v>
      </c>
      <c r="BF165" s="1">
        <f>IFERROR(__xludf.DUMMYFUNCTION("""COMPUTED_VALUE"""),0.0)</f>
        <v>0</v>
      </c>
      <c r="BG165" s="1">
        <f>IFERROR(__xludf.DUMMYFUNCTION("""COMPUTED_VALUE"""),0.0)</f>
        <v>0</v>
      </c>
      <c r="BH165" s="1">
        <f>IFERROR(__xludf.DUMMYFUNCTION("""COMPUTED_VALUE"""),0.0)</f>
        <v>0</v>
      </c>
      <c r="BI165" s="1">
        <f>IFERROR(__xludf.DUMMYFUNCTION("""COMPUTED_VALUE"""),0.0)</f>
        <v>0</v>
      </c>
      <c r="BJ165" s="1">
        <f>IFERROR(__xludf.DUMMYFUNCTION("""COMPUTED_VALUE"""),0.0)</f>
        <v>0</v>
      </c>
      <c r="BK165" s="1">
        <f>IFERROR(__xludf.DUMMYFUNCTION("""COMPUTED_VALUE"""),0.0)</f>
        <v>0</v>
      </c>
      <c r="BL165" s="1">
        <f>IFERROR(__xludf.DUMMYFUNCTION("""COMPUTED_VALUE"""),0.0)</f>
        <v>0</v>
      </c>
      <c r="BM165" s="1">
        <f>IFERROR(__xludf.DUMMYFUNCTION("""COMPUTED_VALUE"""),0.0)</f>
        <v>0</v>
      </c>
      <c r="BO165" s="52">
        <f t="shared" si="2"/>
        <v>10</v>
      </c>
      <c r="BP165" s="1">
        <f t="shared" si="175"/>
        <v>0</v>
      </c>
      <c r="BQ165" s="1">
        <f t="shared" si="4"/>
        <v>0</v>
      </c>
      <c r="BR165" s="54">
        <f t="shared" si="5"/>
        <v>10</v>
      </c>
      <c r="BS165" s="1">
        <f>IFS(N165="W", 'Round Bonuses'!$C$13, N165="X", 'Round Bonuses'!$C$12, M165="X", 'Round Bonuses'!$C$11, L165="X", 'Round Bonuses'!$C$10, K165="X", 'Round Bonuses'!$C$9, J165="X", 'Round Bonuses'!$C$8, I165="X", 'Round Bonuses'!$C$7, H165="X", 'Round Bonuses'!$C$6, G165="X", 'Round Bonuses'!$C$5, F165="X", 'Round Bonuses'!$C$4, E165="X", 'Round Bonuses'!$C$3, D165="X", 'Round Bonuses'!$C$3, TRUE, 0)</f>
        <v>9.6</v>
      </c>
      <c r="BT165" s="1">
        <f>IF(not(counta(D165:J165)), IFS(AI165="W", 'Round Bonuses'!$F$14, AI165="X", 'Round Bonuses'!$F$13, AH165="X", 'Round Bonuses'!$F$12, AG165="X", 'Round Bonuses'!$F$11, AF165="X", 'Round Bonuses'!$F$10, AE165="X", 'Round Bonuses'!$F$9, AD165="X", 'Round Bonuses'!$F$8, AC165="X", 'Round Bonuses'!$F$7, AB165="X", 'Round Bonuses'!$F$6, TRUE, 0), IF(AA165="X",'Round Bonuses'!$E$7, 0) +IF(AB165="X", 'Round Bonuses'!$E$6, 0)+if(AC165="X",'Round Bonuses'!$E$7, 0)+IF(AD165="X", 'Round Bonuses'!$E$8, 0)+IFS(AI165="W", 'Round Bonuses'!$G$14, AI165="X", 'Round Bonuses'!$G$13, AH165="X", 'Round Bonuses'!$G$12, AG165="X", 'Round Bonuses'!$G$11, AF165="X", 'Round Bonuses'!$G$10, AE165="X", 'Round Bonuses'!$G$9, TRUE, 0))</f>
        <v>0</v>
      </c>
      <c r="BU165" s="1">
        <f>IF(AND(not(counta(D165:I165)),not(counta(AB165:AD165))), IFS(BC165="W", 'Round Bonuses'!$J$14, BC165="X", 'Round Bonuses'!$J$13, BB165="X", 'Round Bonuses'!$J$12, BA165="X", 'Round Bonuses'!$J$11, AZ165="X", 'Round Bonuses'!$J$10, AY165="X", 'Round Bonuses'!$J$9, AX165="X", 'Round Bonuses'!$J$8, AW165="X", 'Round Bonuses'!$J$7, AV165="X", 'Round Bonuses'!$J$6, AU165="X", 'Round Bonuses'!$J$5, AT165="X", 'Round Bonuses'!$J$4, TRUE, 0), SWITCH(AS165, "P", 'Round Bonuses'!$I$4,"B", 'Round Bonuses'!$I$5, 0) +IF(AU165="X", 'Round Bonuses'!$I$5, 0)+IF(AV165="X", 'Round Bonuses'!$I$6, 0)+IF(AW165="X", 'Round Bonuses'!$I$7, 0)+IF(AX165="X", 'Round Bonuses'!$I$8, 0)+IFS(BC165="W", 'Round Bonuses'!$K$14, BC165="X", 'Round Bonuses'!$K$13, BB165="X", 'Round Bonuses'!$K$12, BA165="X", 'Round Bonuses'!$K$11, AZ165="X", 'Round Bonuses'!$K$10, AY165="X", 'Round Bonuses'!$K$9, TRUE, 0))</f>
        <v>0</v>
      </c>
      <c r="BV165" s="54">
        <f t="shared" si="6"/>
        <v>9.6</v>
      </c>
      <c r="BW165" s="1">
        <f t="shared" si="7"/>
        <v>24.77125</v>
      </c>
      <c r="BX165" s="57">
        <f t="shared" si="8"/>
        <v>12.077125</v>
      </c>
      <c r="BZ165" s="58" t="str">
        <f t="shared" si="9"/>
        <v>Red Bull Salzburg</v>
      </c>
      <c r="CA165" s="1" t="str">
        <f t="shared" si="10"/>
        <v>Austria</v>
      </c>
      <c r="CB165" s="1">
        <f t="shared" si="11"/>
        <v>12.077125</v>
      </c>
      <c r="CC165" s="1">
        <f t="shared" si="12"/>
        <v>10</v>
      </c>
      <c r="CD165" s="1" t="s">
        <v>28</v>
      </c>
      <c r="CE165" s="1" t="s">
        <v>29</v>
      </c>
      <c r="CF165" s="49">
        <v>1.82375</v>
      </c>
      <c r="CG165" s="1">
        <v>2.0</v>
      </c>
      <c r="CH165" s="1">
        <f t="shared" si="16"/>
        <v>163</v>
      </c>
      <c r="CI165" s="1" t="str">
        <f t="shared" si="13"/>
        <v>AEK Athens</v>
      </c>
      <c r="CJ165" s="49">
        <f t="shared" ref="CJ165:CK165" si="178">CF165</f>
        <v>1.82375</v>
      </c>
      <c r="CK165" s="1">
        <f t="shared" si="178"/>
        <v>2</v>
      </c>
      <c r="CO165" s="1" t="str">
        <f t="shared" si="15"/>
        <v>Greece</v>
      </c>
    </row>
    <row r="166">
      <c r="A166" s="1" t="str">
        <f>'Strength Coefficients'!AJ165</f>
        <v>Red Star Belgrade</v>
      </c>
      <c r="B166" s="1">
        <f>'Strength Coefficients'!AK165</f>
        <v>0.81</v>
      </c>
      <c r="C166" s="1" t="str">
        <f>'Strength Coefficients'!AL165</f>
        <v>Serbia</v>
      </c>
      <c r="D166" s="1"/>
      <c r="E166" s="1"/>
      <c r="F166" s="1"/>
      <c r="G166" s="1" t="str">
        <f>IFERROR(__xludf.DUMMYFUNCTION("""COMPUTED_VALUE"""),"X")</f>
        <v>X</v>
      </c>
      <c r="H166" s="1" t="str">
        <f>IFERROR(__xludf.DUMMYFUNCTION("""COMPUTED_VALUE"""),"X")</f>
        <v>X</v>
      </c>
      <c r="I166" s="1"/>
      <c r="J166" s="1"/>
      <c r="K166" s="1"/>
      <c r="L166" s="1"/>
      <c r="M166" s="1"/>
      <c r="N166" s="1"/>
      <c r="O166" s="52">
        <f>IFERROR(__xludf.DUMMYFUNCTION("""COMPUTED_VALUE"""),0.0)</f>
        <v>0</v>
      </c>
      <c r="P166" s="1">
        <f>IFERROR(__xludf.DUMMYFUNCTION("""COMPUTED_VALUE"""),0.0)</f>
        <v>0</v>
      </c>
      <c r="Q166" s="1">
        <f>IFERROR(__xludf.DUMMYFUNCTION("""COMPUTED_VALUE"""),0.0)</f>
        <v>0</v>
      </c>
      <c r="R166" s="1">
        <f>IFERROR(__xludf.DUMMYFUNCTION("""COMPUTED_VALUE"""),4.1499999999999995)</f>
        <v>4.15</v>
      </c>
      <c r="S166" s="1">
        <f>IFERROR(__xludf.DUMMYFUNCTION("""COMPUTED_VALUE"""),1.645)</f>
        <v>1.645</v>
      </c>
      <c r="T166" s="1">
        <f>IFERROR(__xludf.DUMMYFUNCTION("""COMPUTED_VALUE"""),0.0)</f>
        <v>0</v>
      </c>
      <c r="U166" s="1">
        <f>IFERROR(__xludf.DUMMYFUNCTION("""COMPUTED_VALUE"""),0.0)</f>
        <v>0</v>
      </c>
      <c r="V166" s="1">
        <f>IFERROR(__xludf.DUMMYFUNCTION("""COMPUTED_VALUE"""),0.0)</f>
        <v>0</v>
      </c>
      <c r="W166" s="1">
        <f>IFERROR(__xludf.DUMMYFUNCTION("""COMPUTED_VALUE"""),0.0)</f>
        <v>0</v>
      </c>
      <c r="X166" s="1">
        <f>IFERROR(__xludf.DUMMYFUNCTION("""COMPUTED_VALUE"""),0.0)</f>
        <v>0</v>
      </c>
      <c r="Y166" s="1">
        <f>IFERROR(__xludf.DUMMYFUNCTION("""COMPUTED_VALUE"""),0.0)</f>
        <v>0</v>
      </c>
      <c r="AA166" s="50"/>
      <c r="AB166" s="1"/>
      <c r="AC166" s="1" t="str">
        <f>IFERROR(__xludf.DUMMYFUNCTION("""COMPUTED_VALUE"""),"X")</f>
        <v>X</v>
      </c>
      <c r="AD166" s="1" t="str">
        <f>IFERROR(__xludf.DUMMYFUNCTION("""COMPUTED_VALUE"""),"X")</f>
        <v>X</v>
      </c>
      <c r="AE166" s="1"/>
      <c r="AF166" s="1" t="str">
        <f>IFERROR(__xludf.DUMMYFUNCTION("""COMPUTED_VALUE"""),"X")</f>
        <v>X</v>
      </c>
      <c r="AG166" s="1"/>
      <c r="AH166" s="1"/>
      <c r="AI166" s="54"/>
      <c r="AJ166" s="1">
        <f>IFERROR(__xludf.DUMMYFUNCTION("""COMPUTED_VALUE"""),0.0)</f>
        <v>0</v>
      </c>
      <c r="AK166" s="1">
        <f>IFERROR(__xludf.DUMMYFUNCTION("""COMPUTED_VALUE"""),6.21)</f>
        <v>6.21</v>
      </c>
      <c r="AL166" s="1">
        <f>IFERROR(__xludf.DUMMYFUNCTION("""COMPUTED_VALUE"""),13.99)</f>
        <v>13.99</v>
      </c>
      <c r="AM166" s="1">
        <f>IFERROR(__xludf.DUMMYFUNCTION("""COMPUTED_VALUE"""),0.0)</f>
        <v>0</v>
      </c>
      <c r="AN166" s="1">
        <f>IFERROR(__xludf.DUMMYFUNCTION("""COMPUTED_VALUE"""),4.0325)</f>
        <v>4.0325</v>
      </c>
      <c r="AO166" s="1">
        <f>IFERROR(__xludf.DUMMYFUNCTION("""COMPUTED_VALUE"""),0.0)</f>
        <v>0</v>
      </c>
      <c r="AP166" s="1">
        <f>IFERROR(__xludf.DUMMYFUNCTION("""COMPUTED_VALUE"""),0.0)</f>
        <v>0</v>
      </c>
      <c r="AQ166" s="1">
        <f>IFERROR(__xludf.DUMMYFUNCTION("""COMPUTED_VALUE"""),0.0)</f>
        <v>0</v>
      </c>
      <c r="AT166" s="1"/>
      <c r="AU166" s="1"/>
      <c r="AV166" s="1"/>
      <c r="AW166" s="1"/>
      <c r="AX166" s="1"/>
      <c r="AY166" s="1"/>
      <c r="AZ166" s="1"/>
      <c r="BA166" s="1"/>
      <c r="BB166" s="1"/>
      <c r="BC166" s="54"/>
      <c r="BD166" s="1">
        <f>IFERROR(__xludf.DUMMYFUNCTION("""COMPUTED_VALUE"""),0.0)</f>
        <v>0</v>
      </c>
      <c r="BE166" s="1">
        <f>IFERROR(__xludf.DUMMYFUNCTION("""COMPUTED_VALUE"""),0.0)</f>
        <v>0</v>
      </c>
      <c r="BF166" s="1">
        <f>IFERROR(__xludf.DUMMYFUNCTION("""COMPUTED_VALUE"""),0.0)</f>
        <v>0</v>
      </c>
      <c r="BG166" s="1">
        <f>IFERROR(__xludf.DUMMYFUNCTION("""COMPUTED_VALUE"""),0.0)</f>
        <v>0</v>
      </c>
      <c r="BH166" s="1">
        <f>IFERROR(__xludf.DUMMYFUNCTION("""COMPUTED_VALUE"""),0.0)</f>
        <v>0</v>
      </c>
      <c r="BI166" s="1">
        <f>IFERROR(__xludf.DUMMYFUNCTION("""COMPUTED_VALUE"""),0.0)</f>
        <v>0</v>
      </c>
      <c r="BJ166" s="1">
        <f>IFERROR(__xludf.DUMMYFUNCTION("""COMPUTED_VALUE"""),0.0)</f>
        <v>0</v>
      </c>
      <c r="BK166" s="1">
        <f>IFERROR(__xludf.DUMMYFUNCTION("""COMPUTED_VALUE"""),0.0)</f>
        <v>0</v>
      </c>
      <c r="BL166" s="1">
        <f>IFERROR(__xludf.DUMMYFUNCTION("""COMPUTED_VALUE"""),0.0)</f>
        <v>0</v>
      </c>
      <c r="BM166" s="1">
        <f>IFERROR(__xludf.DUMMYFUNCTION("""COMPUTED_VALUE"""),0.0)</f>
        <v>0</v>
      </c>
      <c r="BO166" s="52">
        <f t="shared" si="2"/>
        <v>4</v>
      </c>
      <c r="BP166" s="1">
        <f t="shared" si="175"/>
        <v>10</v>
      </c>
      <c r="BQ166" s="1">
        <f t="shared" si="4"/>
        <v>0</v>
      </c>
      <c r="BR166" s="54">
        <f t="shared" si="5"/>
        <v>14</v>
      </c>
      <c r="BS166" s="1">
        <f>IFS(N166="W", 'Round Bonuses'!$C$13, N166="X", 'Round Bonuses'!$C$12, M166="X", 'Round Bonuses'!$C$11, L166="X", 'Round Bonuses'!$C$10, K166="X", 'Round Bonuses'!$C$9, J166="X", 'Round Bonuses'!$C$8, I166="X", 'Round Bonuses'!$C$7, H166="X", 'Round Bonuses'!$C$6, G166="X", 'Round Bonuses'!$C$5, F166="X", 'Round Bonuses'!$C$4, E166="X", 'Round Bonuses'!$C$3, D166="X", 'Round Bonuses'!$C$3, TRUE, 0)</f>
        <v>2.1</v>
      </c>
      <c r="BT166" s="1">
        <f>IF(not(counta(D166:J166)), IFS(AI166="W", 'Round Bonuses'!$F$14, AI166="X", 'Round Bonuses'!$F$13, AH166="X", 'Round Bonuses'!$F$12, AG166="X", 'Round Bonuses'!$F$11, AF166="X", 'Round Bonuses'!$F$10, AE166="X", 'Round Bonuses'!$F$9, AD166="X", 'Round Bonuses'!$F$8, AC166="X", 'Round Bonuses'!$F$7, AB166="X", 'Round Bonuses'!$F$6, TRUE, 0), IF(AA166="X",'Round Bonuses'!$E$7, 0) +IF(AB166="X", 'Round Bonuses'!$E$6, 0)+if(AC166="X",'Round Bonuses'!$E$7, 0)+IF(AD166="X", 'Round Bonuses'!$E$8, 0)+IFS(AI166="W", 'Round Bonuses'!$G$14, AI166="X", 'Round Bonuses'!$G$13, AH166="X", 'Round Bonuses'!$G$12, AG166="X", 'Round Bonuses'!$G$11, AF166="X", 'Round Bonuses'!$G$10, AE166="X", 'Round Bonuses'!$G$9, TRUE, 0))</f>
        <v>4.8</v>
      </c>
      <c r="BU166" s="1">
        <f>IF(AND(not(counta(D166:I166)),not(counta(AB166:AD166))), IFS(BC166="W", 'Round Bonuses'!$J$14, BC166="X", 'Round Bonuses'!$J$13, BB166="X", 'Round Bonuses'!$J$12, BA166="X", 'Round Bonuses'!$J$11, AZ166="X", 'Round Bonuses'!$J$10, AY166="X", 'Round Bonuses'!$J$9, AX166="X", 'Round Bonuses'!$J$8, AW166="X", 'Round Bonuses'!$J$7, AV166="X", 'Round Bonuses'!$J$6, AU166="X", 'Round Bonuses'!$J$5, AT166="X", 'Round Bonuses'!$J$4, TRUE, 0), SWITCH(AS166, "P", 'Round Bonuses'!$I$4,"B", 'Round Bonuses'!$I$5, 0) +IF(AU166="X", 'Round Bonuses'!$I$5, 0)+IF(AV166="X", 'Round Bonuses'!$I$6, 0)+IF(AW166="X", 'Round Bonuses'!$I$7, 0)+IF(AX166="X", 'Round Bonuses'!$I$8, 0)+IFS(BC166="W", 'Round Bonuses'!$K$14, BC166="X", 'Round Bonuses'!$K$13, BB166="X", 'Round Bonuses'!$K$12, BA166="X", 'Round Bonuses'!$K$11, AZ166="X", 'Round Bonuses'!$K$10, AY166="X", 'Round Bonuses'!$K$9, TRUE, 0))</f>
        <v>0</v>
      </c>
      <c r="BV166" s="54">
        <f t="shared" si="6"/>
        <v>6.9</v>
      </c>
      <c r="BW166" s="1">
        <f t="shared" si="7"/>
        <v>30.0275</v>
      </c>
      <c r="BX166" s="57">
        <f t="shared" si="8"/>
        <v>9.044821429</v>
      </c>
      <c r="BZ166" s="58" t="str">
        <f t="shared" si="9"/>
        <v>Red Star Belgrade</v>
      </c>
      <c r="CA166" s="1" t="str">
        <f t="shared" si="10"/>
        <v>Serbia</v>
      </c>
      <c r="CB166" s="1">
        <f t="shared" si="11"/>
        <v>9.044821429</v>
      </c>
      <c r="CC166" s="1">
        <f t="shared" si="12"/>
        <v>14</v>
      </c>
      <c r="CD166" s="1" t="s">
        <v>528</v>
      </c>
      <c r="CE166" s="1" t="s">
        <v>180</v>
      </c>
      <c r="CF166" s="49">
        <v>1.8174999999999997</v>
      </c>
      <c r="CG166" s="1">
        <v>2.0</v>
      </c>
      <c r="CH166" s="1">
        <f t="shared" si="16"/>
        <v>164</v>
      </c>
      <c r="CI166" s="1" t="str">
        <f t="shared" si="13"/>
        <v>Mosta</v>
      </c>
      <c r="CJ166" s="49">
        <f t="shared" ref="CJ166:CK166" si="179">CF166</f>
        <v>1.8175</v>
      </c>
      <c r="CK166" s="1">
        <f t="shared" si="179"/>
        <v>2</v>
      </c>
      <c r="CO166" s="1" t="str">
        <f t="shared" si="15"/>
        <v>Malta</v>
      </c>
    </row>
    <row r="167">
      <c r="A167" s="1" t="str">
        <f>'Strength Coefficients'!AJ166</f>
        <v>Rennes</v>
      </c>
      <c r="B167" s="1">
        <f>'Strength Coefficients'!AK166</f>
        <v>0.9</v>
      </c>
      <c r="C167" s="1" t="str">
        <f>'Strength Coefficients'!AL166</f>
        <v>France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52">
        <f>IFERROR(__xludf.DUMMYFUNCTION("""COMPUTED_VALUE"""),0.0)</f>
        <v>0</v>
      </c>
      <c r="P167" s="1">
        <f>IFERROR(__xludf.DUMMYFUNCTION("""COMPUTED_VALUE"""),0.0)</f>
        <v>0</v>
      </c>
      <c r="Q167" s="1">
        <f>IFERROR(__xludf.DUMMYFUNCTION("""COMPUTED_VALUE"""),0.0)</f>
        <v>0</v>
      </c>
      <c r="R167" s="1">
        <f>IFERROR(__xludf.DUMMYFUNCTION("""COMPUTED_VALUE"""),0.0)</f>
        <v>0</v>
      </c>
      <c r="S167" s="1">
        <f>IFERROR(__xludf.DUMMYFUNCTION("""COMPUTED_VALUE"""),0.0)</f>
        <v>0</v>
      </c>
      <c r="T167" s="1">
        <f>IFERROR(__xludf.DUMMYFUNCTION("""COMPUTED_VALUE"""),0.0)</f>
        <v>0</v>
      </c>
      <c r="U167" s="1">
        <f>IFERROR(__xludf.DUMMYFUNCTION("""COMPUTED_VALUE"""),0.0)</f>
        <v>0</v>
      </c>
      <c r="V167" s="1">
        <f>IFERROR(__xludf.DUMMYFUNCTION("""COMPUTED_VALUE"""),0.0)</f>
        <v>0</v>
      </c>
      <c r="W167" s="1">
        <f>IFERROR(__xludf.DUMMYFUNCTION("""COMPUTED_VALUE"""),0.0)</f>
        <v>0</v>
      </c>
      <c r="X167" s="1">
        <f>IFERROR(__xludf.DUMMYFUNCTION("""COMPUTED_VALUE"""),0.0)</f>
        <v>0</v>
      </c>
      <c r="Y167" s="1">
        <f>IFERROR(__xludf.DUMMYFUNCTION("""COMPUTED_VALUE"""),0.0)</f>
        <v>0</v>
      </c>
      <c r="AA167" s="50"/>
      <c r="AB167" s="1"/>
      <c r="AC167" s="1"/>
      <c r="AD167" s="1"/>
      <c r="AE167" s="1"/>
      <c r="AF167" s="1"/>
      <c r="AG167" s="1"/>
      <c r="AH167" s="1"/>
      <c r="AI167" s="54"/>
      <c r="AJ167" s="1">
        <f>IFERROR(__xludf.DUMMYFUNCTION("""COMPUTED_VALUE"""),0.0)</f>
        <v>0</v>
      </c>
      <c r="AK167" s="1">
        <f>IFERROR(__xludf.DUMMYFUNCTION("""COMPUTED_VALUE"""),0.0)</f>
        <v>0</v>
      </c>
      <c r="AL167" s="1">
        <f>IFERROR(__xludf.DUMMYFUNCTION("""COMPUTED_VALUE"""),0.0)</f>
        <v>0</v>
      </c>
      <c r="AM167" s="1">
        <f>IFERROR(__xludf.DUMMYFUNCTION("""COMPUTED_VALUE"""),0.0)</f>
        <v>0</v>
      </c>
      <c r="AN167" s="1">
        <f>IFERROR(__xludf.DUMMYFUNCTION("""COMPUTED_VALUE"""),0.0)</f>
        <v>0</v>
      </c>
      <c r="AO167" s="1">
        <f>IFERROR(__xludf.DUMMYFUNCTION("""COMPUTED_VALUE"""),0.0)</f>
        <v>0</v>
      </c>
      <c r="AP167" s="1">
        <f>IFERROR(__xludf.DUMMYFUNCTION("""COMPUTED_VALUE"""),0.0)</f>
        <v>0</v>
      </c>
      <c r="AQ167" s="1">
        <f>IFERROR(__xludf.DUMMYFUNCTION("""COMPUTED_VALUE"""),0.0)</f>
        <v>0</v>
      </c>
      <c r="AT167" s="1"/>
      <c r="AU167" s="1"/>
      <c r="AV167" s="1"/>
      <c r="AW167" s="1" t="str">
        <f>IFERROR(__xludf.DUMMYFUNCTION("""COMPUTED_VALUE"""),"X")</f>
        <v>X</v>
      </c>
      <c r="AX167" s="1" t="str">
        <f>IFERROR(__xludf.DUMMYFUNCTION("""COMPUTED_VALUE"""),"X")</f>
        <v>X</v>
      </c>
      <c r="AY167" s="1"/>
      <c r="AZ167" s="1" t="str">
        <f>IFERROR(__xludf.DUMMYFUNCTION("""COMPUTED_VALUE"""),"X")</f>
        <v>X</v>
      </c>
      <c r="BA167" s="1"/>
      <c r="BB167" s="1"/>
      <c r="BC167" s="54"/>
      <c r="BD167" s="1">
        <f>IFERROR(__xludf.DUMMYFUNCTION("""COMPUTED_VALUE"""),0.0)</f>
        <v>0</v>
      </c>
      <c r="BE167" s="1">
        <f>IFERROR(__xludf.DUMMYFUNCTION("""COMPUTED_VALUE"""),0.0)</f>
        <v>0</v>
      </c>
      <c r="BF167" s="1">
        <f>IFERROR(__xludf.DUMMYFUNCTION("""COMPUTED_VALUE"""),0.0)</f>
        <v>0</v>
      </c>
      <c r="BG167" s="1">
        <f>IFERROR(__xludf.DUMMYFUNCTION("""COMPUTED_VALUE"""),6.375)</f>
        <v>6.375</v>
      </c>
      <c r="BH167" s="1">
        <f>IFERROR(__xludf.DUMMYFUNCTION("""COMPUTED_VALUE"""),16.803749999999997)</f>
        <v>16.80375</v>
      </c>
      <c r="BI167" s="1">
        <f>IFERROR(__xludf.DUMMYFUNCTION("""COMPUTED_VALUE"""),0.0)</f>
        <v>0</v>
      </c>
      <c r="BJ167" s="1">
        <f>IFERROR(__xludf.DUMMYFUNCTION("""COMPUTED_VALUE"""),4.516249999999999)</f>
        <v>4.51625</v>
      </c>
      <c r="BK167" s="1">
        <f>IFERROR(__xludf.DUMMYFUNCTION("""COMPUTED_VALUE"""),0.0)</f>
        <v>0</v>
      </c>
      <c r="BL167" s="1">
        <f>IFERROR(__xludf.DUMMYFUNCTION("""COMPUTED_VALUE"""),0.0)</f>
        <v>0</v>
      </c>
      <c r="BM167" s="1">
        <f>IFERROR(__xludf.DUMMYFUNCTION("""COMPUTED_VALUE"""),0.0)</f>
        <v>0</v>
      </c>
      <c r="BO167" s="52">
        <f t="shared" si="2"/>
        <v>0</v>
      </c>
      <c r="BP167" s="1">
        <f t="shared" si="175"/>
        <v>0</v>
      </c>
      <c r="BQ167" s="1">
        <f t="shared" si="4"/>
        <v>10</v>
      </c>
      <c r="BR167" s="54">
        <f t="shared" si="5"/>
        <v>10</v>
      </c>
      <c r="BS167" s="1">
        <f>IFS(N167="W", 'Round Bonuses'!$C$13, N167="X", 'Round Bonuses'!$C$12, M167="X", 'Round Bonuses'!$C$11, L167="X", 'Round Bonuses'!$C$10, K167="X", 'Round Bonuses'!$C$9, J167="X", 'Round Bonuses'!$C$8, I167="X", 'Round Bonuses'!$C$7, H167="X", 'Round Bonuses'!$C$6, G167="X", 'Round Bonuses'!$C$5, F167="X", 'Round Bonuses'!$C$4, E167="X", 'Round Bonuses'!$C$3, D167="X", 'Round Bonuses'!$C$3, TRUE, 0)</f>
        <v>0</v>
      </c>
      <c r="BT167" s="1">
        <f>IF(not(counta(D167:J167)), IFS(AI167="W", 'Round Bonuses'!$F$14, AI167="X", 'Round Bonuses'!$F$13, AH167="X", 'Round Bonuses'!$F$12, AG167="X", 'Round Bonuses'!$F$11, AF167="X", 'Round Bonuses'!$F$10, AE167="X", 'Round Bonuses'!$F$9, AD167="X", 'Round Bonuses'!$F$8, AC167="X", 'Round Bonuses'!$F$7, AB167="X", 'Round Bonuses'!$F$6, TRUE, 0), IF(AA167="X",'Round Bonuses'!$E$7, 0) +IF(AB167="X", 'Round Bonuses'!$E$6, 0)+if(AC167="X",'Round Bonuses'!$E$7, 0)+IF(AD167="X", 'Round Bonuses'!$E$8, 0)+IFS(AI167="W", 'Round Bonuses'!$G$14, AI167="X", 'Round Bonuses'!$G$13, AH167="X", 'Round Bonuses'!$G$12, AG167="X", 'Round Bonuses'!$G$11, AF167="X", 'Round Bonuses'!$G$10, AE167="X", 'Round Bonuses'!$G$9, TRUE, 0))</f>
        <v>0</v>
      </c>
      <c r="BU167" s="1">
        <f>IF(AND(not(counta(D167:I167)),not(counta(AB167:AD167))), IFS(BC167="W", 'Round Bonuses'!$J$14, BC167="X", 'Round Bonuses'!$J$13, BB167="X", 'Round Bonuses'!$J$12, BA167="X", 'Round Bonuses'!$J$11, AZ167="X", 'Round Bonuses'!$J$10, AY167="X", 'Round Bonuses'!$J$9, AX167="X", 'Round Bonuses'!$J$8, AW167="X", 'Round Bonuses'!$J$7, AV167="X", 'Round Bonuses'!$J$6, AU167="X", 'Round Bonuses'!$J$5, AT167="X", 'Round Bonuses'!$J$4, TRUE, 0), SWITCH(AS167, "P", 'Round Bonuses'!$I$4,"B", 'Round Bonuses'!$I$5, 0) +IF(AU167="X", 'Round Bonuses'!$I$5, 0)+IF(AV167="X", 'Round Bonuses'!$I$6, 0)+IF(AW167="X", 'Round Bonuses'!$I$7, 0)+IF(AX167="X", 'Round Bonuses'!$I$8, 0)+IFS(BC167="W", 'Round Bonuses'!$K$14, BC167="X", 'Round Bonuses'!$K$13, BB167="X", 'Round Bonuses'!$K$12, BA167="X", 'Round Bonuses'!$K$11, AZ167="X", 'Round Bonuses'!$K$10, AY167="X", 'Round Bonuses'!$K$9, TRUE, 0))</f>
        <v>3.9</v>
      </c>
      <c r="BV167" s="54">
        <f t="shared" si="6"/>
        <v>3.9</v>
      </c>
      <c r="BW167" s="1">
        <f t="shared" si="7"/>
        <v>27.695</v>
      </c>
      <c r="BX167" s="57">
        <f t="shared" si="8"/>
        <v>6.6695</v>
      </c>
      <c r="BZ167" s="58" t="str">
        <f t="shared" si="9"/>
        <v>Rennes</v>
      </c>
      <c r="CA167" s="1" t="str">
        <f t="shared" si="10"/>
        <v>France</v>
      </c>
      <c r="CB167" s="1">
        <f t="shared" si="11"/>
        <v>6.6695</v>
      </c>
      <c r="CC167" s="1">
        <f t="shared" si="12"/>
        <v>10</v>
      </c>
      <c r="CD167" s="1" t="s">
        <v>514</v>
      </c>
      <c r="CE167" s="1" t="s">
        <v>126</v>
      </c>
      <c r="CF167" s="49">
        <v>1.8025</v>
      </c>
      <c r="CG167" s="1">
        <v>2.0</v>
      </c>
      <c r="CH167" s="1">
        <f t="shared" si="16"/>
        <v>165</v>
      </c>
      <c r="CI167" s="1" t="str">
        <f t="shared" si="13"/>
        <v>Luzern</v>
      </c>
      <c r="CJ167" s="49">
        <f t="shared" ref="CJ167:CK167" si="180">CF167</f>
        <v>1.8025</v>
      </c>
      <c r="CK167" s="1">
        <f t="shared" si="180"/>
        <v>2</v>
      </c>
      <c r="CO167" s="1" t="str">
        <f t="shared" si="15"/>
        <v>Switzerland</v>
      </c>
    </row>
    <row r="168">
      <c r="A168" s="1" t="str">
        <f>'Strength Coefficients'!AJ167</f>
        <v>RFS</v>
      </c>
      <c r="B168" s="1">
        <f>'Strength Coefficients'!AK167</f>
        <v>0.62</v>
      </c>
      <c r="C168" s="1" t="str">
        <f>'Strength Coefficients'!AL167</f>
        <v>Latvia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52">
        <f>IFERROR(__xludf.DUMMYFUNCTION("""COMPUTED_VALUE"""),0.0)</f>
        <v>0</v>
      </c>
      <c r="P168" s="1">
        <f>IFERROR(__xludf.DUMMYFUNCTION("""COMPUTED_VALUE"""),0.0)</f>
        <v>0</v>
      </c>
      <c r="Q168" s="1">
        <f>IFERROR(__xludf.DUMMYFUNCTION("""COMPUTED_VALUE"""),0.0)</f>
        <v>0</v>
      </c>
      <c r="R168" s="1">
        <f>IFERROR(__xludf.DUMMYFUNCTION("""COMPUTED_VALUE"""),0.0)</f>
        <v>0</v>
      </c>
      <c r="S168" s="1">
        <f>IFERROR(__xludf.DUMMYFUNCTION("""COMPUTED_VALUE"""),0.0)</f>
        <v>0</v>
      </c>
      <c r="T168" s="1">
        <f>IFERROR(__xludf.DUMMYFUNCTION("""COMPUTED_VALUE"""),0.0)</f>
        <v>0</v>
      </c>
      <c r="U168" s="1">
        <f>IFERROR(__xludf.DUMMYFUNCTION("""COMPUTED_VALUE"""),0.0)</f>
        <v>0</v>
      </c>
      <c r="V168" s="1">
        <f>IFERROR(__xludf.DUMMYFUNCTION("""COMPUTED_VALUE"""),0.0)</f>
        <v>0</v>
      </c>
      <c r="W168" s="1">
        <f>IFERROR(__xludf.DUMMYFUNCTION("""COMPUTED_VALUE"""),0.0)</f>
        <v>0</v>
      </c>
      <c r="X168" s="1">
        <f>IFERROR(__xludf.DUMMYFUNCTION("""COMPUTED_VALUE"""),0.0)</f>
        <v>0</v>
      </c>
      <c r="Y168" s="1">
        <f>IFERROR(__xludf.DUMMYFUNCTION("""COMPUTED_VALUE"""),0.0)</f>
        <v>0</v>
      </c>
      <c r="AA168" s="50"/>
      <c r="AB168" s="1"/>
      <c r="AC168" s="1"/>
      <c r="AD168" s="1"/>
      <c r="AE168" s="1"/>
      <c r="AF168" s="1"/>
      <c r="AG168" s="1"/>
      <c r="AH168" s="1"/>
      <c r="AI168" s="54"/>
      <c r="AJ168" s="1">
        <f>IFERROR(__xludf.DUMMYFUNCTION("""COMPUTED_VALUE"""),0.0)</f>
        <v>0</v>
      </c>
      <c r="AK168" s="1">
        <f>IFERROR(__xludf.DUMMYFUNCTION("""COMPUTED_VALUE"""),0.0)</f>
        <v>0</v>
      </c>
      <c r="AL168" s="1">
        <f>IFERROR(__xludf.DUMMYFUNCTION("""COMPUTED_VALUE"""),0.0)</f>
        <v>0</v>
      </c>
      <c r="AM168" s="1">
        <f>IFERROR(__xludf.DUMMYFUNCTION("""COMPUTED_VALUE"""),0.0)</f>
        <v>0</v>
      </c>
      <c r="AN168" s="1">
        <f>IFERROR(__xludf.DUMMYFUNCTION("""COMPUTED_VALUE"""),0.0)</f>
        <v>0</v>
      </c>
      <c r="AO168" s="1">
        <f>IFERROR(__xludf.DUMMYFUNCTION("""COMPUTED_VALUE"""),0.0)</f>
        <v>0</v>
      </c>
      <c r="AP168" s="1">
        <f>IFERROR(__xludf.DUMMYFUNCTION("""COMPUTED_VALUE"""),0.0)</f>
        <v>0</v>
      </c>
      <c r="AQ168" s="1">
        <f>IFERROR(__xludf.DUMMYFUNCTION("""COMPUTED_VALUE"""),0.0)</f>
        <v>0</v>
      </c>
      <c r="AT168" s="1" t="str">
        <f>IFERROR(__xludf.DUMMYFUNCTION("""COMPUTED_VALUE"""),"X")</f>
        <v>X</v>
      </c>
      <c r="AU168" s="1" t="str">
        <f>IFERROR(__xludf.DUMMYFUNCTION("""COMPUTED_VALUE"""),"X")</f>
        <v>X</v>
      </c>
      <c r="AV168" s="1" t="str">
        <f>IFERROR(__xludf.DUMMYFUNCTION("""COMPUTED_VALUE"""),"X")</f>
        <v>X</v>
      </c>
      <c r="AW168" s="1"/>
      <c r="AX168" s="1"/>
      <c r="AY168" s="1"/>
      <c r="AZ168" s="1"/>
      <c r="BA168" s="1"/>
      <c r="BB168" s="1"/>
      <c r="BC168" s="54"/>
      <c r="BD168" s="1">
        <f>IFERROR(__xludf.DUMMYFUNCTION("""COMPUTED_VALUE"""),2.2375)</f>
        <v>2.2375</v>
      </c>
      <c r="BE168" s="1">
        <f>IFERROR(__xludf.DUMMYFUNCTION("""COMPUTED_VALUE"""),5.692499999999999)</f>
        <v>5.6925</v>
      </c>
      <c r="BF168" s="1">
        <f>IFERROR(__xludf.DUMMYFUNCTION("""COMPUTED_VALUE"""),2.515)</f>
        <v>2.515</v>
      </c>
      <c r="BG168" s="1">
        <f>IFERROR(__xludf.DUMMYFUNCTION("""COMPUTED_VALUE"""),0.0)</f>
        <v>0</v>
      </c>
      <c r="BH168" s="1">
        <f>IFERROR(__xludf.DUMMYFUNCTION("""COMPUTED_VALUE"""),0.0)</f>
        <v>0</v>
      </c>
      <c r="BI168" s="1">
        <f>IFERROR(__xludf.DUMMYFUNCTION("""COMPUTED_VALUE"""),0.0)</f>
        <v>0</v>
      </c>
      <c r="BJ168" s="1">
        <f>IFERROR(__xludf.DUMMYFUNCTION("""COMPUTED_VALUE"""),0.0)</f>
        <v>0</v>
      </c>
      <c r="BK168" s="1">
        <f>IFERROR(__xludf.DUMMYFUNCTION("""COMPUTED_VALUE"""),0.0)</f>
        <v>0</v>
      </c>
      <c r="BL168" s="1">
        <f>IFERROR(__xludf.DUMMYFUNCTION("""COMPUTED_VALUE"""),0.0)</f>
        <v>0</v>
      </c>
      <c r="BM168" s="1">
        <f>IFERROR(__xludf.DUMMYFUNCTION("""COMPUTED_VALUE"""),0.0)</f>
        <v>0</v>
      </c>
      <c r="BO168" s="52">
        <f t="shared" si="2"/>
        <v>0</v>
      </c>
      <c r="BP168" s="1">
        <f t="shared" si="175"/>
        <v>0</v>
      </c>
      <c r="BQ168" s="1">
        <f t="shared" si="4"/>
        <v>6</v>
      </c>
      <c r="BR168" s="54">
        <f t="shared" si="5"/>
        <v>6</v>
      </c>
      <c r="BS168" s="1">
        <f>IFS(N168="W", 'Round Bonuses'!$C$13, N168="X", 'Round Bonuses'!$C$12, M168="X", 'Round Bonuses'!$C$11, L168="X", 'Round Bonuses'!$C$10, K168="X", 'Round Bonuses'!$C$9, J168="X", 'Round Bonuses'!$C$8, I168="X", 'Round Bonuses'!$C$7, H168="X", 'Round Bonuses'!$C$6, G168="X", 'Round Bonuses'!$C$5, F168="X", 'Round Bonuses'!$C$4, E168="X", 'Round Bonuses'!$C$3, D168="X", 'Round Bonuses'!$C$3, TRUE, 0)</f>
        <v>0</v>
      </c>
      <c r="BT168" s="1">
        <f>IF(not(counta(D168:J168)), IFS(AI168="W", 'Round Bonuses'!$F$14, AI168="X", 'Round Bonuses'!$F$13, AH168="X", 'Round Bonuses'!$F$12, AG168="X", 'Round Bonuses'!$F$11, AF168="X", 'Round Bonuses'!$F$10, AE168="X", 'Round Bonuses'!$F$9, AD168="X", 'Round Bonuses'!$F$8, AC168="X", 'Round Bonuses'!$F$7, AB168="X", 'Round Bonuses'!$F$6, TRUE, 0), IF(AA168="X",'Round Bonuses'!$E$7, 0) +IF(AB168="X", 'Round Bonuses'!$E$6, 0)+if(AC168="X",'Round Bonuses'!$E$7, 0)+IF(AD168="X", 'Round Bonuses'!$E$8, 0)+IFS(AI168="W", 'Round Bonuses'!$G$14, AI168="X", 'Round Bonuses'!$G$13, AH168="X", 'Round Bonuses'!$G$12, AG168="X", 'Round Bonuses'!$G$11, AF168="X", 'Round Bonuses'!$G$10, AE168="X", 'Round Bonuses'!$G$9, TRUE, 0))</f>
        <v>0</v>
      </c>
      <c r="BU168" s="1">
        <f>IF(AND(not(counta(D168:I168)),not(counta(AB168:AD168))), IFS(BC168="W", 'Round Bonuses'!$J$14, BC168="X", 'Round Bonuses'!$J$13, BB168="X", 'Round Bonuses'!$J$12, BA168="X", 'Round Bonuses'!$J$11, AZ168="X", 'Round Bonuses'!$J$10, AY168="X", 'Round Bonuses'!$J$9, AX168="X", 'Round Bonuses'!$J$8, AW168="X", 'Round Bonuses'!$J$7, AV168="X", 'Round Bonuses'!$J$6, AU168="X", 'Round Bonuses'!$J$5, AT168="X", 'Round Bonuses'!$J$4, TRUE, 0), SWITCH(AS168, "P", 'Round Bonuses'!$I$4,"B", 'Round Bonuses'!$I$5, 0) +IF(AU168="X", 'Round Bonuses'!$I$5, 0)+IF(AV168="X", 'Round Bonuses'!$I$6, 0)+IF(AW168="X", 'Round Bonuses'!$I$7, 0)+IF(AX168="X", 'Round Bonuses'!$I$8, 0)+IFS(BC168="W", 'Round Bonuses'!$K$14, BC168="X", 'Round Bonuses'!$K$13, BB168="X", 'Round Bonuses'!$K$12, BA168="X", 'Round Bonuses'!$K$11, AZ168="X", 'Round Bonuses'!$K$10, AY168="X", 'Round Bonuses'!$K$9, TRUE, 0))</f>
        <v>0.7</v>
      </c>
      <c r="BV168" s="54">
        <f t="shared" si="6"/>
        <v>0.7</v>
      </c>
      <c r="BW168" s="1">
        <f t="shared" si="7"/>
        <v>10.445</v>
      </c>
      <c r="BX168" s="57">
        <f t="shared" si="8"/>
        <v>2.440833333</v>
      </c>
      <c r="BZ168" s="58" t="str">
        <f t="shared" si="9"/>
        <v>RFS</v>
      </c>
      <c r="CA168" s="1" t="str">
        <f t="shared" si="10"/>
        <v>Latvia</v>
      </c>
      <c r="CB168" s="1">
        <f t="shared" si="11"/>
        <v>2.440833333</v>
      </c>
      <c r="CC168" s="1">
        <f t="shared" si="12"/>
        <v>6</v>
      </c>
      <c r="CD168" s="1" t="s">
        <v>255</v>
      </c>
      <c r="CE168" s="1" t="s">
        <v>137</v>
      </c>
      <c r="CF168" s="49">
        <v>1.7850000000000001</v>
      </c>
      <c r="CG168" s="1">
        <v>4.0</v>
      </c>
      <c r="CH168" s="1">
        <f t="shared" si="16"/>
        <v>166</v>
      </c>
      <c r="CI168" s="1" t="str">
        <f t="shared" si="13"/>
        <v>Connah's Quay Nomads</v>
      </c>
      <c r="CJ168" s="49">
        <f t="shared" ref="CJ168:CK168" si="181">CF168</f>
        <v>1.785</v>
      </c>
      <c r="CK168" s="1">
        <f t="shared" si="181"/>
        <v>4</v>
      </c>
      <c r="CO168" s="1" t="str">
        <f t="shared" si="15"/>
        <v>Wales</v>
      </c>
    </row>
    <row r="169">
      <c r="A169" s="1" t="str">
        <f>'Strength Coefficients'!AJ168</f>
        <v>Riga</v>
      </c>
      <c r="B169" s="1">
        <f>'Strength Coefficients'!AK168</f>
        <v>0.63</v>
      </c>
      <c r="C169" s="1" t="str">
        <f>'Strength Coefficients'!AL168</f>
        <v>Latvia</v>
      </c>
      <c r="D169" s="1"/>
      <c r="E169" s="1"/>
      <c r="F169" s="1" t="str">
        <f>IFERROR(__xludf.DUMMYFUNCTION("""COMPUTED_VALUE"""),"X")</f>
        <v>X</v>
      </c>
      <c r="G169" s="1"/>
      <c r="H169" s="1"/>
      <c r="I169" s="1"/>
      <c r="J169" s="1"/>
      <c r="K169" s="1"/>
      <c r="L169" s="1"/>
      <c r="M169" s="1"/>
      <c r="N169" s="1"/>
      <c r="O169" s="52">
        <f>IFERROR(__xludf.DUMMYFUNCTION("""COMPUTED_VALUE"""),0.0)</f>
        <v>0</v>
      </c>
      <c r="P169" s="1">
        <f>IFERROR(__xludf.DUMMYFUNCTION("""COMPUTED_VALUE"""),0.0)</f>
        <v>0</v>
      </c>
      <c r="Q169" s="1">
        <f>IFERROR(__xludf.DUMMYFUNCTION("""COMPUTED_VALUE"""),2.245)</f>
        <v>2.245</v>
      </c>
      <c r="R169" s="1">
        <f>IFERROR(__xludf.DUMMYFUNCTION("""COMPUTED_VALUE"""),0.0)</f>
        <v>0</v>
      </c>
      <c r="S169" s="1">
        <f>IFERROR(__xludf.DUMMYFUNCTION("""COMPUTED_VALUE"""),0.0)</f>
        <v>0</v>
      </c>
      <c r="T169" s="1">
        <f>IFERROR(__xludf.DUMMYFUNCTION("""COMPUTED_VALUE"""),0.0)</f>
        <v>0</v>
      </c>
      <c r="U169" s="1">
        <f>IFERROR(__xludf.DUMMYFUNCTION("""COMPUTED_VALUE"""),0.0)</f>
        <v>0</v>
      </c>
      <c r="V169" s="1">
        <f>IFERROR(__xludf.DUMMYFUNCTION("""COMPUTED_VALUE"""),0.0)</f>
        <v>0</v>
      </c>
      <c r="W169" s="1">
        <f>IFERROR(__xludf.DUMMYFUNCTION("""COMPUTED_VALUE"""),0.0)</f>
        <v>0</v>
      </c>
      <c r="X169" s="1">
        <f>IFERROR(__xludf.DUMMYFUNCTION("""COMPUTED_VALUE"""),0.0)</f>
        <v>0</v>
      </c>
      <c r="Y169" s="1">
        <f>IFERROR(__xludf.DUMMYFUNCTION("""COMPUTED_VALUE"""),0.0)</f>
        <v>0</v>
      </c>
      <c r="AA169" s="50"/>
      <c r="AB169" s="1"/>
      <c r="AC169" s="1"/>
      <c r="AD169" s="1"/>
      <c r="AE169" s="1"/>
      <c r="AF169" s="1"/>
      <c r="AG169" s="1"/>
      <c r="AH169" s="1"/>
      <c r="AI169" s="54"/>
      <c r="AJ169" s="1">
        <f>IFERROR(__xludf.DUMMYFUNCTION("""COMPUTED_VALUE"""),0.0)</f>
        <v>0</v>
      </c>
      <c r="AK169" s="1">
        <f>IFERROR(__xludf.DUMMYFUNCTION("""COMPUTED_VALUE"""),0.0)</f>
        <v>0</v>
      </c>
      <c r="AL169" s="1">
        <f>IFERROR(__xludf.DUMMYFUNCTION("""COMPUTED_VALUE"""),0.0)</f>
        <v>0</v>
      </c>
      <c r="AM169" s="1">
        <f>IFERROR(__xludf.DUMMYFUNCTION("""COMPUTED_VALUE"""),0.0)</f>
        <v>0</v>
      </c>
      <c r="AN169" s="1">
        <f>IFERROR(__xludf.DUMMYFUNCTION("""COMPUTED_VALUE"""),0.0)</f>
        <v>0</v>
      </c>
      <c r="AO169" s="1">
        <f>IFERROR(__xludf.DUMMYFUNCTION("""COMPUTED_VALUE"""),0.0)</f>
        <v>0</v>
      </c>
      <c r="AP169" s="1">
        <f>IFERROR(__xludf.DUMMYFUNCTION("""COMPUTED_VALUE"""),0.0)</f>
        <v>0</v>
      </c>
      <c r="AQ169" s="1">
        <f>IFERROR(__xludf.DUMMYFUNCTION("""COMPUTED_VALUE"""),0.0)</f>
        <v>0</v>
      </c>
      <c r="AT169" s="1"/>
      <c r="AU169" s="1" t="str">
        <f>IFERROR(__xludf.DUMMYFUNCTION("""COMPUTED_VALUE"""),"X")</f>
        <v>X</v>
      </c>
      <c r="AV169" s="1" t="str">
        <f>IFERROR(__xludf.DUMMYFUNCTION("""COMPUTED_VALUE"""),"X")</f>
        <v>X</v>
      </c>
      <c r="AW169" s="1" t="str">
        <f>IFERROR(__xludf.DUMMYFUNCTION("""COMPUTED_VALUE"""),"X")</f>
        <v>X</v>
      </c>
      <c r="AX169" s="1"/>
      <c r="AY169" s="1"/>
      <c r="AZ169" s="1"/>
      <c r="BA169" s="1"/>
      <c r="BB169" s="1"/>
      <c r="BC169" s="54"/>
      <c r="BD169" s="1">
        <f>IFERROR(__xludf.DUMMYFUNCTION("""COMPUTED_VALUE"""),0.0)</f>
        <v>0</v>
      </c>
      <c r="BE169" s="1">
        <f>IFERROR(__xludf.DUMMYFUNCTION("""COMPUTED_VALUE"""),5.10875)</f>
        <v>5.10875</v>
      </c>
      <c r="BF169" s="1">
        <f>IFERROR(__xludf.DUMMYFUNCTION("""COMPUTED_VALUE"""),2.7775000000000003)</f>
        <v>2.7775</v>
      </c>
      <c r="BG169" s="1">
        <f>IFERROR(__xludf.DUMMYFUNCTION("""COMPUTED_VALUE"""),1.28)</f>
        <v>1.28</v>
      </c>
      <c r="BH169" s="1">
        <f>IFERROR(__xludf.DUMMYFUNCTION("""COMPUTED_VALUE"""),0.0)</f>
        <v>0</v>
      </c>
      <c r="BI169" s="1">
        <f>IFERROR(__xludf.DUMMYFUNCTION("""COMPUTED_VALUE"""),0.0)</f>
        <v>0</v>
      </c>
      <c r="BJ169" s="1">
        <f>IFERROR(__xludf.DUMMYFUNCTION("""COMPUTED_VALUE"""),0.0)</f>
        <v>0</v>
      </c>
      <c r="BK169" s="1">
        <f>IFERROR(__xludf.DUMMYFUNCTION("""COMPUTED_VALUE"""),0.0)</f>
        <v>0</v>
      </c>
      <c r="BL169" s="1">
        <f>IFERROR(__xludf.DUMMYFUNCTION("""COMPUTED_VALUE"""),0.0)</f>
        <v>0</v>
      </c>
      <c r="BM169" s="1">
        <f>IFERROR(__xludf.DUMMYFUNCTION("""COMPUTED_VALUE"""),0.0)</f>
        <v>0</v>
      </c>
      <c r="BO169" s="52">
        <f t="shared" si="2"/>
        <v>2</v>
      </c>
      <c r="BP169" s="1">
        <f t="shared" si="175"/>
        <v>0</v>
      </c>
      <c r="BQ169" s="1">
        <f t="shared" si="4"/>
        <v>6</v>
      </c>
      <c r="BR169" s="54">
        <f t="shared" si="5"/>
        <v>8</v>
      </c>
      <c r="BS169" s="1">
        <f>IFS(N169="W", 'Round Bonuses'!$C$13, N169="X", 'Round Bonuses'!$C$12, M169="X", 'Round Bonuses'!$C$11, L169="X", 'Round Bonuses'!$C$10, K169="X", 'Round Bonuses'!$C$9, J169="X", 'Round Bonuses'!$C$8, I169="X", 'Round Bonuses'!$C$7, H169="X", 'Round Bonuses'!$C$6, G169="X", 'Round Bonuses'!$C$5, F169="X", 'Round Bonuses'!$C$4, E169="X", 'Round Bonuses'!$C$3, D169="X", 'Round Bonuses'!$C$3, TRUE, 0)</f>
        <v>0.6</v>
      </c>
      <c r="BT169" s="1">
        <f>IF(not(counta(D169:J169)), IFS(AI169="W", 'Round Bonuses'!$F$14, AI169="X", 'Round Bonuses'!$F$13, AH169="X", 'Round Bonuses'!$F$12, AG169="X", 'Round Bonuses'!$F$11, AF169="X", 'Round Bonuses'!$F$10, AE169="X", 'Round Bonuses'!$F$9, AD169="X", 'Round Bonuses'!$F$8, AC169="X", 'Round Bonuses'!$F$7, AB169="X", 'Round Bonuses'!$F$6, TRUE, 0), IF(AA169="X",'Round Bonuses'!$E$7, 0) +IF(AB169="X", 'Round Bonuses'!$E$6, 0)+if(AC169="X",'Round Bonuses'!$E$7, 0)+IF(AD169="X", 'Round Bonuses'!$E$8, 0)+IFS(AI169="W", 'Round Bonuses'!$G$14, AI169="X", 'Round Bonuses'!$G$13, AH169="X", 'Round Bonuses'!$G$12, AG169="X", 'Round Bonuses'!$G$11, AF169="X", 'Round Bonuses'!$G$10, AE169="X", 'Round Bonuses'!$G$9, TRUE, 0))</f>
        <v>0</v>
      </c>
      <c r="BU169" s="1">
        <f>IF(AND(not(counta(D169:I169)),not(counta(AB169:AD169))), IFS(BC169="W", 'Round Bonuses'!$J$14, BC169="X", 'Round Bonuses'!$J$13, BB169="X", 'Round Bonuses'!$J$12, BA169="X", 'Round Bonuses'!$J$11, AZ169="X", 'Round Bonuses'!$J$10, AY169="X", 'Round Bonuses'!$J$9, AX169="X", 'Round Bonuses'!$J$8, AW169="X", 'Round Bonuses'!$J$7, AV169="X", 'Round Bonuses'!$J$6, AU169="X", 'Round Bonuses'!$J$5, AT169="X", 'Round Bonuses'!$J$4, TRUE, 0), SWITCH(AS169, "P", 'Round Bonuses'!$I$4,"B", 'Round Bonuses'!$I$5, 0) +IF(AU169="X", 'Round Bonuses'!$I$5, 0)+IF(AV169="X", 'Round Bonuses'!$I$6, 0)+IF(AW169="X", 'Round Bonuses'!$I$7, 0)+IF(AX169="X", 'Round Bonuses'!$I$8, 0)+IFS(BC169="W", 'Round Bonuses'!$K$14, BC169="X", 'Round Bonuses'!$K$13, BB169="X", 'Round Bonuses'!$K$12, BA169="X", 'Round Bonuses'!$K$11, AZ169="X", 'Round Bonuses'!$K$10, AY169="X", 'Round Bonuses'!$K$9, TRUE, 0))</f>
        <v>1</v>
      </c>
      <c r="BV169" s="54">
        <f t="shared" si="6"/>
        <v>1.6</v>
      </c>
      <c r="BW169" s="1">
        <f t="shared" si="7"/>
        <v>11.41125</v>
      </c>
      <c r="BX169" s="57">
        <f t="shared" si="8"/>
        <v>3.02640625</v>
      </c>
      <c r="BZ169" s="58" t="str">
        <f t="shared" si="9"/>
        <v>Riga</v>
      </c>
      <c r="CA169" s="1" t="str">
        <f t="shared" si="10"/>
        <v>Latvia</v>
      </c>
      <c r="CB169" s="1">
        <f t="shared" si="11"/>
        <v>3.02640625</v>
      </c>
      <c r="CC169" s="1">
        <f t="shared" si="12"/>
        <v>8</v>
      </c>
      <c r="CD169" s="1" t="s">
        <v>565</v>
      </c>
      <c r="CE169" s="1" t="s">
        <v>150</v>
      </c>
      <c r="CF169" s="49">
        <v>1.7599999999999998</v>
      </c>
      <c r="CG169" s="1">
        <v>2.0</v>
      </c>
      <c r="CH169" s="1">
        <f t="shared" si="16"/>
        <v>167</v>
      </c>
      <c r="CI169" s="1" t="str">
        <f t="shared" si="13"/>
        <v>Sepsi OSK</v>
      </c>
      <c r="CJ169" s="49">
        <f t="shared" ref="CJ169:CK169" si="182">CF169</f>
        <v>1.76</v>
      </c>
      <c r="CK169" s="1">
        <f t="shared" si="182"/>
        <v>2</v>
      </c>
      <c r="CO169" s="1" t="str">
        <f t="shared" si="15"/>
        <v>Romania</v>
      </c>
    </row>
    <row r="170">
      <c r="A170" s="1" t="str">
        <f>'Strength Coefficients'!AJ169</f>
        <v>Rijeka</v>
      </c>
      <c r="B170" s="1">
        <f>'Strength Coefficients'!AK169</f>
        <v>0.78</v>
      </c>
      <c r="C170" s="1" t="str">
        <f>'Strength Coefficients'!AL169</f>
        <v>Croatia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52">
        <f>IFERROR(__xludf.DUMMYFUNCTION("""COMPUTED_VALUE"""),0.0)</f>
        <v>0</v>
      </c>
      <c r="P170" s="1">
        <f>IFERROR(__xludf.DUMMYFUNCTION("""COMPUTED_VALUE"""),0.0)</f>
        <v>0</v>
      </c>
      <c r="Q170" s="1">
        <f>IFERROR(__xludf.DUMMYFUNCTION("""COMPUTED_VALUE"""),0.0)</f>
        <v>0</v>
      </c>
      <c r="R170" s="1">
        <f>IFERROR(__xludf.DUMMYFUNCTION("""COMPUTED_VALUE"""),0.0)</f>
        <v>0</v>
      </c>
      <c r="S170" s="1">
        <f>IFERROR(__xludf.DUMMYFUNCTION("""COMPUTED_VALUE"""),0.0)</f>
        <v>0</v>
      </c>
      <c r="T170" s="1">
        <f>IFERROR(__xludf.DUMMYFUNCTION("""COMPUTED_VALUE"""),0.0)</f>
        <v>0</v>
      </c>
      <c r="U170" s="1">
        <f>IFERROR(__xludf.DUMMYFUNCTION("""COMPUTED_VALUE"""),0.0)</f>
        <v>0</v>
      </c>
      <c r="V170" s="1">
        <f>IFERROR(__xludf.DUMMYFUNCTION("""COMPUTED_VALUE"""),0.0)</f>
        <v>0</v>
      </c>
      <c r="W170" s="1">
        <f>IFERROR(__xludf.DUMMYFUNCTION("""COMPUTED_VALUE"""),0.0)</f>
        <v>0</v>
      </c>
      <c r="X170" s="1">
        <f>IFERROR(__xludf.DUMMYFUNCTION("""COMPUTED_VALUE"""),0.0)</f>
        <v>0</v>
      </c>
      <c r="Y170" s="1">
        <f>IFERROR(__xludf.DUMMYFUNCTION("""COMPUTED_VALUE"""),0.0)</f>
        <v>0</v>
      </c>
      <c r="AA170" s="50"/>
      <c r="AB170" s="1"/>
      <c r="AC170" s="1"/>
      <c r="AD170" s="1"/>
      <c r="AE170" s="1"/>
      <c r="AF170" s="1"/>
      <c r="AG170" s="1"/>
      <c r="AH170" s="1"/>
      <c r="AI170" s="54"/>
      <c r="AJ170" s="1">
        <f>IFERROR(__xludf.DUMMYFUNCTION("""COMPUTED_VALUE"""),0.0)</f>
        <v>0</v>
      </c>
      <c r="AK170" s="1">
        <f>IFERROR(__xludf.DUMMYFUNCTION("""COMPUTED_VALUE"""),0.0)</f>
        <v>0</v>
      </c>
      <c r="AL170" s="1">
        <f>IFERROR(__xludf.DUMMYFUNCTION("""COMPUTED_VALUE"""),0.0)</f>
        <v>0</v>
      </c>
      <c r="AM170" s="1">
        <f>IFERROR(__xludf.DUMMYFUNCTION("""COMPUTED_VALUE"""),0.0)</f>
        <v>0</v>
      </c>
      <c r="AN170" s="1">
        <f>IFERROR(__xludf.DUMMYFUNCTION("""COMPUTED_VALUE"""),0.0)</f>
        <v>0</v>
      </c>
      <c r="AO170" s="1">
        <f>IFERROR(__xludf.DUMMYFUNCTION("""COMPUTED_VALUE"""),0.0)</f>
        <v>0</v>
      </c>
      <c r="AP170" s="1">
        <f>IFERROR(__xludf.DUMMYFUNCTION("""COMPUTED_VALUE"""),0.0)</f>
        <v>0</v>
      </c>
      <c r="AQ170" s="1">
        <f>IFERROR(__xludf.DUMMYFUNCTION("""COMPUTED_VALUE"""),0.0)</f>
        <v>0</v>
      </c>
      <c r="AT170" s="1"/>
      <c r="AU170" s="1" t="str">
        <f>IFERROR(__xludf.DUMMYFUNCTION("""COMPUTED_VALUE"""),"X")</f>
        <v>X</v>
      </c>
      <c r="AV170" s="1" t="str">
        <f>IFERROR(__xludf.DUMMYFUNCTION("""COMPUTED_VALUE"""),"X")</f>
        <v>X</v>
      </c>
      <c r="AW170" s="1" t="str">
        <f>IFERROR(__xludf.DUMMYFUNCTION("""COMPUTED_VALUE"""),"X")</f>
        <v>X</v>
      </c>
      <c r="AX170" s="1"/>
      <c r="AY170" s="1"/>
      <c r="AZ170" s="1"/>
      <c r="BA170" s="1"/>
      <c r="BB170" s="1"/>
      <c r="BC170" s="54"/>
      <c r="BD170" s="1">
        <f>IFERROR(__xludf.DUMMYFUNCTION("""COMPUTED_VALUE"""),0.0)</f>
        <v>0</v>
      </c>
      <c r="BE170" s="1">
        <f>IFERROR(__xludf.DUMMYFUNCTION("""COMPUTED_VALUE"""),4.438750000000001)</f>
        <v>4.43875</v>
      </c>
      <c r="BF170" s="1">
        <f>IFERROR(__xludf.DUMMYFUNCTION("""COMPUTED_VALUE"""),5.3549999999999995)</f>
        <v>5.355</v>
      </c>
      <c r="BG170" s="1">
        <f>IFERROR(__xludf.DUMMYFUNCTION("""COMPUTED_VALUE"""),2.1500000000000004)</f>
        <v>2.15</v>
      </c>
      <c r="BH170" s="1">
        <f>IFERROR(__xludf.DUMMYFUNCTION("""COMPUTED_VALUE"""),0.0)</f>
        <v>0</v>
      </c>
      <c r="BI170" s="1">
        <f>IFERROR(__xludf.DUMMYFUNCTION("""COMPUTED_VALUE"""),0.0)</f>
        <v>0</v>
      </c>
      <c r="BJ170" s="1">
        <f>IFERROR(__xludf.DUMMYFUNCTION("""COMPUTED_VALUE"""),0.0)</f>
        <v>0</v>
      </c>
      <c r="BK170" s="1">
        <f>IFERROR(__xludf.DUMMYFUNCTION("""COMPUTED_VALUE"""),0.0)</f>
        <v>0</v>
      </c>
      <c r="BL170" s="1">
        <f>IFERROR(__xludf.DUMMYFUNCTION("""COMPUTED_VALUE"""),0.0)</f>
        <v>0</v>
      </c>
      <c r="BM170" s="1">
        <f>IFERROR(__xludf.DUMMYFUNCTION("""COMPUTED_VALUE"""),0.0)</f>
        <v>0</v>
      </c>
      <c r="BO170" s="52">
        <f t="shared" si="2"/>
        <v>0</v>
      </c>
      <c r="BP170" s="1">
        <f t="shared" si="175"/>
        <v>0</v>
      </c>
      <c r="BQ170" s="1">
        <f t="shared" si="4"/>
        <v>6</v>
      </c>
      <c r="BR170" s="54">
        <f t="shared" si="5"/>
        <v>6</v>
      </c>
      <c r="BS170" s="1">
        <f>IFS(N170="W", 'Round Bonuses'!$C$13, N170="X", 'Round Bonuses'!$C$12, M170="X", 'Round Bonuses'!$C$11, L170="X", 'Round Bonuses'!$C$10, K170="X", 'Round Bonuses'!$C$9, J170="X", 'Round Bonuses'!$C$8, I170="X", 'Round Bonuses'!$C$7, H170="X", 'Round Bonuses'!$C$6, G170="X", 'Round Bonuses'!$C$5, F170="X", 'Round Bonuses'!$C$4, E170="X", 'Round Bonuses'!$C$3, D170="X", 'Round Bonuses'!$C$3, TRUE, 0)</f>
        <v>0</v>
      </c>
      <c r="BT170" s="1">
        <f>IF(not(counta(D170:J170)), IFS(AI170="W", 'Round Bonuses'!$F$14, AI170="X", 'Round Bonuses'!$F$13, AH170="X", 'Round Bonuses'!$F$12, AG170="X", 'Round Bonuses'!$F$11, AF170="X", 'Round Bonuses'!$F$10, AE170="X", 'Round Bonuses'!$F$9, AD170="X", 'Round Bonuses'!$F$8, AC170="X", 'Round Bonuses'!$F$7, AB170="X", 'Round Bonuses'!$F$6, TRUE, 0), IF(AA170="X",'Round Bonuses'!$E$7, 0) +IF(AB170="X", 'Round Bonuses'!$E$6, 0)+if(AC170="X",'Round Bonuses'!$E$7, 0)+IF(AD170="X", 'Round Bonuses'!$E$8, 0)+IFS(AI170="W", 'Round Bonuses'!$G$14, AI170="X", 'Round Bonuses'!$G$13, AH170="X", 'Round Bonuses'!$G$12, AG170="X", 'Round Bonuses'!$G$11, AF170="X", 'Round Bonuses'!$G$10, AE170="X", 'Round Bonuses'!$G$9, TRUE, 0))</f>
        <v>0</v>
      </c>
      <c r="BU170" s="1">
        <f>IF(AND(not(counta(D170:I170)),not(counta(AB170:AD170))), IFS(BC170="W", 'Round Bonuses'!$J$14, BC170="X", 'Round Bonuses'!$J$13, BB170="X", 'Round Bonuses'!$J$12, BA170="X", 'Round Bonuses'!$J$11, AZ170="X", 'Round Bonuses'!$J$10, AY170="X", 'Round Bonuses'!$J$9, AX170="X", 'Round Bonuses'!$J$8, AW170="X", 'Round Bonuses'!$J$7, AV170="X", 'Round Bonuses'!$J$6, AU170="X", 'Round Bonuses'!$J$5, AT170="X", 'Round Bonuses'!$J$4, TRUE, 0), SWITCH(AS170, "P", 'Round Bonuses'!$I$4,"B", 'Round Bonuses'!$I$5, 0) +IF(AU170="X", 'Round Bonuses'!$I$5, 0)+IF(AV170="X", 'Round Bonuses'!$I$6, 0)+IF(AW170="X", 'Round Bonuses'!$I$7, 0)+IF(AX170="X", 'Round Bonuses'!$I$8, 0)+IFS(BC170="W", 'Round Bonuses'!$K$14, BC170="X", 'Round Bonuses'!$K$13, BB170="X", 'Round Bonuses'!$K$12, BA170="X", 'Round Bonuses'!$K$11, AZ170="X", 'Round Bonuses'!$K$10, AY170="X", 'Round Bonuses'!$K$9, TRUE, 0))</f>
        <v>1.2</v>
      </c>
      <c r="BV170" s="54">
        <f t="shared" si="6"/>
        <v>1.2</v>
      </c>
      <c r="BW170" s="1">
        <f t="shared" si="7"/>
        <v>11.94375</v>
      </c>
      <c r="BX170" s="57">
        <f t="shared" si="8"/>
        <v>3.190625</v>
      </c>
      <c r="BZ170" s="58" t="str">
        <f t="shared" si="9"/>
        <v>Rijeka</v>
      </c>
      <c r="CA170" s="1" t="str">
        <f t="shared" si="10"/>
        <v>Croatia</v>
      </c>
      <c r="CB170" s="1">
        <f t="shared" si="11"/>
        <v>3.190625</v>
      </c>
      <c r="CC170" s="1">
        <f t="shared" si="12"/>
        <v>6</v>
      </c>
      <c r="CD170" s="1" t="s">
        <v>325</v>
      </c>
      <c r="CE170" s="1" t="s">
        <v>160</v>
      </c>
      <c r="CF170" s="49">
        <v>1.7531250000000003</v>
      </c>
      <c r="CG170" s="1">
        <v>4.0</v>
      </c>
      <c r="CH170" s="1">
        <f t="shared" si="16"/>
        <v>168</v>
      </c>
      <c r="CI170" s="1" t="str">
        <f t="shared" si="13"/>
        <v>FH</v>
      </c>
      <c r="CJ170" s="49">
        <f t="shared" ref="CJ170:CK170" si="183">CF170</f>
        <v>1.753125</v>
      </c>
      <c r="CK170" s="1">
        <f t="shared" si="183"/>
        <v>4</v>
      </c>
      <c r="CO170" s="1" t="str">
        <f t="shared" si="15"/>
        <v>Iceland</v>
      </c>
    </row>
    <row r="171">
      <c r="A171" s="1" t="str">
        <f>'Strength Coefficients'!AJ170</f>
        <v>Roma</v>
      </c>
      <c r="B171" s="1">
        <f>'Strength Coefficients'!AK170</f>
        <v>0.9</v>
      </c>
      <c r="C171" s="1" t="str">
        <f>'Strength Coefficients'!AL170</f>
        <v>Italy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52">
        <f>IFERROR(__xludf.DUMMYFUNCTION("""COMPUTED_VALUE"""),0.0)</f>
        <v>0</v>
      </c>
      <c r="P171" s="1">
        <f>IFERROR(__xludf.DUMMYFUNCTION("""COMPUTED_VALUE"""),0.0)</f>
        <v>0</v>
      </c>
      <c r="Q171" s="1">
        <f>IFERROR(__xludf.DUMMYFUNCTION("""COMPUTED_VALUE"""),0.0)</f>
        <v>0</v>
      </c>
      <c r="R171" s="1">
        <f>IFERROR(__xludf.DUMMYFUNCTION("""COMPUTED_VALUE"""),0.0)</f>
        <v>0</v>
      </c>
      <c r="S171" s="1">
        <f>IFERROR(__xludf.DUMMYFUNCTION("""COMPUTED_VALUE"""),0.0)</f>
        <v>0</v>
      </c>
      <c r="T171" s="1">
        <f>IFERROR(__xludf.DUMMYFUNCTION("""COMPUTED_VALUE"""),0.0)</f>
        <v>0</v>
      </c>
      <c r="U171" s="1">
        <f>IFERROR(__xludf.DUMMYFUNCTION("""COMPUTED_VALUE"""),0.0)</f>
        <v>0</v>
      </c>
      <c r="V171" s="1">
        <f>IFERROR(__xludf.DUMMYFUNCTION("""COMPUTED_VALUE"""),0.0)</f>
        <v>0</v>
      </c>
      <c r="W171" s="1">
        <f>IFERROR(__xludf.DUMMYFUNCTION("""COMPUTED_VALUE"""),0.0)</f>
        <v>0</v>
      </c>
      <c r="X171" s="1">
        <f>IFERROR(__xludf.DUMMYFUNCTION("""COMPUTED_VALUE"""),0.0)</f>
        <v>0</v>
      </c>
      <c r="Y171" s="1">
        <f>IFERROR(__xludf.DUMMYFUNCTION("""COMPUTED_VALUE"""),0.0)</f>
        <v>0</v>
      </c>
      <c r="AA171" s="50"/>
      <c r="AB171" s="1"/>
      <c r="AC171" s="1"/>
      <c r="AD171" s="1"/>
      <c r="AE171" s="1"/>
      <c r="AF171" s="1"/>
      <c r="AG171" s="1"/>
      <c r="AH171" s="1"/>
      <c r="AI171" s="54"/>
      <c r="AJ171" s="1">
        <f>IFERROR(__xludf.DUMMYFUNCTION("""COMPUTED_VALUE"""),0.0)</f>
        <v>0</v>
      </c>
      <c r="AK171" s="1">
        <f>IFERROR(__xludf.DUMMYFUNCTION("""COMPUTED_VALUE"""),0.0)</f>
        <v>0</v>
      </c>
      <c r="AL171" s="1">
        <f>IFERROR(__xludf.DUMMYFUNCTION("""COMPUTED_VALUE"""),0.0)</f>
        <v>0</v>
      </c>
      <c r="AM171" s="1">
        <f>IFERROR(__xludf.DUMMYFUNCTION("""COMPUTED_VALUE"""),0.0)</f>
        <v>0</v>
      </c>
      <c r="AN171" s="1">
        <f>IFERROR(__xludf.DUMMYFUNCTION("""COMPUTED_VALUE"""),0.0)</f>
        <v>0</v>
      </c>
      <c r="AO171" s="1">
        <f>IFERROR(__xludf.DUMMYFUNCTION("""COMPUTED_VALUE"""),0.0)</f>
        <v>0</v>
      </c>
      <c r="AP171" s="1">
        <f>IFERROR(__xludf.DUMMYFUNCTION("""COMPUTED_VALUE"""),0.0)</f>
        <v>0</v>
      </c>
      <c r="AQ171" s="1">
        <f>IFERROR(__xludf.DUMMYFUNCTION("""COMPUTED_VALUE"""),0.0)</f>
        <v>0</v>
      </c>
      <c r="AT171" s="1"/>
      <c r="AU171" s="1"/>
      <c r="AV171" s="1"/>
      <c r="AW171" s="1" t="str">
        <f>IFERROR(__xludf.DUMMYFUNCTION("""COMPUTED_VALUE"""),"X")</f>
        <v>X</v>
      </c>
      <c r="AX171" s="1" t="str">
        <f>IFERROR(__xludf.DUMMYFUNCTION("""COMPUTED_VALUE"""),"X")</f>
        <v>X</v>
      </c>
      <c r="AY171" s="1"/>
      <c r="AZ171" s="1" t="str">
        <f>IFERROR(__xludf.DUMMYFUNCTION("""COMPUTED_VALUE"""),"X")</f>
        <v>X</v>
      </c>
      <c r="BA171" s="1" t="str">
        <f>IFERROR(__xludf.DUMMYFUNCTION("""COMPUTED_VALUE"""),"X")</f>
        <v>X</v>
      </c>
      <c r="BB171" s="1" t="str">
        <f>IFERROR(__xludf.DUMMYFUNCTION("""COMPUTED_VALUE"""),"X")</f>
        <v>X</v>
      </c>
      <c r="BC171" s="54" t="str">
        <f>IFERROR(__xludf.DUMMYFUNCTION("""COMPUTED_VALUE"""),"W")</f>
        <v>W</v>
      </c>
      <c r="BD171" s="1">
        <f>IFERROR(__xludf.DUMMYFUNCTION("""COMPUTED_VALUE"""),0.0)</f>
        <v>0</v>
      </c>
      <c r="BE171" s="1">
        <f>IFERROR(__xludf.DUMMYFUNCTION("""COMPUTED_VALUE"""),0.0)</f>
        <v>0</v>
      </c>
      <c r="BF171" s="1">
        <f>IFERROR(__xludf.DUMMYFUNCTION("""COMPUTED_VALUE"""),0.0)</f>
        <v>0</v>
      </c>
      <c r="BG171" s="1">
        <f>IFERROR(__xludf.DUMMYFUNCTION("""COMPUTED_VALUE"""),7.31)</f>
        <v>7.31</v>
      </c>
      <c r="BH171" s="1">
        <f>IFERROR(__xludf.DUMMYFUNCTION("""COMPUTED_VALUE"""),15.737499999999999)</f>
        <v>15.7375</v>
      </c>
      <c r="BI171" s="1">
        <f>IFERROR(__xludf.DUMMYFUNCTION("""COMPUTED_VALUE"""),0.0)</f>
        <v>0</v>
      </c>
      <c r="BJ171" s="1">
        <f>IFERROR(__xludf.DUMMYFUNCTION("""COMPUTED_VALUE"""),5.32875)</f>
        <v>5.32875</v>
      </c>
      <c r="BK171" s="1">
        <f>IFERROR(__xludf.DUMMYFUNCTION("""COMPUTED_VALUE"""),4.165)</f>
        <v>4.165</v>
      </c>
      <c r="BL171" s="1">
        <f>IFERROR(__xludf.DUMMYFUNCTION("""COMPUTED_VALUE"""),5.696249999999999)</f>
        <v>5.69625</v>
      </c>
      <c r="BM171" s="1">
        <f>IFERROR(__xludf.DUMMYFUNCTION("""COMPUTED_VALUE"""),3.5475)</f>
        <v>3.5475</v>
      </c>
      <c r="BO171" s="52">
        <f t="shared" si="2"/>
        <v>0</v>
      </c>
      <c r="BP171" s="1">
        <f t="shared" si="175"/>
        <v>0</v>
      </c>
      <c r="BQ171" s="1">
        <f t="shared" si="4"/>
        <v>15</v>
      </c>
      <c r="BR171" s="54">
        <f t="shared" si="5"/>
        <v>15</v>
      </c>
      <c r="BS171" s="1">
        <f>IFS(N171="W", 'Round Bonuses'!$C$13, N171="X", 'Round Bonuses'!$C$12, M171="X", 'Round Bonuses'!$C$11, L171="X", 'Round Bonuses'!$C$10, K171="X", 'Round Bonuses'!$C$9, J171="X", 'Round Bonuses'!$C$8, I171="X", 'Round Bonuses'!$C$7, H171="X", 'Round Bonuses'!$C$6, G171="X", 'Round Bonuses'!$C$5, F171="X", 'Round Bonuses'!$C$4, E171="X", 'Round Bonuses'!$C$3, D171="X", 'Round Bonuses'!$C$3, TRUE, 0)</f>
        <v>0</v>
      </c>
      <c r="BT171" s="1">
        <f>IF(not(counta(D171:J171)), IFS(AI171="W", 'Round Bonuses'!$F$14, AI171="X", 'Round Bonuses'!$F$13, AH171="X", 'Round Bonuses'!$F$12, AG171="X", 'Round Bonuses'!$F$11, AF171="X", 'Round Bonuses'!$F$10, AE171="X", 'Round Bonuses'!$F$9, AD171="X", 'Round Bonuses'!$F$8, AC171="X", 'Round Bonuses'!$F$7, AB171="X", 'Round Bonuses'!$F$6, TRUE, 0), IF(AA171="X",'Round Bonuses'!$E$7, 0) +IF(AB171="X", 'Round Bonuses'!$E$6, 0)+if(AC171="X",'Round Bonuses'!$E$7, 0)+IF(AD171="X", 'Round Bonuses'!$E$8, 0)+IFS(AI171="W", 'Round Bonuses'!$G$14, AI171="X", 'Round Bonuses'!$G$13, AH171="X", 'Round Bonuses'!$G$12, AG171="X", 'Round Bonuses'!$G$11, AF171="X", 'Round Bonuses'!$G$10, AE171="X", 'Round Bonuses'!$G$9, TRUE, 0))</f>
        <v>0</v>
      </c>
      <c r="BU171" s="1">
        <f>IF(AND(not(counta(D171:I171)),not(counta(AB171:AD171))), IFS(BC171="W", 'Round Bonuses'!$J$14, BC171="X", 'Round Bonuses'!$J$13, BB171="X", 'Round Bonuses'!$J$12, BA171="X", 'Round Bonuses'!$J$11, AZ171="X", 'Round Bonuses'!$J$10, AY171="X", 'Round Bonuses'!$J$9, AX171="X", 'Round Bonuses'!$J$8, AW171="X", 'Round Bonuses'!$J$7, AV171="X", 'Round Bonuses'!$J$6, AU171="X", 'Round Bonuses'!$J$5, AT171="X", 'Round Bonuses'!$J$4, TRUE, 0), SWITCH(AS171, "P", 'Round Bonuses'!$I$4,"B", 'Round Bonuses'!$I$5, 0) +IF(AU171="X", 'Round Bonuses'!$I$5, 0)+IF(AV171="X", 'Round Bonuses'!$I$6, 0)+IF(AW171="X", 'Round Bonuses'!$I$7, 0)+IF(AX171="X", 'Round Bonuses'!$I$8, 0)+IFS(BC171="W", 'Round Bonuses'!$K$14, BC171="X", 'Round Bonuses'!$K$13, BB171="X", 'Round Bonuses'!$K$12, BA171="X", 'Round Bonuses'!$K$11, AZ171="X", 'Round Bonuses'!$K$10, AY171="X", 'Round Bonuses'!$K$9, TRUE, 0))</f>
        <v>6.7</v>
      </c>
      <c r="BV171" s="54">
        <f t="shared" si="6"/>
        <v>6.7</v>
      </c>
      <c r="BW171" s="1">
        <f t="shared" si="7"/>
        <v>41.785</v>
      </c>
      <c r="BX171" s="57">
        <f t="shared" si="8"/>
        <v>9.485666667</v>
      </c>
      <c r="BZ171" s="58" t="str">
        <f t="shared" si="9"/>
        <v>Roma</v>
      </c>
      <c r="CA171" s="1" t="str">
        <f t="shared" si="10"/>
        <v>Italy</v>
      </c>
      <c r="CB171" s="1">
        <f t="shared" si="11"/>
        <v>9.485666667</v>
      </c>
      <c r="CC171" s="1">
        <f t="shared" si="12"/>
        <v>15</v>
      </c>
      <c r="CD171" s="1" t="s">
        <v>542</v>
      </c>
      <c r="CE171" s="1" t="s">
        <v>219</v>
      </c>
      <c r="CF171" s="49">
        <v>1.7268750000000002</v>
      </c>
      <c r="CG171" s="1">
        <v>4.0</v>
      </c>
      <c r="CH171" s="1">
        <f t="shared" si="16"/>
        <v>169</v>
      </c>
      <c r="CI171" s="1" t="str">
        <f t="shared" si="13"/>
        <v>Sutjeska Nikšić</v>
      </c>
      <c r="CJ171" s="49">
        <f t="shared" ref="CJ171:CK171" si="184">CF171</f>
        <v>1.726875</v>
      </c>
      <c r="CK171" s="1">
        <f t="shared" si="184"/>
        <v>4</v>
      </c>
      <c r="CO171" s="1" t="str">
        <f t="shared" si="15"/>
        <v>Montenegro</v>
      </c>
    </row>
    <row r="172">
      <c r="A172" s="1" t="str">
        <f>'Strength Coefficients'!AJ171</f>
        <v>Rosenborg</v>
      </c>
      <c r="B172" s="1">
        <f>'Strength Coefficients'!AK171</f>
        <v>0.75</v>
      </c>
      <c r="C172" s="1" t="str">
        <f>'Strength Coefficients'!AL171</f>
        <v>Norway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52">
        <f>IFERROR(__xludf.DUMMYFUNCTION("""COMPUTED_VALUE"""),0.0)</f>
        <v>0</v>
      </c>
      <c r="P172" s="1">
        <f>IFERROR(__xludf.DUMMYFUNCTION("""COMPUTED_VALUE"""),0.0)</f>
        <v>0</v>
      </c>
      <c r="Q172" s="1">
        <f>IFERROR(__xludf.DUMMYFUNCTION("""COMPUTED_VALUE"""),0.0)</f>
        <v>0</v>
      </c>
      <c r="R172" s="1">
        <f>IFERROR(__xludf.DUMMYFUNCTION("""COMPUTED_VALUE"""),0.0)</f>
        <v>0</v>
      </c>
      <c r="S172" s="1">
        <f>IFERROR(__xludf.DUMMYFUNCTION("""COMPUTED_VALUE"""),0.0)</f>
        <v>0</v>
      </c>
      <c r="T172" s="1">
        <f>IFERROR(__xludf.DUMMYFUNCTION("""COMPUTED_VALUE"""),0.0)</f>
        <v>0</v>
      </c>
      <c r="U172" s="1">
        <f>IFERROR(__xludf.DUMMYFUNCTION("""COMPUTED_VALUE"""),0.0)</f>
        <v>0</v>
      </c>
      <c r="V172" s="1">
        <f>IFERROR(__xludf.DUMMYFUNCTION("""COMPUTED_VALUE"""),0.0)</f>
        <v>0</v>
      </c>
      <c r="W172" s="1">
        <f>IFERROR(__xludf.DUMMYFUNCTION("""COMPUTED_VALUE"""),0.0)</f>
        <v>0</v>
      </c>
      <c r="X172" s="1">
        <f>IFERROR(__xludf.DUMMYFUNCTION("""COMPUTED_VALUE"""),0.0)</f>
        <v>0</v>
      </c>
      <c r="Y172" s="1">
        <f>IFERROR(__xludf.DUMMYFUNCTION("""COMPUTED_VALUE"""),0.0)</f>
        <v>0</v>
      </c>
      <c r="AA172" s="50"/>
      <c r="AB172" s="1"/>
      <c r="AC172" s="1"/>
      <c r="AD172" s="1"/>
      <c r="AE172" s="1"/>
      <c r="AF172" s="1"/>
      <c r="AG172" s="1"/>
      <c r="AH172" s="1"/>
      <c r="AI172" s="54"/>
      <c r="AJ172" s="1">
        <f>IFERROR(__xludf.DUMMYFUNCTION("""COMPUTED_VALUE"""),0.0)</f>
        <v>0</v>
      </c>
      <c r="AK172" s="1">
        <f>IFERROR(__xludf.DUMMYFUNCTION("""COMPUTED_VALUE"""),0.0)</f>
        <v>0</v>
      </c>
      <c r="AL172" s="1">
        <f>IFERROR(__xludf.DUMMYFUNCTION("""COMPUTED_VALUE"""),0.0)</f>
        <v>0</v>
      </c>
      <c r="AM172" s="1">
        <f>IFERROR(__xludf.DUMMYFUNCTION("""COMPUTED_VALUE"""),0.0)</f>
        <v>0</v>
      </c>
      <c r="AN172" s="1">
        <f>IFERROR(__xludf.DUMMYFUNCTION("""COMPUTED_VALUE"""),0.0)</f>
        <v>0</v>
      </c>
      <c r="AO172" s="1">
        <f>IFERROR(__xludf.DUMMYFUNCTION("""COMPUTED_VALUE"""),0.0)</f>
        <v>0</v>
      </c>
      <c r="AP172" s="1">
        <f>IFERROR(__xludf.DUMMYFUNCTION("""COMPUTED_VALUE"""),0.0)</f>
        <v>0</v>
      </c>
      <c r="AQ172" s="1">
        <f>IFERROR(__xludf.DUMMYFUNCTION("""COMPUTED_VALUE"""),0.0)</f>
        <v>0</v>
      </c>
      <c r="AT172" s="1"/>
      <c r="AU172" s="1" t="str">
        <f>IFERROR(__xludf.DUMMYFUNCTION("""COMPUTED_VALUE"""),"X")</f>
        <v>X</v>
      </c>
      <c r="AV172" s="1" t="str">
        <f>IFERROR(__xludf.DUMMYFUNCTION("""COMPUTED_VALUE"""),"X")</f>
        <v>X</v>
      </c>
      <c r="AW172" s="1" t="str">
        <f>IFERROR(__xludf.DUMMYFUNCTION("""COMPUTED_VALUE"""),"X")</f>
        <v>X</v>
      </c>
      <c r="AX172" s="1"/>
      <c r="AY172" s="1"/>
      <c r="AZ172" s="1"/>
      <c r="BA172" s="1"/>
      <c r="BB172" s="1"/>
      <c r="BC172" s="54"/>
      <c r="BD172" s="1">
        <f>IFERROR(__xludf.DUMMYFUNCTION("""COMPUTED_VALUE"""),0.0)</f>
        <v>0</v>
      </c>
      <c r="BE172" s="1">
        <f>IFERROR(__xludf.DUMMYFUNCTION("""COMPUTED_VALUE"""),4.571250000000001)</f>
        <v>4.57125</v>
      </c>
      <c r="BF172" s="1">
        <f>IFERROR(__xludf.DUMMYFUNCTION("""COMPUTED_VALUE"""),3.9812499999999993)</f>
        <v>3.98125</v>
      </c>
      <c r="BG172" s="1">
        <f>IFERROR(__xludf.DUMMYFUNCTION("""COMPUTED_VALUE"""),1.2999999999999998)</f>
        <v>1.3</v>
      </c>
      <c r="BH172" s="1">
        <f>IFERROR(__xludf.DUMMYFUNCTION("""COMPUTED_VALUE"""),0.0)</f>
        <v>0</v>
      </c>
      <c r="BI172" s="1">
        <f>IFERROR(__xludf.DUMMYFUNCTION("""COMPUTED_VALUE"""),0.0)</f>
        <v>0</v>
      </c>
      <c r="BJ172" s="1">
        <f>IFERROR(__xludf.DUMMYFUNCTION("""COMPUTED_VALUE"""),0.0)</f>
        <v>0</v>
      </c>
      <c r="BK172" s="1">
        <f>IFERROR(__xludf.DUMMYFUNCTION("""COMPUTED_VALUE"""),0.0)</f>
        <v>0</v>
      </c>
      <c r="BL172" s="1">
        <f>IFERROR(__xludf.DUMMYFUNCTION("""COMPUTED_VALUE"""),0.0)</f>
        <v>0</v>
      </c>
      <c r="BM172" s="1">
        <f>IFERROR(__xludf.DUMMYFUNCTION("""COMPUTED_VALUE"""),0.0)</f>
        <v>0</v>
      </c>
      <c r="BO172" s="52">
        <f t="shared" si="2"/>
        <v>0</v>
      </c>
      <c r="BP172" s="1">
        <f t="shared" si="175"/>
        <v>0</v>
      </c>
      <c r="BQ172" s="1">
        <f t="shared" si="4"/>
        <v>6</v>
      </c>
      <c r="BR172" s="54">
        <f t="shared" si="5"/>
        <v>6</v>
      </c>
      <c r="BS172" s="1">
        <f>IFS(N172="W", 'Round Bonuses'!$C$13, N172="X", 'Round Bonuses'!$C$12, M172="X", 'Round Bonuses'!$C$11, L172="X", 'Round Bonuses'!$C$10, K172="X", 'Round Bonuses'!$C$9, J172="X", 'Round Bonuses'!$C$8, I172="X", 'Round Bonuses'!$C$7, H172="X", 'Round Bonuses'!$C$6, G172="X", 'Round Bonuses'!$C$5, F172="X", 'Round Bonuses'!$C$4, E172="X", 'Round Bonuses'!$C$3, D172="X", 'Round Bonuses'!$C$3, TRUE, 0)</f>
        <v>0</v>
      </c>
      <c r="BT172" s="1">
        <f>IF(not(counta(D172:J172)), IFS(AI172="W", 'Round Bonuses'!$F$14, AI172="X", 'Round Bonuses'!$F$13, AH172="X", 'Round Bonuses'!$F$12, AG172="X", 'Round Bonuses'!$F$11, AF172="X", 'Round Bonuses'!$F$10, AE172="X", 'Round Bonuses'!$F$9, AD172="X", 'Round Bonuses'!$F$8, AC172="X", 'Round Bonuses'!$F$7, AB172="X", 'Round Bonuses'!$F$6, TRUE, 0), IF(AA172="X",'Round Bonuses'!$E$7, 0) +IF(AB172="X", 'Round Bonuses'!$E$6, 0)+if(AC172="X",'Round Bonuses'!$E$7, 0)+IF(AD172="X", 'Round Bonuses'!$E$8, 0)+IFS(AI172="W", 'Round Bonuses'!$G$14, AI172="X", 'Round Bonuses'!$G$13, AH172="X", 'Round Bonuses'!$G$12, AG172="X", 'Round Bonuses'!$G$11, AF172="X", 'Round Bonuses'!$G$10, AE172="X", 'Round Bonuses'!$G$9, TRUE, 0))</f>
        <v>0</v>
      </c>
      <c r="BU172" s="1">
        <f>IF(AND(not(counta(D172:I172)),not(counta(AB172:AD172))), IFS(BC172="W", 'Round Bonuses'!$J$14, BC172="X", 'Round Bonuses'!$J$13, BB172="X", 'Round Bonuses'!$J$12, BA172="X", 'Round Bonuses'!$J$11, AZ172="X", 'Round Bonuses'!$J$10, AY172="X", 'Round Bonuses'!$J$9, AX172="X", 'Round Bonuses'!$J$8, AW172="X", 'Round Bonuses'!$J$7, AV172="X", 'Round Bonuses'!$J$6, AU172="X", 'Round Bonuses'!$J$5, AT172="X", 'Round Bonuses'!$J$4, TRUE, 0), SWITCH(AS172, "P", 'Round Bonuses'!$I$4,"B", 'Round Bonuses'!$I$5, 0) +IF(AU172="X", 'Round Bonuses'!$I$5, 0)+IF(AV172="X", 'Round Bonuses'!$I$6, 0)+IF(AW172="X", 'Round Bonuses'!$I$7, 0)+IF(AX172="X", 'Round Bonuses'!$I$8, 0)+IFS(BC172="W", 'Round Bonuses'!$K$14, BC172="X", 'Round Bonuses'!$K$13, BB172="X", 'Round Bonuses'!$K$12, BA172="X", 'Round Bonuses'!$K$11, AZ172="X", 'Round Bonuses'!$K$10, AY172="X", 'Round Bonuses'!$K$9, TRUE, 0))</f>
        <v>1.2</v>
      </c>
      <c r="BV172" s="54">
        <f t="shared" si="6"/>
        <v>1.2</v>
      </c>
      <c r="BW172" s="1">
        <f t="shared" si="7"/>
        <v>9.8525</v>
      </c>
      <c r="BX172" s="57">
        <f t="shared" si="8"/>
        <v>2.842083333</v>
      </c>
      <c r="BZ172" s="58" t="str">
        <f t="shared" si="9"/>
        <v>Rosenborg</v>
      </c>
      <c r="CA172" s="1" t="str">
        <f t="shared" si="10"/>
        <v>Norway</v>
      </c>
      <c r="CB172" s="1">
        <f t="shared" si="11"/>
        <v>2.842083333</v>
      </c>
      <c r="CC172" s="1">
        <f t="shared" si="12"/>
        <v>6</v>
      </c>
      <c r="CD172" s="1" t="s">
        <v>582</v>
      </c>
      <c r="CE172" s="1" t="s">
        <v>0</v>
      </c>
      <c r="CF172" s="49">
        <v>1.69375</v>
      </c>
      <c r="CG172" s="1">
        <v>6.0</v>
      </c>
      <c r="CH172" s="1">
        <f t="shared" si="16"/>
        <v>170</v>
      </c>
      <c r="CI172" s="1" t="str">
        <f t="shared" si="13"/>
        <v>Teuta</v>
      </c>
      <c r="CJ172" s="49">
        <f t="shared" ref="CJ172:CK172" si="185">CF172</f>
        <v>1.69375</v>
      </c>
      <c r="CK172" s="1">
        <f t="shared" si="185"/>
        <v>6</v>
      </c>
      <c r="CO172" s="1" t="str">
        <f t="shared" si="15"/>
        <v>Albania</v>
      </c>
    </row>
    <row r="173">
      <c r="A173" s="1" t="str">
        <f>'Strength Coefficients'!AJ172</f>
        <v>Royal Antwerp</v>
      </c>
      <c r="B173" s="1">
        <f>'Strength Coefficients'!AK172</f>
        <v>0.9</v>
      </c>
      <c r="C173" s="1" t="str">
        <f>'Strength Coefficients'!AL172</f>
        <v>Belgium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52">
        <f>IFERROR(__xludf.DUMMYFUNCTION("""COMPUTED_VALUE"""),0.0)</f>
        <v>0</v>
      </c>
      <c r="P173" s="1">
        <f>IFERROR(__xludf.DUMMYFUNCTION("""COMPUTED_VALUE"""),0.0)</f>
        <v>0</v>
      </c>
      <c r="Q173" s="1">
        <f>IFERROR(__xludf.DUMMYFUNCTION("""COMPUTED_VALUE"""),0.0)</f>
        <v>0</v>
      </c>
      <c r="R173" s="1">
        <f>IFERROR(__xludf.DUMMYFUNCTION("""COMPUTED_VALUE"""),0.0)</f>
        <v>0</v>
      </c>
      <c r="S173" s="1">
        <f>IFERROR(__xludf.DUMMYFUNCTION("""COMPUTED_VALUE"""),0.0)</f>
        <v>0</v>
      </c>
      <c r="T173" s="1">
        <f>IFERROR(__xludf.DUMMYFUNCTION("""COMPUTED_VALUE"""),0.0)</f>
        <v>0</v>
      </c>
      <c r="U173" s="1">
        <f>IFERROR(__xludf.DUMMYFUNCTION("""COMPUTED_VALUE"""),0.0)</f>
        <v>0</v>
      </c>
      <c r="V173" s="1">
        <f>IFERROR(__xludf.DUMMYFUNCTION("""COMPUTED_VALUE"""),0.0)</f>
        <v>0</v>
      </c>
      <c r="W173" s="1">
        <f>IFERROR(__xludf.DUMMYFUNCTION("""COMPUTED_VALUE"""),0.0)</f>
        <v>0</v>
      </c>
      <c r="X173" s="1">
        <f>IFERROR(__xludf.DUMMYFUNCTION("""COMPUTED_VALUE"""),0.0)</f>
        <v>0</v>
      </c>
      <c r="Y173" s="1">
        <f>IFERROR(__xludf.DUMMYFUNCTION("""COMPUTED_VALUE"""),0.0)</f>
        <v>0</v>
      </c>
      <c r="AA173" s="50"/>
      <c r="AB173" s="1"/>
      <c r="AC173" s="1" t="str">
        <f>IFERROR(__xludf.DUMMYFUNCTION("""COMPUTED_VALUE"""),"X")</f>
        <v>X</v>
      </c>
      <c r="AD173" s="1" t="str">
        <f>IFERROR(__xludf.DUMMYFUNCTION("""COMPUTED_VALUE"""),"X")</f>
        <v>X</v>
      </c>
      <c r="AE173" s="1"/>
      <c r="AF173" s="1"/>
      <c r="AG173" s="1"/>
      <c r="AH173" s="1"/>
      <c r="AI173" s="54"/>
      <c r="AJ173" s="1">
        <f>IFERROR(__xludf.DUMMYFUNCTION("""COMPUTED_VALUE"""),0.0)</f>
        <v>0</v>
      </c>
      <c r="AK173" s="1">
        <f>IFERROR(__xludf.DUMMYFUNCTION("""COMPUTED_VALUE"""),4.16)</f>
        <v>4.16</v>
      </c>
      <c r="AL173" s="1">
        <f>IFERROR(__xludf.DUMMYFUNCTION("""COMPUTED_VALUE"""),8.9775)</f>
        <v>8.9775</v>
      </c>
      <c r="AM173" s="1">
        <f>IFERROR(__xludf.DUMMYFUNCTION("""COMPUTED_VALUE"""),0.0)</f>
        <v>0</v>
      </c>
      <c r="AN173" s="1">
        <f>IFERROR(__xludf.DUMMYFUNCTION("""COMPUTED_VALUE"""),0.0)</f>
        <v>0</v>
      </c>
      <c r="AO173" s="1">
        <f>IFERROR(__xludf.DUMMYFUNCTION("""COMPUTED_VALUE"""),0.0)</f>
        <v>0</v>
      </c>
      <c r="AP173" s="1">
        <f>IFERROR(__xludf.DUMMYFUNCTION("""COMPUTED_VALUE"""),0.0)</f>
        <v>0</v>
      </c>
      <c r="AQ173" s="1">
        <f>IFERROR(__xludf.DUMMYFUNCTION("""COMPUTED_VALUE"""),0.0)</f>
        <v>0</v>
      </c>
      <c r="AT173" s="1"/>
      <c r="AU173" s="1"/>
      <c r="AV173" s="1"/>
      <c r="AW173" s="1"/>
      <c r="AX173" s="1"/>
      <c r="AY173" s="1"/>
      <c r="AZ173" s="1"/>
      <c r="BA173" s="1"/>
      <c r="BB173" s="1"/>
      <c r="BC173" s="54"/>
      <c r="BD173" s="1">
        <f>IFERROR(__xludf.DUMMYFUNCTION("""COMPUTED_VALUE"""),0.0)</f>
        <v>0</v>
      </c>
      <c r="BE173" s="1">
        <f>IFERROR(__xludf.DUMMYFUNCTION("""COMPUTED_VALUE"""),0.0)</f>
        <v>0</v>
      </c>
      <c r="BF173" s="1">
        <f>IFERROR(__xludf.DUMMYFUNCTION("""COMPUTED_VALUE"""),0.0)</f>
        <v>0</v>
      </c>
      <c r="BG173" s="1">
        <f>IFERROR(__xludf.DUMMYFUNCTION("""COMPUTED_VALUE"""),0.0)</f>
        <v>0</v>
      </c>
      <c r="BH173" s="1">
        <f>IFERROR(__xludf.DUMMYFUNCTION("""COMPUTED_VALUE"""),0.0)</f>
        <v>0</v>
      </c>
      <c r="BI173" s="1">
        <f>IFERROR(__xludf.DUMMYFUNCTION("""COMPUTED_VALUE"""),0.0)</f>
        <v>0</v>
      </c>
      <c r="BJ173" s="1">
        <f>IFERROR(__xludf.DUMMYFUNCTION("""COMPUTED_VALUE"""),0.0)</f>
        <v>0</v>
      </c>
      <c r="BK173" s="1">
        <f>IFERROR(__xludf.DUMMYFUNCTION("""COMPUTED_VALUE"""),0.0)</f>
        <v>0</v>
      </c>
      <c r="BL173" s="1">
        <f>IFERROR(__xludf.DUMMYFUNCTION("""COMPUTED_VALUE"""),0.0)</f>
        <v>0</v>
      </c>
      <c r="BM173" s="1">
        <f>IFERROR(__xludf.DUMMYFUNCTION("""COMPUTED_VALUE"""),0.0)</f>
        <v>0</v>
      </c>
      <c r="BO173" s="52">
        <f t="shared" si="2"/>
        <v>0</v>
      </c>
      <c r="BP173" s="1">
        <f t="shared" si="175"/>
        <v>8</v>
      </c>
      <c r="BQ173" s="1">
        <f t="shared" si="4"/>
        <v>0</v>
      </c>
      <c r="BR173" s="54">
        <f t="shared" si="5"/>
        <v>8</v>
      </c>
      <c r="BS173" s="1">
        <f>IFS(N173="W", 'Round Bonuses'!$C$13, N173="X", 'Round Bonuses'!$C$12, M173="X", 'Round Bonuses'!$C$11, L173="X", 'Round Bonuses'!$C$10, K173="X", 'Round Bonuses'!$C$9, J173="X", 'Round Bonuses'!$C$8, I173="X", 'Round Bonuses'!$C$7, H173="X", 'Round Bonuses'!$C$6, G173="X", 'Round Bonuses'!$C$5, F173="X", 'Round Bonuses'!$C$4, E173="X", 'Round Bonuses'!$C$3, D173="X", 'Round Bonuses'!$C$3, TRUE, 0)</f>
        <v>0</v>
      </c>
      <c r="BT173" s="1">
        <f>IF(not(counta(D173:J173)), IFS(AI173="W", 'Round Bonuses'!$F$14, AI173="X", 'Round Bonuses'!$F$13, AH173="X", 'Round Bonuses'!$F$12, AG173="X", 'Round Bonuses'!$F$11, AF173="X", 'Round Bonuses'!$F$10, AE173="X", 'Round Bonuses'!$F$9, AD173="X", 'Round Bonuses'!$F$8, AC173="X", 'Round Bonuses'!$F$7, AB173="X", 'Round Bonuses'!$F$6, TRUE, 0), IF(AA173="X",'Round Bonuses'!$E$7, 0) +IF(AB173="X", 'Round Bonuses'!$E$6, 0)+if(AC173="X",'Round Bonuses'!$E$7, 0)+IF(AD173="X", 'Round Bonuses'!$E$8, 0)+IFS(AI173="W", 'Round Bonuses'!$G$14, AI173="X", 'Round Bonuses'!$G$13, AH173="X", 'Round Bonuses'!$G$12, AG173="X", 'Round Bonuses'!$G$11, AF173="X", 'Round Bonuses'!$G$10, AE173="X", 'Round Bonuses'!$G$9, TRUE, 0))</f>
        <v>3.3</v>
      </c>
      <c r="BU173" s="1">
        <f>IF(AND(not(counta(D173:I173)),not(counta(AB173:AD173))), IFS(BC173="W", 'Round Bonuses'!$J$14, BC173="X", 'Round Bonuses'!$J$13, BB173="X", 'Round Bonuses'!$J$12, BA173="X", 'Round Bonuses'!$J$11, AZ173="X", 'Round Bonuses'!$J$10, AY173="X", 'Round Bonuses'!$J$9, AX173="X", 'Round Bonuses'!$J$8, AW173="X", 'Round Bonuses'!$J$7, AV173="X", 'Round Bonuses'!$J$6, AU173="X", 'Round Bonuses'!$J$5, AT173="X", 'Round Bonuses'!$J$4, TRUE, 0), SWITCH(AS173, "P", 'Round Bonuses'!$I$4,"B", 'Round Bonuses'!$I$5, 0) +IF(AU173="X", 'Round Bonuses'!$I$5, 0)+IF(AV173="X", 'Round Bonuses'!$I$6, 0)+IF(AW173="X", 'Round Bonuses'!$I$7, 0)+IF(AX173="X", 'Round Bonuses'!$I$8, 0)+IFS(BC173="W", 'Round Bonuses'!$K$14, BC173="X", 'Round Bonuses'!$K$13, BB173="X", 'Round Bonuses'!$K$12, BA173="X", 'Round Bonuses'!$K$11, AZ173="X", 'Round Bonuses'!$K$10, AY173="X", 'Round Bonuses'!$K$9, TRUE, 0))</f>
        <v>0</v>
      </c>
      <c r="BV173" s="54">
        <f t="shared" si="6"/>
        <v>3.3</v>
      </c>
      <c r="BW173" s="1">
        <f t="shared" si="7"/>
        <v>13.1375</v>
      </c>
      <c r="BX173" s="57">
        <f t="shared" si="8"/>
        <v>4.9421875</v>
      </c>
      <c r="BZ173" s="58" t="str">
        <f t="shared" si="9"/>
        <v>Royal Antwerp</v>
      </c>
      <c r="CA173" s="1" t="str">
        <f t="shared" si="10"/>
        <v>Belgium</v>
      </c>
      <c r="CB173" s="1">
        <f t="shared" si="11"/>
        <v>4.9421875</v>
      </c>
      <c r="CC173" s="1">
        <f t="shared" si="12"/>
        <v>8</v>
      </c>
      <c r="CD173" s="1" t="s">
        <v>535</v>
      </c>
      <c r="CE173" s="1" t="s">
        <v>218</v>
      </c>
      <c r="CF173" s="49">
        <v>1.6862499999999998</v>
      </c>
      <c r="CG173" s="1">
        <v>4.0</v>
      </c>
      <c r="CH173" s="1">
        <f t="shared" si="16"/>
        <v>171</v>
      </c>
      <c r="CI173" s="1" t="str">
        <f t="shared" si="13"/>
        <v>Olimpija Ljubljana</v>
      </c>
      <c r="CJ173" s="49">
        <f t="shared" ref="CJ173:CK173" si="186">CF173</f>
        <v>1.68625</v>
      </c>
      <c r="CK173" s="1">
        <f t="shared" si="186"/>
        <v>4</v>
      </c>
      <c r="CO173" s="1" t="str">
        <f t="shared" si="15"/>
        <v>Slovenia</v>
      </c>
    </row>
    <row r="174">
      <c r="A174" s="1" t="str">
        <f>'Strength Coefficients'!AJ173</f>
        <v>Rubin Kazan</v>
      </c>
      <c r="B174" s="1">
        <f>'Strength Coefficients'!AK173</f>
        <v>0.9</v>
      </c>
      <c r="C174" s="1" t="str">
        <f>'Strength Coefficients'!AL173</f>
        <v>Russia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52">
        <f>IFERROR(__xludf.DUMMYFUNCTION("""COMPUTED_VALUE"""),0.0)</f>
        <v>0</v>
      </c>
      <c r="P174" s="1">
        <f>IFERROR(__xludf.DUMMYFUNCTION("""COMPUTED_VALUE"""),0.0)</f>
        <v>0</v>
      </c>
      <c r="Q174" s="1">
        <f>IFERROR(__xludf.DUMMYFUNCTION("""COMPUTED_VALUE"""),0.0)</f>
        <v>0</v>
      </c>
      <c r="R174" s="1">
        <f>IFERROR(__xludf.DUMMYFUNCTION("""COMPUTED_VALUE"""),0.0)</f>
        <v>0</v>
      </c>
      <c r="S174" s="1">
        <f>IFERROR(__xludf.DUMMYFUNCTION("""COMPUTED_VALUE"""),0.0)</f>
        <v>0</v>
      </c>
      <c r="T174" s="1">
        <f>IFERROR(__xludf.DUMMYFUNCTION("""COMPUTED_VALUE"""),0.0)</f>
        <v>0</v>
      </c>
      <c r="U174" s="1">
        <f>IFERROR(__xludf.DUMMYFUNCTION("""COMPUTED_VALUE"""),0.0)</f>
        <v>0</v>
      </c>
      <c r="V174" s="1">
        <f>IFERROR(__xludf.DUMMYFUNCTION("""COMPUTED_VALUE"""),0.0)</f>
        <v>0</v>
      </c>
      <c r="W174" s="1">
        <f>IFERROR(__xludf.DUMMYFUNCTION("""COMPUTED_VALUE"""),0.0)</f>
        <v>0</v>
      </c>
      <c r="X174" s="1">
        <f>IFERROR(__xludf.DUMMYFUNCTION("""COMPUTED_VALUE"""),0.0)</f>
        <v>0</v>
      </c>
      <c r="Y174" s="1">
        <f>IFERROR(__xludf.DUMMYFUNCTION("""COMPUTED_VALUE"""),0.0)</f>
        <v>0</v>
      </c>
      <c r="AA174" s="50"/>
      <c r="AB174" s="1"/>
      <c r="AC174" s="1"/>
      <c r="AD174" s="1"/>
      <c r="AE174" s="1"/>
      <c r="AF174" s="1"/>
      <c r="AG174" s="1"/>
      <c r="AH174" s="1"/>
      <c r="AI174" s="54"/>
      <c r="AJ174" s="1">
        <f>IFERROR(__xludf.DUMMYFUNCTION("""COMPUTED_VALUE"""),0.0)</f>
        <v>0</v>
      </c>
      <c r="AK174" s="1">
        <f>IFERROR(__xludf.DUMMYFUNCTION("""COMPUTED_VALUE"""),0.0)</f>
        <v>0</v>
      </c>
      <c r="AL174" s="1">
        <f>IFERROR(__xludf.DUMMYFUNCTION("""COMPUTED_VALUE"""),0.0)</f>
        <v>0</v>
      </c>
      <c r="AM174" s="1">
        <f>IFERROR(__xludf.DUMMYFUNCTION("""COMPUTED_VALUE"""),0.0)</f>
        <v>0</v>
      </c>
      <c r="AN174" s="1">
        <f>IFERROR(__xludf.DUMMYFUNCTION("""COMPUTED_VALUE"""),0.0)</f>
        <v>0</v>
      </c>
      <c r="AO174" s="1">
        <f>IFERROR(__xludf.DUMMYFUNCTION("""COMPUTED_VALUE"""),0.0)</f>
        <v>0</v>
      </c>
      <c r="AP174" s="1">
        <f>IFERROR(__xludf.DUMMYFUNCTION("""COMPUTED_VALUE"""),0.0)</f>
        <v>0</v>
      </c>
      <c r="AQ174" s="1">
        <f>IFERROR(__xludf.DUMMYFUNCTION("""COMPUTED_VALUE"""),0.0)</f>
        <v>0</v>
      </c>
      <c r="AT174" s="1"/>
      <c r="AU174" s="1"/>
      <c r="AV174" s="1" t="str">
        <f>IFERROR(__xludf.DUMMYFUNCTION("""COMPUTED_VALUE"""),"X")</f>
        <v>X</v>
      </c>
      <c r="AW174" s="1"/>
      <c r="AX174" s="1"/>
      <c r="AY174" s="1"/>
      <c r="AZ174" s="1"/>
      <c r="BA174" s="1"/>
      <c r="BB174" s="1"/>
      <c r="BC174" s="54"/>
      <c r="BD174" s="1">
        <f>IFERROR(__xludf.DUMMYFUNCTION("""COMPUTED_VALUE"""),0.0)</f>
        <v>0</v>
      </c>
      <c r="BE174" s="1">
        <f>IFERROR(__xludf.DUMMYFUNCTION("""COMPUTED_VALUE"""),0.0)</f>
        <v>0</v>
      </c>
      <c r="BF174" s="1">
        <f>IFERROR(__xludf.DUMMYFUNCTION("""COMPUTED_VALUE"""),1.9449999999999998)</f>
        <v>1.945</v>
      </c>
      <c r="BG174" s="1">
        <f>IFERROR(__xludf.DUMMYFUNCTION("""COMPUTED_VALUE"""),0.0)</f>
        <v>0</v>
      </c>
      <c r="BH174" s="1">
        <f>IFERROR(__xludf.DUMMYFUNCTION("""COMPUTED_VALUE"""),0.0)</f>
        <v>0</v>
      </c>
      <c r="BI174" s="1">
        <f>IFERROR(__xludf.DUMMYFUNCTION("""COMPUTED_VALUE"""),0.0)</f>
        <v>0</v>
      </c>
      <c r="BJ174" s="1">
        <f>IFERROR(__xludf.DUMMYFUNCTION("""COMPUTED_VALUE"""),0.0)</f>
        <v>0</v>
      </c>
      <c r="BK174" s="1">
        <f>IFERROR(__xludf.DUMMYFUNCTION("""COMPUTED_VALUE"""),0.0)</f>
        <v>0</v>
      </c>
      <c r="BL174" s="1">
        <f>IFERROR(__xludf.DUMMYFUNCTION("""COMPUTED_VALUE"""),0.0)</f>
        <v>0</v>
      </c>
      <c r="BM174" s="1">
        <f>IFERROR(__xludf.DUMMYFUNCTION("""COMPUTED_VALUE"""),0.0)</f>
        <v>0</v>
      </c>
      <c r="BO174" s="52">
        <f t="shared" si="2"/>
        <v>0</v>
      </c>
      <c r="BP174" s="1">
        <f t="shared" si="175"/>
        <v>0</v>
      </c>
      <c r="BQ174" s="1">
        <f t="shared" si="4"/>
        <v>2</v>
      </c>
      <c r="BR174" s="54">
        <f t="shared" si="5"/>
        <v>2</v>
      </c>
      <c r="BS174" s="1">
        <f>IFS(N174="W", 'Round Bonuses'!$C$13, N174="X", 'Round Bonuses'!$C$12, M174="X", 'Round Bonuses'!$C$11, L174="X", 'Round Bonuses'!$C$10, K174="X", 'Round Bonuses'!$C$9, J174="X", 'Round Bonuses'!$C$8, I174="X", 'Round Bonuses'!$C$7, H174="X", 'Round Bonuses'!$C$6, G174="X", 'Round Bonuses'!$C$5, F174="X", 'Round Bonuses'!$C$4, E174="X", 'Round Bonuses'!$C$3, D174="X", 'Round Bonuses'!$C$3, TRUE, 0)</f>
        <v>0</v>
      </c>
      <c r="BT174" s="1">
        <f>IF(not(counta(D174:J174)), IFS(AI174="W", 'Round Bonuses'!$F$14, AI174="X", 'Round Bonuses'!$F$13, AH174="X", 'Round Bonuses'!$F$12, AG174="X", 'Round Bonuses'!$F$11, AF174="X", 'Round Bonuses'!$F$10, AE174="X", 'Round Bonuses'!$F$9, AD174="X", 'Round Bonuses'!$F$8, AC174="X", 'Round Bonuses'!$F$7, AB174="X", 'Round Bonuses'!$F$6, TRUE, 0), IF(AA174="X",'Round Bonuses'!$E$7, 0) +IF(AB174="X", 'Round Bonuses'!$E$6, 0)+if(AC174="X",'Round Bonuses'!$E$7, 0)+IF(AD174="X", 'Round Bonuses'!$E$8, 0)+IFS(AI174="W", 'Round Bonuses'!$G$14, AI174="X", 'Round Bonuses'!$G$13, AH174="X", 'Round Bonuses'!$G$12, AG174="X", 'Round Bonuses'!$G$11, AF174="X", 'Round Bonuses'!$G$10, AE174="X", 'Round Bonuses'!$G$9, TRUE, 0))</f>
        <v>0</v>
      </c>
      <c r="BU174" s="1">
        <f>IF(AND(not(counta(D174:I174)),not(counta(AB174:AD174))), IFS(BC174="W", 'Round Bonuses'!$J$14, BC174="X", 'Round Bonuses'!$J$13, BB174="X", 'Round Bonuses'!$J$12, BA174="X", 'Round Bonuses'!$J$11, AZ174="X", 'Round Bonuses'!$J$10, AY174="X", 'Round Bonuses'!$J$9, AX174="X", 'Round Bonuses'!$J$8, AW174="X", 'Round Bonuses'!$J$7, AV174="X", 'Round Bonuses'!$J$6, AU174="X", 'Round Bonuses'!$J$5, AT174="X", 'Round Bonuses'!$J$4, TRUE, 0), SWITCH(AS174, "P", 'Round Bonuses'!$I$4,"B", 'Round Bonuses'!$I$5, 0) +IF(AU174="X", 'Round Bonuses'!$I$5, 0)+IF(AV174="X", 'Round Bonuses'!$I$6, 0)+IF(AW174="X", 'Round Bonuses'!$I$7, 0)+IF(AX174="X", 'Round Bonuses'!$I$8, 0)+IFS(BC174="W", 'Round Bonuses'!$K$14, BC174="X", 'Round Bonuses'!$K$13, BB174="X", 'Round Bonuses'!$K$12, BA174="X", 'Round Bonuses'!$K$11, AZ174="X", 'Round Bonuses'!$K$10, AY174="X", 'Round Bonuses'!$K$9, TRUE, 0))</f>
        <v>0.7</v>
      </c>
      <c r="BV174" s="54">
        <f t="shared" si="6"/>
        <v>0.7</v>
      </c>
      <c r="BW174" s="1">
        <f t="shared" si="7"/>
        <v>1.945</v>
      </c>
      <c r="BX174" s="57">
        <f t="shared" si="8"/>
        <v>1.6725</v>
      </c>
      <c r="BZ174" s="58" t="str">
        <f t="shared" si="9"/>
        <v>Rubin Kazan</v>
      </c>
      <c r="CA174" s="1" t="str">
        <f t="shared" si="10"/>
        <v>Russia</v>
      </c>
      <c r="CB174" s="1">
        <f t="shared" si="11"/>
        <v>1.6725</v>
      </c>
      <c r="CC174" s="1">
        <f t="shared" si="12"/>
        <v>2</v>
      </c>
      <c r="CD174" s="1" t="s">
        <v>562</v>
      </c>
      <c r="CE174" s="1" t="s">
        <v>72</v>
      </c>
      <c r="CF174" s="49">
        <v>1.6724999999999999</v>
      </c>
      <c r="CG174" s="1">
        <v>2.0</v>
      </c>
      <c r="CH174" s="1">
        <f t="shared" si="16"/>
        <v>172</v>
      </c>
      <c r="CI174" s="1" t="str">
        <f t="shared" si="13"/>
        <v>Rubin Kazan</v>
      </c>
      <c r="CJ174" s="49">
        <f t="shared" ref="CJ174:CK174" si="187">CF174</f>
        <v>1.6725</v>
      </c>
      <c r="CK174" s="1">
        <f t="shared" si="187"/>
        <v>2</v>
      </c>
      <c r="CO174" s="1" t="str">
        <f t="shared" si="15"/>
        <v>Russia</v>
      </c>
    </row>
    <row r="175">
      <c r="A175" s="1" t="str">
        <f>'Strength Coefficients'!AJ174</f>
        <v>Sant Julià</v>
      </c>
      <c r="B175" s="1">
        <f>'Strength Coefficients'!AK174</f>
        <v>0.45</v>
      </c>
      <c r="C175" s="1" t="str">
        <f>'Strength Coefficients'!AL174</f>
        <v>Andorra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52">
        <f>IFERROR(__xludf.DUMMYFUNCTION("""COMPUTED_VALUE"""),0.0)</f>
        <v>0</v>
      </c>
      <c r="P175" s="1">
        <f>IFERROR(__xludf.DUMMYFUNCTION("""COMPUTED_VALUE"""),0.0)</f>
        <v>0</v>
      </c>
      <c r="Q175" s="1">
        <f>IFERROR(__xludf.DUMMYFUNCTION("""COMPUTED_VALUE"""),0.0)</f>
        <v>0</v>
      </c>
      <c r="R175" s="1">
        <f>IFERROR(__xludf.DUMMYFUNCTION("""COMPUTED_VALUE"""),0.0)</f>
        <v>0</v>
      </c>
      <c r="S175" s="1">
        <f>IFERROR(__xludf.DUMMYFUNCTION("""COMPUTED_VALUE"""),0.0)</f>
        <v>0</v>
      </c>
      <c r="T175" s="1">
        <f>IFERROR(__xludf.DUMMYFUNCTION("""COMPUTED_VALUE"""),0.0)</f>
        <v>0</v>
      </c>
      <c r="U175" s="1">
        <f>IFERROR(__xludf.DUMMYFUNCTION("""COMPUTED_VALUE"""),0.0)</f>
        <v>0</v>
      </c>
      <c r="V175" s="1">
        <f>IFERROR(__xludf.DUMMYFUNCTION("""COMPUTED_VALUE"""),0.0)</f>
        <v>0</v>
      </c>
      <c r="W175" s="1">
        <f>IFERROR(__xludf.DUMMYFUNCTION("""COMPUTED_VALUE"""),0.0)</f>
        <v>0</v>
      </c>
      <c r="X175" s="1">
        <f>IFERROR(__xludf.DUMMYFUNCTION("""COMPUTED_VALUE"""),0.0)</f>
        <v>0</v>
      </c>
      <c r="Y175" s="1">
        <f>IFERROR(__xludf.DUMMYFUNCTION("""COMPUTED_VALUE"""),0.0)</f>
        <v>0</v>
      </c>
      <c r="AA175" s="50"/>
      <c r="AB175" s="1"/>
      <c r="AC175" s="1"/>
      <c r="AD175" s="1"/>
      <c r="AE175" s="1"/>
      <c r="AF175" s="1"/>
      <c r="AG175" s="1"/>
      <c r="AH175" s="1"/>
      <c r="AI175" s="54"/>
      <c r="AJ175" s="1">
        <f>IFERROR(__xludf.DUMMYFUNCTION("""COMPUTED_VALUE"""),0.0)</f>
        <v>0</v>
      </c>
      <c r="AK175" s="1">
        <f>IFERROR(__xludf.DUMMYFUNCTION("""COMPUTED_VALUE"""),0.0)</f>
        <v>0</v>
      </c>
      <c r="AL175" s="1">
        <f>IFERROR(__xludf.DUMMYFUNCTION("""COMPUTED_VALUE"""),0.0)</f>
        <v>0</v>
      </c>
      <c r="AM175" s="1">
        <f>IFERROR(__xludf.DUMMYFUNCTION("""COMPUTED_VALUE"""),0.0)</f>
        <v>0</v>
      </c>
      <c r="AN175" s="1">
        <f>IFERROR(__xludf.DUMMYFUNCTION("""COMPUTED_VALUE"""),0.0)</f>
        <v>0</v>
      </c>
      <c r="AO175" s="1">
        <f>IFERROR(__xludf.DUMMYFUNCTION("""COMPUTED_VALUE"""),0.0)</f>
        <v>0</v>
      </c>
      <c r="AP175" s="1">
        <f>IFERROR(__xludf.DUMMYFUNCTION("""COMPUTED_VALUE"""),0.0)</f>
        <v>0</v>
      </c>
      <c r="AQ175" s="1">
        <f>IFERROR(__xludf.DUMMYFUNCTION("""COMPUTED_VALUE"""),0.0)</f>
        <v>0</v>
      </c>
      <c r="AT175" s="1" t="str">
        <f>IFERROR(__xludf.DUMMYFUNCTION("""COMPUTED_VALUE"""),"X")</f>
        <v>X</v>
      </c>
      <c r="AU175" s="1"/>
      <c r="AV175" s="1"/>
      <c r="AW175" s="1"/>
      <c r="AX175" s="1"/>
      <c r="AY175" s="1"/>
      <c r="AZ175" s="1"/>
      <c r="BA175" s="1"/>
      <c r="BB175" s="1"/>
      <c r="BC175" s="54"/>
      <c r="BD175" s="1">
        <f>IFERROR(__xludf.DUMMYFUNCTION("""COMPUTED_VALUE"""),2.12)</f>
        <v>2.12</v>
      </c>
      <c r="BE175" s="1">
        <f>IFERROR(__xludf.DUMMYFUNCTION("""COMPUTED_VALUE"""),0.0)</f>
        <v>0</v>
      </c>
      <c r="BF175" s="1">
        <f>IFERROR(__xludf.DUMMYFUNCTION("""COMPUTED_VALUE"""),0.0)</f>
        <v>0</v>
      </c>
      <c r="BG175" s="1">
        <f>IFERROR(__xludf.DUMMYFUNCTION("""COMPUTED_VALUE"""),0.0)</f>
        <v>0</v>
      </c>
      <c r="BH175" s="1">
        <f>IFERROR(__xludf.DUMMYFUNCTION("""COMPUTED_VALUE"""),0.0)</f>
        <v>0</v>
      </c>
      <c r="BI175" s="1">
        <f>IFERROR(__xludf.DUMMYFUNCTION("""COMPUTED_VALUE"""),0.0)</f>
        <v>0</v>
      </c>
      <c r="BJ175" s="1">
        <f>IFERROR(__xludf.DUMMYFUNCTION("""COMPUTED_VALUE"""),0.0)</f>
        <v>0</v>
      </c>
      <c r="BK175" s="1">
        <f>IFERROR(__xludf.DUMMYFUNCTION("""COMPUTED_VALUE"""),0.0)</f>
        <v>0</v>
      </c>
      <c r="BL175" s="1">
        <f>IFERROR(__xludf.DUMMYFUNCTION("""COMPUTED_VALUE"""),0.0)</f>
        <v>0</v>
      </c>
      <c r="BM175" s="1">
        <f>IFERROR(__xludf.DUMMYFUNCTION("""COMPUTED_VALUE"""),0.0)</f>
        <v>0</v>
      </c>
      <c r="BO175" s="52">
        <f t="shared" si="2"/>
        <v>0</v>
      </c>
      <c r="BP175" s="1">
        <f t="shared" si="175"/>
        <v>0</v>
      </c>
      <c r="BQ175" s="1">
        <f t="shared" si="4"/>
        <v>2</v>
      </c>
      <c r="BR175" s="54">
        <f t="shared" si="5"/>
        <v>2</v>
      </c>
      <c r="BS175" s="1">
        <f>IFS(N175="W", 'Round Bonuses'!$C$13, N175="X", 'Round Bonuses'!$C$12, M175="X", 'Round Bonuses'!$C$11, L175="X", 'Round Bonuses'!$C$10, K175="X", 'Round Bonuses'!$C$9, J175="X", 'Round Bonuses'!$C$8, I175="X", 'Round Bonuses'!$C$7, H175="X", 'Round Bonuses'!$C$6, G175="X", 'Round Bonuses'!$C$5, F175="X", 'Round Bonuses'!$C$4, E175="X", 'Round Bonuses'!$C$3, D175="X", 'Round Bonuses'!$C$3, TRUE, 0)</f>
        <v>0</v>
      </c>
      <c r="BT175" s="1">
        <f>IF(not(counta(D175:J175)), IFS(AI175="W", 'Round Bonuses'!$F$14, AI175="X", 'Round Bonuses'!$F$13, AH175="X", 'Round Bonuses'!$F$12, AG175="X", 'Round Bonuses'!$F$11, AF175="X", 'Round Bonuses'!$F$10, AE175="X", 'Round Bonuses'!$F$9, AD175="X", 'Round Bonuses'!$F$8, AC175="X", 'Round Bonuses'!$F$7, AB175="X", 'Round Bonuses'!$F$6, TRUE, 0), IF(AA175="X",'Round Bonuses'!$E$7, 0) +IF(AB175="X", 'Round Bonuses'!$E$6, 0)+if(AC175="X",'Round Bonuses'!$E$7, 0)+IF(AD175="X", 'Round Bonuses'!$E$8, 0)+IFS(AI175="W", 'Round Bonuses'!$G$14, AI175="X", 'Round Bonuses'!$G$13, AH175="X", 'Round Bonuses'!$G$12, AG175="X", 'Round Bonuses'!$G$11, AF175="X", 'Round Bonuses'!$G$10, AE175="X", 'Round Bonuses'!$G$9, TRUE, 0))</f>
        <v>0</v>
      </c>
      <c r="BU175" s="1">
        <f>IF(AND(not(counta(D175:I175)),not(counta(AB175:AD175))), IFS(BC175="W", 'Round Bonuses'!$J$14, BC175="X", 'Round Bonuses'!$J$13, BB175="X", 'Round Bonuses'!$J$12, BA175="X", 'Round Bonuses'!$J$11, AZ175="X", 'Round Bonuses'!$J$10, AY175="X", 'Round Bonuses'!$J$9, AX175="X", 'Round Bonuses'!$J$8, AW175="X", 'Round Bonuses'!$J$7, AV175="X", 'Round Bonuses'!$J$6, AU175="X", 'Round Bonuses'!$J$5, AT175="X", 'Round Bonuses'!$J$4, TRUE, 0), SWITCH(AS175, "P", 'Round Bonuses'!$I$4,"B", 'Round Bonuses'!$I$5, 0) +IF(AU175="X", 'Round Bonuses'!$I$5, 0)+IF(AV175="X", 'Round Bonuses'!$I$6, 0)+IF(AW175="X", 'Round Bonuses'!$I$7, 0)+IF(AX175="X", 'Round Bonuses'!$I$8, 0)+IFS(BC175="W", 'Round Bonuses'!$K$14, BC175="X", 'Round Bonuses'!$K$13, BB175="X", 'Round Bonuses'!$K$12, BA175="X", 'Round Bonuses'!$K$11, AZ175="X", 'Round Bonuses'!$K$10, AY175="X", 'Round Bonuses'!$K$9, TRUE, 0))</f>
        <v>0.2</v>
      </c>
      <c r="BV175" s="54">
        <f t="shared" si="6"/>
        <v>0.2</v>
      </c>
      <c r="BW175" s="1">
        <f t="shared" si="7"/>
        <v>2.12</v>
      </c>
      <c r="BX175" s="57">
        <f t="shared" si="8"/>
        <v>1.26</v>
      </c>
      <c r="BZ175" s="58" t="str">
        <f t="shared" si="9"/>
        <v>Sant Julià</v>
      </c>
      <c r="CA175" s="1" t="str">
        <f t="shared" si="10"/>
        <v>Andorra</v>
      </c>
      <c r="CB175" s="1">
        <f t="shared" si="11"/>
        <v>1.26</v>
      </c>
      <c r="CC175" s="1">
        <f t="shared" si="12"/>
        <v>2</v>
      </c>
      <c r="CD175" s="1" t="s">
        <v>271</v>
      </c>
      <c r="CE175" s="1" t="s">
        <v>127</v>
      </c>
      <c r="CF175" s="49">
        <v>1.6668749999999999</v>
      </c>
      <c r="CG175" s="1">
        <v>2.0</v>
      </c>
      <c r="CH175" s="1">
        <f t="shared" si="16"/>
        <v>173</v>
      </c>
      <c r="CI175" s="1" t="str">
        <f t="shared" si="13"/>
        <v>Dila Gori</v>
      </c>
      <c r="CJ175" s="49">
        <f t="shared" ref="CJ175:CK175" si="188">CF175</f>
        <v>1.666875</v>
      </c>
      <c r="CK175" s="1">
        <f t="shared" si="188"/>
        <v>2</v>
      </c>
      <c r="CO175" s="1" t="str">
        <f t="shared" si="15"/>
        <v>Georgia</v>
      </c>
    </row>
    <row r="176">
      <c r="A176" s="1" t="str">
        <f>'Strength Coefficients'!AJ175</f>
        <v>Santa Clara</v>
      </c>
      <c r="B176" s="1">
        <f>'Strength Coefficients'!AK175</f>
        <v>0.89</v>
      </c>
      <c r="C176" s="1" t="str">
        <f>'Strength Coefficients'!AL175</f>
        <v>Portugal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52">
        <f>IFERROR(__xludf.DUMMYFUNCTION("""COMPUTED_VALUE"""),0.0)</f>
        <v>0</v>
      </c>
      <c r="P176" s="1">
        <f>IFERROR(__xludf.DUMMYFUNCTION("""COMPUTED_VALUE"""),0.0)</f>
        <v>0</v>
      </c>
      <c r="Q176" s="1">
        <f>IFERROR(__xludf.DUMMYFUNCTION("""COMPUTED_VALUE"""),0.0)</f>
        <v>0</v>
      </c>
      <c r="R176" s="1">
        <f>IFERROR(__xludf.DUMMYFUNCTION("""COMPUTED_VALUE"""),0.0)</f>
        <v>0</v>
      </c>
      <c r="S176" s="1">
        <f>IFERROR(__xludf.DUMMYFUNCTION("""COMPUTED_VALUE"""),0.0)</f>
        <v>0</v>
      </c>
      <c r="T176" s="1">
        <f>IFERROR(__xludf.DUMMYFUNCTION("""COMPUTED_VALUE"""),0.0)</f>
        <v>0</v>
      </c>
      <c r="U176" s="1">
        <f>IFERROR(__xludf.DUMMYFUNCTION("""COMPUTED_VALUE"""),0.0)</f>
        <v>0</v>
      </c>
      <c r="V176" s="1">
        <f>IFERROR(__xludf.DUMMYFUNCTION("""COMPUTED_VALUE"""),0.0)</f>
        <v>0</v>
      </c>
      <c r="W176" s="1">
        <f>IFERROR(__xludf.DUMMYFUNCTION("""COMPUTED_VALUE"""),0.0)</f>
        <v>0</v>
      </c>
      <c r="X176" s="1">
        <f>IFERROR(__xludf.DUMMYFUNCTION("""COMPUTED_VALUE"""),0.0)</f>
        <v>0</v>
      </c>
      <c r="Y176" s="1">
        <f>IFERROR(__xludf.DUMMYFUNCTION("""COMPUTED_VALUE"""),0.0)</f>
        <v>0</v>
      </c>
      <c r="AA176" s="50"/>
      <c r="AB176" s="1"/>
      <c r="AC176" s="1"/>
      <c r="AD176" s="1"/>
      <c r="AE176" s="1"/>
      <c r="AF176" s="1"/>
      <c r="AG176" s="1"/>
      <c r="AH176" s="1"/>
      <c r="AI176" s="54"/>
      <c r="AJ176" s="1">
        <f>IFERROR(__xludf.DUMMYFUNCTION("""COMPUTED_VALUE"""),0.0)</f>
        <v>0</v>
      </c>
      <c r="AK176" s="1">
        <f>IFERROR(__xludf.DUMMYFUNCTION("""COMPUTED_VALUE"""),0.0)</f>
        <v>0</v>
      </c>
      <c r="AL176" s="1">
        <f>IFERROR(__xludf.DUMMYFUNCTION("""COMPUTED_VALUE"""),0.0)</f>
        <v>0</v>
      </c>
      <c r="AM176" s="1">
        <f>IFERROR(__xludf.DUMMYFUNCTION("""COMPUTED_VALUE"""),0.0)</f>
        <v>0</v>
      </c>
      <c r="AN176" s="1">
        <f>IFERROR(__xludf.DUMMYFUNCTION("""COMPUTED_VALUE"""),0.0)</f>
        <v>0</v>
      </c>
      <c r="AO176" s="1">
        <f>IFERROR(__xludf.DUMMYFUNCTION("""COMPUTED_VALUE"""),0.0)</f>
        <v>0</v>
      </c>
      <c r="AP176" s="1">
        <f>IFERROR(__xludf.DUMMYFUNCTION("""COMPUTED_VALUE"""),0.0)</f>
        <v>0</v>
      </c>
      <c r="AQ176" s="1">
        <f>IFERROR(__xludf.DUMMYFUNCTION("""COMPUTED_VALUE"""),0.0)</f>
        <v>0</v>
      </c>
      <c r="AT176" s="1"/>
      <c r="AU176" s="1" t="str">
        <f>IFERROR(__xludf.DUMMYFUNCTION("""COMPUTED_VALUE"""),"X")</f>
        <v>X</v>
      </c>
      <c r="AV176" s="1" t="str">
        <f>IFERROR(__xludf.DUMMYFUNCTION("""COMPUTED_VALUE"""),"X")</f>
        <v>X</v>
      </c>
      <c r="AW176" s="1" t="str">
        <f>IFERROR(__xludf.DUMMYFUNCTION("""COMPUTED_VALUE"""),"X")</f>
        <v>X</v>
      </c>
      <c r="AX176" s="1"/>
      <c r="AY176" s="1"/>
      <c r="AZ176" s="1"/>
      <c r="BA176" s="1"/>
      <c r="BB176" s="1"/>
      <c r="BC176" s="54"/>
      <c r="BD176" s="1">
        <f>IFERROR(__xludf.DUMMYFUNCTION("""COMPUTED_VALUE"""),0.0)</f>
        <v>0</v>
      </c>
      <c r="BE176" s="1">
        <f>IFERROR(__xludf.DUMMYFUNCTION("""COMPUTED_VALUE"""),5.175)</f>
        <v>5.175</v>
      </c>
      <c r="BF176" s="1">
        <f>IFERROR(__xludf.DUMMYFUNCTION("""COMPUTED_VALUE"""),5.77875)</f>
        <v>5.77875</v>
      </c>
      <c r="BG176" s="1">
        <f>IFERROR(__xludf.DUMMYFUNCTION("""COMPUTED_VALUE"""),3.8499999999999996)</f>
        <v>3.85</v>
      </c>
      <c r="BH176" s="1">
        <f>IFERROR(__xludf.DUMMYFUNCTION("""COMPUTED_VALUE"""),0.0)</f>
        <v>0</v>
      </c>
      <c r="BI176" s="1">
        <f>IFERROR(__xludf.DUMMYFUNCTION("""COMPUTED_VALUE"""),0.0)</f>
        <v>0</v>
      </c>
      <c r="BJ176" s="1">
        <f>IFERROR(__xludf.DUMMYFUNCTION("""COMPUTED_VALUE"""),0.0)</f>
        <v>0</v>
      </c>
      <c r="BK176" s="1">
        <f>IFERROR(__xludf.DUMMYFUNCTION("""COMPUTED_VALUE"""),0.0)</f>
        <v>0</v>
      </c>
      <c r="BL176" s="1">
        <f>IFERROR(__xludf.DUMMYFUNCTION("""COMPUTED_VALUE"""),0.0)</f>
        <v>0</v>
      </c>
      <c r="BM176" s="1">
        <f>IFERROR(__xludf.DUMMYFUNCTION("""COMPUTED_VALUE"""),0.0)</f>
        <v>0</v>
      </c>
      <c r="BO176" s="52">
        <f t="shared" si="2"/>
        <v>0</v>
      </c>
      <c r="BP176" s="1">
        <f t="shared" si="175"/>
        <v>0</v>
      </c>
      <c r="BQ176" s="1">
        <f t="shared" si="4"/>
        <v>6</v>
      </c>
      <c r="BR176" s="54">
        <f t="shared" si="5"/>
        <v>6</v>
      </c>
      <c r="BS176" s="1">
        <f>IFS(N176="W", 'Round Bonuses'!$C$13, N176="X", 'Round Bonuses'!$C$12, M176="X", 'Round Bonuses'!$C$11, L176="X", 'Round Bonuses'!$C$10, K176="X", 'Round Bonuses'!$C$9, J176="X", 'Round Bonuses'!$C$8, I176="X", 'Round Bonuses'!$C$7, H176="X", 'Round Bonuses'!$C$6, G176="X", 'Round Bonuses'!$C$5, F176="X", 'Round Bonuses'!$C$4, E176="X", 'Round Bonuses'!$C$3, D176="X", 'Round Bonuses'!$C$3, TRUE, 0)</f>
        <v>0</v>
      </c>
      <c r="BT176" s="1">
        <f>IF(not(counta(D176:J176)), IFS(AI176="W", 'Round Bonuses'!$F$14, AI176="X", 'Round Bonuses'!$F$13, AH176="X", 'Round Bonuses'!$F$12, AG176="X", 'Round Bonuses'!$F$11, AF176="X", 'Round Bonuses'!$F$10, AE176="X", 'Round Bonuses'!$F$9, AD176="X", 'Round Bonuses'!$F$8, AC176="X", 'Round Bonuses'!$F$7, AB176="X", 'Round Bonuses'!$F$6, TRUE, 0), IF(AA176="X",'Round Bonuses'!$E$7, 0) +IF(AB176="X", 'Round Bonuses'!$E$6, 0)+if(AC176="X",'Round Bonuses'!$E$7, 0)+IF(AD176="X", 'Round Bonuses'!$E$8, 0)+IFS(AI176="W", 'Round Bonuses'!$G$14, AI176="X", 'Round Bonuses'!$G$13, AH176="X", 'Round Bonuses'!$G$12, AG176="X", 'Round Bonuses'!$G$11, AF176="X", 'Round Bonuses'!$G$10, AE176="X", 'Round Bonuses'!$G$9, TRUE, 0))</f>
        <v>0</v>
      </c>
      <c r="BU176" s="1">
        <f>IF(AND(not(counta(D176:I176)),not(counta(AB176:AD176))), IFS(BC176="W", 'Round Bonuses'!$J$14, BC176="X", 'Round Bonuses'!$J$13, BB176="X", 'Round Bonuses'!$J$12, BA176="X", 'Round Bonuses'!$J$11, AZ176="X", 'Round Bonuses'!$J$10, AY176="X", 'Round Bonuses'!$J$9, AX176="X", 'Round Bonuses'!$J$8, AW176="X", 'Round Bonuses'!$J$7, AV176="X", 'Round Bonuses'!$J$6, AU176="X", 'Round Bonuses'!$J$5, AT176="X", 'Round Bonuses'!$J$4, TRUE, 0), SWITCH(AS176, "P", 'Round Bonuses'!$I$4,"B", 'Round Bonuses'!$I$5, 0) +IF(AU176="X", 'Round Bonuses'!$I$5, 0)+IF(AV176="X", 'Round Bonuses'!$I$6, 0)+IF(AW176="X", 'Round Bonuses'!$I$7, 0)+IF(AX176="X", 'Round Bonuses'!$I$8, 0)+IFS(BC176="W", 'Round Bonuses'!$K$14, BC176="X", 'Round Bonuses'!$K$13, BB176="X", 'Round Bonuses'!$K$12, BA176="X", 'Round Bonuses'!$K$11, AZ176="X", 'Round Bonuses'!$K$10, AY176="X", 'Round Bonuses'!$K$9, TRUE, 0))</f>
        <v>1.2</v>
      </c>
      <c r="BV176" s="54">
        <f t="shared" si="6"/>
        <v>1.2</v>
      </c>
      <c r="BW176" s="1">
        <f t="shared" si="7"/>
        <v>14.80375</v>
      </c>
      <c r="BX176" s="57">
        <f t="shared" si="8"/>
        <v>3.667291667</v>
      </c>
      <c r="BZ176" s="58" t="str">
        <f t="shared" si="9"/>
        <v>Santa Clara</v>
      </c>
      <c r="CA176" s="1" t="str">
        <f t="shared" si="10"/>
        <v>Portugal</v>
      </c>
      <c r="CB176" s="1">
        <f t="shared" si="11"/>
        <v>3.667291667</v>
      </c>
      <c r="CC176" s="1">
        <f t="shared" si="12"/>
        <v>6</v>
      </c>
      <c r="CD176" s="1" t="s">
        <v>540</v>
      </c>
      <c r="CE176" s="1" t="s">
        <v>173</v>
      </c>
      <c r="CF176" s="49">
        <v>1.6659375</v>
      </c>
      <c r="CG176" s="1">
        <v>4.0</v>
      </c>
      <c r="CH176" s="1">
        <f t="shared" si="16"/>
        <v>174</v>
      </c>
      <c r="CI176" s="1" t="str">
        <f t="shared" si="13"/>
        <v>Petrocub Hîncești</v>
      </c>
      <c r="CJ176" s="49">
        <f t="shared" ref="CJ176:CK176" si="189">CF176</f>
        <v>1.6659375</v>
      </c>
      <c r="CK176" s="1">
        <f t="shared" si="189"/>
        <v>4</v>
      </c>
      <c r="CO176" s="1" t="str">
        <f t="shared" si="15"/>
        <v>Moldova</v>
      </c>
    </row>
    <row r="177">
      <c r="A177" s="1" t="str">
        <f>'Strength Coefficients'!AJ176</f>
        <v>Sarajevo</v>
      </c>
      <c r="B177" s="1">
        <f>'Strength Coefficients'!AK176</f>
        <v>0.58</v>
      </c>
      <c r="C177" s="1" t="str">
        <f>'Strength Coefficients'!AL176</f>
        <v>Bosnia and Herzegovina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52">
        <f>IFERROR(__xludf.DUMMYFUNCTION("""COMPUTED_VALUE"""),0.0)</f>
        <v>0</v>
      </c>
      <c r="P177" s="1">
        <f>IFERROR(__xludf.DUMMYFUNCTION("""COMPUTED_VALUE"""),0.0)</f>
        <v>0</v>
      </c>
      <c r="Q177" s="1">
        <f>IFERROR(__xludf.DUMMYFUNCTION("""COMPUTED_VALUE"""),0.0)</f>
        <v>0</v>
      </c>
      <c r="R177" s="1">
        <f>IFERROR(__xludf.DUMMYFUNCTION("""COMPUTED_VALUE"""),0.0)</f>
        <v>0</v>
      </c>
      <c r="S177" s="1">
        <f>IFERROR(__xludf.DUMMYFUNCTION("""COMPUTED_VALUE"""),0.0)</f>
        <v>0</v>
      </c>
      <c r="T177" s="1">
        <f>IFERROR(__xludf.DUMMYFUNCTION("""COMPUTED_VALUE"""),0.0)</f>
        <v>0</v>
      </c>
      <c r="U177" s="1">
        <f>IFERROR(__xludf.DUMMYFUNCTION("""COMPUTED_VALUE"""),0.0)</f>
        <v>0</v>
      </c>
      <c r="V177" s="1">
        <f>IFERROR(__xludf.DUMMYFUNCTION("""COMPUTED_VALUE"""),0.0)</f>
        <v>0</v>
      </c>
      <c r="W177" s="1">
        <f>IFERROR(__xludf.DUMMYFUNCTION("""COMPUTED_VALUE"""),0.0)</f>
        <v>0</v>
      </c>
      <c r="X177" s="1">
        <f>IFERROR(__xludf.DUMMYFUNCTION("""COMPUTED_VALUE"""),0.0)</f>
        <v>0</v>
      </c>
      <c r="Y177" s="1">
        <f>IFERROR(__xludf.DUMMYFUNCTION("""COMPUTED_VALUE"""),0.0)</f>
        <v>0</v>
      </c>
      <c r="AA177" s="50"/>
      <c r="AB177" s="1"/>
      <c r="AC177" s="1"/>
      <c r="AD177" s="1"/>
      <c r="AE177" s="1"/>
      <c r="AF177" s="1"/>
      <c r="AG177" s="1"/>
      <c r="AH177" s="1"/>
      <c r="AI177" s="54"/>
      <c r="AJ177" s="1">
        <f>IFERROR(__xludf.DUMMYFUNCTION("""COMPUTED_VALUE"""),0.0)</f>
        <v>0</v>
      </c>
      <c r="AK177" s="1">
        <f>IFERROR(__xludf.DUMMYFUNCTION("""COMPUTED_VALUE"""),0.0)</f>
        <v>0</v>
      </c>
      <c r="AL177" s="1">
        <f>IFERROR(__xludf.DUMMYFUNCTION("""COMPUTED_VALUE"""),0.0)</f>
        <v>0</v>
      </c>
      <c r="AM177" s="1">
        <f>IFERROR(__xludf.DUMMYFUNCTION("""COMPUTED_VALUE"""),0.0)</f>
        <v>0</v>
      </c>
      <c r="AN177" s="1">
        <f>IFERROR(__xludf.DUMMYFUNCTION("""COMPUTED_VALUE"""),0.0)</f>
        <v>0</v>
      </c>
      <c r="AO177" s="1">
        <f>IFERROR(__xludf.DUMMYFUNCTION("""COMPUTED_VALUE"""),0.0)</f>
        <v>0</v>
      </c>
      <c r="AP177" s="1">
        <f>IFERROR(__xludf.DUMMYFUNCTION("""COMPUTED_VALUE"""),0.0)</f>
        <v>0</v>
      </c>
      <c r="AQ177" s="1">
        <f>IFERROR(__xludf.DUMMYFUNCTION("""COMPUTED_VALUE"""),0.0)</f>
        <v>0</v>
      </c>
      <c r="AT177" s="1" t="str">
        <f>IFERROR(__xludf.DUMMYFUNCTION("""COMPUTED_VALUE"""),"X")</f>
        <v>X</v>
      </c>
      <c r="AU177" s="1"/>
      <c r="AV177" s="1"/>
      <c r="AW177" s="1"/>
      <c r="AX177" s="1"/>
      <c r="AY177" s="1"/>
      <c r="AZ177" s="1"/>
      <c r="BA177" s="1"/>
      <c r="BB177" s="1"/>
      <c r="BC177" s="54"/>
      <c r="BD177" s="1">
        <f>IFERROR(__xludf.DUMMYFUNCTION("""COMPUTED_VALUE"""),1.585)</f>
        <v>1.585</v>
      </c>
      <c r="BE177" s="1">
        <f>IFERROR(__xludf.DUMMYFUNCTION("""COMPUTED_VALUE"""),0.0)</f>
        <v>0</v>
      </c>
      <c r="BF177" s="1">
        <f>IFERROR(__xludf.DUMMYFUNCTION("""COMPUTED_VALUE"""),0.0)</f>
        <v>0</v>
      </c>
      <c r="BG177" s="1">
        <f>IFERROR(__xludf.DUMMYFUNCTION("""COMPUTED_VALUE"""),0.0)</f>
        <v>0</v>
      </c>
      <c r="BH177" s="1">
        <f>IFERROR(__xludf.DUMMYFUNCTION("""COMPUTED_VALUE"""),0.0)</f>
        <v>0</v>
      </c>
      <c r="BI177" s="1">
        <f>IFERROR(__xludf.DUMMYFUNCTION("""COMPUTED_VALUE"""),0.0)</f>
        <v>0</v>
      </c>
      <c r="BJ177" s="1">
        <f>IFERROR(__xludf.DUMMYFUNCTION("""COMPUTED_VALUE"""),0.0)</f>
        <v>0</v>
      </c>
      <c r="BK177" s="1">
        <f>IFERROR(__xludf.DUMMYFUNCTION("""COMPUTED_VALUE"""),0.0)</f>
        <v>0</v>
      </c>
      <c r="BL177" s="1">
        <f>IFERROR(__xludf.DUMMYFUNCTION("""COMPUTED_VALUE"""),0.0)</f>
        <v>0</v>
      </c>
      <c r="BM177" s="1">
        <f>IFERROR(__xludf.DUMMYFUNCTION("""COMPUTED_VALUE"""),0.0)</f>
        <v>0</v>
      </c>
      <c r="BO177" s="52">
        <f t="shared" si="2"/>
        <v>0</v>
      </c>
      <c r="BP177" s="1">
        <f t="shared" si="175"/>
        <v>0</v>
      </c>
      <c r="BQ177" s="1">
        <f t="shared" si="4"/>
        <v>2</v>
      </c>
      <c r="BR177" s="54">
        <f t="shared" si="5"/>
        <v>2</v>
      </c>
      <c r="BS177" s="1">
        <f>IFS(N177="W", 'Round Bonuses'!$C$13, N177="X", 'Round Bonuses'!$C$12, M177="X", 'Round Bonuses'!$C$11, L177="X", 'Round Bonuses'!$C$10, K177="X", 'Round Bonuses'!$C$9, J177="X", 'Round Bonuses'!$C$8, I177="X", 'Round Bonuses'!$C$7, H177="X", 'Round Bonuses'!$C$6, G177="X", 'Round Bonuses'!$C$5, F177="X", 'Round Bonuses'!$C$4, E177="X", 'Round Bonuses'!$C$3, D177="X", 'Round Bonuses'!$C$3, TRUE, 0)</f>
        <v>0</v>
      </c>
      <c r="BT177" s="1">
        <f>IF(not(counta(D177:J177)), IFS(AI177="W", 'Round Bonuses'!$F$14, AI177="X", 'Round Bonuses'!$F$13, AH177="X", 'Round Bonuses'!$F$12, AG177="X", 'Round Bonuses'!$F$11, AF177="X", 'Round Bonuses'!$F$10, AE177="X", 'Round Bonuses'!$F$9, AD177="X", 'Round Bonuses'!$F$8, AC177="X", 'Round Bonuses'!$F$7, AB177="X", 'Round Bonuses'!$F$6, TRUE, 0), IF(AA177="X",'Round Bonuses'!$E$7, 0) +IF(AB177="X", 'Round Bonuses'!$E$6, 0)+if(AC177="X",'Round Bonuses'!$E$7, 0)+IF(AD177="X", 'Round Bonuses'!$E$8, 0)+IFS(AI177="W", 'Round Bonuses'!$G$14, AI177="X", 'Round Bonuses'!$G$13, AH177="X", 'Round Bonuses'!$G$12, AG177="X", 'Round Bonuses'!$G$11, AF177="X", 'Round Bonuses'!$G$10, AE177="X", 'Round Bonuses'!$G$9, TRUE, 0))</f>
        <v>0</v>
      </c>
      <c r="BU177" s="1">
        <f>IF(AND(not(counta(D177:I177)),not(counta(AB177:AD177))), IFS(BC177="W", 'Round Bonuses'!$J$14, BC177="X", 'Round Bonuses'!$J$13, BB177="X", 'Round Bonuses'!$J$12, BA177="X", 'Round Bonuses'!$J$11, AZ177="X", 'Round Bonuses'!$J$10, AY177="X", 'Round Bonuses'!$J$9, AX177="X", 'Round Bonuses'!$J$8, AW177="X", 'Round Bonuses'!$J$7, AV177="X", 'Round Bonuses'!$J$6, AU177="X", 'Round Bonuses'!$J$5, AT177="X", 'Round Bonuses'!$J$4, TRUE, 0), SWITCH(AS177, "P", 'Round Bonuses'!$I$4,"B", 'Round Bonuses'!$I$5, 0) +IF(AU177="X", 'Round Bonuses'!$I$5, 0)+IF(AV177="X", 'Round Bonuses'!$I$6, 0)+IF(AW177="X", 'Round Bonuses'!$I$7, 0)+IF(AX177="X", 'Round Bonuses'!$I$8, 0)+IFS(BC177="W", 'Round Bonuses'!$K$14, BC177="X", 'Round Bonuses'!$K$13, BB177="X", 'Round Bonuses'!$K$12, BA177="X", 'Round Bonuses'!$K$11, AZ177="X", 'Round Bonuses'!$K$10, AY177="X", 'Round Bonuses'!$K$9, TRUE, 0))</f>
        <v>0.2</v>
      </c>
      <c r="BV177" s="54">
        <f t="shared" si="6"/>
        <v>0.2</v>
      </c>
      <c r="BW177" s="1">
        <f t="shared" si="7"/>
        <v>1.585</v>
      </c>
      <c r="BX177" s="57">
        <f t="shared" si="8"/>
        <v>0.9925</v>
      </c>
      <c r="BZ177" s="58" t="str">
        <f t="shared" si="9"/>
        <v>Sarajevo</v>
      </c>
      <c r="CA177" s="1" t="str">
        <f t="shared" si="10"/>
        <v>Bosnia and Herzegovina</v>
      </c>
      <c r="CB177" s="1">
        <f t="shared" si="11"/>
        <v>0.9925</v>
      </c>
      <c r="CC177" s="1">
        <f t="shared" si="12"/>
        <v>2</v>
      </c>
      <c r="CD177" s="1" t="s">
        <v>330</v>
      </c>
      <c r="CE177" s="1" t="s">
        <v>107</v>
      </c>
      <c r="CF177" s="49">
        <v>1.66375</v>
      </c>
      <c r="CG177" s="1">
        <v>2.0</v>
      </c>
      <c r="CH177" s="1">
        <f t="shared" si="16"/>
        <v>175</v>
      </c>
      <c r="CI177" s="1" t="str">
        <f t="shared" si="13"/>
        <v>KÍ</v>
      </c>
      <c r="CJ177" s="49">
        <f t="shared" ref="CJ177:CK177" si="190">CF177</f>
        <v>1.66375</v>
      </c>
      <c r="CK177" s="1">
        <f t="shared" si="190"/>
        <v>2</v>
      </c>
      <c r="CO177" s="1" t="str">
        <f t="shared" si="15"/>
        <v>Faroe Islands</v>
      </c>
    </row>
    <row r="178">
      <c r="A178" s="1" t="str">
        <f>'Strength Coefficients'!AJ177</f>
        <v>Sepsi OSK</v>
      </c>
      <c r="B178" s="1">
        <f>'Strength Coefficients'!AK177</f>
        <v>0.69</v>
      </c>
      <c r="C178" s="1" t="str">
        <f>'Strength Coefficients'!AL177</f>
        <v>Romania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52">
        <f>IFERROR(__xludf.DUMMYFUNCTION("""COMPUTED_VALUE"""),0.0)</f>
        <v>0</v>
      </c>
      <c r="P178" s="1">
        <f>IFERROR(__xludf.DUMMYFUNCTION("""COMPUTED_VALUE"""),0.0)</f>
        <v>0</v>
      </c>
      <c r="Q178" s="1">
        <f>IFERROR(__xludf.DUMMYFUNCTION("""COMPUTED_VALUE"""),0.0)</f>
        <v>0</v>
      </c>
      <c r="R178" s="1">
        <f>IFERROR(__xludf.DUMMYFUNCTION("""COMPUTED_VALUE"""),0.0)</f>
        <v>0</v>
      </c>
      <c r="S178" s="1">
        <f>IFERROR(__xludf.DUMMYFUNCTION("""COMPUTED_VALUE"""),0.0)</f>
        <v>0</v>
      </c>
      <c r="T178" s="1">
        <f>IFERROR(__xludf.DUMMYFUNCTION("""COMPUTED_VALUE"""),0.0)</f>
        <v>0</v>
      </c>
      <c r="U178" s="1">
        <f>IFERROR(__xludf.DUMMYFUNCTION("""COMPUTED_VALUE"""),0.0)</f>
        <v>0</v>
      </c>
      <c r="V178" s="1">
        <f>IFERROR(__xludf.DUMMYFUNCTION("""COMPUTED_VALUE"""),0.0)</f>
        <v>0</v>
      </c>
      <c r="W178" s="1">
        <f>IFERROR(__xludf.DUMMYFUNCTION("""COMPUTED_VALUE"""),0.0)</f>
        <v>0</v>
      </c>
      <c r="X178" s="1">
        <f>IFERROR(__xludf.DUMMYFUNCTION("""COMPUTED_VALUE"""),0.0)</f>
        <v>0</v>
      </c>
      <c r="Y178" s="1">
        <f>IFERROR(__xludf.DUMMYFUNCTION("""COMPUTED_VALUE"""),0.0)</f>
        <v>0</v>
      </c>
      <c r="AA178" s="50"/>
      <c r="AB178" s="1"/>
      <c r="AC178" s="1"/>
      <c r="AD178" s="1"/>
      <c r="AE178" s="1"/>
      <c r="AF178" s="1"/>
      <c r="AG178" s="1"/>
      <c r="AH178" s="1"/>
      <c r="AI178" s="54"/>
      <c r="AJ178" s="1">
        <f>IFERROR(__xludf.DUMMYFUNCTION("""COMPUTED_VALUE"""),0.0)</f>
        <v>0</v>
      </c>
      <c r="AK178" s="1">
        <f>IFERROR(__xludf.DUMMYFUNCTION("""COMPUTED_VALUE"""),0.0)</f>
        <v>0</v>
      </c>
      <c r="AL178" s="1">
        <f>IFERROR(__xludf.DUMMYFUNCTION("""COMPUTED_VALUE"""),0.0)</f>
        <v>0</v>
      </c>
      <c r="AM178" s="1">
        <f>IFERROR(__xludf.DUMMYFUNCTION("""COMPUTED_VALUE"""),0.0)</f>
        <v>0</v>
      </c>
      <c r="AN178" s="1">
        <f>IFERROR(__xludf.DUMMYFUNCTION("""COMPUTED_VALUE"""),0.0)</f>
        <v>0</v>
      </c>
      <c r="AO178" s="1">
        <f>IFERROR(__xludf.DUMMYFUNCTION("""COMPUTED_VALUE"""),0.0)</f>
        <v>0</v>
      </c>
      <c r="AP178" s="1">
        <f>IFERROR(__xludf.DUMMYFUNCTION("""COMPUTED_VALUE"""),0.0)</f>
        <v>0</v>
      </c>
      <c r="AQ178" s="1">
        <f>IFERROR(__xludf.DUMMYFUNCTION("""COMPUTED_VALUE"""),0.0)</f>
        <v>0</v>
      </c>
      <c r="AT178" s="1"/>
      <c r="AU178" s="1" t="str">
        <f>IFERROR(__xludf.DUMMYFUNCTION("""COMPUTED_VALUE"""),"X")</f>
        <v>X</v>
      </c>
      <c r="AV178" s="1"/>
      <c r="AW178" s="1"/>
      <c r="AX178" s="1"/>
      <c r="AY178" s="1"/>
      <c r="AZ178" s="1"/>
      <c r="BA178" s="1"/>
      <c r="BB178" s="1"/>
      <c r="BC178" s="54"/>
      <c r="BD178" s="1">
        <f>IFERROR(__xludf.DUMMYFUNCTION("""COMPUTED_VALUE"""),0.0)</f>
        <v>0</v>
      </c>
      <c r="BE178" s="1">
        <f>IFERROR(__xludf.DUMMYFUNCTION("""COMPUTED_VALUE"""),2.7199999999999998)</f>
        <v>2.72</v>
      </c>
      <c r="BF178" s="1">
        <f>IFERROR(__xludf.DUMMYFUNCTION("""COMPUTED_VALUE"""),0.0)</f>
        <v>0</v>
      </c>
      <c r="BG178" s="1">
        <f>IFERROR(__xludf.DUMMYFUNCTION("""COMPUTED_VALUE"""),0.0)</f>
        <v>0</v>
      </c>
      <c r="BH178" s="1">
        <f>IFERROR(__xludf.DUMMYFUNCTION("""COMPUTED_VALUE"""),0.0)</f>
        <v>0</v>
      </c>
      <c r="BI178" s="1">
        <f>IFERROR(__xludf.DUMMYFUNCTION("""COMPUTED_VALUE"""),0.0)</f>
        <v>0</v>
      </c>
      <c r="BJ178" s="1">
        <f>IFERROR(__xludf.DUMMYFUNCTION("""COMPUTED_VALUE"""),0.0)</f>
        <v>0</v>
      </c>
      <c r="BK178" s="1">
        <f>IFERROR(__xludf.DUMMYFUNCTION("""COMPUTED_VALUE"""),0.0)</f>
        <v>0</v>
      </c>
      <c r="BL178" s="1">
        <f>IFERROR(__xludf.DUMMYFUNCTION("""COMPUTED_VALUE"""),0.0)</f>
        <v>0</v>
      </c>
      <c r="BM178" s="1">
        <f>IFERROR(__xludf.DUMMYFUNCTION("""COMPUTED_VALUE"""),0.0)</f>
        <v>0</v>
      </c>
      <c r="BO178" s="52">
        <f t="shared" si="2"/>
        <v>0</v>
      </c>
      <c r="BP178" s="1">
        <f t="shared" si="175"/>
        <v>0</v>
      </c>
      <c r="BQ178" s="1">
        <f t="shared" si="4"/>
        <v>2</v>
      </c>
      <c r="BR178" s="54">
        <f t="shared" si="5"/>
        <v>2</v>
      </c>
      <c r="BS178" s="1">
        <f>IFS(N178="W", 'Round Bonuses'!$C$13, N178="X", 'Round Bonuses'!$C$12, M178="X", 'Round Bonuses'!$C$11, L178="X", 'Round Bonuses'!$C$10, K178="X", 'Round Bonuses'!$C$9, J178="X", 'Round Bonuses'!$C$8, I178="X", 'Round Bonuses'!$C$7, H178="X", 'Round Bonuses'!$C$6, G178="X", 'Round Bonuses'!$C$5, F178="X", 'Round Bonuses'!$C$4, E178="X", 'Round Bonuses'!$C$3, D178="X", 'Round Bonuses'!$C$3, TRUE, 0)</f>
        <v>0</v>
      </c>
      <c r="BT178" s="1">
        <f>IF(not(counta(D178:J178)), IFS(AI178="W", 'Round Bonuses'!$F$14, AI178="X", 'Round Bonuses'!$F$13, AH178="X", 'Round Bonuses'!$F$12, AG178="X", 'Round Bonuses'!$F$11, AF178="X", 'Round Bonuses'!$F$10, AE178="X", 'Round Bonuses'!$F$9, AD178="X", 'Round Bonuses'!$F$8, AC178="X", 'Round Bonuses'!$F$7, AB178="X", 'Round Bonuses'!$F$6, TRUE, 0), IF(AA178="X",'Round Bonuses'!$E$7, 0) +IF(AB178="X", 'Round Bonuses'!$E$6, 0)+if(AC178="X",'Round Bonuses'!$E$7, 0)+IF(AD178="X", 'Round Bonuses'!$E$8, 0)+IFS(AI178="W", 'Round Bonuses'!$G$14, AI178="X", 'Round Bonuses'!$G$13, AH178="X", 'Round Bonuses'!$G$12, AG178="X", 'Round Bonuses'!$G$11, AF178="X", 'Round Bonuses'!$G$10, AE178="X", 'Round Bonuses'!$G$9, TRUE, 0))</f>
        <v>0</v>
      </c>
      <c r="BU178" s="1">
        <f>IF(AND(not(counta(D178:I178)),not(counta(AB178:AD178))), IFS(BC178="W", 'Round Bonuses'!$J$14, BC178="X", 'Round Bonuses'!$J$13, BB178="X", 'Round Bonuses'!$J$12, BA178="X", 'Round Bonuses'!$J$11, AZ178="X", 'Round Bonuses'!$J$10, AY178="X", 'Round Bonuses'!$J$9, AX178="X", 'Round Bonuses'!$J$8, AW178="X", 'Round Bonuses'!$J$7, AV178="X", 'Round Bonuses'!$J$6, AU178="X", 'Round Bonuses'!$J$5, AT178="X", 'Round Bonuses'!$J$4, TRUE, 0), SWITCH(AS178, "P", 'Round Bonuses'!$I$4,"B", 'Round Bonuses'!$I$5, 0) +IF(AU178="X", 'Round Bonuses'!$I$5, 0)+IF(AV178="X", 'Round Bonuses'!$I$6, 0)+IF(AW178="X", 'Round Bonuses'!$I$7, 0)+IF(AX178="X", 'Round Bonuses'!$I$8, 0)+IFS(BC178="W", 'Round Bonuses'!$K$14, BC178="X", 'Round Bonuses'!$K$13, BB178="X", 'Round Bonuses'!$K$12, BA178="X", 'Round Bonuses'!$K$11, AZ178="X", 'Round Bonuses'!$K$10, AY178="X", 'Round Bonuses'!$K$9, TRUE, 0))</f>
        <v>0.4</v>
      </c>
      <c r="BV178" s="54">
        <f t="shared" si="6"/>
        <v>0.4</v>
      </c>
      <c r="BW178" s="1">
        <f t="shared" si="7"/>
        <v>2.72</v>
      </c>
      <c r="BX178" s="57">
        <f t="shared" si="8"/>
        <v>1.76</v>
      </c>
      <c r="BZ178" s="58" t="str">
        <f t="shared" si="9"/>
        <v>Sepsi OSK</v>
      </c>
      <c r="CA178" s="1" t="str">
        <f t="shared" si="10"/>
        <v>Romania</v>
      </c>
      <c r="CB178" s="1">
        <f t="shared" si="11"/>
        <v>1.76</v>
      </c>
      <c r="CC178" s="1">
        <f t="shared" si="12"/>
        <v>2</v>
      </c>
      <c r="CD178" s="1" t="s">
        <v>158</v>
      </c>
      <c r="CE178" s="1" t="s">
        <v>50</v>
      </c>
      <c r="CF178" s="49">
        <v>1.6218750000000002</v>
      </c>
      <c r="CG178" s="1">
        <v>2.0</v>
      </c>
      <c r="CH178" s="1">
        <f t="shared" si="16"/>
        <v>176</v>
      </c>
      <c r="CI178" s="1" t="str">
        <f t="shared" si="13"/>
        <v>BATE Borisov</v>
      </c>
      <c r="CJ178" s="49">
        <f t="shared" ref="CJ178:CK178" si="191">CF178</f>
        <v>1.621875</v>
      </c>
      <c r="CK178" s="1">
        <f t="shared" si="191"/>
        <v>2</v>
      </c>
      <c r="CO178" s="1" t="str">
        <f t="shared" si="15"/>
        <v>Belarus</v>
      </c>
    </row>
    <row r="179">
      <c r="A179" s="1" t="str">
        <f>'Strength Coefficients'!AJ178</f>
        <v>Servette</v>
      </c>
      <c r="B179" s="1">
        <f>'Strength Coefficients'!AK178</f>
        <v>0.81</v>
      </c>
      <c r="C179" s="1" t="str">
        <f>'Strength Coefficients'!AL178</f>
        <v>Switzerland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52">
        <f>IFERROR(__xludf.DUMMYFUNCTION("""COMPUTED_VALUE"""),0.0)</f>
        <v>0</v>
      </c>
      <c r="P179" s="1">
        <f>IFERROR(__xludf.DUMMYFUNCTION("""COMPUTED_VALUE"""),0.0)</f>
        <v>0</v>
      </c>
      <c r="Q179" s="1">
        <f>IFERROR(__xludf.DUMMYFUNCTION("""COMPUTED_VALUE"""),0.0)</f>
        <v>0</v>
      </c>
      <c r="R179" s="1">
        <f>IFERROR(__xludf.DUMMYFUNCTION("""COMPUTED_VALUE"""),0.0)</f>
        <v>0</v>
      </c>
      <c r="S179" s="1">
        <f>IFERROR(__xludf.DUMMYFUNCTION("""COMPUTED_VALUE"""),0.0)</f>
        <v>0</v>
      </c>
      <c r="T179" s="1">
        <f>IFERROR(__xludf.DUMMYFUNCTION("""COMPUTED_VALUE"""),0.0)</f>
        <v>0</v>
      </c>
      <c r="U179" s="1">
        <f>IFERROR(__xludf.DUMMYFUNCTION("""COMPUTED_VALUE"""),0.0)</f>
        <v>0</v>
      </c>
      <c r="V179" s="1">
        <f>IFERROR(__xludf.DUMMYFUNCTION("""COMPUTED_VALUE"""),0.0)</f>
        <v>0</v>
      </c>
      <c r="W179" s="1">
        <f>IFERROR(__xludf.DUMMYFUNCTION("""COMPUTED_VALUE"""),0.0)</f>
        <v>0</v>
      </c>
      <c r="X179" s="1">
        <f>IFERROR(__xludf.DUMMYFUNCTION("""COMPUTED_VALUE"""),0.0)</f>
        <v>0</v>
      </c>
      <c r="Y179" s="1">
        <f>IFERROR(__xludf.DUMMYFUNCTION("""COMPUTED_VALUE"""),0.0)</f>
        <v>0</v>
      </c>
      <c r="AA179" s="50"/>
      <c r="AB179" s="1"/>
      <c r="AC179" s="1"/>
      <c r="AD179" s="1"/>
      <c r="AE179" s="1"/>
      <c r="AF179" s="1"/>
      <c r="AG179" s="1"/>
      <c r="AH179" s="1"/>
      <c r="AI179" s="54"/>
      <c r="AJ179" s="1">
        <f>IFERROR(__xludf.DUMMYFUNCTION("""COMPUTED_VALUE"""),0.0)</f>
        <v>0</v>
      </c>
      <c r="AK179" s="1">
        <f>IFERROR(__xludf.DUMMYFUNCTION("""COMPUTED_VALUE"""),0.0)</f>
        <v>0</v>
      </c>
      <c r="AL179" s="1">
        <f>IFERROR(__xludf.DUMMYFUNCTION("""COMPUTED_VALUE"""),0.0)</f>
        <v>0</v>
      </c>
      <c r="AM179" s="1">
        <f>IFERROR(__xludf.DUMMYFUNCTION("""COMPUTED_VALUE"""),0.0)</f>
        <v>0</v>
      </c>
      <c r="AN179" s="1">
        <f>IFERROR(__xludf.DUMMYFUNCTION("""COMPUTED_VALUE"""),0.0)</f>
        <v>0</v>
      </c>
      <c r="AO179" s="1">
        <f>IFERROR(__xludf.DUMMYFUNCTION("""COMPUTED_VALUE"""),0.0)</f>
        <v>0</v>
      </c>
      <c r="AP179" s="1">
        <f>IFERROR(__xludf.DUMMYFUNCTION("""COMPUTED_VALUE"""),0.0)</f>
        <v>0</v>
      </c>
      <c r="AQ179" s="1">
        <f>IFERROR(__xludf.DUMMYFUNCTION("""COMPUTED_VALUE"""),0.0)</f>
        <v>0</v>
      </c>
      <c r="AT179" s="1"/>
      <c r="AU179" s="1" t="str">
        <f>IFERROR(__xludf.DUMMYFUNCTION("""COMPUTED_VALUE"""),"X")</f>
        <v>X</v>
      </c>
      <c r="AV179" s="1"/>
      <c r="AW179" s="1"/>
      <c r="AX179" s="1"/>
      <c r="AY179" s="1"/>
      <c r="AZ179" s="1"/>
      <c r="BA179" s="1"/>
      <c r="BB179" s="1"/>
      <c r="BC179" s="54"/>
      <c r="BD179" s="1">
        <f>IFERROR(__xludf.DUMMYFUNCTION("""COMPUTED_VALUE"""),0.0)</f>
        <v>0</v>
      </c>
      <c r="BE179" s="1">
        <f>IFERROR(__xludf.DUMMYFUNCTION("""COMPUTED_VALUE"""),3.6675)</f>
        <v>3.6675</v>
      </c>
      <c r="BF179" s="1">
        <f>IFERROR(__xludf.DUMMYFUNCTION("""COMPUTED_VALUE"""),0.0)</f>
        <v>0</v>
      </c>
      <c r="BG179" s="1">
        <f>IFERROR(__xludf.DUMMYFUNCTION("""COMPUTED_VALUE"""),0.0)</f>
        <v>0</v>
      </c>
      <c r="BH179" s="1">
        <f>IFERROR(__xludf.DUMMYFUNCTION("""COMPUTED_VALUE"""),0.0)</f>
        <v>0</v>
      </c>
      <c r="BI179" s="1">
        <f>IFERROR(__xludf.DUMMYFUNCTION("""COMPUTED_VALUE"""),0.0)</f>
        <v>0</v>
      </c>
      <c r="BJ179" s="1">
        <f>IFERROR(__xludf.DUMMYFUNCTION("""COMPUTED_VALUE"""),0.0)</f>
        <v>0</v>
      </c>
      <c r="BK179" s="1">
        <f>IFERROR(__xludf.DUMMYFUNCTION("""COMPUTED_VALUE"""),0.0)</f>
        <v>0</v>
      </c>
      <c r="BL179" s="1">
        <f>IFERROR(__xludf.DUMMYFUNCTION("""COMPUTED_VALUE"""),0.0)</f>
        <v>0</v>
      </c>
      <c r="BM179" s="1">
        <f>IFERROR(__xludf.DUMMYFUNCTION("""COMPUTED_VALUE"""),0.0)</f>
        <v>0</v>
      </c>
      <c r="BO179" s="52">
        <f t="shared" si="2"/>
        <v>0</v>
      </c>
      <c r="BP179" s="1">
        <f t="shared" si="175"/>
        <v>0</v>
      </c>
      <c r="BQ179" s="1">
        <f t="shared" si="4"/>
        <v>2</v>
      </c>
      <c r="BR179" s="54">
        <f t="shared" si="5"/>
        <v>2</v>
      </c>
      <c r="BS179" s="1">
        <f>IFS(N179="W", 'Round Bonuses'!$C$13, N179="X", 'Round Bonuses'!$C$12, M179="X", 'Round Bonuses'!$C$11, L179="X", 'Round Bonuses'!$C$10, K179="X", 'Round Bonuses'!$C$9, J179="X", 'Round Bonuses'!$C$8, I179="X", 'Round Bonuses'!$C$7, H179="X", 'Round Bonuses'!$C$6, G179="X", 'Round Bonuses'!$C$5, F179="X", 'Round Bonuses'!$C$4, E179="X", 'Round Bonuses'!$C$3, D179="X", 'Round Bonuses'!$C$3, TRUE, 0)</f>
        <v>0</v>
      </c>
      <c r="BT179" s="1">
        <f>IF(not(counta(D179:J179)), IFS(AI179="W", 'Round Bonuses'!$F$14, AI179="X", 'Round Bonuses'!$F$13, AH179="X", 'Round Bonuses'!$F$12, AG179="X", 'Round Bonuses'!$F$11, AF179="X", 'Round Bonuses'!$F$10, AE179="X", 'Round Bonuses'!$F$9, AD179="X", 'Round Bonuses'!$F$8, AC179="X", 'Round Bonuses'!$F$7, AB179="X", 'Round Bonuses'!$F$6, TRUE, 0), IF(AA179="X",'Round Bonuses'!$E$7, 0) +IF(AB179="X", 'Round Bonuses'!$E$6, 0)+if(AC179="X",'Round Bonuses'!$E$7, 0)+IF(AD179="X", 'Round Bonuses'!$E$8, 0)+IFS(AI179="W", 'Round Bonuses'!$G$14, AI179="X", 'Round Bonuses'!$G$13, AH179="X", 'Round Bonuses'!$G$12, AG179="X", 'Round Bonuses'!$G$11, AF179="X", 'Round Bonuses'!$G$10, AE179="X", 'Round Bonuses'!$G$9, TRUE, 0))</f>
        <v>0</v>
      </c>
      <c r="BU179" s="1">
        <f>IF(AND(not(counta(D179:I179)),not(counta(AB179:AD179))), IFS(BC179="W", 'Round Bonuses'!$J$14, BC179="X", 'Round Bonuses'!$J$13, BB179="X", 'Round Bonuses'!$J$12, BA179="X", 'Round Bonuses'!$J$11, AZ179="X", 'Round Bonuses'!$J$10, AY179="X", 'Round Bonuses'!$J$9, AX179="X", 'Round Bonuses'!$J$8, AW179="X", 'Round Bonuses'!$J$7, AV179="X", 'Round Bonuses'!$J$6, AU179="X", 'Round Bonuses'!$J$5, AT179="X", 'Round Bonuses'!$J$4, TRUE, 0), SWITCH(AS179, "P", 'Round Bonuses'!$I$4,"B", 'Round Bonuses'!$I$5, 0) +IF(AU179="X", 'Round Bonuses'!$I$5, 0)+IF(AV179="X", 'Round Bonuses'!$I$6, 0)+IF(AW179="X", 'Round Bonuses'!$I$7, 0)+IF(AX179="X", 'Round Bonuses'!$I$8, 0)+IFS(BC179="W", 'Round Bonuses'!$K$14, BC179="X", 'Round Bonuses'!$K$13, BB179="X", 'Round Bonuses'!$K$12, BA179="X", 'Round Bonuses'!$K$11, AZ179="X", 'Round Bonuses'!$K$10, AY179="X", 'Round Bonuses'!$K$9, TRUE, 0))</f>
        <v>0.4</v>
      </c>
      <c r="BV179" s="54">
        <f t="shared" si="6"/>
        <v>0.4</v>
      </c>
      <c r="BW179" s="1">
        <f t="shared" si="7"/>
        <v>3.6675</v>
      </c>
      <c r="BX179" s="57">
        <f t="shared" si="8"/>
        <v>2.23375</v>
      </c>
      <c r="BZ179" s="58" t="str">
        <f t="shared" si="9"/>
        <v>Servette</v>
      </c>
      <c r="CA179" s="1" t="str">
        <f t="shared" si="10"/>
        <v>Switzerland</v>
      </c>
      <c r="CB179" s="1">
        <f t="shared" si="11"/>
        <v>2.23375</v>
      </c>
      <c r="CC179" s="1">
        <f t="shared" si="12"/>
        <v>2</v>
      </c>
      <c r="CD179" s="1" t="s">
        <v>208</v>
      </c>
      <c r="CE179" s="1" t="s">
        <v>67</v>
      </c>
      <c r="CF179" s="49">
        <v>1.5875</v>
      </c>
      <c r="CG179" s="1">
        <v>2.0</v>
      </c>
      <c r="CH179" s="1">
        <f t="shared" si="16"/>
        <v>177</v>
      </c>
      <c r="CI179" s="1" t="str">
        <f t="shared" si="13"/>
        <v>Široki Brijeg</v>
      </c>
      <c r="CJ179" s="49">
        <f t="shared" ref="CJ179:CK179" si="192">CF179</f>
        <v>1.5875</v>
      </c>
      <c r="CK179" s="1">
        <f t="shared" si="192"/>
        <v>2</v>
      </c>
      <c r="CO179" s="1" t="str">
        <f t="shared" si="15"/>
        <v>Bosnia and Herzegovina</v>
      </c>
    </row>
    <row r="180">
      <c r="A180" s="1" t="str">
        <f>'Strength Coefficients'!AJ179</f>
        <v>Sevilla</v>
      </c>
      <c r="B180" s="1">
        <f>'Strength Coefficients'!AK179</f>
        <v>0.96</v>
      </c>
      <c r="C180" s="1" t="str">
        <f>'Strength Coefficients'!AL179</f>
        <v>Spain</v>
      </c>
      <c r="D180" s="1"/>
      <c r="E180" s="1"/>
      <c r="F180" s="1"/>
      <c r="G180" s="1"/>
      <c r="H180" s="1"/>
      <c r="I180" s="1"/>
      <c r="J180" s="1" t="str">
        <f>IFERROR(__xludf.DUMMYFUNCTION("""COMPUTED_VALUE"""),"X")</f>
        <v>X</v>
      </c>
      <c r="K180" s="1"/>
      <c r="L180" s="1"/>
      <c r="M180" s="1"/>
      <c r="N180" s="1"/>
      <c r="O180" s="52">
        <f>IFERROR(__xludf.DUMMYFUNCTION("""COMPUTED_VALUE"""),0.0)</f>
        <v>0</v>
      </c>
      <c r="P180" s="1">
        <f>IFERROR(__xludf.DUMMYFUNCTION("""COMPUTED_VALUE"""),0.0)</f>
        <v>0</v>
      </c>
      <c r="Q180" s="1">
        <f>IFERROR(__xludf.DUMMYFUNCTION("""COMPUTED_VALUE"""),0.0)</f>
        <v>0</v>
      </c>
      <c r="R180" s="1">
        <f>IFERROR(__xludf.DUMMYFUNCTION("""COMPUTED_VALUE"""),0.0)</f>
        <v>0</v>
      </c>
      <c r="S180" s="1">
        <f>IFERROR(__xludf.DUMMYFUNCTION("""COMPUTED_VALUE"""),0.0)</f>
        <v>0</v>
      </c>
      <c r="T180" s="1">
        <f>IFERROR(__xludf.DUMMYFUNCTION("""COMPUTED_VALUE"""),0.0)</f>
        <v>0</v>
      </c>
      <c r="U180" s="1">
        <f>IFERROR(__xludf.DUMMYFUNCTION("""COMPUTED_VALUE"""),11.114999999999998)</f>
        <v>11.115</v>
      </c>
      <c r="V180" s="1">
        <f>IFERROR(__xludf.DUMMYFUNCTION("""COMPUTED_VALUE"""),0.0)</f>
        <v>0</v>
      </c>
      <c r="W180" s="1">
        <f>IFERROR(__xludf.DUMMYFUNCTION("""COMPUTED_VALUE"""),0.0)</f>
        <v>0</v>
      </c>
      <c r="X180" s="1">
        <f>IFERROR(__xludf.DUMMYFUNCTION("""COMPUTED_VALUE"""),0.0)</f>
        <v>0</v>
      </c>
      <c r="Y180" s="1">
        <f>IFERROR(__xludf.DUMMYFUNCTION("""COMPUTED_VALUE"""),0.0)</f>
        <v>0</v>
      </c>
      <c r="AA180" s="50"/>
      <c r="AB180" s="1"/>
      <c r="AC180" s="1"/>
      <c r="AD180" s="1"/>
      <c r="AE180" s="1" t="str">
        <f>IFERROR(__xludf.DUMMYFUNCTION("""COMPUTED_VALUE"""),"X")</f>
        <v>X</v>
      </c>
      <c r="AF180" s="1" t="str">
        <f>IFERROR(__xludf.DUMMYFUNCTION("""COMPUTED_VALUE"""),"X")</f>
        <v>X</v>
      </c>
      <c r="AG180" s="1"/>
      <c r="AH180" s="1"/>
      <c r="AI180" s="54"/>
      <c r="AJ180" s="1">
        <f>IFERROR(__xludf.DUMMYFUNCTION("""COMPUTED_VALUE"""),0.0)</f>
        <v>0</v>
      </c>
      <c r="AK180" s="1">
        <f>IFERROR(__xludf.DUMMYFUNCTION("""COMPUTED_VALUE"""),0.0)</f>
        <v>0</v>
      </c>
      <c r="AL180" s="1">
        <f>IFERROR(__xludf.DUMMYFUNCTION("""COMPUTED_VALUE"""),0.0)</f>
        <v>0</v>
      </c>
      <c r="AM180" s="1">
        <f>IFERROR(__xludf.DUMMYFUNCTION("""COMPUTED_VALUE"""),4.075)</f>
        <v>4.075</v>
      </c>
      <c r="AN180" s="1">
        <f>IFERROR(__xludf.DUMMYFUNCTION("""COMPUTED_VALUE"""),4.516249999999999)</f>
        <v>4.51625</v>
      </c>
      <c r="AO180" s="1">
        <f>IFERROR(__xludf.DUMMYFUNCTION("""COMPUTED_VALUE"""),0.0)</f>
        <v>0</v>
      </c>
      <c r="AP180" s="1">
        <f>IFERROR(__xludf.DUMMYFUNCTION("""COMPUTED_VALUE"""),0.0)</f>
        <v>0</v>
      </c>
      <c r="AQ180" s="1">
        <f>IFERROR(__xludf.DUMMYFUNCTION("""COMPUTED_VALUE"""),0.0)</f>
        <v>0</v>
      </c>
      <c r="AT180" s="1"/>
      <c r="AU180" s="1"/>
      <c r="AV180" s="1"/>
      <c r="AW180" s="1"/>
      <c r="AX180" s="1"/>
      <c r="AY180" s="1"/>
      <c r="AZ180" s="1"/>
      <c r="BA180" s="1"/>
      <c r="BB180" s="1"/>
      <c r="BC180" s="54"/>
      <c r="BD180" s="1">
        <f>IFERROR(__xludf.DUMMYFUNCTION("""COMPUTED_VALUE"""),0.0)</f>
        <v>0</v>
      </c>
      <c r="BE180" s="1">
        <f>IFERROR(__xludf.DUMMYFUNCTION("""COMPUTED_VALUE"""),0.0)</f>
        <v>0</v>
      </c>
      <c r="BF180" s="1">
        <f>IFERROR(__xludf.DUMMYFUNCTION("""COMPUTED_VALUE"""),0.0)</f>
        <v>0</v>
      </c>
      <c r="BG180" s="1">
        <f>IFERROR(__xludf.DUMMYFUNCTION("""COMPUTED_VALUE"""),0.0)</f>
        <v>0</v>
      </c>
      <c r="BH180" s="1">
        <f>IFERROR(__xludf.DUMMYFUNCTION("""COMPUTED_VALUE"""),0.0)</f>
        <v>0</v>
      </c>
      <c r="BI180" s="1">
        <f>IFERROR(__xludf.DUMMYFUNCTION("""COMPUTED_VALUE"""),0.0)</f>
        <v>0</v>
      </c>
      <c r="BJ180" s="1">
        <f>IFERROR(__xludf.DUMMYFUNCTION("""COMPUTED_VALUE"""),0.0)</f>
        <v>0</v>
      </c>
      <c r="BK180" s="1">
        <f>IFERROR(__xludf.DUMMYFUNCTION("""COMPUTED_VALUE"""),0.0)</f>
        <v>0</v>
      </c>
      <c r="BL180" s="1">
        <f>IFERROR(__xludf.DUMMYFUNCTION("""COMPUTED_VALUE"""),0.0)</f>
        <v>0</v>
      </c>
      <c r="BM180" s="1">
        <f>IFERROR(__xludf.DUMMYFUNCTION("""COMPUTED_VALUE"""),0.0)</f>
        <v>0</v>
      </c>
      <c r="BO180" s="52">
        <f t="shared" si="2"/>
        <v>6</v>
      </c>
      <c r="BP180" s="1">
        <f t="shared" si="175"/>
        <v>4</v>
      </c>
      <c r="BQ180" s="1">
        <f t="shared" si="4"/>
        <v>0</v>
      </c>
      <c r="BR180" s="54">
        <f t="shared" si="5"/>
        <v>10</v>
      </c>
      <c r="BS180" s="1">
        <f>IFS(N180="W", 'Round Bonuses'!$C$13, N180="X", 'Round Bonuses'!$C$12, M180="X", 'Round Bonuses'!$C$11, L180="X", 'Round Bonuses'!$C$10, K180="X", 'Round Bonuses'!$C$9, J180="X", 'Round Bonuses'!$C$8, I180="X", 'Round Bonuses'!$C$7, H180="X", 'Round Bonuses'!$C$6, G180="X", 'Round Bonuses'!$C$5, F180="X", 'Round Bonuses'!$C$4, E180="X", 'Round Bonuses'!$C$3, D180="X", 'Round Bonuses'!$C$3, TRUE, 0)</f>
        <v>6.6</v>
      </c>
      <c r="BT180" s="1">
        <f>IF(not(counta(D180:J180)), IFS(AI180="W", 'Round Bonuses'!$F$14, AI180="X", 'Round Bonuses'!$F$13, AH180="X", 'Round Bonuses'!$F$12, AG180="X", 'Round Bonuses'!$F$11, AF180="X", 'Round Bonuses'!$F$10, AE180="X", 'Round Bonuses'!$F$9, AD180="X", 'Round Bonuses'!$F$8, AC180="X", 'Round Bonuses'!$F$7, AB180="X", 'Round Bonuses'!$F$6, TRUE, 0), IF(AA180="X",'Round Bonuses'!$E$7, 0) +IF(AB180="X", 'Round Bonuses'!$E$6, 0)+if(AC180="X",'Round Bonuses'!$E$7, 0)+IF(AD180="X", 'Round Bonuses'!$E$8, 0)+IFS(AI180="W", 'Round Bonuses'!$G$14, AI180="X", 'Round Bonuses'!$G$13, AH180="X", 'Round Bonuses'!$G$12, AG180="X", 'Round Bonuses'!$G$11, AF180="X", 'Round Bonuses'!$G$10, AE180="X", 'Round Bonuses'!$G$9, TRUE, 0))</f>
        <v>2.55</v>
      </c>
      <c r="BU180" s="1">
        <f>IF(AND(not(counta(D180:I180)),not(counta(AB180:AD180))), IFS(BC180="W", 'Round Bonuses'!$J$14, BC180="X", 'Round Bonuses'!$J$13, BB180="X", 'Round Bonuses'!$J$12, BA180="X", 'Round Bonuses'!$J$11, AZ180="X", 'Round Bonuses'!$J$10, AY180="X", 'Round Bonuses'!$J$9, AX180="X", 'Round Bonuses'!$J$8, AW180="X", 'Round Bonuses'!$J$7, AV180="X", 'Round Bonuses'!$J$6, AU180="X", 'Round Bonuses'!$J$5, AT180="X", 'Round Bonuses'!$J$4, TRUE, 0), SWITCH(AS180, "P", 'Round Bonuses'!$I$4,"B", 'Round Bonuses'!$I$5, 0) +IF(AU180="X", 'Round Bonuses'!$I$5, 0)+IF(AV180="X", 'Round Bonuses'!$I$6, 0)+IF(AW180="X", 'Round Bonuses'!$I$7, 0)+IF(AX180="X", 'Round Bonuses'!$I$8, 0)+IFS(BC180="W", 'Round Bonuses'!$K$14, BC180="X", 'Round Bonuses'!$K$13, BB180="X", 'Round Bonuses'!$K$12, BA180="X", 'Round Bonuses'!$K$11, AZ180="X", 'Round Bonuses'!$K$10, AY180="X", 'Round Bonuses'!$K$9, TRUE, 0))</f>
        <v>0</v>
      </c>
      <c r="BV180" s="54">
        <f t="shared" si="6"/>
        <v>9.15</v>
      </c>
      <c r="BW180" s="1">
        <f t="shared" si="7"/>
        <v>19.70625</v>
      </c>
      <c r="BX180" s="57">
        <f t="shared" si="8"/>
        <v>11.120625</v>
      </c>
      <c r="BZ180" s="58" t="str">
        <f t="shared" si="9"/>
        <v>Sevilla</v>
      </c>
      <c r="CA180" s="1" t="str">
        <f t="shared" si="10"/>
        <v>Spain</v>
      </c>
      <c r="CB180" s="1">
        <f t="shared" si="11"/>
        <v>11.120625</v>
      </c>
      <c r="CC180" s="1">
        <f t="shared" si="12"/>
        <v>10</v>
      </c>
      <c r="CD180" s="1" t="s">
        <v>351</v>
      </c>
      <c r="CE180" s="1" t="s">
        <v>115</v>
      </c>
      <c r="CF180" s="49">
        <v>1.5749999999999997</v>
      </c>
      <c r="CG180" s="1">
        <v>4.0</v>
      </c>
      <c r="CH180" s="1">
        <f t="shared" si="16"/>
        <v>178</v>
      </c>
      <c r="CI180" s="1" t="str">
        <f t="shared" si="13"/>
        <v>Honka</v>
      </c>
      <c r="CJ180" s="49">
        <f t="shared" ref="CJ180:CK180" si="193">CF180</f>
        <v>1.575</v>
      </c>
      <c r="CK180" s="1">
        <f t="shared" si="193"/>
        <v>4</v>
      </c>
      <c r="CO180" s="1" t="str">
        <f t="shared" si="15"/>
        <v>Finland</v>
      </c>
    </row>
    <row r="181">
      <c r="A181" s="1" t="str">
        <f>'Strength Coefficients'!AJ180</f>
        <v>Sfîntul Gheorghe</v>
      </c>
      <c r="B181" s="1">
        <f>'Strength Coefficients'!AK180</f>
        <v>0.57</v>
      </c>
      <c r="C181" s="1" t="str">
        <f>'Strength Coefficients'!AL180</f>
        <v>Moldova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52">
        <f>IFERROR(__xludf.DUMMYFUNCTION("""COMPUTED_VALUE"""),0.0)</f>
        <v>0</v>
      </c>
      <c r="P181" s="1">
        <f>IFERROR(__xludf.DUMMYFUNCTION("""COMPUTED_VALUE"""),0.0)</f>
        <v>0</v>
      </c>
      <c r="Q181" s="1">
        <f>IFERROR(__xludf.DUMMYFUNCTION("""COMPUTED_VALUE"""),0.0)</f>
        <v>0</v>
      </c>
      <c r="R181" s="1">
        <f>IFERROR(__xludf.DUMMYFUNCTION("""COMPUTED_VALUE"""),0.0)</f>
        <v>0</v>
      </c>
      <c r="S181" s="1">
        <f>IFERROR(__xludf.DUMMYFUNCTION("""COMPUTED_VALUE"""),0.0)</f>
        <v>0</v>
      </c>
      <c r="T181" s="1">
        <f>IFERROR(__xludf.DUMMYFUNCTION("""COMPUTED_VALUE"""),0.0)</f>
        <v>0</v>
      </c>
      <c r="U181" s="1">
        <f>IFERROR(__xludf.DUMMYFUNCTION("""COMPUTED_VALUE"""),0.0)</f>
        <v>0</v>
      </c>
      <c r="V181" s="1">
        <f>IFERROR(__xludf.DUMMYFUNCTION("""COMPUTED_VALUE"""),0.0)</f>
        <v>0</v>
      </c>
      <c r="W181" s="1">
        <f>IFERROR(__xludf.DUMMYFUNCTION("""COMPUTED_VALUE"""),0.0)</f>
        <v>0</v>
      </c>
      <c r="X181" s="1">
        <f>IFERROR(__xludf.DUMMYFUNCTION("""COMPUTED_VALUE"""),0.0)</f>
        <v>0</v>
      </c>
      <c r="Y181" s="1">
        <f>IFERROR(__xludf.DUMMYFUNCTION("""COMPUTED_VALUE"""),0.0)</f>
        <v>0</v>
      </c>
      <c r="AA181" s="50"/>
      <c r="AB181" s="1"/>
      <c r="AC181" s="1"/>
      <c r="AD181" s="1"/>
      <c r="AE181" s="1"/>
      <c r="AF181" s="1"/>
      <c r="AG181" s="1"/>
      <c r="AH181" s="1"/>
      <c r="AI181" s="54"/>
      <c r="AJ181" s="1">
        <f>IFERROR(__xludf.DUMMYFUNCTION("""COMPUTED_VALUE"""),0.0)</f>
        <v>0</v>
      </c>
      <c r="AK181" s="1">
        <f>IFERROR(__xludf.DUMMYFUNCTION("""COMPUTED_VALUE"""),0.0)</f>
        <v>0</v>
      </c>
      <c r="AL181" s="1">
        <f>IFERROR(__xludf.DUMMYFUNCTION("""COMPUTED_VALUE"""),0.0)</f>
        <v>0</v>
      </c>
      <c r="AM181" s="1">
        <f>IFERROR(__xludf.DUMMYFUNCTION("""COMPUTED_VALUE"""),0.0)</f>
        <v>0</v>
      </c>
      <c r="AN181" s="1">
        <f>IFERROR(__xludf.DUMMYFUNCTION("""COMPUTED_VALUE"""),0.0)</f>
        <v>0</v>
      </c>
      <c r="AO181" s="1">
        <f>IFERROR(__xludf.DUMMYFUNCTION("""COMPUTED_VALUE"""),0.0)</f>
        <v>0</v>
      </c>
      <c r="AP181" s="1">
        <f>IFERROR(__xludf.DUMMYFUNCTION("""COMPUTED_VALUE"""),0.0)</f>
        <v>0</v>
      </c>
      <c r="AQ181" s="1">
        <f>IFERROR(__xludf.DUMMYFUNCTION("""COMPUTED_VALUE"""),0.0)</f>
        <v>0</v>
      </c>
      <c r="AT181" s="1" t="str">
        <f>IFERROR(__xludf.DUMMYFUNCTION("""COMPUTED_VALUE"""),"X")</f>
        <v>X</v>
      </c>
      <c r="AU181" s="1"/>
      <c r="AV181" s="1"/>
      <c r="AW181" s="1"/>
      <c r="AX181" s="1"/>
      <c r="AY181" s="1"/>
      <c r="AZ181" s="1"/>
      <c r="BA181" s="1"/>
      <c r="BB181" s="1"/>
      <c r="BC181" s="54"/>
      <c r="BD181" s="1">
        <f>IFERROR(__xludf.DUMMYFUNCTION("""COMPUTED_VALUE"""),0.7)</f>
        <v>0.7</v>
      </c>
      <c r="BE181" s="1">
        <f>IFERROR(__xludf.DUMMYFUNCTION("""COMPUTED_VALUE"""),0.0)</f>
        <v>0</v>
      </c>
      <c r="BF181" s="1">
        <f>IFERROR(__xludf.DUMMYFUNCTION("""COMPUTED_VALUE"""),0.0)</f>
        <v>0</v>
      </c>
      <c r="BG181" s="1">
        <f>IFERROR(__xludf.DUMMYFUNCTION("""COMPUTED_VALUE"""),0.0)</f>
        <v>0</v>
      </c>
      <c r="BH181" s="1">
        <f>IFERROR(__xludf.DUMMYFUNCTION("""COMPUTED_VALUE"""),0.0)</f>
        <v>0</v>
      </c>
      <c r="BI181" s="1">
        <f>IFERROR(__xludf.DUMMYFUNCTION("""COMPUTED_VALUE"""),0.0)</f>
        <v>0</v>
      </c>
      <c r="BJ181" s="1">
        <f>IFERROR(__xludf.DUMMYFUNCTION("""COMPUTED_VALUE"""),0.0)</f>
        <v>0</v>
      </c>
      <c r="BK181" s="1">
        <f>IFERROR(__xludf.DUMMYFUNCTION("""COMPUTED_VALUE"""),0.0)</f>
        <v>0</v>
      </c>
      <c r="BL181" s="1">
        <f>IFERROR(__xludf.DUMMYFUNCTION("""COMPUTED_VALUE"""),0.0)</f>
        <v>0</v>
      </c>
      <c r="BM181" s="1">
        <f>IFERROR(__xludf.DUMMYFUNCTION("""COMPUTED_VALUE"""),0.0)</f>
        <v>0</v>
      </c>
      <c r="BO181" s="52">
        <f t="shared" si="2"/>
        <v>0</v>
      </c>
      <c r="BP181" s="1">
        <f t="shared" si="175"/>
        <v>0</v>
      </c>
      <c r="BQ181" s="1">
        <f t="shared" si="4"/>
        <v>2</v>
      </c>
      <c r="BR181" s="54">
        <f t="shared" si="5"/>
        <v>2</v>
      </c>
      <c r="BS181" s="1">
        <f>IFS(N181="W", 'Round Bonuses'!$C$13, N181="X", 'Round Bonuses'!$C$12, M181="X", 'Round Bonuses'!$C$11, L181="X", 'Round Bonuses'!$C$10, K181="X", 'Round Bonuses'!$C$9, J181="X", 'Round Bonuses'!$C$8, I181="X", 'Round Bonuses'!$C$7, H181="X", 'Round Bonuses'!$C$6, G181="X", 'Round Bonuses'!$C$5, F181="X", 'Round Bonuses'!$C$4, E181="X", 'Round Bonuses'!$C$3, D181="X", 'Round Bonuses'!$C$3, TRUE, 0)</f>
        <v>0</v>
      </c>
      <c r="BT181" s="1">
        <f>IF(not(counta(D181:J181)), IFS(AI181="W", 'Round Bonuses'!$F$14, AI181="X", 'Round Bonuses'!$F$13, AH181="X", 'Round Bonuses'!$F$12, AG181="X", 'Round Bonuses'!$F$11, AF181="X", 'Round Bonuses'!$F$10, AE181="X", 'Round Bonuses'!$F$9, AD181="X", 'Round Bonuses'!$F$8, AC181="X", 'Round Bonuses'!$F$7, AB181="X", 'Round Bonuses'!$F$6, TRUE, 0), IF(AA181="X",'Round Bonuses'!$E$7, 0) +IF(AB181="X", 'Round Bonuses'!$E$6, 0)+if(AC181="X",'Round Bonuses'!$E$7, 0)+IF(AD181="X", 'Round Bonuses'!$E$8, 0)+IFS(AI181="W", 'Round Bonuses'!$G$14, AI181="X", 'Round Bonuses'!$G$13, AH181="X", 'Round Bonuses'!$G$12, AG181="X", 'Round Bonuses'!$G$11, AF181="X", 'Round Bonuses'!$G$10, AE181="X", 'Round Bonuses'!$G$9, TRUE, 0))</f>
        <v>0</v>
      </c>
      <c r="BU181" s="1">
        <f>IF(AND(not(counta(D181:I181)),not(counta(AB181:AD181))), IFS(BC181="W", 'Round Bonuses'!$J$14, BC181="X", 'Round Bonuses'!$J$13, BB181="X", 'Round Bonuses'!$J$12, BA181="X", 'Round Bonuses'!$J$11, AZ181="X", 'Round Bonuses'!$J$10, AY181="X", 'Round Bonuses'!$J$9, AX181="X", 'Round Bonuses'!$J$8, AW181="X", 'Round Bonuses'!$J$7, AV181="X", 'Round Bonuses'!$J$6, AU181="X", 'Round Bonuses'!$J$5, AT181="X", 'Round Bonuses'!$J$4, TRUE, 0), SWITCH(AS181, "P", 'Round Bonuses'!$I$4,"B", 'Round Bonuses'!$I$5, 0) +IF(AU181="X", 'Round Bonuses'!$I$5, 0)+IF(AV181="X", 'Round Bonuses'!$I$6, 0)+IF(AW181="X", 'Round Bonuses'!$I$7, 0)+IF(AX181="X", 'Round Bonuses'!$I$8, 0)+IFS(BC181="W", 'Round Bonuses'!$K$14, BC181="X", 'Round Bonuses'!$K$13, BB181="X", 'Round Bonuses'!$K$12, BA181="X", 'Round Bonuses'!$K$11, AZ181="X", 'Round Bonuses'!$K$10, AY181="X", 'Round Bonuses'!$K$9, TRUE, 0))</f>
        <v>0.2</v>
      </c>
      <c r="BV181" s="54">
        <f t="shared" si="6"/>
        <v>0.2</v>
      </c>
      <c r="BW181" s="1">
        <f t="shared" si="7"/>
        <v>0.7</v>
      </c>
      <c r="BX181" s="57">
        <f t="shared" si="8"/>
        <v>0.55</v>
      </c>
      <c r="BZ181" s="58" t="str">
        <f t="shared" si="9"/>
        <v>Sfîntul Gheorghe</v>
      </c>
      <c r="CA181" s="1" t="str">
        <f t="shared" si="10"/>
        <v>Moldova</v>
      </c>
      <c r="CB181" s="1">
        <f t="shared" si="11"/>
        <v>0.55</v>
      </c>
      <c r="CC181" s="1">
        <f t="shared" si="12"/>
        <v>2</v>
      </c>
      <c r="CD181" s="1" t="s">
        <v>299</v>
      </c>
      <c r="CE181" s="1" t="s">
        <v>103</v>
      </c>
      <c r="CF181" s="49">
        <v>1.5543749999999998</v>
      </c>
      <c r="CG181" s="1">
        <v>4.0</v>
      </c>
      <c r="CH181" s="1">
        <f t="shared" si="16"/>
        <v>179</v>
      </c>
      <c r="CI181" s="1" t="str">
        <f t="shared" si="13"/>
        <v>FCI Levadia</v>
      </c>
      <c r="CJ181" s="49">
        <f t="shared" ref="CJ181:CK181" si="194">CF181</f>
        <v>1.554375</v>
      </c>
      <c r="CK181" s="1">
        <f t="shared" si="194"/>
        <v>4</v>
      </c>
      <c r="CO181" s="1" t="str">
        <f t="shared" si="15"/>
        <v>Estonia</v>
      </c>
    </row>
    <row r="182">
      <c r="A182" s="1" t="str">
        <f>'Strength Coefficients'!AJ181</f>
        <v>Shakhtar Donetsk</v>
      </c>
      <c r="B182" s="1">
        <f>'Strength Coefficients'!AK181</f>
        <v>0.9</v>
      </c>
      <c r="C182" s="1" t="str">
        <f>'Strength Coefficients'!AL181</f>
        <v>Ukraine</v>
      </c>
      <c r="D182" s="1"/>
      <c r="E182" s="1"/>
      <c r="F182" s="1"/>
      <c r="G182" s="1"/>
      <c r="H182" s="1" t="str">
        <f>IFERROR(__xludf.DUMMYFUNCTION("""COMPUTED_VALUE"""),"X")</f>
        <v>X</v>
      </c>
      <c r="I182" s="1" t="str">
        <f>IFERROR(__xludf.DUMMYFUNCTION("""COMPUTED_VALUE"""),"X")</f>
        <v>X</v>
      </c>
      <c r="J182" s="1" t="str">
        <f>IFERROR(__xludf.DUMMYFUNCTION("""COMPUTED_VALUE"""),"X")</f>
        <v>X</v>
      </c>
      <c r="K182" s="1"/>
      <c r="L182" s="1"/>
      <c r="M182" s="1"/>
      <c r="N182" s="1"/>
      <c r="O182" s="52">
        <f>IFERROR(__xludf.DUMMYFUNCTION("""COMPUTED_VALUE"""),0.0)</f>
        <v>0</v>
      </c>
      <c r="P182" s="1">
        <f>IFERROR(__xludf.DUMMYFUNCTION("""COMPUTED_VALUE"""),0.0)</f>
        <v>0</v>
      </c>
      <c r="Q182" s="1">
        <f>IFERROR(__xludf.DUMMYFUNCTION("""COMPUTED_VALUE"""),0.0)</f>
        <v>0</v>
      </c>
      <c r="R182" s="1">
        <f>IFERROR(__xludf.DUMMYFUNCTION("""COMPUTED_VALUE"""),0.0)</f>
        <v>0</v>
      </c>
      <c r="S182" s="1">
        <f>IFERROR(__xludf.DUMMYFUNCTION("""COMPUTED_VALUE"""),7.5075)</f>
        <v>7.5075</v>
      </c>
      <c r="T182" s="1">
        <f>IFERROR(__xludf.DUMMYFUNCTION("""COMPUTED_VALUE"""),5.696249999999999)</f>
        <v>5.69625</v>
      </c>
      <c r="U182" s="1">
        <f>IFERROR(__xludf.DUMMYFUNCTION("""COMPUTED_VALUE"""),5.359999999999999)</f>
        <v>5.36</v>
      </c>
      <c r="V182" s="1">
        <f>IFERROR(__xludf.DUMMYFUNCTION("""COMPUTED_VALUE"""),0.0)</f>
        <v>0</v>
      </c>
      <c r="W182" s="1">
        <f>IFERROR(__xludf.DUMMYFUNCTION("""COMPUTED_VALUE"""),0.0)</f>
        <v>0</v>
      </c>
      <c r="X182" s="1">
        <f>IFERROR(__xludf.DUMMYFUNCTION("""COMPUTED_VALUE"""),0.0)</f>
        <v>0</v>
      </c>
      <c r="Y182" s="1">
        <f>IFERROR(__xludf.DUMMYFUNCTION("""COMPUTED_VALUE"""),0.0)</f>
        <v>0</v>
      </c>
      <c r="AA182" s="50"/>
      <c r="AB182" s="1"/>
      <c r="AC182" s="1"/>
      <c r="AD182" s="1"/>
      <c r="AE182" s="1"/>
      <c r="AF182" s="1"/>
      <c r="AG182" s="1"/>
      <c r="AH182" s="1"/>
      <c r="AI182" s="54"/>
      <c r="AJ182" s="1">
        <f>IFERROR(__xludf.DUMMYFUNCTION("""COMPUTED_VALUE"""),0.0)</f>
        <v>0</v>
      </c>
      <c r="AK182" s="1">
        <f>IFERROR(__xludf.DUMMYFUNCTION("""COMPUTED_VALUE"""),0.0)</f>
        <v>0</v>
      </c>
      <c r="AL182" s="1">
        <f>IFERROR(__xludf.DUMMYFUNCTION("""COMPUTED_VALUE"""),0.0)</f>
        <v>0</v>
      </c>
      <c r="AM182" s="1">
        <f>IFERROR(__xludf.DUMMYFUNCTION("""COMPUTED_VALUE"""),0.0)</f>
        <v>0</v>
      </c>
      <c r="AN182" s="1">
        <f>IFERROR(__xludf.DUMMYFUNCTION("""COMPUTED_VALUE"""),0.0)</f>
        <v>0</v>
      </c>
      <c r="AO182" s="1">
        <f>IFERROR(__xludf.DUMMYFUNCTION("""COMPUTED_VALUE"""),0.0)</f>
        <v>0</v>
      </c>
      <c r="AP182" s="1">
        <f>IFERROR(__xludf.DUMMYFUNCTION("""COMPUTED_VALUE"""),0.0)</f>
        <v>0</v>
      </c>
      <c r="AQ182" s="1">
        <f>IFERROR(__xludf.DUMMYFUNCTION("""COMPUTED_VALUE"""),0.0)</f>
        <v>0</v>
      </c>
      <c r="AT182" s="1"/>
      <c r="AU182" s="1"/>
      <c r="AV182" s="1"/>
      <c r="AW182" s="1"/>
      <c r="AX182" s="1"/>
      <c r="AY182" s="1"/>
      <c r="AZ182" s="1"/>
      <c r="BA182" s="1"/>
      <c r="BB182" s="1"/>
      <c r="BC182" s="54"/>
      <c r="BD182" s="1">
        <f>IFERROR(__xludf.DUMMYFUNCTION("""COMPUTED_VALUE"""),0.0)</f>
        <v>0</v>
      </c>
      <c r="BE182" s="1">
        <f>IFERROR(__xludf.DUMMYFUNCTION("""COMPUTED_VALUE"""),0.0)</f>
        <v>0</v>
      </c>
      <c r="BF182" s="1">
        <f>IFERROR(__xludf.DUMMYFUNCTION("""COMPUTED_VALUE"""),0.0)</f>
        <v>0</v>
      </c>
      <c r="BG182" s="1">
        <f>IFERROR(__xludf.DUMMYFUNCTION("""COMPUTED_VALUE"""),0.0)</f>
        <v>0</v>
      </c>
      <c r="BH182" s="1">
        <f>IFERROR(__xludf.DUMMYFUNCTION("""COMPUTED_VALUE"""),0.0)</f>
        <v>0</v>
      </c>
      <c r="BI182" s="1">
        <f>IFERROR(__xludf.DUMMYFUNCTION("""COMPUTED_VALUE"""),0.0)</f>
        <v>0</v>
      </c>
      <c r="BJ182" s="1">
        <f>IFERROR(__xludf.DUMMYFUNCTION("""COMPUTED_VALUE"""),0.0)</f>
        <v>0</v>
      </c>
      <c r="BK182" s="1">
        <f>IFERROR(__xludf.DUMMYFUNCTION("""COMPUTED_VALUE"""),0.0)</f>
        <v>0</v>
      </c>
      <c r="BL182" s="1">
        <f>IFERROR(__xludf.DUMMYFUNCTION("""COMPUTED_VALUE"""),0.0)</f>
        <v>0</v>
      </c>
      <c r="BM182" s="1">
        <f>IFERROR(__xludf.DUMMYFUNCTION("""COMPUTED_VALUE"""),0.0)</f>
        <v>0</v>
      </c>
      <c r="BO182" s="52">
        <f t="shared" si="2"/>
        <v>10</v>
      </c>
      <c r="BP182" s="1">
        <f t="shared" si="175"/>
        <v>0</v>
      </c>
      <c r="BQ182" s="1">
        <f t="shared" si="4"/>
        <v>0</v>
      </c>
      <c r="BR182" s="54">
        <f t="shared" si="5"/>
        <v>10</v>
      </c>
      <c r="BS182" s="1">
        <f>IFS(N182="W", 'Round Bonuses'!$C$13, N182="X", 'Round Bonuses'!$C$12, M182="X", 'Round Bonuses'!$C$11, L182="X", 'Round Bonuses'!$C$10, K182="X", 'Round Bonuses'!$C$9, J182="X", 'Round Bonuses'!$C$8, I182="X", 'Round Bonuses'!$C$7, H182="X", 'Round Bonuses'!$C$6, G182="X", 'Round Bonuses'!$C$5, F182="X", 'Round Bonuses'!$C$4, E182="X", 'Round Bonuses'!$C$3, D182="X", 'Round Bonuses'!$C$3, TRUE, 0)</f>
        <v>6.6</v>
      </c>
      <c r="BT182" s="1">
        <f>IF(not(counta(D182:J182)), IFS(AI182="W", 'Round Bonuses'!$F$14, AI182="X", 'Round Bonuses'!$F$13, AH182="X", 'Round Bonuses'!$F$12, AG182="X", 'Round Bonuses'!$F$11, AF182="X", 'Round Bonuses'!$F$10, AE182="X", 'Round Bonuses'!$F$9, AD182="X", 'Round Bonuses'!$F$8, AC182="X", 'Round Bonuses'!$F$7, AB182="X", 'Round Bonuses'!$F$6, TRUE, 0), IF(AA182="X",'Round Bonuses'!$E$7, 0) +IF(AB182="X", 'Round Bonuses'!$E$6, 0)+if(AC182="X",'Round Bonuses'!$E$7, 0)+IF(AD182="X", 'Round Bonuses'!$E$8, 0)+IFS(AI182="W", 'Round Bonuses'!$G$14, AI182="X", 'Round Bonuses'!$G$13, AH182="X", 'Round Bonuses'!$G$12, AG182="X", 'Round Bonuses'!$G$11, AF182="X", 'Round Bonuses'!$G$10, AE182="X", 'Round Bonuses'!$G$9, TRUE, 0))</f>
        <v>0</v>
      </c>
      <c r="BU182" s="1">
        <f>IF(AND(not(counta(D182:I182)),not(counta(AB182:AD182))), IFS(BC182="W", 'Round Bonuses'!$J$14, BC182="X", 'Round Bonuses'!$J$13, BB182="X", 'Round Bonuses'!$J$12, BA182="X", 'Round Bonuses'!$J$11, AZ182="X", 'Round Bonuses'!$J$10, AY182="X", 'Round Bonuses'!$J$9, AX182="X", 'Round Bonuses'!$J$8, AW182="X", 'Round Bonuses'!$J$7, AV182="X", 'Round Bonuses'!$J$6, AU182="X", 'Round Bonuses'!$J$5, AT182="X", 'Round Bonuses'!$J$4, TRUE, 0), SWITCH(AS182, "P", 'Round Bonuses'!$I$4,"B", 'Round Bonuses'!$I$5, 0) +IF(AU182="X", 'Round Bonuses'!$I$5, 0)+IF(AV182="X", 'Round Bonuses'!$I$6, 0)+IF(AW182="X", 'Round Bonuses'!$I$7, 0)+IF(AX182="X", 'Round Bonuses'!$I$8, 0)+IFS(BC182="W", 'Round Bonuses'!$K$14, BC182="X", 'Round Bonuses'!$K$13, BB182="X", 'Round Bonuses'!$K$12, BA182="X", 'Round Bonuses'!$K$11, AZ182="X", 'Round Bonuses'!$K$10, AY182="X", 'Round Bonuses'!$K$9, TRUE, 0))</f>
        <v>0</v>
      </c>
      <c r="BV182" s="54">
        <f t="shared" si="6"/>
        <v>6.6</v>
      </c>
      <c r="BW182" s="1">
        <f t="shared" si="7"/>
        <v>18.56375</v>
      </c>
      <c r="BX182" s="57">
        <f t="shared" si="8"/>
        <v>8.456375</v>
      </c>
      <c r="BZ182" s="58" t="str">
        <f t="shared" si="9"/>
        <v>Shakhtar Donetsk</v>
      </c>
      <c r="CA182" s="1" t="str">
        <f t="shared" si="10"/>
        <v>Ukraine</v>
      </c>
      <c r="CB182" s="1">
        <f t="shared" si="11"/>
        <v>8.456375</v>
      </c>
      <c r="CC182" s="1">
        <f t="shared" si="12"/>
        <v>10</v>
      </c>
      <c r="CD182" s="1" t="s">
        <v>543</v>
      </c>
      <c r="CE182" s="1" t="s">
        <v>219</v>
      </c>
      <c r="CF182" s="49">
        <v>1.5243749999999998</v>
      </c>
      <c r="CG182" s="1">
        <v>2.0</v>
      </c>
      <c r="CH182" s="1">
        <f t="shared" si="16"/>
        <v>180</v>
      </c>
      <c r="CI182" s="1" t="str">
        <f t="shared" si="13"/>
        <v>Podgorica</v>
      </c>
      <c r="CJ182" s="49">
        <f t="shared" ref="CJ182:CK182" si="195">CF182</f>
        <v>1.524375</v>
      </c>
      <c r="CK182" s="1">
        <f t="shared" si="195"/>
        <v>2</v>
      </c>
      <c r="CO182" s="1" t="str">
        <f t="shared" si="15"/>
        <v>Montenegro</v>
      </c>
    </row>
    <row r="183">
      <c r="A183" s="1" t="str">
        <f>'Strength Coefficients'!AJ182</f>
        <v>Shakhter Karagandy</v>
      </c>
      <c r="B183" s="1">
        <f>'Strength Coefficients'!AK182</f>
        <v>0.73</v>
      </c>
      <c r="C183" s="1" t="str">
        <f>'Strength Coefficients'!AL182</f>
        <v>Kazakhstan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52">
        <f>IFERROR(__xludf.DUMMYFUNCTION("""COMPUTED_VALUE"""),0.0)</f>
        <v>0</v>
      </c>
      <c r="P183" s="1">
        <f>IFERROR(__xludf.DUMMYFUNCTION("""COMPUTED_VALUE"""),0.0)</f>
        <v>0</v>
      </c>
      <c r="Q183" s="1">
        <f>IFERROR(__xludf.DUMMYFUNCTION("""COMPUTED_VALUE"""),0.0)</f>
        <v>0</v>
      </c>
      <c r="R183" s="1">
        <f>IFERROR(__xludf.DUMMYFUNCTION("""COMPUTED_VALUE"""),0.0)</f>
        <v>0</v>
      </c>
      <c r="S183" s="1">
        <f>IFERROR(__xludf.DUMMYFUNCTION("""COMPUTED_VALUE"""),0.0)</f>
        <v>0</v>
      </c>
      <c r="T183" s="1">
        <f>IFERROR(__xludf.DUMMYFUNCTION("""COMPUTED_VALUE"""),0.0)</f>
        <v>0</v>
      </c>
      <c r="U183" s="1">
        <f>IFERROR(__xludf.DUMMYFUNCTION("""COMPUTED_VALUE"""),0.0)</f>
        <v>0</v>
      </c>
      <c r="V183" s="1">
        <f>IFERROR(__xludf.DUMMYFUNCTION("""COMPUTED_VALUE"""),0.0)</f>
        <v>0</v>
      </c>
      <c r="W183" s="1">
        <f>IFERROR(__xludf.DUMMYFUNCTION("""COMPUTED_VALUE"""),0.0)</f>
        <v>0</v>
      </c>
      <c r="X183" s="1">
        <f>IFERROR(__xludf.DUMMYFUNCTION("""COMPUTED_VALUE"""),0.0)</f>
        <v>0</v>
      </c>
      <c r="Y183" s="1">
        <f>IFERROR(__xludf.DUMMYFUNCTION("""COMPUTED_VALUE"""),0.0)</f>
        <v>0</v>
      </c>
      <c r="AA183" s="50"/>
      <c r="AB183" s="1"/>
      <c r="AC183" s="1"/>
      <c r="AD183" s="1"/>
      <c r="AE183" s="1"/>
      <c r="AF183" s="1"/>
      <c r="AG183" s="1"/>
      <c r="AH183" s="1"/>
      <c r="AI183" s="54"/>
      <c r="AJ183" s="1">
        <f>IFERROR(__xludf.DUMMYFUNCTION("""COMPUTED_VALUE"""),0.0)</f>
        <v>0</v>
      </c>
      <c r="AK183" s="1">
        <f>IFERROR(__xludf.DUMMYFUNCTION("""COMPUTED_VALUE"""),0.0)</f>
        <v>0</v>
      </c>
      <c r="AL183" s="1">
        <f>IFERROR(__xludf.DUMMYFUNCTION("""COMPUTED_VALUE"""),0.0)</f>
        <v>0</v>
      </c>
      <c r="AM183" s="1">
        <f>IFERROR(__xludf.DUMMYFUNCTION("""COMPUTED_VALUE"""),0.0)</f>
        <v>0</v>
      </c>
      <c r="AN183" s="1">
        <f>IFERROR(__xludf.DUMMYFUNCTION("""COMPUTED_VALUE"""),0.0)</f>
        <v>0</v>
      </c>
      <c r="AO183" s="1">
        <f>IFERROR(__xludf.DUMMYFUNCTION("""COMPUTED_VALUE"""),0.0)</f>
        <v>0</v>
      </c>
      <c r="AP183" s="1">
        <f>IFERROR(__xludf.DUMMYFUNCTION("""COMPUTED_VALUE"""),0.0)</f>
        <v>0</v>
      </c>
      <c r="AQ183" s="1">
        <f>IFERROR(__xludf.DUMMYFUNCTION("""COMPUTED_VALUE"""),0.0)</f>
        <v>0</v>
      </c>
      <c r="AT183" s="1"/>
      <c r="AU183" s="1" t="str">
        <f>IFERROR(__xludf.DUMMYFUNCTION("""COMPUTED_VALUE"""),"X")</f>
        <v>X</v>
      </c>
      <c r="AV183" s="1" t="str">
        <f>IFERROR(__xludf.DUMMYFUNCTION("""COMPUTED_VALUE"""),"X")</f>
        <v>X</v>
      </c>
      <c r="AW183" s="1" t="str">
        <f>IFERROR(__xludf.DUMMYFUNCTION("""COMPUTED_VALUE"""),"X")</f>
        <v>X</v>
      </c>
      <c r="AX183" s="1"/>
      <c r="AY183" s="1"/>
      <c r="AZ183" s="1"/>
      <c r="BA183" s="1"/>
      <c r="BB183" s="1"/>
      <c r="BC183" s="54"/>
      <c r="BD183" s="1">
        <f>IFERROR(__xludf.DUMMYFUNCTION("""COMPUTED_VALUE"""),0.0)</f>
        <v>0</v>
      </c>
      <c r="BE183" s="1">
        <f>IFERROR(__xludf.DUMMYFUNCTION("""COMPUTED_VALUE"""),3.51375)</f>
        <v>3.51375</v>
      </c>
      <c r="BF183" s="1">
        <f>IFERROR(__xludf.DUMMYFUNCTION("""COMPUTED_VALUE"""),3.52)</f>
        <v>3.52</v>
      </c>
      <c r="BG183" s="1">
        <f>IFERROR(__xludf.DUMMYFUNCTION("""COMPUTED_VALUE"""),1.125)</f>
        <v>1.125</v>
      </c>
      <c r="BH183" s="1">
        <f>IFERROR(__xludf.DUMMYFUNCTION("""COMPUTED_VALUE"""),0.0)</f>
        <v>0</v>
      </c>
      <c r="BI183" s="1">
        <f>IFERROR(__xludf.DUMMYFUNCTION("""COMPUTED_VALUE"""),0.0)</f>
        <v>0</v>
      </c>
      <c r="BJ183" s="1">
        <f>IFERROR(__xludf.DUMMYFUNCTION("""COMPUTED_VALUE"""),0.0)</f>
        <v>0</v>
      </c>
      <c r="BK183" s="1">
        <f>IFERROR(__xludf.DUMMYFUNCTION("""COMPUTED_VALUE"""),0.0)</f>
        <v>0</v>
      </c>
      <c r="BL183" s="1">
        <f>IFERROR(__xludf.DUMMYFUNCTION("""COMPUTED_VALUE"""),0.0)</f>
        <v>0</v>
      </c>
      <c r="BM183" s="1">
        <f>IFERROR(__xludf.DUMMYFUNCTION("""COMPUTED_VALUE"""),0.0)</f>
        <v>0</v>
      </c>
      <c r="BO183" s="52">
        <f t="shared" si="2"/>
        <v>0</v>
      </c>
      <c r="BP183" s="1">
        <f t="shared" si="175"/>
        <v>0</v>
      </c>
      <c r="BQ183" s="1">
        <f t="shared" si="4"/>
        <v>6</v>
      </c>
      <c r="BR183" s="54">
        <f t="shared" si="5"/>
        <v>6</v>
      </c>
      <c r="BS183" s="1">
        <f>IFS(N183="W", 'Round Bonuses'!$C$13, N183="X", 'Round Bonuses'!$C$12, M183="X", 'Round Bonuses'!$C$11, L183="X", 'Round Bonuses'!$C$10, K183="X", 'Round Bonuses'!$C$9, J183="X", 'Round Bonuses'!$C$8, I183="X", 'Round Bonuses'!$C$7, H183="X", 'Round Bonuses'!$C$6, G183="X", 'Round Bonuses'!$C$5, F183="X", 'Round Bonuses'!$C$4, E183="X", 'Round Bonuses'!$C$3, D183="X", 'Round Bonuses'!$C$3, TRUE, 0)</f>
        <v>0</v>
      </c>
      <c r="BT183" s="1">
        <f>IF(not(counta(D183:J183)), IFS(AI183="W", 'Round Bonuses'!$F$14, AI183="X", 'Round Bonuses'!$F$13, AH183="X", 'Round Bonuses'!$F$12, AG183="X", 'Round Bonuses'!$F$11, AF183="X", 'Round Bonuses'!$F$10, AE183="X", 'Round Bonuses'!$F$9, AD183="X", 'Round Bonuses'!$F$8, AC183="X", 'Round Bonuses'!$F$7, AB183="X", 'Round Bonuses'!$F$6, TRUE, 0), IF(AA183="X",'Round Bonuses'!$E$7, 0) +IF(AB183="X", 'Round Bonuses'!$E$6, 0)+if(AC183="X",'Round Bonuses'!$E$7, 0)+IF(AD183="X", 'Round Bonuses'!$E$8, 0)+IFS(AI183="W", 'Round Bonuses'!$G$14, AI183="X", 'Round Bonuses'!$G$13, AH183="X", 'Round Bonuses'!$G$12, AG183="X", 'Round Bonuses'!$G$11, AF183="X", 'Round Bonuses'!$G$10, AE183="X", 'Round Bonuses'!$G$9, TRUE, 0))</f>
        <v>0</v>
      </c>
      <c r="BU183" s="1">
        <f>IF(AND(not(counta(D183:I183)),not(counta(AB183:AD183))), IFS(BC183="W", 'Round Bonuses'!$J$14, BC183="X", 'Round Bonuses'!$J$13, BB183="X", 'Round Bonuses'!$J$12, BA183="X", 'Round Bonuses'!$J$11, AZ183="X", 'Round Bonuses'!$J$10, AY183="X", 'Round Bonuses'!$J$9, AX183="X", 'Round Bonuses'!$J$8, AW183="X", 'Round Bonuses'!$J$7, AV183="X", 'Round Bonuses'!$J$6, AU183="X", 'Round Bonuses'!$J$5, AT183="X", 'Round Bonuses'!$J$4, TRUE, 0), SWITCH(AS183, "P", 'Round Bonuses'!$I$4,"B", 'Round Bonuses'!$I$5, 0) +IF(AU183="X", 'Round Bonuses'!$I$5, 0)+IF(AV183="X", 'Round Bonuses'!$I$6, 0)+IF(AW183="X", 'Round Bonuses'!$I$7, 0)+IF(AX183="X", 'Round Bonuses'!$I$8, 0)+IFS(BC183="W", 'Round Bonuses'!$K$14, BC183="X", 'Round Bonuses'!$K$13, BB183="X", 'Round Bonuses'!$K$12, BA183="X", 'Round Bonuses'!$K$11, AZ183="X", 'Round Bonuses'!$K$10, AY183="X", 'Round Bonuses'!$K$9, TRUE, 0))</f>
        <v>1.2</v>
      </c>
      <c r="BV183" s="54">
        <f t="shared" si="6"/>
        <v>1.2</v>
      </c>
      <c r="BW183" s="1">
        <f t="shared" si="7"/>
        <v>8.15875</v>
      </c>
      <c r="BX183" s="57">
        <f t="shared" si="8"/>
        <v>2.559791667</v>
      </c>
      <c r="BZ183" s="58" t="str">
        <f t="shared" si="9"/>
        <v>Shakhter Karagandy</v>
      </c>
      <c r="CA183" s="1" t="str">
        <f t="shared" si="10"/>
        <v>Kazakhstan</v>
      </c>
      <c r="CB183" s="1">
        <f t="shared" si="11"/>
        <v>2.559791667</v>
      </c>
      <c r="CC183" s="1">
        <f t="shared" si="12"/>
        <v>6</v>
      </c>
      <c r="CD183" s="1" t="s">
        <v>544</v>
      </c>
      <c r="CE183" s="1" t="s">
        <v>206</v>
      </c>
      <c r="CF183" s="49">
        <v>1.5225</v>
      </c>
      <c r="CG183" s="1">
        <v>2.0</v>
      </c>
      <c r="CH183" s="1">
        <f t="shared" si="16"/>
        <v>181</v>
      </c>
      <c r="CI183" s="1" t="str">
        <f t="shared" si="13"/>
        <v>Pogoń Szczecin</v>
      </c>
      <c r="CJ183" s="49">
        <f t="shared" ref="CJ183:CK183" si="196">CF183</f>
        <v>1.5225</v>
      </c>
      <c r="CK183" s="1">
        <f t="shared" si="196"/>
        <v>2</v>
      </c>
      <c r="CO183" s="1" t="str">
        <f t="shared" si="15"/>
        <v>Poland</v>
      </c>
    </row>
    <row r="184">
      <c r="A184" s="1" t="str">
        <f>'Strength Coefficients'!AJ183</f>
        <v>Shakhtyor Soligorsk</v>
      </c>
      <c r="B184" s="1">
        <f>'Strength Coefficients'!AK183</f>
        <v>0.75</v>
      </c>
      <c r="C184" s="1" t="str">
        <f>'Strength Coefficients'!AL183</f>
        <v>Belarus</v>
      </c>
      <c r="D184" s="1"/>
      <c r="E184" s="1"/>
      <c r="F184" s="1" t="str">
        <f>IFERROR(__xludf.DUMMYFUNCTION("""COMPUTED_VALUE"""),"X")</f>
        <v>X</v>
      </c>
      <c r="G184" s="1"/>
      <c r="H184" s="1"/>
      <c r="I184" s="1"/>
      <c r="J184" s="1"/>
      <c r="K184" s="1"/>
      <c r="L184" s="1"/>
      <c r="M184" s="1"/>
      <c r="N184" s="1"/>
      <c r="O184" s="52">
        <f>IFERROR(__xludf.DUMMYFUNCTION("""COMPUTED_VALUE"""),0.0)</f>
        <v>0</v>
      </c>
      <c r="P184" s="1">
        <f>IFERROR(__xludf.DUMMYFUNCTION("""COMPUTED_VALUE"""),0.0)</f>
        <v>0</v>
      </c>
      <c r="Q184" s="1">
        <f>IFERROR(__xludf.DUMMYFUNCTION("""COMPUTED_VALUE"""),1.21)</f>
        <v>1.21</v>
      </c>
      <c r="R184" s="1">
        <f>IFERROR(__xludf.DUMMYFUNCTION("""COMPUTED_VALUE"""),0.0)</f>
        <v>0</v>
      </c>
      <c r="S184" s="1">
        <f>IFERROR(__xludf.DUMMYFUNCTION("""COMPUTED_VALUE"""),0.0)</f>
        <v>0</v>
      </c>
      <c r="T184" s="1">
        <f>IFERROR(__xludf.DUMMYFUNCTION("""COMPUTED_VALUE"""),0.0)</f>
        <v>0</v>
      </c>
      <c r="U184" s="1">
        <f>IFERROR(__xludf.DUMMYFUNCTION("""COMPUTED_VALUE"""),0.0)</f>
        <v>0</v>
      </c>
      <c r="V184" s="1">
        <f>IFERROR(__xludf.DUMMYFUNCTION("""COMPUTED_VALUE"""),0.0)</f>
        <v>0</v>
      </c>
      <c r="W184" s="1">
        <f>IFERROR(__xludf.DUMMYFUNCTION("""COMPUTED_VALUE"""),0.0)</f>
        <v>0</v>
      </c>
      <c r="X184" s="1">
        <f>IFERROR(__xludf.DUMMYFUNCTION("""COMPUTED_VALUE"""),0.0)</f>
        <v>0</v>
      </c>
      <c r="Y184" s="1">
        <f>IFERROR(__xludf.DUMMYFUNCTION("""COMPUTED_VALUE"""),0.0)</f>
        <v>0</v>
      </c>
      <c r="AA184" s="50"/>
      <c r="AB184" s="1"/>
      <c r="AC184" s="1"/>
      <c r="AD184" s="1"/>
      <c r="AE184" s="1"/>
      <c r="AF184" s="1"/>
      <c r="AG184" s="1"/>
      <c r="AH184" s="1"/>
      <c r="AI184" s="54"/>
      <c r="AJ184" s="1">
        <f>IFERROR(__xludf.DUMMYFUNCTION("""COMPUTED_VALUE"""),0.0)</f>
        <v>0</v>
      </c>
      <c r="AK184" s="1">
        <f>IFERROR(__xludf.DUMMYFUNCTION("""COMPUTED_VALUE"""),0.0)</f>
        <v>0</v>
      </c>
      <c r="AL184" s="1">
        <f>IFERROR(__xludf.DUMMYFUNCTION("""COMPUTED_VALUE"""),0.0)</f>
        <v>0</v>
      </c>
      <c r="AM184" s="1">
        <f>IFERROR(__xludf.DUMMYFUNCTION("""COMPUTED_VALUE"""),0.0)</f>
        <v>0</v>
      </c>
      <c r="AN184" s="1">
        <f>IFERROR(__xludf.DUMMYFUNCTION("""COMPUTED_VALUE"""),0.0)</f>
        <v>0</v>
      </c>
      <c r="AO184" s="1">
        <f>IFERROR(__xludf.DUMMYFUNCTION("""COMPUTED_VALUE"""),0.0)</f>
        <v>0</v>
      </c>
      <c r="AP184" s="1">
        <f>IFERROR(__xludf.DUMMYFUNCTION("""COMPUTED_VALUE"""),0.0)</f>
        <v>0</v>
      </c>
      <c r="AQ184" s="1">
        <f>IFERROR(__xludf.DUMMYFUNCTION("""COMPUTED_VALUE"""),0.0)</f>
        <v>0</v>
      </c>
      <c r="AT184" s="1"/>
      <c r="AU184" s="1" t="str">
        <f>IFERROR(__xludf.DUMMYFUNCTION("""COMPUTED_VALUE"""),"X")</f>
        <v>X</v>
      </c>
      <c r="AV184" s="1"/>
      <c r="AW184" s="1"/>
      <c r="AX184" s="1"/>
      <c r="AY184" s="1"/>
      <c r="AZ184" s="1"/>
      <c r="BA184" s="1"/>
      <c r="BB184" s="1"/>
      <c r="BC184" s="54"/>
      <c r="BD184" s="1">
        <f>IFERROR(__xludf.DUMMYFUNCTION("""COMPUTED_VALUE"""),0.0)</f>
        <v>0</v>
      </c>
      <c r="BE184" s="1">
        <f>IFERROR(__xludf.DUMMYFUNCTION("""COMPUTED_VALUE"""),1.0699999999999998)</f>
        <v>1.07</v>
      </c>
      <c r="BF184" s="1">
        <f>IFERROR(__xludf.DUMMYFUNCTION("""COMPUTED_VALUE"""),0.0)</f>
        <v>0</v>
      </c>
      <c r="BG184" s="1">
        <f>IFERROR(__xludf.DUMMYFUNCTION("""COMPUTED_VALUE"""),0.0)</f>
        <v>0</v>
      </c>
      <c r="BH184" s="1">
        <f>IFERROR(__xludf.DUMMYFUNCTION("""COMPUTED_VALUE"""),0.0)</f>
        <v>0</v>
      </c>
      <c r="BI184" s="1">
        <f>IFERROR(__xludf.DUMMYFUNCTION("""COMPUTED_VALUE"""),0.0)</f>
        <v>0</v>
      </c>
      <c r="BJ184" s="1">
        <f>IFERROR(__xludf.DUMMYFUNCTION("""COMPUTED_VALUE"""),0.0)</f>
        <v>0</v>
      </c>
      <c r="BK184" s="1">
        <f>IFERROR(__xludf.DUMMYFUNCTION("""COMPUTED_VALUE"""),0.0)</f>
        <v>0</v>
      </c>
      <c r="BL184" s="1">
        <f>IFERROR(__xludf.DUMMYFUNCTION("""COMPUTED_VALUE"""),0.0)</f>
        <v>0</v>
      </c>
      <c r="BM184" s="1">
        <f>IFERROR(__xludf.DUMMYFUNCTION("""COMPUTED_VALUE"""),0.0)</f>
        <v>0</v>
      </c>
      <c r="BO184" s="52">
        <f t="shared" si="2"/>
        <v>2</v>
      </c>
      <c r="BP184" s="1">
        <f t="shared" si="175"/>
        <v>0</v>
      </c>
      <c r="BQ184" s="1">
        <f t="shared" si="4"/>
        <v>2</v>
      </c>
      <c r="BR184" s="54">
        <f t="shared" si="5"/>
        <v>4</v>
      </c>
      <c r="BS184" s="1">
        <f>IFS(N184="W", 'Round Bonuses'!$C$13, N184="X", 'Round Bonuses'!$C$12, M184="X", 'Round Bonuses'!$C$11, L184="X", 'Round Bonuses'!$C$10, K184="X", 'Round Bonuses'!$C$9, J184="X", 'Round Bonuses'!$C$8, I184="X", 'Round Bonuses'!$C$7, H184="X", 'Round Bonuses'!$C$6, G184="X", 'Round Bonuses'!$C$5, F184="X", 'Round Bonuses'!$C$4, E184="X", 'Round Bonuses'!$C$3, D184="X", 'Round Bonuses'!$C$3, TRUE, 0)</f>
        <v>0.6</v>
      </c>
      <c r="BT184" s="1">
        <f>IF(not(counta(D184:J184)), IFS(AI184="W", 'Round Bonuses'!$F$14, AI184="X", 'Round Bonuses'!$F$13, AH184="X", 'Round Bonuses'!$F$12, AG184="X", 'Round Bonuses'!$F$11, AF184="X", 'Round Bonuses'!$F$10, AE184="X", 'Round Bonuses'!$F$9, AD184="X", 'Round Bonuses'!$F$8, AC184="X", 'Round Bonuses'!$F$7, AB184="X", 'Round Bonuses'!$F$6, TRUE, 0), IF(AA184="X",'Round Bonuses'!$E$7, 0) +IF(AB184="X", 'Round Bonuses'!$E$6, 0)+if(AC184="X",'Round Bonuses'!$E$7, 0)+IF(AD184="X", 'Round Bonuses'!$E$8, 0)+IFS(AI184="W", 'Round Bonuses'!$G$14, AI184="X", 'Round Bonuses'!$G$13, AH184="X", 'Round Bonuses'!$G$12, AG184="X", 'Round Bonuses'!$G$11, AF184="X", 'Round Bonuses'!$G$10, AE184="X", 'Round Bonuses'!$G$9, TRUE, 0))</f>
        <v>0</v>
      </c>
      <c r="BU184" s="1">
        <f>IF(AND(not(counta(D184:I184)),not(counta(AB184:AD184))), IFS(BC184="W", 'Round Bonuses'!$J$14, BC184="X", 'Round Bonuses'!$J$13, BB184="X", 'Round Bonuses'!$J$12, BA184="X", 'Round Bonuses'!$J$11, AZ184="X", 'Round Bonuses'!$J$10, AY184="X", 'Round Bonuses'!$J$9, AX184="X", 'Round Bonuses'!$J$8, AW184="X", 'Round Bonuses'!$J$7, AV184="X", 'Round Bonuses'!$J$6, AU184="X", 'Round Bonuses'!$J$5, AT184="X", 'Round Bonuses'!$J$4, TRUE, 0), SWITCH(AS184, "P", 'Round Bonuses'!$I$4,"B", 'Round Bonuses'!$I$5, 0) +IF(AU184="X", 'Round Bonuses'!$I$5, 0)+IF(AV184="X", 'Round Bonuses'!$I$6, 0)+IF(AW184="X", 'Round Bonuses'!$I$7, 0)+IF(AX184="X", 'Round Bonuses'!$I$8, 0)+IFS(BC184="W", 'Round Bonuses'!$K$14, BC184="X", 'Round Bonuses'!$K$13, BB184="X", 'Round Bonuses'!$K$12, BA184="X", 'Round Bonuses'!$K$11, AZ184="X", 'Round Bonuses'!$K$10, AY184="X", 'Round Bonuses'!$K$9, TRUE, 0))</f>
        <v>0.2</v>
      </c>
      <c r="BV184" s="54">
        <f t="shared" si="6"/>
        <v>0.8</v>
      </c>
      <c r="BW184" s="1">
        <f t="shared" si="7"/>
        <v>2.28</v>
      </c>
      <c r="BX184" s="57">
        <f t="shared" si="8"/>
        <v>1.37</v>
      </c>
      <c r="BZ184" s="58" t="str">
        <f t="shared" si="9"/>
        <v>Shakhtyor Soligorsk</v>
      </c>
      <c r="CA184" s="1" t="str">
        <f t="shared" si="10"/>
        <v>Belarus</v>
      </c>
      <c r="CB184" s="1">
        <f t="shared" si="11"/>
        <v>1.37</v>
      </c>
      <c r="CC184" s="1">
        <f t="shared" si="12"/>
        <v>4</v>
      </c>
      <c r="CD184" s="1" t="s">
        <v>70</v>
      </c>
      <c r="CE184" s="1" t="s">
        <v>11</v>
      </c>
      <c r="CF184" s="49">
        <v>1.475</v>
      </c>
      <c r="CG184" s="1">
        <v>4.0</v>
      </c>
      <c r="CH184" s="1">
        <f t="shared" si="16"/>
        <v>182</v>
      </c>
      <c r="CI184" s="1" t="str">
        <f t="shared" si="13"/>
        <v>FC Santa Coloma</v>
      </c>
      <c r="CJ184" s="49">
        <f t="shared" ref="CJ184:CK184" si="197">CF184</f>
        <v>1.475</v>
      </c>
      <c r="CK184" s="1">
        <f t="shared" si="197"/>
        <v>4</v>
      </c>
      <c r="CO184" s="1" t="str">
        <f t="shared" si="15"/>
        <v>Andorra</v>
      </c>
    </row>
    <row r="185">
      <c r="A185" s="1" t="str">
        <f>'Strength Coefficients'!AJ184</f>
        <v>Shamrock Rovers</v>
      </c>
      <c r="B185" s="1">
        <f>'Strength Coefficients'!AK184</f>
        <v>0.58</v>
      </c>
      <c r="C185" s="1" t="str">
        <f>'Strength Coefficients'!AL184</f>
        <v>Republic of Ireland</v>
      </c>
      <c r="D185" s="1"/>
      <c r="E185" s="1"/>
      <c r="F185" s="1" t="str">
        <f>IFERROR(__xludf.DUMMYFUNCTION("""COMPUTED_VALUE"""),"X")</f>
        <v>X</v>
      </c>
      <c r="G185" s="1"/>
      <c r="H185" s="1"/>
      <c r="I185" s="1"/>
      <c r="J185" s="1"/>
      <c r="K185" s="1"/>
      <c r="L185" s="1"/>
      <c r="M185" s="1"/>
      <c r="N185" s="1"/>
      <c r="O185" s="52">
        <f>IFERROR(__xludf.DUMMYFUNCTION("""COMPUTED_VALUE"""),0.0)</f>
        <v>0</v>
      </c>
      <c r="P185" s="1">
        <f>IFERROR(__xludf.DUMMYFUNCTION("""COMPUTED_VALUE"""),0.0)</f>
        <v>0</v>
      </c>
      <c r="Q185" s="1">
        <f>IFERROR(__xludf.DUMMYFUNCTION("""COMPUTED_VALUE"""),3.3375000000000004)</f>
        <v>3.3375</v>
      </c>
      <c r="R185" s="1">
        <f>IFERROR(__xludf.DUMMYFUNCTION("""COMPUTED_VALUE"""),0.0)</f>
        <v>0</v>
      </c>
      <c r="S185" s="1">
        <f>IFERROR(__xludf.DUMMYFUNCTION("""COMPUTED_VALUE"""),0.0)</f>
        <v>0</v>
      </c>
      <c r="T185" s="1">
        <f>IFERROR(__xludf.DUMMYFUNCTION("""COMPUTED_VALUE"""),0.0)</f>
        <v>0</v>
      </c>
      <c r="U185" s="1">
        <f>IFERROR(__xludf.DUMMYFUNCTION("""COMPUTED_VALUE"""),0.0)</f>
        <v>0</v>
      </c>
      <c r="V185" s="1">
        <f>IFERROR(__xludf.DUMMYFUNCTION("""COMPUTED_VALUE"""),0.0)</f>
        <v>0</v>
      </c>
      <c r="W185" s="1">
        <f>IFERROR(__xludf.DUMMYFUNCTION("""COMPUTED_VALUE"""),0.0)</f>
        <v>0</v>
      </c>
      <c r="X185" s="1">
        <f>IFERROR(__xludf.DUMMYFUNCTION("""COMPUTED_VALUE"""),0.0)</f>
        <v>0</v>
      </c>
      <c r="Y185" s="1">
        <f>IFERROR(__xludf.DUMMYFUNCTION("""COMPUTED_VALUE"""),0.0)</f>
        <v>0</v>
      </c>
      <c r="AA185" s="50"/>
      <c r="AB185" s="1"/>
      <c r="AC185" s="1"/>
      <c r="AD185" s="1"/>
      <c r="AE185" s="1"/>
      <c r="AF185" s="1"/>
      <c r="AG185" s="1"/>
      <c r="AH185" s="1"/>
      <c r="AI185" s="54"/>
      <c r="AJ185" s="1">
        <f>IFERROR(__xludf.DUMMYFUNCTION("""COMPUTED_VALUE"""),0.0)</f>
        <v>0</v>
      </c>
      <c r="AK185" s="1">
        <f>IFERROR(__xludf.DUMMYFUNCTION("""COMPUTED_VALUE"""),0.0)</f>
        <v>0</v>
      </c>
      <c r="AL185" s="1">
        <f>IFERROR(__xludf.DUMMYFUNCTION("""COMPUTED_VALUE"""),0.0)</f>
        <v>0</v>
      </c>
      <c r="AM185" s="1">
        <f>IFERROR(__xludf.DUMMYFUNCTION("""COMPUTED_VALUE"""),0.0)</f>
        <v>0</v>
      </c>
      <c r="AN185" s="1">
        <f>IFERROR(__xludf.DUMMYFUNCTION("""COMPUTED_VALUE"""),0.0)</f>
        <v>0</v>
      </c>
      <c r="AO185" s="1">
        <f>IFERROR(__xludf.DUMMYFUNCTION("""COMPUTED_VALUE"""),0.0)</f>
        <v>0</v>
      </c>
      <c r="AP185" s="1">
        <f>IFERROR(__xludf.DUMMYFUNCTION("""COMPUTED_VALUE"""),0.0)</f>
        <v>0</v>
      </c>
      <c r="AQ185" s="1">
        <f>IFERROR(__xludf.DUMMYFUNCTION("""COMPUTED_VALUE"""),0.0)</f>
        <v>0</v>
      </c>
      <c r="AT185" s="1"/>
      <c r="AU185" s="1"/>
      <c r="AV185" s="1" t="str">
        <f>IFERROR(__xludf.DUMMYFUNCTION("""COMPUTED_VALUE"""),"X")</f>
        <v>X</v>
      </c>
      <c r="AW185" s="1" t="str">
        <f>IFERROR(__xludf.DUMMYFUNCTION("""COMPUTED_VALUE"""),"X")</f>
        <v>X</v>
      </c>
      <c r="AX185" s="1"/>
      <c r="AY185" s="1"/>
      <c r="AZ185" s="1"/>
      <c r="BA185" s="1"/>
      <c r="BB185" s="1"/>
      <c r="BC185" s="54"/>
      <c r="BD185" s="1">
        <f>IFERROR(__xludf.DUMMYFUNCTION("""COMPUTED_VALUE"""),0.0)</f>
        <v>0</v>
      </c>
      <c r="BE185" s="1">
        <f>IFERROR(__xludf.DUMMYFUNCTION("""COMPUTED_VALUE"""),0.0)</f>
        <v>0</v>
      </c>
      <c r="BF185" s="1">
        <f>IFERROR(__xludf.DUMMYFUNCTION("""COMPUTED_VALUE"""),5.192500000000001)</f>
        <v>5.1925</v>
      </c>
      <c r="BG185" s="1">
        <f>IFERROR(__xludf.DUMMYFUNCTION("""COMPUTED_VALUE"""),0.605)</f>
        <v>0.605</v>
      </c>
      <c r="BH185" s="1">
        <f>IFERROR(__xludf.DUMMYFUNCTION("""COMPUTED_VALUE"""),0.0)</f>
        <v>0</v>
      </c>
      <c r="BI185" s="1">
        <f>IFERROR(__xludf.DUMMYFUNCTION("""COMPUTED_VALUE"""),0.0)</f>
        <v>0</v>
      </c>
      <c r="BJ185" s="1">
        <f>IFERROR(__xludf.DUMMYFUNCTION("""COMPUTED_VALUE"""),0.0)</f>
        <v>0</v>
      </c>
      <c r="BK185" s="1">
        <f>IFERROR(__xludf.DUMMYFUNCTION("""COMPUTED_VALUE"""),0.0)</f>
        <v>0</v>
      </c>
      <c r="BL185" s="1">
        <f>IFERROR(__xludf.DUMMYFUNCTION("""COMPUTED_VALUE"""),0.0)</f>
        <v>0</v>
      </c>
      <c r="BM185" s="1">
        <f>IFERROR(__xludf.DUMMYFUNCTION("""COMPUTED_VALUE"""),0.0)</f>
        <v>0</v>
      </c>
      <c r="BO185" s="52">
        <f t="shared" si="2"/>
        <v>2</v>
      </c>
      <c r="BP185" s="1">
        <f t="shared" si="175"/>
        <v>0</v>
      </c>
      <c r="BQ185" s="1">
        <f t="shared" si="4"/>
        <v>4</v>
      </c>
      <c r="BR185" s="54">
        <f t="shared" si="5"/>
        <v>6</v>
      </c>
      <c r="BS185" s="1">
        <f>IFS(N185="W", 'Round Bonuses'!$C$13, N185="X", 'Round Bonuses'!$C$12, M185="X", 'Round Bonuses'!$C$11, L185="X", 'Round Bonuses'!$C$10, K185="X", 'Round Bonuses'!$C$9, J185="X", 'Round Bonuses'!$C$8, I185="X", 'Round Bonuses'!$C$7, H185="X", 'Round Bonuses'!$C$6, G185="X", 'Round Bonuses'!$C$5, F185="X", 'Round Bonuses'!$C$4, E185="X", 'Round Bonuses'!$C$3, D185="X", 'Round Bonuses'!$C$3, TRUE, 0)</f>
        <v>0.6</v>
      </c>
      <c r="BT185" s="1">
        <f>IF(not(counta(D185:J185)), IFS(AI185="W", 'Round Bonuses'!$F$14, AI185="X", 'Round Bonuses'!$F$13, AH185="X", 'Round Bonuses'!$F$12, AG185="X", 'Round Bonuses'!$F$11, AF185="X", 'Round Bonuses'!$F$10, AE185="X", 'Round Bonuses'!$F$9, AD185="X", 'Round Bonuses'!$F$8, AC185="X", 'Round Bonuses'!$F$7, AB185="X", 'Round Bonuses'!$F$6, TRUE, 0), IF(AA185="X",'Round Bonuses'!$E$7, 0) +IF(AB185="X", 'Round Bonuses'!$E$6, 0)+if(AC185="X",'Round Bonuses'!$E$7, 0)+IF(AD185="X", 'Round Bonuses'!$E$8, 0)+IFS(AI185="W", 'Round Bonuses'!$G$14, AI185="X", 'Round Bonuses'!$G$13, AH185="X", 'Round Bonuses'!$G$12, AG185="X", 'Round Bonuses'!$G$11, AF185="X", 'Round Bonuses'!$G$10, AE185="X", 'Round Bonuses'!$G$9, TRUE, 0))</f>
        <v>0</v>
      </c>
      <c r="BU185" s="1">
        <f>IF(AND(not(counta(D185:I185)),not(counta(AB185:AD185))), IFS(BC185="W", 'Round Bonuses'!$J$14, BC185="X", 'Round Bonuses'!$J$13, BB185="X", 'Round Bonuses'!$J$12, BA185="X", 'Round Bonuses'!$J$11, AZ185="X", 'Round Bonuses'!$J$10, AY185="X", 'Round Bonuses'!$J$9, AX185="X", 'Round Bonuses'!$J$8, AW185="X", 'Round Bonuses'!$J$7, AV185="X", 'Round Bonuses'!$J$6, AU185="X", 'Round Bonuses'!$J$5, AT185="X", 'Round Bonuses'!$J$4, TRUE, 0), SWITCH(AS185, "P", 'Round Bonuses'!$I$4,"B", 'Round Bonuses'!$I$5, 0) +IF(AU185="X", 'Round Bonuses'!$I$5, 0)+IF(AV185="X", 'Round Bonuses'!$I$6, 0)+IF(AW185="X", 'Round Bonuses'!$I$7, 0)+IF(AX185="X", 'Round Bonuses'!$I$8, 0)+IFS(BC185="W", 'Round Bonuses'!$K$14, BC185="X", 'Round Bonuses'!$K$13, BB185="X", 'Round Bonuses'!$K$12, BA185="X", 'Round Bonuses'!$K$11, AZ185="X", 'Round Bonuses'!$K$10, AY185="X", 'Round Bonuses'!$K$9, TRUE, 0))</f>
        <v>0.8</v>
      </c>
      <c r="BV185" s="54">
        <f t="shared" si="6"/>
        <v>1.4</v>
      </c>
      <c r="BW185" s="1">
        <f t="shared" si="7"/>
        <v>9.135</v>
      </c>
      <c r="BX185" s="57">
        <f t="shared" si="8"/>
        <v>2.9225</v>
      </c>
      <c r="BZ185" s="58" t="str">
        <f t="shared" si="9"/>
        <v>Shamrock Rovers</v>
      </c>
      <c r="CA185" s="1" t="str">
        <f t="shared" si="10"/>
        <v>Republic of Ireland</v>
      </c>
      <c r="CB185" s="1">
        <f t="shared" si="11"/>
        <v>2.9225</v>
      </c>
      <c r="CC185" s="1">
        <f t="shared" si="12"/>
        <v>6</v>
      </c>
      <c r="CD185" s="1" t="s">
        <v>144</v>
      </c>
      <c r="CE185" s="1" t="s">
        <v>40</v>
      </c>
      <c r="CF185" s="49">
        <v>1.46</v>
      </c>
      <c r="CG185" s="1">
        <v>2.0</v>
      </c>
      <c r="CH185" s="1">
        <f t="shared" si="16"/>
        <v>183</v>
      </c>
      <c r="CI185" s="1" t="str">
        <f t="shared" si="13"/>
        <v>Sumgayit</v>
      </c>
      <c r="CJ185" s="49">
        <f t="shared" ref="CJ185:CK185" si="198">CF185</f>
        <v>1.46</v>
      </c>
      <c r="CK185" s="1">
        <f t="shared" si="198"/>
        <v>2</v>
      </c>
      <c r="CO185" s="1" t="str">
        <f t="shared" si="15"/>
        <v>Azerbaijan</v>
      </c>
    </row>
    <row r="186">
      <c r="A186" s="1" t="str">
        <f>'Strength Coefficients'!AJ185</f>
        <v>Sheriff Tiraspol</v>
      </c>
      <c r="B186" s="1">
        <f>'Strength Coefficients'!AK185</f>
        <v>0.59</v>
      </c>
      <c r="C186" s="1" t="str">
        <f>'Strength Coefficients'!AL185</f>
        <v>Moldova</v>
      </c>
      <c r="D186" s="1"/>
      <c r="E186" s="1"/>
      <c r="F186" s="1" t="str">
        <f>IFERROR(__xludf.DUMMYFUNCTION("""COMPUTED_VALUE"""),"X")</f>
        <v>X</v>
      </c>
      <c r="G186" s="1" t="str">
        <f>IFERROR(__xludf.DUMMYFUNCTION("""COMPUTED_VALUE"""),"X")</f>
        <v>X</v>
      </c>
      <c r="H186" s="1" t="str">
        <f>IFERROR(__xludf.DUMMYFUNCTION("""COMPUTED_VALUE"""),"X")</f>
        <v>X</v>
      </c>
      <c r="I186" s="1" t="str">
        <f>IFERROR(__xludf.DUMMYFUNCTION("""COMPUTED_VALUE"""),"X")</f>
        <v>X</v>
      </c>
      <c r="J186" s="1" t="str">
        <f>IFERROR(__xludf.DUMMYFUNCTION("""COMPUTED_VALUE"""),"X")</f>
        <v>X</v>
      </c>
      <c r="K186" s="1"/>
      <c r="L186" s="1"/>
      <c r="M186" s="1"/>
      <c r="N186" s="1"/>
      <c r="O186" s="52">
        <f>IFERROR(__xludf.DUMMYFUNCTION("""COMPUTED_VALUE"""),0.0)</f>
        <v>0</v>
      </c>
      <c r="P186" s="1">
        <f>IFERROR(__xludf.DUMMYFUNCTION("""COMPUTED_VALUE"""),0.0)</f>
        <v>0</v>
      </c>
      <c r="Q186" s="1">
        <f>IFERROR(__xludf.DUMMYFUNCTION("""COMPUTED_VALUE"""),5.3475)</f>
        <v>5.3475</v>
      </c>
      <c r="R186" s="1">
        <f>IFERROR(__xludf.DUMMYFUNCTION("""COMPUTED_VALUE"""),5.36)</f>
        <v>5.36</v>
      </c>
      <c r="S186" s="1">
        <f>IFERROR(__xludf.DUMMYFUNCTION("""COMPUTED_VALUE"""),4.96125)</f>
        <v>4.96125</v>
      </c>
      <c r="T186" s="1">
        <f>IFERROR(__xludf.DUMMYFUNCTION("""COMPUTED_VALUE"""),5.1)</f>
        <v>5.1</v>
      </c>
      <c r="U186" s="1">
        <f>IFERROR(__xludf.DUMMYFUNCTION("""COMPUTED_VALUE"""),11.692500000000003)</f>
        <v>11.6925</v>
      </c>
      <c r="V186" s="1">
        <f>IFERROR(__xludf.DUMMYFUNCTION("""COMPUTED_VALUE"""),0.0)</f>
        <v>0</v>
      </c>
      <c r="W186" s="1">
        <f>IFERROR(__xludf.DUMMYFUNCTION("""COMPUTED_VALUE"""),0.0)</f>
        <v>0</v>
      </c>
      <c r="X186" s="1">
        <f>IFERROR(__xludf.DUMMYFUNCTION("""COMPUTED_VALUE"""),0.0)</f>
        <v>0</v>
      </c>
      <c r="Y186" s="1">
        <f>IFERROR(__xludf.DUMMYFUNCTION("""COMPUTED_VALUE"""),0.0)</f>
        <v>0</v>
      </c>
      <c r="AA186" s="50"/>
      <c r="AB186" s="1"/>
      <c r="AC186" s="1"/>
      <c r="AD186" s="1"/>
      <c r="AE186" s="1" t="str">
        <f>IFERROR(__xludf.DUMMYFUNCTION("""COMPUTED_VALUE"""),"X")</f>
        <v>X</v>
      </c>
      <c r="AF186" s="1"/>
      <c r="AG186" s="1"/>
      <c r="AH186" s="1"/>
      <c r="AI186" s="54"/>
      <c r="AJ186" s="1">
        <f>IFERROR(__xludf.DUMMYFUNCTION("""COMPUTED_VALUE"""),0.0)</f>
        <v>0</v>
      </c>
      <c r="AK186" s="1">
        <f>IFERROR(__xludf.DUMMYFUNCTION("""COMPUTED_VALUE"""),0.0)</f>
        <v>0</v>
      </c>
      <c r="AL186" s="1">
        <f>IFERROR(__xludf.DUMMYFUNCTION("""COMPUTED_VALUE"""),0.0)</f>
        <v>0</v>
      </c>
      <c r="AM186" s="1">
        <f>IFERROR(__xludf.DUMMYFUNCTION("""COMPUTED_VALUE"""),4.475)</f>
        <v>4.475</v>
      </c>
      <c r="AN186" s="1">
        <f>IFERROR(__xludf.DUMMYFUNCTION("""COMPUTED_VALUE"""),0.0)</f>
        <v>0</v>
      </c>
      <c r="AO186" s="1">
        <f>IFERROR(__xludf.DUMMYFUNCTION("""COMPUTED_VALUE"""),0.0)</f>
        <v>0</v>
      </c>
      <c r="AP186" s="1">
        <f>IFERROR(__xludf.DUMMYFUNCTION("""COMPUTED_VALUE"""),0.0)</f>
        <v>0</v>
      </c>
      <c r="AQ186" s="1">
        <f>IFERROR(__xludf.DUMMYFUNCTION("""COMPUTED_VALUE"""),0.0)</f>
        <v>0</v>
      </c>
      <c r="AT186" s="1"/>
      <c r="AU186" s="1"/>
      <c r="AV186" s="1"/>
      <c r="AW186" s="1"/>
      <c r="AX186" s="1"/>
      <c r="AY186" s="1"/>
      <c r="AZ186" s="1"/>
      <c r="BA186" s="1"/>
      <c r="BB186" s="1"/>
      <c r="BC186" s="54"/>
      <c r="BD186" s="1">
        <f>IFERROR(__xludf.DUMMYFUNCTION("""COMPUTED_VALUE"""),0.0)</f>
        <v>0</v>
      </c>
      <c r="BE186" s="1">
        <f>IFERROR(__xludf.DUMMYFUNCTION("""COMPUTED_VALUE"""),0.0)</f>
        <v>0</v>
      </c>
      <c r="BF186" s="1">
        <f>IFERROR(__xludf.DUMMYFUNCTION("""COMPUTED_VALUE"""),0.0)</f>
        <v>0</v>
      </c>
      <c r="BG186" s="1">
        <f>IFERROR(__xludf.DUMMYFUNCTION("""COMPUTED_VALUE"""),0.0)</f>
        <v>0</v>
      </c>
      <c r="BH186" s="1">
        <f>IFERROR(__xludf.DUMMYFUNCTION("""COMPUTED_VALUE"""),0.0)</f>
        <v>0</v>
      </c>
      <c r="BI186" s="1">
        <f>IFERROR(__xludf.DUMMYFUNCTION("""COMPUTED_VALUE"""),0.0)</f>
        <v>0</v>
      </c>
      <c r="BJ186" s="1">
        <f>IFERROR(__xludf.DUMMYFUNCTION("""COMPUTED_VALUE"""),0.0)</f>
        <v>0</v>
      </c>
      <c r="BK186" s="1">
        <f>IFERROR(__xludf.DUMMYFUNCTION("""COMPUTED_VALUE"""),0.0)</f>
        <v>0</v>
      </c>
      <c r="BL186" s="1">
        <f>IFERROR(__xludf.DUMMYFUNCTION("""COMPUTED_VALUE"""),0.0)</f>
        <v>0</v>
      </c>
      <c r="BM186" s="1">
        <f>IFERROR(__xludf.DUMMYFUNCTION("""COMPUTED_VALUE"""),0.0)</f>
        <v>0</v>
      </c>
      <c r="BO186" s="52">
        <f t="shared" si="2"/>
        <v>14</v>
      </c>
      <c r="BP186" s="1">
        <f t="shared" si="175"/>
        <v>2</v>
      </c>
      <c r="BQ186" s="1">
        <f t="shared" si="4"/>
        <v>0</v>
      </c>
      <c r="BR186" s="54">
        <f t="shared" si="5"/>
        <v>16</v>
      </c>
      <c r="BS186" s="1">
        <f>IFS(N186="W", 'Round Bonuses'!$C$13, N186="X", 'Round Bonuses'!$C$12, M186="X", 'Round Bonuses'!$C$11, L186="X", 'Round Bonuses'!$C$10, K186="X", 'Round Bonuses'!$C$9, J186="X", 'Round Bonuses'!$C$8, I186="X", 'Round Bonuses'!$C$7, H186="X", 'Round Bonuses'!$C$6, G186="X", 'Round Bonuses'!$C$5, F186="X", 'Round Bonuses'!$C$4, E186="X", 'Round Bonuses'!$C$3, D186="X", 'Round Bonuses'!$C$3, TRUE, 0)</f>
        <v>6.6</v>
      </c>
      <c r="BT186" s="1">
        <f>IF(not(counta(D186:J186)), IFS(AI186="W", 'Round Bonuses'!$F$14, AI186="X", 'Round Bonuses'!$F$13, AH186="X", 'Round Bonuses'!$F$12, AG186="X", 'Round Bonuses'!$F$11, AF186="X", 'Round Bonuses'!$F$10, AE186="X", 'Round Bonuses'!$F$9, AD186="X", 'Round Bonuses'!$F$8, AC186="X", 'Round Bonuses'!$F$7, AB186="X", 'Round Bonuses'!$F$6, TRUE, 0), IF(AA186="X",'Round Bonuses'!$E$7, 0) +IF(AB186="X", 'Round Bonuses'!$E$6, 0)+if(AC186="X",'Round Bonuses'!$E$7, 0)+IF(AD186="X", 'Round Bonuses'!$E$8, 0)+IFS(AI186="W", 'Round Bonuses'!$G$14, AI186="X", 'Round Bonuses'!$G$13, AH186="X", 'Round Bonuses'!$G$12, AG186="X", 'Round Bonuses'!$G$11, AF186="X", 'Round Bonuses'!$G$10, AE186="X", 'Round Bonuses'!$G$9, TRUE, 0))</f>
        <v>1.5</v>
      </c>
      <c r="BU186" s="1">
        <f>IF(AND(not(counta(D186:I186)),not(counta(AB186:AD186))), IFS(BC186="W", 'Round Bonuses'!$J$14, BC186="X", 'Round Bonuses'!$J$13, BB186="X", 'Round Bonuses'!$J$12, BA186="X", 'Round Bonuses'!$J$11, AZ186="X", 'Round Bonuses'!$J$10, AY186="X", 'Round Bonuses'!$J$9, AX186="X", 'Round Bonuses'!$J$8, AW186="X", 'Round Bonuses'!$J$7, AV186="X", 'Round Bonuses'!$J$6, AU186="X", 'Round Bonuses'!$J$5, AT186="X", 'Round Bonuses'!$J$4, TRUE, 0), SWITCH(AS186, "P", 'Round Bonuses'!$I$4,"B", 'Round Bonuses'!$I$5, 0) +IF(AU186="X", 'Round Bonuses'!$I$5, 0)+IF(AV186="X", 'Round Bonuses'!$I$6, 0)+IF(AW186="X", 'Round Bonuses'!$I$7, 0)+IF(AX186="X", 'Round Bonuses'!$I$8, 0)+IFS(BC186="W", 'Round Bonuses'!$K$14, BC186="X", 'Round Bonuses'!$K$13, BB186="X", 'Round Bonuses'!$K$12, BA186="X", 'Round Bonuses'!$K$11, AZ186="X", 'Round Bonuses'!$K$10, AY186="X", 'Round Bonuses'!$K$9, TRUE, 0))</f>
        <v>0</v>
      </c>
      <c r="BV186" s="54">
        <f t="shared" si="6"/>
        <v>8.1</v>
      </c>
      <c r="BW186" s="1">
        <f t="shared" si="7"/>
        <v>36.93625</v>
      </c>
      <c r="BX186" s="57">
        <f t="shared" si="8"/>
        <v>10.40851563</v>
      </c>
      <c r="BZ186" s="58" t="str">
        <f t="shared" si="9"/>
        <v>Sheriff Tiraspol</v>
      </c>
      <c r="CA186" s="1" t="str">
        <f t="shared" si="10"/>
        <v>Moldova</v>
      </c>
      <c r="CB186" s="1">
        <f t="shared" si="11"/>
        <v>10.40851563</v>
      </c>
      <c r="CC186" s="1">
        <f t="shared" si="12"/>
        <v>16</v>
      </c>
      <c r="CD186" s="1" t="s">
        <v>26</v>
      </c>
      <c r="CE186" s="1" t="s">
        <v>0</v>
      </c>
      <c r="CF186" s="49">
        <v>1.4509374999999998</v>
      </c>
      <c r="CG186" s="1">
        <v>4.0</v>
      </c>
      <c r="CH186" s="1">
        <f t="shared" si="16"/>
        <v>184</v>
      </c>
      <c r="CI186" s="1" t="str">
        <f t="shared" si="13"/>
        <v>Vllaznia</v>
      </c>
      <c r="CJ186" s="49">
        <f t="shared" ref="CJ186:CK186" si="199">CF186</f>
        <v>1.4509375</v>
      </c>
      <c r="CK186" s="1">
        <f t="shared" si="199"/>
        <v>4</v>
      </c>
      <c r="CO186" s="1" t="str">
        <f t="shared" si="15"/>
        <v>Albania</v>
      </c>
    </row>
    <row r="187">
      <c r="A187" s="1" t="str">
        <f>'Strength Coefficients'!AJ186</f>
        <v>Shkëndija</v>
      </c>
      <c r="B187" s="1">
        <f>'Strength Coefficients'!AK186</f>
        <v>0.61</v>
      </c>
      <c r="C187" s="1" t="str">
        <f>'Strength Coefficients'!AL186</f>
        <v>North Macedonia</v>
      </c>
      <c r="D187" s="1"/>
      <c r="E187" s="1"/>
      <c r="F187" s="1" t="str">
        <f>IFERROR(__xludf.DUMMYFUNCTION("""COMPUTED_VALUE"""),"X")</f>
        <v>X</v>
      </c>
      <c r="G187" s="1"/>
      <c r="H187" s="1"/>
      <c r="I187" s="1"/>
      <c r="J187" s="1"/>
      <c r="K187" s="1"/>
      <c r="L187" s="1"/>
      <c r="M187" s="1"/>
      <c r="N187" s="1"/>
      <c r="O187" s="52">
        <f>IFERROR(__xludf.DUMMYFUNCTION("""COMPUTED_VALUE"""),0.0)</f>
        <v>0</v>
      </c>
      <c r="P187" s="1">
        <f>IFERROR(__xludf.DUMMYFUNCTION("""COMPUTED_VALUE"""),0.0)</f>
        <v>0</v>
      </c>
      <c r="Q187" s="1">
        <f>IFERROR(__xludf.DUMMYFUNCTION("""COMPUTED_VALUE"""),0.6099999999999999)</f>
        <v>0.61</v>
      </c>
      <c r="R187" s="1">
        <f>IFERROR(__xludf.DUMMYFUNCTION("""COMPUTED_VALUE"""),0.0)</f>
        <v>0</v>
      </c>
      <c r="S187" s="1">
        <f>IFERROR(__xludf.DUMMYFUNCTION("""COMPUTED_VALUE"""),0.0)</f>
        <v>0</v>
      </c>
      <c r="T187" s="1">
        <f>IFERROR(__xludf.DUMMYFUNCTION("""COMPUTED_VALUE"""),0.0)</f>
        <v>0</v>
      </c>
      <c r="U187" s="1">
        <f>IFERROR(__xludf.DUMMYFUNCTION("""COMPUTED_VALUE"""),0.0)</f>
        <v>0</v>
      </c>
      <c r="V187" s="1">
        <f>IFERROR(__xludf.DUMMYFUNCTION("""COMPUTED_VALUE"""),0.0)</f>
        <v>0</v>
      </c>
      <c r="W187" s="1">
        <f>IFERROR(__xludf.DUMMYFUNCTION("""COMPUTED_VALUE"""),0.0)</f>
        <v>0</v>
      </c>
      <c r="X187" s="1">
        <f>IFERROR(__xludf.DUMMYFUNCTION("""COMPUTED_VALUE"""),0.0)</f>
        <v>0</v>
      </c>
      <c r="Y187" s="1">
        <f>IFERROR(__xludf.DUMMYFUNCTION("""COMPUTED_VALUE"""),0.0)</f>
        <v>0</v>
      </c>
      <c r="AA187" s="50"/>
      <c r="AB187" s="1"/>
      <c r="AC187" s="1"/>
      <c r="AD187" s="1"/>
      <c r="AE187" s="1"/>
      <c r="AF187" s="1"/>
      <c r="AG187" s="1"/>
      <c r="AH187" s="1"/>
      <c r="AI187" s="54"/>
      <c r="AJ187" s="1">
        <f>IFERROR(__xludf.DUMMYFUNCTION("""COMPUTED_VALUE"""),0.0)</f>
        <v>0</v>
      </c>
      <c r="AK187" s="1">
        <f>IFERROR(__xludf.DUMMYFUNCTION("""COMPUTED_VALUE"""),0.0)</f>
        <v>0</v>
      </c>
      <c r="AL187" s="1">
        <f>IFERROR(__xludf.DUMMYFUNCTION("""COMPUTED_VALUE"""),0.0)</f>
        <v>0</v>
      </c>
      <c r="AM187" s="1">
        <f>IFERROR(__xludf.DUMMYFUNCTION("""COMPUTED_VALUE"""),0.0)</f>
        <v>0</v>
      </c>
      <c r="AN187" s="1">
        <f>IFERROR(__xludf.DUMMYFUNCTION("""COMPUTED_VALUE"""),0.0)</f>
        <v>0</v>
      </c>
      <c r="AO187" s="1">
        <f>IFERROR(__xludf.DUMMYFUNCTION("""COMPUTED_VALUE"""),0.0)</f>
        <v>0</v>
      </c>
      <c r="AP187" s="1">
        <f>IFERROR(__xludf.DUMMYFUNCTION("""COMPUTED_VALUE"""),0.0)</f>
        <v>0</v>
      </c>
      <c r="AQ187" s="1">
        <f>IFERROR(__xludf.DUMMYFUNCTION("""COMPUTED_VALUE"""),0.0)</f>
        <v>0</v>
      </c>
      <c r="AT187" s="1"/>
      <c r="AU187" s="1" t="str">
        <f>IFERROR(__xludf.DUMMYFUNCTION("""COMPUTED_VALUE"""),"X")</f>
        <v>X</v>
      </c>
      <c r="AV187" s="1"/>
      <c r="AW187" s="1"/>
      <c r="AX187" s="1"/>
      <c r="AY187" s="1"/>
      <c r="AZ187" s="1"/>
      <c r="BA187" s="1"/>
      <c r="BB187" s="1"/>
      <c r="BC187" s="54"/>
      <c r="BD187" s="1">
        <f>IFERROR(__xludf.DUMMYFUNCTION("""COMPUTED_VALUE"""),0.0)</f>
        <v>0</v>
      </c>
      <c r="BE187" s="1">
        <f>IFERROR(__xludf.DUMMYFUNCTION("""COMPUTED_VALUE"""),0.885)</f>
        <v>0.885</v>
      </c>
      <c r="BF187" s="1">
        <f>IFERROR(__xludf.DUMMYFUNCTION("""COMPUTED_VALUE"""),0.0)</f>
        <v>0</v>
      </c>
      <c r="BG187" s="1">
        <f>IFERROR(__xludf.DUMMYFUNCTION("""COMPUTED_VALUE"""),0.0)</f>
        <v>0</v>
      </c>
      <c r="BH187" s="1">
        <f>IFERROR(__xludf.DUMMYFUNCTION("""COMPUTED_VALUE"""),0.0)</f>
        <v>0</v>
      </c>
      <c r="BI187" s="1">
        <f>IFERROR(__xludf.DUMMYFUNCTION("""COMPUTED_VALUE"""),0.0)</f>
        <v>0</v>
      </c>
      <c r="BJ187" s="1">
        <f>IFERROR(__xludf.DUMMYFUNCTION("""COMPUTED_VALUE"""),0.0)</f>
        <v>0</v>
      </c>
      <c r="BK187" s="1">
        <f>IFERROR(__xludf.DUMMYFUNCTION("""COMPUTED_VALUE"""),0.0)</f>
        <v>0</v>
      </c>
      <c r="BL187" s="1">
        <f>IFERROR(__xludf.DUMMYFUNCTION("""COMPUTED_VALUE"""),0.0)</f>
        <v>0</v>
      </c>
      <c r="BM187" s="1">
        <f>IFERROR(__xludf.DUMMYFUNCTION("""COMPUTED_VALUE"""),0.0)</f>
        <v>0</v>
      </c>
      <c r="BO187" s="52">
        <f t="shared" si="2"/>
        <v>2</v>
      </c>
      <c r="BP187" s="1">
        <f t="shared" si="175"/>
        <v>0</v>
      </c>
      <c r="BQ187" s="1">
        <f t="shared" si="4"/>
        <v>2</v>
      </c>
      <c r="BR187" s="54">
        <f t="shared" si="5"/>
        <v>4</v>
      </c>
      <c r="BS187" s="1">
        <f>IFS(N187="W", 'Round Bonuses'!$C$13, N187="X", 'Round Bonuses'!$C$12, M187="X", 'Round Bonuses'!$C$11, L187="X", 'Round Bonuses'!$C$10, K187="X", 'Round Bonuses'!$C$9, J187="X", 'Round Bonuses'!$C$8, I187="X", 'Round Bonuses'!$C$7, H187="X", 'Round Bonuses'!$C$6, G187="X", 'Round Bonuses'!$C$5, F187="X", 'Round Bonuses'!$C$4, E187="X", 'Round Bonuses'!$C$3, D187="X", 'Round Bonuses'!$C$3, TRUE, 0)</f>
        <v>0.6</v>
      </c>
      <c r="BT187" s="1">
        <f>IF(not(counta(D187:J187)), IFS(AI187="W", 'Round Bonuses'!$F$14, AI187="X", 'Round Bonuses'!$F$13, AH187="X", 'Round Bonuses'!$F$12, AG187="X", 'Round Bonuses'!$F$11, AF187="X", 'Round Bonuses'!$F$10, AE187="X", 'Round Bonuses'!$F$9, AD187="X", 'Round Bonuses'!$F$8, AC187="X", 'Round Bonuses'!$F$7, AB187="X", 'Round Bonuses'!$F$6, TRUE, 0), IF(AA187="X",'Round Bonuses'!$E$7, 0) +IF(AB187="X", 'Round Bonuses'!$E$6, 0)+if(AC187="X",'Round Bonuses'!$E$7, 0)+IF(AD187="X", 'Round Bonuses'!$E$8, 0)+IFS(AI187="W", 'Round Bonuses'!$G$14, AI187="X", 'Round Bonuses'!$G$13, AH187="X", 'Round Bonuses'!$G$12, AG187="X", 'Round Bonuses'!$G$11, AF187="X", 'Round Bonuses'!$G$10, AE187="X", 'Round Bonuses'!$G$9, TRUE, 0))</f>
        <v>0</v>
      </c>
      <c r="BU187" s="1">
        <f>IF(AND(not(counta(D187:I187)),not(counta(AB187:AD187))), IFS(BC187="W", 'Round Bonuses'!$J$14, BC187="X", 'Round Bonuses'!$J$13, BB187="X", 'Round Bonuses'!$J$12, BA187="X", 'Round Bonuses'!$J$11, AZ187="X", 'Round Bonuses'!$J$10, AY187="X", 'Round Bonuses'!$J$9, AX187="X", 'Round Bonuses'!$J$8, AW187="X", 'Round Bonuses'!$J$7, AV187="X", 'Round Bonuses'!$J$6, AU187="X", 'Round Bonuses'!$J$5, AT187="X", 'Round Bonuses'!$J$4, TRUE, 0), SWITCH(AS187, "P", 'Round Bonuses'!$I$4,"B", 'Round Bonuses'!$I$5, 0) +IF(AU187="X", 'Round Bonuses'!$I$5, 0)+IF(AV187="X", 'Round Bonuses'!$I$6, 0)+IF(AW187="X", 'Round Bonuses'!$I$7, 0)+IF(AX187="X", 'Round Bonuses'!$I$8, 0)+IFS(BC187="W", 'Round Bonuses'!$K$14, BC187="X", 'Round Bonuses'!$K$13, BB187="X", 'Round Bonuses'!$K$12, BA187="X", 'Round Bonuses'!$K$11, AZ187="X", 'Round Bonuses'!$K$10, AY187="X", 'Round Bonuses'!$K$9, TRUE, 0))</f>
        <v>0.2</v>
      </c>
      <c r="BV187" s="54">
        <f t="shared" si="6"/>
        <v>0.8</v>
      </c>
      <c r="BW187" s="1">
        <f t="shared" si="7"/>
        <v>1.495</v>
      </c>
      <c r="BX187" s="57">
        <f t="shared" si="8"/>
        <v>1.17375</v>
      </c>
      <c r="BZ187" s="58" t="str">
        <f t="shared" si="9"/>
        <v>Shkëndija</v>
      </c>
      <c r="CA187" s="1" t="str">
        <f t="shared" si="10"/>
        <v>North Macedonia</v>
      </c>
      <c r="CB187" s="1">
        <f t="shared" si="11"/>
        <v>1.17375</v>
      </c>
      <c r="CC187" s="1">
        <f t="shared" si="12"/>
        <v>4</v>
      </c>
      <c r="CD187" s="1" t="s">
        <v>101</v>
      </c>
      <c r="CE187" s="1" t="s">
        <v>102</v>
      </c>
      <c r="CF187" s="49">
        <v>1.4325</v>
      </c>
      <c r="CG187" s="1">
        <v>2.0</v>
      </c>
      <c r="CH187" s="1">
        <f t="shared" si="16"/>
        <v>185</v>
      </c>
      <c r="CI187" s="1" t="str">
        <f t="shared" si="13"/>
        <v>Ashdod</v>
      </c>
      <c r="CJ187" s="49">
        <f t="shared" ref="CJ187:CK187" si="200">CF187</f>
        <v>1.4325</v>
      </c>
      <c r="CK187" s="1">
        <f t="shared" si="200"/>
        <v>2</v>
      </c>
      <c r="CO187" s="1" t="str">
        <f t="shared" si="15"/>
        <v>Israel</v>
      </c>
    </row>
    <row r="188">
      <c r="A188" s="1" t="str">
        <f>'Strength Coefficients'!AJ187</f>
        <v>Shkupi</v>
      </c>
      <c r="B188" s="1">
        <f>'Strength Coefficients'!AK187</f>
        <v>0.6</v>
      </c>
      <c r="C188" s="1" t="str">
        <f>'Strength Coefficients'!AL187</f>
        <v>North Macedonia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52">
        <f>IFERROR(__xludf.DUMMYFUNCTION("""COMPUTED_VALUE"""),0.0)</f>
        <v>0</v>
      </c>
      <c r="P188" s="1">
        <f>IFERROR(__xludf.DUMMYFUNCTION("""COMPUTED_VALUE"""),0.0)</f>
        <v>0</v>
      </c>
      <c r="Q188" s="1">
        <f>IFERROR(__xludf.DUMMYFUNCTION("""COMPUTED_VALUE"""),0.0)</f>
        <v>0</v>
      </c>
      <c r="R188" s="1">
        <f>IFERROR(__xludf.DUMMYFUNCTION("""COMPUTED_VALUE"""),0.0)</f>
        <v>0</v>
      </c>
      <c r="S188" s="1">
        <f>IFERROR(__xludf.DUMMYFUNCTION("""COMPUTED_VALUE"""),0.0)</f>
        <v>0</v>
      </c>
      <c r="T188" s="1">
        <f>IFERROR(__xludf.DUMMYFUNCTION("""COMPUTED_VALUE"""),0.0)</f>
        <v>0</v>
      </c>
      <c r="U188" s="1">
        <f>IFERROR(__xludf.DUMMYFUNCTION("""COMPUTED_VALUE"""),0.0)</f>
        <v>0</v>
      </c>
      <c r="V188" s="1">
        <f>IFERROR(__xludf.DUMMYFUNCTION("""COMPUTED_VALUE"""),0.0)</f>
        <v>0</v>
      </c>
      <c r="W188" s="1">
        <f>IFERROR(__xludf.DUMMYFUNCTION("""COMPUTED_VALUE"""),0.0)</f>
        <v>0</v>
      </c>
      <c r="X188" s="1">
        <f>IFERROR(__xludf.DUMMYFUNCTION("""COMPUTED_VALUE"""),0.0)</f>
        <v>0</v>
      </c>
      <c r="Y188" s="1">
        <f>IFERROR(__xludf.DUMMYFUNCTION("""COMPUTED_VALUE"""),0.0)</f>
        <v>0</v>
      </c>
      <c r="AA188" s="50"/>
      <c r="AB188" s="1"/>
      <c r="AC188" s="1"/>
      <c r="AD188" s="1"/>
      <c r="AE188" s="1"/>
      <c r="AF188" s="1"/>
      <c r="AG188" s="1"/>
      <c r="AH188" s="1"/>
      <c r="AI188" s="54"/>
      <c r="AJ188" s="1">
        <f>IFERROR(__xludf.DUMMYFUNCTION("""COMPUTED_VALUE"""),0.0)</f>
        <v>0</v>
      </c>
      <c r="AK188" s="1">
        <f>IFERROR(__xludf.DUMMYFUNCTION("""COMPUTED_VALUE"""),0.0)</f>
        <v>0</v>
      </c>
      <c r="AL188" s="1">
        <f>IFERROR(__xludf.DUMMYFUNCTION("""COMPUTED_VALUE"""),0.0)</f>
        <v>0</v>
      </c>
      <c r="AM188" s="1">
        <f>IFERROR(__xludf.DUMMYFUNCTION("""COMPUTED_VALUE"""),0.0)</f>
        <v>0</v>
      </c>
      <c r="AN188" s="1">
        <f>IFERROR(__xludf.DUMMYFUNCTION("""COMPUTED_VALUE"""),0.0)</f>
        <v>0</v>
      </c>
      <c r="AO188" s="1">
        <f>IFERROR(__xludf.DUMMYFUNCTION("""COMPUTED_VALUE"""),0.0)</f>
        <v>0</v>
      </c>
      <c r="AP188" s="1">
        <f>IFERROR(__xludf.DUMMYFUNCTION("""COMPUTED_VALUE"""),0.0)</f>
        <v>0</v>
      </c>
      <c r="AQ188" s="1">
        <f>IFERROR(__xludf.DUMMYFUNCTION("""COMPUTED_VALUE"""),0.0)</f>
        <v>0</v>
      </c>
      <c r="AT188" s="1" t="str">
        <f>IFERROR(__xludf.DUMMYFUNCTION("""COMPUTED_VALUE"""),"X")</f>
        <v>X</v>
      </c>
      <c r="AU188" s="1" t="str">
        <f>IFERROR(__xludf.DUMMYFUNCTION("""COMPUTED_VALUE"""),"X")</f>
        <v>X</v>
      </c>
      <c r="AV188" s="1"/>
      <c r="AW188" s="1"/>
      <c r="AX188" s="1"/>
      <c r="AY188" s="1"/>
      <c r="AZ188" s="1"/>
      <c r="BA188" s="1"/>
      <c r="BB188" s="1"/>
      <c r="BC188" s="54"/>
      <c r="BD188" s="1">
        <f>IFERROR(__xludf.DUMMYFUNCTION("""COMPUTED_VALUE"""),2.9375)</f>
        <v>2.9375</v>
      </c>
      <c r="BE188" s="1">
        <f>IFERROR(__xludf.DUMMYFUNCTION("""COMPUTED_VALUE"""),1.1549999999999998)</f>
        <v>1.155</v>
      </c>
      <c r="BF188" s="1">
        <f>IFERROR(__xludf.DUMMYFUNCTION("""COMPUTED_VALUE"""),0.0)</f>
        <v>0</v>
      </c>
      <c r="BG188" s="1">
        <f>IFERROR(__xludf.DUMMYFUNCTION("""COMPUTED_VALUE"""),0.0)</f>
        <v>0</v>
      </c>
      <c r="BH188" s="1">
        <f>IFERROR(__xludf.DUMMYFUNCTION("""COMPUTED_VALUE"""),0.0)</f>
        <v>0</v>
      </c>
      <c r="BI188" s="1">
        <f>IFERROR(__xludf.DUMMYFUNCTION("""COMPUTED_VALUE"""),0.0)</f>
        <v>0</v>
      </c>
      <c r="BJ188" s="1">
        <f>IFERROR(__xludf.DUMMYFUNCTION("""COMPUTED_VALUE"""),0.0)</f>
        <v>0</v>
      </c>
      <c r="BK188" s="1">
        <f>IFERROR(__xludf.DUMMYFUNCTION("""COMPUTED_VALUE"""),0.0)</f>
        <v>0</v>
      </c>
      <c r="BL188" s="1">
        <f>IFERROR(__xludf.DUMMYFUNCTION("""COMPUTED_VALUE"""),0.0)</f>
        <v>0</v>
      </c>
      <c r="BM188" s="1">
        <f>IFERROR(__xludf.DUMMYFUNCTION("""COMPUTED_VALUE"""),0.0)</f>
        <v>0</v>
      </c>
      <c r="BO188" s="52">
        <f t="shared" si="2"/>
        <v>0</v>
      </c>
      <c r="BP188" s="1">
        <f t="shared" si="175"/>
        <v>0</v>
      </c>
      <c r="BQ188" s="1">
        <f t="shared" si="4"/>
        <v>4</v>
      </c>
      <c r="BR188" s="54">
        <f t="shared" si="5"/>
        <v>4</v>
      </c>
      <c r="BS188" s="1">
        <f>IFS(N188="W", 'Round Bonuses'!$C$13, N188="X", 'Round Bonuses'!$C$12, M188="X", 'Round Bonuses'!$C$11, L188="X", 'Round Bonuses'!$C$10, K188="X", 'Round Bonuses'!$C$9, J188="X", 'Round Bonuses'!$C$8, I188="X", 'Round Bonuses'!$C$7, H188="X", 'Round Bonuses'!$C$6, G188="X", 'Round Bonuses'!$C$5, F188="X", 'Round Bonuses'!$C$4, E188="X", 'Round Bonuses'!$C$3, D188="X", 'Round Bonuses'!$C$3, TRUE, 0)</f>
        <v>0</v>
      </c>
      <c r="BT188" s="1">
        <f>IF(not(counta(D188:J188)), IFS(AI188="W", 'Round Bonuses'!$F$14, AI188="X", 'Round Bonuses'!$F$13, AH188="X", 'Round Bonuses'!$F$12, AG188="X", 'Round Bonuses'!$F$11, AF188="X", 'Round Bonuses'!$F$10, AE188="X", 'Round Bonuses'!$F$9, AD188="X", 'Round Bonuses'!$F$8, AC188="X", 'Round Bonuses'!$F$7, AB188="X", 'Round Bonuses'!$F$6, TRUE, 0), IF(AA188="X",'Round Bonuses'!$E$7, 0) +IF(AB188="X", 'Round Bonuses'!$E$6, 0)+if(AC188="X",'Round Bonuses'!$E$7, 0)+IF(AD188="X", 'Round Bonuses'!$E$8, 0)+IFS(AI188="W", 'Round Bonuses'!$G$14, AI188="X", 'Round Bonuses'!$G$13, AH188="X", 'Round Bonuses'!$G$12, AG188="X", 'Round Bonuses'!$G$11, AF188="X", 'Round Bonuses'!$G$10, AE188="X", 'Round Bonuses'!$G$9, TRUE, 0))</f>
        <v>0</v>
      </c>
      <c r="BU188" s="1">
        <f>IF(AND(not(counta(D188:I188)),not(counta(AB188:AD188))), IFS(BC188="W", 'Round Bonuses'!$J$14, BC188="X", 'Round Bonuses'!$J$13, BB188="X", 'Round Bonuses'!$J$12, BA188="X", 'Round Bonuses'!$J$11, AZ188="X", 'Round Bonuses'!$J$10, AY188="X", 'Round Bonuses'!$J$9, AX188="X", 'Round Bonuses'!$J$8, AW188="X", 'Round Bonuses'!$J$7, AV188="X", 'Round Bonuses'!$J$6, AU188="X", 'Round Bonuses'!$J$5, AT188="X", 'Round Bonuses'!$J$4, TRUE, 0), SWITCH(AS188, "P", 'Round Bonuses'!$I$4,"B", 'Round Bonuses'!$I$5, 0) +IF(AU188="X", 'Round Bonuses'!$I$5, 0)+IF(AV188="X", 'Round Bonuses'!$I$6, 0)+IF(AW188="X", 'Round Bonuses'!$I$7, 0)+IF(AX188="X", 'Round Bonuses'!$I$8, 0)+IFS(BC188="W", 'Round Bonuses'!$K$14, BC188="X", 'Round Bonuses'!$K$13, BB188="X", 'Round Bonuses'!$K$12, BA188="X", 'Round Bonuses'!$K$11, AZ188="X", 'Round Bonuses'!$K$10, AY188="X", 'Round Bonuses'!$K$9, TRUE, 0))</f>
        <v>0.4</v>
      </c>
      <c r="BV188" s="54">
        <f t="shared" si="6"/>
        <v>0.4</v>
      </c>
      <c r="BW188" s="1">
        <f t="shared" si="7"/>
        <v>4.0925</v>
      </c>
      <c r="BX188" s="57">
        <f t="shared" si="8"/>
        <v>1.423125</v>
      </c>
      <c r="BZ188" s="58" t="str">
        <f t="shared" si="9"/>
        <v>Shkupi</v>
      </c>
      <c r="CA188" s="1" t="str">
        <f t="shared" si="10"/>
        <v>North Macedonia</v>
      </c>
      <c r="CB188" s="1">
        <f t="shared" si="11"/>
        <v>1.423125</v>
      </c>
      <c r="CC188" s="1">
        <f t="shared" si="12"/>
        <v>4</v>
      </c>
      <c r="CD188" s="1" t="s">
        <v>481</v>
      </c>
      <c r="CE188" s="1" t="s">
        <v>153</v>
      </c>
      <c r="CF188" s="49">
        <v>1.42875</v>
      </c>
      <c r="CG188" s="1">
        <v>4.0</v>
      </c>
      <c r="CH188" s="1">
        <f t="shared" si="16"/>
        <v>186</v>
      </c>
      <c r="CI188" s="1" t="str">
        <f t="shared" si="13"/>
        <v>Puskás Akadémia</v>
      </c>
      <c r="CJ188" s="49">
        <f t="shared" ref="CJ188:CK188" si="201">CF188</f>
        <v>1.42875</v>
      </c>
      <c r="CK188" s="1">
        <f t="shared" si="201"/>
        <v>4</v>
      </c>
      <c r="CO188" s="1" t="str">
        <f t="shared" si="15"/>
        <v>Hungary</v>
      </c>
    </row>
    <row r="189">
      <c r="A189" s="1" t="str">
        <f>'Strength Coefficients'!AJ188</f>
        <v>Sileks</v>
      </c>
      <c r="B189" s="1">
        <f>'Strength Coefficients'!AK188</f>
        <v>0.59</v>
      </c>
      <c r="C189" s="1" t="str">
        <f>'Strength Coefficients'!AL188</f>
        <v>North Macedonia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52">
        <f>IFERROR(__xludf.DUMMYFUNCTION("""COMPUTED_VALUE"""),0.0)</f>
        <v>0</v>
      </c>
      <c r="P189" s="1">
        <f>IFERROR(__xludf.DUMMYFUNCTION("""COMPUTED_VALUE"""),0.0)</f>
        <v>0</v>
      </c>
      <c r="Q189" s="1">
        <f>IFERROR(__xludf.DUMMYFUNCTION("""COMPUTED_VALUE"""),0.0)</f>
        <v>0</v>
      </c>
      <c r="R189" s="1">
        <f>IFERROR(__xludf.DUMMYFUNCTION("""COMPUTED_VALUE"""),0.0)</f>
        <v>0</v>
      </c>
      <c r="S189" s="1">
        <f>IFERROR(__xludf.DUMMYFUNCTION("""COMPUTED_VALUE"""),0.0)</f>
        <v>0</v>
      </c>
      <c r="T189" s="1">
        <f>IFERROR(__xludf.DUMMYFUNCTION("""COMPUTED_VALUE"""),0.0)</f>
        <v>0</v>
      </c>
      <c r="U189" s="1">
        <f>IFERROR(__xludf.DUMMYFUNCTION("""COMPUTED_VALUE"""),0.0)</f>
        <v>0</v>
      </c>
      <c r="V189" s="1">
        <f>IFERROR(__xludf.DUMMYFUNCTION("""COMPUTED_VALUE"""),0.0)</f>
        <v>0</v>
      </c>
      <c r="W189" s="1">
        <f>IFERROR(__xludf.DUMMYFUNCTION("""COMPUTED_VALUE"""),0.0)</f>
        <v>0</v>
      </c>
      <c r="X189" s="1">
        <f>IFERROR(__xludf.DUMMYFUNCTION("""COMPUTED_VALUE"""),0.0)</f>
        <v>0</v>
      </c>
      <c r="Y189" s="1">
        <f>IFERROR(__xludf.DUMMYFUNCTION("""COMPUTED_VALUE"""),0.0)</f>
        <v>0</v>
      </c>
      <c r="AA189" s="50"/>
      <c r="AB189" s="1"/>
      <c r="AC189" s="1"/>
      <c r="AD189" s="1"/>
      <c r="AE189" s="1"/>
      <c r="AF189" s="1"/>
      <c r="AG189" s="1"/>
      <c r="AH189" s="1"/>
      <c r="AI189" s="54"/>
      <c r="AJ189" s="1">
        <f>IFERROR(__xludf.DUMMYFUNCTION("""COMPUTED_VALUE"""),0.0)</f>
        <v>0</v>
      </c>
      <c r="AK189" s="1">
        <f>IFERROR(__xludf.DUMMYFUNCTION("""COMPUTED_VALUE"""),0.0)</f>
        <v>0</v>
      </c>
      <c r="AL189" s="1">
        <f>IFERROR(__xludf.DUMMYFUNCTION("""COMPUTED_VALUE"""),0.0)</f>
        <v>0</v>
      </c>
      <c r="AM189" s="1">
        <f>IFERROR(__xludf.DUMMYFUNCTION("""COMPUTED_VALUE"""),0.0)</f>
        <v>0</v>
      </c>
      <c r="AN189" s="1">
        <f>IFERROR(__xludf.DUMMYFUNCTION("""COMPUTED_VALUE"""),0.0)</f>
        <v>0</v>
      </c>
      <c r="AO189" s="1">
        <f>IFERROR(__xludf.DUMMYFUNCTION("""COMPUTED_VALUE"""),0.0)</f>
        <v>0</v>
      </c>
      <c r="AP189" s="1">
        <f>IFERROR(__xludf.DUMMYFUNCTION("""COMPUTED_VALUE"""),0.0)</f>
        <v>0</v>
      </c>
      <c r="AQ189" s="1">
        <f>IFERROR(__xludf.DUMMYFUNCTION("""COMPUTED_VALUE"""),0.0)</f>
        <v>0</v>
      </c>
      <c r="AT189" s="1" t="str">
        <f>IFERROR(__xludf.DUMMYFUNCTION("""COMPUTED_VALUE"""),"X")</f>
        <v>X</v>
      </c>
      <c r="AU189" s="1"/>
      <c r="AV189" s="1"/>
      <c r="AW189" s="1"/>
      <c r="AX189" s="1"/>
      <c r="AY189" s="1"/>
      <c r="AZ189" s="1"/>
      <c r="BA189" s="1"/>
      <c r="BB189" s="1"/>
      <c r="BC189" s="54"/>
      <c r="BD189" s="1">
        <f>IFERROR(__xludf.DUMMYFUNCTION("""COMPUTED_VALUE"""),1.6149999999999998)</f>
        <v>1.615</v>
      </c>
      <c r="BE189" s="1">
        <f>IFERROR(__xludf.DUMMYFUNCTION("""COMPUTED_VALUE"""),0.0)</f>
        <v>0</v>
      </c>
      <c r="BF189" s="1">
        <f>IFERROR(__xludf.DUMMYFUNCTION("""COMPUTED_VALUE"""),0.0)</f>
        <v>0</v>
      </c>
      <c r="BG189" s="1">
        <f>IFERROR(__xludf.DUMMYFUNCTION("""COMPUTED_VALUE"""),0.0)</f>
        <v>0</v>
      </c>
      <c r="BH189" s="1">
        <f>IFERROR(__xludf.DUMMYFUNCTION("""COMPUTED_VALUE"""),0.0)</f>
        <v>0</v>
      </c>
      <c r="BI189" s="1">
        <f>IFERROR(__xludf.DUMMYFUNCTION("""COMPUTED_VALUE"""),0.0)</f>
        <v>0</v>
      </c>
      <c r="BJ189" s="1">
        <f>IFERROR(__xludf.DUMMYFUNCTION("""COMPUTED_VALUE"""),0.0)</f>
        <v>0</v>
      </c>
      <c r="BK189" s="1">
        <f>IFERROR(__xludf.DUMMYFUNCTION("""COMPUTED_VALUE"""),0.0)</f>
        <v>0</v>
      </c>
      <c r="BL189" s="1">
        <f>IFERROR(__xludf.DUMMYFUNCTION("""COMPUTED_VALUE"""),0.0)</f>
        <v>0</v>
      </c>
      <c r="BM189" s="1">
        <f>IFERROR(__xludf.DUMMYFUNCTION("""COMPUTED_VALUE"""),0.0)</f>
        <v>0</v>
      </c>
      <c r="BO189" s="52">
        <f t="shared" si="2"/>
        <v>0</v>
      </c>
      <c r="BP189" s="1">
        <f t="shared" si="175"/>
        <v>0</v>
      </c>
      <c r="BQ189" s="1">
        <f t="shared" si="4"/>
        <v>2</v>
      </c>
      <c r="BR189" s="54">
        <f t="shared" si="5"/>
        <v>2</v>
      </c>
      <c r="BS189" s="1">
        <f>IFS(N189="W", 'Round Bonuses'!$C$13, N189="X", 'Round Bonuses'!$C$12, M189="X", 'Round Bonuses'!$C$11, L189="X", 'Round Bonuses'!$C$10, K189="X", 'Round Bonuses'!$C$9, J189="X", 'Round Bonuses'!$C$8, I189="X", 'Round Bonuses'!$C$7, H189="X", 'Round Bonuses'!$C$6, G189="X", 'Round Bonuses'!$C$5, F189="X", 'Round Bonuses'!$C$4, E189="X", 'Round Bonuses'!$C$3, D189="X", 'Round Bonuses'!$C$3, TRUE, 0)</f>
        <v>0</v>
      </c>
      <c r="BT189" s="1">
        <f>IF(not(counta(D189:J189)), IFS(AI189="W", 'Round Bonuses'!$F$14, AI189="X", 'Round Bonuses'!$F$13, AH189="X", 'Round Bonuses'!$F$12, AG189="X", 'Round Bonuses'!$F$11, AF189="X", 'Round Bonuses'!$F$10, AE189="X", 'Round Bonuses'!$F$9, AD189="X", 'Round Bonuses'!$F$8, AC189="X", 'Round Bonuses'!$F$7, AB189="X", 'Round Bonuses'!$F$6, TRUE, 0), IF(AA189="X",'Round Bonuses'!$E$7, 0) +IF(AB189="X", 'Round Bonuses'!$E$6, 0)+if(AC189="X",'Round Bonuses'!$E$7, 0)+IF(AD189="X", 'Round Bonuses'!$E$8, 0)+IFS(AI189="W", 'Round Bonuses'!$G$14, AI189="X", 'Round Bonuses'!$G$13, AH189="X", 'Round Bonuses'!$G$12, AG189="X", 'Round Bonuses'!$G$11, AF189="X", 'Round Bonuses'!$G$10, AE189="X", 'Round Bonuses'!$G$9, TRUE, 0))</f>
        <v>0</v>
      </c>
      <c r="BU189" s="1">
        <f>IF(AND(not(counta(D189:I189)),not(counta(AB189:AD189))), IFS(BC189="W", 'Round Bonuses'!$J$14, BC189="X", 'Round Bonuses'!$J$13, BB189="X", 'Round Bonuses'!$J$12, BA189="X", 'Round Bonuses'!$J$11, AZ189="X", 'Round Bonuses'!$J$10, AY189="X", 'Round Bonuses'!$J$9, AX189="X", 'Round Bonuses'!$J$8, AW189="X", 'Round Bonuses'!$J$7, AV189="X", 'Round Bonuses'!$J$6, AU189="X", 'Round Bonuses'!$J$5, AT189="X", 'Round Bonuses'!$J$4, TRUE, 0), SWITCH(AS189, "P", 'Round Bonuses'!$I$4,"B", 'Round Bonuses'!$I$5, 0) +IF(AU189="X", 'Round Bonuses'!$I$5, 0)+IF(AV189="X", 'Round Bonuses'!$I$6, 0)+IF(AW189="X", 'Round Bonuses'!$I$7, 0)+IF(AX189="X", 'Round Bonuses'!$I$8, 0)+IFS(BC189="W", 'Round Bonuses'!$K$14, BC189="X", 'Round Bonuses'!$K$13, BB189="X", 'Round Bonuses'!$K$12, BA189="X", 'Round Bonuses'!$K$11, AZ189="X", 'Round Bonuses'!$K$10, AY189="X", 'Round Bonuses'!$K$9, TRUE, 0))</f>
        <v>0.2</v>
      </c>
      <c r="BV189" s="54">
        <f t="shared" si="6"/>
        <v>0.2</v>
      </c>
      <c r="BW189" s="1">
        <f t="shared" si="7"/>
        <v>1.615</v>
      </c>
      <c r="BX189" s="57">
        <f t="shared" si="8"/>
        <v>1.0075</v>
      </c>
      <c r="BZ189" s="58" t="str">
        <f t="shared" si="9"/>
        <v>Sileks</v>
      </c>
      <c r="CA189" s="1" t="str">
        <f t="shared" si="10"/>
        <v>North Macedonia</v>
      </c>
      <c r="CB189" s="1">
        <f t="shared" si="11"/>
        <v>1.0075</v>
      </c>
      <c r="CC189" s="1">
        <f t="shared" si="12"/>
        <v>2</v>
      </c>
      <c r="CD189" s="1" t="s">
        <v>549</v>
      </c>
      <c r="CE189" s="1" t="s">
        <v>231</v>
      </c>
      <c r="CF189" s="49">
        <v>1.4231249999999998</v>
      </c>
      <c r="CG189" s="1">
        <v>4.0</v>
      </c>
      <c r="CH189" s="1">
        <f t="shared" si="16"/>
        <v>187</v>
      </c>
      <c r="CI189" s="1" t="str">
        <f t="shared" si="13"/>
        <v>Shkupi</v>
      </c>
      <c r="CJ189" s="49">
        <f t="shared" ref="CJ189:CK189" si="202">CF189</f>
        <v>1.423125</v>
      </c>
      <c r="CK189" s="1">
        <f t="shared" si="202"/>
        <v>4</v>
      </c>
      <c r="CO189" s="1" t="str">
        <f t="shared" si="15"/>
        <v>North Macedonia</v>
      </c>
    </row>
    <row r="190">
      <c r="A190" s="1" t="str">
        <f>'Strength Coefficients'!AJ189</f>
        <v>Široki Brijeg</v>
      </c>
      <c r="B190" s="1">
        <f>'Strength Coefficients'!AK189</f>
        <v>0.57</v>
      </c>
      <c r="C190" s="1" t="str">
        <f>'Strength Coefficients'!AL189</f>
        <v>Bosnia and Herzegovina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52">
        <f>IFERROR(__xludf.DUMMYFUNCTION("""COMPUTED_VALUE"""),0.0)</f>
        <v>0</v>
      </c>
      <c r="P190" s="1">
        <f>IFERROR(__xludf.DUMMYFUNCTION("""COMPUTED_VALUE"""),0.0)</f>
        <v>0</v>
      </c>
      <c r="Q190" s="1">
        <f>IFERROR(__xludf.DUMMYFUNCTION("""COMPUTED_VALUE"""),0.0)</f>
        <v>0</v>
      </c>
      <c r="R190" s="1">
        <f>IFERROR(__xludf.DUMMYFUNCTION("""COMPUTED_VALUE"""),0.0)</f>
        <v>0</v>
      </c>
      <c r="S190" s="1">
        <f>IFERROR(__xludf.DUMMYFUNCTION("""COMPUTED_VALUE"""),0.0)</f>
        <v>0</v>
      </c>
      <c r="T190" s="1">
        <f>IFERROR(__xludf.DUMMYFUNCTION("""COMPUTED_VALUE"""),0.0)</f>
        <v>0</v>
      </c>
      <c r="U190" s="1">
        <f>IFERROR(__xludf.DUMMYFUNCTION("""COMPUTED_VALUE"""),0.0)</f>
        <v>0</v>
      </c>
      <c r="V190" s="1">
        <f>IFERROR(__xludf.DUMMYFUNCTION("""COMPUTED_VALUE"""),0.0)</f>
        <v>0</v>
      </c>
      <c r="W190" s="1">
        <f>IFERROR(__xludf.DUMMYFUNCTION("""COMPUTED_VALUE"""),0.0)</f>
        <v>0</v>
      </c>
      <c r="X190" s="1">
        <f>IFERROR(__xludf.DUMMYFUNCTION("""COMPUTED_VALUE"""),0.0)</f>
        <v>0</v>
      </c>
      <c r="Y190" s="1">
        <f>IFERROR(__xludf.DUMMYFUNCTION("""COMPUTED_VALUE"""),0.0)</f>
        <v>0</v>
      </c>
      <c r="AA190" s="50"/>
      <c r="AB190" s="1"/>
      <c r="AC190" s="1"/>
      <c r="AD190" s="1"/>
      <c r="AE190" s="1"/>
      <c r="AF190" s="1"/>
      <c r="AG190" s="1"/>
      <c r="AH190" s="1"/>
      <c r="AI190" s="54"/>
      <c r="AJ190" s="1">
        <f>IFERROR(__xludf.DUMMYFUNCTION("""COMPUTED_VALUE"""),0.0)</f>
        <v>0</v>
      </c>
      <c r="AK190" s="1">
        <f>IFERROR(__xludf.DUMMYFUNCTION("""COMPUTED_VALUE"""),0.0)</f>
        <v>0</v>
      </c>
      <c r="AL190" s="1">
        <f>IFERROR(__xludf.DUMMYFUNCTION("""COMPUTED_VALUE"""),0.0)</f>
        <v>0</v>
      </c>
      <c r="AM190" s="1">
        <f>IFERROR(__xludf.DUMMYFUNCTION("""COMPUTED_VALUE"""),0.0)</f>
        <v>0</v>
      </c>
      <c r="AN190" s="1">
        <f>IFERROR(__xludf.DUMMYFUNCTION("""COMPUTED_VALUE"""),0.0)</f>
        <v>0</v>
      </c>
      <c r="AO190" s="1">
        <f>IFERROR(__xludf.DUMMYFUNCTION("""COMPUTED_VALUE"""),0.0)</f>
        <v>0</v>
      </c>
      <c r="AP190" s="1">
        <f>IFERROR(__xludf.DUMMYFUNCTION("""COMPUTED_VALUE"""),0.0)</f>
        <v>0</v>
      </c>
      <c r="AQ190" s="1">
        <f>IFERROR(__xludf.DUMMYFUNCTION("""COMPUTED_VALUE"""),0.0)</f>
        <v>0</v>
      </c>
      <c r="AT190" s="1" t="str">
        <f>IFERROR(__xludf.DUMMYFUNCTION("""COMPUTED_VALUE"""),"X")</f>
        <v>X</v>
      </c>
      <c r="AU190" s="1"/>
      <c r="AV190" s="1"/>
      <c r="AW190" s="1"/>
      <c r="AX190" s="1"/>
      <c r="AY190" s="1"/>
      <c r="AZ190" s="1"/>
      <c r="BA190" s="1"/>
      <c r="BB190" s="1"/>
      <c r="BC190" s="54"/>
      <c r="BD190" s="1">
        <f>IFERROR(__xludf.DUMMYFUNCTION("""COMPUTED_VALUE"""),2.775)</f>
        <v>2.775</v>
      </c>
      <c r="BE190" s="1">
        <f>IFERROR(__xludf.DUMMYFUNCTION("""COMPUTED_VALUE"""),0.0)</f>
        <v>0</v>
      </c>
      <c r="BF190" s="1">
        <f>IFERROR(__xludf.DUMMYFUNCTION("""COMPUTED_VALUE"""),0.0)</f>
        <v>0</v>
      </c>
      <c r="BG190" s="1">
        <f>IFERROR(__xludf.DUMMYFUNCTION("""COMPUTED_VALUE"""),0.0)</f>
        <v>0</v>
      </c>
      <c r="BH190" s="1">
        <f>IFERROR(__xludf.DUMMYFUNCTION("""COMPUTED_VALUE"""),0.0)</f>
        <v>0</v>
      </c>
      <c r="BI190" s="1">
        <f>IFERROR(__xludf.DUMMYFUNCTION("""COMPUTED_VALUE"""),0.0)</f>
        <v>0</v>
      </c>
      <c r="BJ190" s="1">
        <f>IFERROR(__xludf.DUMMYFUNCTION("""COMPUTED_VALUE"""),0.0)</f>
        <v>0</v>
      </c>
      <c r="BK190" s="1">
        <f>IFERROR(__xludf.DUMMYFUNCTION("""COMPUTED_VALUE"""),0.0)</f>
        <v>0</v>
      </c>
      <c r="BL190" s="1">
        <f>IFERROR(__xludf.DUMMYFUNCTION("""COMPUTED_VALUE"""),0.0)</f>
        <v>0</v>
      </c>
      <c r="BM190" s="1">
        <f>IFERROR(__xludf.DUMMYFUNCTION("""COMPUTED_VALUE"""),0.0)</f>
        <v>0</v>
      </c>
      <c r="BO190" s="52">
        <f t="shared" si="2"/>
        <v>0</v>
      </c>
      <c r="BP190" s="1">
        <f t="shared" si="175"/>
        <v>0</v>
      </c>
      <c r="BQ190" s="1">
        <f t="shared" si="4"/>
        <v>2</v>
      </c>
      <c r="BR190" s="54">
        <f t="shared" si="5"/>
        <v>2</v>
      </c>
      <c r="BS190" s="1">
        <f>IFS(N190="W", 'Round Bonuses'!$C$13, N190="X", 'Round Bonuses'!$C$12, M190="X", 'Round Bonuses'!$C$11, L190="X", 'Round Bonuses'!$C$10, K190="X", 'Round Bonuses'!$C$9, J190="X", 'Round Bonuses'!$C$8, I190="X", 'Round Bonuses'!$C$7, H190="X", 'Round Bonuses'!$C$6, G190="X", 'Round Bonuses'!$C$5, F190="X", 'Round Bonuses'!$C$4, E190="X", 'Round Bonuses'!$C$3, D190="X", 'Round Bonuses'!$C$3, TRUE, 0)</f>
        <v>0</v>
      </c>
      <c r="BT190" s="1">
        <f>IF(not(counta(D190:J190)), IFS(AI190="W", 'Round Bonuses'!$F$14, AI190="X", 'Round Bonuses'!$F$13, AH190="X", 'Round Bonuses'!$F$12, AG190="X", 'Round Bonuses'!$F$11, AF190="X", 'Round Bonuses'!$F$10, AE190="X", 'Round Bonuses'!$F$9, AD190="X", 'Round Bonuses'!$F$8, AC190="X", 'Round Bonuses'!$F$7, AB190="X", 'Round Bonuses'!$F$6, TRUE, 0), IF(AA190="X",'Round Bonuses'!$E$7, 0) +IF(AB190="X", 'Round Bonuses'!$E$6, 0)+if(AC190="X",'Round Bonuses'!$E$7, 0)+IF(AD190="X", 'Round Bonuses'!$E$8, 0)+IFS(AI190="W", 'Round Bonuses'!$G$14, AI190="X", 'Round Bonuses'!$G$13, AH190="X", 'Round Bonuses'!$G$12, AG190="X", 'Round Bonuses'!$G$11, AF190="X", 'Round Bonuses'!$G$10, AE190="X", 'Round Bonuses'!$G$9, TRUE, 0))</f>
        <v>0</v>
      </c>
      <c r="BU190" s="1">
        <f>IF(AND(not(counta(D190:I190)),not(counta(AB190:AD190))), IFS(BC190="W", 'Round Bonuses'!$J$14, BC190="X", 'Round Bonuses'!$J$13, BB190="X", 'Round Bonuses'!$J$12, BA190="X", 'Round Bonuses'!$J$11, AZ190="X", 'Round Bonuses'!$J$10, AY190="X", 'Round Bonuses'!$J$9, AX190="X", 'Round Bonuses'!$J$8, AW190="X", 'Round Bonuses'!$J$7, AV190="X", 'Round Bonuses'!$J$6, AU190="X", 'Round Bonuses'!$J$5, AT190="X", 'Round Bonuses'!$J$4, TRUE, 0), SWITCH(AS190, "P", 'Round Bonuses'!$I$4,"B", 'Round Bonuses'!$I$5, 0) +IF(AU190="X", 'Round Bonuses'!$I$5, 0)+IF(AV190="X", 'Round Bonuses'!$I$6, 0)+IF(AW190="X", 'Round Bonuses'!$I$7, 0)+IF(AX190="X", 'Round Bonuses'!$I$8, 0)+IFS(BC190="W", 'Round Bonuses'!$K$14, BC190="X", 'Round Bonuses'!$K$13, BB190="X", 'Round Bonuses'!$K$12, BA190="X", 'Round Bonuses'!$K$11, AZ190="X", 'Round Bonuses'!$K$10, AY190="X", 'Round Bonuses'!$K$9, TRUE, 0))</f>
        <v>0.2</v>
      </c>
      <c r="BV190" s="54">
        <f t="shared" si="6"/>
        <v>0.2</v>
      </c>
      <c r="BW190" s="1">
        <f t="shared" si="7"/>
        <v>2.775</v>
      </c>
      <c r="BX190" s="57">
        <f t="shared" si="8"/>
        <v>1.5875</v>
      </c>
      <c r="BZ190" s="58" t="str">
        <f t="shared" si="9"/>
        <v>Široki Brijeg</v>
      </c>
      <c r="CA190" s="1" t="str">
        <f t="shared" si="10"/>
        <v>Bosnia and Herzegovina</v>
      </c>
      <c r="CB190" s="1">
        <f t="shared" si="11"/>
        <v>1.5875</v>
      </c>
      <c r="CC190" s="1">
        <f t="shared" si="12"/>
        <v>2</v>
      </c>
      <c r="CD190" s="1" t="s">
        <v>522</v>
      </c>
      <c r="CE190" s="1" t="s">
        <v>173</v>
      </c>
      <c r="CF190" s="49">
        <v>1.3968749999999999</v>
      </c>
      <c r="CG190" s="1">
        <v>4.0</v>
      </c>
      <c r="CH190" s="1">
        <f t="shared" si="16"/>
        <v>188</v>
      </c>
      <c r="CI190" s="1" t="str">
        <f t="shared" si="13"/>
        <v>Milsami Orhei</v>
      </c>
      <c r="CJ190" s="49">
        <f t="shared" ref="CJ190:CK190" si="203">CF190</f>
        <v>1.396875</v>
      </c>
      <c r="CK190" s="1">
        <f t="shared" si="203"/>
        <v>4</v>
      </c>
      <c r="CO190" s="1" t="str">
        <f t="shared" si="15"/>
        <v>Moldova</v>
      </c>
    </row>
    <row r="191">
      <c r="A191" s="1" t="str">
        <f>'Strength Coefficients'!AJ190</f>
        <v>Sivasspor</v>
      </c>
      <c r="B191" s="1">
        <f>'Strength Coefficients'!AK190</f>
        <v>0.85</v>
      </c>
      <c r="C191" s="1" t="str">
        <f>'Strength Coefficients'!AL190</f>
        <v>Turkey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52">
        <f>IFERROR(__xludf.DUMMYFUNCTION("""COMPUTED_VALUE"""),0.0)</f>
        <v>0</v>
      </c>
      <c r="P191" s="1">
        <f>IFERROR(__xludf.DUMMYFUNCTION("""COMPUTED_VALUE"""),0.0)</f>
        <v>0</v>
      </c>
      <c r="Q191" s="1">
        <f>IFERROR(__xludf.DUMMYFUNCTION("""COMPUTED_VALUE"""),0.0)</f>
        <v>0</v>
      </c>
      <c r="R191" s="1">
        <f>IFERROR(__xludf.DUMMYFUNCTION("""COMPUTED_VALUE"""),0.0)</f>
        <v>0</v>
      </c>
      <c r="S191" s="1">
        <f>IFERROR(__xludf.DUMMYFUNCTION("""COMPUTED_VALUE"""),0.0)</f>
        <v>0</v>
      </c>
      <c r="T191" s="1">
        <f>IFERROR(__xludf.DUMMYFUNCTION("""COMPUTED_VALUE"""),0.0)</f>
        <v>0</v>
      </c>
      <c r="U191" s="1">
        <f>IFERROR(__xludf.DUMMYFUNCTION("""COMPUTED_VALUE"""),0.0)</f>
        <v>0</v>
      </c>
      <c r="V191" s="1">
        <f>IFERROR(__xludf.DUMMYFUNCTION("""COMPUTED_VALUE"""),0.0)</f>
        <v>0</v>
      </c>
      <c r="W191" s="1">
        <f>IFERROR(__xludf.DUMMYFUNCTION("""COMPUTED_VALUE"""),0.0)</f>
        <v>0</v>
      </c>
      <c r="X191" s="1">
        <f>IFERROR(__xludf.DUMMYFUNCTION("""COMPUTED_VALUE"""),0.0)</f>
        <v>0</v>
      </c>
      <c r="Y191" s="1">
        <f>IFERROR(__xludf.DUMMYFUNCTION("""COMPUTED_VALUE"""),0.0)</f>
        <v>0</v>
      </c>
      <c r="AA191" s="50"/>
      <c r="AB191" s="1"/>
      <c r="AC191" s="1"/>
      <c r="AD191" s="1"/>
      <c r="AE191" s="1"/>
      <c r="AF191" s="1"/>
      <c r="AG191" s="1"/>
      <c r="AH191" s="1"/>
      <c r="AI191" s="54"/>
      <c r="AJ191" s="1">
        <f>IFERROR(__xludf.DUMMYFUNCTION("""COMPUTED_VALUE"""),0.0)</f>
        <v>0</v>
      </c>
      <c r="AK191" s="1">
        <f>IFERROR(__xludf.DUMMYFUNCTION("""COMPUTED_VALUE"""),0.0)</f>
        <v>0</v>
      </c>
      <c r="AL191" s="1">
        <f>IFERROR(__xludf.DUMMYFUNCTION("""COMPUTED_VALUE"""),0.0)</f>
        <v>0</v>
      </c>
      <c r="AM191" s="1">
        <f>IFERROR(__xludf.DUMMYFUNCTION("""COMPUTED_VALUE"""),0.0)</f>
        <v>0</v>
      </c>
      <c r="AN191" s="1">
        <f>IFERROR(__xludf.DUMMYFUNCTION("""COMPUTED_VALUE"""),0.0)</f>
        <v>0</v>
      </c>
      <c r="AO191" s="1">
        <f>IFERROR(__xludf.DUMMYFUNCTION("""COMPUTED_VALUE"""),0.0)</f>
        <v>0</v>
      </c>
      <c r="AP191" s="1">
        <f>IFERROR(__xludf.DUMMYFUNCTION("""COMPUTED_VALUE"""),0.0)</f>
        <v>0</v>
      </c>
      <c r="AQ191" s="1">
        <f>IFERROR(__xludf.DUMMYFUNCTION("""COMPUTED_VALUE"""),0.0)</f>
        <v>0</v>
      </c>
      <c r="AT191" s="1"/>
      <c r="AU191" s="1" t="str">
        <f>IFERROR(__xludf.DUMMYFUNCTION("""COMPUTED_VALUE"""),"X")</f>
        <v>X</v>
      </c>
      <c r="AV191" s="1" t="str">
        <f>IFERROR(__xludf.DUMMYFUNCTION("""COMPUTED_VALUE"""),"X")</f>
        <v>X</v>
      </c>
      <c r="AW191" s="1" t="str">
        <f>IFERROR(__xludf.DUMMYFUNCTION("""COMPUTED_VALUE"""),"X")</f>
        <v>X</v>
      </c>
      <c r="AX191" s="1"/>
      <c r="AY191" s="1"/>
      <c r="AZ191" s="1"/>
      <c r="BA191" s="1"/>
      <c r="BB191" s="1"/>
      <c r="BC191" s="54"/>
      <c r="BD191" s="1">
        <f>IFERROR(__xludf.DUMMYFUNCTION("""COMPUTED_VALUE"""),0.0)</f>
        <v>0</v>
      </c>
      <c r="BE191" s="1">
        <f>IFERROR(__xludf.DUMMYFUNCTION("""COMPUTED_VALUE"""),4.784999999999999)</f>
        <v>4.785</v>
      </c>
      <c r="BF191" s="1">
        <f>IFERROR(__xludf.DUMMYFUNCTION("""COMPUTED_VALUE"""),2.2)</f>
        <v>2.2</v>
      </c>
      <c r="BG191" s="1">
        <f>IFERROR(__xludf.DUMMYFUNCTION("""COMPUTED_VALUE"""),0.95)</f>
        <v>0.95</v>
      </c>
      <c r="BH191" s="1">
        <f>IFERROR(__xludf.DUMMYFUNCTION("""COMPUTED_VALUE"""),0.0)</f>
        <v>0</v>
      </c>
      <c r="BI191" s="1">
        <f>IFERROR(__xludf.DUMMYFUNCTION("""COMPUTED_VALUE"""),0.0)</f>
        <v>0</v>
      </c>
      <c r="BJ191" s="1">
        <f>IFERROR(__xludf.DUMMYFUNCTION("""COMPUTED_VALUE"""),0.0)</f>
        <v>0</v>
      </c>
      <c r="BK191" s="1">
        <f>IFERROR(__xludf.DUMMYFUNCTION("""COMPUTED_VALUE"""),0.0)</f>
        <v>0</v>
      </c>
      <c r="BL191" s="1">
        <f>IFERROR(__xludf.DUMMYFUNCTION("""COMPUTED_VALUE"""),0.0)</f>
        <v>0</v>
      </c>
      <c r="BM191" s="1">
        <f>IFERROR(__xludf.DUMMYFUNCTION("""COMPUTED_VALUE"""),0.0)</f>
        <v>0</v>
      </c>
      <c r="BO191" s="52">
        <f t="shared" si="2"/>
        <v>0</v>
      </c>
      <c r="BP191" s="1">
        <f t="shared" si="175"/>
        <v>0</v>
      </c>
      <c r="BQ191" s="1">
        <f t="shared" si="4"/>
        <v>6</v>
      </c>
      <c r="BR191" s="54">
        <f t="shared" si="5"/>
        <v>6</v>
      </c>
      <c r="BS191" s="1">
        <f>IFS(N191="W", 'Round Bonuses'!$C$13, N191="X", 'Round Bonuses'!$C$12, M191="X", 'Round Bonuses'!$C$11, L191="X", 'Round Bonuses'!$C$10, K191="X", 'Round Bonuses'!$C$9, J191="X", 'Round Bonuses'!$C$8, I191="X", 'Round Bonuses'!$C$7, H191="X", 'Round Bonuses'!$C$6, G191="X", 'Round Bonuses'!$C$5, F191="X", 'Round Bonuses'!$C$4, E191="X", 'Round Bonuses'!$C$3, D191="X", 'Round Bonuses'!$C$3, TRUE, 0)</f>
        <v>0</v>
      </c>
      <c r="BT191" s="1">
        <f>IF(not(counta(D191:J191)), IFS(AI191="W", 'Round Bonuses'!$F$14, AI191="X", 'Round Bonuses'!$F$13, AH191="X", 'Round Bonuses'!$F$12, AG191="X", 'Round Bonuses'!$F$11, AF191="X", 'Round Bonuses'!$F$10, AE191="X", 'Round Bonuses'!$F$9, AD191="X", 'Round Bonuses'!$F$8, AC191="X", 'Round Bonuses'!$F$7, AB191="X", 'Round Bonuses'!$F$6, TRUE, 0), IF(AA191="X",'Round Bonuses'!$E$7, 0) +IF(AB191="X", 'Round Bonuses'!$E$6, 0)+if(AC191="X",'Round Bonuses'!$E$7, 0)+IF(AD191="X", 'Round Bonuses'!$E$8, 0)+IFS(AI191="W", 'Round Bonuses'!$G$14, AI191="X", 'Round Bonuses'!$G$13, AH191="X", 'Round Bonuses'!$G$12, AG191="X", 'Round Bonuses'!$G$11, AF191="X", 'Round Bonuses'!$G$10, AE191="X", 'Round Bonuses'!$G$9, TRUE, 0))</f>
        <v>0</v>
      </c>
      <c r="BU191" s="1">
        <f>IF(AND(not(counta(D191:I191)),not(counta(AB191:AD191))), IFS(BC191="W", 'Round Bonuses'!$J$14, BC191="X", 'Round Bonuses'!$J$13, BB191="X", 'Round Bonuses'!$J$12, BA191="X", 'Round Bonuses'!$J$11, AZ191="X", 'Round Bonuses'!$J$10, AY191="X", 'Round Bonuses'!$J$9, AX191="X", 'Round Bonuses'!$J$8, AW191="X", 'Round Bonuses'!$J$7, AV191="X", 'Round Bonuses'!$J$6, AU191="X", 'Round Bonuses'!$J$5, AT191="X", 'Round Bonuses'!$J$4, TRUE, 0), SWITCH(AS191, "P", 'Round Bonuses'!$I$4,"B", 'Round Bonuses'!$I$5, 0) +IF(AU191="X", 'Round Bonuses'!$I$5, 0)+IF(AV191="X", 'Round Bonuses'!$I$6, 0)+IF(AW191="X", 'Round Bonuses'!$I$7, 0)+IF(AX191="X", 'Round Bonuses'!$I$8, 0)+IFS(BC191="W", 'Round Bonuses'!$K$14, BC191="X", 'Round Bonuses'!$K$13, BB191="X", 'Round Bonuses'!$K$12, BA191="X", 'Round Bonuses'!$K$11, AZ191="X", 'Round Bonuses'!$K$10, AY191="X", 'Round Bonuses'!$K$9, TRUE, 0))</f>
        <v>1.2</v>
      </c>
      <c r="BV191" s="54">
        <f t="shared" si="6"/>
        <v>1.2</v>
      </c>
      <c r="BW191" s="1">
        <f t="shared" si="7"/>
        <v>7.935</v>
      </c>
      <c r="BX191" s="57">
        <f t="shared" si="8"/>
        <v>2.5225</v>
      </c>
      <c r="BZ191" s="58" t="str">
        <f t="shared" si="9"/>
        <v>Sivasspor</v>
      </c>
      <c r="CA191" s="1" t="str">
        <f t="shared" si="10"/>
        <v>Turkey</v>
      </c>
      <c r="CB191" s="1">
        <f t="shared" si="11"/>
        <v>2.5225</v>
      </c>
      <c r="CC191" s="1">
        <f t="shared" si="12"/>
        <v>6</v>
      </c>
      <c r="CD191" s="1" t="s">
        <v>151</v>
      </c>
      <c r="CE191" s="1" t="s">
        <v>50</v>
      </c>
      <c r="CF191" s="49">
        <v>1.37</v>
      </c>
      <c r="CG191" s="1">
        <v>4.0</v>
      </c>
      <c r="CH191" s="1">
        <f t="shared" si="16"/>
        <v>189</v>
      </c>
      <c r="CI191" s="1" t="str">
        <f t="shared" si="13"/>
        <v>Shakhtyor Soligorsk</v>
      </c>
      <c r="CJ191" s="49">
        <f t="shared" ref="CJ191:CK191" si="204">CF191</f>
        <v>1.37</v>
      </c>
      <c r="CK191" s="1">
        <f t="shared" si="204"/>
        <v>4</v>
      </c>
      <c r="CO191" s="1" t="str">
        <f t="shared" si="15"/>
        <v>Belarus</v>
      </c>
    </row>
    <row r="192">
      <c r="A192" s="1" t="str">
        <f>'Strength Coefficients'!AJ191</f>
        <v>Śląsk Wrocław</v>
      </c>
      <c r="B192" s="1">
        <f>'Strength Coefficients'!AK191</f>
        <v>0.68</v>
      </c>
      <c r="C192" s="1" t="str">
        <f>'Strength Coefficients'!AL191</f>
        <v>Poland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52">
        <f>IFERROR(__xludf.DUMMYFUNCTION("""COMPUTED_VALUE"""),0.0)</f>
        <v>0</v>
      </c>
      <c r="P192" s="1">
        <f>IFERROR(__xludf.DUMMYFUNCTION("""COMPUTED_VALUE"""),0.0)</f>
        <v>0</v>
      </c>
      <c r="Q192" s="1">
        <f>IFERROR(__xludf.DUMMYFUNCTION("""COMPUTED_VALUE"""),0.0)</f>
        <v>0</v>
      </c>
      <c r="R192" s="1">
        <f>IFERROR(__xludf.DUMMYFUNCTION("""COMPUTED_VALUE"""),0.0)</f>
        <v>0</v>
      </c>
      <c r="S192" s="1">
        <f>IFERROR(__xludf.DUMMYFUNCTION("""COMPUTED_VALUE"""),0.0)</f>
        <v>0</v>
      </c>
      <c r="T192" s="1">
        <f>IFERROR(__xludf.DUMMYFUNCTION("""COMPUTED_VALUE"""),0.0)</f>
        <v>0</v>
      </c>
      <c r="U192" s="1">
        <f>IFERROR(__xludf.DUMMYFUNCTION("""COMPUTED_VALUE"""),0.0)</f>
        <v>0</v>
      </c>
      <c r="V192" s="1">
        <f>IFERROR(__xludf.DUMMYFUNCTION("""COMPUTED_VALUE"""),0.0)</f>
        <v>0</v>
      </c>
      <c r="W192" s="1">
        <f>IFERROR(__xludf.DUMMYFUNCTION("""COMPUTED_VALUE"""),0.0)</f>
        <v>0</v>
      </c>
      <c r="X192" s="1">
        <f>IFERROR(__xludf.DUMMYFUNCTION("""COMPUTED_VALUE"""),0.0)</f>
        <v>0</v>
      </c>
      <c r="Y192" s="1">
        <f>IFERROR(__xludf.DUMMYFUNCTION("""COMPUTED_VALUE"""),0.0)</f>
        <v>0</v>
      </c>
      <c r="AA192" s="50"/>
      <c r="AB192" s="1"/>
      <c r="AC192" s="1"/>
      <c r="AD192" s="1"/>
      <c r="AE192" s="1"/>
      <c r="AF192" s="1"/>
      <c r="AG192" s="1"/>
      <c r="AH192" s="1"/>
      <c r="AI192" s="54"/>
      <c r="AJ192" s="1">
        <f>IFERROR(__xludf.DUMMYFUNCTION("""COMPUTED_VALUE"""),0.0)</f>
        <v>0</v>
      </c>
      <c r="AK192" s="1">
        <f>IFERROR(__xludf.DUMMYFUNCTION("""COMPUTED_VALUE"""),0.0)</f>
        <v>0</v>
      </c>
      <c r="AL192" s="1">
        <f>IFERROR(__xludf.DUMMYFUNCTION("""COMPUTED_VALUE"""),0.0)</f>
        <v>0</v>
      </c>
      <c r="AM192" s="1">
        <f>IFERROR(__xludf.DUMMYFUNCTION("""COMPUTED_VALUE"""),0.0)</f>
        <v>0</v>
      </c>
      <c r="AN192" s="1">
        <f>IFERROR(__xludf.DUMMYFUNCTION("""COMPUTED_VALUE"""),0.0)</f>
        <v>0</v>
      </c>
      <c r="AO192" s="1">
        <f>IFERROR(__xludf.DUMMYFUNCTION("""COMPUTED_VALUE"""),0.0)</f>
        <v>0</v>
      </c>
      <c r="AP192" s="1">
        <f>IFERROR(__xludf.DUMMYFUNCTION("""COMPUTED_VALUE"""),0.0)</f>
        <v>0</v>
      </c>
      <c r="AQ192" s="1">
        <f>IFERROR(__xludf.DUMMYFUNCTION("""COMPUTED_VALUE"""),0.0)</f>
        <v>0</v>
      </c>
      <c r="AT192" s="1" t="str">
        <f>IFERROR(__xludf.DUMMYFUNCTION("""COMPUTED_VALUE"""),"X")</f>
        <v>X</v>
      </c>
      <c r="AU192" s="1" t="str">
        <f>IFERROR(__xludf.DUMMYFUNCTION("""COMPUTED_VALUE"""),"X")</f>
        <v>X</v>
      </c>
      <c r="AV192" s="1" t="str">
        <f>IFERROR(__xludf.DUMMYFUNCTION("""COMPUTED_VALUE"""),"X")</f>
        <v>X</v>
      </c>
      <c r="AW192" s="1"/>
      <c r="AX192" s="1"/>
      <c r="AY192" s="1"/>
      <c r="AZ192" s="1"/>
      <c r="BA192" s="1"/>
      <c r="BB192" s="1"/>
      <c r="BC192" s="54"/>
      <c r="BD192" s="1">
        <f>IFERROR(__xludf.DUMMYFUNCTION("""COMPUTED_VALUE"""),4.02)</f>
        <v>4.02</v>
      </c>
      <c r="BE192" s="1">
        <f>IFERROR(__xludf.DUMMYFUNCTION("""COMPUTED_VALUE"""),3.875)</f>
        <v>3.875</v>
      </c>
      <c r="BF192" s="1">
        <f>IFERROR(__xludf.DUMMYFUNCTION("""COMPUTED_VALUE"""),3.2925000000000004)</f>
        <v>3.2925</v>
      </c>
      <c r="BG192" s="1">
        <f>IFERROR(__xludf.DUMMYFUNCTION("""COMPUTED_VALUE"""),0.0)</f>
        <v>0</v>
      </c>
      <c r="BH192" s="1">
        <f>IFERROR(__xludf.DUMMYFUNCTION("""COMPUTED_VALUE"""),0.0)</f>
        <v>0</v>
      </c>
      <c r="BI192" s="1">
        <f>IFERROR(__xludf.DUMMYFUNCTION("""COMPUTED_VALUE"""),0.0)</f>
        <v>0</v>
      </c>
      <c r="BJ192" s="1">
        <f>IFERROR(__xludf.DUMMYFUNCTION("""COMPUTED_VALUE"""),0.0)</f>
        <v>0</v>
      </c>
      <c r="BK192" s="1">
        <f>IFERROR(__xludf.DUMMYFUNCTION("""COMPUTED_VALUE"""),0.0)</f>
        <v>0</v>
      </c>
      <c r="BL192" s="1">
        <f>IFERROR(__xludf.DUMMYFUNCTION("""COMPUTED_VALUE"""),0.0)</f>
        <v>0</v>
      </c>
      <c r="BM192" s="1">
        <f>IFERROR(__xludf.DUMMYFUNCTION("""COMPUTED_VALUE"""),0.0)</f>
        <v>0</v>
      </c>
      <c r="BO192" s="52">
        <f t="shared" si="2"/>
        <v>0</v>
      </c>
      <c r="BP192" s="1">
        <f t="shared" si="175"/>
        <v>0</v>
      </c>
      <c r="BQ192" s="1">
        <f t="shared" si="4"/>
        <v>6</v>
      </c>
      <c r="BR192" s="54">
        <f t="shared" si="5"/>
        <v>6</v>
      </c>
      <c r="BS192" s="1">
        <f>IFS(N192="W", 'Round Bonuses'!$C$13, N192="X", 'Round Bonuses'!$C$12, M192="X", 'Round Bonuses'!$C$11, L192="X", 'Round Bonuses'!$C$10, K192="X", 'Round Bonuses'!$C$9, J192="X", 'Round Bonuses'!$C$8, I192="X", 'Round Bonuses'!$C$7, H192="X", 'Round Bonuses'!$C$6, G192="X", 'Round Bonuses'!$C$5, F192="X", 'Round Bonuses'!$C$4, E192="X", 'Round Bonuses'!$C$3, D192="X", 'Round Bonuses'!$C$3, TRUE, 0)</f>
        <v>0</v>
      </c>
      <c r="BT192" s="1">
        <f>IF(not(counta(D192:J192)), IFS(AI192="W", 'Round Bonuses'!$F$14, AI192="X", 'Round Bonuses'!$F$13, AH192="X", 'Round Bonuses'!$F$12, AG192="X", 'Round Bonuses'!$F$11, AF192="X", 'Round Bonuses'!$F$10, AE192="X", 'Round Bonuses'!$F$9, AD192="X", 'Round Bonuses'!$F$8, AC192="X", 'Round Bonuses'!$F$7, AB192="X", 'Round Bonuses'!$F$6, TRUE, 0), IF(AA192="X",'Round Bonuses'!$E$7, 0) +IF(AB192="X", 'Round Bonuses'!$E$6, 0)+if(AC192="X",'Round Bonuses'!$E$7, 0)+IF(AD192="X", 'Round Bonuses'!$E$8, 0)+IFS(AI192="W", 'Round Bonuses'!$G$14, AI192="X", 'Round Bonuses'!$G$13, AH192="X", 'Round Bonuses'!$G$12, AG192="X", 'Round Bonuses'!$G$11, AF192="X", 'Round Bonuses'!$G$10, AE192="X", 'Round Bonuses'!$G$9, TRUE, 0))</f>
        <v>0</v>
      </c>
      <c r="BU192" s="1">
        <f>IF(AND(not(counta(D192:I192)),not(counta(AB192:AD192))), IFS(BC192="W", 'Round Bonuses'!$J$14, BC192="X", 'Round Bonuses'!$J$13, BB192="X", 'Round Bonuses'!$J$12, BA192="X", 'Round Bonuses'!$J$11, AZ192="X", 'Round Bonuses'!$J$10, AY192="X", 'Round Bonuses'!$J$9, AX192="X", 'Round Bonuses'!$J$8, AW192="X", 'Round Bonuses'!$J$7, AV192="X", 'Round Bonuses'!$J$6, AU192="X", 'Round Bonuses'!$J$5, AT192="X", 'Round Bonuses'!$J$4, TRUE, 0), SWITCH(AS192, "P", 'Round Bonuses'!$I$4,"B", 'Round Bonuses'!$I$5, 0) +IF(AU192="X", 'Round Bonuses'!$I$5, 0)+IF(AV192="X", 'Round Bonuses'!$I$6, 0)+IF(AW192="X", 'Round Bonuses'!$I$7, 0)+IF(AX192="X", 'Round Bonuses'!$I$8, 0)+IFS(BC192="W", 'Round Bonuses'!$K$14, BC192="X", 'Round Bonuses'!$K$13, BB192="X", 'Round Bonuses'!$K$12, BA192="X", 'Round Bonuses'!$K$11, AZ192="X", 'Round Bonuses'!$K$10, AY192="X", 'Round Bonuses'!$K$9, TRUE, 0))</f>
        <v>0.7</v>
      </c>
      <c r="BV192" s="54">
        <f t="shared" si="6"/>
        <v>0.7</v>
      </c>
      <c r="BW192" s="1">
        <f t="shared" si="7"/>
        <v>11.1875</v>
      </c>
      <c r="BX192" s="57">
        <f t="shared" si="8"/>
        <v>2.564583333</v>
      </c>
      <c r="BZ192" s="58" t="str">
        <f t="shared" si="9"/>
        <v>Śląsk Wrocław</v>
      </c>
      <c r="CA192" s="1" t="str">
        <f t="shared" si="10"/>
        <v>Poland</v>
      </c>
      <c r="CB192" s="1">
        <f t="shared" si="11"/>
        <v>2.564583333</v>
      </c>
      <c r="CC192" s="1">
        <f t="shared" si="12"/>
        <v>6</v>
      </c>
      <c r="CD192" s="1" t="s">
        <v>276</v>
      </c>
      <c r="CE192" s="1" t="s">
        <v>127</v>
      </c>
      <c r="CF192" s="49">
        <v>1.3362500000000002</v>
      </c>
      <c r="CG192" s="1">
        <v>4.0</v>
      </c>
      <c r="CH192" s="1">
        <f t="shared" si="16"/>
        <v>190</v>
      </c>
      <c r="CI192" s="1" t="str">
        <f t="shared" si="13"/>
        <v>Dinamo Tbilisi</v>
      </c>
      <c r="CJ192" s="49">
        <f t="shared" ref="CJ192:CK192" si="205">CF192</f>
        <v>1.33625</v>
      </c>
      <c r="CK192" s="1">
        <f t="shared" si="205"/>
        <v>4</v>
      </c>
      <c r="CO192" s="1" t="str">
        <f t="shared" si="15"/>
        <v>Georgia</v>
      </c>
    </row>
    <row r="193">
      <c r="A193" s="1" t="str">
        <f>'Strength Coefficients'!AJ192</f>
        <v>Slavia Prague</v>
      </c>
      <c r="B193" s="1">
        <f>'Strength Coefficients'!AK192</f>
        <v>0.85</v>
      </c>
      <c r="C193" s="1" t="str">
        <f>'Strength Coefficients'!AL192</f>
        <v>Czech Republic</v>
      </c>
      <c r="D193" s="1"/>
      <c r="E193" s="1"/>
      <c r="F193" s="1"/>
      <c r="G193" s="1"/>
      <c r="H193" s="1" t="str">
        <f>IFERROR(__xludf.DUMMYFUNCTION("""COMPUTED_VALUE"""),"X")</f>
        <v>X</v>
      </c>
      <c r="I193" s="1"/>
      <c r="J193" s="1"/>
      <c r="K193" s="1"/>
      <c r="L193" s="1"/>
      <c r="M193" s="1"/>
      <c r="N193" s="1"/>
      <c r="O193" s="52">
        <f>IFERROR(__xludf.DUMMYFUNCTION("""COMPUTED_VALUE"""),0.0)</f>
        <v>0</v>
      </c>
      <c r="P193" s="1">
        <f>IFERROR(__xludf.DUMMYFUNCTION("""COMPUTED_VALUE"""),0.0)</f>
        <v>0</v>
      </c>
      <c r="Q193" s="1">
        <f>IFERROR(__xludf.DUMMYFUNCTION("""COMPUTED_VALUE"""),0.0)</f>
        <v>0</v>
      </c>
      <c r="R193" s="1">
        <f>IFERROR(__xludf.DUMMYFUNCTION("""COMPUTED_VALUE"""),0.0)</f>
        <v>0</v>
      </c>
      <c r="S193" s="1">
        <f>IFERROR(__xludf.DUMMYFUNCTION("""COMPUTED_VALUE"""),3.18375)</f>
        <v>3.18375</v>
      </c>
      <c r="T193" s="1">
        <f>IFERROR(__xludf.DUMMYFUNCTION("""COMPUTED_VALUE"""),0.0)</f>
        <v>0</v>
      </c>
      <c r="U193" s="1">
        <f>IFERROR(__xludf.DUMMYFUNCTION("""COMPUTED_VALUE"""),0.0)</f>
        <v>0</v>
      </c>
      <c r="V193" s="1">
        <f>IFERROR(__xludf.DUMMYFUNCTION("""COMPUTED_VALUE"""),0.0)</f>
        <v>0</v>
      </c>
      <c r="W193" s="1">
        <f>IFERROR(__xludf.DUMMYFUNCTION("""COMPUTED_VALUE"""),0.0)</f>
        <v>0</v>
      </c>
      <c r="X193" s="1">
        <f>IFERROR(__xludf.DUMMYFUNCTION("""COMPUTED_VALUE"""),0.0)</f>
        <v>0</v>
      </c>
      <c r="Y193" s="1">
        <f>IFERROR(__xludf.DUMMYFUNCTION("""COMPUTED_VALUE"""),0.0)</f>
        <v>0</v>
      </c>
      <c r="AA193" s="50"/>
      <c r="AB193" s="1"/>
      <c r="AC193" s="1" t="str">
        <f>IFERROR(__xludf.DUMMYFUNCTION("""COMPUTED_VALUE"""),"X")</f>
        <v>X</v>
      </c>
      <c r="AD193" s="1"/>
      <c r="AE193" s="1"/>
      <c r="AF193" s="1"/>
      <c r="AG193" s="1"/>
      <c r="AH193" s="1"/>
      <c r="AI193" s="54"/>
      <c r="AJ193" s="1">
        <f>IFERROR(__xludf.DUMMYFUNCTION("""COMPUTED_VALUE"""),0.0)</f>
        <v>0</v>
      </c>
      <c r="AK193" s="1">
        <f>IFERROR(__xludf.DUMMYFUNCTION("""COMPUTED_VALUE"""),2.005)</f>
        <v>2.005</v>
      </c>
      <c r="AL193" s="1">
        <f>IFERROR(__xludf.DUMMYFUNCTION("""COMPUTED_VALUE"""),0.0)</f>
        <v>0</v>
      </c>
      <c r="AM193" s="1">
        <f>IFERROR(__xludf.DUMMYFUNCTION("""COMPUTED_VALUE"""),0.0)</f>
        <v>0</v>
      </c>
      <c r="AN193" s="1">
        <f>IFERROR(__xludf.DUMMYFUNCTION("""COMPUTED_VALUE"""),0.0)</f>
        <v>0</v>
      </c>
      <c r="AO193" s="1">
        <f>IFERROR(__xludf.DUMMYFUNCTION("""COMPUTED_VALUE"""),0.0)</f>
        <v>0</v>
      </c>
      <c r="AP193" s="1">
        <f>IFERROR(__xludf.DUMMYFUNCTION("""COMPUTED_VALUE"""),0.0)</f>
        <v>0</v>
      </c>
      <c r="AQ193" s="1">
        <f>IFERROR(__xludf.DUMMYFUNCTION("""COMPUTED_VALUE"""),0.0)</f>
        <v>0</v>
      </c>
      <c r="AT193" s="1"/>
      <c r="AU193" s="1"/>
      <c r="AV193" s="1"/>
      <c r="AW193" s="1"/>
      <c r="AX193" s="1" t="str">
        <f>IFERROR(__xludf.DUMMYFUNCTION("""COMPUTED_VALUE"""),"X")</f>
        <v>X</v>
      </c>
      <c r="AY193" s="1" t="str">
        <f>IFERROR(__xludf.DUMMYFUNCTION("""COMPUTED_VALUE"""),"X")</f>
        <v>X</v>
      </c>
      <c r="AZ193" s="1" t="str">
        <f>IFERROR(__xludf.DUMMYFUNCTION("""COMPUTED_VALUE"""),"X")</f>
        <v>X</v>
      </c>
      <c r="BA193" s="1" t="str">
        <f>IFERROR(__xludf.DUMMYFUNCTION("""COMPUTED_VALUE"""),"X")</f>
        <v>X</v>
      </c>
      <c r="BB193" s="1"/>
      <c r="BC193" s="54"/>
      <c r="BD193" s="1">
        <f>IFERROR(__xludf.DUMMYFUNCTION("""COMPUTED_VALUE"""),0.0)</f>
        <v>0</v>
      </c>
      <c r="BE193" s="1">
        <f>IFERROR(__xludf.DUMMYFUNCTION("""COMPUTED_VALUE"""),0.0)</f>
        <v>0</v>
      </c>
      <c r="BF193" s="1">
        <f>IFERROR(__xludf.DUMMYFUNCTION("""COMPUTED_VALUE"""),0.0)</f>
        <v>0</v>
      </c>
      <c r="BG193" s="1">
        <f>IFERROR(__xludf.DUMMYFUNCTION("""COMPUTED_VALUE"""),0.0)</f>
        <v>0</v>
      </c>
      <c r="BH193" s="1">
        <f>IFERROR(__xludf.DUMMYFUNCTION("""COMPUTED_VALUE"""),11.96375)</f>
        <v>11.96375</v>
      </c>
      <c r="BI193" s="1">
        <f>IFERROR(__xludf.DUMMYFUNCTION("""COMPUTED_VALUE"""),7.1775)</f>
        <v>7.1775</v>
      </c>
      <c r="BJ193" s="1">
        <f>IFERROR(__xludf.DUMMYFUNCTION("""COMPUTED_VALUE"""),4.44375)</f>
        <v>4.44375</v>
      </c>
      <c r="BK193" s="1">
        <f>IFERROR(__xludf.DUMMYFUNCTION("""COMPUTED_VALUE"""),2.33)</f>
        <v>2.33</v>
      </c>
      <c r="BL193" s="1">
        <f>IFERROR(__xludf.DUMMYFUNCTION("""COMPUTED_VALUE"""),0.0)</f>
        <v>0</v>
      </c>
      <c r="BM193" s="1">
        <f>IFERROR(__xludf.DUMMYFUNCTION("""COMPUTED_VALUE"""),0.0)</f>
        <v>0</v>
      </c>
      <c r="BO193" s="52">
        <f t="shared" si="2"/>
        <v>2</v>
      </c>
      <c r="BP193" s="1">
        <f t="shared" si="175"/>
        <v>2</v>
      </c>
      <c r="BQ193" s="1">
        <f t="shared" si="4"/>
        <v>12</v>
      </c>
      <c r="BR193" s="54">
        <f t="shared" si="5"/>
        <v>16</v>
      </c>
      <c r="BS193" s="1">
        <f>IFS(N193="W", 'Round Bonuses'!$C$13, N193="X", 'Round Bonuses'!$C$12, M193="X", 'Round Bonuses'!$C$11, L193="X", 'Round Bonuses'!$C$10, K193="X", 'Round Bonuses'!$C$9, J193="X", 'Round Bonuses'!$C$8, I193="X", 'Round Bonuses'!$C$7, H193="X", 'Round Bonuses'!$C$6, G193="X", 'Round Bonuses'!$C$5, F193="X", 'Round Bonuses'!$C$4, E193="X", 'Round Bonuses'!$C$3, D193="X", 'Round Bonuses'!$C$3, TRUE, 0)</f>
        <v>2.1</v>
      </c>
      <c r="BT193" s="1">
        <f>IF(not(counta(D193:J193)), IFS(AI193="W", 'Round Bonuses'!$F$14, AI193="X", 'Round Bonuses'!$F$13, AH193="X", 'Round Bonuses'!$F$12, AG193="X", 'Round Bonuses'!$F$11, AF193="X", 'Round Bonuses'!$F$10, AE193="X", 'Round Bonuses'!$F$9, AD193="X", 'Round Bonuses'!$F$8, AC193="X", 'Round Bonuses'!$F$7, AB193="X", 'Round Bonuses'!$F$6, TRUE, 0), IF(AA193="X",'Round Bonuses'!$E$7, 0) +IF(AB193="X", 'Round Bonuses'!$E$6, 0)+if(AC193="X",'Round Bonuses'!$E$7, 0)+IF(AD193="X", 'Round Bonuses'!$E$8, 0)+IFS(AI193="W", 'Round Bonuses'!$G$14, AI193="X", 'Round Bonuses'!$G$13, AH193="X", 'Round Bonuses'!$G$12, AG193="X", 'Round Bonuses'!$G$11, AF193="X", 'Round Bonuses'!$G$10, AE193="X", 'Round Bonuses'!$G$9, TRUE, 0))</f>
        <v>0.75</v>
      </c>
      <c r="BU193" s="1">
        <f>IF(AND(not(counta(D193:I193)),not(counta(AB193:AD193))), IFS(BC193="W", 'Round Bonuses'!$J$14, BC193="X", 'Round Bonuses'!$J$13, BB193="X", 'Round Bonuses'!$J$12, BA193="X", 'Round Bonuses'!$J$11, AZ193="X", 'Round Bonuses'!$J$10, AY193="X", 'Round Bonuses'!$J$9, AX193="X", 'Round Bonuses'!$J$8, AW193="X", 'Round Bonuses'!$J$7, AV193="X", 'Round Bonuses'!$J$6, AU193="X", 'Round Bonuses'!$J$5, AT193="X", 'Round Bonuses'!$J$4, TRUE, 0), SWITCH(AS193, "P", 'Round Bonuses'!$I$4,"B", 'Round Bonuses'!$I$5, 0) +IF(AU193="X", 'Round Bonuses'!$I$5, 0)+IF(AV193="X", 'Round Bonuses'!$I$6, 0)+IF(AW193="X", 'Round Bonuses'!$I$7, 0)+IF(AX193="X", 'Round Bonuses'!$I$8, 0)+IFS(BC193="W", 'Round Bonuses'!$K$14, BC193="X", 'Round Bonuses'!$K$13, BB193="X", 'Round Bonuses'!$K$12, BA193="X", 'Round Bonuses'!$K$11, AZ193="X", 'Round Bonuses'!$K$10, AY193="X", 'Round Bonuses'!$K$9, TRUE, 0))</f>
        <v>3.4</v>
      </c>
      <c r="BV193" s="54">
        <f t="shared" si="6"/>
        <v>6.25</v>
      </c>
      <c r="BW193" s="1">
        <f t="shared" si="7"/>
        <v>31.10375</v>
      </c>
      <c r="BX193" s="57">
        <f t="shared" si="8"/>
        <v>8.193984375</v>
      </c>
      <c r="BZ193" s="58" t="str">
        <f t="shared" si="9"/>
        <v>Slavia Prague</v>
      </c>
      <c r="CA193" s="1" t="str">
        <f t="shared" si="10"/>
        <v>Czech Republic</v>
      </c>
      <c r="CB193" s="1">
        <f t="shared" si="11"/>
        <v>8.193984375</v>
      </c>
      <c r="CC193" s="1">
        <f t="shared" si="12"/>
        <v>16</v>
      </c>
      <c r="CD193" s="1" t="s">
        <v>497</v>
      </c>
      <c r="CE193" s="1" t="s">
        <v>160</v>
      </c>
      <c r="CF193" s="49">
        <v>1.30875</v>
      </c>
      <c r="CG193" s="1">
        <v>4.0</v>
      </c>
      <c r="CH193" s="1">
        <f t="shared" si="16"/>
        <v>191</v>
      </c>
      <c r="CI193" s="1" t="str">
        <f t="shared" si="13"/>
        <v>Valur</v>
      </c>
      <c r="CJ193" s="49">
        <f t="shared" ref="CJ193:CK193" si="206">CF193</f>
        <v>1.30875</v>
      </c>
      <c r="CK193" s="1">
        <f t="shared" si="206"/>
        <v>4</v>
      </c>
      <c r="CO193" s="1" t="str">
        <f t="shared" si="15"/>
        <v>Iceland</v>
      </c>
    </row>
    <row r="194">
      <c r="A194" s="1" t="str">
        <f>'Strength Coefficients'!AJ193</f>
        <v>Sligo Rovers</v>
      </c>
      <c r="B194" s="1">
        <f>'Strength Coefficients'!AK193</f>
        <v>0.55</v>
      </c>
      <c r="C194" s="1" t="str">
        <f>'Strength Coefficients'!AL193</f>
        <v>Republic of Ireland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52">
        <f>IFERROR(__xludf.DUMMYFUNCTION("""COMPUTED_VALUE"""),0.0)</f>
        <v>0</v>
      </c>
      <c r="P194" s="1">
        <f>IFERROR(__xludf.DUMMYFUNCTION("""COMPUTED_VALUE"""),0.0)</f>
        <v>0</v>
      </c>
      <c r="Q194" s="1">
        <f>IFERROR(__xludf.DUMMYFUNCTION("""COMPUTED_VALUE"""),0.0)</f>
        <v>0</v>
      </c>
      <c r="R194" s="1">
        <f>IFERROR(__xludf.DUMMYFUNCTION("""COMPUTED_VALUE"""),0.0)</f>
        <v>0</v>
      </c>
      <c r="S194" s="1">
        <f>IFERROR(__xludf.DUMMYFUNCTION("""COMPUTED_VALUE"""),0.0)</f>
        <v>0</v>
      </c>
      <c r="T194" s="1">
        <f>IFERROR(__xludf.DUMMYFUNCTION("""COMPUTED_VALUE"""),0.0)</f>
        <v>0</v>
      </c>
      <c r="U194" s="1">
        <f>IFERROR(__xludf.DUMMYFUNCTION("""COMPUTED_VALUE"""),0.0)</f>
        <v>0</v>
      </c>
      <c r="V194" s="1">
        <f>IFERROR(__xludf.DUMMYFUNCTION("""COMPUTED_VALUE"""),0.0)</f>
        <v>0</v>
      </c>
      <c r="W194" s="1">
        <f>IFERROR(__xludf.DUMMYFUNCTION("""COMPUTED_VALUE"""),0.0)</f>
        <v>0</v>
      </c>
      <c r="X194" s="1">
        <f>IFERROR(__xludf.DUMMYFUNCTION("""COMPUTED_VALUE"""),0.0)</f>
        <v>0</v>
      </c>
      <c r="Y194" s="1">
        <f>IFERROR(__xludf.DUMMYFUNCTION("""COMPUTED_VALUE"""),0.0)</f>
        <v>0</v>
      </c>
      <c r="AA194" s="50"/>
      <c r="AB194" s="1"/>
      <c r="AC194" s="1"/>
      <c r="AD194" s="1"/>
      <c r="AE194" s="1"/>
      <c r="AF194" s="1"/>
      <c r="AG194" s="1"/>
      <c r="AH194" s="1"/>
      <c r="AI194" s="54"/>
      <c r="AJ194" s="1">
        <f>IFERROR(__xludf.DUMMYFUNCTION("""COMPUTED_VALUE"""),0.0)</f>
        <v>0</v>
      </c>
      <c r="AK194" s="1">
        <f>IFERROR(__xludf.DUMMYFUNCTION("""COMPUTED_VALUE"""),0.0)</f>
        <v>0</v>
      </c>
      <c r="AL194" s="1">
        <f>IFERROR(__xludf.DUMMYFUNCTION("""COMPUTED_VALUE"""),0.0)</f>
        <v>0</v>
      </c>
      <c r="AM194" s="1">
        <f>IFERROR(__xludf.DUMMYFUNCTION("""COMPUTED_VALUE"""),0.0)</f>
        <v>0</v>
      </c>
      <c r="AN194" s="1">
        <f>IFERROR(__xludf.DUMMYFUNCTION("""COMPUTED_VALUE"""),0.0)</f>
        <v>0</v>
      </c>
      <c r="AO194" s="1">
        <f>IFERROR(__xludf.DUMMYFUNCTION("""COMPUTED_VALUE"""),0.0)</f>
        <v>0</v>
      </c>
      <c r="AP194" s="1">
        <f>IFERROR(__xludf.DUMMYFUNCTION("""COMPUTED_VALUE"""),0.0)</f>
        <v>0</v>
      </c>
      <c r="AQ194" s="1">
        <f>IFERROR(__xludf.DUMMYFUNCTION("""COMPUTED_VALUE"""),0.0)</f>
        <v>0</v>
      </c>
      <c r="AT194" s="1" t="str">
        <f>IFERROR(__xludf.DUMMYFUNCTION("""COMPUTED_VALUE"""),"X")</f>
        <v>X</v>
      </c>
      <c r="AU194" s="1"/>
      <c r="AV194" s="1"/>
      <c r="AW194" s="1"/>
      <c r="AX194" s="1"/>
      <c r="AY194" s="1"/>
      <c r="AZ194" s="1"/>
      <c r="BA194" s="1"/>
      <c r="BB194" s="1"/>
      <c r="BC194" s="54"/>
      <c r="BD194" s="1">
        <f>IFERROR(__xludf.DUMMYFUNCTION("""COMPUTED_VALUE"""),0.81)</f>
        <v>0.81</v>
      </c>
      <c r="BE194" s="1">
        <f>IFERROR(__xludf.DUMMYFUNCTION("""COMPUTED_VALUE"""),0.0)</f>
        <v>0</v>
      </c>
      <c r="BF194" s="1">
        <f>IFERROR(__xludf.DUMMYFUNCTION("""COMPUTED_VALUE"""),0.0)</f>
        <v>0</v>
      </c>
      <c r="BG194" s="1">
        <f>IFERROR(__xludf.DUMMYFUNCTION("""COMPUTED_VALUE"""),0.0)</f>
        <v>0</v>
      </c>
      <c r="BH194" s="1">
        <f>IFERROR(__xludf.DUMMYFUNCTION("""COMPUTED_VALUE"""),0.0)</f>
        <v>0</v>
      </c>
      <c r="BI194" s="1">
        <f>IFERROR(__xludf.DUMMYFUNCTION("""COMPUTED_VALUE"""),0.0)</f>
        <v>0</v>
      </c>
      <c r="BJ194" s="1">
        <f>IFERROR(__xludf.DUMMYFUNCTION("""COMPUTED_VALUE"""),0.0)</f>
        <v>0</v>
      </c>
      <c r="BK194" s="1">
        <f>IFERROR(__xludf.DUMMYFUNCTION("""COMPUTED_VALUE"""),0.0)</f>
        <v>0</v>
      </c>
      <c r="BL194" s="1">
        <f>IFERROR(__xludf.DUMMYFUNCTION("""COMPUTED_VALUE"""),0.0)</f>
        <v>0</v>
      </c>
      <c r="BM194" s="1">
        <f>IFERROR(__xludf.DUMMYFUNCTION("""COMPUTED_VALUE"""),0.0)</f>
        <v>0</v>
      </c>
      <c r="BO194" s="52">
        <f t="shared" si="2"/>
        <v>0</v>
      </c>
      <c r="BP194" s="1">
        <f t="shared" si="175"/>
        <v>0</v>
      </c>
      <c r="BQ194" s="1">
        <f t="shared" si="4"/>
        <v>2</v>
      </c>
      <c r="BR194" s="54">
        <f t="shared" si="5"/>
        <v>2</v>
      </c>
      <c r="BS194" s="1">
        <f>IFS(N194="W", 'Round Bonuses'!$C$13, N194="X", 'Round Bonuses'!$C$12, M194="X", 'Round Bonuses'!$C$11, L194="X", 'Round Bonuses'!$C$10, K194="X", 'Round Bonuses'!$C$9, J194="X", 'Round Bonuses'!$C$8, I194="X", 'Round Bonuses'!$C$7, H194="X", 'Round Bonuses'!$C$6, G194="X", 'Round Bonuses'!$C$5, F194="X", 'Round Bonuses'!$C$4, E194="X", 'Round Bonuses'!$C$3, D194="X", 'Round Bonuses'!$C$3, TRUE, 0)</f>
        <v>0</v>
      </c>
      <c r="BT194" s="1">
        <f>IF(not(counta(D194:J194)), IFS(AI194="W", 'Round Bonuses'!$F$14, AI194="X", 'Round Bonuses'!$F$13, AH194="X", 'Round Bonuses'!$F$12, AG194="X", 'Round Bonuses'!$F$11, AF194="X", 'Round Bonuses'!$F$10, AE194="X", 'Round Bonuses'!$F$9, AD194="X", 'Round Bonuses'!$F$8, AC194="X", 'Round Bonuses'!$F$7, AB194="X", 'Round Bonuses'!$F$6, TRUE, 0), IF(AA194="X",'Round Bonuses'!$E$7, 0) +IF(AB194="X", 'Round Bonuses'!$E$6, 0)+if(AC194="X",'Round Bonuses'!$E$7, 0)+IF(AD194="X", 'Round Bonuses'!$E$8, 0)+IFS(AI194="W", 'Round Bonuses'!$G$14, AI194="X", 'Round Bonuses'!$G$13, AH194="X", 'Round Bonuses'!$G$12, AG194="X", 'Round Bonuses'!$G$11, AF194="X", 'Round Bonuses'!$G$10, AE194="X", 'Round Bonuses'!$G$9, TRUE, 0))</f>
        <v>0</v>
      </c>
      <c r="BU194" s="1">
        <f>IF(AND(not(counta(D194:I194)),not(counta(AB194:AD194))), IFS(BC194="W", 'Round Bonuses'!$J$14, BC194="X", 'Round Bonuses'!$J$13, BB194="X", 'Round Bonuses'!$J$12, BA194="X", 'Round Bonuses'!$J$11, AZ194="X", 'Round Bonuses'!$J$10, AY194="X", 'Round Bonuses'!$J$9, AX194="X", 'Round Bonuses'!$J$8, AW194="X", 'Round Bonuses'!$J$7, AV194="X", 'Round Bonuses'!$J$6, AU194="X", 'Round Bonuses'!$J$5, AT194="X", 'Round Bonuses'!$J$4, TRUE, 0), SWITCH(AS194, "P", 'Round Bonuses'!$I$4,"B", 'Round Bonuses'!$I$5, 0) +IF(AU194="X", 'Round Bonuses'!$I$5, 0)+IF(AV194="X", 'Round Bonuses'!$I$6, 0)+IF(AW194="X", 'Round Bonuses'!$I$7, 0)+IF(AX194="X", 'Round Bonuses'!$I$8, 0)+IFS(BC194="W", 'Round Bonuses'!$K$14, BC194="X", 'Round Bonuses'!$K$13, BB194="X", 'Round Bonuses'!$K$12, BA194="X", 'Round Bonuses'!$K$11, AZ194="X", 'Round Bonuses'!$K$10, AY194="X", 'Round Bonuses'!$K$9, TRUE, 0))</f>
        <v>0.2</v>
      </c>
      <c r="BV194" s="54">
        <f t="shared" si="6"/>
        <v>0.2</v>
      </c>
      <c r="BW194" s="1">
        <f t="shared" si="7"/>
        <v>0.81</v>
      </c>
      <c r="BX194" s="57">
        <f t="shared" si="8"/>
        <v>0.605</v>
      </c>
      <c r="BZ194" s="58" t="str">
        <f t="shared" si="9"/>
        <v>Sligo Rovers</v>
      </c>
      <c r="CA194" s="1" t="str">
        <f t="shared" si="10"/>
        <v>Republic of Ireland</v>
      </c>
      <c r="CB194" s="1">
        <f t="shared" si="11"/>
        <v>0.605</v>
      </c>
      <c r="CC194" s="1">
        <f t="shared" si="12"/>
        <v>2</v>
      </c>
      <c r="CD194" s="1" t="s">
        <v>74</v>
      </c>
      <c r="CE194" s="1" t="s">
        <v>21</v>
      </c>
      <c r="CF194" s="49">
        <v>1.2968750000000002</v>
      </c>
      <c r="CG194" s="1">
        <v>2.0</v>
      </c>
      <c r="CH194" s="1">
        <f t="shared" si="16"/>
        <v>192</v>
      </c>
      <c r="CI194" s="1" t="str">
        <f t="shared" si="13"/>
        <v>Noah</v>
      </c>
      <c r="CJ194" s="49">
        <f t="shared" ref="CJ194:CK194" si="207">CF194</f>
        <v>1.296875</v>
      </c>
      <c r="CK194" s="1">
        <f t="shared" si="207"/>
        <v>2</v>
      </c>
      <c r="CO194" s="1" t="str">
        <f t="shared" si="15"/>
        <v>Armenia</v>
      </c>
    </row>
    <row r="195">
      <c r="A195" s="1" t="str">
        <f>'Strength Coefficients'!AJ194</f>
        <v>Slovácko</v>
      </c>
      <c r="B195" s="1">
        <f>'Strength Coefficients'!AK194</f>
        <v>0.82</v>
      </c>
      <c r="C195" s="1" t="str">
        <f>'Strength Coefficients'!AL194</f>
        <v>Czech Republic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52">
        <f>IFERROR(__xludf.DUMMYFUNCTION("""COMPUTED_VALUE"""),0.0)</f>
        <v>0</v>
      </c>
      <c r="P195" s="1">
        <f>IFERROR(__xludf.DUMMYFUNCTION("""COMPUTED_VALUE"""),0.0)</f>
        <v>0</v>
      </c>
      <c r="Q195" s="1">
        <f>IFERROR(__xludf.DUMMYFUNCTION("""COMPUTED_VALUE"""),0.0)</f>
        <v>0</v>
      </c>
      <c r="R195" s="1">
        <f>IFERROR(__xludf.DUMMYFUNCTION("""COMPUTED_VALUE"""),0.0)</f>
        <v>0</v>
      </c>
      <c r="S195" s="1">
        <f>IFERROR(__xludf.DUMMYFUNCTION("""COMPUTED_VALUE"""),0.0)</f>
        <v>0</v>
      </c>
      <c r="T195" s="1">
        <f>IFERROR(__xludf.DUMMYFUNCTION("""COMPUTED_VALUE"""),0.0)</f>
        <v>0</v>
      </c>
      <c r="U195" s="1">
        <f>IFERROR(__xludf.DUMMYFUNCTION("""COMPUTED_VALUE"""),0.0)</f>
        <v>0</v>
      </c>
      <c r="V195" s="1">
        <f>IFERROR(__xludf.DUMMYFUNCTION("""COMPUTED_VALUE"""),0.0)</f>
        <v>0</v>
      </c>
      <c r="W195" s="1">
        <f>IFERROR(__xludf.DUMMYFUNCTION("""COMPUTED_VALUE"""),0.0)</f>
        <v>0</v>
      </c>
      <c r="X195" s="1">
        <f>IFERROR(__xludf.DUMMYFUNCTION("""COMPUTED_VALUE"""),0.0)</f>
        <v>0</v>
      </c>
      <c r="Y195" s="1">
        <f>IFERROR(__xludf.DUMMYFUNCTION("""COMPUTED_VALUE"""),0.0)</f>
        <v>0</v>
      </c>
      <c r="AA195" s="50"/>
      <c r="AB195" s="1"/>
      <c r="AC195" s="1"/>
      <c r="AD195" s="1"/>
      <c r="AE195" s="1"/>
      <c r="AF195" s="1"/>
      <c r="AG195" s="1"/>
      <c r="AH195" s="1"/>
      <c r="AI195" s="54"/>
      <c r="AJ195" s="1">
        <f>IFERROR(__xludf.DUMMYFUNCTION("""COMPUTED_VALUE"""),0.0)</f>
        <v>0</v>
      </c>
      <c r="AK195" s="1">
        <f>IFERROR(__xludf.DUMMYFUNCTION("""COMPUTED_VALUE"""),0.0)</f>
        <v>0</v>
      </c>
      <c r="AL195" s="1">
        <f>IFERROR(__xludf.DUMMYFUNCTION("""COMPUTED_VALUE"""),0.0)</f>
        <v>0</v>
      </c>
      <c r="AM195" s="1">
        <f>IFERROR(__xludf.DUMMYFUNCTION("""COMPUTED_VALUE"""),0.0)</f>
        <v>0</v>
      </c>
      <c r="AN195" s="1">
        <f>IFERROR(__xludf.DUMMYFUNCTION("""COMPUTED_VALUE"""),0.0)</f>
        <v>0</v>
      </c>
      <c r="AO195" s="1">
        <f>IFERROR(__xludf.DUMMYFUNCTION("""COMPUTED_VALUE"""),0.0)</f>
        <v>0</v>
      </c>
      <c r="AP195" s="1">
        <f>IFERROR(__xludf.DUMMYFUNCTION("""COMPUTED_VALUE"""),0.0)</f>
        <v>0</v>
      </c>
      <c r="AQ195" s="1">
        <f>IFERROR(__xludf.DUMMYFUNCTION("""COMPUTED_VALUE"""),0.0)</f>
        <v>0</v>
      </c>
      <c r="AT195" s="1"/>
      <c r="AU195" s="1" t="str">
        <f>IFERROR(__xludf.DUMMYFUNCTION("""COMPUTED_VALUE"""),"X")</f>
        <v>X</v>
      </c>
      <c r="AV195" s="1"/>
      <c r="AW195" s="1"/>
      <c r="AX195" s="1"/>
      <c r="AY195" s="1"/>
      <c r="AZ195" s="1"/>
      <c r="BA195" s="1"/>
      <c r="BB195" s="1"/>
      <c r="BC195" s="54"/>
      <c r="BD195" s="1">
        <f>IFERROR(__xludf.DUMMYFUNCTION("""COMPUTED_VALUE"""),0.0)</f>
        <v>0</v>
      </c>
      <c r="BE195" s="1">
        <f>IFERROR(__xludf.DUMMYFUNCTION("""COMPUTED_VALUE"""),3.5649999999999995)</f>
        <v>3.565</v>
      </c>
      <c r="BF195" s="1">
        <f>IFERROR(__xludf.DUMMYFUNCTION("""COMPUTED_VALUE"""),0.0)</f>
        <v>0</v>
      </c>
      <c r="BG195" s="1">
        <f>IFERROR(__xludf.DUMMYFUNCTION("""COMPUTED_VALUE"""),0.0)</f>
        <v>0</v>
      </c>
      <c r="BH195" s="1">
        <f>IFERROR(__xludf.DUMMYFUNCTION("""COMPUTED_VALUE"""),0.0)</f>
        <v>0</v>
      </c>
      <c r="BI195" s="1">
        <f>IFERROR(__xludf.DUMMYFUNCTION("""COMPUTED_VALUE"""),0.0)</f>
        <v>0</v>
      </c>
      <c r="BJ195" s="1">
        <f>IFERROR(__xludf.DUMMYFUNCTION("""COMPUTED_VALUE"""),0.0)</f>
        <v>0</v>
      </c>
      <c r="BK195" s="1">
        <f>IFERROR(__xludf.DUMMYFUNCTION("""COMPUTED_VALUE"""),0.0)</f>
        <v>0</v>
      </c>
      <c r="BL195" s="1">
        <f>IFERROR(__xludf.DUMMYFUNCTION("""COMPUTED_VALUE"""),0.0)</f>
        <v>0</v>
      </c>
      <c r="BM195" s="1">
        <f>IFERROR(__xludf.DUMMYFUNCTION("""COMPUTED_VALUE"""),0.0)</f>
        <v>0</v>
      </c>
      <c r="BO195" s="52">
        <f t="shared" si="2"/>
        <v>0</v>
      </c>
      <c r="BP195" s="1">
        <f t="shared" si="175"/>
        <v>0</v>
      </c>
      <c r="BQ195" s="1">
        <f t="shared" si="4"/>
        <v>2</v>
      </c>
      <c r="BR195" s="54">
        <f t="shared" si="5"/>
        <v>2</v>
      </c>
      <c r="BS195" s="1">
        <f>IFS(N195="W", 'Round Bonuses'!$C$13, N195="X", 'Round Bonuses'!$C$12, M195="X", 'Round Bonuses'!$C$11, L195="X", 'Round Bonuses'!$C$10, K195="X", 'Round Bonuses'!$C$9, J195="X", 'Round Bonuses'!$C$8, I195="X", 'Round Bonuses'!$C$7, H195="X", 'Round Bonuses'!$C$6, G195="X", 'Round Bonuses'!$C$5, F195="X", 'Round Bonuses'!$C$4, E195="X", 'Round Bonuses'!$C$3, D195="X", 'Round Bonuses'!$C$3, TRUE, 0)</f>
        <v>0</v>
      </c>
      <c r="BT195" s="1">
        <f>IF(not(counta(D195:J195)), IFS(AI195="W", 'Round Bonuses'!$F$14, AI195="X", 'Round Bonuses'!$F$13, AH195="X", 'Round Bonuses'!$F$12, AG195="X", 'Round Bonuses'!$F$11, AF195="X", 'Round Bonuses'!$F$10, AE195="X", 'Round Bonuses'!$F$9, AD195="X", 'Round Bonuses'!$F$8, AC195="X", 'Round Bonuses'!$F$7, AB195="X", 'Round Bonuses'!$F$6, TRUE, 0), IF(AA195="X",'Round Bonuses'!$E$7, 0) +IF(AB195="X", 'Round Bonuses'!$E$6, 0)+if(AC195="X",'Round Bonuses'!$E$7, 0)+IF(AD195="X", 'Round Bonuses'!$E$8, 0)+IFS(AI195="W", 'Round Bonuses'!$G$14, AI195="X", 'Round Bonuses'!$G$13, AH195="X", 'Round Bonuses'!$G$12, AG195="X", 'Round Bonuses'!$G$11, AF195="X", 'Round Bonuses'!$G$10, AE195="X", 'Round Bonuses'!$G$9, TRUE, 0))</f>
        <v>0</v>
      </c>
      <c r="BU195" s="1">
        <f>IF(AND(not(counta(D195:I195)),not(counta(AB195:AD195))), IFS(BC195="W", 'Round Bonuses'!$J$14, BC195="X", 'Round Bonuses'!$J$13, BB195="X", 'Round Bonuses'!$J$12, BA195="X", 'Round Bonuses'!$J$11, AZ195="X", 'Round Bonuses'!$J$10, AY195="X", 'Round Bonuses'!$J$9, AX195="X", 'Round Bonuses'!$J$8, AW195="X", 'Round Bonuses'!$J$7, AV195="X", 'Round Bonuses'!$J$6, AU195="X", 'Round Bonuses'!$J$5, AT195="X", 'Round Bonuses'!$J$4, TRUE, 0), SWITCH(AS195, "P", 'Round Bonuses'!$I$4,"B", 'Round Bonuses'!$I$5, 0) +IF(AU195="X", 'Round Bonuses'!$I$5, 0)+IF(AV195="X", 'Round Bonuses'!$I$6, 0)+IF(AW195="X", 'Round Bonuses'!$I$7, 0)+IF(AX195="X", 'Round Bonuses'!$I$8, 0)+IFS(BC195="W", 'Round Bonuses'!$K$14, BC195="X", 'Round Bonuses'!$K$13, BB195="X", 'Round Bonuses'!$K$12, BA195="X", 'Round Bonuses'!$K$11, AZ195="X", 'Round Bonuses'!$K$10, AY195="X", 'Round Bonuses'!$K$9, TRUE, 0))</f>
        <v>0.4</v>
      </c>
      <c r="BV195" s="54">
        <f t="shared" si="6"/>
        <v>0.4</v>
      </c>
      <c r="BW195" s="1">
        <f t="shared" si="7"/>
        <v>3.565</v>
      </c>
      <c r="BX195" s="57">
        <f t="shared" si="8"/>
        <v>2.1825</v>
      </c>
      <c r="BZ195" s="58" t="str">
        <f t="shared" si="9"/>
        <v>Slovácko</v>
      </c>
      <c r="CA195" s="1" t="str">
        <f t="shared" si="10"/>
        <v>Czech Republic</v>
      </c>
      <c r="CB195" s="1">
        <f t="shared" si="11"/>
        <v>2.1825</v>
      </c>
      <c r="CC195" s="1">
        <f t="shared" si="12"/>
        <v>2</v>
      </c>
      <c r="CD195" s="1" t="s">
        <v>83</v>
      </c>
      <c r="CE195" s="1" t="s">
        <v>38</v>
      </c>
      <c r="CF195" s="49">
        <v>1.2799999999999998</v>
      </c>
      <c r="CG195" s="1">
        <v>2.0</v>
      </c>
      <c r="CH195" s="1">
        <f t="shared" si="16"/>
        <v>193</v>
      </c>
      <c r="CI195" s="1" t="str">
        <f t="shared" si="13"/>
        <v>Apollon Limassol</v>
      </c>
      <c r="CJ195" s="49">
        <f t="shared" ref="CJ195:CK195" si="208">CF195</f>
        <v>1.28</v>
      </c>
      <c r="CK195" s="1">
        <f t="shared" si="208"/>
        <v>2</v>
      </c>
      <c r="CO195" s="1" t="str">
        <f t="shared" si="15"/>
        <v>Cyprus</v>
      </c>
    </row>
    <row r="196">
      <c r="A196" s="1" t="str">
        <f>'Strength Coefficients'!AJ195</f>
        <v>Slovan Bratislava</v>
      </c>
      <c r="B196" s="1">
        <f>'Strength Coefficients'!AK195</f>
        <v>0.7</v>
      </c>
      <c r="C196" s="1" t="str">
        <f>'Strength Coefficients'!AL195</f>
        <v>Slovakia</v>
      </c>
      <c r="D196" s="1"/>
      <c r="E196" s="1"/>
      <c r="F196" s="1" t="str">
        <f>IFERROR(__xludf.DUMMYFUNCTION("""COMPUTED_VALUE"""),"X")</f>
        <v>X</v>
      </c>
      <c r="G196" s="1" t="str">
        <f>IFERROR(__xludf.DUMMYFUNCTION("""COMPUTED_VALUE"""),"X")</f>
        <v>X</v>
      </c>
      <c r="H196" s="1"/>
      <c r="I196" s="1"/>
      <c r="J196" s="1"/>
      <c r="K196" s="1"/>
      <c r="L196" s="1"/>
      <c r="M196" s="1"/>
      <c r="N196" s="1"/>
      <c r="O196" s="52">
        <f>IFERROR(__xludf.DUMMYFUNCTION("""COMPUTED_VALUE"""),0.0)</f>
        <v>0</v>
      </c>
      <c r="P196" s="1">
        <f>IFERROR(__xludf.DUMMYFUNCTION("""COMPUTED_VALUE"""),0.0)</f>
        <v>0</v>
      </c>
      <c r="Q196" s="1">
        <f>IFERROR(__xludf.DUMMYFUNCTION("""COMPUTED_VALUE"""),2.9200000000000004)</f>
        <v>2.92</v>
      </c>
      <c r="R196" s="1">
        <f>IFERROR(__xludf.DUMMYFUNCTION("""COMPUTED_VALUE"""),2.3649999999999998)</f>
        <v>2.365</v>
      </c>
      <c r="S196" s="1">
        <f>IFERROR(__xludf.DUMMYFUNCTION("""COMPUTED_VALUE"""),0.0)</f>
        <v>0</v>
      </c>
      <c r="T196" s="1">
        <f>IFERROR(__xludf.DUMMYFUNCTION("""COMPUTED_VALUE"""),0.0)</f>
        <v>0</v>
      </c>
      <c r="U196" s="1">
        <f>IFERROR(__xludf.DUMMYFUNCTION("""COMPUTED_VALUE"""),0.0)</f>
        <v>0</v>
      </c>
      <c r="V196" s="1">
        <f>IFERROR(__xludf.DUMMYFUNCTION("""COMPUTED_VALUE"""),0.0)</f>
        <v>0</v>
      </c>
      <c r="W196" s="1">
        <f>IFERROR(__xludf.DUMMYFUNCTION("""COMPUTED_VALUE"""),0.0)</f>
        <v>0</v>
      </c>
      <c r="X196" s="1">
        <f>IFERROR(__xludf.DUMMYFUNCTION("""COMPUTED_VALUE"""),0.0)</f>
        <v>0</v>
      </c>
      <c r="Y196" s="1">
        <f>IFERROR(__xludf.DUMMYFUNCTION("""COMPUTED_VALUE"""),0.0)</f>
        <v>0</v>
      </c>
      <c r="AA196" s="50"/>
      <c r="AB196" s="1" t="str">
        <f>IFERROR(__xludf.DUMMYFUNCTION("""COMPUTED_VALUE"""),"X")</f>
        <v>X</v>
      </c>
      <c r="AC196" s="1" t="str">
        <f>IFERROR(__xludf.DUMMYFUNCTION("""COMPUTED_VALUE"""),"X")</f>
        <v>X</v>
      </c>
      <c r="AD196" s="1"/>
      <c r="AE196" s="1"/>
      <c r="AF196" s="1"/>
      <c r="AG196" s="1"/>
      <c r="AH196" s="1"/>
      <c r="AI196" s="54"/>
      <c r="AJ196" s="1">
        <f>IFERROR(__xludf.DUMMYFUNCTION("""COMPUTED_VALUE"""),3.1875)</f>
        <v>3.1875</v>
      </c>
      <c r="AK196" s="1">
        <f>IFERROR(__xludf.DUMMYFUNCTION("""COMPUTED_VALUE"""),2.085)</f>
        <v>2.085</v>
      </c>
      <c r="AL196" s="1">
        <f>IFERROR(__xludf.DUMMYFUNCTION("""COMPUTED_VALUE"""),0.0)</f>
        <v>0</v>
      </c>
      <c r="AM196" s="1">
        <f>IFERROR(__xludf.DUMMYFUNCTION("""COMPUTED_VALUE"""),0.0)</f>
        <v>0</v>
      </c>
      <c r="AN196" s="1">
        <f>IFERROR(__xludf.DUMMYFUNCTION("""COMPUTED_VALUE"""),0.0)</f>
        <v>0</v>
      </c>
      <c r="AO196" s="1">
        <f>IFERROR(__xludf.DUMMYFUNCTION("""COMPUTED_VALUE"""),0.0)</f>
        <v>0</v>
      </c>
      <c r="AP196" s="1">
        <f>IFERROR(__xludf.DUMMYFUNCTION("""COMPUTED_VALUE"""),0.0)</f>
        <v>0</v>
      </c>
      <c r="AQ196" s="1">
        <f>IFERROR(__xludf.DUMMYFUNCTION("""COMPUTED_VALUE"""),0.0)</f>
        <v>0</v>
      </c>
      <c r="AT196" s="1"/>
      <c r="AU196" s="1"/>
      <c r="AV196" s="1"/>
      <c r="AW196" s="1"/>
      <c r="AX196" s="1" t="str">
        <f>IFERROR(__xludf.DUMMYFUNCTION("""COMPUTED_VALUE"""),"X")</f>
        <v>X</v>
      </c>
      <c r="AY196" s="1"/>
      <c r="AZ196" s="1"/>
      <c r="BA196" s="1"/>
      <c r="BB196" s="1"/>
      <c r="BC196" s="54"/>
      <c r="BD196" s="1">
        <f>IFERROR(__xludf.DUMMYFUNCTION("""COMPUTED_VALUE"""),0.0)</f>
        <v>0</v>
      </c>
      <c r="BE196" s="1">
        <f>IFERROR(__xludf.DUMMYFUNCTION("""COMPUTED_VALUE"""),0.0)</f>
        <v>0</v>
      </c>
      <c r="BF196" s="1">
        <f>IFERROR(__xludf.DUMMYFUNCTION("""COMPUTED_VALUE"""),0.0)</f>
        <v>0</v>
      </c>
      <c r="BG196" s="1">
        <f>IFERROR(__xludf.DUMMYFUNCTION("""COMPUTED_VALUE"""),0.0)</f>
        <v>0</v>
      </c>
      <c r="BH196" s="1">
        <f>IFERROR(__xludf.DUMMYFUNCTION("""COMPUTED_VALUE"""),8.79875)</f>
        <v>8.79875</v>
      </c>
      <c r="BI196" s="1">
        <f>IFERROR(__xludf.DUMMYFUNCTION("""COMPUTED_VALUE"""),0.0)</f>
        <v>0</v>
      </c>
      <c r="BJ196" s="1">
        <f>IFERROR(__xludf.DUMMYFUNCTION("""COMPUTED_VALUE"""),0.0)</f>
        <v>0</v>
      </c>
      <c r="BK196" s="1">
        <f>IFERROR(__xludf.DUMMYFUNCTION("""COMPUTED_VALUE"""),0.0)</f>
        <v>0</v>
      </c>
      <c r="BL196" s="1">
        <f>IFERROR(__xludf.DUMMYFUNCTION("""COMPUTED_VALUE"""),0.0)</f>
        <v>0</v>
      </c>
      <c r="BM196" s="1">
        <f>IFERROR(__xludf.DUMMYFUNCTION("""COMPUTED_VALUE"""),0.0)</f>
        <v>0</v>
      </c>
      <c r="BO196" s="52">
        <f t="shared" si="2"/>
        <v>4</v>
      </c>
      <c r="BP196" s="1">
        <f t="shared" si="175"/>
        <v>4</v>
      </c>
      <c r="BQ196" s="1">
        <f t="shared" si="4"/>
        <v>6</v>
      </c>
      <c r="BR196" s="54">
        <f t="shared" si="5"/>
        <v>14</v>
      </c>
      <c r="BS196" s="1">
        <f>IFS(N196="W", 'Round Bonuses'!$C$13, N196="X", 'Round Bonuses'!$C$12, M196="X", 'Round Bonuses'!$C$11, L196="X", 'Round Bonuses'!$C$10, K196="X", 'Round Bonuses'!$C$9, J196="X", 'Round Bonuses'!$C$8, I196="X", 'Round Bonuses'!$C$7, H196="X", 'Round Bonuses'!$C$6, G196="X", 'Round Bonuses'!$C$5, F196="X", 'Round Bonuses'!$C$4, E196="X", 'Round Bonuses'!$C$3, D196="X", 'Round Bonuses'!$C$3, TRUE, 0)</f>
        <v>1.2</v>
      </c>
      <c r="BT196" s="1">
        <f>IF(not(counta(D196:J196)), IFS(AI196="W", 'Round Bonuses'!$F$14, AI196="X", 'Round Bonuses'!$F$13, AH196="X", 'Round Bonuses'!$F$12, AG196="X", 'Round Bonuses'!$F$11, AF196="X", 'Round Bonuses'!$F$10, AE196="X", 'Round Bonuses'!$F$9, AD196="X", 'Round Bonuses'!$F$8, AC196="X", 'Round Bonuses'!$F$7, AB196="X", 'Round Bonuses'!$F$6, TRUE, 0), IF(AA196="X",'Round Bonuses'!$E$7, 0) +IF(AB196="X", 'Round Bonuses'!$E$6, 0)+if(AC196="X",'Round Bonuses'!$E$7, 0)+IF(AD196="X", 'Round Bonuses'!$E$8, 0)+IFS(AI196="W", 'Round Bonuses'!$G$14, AI196="X", 'Round Bonuses'!$G$13, AH196="X", 'Round Bonuses'!$G$12, AG196="X", 'Round Bonuses'!$G$11, AF196="X", 'Round Bonuses'!$G$10, AE196="X", 'Round Bonuses'!$G$9, TRUE, 0))</f>
        <v>1.2</v>
      </c>
      <c r="BU196" s="1">
        <f>IF(AND(not(counta(D196:I196)),not(counta(AB196:AD196))), IFS(BC196="W", 'Round Bonuses'!$J$14, BC196="X", 'Round Bonuses'!$J$13, BB196="X", 'Round Bonuses'!$J$12, BA196="X", 'Round Bonuses'!$J$11, AZ196="X", 'Round Bonuses'!$J$10, AY196="X", 'Round Bonuses'!$J$9, AX196="X", 'Round Bonuses'!$J$8, AW196="X", 'Round Bonuses'!$J$7, AV196="X", 'Round Bonuses'!$J$6, AU196="X", 'Round Bonuses'!$J$5, AT196="X", 'Round Bonuses'!$J$4, TRUE, 0), SWITCH(AS196, "P", 'Round Bonuses'!$I$4,"B", 'Round Bonuses'!$I$5, 0) +IF(AU196="X", 'Round Bonuses'!$I$5, 0)+IF(AV196="X", 'Round Bonuses'!$I$6, 0)+IF(AW196="X", 'Round Bonuses'!$I$7, 0)+IF(AX196="X", 'Round Bonuses'!$I$8, 0)+IFS(BC196="W", 'Round Bonuses'!$K$14, BC196="X", 'Round Bonuses'!$K$13, BB196="X", 'Round Bonuses'!$K$12, BA196="X", 'Round Bonuses'!$K$11, AZ196="X", 'Round Bonuses'!$K$10, AY196="X", 'Round Bonuses'!$K$9, TRUE, 0))</f>
        <v>1</v>
      </c>
      <c r="BV196" s="54">
        <f t="shared" si="6"/>
        <v>3.4</v>
      </c>
      <c r="BW196" s="1">
        <f t="shared" si="7"/>
        <v>19.35625</v>
      </c>
      <c r="BX196" s="57">
        <f t="shared" si="8"/>
        <v>4.782589286</v>
      </c>
      <c r="BZ196" s="58" t="str">
        <f t="shared" si="9"/>
        <v>Slovan Bratislava</v>
      </c>
      <c r="CA196" s="1" t="str">
        <f t="shared" si="10"/>
        <v>Slovakia</v>
      </c>
      <c r="CB196" s="1">
        <f t="shared" si="11"/>
        <v>4.782589286</v>
      </c>
      <c r="CC196" s="1">
        <f t="shared" si="12"/>
        <v>14</v>
      </c>
      <c r="CD196" s="1" t="s">
        <v>65</v>
      </c>
      <c r="CE196" s="1" t="s">
        <v>11</v>
      </c>
      <c r="CF196" s="49">
        <v>1.26</v>
      </c>
      <c r="CG196" s="1">
        <v>2.0</v>
      </c>
      <c r="CH196" s="1">
        <f t="shared" si="16"/>
        <v>194</v>
      </c>
      <c r="CI196" s="1" t="str">
        <f t="shared" si="13"/>
        <v>Sant Julià</v>
      </c>
      <c r="CJ196" s="49">
        <f t="shared" ref="CJ196:CK196" si="209">CF196</f>
        <v>1.26</v>
      </c>
      <c r="CK196" s="1">
        <f t="shared" si="209"/>
        <v>2</v>
      </c>
      <c r="CO196" s="1" t="str">
        <f t="shared" si="15"/>
        <v>Andorra</v>
      </c>
    </row>
    <row r="197">
      <c r="A197" s="1" t="str">
        <f>'Strength Coefficients'!AJ196</f>
        <v>Sochi</v>
      </c>
      <c r="B197" s="1">
        <f>'Strength Coefficients'!AK196</f>
        <v>0.89</v>
      </c>
      <c r="C197" s="1" t="str">
        <f>'Strength Coefficients'!AL196</f>
        <v>Russia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52">
        <f>IFERROR(__xludf.DUMMYFUNCTION("""COMPUTED_VALUE"""),0.0)</f>
        <v>0</v>
      </c>
      <c r="P197" s="1">
        <f>IFERROR(__xludf.DUMMYFUNCTION("""COMPUTED_VALUE"""),0.0)</f>
        <v>0</v>
      </c>
      <c r="Q197" s="1">
        <f>IFERROR(__xludf.DUMMYFUNCTION("""COMPUTED_VALUE"""),0.0)</f>
        <v>0</v>
      </c>
      <c r="R197" s="1">
        <f>IFERROR(__xludf.DUMMYFUNCTION("""COMPUTED_VALUE"""),0.0)</f>
        <v>0</v>
      </c>
      <c r="S197" s="1">
        <f>IFERROR(__xludf.DUMMYFUNCTION("""COMPUTED_VALUE"""),0.0)</f>
        <v>0</v>
      </c>
      <c r="T197" s="1">
        <f>IFERROR(__xludf.DUMMYFUNCTION("""COMPUTED_VALUE"""),0.0)</f>
        <v>0</v>
      </c>
      <c r="U197" s="1">
        <f>IFERROR(__xludf.DUMMYFUNCTION("""COMPUTED_VALUE"""),0.0)</f>
        <v>0</v>
      </c>
      <c r="V197" s="1">
        <f>IFERROR(__xludf.DUMMYFUNCTION("""COMPUTED_VALUE"""),0.0)</f>
        <v>0</v>
      </c>
      <c r="W197" s="1">
        <f>IFERROR(__xludf.DUMMYFUNCTION("""COMPUTED_VALUE"""),0.0)</f>
        <v>0</v>
      </c>
      <c r="X197" s="1">
        <f>IFERROR(__xludf.DUMMYFUNCTION("""COMPUTED_VALUE"""),0.0)</f>
        <v>0</v>
      </c>
      <c r="Y197" s="1">
        <f>IFERROR(__xludf.DUMMYFUNCTION("""COMPUTED_VALUE"""),0.0)</f>
        <v>0</v>
      </c>
      <c r="AA197" s="50"/>
      <c r="AB197" s="1"/>
      <c r="AC197" s="1"/>
      <c r="AD197" s="1"/>
      <c r="AE197" s="1"/>
      <c r="AF197" s="1"/>
      <c r="AG197" s="1"/>
      <c r="AH197" s="1"/>
      <c r="AI197" s="54"/>
      <c r="AJ197" s="1">
        <f>IFERROR(__xludf.DUMMYFUNCTION("""COMPUTED_VALUE"""),0.0)</f>
        <v>0</v>
      </c>
      <c r="AK197" s="1">
        <f>IFERROR(__xludf.DUMMYFUNCTION("""COMPUTED_VALUE"""),0.0)</f>
        <v>0</v>
      </c>
      <c r="AL197" s="1">
        <f>IFERROR(__xludf.DUMMYFUNCTION("""COMPUTED_VALUE"""),0.0)</f>
        <v>0</v>
      </c>
      <c r="AM197" s="1">
        <f>IFERROR(__xludf.DUMMYFUNCTION("""COMPUTED_VALUE"""),0.0)</f>
        <v>0</v>
      </c>
      <c r="AN197" s="1">
        <f>IFERROR(__xludf.DUMMYFUNCTION("""COMPUTED_VALUE"""),0.0)</f>
        <v>0</v>
      </c>
      <c r="AO197" s="1">
        <f>IFERROR(__xludf.DUMMYFUNCTION("""COMPUTED_VALUE"""),0.0)</f>
        <v>0</v>
      </c>
      <c r="AP197" s="1">
        <f>IFERROR(__xludf.DUMMYFUNCTION("""COMPUTED_VALUE"""),0.0)</f>
        <v>0</v>
      </c>
      <c r="AQ197" s="1">
        <f>IFERROR(__xludf.DUMMYFUNCTION("""COMPUTED_VALUE"""),0.0)</f>
        <v>0</v>
      </c>
      <c r="AT197" s="1"/>
      <c r="AU197" s="1" t="str">
        <f>IFERROR(__xludf.DUMMYFUNCTION("""COMPUTED_VALUE"""),"X")</f>
        <v>X</v>
      </c>
      <c r="AV197" s="1" t="str">
        <f>IFERROR(__xludf.DUMMYFUNCTION("""COMPUTED_VALUE"""),"X")</f>
        <v>X</v>
      </c>
      <c r="AW197" s="1"/>
      <c r="AX197" s="1"/>
      <c r="AY197" s="1"/>
      <c r="AZ197" s="1"/>
      <c r="BA197" s="1"/>
      <c r="BB197" s="1"/>
      <c r="BC197" s="54"/>
      <c r="BD197" s="1">
        <f>IFERROR(__xludf.DUMMYFUNCTION("""COMPUTED_VALUE"""),0.0)</f>
        <v>0</v>
      </c>
      <c r="BE197" s="1">
        <f>IFERROR(__xludf.DUMMYFUNCTION("""COMPUTED_VALUE"""),6.209999999999999)</f>
        <v>6.21</v>
      </c>
      <c r="BF197" s="1">
        <f>IFERROR(__xludf.DUMMYFUNCTION("""COMPUTED_VALUE"""),3.2)</f>
        <v>3.2</v>
      </c>
      <c r="BG197" s="1">
        <f>IFERROR(__xludf.DUMMYFUNCTION("""COMPUTED_VALUE"""),0.0)</f>
        <v>0</v>
      </c>
      <c r="BH197" s="1">
        <f>IFERROR(__xludf.DUMMYFUNCTION("""COMPUTED_VALUE"""),0.0)</f>
        <v>0</v>
      </c>
      <c r="BI197" s="1">
        <f>IFERROR(__xludf.DUMMYFUNCTION("""COMPUTED_VALUE"""),0.0)</f>
        <v>0</v>
      </c>
      <c r="BJ197" s="1">
        <f>IFERROR(__xludf.DUMMYFUNCTION("""COMPUTED_VALUE"""),0.0)</f>
        <v>0</v>
      </c>
      <c r="BK197" s="1">
        <f>IFERROR(__xludf.DUMMYFUNCTION("""COMPUTED_VALUE"""),0.0)</f>
        <v>0</v>
      </c>
      <c r="BL197" s="1">
        <f>IFERROR(__xludf.DUMMYFUNCTION("""COMPUTED_VALUE"""),0.0)</f>
        <v>0</v>
      </c>
      <c r="BM197" s="1">
        <f>IFERROR(__xludf.DUMMYFUNCTION("""COMPUTED_VALUE"""),0.0)</f>
        <v>0</v>
      </c>
      <c r="BO197" s="52">
        <f t="shared" si="2"/>
        <v>0</v>
      </c>
      <c r="BP197" s="1">
        <f t="shared" si="175"/>
        <v>0</v>
      </c>
      <c r="BQ197" s="1">
        <f t="shared" si="4"/>
        <v>4</v>
      </c>
      <c r="BR197" s="54">
        <f t="shared" si="5"/>
        <v>4</v>
      </c>
      <c r="BS197" s="1">
        <f>IFS(N197="W", 'Round Bonuses'!$C$13, N197="X", 'Round Bonuses'!$C$12, M197="X", 'Round Bonuses'!$C$11, L197="X", 'Round Bonuses'!$C$10, K197="X", 'Round Bonuses'!$C$9, J197="X", 'Round Bonuses'!$C$8, I197="X", 'Round Bonuses'!$C$7, H197="X", 'Round Bonuses'!$C$6, G197="X", 'Round Bonuses'!$C$5, F197="X", 'Round Bonuses'!$C$4, E197="X", 'Round Bonuses'!$C$3, D197="X", 'Round Bonuses'!$C$3, TRUE, 0)</f>
        <v>0</v>
      </c>
      <c r="BT197" s="1">
        <f>IF(not(counta(D197:J197)), IFS(AI197="W", 'Round Bonuses'!$F$14, AI197="X", 'Round Bonuses'!$F$13, AH197="X", 'Round Bonuses'!$F$12, AG197="X", 'Round Bonuses'!$F$11, AF197="X", 'Round Bonuses'!$F$10, AE197="X", 'Round Bonuses'!$F$9, AD197="X", 'Round Bonuses'!$F$8, AC197="X", 'Round Bonuses'!$F$7, AB197="X", 'Round Bonuses'!$F$6, TRUE, 0), IF(AA197="X",'Round Bonuses'!$E$7, 0) +IF(AB197="X", 'Round Bonuses'!$E$6, 0)+if(AC197="X",'Round Bonuses'!$E$7, 0)+IF(AD197="X", 'Round Bonuses'!$E$8, 0)+IFS(AI197="W", 'Round Bonuses'!$G$14, AI197="X", 'Round Bonuses'!$G$13, AH197="X", 'Round Bonuses'!$G$12, AG197="X", 'Round Bonuses'!$G$11, AF197="X", 'Round Bonuses'!$G$10, AE197="X", 'Round Bonuses'!$G$9, TRUE, 0))</f>
        <v>0</v>
      </c>
      <c r="BU197" s="1">
        <f>IF(AND(not(counta(D197:I197)),not(counta(AB197:AD197))), IFS(BC197="W", 'Round Bonuses'!$J$14, BC197="X", 'Round Bonuses'!$J$13, BB197="X", 'Round Bonuses'!$J$12, BA197="X", 'Round Bonuses'!$J$11, AZ197="X", 'Round Bonuses'!$J$10, AY197="X", 'Round Bonuses'!$J$9, AX197="X", 'Round Bonuses'!$J$8, AW197="X", 'Round Bonuses'!$J$7, AV197="X", 'Round Bonuses'!$J$6, AU197="X", 'Round Bonuses'!$J$5, AT197="X", 'Round Bonuses'!$J$4, TRUE, 0), SWITCH(AS197, "P", 'Round Bonuses'!$I$4,"B", 'Round Bonuses'!$I$5, 0) +IF(AU197="X", 'Round Bonuses'!$I$5, 0)+IF(AV197="X", 'Round Bonuses'!$I$6, 0)+IF(AW197="X", 'Round Bonuses'!$I$7, 0)+IF(AX197="X", 'Round Bonuses'!$I$8, 0)+IFS(BC197="W", 'Round Bonuses'!$K$14, BC197="X", 'Round Bonuses'!$K$13, BB197="X", 'Round Bonuses'!$K$12, BA197="X", 'Round Bonuses'!$K$11, AZ197="X", 'Round Bonuses'!$K$10, AY197="X", 'Round Bonuses'!$K$9, TRUE, 0))</f>
        <v>0.7</v>
      </c>
      <c r="BV197" s="54">
        <f t="shared" si="6"/>
        <v>0.7</v>
      </c>
      <c r="BW197" s="1">
        <f t="shared" si="7"/>
        <v>9.41</v>
      </c>
      <c r="BX197" s="57">
        <f t="shared" si="8"/>
        <v>3.0525</v>
      </c>
      <c r="BZ197" s="58" t="str">
        <f t="shared" si="9"/>
        <v>Sochi</v>
      </c>
      <c r="CA197" s="1" t="str">
        <f t="shared" si="10"/>
        <v>Russia</v>
      </c>
      <c r="CB197" s="1">
        <f t="shared" si="11"/>
        <v>3.0525</v>
      </c>
      <c r="CC197" s="1">
        <f t="shared" si="12"/>
        <v>4</v>
      </c>
      <c r="CD197" s="1" t="s">
        <v>570</v>
      </c>
      <c r="CE197" s="1" t="s">
        <v>150</v>
      </c>
      <c r="CF197" s="49">
        <v>1.2225000000000001</v>
      </c>
      <c r="CG197" s="1">
        <v>2.0</v>
      </c>
      <c r="CH197" s="1">
        <f t="shared" si="16"/>
        <v>195</v>
      </c>
      <c r="CI197" s="1" t="str">
        <f t="shared" si="13"/>
        <v>Universitatea Craiova</v>
      </c>
      <c r="CJ197" s="49">
        <f t="shared" ref="CJ197:CK197" si="210">CF197</f>
        <v>1.2225</v>
      </c>
      <c r="CK197" s="1">
        <f t="shared" si="210"/>
        <v>2</v>
      </c>
      <c r="CO197" s="1" t="str">
        <f t="shared" si="15"/>
        <v>Romania</v>
      </c>
    </row>
    <row r="198">
      <c r="A198" s="1" t="str">
        <f>'Strength Coefficients'!AJ197</f>
        <v>Sparta Prague</v>
      </c>
      <c r="B198" s="1">
        <f>'Strength Coefficients'!AK197</f>
        <v>0.84</v>
      </c>
      <c r="C198" s="1" t="str">
        <f>'Strength Coefficients'!AL197</f>
        <v>Czech Republic</v>
      </c>
      <c r="D198" s="1"/>
      <c r="E198" s="1"/>
      <c r="F198" s="1"/>
      <c r="G198" s="1" t="str">
        <f>IFERROR(__xludf.DUMMYFUNCTION("""COMPUTED_VALUE"""),"X")</f>
        <v>X</v>
      </c>
      <c r="H198" s="1" t="str">
        <f>IFERROR(__xludf.DUMMYFUNCTION("""COMPUTED_VALUE"""),"X")</f>
        <v>X</v>
      </c>
      <c r="I198" s="1"/>
      <c r="J198" s="1"/>
      <c r="K198" s="1"/>
      <c r="L198" s="1"/>
      <c r="M198" s="1"/>
      <c r="N198" s="1"/>
      <c r="O198" s="52">
        <f>IFERROR(__xludf.DUMMYFUNCTION("""COMPUTED_VALUE"""),0.0)</f>
        <v>0</v>
      </c>
      <c r="P198" s="1">
        <f>IFERROR(__xludf.DUMMYFUNCTION("""COMPUTED_VALUE"""),0.0)</f>
        <v>0</v>
      </c>
      <c r="Q198" s="1">
        <f>IFERROR(__xludf.DUMMYFUNCTION("""COMPUTED_VALUE"""),0.0)</f>
        <v>0</v>
      </c>
      <c r="R198" s="1">
        <f>IFERROR(__xludf.DUMMYFUNCTION("""COMPUTED_VALUE"""),5.4375)</f>
        <v>5.4375</v>
      </c>
      <c r="S198" s="1">
        <f>IFERROR(__xludf.DUMMYFUNCTION("""COMPUTED_VALUE"""),1.3599999999999999)</f>
        <v>1.36</v>
      </c>
      <c r="T198" s="1">
        <f>IFERROR(__xludf.DUMMYFUNCTION("""COMPUTED_VALUE"""),0.0)</f>
        <v>0</v>
      </c>
      <c r="U198" s="1">
        <f>IFERROR(__xludf.DUMMYFUNCTION("""COMPUTED_VALUE"""),0.0)</f>
        <v>0</v>
      </c>
      <c r="V198" s="1">
        <f>IFERROR(__xludf.DUMMYFUNCTION("""COMPUTED_VALUE"""),0.0)</f>
        <v>0</v>
      </c>
      <c r="W198" s="1">
        <f>IFERROR(__xludf.DUMMYFUNCTION("""COMPUTED_VALUE"""),0.0)</f>
        <v>0</v>
      </c>
      <c r="X198" s="1">
        <f>IFERROR(__xludf.DUMMYFUNCTION("""COMPUTED_VALUE"""),0.0)</f>
        <v>0</v>
      </c>
      <c r="Y198" s="1">
        <f>IFERROR(__xludf.DUMMYFUNCTION("""COMPUTED_VALUE"""),0.0)</f>
        <v>0</v>
      </c>
      <c r="AA198" s="56" t="s">
        <v>630</v>
      </c>
      <c r="AB198" s="1"/>
      <c r="AC198" s="1"/>
      <c r="AD198" s="1" t="str">
        <f>IFERROR(__xludf.DUMMYFUNCTION("""COMPUTED_VALUE"""),"X")</f>
        <v>X</v>
      </c>
      <c r="AE198" s="1"/>
      <c r="AF198" s="1"/>
      <c r="AG198" s="1"/>
      <c r="AH198" s="1"/>
      <c r="AI198" s="54"/>
      <c r="AJ198" s="1">
        <f>IFERROR(__xludf.DUMMYFUNCTION("""COMPUTED_VALUE"""),0.0)</f>
        <v>0</v>
      </c>
      <c r="AK198" s="1">
        <f>IFERROR(__xludf.DUMMYFUNCTION("""COMPUTED_VALUE"""),0.0)</f>
        <v>0</v>
      </c>
      <c r="AL198" s="1">
        <f>IFERROR(__xludf.DUMMYFUNCTION("""COMPUTED_VALUE"""),10.935)</f>
        <v>10.935</v>
      </c>
      <c r="AM198" s="1">
        <f>IFERROR(__xludf.DUMMYFUNCTION("""COMPUTED_VALUE"""),0.0)</f>
        <v>0</v>
      </c>
      <c r="AN198" s="1">
        <f>IFERROR(__xludf.DUMMYFUNCTION("""COMPUTED_VALUE"""),0.0)</f>
        <v>0</v>
      </c>
      <c r="AO198" s="1">
        <f>IFERROR(__xludf.DUMMYFUNCTION("""COMPUTED_VALUE"""),0.0)</f>
        <v>0</v>
      </c>
      <c r="AP198" s="1">
        <f>IFERROR(__xludf.DUMMYFUNCTION("""COMPUTED_VALUE"""),0.0)</f>
        <v>0</v>
      </c>
      <c r="AQ198" s="1">
        <f>IFERROR(__xludf.DUMMYFUNCTION("""COMPUTED_VALUE"""),0.0)</f>
        <v>0</v>
      </c>
      <c r="AT198" s="1"/>
      <c r="AU198" s="1"/>
      <c r="AV198" s="1"/>
      <c r="AW198" s="1"/>
      <c r="AX198" s="1"/>
      <c r="AY198" s="1" t="str">
        <f>IFERROR(__xludf.DUMMYFUNCTION("""COMPUTED_VALUE"""),"X")</f>
        <v>X</v>
      </c>
      <c r="AZ198" s="1"/>
      <c r="BA198" s="1"/>
      <c r="BB198" s="1"/>
      <c r="BC198" s="54"/>
      <c r="BD198" s="1">
        <f>IFERROR(__xludf.DUMMYFUNCTION("""COMPUTED_VALUE"""),0.0)</f>
        <v>0</v>
      </c>
      <c r="BE198" s="1">
        <f>IFERROR(__xludf.DUMMYFUNCTION("""COMPUTED_VALUE"""),0.0)</f>
        <v>0</v>
      </c>
      <c r="BF198" s="1">
        <f>IFERROR(__xludf.DUMMYFUNCTION("""COMPUTED_VALUE"""),0.0)</f>
        <v>0</v>
      </c>
      <c r="BG198" s="1">
        <f>IFERROR(__xludf.DUMMYFUNCTION("""COMPUTED_VALUE"""),0.0)</f>
        <v>0</v>
      </c>
      <c r="BH198" s="1">
        <f>IFERROR(__xludf.DUMMYFUNCTION("""COMPUTED_VALUE"""),0.0)</f>
        <v>0</v>
      </c>
      <c r="BI198" s="1">
        <f>IFERROR(__xludf.DUMMYFUNCTION("""COMPUTED_VALUE"""),1.35)</f>
        <v>1.35</v>
      </c>
      <c r="BJ198" s="1">
        <f>IFERROR(__xludf.DUMMYFUNCTION("""COMPUTED_VALUE"""),0.0)</f>
        <v>0</v>
      </c>
      <c r="BK198" s="1">
        <f>IFERROR(__xludf.DUMMYFUNCTION("""COMPUTED_VALUE"""),0.0)</f>
        <v>0</v>
      </c>
      <c r="BL198" s="1">
        <f>IFERROR(__xludf.DUMMYFUNCTION("""COMPUTED_VALUE"""),0.0)</f>
        <v>0</v>
      </c>
      <c r="BM198" s="1">
        <f>IFERROR(__xludf.DUMMYFUNCTION("""COMPUTED_VALUE"""),0.0)</f>
        <v>0</v>
      </c>
      <c r="BO198" s="52">
        <f t="shared" si="2"/>
        <v>4</v>
      </c>
      <c r="BP198" s="1">
        <f t="shared" si="175"/>
        <v>6</v>
      </c>
      <c r="BQ198" s="1">
        <f t="shared" si="4"/>
        <v>2</v>
      </c>
      <c r="BR198" s="54">
        <f t="shared" si="5"/>
        <v>12</v>
      </c>
      <c r="BS198" s="1">
        <f>IFS(N198="W", 'Round Bonuses'!$C$13, N198="X", 'Round Bonuses'!$C$12, M198="X", 'Round Bonuses'!$C$11, L198="X", 'Round Bonuses'!$C$10, K198="X", 'Round Bonuses'!$C$9, J198="X", 'Round Bonuses'!$C$8, I198="X", 'Round Bonuses'!$C$7, H198="X", 'Round Bonuses'!$C$6, G198="X", 'Round Bonuses'!$C$5, F198="X", 'Round Bonuses'!$C$4, E198="X", 'Round Bonuses'!$C$3, D198="X", 'Round Bonuses'!$C$3, TRUE, 0)</f>
        <v>2.1</v>
      </c>
      <c r="BT198" s="1">
        <f>IF(not(counta(D198:J198)), IFS(AI198="W", 'Round Bonuses'!$F$14, AI198="X", 'Round Bonuses'!$F$13, AH198="X", 'Round Bonuses'!$F$12, AG198="X", 'Round Bonuses'!$F$11, AF198="X", 'Round Bonuses'!$F$10, AE198="X", 'Round Bonuses'!$F$9, AD198="X", 'Round Bonuses'!$F$8, AC198="X", 'Round Bonuses'!$F$7, AB198="X", 'Round Bonuses'!$F$6, TRUE, 0), IF(AA198="X",'Round Bonuses'!$E$7, 0) +IF(AB198="X", 'Round Bonuses'!$E$6, 0)+if(AC198="X",'Round Bonuses'!$E$7, 0)+IF(AD198="X", 'Round Bonuses'!$E$8, 0)+IFS(AI198="W", 'Round Bonuses'!$G$14, AI198="X", 'Round Bonuses'!$G$13, AH198="X", 'Round Bonuses'!$G$12, AG198="X", 'Round Bonuses'!$G$11, AF198="X", 'Round Bonuses'!$G$10, AE198="X", 'Round Bonuses'!$G$9, TRUE, 0))</f>
        <v>2.25</v>
      </c>
      <c r="BU198" s="1">
        <f>IF(AND(not(counta(D198:I198)),not(counta(AB198:AD198))), IFS(BC198="W", 'Round Bonuses'!$J$14, BC198="X", 'Round Bonuses'!$J$13, BB198="X", 'Round Bonuses'!$J$12, BA198="X", 'Round Bonuses'!$J$11, AZ198="X", 'Round Bonuses'!$J$10, AY198="X", 'Round Bonuses'!$J$9, AX198="X", 'Round Bonuses'!$J$8, AW198="X", 'Round Bonuses'!$J$7, AV198="X", 'Round Bonuses'!$J$6, AU198="X", 'Round Bonuses'!$J$5, AT198="X", 'Round Bonuses'!$J$4, TRUE, 0), SWITCH(AS198, "P", 'Round Bonuses'!$I$4,"B", 'Round Bonuses'!$I$5, 0) +IF(AU198="X", 'Round Bonuses'!$I$5, 0)+IF(AV198="X", 'Round Bonuses'!$I$6, 0)+IF(AW198="X", 'Round Bonuses'!$I$7, 0)+IF(AX198="X", 'Round Bonuses'!$I$8, 0)+IFS(BC198="W", 'Round Bonuses'!$K$14, BC198="X", 'Round Bonuses'!$K$13, BB198="X", 'Round Bonuses'!$K$12, BA198="X", 'Round Bonuses'!$K$11, AZ198="X", 'Round Bonuses'!$K$10, AY198="X", 'Round Bonuses'!$K$9, TRUE, 0))</f>
        <v>1</v>
      </c>
      <c r="BV198" s="54">
        <f t="shared" si="6"/>
        <v>5.35</v>
      </c>
      <c r="BW198" s="1">
        <f t="shared" si="7"/>
        <v>19.0825</v>
      </c>
      <c r="BX198" s="57">
        <f t="shared" si="8"/>
        <v>6.940208333</v>
      </c>
      <c r="BZ198" s="58" t="str">
        <f t="shared" si="9"/>
        <v>Sparta Prague</v>
      </c>
      <c r="CA198" s="1" t="str">
        <f t="shared" si="10"/>
        <v>Czech Republic</v>
      </c>
      <c r="CB198" s="1">
        <f t="shared" si="11"/>
        <v>6.940208333</v>
      </c>
      <c r="CC198" s="1">
        <f t="shared" si="12"/>
        <v>12</v>
      </c>
      <c r="CD198" s="1" t="s">
        <v>551</v>
      </c>
      <c r="CE198" s="1" t="s">
        <v>231</v>
      </c>
      <c r="CF198" s="49">
        <v>1.17375</v>
      </c>
      <c r="CG198" s="1">
        <v>4.0</v>
      </c>
      <c r="CH198" s="1">
        <f t="shared" si="16"/>
        <v>196</v>
      </c>
      <c r="CI198" s="1" t="str">
        <f t="shared" si="13"/>
        <v>Shkëndija</v>
      </c>
      <c r="CJ198" s="49">
        <f t="shared" ref="CJ198:CK198" si="211">CF198</f>
        <v>1.17375</v>
      </c>
      <c r="CK198" s="1">
        <f t="shared" si="211"/>
        <v>4</v>
      </c>
      <c r="CO198" s="1" t="str">
        <f t="shared" si="15"/>
        <v>North Macedonia</v>
      </c>
    </row>
    <row r="199">
      <c r="A199" s="59" t="str">
        <f>'Strength Coefficients'!AJ198</f>
        <v>Spartak Moscow</v>
      </c>
      <c r="B199" s="59">
        <f>'Strength Coefficients'!AK198</f>
        <v>0.92</v>
      </c>
      <c r="C199" s="59" t="str">
        <f>'Strength Coefficients'!AL198</f>
        <v>Russia</v>
      </c>
      <c r="D199" s="59"/>
      <c r="E199" s="59"/>
      <c r="F199" s="59"/>
      <c r="G199" s="59"/>
      <c r="H199" s="59" t="str">
        <f>IFERROR(__xludf.DUMMYFUNCTION("""COMPUTED_VALUE"""),"X")</f>
        <v>X</v>
      </c>
      <c r="I199" s="59"/>
      <c r="J199" s="59"/>
      <c r="K199" s="59"/>
      <c r="L199" s="59"/>
      <c r="M199" s="59"/>
      <c r="N199" s="59"/>
      <c r="O199" s="60">
        <f>IFERROR(__xludf.DUMMYFUNCTION("""COMPUTED_VALUE"""),0.0)</f>
        <v>0</v>
      </c>
      <c r="P199" s="59">
        <f>IFERROR(__xludf.DUMMYFUNCTION("""COMPUTED_VALUE"""),0.0)</f>
        <v>0</v>
      </c>
      <c r="Q199" s="59">
        <f>IFERROR(__xludf.DUMMYFUNCTION("""COMPUTED_VALUE"""),0.0)</f>
        <v>0</v>
      </c>
      <c r="R199" s="59">
        <f>IFERROR(__xludf.DUMMYFUNCTION("""COMPUTED_VALUE"""),0.0)</f>
        <v>0</v>
      </c>
      <c r="S199" s="59">
        <f>IFERROR(__xludf.DUMMYFUNCTION("""COMPUTED_VALUE"""),1.3399999999999999)</f>
        <v>1.34</v>
      </c>
      <c r="T199" s="59">
        <f>IFERROR(__xludf.DUMMYFUNCTION("""COMPUTED_VALUE"""),0.0)</f>
        <v>0</v>
      </c>
      <c r="U199" s="59">
        <f>IFERROR(__xludf.DUMMYFUNCTION("""COMPUTED_VALUE"""),0.0)</f>
        <v>0</v>
      </c>
      <c r="V199" s="59">
        <f>IFERROR(__xludf.DUMMYFUNCTION("""COMPUTED_VALUE"""),0.0)</f>
        <v>0</v>
      </c>
      <c r="W199" s="59">
        <f>IFERROR(__xludf.DUMMYFUNCTION("""COMPUTED_VALUE"""),0.0)</f>
        <v>0</v>
      </c>
      <c r="X199" s="59">
        <f>IFERROR(__xludf.DUMMYFUNCTION("""COMPUTED_VALUE"""),0.0)</f>
        <v>0</v>
      </c>
      <c r="Y199" s="59">
        <f>IFERROR(__xludf.DUMMYFUNCTION("""COMPUTED_VALUE"""),0.0)</f>
        <v>0</v>
      </c>
      <c r="Z199" s="59"/>
      <c r="AA199" s="63" t="s">
        <v>630</v>
      </c>
      <c r="AB199" s="59"/>
      <c r="AC199" s="59"/>
      <c r="AD199" s="59" t="str">
        <f>IFERROR(__xludf.DUMMYFUNCTION("""COMPUTED_VALUE"""),"X")</f>
        <v>X</v>
      </c>
      <c r="AE199" s="59"/>
      <c r="AF199" s="59" t="str">
        <f>IFERROR(__xludf.DUMMYFUNCTION("""COMPUTED_VALUE"""),"X")</f>
        <v>X</v>
      </c>
      <c r="AG199" s="59"/>
      <c r="AH199" s="59"/>
      <c r="AI199" s="62"/>
      <c r="AJ199" s="59">
        <f>IFERROR(__xludf.DUMMYFUNCTION("""COMPUTED_VALUE"""),0.0)</f>
        <v>0</v>
      </c>
      <c r="AK199" s="59">
        <f>IFERROR(__xludf.DUMMYFUNCTION("""COMPUTED_VALUE"""),0.0)</f>
        <v>0</v>
      </c>
      <c r="AL199" s="59">
        <f>IFERROR(__xludf.DUMMYFUNCTION("""COMPUTED_VALUE"""),13.768749999999999)</f>
        <v>13.76875</v>
      </c>
      <c r="AM199" s="59">
        <f>IFERROR(__xludf.DUMMYFUNCTION("""COMPUTED_VALUE"""),0.0)</f>
        <v>0</v>
      </c>
      <c r="AN199" s="59">
        <f>IFERROR(__xludf.DUMMYFUNCTION("""COMPUTED_VALUE"""),0.0)</f>
        <v>0</v>
      </c>
      <c r="AO199" s="59">
        <f>IFERROR(__xludf.DUMMYFUNCTION("""COMPUTED_VALUE"""),0.0)</f>
        <v>0</v>
      </c>
      <c r="AP199" s="59">
        <f>IFERROR(__xludf.DUMMYFUNCTION("""COMPUTED_VALUE"""),0.0)</f>
        <v>0</v>
      </c>
      <c r="AQ199" s="59">
        <f>IFERROR(__xludf.DUMMYFUNCTION("""COMPUTED_VALUE"""),0.0)</f>
        <v>0</v>
      </c>
      <c r="AR199" s="59"/>
      <c r="AS199" s="59"/>
      <c r="AT199" s="59"/>
      <c r="AU199" s="59"/>
      <c r="AV199" s="59"/>
      <c r="AW199" s="59"/>
      <c r="AX199" s="59"/>
      <c r="AY199" s="59"/>
      <c r="AZ199" s="59"/>
      <c r="BA199" s="59"/>
      <c r="BB199" s="59"/>
      <c r="BC199" s="62"/>
      <c r="BD199" s="59">
        <f>IFERROR(__xludf.DUMMYFUNCTION("""COMPUTED_VALUE"""),0.0)</f>
        <v>0</v>
      </c>
      <c r="BE199" s="59">
        <f>IFERROR(__xludf.DUMMYFUNCTION("""COMPUTED_VALUE"""),0.0)</f>
        <v>0</v>
      </c>
      <c r="BF199" s="59">
        <f>IFERROR(__xludf.DUMMYFUNCTION("""COMPUTED_VALUE"""),0.0)</f>
        <v>0</v>
      </c>
      <c r="BG199" s="59">
        <f>IFERROR(__xludf.DUMMYFUNCTION("""COMPUTED_VALUE"""),0.0)</f>
        <v>0</v>
      </c>
      <c r="BH199" s="59">
        <f>IFERROR(__xludf.DUMMYFUNCTION("""COMPUTED_VALUE"""),0.0)</f>
        <v>0</v>
      </c>
      <c r="BI199" s="59">
        <f>IFERROR(__xludf.DUMMYFUNCTION("""COMPUTED_VALUE"""),0.0)</f>
        <v>0</v>
      </c>
      <c r="BJ199" s="59">
        <f>IFERROR(__xludf.DUMMYFUNCTION("""COMPUTED_VALUE"""),0.0)</f>
        <v>0</v>
      </c>
      <c r="BK199" s="59">
        <f>IFERROR(__xludf.DUMMYFUNCTION("""COMPUTED_VALUE"""),0.0)</f>
        <v>0</v>
      </c>
      <c r="BL199" s="59">
        <f>IFERROR(__xludf.DUMMYFUNCTION("""COMPUTED_VALUE"""),0.0)</f>
        <v>0</v>
      </c>
      <c r="BM199" s="59">
        <f>IFERROR(__xludf.DUMMYFUNCTION("""COMPUTED_VALUE"""),0.0)</f>
        <v>0</v>
      </c>
      <c r="BN199" s="59"/>
      <c r="BO199" s="60">
        <f t="shared" si="2"/>
        <v>2</v>
      </c>
      <c r="BP199" s="59">
        <f>IF(AB199="X", 2, 0)+IF(AC199="X", 2, 0)+IF(AD199="X", 6, 0)+IF(AE199="X", 2, 0)+IF(AG199="X", 2, 0)+IF(AH199="X", 2, 0)+IF(OR(AI199="X", AI199="W"), 1, 0)</f>
        <v>6</v>
      </c>
      <c r="BQ199" s="59">
        <f t="shared" si="4"/>
        <v>0</v>
      </c>
      <c r="BR199" s="54">
        <f t="shared" si="5"/>
        <v>8</v>
      </c>
      <c r="BS199" s="1">
        <f>IFS(N199="W", 'Round Bonuses'!$C$13, N199="X", 'Round Bonuses'!$C$12, M199="X", 'Round Bonuses'!$C$11, L199="X", 'Round Bonuses'!$C$10, K199="X", 'Round Bonuses'!$C$9, J199="X", 'Round Bonuses'!$C$8, I199="X", 'Round Bonuses'!$C$7, H199="X", 'Round Bonuses'!$C$6, G199="X", 'Round Bonuses'!$C$5, F199="X", 'Round Bonuses'!$C$4, E199="X", 'Round Bonuses'!$C$3, D199="X", 'Round Bonuses'!$C$3, TRUE, 0)</f>
        <v>2.1</v>
      </c>
      <c r="BT199" s="1">
        <f>IF(not(counta(D199:J199)), IFS(AI199="W", 'Round Bonuses'!$F$14, AI199="X", 'Round Bonuses'!$F$13, AH199="X", 'Round Bonuses'!$F$12, AG199="X", 'Round Bonuses'!$F$11, AF199="X", 'Round Bonuses'!$F$10, AE199="X", 'Round Bonuses'!$F$9, AD199="X", 'Round Bonuses'!$F$8, AC199="X", 'Round Bonuses'!$F$7, AB199="X", 'Round Bonuses'!$F$6, TRUE, 0), IF(AA199="X",'Round Bonuses'!$E$7, 0) +IF(AB199="X", 'Round Bonuses'!$E$6, 0)+if(AC199="X",'Round Bonuses'!$E$7, 0)+IF(AD199="X", 'Round Bonuses'!$E$8, 0)+IFS(AI199="W", 'Round Bonuses'!$G$14, AI199="X", 'Round Bonuses'!$G$13, AH199="X", 'Round Bonuses'!$G$12, AG199="X", 'Round Bonuses'!$G$11, AF199="X", 'Round Bonuses'!$G$10, AE199="X", 'Round Bonuses'!$G$9, TRUE, 0))</f>
        <v>4.8</v>
      </c>
      <c r="BU199" s="1">
        <f>IF(AND(not(counta(D199:I199)),not(counta(AB199:AD199))), IFS(BC199="W", 'Round Bonuses'!$J$14, BC199="X", 'Round Bonuses'!$J$13, BB199="X", 'Round Bonuses'!$J$12, BA199="X", 'Round Bonuses'!$J$11, AZ199="X", 'Round Bonuses'!$J$10, AY199="X", 'Round Bonuses'!$J$9, AX199="X", 'Round Bonuses'!$J$8, AW199="X", 'Round Bonuses'!$J$7, AV199="X", 'Round Bonuses'!$J$6, AU199="X", 'Round Bonuses'!$J$5, AT199="X", 'Round Bonuses'!$J$4, TRUE, 0), SWITCH(AS199, "P", 'Round Bonuses'!$I$4,"B", 'Round Bonuses'!$I$5, 0) +IF(AU199="X", 'Round Bonuses'!$I$5, 0)+IF(AV199="X", 'Round Bonuses'!$I$6, 0)+IF(AW199="X", 'Round Bonuses'!$I$7, 0)+IF(AX199="X", 'Round Bonuses'!$I$8, 0)+IFS(BC199="W", 'Round Bonuses'!$K$14, BC199="X", 'Round Bonuses'!$K$13, BB199="X", 'Round Bonuses'!$K$12, BA199="X", 'Round Bonuses'!$K$11, AZ199="X", 'Round Bonuses'!$K$10, AY199="X", 'Round Bonuses'!$K$9, TRUE, 0))</f>
        <v>0</v>
      </c>
      <c r="BV199" s="54">
        <f t="shared" si="6"/>
        <v>6.9</v>
      </c>
      <c r="BW199" s="1">
        <f t="shared" si="7"/>
        <v>15.10875</v>
      </c>
      <c r="BX199" s="57">
        <f t="shared" si="8"/>
        <v>8.78859375</v>
      </c>
      <c r="BZ199" s="58" t="str">
        <f t="shared" si="9"/>
        <v>Spartak Moscow</v>
      </c>
      <c r="CA199" s="1" t="str">
        <f t="shared" si="10"/>
        <v>Russia</v>
      </c>
      <c r="CB199" s="1">
        <f t="shared" si="11"/>
        <v>8.78859375</v>
      </c>
      <c r="CC199" s="1">
        <f t="shared" si="12"/>
        <v>8</v>
      </c>
      <c r="CD199" s="1" t="s">
        <v>588</v>
      </c>
      <c r="CE199" s="1" t="s">
        <v>84</v>
      </c>
      <c r="CF199" s="49">
        <v>1.1625</v>
      </c>
      <c r="CG199" s="1">
        <v>2.0</v>
      </c>
      <c r="CH199" s="1">
        <f t="shared" si="16"/>
        <v>197</v>
      </c>
      <c r="CI199" s="1" t="str">
        <f t="shared" si="13"/>
        <v>Vorskla Poltava</v>
      </c>
      <c r="CJ199" s="49">
        <f t="shared" ref="CJ199:CK199" si="212">CF199</f>
        <v>1.1625</v>
      </c>
      <c r="CK199" s="1">
        <f t="shared" si="212"/>
        <v>2</v>
      </c>
      <c r="CO199" s="1" t="str">
        <f t="shared" si="15"/>
        <v>Ukraine</v>
      </c>
    </row>
    <row r="200">
      <c r="A200" s="1" t="str">
        <f>'Strength Coefficients'!AJ199</f>
        <v>Spartak Trnava</v>
      </c>
      <c r="B200" s="1">
        <f>'Strength Coefficients'!AK199</f>
        <v>0.68</v>
      </c>
      <c r="C200" s="1" t="str">
        <f>'Strength Coefficients'!AL199</f>
        <v>Slovakia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52">
        <f>IFERROR(__xludf.DUMMYFUNCTION("""COMPUTED_VALUE"""),0.0)</f>
        <v>0</v>
      </c>
      <c r="P200" s="1">
        <f>IFERROR(__xludf.DUMMYFUNCTION("""COMPUTED_VALUE"""),0.0)</f>
        <v>0</v>
      </c>
      <c r="Q200" s="1">
        <f>IFERROR(__xludf.DUMMYFUNCTION("""COMPUTED_VALUE"""),0.0)</f>
        <v>0</v>
      </c>
      <c r="R200" s="1">
        <f>IFERROR(__xludf.DUMMYFUNCTION("""COMPUTED_VALUE"""),0.0)</f>
        <v>0</v>
      </c>
      <c r="S200" s="1">
        <f>IFERROR(__xludf.DUMMYFUNCTION("""COMPUTED_VALUE"""),0.0)</f>
        <v>0</v>
      </c>
      <c r="T200" s="1">
        <f>IFERROR(__xludf.DUMMYFUNCTION("""COMPUTED_VALUE"""),0.0)</f>
        <v>0</v>
      </c>
      <c r="U200" s="1">
        <f>IFERROR(__xludf.DUMMYFUNCTION("""COMPUTED_VALUE"""),0.0)</f>
        <v>0</v>
      </c>
      <c r="V200" s="1">
        <f>IFERROR(__xludf.DUMMYFUNCTION("""COMPUTED_VALUE"""),0.0)</f>
        <v>0</v>
      </c>
      <c r="W200" s="1">
        <f>IFERROR(__xludf.DUMMYFUNCTION("""COMPUTED_VALUE"""),0.0)</f>
        <v>0</v>
      </c>
      <c r="X200" s="1">
        <f>IFERROR(__xludf.DUMMYFUNCTION("""COMPUTED_VALUE"""),0.0)</f>
        <v>0</v>
      </c>
      <c r="Y200" s="1">
        <f>IFERROR(__xludf.DUMMYFUNCTION("""COMPUTED_VALUE"""),0.0)</f>
        <v>0</v>
      </c>
      <c r="AA200" s="50"/>
      <c r="AB200" s="1"/>
      <c r="AC200" s="1"/>
      <c r="AD200" s="1"/>
      <c r="AE200" s="1"/>
      <c r="AF200" s="1"/>
      <c r="AG200" s="1"/>
      <c r="AH200" s="1"/>
      <c r="AI200" s="54"/>
      <c r="AJ200" s="1">
        <f>IFERROR(__xludf.DUMMYFUNCTION("""COMPUTED_VALUE"""),0.0)</f>
        <v>0</v>
      </c>
      <c r="AK200" s="1">
        <f>IFERROR(__xludf.DUMMYFUNCTION("""COMPUTED_VALUE"""),0.0)</f>
        <v>0</v>
      </c>
      <c r="AL200" s="1">
        <f>IFERROR(__xludf.DUMMYFUNCTION("""COMPUTED_VALUE"""),0.0)</f>
        <v>0</v>
      </c>
      <c r="AM200" s="1">
        <f>IFERROR(__xludf.DUMMYFUNCTION("""COMPUTED_VALUE"""),0.0)</f>
        <v>0</v>
      </c>
      <c r="AN200" s="1">
        <f>IFERROR(__xludf.DUMMYFUNCTION("""COMPUTED_VALUE"""),0.0)</f>
        <v>0</v>
      </c>
      <c r="AO200" s="1">
        <f>IFERROR(__xludf.DUMMYFUNCTION("""COMPUTED_VALUE"""),0.0)</f>
        <v>0</v>
      </c>
      <c r="AP200" s="1">
        <f>IFERROR(__xludf.DUMMYFUNCTION("""COMPUTED_VALUE"""),0.0)</f>
        <v>0</v>
      </c>
      <c r="AQ200" s="1">
        <f>IFERROR(__xludf.DUMMYFUNCTION("""COMPUTED_VALUE"""),0.0)</f>
        <v>0</v>
      </c>
      <c r="AT200" s="1" t="str">
        <f>IFERROR(__xludf.DUMMYFUNCTION("""COMPUTED_VALUE"""),"X")</f>
        <v>X</v>
      </c>
      <c r="AU200" s="1" t="str">
        <f>IFERROR(__xludf.DUMMYFUNCTION("""COMPUTED_VALUE"""),"X")</f>
        <v>X</v>
      </c>
      <c r="AV200" s="1" t="str">
        <f>IFERROR(__xludf.DUMMYFUNCTION("""COMPUTED_VALUE"""),"X")</f>
        <v>X</v>
      </c>
      <c r="AW200" s="1"/>
      <c r="AX200" s="1"/>
      <c r="AY200" s="1"/>
      <c r="AZ200" s="1"/>
      <c r="BA200" s="1"/>
      <c r="BB200" s="1"/>
      <c r="BC200" s="54"/>
      <c r="BD200" s="1">
        <f>IFERROR(__xludf.DUMMYFUNCTION("""COMPUTED_VALUE"""),2.5)</f>
        <v>2.5</v>
      </c>
      <c r="BE200" s="1">
        <f>IFERROR(__xludf.DUMMYFUNCTION("""COMPUTED_VALUE"""),2.76)</f>
        <v>2.76</v>
      </c>
      <c r="BF200" s="1">
        <f>IFERROR(__xludf.DUMMYFUNCTION("""COMPUTED_VALUE"""),2.125)</f>
        <v>2.125</v>
      </c>
      <c r="BG200" s="1">
        <f>IFERROR(__xludf.DUMMYFUNCTION("""COMPUTED_VALUE"""),0.0)</f>
        <v>0</v>
      </c>
      <c r="BH200" s="1">
        <f>IFERROR(__xludf.DUMMYFUNCTION("""COMPUTED_VALUE"""),0.0)</f>
        <v>0</v>
      </c>
      <c r="BI200" s="1">
        <f>IFERROR(__xludf.DUMMYFUNCTION("""COMPUTED_VALUE"""),0.0)</f>
        <v>0</v>
      </c>
      <c r="BJ200" s="1">
        <f>IFERROR(__xludf.DUMMYFUNCTION("""COMPUTED_VALUE"""),0.0)</f>
        <v>0</v>
      </c>
      <c r="BK200" s="1">
        <f>IFERROR(__xludf.DUMMYFUNCTION("""COMPUTED_VALUE"""),0.0)</f>
        <v>0</v>
      </c>
      <c r="BL200" s="1">
        <f>IFERROR(__xludf.DUMMYFUNCTION("""COMPUTED_VALUE"""),0.0)</f>
        <v>0</v>
      </c>
      <c r="BM200" s="1">
        <f>IFERROR(__xludf.DUMMYFUNCTION("""COMPUTED_VALUE"""),0.0)</f>
        <v>0</v>
      </c>
      <c r="BO200" s="52">
        <f t="shared" si="2"/>
        <v>0</v>
      </c>
      <c r="BP200" s="1">
        <f t="shared" ref="BP200:BP239" si="214">IF(AB200="X", 2, 0)+IF(AC200="X", 2, 0)+IF(AD200="X", 6, 0)+IF(AE200="X", 2, 0)+IF(AF200="X", 2, 0)+IF(AG200="X", 2, 0)+IF(AH200="X", 2, 0)+IF(OR(AI200="X", AI200="W"), 1, 0)</f>
        <v>0</v>
      </c>
      <c r="BQ200" s="1">
        <f t="shared" si="4"/>
        <v>6</v>
      </c>
      <c r="BR200" s="54">
        <f t="shared" si="5"/>
        <v>6</v>
      </c>
      <c r="BS200" s="1">
        <f>IFS(N200="W", 'Round Bonuses'!$C$13, N200="X", 'Round Bonuses'!$C$12, M200="X", 'Round Bonuses'!$C$11, L200="X", 'Round Bonuses'!$C$10, K200="X", 'Round Bonuses'!$C$9, J200="X", 'Round Bonuses'!$C$8, I200="X", 'Round Bonuses'!$C$7, H200="X", 'Round Bonuses'!$C$6, G200="X", 'Round Bonuses'!$C$5, F200="X", 'Round Bonuses'!$C$4, E200="X", 'Round Bonuses'!$C$3, D200="X", 'Round Bonuses'!$C$3, TRUE, 0)</f>
        <v>0</v>
      </c>
      <c r="BT200" s="1">
        <f>IF(not(counta(D200:J200)), IFS(AI200="W", 'Round Bonuses'!$F$14, AI200="X", 'Round Bonuses'!$F$13, AH200="X", 'Round Bonuses'!$F$12, AG200="X", 'Round Bonuses'!$F$11, AF200="X", 'Round Bonuses'!$F$10, AE200="X", 'Round Bonuses'!$F$9, AD200="X", 'Round Bonuses'!$F$8, AC200="X", 'Round Bonuses'!$F$7, AB200="X", 'Round Bonuses'!$F$6, TRUE, 0), IF(AA200="X",'Round Bonuses'!$E$7, 0) +IF(AB200="X", 'Round Bonuses'!$E$6, 0)+if(AC200="X",'Round Bonuses'!$E$7, 0)+IF(AD200="X", 'Round Bonuses'!$E$8, 0)+IFS(AI200="W", 'Round Bonuses'!$G$14, AI200="X", 'Round Bonuses'!$G$13, AH200="X", 'Round Bonuses'!$G$12, AG200="X", 'Round Bonuses'!$G$11, AF200="X", 'Round Bonuses'!$G$10, AE200="X", 'Round Bonuses'!$G$9, TRUE, 0))</f>
        <v>0</v>
      </c>
      <c r="BU200" s="1">
        <f>IF(AND(not(counta(D200:I200)),not(counta(AB200:AD200))), IFS(BC200="W", 'Round Bonuses'!$J$14, BC200="X", 'Round Bonuses'!$J$13, BB200="X", 'Round Bonuses'!$J$12, BA200="X", 'Round Bonuses'!$J$11, AZ200="X", 'Round Bonuses'!$J$10, AY200="X", 'Round Bonuses'!$J$9, AX200="X", 'Round Bonuses'!$J$8, AW200="X", 'Round Bonuses'!$J$7, AV200="X", 'Round Bonuses'!$J$6, AU200="X", 'Round Bonuses'!$J$5, AT200="X", 'Round Bonuses'!$J$4, TRUE, 0), SWITCH(AS200, "P", 'Round Bonuses'!$I$4,"B", 'Round Bonuses'!$I$5, 0) +IF(AU200="X", 'Round Bonuses'!$I$5, 0)+IF(AV200="X", 'Round Bonuses'!$I$6, 0)+IF(AW200="X", 'Round Bonuses'!$I$7, 0)+IF(AX200="X", 'Round Bonuses'!$I$8, 0)+IFS(BC200="W", 'Round Bonuses'!$K$14, BC200="X", 'Round Bonuses'!$K$13, BB200="X", 'Round Bonuses'!$K$12, BA200="X", 'Round Bonuses'!$K$11, AZ200="X", 'Round Bonuses'!$K$10, AY200="X", 'Round Bonuses'!$K$9, TRUE, 0))</f>
        <v>0.7</v>
      </c>
      <c r="BV200" s="54">
        <f t="shared" si="6"/>
        <v>0.7</v>
      </c>
      <c r="BW200" s="1">
        <f t="shared" si="7"/>
        <v>7.385</v>
      </c>
      <c r="BX200" s="57">
        <f t="shared" si="8"/>
        <v>1.930833333</v>
      </c>
      <c r="BZ200" s="58" t="str">
        <f t="shared" si="9"/>
        <v>Spartak Trnava</v>
      </c>
      <c r="CA200" s="1" t="str">
        <f t="shared" si="10"/>
        <v>Slovakia</v>
      </c>
      <c r="CB200" s="1">
        <f t="shared" si="11"/>
        <v>1.930833333</v>
      </c>
      <c r="CC200" s="1">
        <f t="shared" si="12"/>
        <v>6</v>
      </c>
      <c r="CD200" s="1" t="s">
        <v>447</v>
      </c>
      <c r="CE200" s="1" t="s">
        <v>200</v>
      </c>
      <c r="CF200" s="49">
        <v>1.1600000000000001</v>
      </c>
      <c r="CG200" s="1">
        <v>4.0</v>
      </c>
      <c r="CH200" s="1">
        <f t="shared" si="16"/>
        <v>198</v>
      </c>
      <c r="CI200" s="1" t="str">
        <f t="shared" si="13"/>
        <v>Kauno Žalgiris</v>
      </c>
      <c r="CJ200" s="49">
        <f t="shared" ref="CJ200:CK200" si="213">CF200</f>
        <v>1.16</v>
      </c>
      <c r="CK200" s="1">
        <f t="shared" si="213"/>
        <v>4</v>
      </c>
      <c r="CO200" s="1" t="str">
        <f t="shared" si="15"/>
        <v>Lithuania</v>
      </c>
    </row>
    <row r="201">
      <c r="A201" s="1" t="str">
        <f>'Strength Coefficients'!AJ200</f>
        <v>Sporting CP</v>
      </c>
      <c r="B201" s="1">
        <f>'Strength Coefficients'!AK200</f>
        <v>0.94</v>
      </c>
      <c r="C201" s="1" t="str">
        <f>'Strength Coefficients'!AL200</f>
        <v>Portugal</v>
      </c>
      <c r="D201" s="1"/>
      <c r="E201" s="1"/>
      <c r="F201" s="1"/>
      <c r="G201" s="1"/>
      <c r="H201" s="1"/>
      <c r="I201" s="1"/>
      <c r="J201" s="1" t="str">
        <f>IFERROR(__xludf.DUMMYFUNCTION("""COMPUTED_VALUE"""),"X")</f>
        <v>X</v>
      </c>
      <c r="K201" s="1" t="str">
        <f>IFERROR(__xludf.DUMMYFUNCTION("""COMPUTED_VALUE"""),"X")</f>
        <v>X</v>
      </c>
      <c r="L201" s="1"/>
      <c r="M201" s="1"/>
      <c r="N201" s="1"/>
      <c r="O201" s="52">
        <f>IFERROR(__xludf.DUMMYFUNCTION("""COMPUTED_VALUE"""),0.0)</f>
        <v>0</v>
      </c>
      <c r="P201" s="1">
        <f>IFERROR(__xludf.DUMMYFUNCTION("""COMPUTED_VALUE"""),0.0)</f>
        <v>0</v>
      </c>
      <c r="Q201" s="1">
        <f>IFERROR(__xludf.DUMMYFUNCTION("""COMPUTED_VALUE"""),0.0)</f>
        <v>0</v>
      </c>
      <c r="R201" s="1">
        <f>IFERROR(__xludf.DUMMYFUNCTION("""COMPUTED_VALUE"""),0.0)</f>
        <v>0</v>
      </c>
      <c r="S201" s="1">
        <f>IFERROR(__xludf.DUMMYFUNCTION("""COMPUTED_VALUE"""),0.0)</f>
        <v>0</v>
      </c>
      <c r="T201" s="1">
        <f>IFERROR(__xludf.DUMMYFUNCTION("""COMPUTED_VALUE"""),0.0)</f>
        <v>0</v>
      </c>
      <c r="U201" s="1">
        <f>IFERROR(__xludf.DUMMYFUNCTION("""COMPUTED_VALUE"""),13.811250000000001)</f>
        <v>13.81125</v>
      </c>
      <c r="V201" s="1">
        <f>IFERROR(__xludf.DUMMYFUNCTION("""COMPUTED_VALUE"""),2.315)</f>
        <v>2.315</v>
      </c>
      <c r="W201" s="1">
        <f>IFERROR(__xludf.DUMMYFUNCTION("""COMPUTED_VALUE"""),0.0)</f>
        <v>0</v>
      </c>
      <c r="X201" s="1">
        <f>IFERROR(__xludf.DUMMYFUNCTION("""COMPUTED_VALUE"""),0.0)</f>
        <v>0</v>
      </c>
      <c r="Y201" s="1">
        <f>IFERROR(__xludf.DUMMYFUNCTION("""COMPUTED_VALUE"""),0.0)</f>
        <v>0</v>
      </c>
      <c r="AA201" s="50"/>
      <c r="AB201" s="1"/>
      <c r="AC201" s="1"/>
      <c r="AD201" s="1"/>
      <c r="AE201" s="1"/>
      <c r="AF201" s="1"/>
      <c r="AG201" s="1"/>
      <c r="AH201" s="1"/>
      <c r="AI201" s="54"/>
      <c r="AJ201" s="1">
        <f>IFERROR(__xludf.DUMMYFUNCTION("""COMPUTED_VALUE"""),0.0)</f>
        <v>0</v>
      </c>
      <c r="AK201" s="1">
        <f>IFERROR(__xludf.DUMMYFUNCTION("""COMPUTED_VALUE"""),0.0)</f>
        <v>0</v>
      </c>
      <c r="AL201" s="1">
        <f>IFERROR(__xludf.DUMMYFUNCTION("""COMPUTED_VALUE"""),0.0)</f>
        <v>0</v>
      </c>
      <c r="AM201" s="1">
        <f>IFERROR(__xludf.DUMMYFUNCTION("""COMPUTED_VALUE"""),0.0)</f>
        <v>0</v>
      </c>
      <c r="AN201" s="1">
        <f>IFERROR(__xludf.DUMMYFUNCTION("""COMPUTED_VALUE"""),0.0)</f>
        <v>0</v>
      </c>
      <c r="AO201" s="1">
        <f>IFERROR(__xludf.DUMMYFUNCTION("""COMPUTED_VALUE"""),0.0)</f>
        <v>0</v>
      </c>
      <c r="AP201" s="1">
        <f>IFERROR(__xludf.DUMMYFUNCTION("""COMPUTED_VALUE"""),0.0)</f>
        <v>0</v>
      </c>
      <c r="AQ201" s="1">
        <f>IFERROR(__xludf.DUMMYFUNCTION("""COMPUTED_VALUE"""),0.0)</f>
        <v>0</v>
      </c>
      <c r="AT201" s="1"/>
      <c r="AU201" s="1"/>
      <c r="AV201" s="1"/>
      <c r="AW201" s="1"/>
      <c r="AX201" s="1"/>
      <c r="AY201" s="1"/>
      <c r="AZ201" s="1"/>
      <c r="BA201" s="1"/>
      <c r="BB201" s="1"/>
      <c r="BC201" s="54"/>
      <c r="BD201" s="1">
        <f>IFERROR(__xludf.DUMMYFUNCTION("""COMPUTED_VALUE"""),0.0)</f>
        <v>0</v>
      </c>
      <c r="BE201" s="1">
        <f>IFERROR(__xludf.DUMMYFUNCTION("""COMPUTED_VALUE"""),0.0)</f>
        <v>0</v>
      </c>
      <c r="BF201" s="1">
        <f>IFERROR(__xludf.DUMMYFUNCTION("""COMPUTED_VALUE"""),0.0)</f>
        <v>0</v>
      </c>
      <c r="BG201" s="1">
        <f>IFERROR(__xludf.DUMMYFUNCTION("""COMPUTED_VALUE"""),0.0)</f>
        <v>0</v>
      </c>
      <c r="BH201" s="1">
        <f>IFERROR(__xludf.DUMMYFUNCTION("""COMPUTED_VALUE"""),0.0)</f>
        <v>0</v>
      </c>
      <c r="BI201" s="1">
        <f>IFERROR(__xludf.DUMMYFUNCTION("""COMPUTED_VALUE"""),0.0)</f>
        <v>0</v>
      </c>
      <c r="BJ201" s="1">
        <f>IFERROR(__xludf.DUMMYFUNCTION("""COMPUTED_VALUE"""),0.0)</f>
        <v>0</v>
      </c>
      <c r="BK201" s="1">
        <f>IFERROR(__xludf.DUMMYFUNCTION("""COMPUTED_VALUE"""),0.0)</f>
        <v>0</v>
      </c>
      <c r="BL201" s="1">
        <f>IFERROR(__xludf.DUMMYFUNCTION("""COMPUTED_VALUE"""),0.0)</f>
        <v>0</v>
      </c>
      <c r="BM201" s="1">
        <f>IFERROR(__xludf.DUMMYFUNCTION("""COMPUTED_VALUE"""),0.0)</f>
        <v>0</v>
      </c>
      <c r="BO201" s="52">
        <f t="shared" si="2"/>
        <v>8</v>
      </c>
      <c r="BP201" s="1">
        <f t="shared" si="214"/>
        <v>0</v>
      </c>
      <c r="BQ201" s="1">
        <f t="shared" si="4"/>
        <v>0</v>
      </c>
      <c r="BR201" s="54">
        <f t="shared" si="5"/>
        <v>8</v>
      </c>
      <c r="BS201" s="1">
        <f>IFS(N201="W", 'Round Bonuses'!$C$13, N201="X", 'Round Bonuses'!$C$12, M201="X", 'Round Bonuses'!$C$11, L201="X", 'Round Bonuses'!$C$10, K201="X", 'Round Bonuses'!$C$9, J201="X", 'Round Bonuses'!$C$8, I201="X", 'Round Bonuses'!$C$7, H201="X", 'Round Bonuses'!$C$6, G201="X", 'Round Bonuses'!$C$5, F201="X", 'Round Bonuses'!$C$4, E201="X", 'Round Bonuses'!$C$3, D201="X", 'Round Bonuses'!$C$3, TRUE, 0)</f>
        <v>9.6</v>
      </c>
      <c r="BT201" s="1">
        <f>IF(not(counta(D201:J201)), IFS(AI201="W", 'Round Bonuses'!$F$14, AI201="X", 'Round Bonuses'!$F$13, AH201="X", 'Round Bonuses'!$F$12, AG201="X", 'Round Bonuses'!$F$11, AF201="X", 'Round Bonuses'!$F$10, AE201="X", 'Round Bonuses'!$F$9, AD201="X", 'Round Bonuses'!$F$8, AC201="X", 'Round Bonuses'!$F$7, AB201="X", 'Round Bonuses'!$F$6, TRUE, 0), IF(AA201="X",'Round Bonuses'!$E$7, 0) +IF(AB201="X", 'Round Bonuses'!$E$6, 0)+if(AC201="X",'Round Bonuses'!$E$7, 0)+IF(AD201="X", 'Round Bonuses'!$E$8, 0)+IFS(AI201="W", 'Round Bonuses'!$G$14, AI201="X", 'Round Bonuses'!$G$13, AH201="X", 'Round Bonuses'!$G$12, AG201="X", 'Round Bonuses'!$G$11, AF201="X", 'Round Bonuses'!$G$10, AE201="X", 'Round Bonuses'!$G$9, TRUE, 0))</f>
        <v>0</v>
      </c>
      <c r="BU201" s="1">
        <f>IF(AND(not(counta(D201:I201)),not(counta(AB201:AD201))), IFS(BC201="W", 'Round Bonuses'!$J$14, BC201="X", 'Round Bonuses'!$J$13, BB201="X", 'Round Bonuses'!$J$12, BA201="X", 'Round Bonuses'!$J$11, AZ201="X", 'Round Bonuses'!$J$10, AY201="X", 'Round Bonuses'!$J$9, AX201="X", 'Round Bonuses'!$J$8, AW201="X", 'Round Bonuses'!$J$7, AV201="X", 'Round Bonuses'!$J$6, AU201="X", 'Round Bonuses'!$J$5, AT201="X", 'Round Bonuses'!$J$4, TRUE, 0), SWITCH(AS201, "P", 'Round Bonuses'!$I$4,"B", 'Round Bonuses'!$I$5, 0) +IF(AU201="X", 'Round Bonuses'!$I$5, 0)+IF(AV201="X", 'Round Bonuses'!$I$6, 0)+IF(AW201="X", 'Round Bonuses'!$I$7, 0)+IF(AX201="X", 'Round Bonuses'!$I$8, 0)+IFS(BC201="W", 'Round Bonuses'!$K$14, BC201="X", 'Round Bonuses'!$K$13, BB201="X", 'Round Bonuses'!$K$12, BA201="X", 'Round Bonuses'!$K$11, AZ201="X", 'Round Bonuses'!$K$10, AY201="X", 'Round Bonuses'!$K$9, TRUE, 0))</f>
        <v>0</v>
      </c>
      <c r="BV201" s="54">
        <f t="shared" si="6"/>
        <v>9.6</v>
      </c>
      <c r="BW201" s="1">
        <f t="shared" si="7"/>
        <v>16.12625</v>
      </c>
      <c r="BX201" s="57">
        <f t="shared" si="8"/>
        <v>11.61578125</v>
      </c>
      <c r="BZ201" s="58" t="str">
        <f t="shared" si="9"/>
        <v>Sporting CP</v>
      </c>
      <c r="CA201" s="1" t="str">
        <f t="shared" si="10"/>
        <v>Portugal</v>
      </c>
      <c r="CB201" s="1">
        <f t="shared" si="11"/>
        <v>11.61578125</v>
      </c>
      <c r="CC201" s="1">
        <f t="shared" si="12"/>
        <v>8</v>
      </c>
      <c r="CD201" s="1" t="s">
        <v>374</v>
      </c>
      <c r="CE201" s="1" t="s">
        <v>180</v>
      </c>
      <c r="CF201" s="49">
        <v>1.14625</v>
      </c>
      <c r="CG201" s="1">
        <v>4.0</v>
      </c>
      <c r="CH201" s="1">
        <f t="shared" si="16"/>
        <v>199</v>
      </c>
      <c r="CI201" s="1" t="str">
        <f t="shared" si="13"/>
        <v>Gżira United</v>
      </c>
      <c r="CJ201" s="49">
        <f t="shared" ref="CJ201:CK201" si="215">CF201</f>
        <v>1.14625</v>
      </c>
      <c r="CK201" s="1">
        <f t="shared" si="215"/>
        <v>4</v>
      </c>
      <c r="CO201" s="1" t="str">
        <f t="shared" si="15"/>
        <v>Malta</v>
      </c>
    </row>
    <row r="202">
      <c r="A202" s="1" t="str">
        <f>'Strength Coefficients'!AJ201</f>
        <v>St Johnstone</v>
      </c>
      <c r="B202" s="1">
        <f>'Strength Coefficients'!AK201</f>
        <v>0.83</v>
      </c>
      <c r="C202" s="1" t="str">
        <f>'Strength Coefficients'!AL201</f>
        <v>Scotland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52">
        <f>IFERROR(__xludf.DUMMYFUNCTION("""COMPUTED_VALUE"""),0.0)</f>
        <v>0</v>
      </c>
      <c r="P202" s="1">
        <f>IFERROR(__xludf.DUMMYFUNCTION("""COMPUTED_VALUE"""),0.0)</f>
        <v>0</v>
      </c>
      <c r="Q202" s="1">
        <f>IFERROR(__xludf.DUMMYFUNCTION("""COMPUTED_VALUE"""),0.0)</f>
        <v>0</v>
      </c>
      <c r="R202" s="1">
        <f>IFERROR(__xludf.DUMMYFUNCTION("""COMPUTED_VALUE"""),0.0)</f>
        <v>0</v>
      </c>
      <c r="S202" s="1">
        <f>IFERROR(__xludf.DUMMYFUNCTION("""COMPUTED_VALUE"""),0.0)</f>
        <v>0</v>
      </c>
      <c r="T202" s="1">
        <f>IFERROR(__xludf.DUMMYFUNCTION("""COMPUTED_VALUE"""),0.0)</f>
        <v>0</v>
      </c>
      <c r="U202" s="1">
        <f>IFERROR(__xludf.DUMMYFUNCTION("""COMPUTED_VALUE"""),0.0)</f>
        <v>0</v>
      </c>
      <c r="V202" s="1">
        <f>IFERROR(__xludf.DUMMYFUNCTION("""COMPUTED_VALUE"""),0.0)</f>
        <v>0</v>
      </c>
      <c r="W202" s="1">
        <f>IFERROR(__xludf.DUMMYFUNCTION("""COMPUTED_VALUE"""),0.0)</f>
        <v>0</v>
      </c>
      <c r="X202" s="1">
        <f>IFERROR(__xludf.DUMMYFUNCTION("""COMPUTED_VALUE"""),0.0)</f>
        <v>0</v>
      </c>
      <c r="Y202" s="1">
        <f>IFERROR(__xludf.DUMMYFUNCTION("""COMPUTED_VALUE"""),0.0)</f>
        <v>0</v>
      </c>
      <c r="AA202" s="50"/>
      <c r="AB202" s="1" t="str">
        <f>IFERROR(__xludf.DUMMYFUNCTION("""COMPUTED_VALUE"""),"X")</f>
        <v>X</v>
      </c>
      <c r="AC202" s="1"/>
      <c r="AD202" s="1"/>
      <c r="AE202" s="1"/>
      <c r="AF202" s="1"/>
      <c r="AG202" s="1"/>
      <c r="AH202" s="1"/>
      <c r="AI202" s="54"/>
      <c r="AJ202" s="1">
        <f>IFERROR(__xludf.DUMMYFUNCTION("""COMPUTED_VALUE"""),2.39)</f>
        <v>2.39</v>
      </c>
      <c r="AK202" s="1">
        <f>IFERROR(__xludf.DUMMYFUNCTION("""COMPUTED_VALUE"""),0.0)</f>
        <v>0</v>
      </c>
      <c r="AL202" s="1">
        <f>IFERROR(__xludf.DUMMYFUNCTION("""COMPUTED_VALUE"""),0.0)</f>
        <v>0</v>
      </c>
      <c r="AM202" s="1">
        <f>IFERROR(__xludf.DUMMYFUNCTION("""COMPUTED_VALUE"""),0.0)</f>
        <v>0</v>
      </c>
      <c r="AN202" s="1">
        <f>IFERROR(__xludf.DUMMYFUNCTION("""COMPUTED_VALUE"""),0.0)</f>
        <v>0</v>
      </c>
      <c r="AO202" s="1">
        <f>IFERROR(__xludf.DUMMYFUNCTION("""COMPUTED_VALUE"""),0.0)</f>
        <v>0</v>
      </c>
      <c r="AP202" s="1">
        <f>IFERROR(__xludf.DUMMYFUNCTION("""COMPUTED_VALUE"""),0.0)</f>
        <v>0</v>
      </c>
      <c r="AQ202" s="1">
        <f>IFERROR(__xludf.DUMMYFUNCTION("""COMPUTED_VALUE"""),0.0)</f>
        <v>0</v>
      </c>
      <c r="AT202" s="1"/>
      <c r="AU202" s="1"/>
      <c r="AV202" s="1"/>
      <c r="AW202" s="1" t="str">
        <f>IFERROR(__xludf.DUMMYFUNCTION("""COMPUTED_VALUE"""),"X")</f>
        <v>X</v>
      </c>
      <c r="AX202" s="1"/>
      <c r="AY202" s="1"/>
      <c r="AZ202" s="1"/>
      <c r="BA202" s="1"/>
      <c r="BB202" s="1"/>
      <c r="BC202" s="54"/>
      <c r="BD202" s="1">
        <f>IFERROR(__xludf.DUMMYFUNCTION("""COMPUTED_VALUE"""),0.0)</f>
        <v>0</v>
      </c>
      <c r="BE202" s="1">
        <f>IFERROR(__xludf.DUMMYFUNCTION("""COMPUTED_VALUE"""),0.0)</f>
        <v>0</v>
      </c>
      <c r="BF202" s="1">
        <f>IFERROR(__xludf.DUMMYFUNCTION("""COMPUTED_VALUE"""),0.0)</f>
        <v>0</v>
      </c>
      <c r="BG202" s="1">
        <f>IFERROR(__xludf.DUMMYFUNCTION("""COMPUTED_VALUE"""),2.3)</f>
        <v>2.3</v>
      </c>
      <c r="BH202" s="1">
        <f>IFERROR(__xludf.DUMMYFUNCTION("""COMPUTED_VALUE"""),0.0)</f>
        <v>0</v>
      </c>
      <c r="BI202" s="1">
        <f>IFERROR(__xludf.DUMMYFUNCTION("""COMPUTED_VALUE"""),0.0)</f>
        <v>0</v>
      </c>
      <c r="BJ202" s="1">
        <f>IFERROR(__xludf.DUMMYFUNCTION("""COMPUTED_VALUE"""),0.0)</f>
        <v>0</v>
      </c>
      <c r="BK202" s="1">
        <f>IFERROR(__xludf.DUMMYFUNCTION("""COMPUTED_VALUE"""),0.0)</f>
        <v>0</v>
      </c>
      <c r="BL202" s="1">
        <f>IFERROR(__xludf.DUMMYFUNCTION("""COMPUTED_VALUE"""),0.0)</f>
        <v>0</v>
      </c>
      <c r="BM202" s="1">
        <f>IFERROR(__xludf.DUMMYFUNCTION("""COMPUTED_VALUE"""),0.0)</f>
        <v>0</v>
      </c>
      <c r="BO202" s="52">
        <f t="shared" si="2"/>
        <v>0</v>
      </c>
      <c r="BP202" s="1">
        <f t="shared" si="214"/>
        <v>2</v>
      </c>
      <c r="BQ202" s="1">
        <f t="shared" si="4"/>
        <v>2</v>
      </c>
      <c r="BR202" s="54">
        <f t="shared" si="5"/>
        <v>4</v>
      </c>
      <c r="BS202" s="1">
        <f>IFS(N202="W", 'Round Bonuses'!$C$13, N202="X", 'Round Bonuses'!$C$12, M202="X", 'Round Bonuses'!$C$11, L202="X", 'Round Bonuses'!$C$10, K202="X", 'Round Bonuses'!$C$9, J202="X", 'Round Bonuses'!$C$8, I202="X", 'Round Bonuses'!$C$7, H202="X", 'Round Bonuses'!$C$6, G202="X", 'Round Bonuses'!$C$5, F202="X", 'Round Bonuses'!$C$4, E202="X", 'Round Bonuses'!$C$3, D202="X", 'Round Bonuses'!$C$3, TRUE, 0)</f>
        <v>0</v>
      </c>
      <c r="BT202" s="1">
        <f>IF(not(counta(D202:J202)), IFS(AI202="W", 'Round Bonuses'!$F$14, AI202="X", 'Round Bonuses'!$F$13, AH202="X", 'Round Bonuses'!$F$12, AG202="X", 'Round Bonuses'!$F$11, AF202="X", 'Round Bonuses'!$F$10, AE202="X", 'Round Bonuses'!$F$9, AD202="X", 'Round Bonuses'!$F$8, AC202="X", 'Round Bonuses'!$F$7, AB202="X", 'Round Bonuses'!$F$6, TRUE, 0), IF(AA202="X",'Round Bonuses'!$E$7, 0) +IF(AB202="X", 'Round Bonuses'!$E$6, 0)+if(AC202="X",'Round Bonuses'!$E$7, 0)+IF(AD202="X", 'Round Bonuses'!$E$8, 0)+IFS(AI202="W", 'Round Bonuses'!$G$14, AI202="X", 'Round Bonuses'!$G$13, AH202="X", 'Round Bonuses'!$G$12, AG202="X", 'Round Bonuses'!$G$11, AF202="X", 'Round Bonuses'!$G$10, AE202="X", 'Round Bonuses'!$G$9, TRUE, 0))</f>
        <v>1.05</v>
      </c>
      <c r="BU202" s="1">
        <f>IF(AND(not(counta(D202:I202)),not(counta(AB202:AD202))), IFS(BC202="W", 'Round Bonuses'!$J$14, BC202="X", 'Round Bonuses'!$J$13, BB202="X", 'Round Bonuses'!$J$12, BA202="X", 'Round Bonuses'!$J$11, AZ202="X", 'Round Bonuses'!$J$10, AY202="X", 'Round Bonuses'!$J$9, AX202="X", 'Round Bonuses'!$J$8, AW202="X", 'Round Bonuses'!$J$7, AV202="X", 'Round Bonuses'!$J$6, AU202="X", 'Round Bonuses'!$J$5, AT202="X", 'Round Bonuses'!$J$4, TRUE, 0), SWITCH(AS202, "P", 'Round Bonuses'!$I$4,"B", 'Round Bonuses'!$I$5, 0) +IF(AU202="X", 'Round Bonuses'!$I$5, 0)+IF(AV202="X", 'Round Bonuses'!$I$6, 0)+IF(AW202="X", 'Round Bonuses'!$I$7, 0)+IF(AX202="X", 'Round Bonuses'!$I$8, 0)+IFS(BC202="W", 'Round Bonuses'!$K$14, BC202="X", 'Round Bonuses'!$K$13, BB202="X", 'Round Bonuses'!$K$12, BA202="X", 'Round Bonuses'!$K$11, AZ202="X", 'Round Bonuses'!$K$10, AY202="X", 'Round Bonuses'!$K$9, TRUE, 0))</f>
        <v>0.5</v>
      </c>
      <c r="BV202" s="54">
        <f t="shared" si="6"/>
        <v>1.55</v>
      </c>
      <c r="BW202" s="1">
        <f t="shared" si="7"/>
        <v>4.69</v>
      </c>
      <c r="BX202" s="57">
        <f t="shared" si="8"/>
        <v>2.7225</v>
      </c>
      <c r="BZ202" s="58" t="str">
        <f t="shared" si="9"/>
        <v>St Johnstone</v>
      </c>
      <c r="CA202" s="1" t="str">
        <f t="shared" si="10"/>
        <v>Scotland</v>
      </c>
      <c r="CB202" s="1">
        <f t="shared" si="11"/>
        <v>2.7225</v>
      </c>
      <c r="CC202" s="1">
        <f t="shared" si="12"/>
        <v>4</v>
      </c>
      <c r="CD202" s="1" t="s">
        <v>536</v>
      </c>
      <c r="CE202" s="1" t="s">
        <v>207</v>
      </c>
      <c r="CF202" s="49">
        <v>1.1124999999999998</v>
      </c>
      <c r="CG202" s="1">
        <v>2.0</v>
      </c>
      <c r="CH202" s="1">
        <f t="shared" si="16"/>
        <v>200</v>
      </c>
      <c r="CI202" s="1" t="str">
        <f t="shared" si="13"/>
        <v>Swift Hesperange</v>
      </c>
      <c r="CJ202" s="49">
        <f t="shared" ref="CJ202:CK202" si="216">CF202</f>
        <v>1.1125</v>
      </c>
      <c r="CK202" s="1">
        <f t="shared" si="216"/>
        <v>2</v>
      </c>
      <c r="CO202" s="1" t="str">
        <f t="shared" si="15"/>
        <v>Luxembourg</v>
      </c>
    </row>
    <row r="203">
      <c r="A203" s="1" t="str">
        <f>'Strength Coefficients'!AJ202</f>
        <v>St Joseph's</v>
      </c>
      <c r="B203" s="1">
        <f>'Strength Coefficients'!AK202</f>
        <v>0.49</v>
      </c>
      <c r="C203" s="1" t="str">
        <f>'Strength Coefficients'!AL202</f>
        <v>Gibraltar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52">
        <f>IFERROR(__xludf.DUMMYFUNCTION("""COMPUTED_VALUE"""),0.0)</f>
        <v>0</v>
      </c>
      <c r="P203" s="1">
        <f>IFERROR(__xludf.DUMMYFUNCTION("""COMPUTED_VALUE"""),0.0)</f>
        <v>0</v>
      </c>
      <c r="Q203" s="1">
        <f>IFERROR(__xludf.DUMMYFUNCTION("""COMPUTED_VALUE"""),0.0)</f>
        <v>0</v>
      </c>
      <c r="R203" s="1">
        <f>IFERROR(__xludf.DUMMYFUNCTION("""COMPUTED_VALUE"""),0.0)</f>
        <v>0</v>
      </c>
      <c r="S203" s="1">
        <f>IFERROR(__xludf.DUMMYFUNCTION("""COMPUTED_VALUE"""),0.0)</f>
        <v>0</v>
      </c>
      <c r="T203" s="1">
        <f>IFERROR(__xludf.DUMMYFUNCTION("""COMPUTED_VALUE"""),0.0)</f>
        <v>0</v>
      </c>
      <c r="U203" s="1">
        <f>IFERROR(__xludf.DUMMYFUNCTION("""COMPUTED_VALUE"""),0.0)</f>
        <v>0</v>
      </c>
      <c r="V203" s="1">
        <f>IFERROR(__xludf.DUMMYFUNCTION("""COMPUTED_VALUE"""),0.0)</f>
        <v>0</v>
      </c>
      <c r="W203" s="1">
        <f>IFERROR(__xludf.DUMMYFUNCTION("""COMPUTED_VALUE"""),0.0)</f>
        <v>0</v>
      </c>
      <c r="X203" s="1">
        <f>IFERROR(__xludf.DUMMYFUNCTION("""COMPUTED_VALUE"""),0.0)</f>
        <v>0</v>
      </c>
      <c r="Y203" s="1">
        <f>IFERROR(__xludf.DUMMYFUNCTION("""COMPUTED_VALUE"""),0.0)</f>
        <v>0</v>
      </c>
      <c r="AA203" s="50"/>
      <c r="AB203" s="1"/>
      <c r="AC203" s="1"/>
      <c r="AD203" s="1"/>
      <c r="AE203" s="1"/>
      <c r="AF203" s="1"/>
      <c r="AG203" s="1"/>
      <c r="AH203" s="1"/>
      <c r="AI203" s="54"/>
      <c r="AJ203" s="1">
        <f>IFERROR(__xludf.DUMMYFUNCTION("""COMPUTED_VALUE"""),0.0)</f>
        <v>0</v>
      </c>
      <c r="AK203" s="1">
        <f>IFERROR(__xludf.DUMMYFUNCTION("""COMPUTED_VALUE"""),0.0)</f>
        <v>0</v>
      </c>
      <c r="AL203" s="1">
        <f>IFERROR(__xludf.DUMMYFUNCTION("""COMPUTED_VALUE"""),0.0)</f>
        <v>0</v>
      </c>
      <c r="AM203" s="1">
        <f>IFERROR(__xludf.DUMMYFUNCTION("""COMPUTED_VALUE"""),0.0)</f>
        <v>0</v>
      </c>
      <c r="AN203" s="1">
        <f>IFERROR(__xludf.DUMMYFUNCTION("""COMPUTED_VALUE"""),0.0)</f>
        <v>0</v>
      </c>
      <c r="AO203" s="1">
        <f>IFERROR(__xludf.DUMMYFUNCTION("""COMPUTED_VALUE"""),0.0)</f>
        <v>0</v>
      </c>
      <c r="AP203" s="1">
        <f>IFERROR(__xludf.DUMMYFUNCTION("""COMPUTED_VALUE"""),0.0)</f>
        <v>0</v>
      </c>
      <c r="AQ203" s="1">
        <f>IFERROR(__xludf.DUMMYFUNCTION("""COMPUTED_VALUE"""),0.0)</f>
        <v>0</v>
      </c>
      <c r="AT203" s="1" t="str">
        <f>IFERROR(__xludf.DUMMYFUNCTION("""COMPUTED_VALUE"""),"X")</f>
        <v>X</v>
      </c>
      <c r="AU203" s="1"/>
      <c r="AV203" s="1"/>
      <c r="AW203" s="1"/>
      <c r="AX203" s="1"/>
      <c r="AY203" s="1"/>
      <c r="AZ203" s="1"/>
      <c r="BA203" s="1"/>
      <c r="BB203" s="1"/>
      <c r="BC203" s="54"/>
      <c r="BD203" s="1">
        <f>IFERROR(__xludf.DUMMYFUNCTION("""COMPUTED_VALUE"""),1.19)</f>
        <v>1.19</v>
      </c>
      <c r="BE203" s="1">
        <f>IFERROR(__xludf.DUMMYFUNCTION("""COMPUTED_VALUE"""),0.0)</f>
        <v>0</v>
      </c>
      <c r="BF203" s="1">
        <f>IFERROR(__xludf.DUMMYFUNCTION("""COMPUTED_VALUE"""),0.0)</f>
        <v>0</v>
      </c>
      <c r="BG203" s="1">
        <f>IFERROR(__xludf.DUMMYFUNCTION("""COMPUTED_VALUE"""),0.0)</f>
        <v>0</v>
      </c>
      <c r="BH203" s="1">
        <f>IFERROR(__xludf.DUMMYFUNCTION("""COMPUTED_VALUE"""),0.0)</f>
        <v>0</v>
      </c>
      <c r="BI203" s="1">
        <f>IFERROR(__xludf.DUMMYFUNCTION("""COMPUTED_VALUE"""),0.0)</f>
        <v>0</v>
      </c>
      <c r="BJ203" s="1">
        <f>IFERROR(__xludf.DUMMYFUNCTION("""COMPUTED_VALUE"""),0.0)</f>
        <v>0</v>
      </c>
      <c r="BK203" s="1">
        <f>IFERROR(__xludf.DUMMYFUNCTION("""COMPUTED_VALUE"""),0.0)</f>
        <v>0</v>
      </c>
      <c r="BL203" s="1">
        <f>IFERROR(__xludf.DUMMYFUNCTION("""COMPUTED_VALUE"""),0.0)</f>
        <v>0</v>
      </c>
      <c r="BM203" s="1">
        <f>IFERROR(__xludf.DUMMYFUNCTION("""COMPUTED_VALUE"""),0.0)</f>
        <v>0</v>
      </c>
      <c r="BO203" s="52">
        <f t="shared" si="2"/>
        <v>0</v>
      </c>
      <c r="BP203" s="1">
        <f t="shared" si="214"/>
        <v>0</v>
      </c>
      <c r="BQ203" s="1">
        <f t="shared" si="4"/>
        <v>2</v>
      </c>
      <c r="BR203" s="54">
        <f t="shared" si="5"/>
        <v>2</v>
      </c>
      <c r="BS203" s="1">
        <f>IFS(N203="W", 'Round Bonuses'!$C$13, N203="X", 'Round Bonuses'!$C$12, M203="X", 'Round Bonuses'!$C$11, L203="X", 'Round Bonuses'!$C$10, K203="X", 'Round Bonuses'!$C$9, J203="X", 'Round Bonuses'!$C$8, I203="X", 'Round Bonuses'!$C$7, H203="X", 'Round Bonuses'!$C$6, G203="X", 'Round Bonuses'!$C$5, F203="X", 'Round Bonuses'!$C$4, E203="X", 'Round Bonuses'!$C$3, D203="X", 'Round Bonuses'!$C$3, TRUE, 0)</f>
        <v>0</v>
      </c>
      <c r="BT203" s="1">
        <f>IF(not(counta(D203:J203)), IFS(AI203="W", 'Round Bonuses'!$F$14, AI203="X", 'Round Bonuses'!$F$13, AH203="X", 'Round Bonuses'!$F$12, AG203="X", 'Round Bonuses'!$F$11, AF203="X", 'Round Bonuses'!$F$10, AE203="X", 'Round Bonuses'!$F$9, AD203="X", 'Round Bonuses'!$F$8, AC203="X", 'Round Bonuses'!$F$7, AB203="X", 'Round Bonuses'!$F$6, TRUE, 0), IF(AA203="X",'Round Bonuses'!$E$7, 0) +IF(AB203="X", 'Round Bonuses'!$E$6, 0)+if(AC203="X",'Round Bonuses'!$E$7, 0)+IF(AD203="X", 'Round Bonuses'!$E$8, 0)+IFS(AI203="W", 'Round Bonuses'!$G$14, AI203="X", 'Round Bonuses'!$G$13, AH203="X", 'Round Bonuses'!$G$12, AG203="X", 'Round Bonuses'!$G$11, AF203="X", 'Round Bonuses'!$G$10, AE203="X", 'Round Bonuses'!$G$9, TRUE, 0))</f>
        <v>0</v>
      </c>
      <c r="BU203" s="1">
        <f>IF(AND(not(counta(D203:I203)),not(counta(AB203:AD203))), IFS(BC203="W", 'Round Bonuses'!$J$14, BC203="X", 'Round Bonuses'!$J$13, BB203="X", 'Round Bonuses'!$J$12, BA203="X", 'Round Bonuses'!$J$11, AZ203="X", 'Round Bonuses'!$J$10, AY203="X", 'Round Bonuses'!$J$9, AX203="X", 'Round Bonuses'!$J$8, AW203="X", 'Round Bonuses'!$J$7, AV203="X", 'Round Bonuses'!$J$6, AU203="X", 'Round Bonuses'!$J$5, AT203="X", 'Round Bonuses'!$J$4, TRUE, 0), SWITCH(AS203, "P", 'Round Bonuses'!$I$4,"B", 'Round Bonuses'!$I$5, 0) +IF(AU203="X", 'Round Bonuses'!$I$5, 0)+IF(AV203="X", 'Round Bonuses'!$I$6, 0)+IF(AW203="X", 'Round Bonuses'!$I$7, 0)+IF(AX203="X", 'Round Bonuses'!$I$8, 0)+IFS(BC203="W", 'Round Bonuses'!$K$14, BC203="X", 'Round Bonuses'!$K$13, BB203="X", 'Round Bonuses'!$K$12, BA203="X", 'Round Bonuses'!$K$11, AZ203="X", 'Round Bonuses'!$K$10, AY203="X", 'Round Bonuses'!$K$9, TRUE, 0))</f>
        <v>0.2</v>
      </c>
      <c r="BV203" s="54">
        <f t="shared" si="6"/>
        <v>0.2</v>
      </c>
      <c r="BW203" s="1">
        <f t="shared" si="7"/>
        <v>1.19</v>
      </c>
      <c r="BX203" s="57">
        <f t="shared" si="8"/>
        <v>0.795</v>
      </c>
      <c r="BZ203" s="58" t="str">
        <f t="shared" si="9"/>
        <v>St Joseph's</v>
      </c>
      <c r="CA203" s="1" t="str">
        <f t="shared" si="10"/>
        <v>Gibraltar</v>
      </c>
      <c r="CB203" s="1">
        <f t="shared" si="11"/>
        <v>0.795</v>
      </c>
      <c r="CC203" s="1">
        <f t="shared" si="12"/>
        <v>2</v>
      </c>
      <c r="CD203" s="1" t="s">
        <v>120</v>
      </c>
      <c r="CE203" s="1" t="s">
        <v>30</v>
      </c>
      <c r="CF203" s="49">
        <v>1.1025</v>
      </c>
      <c r="CG203" s="1">
        <v>2.0</v>
      </c>
      <c r="CH203" s="1">
        <f t="shared" si="16"/>
        <v>201</v>
      </c>
      <c r="CI203" s="1" t="str">
        <f t="shared" si="13"/>
        <v>Austria Wien</v>
      </c>
      <c r="CJ203" s="49">
        <f t="shared" ref="CJ203:CK203" si="217">CF203</f>
        <v>1.1025</v>
      </c>
      <c r="CK203" s="1">
        <f t="shared" si="217"/>
        <v>2</v>
      </c>
      <c r="CO203" s="1" t="str">
        <f t="shared" si="15"/>
        <v>Austria</v>
      </c>
    </row>
    <row r="204">
      <c r="A204" s="1" t="str">
        <f>'Strength Coefficients'!AJ203</f>
        <v>Stjarnan</v>
      </c>
      <c r="B204" s="1">
        <f>'Strength Coefficients'!AK203</f>
        <v>0.52</v>
      </c>
      <c r="C204" s="1" t="str">
        <f>'Strength Coefficients'!AL203</f>
        <v>Iceland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52">
        <f>IFERROR(__xludf.DUMMYFUNCTION("""COMPUTED_VALUE"""),0.0)</f>
        <v>0</v>
      </c>
      <c r="P204" s="1">
        <f>IFERROR(__xludf.DUMMYFUNCTION("""COMPUTED_VALUE"""),0.0)</f>
        <v>0</v>
      </c>
      <c r="Q204" s="1">
        <f>IFERROR(__xludf.DUMMYFUNCTION("""COMPUTED_VALUE"""),0.0)</f>
        <v>0</v>
      </c>
      <c r="R204" s="1">
        <f>IFERROR(__xludf.DUMMYFUNCTION("""COMPUTED_VALUE"""),0.0)</f>
        <v>0</v>
      </c>
      <c r="S204" s="1">
        <f>IFERROR(__xludf.DUMMYFUNCTION("""COMPUTED_VALUE"""),0.0)</f>
        <v>0</v>
      </c>
      <c r="T204" s="1">
        <f>IFERROR(__xludf.DUMMYFUNCTION("""COMPUTED_VALUE"""),0.0)</f>
        <v>0</v>
      </c>
      <c r="U204" s="1">
        <f>IFERROR(__xludf.DUMMYFUNCTION("""COMPUTED_VALUE"""),0.0)</f>
        <v>0</v>
      </c>
      <c r="V204" s="1">
        <f>IFERROR(__xludf.DUMMYFUNCTION("""COMPUTED_VALUE"""),0.0)</f>
        <v>0</v>
      </c>
      <c r="W204" s="1">
        <f>IFERROR(__xludf.DUMMYFUNCTION("""COMPUTED_VALUE"""),0.0)</f>
        <v>0</v>
      </c>
      <c r="X204" s="1">
        <f>IFERROR(__xludf.DUMMYFUNCTION("""COMPUTED_VALUE"""),0.0)</f>
        <v>0</v>
      </c>
      <c r="Y204" s="1">
        <f>IFERROR(__xludf.DUMMYFUNCTION("""COMPUTED_VALUE"""),0.0)</f>
        <v>0</v>
      </c>
      <c r="AA204" s="50"/>
      <c r="AB204" s="1"/>
      <c r="AC204" s="1"/>
      <c r="AD204" s="1"/>
      <c r="AE204" s="1"/>
      <c r="AF204" s="1"/>
      <c r="AG204" s="1"/>
      <c r="AH204" s="1"/>
      <c r="AI204" s="54"/>
      <c r="AJ204" s="1">
        <f>IFERROR(__xludf.DUMMYFUNCTION("""COMPUTED_VALUE"""),0.0)</f>
        <v>0</v>
      </c>
      <c r="AK204" s="1">
        <f>IFERROR(__xludf.DUMMYFUNCTION("""COMPUTED_VALUE"""),0.0)</f>
        <v>0</v>
      </c>
      <c r="AL204" s="1">
        <f>IFERROR(__xludf.DUMMYFUNCTION("""COMPUTED_VALUE"""),0.0)</f>
        <v>0</v>
      </c>
      <c r="AM204" s="1">
        <f>IFERROR(__xludf.DUMMYFUNCTION("""COMPUTED_VALUE"""),0.0)</f>
        <v>0</v>
      </c>
      <c r="AN204" s="1">
        <f>IFERROR(__xludf.DUMMYFUNCTION("""COMPUTED_VALUE"""),0.0)</f>
        <v>0</v>
      </c>
      <c r="AO204" s="1">
        <f>IFERROR(__xludf.DUMMYFUNCTION("""COMPUTED_VALUE"""),0.0)</f>
        <v>0</v>
      </c>
      <c r="AP204" s="1">
        <f>IFERROR(__xludf.DUMMYFUNCTION("""COMPUTED_VALUE"""),0.0)</f>
        <v>0</v>
      </c>
      <c r="AQ204" s="1">
        <f>IFERROR(__xludf.DUMMYFUNCTION("""COMPUTED_VALUE"""),0.0)</f>
        <v>0</v>
      </c>
      <c r="AT204" s="1" t="str">
        <f>IFERROR(__xludf.DUMMYFUNCTION("""COMPUTED_VALUE"""),"X")</f>
        <v>X</v>
      </c>
      <c r="AU204" s="1"/>
      <c r="AV204" s="1"/>
      <c r="AW204" s="1"/>
      <c r="AX204" s="1"/>
      <c r="AY204" s="1"/>
      <c r="AZ204" s="1"/>
      <c r="BA204" s="1"/>
      <c r="BB204" s="1"/>
      <c r="BC204" s="54"/>
      <c r="BD204" s="1">
        <f>IFERROR(__xludf.DUMMYFUNCTION("""COMPUTED_VALUE"""),1.3350000000000002)</f>
        <v>1.335</v>
      </c>
      <c r="BE204" s="1">
        <f>IFERROR(__xludf.DUMMYFUNCTION("""COMPUTED_VALUE"""),0.0)</f>
        <v>0</v>
      </c>
      <c r="BF204" s="1">
        <f>IFERROR(__xludf.DUMMYFUNCTION("""COMPUTED_VALUE"""),0.0)</f>
        <v>0</v>
      </c>
      <c r="BG204" s="1">
        <f>IFERROR(__xludf.DUMMYFUNCTION("""COMPUTED_VALUE"""),0.0)</f>
        <v>0</v>
      </c>
      <c r="BH204" s="1">
        <f>IFERROR(__xludf.DUMMYFUNCTION("""COMPUTED_VALUE"""),0.0)</f>
        <v>0</v>
      </c>
      <c r="BI204" s="1">
        <f>IFERROR(__xludf.DUMMYFUNCTION("""COMPUTED_VALUE"""),0.0)</f>
        <v>0</v>
      </c>
      <c r="BJ204" s="1">
        <f>IFERROR(__xludf.DUMMYFUNCTION("""COMPUTED_VALUE"""),0.0)</f>
        <v>0</v>
      </c>
      <c r="BK204" s="1">
        <f>IFERROR(__xludf.DUMMYFUNCTION("""COMPUTED_VALUE"""),0.0)</f>
        <v>0</v>
      </c>
      <c r="BL204" s="1">
        <f>IFERROR(__xludf.DUMMYFUNCTION("""COMPUTED_VALUE"""),0.0)</f>
        <v>0</v>
      </c>
      <c r="BM204" s="1">
        <f>IFERROR(__xludf.DUMMYFUNCTION("""COMPUTED_VALUE"""),0.0)</f>
        <v>0</v>
      </c>
      <c r="BO204" s="52">
        <f t="shared" si="2"/>
        <v>0</v>
      </c>
      <c r="BP204" s="1">
        <f t="shared" si="214"/>
        <v>0</v>
      </c>
      <c r="BQ204" s="1">
        <f t="shared" si="4"/>
        <v>2</v>
      </c>
      <c r="BR204" s="54">
        <f t="shared" si="5"/>
        <v>2</v>
      </c>
      <c r="BS204" s="1">
        <f>IFS(N204="W", 'Round Bonuses'!$C$13, N204="X", 'Round Bonuses'!$C$12, M204="X", 'Round Bonuses'!$C$11, L204="X", 'Round Bonuses'!$C$10, K204="X", 'Round Bonuses'!$C$9, J204="X", 'Round Bonuses'!$C$8, I204="X", 'Round Bonuses'!$C$7, H204="X", 'Round Bonuses'!$C$6, G204="X", 'Round Bonuses'!$C$5, F204="X", 'Round Bonuses'!$C$4, E204="X", 'Round Bonuses'!$C$3, D204="X", 'Round Bonuses'!$C$3, TRUE, 0)</f>
        <v>0</v>
      </c>
      <c r="BT204" s="1">
        <f>IF(not(counta(D204:J204)), IFS(AI204="W", 'Round Bonuses'!$F$14, AI204="X", 'Round Bonuses'!$F$13, AH204="X", 'Round Bonuses'!$F$12, AG204="X", 'Round Bonuses'!$F$11, AF204="X", 'Round Bonuses'!$F$10, AE204="X", 'Round Bonuses'!$F$9, AD204="X", 'Round Bonuses'!$F$8, AC204="X", 'Round Bonuses'!$F$7, AB204="X", 'Round Bonuses'!$F$6, TRUE, 0), IF(AA204="X",'Round Bonuses'!$E$7, 0) +IF(AB204="X", 'Round Bonuses'!$E$6, 0)+if(AC204="X",'Round Bonuses'!$E$7, 0)+IF(AD204="X", 'Round Bonuses'!$E$8, 0)+IFS(AI204="W", 'Round Bonuses'!$G$14, AI204="X", 'Round Bonuses'!$G$13, AH204="X", 'Round Bonuses'!$G$12, AG204="X", 'Round Bonuses'!$G$11, AF204="X", 'Round Bonuses'!$G$10, AE204="X", 'Round Bonuses'!$G$9, TRUE, 0))</f>
        <v>0</v>
      </c>
      <c r="BU204" s="1">
        <f>IF(AND(not(counta(D204:I204)),not(counta(AB204:AD204))), IFS(BC204="W", 'Round Bonuses'!$J$14, BC204="X", 'Round Bonuses'!$J$13, BB204="X", 'Round Bonuses'!$J$12, BA204="X", 'Round Bonuses'!$J$11, AZ204="X", 'Round Bonuses'!$J$10, AY204="X", 'Round Bonuses'!$J$9, AX204="X", 'Round Bonuses'!$J$8, AW204="X", 'Round Bonuses'!$J$7, AV204="X", 'Round Bonuses'!$J$6, AU204="X", 'Round Bonuses'!$J$5, AT204="X", 'Round Bonuses'!$J$4, TRUE, 0), SWITCH(AS204, "P", 'Round Bonuses'!$I$4,"B", 'Round Bonuses'!$I$5, 0) +IF(AU204="X", 'Round Bonuses'!$I$5, 0)+IF(AV204="X", 'Round Bonuses'!$I$6, 0)+IF(AW204="X", 'Round Bonuses'!$I$7, 0)+IF(AX204="X", 'Round Bonuses'!$I$8, 0)+IFS(BC204="W", 'Round Bonuses'!$K$14, BC204="X", 'Round Bonuses'!$K$13, BB204="X", 'Round Bonuses'!$K$12, BA204="X", 'Round Bonuses'!$K$11, AZ204="X", 'Round Bonuses'!$K$10, AY204="X", 'Round Bonuses'!$K$9, TRUE, 0))</f>
        <v>0.2</v>
      </c>
      <c r="BV204" s="54">
        <f t="shared" si="6"/>
        <v>0.2</v>
      </c>
      <c r="BW204" s="1">
        <f t="shared" si="7"/>
        <v>1.335</v>
      </c>
      <c r="BX204" s="57">
        <f t="shared" si="8"/>
        <v>0.8675</v>
      </c>
      <c r="BZ204" s="58" t="str">
        <f t="shared" si="9"/>
        <v>Stjarnan</v>
      </c>
      <c r="CA204" s="1" t="str">
        <f t="shared" si="10"/>
        <v>Iceland</v>
      </c>
      <c r="CB204" s="1">
        <f t="shared" si="11"/>
        <v>0.8675</v>
      </c>
      <c r="CC204" s="1">
        <f t="shared" si="12"/>
        <v>2</v>
      </c>
      <c r="CD204" s="1" t="s">
        <v>523</v>
      </c>
      <c r="CE204" s="1" t="s">
        <v>165</v>
      </c>
      <c r="CF204" s="49">
        <v>1.0975</v>
      </c>
      <c r="CG204" s="1">
        <v>2.0</v>
      </c>
      <c r="CH204" s="1">
        <f t="shared" si="16"/>
        <v>202</v>
      </c>
      <c r="CI204" s="1" t="str">
        <f t="shared" si="13"/>
        <v>Valmiera</v>
      </c>
      <c r="CJ204" s="49">
        <f t="shared" ref="CJ204:CK204" si="218">CF204</f>
        <v>1.0975</v>
      </c>
      <c r="CK204" s="1">
        <f t="shared" si="218"/>
        <v>2</v>
      </c>
      <c r="CO204" s="1" t="str">
        <f t="shared" si="15"/>
        <v>Latvia</v>
      </c>
    </row>
    <row r="205">
      <c r="A205" s="1" t="str">
        <f>'Strength Coefficients'!AJ204</f>
        <v>Struga</v>
      </c>
      <c r="B205" s="1">
        <f>'Strength Coefficients'!AK204</f>
        <v>0.59</v>
      </c>
      <c r="C205" s="1" t="str">
        <f>'Strength Coefficients'!AL204</f>
        <v>North Macedonia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52">
        <f>IFERROR(__xludf.DUMMYFUNCTION("""COMPUTED_VALUE"""),0.0)</f>
        <v>0</v>
      </c>
      <c r="P205" s="1">
        <f>IFERROR(__xludf.DUMMYFUNCTION("""COMPUTED_VALUE"""),0.0)</f>
        <v>0</v>
      </c>
      <c r="Q205" s="1">
        <f>IFERROR(__xludf.DUMMYFUNCTION("""COMPUTED_VALUE"""),0.0)</f>
        <v>0</v>
      </c>
      <c r="R205" s="1">
        <f>IFERROR(__xludf.DUMMYFUNCTION("""COMPUTED_VALUE"""),0.0)</f>
        <v>0</v>
      </c>
      <c r="S205" s="1">
        <f>IFERROR(__xludf.DUMMYFUNCTION("""COMPUTED_VALUE"""),0.0)</f>
        <v>0</v>
      </c>
      <c r="T205" s="1">
        <f>IFERROR(__xludf.DUMMYFUNCTION("""COMPUTED_VALUE"""),0.0)</f>
        <v>0</v>
      </c>
      <c r="U205" s="1">
        <f>IFERROR(__xludf.DUMMYFUNCTION("""COMPUTED_VALUE"""),0.0)</f>
        <v>0</v>
      </c>
      <c r="V205" s="1">
        <f>IFERROR(__xludf.DUMMYFUNCTION("""COMPUTED_VALUE"""),0.0)</f>
        <v>0</v>
      </c>
      <c r="W205" s="1">
        <f>IFERROR(__xludf.DUMMYFUNCTION("""COMPUTED_VALUE"""),0.0)</f>
        <v>0</v>
      </c>
      <c r="X205" s="1">
        <f>IFERROR(__xludf.DUMMYFUNCTION("""COMPUTED_VALUE"""),0.0)</f>
        <v>0</v>
      </c>
      <c r="Y205" s="1">
        <f>IFERROR(__xludf.DUMMYFUNCTION("""COMPUTED_VALUE"""),0.0)</f>
        <v>0</v>
      </c>
      <c r="AA205" s="50"/>
      <c r="AB205" s="1"/>
      <c r="AC205" s="1"/>
      <c r="AD205" s="1"/>
      <c r="AE205" s="1"/>
      <c r="AF205" s="1"/>
      <c r="AG205" s="1"/>
      <c r="AH205" s="1"/>
      <c r="AI205" s="54"/>
      <c r="AJ205" s="1">
        <f>IFERROR(__xludf.DUMMYFUNCTION("""COMPUTED_VALUE"""),0.0)</f>
        <v>0</v>
      </c>
      <c r="AK205" s="1">
        <f>IFERROR(__xludf.DUMMYFUNCTION("""COMPUTED_VALUE"""),0.0)</f>
        <v>0</v>
      </c>
      <c r="AL205" s="1">
        <f>IFERROR(__xludf.DUMMYFUNCTION("""COMPUTED_VALUE"""),0.0)</f>
        <v>0</v>
      </c>
      <c r="AM205" s="1">
        <f>IFERROR(__xludf.DUMMYFUNCTION("""COMPUTED_VALUE"""),0.0)</f>
        <v>0</v>
      </c>
      <c r="AN205" s="1">
        <f>IFERROR(__xludf.DUMMYFUNCTION("""COMPUTED_VALUE"""),0.0)</f>
        <v>0</v>
      </c>
      <c r="AO205" s="1">
        <f>IFERROR(__xludf.DUMMYFUNCTION("""COMPUTED_VALUE"""),0.0)</f>
        <v>0</v>
      </c>
      <c r="AP205" s="1">
        <f>IFERROR(__xludf.DUMMYFUNCTION("""COMPUTED_VALUE"""),0.0)</f>
        <v>0</v>
      </c>
      <c r="AQ205" s="1">
        <f>IFERROR(__xludf.DUMMYFUNCTION("""COMPUTED_VALUE"""),0.0)</f>
        <v>0</v>
      </c>
      <c r="AT205" s="1" t="str">
        <f>IFERROR(__xludf.DUMMYFUNCTION("""COMPUTED_VALUE"""),"X")</f>
        <v>X</v>
      </c>
      <c r="AU205" s="1"/>
      <c r="AV205" s="1"/>
      <c r="AW205" s="1"/>
      <c r="AX205" s="1"/>
      <c r="AY205" s="1"/>
      <c r="AZ205" s="1"/>
      <c r="BA205" s="1"/>
      <c r="BB205" s="1"/>
      <c r="BC205" s="54"/>
      <c r="BD205" s="1">
        <f>IFERROR(__xludf.DUMMYFUNCTION("""COMPUTED_VALUE"""),1.455)</f>
        <v>1.455</v>
      </c>
      <c r="BE205" s="1">
        <f>IFERROR(__xludf.DUMMYFUNCTION("""COMPUTED_VALUE"""),0.0)</f>
        <v>0</v>
      </c>
      <c r="BF205" s="1">
        <f>IFERROR(__xludf.DUMMYFUNCTION("""COMPUTED_VALUE"""),0.0)</f>
        <v>0</v>
      </c>
      <c r="BG205" s="1">
        <f>IFERROR(__xludf.DUMMYFUNCTION("""COMPUTED_VALUE"""),0.0)</f>
        <v>0</v>
      </c>
      <c r="BH205" s="1">
        <f>IFERROR(__xludf.DUMMYFUNCTION("""COMPUTED_VALUE"""),0.0)</f>
        <v>0</v>
      </c>
      <c r="BI205" s="1">
        <f>IFERROR(__xludf.DUMMYFUNCTION("""COMPUTED_VALUE"""),0.0)</f>
        <v>0</v>
      </c>
      <c r="BJ205" s="1">
        <f>IFERROR(__xludf.DUMMYFUNCTION("""COMPUTED_VALUE"""),0.0)</f>
        <v>0</v>
      </c>
      <c r="BK205" s="1">
        <f>IFERROR(__xludf.DUMMYFUNCTION("""COMPUTED_VALUE"""),0.0)</f>
        <v>0</v>
      </c>
      <c r="BL205" s="1">
        <f>IFERROR(__xludf.DUMMYFUNCTION("""COMPUTED_VALUE"""),0.0)</f>
        <v>0</v>
      </c>
      <c r="BM205" s="1">
        <f>IFERROR(__xludf.DUMMYFUNCTION("""COMPUTED_VALUE"""),0.0)</f>
        <v>0</v>
      </c>
      <c r="BO205" s="52">
        <f t="shared" si="2"/>
        <v>0</v>
      </c>
      <c r="BP205" s="1">
        <f t="shared" si="214"/>
        <v>0</v>
      </c>
      <c r="BQ205" s="1">
        <f t="shared" si="4"/>
        <v>2</v>
      </c>
      <c r="BR205" s="54">
        <f t="shared" si="5"/>
        <v>2</v>
      </c>
      <c r="BS205" s="1">
        <f>IFS(N205="W", 'Round Bonuses'!$C$13, N205="X", 'Round Bonuses'!$C$12, M205="X", 'Round Bonuses'!$C$11, L205="X", 'Round Bonuses'!$C$10, K205="X", 'Round Bonuses'!$C$9, J205="X", 'Round Bonuses'!$C$8, I205="X", 'Round Bonuses'!$C$7, H205="X", 'Round Bonuses'!$C$6, G205="X", 'Round Bonuses'!$C$5, F205="X", 'Round Bonuses'!$C$4, E205="X", 'Round Bonuses'!$C$3, D205="X", 'Round Bonuses'!$C$3, TRUE, 0)</f>
        <v>0</v>
      </c>
      <c r="BT205" s="1">
        <f>IF(not(counta(D205:J205)), IFS(AI205="W", 'Round Bonuses'!$F$14, AI205="X", 'Round Bonuses'!$F$13, AH205="X", 'Round Bonuses'!$F$12, AG205="X", 'Round Bonuses'!$F$11, AF205="X", 'Round Bonuses'!$F$10, AE205="X", 'Round Bonuses'!$F$9, AD205="X", 'Round Bonuses'!$F$8, AC205="X", 'Round Bonuses'!$F$7, AB205="X", 'Round Bonuses'!$F$6, TRUE, 0), IF(AA205="X",'Round Bonuses'!$E$7, 0) +IF(AB205="X", 'Round Bonuses'!$E$6, 0)+if(AC205="X",'Round Bonuses'!$E$7, 0)+IF(AD205="X", 'Round Bonuses'!$E$8, 0)+IFS(AI205="W", 'Round Bonuses'!$G$14, AI205="X", 'Round Bonuses'!$G$13, AH205="X", 'Round Bonuses'!$G$12, AG205="X", 'Round Bonuses'!$G$11, AF205="X", 'Round Bonuses'!$G$10, AE205="X", 'Round Bonuses'!$G$9, TRUE, 0))</f>
        <v>0</v>
      </c>
      <c r="BU205" s="1">
        <f>IF(AND(not(counta(D205:I205)),not(counta(AB205:AD205))), IFS(BC205="W", 'Round Bonuses'!$J$14, BC205="X", 'Round Bonuses'!$J$13, BB205="X", 'Round Bonuses'!$J$12, BA205="X", 'Round Bonuses'!$J$11, AZ205="X", 'Round Bonuses'!$J$10, AY205="X", 'Round Bonuses'!$J$9, AX205="X", 'Round Bonuses'!$J$8, AW205="X", 'Round Bonuses'!$J$7, AV205="X", 'Round Bonuses'!$J$6, AU205="X", 'Round Bonuses'!$J$5, AT205="X", 'Round Bonuses'!$J$4, TRUE, 0), SWITCH(AS205, "P", 'Round Bonuses'!$I$4,"B", 'Round Bonuses'!$I$5, 0) +IF(AU205="X", 'Round Bonuses'!$I$5, 0)+IF(AV205="X", 'Round Bonuses'!$I$6, 0)+IF(AW205="X", 'Round Bonuses'!$I$7, 0)+IF(AX205="X", 'Round Bonuses'!$I$8, 0)+IFS(BC205="W", 'Round Bonuses'!$K$14, BC205="X", 'Round Bonuses'!$K$13, BB205="X", 'Round Bonuses'!$K$12, BA205="X", 'Round Bonuses'!$K$11, AZ205="X", 'Round Bonuses'!$K$10, AY205="X", 'Round Bonuses'!$K$9, TRUE, 0))</f>
        <v>0.2</v>
      </c>
      <c r="BV205" s="54">
        <f t="shared" si="6"/>
        <v>0.2</v>
      </c>
      <c r="BW205" s="1">
        <f t="shared" si="7"/>
        <v>1.455</v>
      </c>
      <c r="BX205" s="57">
        <f t="shared" si="8"/>
        <v>0.9275</v>
      </c>
      <c r="BZ205" s="58" t="str">
        <f t="shared" si="9"/>
        <v>Struga</v>
      </c>
      <c r="CA205" s="1" t="str">
        <f t="shared" si="10"/>
        <v>North Macedonia</v>
      </c>
      <c r="CB205" s="1">
        <f t="shared" si="11"/>
        <v>0.9275</v>
      </c>
      <c r="CC205" s="1">
        <f t="shared" si="12"/>
        <v>2</v>
      </c>
      <c r="CD205" s="1" t="s">
        <v>174</v>
      </c>
      <c r="CE205" s="1" t="s">
        <v>50</v>
      </c>
      <c r="CF205" s="49">
        <v>1.085</v>
      </c>
      <c r="CG205" s="1">
        <v>2.0</v>
      </c>
      <c r="CH205" s="1">
        <f t="shared" si="16"/>
        <v>203</v>
      </c>
      <c r="CI205" s="1" t="str">
        <f t="shared" si="13"/>
        <v>Dynamo Brest</v>
      </c>
      <c r="CJ205" s="49">
        <f t="shared" ref="CJ205:CK205" si="219">CF205</f>
        <v>1.085</v>
      </c>
      <c r="CK205" s="1">
        <f t="shared" si="219"/>
        <v>2</v>
      </c>
      <c r="CO205" s="1" t="str">
        <f t="shared" si="15"/>
        <v>Belarus</v>
      </c>
    </row>
    <row r="206">
      <c r="A206" s="1" t="str">
        <f>'Strength Coefficients'!AJ205</f>
        <v>Sturm Graz</v>
      </c>
      <c r="B206" s="1">
        <f>'Strength Coefficients'!AK205</f>
        <v>0.86</v>
      </c>
      <c r="C206" s="1" t="str">
        <f>'Strength Coefficients'!AL205</f>
        <v>Austria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52">
        <f>IFERROR(__xludf.DUMMYFUNCTION("""COMPUTED_VALUE"""),0.0)</f>
        <v>0</v>
      </c>
      <c r="P206" s="1">
        <f>IFERROR(__xludf.DUMMYFUNCTION("""COMPUTED_VALUE"""),0.0)</f>
        <v>0</v>
      </c>
      <c r="Q206" s="1">
        <f>IFERROR(__xludf.DUMMYFUNCTION("""COMPUTED_VALUE"""),0.0)</f>
        <v>0</v>
      </c>
      <c r="R206" s="1">
        <f>IFERROR(__xludf.DUMMYFUNCTION("""COMPUTED_VALUE"""),0.0)</f>
        <v>0</v>
      </c>
      <c r="S206" s="1">
        <f>IFERROR(__xludf.DUMMYFUNCTION("""COMPUTED_VALUE"""),0.0)</f>
        <v>0</v>
      </c>
      <c r="T206" s="1">
        <f>IFERROR(__xludf.DUMMYFUNCTION("""COMPUTED_VALUE"""),0.0)</f>
        <v>0</v>
      </c>
      <c r="U206" s="1">
        <f>IFERROR(__xludf.DUMMYFUNCTION("""COMPUTED_VALUE"""),0.0)</f>
        <v>0</v>
      </c>
      <c r="V206" s="1">
        <f>IFERROR(__xludf.DUMMYFUNCTION("""COMPUTED_VALUE"""),0.0)</f>
        <v>0</v>
      </c>
      <c r="W206" s="1">
        <f>IFERROR(__xludf.DUMMYFUNCTION("""COMPUTED_VALUE"""),0.0)</f>
        <v>0</v>
      </c>
      <c r="X206" s="1">
        <f>IFERROR(__xludf.DUMMYFUNCTION("""COMPUTED_VALUE"""),0.0)</f>
        <v>0</v>
      </c>
      <c r="Y206" s="1">
        <f>IFERROR(__xludf.DUMMYFUNCTION("""COMPUTED_VALUE"""),0.0)</f>
        <v>0</v>
      </c>
      <c r="AA206" s="50"/>
      <c r="AB206" s="1"/>
      <c r="AC206" s="1" t="str">
        <f>IFERROR(__xludf.DUMMYFUNCTION("""COMPUTED_VALUE"""),"X")</f>
        <v>X</v>
      </c>
      <c r="AD206" s="1" t="str">
        <f>IFERROR(__xludf.DUMMYFUNCTION("""COMPUTED_VALUE"""),"X")</f>
        <v>X</v>
      </c>
      <c r="AE206" s="1"/>
      <c r="AF206" s="1"/>
      <c r="AG206" s="1"/>
      <c r="AH206" s="1"/>
      <c r="AI206" s="54"/>
      <c r="AJ206" s="1">
        <f>IFERROR(__xludf.DUMMYFUNCTION("""COMPUTED_VALUE"""),0.0)</f>
        <v>0</v>
      </c>
      <c r="AK206" s="1">
        <f>IFERROR(__xludf.DUMMYFUNCTION("""COMPUTED_VALUE"""),5.779999999999999)</f>
        <v>5.78</v>
      </c>
      <c r="AL206" s="1">
        <f>IFERROR(__xludf.DUMMYFUNCTION("""COMPUTED_VALUE"""),6.545)</f>
        <v>6.545</v>
      </c>
      <c r="AM206" s="1">
        <f>IFERROR(__xludf.DUMMYFUNCTION("""COMPUTED_VALUE"""),0.0)</f>
        <v>0</v>
      </c>
      <c r="AN206" s="1">
        <f>IFERROR(__xludf.DUMMYFUNCTION("""COMPUTED_VALUE"""),0.0)</f>
        <v>0</v>
      </c>
      <c r="AO206" s="1">
        <f>IFERROR(__xludf.DUMMYFUNCTION("""COMPUTED_VALUE"""),0.0)</f>
        <v>0</v>
      </c>
      <c r="AP206" s="1">
        <f>IFERROR(__xludf.DUMMYFUNCTION("""COMPUTED_VALUE"""),0.0)</f>
        <v>0</v>
      </c>
      <c r="AQ206" s="1">
        <f>IFERROR(__xludf.DUMMYFUNCTION("""COMPUTED_VALUE"""),0.0)</f>
        <v>0</v>
      </c>
      <c r="AT206" s="1"/>
      <c r="AU206" s="1"/>
      <c r="AV206" s="1"/>
      <c r="AW206" s="1"/>
      <c r="AX206" s="1"/>
      <c r="AY206" s="1"/>
      <c r="AZ206" s="1"/>
      <c r="BA206" s="1"/>
      <c r="BB206" s="1"/>
      <c r="BC206" s="54"/>
      <c r="BD206" s="1">
        <f>IFERROR(__xludf.DUMMYFUNCTION("""COMPUTED_VALUE"""),0.0)</f>
        <v>0</v>
      </c>
      <c r="BE206" s="1">
        <f>IFERROR(__xludf.DUMMYFUNCTION("""COMPUTED_VALUE"""),0.0)</f>
        <v>0</v>
      </c>
      <c r="BF206" s="1">
        <f>IFERROR(__xludf.DUMMYFUNCTION("""COMPUTED_VALUE"""),0.0)</f>
        <v>0</v>
      </c>
      <c r="BG206" s="1">
        <f>IFERROR(__xludf.DUMMYFUNCTION("""COMPUTED_VALUE"""),0.0)</f>
        <v>0</v>
      </c>
      <c r="BH206" s="1">
        <f>IFERROR(__xludf.DUMMYFUNCTION("""COMPUTED_VALUE"""),0.0)</f>
        <v>0</v>
      </c>
      <c r="BI206" s="1">
        <f>IFERROR(__xludf.DUMMYFUNCTION("""COMPUTED_VALUE"""),0.0)</f>
        <v>0</v>
      </c>
      <c r="BJ206" s="1">
        <f>IFERROR(__xludf.DUMMYFUNCTION("""COMPUTED_VALUE"""),0.0)</f>
        <v>0</v>
      </c>
      <c r="BK206" s="1">
        <f>IFERROR(__xludf.DUMMYFUNCTION("""COMPUTED_VALUE"""),0.0)</f>
        <v>0</v>
      </c>
      <c r="BL206" s="1">
        <f>IFERROR(__xludf.DUMMYFUNCTION("""COMPUTED_VALUE"""),0.0)</f>
        <v>0</v>
      </c>
      <c r="BM206" s="1">
        <f>IFERROR(__xludf.DUMMYFUNCTION("""COMPUTED_VALUE"""),0.0)</f>
        <v>0</v>
      </c>
      <c r="BO206" s="52">
        <f t="shared" si="2"/>
        <v>0</v>
      </c>
      <c r="BP206" s="1">
        <f t="shared" si="214"/>
        <v>8</v>
      </c>
      <c r="BQ206" s="1">
        <f t="shared" si="4"/>
        <v>0</v>
      </c>
      <c r="BR206" s="54">
        <f t="shared" si="5"/>
        <v>8</v>
      </c>
      <c r="BS206" s="1">
        <f>IFS(N206="W", 'Round Bonuses'!$C$13, N206="X", 'Round Bonuses'!$C$12, M206="X", 'Round Bonuses'!$C$11, L206="X", 'Round Bonuses'!$C$10, K206="X", 'Round Bonuses'!$C$9, J206="X", 'Round Bonuses'!$C$8, I206="X", 'Round Bonuses'!$C$7, H206="X", 'Round Bonuses'!$C$6, G206="X", 'Round Bonuses'!$C$5, F206="X", 'Round Bonuses'!$C$4, E206="X", 'Round Bonuses'!$C$3, D206="X", 'Round Bonuses'!$C$3, TRUE, 0)</f>
        <v>0</v>
      </c>
      <c r="BT206" s="1">
        <f>IF(not(counta(D206:J206)), IFS(AI206="W", 'Round Bonuses'!$F$14, AI206="X", 'Round Bonuses'!$F$13, AH206="X", 'Round Bonuses'!$F$12, AG206="X", 'Round Bonuses'!$F$11, AF206="X", 'Round Bonuses'!$F$10, AE206="X", 'Round Bonuses'!$F$9, AD206="X", 'Round Bonuses'!$F$8, AC206="X", 'Round Bonuses'!$F$7, AB206="X", 'Round Bonuses'!$F$6, TRUE, 0), IF(AA206="X",'Round Bonuses'!$E$7, 0) +IF(AB206="X", 'Round Bonuses'!$E$6, 0)+if(AC206="X",'Round Bonuses'!$E$7, 0)+IF(AD206="X", 'Round Bonuses'!$E$8, 0)+IFS(AI206="W", 'Round Bonuses'!$G$14, AI206="X", 'Round Bonuses'!$G$13, AH206="X", 'Round Bonuses'!$G$12, AG206="X", 'Round Bonuses'!$G$11, AF206="X", 'Round Bonuses'!$G$10, AE206="X", 'Round Bonuses'!$G$9, TRUE, 0))</f>
        <v>3.3</v>
      </c>
      <c r="BU206" s="1">
        <f>IF(AND(not(counta(D206:I206)),not(counta(AB206:AD206))), IFS(BC206="W", 'Round Bonuses'!$J$14, BC206="X", 'Round Bonuses'!$J$13, BB206="X", 'Round Bonuses'!$J$12, BA206="X", 'Round Bonuses'!$J$11, AZ206="X", 'Round Bonuses'!$J$10, AY206="X", 'Round Bonuses'!$J$9, AX206="X", 'Round Bonuses'!$J$8, AW206="X", 'Round Bonuses'!$J$7, AV206="X", 'Round Bonuses'!$J$6, AU206="X", 'Round Bonuses'!$J$5, AT206="X", 'Round Bonuses'!$J$4, TRUE, 0), SWITCH(AS206, "P", 'Round Bonuses'!$I$4,"B", 'Round Bonuses'!$I$5, 0) +IF(AU206="X", 'Round Bonuses'!$I$5, 0)+IF(AV206="X", 'Round Bonuses'!$I$6, 0)+IF(AW206="X", 'Round Bonuses'!$I$7, 0)+IF(AX206="X", 'Round Bonuses'!$I$8, 0)+IFS(BC206="W", 'Round Bonuses'!$K$14, BC206="X", 'Round Bonuses'!$K$13, BB206="X", 'Round Bonuses'!$K$12, BA206="X", 'Round Bonuses'!$K$11, AZ206="X", 'Round Bonuses'!$K$10, AY206="X", 'Round Bonuses'!$K$9, TRUE, 0))</f>
        <v>0</v>
      </c>
      <c r="BV206" s="54">
        <f t="shared" si="6"/>
        <v>3.3</v>
      </c>
      <c r="BW206" s="1">
        <f t="shared" si="7"/>
        <v>12.325</v>
      </c>
      <c r="BX206" s="57">
        <f t="shared" si="8"/>
        <v>4.840625</v>
      </c>
      <c r="BZ206" s="58" t="str">
        <f t="shared" si="9"/>
        <v>Sturm Graz</v>
      </c>
      <c r="CA206" s="1" t="str">
        <f t="shared" si="10"/>
        <v>Austria</v>
      </c>
      <c r="CB206" s="1">
        <f t="shared" si="11"/>
        <v>4.840625</v>
      </c>
      <c r="CC206" s="1">
        <f t="shared" si="12"/>
        <v>8</v>
      </c>
      <c r="CD206" s="1" t="s">
        <v>47</v>
      </c>
      <c r="CE206" s="1" t="s">
        <v>48</v>
      </c>
      <c r="CF206" s="49">
        <v>1.0725000000000002</v>
      </c>
      <c r="CG206" s="1">
        <v>2.0</v>
      </c>
      <c r="CH206" s="1">
        <f t="shared" si="16"/>
        <v>204</v>
      </c>
      <c r="CI206" s="1" t="str">
        <f t="shared" si="13"/>
        <v>AGF</v>
      </c>
      <c r="CJ206" s="49">
        <f t="shared" ref="CJ206:CK206" si="220">CF206</f>
        <v>1.0725</v>
      </c>
      <c r="CK206" s="1">
        <f t="shared" si="220"/>
        <v>2</v>
      </c>
      <c r="CO206" s="1" t="str">
        <f t="shared" si="15"/>
        <v>Denmark</v>
      </c>
    </row>
    <row r="207">
      <c r="A207" s="1" t="str">
        <f>'Strength Coefficients'!AJ206</f>
        <v>Sūduva</v>
      </c>
      <c r="B207" s="1">
        <f>'Strength Coefficients'!AK206</f>
        <v>0.64</v>
      </c>
      <c r="C207" s="1" t="str">
        <f>'Strength Coefficients'!AL206</f>
        <v>Lithuania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52">
        <f>IFERROR(__xludf.DUMMYFUNCTION("""COMPUTED_VALUE"""),0.0)</f>
        <v>0</v>
      </c>
      <c r="P207" s="1">
        <f>IFERROR(__xludf.DUMMYFUNCTION("""COMPUTED_VALUE"""),0.0)</f>
        <v>0</v>
      </c>
      <c r="Q207" s="1">
        <f>IFERROR(__xludf.DUMMYFUNCTION("""COMPUTED_VALUE"""),0.0)</f>
        <v>0</v>
      </c>
      <c r="R207" s="1">
        <f>IFERROR(__xludf.DUMMYFUNCTION("""COMPUTED_VALUE"""),0.0)</f>
        <v>0</v>
      </c>
      <c r="S207" s="1">
        <f>IFERROR(__xludf.DUMMYFUNCTION("""COMPUTED_VALUE"""),0.0)</f>
        <v>0</v>
      </c>
      <c r="T207" s="1">
        <f>IFERROR(__xludf.DUMMYFUNCTION("""COMPUTED_VALUE"""),0.0)</f>
        <v>0</v>
      </c>
      <c r="U207" s="1">
        <f>IFERROR(__xludf.DUMMYFUNCTION("""COMPUTED_VALUE"""),0.0)</f>
        <v>0</v>
      </c>
      <c r="V207" s="1">
        <f>IFERROR(__xludf.DUMMYFUNCTION("""COMPUTED_VALUE"""),0.0)</f>
        <v>0</v>
      </c>
      <c r="W207" s="1">
        <f>IFERROR(__xludf.DUMMYFUNCTION("""COMPUTED_VALUE"""),0.0)</f>
        <v>0</v>
      </c>
      <c r="X207" s="1">
        <f>IFERROR(__xludf.DUMMYFUNCTION("""COMPUTED_VALUE"""),0.0)</f>
        <v>0</v>
      </c>
      <c r="Y207" s="1">
        <f>IFERROR(__xludf.DUMMYFUNCTION("""COMPUTED_VALUE"""),0.0)</f>
        <v>0</v>
      </c>
      <c r="AA207" s="50"/>
      <c r="AB207" s="1"/>
      <c r="AC207" s="1"/>
      <c r="AD207" s="1"/>
      <c r="AE207" s="1"/>
      <c r="AF207" s="1"/>
      <c r="AG207" s="1"/>
      <c r="AH207" s="1"/>
      <c r="AI207" s="54"/>
      <c r="AJ207" s="1">
        <f>IFERROR(__xludf.DUMMYFUNCTION("""COMPUTED_VALUE"""),0.0)</f>
        <v>0</v>
      </c>
      <c r="AK207" s="1">
        <f>IFERROR(__xludf.DUMMYFUNCTION("""COMPUTED_VALUE"""),0.0)</f>
        <v>0</v>
      </c>
      <c r="AL207" s="1">
        <f>IFERROR(__xludf.DUMMYFUNCTION("""COMPUTED_VALUE"""),0.0)</f>
        <v>0</v>
      </c>
      <c r="AM207" s="1">
        <f>IFERROR(__xludf.DUMMYFUNCTION("""COMPUTED_VALUE"""),0.0)</f>
        <v>0</v>
      </c>
      <c r="AN207" s="1">
        <f>IFERROR(__xludf.DUMMYFUNCTION("""COMPUTED_VALUE"""),0.0)</f>
        <v>0</v>
      </c>
      <c r="AO207" s="1">
        <f>IFERROR(__xludf.DUMMYFUNCTION("""COMPUTED_VALUE"""),0.0)</f>
        <v>0</v>
      </c>
      <c r="AP207" s="1">
        <f>IFERROR(__xludf.DUMMYFUNCTION("""COMPUTED_VALUE"""),0.0)</f>
        <v>0</v>
      </c>
      <c r="AQ207" s="1">
        <f>IFERROR(__xludf.DUMMYFUNCTION("""COMPUTED_VALUE"""),0.0)</f>
        <v>0</v>
      </c>
      <c r="AT207" s="1" t="str">
        <f>IFERROR(__xludf.DUMMYFUNCTION("""COMPUTED_VALUE"""),"X")</f>
        <v>X</v>
      </c>
      <c r="AU207" s="1" t="str">
        <f>IFERROR(__xludf.DUMMYFUNCTION("""COMPUTED_VALUE"""),"X")</f>
        <v>X</v>
      </c>
      <c r="AV207" s="1"/>
      <c r="AW207" s="1"/>
      <c r="AX207" s="1"/>
      <c r="AY207" s="1"/>
      <c r="AZ207" s="1"/>
      <c r="BA207" s="1"/>
      <c r="BB207" s="1"/>
      <c r="BC207" s="54"/>
      <c r="BD207" s="1">
        <f>IFERROR(__xludf.DUMMYFUNCTION("""COMPUTED_VALUE"""),3.73625)</f>
        <v>3.73625</v>
      </c>
      <c r="BE207" s="1">
        <f>IFERROR(__xludf.DUMMYFUNCTION("""COMPUTED_VALUE"""),2.76)</f>
        <v>2.76</v>
      </c>
      <c r="BF207" s="1">
        <f>IFERROR(__xludf.DUMMYFUNCTION("""COMPUTED_VALUE"""),0.0)</f>
        <v>0</v>
      </c>
      <c r="BG207" s="1">
        <f>IFERROR(__xludf.DUMMYFUNCTION("""COMPUTED_VALUE"""),0.0)</f>
        <v>0</v>
      </c>
      <c r="BH207" s="1">
        <f>IFERROR(__xludf.DUMMYFUNCTION("""COMPUTED_VALUE"""),0.0)</f>
        <v>0</v>
      </c>
      <c r="BI207" s="1">
        <f>IFERROR(__xludf.DUMMYFUNCTION("""COMPUTED_VALUE"""),0.0)</f>
        <v>0</v>
      </c>
      <c r="BJ207" s="1">
        <f>IFERROR(__xludf.DUMMYFUNCTION("""COMPUTED_VALUE"""),0.0)</f>
        <v>0</v>
      </c>
      <c r="BK207" s="1">
        <f>IFERROR(__xludf.DUMMYFUNCTION("""COMPUTED_VALUE"""),0.0)</f>
        <v>0</v>
      </c>
      <c r="BL207" s="1">
        <f>IFERROR(__xludf.DUMMYFUNCTION("""COMPUTED_VALUE"""),0.0)</f>
        <v>0</v>
      </c>
      <c r="BM207" s="1">
        <f>IFERROR(__xludf.DUMMYFUNCTION("""COMPUTED_VALUE"""),0.0)</f>
        <v>0</v>
      </c>
      <c r="BO207" s="52">
        <f t="shared" si="2"/>
        <v>0</v>
      </c>
      <c r="BP207" s="1">
        <f t="shared" si="214"/>
        <v>0</v>
      </c>
      <c r="BQ207" s="1">
        <f t="shared" si="4"/>
        <v>4</v>
      </c>
      <c r="BR207" s="54">
        <f t="shared" si="5"/>
        <v>4</v>
      </c>
      <c r="BS207" s="1">
        <f>IFS(N207="W", 'Round Bonuses'!$C$13, N207="X", 'Round Bonuses'!$C$12, M207="X", 'Round Bonuses'!$C$11, L207="X", 'Round Bonuses'!$C$10, K207="X", 'Round Bonuses'!$C$9, J207="X", 'Round Bonuses'!$C$8, I207="X", 'Round Bonuses'!$C$7, H207="X", 'Round Bonuses'!$C$6, G207="X", 'Round Bonuses'!$C$5, F207="X", 'Round Bonuses'!$C$4, E207="X", 'Round Bonuses'!$C$3, D207="X", 'Round Bonuses'!$C$3, TRUE, 0)</f>
        <v>0</v>
      </c>
      <c r="BT207" s="1">
        <f>IF(not(counta(D207:J207)), IFS(AI207="W", 'Round Bonuses'!$F$14, AI207="X", 'Round Bonuses'!$F$13, AH207="X", 'Round Bonuses'!$F$12, AG207="X", 'Round Bonuses'!$F$11, AF207="X", 'Round Bonuses'!$F$10, AE207="X", 'Round Bonuses'!$F$9, AD207="X", 'Round Bonuses'!$F$8, AC207="X", 'Round Bonuses'!$F$7, AB207="X", 'Round Bonuses'!$F$6, TRUE, 0), IF(AA207="X",'Round Bonuses'!$E$7, 0) +IF(AB207="X", 'Round Bonuses'!$E$6, 0)+if(AC207="X",'Round Bonuses'!$E$7, 0)+IF(AD207="X", 'Round Bonuses'!$E$8, 0)+IFS(AI207="W", 'Round Bonuses'!$G$14, AI207="X", 'Round Bonuses'!$G$13, AH207="X", 'Round Bonuses'!$G$12, AG207="X", 'Round Bonuses'!$G$11, AF207="X", 'Round Bonuses'!$G$10, AE207="X", 'Round Bonuses'!$G$9, TRUE, 0))</f>
        <v>0</v>
      </c>
      <c r="BU207" s="1">
        <f>IF(AND(not(counta(D207:I207)),not(counta(AB207:AD207))), IFS(BC207="W", 'Round Bonuses'!$J$14, BC207="X", 'Round Bonuses'!$J$13, BB207="X", 'Round Bonuses'!$J$12, BA207="X", 'Round Bonuses'!$J$11, AZ207="X", 'Round Bonuses'!$J$10, AY207="X", 'Round Bonuses'!$J$9, AX207="X", 'Round Bonuses'!$J$8, AW207="X", 'Round Bonuses'!$J$7, AV207="X", 'Round Bonuses'!$J$6, AU207="X", 'Round Bonuses'!$J$5, AT207="X", 'Round Bonuses'!$J$4, TRUE, 0), SWITCH(AS207, "P", 'Round Bonuses'!$I$4,"B", 'Round Bonuses'!$I$5, 0) +IF(AU207="X", 'Round Bonuses'!$I$5, 0)+IF(AV207="X", 'Round Bonuses'!$I$6, 0)+IF(AW207="X", 'Round Bonuses'!$I$7, 0)+IF(AX207="X", 'Round Bonuses'!$I$8, 0)+IFS(BC207="W", 'Round Bonuses'!$K$14, BC207="X", 'Round Bonuses'!$K$13, BB207="X", 'Round Bonuses'!$K$12, BA207="X", 'Round Bonuses'!$K$11, AZ207="X", 'Round Bonuses'!$K$10, AY207="X", 'Round Bonuses'!$K$9, TRUE, 0))</f>
        <v>0.4</v>
      </c>
      <c r="BV207" s="54">
        <f t="shared" si="6"/>
        <v>0.4</v>
      </c>
      <c r="BW207" s="1">
        <f t="shared" si="7"/>
        <v>6.49625</v>
      </c>
      <c r="BX207" s="57">
        <f t="shared" si="8"/>
        <v>2.0240625</v>
      </c>
      <c r="BZ207" s="58" t="str">
        <f t="shared" si="9"/>
        <v>Sūduva</v>
      </c>
      <c r="CA207" s="1" t="str">
        <f t="shared" si="10"/>
        <v>Lithuania</v>
      </c>
      <c r="CB207" s="1">
        <f t="shared" si="11"/>
        <v>2.0240625</v>
      </c>
      <c r="CC207" s="1">
        <f t="shared" si="12"/>
        <v>4</v>
      </c>
      <c r="CD207" s="1" t="s">
        <v>335</v>
      </c>
      <c r="CE207" s="1" t="s">
        <v>115</v>
      </c>
      <c r="CF207" s="49">
        <v>1.065</v>
      </c>
      <c r="CG207" s="1">
        <v>2.0</v>
      </c>
      <c r="CH207" s="1">
        <f t="shared" si="16"/>
        <v>205</v>
      </c>
      <c r="CI207" s="1" t="str">
        <f t="shared" si="13"/>
        <v>Inter Turku</v>
      </c>
      <c r="CJ207" s="49">
        <f t="shared" ref="CJ207:CK207" si="221">CF207</f>
        <v>1.065</v>
      </c>
      <c r="CK207" s="1">
        <f t="shared" si="221"/>
        <v>2</v>
      </c>
      <c r="CO207" s="1" t="str">
        <f t="shared" si="15"/>
        <v>Finland</v>
      </c>
    </row>
    <row r="208">
      <c r="A208" s="1" t="str">
        <f>'Strength Coefficients'!AJ207</f>
        <v>Sumgayit</v>
      </c>
      <c r="B208" s="1">
        <f>'Strength Coefficients'!AK207</f>
        <v>0.72</v>
      </c>
      <c r="C208" s="1" t="str">
        <f>'Strength Coefficients'!AL207</f>
        <v>Azerbaijan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52">
        <f>IFERROR(__xludf.DUMMYFUNCTION("""COMPUTED_VALUE"""),0.0)</f>
        <v>0</v>
      </c>
      <c r="P208" s="1">
        <f>IFERROR(__xludf.DUMMYFUNCTION("""COMPUTED_VALUE"""),0.0)</f>
        <v>0</v>
      </c>
      <c r="Q208" s="1">
        <f>IFERROR(__xludf.DUMMYFUNCTION("""COMPUTED_VALUE"""),0.0)</f>
        <v>0</v>
      </c>
      <c r="R208" s="1">
        <f>IFERROR(__xludf.DUMMYFUNCTION("""COMPUTED_VALUE"""),0.0)</f>
        <v>0</v>
      </c>
      <c r="S208" s="1">
        <f>IFERROR(__xludf.DUMMYFUNCTION("""COMPUTED_VALUE"""),0.0)</f>
        <v>0</v>
      </c>
      <c r="T208" s="1">
        <f>IFERROR(__xludf.DUMMYFUNCTION("""COMPUTED_VALUE"""),0.0)</f>
        <v>0</v>
      </c>
      <c r="U208" s="1">
        <f>IFERROR(__xludf.DUMMYFUNCTION("""COMPUTED_VALUE"""),0.0)</f>
        <v>0</v>
      </c>
      <c r="V208" s="1">
        <f>IFERROR(__xludf.DUMMYFUNCTION("""COMPUTED_VALUE"""),0.0)</f>
        <v>0</v>
      </c>
      <c r="W208" s="1">
        <f>IFERROR(__xludf.DUMMYFUNCTION("""COMPUTED_VALUE"""),0.0)</f>
        <v>0</v>
      </c>
      <c r="X208" s="1">
        <f>IFERROR(__xludf.DUMMYFUNCTION("""COMPUTED_VALUE"""),0.0)</f>
        <v>0</v>
      </c>
      <c r="Y208" s="1">
        <f>IFERROR(__xludf.DUMMYFUNCTION("""COMPUTED_VALUE"""),0.0)</f>
        <v>0</v>
      </c>
      <c r="AA208" s="50"/>
      <c r="AB208" s="1"/>
      <c r="AC208" s="1"/>
      <c r="AD208" s="1"/>
      <c r="AE208" s="1"/>
      <c r="AF208" s="1"/>
      <c r="AG208" s="1"/>
      <c r="AH208" s="1"/>
      <c r="AI208" s="54"/>
      <c r="AJ208" s="1">
        <f>IFERROR(__xludf.DUMMYFUNCTION("""COMPUTED_VALUE"""),0.0)</f>
        <v>0</v>
      </c>
      <c r="AK208" s="1">
        <f>IFERROR(__xludf.DUMMYFUNCTION("""COMPUTED_VALUE"""),0.0)</f>
        <v>0</v>
      </c>
      <c r="AL208" s="1">
        <f>IFERROR(__xludf.DUMMYFUNCTION("""COMPUTED_VALUE"""),0.0)</f>
        <v>0</v>
      </c>
      <c r="AM208" s="1">
        <f>IFERROR(__xludf.DUMMYFUNCTION("""COMPUTED_VALUE"""),0.0)</f>
        <v>0</v>
      </c>
      <c r="AN208" s="1">
        <f>IFERROR(__xludf.DUMMYFUNCTION("""COMPUTED_VALUE"""),0.0)</f>
        <v>0</v>
      </c>
      <c r="AO208" s="1">
        <f>IFERROR(__xludf.DUMMYFUNCTION("""COMPUTED_VALUE"""),0.0)</f>
        <v>0</v>
      </c>
      <c r="AP208" s="1">
        <f>IFERROR(__xludf.DUMMYFUNCTION("""COMPUTED_VALUE"""),0.0)</f>
        <v>0</v>
      </c>
      <c r="AQ208" s="1">
        <f>IFERROR(__xludf.DUMMYFUNCTION("""COMPUTED_VALUE"""),0.0)</f>
        <v>0</v>
      </c>
      <c r="AT208" s="1"/>
      <c r="AU208" s="1" t="str">
        <f>IFERROR(__xludf.DUMMYFUNCTION("""COMPUTED_VALUE"""),"X")</f>
        <v>X</v>
      </c>
      <c r="AV208" s="1"/>
      <c r="AW208" s="1"/>
      <c r="AX208" s="1"/>
      <c r="AY208" s="1"/>
      <c r="AZ208" s="1"/>
      <c r="BA208" s="1"/>
      <c r="BB208" s="1"/>
      <c r="BC208" s="54"/>
      <c r="BD208" s="1">
        <f>IFERROR(__xludf.DUMMYFUNCTION("""COMPUTED_VALUE"""),0.0)</f>
        <v>0</v>
      </c>
      <c r="BE208" s="1">
        <f>IFERROR(__xludf.DUMMYFUNCTION("""COMPUTED_VALUE"""),2.12)</f>
        <v>2.12</v>
      </c>
      <c r="BF208" s="1">
        <f>IFERROR(__xludf.DUMMYFUNCTION("""COMPUTED_VALUE"""),0.0)</f>
        <v>0</v>
      </c>
      <c r="BG208" s="1">
        <f>IFERROR(__xludf.DUMMYFUNCTION("""COMPUTED_VALUE"""),0.0)</f>
        <v>0</v>
      </c>
      <c r="BH208" s="1">
        <f>IFERROR(__xludf.DUMMYFUNCTION("""COMPUTED_VALUE"""),0.0)</f>
        <v>0</v>
      </c>
      <c r="BI208" s="1">
        <f>IFERROR(__xludf.DUMMYFUNCTION("""COMPUTED_VALUE"""),0.0)</f>
        <v>0</v>
      </c>
      <c r="BJ208" s="1">
        <f>IFERROR(__xludf.DUMMYFUNCTION("""COMPUTED_VALUE"""),0.0)</f>
        <v>0</v>
      </c>
      <c r="BK208" s="1">
        <f>IFERROR(__xludf.DUMMYFUNCTION("""COMPUTED_VALUE"""),0.0)</f>
        <v>0</v>
      </c>
      <c r="BL208" s="1">
        <f>IFERROR(__xludf.DUMMYFUNCTION("""COMPUTED_VALUE"""),0.0)</f>
        <v>0</v>
      </c>
      <c r="BM208" s="1">
        <f>IFERROR(__xludf.DUMMYFUNCTION("""COMPUTED_VALUE"""),0.0)</f>
        <v>0</v>
      </c>
      <c r="BO208" s="52">
        <f t="shared" si="2"/>
        <v>0</v>
      </c>
      <c r="BP208" s="1">
        <f t="shared" si="214"/>
        <v>0</v>
      </c>
      <c r="BQ208" s="1">
        <f t="shared" si="4"/>
        <v>2</v>
      </c>
      <c r="BR208" s="54">
        <f t="shared" si="5"/>
        <v>2</v>
      </c>
      <c r="BS208" s="1">
        <f>IFS(N208="W", 'Round Bonuses'!$C$13, N208="X", 'Round Bonuses'!$C$12, M208="X", 'Round Bonuses'!$C$11, L208="X", 'Round Bonuses'!$C$10, K208="X", 'Round Bonuses'!$C$9, J208="X", 'Round Bonuses'!$C$8, I208="X", 'Round Bonuses'!$C$7, H208="X", 'Round Bonuses'!$C$6, G208="X", 'Round Bonuses'!$C$5, F208="X", 'Round Bonuses'!$C$4, E208="X", 'Round Bonuses'!$C$3, D208="X", 'Round Bonuses'!$C$3, TRUE, 0)</f>
        <v>0</v>
      </c>
      <c r="BT208" s="1">
        <f>IF(not(counta(D208:J208)), IFS(AI208="W", 'Round Bonuses'!$F$14, AI208="X", 'Round Bonuses'!$F$13, AH208="X", 'Round Bonuses'!$F$12, AG208="X", 'Round Bonuses'!$F$11, AF208="X", 'Round Bonuses'!$F$10, AE208="X", 'Round Bonuses'!$F$9, AD208="X", 'Round Bonuses'!$F$8, AC208="X", 'Round Bonuses'!$F$7, AB208="X", 'Round Bonuses'!$F$6, TRUE, 0), IF(AA208="X",'Round Bonuses'!$E$7, 0) +IF(AB208="X", 'Round Bonuses'!$E$6, 0)+if(AC208="X",'Round Bonuses'!$E$7, 0)+IF(AD208="X", 'Round Bonuses'!$E$8, 0)+IFS(AI208="W", 'Round Bonuses'!$G$14, AI208="X", 'Round Bonuses'!$G$13, AH208="X", 'Round Bonuses'!$G$12, AG208="X", 'Round Bonuses'!$G$11, AF208="X", 'Round Bonuses'!$G$10, AE208="X", 'Round Bonuses'!$G$9, TRUE, 0))</f>
        <v>0</v>
      </c>
      <c r="BU208" s="1">
        <f>IF(AND(not(counta(D208:I208)),not(counta(AB208:AD208))), IFS(BC208="W", 'Round Bonuses'!$J$14, BC208="X", 'Round Bonuses'!$J$13, BB208="X", 'Round Bonuses'!$J$12, BA208="X", 'Round Bonuses'!$J$11, AZ208="X", 'Round Bonuses'!$J$10, AY208="X", 'Round Bonuses'!$J$9, AX208="X", 'Round Bonuses'!$J$8, AW208="X", 'Round Bonuses'!$J$7, AV208="X", 'Round Bonuses'!$J$6, AU208="X", 'Round Bonuses'!$J$5, AT208="X", 'Round Bonuses'!$J$4, TRUE, 0), SWITCH(AS208, "P", 'Round Bonuses'!$I$4,"B", 'Round Bonuses'!$I$5, 0) +IF(AU208="X", 'Round Bonuses'!$I$5, 0)+IF(AV208="X", 'Round Bonuses'!$I$6, 0)+IF(AW208="X", 'Round Bonuses'!$I$7, 0)+IF(AX208="X", 'Round Bonuses'!$I$8, 0)+IFS(BC208="W", 'Round Bonuses'!$K$14, BC208="X", 'Round Bonuses'!$K$13, BB208="X", 'Round Bonuses'!$K$12, BA208="X", 'Round Bonuses'!$K$11, AZ208="X", 'Round Bonuses'!$K$10, AY208="X", 'Round Bonuses'!$K$9, TRUE, 0))</f>
        <v>0.4</v>
      </c>
      <c r="BV208" s="54">
        <f t="shared" si="6"/>
        <v>0.4</v>
      </c>
      <c r="BW208" s="1">
        <f t="shared" si="7"/>
        <v>2.12</v>
      </c>
      <c r="BX208" s="57">
        <f t="shared" si="8"/>
        <v>1.46</v>
      </c>
      <c r="BZ208" s="58" t="str">
        <f t="shared" si="9"/>
        <v>Sumgayit</v>
      </c>
      <c r="CA208" s="1" t="str">
        <f t="shared" si="10"/>
        <v>Azerbaijan</v>
      </c>
      <c r="CB208" s="1">
        <f t="shared" si="11"/>
        <v>1.46</v>
      </c>
      <c r="CC208" s="1">
        <f t="shared" si="12"/>
        <v>2</v>
      </c>
      <c r="CD208" s="1" t="s">
        <v>529</v>
      </c>
      <c r="CE208" s="1" t="s">
        <v>200</v>
      </c>
      <c r="CF208" s="49">
        <v>1.0550000000000002</v>
      </c>
      <c r="CG208" s="1">
        <v>2.0</v>
      </c>
      <c r="CH208" s="1">
        <f t="shared" si="16"/>
        <v>206</v>
      </c>
      <c r="CI208" s="1" t="str">
        <f t="shared" si="13"/>
        <v>Panevėžys</v>
      </c>
      <c r="CJ208" s="49">
        <f t="shared" ref="CJ208:CK208" si="222">CF208</f>
        <v>1.055</v>
      </c>
      <c r="CK208" s="1">
        <f t="shared" si="222"/>
        <v>2</v>
      </c>
      <c r="CO208" s="1" t="str">
        <f t="shared" si="15"/>
        <v>Lithuania</v>
      </c>
    </row>
    <row r="209">
      <c r="A209" s="1" t="str">
        <f>'Strength Coefficients'!AJ208</f>
        <v>Sutjeska Nikšić</v>
      </c>
      <c r="B209" s="1">
        <f>'Strength Coefficients'!AK208</f>
        <v>0.49</v>
      </c>
      <c r="C209" s="1" t="str">
        <f>'Strength Coefficients'!AL208</f>
        <v>Montenegro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52">
        <f>IFERROR(__xludf.DUMMYFUNCTION("""COMPUTED_VALUE"""),0.0)</f>
        <v>0</v>
      </c>
      <c r="P209" s="1">
        <f>IFERROR(__xludf.DUMMYFUNCTION("""COMPUTED_VALUE"""),0.0)</f>
        <v>0</v>
      </c>
      <c r="Q209" s="1">
        <f>IFERROR(__xludf.DUMMYFUNCTION("""COMPUTED_VALUE"""),0.0)</f>
        <v>0</v>
      </c>
      <c r="R209" s="1">
        <f>IFERROR(__xludf.DUMMYFUNCTION("""COMPUTED_VALUE"""),0.0)</f>
        <v>0</v>
      </c>
      <c r="S209" s="1">
        <f>IFERROR(__xludf.DUMMYFUNCTION("""COMPUTED_VALUE"""),0.0)</f>
        <v>0</v>
      </c>
      <c r="T209" s="1">
        <f>IFERROR(__xludf.DUMMYFUNCTION("""COMPUTED_VALUE"""),0.0)</f>
        <v>0</v>
      </c>
      <c r="U209" s="1">
        <f>IFERROR(__xludf.DUMMYFUNCTION("""COMPUTED_VALUE"""),0.0)</f>
        <v>0</v>
      </c>
      <c r="V209" s="1">
        <f>IFERROR(__xludf.DUMMYFUNCTION("""COMPUTED_VALUE"""),0.0)</f>
        <v>0</v>
      </c>
      <c r="W209" s="1">
        <f>IFERROR(__xludf.DUMMYFUNCTION("""COMPUTED_VALUE"""),0.0)</f>
        <v>0</v>
      </c>
      <c r="X209" s="1">
        <f>IFERROR(__xludf.DUMMYFUNCTION("""COMPUTED_VALUE"""),0.0)</f>
        <v>0</v>
      </c>
      <c r="Y209" s="1">
        <f>IFERROR(__xludf.DUMMYFUNCTION("""COMPUTED_VALUE"""),0.0)</f>
        <v>0</v>
      </c>
      <c r="AA209" s="50"/>
      <c r="AB209" s="1"/>
      <c r="AC209" s="1"/>
      <c r="AD209" s="1"/>
      <c r="AE209" s="1"/>
      <c r="AF209" s="1"/>
      <c r="AG209" s="1"/>
      <c r="AH209" s="1"/>
      <c r="AI209" s="54"/>
      <c r="AJ209" s="1">
        <f>IFERROR(__xludf.DUMMYFUNCTION("""COMPUTED_VALUE"""),0.0)</f>
        <v>0</v>
      </c>
      <c r="AK209" s="1">
        <f>IFERROR(__xludf.DUMMYFUNCTION("""COMPUTED_VALUE"""),0.0)</f>
        <v>0</v>
      </c>
      <c r="AL209" s="1">
        <f>IFERROR(__xludf.DUMMYFUNCTION("""COMPUTED_VALUE"""),0.0)</f>
        <v>0</v>
      </c>
      <c r="AM209" s="1">
        <f>IFERROR(__xludf.DUMMYFUNCTION("""COMPUTED_VALUE"""),0.0)</f>
        <v>0</v>
      </c>
      <c r="AN209" s="1">
        <f>IFERROR(__xludf.DUMMYFUNCTION("""COMPUTED_VALUE"""),0.0)</f>
        <v>0</v>
      </c>
      <c r="AO209" s="1">
        <f>IFERROR(__xludf.DUMMYFUNCTION("""COMPUTED_VALUE"""),0.0)</f>
        <v>0</v>
      </c>
      <c r="AP209" s="1">
        <f>IFERROR(__xludf.DUMMYFUNCTION("""COMPUTED_VALUE"""),0.0)</f>
        <v>0</v>
      </c>
      <c r="AQ209" s="1">
        <f>IFERROR(__xludf.DUMMYFUNCTION("""COMPUTED_VALUE"""),0.0)</f>
        <v>0</v>
      </c>
      <c r="AT209" s="1" t="str">
        <f>IFERROR(__xludf.DUMMYFUNCTION("""COMPUTED_VALUE"""),"X")</f>
        <v>X</v>
      </c>
      <c r="AU209" s="1" t="str">
        <f>IFERROR(__xludf.DUMMYFUNCTION("""COMPUTED_VALUE"""),"X")</f>
        <v>X</v>
      </c>
      <c r="AV209" s="1"/>
      <c r="AW209" s="1"/>
      <c r="AX209" s="1"/>
      <c r="AY209" s="1"/>
      <c r="AZ209" s="1"/>
      <c r="BA209" s="1"/>
      <c r="BB209" s="1"/>
      <c r="BC209" s="54"/>
      <c r="BD209" s="1">
        <f>IFERROR(__xludf.DUMMYFUNCTION("""COMPUTED_VALUE"""),3.3075)</f>
        <v>3.3075</v>
      </c>
      <c r="BE209" s="1">
        <f>IFERROR(__xludf.DUMMYFUNCTION("""COMPUTED_VALUE"""),2.0)</f>
        <v>2</v>
      </c>
      <c r="BF209" s="1">
        <f>IFERROR(__xludf.DUMMYFUNCTION("""COMPUTED_VALUE"""),0.0)</f>
        <v>0</v>
      </c>
      <c r="BG209" s="1">
        <f>IFERROR(__xludf.DUMMYFUNCTION("""COMPUTED_VALUE"""),0.0)</f>
        <v>0</v>
      </c>
      <c r="BH209" s="1">
        <f>IFERROR(__xludf.DUMMYFUNCTION("""COMPUTED_VALUE"""),0.0)</f>
        <v>0</v>
      </c>
      <c r="BI209" s="1">
        <f>IFERROR(__xludf.DUMMYFUNCTION("""COMPUTED_VALUE"""),0.0)</f>
        <v>0</v>
      </c>
      <c r="BJ209" s="1">
        <f>IFERROR(__xludf.DUMMYFUNCTION("""COMPUTED_VALUE"""),0.0)</f>
        <v>0</v>
      </c>
      <c r="BK209" s="1">
        <f>IFERROR(__xludf.DUMMYFUNCTION("""COMPUTED_VALUE"""),0.0)</f>
        <v>0</v>
      </c>
      <c r="BL209" s="1">
        <f>IFERROR(__xludf.DUMMYFUNCTION("""COMPUTED_VALUE"""),0.0)</f>
        <v>0</v>
      </c>
      <c r="BM209" s="1">
        <f>IFERROR(__xludf.DUMMYFUNCTION("""COMPUTED_VALUE"""),0.0)</f>
        <v>0</v>
      </c>
      <c r="BO209" s="52">
        <f t="shared" si="2"/>
        <v>0</v>
      </c>
      <c r="BP209" s="1">
        <f t="shared" si="214"/>
        <v>0</v>
      </c>
      <c r="BQ209" s="1">
        <f t="shared" si="4"/>
        <v>4</v>
      </c>
      <c r="BR209" s="54">
        <f t="shared" si="5"/>
        <v>4</v>
      </c>
      <c r="BS209" s="1">
        <f>IFS(N209="W", 'Round Bonuses'!$C$13, N209="X", 'Round Bonuses'!$C$12, M209="X", 'Round Bonuses'!$C$11, L209="X", 'Round Bonuses'!$C$10, K209="X", 'Round Bonuses'!$C$9, J209="X", 'Round Bonuses'!$C$8, I209="X", 'Round Bonuses'!$C$7, H209="X", 'Round Bonuses'!$C$6, G209="X", 'Round Bonuses'!$C$5, F209="X", 'Round Bonuses'!$C$4, E209="X", 'Round Bonuses'!$C$3, D209="X", 'Round Bonuses'!$C$3, TRUE, 0)</f>
        <v>0</v>
      </c>
      <c r="BT209" s="1">
        <f>IF(not(counta(D209:J209)), IFS(AI209="W", 'Round Bonuses'!$F$14, AI209="X", 'Round Bonuses'!$F$13, AH209="X", 'Round Bonuses'!$F$12, AG209="X", 'Round Bonuses'!$F$11, AF209="X", 'Round Bonuses'!$F$10, AE209="X", 'Round Bonuses'!$F$9, AD209="X", 'Round Bonuses'!$F$8, AC209="X", 'Round Bonuses'!$F$7, AB209="X", 'Round Bonuses'!$F$6, TRUE, 0), IF(AA209="X",'Round Bonuses'!$E$7, 0) +IF(AB209="X", 'Round Bonuses'!$E$6, 0)+if(AC209="X",'Round Bonuses'!$E$7, 0)+IF(AD209="X", 'Round Bonuses'!$E$8, 0)+IFS(AI209="W", 'Round Bonuses'!$G$14, AI209="X", 'Round Bonuses'!$G$13, AH209="X", 'Round Bonuses'!$G$12, AG209="X", 'Round Bonuses'!$G$11, AF209="X", 'Round Bonuses'!$G$10, AE209="X", 'Round Bonuses'!$G$9, TRUE, 0))</f>
        <v>0</v>
      </c>
      <c r="BU209" s="1">
        <f>IF(AND(not(counta(D209:I209)),not(counta(AB209:AD209))), IFS(BC209="W", 'Round Bonuses'!$J$14, BC209="X", 'Round Bonuses'!$J$13, BB209="X", 'Round Bonuses'!$J$12, BA209="X", 'Round Bonuses'!$J$11, AZ209="X", 'Round Bonuses'!$J$10, AY209="X", 'Round Bonuses'!$J$9, AX209="X", 'Round Bonuses'!$J$8, AW209="X", 'Round Bonuses'!$J$7, AV209="X", 'Round Bonuses'!$J$6, AU209="X", 'Round Bonuses'!$J$5, AT209="X", 'Round Bonuses'!$J$4, TRUE, 0), SWITCH(AS209, "P", 'Round Bonuses'!$I$4,"B", 'Round Bonuses'!$I$5, 0) +IF(AU209="X", 'Round Bonuses'!$I$5, 0)+IF(AV209="X", 'Round Bonuses'!$I$6, 0)+IF(AW209="X", 'Round Bonuses'!$I$7, 0)+IF(AX209="X", 'Round Bonuses'!$I$8, 0)+IFS(BC209="W", 'Round Bonuses'!$K$14, BC209="X", 'Round Bonuses'!$K$13, BB209="X", 'Round Bonuses'!$K$12, BA209="X", 'Round Bonuses'!$K$11, AZ209="X", 'Round Bonuses'!$K$10, AY209="X", 'Round Bonuses'!$K$9, TRUE, 0))</f>
        <v>0.4</v>
      </c>
      <c r="BV209" s="54">
        <f t="shared" si="6"/>
        <v>0.4</v>
      </c>
      <c r="BW209" s="1">
        <f t="shared" si="7"/>
        <v>5.3075</v>
      </c>
      <c r="BX209" s="57">
        <f t="shared" si="8"/>
        <v>1.726875</v>
      </c>
      <c r="BZ209" s="58" t="str">
        <f t="shared" si="9"/>
        <v>Sutjeska Nikšić</v>
      </c>
      <c r="CA209" s="1" t="str">
        <f t="shared" si="10"/>
        <v>Montenegro</v>
      </c>
      <c r="CB209" s="1">
        <f t="shared" si="11"/>
        <v>1.726875</v>
      </c>
      <c r="CC209" s="1">
        <f t="shared" si="12"/>
        <v>4</v>
      </c>
      <c r="CD209" s="1" t="s">
        <v>289</v>
      </c>
      <c r="CE209" s="1" t="s">
        <v>139</v>
      </c>
      <c r="CF209" s="49">
        <v>1.0199999999999998</v>
      </c>
      <c r="CG209" s="1">
        <v>2.0</v>
      </c>
      <c r="CH209" s="1">
        <f t="shared" si="16"/>
        <v>207</v>
      </c>
      <c r="CI209" s="1" t="str">
        <f t="shared" si="13"/>
        <v>Europa</v>
      </c>
      <c r="CJ209" s="49">
        <f t="shared" ref="CJ209:CK209" si="223">CF209</f>
        <v>1.02</v>
      </c>
      <c r="CK209" s="1">
        <f t="shared" si="223"/>
        <v>2</v>
      </c>
      <c r="CO209" s="1" t="str">
        <f t="shared" si="15"/>
        <v>Gibraltar</v>
      </c>
    </row>
    <row r="210">
      <c r="A210" s="1" t="str">
        <f>'Strength Coefficients'!AJ209</f>
        <v>Swift Hesperange</v>
      </c>
      <c r="B210" s="1">
        <f>'Strength Coefficients'!AK209</f>
        <v>0.64</v>
      </c>
      <c r="C210" s="1" t="str">
        <f>'Strength Coefficients'!AL209</f>
        <v>Luxembourg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52">
        <f>IFERROR(__xludf.DUMMYFUNCTION("""COMPUTED_VALUE"""),0.0)</f>
        <v>0</v>
      </c>
      <c r="P210" s="1">
        <f>IFERROR(__xludf.DUMMYFUNCTION("""COMPUTED_VALUE"""),0.0)</f>
        <v>0</v>
      </c>
      <c r="Q210" s="1">
        <f>IFERROR(__xludf.DUMMYFUNCTION("""COMPUTED_VALUE"""),0.0)</f>
        <v>0</v>
      </c>
      <c r="R210" s="1">
        <f>IFERROR(__xludf.DUMMYFUNCTION("""COMPUTED_VALUE"""),0.0)</f>
        <v>0</v>
      </c>
      <c r="S210" s="1">
        <f>IFERROR(__xludf.DUMMYFUNCTION("""COMPUTED_VALUE"""),0.0)</f>
        <v>0</v>
      </c>
      <c r="T210" s="1">
        <f>IFERROR(__xludf.DUMMYFUNCTION("""COMPUTED_VALUE"""),0.0)</f>
        <v>0</v>
      </c>
      <c r="U210" s="1">
        <f>IFERROR(__xludf.DUMMYFUNCTION("""COMPUTED_VALUE"""),0.0)</f>
        <v>0</v>
      </c>
      <c r="V210" s="1">
        <f>IFERROR(__xludf.DUMMYFUNCTION("""COMPUTED_VALUE"""),0.0)</f>
        <v>0</v>
      </c>
      <c r="W210" s="1">
        <f>IFERROR(__xludf.DUMMYFUNCTION("""COMPUTED_VALUE"""),0.0)</f>
        <v>0</v>
      </c>
      <c r="X210" s="1">
        <f>IFERROR(__xludf.DUMMYFUNCTION("""COMPUTED_VALUE"""),0.0)</f>
        <v>0</v>
      </c>
      <c r="Y210" s="1">
        <f>IFERROR(__xludf.DUMMYFUNCTION("""COMPUTED_VALUE"""),0.0)</f>
        <v>0</v>
      </c>
      <c r="AA210" s="50"/>
      <c r="AB210" s="1"/>
      <c r="AC210" s="1"/>
      <c r="AD210" s="1"/>
      <c r="AE210" s="1"/>
      <c r="AF210" s="1"/>
      <c r="AG210" s="1"/>
      <c r="AH210" s="1"/>
      <c r="AI210" s="54"/>
      <c r="AJ210" s="1">
        <f>IFERROR(__xludf.DUMMYFUNCTION("""COMPUTED_VALUE"""),0.0)</f>
        <v>0</v>
      </c>
      <c r="AK210" s="1">
        <f>IFERROR(__xludf.DUMMYFUNCTION("""COMPUTED_VALUE"""),0.0)</f>
        <v>0</v>
      </c>
      <c r="AL210" s="1">
        <f>IFERROR(__xludf.DUMMYFUNCTION("""COMPUTED_VALUE"""),0.0)</f>
        <v>0</v>
      </c>
      <c r="AM210" s="1">
        <f>IFERROR(__xludf.DUMMYFUNCTION("""COMPUTED_VALUE"""),0.0)</f>
        <v>0</v>
      </c>
      <c r="AN210" s="1">
        <f>IFERROR(__xludf.DUMMYFUNCTION("""COMPUTED_VALUE"""),0.0)</f>
        <v>0</v>
      </c>
      <c r="AO210" s="1">
        <f>IFERROR(__xludf.DUMMYFUNCTION("""COMPUTED_VALUE"""),0.0)</f>
        <v>0</v>
      </c>
      <c r="AP210" s="1">
        <f>IFERROR(__xludf.DUMMYFUNCTION("""COMPUTED_VALUE"""),0.0)</f>
        <v>0</v>
      </c>
      <c r="AQ210" s="1">
        <f>IFERROR(__xludf.DUMMYFUNCTION("""COMPUTED_VALUE"""),0.0)</f>
        <v>0</v>
      </c>
      <c r="AT210" s="1" t="str">
        <f>IFERROR(__xludf.DUMMYFUNCTION("""COMPUTED_VALUE"""),"X")</f>
        <v>X</v>
      </c>
      <c r="AU210" s="1"/>
      <c r="AV210" s="1"/>
      <c r="AW210" s="1"/>
      <c r="AX210" s="1"/>
      <c r="AY210" s="1"/>
      <c r="AZ210" s="1"/>
      <c r="BA210" s="1"/>
      <c r="BB210" s="1"/>
      <c r="BC210" s="54"/>
      <c r="BD210" s="1">
        <f>IFERROR(__xludf.DUMMYFUNCTION("""COMPUTED_VALUE"""),1.8249999999999997)</f>
        <v>1.825</v>
      </c>
      <c r="BE210" s="1">
        <f>IFERROR(__xludf.DUMMYFUNCTION("""COMPUTED_VALUE"""),0.0)</f>
        <v>0</v>
      </c>
      <c r="BF210" s="1">
        <f>IFERROR(__xludf.DUMMYFUNCTION("""COMPUTED_VALUE"""),0.0)</f>
        <v>0</v>
      </c>
      <c r="BG210" s="1">
        <f>IFERROR(__xludf.DUMMYFUNCTION("""COMPUTED_VALUE"""),0.0)</f>
        <v>0</v>
      </c>
      <c r="BH210" s="1">
        <f>IFERROR(__xludf.DUMMYFUNCTION("""COMPUTED_VALUE"""),0.0)</f>
        <v>0</v>
      </c>
      <c r="BI210" s="1">
        <f>IFERROR(__xludf.DUMMYFUNCTION("""COMPUTED_VALUE"""),0.0)</f>
        <v>0</v>
      </c>
      <c r="BJ210" s="1">
        <f>IFERROR(__xludf.DUMMYFUNCTION("""COMPUTED_VALUE"""),0.0)</f>
        <v>0</v>
      </c>
      <c r="BK210" s="1">
        <f>IFERROR(__xludf.DUMMYFUNCTION("""COMPUTED_VALUE"""),0.0)</f>
        <v>0</v>
      </c>
      <c r="BL210" s="1">
        <f>IFERROR(__xludf.DUMMYFUNCTION("""COMPUTED_VALUE"""),0.0)</f>
        <v>0</v>
      </c>
      <c r="BM210" s="1">
        <f>IFERROR(__xludf.DUMMYFUNCTION("""COMPUTED_VALUE"""),0.0)</f>
        <v>0</v>
      </c>
      <c r="BO210" s="52">
        <f t="shared" si="2"/>
        <v>0</v>
      </c>
      <c r="BP210" s="1">
        <f t="shared" si="214"/>
        <v>0</v>
      </c>
      <c r="BQ210" s="1">
        <f t="shared" si="4"/>
        <v>2</v>
      </c>
      <c r="BR210" s="54">
        <f t="shared" si="5"/>
        <v>2</v>
      </c>
      <c r="BS210" s="1">
        <f>IFS(N210="W", 'Round Bonuses'!$C$13, N210="X", 'Round Bonuses'!$C$12, M210="X", 'Round Bonuses'!$C$11, L210="X", 'Round Bonuses'!$C$10, K210="X", 'Round Bonuses'!$C$9, J210="X", 'Round Bonuses'!$C$8, I210="X", 'Round Bonuses'!$C$7, H210="X", 'Round Bonuses'!$C$6, G210="X", 'Round Bonuses'!$C$5, F210="X", 'Round Bonuses'!$C$4, E210="X", 'Round Bonuses'!$C$3, D210="X", 'Round Bonuses'!$C$3, TRUE, 0)</f>
        <v>0</v>
      </c>
      <c r="BT210" s="1">
        <f>IF(not(counta(D210:J210)), IFS(AI210="W", 'Round Bonuses'!$F$14, AI210="X", 'Round Bonuses'!$F$13, AH210="X", 'Round Bonuses'!$F$12, AG210="X", 'Round Bonuses'!$F$11, AF210="X", 'Round Bonuses'!$F$10, AE210="X", 'Round Bonuses'!$F$9, AD210="X", 'Round Bonuses'!$F$8, AC210="X", 'Round Bonuses'!$F$7, AB210="X", 'Round Bonuses'!$F$6, TRUE, 0), IF(AA210="X",'Round Bonuses'!$E$7, 0) +IF(AB210="X", 'Round Bonuses'!$E$6, 0)+if(AC210="X",'Round Bonuses'!$E$7, 0)+IF(AD210="X", 'Round Bonuses'!$E$8, 0)+IFS(AI210="W", 'Round Bonuses'!$G$14, AI210="X", 'Round Bonuses'!$G$13, AH210="X", 'Round Bonuses'!$G$12, AG210="X", 'Round Bonuses'!$G$11, AF210="X", 'Round Bonuses'!$G$10, AE210="X", 'Round Bonuses'!$G$9, TRUE, 0))</f>
        <v>0</v>
      </c>
      <c r="BU210" s="1">
        <f>IF(AND(not(counta(D210:I210)),not(counta(AB210:AD210))), IFS(BC210="W", 'Round Bonuses'!$J$14, BC210="X", 'Round Bonuses'!$J$13, BB210="X", 'Round Bonuses'!$J$12, BA210="X", 'Round Bonuses'!$J$11, AZ210="X", 'Round Bonuses'!$J$10, AY210="X", 'Round Bonuses'!$J$9, AX210="X", 'Round Bonuses'!$J$8, AW210="X", 'Round Bonuses'!$J$7, AV210="X", 'Round Bonuses'!$J$6, AU210="X", 'Round Bonuses'!$J$5, AT210="X", 'Round Bonuses'!$J$4, TRUE, 0), SWITCH(AS210, "P", 'Round Bonuses'!$I$4,"B", 'Round Bonuses'!$I$5, 0) +IF(AU210="X", 'Round Bonuses'!$I$5, 0)+IF(AV210="X", 'Round Bonuses'!$I$6, 0)+IF(AW210="X", 'Round Bonuses'!$I$7, 0)+IF(AX210="X", 'Round Bonuses'!$I$8, 0)+IFS(BC210="W", 'Round Bonuses'!$K$14, BC210="X", 'Round Bonuses'!$K$13, BB210="X", 'Round Bonuses'!$K$12, BA210="X", 'Round Bonuses'!$K$11, AZ210="X", 'Round Bonuses'!$K$10, AY210="X", 'Round Bonuses'!$K$9, TRUE, 0))</f>
        <v>0.2</v>
      </c>
      <c r="BV210" s="54">
        <f t="shared" si="6"/>
        <v>0.2</v>
      </c>
      <c r="BW210" s="1">
        <f t="shared" si="7"/>
        <v>1.825</v>
      </c>
      <c r="BX210" s="57">
        <f t="shared" si="8"/>
        <v>1.1125</v>
      </c>
      <c r="BZ210" s="58" t="str">
        <f t="shared" si="9"/>
        <v>Swift Hesperange</v>
      </c>
      <c r="CA210" s="1" t="str">
        <f t="shared" si="10"/>
        <v>Luxembourg</v>
      </c>
      <c r="CB210" s="1">
        <f t="shared" si="11"/>
        <v>1.1125</v>
      </c>
      <c r="CC210" s="1">
        <f t="shared" si="12"/>
        <v>2</v>
      </c>
      <c r="CD210" s="1" t="s">
        <v>262</v>
      </c>
      <c r="CE210" s="1" t="s">
        <v>210</v>
      </c>
      <c r="CF210" s="49">
        <v>1.0125000000000002</v>
      </c>
      <c r="CG210" s="1">
        <v>2.0</v>
      </c>
      <c r="CH210" s="1">
        <f t="shared" si="16"/>
        <v>208</v>
      </c>
      <c r="CI210" s="1" t="str">
        <f t="shared" si="13"/>
        <v>DAC Dunajská Streda</v>
      </c>
      <c r="CJ210" s="49">
        <f t="shared" ref="CJ210:CK210" si="224">CF210</f>
        <v>1.0125</v>
      </c>
      <c r="CK210" s="1">
        <f t="shared" si="224"/>
        <v>2</v>
      </c>
      <c r="CO210" s="1" t="str">
        <f t="shared" si="15"/>
        <v>Slovakia</v>
      </c>
    </row>
    <row r="211">
      <c r="A211" s="1" t="str">
        <f>'Strength Coefficients'!AJ210</f>
        <v>Teuta</v>
      </c>
      <c r="B211" s="1">
        <f>'Strength Coefficients'!AK210</f>
        <v>0.62</v>
      </c>
      <c r="C211" s="1" t="str">
        <f>'Strength Coefficients'!AL210</f>
        <v>Albania</v>
      </c>
      <c r="D211" s="1"/>
      <c r="E211" s="1"/>
      <c r="F211" s="1" t="str">
        <f>IFERROR(__xludf.DUMMYFUNCTION("""COMPUTED_VALUE"""),"X")</f>
        <v>X</v>
      </c>
      <c r="G211" s="1"/>
      <c r="H211" s="1"/>
      <c r="I211" s="1"/>
      <c r="J211" s="1"/>
      <c r="K211" s="1"/>
      <c r="L211" s="1"/>
      <c r="M211" s="1"/>
      <c r="N211" s="1"/>
      <c r="O211" s="52">
        <f>IFERROR(__xludf.DUMMYFUNCTION("""COMPUTED_VALUE"""),0.0)</f>
        <v>0</v>
      </c>
      <c r="P211" s="1">
        <f>IFERROR(__xludf.DUMMYFUNCTION("""COMPUTED_VALUE"""),0.0)</f>
        <v>0</v>
      </c>
      <c r="Q211" s="1">
        <f>IFERROR(__xludf.DUMMYFUNCTION("""COMPUTED_VALUE"""),0.5549999999999999)</f>
        <v>0.555</v>
      </c>
      <c r="R211" s="1">
        <f>IFERROR(__xludf.DUMMYFUNCTION("""COMPUTED_VALUE"""),0.0)</f>
        <v>0</v>
      </c>
      <c r="S211" s="1">
        <f>IFERROR(__xludf.DUMMYFUNCTION("""COMPUTED_VALUE"""),0.0)</f>
        <v>0</v>
      </c>
      <c r="T211" s="1">
        <f>IFERROR(__xludf.DUMMYFUNCTION("""COMPUTED_VALUE"""),0.0)</f>
        <v>0</v>
      </c>
      <c r="U211" s="1">
        <f>IFERROR(__xludf.DUMMYFUNCTION("""COMPUTED_VALUE"""),0.0)</f>
        <v>0</v>
      </c>
      <c r="V211" s="1">
        <f>IFERROR(__xludf.DUMMYFUNCTION("""COMPUTED_VALUE"""),0.0)</f>
        <v>0</v>
      </c>
      <c r="W211" s="1">
        <f>IFERROR(__xludf.DUMMYFUNCTION("""COMPUTED_VALUE"""),0.0)</f>
        <v>0</v>
      </c>
      <c r="X211" s="1">
        <f>IFERROR(__xludf.DUMMYFUNCTION("""COMPUTED_VALUE"""),0.0)</f>
        <v>0</v>
      </c>
      <c r="Y211" s="1">
        <f>IFERROR(__xludf.DUMMYFUNCTION("""COMPUTED_VALUE"""),0.0)</f>
        <v>0</v>
      </c>
      <c r="AA211" s="50"/>
      <c r="AB211" s="1"/>
      <c r="AC211" s="1"/>
      <c r="AD211" s="1"/>
      <c r="AE211" s="1"/>
      <c r="AF211" s="1"/>
      <c r="AG211" s="1"/>
      <c r="AH211" s="1"/>
      <c r="AI211" s="54"/>
      <c r="AJ211" s="1">
        <f>IFERROR(__xludf.DUMMYFUNCTION("""COMPUTED_VALUE"""),0.0)</f>
        <v>0</v>
      </c>
      <c r="AK211" s="1">
        <f>IFERROR(__xludf.DUMMYFUNCTION("""COMPUTED_VALUE"""),0.0)</f>
        <v>0</v>
      </c>
      <c r="AL211" s="1">
        <f>IFERROR(__xludf.DUMMYFUNCTION("""COMPUTED_VALUE"""),0.0)</f>
        <v>0</v>
      </c>
      <c r="AM211" s="1">
        <f>IFERROR(__xludf.DUMMYFUNCTION("""COMPUTED_VALUE"""),0.0)</f>
        <v>0</v>
      </c>
      <c r="AN211" s="1">
        <f>IFERROR(__xludf.DUMMYFUNCTION("""COMPUTED_VALUE"""),0.0)</f>
        <v>0</v>
      </c>
      <c r="AO211" s="1">
        <f>IFERROR(__xludf.DUMMYFUNCTION("""COMPUTED_VALUE"""),0.0)</f>
        <v>0</v>
      </c>
      <c r="AP211" s="1">
        <f>IFERROR(__xludf.DUMMYFUNCTION("""COMPUTED_VALUE"""),0.0)</f>
        <v>0</v>
      </c>
      <c r="AQ211" s="1">
        <f>IFERROR(__xludf.DUMMYFUNCTION("""COMPUTED_VALUE"""),0.0)</f>
        <v>0</v>
      </c>
      <c r="AT211" s="1"/>
      <c r="AU211" s="1" t="str">
        <f>IFERROR(__xludf.DUMMYFUNCTION("""COMPUTED_VALUE"""),"X")</f>
        <v>X</v>
      </c>
      <c r="AV211" s="1" t="str">
        <f>IFERROR(__xludf.DUMMYFUNCTION("""COMPUTED_VALUE"""),"X")</f>
        <v>X</v>
      </c>
      <c r="AW211" s="1"/>
      <c r="AX211" s="1"/>
      <c r="AY211" s="1"/>
      <c r="AZ211" s="1"/>
      <c r="BA211" s="1"/>
      <c r="BB211" s="1"/>
      <c r="BC211" s="54"/>
      <c r="BD211" s="1">
        <f>IFERROR(__xludf.DUMMYFUNCTION("""COMPUTED_VALUE"""),0.0)</f>
        <v>0</v>
      </c>
      <c r="BE211" s="1">
        <f>IFERROR(__xludf.DUMMYFUNCTION("""COMPUTED_VALUE"""),2.2224999999999997)</f>
        <v>2.2225</v>
      </c>
      <c r="BF211" s="1">
        <f>IFERROR(__xludf.DUMMYFUNCTION("""COMPUTED_VALUE"""),0.7850000000000001)</f>
        <v>0.785</v>
      </c>
      <c r="BG211" s="1">
        <f>IFERROR(__xludf.DUMMYFUNCTION("""COMPUTED_VALUE"""),0.0)</f>
        <v>0</v>
      </c>
      <c r="BH211" s="1">
        <f>IFERROR(__xludf.DUMMYFUNCTION("""COMPUTED_VALUE"""),0.0)</f>
        <v>0</v>
      </c>
      <c r="BI211" s="1">
        <f>IFERROR(__xludf.DUMMYFUNCTION("""COMPUTED_VALUE"""),0.0)</f>
        <v>0</v>
      </c>
      <c r="BJ211" s="1">
        <f>IFERROR(__xludf.DUMMYFUNCTION("""COMPUTED_VALUE"""),0.0)</f>
        <v>0</v>
      </c>
      <c r="BK211" s="1">
        <f>IFERROR(__xludf.DUMMYFUNCTION("""COMPUTED_VALUE"""),0.0)</f>
        <v>0</v>
      </c>
      <c r="BL211" s="1">
        <f>IFERROR(__xludf.DUMMYFUNCTION("""COMPUTED_VALUE"""),0.0)</f>
        <v>0</v>
      </c>
      <c r="BM211" s="1">
        <f>IFERROR(__xludf.DUMMYFUNCTION("""COMPUTED_VALUE"""),0.0)</f>
        <v>0</v>
      </c>
      <c r="BO211" s="52">
        <f t="shared" si="2"/>
        <v>2</v>
      </c>
      <c r="BP211" s="1">
        <f t="shared" si="214"/>
        <v>0</v>
      </c>
      <c r="BQ211" s="1">
        <f t="shared" si="4"/>
        <v>4</v>
      </c>
      <c r="BR211" s="54">
        <f t="shared" si="5"/>
        <v>6</v>
      </c>
      <c r="BS211" s="1">
        <f>IFS(N211="W", 'Round Bonuses'!$C$13, N211="X", 'Round Bonuses'!$C$12, M211="X", 'Round Bonuses'!$C$11, L211="X", 'Round Bonuses'!$C$10, K211="X", 'Round Bonuses'!$C$9, J211="X", 'Round Bonuses'!$C$8, I211="X", 'Round Bonuses'!$C$7, H211="X", 'Round Bonuses'!$C$6, G211="X", 'Round Bonuses'!$C$5, F211="X", 'Round Bonuses'!$C$4, E211="X", 'Round Bonuses'!$C$3, D211="X", 'Round Bonuses'!$C$3, TRUE, 0)</f>
        <v>0.6</v>
      </c>
      <c r="BT211" s="1">
        <f>IF(not(counta(D211:J211)), IFS(AI211="W", 'Round Bonuses'!$F$14, AI211="X", 'Round Bonuses'!$F$13, AH211="X", 'Round Bonuses'!$F$12, AG211="X", 'Round Bonuses'!$F$11, AF211="X", 'Round Bonuses'!$F$10, AE211="X", 'Round Bonuses'!$F$9, AD211="X", 'Round Bonuses'!$F$8, AC211="X", 'Round Bonuses'!$F$7, AB211="X", 'Round Bonuses'!$F$6, TRUE, 0), IF(AA211="X",'Round Bonuses'!$E$7, 0) +IF(AB211="X", 'Round Bonuses'!$E$6, 0)+if(AC211="X",'Round Bonuses'!$E$7, 0)+IF(AD211="X", 'Round Bonuses'!$E$8, 0)+IFS(AI211="W", 'Round Bonuses'!$G$14, AI211="X", 'Round Bonuses'!$G$13, AH211="X", 'Round Bonuses'!$G$12, AG211="X", 'Round Bonuses'!$G$11, AF211="X", 'Round Bonuses'!$G$10, AE211="X", 'Round Bonuses'!$G$9, TRUE, 0))</f>
        <v>0</v>
      </c>
      <c r="BU211" s="1">
        <f>IF(AND(not(counta(D211:I211)),not(counta(AB211:AD211))), IFS(BC211="W", 'Round Bonuses'!$J$14, BC211="X", 'Round Bonuses'!$J$13, BB211="X", 'Round Bonuses'!$J$12, BA211="X", 'Round Bonuses'!$J$11, AZ211="X", 'Round Bonuses'!$J$10, AY211="X", 'Round Bonuses'!$J$9, AX211="X", 'Round Bonuses'!$J$8, AW211="X", 'Round Bonuses'!$J$7, AV211="X", 'Round Bonuses'!$J$6, AU211="X", 'Round Bonuses'!$J$5, AT211="X", 'Round Bonuses'!$J$4, TRUE, 0), SWITCH(AS211, "P", 'Round Bonuses'!$I$4,"B", 'Round Bonuses'!$I$5, 0) +IF(AU211="X", 'Round Bonuses'!$I$5, 0)+IF(AV211="X", 'Round Bonuses'!$I$6, 0)+IF(AW211="X", 'Round Bonuses'!$I$7, 0)+IF(AX211="X", 'Round Bonuses'!$I$8, 0)+IFS(BC211="W", 'Round Bonuses'!$K$14, BC211="X", 'Round Bonuses'!$K$13, BB211="X", 'Round Bonuses'!$K$12, BA211="X", 'Round Bonuses'!$K$11, AZ211="X", 'Round Bonuses'!$K$10, AY211="X", 'Round Bonuses'!$K$9, TRUE, 0))</f>
        <v>0.5</v>
      </c>
      <c r="BV211" s="54">
        <f t="shared" si="6"/>
        <v>1.1</v>
      </c>
      <c r="BW211" s="1">
        <f t="shared" si="7"/>
        <v>3.5625</v>
      </c>
      <c r="BX211" s="57">
        <f t="shared" si="8"/>
        <v>1.69375</v>
      </c>
      <c r="BZ211" s="58" t="str">
        <f t="shared" si="9"/>
        <v>Teuta</v>
      </c>
      <c r="CA211" s="1" t="str">
        <f t="shared" si="10"/>
        <v>Albania</v>
      </c>
      <c r="CB211" s="1">
        <f t="shared" si="11"/>
        <v>1.69375</v>
      </c>
      <c r="CC211" s="1">
        <f t="shared" si="12"/>
        <v>6</v>
      </c>
      <c r="CD211" s="1" t="s">
        <v>548</v>
      </c>
      <c r="CE211" s="1" t="s">
        <v>231</v>
      </c>
      <c r="CF211" s="49">
        <v>1.0074999999999998</v>
      </c>
      <c r="CG211" s="1">
        <v>2.0</v>
      </c>
      <c r="CH211" s="1">
        <f t="shared" si="16"/>
        <v>209</v>
      </c>
      <c r="CI211" s="1" t="str">
        <f t="shared" si="13"/>
        <v>Sileks</v>
      </c>
      <c r="CJ211" s="49">
        <f t="shared" ref="CJ211:CK211" si="225">CF211</f>
        <v>1.0075</v>
      </c>
      <c r="CK211" s="1">
        <f t="shared" si="225"/>
        <v>2</v>
      </c>
      <c r="CO211" s="1" t="str">
        <f t="shared" si="15"/>
        <v>North Macedonia</v>
      </c>
    </row>
    <row r="212">
      <c r="A212" s="1" t="str">
        <f>'Strength Coefficients'!AJ211</f>
        <v>The New Saints</v>
      </c>
      <c r="B212" s="1">
        <f>'Strength Coefficients'!AK211</f>
        <v>0.52</v>
      </c>
      <c r="C212" s="1" t="str">
        <f>'Strength Coefficients'!AL211</f>
        <v>Wales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52">
        <f>IFERROR(__xludf.DUMMYFUNCTION("""COMPUTED_VALUE"""),0.0)</f>
        <v>0</v>
      </c>
      <c r="P212" s="1">
        <f>IFERROR(__xludf.DUMMYFUNCTION("""COMPUTED_VALUE"""),0.0)</f>
        <v>0</v>
      </c>
      <c r="Q212" s="1">
        <f>IFERROR(__xludf.DUMMYFUNCTION("""COMPUTED_VALUE"""),0.0)</f>
        <v>0</v>
      </c>
      <c r="R212" s="1">
        <f>IFERROR(__xludf.DUMMYFUNCTION("""COMPUTED_VALUE"""),0.0)</f>
        <v>0</v>
      </c>
      <c r="S212" s="1">
        <f>IFERROR(__xludf.DUMMYFUNCTION("""COMPUTED_VALUE"""),0.0)</f>
        <v>0</v>
      </c>
      <c r="T212" s="1">
        <f>IFERROR(__xludf.DUMMYFUNCTION("""COMPUTED_VALUE"""),0.0)</f>
        <v>0</v>
      </c>
      <c r="U212" s="1">
        <f>IFERROR(__xludf.DUMMYFUNCTION("""COMPUTED_VALUE"""),0.0)</f>
        <v>0</v>
      </c>
      <c r="V212" s="1">
        <f>IFERROR(__xludf.DUMMYFUNCTION("""COMPUTED_VALUE"""),0.0)</f>
        <v>0</v>
      </c>
      <c r="W212" s="1">
        <f>IFERROR(__xludf.DUMMYFUNCTION("""COMPUTED_VALUE"""),0.0)</f>
        <v>0</v>
      </c>
      <c r="X212" s="1">
        <f>IFERROR(__xludf.DUMMYFUNCTION("""COMPUTED_VALUE"""),0.0)</f>
        <v>0</v>
      </c>
      <c r="Y212" s="1">
        <f>IFERROR(__xludf.DUMMYFUNCTION("""COMPUTED_VALUE"""),0.0)</f>
        <v>0</v>
      </c>
      <c r="AA212" s="50"/>
      <c r="AB212" s="1"/>
      <c r="AC212" s="1"/>
      <c r="AD212" s="1"/>
      <c r="AE212" s="1"/>
      <c r="AF212" s="1"/>
      <c r="AG212" s="1"/>
      <c r="AH212" s="1"/>
      <c r="AI212" s="54"/>
      <c r="AJ212" s="1">
        <f>IFERROR(__xludf.DUMMYFUNCTION("""COMPUTED_VALUE"""),0.0)</f>
        <v>0</v>
      </c>
      <c r="AK212" s="1">
        <f>IFERROR(__xludf.DUMMYFUNCTION("""COMPUTED_VALUE"""),0.0)</f>
        <v>0</v>
      </c>
      <c r="AL212" s="1">
        <f>IFERROR(__xludf.DUMMYFUNCTION("""COMPUTED_VALUE"""),0.0)</f>
        <v>0</v>
      </c>
      <c r="AM212" s="1">
        <f>IFERROR(__xludf.DUMMYFUNCTION("""COMPUTED_VALUE"""),0.0)</f>
        <v>0</v>
      </c>
      <c r="AN212" s="1">
        <f>IFERROR(__xludf.DUMMYFUNCTION("""COMPUTED_VALUE"""),0.0)</f>
        <v>0</v>
      </c>
      <c r="AO212" s="1">
        <f>IFERROR(__xludf.DUMMYFUNCTION("""COMPUTED_VALUE"""),0.0)</f>
        <v>0</v>
      </c>
      <c r="AP212" s="1">
        <f>IFERROR(__xludf.DUMMYFUNCTION("""COMPUTED_VALUE"""),0.0)</f>
        <v>0</v>
      </c>
      <c r="AQ212" s="1">
        <f>IFERROR(__xludf.DUMMYFUNCTION("""COMPUTED_VALUE"""),0.0)</f>
        <v>0</v>
      </c>
      <c r="AT212" s="1" t="str">
        <f>IFERROR(__xludf.DUMMYFUNCTION("""COMPUTED_VALUE"""),"X")</f>
        <v>X</v>
      </c>
      <c r="AU212" s="1" t="str">
        <f>IFERROR(__xludf.DUMMYFUNCTION("""COMPUTED_VALUE"""),"X")</f>
        <v>X</v>
      </c>
      <c r="AV212" s="1" t="str">
        <f>IFERROR(__xludf.DUMMYFUNCTION("""COMPUTED_VALUE"""),"X")</f>
        <v>X</v>
      </c>
      <c r="AW212" s="1"/>
      <c r="AX212" s="1"/>
      <c r="AY212" s="1"/>
      <c r="AZ212" s="1"/>
      <c r="BA212" s="1"/>
      <c r="BB212" s="1"/>
      <c r="BC212" s="54"/>
      <c r="BD212" s="1">
        <f>IFERROR(__xludf.DUMMYFUNCTION("""COMPUTED_VALUE"""),3.125)</f>
        <v>3.125</v>
      </c>
      <c r="BE212" s="1">
        <f>IFERROR(__xludf.DUMMYFUNCTION("""COMPUTED_VALUE"""),5.748749999999999)</f>
        <v>5.74875</v>
      </c>
      <c r="BF212" s="1">
        <f>IFERROR(__xludf.DUMMYFUNCTION("""COMPUTED_VALUE"""),2.1799999999999997)</f>
        <v>2.18</v>
      </c>
      <c r="BG212" s="1">
        <f>IFERROR(__xludf.DUMMYFUNCTION("""COMPUTED_VALUE"""),0.0)</f>
        <v>0</v>
      </c>
      <c r="BH212" s="1">
        <f>IFERROR(__xludf.DUMMYFUNCTION("""COMPUTED_VALUE"""),0.0)</f>
        <v>0</v>
      </c>
      <c r="BI212" s="1">
        <f>IFERROR(__xludf.DUMMYFUNCTION("""COMPUTED_VALUE"""),0.0)</f>
        <v>0</v>
      </c>
      <c r="BJ212" s="1">
        <f>IFERROR(__xludf.DUMMYFUNCTION("""COMPUTED_VALUE"""),0.0)</f>
        <v>0</v>
      </c>
      <c r="BK212" s="1">
        <f>IFERROR(__xludf.DUMMYFUNCTION("""COMPUTED_VALUE"""),0.0)</f>
        <v>0</v>
      </c>
      <c r="BL212" s="1">
        <f>IFERROR(__xludf.DUMMYFUNCTION("""COMPUTED_VALUE"""),0.0)</f>
        <v>0</v>
      </c>
      <c r="BM212" s="1">
        <f>IFERROR(__xludf.DUMMYFUNCTION("""COMPUTED_VALUE"""),0.0)</f>
        <v>0</v>
      </c>
      <c r="BO212" s="52">
        <f t="shared" si="2"/>
        <v>0</v>
      </c>
      <c r="BP212" s="1">
        <f t="shared" si="214"/>
        <v>0</v>
      </c>
      <c r="BQ212" s="1">
        <f t="shared" si="4"/>
        <v>6</v>
      </c>
      <c r="BR212" s="54">
        <f t="shared" si="5"/>
        <v>6</v>
      </c>
      <c r="BS212" s="1">
        <f>IFS(N212="W", 'Round Bonuses'!$C$13, N212="X", 'Round Bonuses'!$C$12, M212="X", 'Round Bonuses'!$C$11, L212="X", 'Round Bonuses'!$C$10, K212="X", 'Round Bonuses'!$C$9, J212="X", 'Round Bonuses'!$C$8, I212="X", 'Round Bonuses'!$C$7, H212="X", 'Round Bonuses'!$C$6, G212="X", 'Round Bonuses'!$C$5, F212="X", 'Round Bonuses'!$C$4, E212="X", 'Round Bonuses'!$C$3, D212="X", 'Round Bonuses'!$C$3, TRUE, 0)</f>
        <v>0</v>
      </c>
      <c r="BT212" s="1">
        <f>IF(not(counta(D212:J212)), IFS(AI212="W", 'Round Bonuses'!$F$14, AI212="X", 'Round Bonuses'!$F$13, AH212="X", 'Round Bonuses'!$F$12, AG212="X", 'Round Bonuses'!$F$11, AF212="X", 'Round Bonuses'!$F$10, AE212="X", 'Round Bonuses'!$F$9, AD212="X", 'Round Bonuses'!$F$8, AC212="X", 'Round Bonuses'!$F$7, AB212="X", 'Round Bonuses'!$F$6, TRUE, 0), IF(AA212="X",'Round Bonuses'!$E$7, 0) +IF(AB212="X", 'Round Bonuses'!$E$6, 0)+if(AC212="X",'Round Bonuses'!$E$7, 0)+IF(AD212="X", 'Round Bonuses'!$E$8, 0)+IFS(AI212="W", 'Round Bonuses'!$G$14, AI212="X", 'Round Bonuses'!$G$13, AH212="X", 'Round Bonuses'!$G$12, AG212="X", 'Round Bonuses'!$G$11, AF212="X", 'Round Bonuses'!$G$10, AE212="X", 'Round Bonuses'!$G$9, TRUE, 0))</f>
        <v>0</v>
      </c>
      <c r="BU212" s="1">
        <f>IF(AND(not(counta(D212:I212)),not(counta(AB212:AD212))), IFS(BC212="W", 'Round Bonuses'!$J$14, BC212="X", 'Round Bonuses'!$J$13, BB212="X", 'Round Bonuses'!$J$12, BA212="X", 'Round Bonuses'!$J$11, AZ212="X", 'Round Bonuses'!$J$10, AY212="X", 'Round Bonuses'!$J$9, AX212="X", 'Round Bonuses'!$J$8, AW212="X", 'Round Bonuses'!$J$7, AV212="X", 'Round Bonuses'!$J$6, AU212="X", 'Round Bonuses'!$J$5, AT212="X", 'Round Bonuses'!$J$4, TRUE, 0), SWITCH(AS212, "P", 'Round Bonuses'!$I$4,"B", 'Round Bonuses'!$I$5, 0) +IF(AU212="X", 'Round Bonuses'!$I$5, 0)+IF(AV212="X", 'Round Bonuses'!$I$6, 0)+IF(AW212="X", 'Round Bonuses'!$I$7, 0)+IF(AX212="X", 'Round Bonuses'!$I$8, 0)+IFS(BC212="W", 'Round Bonuses'!$K$14, BC212="X", 'Round Bonuses'!$K$13, BB212="X", 'Round Bonuses'!$K$12, BA212="X", 'Round Bonuses'!$K$11, AZ212="X", 'Round Bonuses'!$K$10, AY212="X", 'Round Bonuses'!$K$9, TRUE, 0))</f>
        <v>0.7</v>
      </c>
      <c r="BV212" s="54">
        <f t="shared" si="6"/>
        <v>0.7</v>
      </c>
      <c r="BW212" s="1">
        <f t="shared" si="7"/>
        <v>11.05375</v>
      </c>
      <c r="BX212" s="57">
        <f t="shared" si="8"/>
        <v>2.542291667</v>
      </c>
      <c r="BZ212" s="58" t="str">
        <f t="shared" si="9"/>
        <v>The New Saints</v>
      </c>
      <c r="CA212" s="1" t="str">
        <f t="shared" si="10"/>
        <v>Wales</v>
      </c>
      <c r="CB212" s="1">
        <f t="shared" si="11"/>
        <v>2.542291667</v>
      </c>
      <c r="CC212" s="1">
        <f t="shared" si="12"/>
        <v>6</v>
      </c>
      <c r="CD212" s="1" t="s">
        <v>308</v>
      </c>
      <c r="CE212" s="1" t="s">
        <v>153</v>
      </c>
      <c r="CF212" s="49">
        <v>1.005</v>
      </c>
      <c r="CG212" s="1">
        <v>2.0</v>
      </c>
      <c r="CH212" s="1">
        <f t="shared" si="16"/>
        <v>210</v>
      </c>
      <c r="CI212" s="1" t="str">
        <f t="shared" si="13"/>
        <v>Fehérvár</v>
      </c>
      <c r="CJ212" s="49">
        <f t="shared" ref="CJ212:CK212" si="226">CF212</f>
        <v>1.005</v>
      </c>
      <c r="CK212" s="1">
        <f t="shared" si="226"/>
        <v>2</v>
      </c>
      <c r="CO212" s="1" t="str">
        <f t="shared" si="15"/>
        <v>Hungary</v>
      </c>
    </row>
    <row r="213">
      <c r="A213" s="1" t="str">
        <f>'Strength Coefficients'!AJ212</f>
        <v>Tobol</v>
      </c>
      <c r="B213" s="1">
        <f>'Strength Coefficients'!AK212</f>
        <v>0.75</v>
      </c>
      <c r="C213" s="1" t="str">
        <f>'Strength Coefficients'!AL212</f>
        <v>Kazakhstan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52">
        <f>IFERROR(__xludf.DUMMYFUNCTION("""COMPUTED_VALUE"""),0.0)</f>
        <v>0</v>
      </c>
      <c r="P213" s="1">
        <f>IFERROR(__xludf.DUMMYFUNCTION("""COMPUTED_VALUE"""),0.0)</f>
        <v>0</v>
      </c>
      <c r="Q213" s="1">
        <f>IFERROR(__xludf.DUMMYFUNCTION("""COMPUTED_VALUE"""),0.0)</f>
        <v>0</v>
      </c>
      <c r="R213" s="1">
        <f>IFERROR(__xludf.DUMMYFUNCTION("""COMPUTED_VALUE"""),0.0)</f>
        <v>0</v>
      </c>
      <c r="S213" s="1">
        <f>IFERROR(__xludf.DUMMYFUNCTION("""COMPUTED_VALUE"""),0.0)</f>
        <v>0</v>
      </c>
      <c r="T213" s="1">
        <f>IFERROR(__xludf.DUMMYFUNCTION("""COMPUTED_VALUE"""),0.0)</f>
        <v>0</v>
      </c>
      <c r="U213" s="1">
        <f>IFERROR(__xludf.DUMMYFUNCTION("""COMPUTED_VALUE"""),0.0)</f>
        <v>0</v>
      </c>
      <c r="V213" s="1">
        <f>IFERROR(__xludf.DUMMYFUNCTION("""COMPUTED_VALUE"""),0.0)</f>
        <v>0</v>
      </c>
      <c r="W213" s="1">
        <f>IFERROR(__xludf.DUMMYFUNCTION("""COMPUTED_VALUE"""),0.0)</f>
        <v>0</v>
      </c>
      <c r="X213" s="1">
        <f>IFERROR(__xludf.DUMMYFUNCTION("""COMPUTED_VALUE"""),0.0)</f>
        <v>0</v>
      </c>
      <c r="Y213" s="1">
        <f>IFERROR(__xludf.DUMMYFUNCTION("""COMPUTED_VALUE"""),0.0)</f>
        <v>0</v>
      </c>
      <c r="AA213" s="50"/>
      <c r="AB213" s="1"/>
      <c r="AC213" s="1"/>
      <c r="AD213" s="1"/>
      <c r="AE213" s="1"/>
      <c r="AF213" s="1"/>
      <c r="AG213" s="1"/>
      <c r="AH213" s="1"/>
      <c r="AI213" s="54"/>
      <c r="AJ213" s="1">
        <f>IFERROR(__xludf.DUMMYFUNCTION("""COMPUTED_VALUE"""),0.0)</f>
        <v>0</v>
      </c>
      <c r="AK213" s="1">
        <f>IFERROR(__xludf.DUMMYFUNCTION("""COMPUTED_VALUE"""),0.0)</f>
        <v>0</v>
      </c>
      <c r="AL213" s="1">
        <f>IFERROR(__xludf.DUMMYFUNCTION("""COMPUTED_VALUE"""),0.0)</f>
        <v>0</v>
      </c>
      <c r="AM213" s="1">
        <f>IFERROR(__xludf.DUMMYFUNCTION("""COMPUTED_VALUE"""),0.0)</f>
        <v>0</v>
      </c>
      <c r="AN213" s="1">
        <f>IFERROR(__xludf.DUMMYFUNCTION("""COMPUTED_VALUE"""),0.0)</f>
        <v>0</v>
      </c>
      <c r="AO213" s="1">
        <f>IFERROR(__xludf.DUMMYFUNCTION("""COMPUTED_VALUE"""),0.0)</f>
        <v>0</v>
      </c>
      <c r="AP213" s="1">
        <f>IFERROR(__xludf.DUMMYFUNCTION("""COMPUTED_VALUE"""),0.0)</f>
        <v>0</v>
      </c>
      <c r="AQ213" s="1">
        <f>IFERROR(__xludf.DUMMYFUNCTION("""COMPUTED_VALUE"""),0.0)</f>
        <v>0</v>
      </c>
      <c r="AT213" s="1"/>
      <c r="AU213" s="1" t="str">
        <f>IFERROR(__xludf.DUMMYFUNCTION("""COMPUTED_VALUE"""),"X")</f>
        <v>X</v>
      </c>
      <c r="AV213" s="1" t="str">
        <f>IFERROR(__xludf.DUMMYFUNCTION("""COMPUTED_VALUE"""),"X")</f>
        <v>X</v>
      </c>
      <c r="AW213" s="1"/>
      <c r="AX213" s="1"/>
      <c r="AY213" s="1"/>
      <c r="AZ213" s="1"/>
      <c r="BA213" s="1"/>
      <c r="BB213" s="1"/>
      <c r="BC213" s="54"/>
      <c r="BD213" s="1">
        <f>IFERROR(__xludf.DUMMYFUNCTION("""COMPUTED_VALUE"""),0.0)</f>
        <v>0</v>
      </c>
      <c r="BE213" s="1">
        <f>IFERROR(__xludf.DUMMYFUNCTION("""COMPUTED_VALUE"""),3.88875)</f>
        <v>3.88875</v>
      </c>
      <c r="BF213" s="1">
        <f>IFERROR(__xludf.DUMMYFUNCTION("""COMPUTED_VALUE"""),1.3849999999999998)</f>
        <v>1.385</v>
      </c>
      <c r="BG213" s="1">
        <f>IFERROR(__xludf.DUMMYFUNCTION("""COMPUTED_VALUE"""),0.0)</f>
        <v>0</v>
      </c>
      <c r="BH213" s="1">
        <f>IFERROR(__xludf.DUMMYFUNCTION("""COMPUTED_VALUE"""),0.0)</f>
        <v>0</v>
      </c>
      <c r="BI213" s="1">
        <f>IFERROR(__xludf.DUMMYFUNCTION("""COMPUTED_VALUE"""),0.0)</f>
        <v>0</v>
      </c>
      <c r="BJ213" s="1">
        <f>IFERROR(__xludf.DUMMYFUNCTION("""COMPUTED_VALUE"""),0.0)</f>
        <v>0</v>
      </c>
      <c r="BK213" s="1">
        <f>IFERROR(__xludf.DUMMYFUNCTION("""COMPUTED_VALUE"""),0.0)</f>
        <v>0</v>
      </c>
      <c r="BL213" s="1">
        <f>IFERROR(__xludf.DUMMYFUNCTION("""COMPUTED_VALUE"""),0.0)</f>
        <v>0</v>
      </c>
      <c r="BM213" s="1">
        <f>IFERROR(__xludf.DUMMYFUNCTION("""COMPUTED_VALUE"""),0.0)</f>
        <v>0</v>
      </c>
      <c r="BO213" s="52">
        <f t="shared" si="2"/>
        <v>0</v>
      </c>
      <c r="BP213" s="1">
        <f t="shared" si="214"/>
        <v>0</v>
      </c>
      <c r="BQ213" s="1">
        <f t="shared" si="4"/>
        <v>4</v>
      </c>
      <c r="BR213" s="54">
        <f t="shared" si="5"/>
        <v>4</v>
      </c>
      <c r="BS213" s="1">
        <f>IFS(N213="W", 'Round Bonuses'!$C$13, N213="X", 'Round Bonuses'!$C$12, M213="X", 'Round Bonuses'!$C$11, L213="X", 'Round Bonuses'!$C$10, K213="X", 'Round Bonuses'!$C$9, J213="X", 'Round Bonuses'!$C$8, I213="X", 'Round Bonuses'!$C$7, H213="X", 'Round Bonuses'!$C$6, G213="X", 'Round Bonuses'!$C$5, F213="X", 'Round Bonuses'!$C$4, E213="X", 'Round Bonuses'!$C$3, D213="X", 'Round Bonuses'!$C$3, TRUE, 0)</f>
        <v>0</v>
      </c>
      <c r="BT213" s="1">
        <f>IF(not(counta(D213:J213)), IFS(AI213="W", 'Round Bonuses'!$F$14, AI213="X", 'Round Bonuses'!$F$13, AH213="X", 'Round Bonuses'!$F$12, AG213="X", 'Round Bonuses'!$F$11, AF213="X", 'Round Bonuses'!$F$10, AE213="X", 'Round Bonuses'!$F$9, AD213="X", 'Round Bonuses'!$F$8, AC213="X", 'Round Bonuses'!$F$7, AB213="X", 'Round Bonuses'!$F$6, TRUE, 0), IF(AA213="X",'Round Bonuses'!$E$7, 0) +IF(AB213="X", 'Round Bonuses'!$E$6, 0)+if(AC213="X",'Round Bonuses'!$E$7, 0)+IF(AD213="X", 'Round Bonuses'!$E$8, 0)+IFS(AI213="W", 'Round Bonuses'!$G$14, AI213="X", 'Round Bonuses'!$G$13, AH213="X", 'Round Bonuses'!$G$12, AG213="X", 'Round Bonuses'!$G$11, AF213="X", 'Round Bonuses'!$G$10, AE213="X", 'Round Bonuses'!$G$9, TRUE, 0))</f>
        <v>0</v>
      </c>
      <c r="BU213" s="1">
        <f>IF(AND(not(counta(D213:I213)),not(counta(AB213:AD213))), IFS(BC213="W", 'Round Bonuses'!$J$14, BC213="X", 'Round Bonuses'!$J$13, BB213="X", 'Round Bonuses'!$J$12, BA213="X", 'Round Bonuses'!$J$11, AZ213="X", 'Round Bonuses'!$J$10, AY213="X", 'Round Bonuses'!$J$9, AX213="X", 'Round Bonuses'!$J$8, AW213="X", 'Round Bonuses'!$J$7, AV213="X", 'Round Bonuses'!$J$6, AU213="X", 'Round Bonuses'!$J$5, AT213="X", 'Round Bonuses'!$J$4, TRUE, 0), SWITCH(AS213, "P", 'Round Bonuses'!$I$4,"B", 'Round Bonuses'!$I$5, 0) +IF(AU213="X", 'Round Bonuses'!$I$5, 0)+IF(AV213="X", 'Round Bonuses'!$I$6, 0)+IF(AW213="X", 'Round Bonuses'!$I$7, 0)+IF(AX213="X", 'Round Bonuses'!$I$8, 0)+IFS(BC213="W", 'Round Bonuses'!$K$14, BC213="X", 'Round Bonuses'!$K$13, BB213="X", 'Round Bonuses'!$K$12, BA213="X", 'Round Bonuses'!$K$11, AZ213="X", 'Round Bonuses'!$K$10, AY213="X", 'Round Bonuses'!$K$9, TRUE, 0))</f>
        <v>0.7</v>
      </c>
      <c r="BV213" s="54">
        <f t="shared" si="6"/>
        <v>0.7</v>
      </c>
      <c r="BW213" s="1">
        <f t="shared" si="7"/>
        <v>5.27375</v>
      </c>
      <c r="BX213" s="57">
        <f t="shared" si="8"/>
        <v>2.0184375</v>
      </c>
      <c r="BZ213" s="58" t="str">
        <f t="shared" si="9"/>
        <v>Tobol</v>
      </c>
      <c r="CA213" s="1" t="str">
        <f t="shared" si="10"/>
        <v>Kazakhstan</v>
      </c>
      <c r="CB213" s="1">
        <f t="shared" si="11"/>
        <v>2.0184375</v>
      </c>
      <c r="CC213" s="1">
        <f t="shared" si="12"/>
        <v>4</v>
      </c>
      <c r="CD213" s="1" t="s">
        <v>216</v>
      </c>
      <c r="CE213" s="1" t="s">
        <v>67</v>
      </c>
      <c r="CF213" s="49">
        <v>0.9924999999999999</v>
      </c>
      <c r="CG213" s="1">
        <v>2.0</v>
      </c>
      <c r="CH213" s="1">
        <f t="shared" si="16"/>
        <v>211</v>
      </c>
      <c r="CI213" s="1" t="str">
        <f t="shared" si="13"/>
        <v>Sarajevo</v>
      </c>
      <c r="CJ213" s="49">
        <f t="shared" ref="CJ213:CK213" si="227">CF213</f>
        <v>0.9925</v>
      </c>
      <c r="CK213" s="1">
        <f t="shared" si="227"/>
        <v>2</v>
      </c>
      <c r="CO213" s="1" t="str">
        <f t="shared" si="15"/>
        <v>Bosnia and Herzegovina</v>
      </c>
    </row>
    <row r="214">
      <c r="A214" s="1" t="str">
        <f>'Strength Coefficients'!AJ213</f>
        <v>Torpedo-BelAZ Zhodino</v>
      </c>
      <c r="B214" s="1">
        <f>'Strength Coefficients'!AK213</f>
        <v>0.73</v>
      </c>
      <c r="C214" s="1" t="str">
        <f>'Strength Coefficients'!AL213</f>
        <v>Belarus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52">
        <f>IFERROR(__xludf.DUMMYFUNCTION("""COMPUTED_VALUE"""),0.0)</f>
        <v>0</v>
      </c>
      <c r="P214" s="1">
        <f>IFERROR(__xludf.DUMMYFUNCTION("""COMPUTED_VALUE"""),0.0)</f>
        <v>0</v>
      </c>
      <c r="Q214" s="1">
        <f>IFERROR(__xludf.DUMMYFUNCTION("""COMPUTED_VALUE"""),0.0)</f>
        <v>0</v>
      </c>
      <c r="R214" s="1">
        <f>IFERROR(__xludf.DUMMYFUNCTION("""COMPUTED_VALUE"""),0.0)</f>
        <v>0</v>
      </c>
      <c r="S214" s="1">
        <f>IFERROR(__xludf.DUMMYFUNCTION("""COMPUTED_VALUE"""),0.0)</f>
        <v>0</v>
      </c>
      <c r="T214" s="1">
        <f>IFERROR(__xludf.DUMMYFUNCTION("""COMPUTED_VALUE"""),0.0)</f>
        <v>0</v>
      </c>
      <c r="U214" s="1">
        <f>IFERROR(__xludf.DUMMYFUNCTION("""COMPUTED_VALUE"""),0.0)</f>
        <v>0</v>
      </c>
      <c r="V214" s="1">
        <f>IFERROR(__xludf.DUMMYFUNCTION("""COMPUTED_VALUE"""),0.0)</f>
        <v>0</v>
      </c>
      <c r="W214" s="1">
        <f>IFERROR(__xludf.DUMMYFUNCTION("""COMPUTED_VALUE"""),0.0)</f>
        <v>0</v>
      </c>
      <c r="X214" s="1">
        <f>IFERROR(__xludf.DUMMYFUNCTION("""COMPUTED_VALUE"""),0.0)</f>
        <v>0</v>
      </c>
      <c r="Y214" s="1">
        <f>IFERROR(__xludf.DUMMYFUNCTION("""COMPUTED_VALUE"""),0.0)</f>
        <v>0</v>
      </c>
      <c r="AA214" s="50"/>
      <c r="AB214" s="1"/>
      <c r="AC214" s="1"/>
      <c r="AD214" s="1"/>
      <c r="AE214" s="1"/>
      <c r="AF214" s="1"/>
      <c r="AG214" s="1"/>
      <c r="AH214" s="1"/>
      <c r="AI214" s="54"/>
      <c r="AJ214" s="1">
        <f>IFERROR(__xludf.DUMMYFUNCTION("""COMPUTED_VALUE"""),0.0)</f>
        <v>0</v>
      </c>
      <c r="AK214" s="1">
        <f>IFERROR(__xludf.DUMMYFUNCTION("""COMPUTED_VALUE"""),0.0)</f>
        <v>0</v>
      </c>
      <c r="AL214" s="1">
        <f>IFERROR(__xludf.DUMMYFUNCTION("""COMPUTED_VALUE"""),0.0)</f>
        <v>0</v>
      </c>
      <c r="AM214" s="1">
        <f>IFERROR(__xludf.DUMMYFUNCTION("""COMPUTED_VALUE"""),0.0)</f>
        <v>0</v>
      </c>
      <c r="AN214" s="1">
        <f>IFERROR(__xludf.DUMMYFUNCTION("""COMPUTED_VALUE"""),0.0)</f>
        <v>0</v>
      </c>
      <c r="AO214" s="1">
        <f>IFERROR(__xludf.DUMMYFUNCTION("""COMPUTED_VALUE"""),0.0)</f>
        <v>0</v>
      </c>
      <c r="AP214" s="1">
        <f>IFERROR(__xludf.DUMMYFUNCTION("""COMPUTED_VALUE"""),0.0)</f>
        <v>0</v>
      </c>
      <c r="AQ214" s="1">
        <f>IFERROR(__xludf.DUMMYFUNCTION("""COMPUTED_VALUE"""),0.0)</f>
        <v>0</v>
      </c>
      <c r="AT214" s="1"/>
      <c r="AU214" s="1" t="str">
        <f>IFERROR(__xludf.DUMMYFUNCTION("""COMPUTED_VALUE"""),"X")</f>
        <v>X</v>
      </c>
      <c r="AV214" s="1"/>
      <c r="AW214" s="1"/>
      <c r="AX214" s="1"/>
      <c r="AY214" s="1"/>
      <c r="AZ214" s="1"/>
      <c r="BA214" s="1"/>
      <c r="BB214" s="1"/>
      <c r="BC214" s="54"/>
      <c r="BD214" s="1">
        <f>IFERROR(__xludf.DUMMYFUNCTION("""COMPUTED_VALUE"""),0.0)</f>
        <v>0</v>
      </c>
      <c r="BE214" s="1">
        <f>IFERROR(__xludf.DUMMYFUNCTION("""COMPUTED_VALUE"""),0.7)</f>
        <v>0.7</v>
      </c>
      <c r="BF214" s="1">
        <f>IFERROR(__xludf.DUMMYFUNCTION("""COMPUTED_VALUE"""),0.0)</f>
        <v>0</v>
      </c>
      <c r="BG214" s="1">
        <f>IFERROR(__xludf.DUMMYFUNCTION("""COMPUTED_VALUE"""),0.0)</f>
        <v>0</v>
      </c>
      <c r="BH214" s="1">
        <f>IFERROR(__xludf.DUMMYFUNCTION("""COMPUTED_VALUE"""),0.0)</f>
        <v>0</v>
      </c>
      <c r="BI214" s="1">
        <f>IFERROR(__xludf.DUMMYFUNCTION("""COMPUTED_VALUE"""),0.0)</f>
        <v>0</v>
      </c>
      <c r="BJ214" s="1">
        <f>IFERROR(__xludf.DUMMYFUNCTION("""COMPUTED_VALUE"""),0.0)</f>
        <v>0</v>
      </c>
      <c r="BK214" s="1">
        <f>IFERROR(__xludf.DUMMYFUNCTION("""COMPUTED_VALUE"""),0.0)</f>
        <v>0</v>
      </c>
      <c r="BL214" s="1">
        <f>IFERROR(__xludf.DUMMYFUNCTION("""COMPUTED_VALUE"""),0.0)</f>
        <v>0</v>
      </c>
      <c r="BM214" s="1">
        <f>IFERROR(__xludf.DUMMYFUNCTION("""COMPUTED_VALUE"""),0.0)</f>
        <v>0</v>
      </c>
      <c r="BO214" s="52">
        <f t="shared" si="2"/>
        <v>0</v>
      </c>
      <c r="BP214" s="1">
        <f t="shared" si="214"/>
        <v>0</v>
      </c>
      <c r="BQ214" s="1">
        <f t="shared" si="4"/>
        <v>2</v>
      </c>
      <c r="BR214" s="54">
        <f t="shared" si="5"/>
        <v>2</v>
      </c>
      <c r="BS214" s="1">
        <f>IFS(N214="W", 'Round Bonuses'!$C$13, N214="X", 'Round Bonuses'!$C$12, M214="X", 'Round Bonuses'!$C$11, L214="X", 'Round Bonuses'!$C$10, K214="X", 'Round Bonuses'!$C$9, J214="X", 'Round Bonuses'!$C$8, I214="X", 'Round Bonuses'!$C$7, H214="X", 'Round Bonuses'!$C$6, G214="X", 'Round Bonuses'!$C$5, F214="X", 'Round Bonuses'!$C$4, E214="X", 'Round Bonuses'!$C$3, D214="X", 'Round Bonuses'!$C$3, TRUE, 0)</f>
        <v>0</v>
      </c>
      <c r="BT214" s="1">
        <f>IF(not(counta(D214:J214)), IFS(AI214="W", 'Round Bonuses'!$F$14, AI214="X", 'Round Bonuses'!$F$13, AH214="X", 'Round Bonuses'!$F$12, AG214="X", 'Round Bonuses'!$F$11, AF214="X", 'Round Bonuses'!$F$10, AE214="X", 'Round Bonuses'!$F$9, AD214="X", 'Round Bonuses'!$F$8, AC214="X", 'Round Bonuses'!$F$7, AB214="X", 'Round Bonuses'!$F$6, TRUE, 0), IF(AA214="X",'Round Bonuses'!$E$7, 0) +IF(AB214="X", 'Round Bonuses'!$E$6, 0)+if(AC214="X",'Round Bonuses'!$E$7, 0)+IF(AD214="X", 'Round Bonuses'!$E$8, 0)+IFS(AI214="W", 'Round Bonuses'!$G$14, AI214="X", 'Round Bonuses'!$G$13, AH214="X", 'Round Bonuses'!$G$12, AG214="X", 'Round Bonuses'!$G$11, AF214="X", 'Round Bonuses'!$G$10, AE214="X", 'Round Bonuses'!$G$9, TRUE, 0))</f>
        <v>0</v>
      </c>
      <c r="BU214" s="1">
        <f>IF(AND(not(counta(D214:I214)),not(counta(AB214:AD214))), IFS(BC214="W", 'Round Bonuses'!$J$14, BC214="X", 'Round Bonuses'!$J$13, BB214="X", 'Round Bonuses'!$J$12, BA214="X", 'Round Bonuses'!$J$11, AZ214="X", 'Round Bonuses'!$J$10, AY214="X", 'Round Bonuses'!$J$9, AX214="X", 'Round Bonuses'!$J$8, AW214="X", 'Round Bonuses'!$J$7, AV214="X", 'Round Bonuses'!$J$6, AU214="X", 'Round Bonuses'!$J$5, AT214="X", 'Round Bonuses'!$J$4, TRUE, 0), SWITCH(AS214, "P", 'Round Bonuses'!$I$4,"B", 'Round Bonuses'!$I$5, 0) +IF(AU214="X", 'Round Bonuses'!$I$5, 0)+IF(AV214="X", 'Round Bonuses'!$I$6, 0)+IF(AW214="X", 'Round Bonuses'!$I$7, 0)+IF(AX214="X", 'Round Bonuses'!$I$8, 0)+IFS(BC214="W", 'Round Bonuses'!$K$14, BC214="X", 'Round Bonuses'!$K$13, BB214="X", 'Round Bonuses'!$K$12, BA214="X", 'Round Bonuses'!$K$11, AZ214="X", 'Round Bonuses'!$K$10, AY214="X", 'Round Bonuses'!$K$9, TRUE, 0))</f>
        <v>0.4</v>
      </c>
      <c r="BV214" s="54">
        <f t="shared" si="6"/>
        <v>0.4</v>
      </c>
      <c r="BW214" s="1">
        <f t="shared" si="7"/>
        <v>0.7</v>
      </c>
      <c r="BX214" s="57">
        <f t="shared" si="8"/>
        <v>0.75</v>
      </c>
      <c r="BZ214" s="58" t="str">
        <f t="shared" si="9"/>
        <v>Torpedo-BelAZ Zhodino</v>
      </c>
      <c r="CA214" s="1" t="str">
        <f t="shared" si="10"/>
        <v>Belarus</v>
      </c>
      <c r="CB214" s="1">
        <f t="shared" si="11"/>
        <v>0.75</v>
      </c>
      <c r="CC214" s="1">
        <f t="shared" si="12"/>
        <v>2</v>
      </c>
      <c r="CD214" s="1" t="s">
        <v>125</v>
      </c>
      <c r="CE214" s="1" t="s">
        <v>40</v>
      </c>
      <c r="CF214" s="49">
        <v>0.9774999999999999</v>
      </c>
      <c r="CG214" s="1">
        <v>2.0</v>
      </c>
      <c r="CH214" s="1">
        <f t="shared" si="16"/>
        <v>212</v>
      </c>
      <c r="CI214" s="1" t="str">
        <f t="shared" si="13"/>
        <v>Keşla</v>
      </c>
      <c r="CJ214" s="49">
        <f t="shared" ref="CJ214:CK214" si="228">CF214</f>
        <v>0.9775</v>
      </c>
      <c r="CK214" s="1">
        <f t="shared" si="228"/>
        <v>2</v>
      </c>
      <c r="CO214" s="1" t="str">
        <f t="shared" si="15"/>
        <v>Azerbaijan</v>
      </c>
    </row>
    <row r="215">
      <c r="A215" s="1" t="str">
        <f>'Strength Coefficients'!AJ214</f>
        <v>Tottenham Hotspur</v>
      </c>
      <c r="B215" s="1">
        <f>'Strength Coefficients'!AK214</f>
        <v>0.92</v>
      </c>
      <c r="C215" s="1" t="str">
        <f>'Strength Coefficients'!AL214</f>
        <v>England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52">
        <f>IFERROR(__xludf.DUMMYFUNCTION("""COMPUTED_VALUE"""),0.0)</f>
        <v>0</v>
      </c>
      <c r="P215" s="1">
        <f>IFERROR(__xludf.DUMMYFUNCTION("""COMPUTED_VALUE"""),0.0)</f>
        <v>0</v>
      </c>
      <c r="Q215" s="1">
        <f>IFERROR(__xludf.DUMMYFUNCTION("""COMPUTED_VALUE"""),0.0)</f>
        <v>0</v>
      </c>
      <c r="R215" s="1">
        <f>IFERROR(__xludf.DUMMYFUNCTION("""COMPUTED_VALUE"""),0.0)</f>
        <v>0</v>
      </c>
      <c r="S215" s="1">
        <f>IFERROR(__xludf.DUMMYFUNCTION("""COMPUTED_VALUE"""),0.0)</f>
        <v>0</v>
      </c>
      <c r="T215" s="1">
        <f>IFERROR(__xludf.DUMMYFUNCTION("""COMPUTED_VALUE"""),0.0)</f>
        <v>0</v>
      </c>
      <c r="U215" s="1">
        <f>IFERROR(__xludf.DUMMYFUNCTION("""COMPUTED_VALUE"""),0.0)</f>
        <v>0</v>
      </c>
      <c r="V215" s="1">
        <f>IFERROR(__xludf.DUMMYFUNCTION("""COMPUTED_VALUE"""),0.0)</f>
        <v>0</v>
      </c>
      <c r="W215" s="1">
        <f>IFERROR(__xludf.DUMMYFUNCTION("""COMPUTED_VALUE"""),0.0)</f>
        <v>0</v>
      </c>
      <c r="X215" s="1">
        <f>IFERROR(__xludf.DUMMYFUNCTION("""COMPUTED_VALUE"""),0.0)</f>
        <v>0</v>
      </c>
      <c r="Y215" s="1">
        <f>IFERROR(__xludf.DUMMYFUNCTION("""COMPUTED_VALUE"""),0.0)</f>
        <v>0</v>
      </c>
      <c r="AA215" s="50"/>
      <c r="AB215" s="1"/>
      <c r="AC215" s="1"/>
      <c r="AD215" s="1"/>
      <c r="AE215" s="1"/>
      <c r="AF215" s="1"/>
      <c r="AG215" s="1"/>
      <c r="AH215" s="1"/>
      <c r="AI215" s="54"/>
      <c r="AJ215" s="1">
        <f>IFERROR(__xludf.DUMMYFUNCTION("""COMPUTED_VALUE"""),0.0)</f>
        <v>0</v>
      </c>
      <c r="AK215" s="1">
        <f>IFERROR(__xludf.DUMMYFUNCTION("""COMPUTED_VALUE"""),0.0)</f>
        <v>0</v>
      </c>
      <c r="AL215" s="1">
        <f>IFERROR(__xludf.DUMMYFUNCTION("""COMPUTED_VALUE"""),0.0)</f>
        <v>0</v>
      </c>
      <c r="AM215" s="1">
        <f>IFERROR(__xludf.DUMMYFUNCTION("""COMPUTED_VALUE"""),0.0)</f>
        <v>0</v>
      </c>
      <c r="AN215" s="1">
        <f>IFERROR(__xludf.DUMMYFUNCTION("""COMPUTED_VALUE"""),0.0)</f>
        <v>0</v>
      </c>
      <c r="AO215" s="1">
        <f>IFERROR(__xludf.DUMMYFUNCTION("""COMPUTED_VALUE"""),0.0)</f>
        <v>0</v>
      </c>
      <c r="AP215" s="1">
        <f>IFERROR(__xludf.DUMMYFUNCTION("""COMPUTED_VALUE"""),0.0)</f>
        <v>0</v>
      </c>
      <c r="AQ215" s="1">
        <f>IFERROR(__xludf.DUMMYFUNCTION("""COMPUTED_VALUE"""),0.0)</f>
        <v>0</v>
      </c>
      <c r="AT215" s="1"/>
      <c r="AU215" s="1"/>
      <c r="AV215" s="1"/>
      <c r="AW215" s="1" t="str">
        <f>IFERROR(__xludf.DUMMYFUNCTION("""COMPUTED_VALUE"""),"X")</f>
        <v>X</v>
      </c>
      <c r="AX215" s="1" t="str">
        <f>IFERROR(__xludf.DUMMYFUNCTION("""COMPUTED_VALUE"""),"X")</f>
        <v>X</v>
      </c>
      <c r="AY215" s="1"/>
      <c r="AZ215" s="1"/>
      <c r="BA215" s="1"/>
      <c r="BB215" s="1"/>
      <c r="BC215" s="54"/>
      <c r="BD215" s="1">
        <f>IFERROR(__xludf.DUMMYFUNCTION("""COMPUTED_VALUE"""),0.0)</f>
        <v>0</v>
      </c>
      <c r="BE215" s="1">
        <f>IFERROR(__xludf.DUMMYFUNCTION("""COMPUTED_VALUE"""),0.0)</f>
        <v>0</v>
      </c>
      <c r="BF215" s="1">
        <f>IFERROR(__xludf.DUMMYFUNCTION("""COMPUTED_VALUE"""),0.0)</f>
        <v>0</v>
      </c>
      <c r="BG215" s="1">
        <f>IFERROR(__xludf.DUMMYFUNCTION("""COMPUTED_VALUE"""),4.7124999999999995)</f>
        <v>4.7125</v>
      </c>
      <c r="BH215" s="1">
        <f>IFERROR(__xludf.DUMMYFUNCTION("""COMPUTED_VALUE"""),10.27375)</f>
        <v>10.27375</v>
      </c>
      <c r="BI215" s="1">
        <f>IFERROR(__xludf.DUMMYFUNCTION("""COMPUTED_VALUE"""),0.0)</f>
        <v>0</v>
      </c>
      <c r="BJ215" s="1">
        <f>IFERROR(__xludf.DUMMYFUNCTION("""COMPUTED_VALUE"""),0.0)</f>
        <v>0</v>
      </c>
      <c r="BK215" s="1">
        <f>IFERROR(__xludf.DUMMYFUNCTION("""COMPUTED_VALUE"""),0.0)</f>
        <v>0</v>
      </c>
      <c r="BL215" s="1">
        <f>IFERROR(__xludf.DUMMYFUNCTION("""COMPUTED_VALUE"""),0.0)</f>
        <v>0</v>
      </c>
      <c r="BM215" s="1">
        <f>IFERROR(__xludf.DUMMYFUNCTION("""COMPUTED_VALUE"""),0.0)</f>
        <v>0</v>
      </c>
      <c r="BO215" s="52">
        <f t="shared" si="2"/>
        <v>0</v>
      </c>
      <c r="BP215" s="1">
        <f t="shared" si="214"/>
        <v>0</v>
      </c>
      <c r="BQ215" s="1">
        <f t="shared" si="4"/>
        <v>8</v>
      </c>
      <c r="BR215" s="54">
        <f t="shared" si="5"/>
        <v>8</v>
      </c>
      <c r="BS215" s="1">
        <f>IFS(N215="W", 'Round Bonuses'!$C$13, N215="X", 'Round Bonuses'!$C$12, M215="X", 'Round Bonuses'!$C$11, L215="X", 'Round Bonuses'!$C$10, K215="X", 'Round Bonuses'!$C$9, J215="X", 'Round Bonuses'!$C$8, I215="X", 'Round Bonuses'!$C$7, H215="X", 'Round Bonuses'!$C$6, G215="X", 'Round Bonuses'!$C$5, F215="X", 'Round Bonuses'!$C$4, E215="X", 'Round Bonuses'!$C$3, D215="X", 'Round Bonuses'!$C$3, TRUE, 0)</f>
        <v>0</v>
      </c>
      <c r="BT215" s="1">
        <f>IF(not(counta(D215:J215)), IFS(AI215="W", 'Round Bonuses'!$F$14, AI215="X", 'Round Bonuses'!$F$13, AH215="X", 'Round Bonuses'!$F$12, AG215="X", 'Round Bonuses'!$F$11, AF215="X", 'Round Bonuses'!$F$10, AE215="X", 'Round Bonuses'!$F$9, AD215="X", 'Round Bonuses'!$F$8, AC215="X", 'Round Bonuses'!$F$7, AB215="X", 'Round Bonuses'!$F$6, TRUE, 0), IF(AA215="X",'Round Bonuses'!$E$7, 0) +IF(AB215="X", 'Round Bonuses'!$E$6, 0)+if(AC215="X",'Round Bonuses'!$E$7, 0)+IF(AD215="X", 'Round Bonuses'!$E$8, 0)+IFS(AI215="W", 'Round Bonuses'!$G$14, AI215="X", 'Round Bonuses'!$G$13, AH215="X", 'Round Bonuses'!$G$12, AG215="X", 'Round Bonuses'!$G$11, AF215="X", 'Round Bonuses'!$G$10, AE215="X", 'Round Bonuses'!$G$9, TRUE, 0))</f>
        <v>0</v>
      </c>
      <c r="BU215" s="1">
        <f>IF(AND(not(counta(D215:I215)),not(counta(AB215:AD215))), IFS(BC215="W", 'Round Bonuses'!$J$14, BC215="X", 'Round Bonuses'!$J$13, BB215="X", 'Round Bonuses'!$J$12, BA215="X", 'Round Bonuses'!$J$11, AZ215="X", 'Round Bonuses'!$J$10, AY215="X", 'Round Bonuses'!$J$9, AX215="X", 'Round Bonuses'!$J$8, AW215="X", 'Round Bonuses'!$J$7, AV215="X", 'Round Bonuses'!$J$6, AU215="X", 'Round Bonuses'!$J$5, AT215="X", 'Round Bonuses'!$J$4, TRUE, 0), SWITCH(AS215, "P", 'Round Bonuses'!$I$4,"B", 'Round Bonuses'!$I$5, 0) +IF(AU215="X", 'Round Bonuses'!$I$5, 0)+IF(AV215="X", 'Round Bonuses'!$I$6, 0)+IF(AW215="X", 'Round Bonuses'!$I$7, 0)+IF(AX215="X", 'Round Bonuses'!$I$8, 0)+IFS(BC215="W", 'Round Bonuses'!$K$14, BC215="X", 'Round Bonuses'!$K$13, BB215="X", 'Round Bonuses'!$K$12, BA215="X", 'Round Bonuses'!$K$11, AZ215="X", 'Round Bonuses'!$K$10, AY215="X", 'Round Bonuses'!$K$9, TRUE, 0))</f>
        <v>2.2</v>
      </c>
      <c r="BV215" s="54">
        <f t="shared" si="6"/>
        <v>2.2</v>
      </c>
      <c r="BW215" s="1">
        <f t="shared" si="7"/>
        <v>14.98625</v>
      </c>
      <c r="BX215" s="57">
        <f t="shared" si="8"/>
        <v>4.07328125</v>
      </c>
      <c r="BZ215" s="58" t="str">
        <f t="shared" si="9"/>
        <v>Tottenham Hotspur</v>
      </c>
      <c r="CA215" s="1" t="str">
        <f t="shared" si="10"/>
        <v>England</v>
      </c>
      <c r="CB215" s="1">
        <f t="shared" si="11"/>
        <v>4.07328125</v>
      </c>
      <c r="CC215" s="1">
        <f t="shared" si="12"/>
        <v>8</v>
      </c>
      <c r="CD215" s="1" t="s">
        <v>510</v>
      </c>
      <c r="CE215" s="1" t="s">
        <v>188</v>
      </c>
      <c r="CF215" s="49">
        <v>0.9749999999999999</v>
      </c>
      <c r="CG215" s="1">
        <v>2.0</v>
      </c>
      <c r="CH215" s="1">
        <f t="shared" si="16"/>
        <v>213</v>
      </c>
      <c r="CI215" s="1" t="str">
        <f t="shared" si="13"/>
        <v>Llapi</v>
      </c>
      <c r="CJ215" s="49">
        <f t="shared" ref="CJ215:CK215" si="229">CF215</f>
        <v>0.975</v>
      </c>
      <c r="CK215" s="1">
        <f t="shared" si="229"/>
        <v>2</v>
      </c>
      <c r="CO215" s="1" t="str">
        <f t="shared" si="15"/>
        <v>Kosovo</v>
      </c>
    </row>
    <row r="216">
      <c r="A216" s="1" t="str">
        <f>'Strength Coefficients'!AJ215</f>
        <v>Trabzonspor</v>
      </c>
      <c r="B216" s="1">
        <f>'Strength Coefficients'!AK215</f>
        <v>0.86</v>
      </c>
      <c r="C216" s="1" t="str">
        <f>'Strength Coefficients'!AL215</f>
        <v>Turkey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52">
        <f>IFERROR(__xludf.DUMMYFUNCTION("""COMPUTED_VALUE"""),0.0)</f>
        <v>0</v>
      </c>
      <c r="P216" s="1">
        <f>IFERROR(__xludf.DUMMYFUNCTION("""COMPUTED_VALUE"""),0.0)</f>
        <v>0</v>
      </c>
      <c r="Q216" s="1">
        <f>IFERROR(__xludf.DUMMYFUNCTION("""COMPUTED_VALUE"""),0.0)</f>
        <v>0</v>
      </c>
      <c r="R216" s="1">
        <f>IFERROR(__xludf.DUMMYFUNCTION("""COMPUTED_VALUE"""),0.0)</f>
        <v>0</v>
      </c>
      <c r="S216" s="1">
        <f>IFERROR(__xludf.DUMMYFUNCTION("""COMPUTED_VALUE"""),0.0)</f>
        <v>0</v>
      </c>
      <c r="T216" s="1">
        <f>IFERROR(__xludf.DUMMYFUNCTION("""COMPUTED_VALUE"""),0.0)</f>
        <v>0</v>
      </c>
      <c r="U216" s="1">
        <f>IFERROR(__xludf.DUMMYFUNCTION("""COMPUTED_VALUE"""),0.0)</f>
        <v>0</v>
      </c>
      <c r="V216" s="1">
        <f>IFERROR(__xludf.DUMMYFUNCTION("""COMPUTED_VALUE"""),0.0)</f>
        <v>0</v>
      </c>
      <c r="W216" s="1">
        <f>IFERROR(__xludf.DUMMYFUNCTION("""COMPUTED_VALUE"""),0.0)</f>
        <v>0</v>
      </c>
      <c r="X216" s="1">
        <f>IFERROR(__xludf.DUMMYFUNCTION("""COMPUTED_VALUE"""),0.0)</f>
        <v>0</v>
      </c>
      <c r="Y216" s="1">
        <f>IFERROR(__xludf.DUMMYFUNCTION("""COMPUTED_VALUE"""),0.0)</f>
        <v>0</v>
      </c>
      <c r="AA216" s="50"/>
      <c r="AB216" s="1"/>
      <c r="AC216" s="1"/>
      <c r="AD216" s="1"/>
      <c r="AE216" s="1"/>
      <c r="AF216" s="1"/>
      <c r="AG216" s="1"/>
      <c r="AH216" s="1"/>
      <c r="AI216" s="54"/>
      <c r="AJ216" s="1">
        <f>IFERROR(__xludf.DUMMYFUNCTION("""COMPUTED_VALUE"""),0.0)</f>
        <v>0</v>
      </c>
      <c r="AK216" s="1">
        <f>IFERROR(__xludf.DUMMYFUNCTION("""COMPUTED_VALUE"""),0.0)</f>
        <v>0</v>
      </c>
      <c r="AL216" s="1">
        <f>IFERROR(__xludf.DUMMYFUNCTION("""COMPUTED_VALUE"""),0.0)</f>
        <v>0</v>
      </c>
      <c r="AM216" s="1">
        <f>IFERROR(__xludf.DUMMYFUNCTION("""COMPUTED_VALUE"""),0.0)</f>
        <v>0</v>
      </c>
      <c r="AN216" s="1">
        <f>IFERROR(__xludf.DUMMYFUNCTION("""COMPUTED_VALUE"""),0.0)</f>
        <v>0</v>
      </c>
      <c r="AO216" s="1">
        <f>IFERROR(__xludf.DUMMYFUNCTION("""COMPUTED_VALUE"""),0.0)</f>
        <v>0</v>
      </c>
      <c r="AP216" s="1">
        <f>IFERROR(__xludf.DUMMYFUNCTION("""COMPUTED_VALUE"""),0.0)</f>
        <v>0</v>
      </c>
      <c r="AQ216" s="1">
        <f>IFERROR(__xludf.DUMMYFUNCTION("""COMPUTED_VALUE"""),0.0)</f>
        <v>0</v>
      </c>
      <c r="AT216" s="1"/>
      <c r="AU216" s="1"/>
      <c r="AV216" s="1" t="str">
        <f>IFERROR(__xludf.DUMMYFUNCTION("""COMPUTED_VALUE"""),"X")</f>
        <v>X</v>
      </c>
      <c r="AW216" s="1" t="str">
        <f>IFERROR(__xludf.DUMMYFUNCTION("""COMPUTED_VALUE"""),"X")</f>
        <v>X</v>
      </c>
      <c r="AX216" s="1"/>
      <c r="AY216" s="1"/>
      <c r="AZ216" s="1"/>
      <c r="BA216" s="1"/>
      <c r="BB216" s="1"/>
      <c r="BC216" s="54"/>
      <c r="BD216" s="1">
        <f>IFERROR(__xludf.DUMMYFUNCTION("""COMPUTED_VALUE"""),0.0)</f>
        <v>0</v>
      </c>
      <c r="BE216" s="1">
        <f>IFERROR(__xludf.DUMMYFUNCTION("""COMPUTED_VALUE"""),0.0)</f>
        <v>0</v>
      </c>
      <c r="BF216" s="1">
        <f>IFERROR(__xludf.DUMMYFUNCTION("""COMPUTED_VALUE"""),3.08)</f>
        <v>3.08</v>
      </c>
      <c r="BG216" s="1">
        <f>IFERROR(__xludf.DUMMYFUNCTION("""COMPUTED_VALUE"""),1.2999999999999998)</f>
        <v>1.3</v>
      </c>
      <c r="BH216" s="1">
        <f>IFERROR(__xludf.DUMMYFUNCTION("""COMPUTED_VALUE"""),0.0)</f>
        <v>0</v>
      </c>
      <c r="BI216" s="1">
        <f>IFERROR(__xludf.DUMMYFUNCTION("""COMPUTED_VALUE"""),0.0)</f>
        <v>0</v>
      </c>
      <c r="BJ216" s="1">
        <f>IFERROR(__xludf.DUMMYFUNCTION("""COMPUTED_VALUE"""),0.0)</f>
        <v>0</v>
      </c>
      <c r="BK216" s="1">
        <f>IFERROR(__xludf.DUMMYFUNCTION("""COMPUTED_VALUE"""),0.0)</f>
        <v>0</v>
      </c>
      <c r="BL216" s="1">
        <f>IFERROR(__xludf.DUMMYFUNCTION("""COMPUTED_VALUE"""),0.0)</f>
        <v>0</v>
      </c>
      <c r="BM216" s="1">
        <f>IFERROR(__xludf.DUMMYFUNCTION("""COMPUTED_VALUE"""),0.0)</f>
        <v>0</v>
      </c>
      <c r="BO216" s="52">
        <f t="shared" si="2"/>
        <v>0</v>
      </c>
      <c r="BP216" s="1">
        <f t="shared" si="214"/>
        <v>0</v>
      </c>
      <c r="BQ216" s="1">
        <f t="shared" si="4"/>
        <v>4</v>
      </c>
      <c r="BR216" s="54">
        <f t="shared" si="5"/>
        <v>4</v>
      </c>
      <c r="BS216" s="1">
        <f>IFS(N216="W", 'Round Bonuses'!$C$13, N216="X", 'Round Bonuses'!$C$12, M216="X", 'Round Bonuses'!$C$11, L216="X", 'Round Bonuses'!$C$10, K216="X", 'Round Bonuses'!$C$9, J216="X", 'Round Bonuses'!$C$8, I216="X", 'Round Bonuses'!$C$7, H216="X", 'Round Bonuses'!$C$6, G216="X", 'Round Bonuses'!$C$5, F216="X", 'Round Bonuses'!$C$4, E216="X", 'Round Bonuses'!$C$3, D216="X", 'Round Bonuses'!$C$3, TRUE, 0)</f>
        <v>0</v>
      </c>
      <c r="BT216" s="1">
        <f>IF(not(counta(D216:J216)), IFS(AI216="W", 'Round Bonuses'!$F$14, AI216="X", 'Round Bonuses'!$F$13, AH216="X", 'Round Bonuses'!$F$12, AG216="X", 'Round Bonuses'!$F$11, AF216="X", 'Round Bonuses'!$F$10, AE216="X", 'Round Bonuses'!$F$9, AD216="X", 'Round Bonuses'!$F$8, AC216="X", 'Round Bonuses'!$F$7, AB216="X", 'Round Bonuses'!$F$6, TRUE, 0), IF(AA216="X",'Round Bonuses'!$E$7, 0) +IF(AB216="X", 'Round Bonuses'!$E$6, 0)+if(AC216="X",'Round Bonuses'!$E$7, 0)+IF(AD216="X", 'Round Bonuses'!$E$8, 0)+IFS(AI216="W", 'Round Bonuses'!$G$14, AI216="X", 'Round Bonuses'!$G$13, AH216="X", 'Round Bonuses'!$G$12, AG216="X", 'Round Bonuses'!$G$11, AF216="X", 'Round Bonuses'!$G$10, AE216="X", 'Round Bonuses'!$G$9, TRUE, 0))</f>
        <v>0</v>
      </c>
      <c r="BU216" s="1">
        <f>IF(AND(not(counta(D216:I216)),not(counta(AB216:AD216))), IFS(BC216="W", 'Round Bonuses'!$J$14, BC216="X", 'Round Bonuses'!$J$13, BB216="X", 'Round Bonuses'!$J$12, BA216="X", 'Round Bonuses'!$J$11, AZ216="X", 'Round Bonuses'!$J$10, AY216="X", 'Round Bonuses'!$J$9, AX216="X", 'Round Bonuses'!$J$8, AW216="X", 'Round Bonuses'!$J$7, AV216="X", 'Round Bonuses'!$J$6, AU216="X", 'Round Bonuses'!$J$5, AT216="X", 'Round Bonuses'!$J$4, TRUE, 0), SWITCH(AS216, "P", 'Round Bonuses'!$I$4,"B", 'Round Bonuses'!$I$5, 0) +IF(AU216="X", 'Round Bonuses'!$I$5, 0)+IF(AV216="X", 'Round Bonuses'!$I$6, 0)+IF(AW216="X", 'Round Bonuses'!$I$7, 0)+IF(AX216="X", 'Round Bonuses'!$I$8, 0)+IFS(BC216="W", 'Round Bonuses'!$K$14, BC216="X", 'Round Bonuses'!$K$13, BB216="X", 'Round Bonuses'!$K$12, BA216="X", 'Round Bonuses'!$K$11, AZ216="X", 'Round Bonuses'!$K$10, AY216="X", 'Round Bonuses'!$K$9, TRUE, 0))</f>
        <v>1.2</v>
      </c>
      <c r="BV216" s="54">
        <f t="shared" si="6"/>
        <v>1.2</v>
      </c>
      <c r="BW216" s="1">
        <f t="shared" si="7"/>
        <v>4.38</v>
      </c>
      <c r="BX216" s="57">
        <f t="shared" si="8"/>
        <v>2.295</v>
      </c>
      <c r="BZ216" s="58" t="str">
        <f t="shared" si="9"/>
        <v>Trabzonspor</v>
      </c>
      <c r="CA216" s="1" t="str">
        <f t="shared" si="10"/>
        <v>Turkey</v>
      </c>
      <c r="CB216" s="1">
        <f t="shared" si="11"/>
        <v>2.295</v>
      </c>
      <c r="CC216" s="1">
        <f t="shared" si="12"/>
        <v>4</v>
      </c>
      <c r="CD216" s="1" t="s">
        <v>234</v>
      </c>
      <c r="CE216" s="1" t="s">
        <v>219</v>
      </c>
      <c r="CF216" s="49">
        <v>0.9450000000000001</v>
      </c>
      <c r="CG216" s="1">
        <v>4.0</v>
      </c>
      <c r="CH216" s="1">
        <f t="shared" si="16"/>
        <v>214</v>
      </c>
      <c r="CI216" s="1" t="str">
        <f t="shared" si="13"/>
        <v>Budućnost Podgorica</v>
      </c>
      <c r="CJ216" s="49">
        <f t="shared" ref="CJ216:CK216" si="230">CF216</f>
        <v>0.945</v>
      </c>
      <c r="CK216" s="1">
        <f t="shared" si="230"/>
        <v>4</v>
      </c>
      <c r="CO216" s="1" t="str">
        <f t="shared" si="15"/>
        <v>Montenegro</v>
      </c>
    </row>
    <row r="217">
      <c r="A217" s="1" t="str">
        <f>'Strength Coefficients'!AJ216</f>
        <v>Tre Penne</v>
      </c>
      <c r="B217" s="1">
        <f>'Strength Coefficients'!AK216</f>
        <v>0.43</v>
      </c>
      <c r="C217" s="1" t="str">
        <f>'Strength Coefficients'!AL216</f>
        <v>San Marino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52">
        <f>IFERROR(__xludf.DUMMYFUNCTION("""COMPUTED_VALUE"""),0.0)</f>
        <v>0</v>
      </c>
      <c r="P217" s="1">
        <f>IFERROR(__xludf.DUMMYFUNCTION("""COMPUTED_VALUE"""),0.0)</f>
        <v>0</v>
      </c>
      <c r="Q217" s="1">
        <f>IFERROR(__xludf.DUMMYFUNCTION("""COMPUTED_VALUE"""),0.0)</f>
        <v>0</v>
      </c>
      <c r="R217" s="1">
        <f>IFERROR(__xludf.DUMMYFUNCTION("""COMPUTED_VALUE"""),0.0)</f>
        <v>0</v>
      </c>
      <c r="S217" s="1">
        <f>IFERROR(__xludf.DUMMYFUNCTION("""COMPUTED_VALUE"""),0.0)</f>
        <v>0</v>
      </c>
      <c r="T217" s="1">
        <f>IFERROR(__xludf.DUMMYFUNCTION("""COMPUTED_VALUE"""),0.0)</f>
        <v>0</v>
      </c>
      <c r="U217" s="1">
        <f>IFERROR(__xludf.DUMMYFUNCTION("""COMPUTED_VALUE"""),0.0)</f>
        <v>0</v>
      </c>
      <c r="V217" s="1">
        <f>IFERROR(__xludf.DUMMYFUNCTION("""COMPUTED_VALUE"""),0.0)</f>
        <v>0</v>
      </c>
      <c r="W217" s="1">
        <f>IFERROR(__xludf.DUMMYFUNCTION("""COMPUTED_VALUE"""),0.0)</f>
        <v>0</v>
      </c>
      <c r="X217" s="1">
        <f>IFERROR(__xludf.DUMMYFUNCTION("""COMPUTED_VALUE"""),0.0)</f>
        <v>0</v>
      </c>
      <c r="Y217" s="1">
        <f>IFERROR(__xludf.DUMMYFUNCTION("""COMPUTED_VALUE"""),0.0)</f>
        <v>0</v>
      </c>
      <c r="AA217" s="50"/>
      <c r="AB217" s="1"/>
      <c r="AC217" s="1"/>
      <c r="AD217" s="1"/>
      <c r="AE217" s="1"/>
      <c r="AF217" s="1"/>
      <c r="AG217" s="1"/>
      <c r="AH217" s="1"/>
      <c r="AI217" s="54"/>
      <c r="AJ217" s="1">
        <f>IFERROR(__xludf.DUMMYFUNCTION("""COMPUTED_VALUE"""),0.0)</f>
        <v>0</v>
      </c>
      <c r="AK217" s="1">
        <f>IFERROR(__xludf.DUMMYFUNCTION("""COMPUTED_VALUE"""),0.0)</f>
        <v>0</v>
      </c>
      <c r="AL217" s="1">
        <f>IFERROR(__xludf.DUMMYFUNCTION("""COMPUTED_VALUE"""),0.0)</f>
        <v>0</v>
      </c>
      <c r="AM217" s="1">
        <f>IFERROR(__xludf.DUMMYFUNCTION("""COMPUTED_VALUE"""),0.0)</f>
        <v>0</v>
      </c>
      <c r="AN217" s="1">
        <f>IFERROR(__xludf.DUMMYFUNCTION("""COMPUTED_VALUE"""),0.0)</f>
        <v>0</v>
      </c>
      <c r="AO217" s="1">
        <f>IFERROR(__xludf.DUMMYFUNCTION("""COMPUTED_VALUE"""),0.0)</f>
        <v>0</v>
      </c>
      <c r="AP217" s="1">
        <f>IFERROR(__xludf.DUMMYFUNCTION("""COMPUTED_VALUE"""),0.0)</f>
        <v>0</v>
      </c>
      <c r="AQ217" s="1">
        <f>IFERROR(__xludf.DUMMYFUNCTION("""COMPUTED_VALUE"""),0.0)</f>
        <v>0</v>
      </c>
      <c r="AT217" s="1" t="str">
        <f>IFERROR(__xludf.DUMMYFUNCTION("""COMPUTED_VALUE"""),"X")</f>
        <v>X</v>
      </c>
      <c r="AU217" s="1"/>
      <c r="AV217" s="1"/>
      <c r="AW217" s="1"/>
      <c r="AX217" s="1"/>
      <c r="AY217" s="1"/>
      <c r="AZ217" s="1"/>
      <c r="BA217" s="1"/>
      <c r="BB217" s="1"/>
      <c r="BC217" s="54"/>
      <c r="BD217" s="1">
        <f>IFERROR(__xludf.DUMMYFUNCTION("""COMPUTED_VALUE"""),0.2250000000000001)</f>
        <v>0.225</v>
      </c>
      <c r="BE217" s="1">
        <f>IFERROR(__xludf.DUMMYFUNCTION("""COMPUTED_VALUE"""),0.0)</f>
        <v>0</v>
      </c>
      <c r="BF217" s="1">
        <f>IFERROR(__xludf.DUMMYFUNCTION("""COMPUTED_VALUE"""),0.0)</f>
        <v>0</v>
      </c>
      <c r="BG217" s="1">
        <f>IFERROR(__xludf.DUMMYFUNCTION("""COMPUTED_VALUE"""),0.0)</f>
        <v>0</v>
      </c>
      <c r="BH217" s="1">
        <f>IFERROR(__xludf.DUMMYFUNCTION("""COMPUTED_VALUE"""),0.0)</f>
        <v>0</v>
      </c>
      <c r="BI217" s="1">
        <f>IFERROR(__xludf.DUMMYFUNCTION("""COMPUTED_VALUE"""),0.0)</f>
        <v>0</v>
      </c>
      <c r="BJ217" s="1">
        <f>IFERROR(__xludf.DUMMYFUNCTION("""COMPUTED_VALUE"""),0.0)</f>
        <v>0</v>
      </c>
      <c r="BK217" s="1">
        <f>IFERROR(__xludf.DUMMYFUNCTION("""COMPUTED_VALUE"""),0.0)</f>
        <v>0</v>
      </c>
      <c r="BL217" s="1">
        <f>IFERROR(__xludf.DUMMYFUNCTION("""COMPUTED_VALUE"""),0.0)</f>
        <v>0</v>
      </c>
      <c r="BM217" s="1">
        <f>IFERROR(__xludf.DUMMYFUNCTION("""COMPUTED_VALUE"""),0.0)</f>
        <v>0</v>
      </c>
      <c r="BO217" s="52">
        <f t="shared" si="2"/>
        <v>0</v>
      </c>
      <c r="BP217" s="1">
        <f t="shared" si="214"/>
        <v>0</v>
      </c>
      <c r="BQ217" s="1">
        <f t="shared" si="4"/>
        <v>2</v>
      </c>
      <c r="BR217" s="54">
        <f t="shared" si="5"/>
        <v>2</v>
      </c>
      <c r="BS217" s="1">
        <f>IFS(N217="W", 'Round Bonuses'!$C$13, N217="X", 'Round Bonuses'!$C$12, M217="X", 'Round Bonuses'!$C$11, L217="X", 'Round Bonuses'!$C$10, K217="X", 'Round Bonuses'!$C$9, J217="X", 'Round Bonuses'!$C$8, I217="X", 'Round Bonuses'!$C$7, H217="X", 'Round Bonuses'!$C$6, G217="X", 'Round Bonuses'!$C$5, F217="X", 'Round Bonuses'!$C$4, E217="X", 'Round Bonuses'!$C$3, D217="X", 'Round Bonuses'!$C$3, TRUE, 0)</f>
        <v>0</v>
      </c>
      <c r="BT217" s="1">
        <f>IF(not(counta(D217:J217)), IFS(AI217="W", 'Round Bonuses'!$F$14, AI217="X", 'Round Bonuses'!$F$13, AH217="X", 'Round Bonuses'!$F$12, AG217="X", 'Round Bonuses'!$F$11, AF217="X", 'Round Bonuses'!$F$10, AE217="X", 'Round Bonuses'!$F$9, AD217="X", 'Round Bonuses'!$F$8, AC217="X", 'Round Bonuses'!$F$7, AB217="X", 'Round Bonuses'!$F$6, TRUE, 0), IF(AA217="X",'Round Bonuses'!$E$7, 0) +IF(AB217="X", 'Round Bonuses'!$E$6, 0)+if(AC217="X",'Round Bonuses'!$E$7, 0)+IF(AD217="X", 'Round Bonuses'!$E$8, 0)+IFS(AI217="W", 'Round Bonuses'!$G$14, AI217="X", 'Round Bonuses'!$G$13, AH217="X", 'Round Bonuses'!$G$12, AG217="X", 'Round Bonuses'!$G$11, AF217="X", 'Round Bonuses'!$G$10, AE217="X", 'Round Bonuses'!$G$9, TRUE, 0))</f>
        <v>0</v>
      </c>
      <c r="BU217" s="1">
        <f>IF(AND(not(counta(D217:I217)),not(counta(AB217:AD217))), IFS(BC217="W", 'Round Bonuses'!$J$14, BC217="X", 'Round Bonuses'!$J$13, BB217="X", 'Round Bonuses'!$J$12, BA217="X", 'Round Bonuses'!$J$11, AZ217="X", 'Round Bonuses'!$J$10, AY217="X", 'Round Bonuses'!$J$9, AX217="X", 'Round Bonuses'!$J$8, AW217="X", 'Round Bonuses'!$J$7, AV217="X", 'Round Bonuses'!$J$6, AU217="X", 'Round Bonuses'!$J$5, AT217="X", 'Round Bonuses'!$J$4, TRUE, 0), SWITCH(AS217, "P", 'Round Bonuses'!$I$4,"B", 'Round Bonuses'!$I$5, 0) +IF(AU217="X", 'Round Bonuses'!$I$5, 0)+IF(AV217="X", 'Round Bonuses'!$I$6, 0)+IF(AW217="X", 'Round Bonuses'!$I$7, 0)+IF(AX217="X", 'Round Bonuses'!$I$8, 0)+IFS(BC217="W", 'Round Bonuses'!$K$14, BC217="X", 'Round Bonuses'!$K$13, BB217="X", 'Round Bonuses'!$K$12, BA217="X", 'Round Bonuses'!$K$11, AZ217="X", 'Round Bonuses'!$K$10, AY217="X", 'Round Bonuses'!$K$9, TRUE, 0))</f>
        <v>0.2</v>
      </c>
      <c r="BV217" s="54">
        <f t="shared" si="6"/>
        <v>0.2</v>
      </c>
      <c r="BW217" s="1">
        <f t="shared" si="7"/>
        <v>0.225</v>
      </c>
      <c r="BX217" s="57">
        <f t="shared" si="8"/>
        <v>0.3125</v>
      </c>
      <c r="BZ217" s="58" t="str">
        <f t="shared" si="9"/>
        <v>Tre Penne</v>
      </c>
      <c r="CA217" s="1" t="str">
        <f t="shared" si="10"/>
        <v>San Marino</v>
      </c>
      <c r="CB217" s="1">
        <f t="shared" si="11"/>
        <v>0.3125</v>
      </c>
      <c r="CC217" s="1">
        <f t="shared" si="12"/>
        <v>2</v>
      </c>
      <c r="CD217" s="1" t="s">
        <v>552</v>
      </c>
      <c r="CE217" s="1" t="s">
        <v>231</v>
      </c>
      <c r="CF217" s="49">
        <v>0.9275</v>
      </c>
      <c r="CG217" s="1">
        <v>2.0</v>
      </c>
      <c r="CH217" s="1">
        <f t="shared" si="16"/>
        <v>215</v>
      </c>
      <c r="CI217" s="1" t="str">
        <f t="shared" si="13"/>
        <v>Struga</v>
      </c>
      <c r="CJ217" s="49">
        <f t="shared" ref="CJ217:CK217" si="231">CF217</f>
        <v>0.9275</v>
      </c>
      <c r="CK217" s="1">
        <f t="shared" si="231"/>
        <v>2</v>
      </c>
      <c r="CO217" s="1" t="str">
        <f t="shared" si="15"/>
        <v>North Macedonia</v>
      </c>
    </row>
    <row r="218">
      <c r="A218" s="1" t="str">
        <f>'Strength Coefficients'!AJ217</f>
        <v>Újpest</v>
      </c>
      <c r="B218" s="1">
        <f>'Strength Coefficients'!AK217</f>
        <v>0.65</v>
      </c>
      <c r="C218" s="1" t="str">
        <f>'Strength Coefficients'!AL217</f>
        <v>Hungary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52">
        <f>IFERROR(__xludf.DUMMYFUNCTION("""COMPUTED_VALUE"""),0.0)</f>
        <v>0</v>
      </c>
      <c r="P218" s="1">
        <f>IFERROR(__xludf.DUMMYFUNCTION("""COMPUTED_VALUE"""),0.0)</f>
        <v>0</v>
      </c>
      <c r="Q218" s="1">
        <f>IFERROR(__xludf.DUMMYFUNCTION("""COMPUTED_VALUE"""),0.0)</f>
        <v>0</v>
      </c>
      <c r="R218" s="1">
        <f>IFERROR(__xludf.DUMMYFUNCTION("""COMPUTED_VALUE"""),0.0)</f>
        <v>0</v>
      </c>
      <c r="S218" s="1">
        <f>IFERROR(__xludf.DUMMYFUNCTION("""COMPUTED_VALUE"""),0.0)</f>
        <v>0</v>
      </c>
      <c r="T218" s="1">
        <f>IFERROR(__xludf.DUMMYFUNCTION("""COMPUTED_VALUE"""),0.0)</f>
        <v>0</v>
      </c>
      <c r="U218" s="1">
        <f>IFERROR(__xludf.DUMMYFUNCTION("""COMPUTED_VALUE"""),0.0)</f>
        <v>0</v>
      </c>
      <c r="V218" s="1">
        <f>IFERROR(__xludf.DUMMYFUNCTION("""COMPUTED_VALUE"""),0.0)</f>
        <v>0</v>
      </c>
      <c r="W218" s="1">
        <f>IFERROR(__xludf.DUMMYFUNCTION("""COMPUTED_VALUE"""),0.0)</f>
        <v>0</v>
      </c>
      <c r="X218" s="1">
        <f>IFERROR(__xludf.DUMMYFUNCTION("""COMPUTED_VALUE"""),0.0)</f>
        <v>0</v>
      </c>
      <c r="Y218" s="1">
        <f>IFERROR(__xludf.DUMMYFUNCTION("""COMPUTED_VALUE"""),0.0)</f>
        <v>0</v>
      </c>
      <c r="AA218" s="50"/>
      <c r="AB218" s="1"/>
      <c r="AC218" s="1"/>
      <c r="AD218" s="1"/>
      <c r="AE218" s="1"/>
      <c r="AF218" s="1"/>
      <c r="AG218" s="1"/>
      <c r="AH218" s="1"/>
      <c r="AI218" s="54"/>
      <c r="AJ218" s="1">
        <f>IFERROR(__xludf.DUMMYFUNCTION("""COMPUTED_VALUE"""),0.0)</f>
        <v>0</v>
      </c>
      <c r="AK218" s="1">
        <f>IFERROR(__xludf.DUMMYFUNCTION("""COMPUTED_VALUE"""),0.0)</f>
        <v>0</v>
      </c>
      <c r="AL218" s="1">
        <f>IFERROR(__xludf.DUMMYFUNCTION("""COMPUTED_VALUE"""),0.0)</f>
        <v>0</v>
      </c>
      <c r="AM218" s="1">
        <f>IFERROR(__xludf.DUMMYFUNCTION("""COMPUTED_VALUE"""),0.0)</f>
        <v>0</v>
      </c>
      <c r="AN218" s="1">
        <f>IFERROR(__xludf.DUMMYFUNCTION("""COMPUTED_VALUE"""),0.0)</f>
        <v>0</v>
      </c>
      <c r="AO218" s="1">
        <f>IFERROR(__xludf.DUMMYFUNCTION("""COMPUTED_VALUE"""),0.0)</f>
        <v>0</v>
      </c>
      <c r="AP218" s="1">
        <f>IFERROR(__xludf.DUMMYFUNCTION("""COMPUTED_VALUE"""),0.0)</f>
        <v>0</v>
      </c>
      <c r="AQ218" s="1">
        <f>IFERROR(__xludf.DUMMYFUNCTION("""COMPUTED_VALUE"""),0.0)</f>
        <v>0</v>
      </c>
      <c r="AT218" s="1"/>
      <c r="AU218" s="1" t="str">
        <f>IFERROR(__xludf.DUMMYFUNCTION("""COMPUTED_VALUE"""),"X")</f>
        <v>X</v>
      </c>
      <c r="AV218" s="1" t="str">
        <f>IFERROR(__xludf.DUMMYFUNCTION("""COMPUTED_VALUE"""),"X")</f>
        <v>X</v>
      </c>
      <c r="AW218" s="1"/>
      <c r="AX218" s="1"/>
      <c r="AY218" s="1"/>
      <c r="AZ218" s="1"/>
      <c r="BA218" s="1"/>
      <c r="BB218" s="1"/>
      <c r="BC218" s="54"/>
      <c r="BD218" s="1">
        <f>IFERROR(__xludf.DUMMYFUNCTION("""COMPUTED_VALUE"""),0.0)</f>
        <v>0</v>
      </c>
      <c r="BE218" s="1">
        <f>IFERROR(__xludf.DUMMYFUNCTION("""COMPUTED_VALUE"""),5.77875)</f>
        <v>5.77875</v>
      </c>
      <c r="BF218" s="1">
        <f>IFERROR(__xludf.DUMMYFUNCTION("""COMPUTED_VALUE"""),1.015)</f>
        <v>1.015</v>
      </c>
      <c r="BG218" s="1">
        <f>IFERROR(__xludf.DUMMYFUNCTION("""COMPUTED_VALUE"""),0.0)</f>
        <v>0</v>
      </c>
      <c r="BH218" s="1">
        <f>IFERROR(__xludf.DUMMYFUNCTION("""COMPUTED_VALUE"""),0.0)</f>
        <v>0</v>
      </c>
      <c r="BI218" s="1">
        <f>IFERROR(__xludf.DUMMYFUNCTION("""COMPUTED_VALUE"""),0.0)</f>
        <v>0</v>
      </c>
      <c r="BJ218" s="1">
        <f>IFERROR(__xludf.DUMMYFUNCTION("""COMPUTED_VALUE"""),0.0)</f>
        <v>0</v>
      </c>
      <c r="BK218" s="1">
        <f>IFERROR(__xludf.DUMMYFUNCTION("""COMPUTED_VALUE"""),0.0)</f>
        <v>0</v>
      </c>
      <c r="BL218" s="1">
        <f>IFERROR(__xludf.DUMMYFUNCTION("""COMPUTED_VALUE"""),0.0)</f>
        <v>0</v>
      </c>
      <c r="BM218" s="1">
        <f>IFERROR(__xludf.DUMMYFUNCTION("""COMPUTED_VALUE"""),0.0)</f>
        <v>0</v>
      </c>
      <c r="BO218" s="52">
        <f t="shared" si="2"/>
        <v>0</v>
      </c>
      <c r="BP218" s="1">
        <f t="shared" si="214"/>
        <v>0</v>
      </c>
      <c r="BQ218" s="1">
        <f t="shared" si="4"/>
        <v>4</v>
      </c>
      <c r="BR218" s="54">
        <f t="shared" si="5"/>
        <v>4</v>
      </c>
      <c r="BS218" s="1">
        <f>IFS(N218="W", 'Round Bonuses'!$C$13, N218="X", 'Round Bonuses'!$C$12, M218="X", 'Round Bonuses'!$C$11, L218="X", 'Round Bonuses'!$C$10, K218="X", 'Round Bonuses'!$C$9, J218="X", 'Round Bonuses'!$C$8, I218="X", 'Round Bonuses'!$C$7, H218="X", 'Round Bonuses'!$C$6, G218="X", 'Round Bonuses'!$C$5, F218="X", 'Round Bonuses'!$C$4, E218="X", 'Round Bonuses'!$C$3, D218="X", 'Round Bonuses'!$C$3, TRUE, 0)</f>
        <v>0</v>
      </c>
      <c r="BT218" s="1">
        <f>IF(not(counta(D218:J218)), IFS(AI218="W", 'Round Bonuses'!$F$14, AI218="X", 'Round Bonuses'!$F$13, AH218="X", 'Round Bonuses'!$F$12, AG218="X", 'Round Bonuses'!$F$11, AF218="X", 'Round Bonuses'!$F$10, AE218="X", 'Round Bonuses'!$F$9, AD218="X", 'Round Bonuses'!$F$8, AC218="X", 'Round Bonuses'!$F$7, AB218="X", 'Round Bonuses'!$F$6, TRUE, 0), IF(AA218="X",'Round Bonuses'!$E$7, 0) +IF(AB218="X", 'Round Bonuses'!$E$6, 0)+if(AC218="X",'Round Bonuses'!$E$7, 0)+IF(AD218="X", 'Round Bonuses'!$E$8, 0)+IFS(AI218="W", 'Round Bonuses'!$G$14, AI218="X", 'Round Bonuses'!$G$13, AH218="X", 'Round Bonuses'!$G$12, AG218="X", 'Round Bonuses'!$G$11, AF218="X", 'Round Bonuses'!$G$10, AE218="X", 'Round Bonuses'!$G$9, TRUE, 0))</f>
        <v>0</v>
      </c>
      <c r="BU218" s="1">
        <f>IF(AND(not(counta(D218:I218)),not(counta(AB218:AD218))), IFS(BC218="W", 'Round Bonuses'!$J$14, BC218="X", 'Round Bonuses'!$J$13, BB218="X", 'Round Bonuses'!$J$12, BA218="X", 'Round Bonuses'!$J$11, AZ218="X", 'Round Bonuses'!$J$10, AY218="X", 'Round Bonuses'!$J$9, AX218="X", 'Round Bonuses'!$J$8, AW218="X", 'Round Bonuses'!$J$7, AV218="X", 'Round Bonuses'!$J$6, AU218="X", 'Round Bonuses'!$J$5, AT218="X", 'Round Bonuses'!$J$4, TRUE, 0), SWITCH(AS218, "P", 'Round Bonuses'!$I$4,"B", 'Round Bonuses'!$I$5, 0) +IF(AU218="X", 'Round Bonuses'!$I$5, 0)+IF(AV218="X", 'Round Bonuses'!$I$6, 0)+IF(AW218="X", 'Round Bonuses'!$I$7, 0)+IF(AX218="X", 'Round Bonuses'!$I$8, 0)+IFS(BC218="W", 'Round Bonuses'!$K$14, BC218="X", 'Round Bonuses'!$K$13, BB218="X", 'Round Bonuses'!$K$12, BA218="X", 'Round Bonuses'!$K$11, AZ218="X", 'Round Bonuses'!$K$10, AY218="X", 'Round Bonuses'!$K$9, TRUE, 0))</f>
        <v>0.7</v>
      </c>
      <c r="BV218" s="54">
        <f t="shared" si="6"/>
        <v>0.7</v>
      </c>
      <c r="BW218" s="1">
        <f t="shared" si="7"/>
        <v>6.79375</v>
      </c>
      <c r="BX218" s="57">
        <f t="shared" si="8"/>
        <v>2.3984375</v>
      </c>
      <c r="BZ218" s="58" t="str">
        <f t="shared" si="9"/>
        <v>Újpest</v>
      </c>
      <c r="CA218" s="1" t="str">
        <f t="shared" si="10"/>
        <v>Hungary</v>
      </c>
      <c r="CB218" s="1">
        <f t="shared" si="11"/>
        <v>2.3984375</v>
      </c>
      <c r="CC218" s="1">
        <f t="shared" si="12"/>
        <v>4</v>
      </c>
      <c r="CD218" s="1" t="s">
        <v>472</v>
      </c>
      <c r="CE218" s="1" t="s">
        <v>257</v>
      </c>
      <c r="CF218" s="49">
        <v>0.9175</v>
      </c>
      <c r="CG218" s="1">
        <v>2.0</v>
      </c>
      <c r="CH218" s="1">
        <f t="shared" si="16"/>
        <v>216</v>
      </c>
      <c r="CI218" s="1" t="str">
        <f t="shared" si="13"/>
        <v>La Fiorita</v>
      </c>
      <c r="CJ218" s="49">
        <f t="shared" ref="CJ218:CK218" si="232">CF218</f>
        <v>0.9175</v>
      </c>
      <c r="CK218" s="1">
        <f t="shared" si="232"/>
        <v>2</v>
      </c>
      <c r="CO218" s="1" t="str">
        <f t="shared" si="15"/>
        <v>San Marino</v>
      </c>
    </row>
    <row r="219">
      <c r="A219" s="1" t="str">
        <f>'Strength Coefficients'!AJ218</f>
        <v>Union Berlin</v>
      </c>
      <c r="B219" s="1">
        <f>'Strength Coefficients'!AK218</f>
        <v>0.91</v>
      </c>
      <c r="C219" s="1" t="str">
        <f>'Strength Coefficients'!AL218</f>
        <v>Germany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52">
        <f>IFERROR(__xludf.DUMMYFUNCTION("""COMPUTED_VALUE"""),0.0)</f>
        <v>0</v>
      </c>
      <c r="P219" s="1">
        <f>IFERROR(__xludf.DUMMYFUNCTION("""COMPUTED_VALUE"""),0.0)</f>
        <v>0</v>
      </c>
      <c r="Q219" s="1">
        <f>IFERROR(__xludf.DUMMYFUNCTION("""COMPUTED_VALUE"""),0.0)</f>
        <v>0</v>
      </c>
      <c r="R219" s="1">
        <f>IFERROR(__xludf.DUMMYFUNCTION("""COMPUTED_VALUE"""),0.0)</f>
        <v>0</v>
      </c>
      <c r="S219" s="1">
        <f>IFERROR(__xludf.DUMMYFUNCTION("""COMPUTED_VALUE"""),0.0)</f>
        <v>0</v>
      </c>
      <c r="T219" s="1">
        <f>IFERROR(__xludf.DUMMYFUNCTION("""COMPUTED_VALUE"""),0.0)</f>
        <v>0</v>
      </c>
      <c r="U219" s="1">
        <f>IFERROR(__xludf.DUMMYFUNCTION("""COMPUTED_VALUE"""),0.0)</f>
        <v>0</v>
      </c>
      <c r="V219" s="1">
        <f>IFERROR(__xludf.DUMMYFUNCTION("""COMPUTED_VALUE"""),0.0)</f>
        <v>0</v>
      </c>
      <c r="W219" s="1">
        <f>IFERROR(__xludf.DUMMYFUNCTION("""COMPUTED_VALUE"""),0.0)</f>
        <v>0</v>
      </c>
      <c r="X219" s="1">
        <f>IFERROR(__xludf.DUMMYFUNCTION("""COMPUTED_VALUE"""),0.0)</f>
        <v>0</v>
      </c>
      <c r="Y219" s="1">
        <f>IFERROR(__xludf.DUMMYFUNCTION("""COMPUTED_VALUE"""),0.0)</f>
        <v>0</v>
      </c>
      <c r="AA219" s="50"/>
      <c r="AB219" s="1"/>
      <c r="AC219" s="1"/>
      <c r="AD219" s="1"/>
      <c r="AE219" s="1"/>
      <c r="AF219" s="1"/>
      <c r="AG219" s="1"/>
      <c r="AH219" s="1"/>
      <c r="AI219" s="54"/>
      <c r="AJ219" s="1">
        <f>IFERROR(__xludf.DUMMYFUNCTION("""COMPUTED_VALUE"""),0.0)</f>
        <v>0</v>
      </c>
      <c r="AK219" s="1">
        <f>IFERROR(__xludf.DUMMYFUNCTION("""COMPUTED_VALUE"""),0.0)</f>
        <v>0</v>
      </c>
      <c r="AL219" s="1">
        <f>IFERROR(__xludf.DUMMYFUNCTION("""COMPUTED_VALUE"""),0.0)</f>
        <v>0</v>
      </c>
      <c r="AM219" s="1">
        <f>IFERROR(__xludf.DUMMYFUNCTION("""COMPUTED_VALUE"""),0.0)</f>
        <v>0</v>
      </c>
      <c r="AN219" s="1">
        <f>IFERROR(__xludf.DUMMYFUNCTION("""COMPUTED_VALUE"""),0.0)</f>
        <v>0</v>
      </c>
      <c r="AO219" s="1">
        <f>IFERROR(__xludf.DUMMYFUNCTION("""COMPUTED_VALUE"""),0.0)</f>
        <v>0</v>
      </c>
      <c r="AP219" s="1">
        <f>IFERROR(__xludf.DUMMYFUNCTION("""COMPUTED_VALUE"""),0.0)</f>
        <v>0</v>
      </c>
      <c r="AQ219" s="1">
        <f>IFERROR(__xludf.DUMMYFUNCTION("""COMPUTED_VALUE"""),0.0)</f>
        <v>0</v>
      </c>
      <c r="AT219" s="1"/>
      <c r="AU219" s="1"/>
      <c r="AV219" s="1"/>
      <c r="AW219" s="1" t="str">
        <f>IFERROR(__xludf.DUMMYFUNCTION("""COMPUTED_VALUE"""),"X")</f>
        <v>X</v>
      </c>
      <c r="AX219" s="1" t="str">
        <f>IFERROR(__xludf.DUMMYFUNCTION("""COMPUTED_VALUE"""),"X")</f>
        <v>X</v>
      </c>
      <c r="AY219" s="1"/>
      <c r="AZ219" s="1"/>
      <c r="BA219" s="1"/>
      <c r="BB219" s="1"/>
      <c r="BC219" s="54"/>
      <c r="BD219" s="1">
        <f>IFERROR(__xludf.DUMMYFUNCTION("""COMPUTED_VALUE"""),0.0)</f>
        <v>0</v>
      </c>
      <c r="BE219" s="1">
        <f>IFERROR(__xludf.DUMMYFUNCTION("""COMPUTED_VALUE"""),0.0)</f>
        <v>0</v>
      </c>
      <c r="BF219" s="1">
        <f>IFERROR(__xludf.DUMMYFUNCTION("""COMPUTED_VALUE"""),0.0)</f>
        <v>0</v>
      </c>
      <c r="BG219" s="1">
        <f>IFERROR(__xludf.DUMMYFUNCTION("""COMPUTED_VALUE"""),3.5750000000000006)</f>
        <v>3.575</v>
      </c>
      <c r="BH219" s="1">
        <f>IFERROR(__xludf.DUMMYFUNCTION("""COMPUTED_VALUE"""),10.19)</f>
        <v>10.19</v>
      </c>
      <c r="BI219" s="1">
        <f>IFERROR(__xludf.DUMMYFUNCTION("""COMPUTED_VALUE"""),0.0)</f>
        <v>0</v>
      </c>
      <c r="BJ219" s="1">
        <f>IFERROR(__xludf.DUMMYFUNCTION("""COMPUTED_VALUE"""),0.0)</f>
        <v>0</v>
      </c>
      <c r="BK219" s="1">
        <f>IFERROR(__xludf.DUMMYFUNCTION("""COMPUTED_VALUE"""),0.0)</f>
        <v>0</v>
      </c>
      <c r="BL219" s="1">
        <f>IFERROR(__xludf.DUMMYFUNCTION("""COMPUTED_VALUE"""),0.0)</f>
        <v>0</v>
      </c>
      <c r="BM219" s="1">
        <f>IFERROR(__xludf.DUMMYFUNCTION("""COMPUTED_VALUE"""),0.0)</f>
        <v>0</v>
      </c>
      <c r="BO219" s="52">
        <f t="shared" si="2"/>
        <v>0</v>
      </c>
      <c r="BP219" s="1">
        <f t="shared" si="214"/>
        <v>0</v>
      </c>
      <c r="BQ219" s="1">
        <f t="shared" si="4"/>
        <v>8</v>
      </c>
      <c r="BR219" s="54">
        <f t="shared" si="5"/>
        <v>8</v>
      </c>
      <c r="BS219" s="1">
        <f>IFS(N219="W", 'Round Bonuses'!$C$13, N219="X", 'Round Bonuses'!$C$12, M219="X", 'Round Bonuses'!$C$11, L219="X", 'Round Bonuses'!$C$10, K219="X", 'Round Bonuses'!$C$9, J219="X", 'Round Bonuses'!$C$8, I219="X", 'Round Bonuses'!$C$7, H219="X", 'Round Bonuses'!$C$6, G219="X", 'Round Bonuses'!$C$5, F219="X", 'Round Bonuses'!$C$4, E219="X", 'Round Bonuses'!$C$3, D219="X", 'Round Bonuses'!$C$3, TRUE, 0)</f>
        <v>0</v>
      </c>
      <c r="BT219" s="1">
        <f>IF(not(counta(D219:J219)), IFS(AI219="W", 'Round Bonuses'!$F$14, AI219="X", 'Round Bonuses'!$F$13, AH219="X", 'Round Bonuses'!$F$12, AG219="X", 'Round Bonuses'!$F$11, AF219="X", 'Round Bonuses'!$F$10, AE219="X", 'Round Bonuses'!$F$9, AD219="X", 'Round Bonuses'!$F$8, AC219="X", 'Round Bonuses'!$F$7, AB219="X", 'Round Bonuses'!$F$6, TRUE, 0), IF(AA219="X",'Round Bonuses'!$E$7, 0) +IF(AB219="X", 'Round Bonuses'!$E$6, 0)+if(AC219="X",'Round Bonuses'!$E$7, 0)+IF(AD219="X", 'Round Bonuses'!$E$8, 0)+IFS(AI219="W", 'Round Bonuses'!$G$14, AI219="X", 'Round Bonuses'!$G$13, AH219="X", 'Round Bonuses'!$G$12, AG219="X", 'Round Bonuses'!$G$11, AF219="X", 'Round Bonuses'!$G$10, AE219="X", 'Round Bonuses'!$G$9, TRUE, 0))</f>
        <v>0</v>
      </c>
      <c r="BU219" s="1">
        <f>IF(AND(not(counta(D219:I219)),not(counta(AB219:AD219))), IFS(BC219="W", 'Round Bonuses'!$J$14, BC219="X", 'Round Bonuses'!$J$13, BB219="X", 'Round Bonuses'!$J$12, BA219="X", 'Round Bonuses'!$J$11, AZ219="X", 'Round Bonuses'!$J$10, AY219="X", 'Round Bonuses'!$J$9, AX219="X", 'Round Bonuses'!$J$8, AW219="X", 'Round Bonuses'!$J$7, AV219="X", 'Round Bonuses'!$J$6, AU219="X", 'Round Bonuses'!$J$5, AT219="X", 'Round Bonuses'!$J$4, TRUE, 0), SWITCH(AS219, "P", 'Round Bonuses'!$I$4,"B", 'Round Bonuses'!$I$5, 0) +IF(AU219="X", 'Round Bonuses'!$I$5, 0)+IF(AV219="X", 'Round Bonuses'!$I$6, 0)+IF(AW219="X", 'Round Bonuses'!$I$7, 0)+IF(AX219="X", 'Round Bonuses'!$I$8, 0)+IFS(BC219="W", 'Round Bonuses'!$K$14, BC219="X", 'Round Bonuses'!$K$13, BB219="X", 'Round Bonuses'!$K$12, BA219="X", 'Round Bonuses'!$K$11, AZ219="X", 'Round Bonuses'!$K$10, AY219="X", 'Round Bonuses'!$K$9, TRUE, 0))</f>
        <v>2.2</v>
      </c>
      <c r="BV219" s="54">
        <f t="shared" si="6"/>
        <v>2.2</v>
      </c>
      <c r="BW219" s="1">
        <f t="shared" si="7"/>
        <v>13.765</v>
      </c>
      <c r="BX219" s="57">
        <f t="shared" si="8"/>
        <v>3.920625</v>
      </c>
      <c r="BZ219" s="58" t="str">
        <f t="shared" si="9"/>
        <v>Union Berlin</v>
      </c>
      <c r="CA219" s="1" t="str">
        <f t="shared" si="10"/>
        <v>Germany</v>
      </c>
      <c r="CB219" s="1">
        <f t="shared" si="11"/>
        <v>3.920625</v>
      </c>
      <c r="CC219" s="1">
        <f t="shared" si="12"/>
        <v>8</v>
      </c>
      <c r="CD219" s="1" t="s">
        <v>318</v>
      </c>
      <c r="CE219" s="1" t="s">
        <v>107</v>
      </c>
      <c r="CF219" s="49">
        <v>0.885</v>
      </c>
      <c r="CG219" s="1">
        <v>2.0</v>
      </c>
      <c r="CH219" s="1">
        <f t="shared" si="16"/>
        <v>217</v>
      </c>
      <c r="CI219" s="1" t="str">
        <f t="shared" si="13"/>
        <v>NSÍ Runavík</v>
      </c>
      <c r="CJ219" s="49">
        <f t="shared" ref="CJ219:CK219" si="233">CF219</f>
        <v>0.885</v>
      </c>
      <c r="CK219" s="1">
        <f t="shared" si="233"/>
        <v>2</v>
      </c>
      <c r="CO219" s="1" t="str">
        <f t="shared" si="15"/>
        <v>Faroe Islands</v>
      </c>
    </row>
    <row r="220">
      <c r="A220" s="1" t="str">
        <f>'Strength Coefficients'!AJ219</f>
        <v>Universitatea Craiova</v>
      </c>
      <c r="B220" s="1">
        <f>'Strength Coefficients'!AK219</f>
        <v>0.7</v>
      </c>
      <c r="C220" s="1" t="str">
        <f>'Strength Coefficients'!AL219</f>
        <v>Romania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52">
        <f>IFERROR(__xludf.DUMMYFUNCTION("""COMPUTED_VALUE"""),0.0)</f>
        <v>0</v>
      </c>
      <c r="P220" s="1">
        <f>IFERROR(__xludf.DUMMYFUNCTION("""COMPUTED_VALUE"""),0.0)</f>
        <v>0</v>
      </c>
      <c r="Q220" s="1">
        <f>IFERROR(__xludf.DUMMYFUNCTION("""COMPUTED_VALUE"""),0.0)</f>
        <v>0</v>
      </c>
      <c r="R220" s="1">
        <f>IFERROR(__xludf.DUMMYFUNCTION("""COMPUTED_VALUE"""),0.0)</f>
        <v>0</v>
      </c>
      <c r="S220" s="1">
        <f>IFERROR(__xludf.DUMMYFUNCTION("""COMPUTED_VALUE"""),0.0)</f>
        <v>0</v>
      </c>
      <c r="T220" s="1">
        <f>IFERROR(__xludf.DUMMYFUNCTION("""COMPUTED_VALUE"""),0.0)</f>
        <v>0</v>
      </c>
      <c r="U220" s="1">
        <f>IFERROR(__xludf.DUMMYFUNCTION("""COMPUTED_VALUE"""),0.0)</f>
        <v>0</v>
      </c>
      <c r="V220" s="1">
        <f>IFERROR(__xludf.DUMMYFUNCTION("""COMPUTED_VALUE"""),0.0)</f>
        <v>0</v>
      </c>
      <c r="W220" s="1">
        <f>IFERROR(__xludf.DUMMYFUNCTION("""COMPUTED_VALUE"""),0.0)</f>
        <v>0</v>
      </c>
      <c r="X220" s="1">
        <f>IFERROR(__xludf.DUMMYFUNCTION("""COMPUTED_VALUE"""),0.0)</f>
        <v>0</v>
      </c>
      <c r="Y220" s="1">
        <f>IFERROR(__xludf.DUMMYFUNCTION("""COMPUTED_VALUE"""),0.0)</f>
        <v>0</v>
      </c>
      <c r="AA220" s="50"/>
      <c r="AB220" s="1"/>
      <c r="AC220" s="1"/>
      <c r="AD220" s="1"/>
      <c r="AE220" s="1"/>
      <c r="AF220" s="1"/>
      <c r="AG220" s="1"/>
      <c r="AH220" s="1"/>
      <c r="AI220" s="54"/>
      <c r="AJ220" s="1">
        <f>IFERROR(__xludf.DUMMYFUNCTION("""COMPUTED_VALUE"""),0.0)</f>
        <v>0</v>
      </c>
      <c r="AK220" s="1">
        <f>IFERROR(__xludf.DUMMYFUNCTION("""COMPUTED_VALUE"""),0.0)</f>
        <v>0</v>
      </c>
      <c r="AL220" s="1">
        <f>IFERROR(__xludf.DUMMYFUNCTION("""COMPUTED_VALUE"""),0.0)</f>
        <v>0</v>
      </c>
      <c r="AM220" s="1">
        <f>IFERROR(__xludf.DUMMYFUNCTION("""COMPUTED_VALUE"""),0.0)</f>
        <v>0</v>
      </c>
      <c r="AN220" s="1">
        <f>IFERROR(__xludf.DUMMYFUNCTION("""COMPUTED_VALUE"""),0.0)</f>
        <v>0</v>
      </c>
      <c r="AO220" s="1">
        <f>IFERROR(__xludf.DUMMYFUNCTION("""COMPUTED_VALUE"""),0.0)</f>
        <v>0</v>
      </c>
      <c r="AP220" s="1">
        <f>IFERROR(__xludf.DUMMYFUNCTION("""COMPUTED_VALUE"""),0.0)</f>
        <v>0</v>
      </c>
      <c r="AQ220" s="1">
        <f>IFERROR(__xludf.DUMMYFUNCTION("""COMPUTED_VALUE"""),0.0)</f>
        <v>0</v>
      </c>
      <c r="AT220" s="1"/>
      <c r="AU220" s="1" t="str">
        <f>IFERROR(__xludf.DUMMYFUNCTION("""COMPUTED_VALUE"""),"X")</f>
        <v>X</v>
      </c>
      <c r="AV220" s="1"/>
      <c r="AW220" s="1"/>
      <c r="AX220" s="1"/>
      <c r="AY220" s="1"/>
      <c r="AZ220" s="1"/>
      <c r="BA220" s="1"/>
      <c r="BB220" s="1"/>
      <c r="BC220" s="54"/>
      <c r="BD220" s="1">
        <f>IFERROR(__xludf.DUMMYFUNCTION("""COMPUTED_VALUE"""),0.0)</f>
        <v>0</v>
      </c>
      <c r="BE220" s="1">
        <f>IFERROR(__xludf.DUMMYFUNCTION("""COMPUTED_VALUE"""),1.645)</f>
        <v>1.645</v>
      </c>
      <c r="BF220" s="1">
        <f>IFERROR(__xludf.DUMMYFUNCTION("""COMPUTED_VALUE"""),0.0)</f>
        <v>0</v>
      </c>
      <c r="BG220" s="1">
        <f>IFERROR(__xludf.DUMMYFUNCTION("""COMPUTED_VALUE"""),0.0)</f>
        <v>0</v>
      </c>
      <c r="BH220" s="1">
        <f>IFERROR(__xludf.DUMMYFUNCTION("""COMPUTED_VALUE"""),0.0)</f>
        <v>0</v>
      </c>
      <c r="BI220" s="1">
        <f>IFERROR(__xludf.DUMMYFUNCTION("""COMPUTED_VALUE"""),0.0)</f>
        <v>0</v>
      </c>
      <c r="BJ220" s="1">
        <f>IFERROR(__xludf.DUMMYFUNCTION("""COMPUTED_VALUE"""),0.0)</f>
        <v>0</v>
      </c>
      <c r="BK220" s="1">
        <f>IFERROR(__xludf.DUMMYFUNCTION("""COMPUTED_VALUE"""),0.0)</f>
        <v>0</v>
      </c>
      <c r="BL220" s="1">
        <f>IFERROR(__xludf.DUMMYFUNCTION("""COMPUTED_VALUE"""),0.0)</f>
        <v>0</v>
      </c>
      <c r="BM220" s="1">
        <f>IFERROR(__xludf.DUMMYFUNCTION("""COMPUTED_VALUE"""),0.0)</f>
        <v>0</v>
      </c>
      <c r="BO220" s="52">
        <f t="shared" si="2"/>
        <v>0</v>
      </c>
      <c r="BP220" s="1">
        <f t="shared" si="214"/>
        <v>0</v>
      </c>
      <c r="BQ220" s="1">
        <f t="shared" si="4"/>
        <v>2</v>
      </c>
      <c r="BR220" s="54">
        <f t="shared" si="5"/>
        <v>2</v>
      </c>
      <c r="BS220" s="1">
        <f>IFS(N220="W", 'Round Bonuses'!$C$13, N220="X", 'Round Bonuses'!$C$12, M220="X", 'Round Bonuses'!$C$11, L220="X", 'Round Bonuses'!$C$10, K220="X", 'Round Bonuses'!$C$9, J220="X", 'Round Bonuses'!$C$8, I220="X", 'Round Bonuses'!$C$7, H220="X", 'Round Bonuses'!$C$6, G220="X", 'Round Bonuses'!$C$5, F220="X", 'Round Bonuses'!$C$4, E220="X", 'Round Bonuses'!$C$3, D220="X", 'Round Bonuses'!$C$3, TRUE, 0)</f>
        <v>0</v>
      </c>
      <c r="BT220" s="1">
        <f>IF(not(counta(D220:J220)), IFS(AI220="W", 'Round Bonuses'!$F$14, AI220="X", 'Round Bonuses'!$F$13, AH220="X", 'Round Bonuses'!$F$12, AG220="X", 'Round Bonuses'!$F$11, AF220="X", 'Round Bonuses'!$F$10, AE220="X", 'Round Bonuses'!$F$9, AD220="X", 'Round Bonuses'!$F$8, AC220="X", 'Round Bonuses'!$F$7, AB220="X", 'Round Bonuses'!$F$6, TRUE, 0), IF(AA220="X",'Round Bonuses'!$E$7, 0) +IF(AB220="X", 'Round Bonuses'!$E$6, 0)+if(AC220="X",'Round Bonuses'!$E$7, 0)+IF(AD220="X", 'Round Bonuses'!$E$8, 0)+IFS(AI220="W", 'Round Bonuses'!$G$14, AI220="X", 'Round Bonuses'!$G$13, AH220="X", 'Round Bonuses'!$G$12, AG220="X", 'Round Bonuses'!$G$11, AF220="X", 'Round Bonuses'!$G$10, AE220="X", 'Round Bonuses'!$G$9, TRUE, 0))</f>
        <v>0</v>
      </c>
      <c r="BU220" s="1">
        <f>IF(AND(not(counta(D220:I220)),not(counta(AB220:AD220))), IFS(BC220="W", 'Round Bonuses'!$J$14, BC220="X", 'Round Bonuses'!$J$13, BB220="X", 'Round Bonuses'!$J$12, BA220="X", 'Round Bonuses'!$J$11, AZ220="X", 'Round Bonuses'!$J$10, AY220="X", 'Round Bonuses'!$J$9, AX220="X", 'Round Bonuses'!$J$8, AW220="X", 'Round Bonuses'!$J$7, AV220="X", 'Round Bonuses'!$J$6, AU220="X", 'Round Bonuses'!$J$5, AT220="X", 'Round Bonuses'!$J$4, TRUE, 0), SWITCH(AS220, "P", 'Round Bonuses'!$I$4,"B", 'Round Bonuses'!$I$5, 0) +IF(AU220="X", 'Round Bonuses'!$I$5, 0)+IF(AV220="X", 'Round Bonuses'!$I$6, 0)+IF(AW220="X", 'Round Bonuses'!$I$7, 0)+IF(AX220="X", 'Round Bonuses'!$I$8, 0)+IFS(BC220="W", 'Round Bonuses'!$K$14, BC220="X", 'Round Bonuses'!$K$13, BB220="X", 'Round Bonuses'!$K$12, BA220="X", 'Round Bonuses'!$K$11, AZ220="X", 'Round Bonuses'!$K$10, AY220="X", 'Round Bonuses'!$K$9, TRUE, 0))</f>
        <v>0.4</v>
      </c>
      <c r="BV220" s="54">
        <f t="shared" si="6"/>
        <v>0.4</v>
      </c>
      <c r="BW220" s="1">
        <f t="shared" si="7"/>
        <v>1.645</v>
      </c>
      <c r="BX220" s="57">
        <f t="shared" si="8"/>
        <v>1.2225</v>
      </c>
      <c r="BZ220" s="58" t="str">
        <f t="shared" si="9"/>
        <v>Universitatea Craiova</v>
      </c>
      <c r="CA220" s="1" t="str">
        <f t="shared" si="10"/>
        <v>Romania</v>
      </c>
      <c r="CB220" s="1">
        <f t="shared" si="11"/>
        <v>1.2225</v>
      </c>
      <c r="CC220" s="1">
        <f t="shared" si="12"/>
        <v>2</v>
      </c>
      <c r="CD220" s="1" t="s">
        <v>346</v>
      </c>
      <c r="CE220" s="1" t="s">
        <v>127</v>
      </c>
      <c r="CF220" s="49">
        <v>0.8725</v>
      </c>
      <c r="CG220" s="1">
        <v>2.0</v>
      </c>
      <c r="CH220" s="1">
        <f t="shared" si="16"/>
        <v>218</v>
      </c>
      <c r="CI220" s="1" t="str">
        <f t="shared" si="13"/>
        <v>Gagra</v>
      </c>
      <c r="CJ220" s="49">
        <f t="shared" ref="CJ220:CK220" si="234">CF220</f>
        <v>0.8725</v>
      </c>
      <c r="CK220" s="1">
        <f t="shared" si="234"/>
        <v>2</v>
      </c>
      <c r="CO220" s="1" t="str">
        <f t="shared" si="15"/>
        <v>Georgia</v>
      </c>
    </row>
    <row r="221">
      <c r="A221" s="1" t="str">
        <f>'Strength Coefficients'!AJ220</f>
        <v>Urartu</v>
      </c>
      <c r="B221" s="1">
        <f>'Strength Coefficients'!AK220</f>
        <v>0.62</v>
      </c>
      <c r="C221" s="1" t="str">
        <f>'Strength Coefficients'!AL220</f>
        <v>Armenia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52">
        <f>IFERROR(__xludf.DUMMYFUNCTION("""COMPUTED_VALUE"""),0.0)</f>
        <v>0</v>
      </c>
      <c r="P221" s="1">
        <f>IFERROR(__xludf.DUMMYFUNCTION("""COMPUTED_VALUE"""),0.0)</f>
        <v>0</v>
      </c>
      <c r="Q221" s="1">
        <f>IFERROR(__xludf.DUMMYFUNCTION("""COMPUTED_VALUE"""),0.0)</f>
        <v>0</v>
      </c>
      <c r="R221" s="1">
        <f>IFERROR(__xludf.DUMMYFUNCTION("""COMPUTED_VALUE"""),0.0)</f>
        <v>0</v>
      </c>
      <c r="S221" s="1">
        <f>IFERROR(__xludf.DUMMYFUNCTION("""COMPUTED_VALUE"""),0.0)</f>
        <v>0</v>
      </c>
      <c r="T221" s="1">
        <f>IFERROR(__xludf.DUMMYFUNCTION("""COMPUTED_VALUE"""),0.0)</f>
        <v>0</v>
      </c>
      <c r="U221" s="1">
        <f>IFERROR(__xludf.DUMMYFUNCTION("""COMPUTED_VALUE"""),0.0)</f>
        <v>0</v>
      </c>
      <c r="V221" s="1">
        <f>IFERROR(__xludf.DUMMYFUNCTION("""COMPUTED_VALUE"""),0.0)</f>
        <v>0</v>
      </c>
      <c r="W221" s="1">
        <f>IFERROR(__xludf.DUMMYFUNCTION("""COMPUTED_VALUE"""),0.0)</f>
        <v>0</v>
      </c>
      <c r="X221" s="1">
        <f>IFERROR(__xludf.DUMMYFUNCTION("""COMPUTED_VALUE"""),0.0)</f>
        <v>0</v>
      </c>
      <c r="Y221" s="1">
        <f>IFERROR(__xludf.DUMMYFUNCTION("""COMPUTED_VALUE"""),0.0)</f>
        <v>0</v>
      </c>
      <c r="AA221" s="50"/>
      <c r="AB221" s="1"/>
      <c r="AC221" s="1"/>
      <c r="AD221" s="1"/>
      <c r="AE221" s="1"/>
      <c r="AF221" s="1"/>
      <c r="AG221" s="1"/>
      <c r="AH221" s="1"/>
      <c r="AI221" s="54"/>
      <c r="AJ221" s="1">
        <f>IFERROR(__xludf.DUMMYFUNCTION("""COMPUTED_VALUE"""),0.0)</f>
        <v>0</v>
      </c>
      <c r="AK221" s="1">
        <f>IFERROR(__xludf.DUMMYFUNCTION("""COMPUTED_VALUE"""),0.0)</f>
        <v>0</v>
      </c>
      <c r="AL221" s="1">
        <f>IFERROR(__xludf.DUMMYFUNCTION("""COMPUTED_VALUE"""),0.0)</f>
        <v>0</v>
      </c>
      <c r="AM221" s="1">
        <f>IFERROR(__xludf.DUMMYFUNCTION("""COMPUTED_VALUE"""),0.0)</f>
        <v>0</v>
      </c>
      <c r="AN221" s="1">
        <f>IFERROR(__xludf.DUMMYFUNCTION("""COMPUTED_VALUE"""),0.0)</f>
        <v>0</v>
      </c>
      <c r="AO221" s="1">
        <f>IFERROR(__xludf.DUMMYFUNCTION("""COMPUTED_VALUE"""),0.0)</f>
        <v>0</v>
      </c>
      <c r="AP221" s="1">
        <f>IFERROR(__xludf.DUMMYFUNCTION("""COMPUTED_VALUE"""),0.0)</f>
        <v>0</v>
      </c>
      <c r="AQ221" s="1">
        <f>IFERROR(__xludf.DUMMYFUNCTION("""COMPUTED_VALUE"""),0.0)</f>
        <v>0</v>
      </c>
      <c r="AT221" s="1" t="str">
        <f>IFERROR(__xludf.DUMMYFUNCTION("""COMPUTED_VALUE"""),"X")</f>
        <v>X</v>
      </c>
      <c r="AU221" s="1"/>
      <c r="AV221" s="1"/>
      <c r="AW221" s="1"/>
      <c r="AX221" s="1"/>
      <c r="AY221" s="1"/>
      <c r="AZ221" s="1"/>
      <c r="BA221" s="1"/>
      <c r="BB221" s="1"/>
      <c r="BC221" s="54"/>
      <c r="BD221" s="1">
        <f>IFERROR(__xludf.DUMMYFUNCTION("""COMPUTED_VALUE"""),1.0899999999999999)</f>
        <v>1.09</v>
      </c>
      <c r="BE221" s="1">
        <f>IFERROR(__xludf.DUMMYFUNCTION("""COMPUTED_VALUE"""),0.0)</f>
        <v>0</v>
      </c>
      <c r="BF221" s="1">
        <f>IFERROR(__xludf.DUMMYFUNCTION("""COMPUTED_VALUE"""),0.0)</f>
        <v>0</v>
      </c>
      <c r="BG221" s="1">
        <f>IFERROR(__xludf.DUMMYFUNCTION("""COMPUTED_VALUE"""),0.0)</f>
        <v>0</v>
      </c>
      <c r="BH221" s="1">
        <f>IFERROR(__xludf.DUMMYFUNCTION("""COMPUTED_VALUE"""),0.0)</f>
        <v>0</v>
      </c>
      <c r="BI221" s="1">
        <f>IFERROR(__xludf.DUMMYFUNCTION("""COMPUTED_VALUE"""),0.0)</f>
        <v>0</v>
      </c>
      <c r="BJ221" s="1">
        <f>IFERROR(__xludf.DUMMYFUNCTION("""COMPUTED_VALUE"""),0.0)</f>
        <v>0</v>
      </c>
      <c r="BK221" s="1">
        <f>IFERROR(__xludf.DUMMYFUNCTION("""COMPUTED_VALUE"""),0.0)</f>
        <v>0</v>
      </c>
      <c r="BL221" s="1">
        <f>IFERROR(__xludf.DUMMYFUNCTION("""COMPUTED_VALUE"""),0.0)</f>
        <v>0</v>
      </c>
      <c r="BM221" s="1">
        <f>IFERROR(__xludf.DUMMYFUNCTION("""COMPUTED_VALUE"""),0.0)</f>
        <v>0</v>
      </c>
      <c r="BO221" s="52">
        <f t="shared" si="2"/>
        <v>0</v>
      </c>
      <c r="BP221" s="1">
        <f t="shared" si="214"/>
        <v>0</v>
      </c>
      <c r="BQ221" s="1">
        <f t="shared" si="4"/>
        <v>2</v>
      </c>
      <c r="BR221" s="54">
        <f t="shared" si="5"/>
        <v>2</v>
      </c>
      <c r="BS221" s="1">
        <f>IFS(N221="W", 'Round Bonuses'!$C$13, N221="X", 'Round Bonuses'!$C$12, M221="X", 'Round Bonuses'!$C$11, L221="X", 'Round Bonuses'!$C$10, K221="X", 'Round Bonuses'!$C$9, J221="X", 'Round Bonuses'!$C$8, I221="X", 'Round Bonuses'!$C$7, H221="X", 'Round Bonuses'!$C$6, G221="X", 'Round Bonuses'!$C$5, F221="X", 'Round Bonuses'!$C$4, E221="X", 'Round Bonuses'!$C$3, D221="X", 'Round Bonuses'!$C$3, TRUE, 0)</f>
        <v>0</v>
      </c>
      <c r="BT221" s="1">
        <f>IF(not(counta(D221:J221)), IFS(AI221="W", 'Round Bonuses'!$F$14, AI221="X", 'Round Bonuses'!$F$13, AH221="X", 'Round Bonuses'!$F$12, AG221="X", 'Round Bonuses'!$F$11, AF221="X", 'Round Bonuses'!$F$10, AE221="X", 'Round Bonuses'!$F$9, AD221="X", 'Round Bonuses'!$F$8, AC221="X", 'Round Bonuses'!$F$7, AB221="X", 'Round Bonuses'!$F$6, TRUE, 0), IF(AA221="X",'Round Bonuses'!$E$7, 0) +IF(AB221="X", 'Round Bonuses'!$E$6, 0)+if(AC221="X",'Round Bonuses'!$E$7, 0)+IF(AD221="X", 'Round Bonuses'!$E$8, 0)+IFS(AI221="W", 'Round Bonuses'!$G$14, AI221="X", 'Round Bonuses'!$G$13, AH221="X", 'Round Bonuses'!$G$12, AG221="X", 'Round Bonuses'!$G$11, AF221="X", 'Round Bonuses'!$G$10, AE221="X", 'Round Bonuses'!$G$9, TRUE, 0))</f>
        <v>0</v>
      </c>
      <c r="BU221" s="1">
        <f>IF(AND(not(counta(D221:I221)),not(counta(AB221:AD221))), IFS(BC221="W", 'Round Bonuses'!$J$14, BC221="X", 'Round Bonuses'!$J$13, BB221="X", 'Round Bonuses'!$J$12, BA221="X", 'Round Bonuses'!$J$11, AZ221="X", 'Round Bonuses'!$J$10, AY221="X", 'Round Bonuses'!$J$9, AX221="X", 'Round Bonuses'!$J$8, AW221="X", 'Round Bonuses'!$J$7, AV221="X", 'Round Bonuses'!$J$6, AU221="X", 'Round Bonuses'!$J$5, AT221="X", 'Round Bonuses'!$J$4, TRUE, 0), SWITCH(AS221, "P", 'Round Bonuses'!$I$4,"B", 'Round Bonuses'!$I$5, 0) +IF(AU221="X", 'Round Bonuses'!$I$5, 0)+IF(AV221="X", 'Round Bonuses'!$I$6, 0)+IF(AW221="X", 'Round Bonuses'!$I$7, 0)+IF(AX221="X", 'Round Bonuses'!$I$8, 0)+IFS(BC221="W", 'Round Bonuses'!$K$14, BC221="X", 'Round Bonuses'!$K$13, BB221="X", 'Round Bonuses'!$K$12, BA221="X", 'Round Bonuses'!$K$11, AZ221="X", 'Round Bonuses'!$K$10, AY221="X", 'Round Bonuses'!$K$9, TRUE, 0))</f>
        <v>0.2</v>
      </c>
      <c r="BV221" s="54">
        <f t="shared" si="6"/>
        <v>0.2</v>
      </c>
      <c r="BW221" s="1">
        <f t="shared" si="7"/>
        <v>1.09</v>
      </c>
      <c r="BX221" s="57">
        <f t="shared" si="8"/>
        <v>0.745</v>
      </c>
      <c r="BZ221" s="58" t="str">
        <f t="shared" si="9"/>
        <v>Urartu</v>
      </c>
      <c r="CA221" s="1" t="str">
        <f t="shared" si="10"/>
        <v>Armenia</v>
      </c>
      <c r="CB221" s="1">
        <f t="shared" si="11"/>
        <v>0.745</v>
      </c>
      <c r="CC221" s="1">
        <f t="shared" si="12"/>
        <v>2</v>
      </c>
      <c r="CD221" s="1" t="s">
        <v>342</v>
      </c>
      <c r="CE221" s="1" t="s">
        <v>257</v>
      </c>
      <c r="CF221" s="49">
        <v>0.8700000000000001</v>
      </c>
      <c r="CG221" s="1">
        <v>3.0</v>
      </c>
      <c r="CH221" s="1">
        <f t="shared" si="16"/>
        <v>219</v>
      </c>
      <c r="CI221" s="1" t="str">
        <f t="shared" si="13"/>
        <v>Folgore</v>
      </c>
      <c r="CJ221" s="49">
        <f t="shared" ref="CJ221:CK221" si="235">CF221</f>
        <v>0.87</v>
      </c>
      <c r="CK221" s="1">
        <f t="shared" si="235"/>
        <v>3</v>
      </c>
      <c r="CO221" s="1" t="str">
        <f t="shared" si="15"/>
        <v>San Marino</v>
      </c>
    </row>
    <row r="222">
      <c r="A222" s="1" t="str">
        <f>'Strength Coefficients'!AJ221</f>
        <v>Vaduz</v>
      </c>
      <c r="B222" s="1">
        <f>'Strength Coefficients'!AK221</f>
        <v>0.69</v>
      </c>
      <c r="C222" s="1" t="str">
        <f>'Strength Coefficients'!AL221</f>
        <v>Liechtenstein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52">
        <f>IFERROR(__xludf.DUMMYFUNCTION("""COMPUTED_VALUE"""),0.0)</f>
        <v>0</v>
      </c>
      <c r="P222" s="1">
        <f>IFERROR(__xludf.DUMMYFUNCTION("""COMPUTED_VALUE"""),0.0)</f>
        <v>0</v>
      </c>
      <c r="Q222" s="1">
        <f>IFERROR(__xludf.DUMMYFUNCTION("""COMPUTED_VALUE"""),0.0)</f>
        <v>0</v>
      </c>
      <c r="R222" s="1">
        <f>IFERROR(__xludf.DUMMYFUNCTION("""COMPUTED_VALUE"""),0.0)</f>
        <v>0</v>
      </c>
      <c r="S222" s="1">
        <f>IFERROR(__xludf.DUMMYFUNCTION("""COMPUTED_VALUE"""),0.0)</f>
        <v>0</v>
      </c>
      <c r="T222" s="1">
        <f>IFERROR(__xludf.DUMMYFUNCTION("""COMPUTED_VALUE"""),0.0)</f>
        <v>0</v>
      </c>
      <c r="U222" s="1">
        <f>IFERROR(__xludf.DUMMYFUNCTION("""COMPUTED_VALUE"""),0.0)</f>
        <v>0</v>
      </c>
      <c r="V222" s="1">
        <f>IFERROR(__xludf.DUMMYFUNCTION("""COMPUTED_VALUE"""),0.0)</f>
        <v>0</v>
      </c>
      <c r="W222" s="1">
        <f>IFERROR(__xludf.DUMMYFUNCTION("""COMPUTED_VALUE"""),0.0)</f>
        <v>0</v>
      </c>
      <c r="X222" s="1">
        <f>IFERROR(__xludf.DUMMYFUNCTION("""COMPUTED_VALUE"""),0.0)</f>
        <v>0</v>
      </c>
      <c r="Y222" s="1">
        <f>IFERROR(__xludf.DUMMYFUNCTION("""COMPUTED_VALUE"""),0.0)</f>
        <v>0</v>
      </c>
      <c r="AA222" s="50"/>
      <c r="AB222" s="1"/>
      <c r="AC222" s="1"/>
      <c r="AD222" s="1"/>
      <c r="AE222" s="1"/>
      <c r="AF222" s="1"/>
      <c r="AG222" s="1"/>
      <c r="AH222" s="1"/>
      <c r="AI222" s="54"/>
      <c r="AJ222" s="1">
        <f>IFERROR(__xludf.DUMMYFUNCTION("""COMPUTED_VALUE"""),0.0)</f>
        <v>0</v>
      </c>
      <c r="AK222" s="1">
        <f>IFERROR(__xludf.DUMMYFUNCTION("""COMPUTED_VALUE"""),0.0)</f>
        <v>0</v>
      </c>
      <c r="AL222" s="1">
        <f>IFERROR(__xludf.DUMMYFUNCTION("""COMPUTED_VALUE"""),0.0)</f>
        <v>0</v>
      </c>
      <c r="AM222" s="1">
        <f>IFERROR(__xludf.DUMMYFUNCTION("""COMPUTED_VALUE"""),0.0)</f>
        <v>0</v>
      </c>
      <c r="AN222" s="1">
        <f>IFERROR(__xludf.DUMMYFUNCTION("""COMPUTED_VALUE"""),0.0)</f>
        <v>0</v>
      </c>
      <c r="AO222" s="1">
        <f>IFERROR(__xludf.DUMMYFUNCTION("""COMPUTED_VALUE"""),0.0)</f>
        <v>0</v>
      </c>
      <c r="AP222" s="1">
        <f>IFERROR(__xludf.DUMMYFUNCTION("""COMPUTED_VALUE"""),0.0)</f>
        <v>0</v>
      </c>
      <c r="AQ222" s="1">
        <f>IFERROR(__xludf.DUMMYFUNCTION("""COMPUTED_VALUE"""),0.0)</f>
        <v>0</v>
      </c>
      <c r="AT222" s="1"/>
      <c r="AU222" s="1" t="str">
        <f>IFERROR(__xludf.DUMMYFUNCTION("""COMPUTED_VALUE"""),"X")</f>
        <v>X</v>
      </c>
      <c r="AV222" s="1"/>
      <c r="AW222" s="1"/>
      <c r="AX222" s="1"/>
      <c r="AY222" s="1"/>
      <c r="AZ222" s="1"/>
      <c r="BA222" s="1"/>
      <c r="BB222" s="1"/>
      <c r="BC222" s="54"/>
      <c r="BD222" s="1">
        <f>IFERROR(__xludf.DUMMYFUNCTION("""COMPUTED_VALUE"""),0.0)</f>
        <v>0</v>
      </c>
      <c r="BE222" s="1">
        <f>IFERROR(__xludf.DUMMYFUNCTION("""COMPUTED_VALUE"""),0.9249999999999998)</f>
        <v>0.925</v>
      </c>
      <c r="BF222" s="1">
        <f>IFERROR(__xludf.DUMMYFUNCTION("""COMPUTED_VALUE"""),0.0)</f>
        <v>0</v>
      </c>
      <c r="BG222" s="1">
        <f>IFERROR(__xludf.DUMMYFUNCTION("""COMPUTED_VALUE"""),0.0)</f>
        <v>0</v>
      </c>
      <c r="BH222" s="1">
        <f>IFERROR(__xludf.DUMMYFUNCTION("""COMPUTED_VALUE"""),0.0)</f>
        <v>0</v>
      </c>
      <c r="BI222" s="1">
        <f>IFERROR(__xludf.DUMMYFUNCTION("""COMPUTED_VALUE"""),0.0)</f>
        <v>0</v>
      </c>
      <c r="BJ222" s="1">
        <f>IFERROR(__xludf.DUMMYFUNCTION("""COMPUTED_VALUE"""),0.0)</f>
        <v>0</v>
      </c>
      <c r="BK222" s="1">
        <f>IFERROR(__xludf.DUMMYFUNCTION("""COMPUTED_VALUE"""),0.0)</f>
        <v>0</v>
      </c>
      <c r="BL222" s="1">
        <f>IFERROR(__xludf.DUMMYFUNCTION("""COMPUTED_VALUE"""),0.0)</f>
        <v>0</v>
      </c>
      <c r="BM222" s="1">
        <f>IFERROR(__xludf.DUMMYFUNCTION("""COMPUTED_VALUE"""),0.0)</f>
        <v>0</v>
      </c>
      <c r="BO222" s="52">
        <f t="shared" si="2"/>
        <v>0</v>
      </c>
      <c r="BP222" s="1">
        <f t="shared" si="214"/>
        <v>0</v>
      </c>
      <c r="BQ222" s="1">
        <f t="shared" si="4"/>
        <v>2</v>
      </c>
      <c r="BR222" s="54">
        <f t="shared" si="5"/>
        <v>2</v>
      </c>
      <c r="BS222" s="1">
        <f>IFS(N222="W", 'Round Bonuses'!$C$13, N222="X", 'Round Bonuses'!$C$12, M222="X", 'Round Bonuses'!$C$11, L222="X", 'Round Bonuses'!$C$10, K222="X", 'Round Bonuses'!$C$9, J222="X", 'Round Bonuses'!$C$8, I222="X", 'Round Bonuses'!$C$7, H222="X", 'Round Bonuses'!$C$6, G222="X", 'Round Bonuses'!$C$5, F222="X", 'Round Bonuses'!$C$4, E222="X", 'Round Bonuses'!$C$3, D222="X", 'Round Bonuses'!$C$3, TRUE, 0)</f>
        <v>0</v>
      </c>
      <c r="BT222" s="1">
        <f>IF(not(counta(D222:J222)), IFS(AI222="W", 'Round Bonuses'!$F$14, AI222="X", 'Round Bonuses'!$F$13, AH222="X", 'Round Bonuses'!$F$12, AG222="X", 'Round Bonuses'!$F$11, AF222="X", 'Round Bonuses'!$F$10, AE222="X", 'Round Bonuses'!$F$9, AD222="X", 'Round Bonuses'!$F$8, AC222="X", 'Round Bonuses'!$F$7, AB222="X", 'Round Bonuses'!$F$6, TRUE, 0), IF(AA222="X",'Round Bonuses'!$E$7, 0) +IF(AB222="X", 'Round Bonuses'!$E$6, 0)+if(AC222="X",'Round Bonuses'!$E$7, 0)+IF(AD222="X", 'Round Bonuses'!$E$8, 0)+IFS(AI222="W", 'Round Bonuses'!$G$14, AI222="X", 'Round Bonuses'!$G$13, AH222="X", 'Round Bonuses'!$G$12, AG222="X", 'Round Bonuses'!$G$11, AF222="X", 'Round Bonuses'!$G$10, AE222="X", 'Round Bonuses'!$G$9, TRUE, 0))</f>
        <v>0</v>
      </c>
      <c r="BU222" s="1">
        <f>IF(AND(not(counta(D222:I222)),not(counta(AB222:AD222))), IFS(BC222="W", 'Round Bonuses'!$J$14, BC222="X", 'Round Bonuses'!$J$13, BB222="X", 'Round Bonuses'!$J$12, BA222="X", 'Round Bonuses'!$J$11, AZ222="X", 'Round Bonuses'!$J$10, AY222="X", 'Round Bonuses'!$J$9, AX222="X", 'Round Bonuses'!$J$8, AW222="X", 'Round Bonuses'!$J$7, AV222="X", 'Round Bonuses'!$J$6, AU222="X", 'Round Bonuses'!$J$5, AT222="X", 'Round Bonuses'!$J$4, TRUE, 0), SWITCH(AS222, "P", 'Round Bonuses'!$I$4,"B", 'Round Bonuses'!$I$5, 0) +IF(AU222="X", 'Round Bonuses'!$I$5, 0)+IF(AV222="X", 'Round Bonuses'!$I$6, 0)+IF(AW222="X", 'Round Bonuses'!$I$7, 0)+IF(AX222="X", 'Round Bonuses'!$I$8, 0)+IFS(BC222="W", 'Round Bonuses'!$K$14, BC222="X", 'Round Bonuses'!$K$13, BB222="X", 'Round Bonuses'!$K$12, BA222="X", 'Round Bonuses'!$K$11, AZ222="X", 'Round Bonuses'!$K$10, AY222="X", 'Round Bonuses'!$K$9, TRUE, 0))</f>
        <v>0.4</v>
      </c>
      <c r="BV222" s="54">
        <f t="shared" si="6"/>
        <v>0.4</v>
      </c>
      <c r="BW222" s="1">
        <f t="shared" si="7"/>
        <v>0.925</v>
      </c>
      <c r="BX222" s="57">
        <f t="shared" si="8"/>
        <v>0.8625</v>
      </c>
      <c r="BZ222" s="58" t="str">
        <f t="shared" si="9"/>
        <v>Vaduz</v>
      </c>
      <c r="CA222" s="1" t="str">
        <f t="shared" si="10"/>
        <v>Liechtenstein</v>
      </c>
      <c r="CB222" s="1">
        <f t="shared" si="11"/>
        <v>0.8625</v>
      </c>
      <c r="CC222" s="1">
        <f t="shared" si="12"/>
        <v>2</v>
      </c>
      <c r="CD222" s="1" t="s">
        <v>505</v>
      </c>
      <c r="CE222" s="1" t="s">
        <v>160</v>
      </c>
      <c r="CF222" s="49">
        <v>0.8675000000000002</v>
      </c>
      <c r="CG222" s="1">
        <v>2.0</v>
      </c>
      <c r="CH222" s="1">
        <f t="shared" si="16"/>
        <v>220</v>
      </c>
      <c r="CI222" s="1" t="str">
        <f t="shared" si="13"/>
        <v>Stjarnan</v>
      </c>
      <c r="CJ222" s="49">
        <f t="shared" ref="CJ222:CK222" si="236">CF222</f>
        <v>0.8675</v>
      </c>
      <c r="CK222" s="1">
        <f t="shared" si="236"/>
        <v>2</v>
      </c>
      <c r="CO222" s="1" t="str">
        <f t="shared" si="15"/>
        <v>Iceland</v>
      </c>
    </row>
    <row r="223">
      <c r="A223" s="1" t="str">
        <f>'Strength Coefficients'!AJ222</f>
        <v>Vålerenga</v>
      </c>
      <c r="B223" s="1">
        <f>'Strength Coefficients'!AK222</f>
        <v>0.76</v>
      </c>
      <c r="C223" s="1" t="str">
        <f>'Strength Coefficients'!AL222</f>
        <v>Norway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52">
        <f>IFERROR(__xludf.DUMMYFUNCTION("""COMPUTED_VALUE"""),0.0)</f>
        <v>0</v>
      </c>
      <c r="P223" s="1">
        <f>IFERROR(__xludf.DUMMYFUNCTION("""COMPUTED_VALUE"""),0.0)</f>
        <v>0</v>
      </c>
      <c r="Q223" s="1">
        <f>IFERROR(__xludf.DUMMYFUNCTION("""COMPUTED_VALUE"""),0.0)</f>
        <v>0</v>
      </c>
      <c r="R223" s="1">
        <f>IFERROR(__xludf.DUMMYFUNCTION("""COMPUTED_VALUE"""),0.0)</f>
        <v>0</v>
      </c>
      <c r="S223" s="1">
        <f>IFERROR(__xludf.DUMMYFUNCTION("""COMPUTED_VALUE"""),0.0)</f>
        <v>0</v>
      </c>
      <c r="T223" s="1">
        <f>IFERROR(__xludf.DUMMYFUNCTION("""COMPUTED_VALUE"""),0.0)</f>
        <v>0</v>
      </c>
      <c r="U223" s="1">
        <f>IFERROR(__xludf.DUMMYFUNCTION("""COMPUTED_VALUE"""),0.0)</f>
        <v>0</v>
      </c>
      <c r="V223" s="1">
        <f>IFERROR(__xludf.DUMMYFUNCTION("""COMPUTED_VALUE"""),0.0)</f>
        <v>0</v>
      </c>
      <c r="W223" s="1">
        <f>IFERROR(__xludf.DUMMYFUNCTION("""COMPUTED_VALUE"""),0.0)</f>
        <v>0</v>
      </c>
      <c r="X223" s="1">
        <f>IFERROR(__xludf.DUMMYFUNCTION("""COMPUTED_VALUE"""),0.0)</f>
        <v>0</v>
      </c>
      <c r="Y223" s="1">
        <f>IFERROR(__xludf.DUMMYFUNCTION("""COMPUTED_VALUE"""),0.0)</f>
        <v>0</v>
      </c>
      <c r="AA223" s="50"/>
      <c r="AB223" s="1"/>
      <c r="AC223" s="1"/>
      <c r="AD223" s="1"/>
      <c r="AE223" s="1"/>
      <c r="AF223" s="1"/>
      <c r="AG223" s="1"/>
      <c r="AH223" s="1"/>
      <c r="AI223" s="54"/>
      <c r="AJ223" s="1">
        <f>IFERROR(__xludf.DUMMYFUNCTION("""COMPUTED_VALUE"""),0.0)</f>
        <v>0</v>
      </c>
      <c r="AK223" s="1">
        <f>IFERROR(__xludf.DUMMYFUNCTION("""COMPUTED_VALUE"""),0.0)</f>
        <v>0</v>
      </c>
      <c r="AL223" s="1">
        <f>IFERROR(__xludf.DUMMYFUNCTION("""COMPUTED_VALUE"""),0.0)</f>
        <v>0</v>
      </c>
      <c r="AM223" s="1">
        <f>IFERROR(__xludf.DUMMYFUNCTION("""COMPUTED_VALUE"""),0.0)</f>
        <v>0</v>
      </c>
      <c r="AN223" s="1">
        <f>IFERROR(__xludf.DUMMYFUNCTION("""COMPUTED_VALUE"""),0.0)</f>
        <v>0</v>
      </c>
      <c r="AO223" s="1">
        <f>IFERROR(__xludf.DUMMYFUNCTION("""COMPUTED_VALUE"""),0.0)</f>
        <v>0</v>
      </c>
      <c r="AP223" s="1">
        <f>IFERROR(__xludf.DUMMYFUNCTION("""COMPUTED_VALUE"""),0.0)</f>
        <v>0</v>
      </c>
      <c r="AQ223" s="1">
        <f>IFERROR(__xludf.DUMMYFUNCTION("""COMPUTED_VALUE"""),0.0)</f>
        <v>0</v>
      </c>
      <c r="AT223" s="1"/>
      <c r="AU223" s="1" t="str">
        <f>IFERROR(__xludf.DUMMYFUNCTION("""COMPUTED_VALUE"""),"X")</f>
        <v>X</v>
      </c>
      <c r="AV223" s="1"/>
      <c r="AW223" s="1"/>
      <c r="AX223" s="1"/>
      <c r="AY223" s="1"/>
      <c r="AZ223" s="1"/>
      <c r="BA223" s="1"/>
      <c r="BB223" s="1"/>
      <c r="BC223" s="54"/>
      <c r="BD223" s="1">
        <f>IFERROR(__xludf.DUMMYFUNCTION("""COMPUTED_VALUE"""),0.0)</f>
        <v>0</v>
      </c>
      <c r="BE223" s="1">
        <f>IFERROR(__xludf.DUMMYFUNCTION("""COMPUTED_VALUE"""),4.12)</f>
        <v>4.12</v>
      </c>
      <c r="BF223" s="1">
        <f>IFERROR(__xludf.DUMMYFUNCTION("""COMPUTED_VALUE"""),0.0)</f>
        <v>0</v>
      </c>
      <c r="BG223" s="1">
        <f>IFERROR(__xludf.DUMMYFUNCTION("""COMPUTED_VALUE"""),0.0)</f>
        <v>0</v>
      </c>
      <c r="BH223" s="1">
        <f>IFERROR(__xludf.DUMMYFUNCTION("""COMPUTED_VALUE"""),0.0)</f>
        <v>0</v>
      </c>
      <c r="BI223" s="1">
        <f>IFERROR(__xludf.DUMMYFUNCTION("""COMPUTED_VALUE"""),0.0)</f>
        <v>0</v>
      </c>
      <c r="BJ223" s="1">
        <f>IFERROR(__xludf.DUMMYFUNCTION("""COMPUTED_VALUE"""),0.0)</f>
        <v>0</v>
      </c>
      <c r="BK223" s="1">
        <f>IFERROR(__xludf.DUMMYFUNCTION("""COMPUTED_VALUE"""),0.0)</f>
        <v>0</v>
      </c>
      <c r="BL223" s="1">
        <f>IFERROR(__xludf.DUMMYFUNCTION("""COMPUTED_VALUE"""),0.0)</f>
        <v>0</v>
      </c>
      <c r="BM223" s="1">
        <f>IFERROR(__xludf.DUMMYFUNCTION("""COMPUTED_VALUE"""),0.0)</f>
        <v>0</v>
      </c>
      <c r="BO223" s="52">
        <f t="shared" si="2"/>
        <v>0</v>
      </c>
      <c r="BP223" s="1">
        <f t="shared" si="214"/>
        <v>0</v>
      </c>
      <c r="BQ223" s="1">
        <f t="shared" si="4"/>
        <v>2</v>
      </c>
      <c r="BR223" s="54">
        <f t="shared" si="5"/>
        <v>2</v>
      </c>
      <c r="BS223" s="1">
        <f>IFS(N223="W", 'Round Bonuses'!$C$13, N223="X", 'Round Bonuses'!$C$12, M223="X", 'Round Bonuses'!$C$11, L223="X", 'Round Bonuses'!$C$10, K223="X", 'Round Bonuses'!$C$9, J223="X", 'Round Bonuses'!$C$8, I223="X", 'Round Bonuses'!$C$7, H223="X", 'Round Bonuses'!$C$6, G223="X", 'Round Bonuses'!$C$5, F223="X", 'Round Bonuses'!$C$4, E223="X", 'Round Bonuses'!$C$3, D223="X", 'Round Bonuses'!$C$3, TRUE, 0)</f>
        <v>0</v>
      </c>
      <c r="BT223" s="1">
        <f>IF(not(counta(D223:J223)), IFS(AI223="W", 'Round Bonuses'!$F$14, AI223="X", 'Round Bonuses'!$F$13, AH223="X", 'Round Bonuses'!$F$12, AG223="X", 'Round Bonuses'!$F$11, AF223="X", 'Round Bonuses'!$F$10, AE223="X", 'Round Bonuses'!$F$9, AD223="X", 'Round Bonuses'!$F$8, AC223="X", 'Round Bonuses'!$F$7, AB223="X", 'Round Bonuses'!$F$6, TRUE, 0), IF(AA223="X",'Round Bonuses'!$E$7, 0) +IF(AB223="X", 'Round Bonuses'!$E$6, 0)+if(AC223="X",'Round Bonuses'!$E$7, 0)+IF(AD223="X", 'Round Bonuses'!$E$8, 0)+IFS(AI223="W", 'Round Bonuses'!$G$14, AI223="X", 'Round Bonuses'!$G$13, AH223="X", 'Round Bonuses'!$G$12, AG223="X", 'Round Bonuses'!$G$11, AF223="X", 'Round Bonuses'!$G$10, AE223="X", 'Round Bonuses'!$G$9, TRUE, 0))</f>
        <v>0</v>
      </c>
      <c r="BU223" s="1">
        <f>IF(AND(not(counta(D223:I223)),not(counta(AB223:AD223))), IFS(BC223="W", 'Round Bonuses'!$J$14, BC223="X", 'Round Bonuses'!$J$13, BB223="X", 'Round Bonuses'!$J$12, BA223="X", 'Round Bonuses'!$J$11, AZ223="X", 'Round Bonuses'!$J$10, AY223="X", 'Round Bonuses'!$J$9, AX223="X", 'Round Bonuses'!$J$8, AW223="X", 'Round Bonuses'!$J$7, AV223="X", 'Round Bonuses'!$J$6, AU223="X", 'Round Bonuses'!$J$5, AT223="X", 'Round Bonuses'!$J$4, TRUE, 0), SWITCH(AS223, "P", 'Round Bonuses'!$I$4,"B", 'Round Bonuses'!$I$5, 0) +IF(AU223="X", 'Round Bonuses'!$I$5, 0)+IF(AV223="X", 'Round Bonuses'!$I$6, 0)+IF(AW223="X", 'Round Bonuses'!$I$7, 0)+IF(AX223="X", 'Round Bonuses'!$I$8, 0)+IFS(BC223="W", 'Round Bonuses'!$K$14, BC223="X", 'Round Bonuses'!$K$13, BB223="X", 'Round Bonuses'!$K$12, BA223="X", 'Round Bonuses'!$K$11, AZ223="X", 'Round Bonuses'!$K$10, AY223="X", 'Round Bonuses'!$K$9, TRUE, 0))</f>
        <v>0.4</v>
      </c>
      <c r="BV223" s="54">
        <f t="shared" si="6"/>
        <v>0.4</v>
      </c>
      <c r="BW223" s="1">
        <f t="shared" si="7"/>
        <v>4.12</v>
      </c>
      <c r="BX223" s="57">
        <f t="shared" si="8"/>
        <v>2.46</v>
      </c>
      <c r="BZ223" s="58" t="str">
        <f t="shared" si="9"/>
        <v>Vålerenga</v>
      </c>
      <c r="CA223" s="1" t="str">
        <f t="shared" si="10"/>
        <v>Norway</v>
      </c>
      <c r="CB223" s="1">
        <f t="shared" si="11"/>
        <v>2.46</v>
      </c>
      <c r="CC223" s="1">
        <f t="shared" si="12"/>
        <v>2</v>
      </c>
      <c r="CD223" s="1" t="s">
        <v>526</v>
      </c>
      <c r="CE223" s="1" t="s">
        <v>197</v>
      </c>
      <c r="CF223" s="49">
        <v>0.8624999999999999</v>
      </c>
      <c r="CG223" s="1">
        <v>2.0</v>
      </c>
      <c r="CH223" s="1">
        <f t="shared" si="16"/>
        <v>221</v>
      </c>
      <c r="CI223" s="1" t="str">
        <f t="shared" si="13"/>
        <v>Vaduz</v>
      </c>
      <c r="CJ223" s="49">
        <f t="shared" ref="CJ223:CK223" si="237">CF223</f>
        <v>0.8625</v>
      </c>
      <c r="CK223" s="1">
        <f t="shared" si="237"/>
        <v>2</v>
      </c>
      <c r="CO223" s="1" t="str">
        <f t="shared" si="15"/>
        <v>Liechtenstein</v>
      </c>
    </row>
    <row r="224">
      <c r="A224" s="1" t="str">
        <f>'Strength Coefficients'!AJ223</f>
        <v>Valmiera</v>
      </c>
      <c r="B224" s="1">
        <f>'Strength Coefficients'!AK223</f>
        <v>0.61</v>
      </c>
      <c r="C224" s="1" t="str">
        <f>'Strength Coefficients'!AL223</f>
        <v>Latvia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52">
        <f>IFERROR(__xludf.DUMMYFUNCTION("""COMPUTED_VALUE"""),0.0)</f>
        <v>0</v>
      </c>
      <c r="P224" s="1">
        <f>IFERROR(__xludf.DUMMYFUNCTION("""COMPUTED_VALUE"""),0.0)</f>
        <v>0</v>
      </c>
      <c r="Q224" s="1">
        <f>IFERROR(__xludf.DUMMYFUNCTION("""COMPUTED_VALUE"""),0.0)</f>
        <v>0</v>
      </c>
      <c r="R224" s="1">
        <f>IFERROR(__xludf.DUMMYFUNCTION("""COMPUTED_VALUE"""),0.0)</f>
        <v>0</v>
      </c>
      <c r="S224" s="1">
        <f>IFERROR(__xludf.DUMMYFUNCTION("""COMPUTED_VALUE"""),0.0)</f>
        <v>0</v>
      </c>
      <c r="T224" s="1">
        <f>IFERROR(__xludf.DUMMYFUNCTION("""COMPUTED_VALUE"""),0.0)</f>
        <v>0</v>
      </c>
      <c r="U224" s="1">
        <f>IFERROR(__xludf.DUMMYFUNCTION("""COMPUTED_VALUE"""),0.0)</f>
        <v>0</v>
      </c>
      <c r="V224" s="1">
        <f>IFERROR(__xludf.DUMMYFUNCTION("""COMPUTED_VALUE"""),0.0)</f>
        <v>0</v>
      </c>
      <c r="W224" s="1">
        <f>IFERROR(__xludf.DUMMYFUNCTION("""COMPUTED_VALUE"""),0.0)</f>
        <v>0</v>
      </c>
      <c r="X224" s="1">
        <f>IFERROR(__xludf.DUMMYFUNCTION("""COMPUTED_VALUE"""),0.0)</f>
        <v>0</v>
      </c>
      <c r="Y224" s="1">
        <f>IFERROR(__xludf.DUMMYFUNCTION("""COMPUTED_VALUE"""),0.0)</f>
        <v>0</v>
      </c>
      <c r="AA224" s="50"/>
      <c r="AB224" s="1"/>
      <c r="AC224" s="1"/>
      <c r="AD224" s="1"/>
      <c r="AE224" s="1"/>
      <c r="AF224" s="1"/>
      <c r="AG224" s="1"/>
      <c r="AH224" s="1"/>
      <c r="AI224" s="54"/>
      <c r="AJ224" s="1">
        <f>IFERROR(__xludf.DUMMYFUNCTION("""COMPUTED_VALUE"""),0.0)</f>
        <v>0</v>
      </c>
      <c r="AK224" s="1">
        <f>IFERROR(__xludf.DUMMYFUNCTION("""COMPUTED_VALUE"""),0.0)</f>
        <v>0</v>
      </c>
      <c r="AL224" s="1">
        <f>IFERROR(__xludf.DUMMYFUNCTION("""COMPUTED_VALUE"""),0.0)</f>
        <v>0</v>
      </c>
      <c r="AM224" s="1">
        <f>IFERROR(__xludf.DUMMYFUNCTION("""COMPUTED_VALUE"""),0.0)</f>
        <v>0</v>
      </c>
      <c r="AN224" s="1">
        <f>IFERROR(__xludf.DUMMYFUNCTION("""COMPUTED_VALUE"""),0.0)</f>
        <v>0</v>
      </c>
      <c r="AO224" s="1">
        <f>IFERROR(__xludf.DUMMYFUNCTION("""COMPUTED_VALUE"""),0.0)</f>
        <v>0</v>
      </c>
      <c r="AP224" s="1">
        <f>IFERROR(__xludf.DUMMYFUNCTION("""COMPUTED_VALUE"""),0.0)</f>
        <v>0</v>
      </c>
      <c r="AQ224" s="1">
        <f>IFERROR(__xludf.DUMMYFUNCTION("""COMPUTED_VALUE"""),0.0)</f>
        <v>0</v>
      </c>
      <c r="AT224" s="1" t="str">
        <f>IFERROR(__xludf.DUMMYFUNCTION("""COMPUTED_VALUE"""),"X")</f>
        <v>X</v>
      </c>
      <c r="AU224" s="1"/>
      <c r="AV224" s="1"/>
      <c r="AW224" s="1"/>
      <c r="AX224" s="1"/>
      <c r="AY224" s="1"/>
      <c r="AZ224" s="1"/>
      <c r="BA224" s="1"/>
      <c r="BB224" s="1"/>
      <c r="BC224" s="54"/>
      <c r="BD224" s="1">
        <f>IFERROR(__xludf.DUMMYFUNCTION("""COMPUTED_VALUE"""),1.7949999999999997)</f>
        <v>1.795</v>
      </c>
      <c r="BE224" s="1">
        <f>IFERROR(__xludf.DUMMYFUNCTION("""COMPUTED_VALUE"""),0.0)</f>
        <v>0</v>
      </c>
      <c r="BF224" s="1">
        <f>IFERROR(__xludf.DUMMYFUNCTION("""COMPUTED_VALUE"""),0.0)</f>
        <v>0</v>
      </c>
      <c r="BG224" s="1">
        <f>IFERROR(__xludf.DUMMYFUNCTION("""COMPUTED_VALUE"""),0.0)</f>
        <v>0</v>
      </c>
      <c r="BH224" s="1">
        <f>IFERROR(__xludf.DUMMYFUNCTION("""COMPUTED_VALUE"""),0.0)</f>
        <v>0</v>
      </c>
      <c r="BI224" s="1">
        <f>IFERROR(__xludf.DUMMYFUNCTION("""COMPUTED_VALUE"""),0.0)</f>
        <v>0</v>
      </c>
      <c r="BJ224" s="1">
        <f>IFERROR(__xludf.DUMMYFUNCTION("""COMPUTED_VALUE"""),0.0)</f>
        <v>0</v>
      </c>
      <c r="BK224" s="1">
        <f>IFERROR(__xludf.DUMMYFUNCTION("""COMPUTED_VALUE"""),0.0)</f>
        <v>0</v>
      </c>
      <c r="BL224" s="1">
        <f>IFERROR(__xludf.DUMMYFUNCTION("""COMPUTED_VALUE"""),0.0)</f>
        <v>0</v>
      </c>
      <c r="BM224" s="1">
        <f>IFERROR(__xludf.DUMMYFUNCTION("""COMPUTED_VALUE"""),0.0)</f>
        <v>0</v>
      </c>
      <c r="BO224" s="52">
        <f t="shared" si="2"/>
        <v>0</v>
      </c>
      <c r="BP224" s="1">
        <f t="shared" si="214"/>
        <v>0</v>
      </c>
      <c r="BQ224" s="1">
        <f t="shared" si="4"/>
        <v>2</v>
      </c>
      <c r="BR224" s="54">
        <f t="shared" si="5"/>
        <v>2</v>
      </c>
      <c r="BS224" s="1">
        <f>IFS(N224="W", 'Round Bonuses'!$C$13, N224="X", 'Round Bonuses'!$C$12, M224="X", 'Round Bonuses'!$C$11, L224="X", 'Round Bonuses'!$C$10, K224="X", 'Round Bonuses'!$C$9, J224="X", 'Round Bonuses'!$C$8, I224="X", 'Round Bonuses'!$C$7, H224="X", 'Round Bonuses'!$C$6, G224="X", 'Round Bonuses'!$C$5, F224="X", 'Round Bonuses'!$C$4, E224="X", 'Round Bonuses'!$C$3, D224="X", 'Round Bonuses'!$C$3, TRUE, 0)</f>
        <v>0</v>
      </c>
      <c r="BT224" s="1">
        <f>IF(not(counta(D224:J224)), IFS(AI224="W", 'Round Bonuses'!$F$14, AI224="X", 'Round Bonuses'!$F$13, AH224="X", 'Round Bonuses'!$F$12, AG224="X", 'Round Bonuses'!$F$11, AF224="X", 'Round Bonuses'!$F$10, AE224="X", 'Round Bonuses'!$F$9, AD224="X", 'Round Bonuses'!$F$8, AC224="X", 'Round Bonuses'!$F$7, AB224="X", 'Round Bonuses'!$F$6, TRUE, 0), IF(AA224="X",'Round Bonuses'!$E$7, 0) +IF(AB224="X", 'Round Bonuses'!$E$6, 0)+if(AC224="X",'Round Bonuses'!$E$7, 0)+IF(AD224="X", 'Round Bonuses'!$E$8, 0)+IFS(AI224="W", 'Round Bonuses'!$G$14, AI224="X", 'Round Bonuses'!$G$13, AH224="X", 'Round Bonuses'!$G$12, AG224="X", 'Round Bonuses'!$G$11, AF224="X", 'Round Bonuses'!$G$10, AE224="X", 'Round Bonuses'!$G$9, TRUE, 0))</f>
        <v>0</v>
      </c>
      <c r="BU224" s="1">
        <f>IF(AND(not(counta(D224:I224)),not(counta(AB224:AD224))), IFS(BC224="W", 'Round Bonuses'!$J$14, BC224="X", 'Round Bonuses'!$J$13, BB224="X", 'Round Bonuses'!$J$12, BA224="X", 'Round Bonuses'!$J$11, AZ224="X", 'Round Bonuses'!$J$10, AY224="X", 'Round Bonuses'!$J$9, AX224="X", 'Round Bonuses'!$J$8, AW224="X", 'Round Bonuses'!$J$7, AV224="X", 'Round Bonuses'!$J$6, AU224="X", 'Round Bonuses'!$J$5, AT224="X", 'Round Bonuses'!$J$4, TRUE, 0), SWITCH(AS224, "P", 'Round Bonuses'!$I$4,"B", 'Round Bonuses'!$I$5, 0) +IF(AU224="X", 'Round Bonuses'!$I$5, 0)+IF(AV224="X", 'Round Bonuses'!$I$6, 0)+IF(AW224="X", 'Round Bonuses'!$I$7, 0)+IF(AX224="X", 'Round Bonuses'!$I$8, 0)+IFS(BC224="W", 'Round Bonuses'!$K$14, BC224="X", 'Round Bonuses'!$K$13, BB224="X", 'Round Bonuses'!$K$12, BA224="X", 'Round Bonuses'!$K$11, AZ224="X", 'Round Bonuses'!$K$10, AY224="X", 'Round Bonuses'!$K$9, TRUE, 0))</f>
        <v>0.2</v>
      </c>
      <c r="BV224" s="54">
        <f t="shared" si="6"/>
        <v>0.2</v>
      </c>
      <c r="BW224" s="1">
        <f t="shared" si="7"/>
        <v>1.795</v>
      </c>
      <c r="BX224" s="57">
        <f t="shared" si="8"/>
        <v>1.0975</v>
      </c>
      <c r="BZ224" s="58" t="str">
        <f t="shared" si="9"/>
        <v>Valmiera</v>
      </c>
      <c r="CA224" s="1" t="str">
        <f t="shared" si="10"/>
        <v>Latvia</v>
      </c>
      <c r="CB224" s="1">
        <f t="shared" si="11"/>
        <v>1.0975</v>
      </c>
      <c r="CC224" s="1">
        <f t="shared" si="12"/>
        <v>2</v>
      </c>
      <c r="CD224" s="1" t="s">
        <v>368</v>
      </c>
      <c r="CE224" s="1" t="s">
        <v>235</v>
      </c>
      <c r="CF224" s="49">
        <v>0.855</v>
      </c>
      <c r="CG224" s="1">
        <v>2.0</v>
      </c>
      <c r="CH224" s="1">
        <f t="shared" si="16"/>
        <v>222</v>
      </c>
      <c r="CI224" s="1" t="str">
        <f t="shared" si="13"/>
        <v>Glentoran</v>
      </c>
      <c r="CJ224" s="49">
        <f t="shared" ref="CJ224:CK224" si="238">CF224</f>
        <v>0.855</v>
      </c>
      <c r="CK224" s="1">
        <f t="shared" si="238"/>
        <v>2</v>
      </c>
      <c r="CO224" s="1" t="str">
        <f t="shared" si="15"/>
        <v>Northern Ireland</v>
      </c>
    </row>
    <row r="225">
      <c r="A225" s="1" t="str">
        <f>'Strength Coefficients'!AJ224</f>
        <v>Valur</v>
      </c>
      <c r="B225" s="1">
        <f>'Strength Coefficients'!AK224</f>
        <v>0.54</v>
      </c>
      <c r="C225" s="1" t="str">
        <f>'Strength Coefficients'!AL224</f>
        <v>Iceland</v>
      </c>
      <c r="D225" s="1"/>
      <c r="E225" s="1"/>
      <c r="F225" s="1" t="str">
        <f>IFERROR(__xludf.DUMMYFUNCTION("""COMPUTED_VALUE"""),"X")</f>
        <v>X</v>
      </c>
      <c r="G225" s="1"/>
      <c r="H225" s="1"/>
      <c r="I225" s="1"/>
      <c r="J225" s="1"/>
      <c r="K225" s="1"/>
      <c r="L225" s="1"/>
      <c r="M225" s="1"/>
      <c r="N225" s="1"/>
      <c r="O225" s="52">
        <f>IFERROR(__xludf.DUMMYFUNCTION("""COMPUTED_VALUE"""),0.0)</f>
        <v>0</v>
      </c>
      <c r="P225" s="1">
        <f>IFERROR(__xludf.DUMMYFUNCTION("""COMPUTED_VALUE"""),0.0)</f>
        <v>0</v>
      </c>
      <c r="Q225" s="1">
        <f>IFERROR(__xludf.DUMMYFUNCTION("""COMPUTED_VALUE"""),1.225)</f>
        <v>1.225</v>
      </c>
      <c r="R225" s="1">
        <f>IFERROR(__xludf.DUMMYFUNCTION("""COMPUTED_VALUE"""),0.0)</f>
        <v>0</v>
      </c>
      <c r="S225" s="1">
        <f>IFERROR(__xludf.DUMMYFUNCTION("""COMPUTED_VALUE"""),0.0)</f>
        <v>0</v>
      </c>
      <c r="T225" s="1">
        <f>IFERROR(__xludf.DUMMYFUNCTION("""COMPUTED_VALUE"""),0.0)</f>
        <v>0</v>
      </c>
      <c r="U225" s="1">
        <f>IFERROR(__xludf.DUMMYFUNCTION("""COMPUTED_VALUE"""),0.0)</f>
        <v>0</v>
      </c>
      <c r="V225" s="1">
        <f>IFERROR(__xludf.DUMMYFUNCTION("""COMPUTED_VALUE"""),0.0)</f>
        <v>0</v>
      </c>
      <c r="W225" s="1">
        <f>IFERROR(__xludf.DUMMYFUNCTION("""COMPUTED_VALUE"""),0.0)</f>
        <v>0</v>
      </c>
      <c r="X225" s="1">
        <f>IFERROR(__xludf.DUMMYFUNCTION("""COMPUTED_VALUE"""),0.0)</f>
        <v>0</v>
      </c>
      <c r="Y225" s="1">
        <f>IFERROR(__xludf.DUMMYFUNCTION("""COMPUTED_VALUE"""),0.0)</f>
        <v>0</v>
      </c>
      <c r="AA225" s="50"/>
      <c r="AB225" s="1"/>
      <c r="AC225" s="1"/>
      <c r="AD225" s="1"/>
      <c r="AE225" s="1"/>
      <c r="AF225" s="1"/>
      <c r="AG225" s="1"/>
      <c r="AH225" s="1"/>
      <c r="AI225" s="54"/>
      <c r="AJ225" s="1">
        <f>IFERROR(__xludf.DUMMYFUNCTION("""COMPUTED_VALUE"""),0.0)</f>
        <v>0</v>
      </c>
      <c r="AK225" s="1">
        <f>IFERROR(__xludf.DUMMYFUNCTION("""COMPUTED_VALUE"""),0.0)</f>
        <v>0</v>
      </c>
      <c r="AL225" s="1">
        <f>IFERROR(__xludf.DUMMYFUNCTION("""COMPUTED_VALUE"""),0.0)</f>
        <v>0</v>
      </c>
      <c r="AM225" s="1">
        <f>IFERROR(__xludf.DUMMYFUNCTION("""COMPUTED_VALUE"""),0.0)</f>
        <v>0</v>
      </c>
      <c r="AN225" s="1">
        <f>IFERROR(__xludf.DUMMYFUNCTION("""COMPUTED_VALUE"""),0.0)</f>
        <v>0</v>
      </c>
      <c r="AO225" s="1">
        <f>IFERROR(__xludf.DUMMYFUNCTION("""COMPUTED_VALUE"""),0.0)</f>
        <v>0</v>
      </c>
      <c r="AP225" s="1">
        <f>IFERROR(__xludf.DUMMYFUNCTION("""COMPUTED_VALUE"""),0.0)</f>
        <v>0</v>
      </c>
      <c r="AQ225" s="1">
        <f>IFERROR(__xludf.DUMMYFUNCTION("""COMPUTED_VALUE"""),0.0)</f>
        <v>0</v>
      </c>
      <c r="AT225" s="1"/>
      <c r="AU225" s="1" t="str">
        <f>IFERROR(__xludf.DUMMYFUNCTION("""COMPUTED_VALUE"""),"X")</f>
        <v>X</v>
      </c>
      <c r="AV225" s="1"/>
      <c r="AW225" s="1"/>
      <c r="AX225" s="1"/>
      <c r="AY225" s="1"/>
      <c r="AZ225" s="1"/>
      <c r="BA225" s="1"/>
      <c r="BB225" s="1"/>
      <c r="BC225" s="54"/>
      <c r="BD225" s="1">
        <f>IFERROR(__xludf.DUMMYFUNCTION("""COMPUTED_VALUE"""),0.0)</f>
        <v>0</v>
      </c>
      <c r="BE225" s="1">
        <f>IFERROR(__xludf.DUMMYFUNCTION("""COMPUTED_VALUE"""),0.81)</f>
        <v>0.81</v>
      </c>
      <c r="BF225" s="1">
        <f>IFERROR(__xludf.DUMMYFUNCTION("""COMPUTED_VALUE"""),0.0)</f>
        <v>0</v>
      </c>
      <c r="BG225" s="1">
        <f>IFERROR(__xludf.DUMMYFUNCTION("""COMPUTED_VALUE"""),0.0)</f>
        <v>0</v>
      </c>
      <c r="BH225" s="1">
        <f>IFERROR(__xludf.DUMMYFUNCTION("""COMPUTED_VALUE"""),0.0)</f>
        <v>0</v>
      </c>
      <c r="BI225" s="1">
        <f>IFERROR(__xludf.DUMMYFUNCTION("""COMPUTED_VALUE"""),0.0)</f>
        <v>0</v>
      </c>
      <c r="BJ225" s="1">
        <f>IFERROR(__xludf.DUMMYFUNCTION("""COMPUTED_VALUE"""),0.0)</f>
        <v>0</v>
      </c>
      <c r="BK225" s="1">
        <f>IFERROR(__xludf.DUMMYFUNCTION("""COMPUTED_VALUE"""),0.0)</f>
        <v>0</v>
      </c>
      <c r="BL225" s="1">
        <f>IFERROR(__xludf.DUMMYFUNCTION("""COMPUTED_VALUE"""),0.0)</f>
        <v>0</v>
      </c>
      <c r="BM225" s="1">
        <f>IFERROR(__xludf.DUMMYFUNCTION("""COMPUTED_VALUE"""),0.0)</f>
        <v>0</v>
      </c>
      <c r="BO225" s="52">
        <f t="shared" si="2"/>
        <v>2</v>
      </c>
      <c r="BP225" s="1">
        <f t="shared" si="214"/>
        <v>0</v>
      </c>
      <c r="BQ225" s="1">
        <f t="shared" si="4"/>
        <v>2</v>
      </c>
      <c r="BR225" s="54">
        <f t="shared" si="5"/>
        <v>4</v>
      </c>
      <c r="BS225" s="1">
        <f>IFS(N225="W", 'Round Bonuses'!$C$13, N225="X", 'Round Bonuses'!$C$12, M225="X", 'Round Bonuses'!$C$11, L225="X", 'Round Bonuses'!$C$10, K225="X", 'Round Bonuses'!$C$9, J225="X", 'Round Bonuses'!$C$8, I225="X", 'Round Bonuses'!$C$7, H225="X", 'Round Bonuses'!$C$6, G225="X", 'Round Bonuses'!$C$5, F225="X", 'Round Bonuses'!$C$4, E225="X", 'Round Bonuses'!$C$3, D225="X", 'Round Bonuses'!$C$3, TRUE, 0)</f>
        <v>0.6</v>
      </c>
      <c r="BT225" s="1">
        <f>IF(not(counta(D225:J225)), IFS(AI225="W", 'Round Bonuses'!$F$14, AI225="X", 'Round Bonuses'!$F$13, AH225="X", 'Round Bonuses'!$F$12, AG225="X", 'Round Bonuses'!$F$11, AF225="X", 'Round Bonuses'!$F$10, AE225="X", 'Round Bonuses'!$F$9, AD225="X", 'Round Bonuses'!$F$8, AC225="X", 'Round Bonuses'!$F$7, AB225="X", 'Round Bonuses'!$F$6, TRUE, 0), IF(AA225="X",'Round Bonuses'!$E$7, 0) +IF(AB225="X", 'Round Bonuses'!$E$6, 0)+if(AC225="X",'Round Bonuses'!$E$7, 0)+IF(AD225="X", 'Round Bonuses'!$E$8, 0)+IFS(AI225="W", 'Round Bonuses'!$G$14, AI225="X", 'Round Bonuses'!$G$13, AH225="X", 'Round Bonuses'!$G$12, AG225="X", 'Round Bonuses'!$G$11, AF225="X", 'Round Bonuses'!$G$10, AE225="X", 'Round Bonuses'!$G$9, TRUE, 0))</f>
        <v>0</v>
      </c>
      <c r="BU225" s="1">
        <f>IF(AND(not(counta(D225:I225)),not(counta(AB225:AD225))), IFS(BC225="W", 'Round Bonuses'!$J$14, BC225="X", 'Round Bonuses'!$J$13, BB225="X", 'Round Bonuses'!$J$12, BA225="X", 'Round Bonuses'!$J$11, AZ225="X", 'Round Bonuses'!$J$10, AY225="X", 'Round Bonuses'!$J$9, AX225="X", 'Round Bonuses'!$J$8, AW225="X", 'Round Bonuses'!$J$7, AV225="X", 'Round Bonuses'!$J$6, AU225="X", 'Round Bonuses'!$J$5, AT225="X", 'Round Bonuses'!$J$4, TRUE, 0), SWITCH(AS225, "P", 'Round Bonuses'!$I$4,"B", 'Round Bonuses'!$I$5, 0) +IF(AU225="X", 'Round Bonuses'!$I$5, 0)+IF(AV225="X", 'Round Bonuses'!$I$6, 0)+IF(AW225="X", 'Round Bonuses'!$I$7, 0)+IF(AX225="X", 'Round Bonuses'!$I$8, 0)+IFS(BC225="W", 'Round Bonuses'!$K$14, BC225="X", 'Round Bonuses'!$K$13, BB225="X", 'Round Bonuses'!$K$12, BA225="X", 'Round Bonuses'!$K$11, AZ225="X", 'Round Bonuses'!$K$10, AY225="X", 'Round Bonuses'!$K$9, TRUE, 0))</f>
        <v>0.2</v>
      </c>
      <c r="BV225" s="54">
        <f t="shared" si="6"/>
        <v>0.8</v>
      </c>
      <c r="BW225" s="1">
        <f t="shared" si="7"/>
        <v>2.035</v>
      </c>
      <c r="BX225" s="57">
        <f t="shared" si="8"/>
        <v>1.30875</v>
      </c>
      <c r="BZ225" s="58" t="str">
        <f t="shared" si="9"/>
        <v>Valur</v>
      </c>
      <c r="CA225" s="1" t="str">
        <f t="shared" si="10"/>
        <v>Iceland</v>
      </c>
      <c r="CB225" s="1">
        <f t="shared" si="11"/>
        <v>1.30875</v>
      </c>
      <c r="CC225" s="1">
        <f t="shared" si="12"/>
        <v>4</v>
      </c>
      <c r="CD225" s="1" t="s">
        <v>452</v>
      </c>
      <c r="CE225" s="1" t="s">
        <v>139</v>
      </c>
      <c r="CF225" s="49">
        <v>0.7949999999999999</v>
      </c>
      <c r="CG225" s="1">
        <v>2.0</v>
      </c>
      <c r="CH225" s="1">
        <f t="shared" si="16"/>
        <v>223</v>
      </c>
      <c r="CI225" s="1" t="str">
        <f t="shared" si="13"/>
        <v>St Joseph's</v>
      </c>
      <c r="CJ225" s="49">
        <f t="shared" ref="CJ225:CK225" si="239">CF225</f>
        <v>0.795</v>
      </c>
      <c r="CK225" s="1">
        <f t="shared" si="239"/>
        <v>2</v>
      </c>
      <c r="CO225" s="1" t="str">
        <f t="shared" si="15"/>
        <v>Gibraltar</v>
      </c>
    </row>
    <row r="226">
      <c r="A226" s="1" t="str">
        <f>'Strength Coefficients'!AJ225</f>
        <v>Velež Mostar</v>
      </c>
      <c r="B226" s="1">
        <f>'Strength Coefficients'!AK225</f>
        <v>0.58</v>
      </c>
      <c r="C226" s="1" t="str">
        <f>'Strength Coefficients'!AL225</f>
        <v>Bosnia and Herzegovina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52">
        <f>IFERROR(__xludf.DUMMYFUNCTION("""COMPUTED_VALUE"""),0.0)</f>
        <v>0</v>
      </c>
      <c r="P226" s="1">
        <f>IFERROR(__xludf.DUMMYFUNCTION("""COMPUTED_VALUE"""),0.0)</f>
        <v>0</v>
      </c>
      <c r="Q226" s="1">
        <f>IFERROR(__xludf.DUMMYFUNCTION("""COMPUTED_VALUE"""),0.0)</f>
        <v>0</v>
      </c>
      <c r="R226" s="1">
        <f>IFERROR(__xludf.DUMMYFUNCTION("""COMPUTED_VALUE"""),0.0)</f>
        <v>0</v>
      </c>
      <c r="S226" s="1">
        <f>IFERROR(__xludf.DUMMYFUNCTION("""COMPUTED_VALUE"""),0.0)</f>
        <v>0</v>
      </c>
      <c r="T226" s="1">
        <f>IFERROR(__xludf.DUMMYFUNCTION("""COMPUTED_VALUE"""),0.0)</f>
        <v>0</v>
      </c>
      <c r="U226" s="1">
        <f>IFERROR(__xludf.DUMMYFUNCTION("""COMPUTED_VALUE"""),0.0)</f>
        <v>0</v>
      </c>
      <c r="V226" s="1">
        <f>IFERROR(__xludf.DUMMYFUNCTION("""COMPUTED_VALUE"""),0.0)</f>
        <v>0</v>
      </c>
      <c r="W226" s="1">
        <f>IFERROR(__xludf.DUMMYFUNCTION("""COMPUTED_VALUE"""),0.0)</f>
        <v>0</v>
      </c>
      <c r="X226" s="1">
        <f>IFERROR(__xludf.DUMMYFUNCTION("""COMPUTED_VALUE"""),0.0)</f>
        <v>0</v>
      </c>
      <c r="Y226" s="1">
        <f>IFERROR(__xludf.DUMMYFUNCTION("""COMPUTED_VALUE"""),0.0)</f>
        <v>0</v>
      </c>
      <c r="AA226" s="50"/>
      <c r="AB226" s="1"/>
      <c r="AC226" s="1"/>
      <c r="AD226" s="1"/>
      <c r="AE226" s="1"/>
      <c r="AF226" s="1"/>
      <c r="AG226" s="1"/>
      <c r="AH226" s="1"/>
      <c r="AI226" s="54"/>
      <c r="AJ226" s="1">
        <f>IFERROR(__xludf.DUMMYFUNCTION("""COMPUTED_VALUE"""),0.0)</f>
        <v>0</v>
      </c>
      <c r="AK226" s="1">
        <f>IFERROR(__xludf.DUMMYFUNCTION("""COMPUTED_VALUE"""),0.0)</f>
        <v>0</v>
      </c>
      <c r="AL226" s="1">
        <f>IFERROR(__xludf.DUMMYFUNCTION("""COMPUTED_VALUE"""),0.0)</f>
        <v>0</v>
      </c>
      <c r="AM226" s="1">
        <f>IFERROR(__xludf.DUMMYFUNCTION("""COMPUTED_VALUE"""),0.0)</f>
        <v>0</v>
      </c>
      <c r="AN226" s="1">
        <f>IFERROR(__xludf.DUMMYFUNCTION("""COMPUTED_VALUE"""),0.0)</f>
        <v>0</v>
      </c>
      <c r="AO226" s="1">
        <f>IFERROR(__xludf.DUMMYFUNCTION("""COMPUTED_VALUE"""),0.0)</f>
        <v>0</v>
      </c>
      <c r="AP226" s="1">
        <f>IFERROR(__xludf.DUMMYFUNCTION("""COMPUTED_VALUE"""),0.0)</f>
        <v>0</v>
      </c>
      <c r="AQ226" s="1">
        <f>IFERROR(__xludf.DUMMYFUNCTION("""COMPUTED_VALUE"""),0.0)</f>
        <v>0</v>
      </c>
      <c r="AT226" s="1" t="str">
        <f>IFERROR(__xludf.DUMMYFUNCTION("""COMPUTED_VALUE"""),"X")</f>
        <v>X</v>
      </c>
      <c r="AU226" s="1" t="str">
        <f>IFERROR(__xludf.DUMMYFUNCTION("""COMPUTED_VALUE"""),"X")</f>
        <v>X</v>
      </c>
      <c r="AV226" s="1" t="str">
        <f>IFERROR(__xludf.DUMMYFUNCTION("""COMPUTED_VALUE"""),"X")</f>
        <v>X</v>
      </c>
      <c r="AW226" s="1"/>
      <c r="AX226" s="1"/>
      <c r="AY226" s="1"/>
      <c r="AZ226" s="1"/>
      <c r="BA226" s="1"/>
      <c r="BB226" s="1"/>
      <c r="BC226" s="54"/>
      <c r="BD226" s="1">
        <f>IFERROR(__xludf.DUMMYFUNCTION("""COMPUTED_VALUE"""),4.2075)</f>
        <v>4.2075</v>
      </c>
      <c r="BE226" s="1">
        <f>IFERROR(__xludf.DUMMYFUNCTION("""COMPUTED_VALUE"""),3.92375)</f>
        <v>3.92375</v>
      </c>
      <c r="BF226" s="1">
        <f>IFERROR(__xludf.DUMMYFUNCTION("""COMPUTED_VALUE"""),1.965)</f>
        <v>1.965</v>
      </c>
      <c r="BG226" s="1">
        <f>IFERROR(__xludf.DUMMYFUNCTION("""COMPUTED_VALUE"""),0.0)</f>
        <v>0</v>
      </c>
      <c r="BH226" s="1">
        <f>IFERROR(__xludf.DUMMYFUNCTION("""COMPUTED_VALUE"""),0.0)</f>
        <v>0</v>
      </c>
      <c r="BI226" s="1">
        <f>IFERROR(__xludf.DUMMYFUNCTION("""COMPUTED_VALUE"""),0.0)</f>
        <v>0</v>
      </c>
      <c r="BJ226" s="1">
        <f>IFERROR(__xludf.DUMMYFUNCTION("""COMPUTED_VALUE"""),0.0)</f>
        <v>0</v>
      </c>
      <c r="BK226" s="1">
        <f>IFERROR(__xludf.DUMMYFUNCTION("""COMPUTED_VALUE"""),0.0)</f>
        <v>0</v>
      </c>
      <c r="BL226" s="1">
        <f>IFERROR(__xludf.DUMMYFUNCTION("""COMPUTED_VALUE"""),0.0)</f>
        <v>0</v>
      </c>
      <c r="BM226" s="1">
        <f>IFERROR(__xludf.DUMMYFUNCTION("""COMPUTED_VALUE"""),0.0)</f>
        <v>0</v>
      </c>
      <c r="BO226" s="52">
        <f t="shared" si="2"/>
        <v>0</v>
      </c>
      <c r="BP226" s="1">
        <f t="shared" si="214"/>
        <v>0</v>
      </c>
      <c r="BQ226" s="1">
        <f t="shared" si="4"/>
        <v>6</v>
      </c>
      <c r="BR226" s="54">
        <f t="shared" si="5"/>
        <v>6</v>
      </c>
      <c r="BS226" s="1">
        <f>IFS(N226="W", 'Round Bonuses'!$C$13, N226="X", 'Round Bonuses'!$C$12, M226="X", 'Round Bonuses'!$C$11, L226="X", 'Round Bonuses'!$C$10, K226="X", 'Round Bonuses'!$C$9, J226="X", 'Round Bonuses'!$C$8, I226="X", 'Round Bonuses'!$C$7, H226="X", 'Round Bonuses'!$C$6, G226="X", 'Round Bonuses'!$C$5, F226="X", 'Round Bonuses'!$C$4, E226="X", 'Round Bonuses'!$C$3, D226="X", 'Round Bonuses'!$C$3, TRUE, 0)</f>
        <v>0</v>
      </c>
      <c r="BT226" s="1">
        <f>IF(not(counta(D226:J226)), IFS(AI226="W", 'Round Bonuses'!$F$14, AI226="X", 'Round Bonuses'!$F$13, AH226="X", 'Round Bonuses'!$F$12, AG226="X", 'Round Bonuses'!$F$11, AF226="X", 'Round Bonuses'!$F$10, AE226="X", 'Round Bonuses'!$F$9, AD226="X", 'Round Bonuses'!$F$8, AC226="X", 'Round Bonuses'!$F$7, AB226="X", 'Round Bonuses'!$F$6, TRUE, 0), IF(AA226="X",'Round Bonuses'!$E$7, 0) +IF(AB226="X", 'Round Bonuses'!$E$6, 0)+if(AC226="X",'Round Bonuses'!$E$7, 0)+IF(AD226="X", 'Round Bonuses'!$E$8, 0)+IFS(AI226="W", 'Round Bonuses'!$G$14, AI226="X", 'Round Bonuses'!$G$13, AH226="X", 'Round Bonuses'!$G$12, AG226="X", 'Round Bonuses'!$G$11, AF226="X", 'Round Bonuses'!$G$10, AE226="X", 'Round Bonuses'!$G$9, TRUE, 0))</f>
        <v>0</v>
      </c>
      <c r="BU226" s="1">
        <f>IF(AND(not(counta(D226:I226)),not(counta(AB226:AD226))), IFS(BC226="W", 'Round Bonuses'!$J$14, BC226="X", 'Round Bonuses'!$J$13, BB226="X", 'Round Bonuses'!$J$12, BA226="X", 'Round Bonuses'!$J$11, AZ226="X", 'Round Bonuses'!$J$10, AY226="X", 'Round Bonuses'!$J$9, AX226="X", 'Round Bonuses'!$J$8, AW226="X", 'Round Bonuses'!$J$7, AV226="X", 'Round Bonuses'!$J$6, AU226="X", 'Round Bonuses'!$J$5, AT226="X", 'Round Bonuses'!$J$4, TRUE, 0), SWITCH(AS226, "P", 'Round Bonuses'!$I$4,"B", 'Round Bonuses'!$I$5, 0) +IF(AU226="X", 'Round Bonuses'!$I$5, 0)+IF(AV226="X", 'Round Bonuses'!$I$6, 0)+IF(AW226="X", 'Round Bonuses'!$I$7, 0)+IF(AX226="X", 'Round Bonuses'!$I$8, 0)+IFS(BC226="W", 'Round Bonuses'!$K$14, BC226="X", 'Round Bonuses'!$K$13, BB226="X", 'Round Bonuses'!$K$12, BA226="X", 'Round Bonuses'!$K$11, AZ226="X", 'Round Bonuses'!$K$10, AY226="X", 'Round Bonuses'!$K$9, TRUE, 0))</f>
        <v>0.7</v>
      </c>
      <c r="BV226" s="54">
        <f t="shared" si="6"/>
        <v>0.7</v>
      </c>
      <c r="BW226" s="1">
        <f t="shared" si="7"/>
        <v>10.09625</v>
      </c>
      <c r="BX226" s="57">
        <f t="shared" si="8"/>
        <v>2.382708333</v>
      </c>
      <c r="BZ226" s="58" t="str">
        <f t="shared" si="9"/>
        <v>Velež Mostar</v>
      </c>
      <c r="CA226" s="1" t="str">
        <f t="shared" si="10"/>
        <v>Bosnia and Herzegovina</v>
      </c>
      <c r="CB226" s="1">
        <f t="shared" si="11"/>
        <v>2.382708333</v>
      </c>
      <c r="CC226" s="1">
        <f t="shared" si="12"/>
        <v>6</v>
      </c>
      <c r="CD226" s="1" t="s">
        <v>90</v>
      </c>
      <c r="CE226" s="1" t="s">
        <v>73</v>
      </c>
      <c r="CF226" s="49">
        <v>0.765</v>
      </c>
      <c r="CG226" s="1">
        <v>2.0</v>
      </c>
      <c r="CH226" s="1">
        <f t="shared" si="16"/>
        <v>224</v>
      </c>
      <c r="CI226" s="1" t="str">
        <f t="shared" si="13"/>
        <v>Arda</v>
      </c>
      <c r="CJ226" s="49">
        <f t="shared" ref="CJ226:CK226" si="240">CF226</f>
        <v>0.765</v>
      </c>
      <c r="CK226" s="1">
        <f t="shared" si="240"/>
        <v>2</v>
      </c>
      <c r="CO226" s="1" t="str">
        <f t="shared" si="15"/>
        <v>Bulgaria</v>
      </c>
    </row>
    <row r="227">
      <c r="A227" s="1" t="str">
        <f>'Strength Coefficients'!AJ226</f>
        <v>VfL Wolfsburg</v>
      </c>
      <c r="B227" s="1">
        <f>'Strength Coefficients'!AK226</f>
        <v>0.94</v>
      </c>
      <c r="C227" s="1" t="str">
        <f>'Strength Coefficients'!AL226</f>
        <v>Germany</v>
      </c>
      <c r="D227" s="1"/>
      <c r="E227" s="1"/>
      <c r="F227" s="1"/>
      <c r="G227" s="1"/>
      <c r="H227" s="1"/>
      <c r="I227" s="1"/>
      <c r="J227" s="1" t="str">
        <f>IFERROR(__xludf.DUMMYFUNCTION("""COMPUTED_VALUE"""),"X")</f>
        <v>X</v>
      </c>
      <c r="K227" s="1"/>
      <c r="L227" s="1"/>
      <c r="M227" s="1"/>
      <c r="N227" s="1"/>
      <c r="O227" s="52">
        <f>IFERROR(__xludf.DUMMYFUNCTION("""COMPUTED_VALUE"""),0.0)</f>
        <v>0</v>
      </c>
      <c r="P227" s="1">
        <f>IFERROR(__xludf.DUMMYFUNCTION("""COMPUTED_VALUE"""),0.0)</f>
        <v>0</v>
      </c>
      <c r="Q227" s="1">
        <f>IFERROR(__xludf.DUMMYFUNCTION("""COMPUTED_VALUE"""),0.0)</f>
        <v>0</v>
      </c>
      <c r="R227" s="1">
        <f>IFERROR(__xludf.DUMMYFUNCTION("""COMPUTED_VALUE"""),0.0)</f>
        <v>0</v>
      </c>
      <c r="S227" s="1">
        <f>IFERROR(__xludf.DUMMYFUNCTION("""COMPUTED_VALUE"""),0.0)</f>
        <v>0</v>
      </c>
      <c r="T227" s="1">
        <f>IFERROR(__xludf.DUMMYFUNCTION("""COMPUTED_VALUE"""),0.0)</f>
        <v>0</v>
      </c>
      <c r="U227" s="1">
        <f>IFERROR(__xludf.DUMMYFUNCTION("""COMPUTED_VALUE"""),9.49)</f>
        <v>9.49</v>
      </c>
      <c r="V227" s="1">
        <f>IFERROR(__xludf.DUMMYFUNCTION("""COMPUTED_VALUE"""),0.0)</f>
        <v>0</v>
      </c>
      <c r="W227" s="1">
        <f>IFERROR(__xludf.DUMMYFUNCTION("""COMPUTED_VALUE"""),0.0)</f>
        <v>0</v>
      </c>
      <c r="X227" s="1">
        <f>IFERROR(__xludf.DUMMYFUNCTION("""COMPUTED_VALUE"""),0.0)</f>
        <v>0</v>
      </c>
      <c r="Y227" s="1">
        <f>IFERROR(__xludf.DUMMYFUNCTION("""COMPUTED_VALUE"""),0.0)</f>
        <v>0</v>
      </c>
      <c r="AA227" s="50"/>
      <c r="AB227" s="1"/>
      <c r="AC227" s="1"/>
      <c r="AD227" s="1"/>
      <c r="AE227" s="1"/>
      <c r="AF227" s="1"/>
      <c r="AG227" s="1"/>
      <c r="AH227" s="1"/>
      <c r="AI227" s="54"/>
      <c r="AJ227" s="1">
        <f>IFERROR(__xludf.DUMMYFUNCTION("""COMPUTED_VALUE"""),0.0)</f>
        <v>0</v>
      </c>
      <c r="AK227" s="1">
        <f>IFERROR(__xludf.DUMMYFUNCTION("""COMPUTED_VALUE"""),0.0)</f>
        <v>0</v>
      </c>
      <c r="AL227" s="1">
        <f>IFERROR(__xludf.DUMMYFUNCTION("""COMPUTED_VALUE"""),0.0)</f>
        <v>0</v>
      </c>
      <c r="AM227" s="1">
        <f>IFERROR(__xludf.DUMMYFUNCTION("""COMPUTED_VALUE"""),0.0)</f>
        <v>0</v>
      </c>
      <c r="AN227" s="1">
        <f>IFERROR(__xludf.DUMMYFUNCTION("""COMPUTED_VALUE"""),0.0)</f>
        <v>0</v>
      </c>
      <c r="AO227" s="1">
        <f>IFERROR(__xludf.DUMMYFUNCTION("""COMPUTED_VALUE"""),0.0)</f>
        <v>0</v>
      </c>
      <c r="AP227" s="1">
        <f>IFERROR(__xludf.DUMMYFUNCTION("""COMPUTED_VALUE"""),0.0)</f>
        <v>0</v>
      </c>
      <c r="AQ227" s="1">
        <f>IFERROR(__xludf.DUMMYFUNCTION("""COMPUTED_VALUE"""),0.0)</f>
        <v>0</v>
      </c>
      <c r="AT227" s="1"/>
      <c r="AU227" s="1"/>
      <c r="AV227" s="1"/>
      <c r="AW227" s="1"/>
      <c r="AX227" s="1"/>
      <c r="AY227" s="1"/>
      <c r="AZ227" s="1"/>
      <c r="BA227" s="1"/>
      <c r="BB227" s="1"/>
      <c r="BC227" s="54"/>
      <c r="BD227" s="1">
        <f>IFERROR(__xludf.DUMMYFUNCTION("""COMPUTED_VALUE"""),0.0)</f>
        <v>0</v>
      </c>
      <c r="BE227" s="1">
        <f>IFERROR(__xludf.DUMMYFUNCTION("""COMPUTED_VALUE"""),0.0)</f>
        <v>0</v>
      </c>
      <c r="BF227" s="1">
        <f>IFERROR(__xludf.DUMMYFUNCTION("""COMPUTED_VALUE"""),0.0)</f>
        <v>0</v>
      </c>
      <c r="BG227" s="1">
        <f>IFERROR(__xludf.DUMMYFUNCTION("""COMPUTED_VALUE"""),0.0)</f>
        <v>0</v>
      </c>
      <c r="BH227" s="1">
        <f>IFERROR(__xludf.DUMMYFUNCTION("""COMPUTED_VALUE"""),0.0)</f>
        <v>0</v>
      </c>
      <c r="BI227" s="1">
        <f>IFERROR(__xludf.DUMMYFUNCTION("""COMPUTED_VALUE"""),0.0)</f>
        <v>0</v>
      </c>
      <c r="BJ227" s="1">
        <f>IFERROR(__xludf.DUMMYFUNCTION("""COMPUTED_VALUE"""),0.0)</f>
        <v>0</v>
      </c>
      <c r="BK227" s="1">
        <f>IFERROR(__xludf.DUMMYFUNCTION("""COMPUTED_VALUE"""),0.0)</f>
        <v>0</v>
      </c>
      <c r="BL227" s="1">
        <f>IFERROR(__xludf.DUMMYFUNCTION("""COMPUTED_VALUE"""),0.0)</f>
        <v>0</v>
      </c>
      <c r="BM227" s="1">
        <f>IFERROR(__xludf.DUMMYFUNCTION("""COMPUTED_VALUE"""),0.0)</f>
        <v>0</v>
      </c>
      <c r="BO227" s="52">
        <f t="shared" si="2"/>
        <v>6</v>
      </c>
      <c r="BP227" s="1">
        <f t="shared" si="214"/>
        <v>0</v>
      </c>
      <c r="BQ227" s="1">
        <f t="shared" si="4"/>
        <v>0</v>
      </c>
      <c r="BR227" s="54">
        <f t="shared" si="5"/>
        <v>6</v>
      </c>
      <c r="BS227" s="1">
        <f>IFS(N227="W", 'Round Bonuses'!$C$13, N227="X", 'Round Bonuses'!$C$12, M227="X", 'Round Bonuses'!$C$11, L227="X", 'Round Bonuses'!$C$10, K227="X", 'Round Bonuses'!$C$9, J227="X", 'Round Bonuses'!$C$8, I227="X", 'Round Bonuses'!$C$7, H227="X", 'Round Bonuses'!$C$6, G227="X", 'Round Bonuses'!$C$5, F227="X", 'Round Bonuses'!$C$4, E227="X", 'Round Bonuses'!$C$3, D227="X", 'Round Bonuses'!$C$3, TRUE, 0)</f>
        <v>6.6</v>
      </c>
      <c r="BT227" s="1">
        <f>IF(not(counta(D227:J227)), IFS(AI227="W", 'Round Bonuses'!$F$14, AI227="X", 'Round Bonuses'!$F$13, AH227="X", 'Round Bonuses'!$F$12, AG227="X", 'Round Bonuses'!$F$11, AF227="X", 'Round Bonuses'!$F$10, AE227="X", 'Round Bonuses'!$F$9, AD227="X", 'Round Bonuses'!$F$8, AC227="X", 'Round Bonuses'!$F$7, AB227="X", 'Round Bonuses'!$F$6, TRUE, 0), IF(AA227="X",'Round Bonuses'!$E$7, 0) +IF(AB227="X", 'Round Bonuses'!$E$6, 0)+if(AC227="X",'Round Bonuses'!$E$7, 0)+IF(AD227="X", 'Round Bonuses'!$E$8, 0)+IFS(AI227="W", 'Round Bonuses'!$G$14, AI227="X", 'Round Bonuses'!$G$13, AH227="X", 'Round Bonuses'!$G$12, AG227="X", 'Round Bonuses'!$G$11, AF227="X", 'Round Bonuses'!$G$10, AE227="X", 'Round Bonuses'!$G$9, TRUE, 0))</f>
        <v>0</v>
      </c>
      <c r="BU227" s="1">
        <f>IF(AND(not(counta(D227:I227)),not(counta(AB227:AD227))), IFS(BC227="W", 'Round Bonuses'!$J$14, BC227="X", 'Round Bonuses'!$J$13, BB227="X", 'Round Bonuses'!$J$12, BA227="X", 'Round Bonuses'!$J$11, AZ227="X", 'Round Bonuses'!$J$10, AY227="X", 'Round Bonuses'!$J$9, AX227="X", 'Round Bonuses'!$J$8, AW227="X", 'Round Bonuses'!$J$7, AV227="X", 'Round Bonuses'!$J$6, AU227="X", 'Round Bonuses'!$J$5, AT227="X", 'Round Bonuses'!$J$4, TRUE, 0), SWITCH(AS227, "P", 'Round Bonuses'!$I$4,"B", 'Round Bonuses'!$I$5, 0) +IF(AU227="X", 'Round Bonuses'!$I$5, 0)+IF(AV227="X", 'Round Bonuses'!$I$6, 0)+IF(AW227="X", 'Round Bonuses'!$I$7, 0)+IF(AX227="X", 'Round Bonuses'!$I$8, 0)+IFS(BC227="W", 'Round Bonuses'!$K$14, BC227="X", 'Round Bonuses'!$K$13, BB227="X", 'Round Bonuses'!$K$12, BA227="X", 'Round Bonuses'!$K$11, AZ227="X", 'Round Bonuses'!$K$10, AY227="X", 'Round Bonuses'!$K$9, TRUE, 0))</f>
        <v>0</v>
      </c>
      <c r="BV227" s="54">
        <f t="shared" si="6"/>
        <v>6.6</v>
      </c>
      <c r="BW227" s="1">
        <f t="shared" si="7"/>
        <v>9.49</v>
      </c>
      <c r="BX227" s="57">
        <f t="shared" si="8"/>
        <v>8.181666667</v>
      </c>
      <c r="BZ227" s="58" t="str">
        <f t="shared" si="9"/>
        <v>VfL Wolfsburg</v>
      </c>
      <c r="CA227" s="1" t="str">
        <f t="shared" si="10"/>
        <v>Germany</v>
      </c>
      <c r="CB227" s="1">
        <f t="shared" si="11"/>
        <v>8.181666667</v>
      </c>
      <c r="CC227" s="1">
        <f t="shared" si="12"/>
        <v>6</v>
      </c>
      <c r="CD227" s="1" t="s">
        <v>166</v>
      </c>
      <c r="CE227" s="1" t="s">
        <v>50</v>
      </c>
      <c r="CF227" s="49">
        <v>0.75</v>
      </c>
      <c r="CG227" s="1">
        <v>2.0</v>
      </c>
      <c r="CH227" s="1">
        <f t="shared" si="16"/>
        <v>225</v>
      </c>
      <c r="CI227" s="1" t="str">
        <f t="shared" si="13"/>
        <v>Torpedo-BelAZ Zhodino</v>
      </c>
      <c r="CJ227" s="49">
        <f t="shared" ref="CJ227:CK227" si="241">CF227</f>
        <v>0.75</v>
      </c>
      <c r="CK227" s="1">
        <f t="shared" si="241"/>
        <v>2</v>
      </c>
      <c r="CO227" s="1" t="str">
        <f t="shared" si="15"/>
        <v>Belarus</v>
      </c>
    </row>
    <row r="228">
      <c r="A228" s="1" t="str">
        <f>'Strength Coefficients'!AJ227</f>
        <v>Viktoria Plzeň</v>
      </c>
      <c r="B228" s="1">
        <f>'Strength Coefficients'!AK227</f>
        <v>0.81</v>
      </c>
      <c r="C228" s="1" t="str">
        <f>'Strength Coefficients'!AL227</f>
        <v>Czech Republic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52">
        <f>IFERROR(__xludf.DUMMYFUNCTION("""COMPUTED_VALUE"""),0.0)</f>
        <v>0</v>
      </c>
      <c r="P228" s="1">
        <f>IFERROR(__xludf.DUMMYFUNCTION("""COMPUTED_VALUE"""),0.0)</f>
        <v>0</v>
      </c>
      <c r="Q228" s="1">
        <f>IFERROR(__xludf.DUMMYFUNCTION("""COMPUTED_VALUE"""),0.0)</f>
        <v>0</v>
      </c>
      <c r="R228" s="1">
        <f>IFERROR(__xludf.DUMMYFUNCTION("""COMPUTED_VALUE"""),0.0)</f>
        <v>0</v>
      </c>
      <c r="S228" s="1">
        <f>IFERROR(__xludf.DUMMYFUNCTION("""COMPUTED_VALUE"""),0.0)</f>
        <v>0</v>
      </c>
      <c r="T228" s="1">
        <f>IFERROR(__xludf.DUMMYFUNCTION("""COMPUTED_VALUE"""),0.0)</f>
        <v>0</v>
      </c>
      <c r="U228" s="1">
        <f>IFERROR(__xludf.DUMMYFUNCTION("""COMPUTED_VALUE"""),0.0)</f>
        <v>0</v>
      </c>
      <c r="V228" s="1">
        <f>IFERROR(__xludf.DUMMYFUNCTION("""COMPUTED_VALUE"""),0.0)</f>
        <v>0</v>
      </c>
      <c r="W228" s="1">
        <f>IFERROR(__xludf.DUMMYFUNCTION("""COMPUTED_VALUE"""),0.0)</f>
        <v>0</v>
      </c>
      <c r="X228" s="1">
        <f>IFERROR(__xludf.DUMMYFUNCTION("""COMPUTED_VALUE"""),0.0)</f>
        <v>0</v>
      </c>
      <c r="Y228" s="1">
        <f>IFERROR(__xludf.DUMMYFUNCTION("""COMPUTED_VALUE"""),0.0)</f>
        <v>0</v>
      </c>
      <c r="AA228" s="50"/>
      <c r="AB228" s="1"/>
      <c r="AC228" s="1"/>
      <c r="AD228" s="1"/>
      <c r="AE228" s="1"/>
      <c r="AF228" s="1"/>
      <c r="AG228" s="1"/>
      <c r="AH228" s="1"/>
      <c r="AI228" s="54"/>
      <c r="AJ228" s="1">
        <f>IFERROR(__xludf.DUMMYFUNCTION("""COMPUTED_VALUE"""),0.0)</f>
        <v>0</v>
      </c>
      <c r="AK228" s="1">
        <f>IFERROR(__xludf.DUMMYFUNCTION("""COMPUTED_VALUE"""),0.0)</f>
        <v>0</v>
      </c>
      <c r="AL228" s="1">
        <f>IFERROR(__xludf.DUMMYFUNCTION("""COMPUTED_VALUE"""),0.0)</f>
        <v>0</v>
      </c>
      <c r="AM228" s="1">
        <f>IFERROR(__xludf.DUMMYFUNCTION("""COMPUTED_VALUE"""),0.0)</f>
        <v>0</v>
      </c>
      <c r="AN228" s="1">
        <f>IFERROR(__xludf.DUMMYFUNCTION("""COMPUTED_VALUE"""),0.0)</f>
        <v>0</v>
      </c>
      <c r="AO228" s="1">
        <f>IFERROR(__xludf.DUMMYFUNCTION("""COMPUTED_VALUE"""),0.0)</f>
        <v>0</v>
      </c>
      <c r="AP228" s="1">
        <f>IFERROR(__xludf.DUMMYFUNCTION("""COMPUTED_VALUE"""),0.0)</f>
        <v>0</v>
      </c>
      <c r="AQ228" s="1">
        <f>IFERROR(__xludf.DUMMYFUNCTION("""COMPUTED_VALUE"""),0.0)</f>
        <v>0</v>
      </c>
      <c r="AT228" s="1"/>
      <c r="AU228" s="1" t="str">
        <f>IFERROR(__xludf.DUMMYFUNCTION("""COMPUTED_VALUE"""),"X")</f>
        <v>X</v>
      </c>
      <c r="AV228" s="1" t="str">
        <f>IFERROR(__xludf.DUMMYFUNCTION("""COMPUTED_VALUE"""),"X")</f>
        <v>X</v>
      </c>
      <c r="AW228" s="1" t="str">
        <f>IFERROR(__xludf.DUMMYFUNCTION("""COMPUTED_VALUE"""),"X")</f>
        <v>X</v>
      </c>
      <c r="AX228" s="1"/>
      <c r="AY228" s="1"/>
      <c r="AZ228" s="1"/>
      <c r="BA228" s="1"/>
      <c r="BB228" s="1"/>
      <c r="BC228" s="54"/>
      <c r="BD228" s="1">
        <f>IFERROR(__xludf.DUMMYFUNCTION("""COMPUTED_VALUE"""),0.0)</f>
        <v>0</v>
      </c>
      <c r="BE228" s="1">
        <f>IFERROR(__xludf.DUMMYFUNCTION("""COMPUTED_VALUE"""),5.9399999999999995)</f>
        <v>5.94</v>
      </c>
      <c r="BF228" s="1">
        <f>IFERROR(__xludf.DUMMYFUNCTION("""COMPUTED_VALUE"""),3.25)</f>
        <v>3.25</v>
      </c>
      <c r="BG228" s="1">
        <f>IFERROR(__xludf.DUMMYFUNCTION("""COMPUTED_VALUE"""),3.3525)</f>
        <v>3.3525</v>
      </c>
      <c r="BH228" s="1">
        <f>IFERROR(__xludf.DUMMYFUNCTION("""COMPUTED_VALUE"""),0.0)</f>
        <v>0</v>
      </c>
      <c r="BI228" s="1">
        <f>IFERROR(__xludf.DUMMYFUNCTION("""COMPUTED_VALUE"""),0.0)</f>
        <v>0</v>
      </c>
      <c r="BJ228" s="1">
        <f>IFERROR(__xludf.DUMMYFUNCTION("""COMPUTED_VALUE"""),0.0)</f>
        <v>0</v>
      </c>
      <c r="BK228" s="1">
        <f>IFERROR(__xludf.DUMMYFUNCTION("""COMPUTED_VALUE"""),0.0)</f>
        <v>0</v>
      </c>
      <c r="BL228" s="1">
        <f>IFERROR(__xludf.DUMMYFUNCTION("""COMPUTED_VALUE"""),0.0)</f>
        <v>0</v>
      </c>
      <c r="BM228" s="1">
        <f>IFERROR(__xludf.DUMMYFUNCTION("""COMPUTED_VALUE"""),0.0)</f>
        <v>0</v>
      </c>
      <c r="BO228" s="52">
        <f t="shared" si="2"/>
        <v>0</v>
      </c>
      <c r="BP228" s="1">
        <f t="shared" si="214"/>
        <v>0</v>
      </c>
      <c r="BQ228" s="1">
        <f t="shared" si="4"/>
        <v>6</v>
      </c>
      <c r="BR228" s="54">
        <f t="shared" si="5"/>
        <v>6</v>
      </c>
      <c r="BS228" s="1">
        <f>IFS(N228="W", 'Round Bonuses'!$C$13, N228="X", 'Round Bonuses'!$C$12, M228="X", 'Round Bonuses'!$C$11, L228="X", 'Round Bonuses'!$C$10, K228="X", 'Round Bonuses'!$C$9, J228="X", 'Round Bonuses'!$C$8, I228="X", 'Round Bonuses'!$C$7, H228="X", 'Round Bonuses'!$C$6, G228="X", 'Round Bonuses'!$C$5, F228="X", 'Round Bonuses'!$C$4, E228="X", 'Round Bonuses'!$C$3, D228="X", 'Round Bonuses'!$C$3, TRUE, 0)</f>
        <v>0</v>
      </c>
      <c r="BT228" s="1">
        <f>IF(not(counta(D228:J228)), IFS(AI228="W", 'Round Bonuses'!$F$14, AI228="X", 'Round Bonuses'!$F$13, AH228="X", 'Round Bonuses'!$F$12, AG228="X", 'Round Bonuses'!$F$11, AF228="X", 'Round Bonuses'!$F$10, AE228="X", 'Round Bonuses'!$F$9, AD228="X", 'Round Bonuses'!$F$8, AC228="X", 'Round Bonuses'!$F$7, AB228="X", 'Round Bonuses'!$F$6, TRUE, 0), IF(AA228="X",'Round Bonuses'!$E$7, 0) +IF(AB228="X", 'Round Bonuses'!$E$6, 0)+if(AC228="X",'Round Bonuses'!$E$7, 0)+IF(AD228="X", 'Round Bonuses'!$E$8, 0)+IFS(AI228="W", 'Round Bonuses'!$G$14, AI228="X", 'Round Bonuses'!$G$13, AH228="X", 'Round Bonuses'!$G$12, AG228="X", 'Round Bonuses'!$G$11, AF228="X", 'Round Bonuses'!$G$10, AE228="X", 'Round Bonuses'!$G$9, TRUE, 0))</f>
        <v>0</v>
      </c>
      <c r="BU228" s="1">
        <f>IF(AND(not(counta(D228:I228)),not(counta(AB228:AD228))), IFS(BC228="W", 'Round Bonuses'!$J$14, BC228="X", 'Round Bonuses'!$J$13, BB228="X", 'Round Bonuses'!$J$12, BA228="X", 'Round Bonuses'!$J$11, AZ228="X", 'Round Bonuses'!$J$10, AY228="X", 'Round Bonuses'!$J$9, AX228="X", 'Round Bonuses'!$J$8, AW228="X", 'Round Bonuses'!$J$7, AV228="X", 'Round Bonuses'!$J$6, AU228="X", 'Round Bonuses'!$J$5, AT228="X", 'Round Bonuses'!$J$4, TRUE, 0), SWITCH(AS228, "P", 'Round Bonuses'!$I$4,"B", 'Round Bonuses'!$I$5, 0) +IF(AU228="X", 'Round Bonuses'!$I$5, 0)+IF(AV228="X", 'Round Bonuses'!$I$6, 0)+IF(AW228="X", 'Round Bonuses'!$I$7, 0)+IF(AX228="X", 'Round Bonuses'!$I$8, 0)+IFS(BC228="W", 'Round Bonuses'!$K$14, BC228="X", 'Round Bonuses'!$K$13, BB228="X", 'Round Bonuses'!$K$12, BA228="X", 'Round Bonuses'!$K$11, AZ228="X", 'Round Bonuses'!$K$10, AY228="X", 'Round Bonuses'!$K$9, TRUE, 0))</f>
        <v>1.2</v>
      </c>
      <c r="BV228" s="54">
        <f t="shared" si="6"/>
        <v>1.2</v>
      </c>
      <c r="BW228" s="1">
        <f t="shared" si="7"/>
        <v>12.5425</v>
      </c>
      <c r="BX228" s="57">
        <f t="shared" si="8"/>
        <v>3.290416667</v>
      </c>
      <c r="BZ228" s="58" t="str">
        <f t="shared" si="9"/>
        <v>Viktoria Plzeň</v>
      </c>
      <c r="CA228" s="1" t="str">
        <f t="shared" si="10"/>
        <v>Czech Republic</v>
      </c>
      <c r="CB228" s="1">
        <f t="shared" si="11"/>
        <v>3.290416667</v>
      </c>
      <c r="CC228" s="1">
        <f t="shared" si="12"/>
        <v>6</v>
      </c>
      <c r="CD228" s="1" t="s">
        <v>82</v>
      </c>
      <c r="CE228" s="1" t="s">
        <v>21</v>
      </c>
      <c r="CF228" s="49">
        <v>0.7449999999999999</v>
      </c>
      <c r="CG228" s="1">
        <v>2.0</v>
      </c>
      <c r="CH228" s="1">
        <f t="shared" si="16"/>
        <v>226</v>
      </c>
      <c r="CI228" s="1" t="str">
        <f t="shared" si="13"/>
        <v>Urartu</v>
      </c>
      <c r="CJ228" s="49">
        <f t="shared" ref="CJ228:CK228" si="242">CF228</f>
        <v>0.745</v>
      </c>
      <c r="CK228" s="1">
        <f t="shared" si="242"/>
        <v>2</v>
      </c>
      <c r="CO228" s="1" t="str">
        <f t="shared" si="15"/>
        <v>Armenia</v>
      </c>
    </row>
    <row r="229">
      <c r="A229" s="1" t="str">
        <f>'Strength Coefficients'!AJ228</f>
        <v>Villarreal</v>
      </c>
      <c r="B229" s="1">
        <f>'Strength Coefficients'!AK228</f>
        <v>0.93</v>
      </c>
      <c r="C229" s="1" t="str">
        <f>'Strength Coefficients'!AL228</f>
        <v>Spain</v>
      </c>
      <c r="D229" s="1"/>
      <c r="E229" s="1"/>
      <c r="F229" s="1"/>
      <c r="G229" s="1"/>
      <c r="H229" s="1"/>
      <c r="I229" s="1"/>
      <c r="J229" s="1" t="str">
        <f>IFERROR(__xludf.DUMMYFUNCTION("""COMPUTED_VALUE"""),"X")</f>
        <v>X</v>
      </c>
      <c r="K229" s="1" t="str">
        <f>IFERROR(__xludf.DUMMYFUNCTION("""COMPUTED_VALUE"""),"X")</f>
        <v>X</v>
      </c>
      <c r="L229" s="1" t="str">
        <f>IFERROR(__xludf.DUMMYFUNCTION("""COMPUTED_VALUE"""),"X")</f>
        <v>X</v>
      </c>
      <c r="M229" s="1" t="str">
        <f>IFERROR(__xludf.DUMMYFUNCTION("""COMPUTED_VALUE"""),"X")</f>
        <v>X</v>
      </c>
      <c r="N229" s="1"/>
      <c r="O229" s="52">
        <f>IFERROR(__xludf.DUMMYFUNCTION("""COMPUTED_VALUE"""),0.0)</f>
        <v>0</v>
      </c>
      <c r="P229" s="1">
        <f>IFERROR(__xludf.DUMMYFUNCTION("""COMPUTED_VALUE"""),0.0)</f>
        <v>0</v>
      </c>
      <c r="Q229" s="1">
        <f>IFERROR(__xludf.DUMMYFUNCTION("""COMPUTED_VALUE"""),0.0)</f>
        <v>0</v>
      </c>
      <c r="R229" s="1">
        <f>IFERROR(__xludf.DUMMYFUNCTION("""COMPUTED_VALUE"""),0.0)</f>
        <v>0</v>
      </c>
      <c r="S229" s="1">
        <f>IFERROR(__xludf.DUMMYFUNCTION("""COMPUTED_VALUE"""),0.0)</f>
        <v>0</v>
      </c>
      <c r="T229" s="1">
        <f>IFERROR(__xludf.DUMMYFUNCTION("""COMPUTED_VALUE"""),0.0)</f>
        <v>0</v>
      </c>
      <c r="U229" s="1">
        <f>IFERROR(__xludf.DUMMYFUNCTION("""COMPUTED_VALUE"""),14.481250000000001)</f>
        <v>14.48125</v>
      </c>
      <c r="V229" s="1">
        <f>IFERROR(__xludf.DUMMYFUNCTION("""COMPUTED_VALUE"""),5.928749999999999)</f>
        <v>5.92875</v>
      </c>
      <c r="W229" s="1">
        <f>IFERROR(__xludf.DUMMYFUNCTION("""COMPUTED_VALUE"""),5.94125)</f>
        <v>5.94125</v>
      </c>
      <c r="X229" s="1">
        <f>IFERROR(__xludf.DUMMYFUNCTION("""COMPUTED_VALUE"""),1.545)</f>
        <v>1.545</v>
      </c>
      <c r="Y229" s="1">
        <f>IFERROR(__xludf.DUMMYFUNCTION("""COMPUTED_VALUE"""),0.0)</f>
        <v>0</v>
      </c>
      <c r="AA229" s="50"/>
      <c r="AB229" s="1"/>
      <c r="AC229" s="1"/>
      <c r="AD229" s="1"/>
      <c r="AE229" s="1"/>
      <c r="AF229" s="1"/>
      <c r="AG229" s="1"/>
      <c r="AH229" s="1"/>
      <c r="AI229" s="54"/>
      <c r="AJ229" s="1">
        <f>IFERROR(__xludf.DUMMYFUNCTION("""COMPUTED_VALUE"""),0.0)</f>
        <v>0</v>
      </c>
      <c r="AK229" s="1">
        <f>IFERROR(__xludf.DUMMYFUNCTION("""COMPUTED_VALUE"""),0.0)</f>
        <v>0</v>
      </c>
      <c r="AL229" s="1">
        <f>IFERROR(__xludf.DUMMYFUNCTION("""COMPUTED_VALUE"""),0.0)</f>
        <v>0</v>
      </c>
      <c r="AM229" s="1">
        <f>IFERROR(__xludf.DUMMYFUNCTION("""COMPUTED_VALUE"""),0.0)</f>
        <v>0</v>
      </c>
      <c r="AN229" s="1">
        <f>IFERROR(__xludf.DUMMYFUNCTION("""COMPUTED_VALUE"""),0.0)</f>
        <v>0</v>
      </c>
      <c r="AO229" s="1">
        <f>IFERROR(__xludf.DUMMYFUNCTION("""COMPUTED_VALUE"""),0.0)</f>
        <v>0</v>
      </c>
      <c r="AP229" s="1">
        <f>IFERROR(__xludf.DUMMYFUNCTION("""COMPUTED_VALUE"""),0.0)</f>
        <v>0</v>
      </c>
      <c r="AQ229" s="1">
        <f>IFERROR(__xludf.DUMMYFUNCTION("""COMPUTED_VALUE"""),0.0)</f>
        <v>0</v>
      </c>
      <c r="AT229" s="1"/>
      <c r="AU229" s="1"/>
      <c r="AV229" s="1"/>
      <c r="AW229" s="1"/>
      <c r="AX229" s="1"/>
      <c r="AY229" s="1"/>
      <c r="AZ229" s="1"/>
      <c r="BA229" s="1"/>
      <c r="BB229" s="1"/>
      <c r="BC229" s="54"/>
      <c r="BD229" s="1">
        <f>IFERROR(__xludf.DUMMYFUNCTION("""COMPUTED_VALUE"""),0.0)</f>
        <v>0</v>
      </c>
      <c r="BE229" s="1">
        <f>IFERROR(__xludf.DUMMYFUNCTION("""COMPUTED_VALUE"""),0.0)</f>
        <v>0</v>
      </c>
      <c r="BF229" s="1">
        <f>IFERROR(__xludf.DUMMYFUNCTION("""COMPUTED_VALUE"""),0.0)</f>
        <v>0</v>
      </c>
      <c r="BG229" s="1">
        <f>IFERROR(__xludf.DUMMYFUNCTION("""COMPUTED_VALUE"""),0.0)</f>
        <v>0</v>
      </c>
      <c r="BH229" s="1">
        <f>IFERROR(__xludf.DUMMYFUNCTION("""COMPUTED_VALUE"""),0.0)</f>
        <v>0</v>
      </c>
      <c r="BI229" s="1">
        <f>IFERROR(__xludf.DUMMYFUNCTION("""COMPUTED_VALUE"""),0.0)</f>
        <v>0</v>
      </c>
      <c r="BJ229" s="1">
        <f>IFERROR(__xludf.DUMMYFUNCTION("""COMPUTED_VALUE"""),0.0)</f>
        <v>0</v>
      </c>
      <c r="BK229" s="1">
        <f>IFERROR(__xludf.DUMMYFUNCTION("""COMPUTED_VALUE"""),0.0)</f>
        <v>0</v>
      </c>
      <c r="BL229" s="1">
        <f>IFERROR(__xludf.DUMMYFUNCTION("""COMPUTED_VALUE"""),0.0)</f>
        <v>0</v>
      </c>
      <c r="BM229" s="1">
        <f>IFERROR(__xludf.DUMMYFUNCTION("""COMPUTED_VALUE"""),0.0)</f>
        <v>0</v>
      </c>
      <c r="BO229" s="52">
        <f t="shared" si="2"/>
        <v>12</v>
      </c>
      <c r="BP229" s="1">
        <f t="shared" si="214"/>
        <v>0</v>
      </c>
      <c r="BQ229" s="1">
        <f t="shared" si="4"/>
        <v>0</v>
      </c>
      <c r="BR229" s="54">
        <f t="shared" si="5"/>
        <v>12</v>
      </c>
      <c r="BS229" s="1">
        <f>IFS(N229="W", 'Round Bonuses'!$C$13, N229="X", 'Round Bonuses'!$C$12, M229="X", 'Round Bonuses'!$C$11, L229="X", 'Round Bonuses'!$C$10, K229="X", 'Round Bonuses'!$C$9, J229="X", 'Round Bonuses'!$C$8, I229="X", 'Round Bonuses'!$C$7, H229="X", 'Round Bonuses'!$C$6, G229="X", 'Round Bonuses'!$C$5, F229="X", 'Round Bonuses'!$C$4, E229="X", 'Round Bonuses'!$C$3, D229="X", 'Round Bonuses'!$C$3, TRUE, 0)</f>
        <v>13.8</v>
      </c>
      <c r="BT229" s="1">
        <f>IF(not(counta(D229:J229)), IFS(AI229="W", 'Round Bonuses'!$F$14, AI229="X", 'Round Bonuses'!$F$13, AH229="X", 'Round Bonuses'!$F$12, AG229="X", 'Round Bonuses'!$F$11, AF229="X", 'Round Bonuses'!$F$10, AE229="X", 'Round Bonuses'!$F$9, AD229="X", 'Round Bonuses'!$F$8, AC229="X", 'Round Bonuses'!$F$7, AB229="X", 'Round Bonuses'!$F$6, TRUE, 0), IF(AA229="X",'Round Bonuses'!$E$7, 0) +IF(AB229="X", 'Round Bonuses'!$E$6, 0)+if(AC229="X",'Round Bonuses'!$E$7, 0)+IF(AD229="X", 'Round Bonuses'!$E$8, 0)+IFS(AI229="W", 'Round Bonuses'!$G$14, AI229="X", 'Round Bonuses'!$G$13, AH229="X", 'Round Bonuses'!$G$12, AG229="X", 'Round Bonuses'!$G$11, AF229="X", 'Round Bonuses'!$G$10, AE229="X", 'Round Bonuses'!$G$9, TRUE, 0))</f>
        <v>0</v>
      </c>
      <c r="BU229" s="1">
        <f>IF(AND(not(counta(D229:I229)),not(counta(AB229:AD229))), IFS(BC229="W", 'Round Bonuses'!$J$14, BC229="X", 'Round Bonuses'!$J$13, BB229="X", 'Round Bonuses'!$J$12, BA229="X", 'Round Bonuses'!$J$11, AZ229="X", 'Round Bonuses'!$J$10, AY229="X", 'Round Bonuses'!$J$9, AX229="X", 'Round Bonuses'!$J$8, AW229="X", 'Round Bonuses'!$J$7, AV229="X", 'Round Bonuses'!$J$6, AU229="X", 'Round Bonuses'!$J$5, AT229="X", 'Round Bonuses'!$J$4, TRUE, 0), SWITCH(AS229, "P", 'Round Bonuses'!$I$4,"B", 'Round Bonuses'!$I$5, 0) +IF(AU229="X", 'Round Bonuses'!$I$5, 0)+IF(AV229="X", 'Round Bonuses'!$I$6, 0)+IF(AW229="X", 'Round Bonuses'!$I$7, 0)+IF(AX229="X", 'Round Bonuses'!$I$8, 0)+IFS(BC229="W", 'Round Bonuses'!$K$14, BC229="X", 'Round Bonuses'!$K$13, BB229="X", 'Round Bonuses'!$K$12, BA229="X", 'Round Bonuses'!$K$11, AZ229="X", 'Round Bonuses'!$K$10, AY229="X", 'Round Bonuses'!$K$9, TRUE, 0))</f>
        <v>0</v>
      </c>
      <c r="BV229" s="54">
        <f t="shared" si="6"/>
        <v>13.8</v>
      </c>
      <c r="BW229" s="1">
        <f t="shared" si="7"/>
        <v>27.89625</v>
      </c>
      <c r="BX229" s="57">
        <f t="shared" si="8"/>
        <v>16.1246875</v>
      </c>
      <c r="BZ229" s="58" t="str">
        <f t="shared" si="9"/>
        <v>Villarreal</v>
      </c>
      <c r="CA229" s="1" t="str">
        <f t="shared" si="10"/>
        <v>Spain</v>
      </c>
      <c r="CB229" s="1">
        <f t="shared" si="11"/>
        <v>16.1246875</v>
      </c>
      <c r="CC229" s="1">
        <f t="shared" si="12"/>
        <v>12</v>
      </c>
      <c r="CD229" s="1" t="s">
        <v>295</v>
      </c>
      <c r="CE229" s="1" t="s">
        <v>207</v>
      </c>
      <c r="CF229" s="49">
        <v>0.7200000000000001</v>
      </c>
      <c r="CG229" s="1">
        <v>2.0</v>
      </c>
      <c r="CH229" s="1">
        <f t="shared" si="16"/>
        <v>227</v>
      </c>
      <c r="CI229" s="1" t="str">
        <f t="shared" si="13"/>
        <v>F91 Dudelange</v>
      </c>
      <c r="CJ229" s="49">
        <f t="shared" ref="CJ229:CK229" si="243">CF229</f>
        <v>0.72</v>
      </c>
      <c r="CK229" s="1">
        <f t="shared" si="243"/>
        <v>2</v>
      </c>
      <c r="CO229" s="1" t="str">
        <f t="shared" si="15"/>
        <v>Luxembourg</v>
      </c>
    </row>
    <row r="230">
      <c r="A230" s="1" t="str">
        <f>'Strength Coefficients'!AJ229</f>
        <v>Vitesse</v>
      </c>
      <c r="B230" s="1">
        <f>'Strength Coefficients'!AK229</f>
        <v>0.87</v>
      </c>
      <c r="C230" s="1" t="str">
        <f>'Strength Coefficients'!AL229</f>
        <v>Netherlands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52">
        <f>IFERROR(__xludf.DUMMYFUNCTION("""COMPUTED_VALUE"""),0.0)</f>
        <v>0</v>
      </c>
      <c r="P230" s="1">
        <f>IFERROR(__xludf.DUMMYFUNCTION("""COMPUTED_VALUE"""),0.0)</f>
        <v>0</v>
      </c>
      <c r="Q230" s="1">
        <f>IFERROR(__xludf.DUMMYFUNCTION("""COMPUTED_VALUE"""),0.0)</f>
        <v>0</v>
      </c>
      <c r="R230" s="1">
        <f>IFERROR(__xludf.DUMMYFUNCTION("""COMPUTED_VALUE"""),0.0)</f>
        <v>0</v>
      </c>
      <c r="S230" s="1">
        <f>IFERROR(__xludf.DUMMYFUNCTION("""COMPUTED_VALUE"""),0.0)</f>
        <v>0</v>
      </c>
      <c r="T230" s="1">
        <f>IFERROR(__xludf.DUMMYFUNCTION("""COMPUTED_VALUE"""),0.0)</f>
        <v>0</v>
      </c>
      <c r="U230" s="1">
        <f>IFERROR(__xludf.DUMMYFUNCTION("""COMPUTED_VALUE"""),0.0)</f>
        <v>0</v>
      </c>
      <c r="V230" s="1">
        <f>IFERROR(__xludf.DUMMYFUNCTION("""COMPUTED_VALUE"""),0.0)</f>
        <v>0</v>
      </c>
      <c r="W230" s="1">
        <f>IFERROR(__xludf.DUMMYFUNCTION("""COMPUTED_VALUE"""),0.0)</f>
        <v>0</v>
      </c>
      <c r="X230" s="1">
        <f>IFERROR(__xludf.DUMMYFUNCTION("""COMPUTED_VALUE"""),0.0)</f>
        <v>0</v>
      </c>
      <c r="Y230" s="1">
        <f>IFERROR(__xludf.DUMMYFUNCTION("""COMPUTED_VALUE"""),0.0)</f>
        <v>0</v>
      </c>
      <c r="AA230" s="50"/>
      <c r="AB230" s="1"/>
      <c r="AC230" s="1"/>
      <c r="AD230" s="1"/>
      <c r="AE230" s="1"/>
      <c r="AF230" s="1"/>
      <c r="AG230" s="1"/>
      <c r="AH230" s="1"/>
      <c r="AI230" s="54"/>
      <c r="AJ230" s="1">
        <f>IFERROR(__xludf.DUMMYFUNCTION("""COMPUTED_VALUE"""),0.0)</f>
        <v>0</v>
      </c>
      <c r="AK230" s="1">
        <f>IFERROR(__xludf.DUMMYFUNCTION("""COMPUTED_VALUE"""),0.0)</f>
        <v>0</v>
      </c>
      <c r="AL230" s="1">
        <f>IFERROR(__xludf.DUMMYFUNCTION("""COMPUTED_VALUE"""),0.0)</f>
        <v>0</v>
      </c>
      <c r="AM230" s="1">
        <f>IFERROR(__xludf.DUMMYFUNCTION("""COMPUTED_VALUE"""),0.0)</f>
        <v>0</v>
      </c>
      <c r="AN230" s="1">
        <f>IFERROR(__xludf.DUMMYFUNCTION("""COMPUTED_VALUE"""),0.0)</f>
        <v>0</v>
      </c>
      <c r="AO230" s="1">
        <f>IFERROR(__xludf.DUMMYFUNCTION("""COMPUTED_VALUE"""),0.0)</f>
        <v>0</v>
      </c>
      <c r="AP230" s="1">
        <f>IFERROR(__xludf.DUMMYFUNCTION("""COMPUTED_VALUE"""),0.0)</f>
        <v>0</v>
      </c>
      <c r="AQ230" s="1">
        <f>IFERROR(__xludf.DUMMYFUNCTION("""COMPUTED_VALUE"""),0.0)</f>
        <v>0</v>
      </c>
      <c r="AT230" s="1"/>
      <c r="AU230" s="1"/>
      <c r="AV230" s="1" t="str">
        <f>IFERROR(__xludf.DUMMYFUNCTION("""COMPUTED_VALUE"""),"X")</f>
        <v>X</v>
      </c>
      <c r="AW230" s="1" t="str">
        <f>IFERROR(__xludf.DUMMYFUNCTION("""COMPUTED_VALUE"""),"X")</f>
        <v>X</v>
      </c>
      <c r="AX230" s="1" t="str">
        <f>IFERROR(__xludf.DUMMYFUNCTION("""COMPUTED_VALUE"""),"X")</f>
        <v>X</v>
      </c>
      <c r="AY230" s="1" t="str">
        <f>IFERROR(__xludf.DUMMYFUNCTION("""COMPUTED_VALUE"""),"X")</f>
        <v>X</v>
      </c>
      <c r="AZ230" s="1" t="str">
        <f>IFERROR(__xludf.DUMMYFUNCTION("""COMPUTED_VALUE"""),"X")</f>
        <v>X</v>
      </c>
      <c r="BA230" s="1"/>
      <c r="BB230" s="1"/>
      <c r="BC230" s="54"/>
      <c r="BD230" s="1">
        <f>IFERROR(__xludf.DUMMYFUNCTION("""COMPUTED_VALUE"""),0.0)</f>
        <v>0</v>
      </c>
      <c r="BE230" s="1">
        <f>IFERROR(__xludf.DUMMYFUNCTION("""COMPUTED_VALUE"""),0.0)</f>
        <v>0</v>
      </c>
      <c r="BF230" s="1">
        <f>IFERROR(__xludf.DUMMYFUNCTION("""COMPUTED_VALUE"""),3.4300000000000006)</f>
        <v>3.43</v>
      </c>
      <c r="BG230" s="1">
        <f>IFERROR(__xludf.DUMMYFUNCTION("""COMPUTED_VALUE"""),5.45125)</f>
        <v>5.45125</v>
      </c>
      <c r="BH230" s="1">
        <f>IFERROR(__xludf.DUMMYFUNCTION("""COMPUTED_VALUE"""),12.945)</f>
        <v>12.945</v>
      </c>
      <c r="BI230" s="1">
        <f>IFERROR(__xludf.DUMMYFUNCTION("""COMPUTED_VALUE"""),4.4425)</f>
        <v>4.4425</v>
      </c>
      <c r="BJ230" s="1">
        <f>IFERROR(__xludf.DUMMYFUNCTION("""COMPUTED_VALUE"""),2.5749999999999997)</f>
        <v>2.575</v>
      </c>
      <c r="BK230" s="1">
        <f>IFERROR(__xludf.DUMMYFUNCTION("""COMPUTED_VALUE"""),0.0)</f>
        <v>0</v>
      </c>
      <c r="BL230" s="1">
        <f>IFERROR(__xludf.DUMMYFUNCTION("""COMPUTED_VALUE"""),0.0)</f>
        <v>0</v>
      </c>
      <c r="BM230" s="1">
        <f>IFERROR(__xludf.DUMMYFUNCTION("""COMPUTED_VALUE"""),0.0)</f>
        <v>0</v>
      </c>
      <c r="BO230" s="52">
        <f t="shared" si="2"/>
        <v>0</v>
      </c>
      <c r="BP230" s="1">
        <f t="shared" si="214"/>
        <v>0</v>
      </c>
      <c r="BQ230" s="1">
        <f t="shared" si="4"/>
        <v>14</v>
      </c>
      <c r="BR230" s="54">
        <f t="shared" si="5"/>
        <v>14</v>
      </c>
      <c r="BS230" s="1">
        <f>IFS(N230="W", 'Round Bonuses'!$C$13, N230="X", 'Round Bonuses'!$C$12, M230="X", 'Round Bonuses'!$C$11, L230="X", 'Round Bonuses'!$C$10, K230="X", 'Round Bonuses'!$C$9, J230="X", 'Round Bonuses'!$C$8, I230="X", 'Round Bonuses'!$C$7, H230="X", 'Round Bonuses'!$C$6, G230="X", 'Round Bonuses'!$C$5, F230="X", 'Round Bonuses'!$C$4, E230="X", 'Round Bonuses'!$C$3, D230="X", 'Round Bonuses'!$C$3, TRUE, 0)</f>
        <v>0</v>
      </c>
      <c r="BT230" s="1">
        <f>IF(not(counta(D230:J230)), IFS(AI230="W", 'Round Bonuses'!$F$14, AI230="X", 'Round Bonuses'!$F$13, AH230="X", 'Round Bonuses'!$F$12, AG230="X", 'Round Bonuses'!$F$11, AF230="X", 'Round Bonuses'!$F$10, AE230="X", 'Round Bonuses'!$F$9, AD230="X", 'Round Bonuses'!$F$8, AC230="X", 'Round Bonuses'!$F$7, AB230="X", 'Round Bonuses'!$F$6, TRUE, 0), IF(AA230="X",'Round Bonuses'!$E$7, 0) +IF(AB230="X", 'Round Bonuses'!$E$6, 0)+if(AC230="X",'Round Bonuses'!$E$7, 0)+IF(AD230="X", 'Round Bonuses'!$E$8, 0)+IFS(AI230="W", 'Round Bonuses'!$G$14, AI230="X", 'Round Bonuses'!$G$13, AH230="X", 'Round Bonuses'!$G$12, AG230="X", 'Round Bonuses'!$G$11, AF230="X", 'Round Bonuses'!$G$10, AE230="X", 'Round Bonuses'!$G$9, TRUE, 0))</f>
        <v>0</v>
      </c>
      <c r="BU230" s="1">
        <f>IF(AND(not(counta(D230:I230)),not(counta(AB230:AD230))), IFS(BC230="W", 'Round Bonuses'!$J$14, BC230="X", 'Round Bonuses'!$J$13, BB230="X", 'Round Bonuses'!$J$12, BA230="X", 'Round Bonuses'!$J$11, AZ230="X", 'Round Bonuses'!$J$10, AY230="X", 'Round Bonuses'!$J$9, AX230="X", 'Round Bonuses'!$J$8, AW230="X", 'Round Bonuses'!$J$7, AV230="X", 'Round Bonuses'!$J$6, AU230="X", 'Round Bonuses'!$J$5, AT230="X", 'Round Bonuses'!$J$4, TRUE, 0), SWITCH(AS230, "P", 'Round Bonuses'!$I$4,"B", 'Round Bonuses'!$I$5, 0) +IF(AU230="X", 'Round Bonuses'!$I$5, 0)+IF(AV230="X", 'Round Bonuses'!$I$6, 0)+IF(AW230="X", 'Round Bonuses'!$I$7, 0)+IF(AX230="X", 'Round Bonuses'!$I$8, 0)+IFS(BC230="W", 'Round Bonuses'!$K$14, BC230="X", 'Round Bonuses'!$K$13, BB230="X", 'Round Bonuses'!$K$12, BA230="X", 'Round Bonuses'!$K$11, AZ230="X", 'Round Bonuses'!$K$10, AY230="X", 'Round Bonuses'!$K$9, TRUE, 0))</f>
        <v>3.9</v>
      </c>
      <c r="BV230" s="54">
        <f t="shared" si="6"/>
        <v>3.9</v>
      </c>
      <c r="BW230" s="1">
        <f t="shared" si="7"/>
        <v>28.84375</v>
      </c>
      <c r="BX230" s="57">
        <f t="shared" si="8"/>
        <v>5.960267857</v>
      </c>
      <c r="BZ230" s="58" t="str">
        <f t="shared" si="9"/>
        <v>Vitesse</v>
      </c>
      <c r="CA230" s="1" t="str">
        <f t="shared" si="10"/>
        <v>Netherlands</v>
      </c>
      <c r="CB230" s="1">
        <f t="shared" si="11"/>
        <v>5.960267857</v>
      </c>
      <c r="CC230" s="1">
        <f t="shared" si="12"/>
        <v>14</v>
      </c>
      <c r="CD230" s="1" t="s">
        <v>313</v>
      </c>
      <c r="CE230" s="1" t="s">
        <v>103</v>
      </c>
      <c r="CF230" s="49">
        <v>0.6924999999999999</v>
      </c>
      <c r="CG230" s="1">
        <v>2.0</v>
      </c>
      <c r="CH230" s="1">
        <f t="shared" si="16"/>
        <v>228</v>
      </c>
      <c r="CI230" s="1" t="str">
        <f t="shared" si="13"/>
        <v>Paide Linnameeskond</v>
      </c>
      <c r="CJ230" s="49">
        <f t="shared" ref="CJ230:CK230" si="244">CF230</f>
        <v>0.6925</v>
      </c>
      <c r="CK230" s="1">
        <f t="shared" si="244"/>
        <v>2</v>
      </c>
      <c r="CO230" s="1" t="str">
        <f t="shared" si="15"/>
        <v>Estonia</v>
      </c>
    </row>
    <row r="231">
      <c r="A231" s="1" t="str">
        <f>'Strength Coefficients'!AJ230</f>
        <v>Vllaznia</v>
      </c>
      <c r="B231" s="1">
        <f>'Strength Coefficients'!AK230</f>
        <v>0.6</v>
      </c>
      <c r="C231" s="1" t="str">
        <f>'Strength Coefficients'!AL230</f>
        <v>Albania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52">
        <f>IFERROR(__xludf.DUMMYFUNCTION("""COMPUTED_VALUE"""),0.0)</f>
        <v>0</v>
      </c>
      <c r="P231" s="1">
        <f>IFERROR(__xludf.DUMMYFUNCTION("""COMPUTED_VALUE"""),0.0)</f>
        <v>0</v>
      </c>
      <c r="Q231" s="1">
        <f>IFERROR(__xludf.DUMMYFUNCTION("""COMPUTED_VALUE"""),0.0)</f>
        <v>0</v>
      </c>
      <c r="R231" s="1">
        <f>IFERROR(__xludf.DUMMYFUNCTION("""COMPUTED_VALUE"""),0.0)</f>
        <v>0</v>
      </c>
      <c r="S231" s="1">
        <f>IFERROR(__xludf.DUMMYFUNCTION("""COMPUTED_VALUE"""),0.0)</f>
        <v>0</v>
      </c>
      <c r="T231" s="1">
        <f>IFERROR(__xludf.DUMMYFUNCTION("""COMPUTED_VALUE"""),0.0)</f>
        <v>0</v>
      </c>
      <c r="U231" s="1">
        <f>IFERROR(__xludf.DUMMYFUNCTION("""COMPUTED_VALUE"""),0.0)</f>
        <v>0</v>
      </c>
      <c r="V231" s="1">
        <f>IFERROR(__xludf.DUMMYFUNCTION("""COMPUTED_VALUE"""),0.0)</f>
        <v>0</v>
      </c>
      <c r="W231" s="1">
        <f>IFERROR(__xludf.DUMMYFUNCTION("""COMPUTED_VALUE"""),0.0)</f>
        <v>0</v>
      </c>
      <c r="X231" s="1">
        <f>IFERROR(__xludf.DUMMYFUNCTION("""COMPUTED_VALUE"""),0.0)</f>
        <v>0</v>
      </c>
      <c r="Y231" s="1">
        <f>IFERROR(__xludf.DUMMYFUNCTION("""COMPUTED_VALUE"""),0.0)</f>
        <v>0</v>
      </c>
      <c r="AA231" s="50"/>
      <c r="AB231" s="1"/>
      <c r="AC231" s="1"/>
      <c r="AD231" s="1"/>
      <c r="AE231" s="1"/>
      <c r="AF231" s="1"/>
      <c r="AG231" s="1"/>
      <c r="AH231" s="1"/>
      <c r="AI231" s="54"/>
      <c r="AJ231" s="1">
        <f>IFERROR(__xludf.DUMMYFUNCTION("""COMPUTED_VALUE"""),0.0)</f>
        <v>0</v>
      </c>
      <c r="AK231" s="1">
        <f>IFERROR(__xludf.DUMMYFUNCTION("""COMPUTED_VALUE"""),0.0)</f>
        <v>0</v>
      </c>
      <c r="AL231" s="1">
        <f>IFERROR(__xludf.DUMMYFUNCTION("""COMPUTED_VALUE"""),0.0)</f>
        <v>0</v>
      </c>
      <c r="AM231" s="1">
        <f>IFERROR(__xludf.DUMMYFUNCTION("""COMPUTED_VALUE"""),0.0)</f>
        <v>0</v>
      </c>
      <c r="AN231" s="1">
        <f>IFERROR(__xludf.DUMMYFUNCTION("""COMPUTED_VALUE"""),0.0)</f>
        <v>0</v>
      </c>
      <c r="AO231" s="1">
        <f>IFERROR(__xludf.DUMMYFUNCTION("""COMPUTED_VALUE"""),0.0)</f>
        <v>0</v>
      </c>
      <c r="AP231" s="1">
        <f>IFERROR(__xludf.DUMMYFUNCTION("""COMPUTED_VALUE"""),0.0)</f>
        <v>0</v>
      </c>
      <c r="AQ231" s="1">
        <f>IFERROR(__xludf.DUMMYFUNCTION("""COMPUTED_VALUE"""),0.0)</f>
        <v>0</v>
      </c>
      <c r="AT231" s="1" t="str">
        <f>IFERROR(__xludf.DUMMYFUNCTION("""COMPUTED_VALUE"""),"X")</f>
        <v>X</v>
      </c>
      <c r="AU231" s="1" t="str">
        <f>IFERROR(__xludf.DUMMYFUNCTION("""COMPUTED_VALUE"""),"X")</f>
        <v>X</v>
      </c>
      <c r="AV231" s="1"/>
      <c r="AW231" s="1"/>
      <c r="AX231" s="1"/>
      <c r="AY231" s="1"/>
      <c r="AZ231" s="1"/>
      <c r="BA231" s="1"/>
      <c r="BB231" s="1"/>
      <c r="BC231" s="54"/>
      <c r="BD231" s="1">
        <f>IFERROR(__xludf.DUMMYFUNCTION("""COMPUTED_VALUE"""),2.8137499999999998)</f>
        <v>2.81375</v>
      </c>
      <c r="BE231" s="1">
        <f>IFERROR(__xludf.DUMMYFUNCTION("""COMPUTED_VALUE"""),1.39)</f>
        <v>1.39</v>
      </c>
      <c r="BF231" s="1">
        <f>IFERROR(__xludf.DUMMYFUNCTION("""COMPUTED_VALUE"""),0.0)</f>
        <v>0</v>
      </c>
      <c r="BG231" s="1">
        <f>IFERROR(__xludf.DUMMYFUNCTION("""COMPUTED_VALUE"""),0.0)</f>
        <v>0</v>
      </c>
      <c r="BH231" s="1">
        <f>IFERROR(__xludf.DUMMYFUNCTION("""COMPUTED_VALUE"""),0.0)</f>
        <v>0</v>
      </c>
      <c r="BI231" s="1">
        <f>IFERROR(__xludf.DUMMYFUNCTION("""COMPUTED_VALUE"""),0.0)</f>
        <v>0</v>
      </c>
      <c r="BJ231" s="1">
        <f>IFERROR(__xludf.DUMMYFUNCTION("""COMPUTED_VALUE"""),0.0)</f>
        <v>0</v>
      </c>
      <c r="BK231" s="1">
        <f>IFERROR(__xludf.DUMMYFUNCTION("""COMPUTED_VALUE"""),0.0)</f>
        <v>0</v>
      </c>
      <c r="BL231" s="1">
        <f>IFERROR(__xludf.DUMMYFUNCTION("""COMPUTED_VALUE"""),0.0)</f>
        <v>0</v>
      </c>
      <c r="BM231" s="1">
        <f>IFERROR(__xludf.DUMMYFUNCTION("""COMPUTED_VALUE"""),0.0)</f>
        <v>0</v>
      </c>
      <c r="BO231" s="52">
        <f t="shared" si="2"/>
        <v>0</v>
      </c>
      <c r="BP231" s="1">
        <f t="shared" si="214"/>
        <v>0</v>
      </c>
      <c r="BQ231" s="1">
        <f t="shared" si="4"/>
        <v>4</v>
      </c>
      <c r="BR231" s="54">
        <f t="shared" si="5"/>
        <v>4</v>
      </c>
      <c r="BS231" s="1">
        <f>IFS(N231="W", 'Round Bonuses'!$C$13, N231="X", 'Round Bonuses'!$C$12, M231="X", 'Round Bonuses'!$C$11, L231="X", 'Round Bonuses'!$C$10, K231="X", 'Round Bonuses'!$C$9, J231="X", 'Round Bonuses'!$C$8, I231="X", 'Round Bonuses'!$C$7, H231="X", 'Round Bonuses'!$C$6, G231="X", 'Round Bonuses'!$C$5, F231="X", 'Round Bonuses'!$C$4, E231="X", 'Round Bonuses'!$C$3, D231="X", 'Round Bonuses'!$C$3, TRUE, 0)</f>
        <v>0</v>
      </c>
      <c r="BT231" s="1">
        <f>IF(not(counta(D231:J231)), IFS(AI231="W", 'Round Bonuses'!$F$14, AI231="X", 'Round Bonuses'!$F$13, AH231="X", 'Round Bonuses'!$F$12, AG231="X", 'Round Bonuses'!$F$11, AF231="X", 'Round Bonuses'!$F$10, AE231="X", 'Round Bonuses'!$F$9, AD231="X", 'Round Bonuses'!$F$8, AC231="X", 'Round Bonuses'!$F$7, AB231="X", 'Round Bonuses'!$F$6, TRUE, 0), IF(AA231="X",'Round Bonuses'!$E$7, 0) +IF(AB231="X", 'Round Bonuses'!$E$6, 0)+if(AC231="X",'Round Bonuses'!$E$7, 0)+IF(AD231="X", 'Round Bonuses'!$E$8, 0)+IFS(AI231="W", 'Round Bonuses'!$G$14, AI231="X", 'Round Bonuses'!$G$13, AH231="X", 'Round Bonuses'!$G$12, AG231="X", 'Round Bonuses'!$G$11, AF231="X", 'Round Bonuses'!$G$10, AE231="X", 'Round Bonuses'!$G$9, TRUE, 0))</f>
        <v>0</v>
      </c>
      <c r="BU231" s="1">
        <f>IF(AND(not(counta(D231:I231)),not(counta(AB231:AD231))), IFS(BC231="W", 'Round Bonuses'!$J$14, BC231="X", 'Round Bonuses'!$J$13, BB231="X", 'Round Bonuses'!$J$12, BA231="X", 'Round Bonuses'!$J$11, AZ231="X", 'Round Bonuses'!$J$10, AY231="X", 'Round Bonuses'!$J$9, AX231="X", 'Round Bonuses'!$J$8, AW231="X", 'Round Bonuses'!$J$7, AV231="X", 'Round Bonuses'!$J$6, AU231="X", 'Round Bonuses'!$J$5, AT231="X", 'Round Bonuses'!$J$4, TRUE, 0), SWITCH(AS231, "P", 'Round Bonuses'!$I$4,"B", 'Round Bonuses'!$I$5, 0) +IF(AU231="X", 'Round Bonuses'!$I$5, 0)+IF(AV231="X", 'Round Bonuses'!$I$6, 0)+IF(AW231="X", 'Round Bonuses'!$I$7, 0)+IF(AX231="X", 'Round Bonuses'!$I$8, 0)+IFS(BC231="W", 'Round Bonuses'!$K$14, BC231="X", 'Round Bonuses'!$K$13, BB231="X", 'Round Bonuses'!$K$12, BA231="X", 'Round Bonuses'!$K$11, AZ231="X", 'Round Bonuses'!$K$10, AY231="X", 'Round Bonuses'!$K$9, TRUE, 0))</f>
        <v>0.4</v>
      </c>
      <c r="BV231" s="54">
        <f t="shared" si="6"/>
        <v>0.4</v>
      </c>
      <c r="BW231" s="1">
        <f t="shared" si="7"/>
        <v>4.20375</v>
      </c>
      <c r="BX231" s="57">
        <f t="shared" si="8"/>
        <v>1.4509375</v>
      </c>
      <c r="BZ231" s="58" t="str">
        <f t="shared" si="9"/>
        <v>Vllaznia</v>
      </c>
      <c r="CA231" s="1" t="str">
        <f t="shared" si="10"/>
        <v>Albania</v>
      </c>
      <c r="CB231" s="1">
        <f t="shared" si="11"/>
        <v>1.4509375</v>
      </c>
      <c r="CC231" s="1">
        <f t="shared" si="12"/>
        <v>4</v>
      </c>
      <c r="CD231" s="1" t="s">
        <v>253</v>
      </c>
      <c r="CE231" s="1" t="s">
        <v>235</v>
      </c>
      <c r="CF231" s="49">
        <v>0.655</v>
      </c>
      <c r="CG231" s="1">
        <v>2.0</v>
      </c>
      <c r="CH231" s="1">
        <f t="shared" si="16"/>
        <v>229</v>
      </c>
      <c r="CI231" s="1" t="str">
        <f t="shared" si="13"/>
        <v>Coleraine</v>
      </c>
      <c r="CJ231" s="49">
        <f t="shared" ref="CJ231:CK231" si="245">CF231</f>
        <v>0.655</v>
      </c>
      <c r="CK231" s="1">
        <f t="shared" si="245"/>
        <v>2</v>
      </c>
      <c r="CO231" s="1" t="str">
        <f t="shared" si="15"/>
        <v>Northern Ireland</v>
      </c>
    </row>
    <row r="232">
      <c r="A232" s="1" t="str">
        <f>'Strength Coefficients'!AJ231</f>
        <v>Vojvodina</v>
      </c>
      <c r="B232" s="1">
        <f>'Strength Coefficients'!AK231</f>
        <v>0.78</v>
      </c>
      <c r="C232" s="1" t="str">
        <f>'Strength Coefficients'!AL231</f>
        <v>Serbia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52">
        <f>IFERROR(__xludf.DUMMYFUNCTION("""COMPUTED_VALUE"""),0.0)</f>
        <v>0</v>
      </c>
      <c r="P232" s="1">
        <f>IFERROR(__xludf.DUMMYFUNCTION("""COMPUTED_VALUE"""),0.0)</f>
        <v>0</v>
      </c>
      <c r="Q232" s="1">
        <f>IFERROR(__xludf.DUMMYFUNCTION("""COMPUTED_VALUE"""),0.0)</f>
        <v>0</v>
      </c>
      <c r="R232" s="1">
        <f>IFERROR(__xludf.DUMMYFUNCTION("""COMPUTED_VALUE"""),0.0)</f>
        <v>0</v>
      </c>
      <c r="S232" s="1">
        <f>IFERROR(__xludf.DUMMYFUNCTION("""COMPUTED_VALUE"""),0.0)</f>
        <v>0</v>
      </c>
      <c r="T232" s="1">
        <f>IFERROR(__xludf.DUMMYFUNCTION("""COMPUTED_VALUE"""),0.0)</f>
        <v>0</v>
      </c>
      <c r="U232" s="1">
        <f>IFERROR(__xludf.DUMMYFUNCTION("""COMPUTED_VALUE"""),0.0)</f>
        <v>0</v>
      </c>
      <c r="V232" s="1">
        <f>IFERROR(__xludf.DUMMYFUNCTION("""COMPUTED_VALUE"""),0.0)</f>
        <v>0</v>
      </c>
      <c r="W232" s="1">
        <f>IFERROR(__xludf.DUMMYFUNCTION("""COMPUTED_VALUE"""),0.0)</f>
        <v>0</v>
      </c>
      <c r="X232" s="1">
        <f>IFERROR(__xludf.DUMMYFUNCTION("""COMPUTED_VALUE"""),0.0)</f>
        <v>0</v>
      </c>
      <c r="Y232" s="1">
        <f>IFERROR(__xludf.DUMMYFUNCTION("""COMPUTED_VALUE"""),0.0)</f>
        <v>0</v>
      </c>
      <c r="AA232" s="50"/>
      <c r="AB232" s="1"/>
      <c r="AC232" s="1"/>
      <c r="AD232" s="1"/>
      <c r="AE232" s="1"/>
      <c r="AF232" s="1"/>
      <c r="AG232" s="1"/>
      <c r="AH232" s="1"/>
      <c r="AI232" s="54"/>
      <c r="AJ232" s="1">
        <f>IFERROR(__xludf.DUMMYFUNCTION("""COMPUTED_VALUE"""),0.0)</f>
        <v>0</v>
      </c>
      <c r="AK232" s="1">
        <f>IFERROR(__xludf.DUMMYFUNCTION("""COMPUTED_VALUE"""),0.0)</f>
        <v>0</v>
      </c>
      <c r="AL232" s="1">
        <f>IFERROR(__xludf.DUMMYFUNCTION("""COMPUTED_VALUE"""),0.0)</f>
        <v>0</v>
      </c>
      <c r="AM232" s="1">
        <f>IFERROR(__xludf.DUMMYFUNCTION("""COMPUTED_VALUE"""),0.0)</f>
        <v>0</v>
      </c>
      <c r="AN232" s="1">
        <f>IFERROR(__xludf.DUMMYFUNCTION("""COMPUTED_VALUE"""),0.0)</f>
        <v>0</v>
      </c>
      <c r="AO232" s="1">
        <f>IFERROR(__xludf.DUMMYFUNCTION("""COMPUTED_VALUE"""),0.0)</f>
        <v>0</v>
      </c>
      <c r="AP232" s="1">
        <f>IFERROR(__xludf.DUMMYFUNCTION("""COMPUTED_VALUE"""),0.0)</f>
        <v>0</v>
      </c>
      <c r="AQ232" s="1">
        <f>IFERROR(__xludf.DUMMYFUNCTION("""COMPUTED_VALUE"""),0.0)</f>
        <v>0</v>
      </c>
      <c r="AT232" s="1"/>
      <c r="AU232" s="1" t="str">
        <f>IFERROR(__xludf.DUMMYFUNCTION("""COMPUTED_VALUE"""),"X")</f>
        <v>X</v>
      </c>
      <c r="AV232" s="1" t="str">
        <f>IFERROR(__xludf.DUMMYFUNCTION("""COMPUTED_VALUE"""),"X")</f>
        <v>X</v>
      </c>
      <c r="AW232" s="1"/>
      <c r="AX232" s="1"/>
      <c r="AY232" s="1"/>
      <c r="AZ232" s="1"/>
      <c r="BA232" s="1"/>
      <c r="BB232" s="1"/>
      <c r="BC232" s="54"/>
      <c r="BD232" s="1">
        <f>IFERROR(__xludf.DUMMYFUNCTION("""COMPUTED_VALUE"""),0.0)</f>
        <v>0</v>
      </c>
      <c r="BE232" s="1">
        <f>IFERROR(__xludf.DUMMYFUNCTION("""COMPUTED_VALUE"""),5.197499999999999)</f>
        <v>5.1975</v>
      </c>
      <c r="BF232" s="1">
        <f>IFERROR(__xludf.DUMMYFUNCTION("""COMPUTED_VALUE"""),1.9249999999999998)</f>
        <v>1.925</v>
      </c>
      <c r="BG232" s="1">
        <f>IFERROR(__xludf.DUMMYFUNCTION("""COMPUTED_VALUE"""),0.0)</f>
        <v>0</v>
      </c>
      <c r="BH232" s="1">
        <f>IFERROR(__xludf.DUMMYFUNCTION("""COMPUTED_VALUE"""),0.0)</f>
        <v>0</v>
      </c>
      <c r="BI232" s="1">
        <f>IFERROR(__xludf.DUMMYFUNCTION("""COMPUTED_VALUE"""),0.0)</f>
        <v>0</v>
      </c>
      <c r="BJ232" s="1">
        <f>IFERROR(__xludf.DUMMYFUNCTION("""COMPUTED_VALUE"""),0.0)</f>
        <v>0</v>
      </c>
      <c r="BK232" s="1">
        <f>IFERROR(__xludf.DUMMYFUNCTION("""COMPUTED_VALUE"""),0.0)</f>
        <v>0</v>
      </c>
      <c r="BL232" s="1">
        <f>IFERROR(__xludf.DUMMYFUNCTION("""COMPUTED_VALUE"""),0.0)</f>
        <v>0</v>
      </c>
      <c r="BM232" s="1">
        <f>IFERROR(__xludf.DUMMYFUNCTION("""COMPUTED_VALUE"""),0.0)</f>
        <v>0</v>
      </c>
      <c r="BO232" s="52">
        <f t="shared" si="2"/>
        <v>0</v>
      </c>
      <c r="BP232" s="1">
        <f t="shared" si="214"/>
        <v>0</v>
      </c>
      <c r="BQ232" s="1">
        <f t="shared" si="4"/>
        <v>4</v>
      </c>
      <c r="BR232" s="54">
        <f t="shared" si="5"/>
        <v>4</v>
      </c>
      <c r="BS232" s="1">
        <f>IFS(N232="W", 'Round Bonuses'!$C$13, N232="X", 'Round Bonuses'!$C$12, M232="X", 'Round Bonuses'!$C$11, L232="X", 'Round Bonuses'!$C$10, K232="X", 'Round Bonuses'!$C$9, J232="X", 'Round Bonuses'!$C$8, I232="X", 'Round Bonuses'!$C$7, H232="X", 'Round Bonuses'!$C$6, G232="X", 'Round Bonuses'!$C$5, F232="X", 'Round Bonuses'!$C$4, E232="X", 'Round Bonuses'!$C$3, D232="X", 'Round Bonuses'!$C$3, TRUE, 0)</f>
        <v>0</v>
      </c>
      <c r="BT232" s="1">
        <f>IF(not(counta(D232:J232)), IFS(AI232="W", 'Round Bonuses'!$F$14, AI232="X", 'Round Bonuses'!$F$13, AH232="X", 'Round Bonuses'!$F$12, AG232="X", 'Round Bonuses'!$F$11, AF232="X", 'Round Bonuses'!$F$10, AE232="X", 'Round Bonuses'!$F$9, AD232="X", 'Round Bonuses'!$F$8, AC232="X", 'Round Bonuses'!$F$7, AB232="X", 'Round Bonuses'!$F$6, TRUE, 0), IF(AA232="X",'Round Bonuses'!$E$7, 0) +IF(AB232="X", 'Round Bonuses'!$E$6, 0)+if(AC232="X",'Round Bonuses'!$E$7, 0)+IF(AD232="X", 'Round Bonuses'!$E$8, 0)+IFS(AI232="W", 'Round Bonuses'!$G$14, AI232="X", 'Round Bonuses'!$G$13, AH232="X", 'Round Bonuses'!$G$12, AG232="X", 'Round Bonuses'!$G$11, AF232="X", 'Round Bonuses'!$G$10, AE232="X", 'Round Bonuses'!$G$9, TRUE, 0))</f>
        <v>0</v>
      </c>
      <c r="BU232" s="1">
        <f>IF(AND(not(counta(D232:I232)),not(counta(AB232:AD232))), IFS(BC232="W", 'Round Bonuses'!$J$14, BC232="X", 'Round Bonuses'!$J$13, BB232="X", 'Round Bonuses'!$J$12, BA232="X", 'Round Bonuses'!$J$11, AZ232="X", 'Round Bonuses'!$J$10, AY232="X", 'Round Bonuses'!$J$9, AX232="X", 'Round Bonuses'!$J$8, AW232="X", 'Round Bonuses'!$J$7, AV232="X", 'Round Bonuses'!$J$6, AU232="X", 'Round Bonuses'!$J$5, AT232="X", 'Round Bonuses'!$J$4, TRUE, 0), SWITCH(AS232, "P", 'Round Bonuses'!$I$4,"B", 'Round Bonuses'!$I$5, 0) +IF(AU232="X", 'Round Bonuses'!$I$5, 0)+IF(AV232="X", 'Round Bonuses'!$I$6, 0)+IF(AW232="X", 'Round Bonuses'!$I$7, 0)+IF(AX232="X", 'Round Bonuses'!$I$8, 0)+IFS(BC232="W", 'Round Bonuses'!$K$14, BC232="X", 'Round Bonuses'!$K$13, BB232="X", 'Round Bonuses'!$K$12, BA232="X", 'Round Bonuses'!$K$11, AZ232="X", 'Round Bonuses'!$K$10, AY232="X", 'Round Bonuses'!$K$9, TRUE, 0))</f>
        <v>0.7</v>
      </c>
      <c r="BV232" s="54">
        <f t="shared" si="6"/>
        <v>0.7</v>
      </c>
      <c r="BW232" s="1">
        <f t="shared" si="7"/>
        <v>7.1225</v>
      </c>
      <c r="BX232" s="57">
        <f t="shared" si="8"/>
        <v>2.480625</v>
      </c>
      <c r="BZ232" s="58" t="str">
        <f t="shared" si="9"/>
        <v>Vojvodina</v>
      </c>
      <c r="CA232" s="1" t="str">
        <f t="shared" si="10"/>
        <v>Serbia</v>
      </c>
      <c r="CB232" s="1">
        <f t="shared" si="11"/>
        <v>2.480625</v>
      </c>
      <c r="CC232" s="1">
        <f t="shared" si="12"/>
        <v>4</v>
      </c>
      <c r="CD232" s="1" t="s">
        <v>441</v>
      </c>
      <c r="CE232" s="1" t="s">
        <v>139</v>
      </c>
      <c r="CF232" s="49">
        <v>0.6099999999999999</v>
      </c>
      <c r="CG232" s="1">
        <v>2.0</v>
      </c>
      <c r="CH232" s="1">
        <f t="shared" si="16"/>
        <v>230</v>
      </c>
      <c r="CI232" s="1" t="str">
        <f t="shared" si="13"/>
        <v>Mons Calpe</v>
      </c>
      <c r="CJ232" s="49">
        <f t="shared" ref="CJ232:CK232" si="246">CF232</f>
        <v>0.61</v>
      </c>
      <c r="CK232" s="1">
        <f t="shared" si="246"/>
        <v>2</v>
      </c>
      <c r="CO232" s="1" t="str">
        <f t="shared" si="15"/>
        <v>Gibraltar</v>
      </c>
    </row>
    <row r="233">
      <c r="A233" s="1" t="str">
        <f>'Strength Coefficients'!AJ232</f>
        <v>Vorskla Poltava</v>
      </c>
      <c r="B233" s="1">
        <f>'Strength Coefficients'!AK232</f>
        <v>0.87</v>
      </c>
      <c r="C233" s="1" t="str">
        <f>'Strength Coefficients'!AL232</f>
        <v>Ukraine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52">
        <f>IFERROR(__xludf.DUMMYFUNCTION("""COMPUTED_VALUE"""),0.0)</f>
        <v>0</v>
      </c>
      <c r="P233" s="1">
        <f>IFERROR(__xludf.DUMMYFUNCTION("""COMPUTED_VALUE"""),0.0)</f>
        <v>0</v>
      </c>
      <c r="Q233" s="1">
        <f>IFERROR(__xludf.DUMMYFUNCTION("""COMPUTED_VALUE"""),0.0)</f>
        <v>0</v>
      </c>
      <c r="R233" s="1">
        <f>IFERROR(__xludf.DUMMYFUNCTION("""COMPUTED_VALUE"""),0.0)</f>
        <v>0</v>
      </c>
      <c r="S233" s="1">
        <f>IFERROR(__xludf.DUMMYFUNCTION("""COMPUTED_VALUE"""),0.0)</f>
        <v>0</v>
      </c>
      <c r="T233" s="1">
        <f>IFERROR(__xludf.DUMMYFUNCTION("""COMPUTED_VALUE"""),0.0)</f>
        <v>0</v>
      </c>
      <c r="U233" s="1">
        <f>IFERROR(__xludf.DUMMYFUNCTION("""COMPUTED_VALUE"""),0.0)</f>
        <v>0</v>
      </c>
      <c r="V233" s="1">
        <f>IFERROR(__xludf.DUMMYFUNCTION("""COMPUTED_VALUE"""),0.0)</f>
        <v>0</v>
      </c>
      <c r="W233" s="1">
        <f>IFERROR(__xludf.DUMMYFUNCTION("""COMPUTED_VALUE"""),0.0)</f>
        <v>0</v>
      </c>
      <c r="X233" s="1">
        <f>IFERROR(__xludf.DUMMYFUNCTION("""COMPUTED_VALUE"""),0.0)</f>
        <v>0</v>
      </c>
      <c r="Y233" s="1">
        <f>IFERROR(__xludf.DUMMYFUNCTION("""COMPUTED_VALUE"""),0.0)</f>
        <v>0</v>
      </c>
      <c r="AA233" s="50"/>
      <c r="AB233" s="1"/>
      <c r="AC233" s="1"/>
      <c r="AD233" s="1"/>
      <c r="AE233" s="1"/>
      <c r="AF233" s="1"/>
      <c r="AG233" s="1"/>
      <c r="AH233" s="1"/>
      <c r="AI233" s="54"/>
      <c r="AJ233" s="1">
        <f>IFERROR(__xludf.DUMMYFUNCTION("""COMPUTED_VALUE"""),0.0)</f>
        <v>0</v>
      </c>
      <c r="AK233" s="1">
        <f>IFERROR(__xludf.DUMMYFUNCTION("""COMPUTED_VALUE"""),0.0)</f>
        <v>0</v>
      </c>
      <c r="AL233" s="1">
        <f>IFERROR(__xludf.DUMMYFUNCTION("""COMPUTED_VALUE"""),0.0)</f>
        <v>0</v>
      </c>
      <c r="AM233" s="1">
        <f>IFERROR(__xludf.DUMMYFUNCTION("""COMPUTED_VALUE"""),0.0)</f>
        <v>0</v>
      </c>
      <c r="AN233" s="1">
        <f>IFERROR(__xludf.DUMMYFUNCTION("""COMPUTED_VALUE"""),0.0)</f>
        <v>0</v>
      </c>
      <c r="AO233" s="1">
        <f>IFERROR(__xludf.DUMMYFUNCTION("""COMPUTED_VALUE"""),0.0)</f>
        <v>0</v>
      </c>
      <c r="AP233" s="1">
        <f>IFERROR(__xludf.DUMMYFUNCTION("""COMPUTED_VALUE"""),0.0)</f>
        <v>0</v>
      </c>
      <c r="AQ233" s="1">
        <f>IFERROR(__xludf.DUMMYFUNCTION("""COMPUTED_VALUE"""),0.0)</f>
        <v>0</v>
      </c>
      <c r="AT233" s="1"/>
      <c r="AU233" s="1" t="str">
        <f>IFERROR(__xludf.DUMMYFUNCTION("""COMPUTED_VALUE"""),"X")</f>
        <v>X</v>
      </c>
      <c r="AV233" s="1"/>
      <c r="AW233" s="1"/>
      <c r="AX233" s="1"/>
      <c r="AY233" s="1"/>
      <c r="AZ233" s="1"/>
      <c r="BA233" s="1"/>
      <c r="BB233" s="1"/>
      <c r="BC233" s="54"/>
      <c r="BD233" s="1">
        <f>IFERROR(__xludf.DUMMYFUNCTION("""COMPUTED_VALUE"""),0.0)</f>
        <v>0</v>
      </c>
      <c r="BE233" s="1">
        <f>IFERROR(__xludf.DUMMYFUNCTION("""COMPUTED_VALUE"""),1.5250000000000001)</f>
        <v>1.525</v>
      </c>
      <c r="BF233" s="1">
        <f>IFERROR(__xludf.DUMMYFUNCTION("""COMPUTED_VALUE"""),0.0)</f>
        <v>0</v>
      </c>
      <c r="BG233" s="1">
        <f>IFERROR(__xludf.DUMMYFUNCTION("""COMPUTED_VALUE"""),0.0)</f>
        <v>0</v>
      </c>
      <c r="BH233" s="1">
        <f>IFERROR(__xludf.DUMMYFUNCTION("""COMPUTED_VALUE"""),0.0)</f>
        <v>0</v>
      </c>
      <c r="BI233" s="1">
        <f>IFERROR(__xludf.DUMMYFUNCTION("""COMPUTED_VALUE"""),0.0)</f>
        <v>0</v>
      </c>
      <c r="BJ233" s="1">
        <f>IFERROR(__xludf.DUMMYFUNCTION("""COMPUTED_VALUE"""),0.0)</f>
        <v>0</v>
      </c>
      <c r="BK233" s="1">
        <f>IFERROR(__xludf.DUMMYFUNCTION("""COMPUTED_VALUE"""),0.0)</f>
        <v>0</v>
      </c>
      <c r="BL233" s="1">
        <f>IFERROR(__xludf.DUMMYFUNCTION("""COMPUTED_VALUE"""),0.0)</f>
        <v>0</v>
      </c>
      <c r="BM233" s="1">
        <f>IFERROR(__xludf.DUMMYFUNCTION("""COMPUTED_VALUE"""),0.0)</f>
        <v>0</v>
      </c>
      <c r="BO233" s="52">
        <f t="shared" si="2"/>
        <v>0</v>
      </c>
      <c r="BP233" s="1">
        <f t="shared" si="214"/>
        <v>0</v>
      </c>
      <c r="BQ233" s="1">
        <f t="shared" si="4"/>
        <v>2</v>
      </c>
      <c r="BR233" s="54">
        <f t="shared" si="5"/>
        <v>2</v>
      </c>
      <c r="BS233" s="1">
        <f>IFS(N233="W", 'Round Bonuses'!$C$13, N233="X", 'Round Bonuses'!$C$12, M233="X", 'Round Bonuses'!$C$11, L233="X", 'Round Bonuses'!$C$10, K233="X", 'Round Bonuses'!$C$9, J233="X", 'Round Bonuses'!$C$8, I233="X", 'Round Bonuses'!$C$7, H233="X", 'Round Bonuses'!$C$6, G233="X", 'Round Bonuses'!$C$5, F233="X", 'Round Bonuses'!$C$4, E233="X", 'Round Bonuses'!$C$3, D233="X", 'Round Bonuses'!$C$3, TRUE, 0)</f>
        <v>0</v>
      </c>
      <c r="BT233" s="1">
        <f>IF(not(counta(D233:J233)), IFS(AI233="W", 'Round Bonuses'!$F$14, AI233="X", 'Round Bonuses'!$F$13, AH233="X", 'Round Bonuses'!$F$12, AG233="X", 'Round Bonuses'!$F$11, AF233="X", 'Round Bonuses'!$F$10, AE233="X", 'Round Bonuses'!$F$9, AD233="X", 'Round Bonuses'!$F$8, AC233="X", 'Round Bonuses'!$F$7, AB233="X", 'Round Bonuses'!$F$6, TRUE, 0), IF(AA233="X",'Round Bonuses'!$E$7, 0) +IF(AB233="X", 'Round Bonuses'!$E$6, 0)+if(AC233="X",'Round Bonuses'!$E$7, 0)+IF(AD233="X", 'Round Bonuses'!$E$8, 0)+IFS(AI233="W", 'Round Bonuses'!$G$14, AI233="X", 'Round Bonuses'!$G$13, AH233="X", 'Round Bonuses'!$G$12, AG233="X", 'Round Bonuses'!$G$11, AF233="X", 'Round Bonuses'!$G$10, AE233="X", 'Round Bonuses'!$G$9, TRUE, 0))</f>
        <v>0</v>
      </c>
      <c r="BU233" s="1">
        <f>IF(AND(not(counta(D233:I233)),not(counta(AB233:AD233))), IFS(BC233="W", 'Round Bonuses'!$J$14, BC233="X", 'Round Bonuses'!$J$13, BB233="X", 'Round Bonuses'!$J$12, BA233="X", 'Round Bonuses'!$J$11, AZ233="X", 'Round Bonuses'!$J$10, AY233="X", 'Round Bonuses'!$J$9, AX233="X", 'Round Bonuses'!$J$8, AW233="X", 'Round Bonuses'!$J$7, AV233="X", 'Round Bonuses'!$J$6, AU233="X", 'Round Bonuses'!$J$5, AT233="X", 'Round Bonuses'!$J$4, TRUE, 0), SWITCH(AS233, "P", 'Round Bonuses'!$I$4,"B", 'Round Bonuses'!$I$5, 0) +IF(AU233="X", 'Round Bonuses'!$I$5, 0)+IF(AV233="X", 'Round Bonuses'!$I$6, 0)+IF(AW233="X", 'Round Bonuses'!$I$7, 0)+IF(AX233="X", 'Round Bonuses'!$I$8, 0)+IFS(BC233="W", 'Round Bonuses'!$K$14, BC233="X", 'Round Bonuses'!$K$13, BB233="X", 'Round Bonuses'!$K$12, BA233="X", 'Round Bonuses'!$K$11, AZ233="X", 'Round Bonuses'!$K$10, AY233="X", 'Round Bonuses'!$K$9, TRUE, 0))</f>
        <v>0.4</v>
      </c>
      <c r="BV233" s="54">
        <f t="shared" si="6"/>
        <v>0.4</v>
      </c>
      <c r="BW233" s="1">
        <f t="shared" si="7"/>
        <v>1.525</v>
      </c>
      <c r="BX233" s="57">
        <f t="shared" si="8"/>
        <v>1.1625</v>
      </c>
      <c r="BZ233" s="58" t="str">
        <f t="shared" si="9"/>
        <v>Vorskla Poltava</v>
      </c>
      <c r="CA233" s="1" t="str">
        <f t="shared" si="10"/>
        <v>Ukraine</v>
      </c>
      <c r="CB233" s="1">
        <f t="shared" si="11"/>
        <v>1.1625</v>
      </c>
      <c r="CC233" s="1">
        <f t="shared" si="12"/>
        <v>2</v>
      </c>
      <c r="CD233" s="1" t="s">
        <v>568</v>
      </c>
      <c r="CE233" s="1" t="s">
        <v>205</v>
      </c>
      <c r="CF233" s="49">
        <v>0.605</v>
      </c>
      <c r="CG233" s="1">
        <v>2.0</v>
      </c>
      <c r="CH233" s="1">
        <f t="shared" si="16"/>
        <v>231</v>
      </c>
      <c r="CI233" s="1" t="str">
        <f t="shared" si="13"/>
        <v>Sligo Rovers</v>
      </c>
      <c r="CJ233" s="49">
        <f t="shared" ref="CJ233:CK233" si="247">CF233</f>
        <v>0.605</v>
      </c>
      <c r="CK233" s="1">
        <f t="shared" si="247"/>
        <v>2</v>
      </c>
      <c r="CO233" s="1" t="str">
        <f t="shared" si="15"/>
        <v>Republic of Ireland</v>
      </c>
    </row>
    <row r="234">
      <c r="A234" s="1" t="str">
        <f>'Strength Coefficients'!AJ233</f>
        <v>West Ham United</v>
      </c>
      <c r="B234" s="1">
        <f>'Strength Coefficients'!AK233</f>
        <v>0.93</v>
      </c>
      <c r="C234" s="1" t="str">
        <f>'Strength Coefficients'!AL233</f>
        <v>England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52">
        <f>IFERROR(__xludf.DUMMYFUNCTION("""COMPUTED_VALUE"""),0.0)</f>
        <v>0</v>
      </c>
      <c r="P234" s="1">
        <f>IFERROR(__xludf.DUMMYFUNCTION("""COMPUTED_VALUE"""),0.0)</f>
        <v>0</v>
      </c>
      <c r="Q234" s="1">
        <f>IFERROR(__xludf.DUMMYFUNCTION("""COMPUTED_VALUE"""),0.0)</f>
        <v>0</v>
      </c>
      <c r="R234" s="1">
        <f>IFERROR(__xludf.DUMMYFUNCTION("""COMPUTED_VALUE"""),0.0)</f>
        <v>0</v>
      </c>
      <c r="S234" s="1">
        <f>IFERROR(__xludf.DUMMYFUNCTION("""COMPUTED_VALUE"""),0.0)</f>
        <v>0</v>
      </c>
      <c r="T234" s="1">
        <f>IFERROR(__xludf.DUMMYFUNCTION("""COMPUTED_VALUE"""),0.0)</f>
        <v>0</v>
      </c>
      <c r="U234" s="1">
        <f>IFERROR(__xludf.DUMMYFUNCTION("""COMPUTED_VALUE"""),0.0)</f>
        <v>0</v>
      </c>
      <c r="V234" s="1">
        <f>IFERROR(__xludf.DUMMYFUNCTION("""COMPUTED_VALUE"""),0.0)</f>
        <v>0</v>
      </c>
      <c r="W234" s="1">
        <f>IFERROR(__xludf.DUMMYFUNCTION("""COMPUTED_VALUE"""),0.0)</f>
        <v>0</v>
      </c>
      <c r="X234" s="1">
        <f>IFERROR(__xludf.DUMMYFUNCTION("""COMPUTED_VALUE"""),0.0)</f>
        <v>0</v>
      </c>
      <c r="Y234" s="1">
        <f>IFERROR(__xludf.DUMMYFUNCTION("""COMPUTED_VALUE"""),0.0)</f>
        <v>0</v>
      </c>
      <c r="AA234" s="50"/>
      <c r="AB234" s="1"/>
      <c r="AC234" s="1"/>
      <c r="AD234" s="1" t="str">
        <f>IFERROR(__xludf.DUMMYFUNCTION("""COMPUTED_VALUE"""),"X")</f>
        <v>X</v>
      </c>
      <c r="AE234" s="1"/>
      <c r="AF234" s="1" t="str">
        <f>IFERROR(__xludf.DUMMYFUNCTION("""COMPUTED_VALUE"""),"X")</f>
        <v>X</v>
      </c>
      <c r="AG234" s="1" t="str">
        <f>IFERROR(__xludf.DUMMYFUNCTION("""COMPUTED_VALUE"""),"X")</f>
        <v>X</v>
      </c>
      <c r="AH234" s="1" t="str">
        <f>IFERROR(__xludf.DUMMYFUNCTION("""COMPUTED_VALUE"""),"X")</f>
        <v>X</v>
      </c>
      <c r="AI234" s="54"/>
      <c r="AJ234" s="1">
        <f>IFERROR(__xludf.DUMMYFUNCTION("""COMPUTED_VALUE"""),0.0)</f>
        <v>0</v>
      </c>
      <c r="AK234" s="1">
        <f>IFERROR(__xludf.DUMMYFUNCTION("""COMPUTED_VALUE"""),0.0)</f>
        <v>0</v>
      </c>
      <c r="AL234" s="1">
        <f>IFERROR(__xludf.DUMMYFUNCTION("""COMPUTED_VALUE"""),17.271250000000002)</f>
        <v>17.27125</v>
      </c>
      <c r="AM234" s="1">
        <f>IFERROR(__xludf.DUMMYFUNCTION("""COMPUTED_VALUE"""),0.0)</f>
        <v>0</v>
      </c>
      <c r="AN234" s="1">
        <f>IFERROR(__xludf.DUMMYFUNCTION("""COMPUTED_VALUE"""),4.915)</f>
        <v>4.915</v>
      </c>
      <c r="AO234" s="1">
        <f>IFERROR(__xludf.DUMMYFUNCTION("""COMPUTED_VALUE"""),5.864999999999999)</f>
        <v>5.865</v>
      </c>
      <c r="AP234" s="1">
        <f>IFERROR(__xludf.DUMMYFUNCTION("""COMPUTED_VALUE"""),1.6099999999999999)</f>
        <v>1.61</v>
      </c>
      <c r="AQ234" s="1">
        <f>IFERROR(__xludf.DUMMYFUNCTION("""COMPUTED_VALUE"""),0.0)</f>
        <v>0</v>
      </c>
      <c r="AT234" s="1"/>
      <c r="AU234" s="1"/>
      <c r="AV234" s="1"/>
      <c r="AW234" s="1"/>
      <c r="AX234" s="1"/>
      <c r="AY234" s="1"/>
      <c r="AZ234" s="1"/>
      <c r="BA234" s="1"/>
      <c r="BB234" s="1"/>
      <c r="BC234" s="54"/>
      <c r="BD234" s="1">
        <f>IFERROR(__xludf.DUMMYFUNCTION("""COMPUTED_VALUE"""),0.0)</f>
        <v>0</v>
      </c>
      <c r="BE234" s="1">
        <f>IFERROR(__xludf.DUMMYFUNCTION("""COMPUTED_VALUE"""),0.0)</f>
        <v>0</v>
      </c>
      <c r="BF234" s="1">
        <f>IFERROR(__xludf.DUMMYFUNCTION("""COMPUTED_VALUE"""),0.0)</f>
        <v>0</v>
      </c>
      <c r="BG234" s="1">
        <f>IFERROR(__xludf.DUMMYFUNCTION("""COMPUTED_VALUE"""),0.0)</f>
        <v>0</v>
      </c>
      <c r="BH234" s="1">
        <f>IFERROR(__xludf.DUMMYFUNCTION("""COMPUTED_VALUE"""),0.0)</f>
        <v>0</v>
      </c>
      <c r="BI234" s="1">
        <f>IFERROR(__xludf.DUMMYFUNCTION("""COMPUTED_VALUE"""),0.0)</f>
        <v>0</v>
      </c>
      <c r="BJ234" s="1">
        <f>IFERROR(__xludf.DUMMYFUNCTION("""COMPUTED_VALUE"""),0.0)</f>
        <v>0</v>
      </c>
      <c r="BK234" s="1">
        <f>IFERROR(__xludf.DUMMYFUNCTION("""COMPUTED_VALUE"""),0.0)</f>
        <v>0</v>
      </c>
      <c r="BL234" s="1">
        <f>IFERROR(__xludf.DUMMYFUNCTION("""COMPUTED_VALUE"""),0.0)</f>
        <v>0</v>
      </c>
      <c r="BM234" s="1">
        <f>IFERROR(__xludf.DUMMYFUNCTION("""COMPUTED_VALUE"""),0.0)</f>
        <v>0</v>
      </c>
      <c r="BO234" s="52">
        <f t="shared" si="2"/>
        <v>0</v>
      </c>
      <c r="BP234" s="1">
        <f t="shared" si="214"/>
        <v>12</v>
      </c>
      <c r="BQ234" s="1">
        <f t="shared" si="4"/>
        <v>0</v>
      </c>
      <c r="BR234" s="54">
        <f t="shared" si="5"/>
        <v>12</v>
      </c>
      <c r="BS234" s="1">
        <f>IFS(N234="W", 'Round Bonuses'!$C$13, N234="X", 'Round Bonuses'!$C$12, M234="X", 'Round Bonuses'!$C$11, L234="X", 'Round Bonuses'!$C$10, K234="X", 'Round Bonuses'!$C$9, J234="X", 'Round Bonuses'!$C$8, I234="X", 'Round Bonuses'!$C$7, H234="X", 'Round Bonuses'!$C$6, G234="X", 'Round Bonuses'!$C$5, F234="X", 'Round Bonuses'!$C$4, E234="X", 'Round Bonuses'!$C$3, D234="X", 'Round Bonuses'!$C$3, TRUE, 0)</f>
        <v>0</v>
      </c>
      <c r="BT234" s="1">
        <f>IF(not(counta(D234:J234)), IFS(AI234="W", 'Round Bonuses'!$F$14, AI234="X", 'Round Bonuses'!$F$13, AH234="X", 'Round Bonuses'!$F$12, AG234="X", 'Round Bonuses'!$F$11, AF234="X", 'Round Bonuses'!$F$10, AE234="X", 'Round Bonuses'!$F$9, AD234="X", 'Round Bonuses'!$F$8, AC234="X", 'Round Bonuses'!$F$7, AB234="X", 'Round Bonuses'!$F$6, TRUE, 0), IF(AA234="X",'Round Bonuses'!$E$7, 0) +IF(AB234="X", 'Round Bonuses'!$E$6, 0)+if(AC234="X",'Round Bonuses'!$E$7, 0)+IF(AD234="X", 'Round Bonuses'!$E$8, 0)+IFS(AI234="W", 'Round Bonuses'!$G$14, AI234="X", 'Round Bonuses'!$G$13, AH234="X", 'Round Bonuses'!$G$12, AG234="X", 'Round Bonuses'!$G$11, AF234="X", 'Round Bonuses'!$G$10, AE234="X", 'Round Bonuses'!$G$9, TRUE, 0))</f>
        <v>7.95</v>
      </c>
      <c r="BU234" s="1">
        <f>IF(AND(not(counta(D234:I234)),not(counta(AB234:AD234))), IFS(BC234="W", 'Round Bonuses'!$J$14, BC234="X", 'Round Bonuses'!$J$13, BB234="X", 'Round Bonuses'!$J$12, BA234="X", 'Round Bonuses'!$J$11, AZ234="X", 'Round Bonuses'!$J$10, AY234="X", 'Round Bonuses'!$J$9, AX234="X", 'Round Bonuses'!$J$8, AW234="X", 'Round Bonuses'!$J$7, AV234="X", 'Round Bonuses'!$J$6, AU234="X", 'Round Bonuses'!$J$5, AT234="X", 'Round Bonuses'!$J$4, TRUE, 0), SWITCH(AS234, "P", 'Round Bonuses'!$I$4,"B", 'Round Bonuses'!$I$5, 0) +IF(AU234="X", 'Round Bonuses'!$I$5, 0)+IF(AV234="X", 'Round Bonuses'!$I$6, 0)+IF(AW234="X", 'Round Bonuses'!$I$7, 0)+IF(AX234="X", 'Round Bonuses'!$I$8, 0)+IFS(BC234="W", 'Round Bonuses'!$K$14, BC234="X", 'Round Bonuses'!$K$13, BB234="X", 'Round Bonuses'!$K$12, BA234="X", 'Round Bonuses'!$K$11, AZ234="X", 'Round Bonuses'!$K$10, AY234="X", 'Round Bonuses'!$K$9, TRUE, 0))</f>
        <v>0</v>
      </c>
      <c r="BV234" s="54">
        <f t="shared" si="6"/>
        <v>7.95</v>
      </c>
      <c r="BW234" s="1">
        <f t="shared" si="7"/>
        <v>29.66125</v>
      </c>
      <c r="BX234" s="57">
        <f t="shared" si="8"/>
        <v>10.42177083</v>
      </c>
      <c r="BZ234" s="58" t="str">
        <f t="shared" si="9"/>
        <v>West Ham United</v>
      </c>
      <c r="CA234" s="1" t="str">
        <f t="shared" si="10"/>
        <v>England</v>
      </c>
      <c r="CB234" s="1">
        <f t="shared" si="11"/>
        <v>10.42177083</v>
      </c>
      <c r="CC234" s="1">
        <f t="shared" si="12"/>
        <v>12</v>
      </c>
      <c r="CD234" s="1" t="s">
        <v>136</v>
      </c>
      <c r="CE234" s="1" t="s">
        <v>137</v>
      </c>
      <c r="CF234" s="49">
        <v>0.5650000000000001</v>
      </c>
      <c r="CG234" s="1">
        <v>2.0</v>
      </c>
      <c r="CH234" s="1">
        <f t="shared" si="16"/>
        <v>232</v>
      </c>
      <c r="CI234" s="1" t="str">
        <f t="shared" si="13"/>
        <v>Bala Town</v>
      </c>
      <c r="CJ234" s="49">
        <f t="shared" ref="CJ234:CK234" si="248">CF234</f>
        <v>0.565</v>
      </c>
      <c r="CK234" s="1">
        <f t="shared" si="248"/>
        <v>2</v>
      </c>
      <c r="CO234" s="1" t="str">
        <f t="shared" si="15"/>
        <v>Wales</v>
      </c>
    </row>
    <row r="235">
      <c r="A235" s="1" t="str">
        <f>'Strength Coefficients'!AJ234</f>
        <v>Young Boys</v>
      </c>
      <c r="B235" s="1">
        <f>'Strength Coefficients'!AK234</f>
        <v>0.83</v>
      </c>
      <c r="C235" s="1" t="str">
        <f>'Strength Coefficients'!AL234</f>
        <v>Switzerland</v>
      </c>
      <c r="D235" s="1"/>
      <c r="E235" s="1"/>
      <c r="F235" s="1"/>
      <c r="G235" s="1" t="str">
        <f>IFERROR(__xludf.DUMMYFUNCTION("""COMPUTED_VALUE"""),"X")</f>
        <v>X</v>
      </c>
      <c r="H235" s="1" t="str">
        <f>IFERROR(__xludf.DUMMYFUNCTION("""COMPUTED_VALUE"""),"X")</f>
        <v>X</v>
      </c>
      <c r="I235" s="1" t="str">
        <f>IFERROR(__xludf.DUMMYFUNCTION("""COMPUTED_VALUE"""),"X")</f>
        <v>X</v>
      </c>
      <c r="J235" s="1" t="str">
        <f>IFERROR(__xludf.DUMMYFUNCTION("""COMPUTED_VALUE"""),"X")</f>
        <v>X</v>
      </c>
      <c r="K235" s="1"/>
      <c r="L235" s="1"/>
      <c r="M235" s="1"/>
      <c r="N235" s="1"/>
      <c r="O235" s="52">
        <f>IFERROR(__xludf.DUMMYFUNCTION("""COMPUTED_VALUE"""),0.0)</f>
        <v>0</v>
      </c>
      <c r="P235" s="1">
        <f>IFERROR(__xludf.DUMMYFUNCTION("""COMPUTED_VALUE"""),0.0)</f>
        <v>0</v>
      </c>
      <c r="Q235" s="1">
        <f>IFERROR(__xludf.DUMMYFUNCTION("""COMPUTED_VALUE"""),0.0)</f>
        <v>0</v>
      </c>
      <c r="R235" s="1">
        <f>IFERROR(__xludf.DUMMYFUNCTION("""COMPUTED_VALUE"""),4.2875)</f>
        <v>4.2875</v>
      </c>
      <c r="S235" s="1">
        <f>IFERROR(__xludf.DUMMYFUNCTION("""COMPUTED_VALUE"""),4.5)</f>
        <v>4.5</v>
      </c>
      <c r="T235" s="1">
        <f>IFERROR(__xludf.DUMMYFUNCTION("""COMPUTED_VALUE"""),5.5275)</f>
        <v>5.5275</v>
      </c>
      <c r="U235" s="1">
        <f>IFERROR(__xludf.DUMMYFUNCTION("""COMPUTED_VALUE"""),9.87125)</f>
        <v>9.87125</v>
      </c>
      <c r="V235" s="1">
        <f>IFERROR(__xludf.DUMMYFUNCTION("""COMPUTED_VALUE"""),0.0)</f>
        <v>0</v>
      </c>
      <c r="W235" s="1">
        <f>IFERROR(__xludf.DUMMYFUNCTION("""COMPUTED_VALUE"""),0.0)</f>
        <v>0</v>
      </c>
      <c r="X235" s="1">
        <f>IFERROR(__xludf.DUMMYFUNCTION("""COMPUTED_VALUE"""),0.0)</f>
        <v>0</v>
      </c>
      <c r="Y235" s="1">
        <f>IFERROR(__xludf.DUMMYFUNCTION("""COMPUTED_VALUE"""),0.0)</f>
        <v>0</v>
      </c>
      <c r="AA235" s="50"/>
      <c r="AB235" s="1"/>
      <c r="AC235" s="1"/>
      <c r="AD235" s="1"/>
      <c r="AE235" s="1"/>
      <c r="AF235" s="1"/>
      <c r="AG235" s="1"/>
      <c r="AH235" s="1"/>
      <c r="AI235" s="54"/>
      <c r="AJ235" s="1">
        <f>IFERROR(__xludf.DUMMYFUNCTION("""COMPUTED_VALUE"""),0.0)</f>
        <v>0</v>
      </c>
      <c r="AK235" s="1">
        <f>IFERROR(__xludf.DUMMYFUNCTION("""COMPUTED_VALUE"""),0.0)</f>
        <v>0</v>
      </c>
      <c r="AL235" s="1">
        <f>IFERROR(__xludf.DUMMYFUNCTION("""COMPUTED_VALUE"""),0.0)</f>
        <v>0</v>
      </c>
      <c r="AM235" s="1">
        <f>IFERROR(__xludf.DUMMYFUNCTION("""COMPUTED_VALUE"""),0.0)</f>
        <v>0</v>
      </c>
      <c r="AN235" s="1">
        <f>IFERROR(__xludf.DUMMYFUNCTION("""COMPUTED_VALUE"""),0.0)</f>
        <v>0</v>
      </c>
      <c r="AO235" s="1">
        <f>IFERROR(__xludf.DUMMYFUNCTION("""COMPUTED_VALUE"""),0.0)</f>
        <v>0</v>
      </c>
      <c r="AP235" s="1">
        <f>IFERROR(__xludf.DUMMYFUNCTION("""COMPUTED_VALUE"""),0.0)</f>
        <v>0</v>
      </c>
      <c r="AQ235" s="1">
        <f>IFERROR(__xludf.DUMMYFUNCTION("""COMPUTED_VALUE"""),0.0)</f>
        <v>0</v>
      </c>
      <c r="AT235" s="1"/>
      <c r="AU235" s="1"/>
      <c r="AV235" s="1"/>
      <c r="AW235" s="1"/>
      <c r="AX235" s="1"/>
      <c r="AY235" s="1"/>
      <c r="AZ235" s="1"/>
      <c r="BA235" s="1"/>
      <c r="BB235" s="1"/>
      <c r="BC235" s="54"/>
      <c r="BD235" s="1">
        <f>IFERROR(__xludf.DUMMYFUNCTION("""COMPUTED_VALUE"""),0.0)</f>
        <v>0</v>
      </c>
      <c r="BE235" s="1">
        <f>IFERROR(__xludf.DUMMYFUNCTION("""COMPUTED_VALUE"""),0.0)</f>
        <v>0</v>
      </c>
      <c r="BF235" s="1">
        <f>IFERROR(__xludf.DUMMYFUNCTION("""COMPUTED_VALUE"""),0.0)</f>
        <v>0</v>
      </c>
      <c r="BG235" s="1">
        <f>IFERROR(__xludf.DUMMYFUNCTION("""COMPUTED_VALUE"""),0.0)</f>
        <v>0</v>
      </c>
      <c r="BH235" s="1">
        <f>IFERROR(__xludf.DUMMYFUNCTION("""COMPUTED_VALUE"""),0.0)</f>
        <v>0</v>
      </c>
      <c r="BI235" s="1">
        <f>IFERROR(__xludf.DUMMYFUNCTION("""COMPUTED_VALUE"""),0.0)</f>
        <v>0</v>
      </c>
      <c r="BJ235" s="1">
        <f>IFERROR(__xludf.DUMMYFUNCTION("""COMPUTED_VALUE"""),0.0)</f>
        <v>0</v>
      </c>
      <c r="BK235" s="1">
        <f>IFERROR(__xludf.DUMMYFUNCTION("""COMPUTED_VALUE"""),0.0)</f>
        <v>0</v>
      </c>
      <c r="BL235" s="1">
        <f>IFERROR(__xludf.DUMMYFUNCTION("""COMPUTED_VALUE"""),0.0)</f>
        <v>0</v>
      </c>
      <c r="BM235" s="1">
        <f>IFERROR(__xludf.DUMMYFUNCTION("""COMPUTED_VALUE"""),0.0)</f>
        <v>0</v>
      </c>
      <c r="BO235" s="52">
        <f t="shared" si="2"/>
        <v>12</v>
      </c>
      <c r="BP235" s="1">
        <f t="shared" si="214"/>
        <v>0</v>
      </c>
      <c r="BQ235" s="1">
        <f t="shared" si="4"/>
        <v>0</v>
      </c>
      <c r="BR235" s="54">
        <f t="shared" si="5"/>
        <v>12</v>
      </c>
      <c r="BS235" s="1">
        <f>IFS(N235="W", 'Round Bonuses'!$C$13, N235="X", 'Round Bonuses'!$C$12, M235="X", 'Round Bonuses'!$C$11, L235="X", 'Round Bonuses'!$C$10, K235="X", 'Round Bonuses'!$C$9, J235="X", 'Round Bonuses'!$C$8, I235="X", 'Round Bonuses'!$C$7, H235="X", 'Round Bonuses'!$C$6, G235="X", 'Round Bonuses'!$C$5, F235="X", 'Round Bonuses'!$C$4, E235="X", 'Round Bonuses'!$C$3, D235="X", 'Round Bonuses'!$C$3, TRUE, 0)</f>
        <v>6.6</v>
      </c>
      <c r="BT235" s="1">
        <f>IF(not(counta(D235:J235)), IFS(AI235="W", 'Round Bonuses'!$F$14, AI235="X", 'Round Bonuses'!$F$13, AH235="X", 'Round Bonuses'!$F$12, AG235="X", 'Round Bonuses'!$F$11, AF235="X", 'Round Bonuses'!$F$10, AE235="X", 'Round Bonuses'!$F$9, AD235="X", 'Round Bonuses'!$F$8, AC235="X", 'Round Bonuses'!$F$7, AB235="X", 'Round Bonuses'!$F$6, TRUE, 0), IF(AA235="X",'Round Bonuses'!$E$7, 0) +IF(AB235="X", 'Round Bonuses'!$E$6, 0)+if(AC235="X",'Round Bonuses'!$E$7, 0)+IF(AD235="X", 'Round Bonuses'!$E$8, 0)+IFS(AI235="W", 'Round Bonuses'!$G$14, AI235="X", 'Round Bonuses'!$G$13, AH235="X", 'Round Bonuses'!$G$12, AG235="X", 'Round Bonuses'!$G$11, AF235="X", 'Round Bonuses'!$G$10, AE235="X", 'Round Bonuses'!$G$9, TRUE, 0))</f>
        <v>0</v>
      </c>
      <c r="BU235" s="1">
        <f>IF(AND(not(counta(D235:I235)),not(counta(AB235:AD235))), IFS(BC235="W", 'Round Bonuses'!$J$14, BC235="X", 'Round Bonuses'!$J$13, BB235="X", 'Round Bonuses'!$J$12, BA235="X", 'Round Bonuses'!$J$11, AZ235="X", 'Round Bonuses'!$J$10, AY235="X", 'Round Bonuses'!$J$9, AX235="X", 'Round Bonuses'!$J$8, AW235="X", 'Round Bonuses'!$J$7, AV235="X", 'Round Bonuses'!$J$6, AU235="X", 'Round Bonuses'!$J$5, AT235="X", 'Round Bonuses'!$J$4, TRUE, 0), SWITCH(AS235, "P", 'Round Bonuses'!$I$4,"B", 'Round Bonuses'!$I$5, 0) +IF(AU235="X", 'Round Bonuses'!$I$5, 0)+IF(AV235="X", 'Round Bonuses'!$I$6, 0)+IF(AW235="X", 'Round Bonuses'!$I$7, 0)+IF(AX235="X", 'Round Bonuses'!$I$8, 0)+IFS(BC235="W", 'Round Bonuses'!$K$14, BC235="X", 'Round Bonuses'!$K$13, BB235="X", 'Round Bonuses'!$K$12, BA235="X", 'Round Bonuses'!$K$11, AZ235="X", 'Round Bonuses'!$K$10, AY235="X", 'Round Bonuses'!$K$9, TRUE, 0))</f>
        <v>0</v>
      </c>
      <c r="BV235" s="54">
        <f t="shared" si="6"/>
        <v>6.6</v>
      </c>
      <c r="BW235" s="1">
        <f t="shared" si="7"/>
        <v>24.18625</v>
      </c>
      <c r="BX235" s="57">
        <f t="shared" si="8"/>
        <v>8.615520833</v>
      </c>
      <c r="BZ235" s="58" t="str">
        <f t="shared" si="9"/>
        <v>Young Boys</v>
      </c>
      <c r="CA235" s="1" t="str">
        <f t="shared" si="10"/>
        <v>Switzerland</v>
      </c>
      <c r="CB235" s="1">
        <f t="shared" si="11"/>
        <v>8.615520833</v>
      </c>
      <c r="CC235" s="1">
        <f t="shared" si="12"/>
        <v>12</v>
      </c>
      <c r="CD235" s="1" t="s">
        <v>539</v>
      </c>
      <c r="CE235" s="1" t="s">
        <v>173</v>
      </c>
      <c r="CF235" s="49">
        <v>0.55</v>
      </c>
      <c r="CG235" s="1">
        <v>2.0</v>
      </c>
      <c r="CH235" s="1">
        <f t="shared" si="16"/>
        <v>233</v>
      </c>
      <c r="CI235" s="1" t="str">
        <f t="shared" si="13"/>
        <v>Sfîntul Gheorghe</v>
      </c>
      <c r="CJ235" s="49">
        <f t="shared" ref="CJ235:CK235" si="249">CF235</f>
        <v>0.55</v>
      </c>
      <c r="CK235" s="1">
        <f t="shared" si="249"/>
        <v>2</v>
      </c>
      <c r="CO235" s="1" t="str">
        <f t="shared" si="15"/>
        <v>Moldova</v>
      </c>
    </row>
    <row r="236">
      <c r="A236" s="1" t="str">
        <f>'Strength Coefficients'!AJ235</f>
        <v>Žalgiris</v>
      </c>
      <c r="B236" s="1">
        <f>'Strength Coefficients'!AK235</f>
        <v>0.65</v>
      </c>
      <c r="C236" s="1" t="str">
        <f>'Strength Coefficients'!AL235</f>
        <v>Lithuania</v>
      </c>
      <c r="D236" s="1"/>
      <c r="E236" s="1"/>
      <c r="F236" s="1" t="str">
        <f>IFERROR(__xludf.DUMMYFUNCTION("""COMPUTED_VALUE"""),"X")</f>
        <v>X</v>
      </c>
      <c r="G236" s="1" t="str">
        <f>IFERROR(__xludf.DUMMYFUNCTION("""COMPUTED_VALUE"""),"X")</f>
        <v>X</v>
      </c>
      <c r="H236" s="1"/>
      <c r="I236" s="1"/>
      <c r="J236" s="1"/>
      <c r="K236" s="1"/>
      <c r="L236" s="1"/>
      <c r="M236" s="1"/>
      <c r="N236" s="1"/>
      <c r="O236" s="52">
        <f>IFERROR(__xludf.DUMMYFUNCTION("""COMPUTED_VALUE"""),0.0)</f>
        <v>0</v>
      </c>
      <c r="P236" s="1">
        <f>IFERROR(__xludf.DUMMYFUNCTION("""COMPUTED_VALUE"""),0.0)</f>
        <v>0</v>
      </c>
      <c r="Q236" s="1">
        <f>IFERROR(__xludf.DUMMYFUNCTION("""COMPUTED_VALUE"""),4.355)</f>
        <v>4.355</v>
      </c>
      <c r="R236" s="1">
        <f>IFERROR(__xludf.DUMMYFUNCTION("""COMPUTED_VALUE"""),0.8399999999999999)</f>
        <v>0.84</v>
      </c>
      <c r="S236" s="1">
        <f>IFERROR(__xludf.DUMMYFUNCTION("""COMPUTED_VALUE"""),0.0)</f>
        <v>0</v>
      </c>
      <c r="T236" s="1">
        <f>IFERROR(__xludf.DUMMYFUNCTION("""COMPUTED_VALUE"""),0.0)</f>
        <v>0</v>
      </c>
      <c r="U236" s="1">
        <f>IFERROR(__xludf.DUMMYFUNCTION("""COMPUTED_VALUE"""),0.0)</f>
        <v>0</v>
      </c>
      <c r="V236" s="1">
        <f>IFERROR(__xludf.DUMMYFUNCTION("""COMPUTED_VALUE"""),0.0)</f>
        <v>0</v>
      </c>
      <c r="W236" s="1">
        <f>IFERROR(__xludf.DUMMYFUNCTION("""COMPUTED_VALUE"""),0.0)</f>
        <v>0</v>
      </c>
      <c r="X236" s="1">
        <f>IFERROR(__xludf.DUMMYFUNCTION("""COMPUTED_VALUE"""),0.0)</f>
        <v>0</v>
      </c>
      <c r="Y236" s="1">
        <f>IFERROR(__xludf.DUMMYFUNCTION("""COMPUTED_VALUE"""),0.0)</f>
        <v>0</v>
      </c>
      <c r="AA236" s="50"/>
      <c r="AB236" s="1" t="str">
        <f>IFERROR(__xludf.DUMMYFUNCTION("""COMPUTED_VALUE"""),"X")</f>
        <v>X</v>
      </c>
      <c r="AC236" s="1"/>
      <c r="AD236" s="1"/>
      <c r="AE236" s="1"/>
      <c r="AF236" s="1"/>
      <c r="AG236" s="1"/>
      <c r="AH236" s="1"/>
      <c r="AI236" s="54"/>
      <c r="AJ236" s="1">
        <f>IFERROR(__xludf.DUMMYFUNCTION("""COMPUTED_VALUE"""),1.9149999999999998)</f>
        <v>1.915</v>
      </c>
      <c r="AK236" s="1">
        <f>IFERROR(__xludf.DUMMYFUNCTION("""COMPUTED_VALUE"""),0.0)</f>
        <v>0</v>
      </c>
      <c r="AL236" s="1">
        <f>IFERROR(__xludf.DUMMYFUNCTION("""COMPUTED_VALUE"""),0.0)</f>
        <v>0</v>
      </c>
      <c r="AM236" s="1">
        <f>IFERROR(__xludf.DUMMYFUNCTION("""COMPUTED_VALUE"""),0.0)</f>
        <v>0</v>
      </c>
      <c r="AN236" s="1">
        <f>IFERROR(__xludf.DUMMYFUNCTION("""COMPUTED_VALUE"""),0.0)</f>
        <v>0</v>
      </c>
      <c r="AO236" s="1">
        <f>IFERROR(__xludf.DUMMYFUNCTION("""COMPUTED_VALUE"""),0.0)</f>
        <v>0</v>
      </c>
      <c r="AP236" s="1">
        <f>IFERROR(__xludf.DUMMYFUNCTION("""COMPUTED_VALUE"""),0.0)</f>
        <v>0</v>
      </c>
      <c r="AQ236" s="1">
        <f>IFERROR(__xludf.DUMMYFUNCTION("""COMPUTED_VALUE"""),0.0)</f>
        <v>0</v>
      </c>
      <c r="AT236" s="1"/>
      <c r="AU236" s="1"/>
      <c r="AV236" s="1"/>
      <c r="AW236" s="1" t="str">
        <f>IFERROR(__xludf.DUMMYFUNCTION("""COMPUTED_VALUE"""),"X")</f>
        <v>X</v>
      </c>
      <c r="AX236" s="1"/>
      <c r="AY236" s="1"/>
      <c r="AZ236" s="1"/>
      <c r="BA236" s="1"/>
      <c r="BB236" s="1"/>
      <c r="BC236" s="54"/>
      <c r="BD236" s="1">
        <f>IFERROR(__xludf.DUMMYFUNCTION("""COMPUTED_VALUE"""),0.0)</f>
        <v>0</v>
      </c>
      <c r="BE236" s="1">
        <f>IFERROR(__xludf.DUMMYFUNCTION("""COMPUTED_VALUE"""),0.0)</f>
        <v>0</v>
      </c>
      <c r="BF236" s="1">
        <f>IFERROR(__xludf.DUMMYFUNCTION("""COMPUTED_VALUE"""),0.0)</f>
        <v>0</v>
      </c>
      <c r="BG236" s="1">
        <f>IFERROR(__xludf.DUMMYFUNCTION("""COMPUTED_VALUE"""),2.215)</f>
        <v>2.215</v>
      </c>
      <c r="BH236" s="1">
        <f>IFERROR(__xludf.DUMMYFUNCTION("""COMPUTED_VALUE"""),0.0)</f>
        <v>0</v>
      </c>
      <c r="BI236" s="1">
        <f>IFERROR(__xludf.DUMMYFUNCTION("""COMPUTED_VALUE"""),0.0)</f>
        <v>0</v>
      </c>
      <c r="BJ236" s="1">
        <f>IFERROR(__xludf.DUMMYFUNCTION("""COMPUTED_VALUE"""),0.0)</f>
        <v>0</v>
      </c>
      <c r="BK236" s="1">
        <f>IFERROR(__xludf.DUMMYFUNCTION("""COMPUTED_VALUE"""),0.0)</f>
        <v>0</v>
      </c>
      <c r="BL236" s="1">
        <f>IFERROR(__xludf.DUMMYFUNCTION("""COMPUTED_VALUE"""),0.0)</f>
        <v>0</v>
      </c>
      <c r="BM236" s="1">
        <f>IFERROR(__xludf.DUMMYFUNCTION("""COMPUTED_VALUE"""),0.0)</f>
        <v>0</v>
      </c>
      <c r="BO236" s="52">
        <f t="shared" si="2"/>
        <v>4</v>
      </c>
      <c r="BP236" s="1">
        <f t="shared" si="214"/>
        <v>2</v>
      </c>
      <c r="BQ236" s="1">
        <f t="shared" si="4"/>
        <v>2</v>
      </c>
      <c r="BR236" s="54">
        <f t="shared" si="5"/>
        <v>8</v>
      </c>
      <c r="BS236" s="1">
        <f>IFS(N236="W", 'Round Bonuses'!$C$13, N236="X", 'Round Bonuses'!$C$12, M236="X", 'Round Bonuses'!$C$11, L236="X", 'Round Bonuses'!$C$10, K236="X", 'Round Bonuses'!$C$9, J236="X", 'Round Bonuses'!$C$8, I236="X", 'Round Bonuses'!$C$7, H236="X", 'Round Bonuses'!$C$6, G236="X", 'Round Bonuses'!$C$5, F236="X", 'Round Bonuses'!$C$4, E236="X", 'Round Bonuses'!$C$3, D236="X", 'Round Bonuses'!$C$3, TRUE, 0)</f>
        <v>1.2</v>
      </c>
      <c r="BT236" s="1">
        <f>IF(not(counta(D236:J236)), IFS(AI236="W", 'Round Bonuses'!$F$14, AI236="X", 'Round Bonuses'!$F$13, AH236="X", 'Round Bonuses'!$F$12, AG236="X", 'Round Bonuses'!$F$11, AF236="X", 'Round Bonuses'!$F$10, AE236="X", 'Round Bonuses'!$F$9, AD236="X", 'Round Bonuses'!$F$8, AC236="X", 'Round Bonuses'!$F$7, AB236="X", 'Round Bonuses'!$F$6, TRUE, 0), IF(AA236="X",'Round Bonuses'!$E$7, 0) +IF(AB236="X", 'Round Bonuses'!$E$6, 0)+if(AC236="X",'Round Bonuses'!$E$7, 0)+IF(AD236="X", 'Round Bonuses'!$E$8, 0)+IFS(AI236="W", 'Round Bonuses'!$G$14, AI236="X", 'Round Bonuses'!$G$13, AH236="X", 'Round Bonuses'!$G$12, AG236="X", 'Round Bonuses'!$G$11, AF236="X", 'Round Bonuses'!$G$10, AE236="X", 'Round Bonuses'!$G$9, TRUE, 0))</f>
        <v>0.45</v>
      </c>
      <c r="BU236" s="1">
        <f>IF(AND(not(counta(D236:I236)),not(counta(AB236:AD236))), IFS(BC236="W", 'Round Bonuses'!$J$14, BC236="X", 'Round Bonuses'!$J$13, BB236="X", 'Round Bonuses'!$J$12, BA236="X", 'Round Bonuses'!$J$11, AZ236="X", 'Round Bonuses'!$J$10, AY236="X", 'Round Bonuses'!$J$9, AX236="X", 'Round Bonuses'!$J$8, AW236="X", 'Round Bonuses'!$J$7, AV236="X", 'Round Bonuses'!$J$6, AU236="X", 'Round Bonuses'!$J$5, AT236="X", 'Round Bonuses'!$J$4, TRUE, 0), SWITCH(AS236, "P", 'Round Bonuses'!$I$4,"B", 'Round Bonuses'!$I$5, 0) +IF(AU236="X", 'Round Bonuses'!$I$5, 0)+IF(AV236="X", 'Round Bonuses'!$I$6, 0)+IF(AW236="X", 'Round Bonuses'!$I$7, 0)+IF(AX236="X", 'Round Bonuses'!$I$8, 0)+IFS(BC236="W", 'Round Bonuses'!$K$14, BC236="X", 'Round Bonuses'!$K$13, BB236="X", 'Round Bonuses'!$K$12, BA236="X", 'Round Bonuses'!$K$11, AZ236="X", 'Round Bonuses'!$K$10, AY236="X", 'Round Bonuses'!$K$9, TRUE, 0))</f>
        <v>0.5</v>
      </c>
      <c r="BV236" s="54">
        <f t="shared" si="6"/>
        <v>2.15</v>
      </c>
      <c r="BW236" s="1">
        <f t="shared" si="7"/>
        <v>9.325</v>
      </c>
      <c r="BX236" s="57">
        <f t="shared" si="8"/>
        <v>3.315625</v>
      </c>
      <c r="BZ236" s="58" t="str">
        <f t="shared" si="9"/>
        <v>Žalgiris</v>
      </c>
      <c r="CA236" s="1" t="str">
        <f t="shared" si="10"/>
        <v>Lithuania</v>
      </c>
      <c r="CB236" s="1">
        <f t="shared" si="11"/>
        <v>3.315625</v>
      </c>
      <c r="CC236" s="1">
        <f t="shared" si="12"/>
        <v>8</v>
      </c>
      <c r="CD236" s="1" t="s">
        <v>269</v>
      </c>
      <c r="CE236" s="1" t="s">
        <v>219</v>
      </c>
      <c r="CF236" s="49">
        <v>0.5449999999999999</v>
      </c>
      <c r="CG236" s="1">
        <v>2.0</v>
      </c>
      <c r="CH236" s="1">
        <f t="shared" si="16"/>
        <v>234</v>
      </c>
      <c r="CI236" s="1" t="str">
        <f t="shared" si="13"/>
        <v>Dečić</v>
      </c>
      <c r="CJ236" s="49">
        <f t="shared" ref="CJ236:CK236" si="250">CF236</f>
        <v>0.545</v>
      </c>
      <c r="CK236" s="1">
        <f t="shared" si="250"/>
        <v>2</v>
      </c>
      <c r="CO236" s="1" t="str">
        <f t="shared" si="15"/>
        <v>Montenegro</v>
      </c>
    </row>
    <row r="237">
      <c r="A237" s="1" t="str">
        <f>'Strength Coefficients'!AJ236</f>
        <v>Zenit Saint Petersburg</v>
      </c>
      <c r="B237" s="1">
        <f>'Strength Coefficients'!AK236</f>
        <v>0.93</v>
      </c>
      <c r="C237" s="1" t="str">
        <f>'Strength Coefficients'!AL236</f>
        <v>Russia</v>
      </c>
      <c r="D237" s="1"/>
      <c r="E237" s="1"/>
      <c r="F237" s="1"/>
      <c r="G237" s="1"/>
      <c r="H237" s="1"/>
      <c r="I237" s="1"/>
      <c r="J237" s="1" t="str">
        <f>IFERROR(__xludf.DUMMYFUNCTION("""COMPUTED_VALUE"""),"X")</f>
        <v>X</v>
      </c>
      <c r="K237" s="1"/>
      <c r="L237" s="1"/>
      <c r="M237" s="1"/>
      <c r="N237" s="1"/>
      <c r="O237" s="52">
        <f>IFERROR(__xludf.DUMMYFUNCTION("""COMPUTED_VALUE"""),0.0)</f>
        <v>0</v>
      </c>
      <c r="P237" s="1">
        <f>IFERROR(__xludf.DUMMYFUNCTION("""COMPUTED_VALUE"""),0.0)</f>
        <v>0</v>
      </c>
      <c r="Q237" s="1">
        <f>IFERROR(__xludf.DUMMYFUNCTION("""COMPUTED_VALUE"""),0.0)</f>
        <v>0</v>
      </c>
      <c r="R237" s="1">
        <f>IFERROR(__xludf.DUMMYFUNCTION("""COMPUTED_VALUE"""),0.0)</f>
        <v>0</v>
      </c>
      <c r="S237" s="1">
        <f>IFERROR(__xludf.DUMMYFUNCTION("""COMPUTED_VALUE"""),0.0)</f>
        <v>0</v>
      </c>
      <c r="T237" s="1">
        <f>IFERROR(__xludf.DUMMYFUNCTION("""COMPUTED_VALUE"""),0.0)</f>
        <v>0</v>
      </c>
      <c r="U237" s="1">
        <f>IFERROR(__xludf.DUMMYFUNCTION("""COMPUTED_VALUE"""),9.345)</f>
        <v>9.345</v>
      </c>
      <c r="V237" s="1">
        <f>IFERROR(__xludf.DUMMYFUNCTION("""COMPUTED_VALUE"""),0.0)</f>
        <v>0</v>
      </c>
      <c r="W237" s="1">
        <f>IFERROR(__xludf.DUMMYFUNCTION("""COMPUTED_VALUE"""),0.0)</f>
        <v>0</v>
      </c>
      <c r="X237" s="1">
        <f>IFERROR(__xludf.DUMMYFUNCTION("""COMPUTED_VALUE"""),0.0)</f>
        <v>0</v>
      </c>
      <c r="Y237" s="1">
        <f>IFERROR(__xludf.DUMMYFUNCTION("""COMPUTED_VALUE"""),0.0)</f>
        <v>0</v>
      </c>
      <c r="AA237" s="50"/>
      <c r="AB237" s="1"/>
      <c r="AC237" s="1"/>
      <c r="AD237" s="1"/>
      <c r="AE237" s="1" t="str">
        <f>IFERROR(__xludf.DUMMYFUNCTION("""COMPUTED_VALUE"""),"X")</f>
        <v>X</v>
      </c>
      <c r="AF237" s="1"/>
      <c r="AG237" s="1"/>
      <c r="AH237" s="1"/>
      <c r="AI237" s="54"/>
      <c r="AJ237" s="1">
        <f>IFERROR(__xludf.DUMMYFUNCTION("""COMPUTED_VALUE"""),0.0)</f>
        <v>0</v>
      </c>
      <c r="AK237" s="1">
        <f>IFERROR(__xludf.DUMMYFUNCTION("""COMPUTED_VALUE"""),0.0)</f>
        <v>0</v>
      </c>
      <c r="AL237" s="1">
        <f>IFERROR(__xludf.DUMMYFUNCTION("""COMPUTED_VALUE"""),0.0)</f>
        <v>0</v>
      </c>
      <c r="AM237" s="1">
        <f>IFERROR(__xludf.DUMMYFUNCTION("""COMPUTED_VALUE"""),2.695)</f>
        <v>2.695</v>
      </c>
      <c r="AN237" s="1">
        <f>IFERROR(__xludf.DUMMYFUNCTION("""COMPUTED_VALUE"""),0.0)</f>
        <v>0</v>
      </c>
      <c r="AO237" s="1">
        <f>IFERROR(__xludf.DUMMYFUNCTION("""COMPUTED_VALUE"""),0.0)</f>
        <v>0</v>
      </c>
      <c r="AP237" s="1">
        <f>IFERROR(__xludf.DUMMYFUNCTION("""COMPUTED_VALUE"""),0.0)</f>
        <v>0</v>
      </c>
      <c r="AQ237" s="1">
        <f>IFERROR(__xludf.DUMMYFUNCTION("""COMPUTED_VALUE"""),0.0)</f>
        <v>0</v>
      </c>
      <c r="AT237" s="1"/>
      <c r="AU237" s="1"/>
      <c r="AV237" s="1"/>
      <c r="AW237" s="1"/>
      <c r="AX237" s="1"/>
      <c r="AY237" s="1"/>
      <c r="AZ237" s="1"/>
      <c r="BA237" s="1"/>
      <c r="BB237" s="1"/>
      <c r="BC237" s="54"/>
      <c r="BD237" s="1">
        <f>IFERROR(__xludf.DUMMYFUNCTION("""COMPUTED_VALUE"""),0.0)</f>
        <v>0</v>
      </c>
      <c r="BE237" s="1">
        <f>IFERROR(__xludf.DUMMYFUNCTION("""COMPUTED_VALUE"""),0.0)</f>
        <v>0</v>
      </c>
      <c r="BF237" s="1">
        <f>IFERROR(__xludf.DUMMYFUNCTION("""COMPUTED_VALUE"""),0.0)</f>
        <v>0</v>
      </c>
      <c r="BG237" s="1">
        <f>IFERROR(__xludf.DUMMYFUNCTION("""COMPUTED_VALUE"""),0.0)</f>
        <v>0</v>
      </c>
      <c r="BH237" s="1">
        <f>IFERROR(__xludf.DUMMYFUNCTION("""COMPUTED_VALUE"""),0.0)</f>
        <v>0</v>
      </c>
      <c r="BI237" s="1">
        <f>IFERROR(__xludf.DUMMYFUNCTION("""COMPUTED_VALUE"""),0.0)</f>
        <v>0</v>
      </c>
      <c r="BJ237" s="1">
        <f>IFERROR(__xludf.DUMMYFUNCTION("""COMPUTED_VALUE"""),0.0)</f>
        <v>0</v>
      </c>
      <c r="BK237" s="1">
        <f>IFERROR(__xludf.DUMMYFUNCTION("""COMPUTED_VALUE"""),0.0)</f>
        <v>0</v>
      </c>
      <c r="BL237" s="1">
        <f>IFERROR(__xludf.DUMMYFUNCTION("""COMPUTED_VALUE"""),0.0)</f>
        <v>0</v>
      </c>
      <c r="BM237" s="1">
        <f>IFERROR(__xludf.DUMMYFUNCTION("""COMPUTED_VALUE"""),0.0)</f>
        <v>0</v>
      </c>
      <c r="BO237" s="52">
        <f t="shared" si="2"/>
        <v>6</v>
      </c>
      <c r="BP237" s="1">
        <f t="shared" si="214"/>
        <v>2</v>
      </c>
      <c r="BQ237" s="1">
        <f t="shared" si="4"/>
        <v>0</v>
      </c>
      <c r="BR237" s="54">
        <f t="shared" si="5"/>
        <v>8</v>
      </c>
      <c r="BS237" s="1">
        <f>IFS(N237="W", 'Round Bonuses'!$C$13, N237="X", 'Round Bonuses'!$C$12, M237="X", 'Round Bonuses'!$C$11, L237="X", 'Round Bonuses'!$C$10, K237="X", 'Round Bonuses'!$C$9, J237="X", 'Round Bonuses'!$C$8, I237="X", 'Round Bonuses'!$C$7, H237="X", 'Round Bonuses'!$C$6, G237="X", 'Round Bonuses'!$C$5, F237="X", 'Round Bonuses'!$C$4, E237="X", 'Round Bonuses'!$C$3, D237="X", 'Round Bonuses'!$C$3, TRUE, 0)</f>
        <v>6.6</v>
      </c>
      <c r="BT237" s="1">
        <f>IF(not(counta(D237:J237)), IFS(AI237="W", 'Round Bonuses'!$F$14, AI237="X", 'Round Bonuses'!$F$13, AH237="X", 'Round Bonuses'!$F$12, AG237="X", 'Round Bonuses'!$F$11, AF237="X", 'Round Bonuses'!$F$10, AE237="X", 'Round Bonuses'!$F$9, AD237="X", 'Round Bonuses'!$F$8, AC237="X", 'Round Bonuses'!$F$7, AB237="X", 'Round Bonuses'!$F$6, TRUE, 0), IF(AA237="X",'Round Bonuses'!$E$7, 0) +IF(AB237="X", 'Round Bonuses'!$E$6, 0)+if(AC237="X",'Round Bonuses'!$E$7, 0)+IF(AD237="X", 'Round Bonuses'!$E$8, 0)+IFS(AI237="W", 'Round Bonuses'!$G$14, AI237="X", 'Round Bonuses'!$G$13, AH237="X", 'Round Bonuses'!$G$12, AG237="X", 'Round Bonuses'!$G$11, AF237="X", 'Round Bonuses'!$G$10, AE237="X", 'Round Bonuses'!$G$9, TRUE, 0))</f>
        <v>1.5</v>
      </c>
      <c r="BU237" s="1">
        <f>IF(AND(not(counta(D237:I237)),not(counta(AB237:AD237))), IFS(BC237="W", 'Round Bonuses'!$J$14, BC237="X", 'Round Bonuses'!$J$13, BB237="X", 'Round Bonuses'!$J$12, BA237="X", 'Round Bonuses'!$J$11, AZ237="X", 'Round Bonuses'!$J$10, AY237="X", 'Round Bonuses'!$J$9, AX237="X", 'Round Bonuses'!$J$8, AW237="X", 'Round Bonuses'!$J$7, AV237="X", 'Round Bonuses'!$J$6, AU237="X", 'Round Bonuses'!$J$5, AT237="X", 'Round Bonuses'!$J$4, TRUE, 0), SWITCH(AS237, "P", 'Round Bonuses'!$I$4,"B", 'Round Bonuses'!$I$5, 0) +IF(AU237="X", 'Round Bonuses'!$I$5, 0)+IF(AV237="X", 'Round Bonuses'!$I$6, 0)+IF(AW237="X", 'Round Bonuses'!$I$7, 0)+IF(AX237="X", 'Round Bonuses'!$I$8, 0)+IFS(BC237="W", 'Round Bonuses'!$K$14, BC237="X", 'Round Bonuses'!$K$13, BB237="X", 'Round Bonuses'!$K$12, BA237="X", 'Round Bonuses'!$K$11, AZ237="X", 'Round Bonuses'!$K$10, AY237="X", 'Round Bonuses'!$K$9, TRUE, 0))</f>
        <v>0</v>
      </c>
      <c r="BV237" s="54">
        <f t="shared" si="6"/>
        <v>8.1</v>
      </c>
      <c r="BW237" s="1">
        <f t="shared" si="7"/>
        <v>12.04</v>
      </c>
      <c r="BX237" s="57">
        <f t="shared" si="8"/>
        <v>9.605</v>
      </c>
      <c r="BZ237" s="58" t="str">
        <f t="shared" si="9"/>
        <v>Zenit Saint Petersburg</v>
      </c>
      <c r="CA237" s="1" t="str">
        <f t="shared" si="10"/>
        <v>Russia</v>
      </c>
      <c r="CB237" s="1">
        <f t="shared" si="11"/>
        <v>9.605</v>
      </c>
      <c r="CC237" s="1">
        <f t="shared" si="12"/>
        <v>8</v>
      </c>
      <c r="CD237" s="1" t="s">
        <v>534</v>
      </c>
      <c r="CE237" s="1" t="s">
        <v>207</v>
      </c>
      <c r="CF237" s="49">
        <v>0.5225</v>
      </c>
      <c r="CG237" s="1">
        <v>2.0</v>
      </c>
      <c r="CH237" s="1">
        <f t="shared" si="16"/>
        <v>235</v>
      </c>
      <c r="CI237" s="1" t="str">
        <f t="shared" si="13"/>
        <v>Racing Luxembourg</v>
      </c>
      <c r="CJ237" s="49">
        <f t="shared" ref="CJ237:CK237" si="251">CF237</f>
        <v>0.5225</v>
      </c>
      <c r="CK237" s="1">
        <f t="shared" si="251"/>
        <v>2</v>
      </c>
      <c r="CO237" s="1" t="str">
        <f t="shared" si="15"/>
        <v>Luxembourg</v>
      </c>
    </row>
    <row r="238">
      <c r="A238" s="1" t="str">
        <f>'Strength Coefficients'!AJ237</f>
        <v>Žilina</v>
      </c>
      <c r="B238" s="1">
        <f>'Strength Coefficients'!AK237</f>
        <v>0.67</v>
      </c>
      <c r="C238" s="1" t="str">
        <f>'Strength Coefficients'!AL237</f>
        <v>Slovakia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52">
        <f>IFERROR(__xludf.DUMMYFUNCTION("""COMPUTED_VALUE"""),0.0)</f>
        <v>0</v>
      </c>
      <c r="P238" s="1">
        <f>IFERROR(__xludf.DUMMYFUNCTION("""COMPUTED_VALUE"""),0.0)</f>
        <v>0</v>
      </c>
      <c r="Q238" s="1">
        <f>IFERROR(__xludf.DUMMYFUNCTION("""COMPUTED_VALUE"""),0.0)</f>
        <v>0</v>
      </c>
      <c r="R238" s="1">
        <f>IFERROR(__xludf.DUMMYFUNCTION("""COMPUTED_VALUE"""),0.0)</f>
        <v>0</v>
      </c>
      <c r="S238" s="1">
        <f>IFERROR(__xludf.DUMMYFUNCTION("""COMPUTED_VALUE"""),0.0)</f>
        <v>0</v>
      </c>
      <c r="T238" s="1">
        <f>IFERROR(__xludf.DUMMYFUNCTION("""COMPUTED_VALUE"""),0.0)</f>
        <v>0</v>
      </c>
      <c r="U238" s="1">
        <f>IFERROR(__xludf.DUMMYFUNCTION("""COMPUTED_VALUE"""),0.0)</f>
        <v>0</v>
      </c>
      <c r="V238" s="1">
        <f>IFERROR(__xludf.DUMMYFUNCTION("""COMPUTED_VALUE"""),0.0)</f>
        <v>0</v>
      </c>
      <c r="W238" s="1">
        <f>IFERROR(__xludf.DUMMYFUNCTION("""COMPUTED_VALUE"""),0.0)</f>
        <v>0</v>
      </c>
      <c r="X238" s="1">
        <f>IFERROR(__xludf.DUMMYFUNCTION("""COMPUTED_VALUE"""),0.0)</f>
        <v>0</v>
      </c>
      <c r="Y238" s="1">
        <f>IFERROR(__xludf.DUMMYFUNCTION("""COMPUTED_VALUE"""),0.0)</f>
        <v>0</v>
      </c>
      <c r="AA238" s="50"/>
      <c r="AB238" s="1"/>
      <c r="AC238" s="1"/>
      <c r="AD238" s="1"/>
      <c r="AE238" s="1"/>
      <c r="AF238" s="1"/>
      <c r="AG238" s="1"/>
      <c r="AH238" s="1"/>
      <c r="AI238" s="54"/>
      <c r="AJ238" s="1">
        <f>IFERROR(__xludf.DUMMYFUNCTION("""COMPUTED_VALUE"""),0.0)</f>
        <v>0</v>
      </c>
      <c r="AK238" s="1">
        <f>IFERROR(__xludf.DUMMYFUNCTION("""COMPUTED_VALUE"""),0.0)</f>
        <v>0</v>
      </c>
      <c r="AL238" s="1">
        <f>IFERROR(__xludf.DUMMYFUNCTION("""COMPUTED_VALUE"""),0.0)</f>
        <v>0</v>
      </c>
      <c r="AM238" s="1">
        <f>IFERROR(__xludf.DUMMYFUNCTION("""COMPUTED_VALUE"""),0.0)</f>
        <v>0</v>
      </c>
      <c r="AN238" s="1">
        <f>IFERROR(__xludf.DUMMYFUNCTION("""COMPUTED_VALUE"""),0.0)</f>
        <v>0</v>
      </c>
      <c r="AO238" s="1">
        <f>IFERROR(__xludf.DUMMYFUNCTION("""COMPUTED_VALUE"""),0.0)</f>
        <v>0</v>
      </c>
      <c r="AP238" s="1">
        <f>IFERROR(__xludf.DUMMYFUNCTION("""COMPUTED_VALUE"""),0.0)</f>
        <v>0</v>
      </c>
      <c r="AQ238" s="1">
        <f>IFERROR(__xludf.DUMMYFUNCTION("""COMPUTED_VALUE"""),0.0)</f>
        <v>0</v>
      </c>
      <c r="AT238" s="1" t="str">
        <f>IFERROR(__xludf.DUMMYFUNCTION("""COMPUTED_VALUE"""),"X")</f>
        <v>X</v>
      </c>
      <c r="AU238" s="1" t="str">
        <f>IFERROR(__xludf.DUMMYFUNCTION("""COMPUTED_VALUE"""),"X")</f>
        <v>X</v>
      </c>
      <c r="AV238" s="1" t="str">
        <f>IFERROR(__xludf.DUMMYFUNCTION("""COMPUTED_VALUE"""),"X")</f>
        <v>X</v>
      </c>
      <c r="AW238" s="1" t="str">
        <f>IFERROR(__xludf.DUMMYFUNCTION("""COMPUTED_VALUE"""),"X")</f>
        <v>X</v>
      </c>
      <c r="AX238" s="1"/>
      <c r="AY238" s="1"/>
      <c r="AZ238" s="1"/>
      <c r="BA238" s="1"/>
      <c r="BB238" s="1"/>
      <c r="BC238" s="54"/>
      <c r="BD238" s="1">
        <f>IFERROR(__xludf.DUMMYFUNCTION("""COMPUTED_VALUE"""),2.845)</f>
        <v>2.845</v>
      </c>
      <c r="BE238" s="1">
        <f>IFERROR(__xludf.DUMMYFUNCTION("""COMPUTED_VALUE"""),5.1875)</f>
        <v>5.1875</v>
      </c>
      <c r="BF238" s="1">
        <f>IFERROR(__xludf.DUMMYFUNCTION("""COMPUTED_VALUE"""),4.96875)</f>
        <v>4.96875</v>
      </c>
      <c r="BG238" s="1">
        <f>IFERROR(__xludf.DUMMYFUNCTION("""COMPUTED_VALUE"""),0.7849999999999999)</f>
        <v>0.785</v>
      </c>
      <c r="BH238" s="1">
        <f>IFERROR(__xludf.DUMMYFUNCTION("""COMPUTED_VALUE"""),0.0)</f>
        <v>0</v>
      </c>
      <c r="BI238" s="1">
        <f>IFERROR(__xludf.DUMMYFUNCTION("""COMPUTED_VALUE"""),0.0)</f>
        <v>0</v>
      </c>
      <c r="BJ238" s="1">
        <f>IFERROR(__xludf.DUMMYFUNCTION("""COMPUTED_VALUE"""),0.0)</f>
        <v>0</v>
      </c>
      <c r="BK238" s="1">
        <f>IFERROR(__xludf.DUMMYFUNCTION("""COMPUTED_VALUE"""),0.0)</f>
        <v>0</v>
      </c>
      <c r="BL238" s="1">
        <f>IFERROR(__xludf.DUMMYFUNCTION("""COMPUTED_VALUE"""),0.0)</f>
        <v>0</v>
      </c>
      <c r="BM238" s="1">
        <f>IFERROR(__xludf.DUMMYFUNCTION("""COMPUTED_VALUE"""),0.0)</f>
        <v>0</v>
      </c>
      <c r="BO238" s="52">
        <f t="shared" si="2"/>
        <v>0</v>
      </c>
      <c r="BP238" s="1">
        <f t="shared" si="214"/>
        <v>0</v>
      </c>
      <c r="BQ238" s="1">
        <f t="shared" si="4"/>
        <v>8</v>
      </c>
      <c r="BR238" s="54">
        <f t="shared" si="5"/>
        <v>8</v>
      </c>
      <c r="BS238" s="1">
        <f>IFS(N238="W", 'Round Bonuses'!$C$13, N238="X", 'Round Bonuses'!$C$12, M238="X", 'Round Bonuses'!$C$11, L238="X", 'Round Bonuses'!$C$10, K238="X", 'Round Bonuses'!$C$9, J238="X", 'Round Bonuses'!$C$8, I238="X", 'Round Bonuses'!$C$7, H238="X", 'Round Bonuses'!$C$6, G238="X", 'Round Bonuses'!$C$5, F238="X", 'Round Bonuses'!$C$4, E238="X", 'Round Bonuses'!$C$3, D238="X", 'Round Bonuses'!$C$3, TRUE, 0)</f>
        <v>0</v>
      </c>
      <c r="BT238" s="1">
        <f>IF(not(counta(D238:J238)), IFS(AI238="W", 'Round Bonuses'!$F$14, AI238="X", 'Round Bonuses'!$F$13, AH238="X", 'Round Bonuses'!$F$12, AG238="X", 'Round Bonuses'!$F$11, AF238="X", 'Round Bonuses'!$F$10, AE238="X", 'Round Bonuses'!$F$9, AD238="X", 'Round Bonuses'!$F$8, AC238="X", 'Round Bonuses'!$F$7, AB238="X", 'Round Bonuses'!$F$6, TRUE, 0), IF(AA238="X",'Round Bonuses'!$E$7, 0) +IF(AB238="X", 'Round Bonuses'!$E$6, 0)+if(AC238="X",'Round Bonuses'!$E$7, 0)+IF(AD238="X", 'Round Bonuses'!$E$8, 0)+IFS(AI238="W", 'Round Bonuses'!$G$14, AI238="X", 'Round Bonuses'!$G$13, AH238="X", 'Round Bonuses'!$G$12, AG238="X", 'Round Bonuses'!$G$11, AF238="X", 'Round Bonuses'!$G$10, AE238="X", 'Round Bonuses'!$G$9, TRUE, 0))</f>
        <v>0</v>
      </c>
      <c r="BU238" s="1">
        <f>IF(AND(not(counta(D238:I238)),not(counta(AB238:AD238))), IFS(BC238="W", 'Round Bonuses'!$J$14, BC238="X", 'Round Bonuses'!$J$13, BB238="X", 'Round Bonuses'!$J$12, BA238="X", 'Round Bonuses'!$J$11, AZ238="X", 'Round Bonuses'!$J$10, AY238="X", 'Round Bonuses'!$J$9, AX238="X", 'Round Bonuses'!$J$8, AW238="X", 'Round Bonuses'!$J$7, AV238="X", 'Round Bonuses'!$J$6, AU238="X", 'Round Bonuses'!$J$5, AT238="X", 'Round Bonuses'!$J$4, TRUE, 0), SWITCH(AS238, "P", 'Round Bonuses'!$I$4,"B", 'Round Bonuses'!$I$5, 0) +IF(AU238="X", 'Round Bonuses'!$I$5, 0)+IF(AV238="X", 'Round Bonuses'!$I$6, 0)+IF(AW238="X", 'Round Bonuses'!$I$7, 0)+IF(AX238="X", 'Round Bonuses'!$I$8, 0)+IFS(BC238="W", 'Round Bonuses'!$K$14, BC238="X", 'Round Bonuses'!$K$13, BB238="X", 'Round Bonuses'!$K$12, BA238="X", 'Round Bonuses'!$K$11, AZ238="X", 'Round Bonuses'!$K$10, AY238="X", 'Round Bonuses'!$K$9, TRUE, 0))</f>
        <v>1.2</v>
      </c>
      <c r="BV238" s="54">
        <f t="shared" si="6"/>
        <v>1.2</v>
      </c>
      <c r="BW238" s="1">
        <f t="shared" si="7"/>
        <v>13.78625</v>
      </c>
      <c r="BX238" s="57">
        <f t="shared" si="8"/>
        <v>2.92328125</v>
      </c>
      <c r="BZ238" s="58" t="str">
        <f t="shared" si="9"/>
        <v>Žilina</v>
      </c>
      <c r="CA238" s="1" t="str">
        <f t="shared" si="10"/>
        <v>Slovakia</v>
      </c>
      <c r="CB238" s="1">
        <f t="shared" si="11"/>
        <v>2.92328125</v>
      </c>
      <c r="CC238" s="1">
        <f t="shared" si="12"/>
        <v>8</v>
      </c>
      <c r="CD238" s="1" t="s">
        <v>533</v>
      </c>
      <c r="CE238" s="1" t="s">
        <v>137</v>
      </c>
      <c r="CF238" s="49">
        <v>0.44750000000000006</v>
      </c>
      <c r="CG238" s="1">
        <v>2.0</v>
      </c>
      <c r="CH238" s="1">
        <f t="shared" si="16"/>
        <v>236</v>
      </c>
      <c r="CI238" s="1" t="str">
        <f t="shared" si="13"/>
        <v>Newtown</v>
      </c>
      <c r="CJ238" s="49">
        <f t="shared" ref="CJ238:CK238" si="252">CF238</f>
        <v>0.4475</v>
      </c>
      <c r="CK238" s="1">
        <f t="shared" si="252"/>
        <v>2</v>
      </c>
      <c r="CO238" s="1" t="str">
        <f t="shared" si="15"/>
        <v>Wales</v>
      </c>
    </row>
    <row r="239">
      <c r="A239" s="1" t="str">
        <f>'Strength Coefficients'!AJ238</f>
        <v>Zorya Luhansk</v>
      </c>
      <c r="B239" s="1">
        <f>'Strength Coefficients'!AK238</f>
        <v>0.89</v>
      </c>
      <c r="C239" s="1" t="str">
        <f>'Strength Coefficients'!AL238</f>
        <v>Ukraine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52">
        <f>IFERROR(__xludf.DUMMYFUNCTION("""COMPUTED_VALUE"""),0.0)</f>
        <v>0</v>
      </c>
      <c r="P239" s="1">
        <f>IFERROR(__xludf.DUMMYFUNCTION("""COMPUTED_VALUE"""),0.0)</f>
        <v>0</v>
      </c>
      <c r="Q239" s="1">
        <f>IFERROR(__xludf.DUMMYFUNCTION("""COMPUTED_VALUE"""),0.0)</f>
        <v>0</v>
      </c>
      <c r="R239" s="1">
        <f>IFERROR(__xludf.DUMMYFUNCTION("""COMPUTED_VALUE"""),0.0)</f>
        <v>0</v>
      </c>
      <c r="S239" s="1">
        <f>IFERROR(__xludf.DUMMYFUNCTION("""COMPUTED_VALUE"""),0.0)</f>
        <v>0</v>
      </c>
      <c r="T239" s="1">
        <f>IFERROR(__xludf.DUMMYFUNCTION("""COMPUTED_VALUE"""),0.0)</f>
        <v>0</v>
      </c>
      <c r="U239" s="1">
        <f>IFERROR(__xludf.DUMMYFUNCTION("""COMPUTED_VALUE"""),0.0)</f>
        <v>0</v>
      </c>
      <c r="V239" s="1">
        <f>IFERROR(__xludf.DUMMYFUNCTION("""COMPUTED_VALUE"""),0.0)</f>
        <v>0</v>
      </c>
      <c r="W239" s="1">
        <f>IFERROR(__xludf.DUMMYFUNCTION("""COMPUTED_VALUE"""),0.0)</f>
        <v>0</v>
      </c>
      <c r="X239" s="1">
        <f>IFERROR(__xludf.DUMMYFUNCTION("""COMPUTED_VALUE"""),0.0)</f>
        <v>0</v>
      </c>
      <c r="Y239" s="1">
        <f>IFERROR(__xludf.DUMMYFUNCTION("""COMPUTED_VALUE"""),0.0)</f>
        <v>0</v>
      </c>
      <c r="AA239" s="50"/>
      <c r="AB239" s="1"/>
      <c r="AC239" s="1" t="str">
        <f>IFERROR(__xludf.DUMMYFUNCTION("""COMPUTED_VALUE"""),"X")</f>
        <v>X</v>
      </c>
      <c r="AD239" s="1"/>
      <c r="AE239" s="1"/>
      <c r="AF239" s="1"/>
      <c r="AG239" s="1"/>
      <c r="AH239" s="1"/>
      <c r="AI239" s="54"/>
      <c r="AJ239" s="1">
        <f>IFERROR(__xludf.DUMMYFUNCTION("""COMPUTED_VALUE"""),0.0)</f>
        <v>0</v>
      </c>
      <c r="AK239" s="1">
        <f>IFERROR(__xludf.DUMMYFUNCTION("""COMPUTED_VALUE"""),1.24)</f>
        <v>1.24</v>
      </c>
      <c r="AL239" s="1">
        <f>IFERROR(__xludf.DUMMYFUNCTION("""COMPUTED_VALUE"""),0.0)</f>
        <v>0</v>
      </c>
      <c r="AM239" s="1">
        <f>IFERROR(__xludf.DUMMYFUNCTION("""COMPUTED_VALUE"""),0.0)</f>
        <v>0</v>
      </c>
      <c r="AN239" s="1">
        <f>IFERROR(__xludf.DUMMYFUNCTION("""COMPUTED_VALUE"""),0.0)</f>
        <v>0</v>
      </c>
      <c r="AO239" s="1">
        <f>IFERROR(__xludf.DUMMYFUNCTION("""COMPUTED_VALUE"""),0.0)</f>
        <v>0</v>
      </c>
      <c r="AP239" s="1">
        <f>IFERROR(__xludf.DUMMYFUNCTION("""COMPUTED_VALUE"""),0.0)</f>
        <v>0</v>
      </c>
      <c r="AQ239" s="1">
        <f>IFERROR(__xludf.DUMMYFUNCTION("""COMPUTED_VALUE"""),0.0)</f>
        <v>0</v>
      </c>
      <c r="AT239" s="1"/>
      <c r="AU239" s="1"/>
      <c r="AV239" s="1"/>
      <c r="AW239" s="1"/>
      <c r="AX239" s="1" t="str">
        <f>IFERROR(__xludf.DUMMYFUNCTION("""COMPUTED_VALUE"""),"X")</f>
        <v>X</v>
      </c>
      <c r="AY239" s="1"/>
      <c r="AZ239" s="1"/>
      <c r="BA239" s="1"/>
      <c r="BB239" s="1"/>
      <c r="BC239" s="54"/>
      <c r="BD239" s="1">
        <f>IFERROR(__xludf.DUMMYFUNCTION("""COMPUTED_VALUE"""),0.0)</f>
        <v>0</v>
      </c>
      <c r="BE239" s="1">
        <f>IFERROR(__xludf.DUMMYFUNCTION("""COMPUTED_VALUE"""),0.0)</f>
        <v>0</v>
      </c>
      <c r="BF239" s="1">
        <f>IFERROR(__xludf.DUMMYFUNCTION("""COMPUTED_VALUE"""),0.0)</f>
        <v>0</v>
      </c>
      <c r="BG239" s="1">
        <f>IFERROR(__xludf.DUMMYFUNCTION("""COMPUTED_VALUE"""),0.0)</f>
        <v>0</v>
      </c>
      <c r="BH239" s="1">
        <f>IFERROR(__xludf.DUMMYFUNCTION("""COMPUTED_VALUE"""),8.961250000000001)</f>
        <v>8.96125</v>
      </c>
      <c r="BI239" s="1">
        <f>IFERROR(__xludf.DUMMYFUNCTION("""COMPUTED_VALUE"""),0.0)</f>
        <v>0</v>
      </c>
      <c r="BJ239" s="1">
        <f>IFERROR(__xludf.DUMMYFUNCTION("""COMPUTED_VALUE"""),0.0)</f>
        <v>0</v>
      </c>
      <c r="BK239" s="1">
        <f>IFERROR(__xludf.DUMMYFUNCTION("""COMPUTED_VALUE"""),0.0)</f>
        <v>0</v>
      </c>
      <c r="BL239" s="1">
        <f>IFERROR(__xludf.DUMMYFUNCTION("""COMPUTED_VALUE"""),0.0)</f>
        <v>0</v>
      </c>
      <c r="BM239" s="1">
        <f>IFERROR(__xludf.DUMMYFUNCTION("""COMPUTED_VALUE"""),0.0)</f>
        <v>0</v>
      </c>
      <c r="BO239" s="52">
        <f t="shared" si="2"/>
        <v>0</v>
      </c>
      <c r="BP239" s="1">
        <f t="shared" si="214"/>
        <v>2</v>
      </c>
      <c r="BQ239" s="1">
        <f t="shared" si="4"/>
        <v>6</v>
      </c>
      <c r="BR239" s="54">
        <f t="shared" si="5"/>
        <v>8</v>
      </c>
      <c r="BS239" s="1">
        <f>IFS(N239="W", 'Round Bonuses'!$C$13, N239="X", 'Round Bonuses'!$C$12, M239="X", 'Round Bonuses'!$C$11, L239="X", 'Round Bonuses'!$C$10, K239="X", 'Round Bonuses'!$C$9, J239="X", 'Round Bonuses'!$C$8, I239="X", 'Round Bonuses'!$C$7, H239="X", 'Round Bonuses'!$C$6, G239="X", 'Round Bonuses'!$C$5, F239="X", 'Round Bonuses'!$C$4, E239="X", 'Round Bonuses'!$C$3, D239="X", 'Round Bonuses'!$C$3, TRUE, 0)</f>
        <v>0</v>
      </c>
      <c r="BT239" s="1">
        <f>IF(not(counta(D239:J239)), IFS(AI239="W", 'Round Bonuses'!$F$14, AI239="X", 'Round Bonuses'!$F$13, AH239="X", 'Round Bonuses'!$F$12, AG239="X", 'Round Bonuses'!$F$11, AF239="X", 'Round Bonuses'!$F$10, AE239="X", 'Round Bonuses'!$F$9, AD239="X", 'Round Bonuses'!$F$8, AC239="X", 'Round Bonuses'!$F$7, AB239="X", 'Round Bonuses'!$F$6, TRUE, 0), IF(AA239="X",'Round Bonuses'!$E$7, 0) +IF(AB239="X", 'Round Bonuses'!$E$6, 0)+if(AC239="X",'Round Bonuses'!$E$7, 0)+IF(AD239="X", 'Round Bonuses'!$E$8, 0)+IFS(AI239="W", 'Round Bonuses'!$G$14, AI239="X", 'Round Bonuses'!$G$13, AH239="X", 'Round Bonuses'!$G$12, AG239="X", 'Round Bonuses'!$G$11, AF239="X", 'Round Bonuses'!$G$10, AE239="X", 'Round Bonuses'!$G$9, TRUE, 0))</f>
        <v>1.8</v>
      </c>
      <c r="BU239" s="1">
        <f>IF(AND(not(counta(D239:I239)),not(counta(AB239:AD239))), IFS(BC239="W", 'Round Bonuses'!$J$14, BC239="X", 'Round Bonuses'!$J$13, BB239="X", 'Round Bonuses'!$J$12, BA239="X", 'Round Bonuses'!$J$11, AZ239="X", 'Round Bonuses'!$J$10, AY239="X", 'Round Bonuses'!$J$9, AX239="X", 'Round Bonuses'!$J$8, AW239="X", 'Round Bonuses'!$J$7, AV239="X", 'Round Bonuses'!$J$6, AU239="X", 'Round Bonuses'!$J$5, AT239="X", 'Round Bonuses'!$J$4, TRUE, 0), SWITCH(AS239, "P", 'Round Bonuses'!$I$4,"B", 'Round Bonuses'!$I$5, 0) +IF(AU239="X", 'Round Bonuses'!$I$5, 0)+IF(AV239="X", 'Round Bonuses'!$I$6, 0)+IF(AW239="X", 'Round Bonuses'!$I$7, 0)+IF(AX239="X", 'Round Bonuses'!$I$8, 0)+IFS(BC239="W", 'Round Bonuses'!$K$14, BC239="X", 'Round Bonuses'!$K$13, BB239="X", 'Round Bonuses'!$K$12, BA239="X", 'Round Bonuses'!$K$11, AZ239="X", 'Round Bonuses'!$K$10, AY239="X", 'Round Bonuses'!$K$9, TRUE, 0))</f>
        <v>1</v>
      </c>
      <c r="BV239" s="54">
        <f t="shared" si="6"/>
        <v>2.8</v>
      </c>
      <c r="BW239" s="1">
        <f t="shared" si="7"/>
        <v>10.20125</v>
      </c>
      <c r="BX239" s="57">
        <f t="shared" si="8"/>
        <v>4.07515625</v>
      </c>
      <c r="BZ239" s="58" t="str">
        <f t="shared" si="9"/>
        <v>Zorya Luhansk</v>
      </c>
      <c r="CA239" s="1" t="str">
        <f t="shared" si="10"/>
        <v>Ukraine</v>
      </c>
      <c r="CB239" s="1">
        <f t="shared" si="11"/>
        <v>4.07515625</v>
      </c>
      <c r="CC239" s="1">
        <f t="shared" si="12"/>
        <v>8</v>
      </c>
      <c r="CD239" s="1" t="s">
        <v>575</v>
      </c>
      <c r="CE239" s="1" t="s">
        <v>257</v>
      </c>
      <c r="CF239" s="49">
        <v>0.31250000000000006</v>
      </c>
      <c r="CG239" s="1">
        <v>2.0</v>
      </c>
      <c r="CH239" s="1">
        <f t="shared" si="16"/>
        <v>237</v>
      </c>
      <c r="CI239" s="1" t="str">
        <f t="shared" si="13"/>
        <v>Tre Penne</v>
      </c>
      <c r="CJ239" s="49">
        <f t="shared" ref="CJ239:CK239" si="253">CF239</f>
        <v>0.3125</v>
      </c>
      <c r="CK239" s="1">
        <f t="shared" si="253"/>
        <v>2</v>
      </c>
      <c r="CO239" s="1" t="str">
        <f t="shared" si="15"/>
        <v>San Marino</v>
      </c>
    </row>
    <row r="240"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52"/>
      <c r="P240" s="1"/>
      <c r="Q240" s="1"/>
      <c r="R240" s="1"/>
      <c r="S240" s="1"/>
      <c r="T240" s="1"/>
      <c r="U240" s="1"/>
      <c r="V240" s="1"/>
      <c r="W240" s="1"/>
      <c r="X240" s="1"/>
      <c r="Y240" s="1"/>
      <c r="AA240" s="50"/>
      <c r="AB240" s="1"/>
      <c r="AC240" s="1"/>
      <c r="AD240" s="1"/>
      <c r="AE240" s="1"/>
      <c r="AF240" s="1"/>
      <c r="AG240" s="1"/>
      <c r="AH240" s="1"/>
      <c r="AI240" s="54"/>
      <c r="AJ240" s="1"/>
      <c r="AK240" s="1"/>
      <c r="AL240" s="1"/>
      <c r="AM240" s="1"/>
      <c r="AN240" s="1"/>
      <c r="AO240" s="1"/>
      <c r="AP240" s="1"/>
      <c r="AQ240" s="1"/>
      <c r="AT240" s="1"/>
      <c r="AU240" s="1"/>
      <c r="AV240" s="1"/>
      <c r="AW240" s="1"/>
      <c r="AX240" s="1"/>
      <c r="AY240" s="1"/>
      <c r="AZ240" s="1"/>
      <c r="BA240" s="1"/>
      <c r="BB240" s="1"/>
      <c r="BC240" s="54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O240" s="52"/>
      <c r="BR240" s="54"/>
      <c r="BV240" s="54"/>
      <c r="BX240" s="54"/>
      <c r="CD240" s="1"/>
      <c r="CE240" s="1"/>
      <c r="CF240" s="49"/>
      <c r="CG240" s="1"/>
    </row>
    <row r="241"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52"/>
      <c r="P241" s="1"/>
      <c r="Q241" s="1"/>
      <c r="R241" s="1"/>
      <c r="S241" s="1"/>
      <c r="T241" s="1"/>
      <c r="U241" s="1"/>
      <c r="V241" s="1"/>
      <c r="W241" s="1"/>
      <c r="X241" s="1"/>
      <c r="Y241" s="1"/>
      <c r="AA241" s="50"/>
      <c r="AB241" s="1"/>
      <c r="AC241" s="1"/>
      <c r="AD241" s="1"/>
      <c r="AE241" s="1"/>
      <c r="AF241" s="1"/>
      <c r="AG241" s="1"/>
      <c r="AH241" s="1"/>
      <c r="AI241" s="54"/>
      <c r="AJ241" s="1"/>
      <c r="AK241" s="1"/>
      <c r="AL241" s="1"/>
      <c r="AM241" s="1"/>
      <c r="AN241" s="1"/>
      <c r="AO241" s="1"/>
      <c r="AP241" s="1"/>
      <c r="AQ241" s="1"/>
      <c r="AT241" s="1"/>
      <c r="AU241" s="1"/>
      <c r="AV241" s="1"/>
      <c r="AW241" s="1"/>
      <c r="AX241" s="1"/>
      <c r="AY241" s="1"/>
      <c r="AZ241" s="1"/>
      <c r="BA241" s="1"/>
      <c r="BB241" s="1"/>
      <c r="BC241" s="54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O241" s="52"/>
      <c r="BR241" s="54"/>
      <c r="BV241" s="54"/>
      <c r="BX241" s="54"/>
      <c r="CD241" s="1"/>
      <c r="CE241" s="1"/>
      <c r="CF241" s="49"/>
      <c r="CG241" s="1"/>
    </row>
    <row r="242">
      <c r="O242" s="52"/>
      <c r="AA242" s="50"/>
      <c r="AI242" s="54"/>
      <c r="BC242" s="54"/>
      <c r="BO242" s="52"/>
      <c r="BR242" s="54"/>
      <c r="BV242" s="54"/>
      <c r="BX242" s="54"/>
      <c r="CD242" s="1"/>
      <c r="CE242" s="1"/>
      <c r="CF242" s="49"/>
      <c r="CG242" s="1"/>
    </row>
    <row r="243">
      <c r="O243" s="52"/>
      <c r="AA243" s="50"/>
      <c r="AI243" s="54"/>
      <c r="BC243" s="54"/>
      <c r="BO243" s="52"/>
      <c r="BR243" s="54"/>
      <c r="BV243" s="54"/>
      <c r="BX243" s="54"/>
      <c r="CD243" s="1"/>
      <c r="CE243" s="1"/>
      <c r="CF243" s="49"/>
      <c r="CG243" s="1"/>
    </row>
    <row r="244">
      <c r="O244" s="52"/>
      <c r="AA244" s="50"/>
      <c r="AI244" s="54"/>
      <c r="BC244" s="54"/>
      <c r="BO244" s="52"/>
      <c r="BR244" s="54"/>
      <c r="BV244" s="54"/>
      <c r="BX244" s="54"/>
      <c r="CD244" s="1"/>
      <c r="CE244" s="1"/>
      <c r="CF244" s="49"/>
      <c r="CG244" s="1"/>
    </row>
    <row r="245">
      <c r="O245" s="52"/>
      <c r="AA245" s="50"/>
      <c r="AI245" s="54"/>
      <c r="BC245" s="54"/>
      <c r="BO245" s="52"/>
      <c r="BR245" s="54"/>
      <c r="BV245" s="54"/>
      <c r="BX245" s="54"/>
      <c r="CD245" s="1"/>
      <c r="CE245" s="1"/>
      <c r="CF245" s="49"/>
      <c r="CG245" s="1"/>
    </row>
    <row r="246">
      <c r="O246" s="52"/>
      <c r="AA246" s="50"/>
      <c r="AI246" s="54"/>
      <c r="BC246" s="54"/>
      <c r="BO246" s="52"/>
      <c r="BR246" s="54"/>
      <c r="BV246" s="54"/>
      <c r="BX246" s="54"/>
      <c r="CD246" s="1"/>
      <c r="CE246" s="1"/>
      <c r="CF246" s="49"/>
      <c r="CG246" s="1"/>
    </row>
    <row r="247">
      <c r="O247" s="52"/>
      <c r="AA247" s="50"/>
      <c r="AI247" s="54"/>
      <c r="BC247" s="54"/>
      <c r="BO247" s="52"/>
      <c r="BR247" s="54"/>
      <c r="BV247" s="54"/>
      <c r="BX247" s="54"/>
      <c r="CD247" s="1"/>
      <c r="CE247" s="1"/>
      <c r="CF247" s="49"/>
      <c r="CG247" s="1"/>
    </row>
    <row r="248">
      <c r="O248" s="52"/>
      <c r="AA248" s="50"/>
      <c r="AI248" s="54"/>
      <c r="BC248" s="54"/>
      <c r="BO248" s="52"/>
      <c r="BR248" s="54"/>
      <c r="BV248" s="54"/>
      <c r="BX248" s="54"/>
      <c r="CD248" s="1"/>
      <c r="CE248" s="1"/>
      <c r="CF248" s="49"/>
      <c r="CG248" s="1"/>
    </row>
    <row r="249">
      <c r="O249" s="52"/>
      <c r="AA249" s="50"/>
      <c r="AI249" s="54"/>
      <c r="BC249" s="54"/>
      <c r="BO249" s="52"/>
      <c r="BR249" s="54"/>
      <c r="BV249" s="54"/>
      <c r="BX249" s="54"/>
      <c r="CD249" s="1"/>
      <c r="CE249" s="1"/>
      <c r="CF249" s="49"/>
      <c r="CG249" s="1"/>
    </row>
    <row r="250">
      <c r="O250" s="52"/>
      <c r="AA250" s="50"/>
      <c r="AI250" s="54"/>
      <c r="BC250" s="54"/>
      <c r="BO250" s="52"/>
      <c r="BR250" s="54"/>
      <c r="BV250" s="54"/>
      <c r="BX250" s="54"/>
      <c r="CD250" s="1"/>
      <c r="CE250" s="1"/>
      <c r="CF250" s="49"/>
      <c r="CG250" s="1"/>
    </row>
    <row r="251">
      <c r="O251" s="52"/>
      <c r="AA251" s="50"/>
      <c r="AI251" s="54"/>
      <c r="BC251" s="54"/>
      <c r="BO251" s="52"/>
      <c r="BR251" s="54"/>
      <c r="BV251" s="54"/>
      <c r="BX251" s="54"/>
      <c r="CD251" s="1"/>
      <c r="CE251" s="1"/>
      <c r="CF251" s="49"/>
      <c r="CG251" s="1"/>
    </row>
    <row r="252">
      <c r="O252" s="52"/>
      <c r="AA252" s="50"/>
      <c r="AI252" s="54"/>
      <c r="BC252" s="54"/>
      <c r="BO252" s="52"/>
      <c r="BR252" s="54"/>
      <c r="BV252" s="54"/>
      <c r="BX252" s="54"/>
      <c r="CD252" s="1"/>
      <c r="CE252" s="1"/>
      <c r="CF252" s="49"/>
      <c r="CG252" s="1"/>
    </row>
    <row r="253">
      <c r="O253" s="52"/>
      <c r="AA253" s="50"/>
      <c r="AI253" s="54"/>
      <c r="BC253" s="54"/>
      <c r="BO253" s="52"/>
      <c r="BR253" s="54"/>
      <c r="BV253" s="54"/>
      <c r="BX253" s="54"/>
      <c r="CD253" s="1"/>
      <c r="CE253" s="1"/>
      <c r="CF253" s="49"/>
      <c r="CG253" s="1"/>
    </row>
    <row r="254">
      <c r="O254" s="52"/>
      <c r="AA254" s="50"/>
      <c r="AI254" s="54"/>
      <c r="BC254" s="54"/>
      <c r="BO254" s="52"/>
      <c r="BR254" s="54"/>
      <c r="BV254" s="54"/>
      <c r="BX254" s="54"/>
      <c r="CD254" s="1"/>
      <c r="CE254" s="1"/>
      <c r="CF254" s="49"/>
      <c r="CG254" s="1"/>
    </row>
    <row r="255">
      <c r="O255" s="52"/>
      <c r="AA255" s="50"/>
      <c r="AI255" s="54"/>
      <c r="BC255" s="54"/>
      <c r="BO255" s="52"/>
      <c r="BR255" s="54"/>
      <c r="BV255" s="54"/>
      <c r="BX255" s="54"/>
      <c r="CD255" s="1"/>
      <c r="CE255" s="1"/>
      <c r="CF255" s="49"/>
      <c r="CG255" s="1"/>
    </row>
    <row r="256">
      <c r="O256" s="52"/>
      <c r="AA256" s="50"/>
      <c r="AI256" s="54"/>
      <c r="BC256" s="54"/>
      <c r="BO256" s="52"/>
      <c r="BR256" s="54"/>
      <c r="BV256" s="54"/>
      <c r="BX256" s="54"/>
      <c r="CD256" s="1"/>
      <c r="CE256" s="1"/>
      <c r="CF256" s="49"/>
      <c r="CG256" s="1"/>
    </row>
    <row r="257">
      <c r="O257" s="52"/>
      <c r="AA257" s="50"/>
      <c r="AI257" s="54"/>
      <c r="BC257" s="54"/>
      <c r="BO257" s="52"/>
      <c r="BR257" s="54"/>
      <c r="BV257" s="54"/>
      <c r="BX257" s="54"/>
      <c r="CD257" s="1"/>
      <c r="CE257" s="1"/>
      <c r="CF257" s="49"/>
      <c r="CG257" s="1"/>
    </row>
    <row r="258">
      <c r="O258" s="52"/>
      <c r="AA258" s="50"/>
      <c r="AI258" s="54"/>
      <c r="BC258" s="54"/>
      <c r="BO258" s="52"/>
      <c r="BR258" s="54"/>
      <c r="BV258" s="54"/>
      <c r="BX258" s="54"/>
      <c r="CD258" s="1"/>
      <c r="CE258" s="1"/>
      <c r="CF258" s="49"/>
      <c r="CG258" s="1"/>
    </row>
    <row r="259">
      <c r="O259" s="52"/>
      <c r="AA259" s="50"/>
      <c r="AI259" s="54"/>
      <c r="BC259" s="54"/>
      <c r="BO259" s="52"/>
      <c r="BR259" s="54"/>
      <c r="BV259" s="54"/>
      <c r="BX259" s="54"/>
      <c r="CD259" s="1"/>
      <c r="CE259" s="1"/>
      <c r="CF259" s="49"/>
      <c r="CG259" s="1"/>
    </row>
    <row r="260">
      <c r="O260" s="52"/>
      <c r="AA260" s="50"/>
      <c r="AI260" s="54"/>
      <c r="BC260" s="54"/>
      <c r="BO260" s="52"/>
      <c r="BR260" s="54"/>
      <c r="BV260" s="54"/>
      <c r="BX260" s="54"/>
      <c r="CD260" s="1"/>
      <c r="CE260" s="1"/>
      <c r="CF260" s="49"/>
      <c r="CG260" s="1"/>
    </row>
    <row r="261">
      <c r="O261" s="52"/>
      <c r="AA261" s="50"/>
      <c r="AI261" s="54"/>
      <c r="BC261" s="54"/>
      <c r="BO261" s="52"/>
      <c r="BR261" s="54"/>
      <c r="BV261" s="54"/>
      <c r="BX261" s="54"/>
      <c r="CD261" s="1"/>
      <c r="CE261" s="1"/>
      <c r="CF261" s="49"/>
      <c r="CG261" s="1"/>
    </row>
    <row r="262">
      <c r="O262" s="52"/>
      <c r="AA262" s="50"/>
      <c r="AI262" s="54"/>
      <c r="BC262" s="54"/>
      <c r="BO262" s="52"/>
      <c r="BR262" s="54"/>
      <c r="BV262" s="54"/>
      <c r="BX262" s="54"/>
      <c r="CD262" s="1"/>
      <c r="CE262" s="1"/>
      <c r="CF262" s="49"/>
      <c r="CG262" s="1"/>
    </row>
    <row r="263">
      <c r="O263" s="52"/>
      <c r="AA263" s="50"/>
      <c r="AI263" s="54"/>
      <c r="BC263" s="54"/>
      <c r="BO263" s="52"/>
      <c r="BR263" s="54"/>
      <c r="BV263" s="54"/>
      <c r="BX263" s="54"/>
      <c r="CD263" s="1"/>
      <c r="CE263" s="1"/>
      <c r="CF263" s="49"/>
      <c r="CG263" s="1"/>
    </row>
    <row r="264">
      <c r="O264" s="52"/>
      <c r="AA264" s="50"/>
      <c r="AI264" s="54"/>
      <c r="BC264" s="54"/>
      <c r="BO264" s="52"/>
      <c r="BR264" s="54"/>
      <c r="BV264" s="54"/>
      <c r="BX264" s="54"/>
      <c r="CD264" s="1"/>
      <c r="CE264" s="1"/>
      <c r="CF264" s="49"/>
      <c r="CG264" s="1"/>
    </row>
    <row r="265">
      <c r="O265" s="52"/>
      <c r="AA265" s="50"/>
      <c r="AI265" s="54"/>
      <c r="BC265" s="54"/>
      <c r="BO265" s="52"/>
      <c r="BR265" s="54"/>
      <c r="BV265" s="54"/>
      <c r="BX265" s="54"/>
      <c r="CD265" s="1"/>
      <c r="CE265" s="1"/>
      <c r="CF265" s="49"/>
      <c r="CG265" s="1"/>
    </row>
    <row r="266">
      <c r="O266" s="52"/>
      <c r="AA266" s="50"/>
      <c r="AI266" s="54"/>
      <c r="BC266" s="54"/>
      <c r="BO266" s="52"/>
      <c r="BR266" s="54"/>
      <c r="BV266" s="54"/>
      <c r="BX266" s="54"/>
      <c r="CD266" s="1"/>
      <c r="CE266" s="1"/>
      <c r="CF266" s="49"/>
      <c r="CG266" s="1"/>
    </row>
    <row r="267">
      <c r="O267" s="52"/>
      <c r="AA267" s="50"/>
      <c r="AI267" s="54"/>
      <c r="BC267" s="54"/>
      <c r="BO267" s="52"/>
      <c r="BR267" s="54"/>
      <c r="BV267" s="54"/>
      <c r="BX267" s="54"/>
      <c r="CD267" s="1"/>
      <c r="CE267" s="1"/>
      <c r="CF267" s="49"/>
      <c r="CG267" s="1"/>
    </row>
    <row r="268">
      <c r="O268" s="52"/>
      <c r="AA268" s="50"/>
      <c r="AI268" s="54"/>
      <c r="BC268" s="54"/>
      <c r="BO268" s="52"/>
      <c r="BR268" s="54"/>
      <c r="BV268" s="54"/>
      <c r="BX268" s="54"/>
      <c r="CD268" s="1"/>
      <c r="CE268" s="1"/>
      <c r="CF268" s="49"/>
      <c r="CG268" s="1"/>
    </row>
    <row r="269">
      <c r="O269" s="52"/>
      <c r="AA269" s="50"/>
      <c r="AI269" s="54"/>
      <c r="BC269" s="54"/>
      <c r="BO269" s="52"/>
      <c r="BR269" s="54"/>
      <c r="BV269" s="54"/>
      <c r="BX269" s="54"/>
      <c r="CD269" s="1"/>
      <c r="CE269" s="1"/>
      <c r="CF269" s="49"/>
      <c r="CG269" s="1"/>
    </row>
    <row r="270">
      <c r="O270" s="52"/>
      <c r="AA270" s="50"/>
      <c r="AI270" s="54"/>
      <c r="BC270" s="54"/>
      <c r="BO270" s="52"/>
      <c r="BR270" s="54"/>
      <c r="BV270" s="54"/>
      <c r="BX270" s="54"/>
      <c r="CD270" s="1"/>
      <c r="CE270" s="1"/>
      <c r="CF270" s="49"/>
      <c r="CG270" s="1"/>
    </row>
    <row r="271">
      <c r="O271" s="52"/>
      <c r="AA271" s="50"/>
      <c r="AI271" s="54"/>
      <c r="BC271" s="54"/>
      <c r="BO271" s="52"/>
      <c r="BR271" s="54"/>
      <c r="BV271" s="54"/>
      <c r="BX271" s="54"/>
      <c r="CD271" s="1"/>
      <c r="CE271" s="1"/>
      <c r="CF271" s="49"/>
      <c r="CG271" s="1"/>
    </row>
    <row r="272">
      <c r="O272" s="52"/>
      <c r="AA272" s="50"/>
      <c r="AI272" s="54"/>
      <c r="BC272" s="54"/>
      <c r="BO272" s="52"/>
      <c r="BR272" s="54"/>
      <c r="BV272" s="54"/>
      <c r="BX272" s="54"/>
      <c r="CD272" s="1"/>
      <c r="CE272" s="1"/>
      <c r="CF272" s="49"/>
      <c r="CG272" s="1"/>
    </row>
    <row r="273">
      <c r="O273" s="52"/>
      <c r="AA273" s="50"/>
      <c r="AI273" s="54"/>
      <c r="BC273" s="54"/>
      <c r="BO273" s="52"/>
      <c r="BR273" s="54"/>
      <c r="BV273" s="54"/>
      <c r="BX273" s="54"/>
      <c r="CD273" s="1"/>
      <c r="CE273" s="1"/>
      <c r="CF273" s="49"/>
      <c r="CG273" s="1"/>
    </row>
    <row r="274">
      <c r="O274" s="52"/>
      <c r="AA274" s="50"/>
      <c r="AI274" s="54"/>
      <c r="BC274" s="54"/>
      <c r="BO274" s="52"/>
      <c r="BR274" s="54"/>
      <c r="BV274" s="54"/>
      <c r="BX274" s="54"/>
      <c r="CD274" s="1"/>
      <c r="CE274" s="1"/>
      <c r="CF274" s="49"/>
      <c r="CG274" s="1"/>
    </row>
    <row r="275">
      <c r="O275" s="52"/>
      <c r="AA275" s="50"/>
      <c r="AI275" s="54"/>
      <c r="BC275" s="54"/>
      <c r="BO275" s="52"/>
      <c r="BR275" s="54"/>
      <c r="BV275" s="54"/>
      <c r="BX275" s="54"/>
      <c r="CD275" s="1"/>
      <c r="CE275" s="1"/>
      <c r="CF275" s="49"/>
      <c r="CG275" s="1"/>
    </row>
    <row r="276">
      <c r="O276" s="52"/>
      <c r="AA276" s="50"/>
      <c r="AI276" s="54"/>
      <c r="BC276" s="54"/>
      <c r="BO276" s="52"/>
      <c r="BR276" s="54"/>
      <c r="BV276" s="54"/>
      <c r="BX276" s="54"/>
      <c r="CD276" s="1"/>
      <c r="CE276" s="1"/>
      <c r="CF276" s="49"/>
      <c r="CG276" s="1"/>
    </row>
    <row r="277">
      <c r="O277" s="52"/>
      <c r="AA277" s="50"/>
      <c r="AI277" s="54"/>
      <c r="BC277" s="54"/>
      <c r="BO277" s="52"/>
      <c r="BR277" s="54"/>
      <c r="BV277" s="54"/>
      <c r="BX277" s="54"/>
      <c r="CD277" s="1"/>
      <c r="CE277" s="1"/>
      <c r="CF277" s="49"/>
      <c r="CG277" s="1"/>
    </row>
    <row r="278">
      <c r="O278" s="52"/>
      <c r="AA278" s="50"/>
      <c r="AI278" s="54"/>
      <c r="BC278" s="54"/>
      <c r="BO278" s="52"/>
      <c r="BR278" s="54"/>
      <c r="BV278" s="54"/>
      <c r="BX278" s="54"/>
      <c r="CD278" s="1"/>
      <c r="CE278" s="1"/>
      <c r="CF278" s="49"/>
      <c r="CG278" s="1"/>
    </row>
    <row r="279">
      <c r="O279" s="52"/>
      <c r="AA279" s="50"/>
      <c r="AI279" s="54"/>
      <c r="BC279" s="54"/>
      <c r="BO279" s="52"/>
      <c r="BR279" s="54"/>
      <c r="BV279" s="54"/>
      <c r="BX279" s="54"/>
      <c r="CD279" s="1"/>
      <c r="CE279" s="1"/>
      <c r="CF279" s="49"/>
      <c r="CG279" s="1"/>
    </row>
    <row r="280">
      <c r="O280" s="52"/>
      <c r="AA280" s="50"/>
      <c r="AI280" s="54"/>
      <c r="BC280" s="54"/>
      <c r="BO280" s="52"/>
      <c r="BR280" s="54"/>
      <c r="BV280" s="54"/>
      <c r="BX280" s="54"/>
      <c r="CD280" s="1"/>
      <c r="CE280" s="1"/>
      <c r="CF280" s="49"/>
      <c r="CG280" s="1"/>
    </row>
    <row r="281">
      <c r="O281" s="52"/>
      <c r="AA281" s="50"/>
      <c r="AI281" s="54"/>
      <c r="BC281" s="54"/>
      <c r="BO281" s="52"/>
      <c r="BR281" s="54"/>
      <c r="BV281" s="54"/>
      <c r="BX281" s="54"/>
      <c r="CD281" s="1"/>
      <c r="CE281" s="1"/>
      <c r="CF281" s="49"/>
      <c r="CG281" s="1"/>
    </row>
    <row r="282">
      <c r="O282" s="52"/>
      <c r="AA282" s="50"/>
      <c r="AI282" s="54"/>
      <c r="BC282" s="54"/>
      <c r="BO282" s="52"/>
      <c r="BR282" s="54"/>
      <c r="BV282" s="54"/>
      <c r="BX282" s="54"/>
      <c r="CD282" s="1"/>
      <c r="CE282" s="1"/>
      <c r="CF282" s="49"/>
      <c r="CG282" s="1"/>
    </row>
    <row r="283">
      <c r="O283" s="52"/>
      <c r="AA283" s="50"/>
      <c r="AI283" s="54"/>
      <c r="BC283" s="54"/>
      <c r="BO283" s="52"/>
      <c r="BR283" s="54"/>
      <c r="BV283" s="54"/>
      <c r="BX283" s="54"/>
      <c r="CD283" s="1"/>
      <c r="CE283" s="1"/>
      <c r="CF283" s="49"/>
      <c r="CG283" s="1"/>
    </row>
    <row r="284">
      <c r="O284" s="52"/>
      <c r="AA284" s="50"/>
      <c r="AI284" s="54"/>
      <c r="BC284" s="54"/>
      <c r="BO284" s="52"/>
      <c r="BR284" s="54"/>
      <c r="BV284" s="54"/>
      <c r="BX284" s="54"/>
      <c r="CD284" s="1"/>
      <c r="CE284" s="1"/>
      <c r="CF284" s="49"/>
      <c r="CG284" s="1"/>
    </row>
    <row r="285">
      <c r="O285" s="52"/>
      <c r="AA285" s="50"/>
      <c r="AI285" s="54"/>
      <c r="BC285" s="54"/>
      <c r="BO285" s="52"/>
      <c r="BR285" s="54"/>
      <c r="BV285" s="54"/>
      <c r="BX285" s="54"/>
      <c r="CD285" s="1"/>
      <c r="CE285" s="1"/>
      <c r="CF285" s="49"/>
      <c r="CG285" s="1"/>
    </row>
    <row r="286">
      <c r="O286" s="52"/>
      <c r="AA286" s="50"/>
      <c r="AI286" s="54"/>
      <c r="BC286" s="54"/>
      <c r="BO286" s="52"/>
      <c r="BR286" s="54"/>
      <c r="BV286" s="54"/>
      <c r="BX286" s="54"/>
      <c r="CD286" s="1"/>
      <c r="CE286" s="1"/>
      <c r="CF286" s="49"/>
      <c r="CG286" s="1"/>
    </row>
    <row r="287">
      <c r="O287" s="52"/>
      <c r="AA287" s="50"/>
      <c r="AI287" s="54"/>
      <c r="BC287" s="54"/>
      <c r="BO287" s="52"/>
      <c r="BR287" s="54"/>
      <c r="BV287" s="54"/>
      <c r="BX287" s="54"/>
      <c r="CD287" s="1"/>
      <c r="CE287" s="1"/>
      <c r="CF287" s="49"/>
      <c r="CG287" s="1"/>
    </row>
    <row r="288">
      <c r="O288" s="52"/>
      <c r="AA288" s="50"/>
      <c r="AI288" s="54"/>
      <c r="BC288" s="54"/>
      <c r="BO288" s="52"/>
      <c r="BR288" s="54"/>
      <c r="BV288" s="54"/>
      <c r="BX288" s="54"/>
      <c r="CD288" s="1"/>
      <c r="CE288" s="1"/>
      <c r="CF288" s="49"/>
      <c r="CG288" s="1"/>
    </row>
    <row r="289">
      <c r="O289" s="52"/>
      <c r="AA289" s="50"/>
      <c r="AI289" s="54"/>
      <c r="BC289" s="54"/>
      <c r="BO289" s="52"/>
      <c r="BR289" s="54"/>
      <c r="BV289" s="54"/>
      <c r="BX289" s="54"/>
      <c r="CD289" s="1"/>
      <c r="CE289" s="1"/>
      <c r="CF289" s="49"/>
      <c r="CG289" s="1"/>
    </row>
    <row r="290">
      <c r="O290" s="52"/>
      <c r="AA290" s="50"/>
      <c r="AI290" s="54"/>
      <c r="BC290" s="54"/>
      <c r="BO290" s="52"/>
      <c r="BR290" s="54"/>
      <c r="BV290" s="54"/>
      <c r="BX290" s="54"/>
      <c r="CD290" s="1"/>
      <c r="CE290" s="1"/>
      <c r="CF290" s="49"/>
      <c r="CG290" s="1"/>
    </row>
    <row r="291">
      <c r="O291" s="52"/>
      <c r="AA291" s="50"/>
      <c r="AI291" s="54"/>
      <c r="BC291" s="54"/>
      <c r="BO291" s="52"/>
      <c r="BR291" s="54"/>
      <c r="BV291" s="54"/>
      <c r="BX291" s="54"/>
      <c r="CD291" s="1"/>
      <c r="CE291" s="1"/>
      <c r="CF291" s="49"/>
      <c r="CG291" s="1"/>
    </row>
    <row r="292">
      <c r="O292" s="52"/>
      <c r="AA292" s="50"/>
      <c r="AI292" s="54"/>
      <c r="BC292" s="54"/>
      <c r="BO292" s="52"/>
      <c r="BR292" s="54"/>
      <c r="BV292" s="54"/>
      <c r="BX292" s="54"/>
      <c r="CD292" s="1"/>
      <c r="CE292" s="1"/>
      <c r="CF292" s="49"/>
      <c r="CG292" s="1"/>
    </row>
    <row r="293">
      <c r="O293" s="52"/>
      <c r="AA293" s="50"/>
      <c r="AI293" s="54"/>
      <c r="BC293" s="54"/>
      <c r="BO293" s="52"/>
      <c r="BR293" s="54"/>
      <c r="BV293" s="54"/>
      <c r="BX293" s="54"/>
      <c r="CD293" s="1"/>
      <c r="CE293" s="1"/>
      <c r="CF293" s="49"/>
      <c r="CG293" s="1"/>
    </row>
    <row r="294">
      <c r="O294" s="52"/>
      <c r="AA294" s="50"/>
      <c r="AI294" s="54"/>
      <c r="BC294" s="54"/>
      <c r="BO294" s="52"/>
      <c r="BR294" s="54"/>
      <c r="BV294" s="54"/>
      <c r="BX294" s="54"/>
      <c r="CD294" s="1"/>
      <c r="CE294" s="1"/>
      <c r="CF294" s="49"/>
      <c r="CG294" s="1"/>
    </row>
    <row r="295">
      <c r="O295" s="52"/>
      <c r="AA295" s="50"/>
      <c r="AI295" s="54"/>
      <c r="BC295" s="54"/>
      <c r="BO295" s="52"/>
      <c r="BR295" s="54"/>
      <c r="BV295" s="54"/>
      <c r="BX295" s="54"/>
      <c r="CD295" s="1"/>
      <c r="CE295" s="1"/>
      <c r="CF295" s="49"/>
      <c r="CG295" s="1"/>
    </row>
    <row r="296">
      <c r="O296" s="52"/>
      <c r="AA296" s="50"/>
      <c r="AI296" s="54"/>
      <c r="BC296" s="54"/>
      <c r="BO296" s="52"/>
      <c r="BR296" s="54"/>
      <c r="BV296" s="54"/>
      <c r="BX296" s="54"/>
      <c r="CD296" s="1"/>
      <c r="CE296" s="1"/>
      <c r="CF296" s="49"/>
      <c r="CG296" s="1"/>
    </row>
    <row r="297">
      <c r="O297" s="52"/>
      <c r="AA297" s="50"/>
      <c r="AI297" s="54"/>
      <c r="BC297" s="54"/>
      <c r="BO297" s="52"/>
      <c r="BR297" s="54"/>
      <c r="BV297" s="54"/>
      <c r="BX297" s="54"/>
      <c r="CD297" s="1"/>
      <c r="CE297" s="1"/>
      <c r="CF297" s="49"/>
      <c r="CG297" s="1"/>
    </row>
    <row r="298">
      <c r="O298" s="52"/>
      <c r="AA298" s="50"/>
      <c r="AI298" s="54"/>
      <c r="BC298" s="54"/>
      <c r="BO298" s="52"/>
      <c r="BR298" s="54"/>
      <c r="BV298" s="54"/>
      <c r="BX298" s="54"/>
      <c r="CD298" s="1"/>
      <c r="CE298" s="1"/>
      <c r="CF298" s="49"/>
      <c r="CG298" s="1"/>
    </row>
    <row r="299">
      <c r="O299" s="52"/>
      <c r="AA299" s="50"/>
      <c r="AI299" s="54"/>
      <c r="BC299" s="54"/>
      <c r="BO299" s="52"/>
      <c r="BR299" s="54"/>
      <c r="BV299" s="54"/>
      <c r="BX299" s="54"/>
      <c r="CD299" s="1"/>
      <c r="CE299" s="1"/>
      <c r="CF299" s="49"/>
      <c r="CG299" s="1"/>
    </row>
    <row r="300">
      <c r="O300" s="52"/>
      <c r="AA300" s="50"/>
      <c r="AI300" s="54"/>
      <c r="BC300" s="54"/>
      <c r="BO300" s="52"/>
      <c r="BR300" s="54"/>
      <c r="BV300" s="54"/>
      <c r="BX300" s="54"/>
      <c r="CD300" s="1"/>
      <c r="CE300" s="1"/>
      <c r="CF300" s="49"/>
      <c r="CG300" s="1"/>
    </row>
    <row r="301">
      <c r="O301" s="52"/>
      <c r="AA301" s="50"/>
      <c r="AI301" s="54"/>
      <c r="BC301" s="54"/>
      <c r="BO301" s="52"/>
      <c r="BR301" s="54"/>
      <c r="BV301" s="54"/>
      <c r="BX301" s="54"/>
      <c r="CD301" s="1"/>
      <c r="CE301" s="1"/>
      <c r="CF301" s="49"/>
      <c r="CG301" s="1"/>
    </row>
    <row r="302">
      <c r="O302" s="52"/>
      <c r="AA302" s="50"/>
      <c r="AI302" s="54"/>
      <c r="BC302" s="54"/>
      <c r="BO302" s="52"/>
      <c r="BR302" s="54"/>
      <c r="BV302" s="54"/>
      <c r="BX302" s="54"/>
      <c r="CD302" s="1"/>
      <c r="CE302" s="1"/>
      <c r="CF302" s="49"/>
      <c r="CG302" s="1"/>
    </row>
    <row r="303">
      <c r="O303" s="52"/>
      <c r="AA303" s="50"/>
      <c r="AI303" s="54"/>
      <c r="BC303" s="54"/>
      <c r="BO303" s="52"/>
      <c r="BR303" s="54"/>
      <c r="BV303" s="54"/>
      <c r="BX303" s="54"/>
      <c r="CD303" s="1"/>
      <c r="CE303" s="1"/>
      <c r="CF303" s="49"/>
      <c r="CG303" s="1"/>
    </row>
    <row r="304">
      <c r="O304" s="52"/>
      <c r="AA304" s="50"/>
      <c r="AI304" s="54"/>
      <c r="BC304" s="54"/>
      <c r="BO304" s="52"/>
      <c r="BR304" s="54"/>
      <c r="BV304" s="54"/>
      <c r="BX304" s="54"/>
      <c r="CD304" s="1"/>
      <c r="CE304" s="1"/>
      <c r="CF304" s="49"/>
      <c r="CG304" s="1"/>
    </row>
    <row r="305">
      <c r="O305" s="52"/>
      <c r="AA305" s="50"/>
      <c r="AI305" s="54"/>
      <c r="BC305" s="54"/>
      <c r="BO305" s="52"/>
      <c r="BR305" s="54"/>
      <c r="BV305" s="54"/>
      <c r="BX305" s="54"/>
      <c r="CD305" s="1"/>
      <c r="CE305" s="1"/>
      <c r="CF305" s="49"/>
      <c r="CG305" s="1"/>
    </row>
    <row r="306">
      <c r="O306" s="52"/>
      <c r="AA306" s="50"/>
      <c r="AI306" s="54"/>
      <c r="BC306" s="54"/>
      <c r="BO306" s="52"/>
      <c r="BR306" s="54"/>
      <c r="BV306" s="54"/>
      <c r="BX306" s="54"/>
      <c r="CD306" s="1"/>
      <c r="CE306" s="1"/>
      <c r="CF306" s="49"/>
      <c r="CG306" s="1"/>
    </row>
    <row r="307">
      <c r="O307" s="52"/>
      <c r="AA307" s="50"/>
      <c r="AI307" s="54"/>
      <c r="BC307" s="54"/>
      <c r="BO307" s="52"/>
      <c r="BR307" s="54"/>
      <c r="BV307" s="54"/>
      <c r="BX307" s="54"/>
      <c r="CD307" s="1"/>
      <c r="CE307" s="1"/>
      <c r="CF307" s="49"/>
      <c r="CG307" s="1"/>
    </row>
    <row r="308">
      <c r="O308" s="52"/>
      <c r="AA308" s="50"/>
      <c r="AI308" s="54"/>
      <c r="BC308" s="54"/>
      <c r="BO308" s="52"/>
      <c r="BR308" s="54"/>
      <c r="BV308" s="54"/>
      <c r="BX308" s="54"/>
      <c r="CD308" s="1"/>
      <c r="CE308" s="1"/>
      <c r="CF308" s="49"/>
      <c r="CG308" s="1"/>
    </row>
    <row r="309">
      <c r="O309" s="52"/>
      <c r="AA309" s="50"/>
      <c r="AI309" s="54"/>
      <c r="BC309" s="54"/>
      <c r="BO309" s="52"/>
      <c r="BR309" s="54"/>
      <c r="BV309" s="54"/>
      <c r="BX309" s="54"/>
      <c r="CD309" s="1"/>
      <c r="CE309" s="1"/>
      <c r="CF309" s="49"/>
      <c r="CG309" s="1"/>
    </row>
    <row r="310">
      <c r="O310" s="52"/>
      <c r="AA310" s="50"/>
      <c r="AI310" s="54"/>
      <c r="BC310" s="54"/>
      <c r="BO310" s="52"/>
      <c r="BR310" s="54"/>
      <c r="BV310" s="54"/>
      <c r="BX310" s="54"/>
      <c r="CD310" s="1"/>
      <c r="CE310" s="1"/>
      <c r="CF310" s="49"/>
      <c r="CG310" s="1"/>
    </row>
    <row r="311">
      <c r="O311" s="52"/>
      <c r="AA311" s="50"/>
      <c r="AI311" s="54"/>
      <c r="BC311" s="54"/>
      <c r="BO311" s="52"/>
      <c r="BR311" s="54"/>
      <c r="BV311" s="54"/>
      <c r="BX311" s="54"/>
      <c r="CD311" s="1"/>
      <c r="CE311" s="1"/>
      <c r="CF311" s="49"/>
      <c r="CG311" s="1"/>
    </row>
    <row r="312">
      <c r="O312" s="52"/>
      <c r="AA312" s="50"/>
      <c r="AI312" s="54"/>
      <c r="BC312" s="54"/>
      <c r="BO312" s="52"/>
      <c r="BR312" s="54"/>
      <c r="BV312" s="54"/>
      <c r="BX312" s="54"/>
      <c r="CD312" s="1"/>
      <c r="CE312" s="1"/>
      <c r="CF312" s="49"/>
      <c r="CG312" s="1"/>
    </row>
    <row r="313">
      <c r="O313" s="52"/>
      <c r="AA313" s="50"/>
      <c r="AI313" s="54"/>
      <c r="BC313" s="54"/>
      <c r="BO313" s="52"/>
      <c r="BR313" s="54"/>
      <c r="BV313" s="54"/>
      <c r="BX313" s="54"/>
      <c r="CD313" s="1"/>
      <c r="CE313" s="1"/>
      <c r="CF313" s="49"/>
      <c r="CG313" s="1"/>
    </row>
    <row r="314">
      <c r="O314" s="52"/>
      <c r="AA314" s="50"/>
      <c r="AI314" s="54"/>
      <c r="BC314" s="54"/>
      <c r="BO314" s="52"/>
      <c r="BR314" s="54"/>
      <c r="BV314" s="54"/>
      <c r="BX314" s="54"/>
      <c r="CD314" s="1"/>
      <c r="CE314" s="1"/>
      <c r="CF314" s="49"/>
      <c r="CG314" s="1"/>
    </row>
    <row r="315">
      <c r="O315" s="52"/>
      <c r="AA315" s="50"/>
      <c r="AI315" s="54"/>
      <c r="BC315" s="54"/>
      <c r="BO315" s="52"/>
      <c r="BR315" s="54"/>
      <c r="BV315" s="54"/>
      <c r="BX315" s="54"/>
      <c r="CD315" s="1"/>
      <c r="CE315" s="1"/>
      <c r="CF315" s="49"/>
      <c r="CG315" s="1"/>
    </row>
    <row r="316">
      <c r="O316" s="52"/>
      <c r="AA316" s="50"/>
      <c r="AI316" s="54"/>
      <c r="BC316" s="54"/>
      <c r="BO316" s="52"/>
      <c r="BR316" s="54"/>
      <c r="BV316" s="54"/>
      <c r="BX316" s="54"/>
      <c r="CD316" s="1"/>
      <c r="CE316" s="1"/>
      <c r="CF316" s="49"/>
      <c r="CG316" s="1"/>
    </row>
    <row r="317">
      <c r="O317" s="52"/>
      <c r="AA317" s="50"/>
      <c r="AI317" s="54"/>
      <c r="BC317" s="54"/>
      <c r="BO317" s="52"/>
      <c r="BR317" s="54"/>
      <c r="BV317" s="54"/>
      <c r="BX317" s="54"/>
      <c r="CD317" s="1"/>
      <c r="CE317" s="1"/>
      <c r="CF317" s="49"/>
      <c r="CG317" s="1"/>
    </row>
    <row r="318">
      <c r="O318" s="52"/>
      <c r="AA318" s="50"/>
      <c r="AI318" s="54"/>
      <c r="BC318" s="54"/>
      <c r="BO318" s="52"/>
      <c r="BR318" s="54"/>
      <c r="BV318" s="54"/>
      <c r="BX318" s="54"/>
      <c r="CD318" s="1"/>
      <c r="CE318" s="1"/>
      <c r="CF318" s="49"/>
      <c r="CG318" s="1"/>
    </row>
    <row r="319">
      <c r="O319" s="52"/>
      <c r="AA319" s="50"/>
      <c r="AI319" s="54"/>
      <c r="BC319" s="54"/>
      <c r="BO319" s="52"/>
      <c r="BR319" s="54"/>
      <c r="BV319" s="54"/>
      <c r="BX319" s="54"/>
      <c r="CD319" s="1"/>
      <c r="CE319" s="1"/>
      <c r="CF319" s="49"/>
      <c r="CG319" s="1"/>
    </row>
    <row r="320">
      <c r="O320" s="52"/>
      <c r="AA320" s="50"/>
      <c r="AI320" s="54"/>
      <c r="BC320" s="54"/>
      <c r="BO320" s="52"/>
      <c r="BR320" s="54"/>
      <c r="BV320" s="54"/>
      <c r="BX320" s="54"/>
      <c r="CD320" s="1"/>
      <c r="CE320" s="1"/>
      <c r="CF320" s="49"/>
      <c r="CG320" s="1"/>
    </row>
    <row r="321">
      <c r="O321" s="52"/>
      <c r="AA321" s="50"/>
      <c r="AI321" s="54"/>
      <c r="BC321" s="54"/>
      <c r="BO321" s="52"/>
      <c r="BR321" s="54"/>
      <c r="BV321" s="54"/>
      <c r="BX321" s="54"/>
      <c r="CD321" s="1"/>
      <c r="CE321" s="1"/>
      <c r="CF321" s="49"/>
      <c r="CG321" s="1"/>
    </row>
    <row r="322">
      <c r="O322" s="52"/>
      <c r="AA322" s="50"/>
      <c r="AI322" s="54"/>
      <c r="BC322" s="54"/>
      <c r="BO322" s="52"/>
      <c r="BR322" s="54"/>
      <c r="BV322" s="54"/>
      <c r="BX322" s="54"/>
      <c r="CD322" s="1"/>
      <c r="CE322" s="1"/>
      <c r="CF322" s="49"/>
      <c r="CG322" s="1"/>
    </row>
    <row r="323">
      <c r="O323" s="52"/>
      <c r="AA323" s="50"/>
      <c r="AI323" s="54"/>
      <c r="BC323" s="54"/>
      <c r="BO323" s="52"/>
      <c r="BR323" s="54"/>
      <c r="BV323" s="54"/>
      <c r="BX323" s="54"/>
      <c r="CD323" s="1"/>
      <c r="CE323" s="1"/>
      <c r="CF323" s="49"/>
      <c r="CG323" s="1"/>
    </row>
    <row r="324">
      <c r="O324" s="52"/>
      <c r="AA324" s="50"/>
      <c r="AI324" s="54"/>
      <c r="BC324" s="54"/>
      <c r="BO324" s="52"/>
      <c r="BR324" s="54"/>
      <c r="BV324" s="54"/>
      <c r="BX324" s="54"/>
      <c r="CD324" s="1"/>
      <c r="CE324" s="1"/>
      <c r="CF324" s="49"/>
      <c r="CG324" s="1"/>
    </row>
    <row r="325">
      <c r="O325" s="52"/>
      <c r="AA325" s="50"/>
      <c r="AI325" s="54"/>
      <c r="BC325" s="54"/>
      <c r="BO325" s="52"/>
      <c r="BR325" s="54"/>
      <c r="BV325" s="54"/>
      <c r="BX325" s="54"/>
      <c r="CD325" s="1"/>
      <c r="CE325" s="1"/>
      <c r="CF325" s="49"/>
      <c r="CG325" s="1"/>
    </row>
    <row r="326">
      <c r="O326" s="52"/>
      <c r="AA326" s="50"/>
      <c r="AI326" s="54"/>
      <c r="BC326" s="54"/>
      <c r="BO326" s="52"/>
      <c r="BR326" s="54"/>
      <c r="BV326" s="54"/>
      <c r="BX326" s="54"/>
      <c r="CD326" s="1"/>
      <c r="CE326" s="1"/>
      <c r="CF326" s="49"/>
      <c r="CG326" s="1"/>
    </row>
    <row r="327">
      <c r="O327" s="52"/>
      <c r="AA327" s="50"/>
      <c r="AI327" s="54"/>
      <c r="BC327" s="54"/>
      <c r="BO327" s="52"/>
      <c r="BR327" s="54"/>
      <c r="BV327" s="54"/>
      <c r="BX327" s="54"/>
      <c r="CD327" s="1"/>
      <c r="CE327" s="1"/>
      <c r="CF327" s="49"/>
      <c r="CG327" s="1"/>
    </row>
    <row r="328">
      <c r="O328" s="52"/>
      <c r="AA328" s="50"/>
      <c r="AI328" s="54"/>
      <c r="BC328" s="54"/>
      <c r="BO328" s="52"/>
      <c r="BR328" s="54"/>
      <c r="BV328" s="54"/>
      <c r="BX328" s="54"/>
      <c r="CD328" s="1"/>
      <c r="CE328" s="1"/>
      <c r="CF328" s="49"/>
      <c r="CG328" s="1"/>
    </row>
    <row r="329">
      <c r="O329" s="52"/>
      <c r="AA329" s="50"/>
      <c r="AI329" s="54"/>
      <c r="BC329" s="54"/>
      <c r="BO329" s="52"/>
      <c r="BR329" s="54"/>
      <c r="BV329" s="54"/>
      <c r="BX329" s="54"/>
      <c r="CD329" s="1"/>
      <c r="CE329" s="1"/>
      <c r="CF329" s="49"/>
      <c r="CG329" s="1"/>
    </row>
    <row r="330">
      <c r="O330" s="52"/>
      <c r="AA330" s="50"/>
      <c r="AI330" s="54"/>
      <c r="BC330" s="54"/>
      <c r="BO330" s="52"/>
      <c r="BR330" s="54"/>
      <c r="BV330" s="54"/>
      <c r="BX330" s="54"/>
      <c r="CD330" s="1"/>
      <c r="CE330" s="1"/>
      <c r="CF330" s="49"/>
      <c r="CG330" s="1"/>
    </row>
    <row r="331">
      <c r="O331" s="52"/>
      <c r="AA331" s="50"/>
      <c r="AI331" s="54"/>
      <c r="BC331" s="54"/>
      <c r="BO331" s="52"/>
      <c r="BR331" s="54"/>
      <c r="BV331" s="54"/>
      <c r="BX331" s="54"/>
      <c r="CD331" s="1"/>
      <c r="CE331" s="1"/>
      <c r="CF331" s="49"/>
      <c r="CG331" s="1"/>
    </row>
    <row r="332">
      <c r="O332" s="52"/>
      <c r="AA332" s="50"/>
      <c r="AI332" s="54"/>
      <c r="BC332" s="54"/>
      <c r="BO332" s="52"/>
      <c r="BR332" s="54"/>
      <c r="BV332" s="54"/>
      <c r="BX332" s="54"/>
      <c r="CD332" s="1"/>
      <c r="CE332" s="1"/>
      <c r="CF332" s="49"/>
      <c r="CG332" s="1"/>
    </row>
    <row r="333">
      <c r="O333" s="52"/>
      <c r="AA333" s="50"/>
      <c r="AI333" s="54"/>
      <c r="BC333" s="54"/>
      <c r="BO333" s="52"/>
      <c r="BR333" s="54"/>
      <c r="BV333" s="54"/>
      <c r="BX333" s="54"/>
      <c r="CD333" s="1"/>
      <c r="CE333" s="1"/>
      <c r="CF333" s="49"/>
      <c r="CG333" s="1"/>
    </row>
    <row r="334">
      <c r="O334" s="52"/>
      <c r="AA334" s="50"/>
      <c r="AI334" s="54"/>
      <c r="BC334" s="54"/>
      <c r="BO334" s="52"/>
      <c r="BR334" s="54"/>
      <c r="BV334" s="54"/>
      <c r="BX334" s="54"/>
      <c r="CD334" s="1"/>
      <c r="CE334" s="1"/>
      <c r="CF334" s="49"/>
      <c r="CG334" s="1"/>
    </row>
    <row r="335">
      <c r="O335" s="52"/>
      <c r="AA335" s="50"/>
      <c r="AI335" s="54"/>
      <c r="BC335" s="54"/>
      <c r="BO335" s="52"/>
      <c r="BR335" s="54"/>
      <c r="BV335" s="54"/>
      <c r="BX335" s="54"/>
      <c r="CD335" s="1"/>
      <c r="CE335" s="1"/>
      <c r="CF335" s="49"/>
      <c r="CG335" s="1"/>
    </row>
    <row r="336">
      <c r="O336" s="52"/>
      <c r="AA336" s="50"/>
      <c r="AI336" s="54"/>
      <c r="BC336" s="54"/>
      <c r="BO336" s="52"/>
      <c r="BR336" s="54"/>
      <c r="BV336" s="54"/>
      <c r="BX336" s="54"/>
      <c r="CD336" s="1"/>
      <c r="CE336" s="1"/>
      <c r="CF336" s="49"/>
      <c r="CG336" s="1"/>
    </row>
    <row r="337">
      <c r="O337" s="52"/>
      <c r="AA337" s="50"/>
      <c r="AI337" s="54"/>
      <c r="BC337" s="54"/>
      <c r="BO337" s="52"/>
      <c r="BR337" s="54"/>
      <c r="BV337" s="54"/>
      <c r="BX337" s="54"/>
      <c r="CD337" s="1"/>
      <c r="CE337" s="1"/>
      <c r="CF337" s="49"/>
      <c r="CG337" s="1"/>
    </row>
    <row r="338">
      <c r="O338" s="52"/>
      <c r="AA338" s="50"/>
      <c r="AI338" s="54"/>
      <c r="BC338" s="54"/>
      <c r="BO338" s="52"/>
      <c r="BR338" s="54"/>
      <c r="BV338" s="54"/>
      <c r="BX338" s="54"/>
      <c r="CD338" s="1"/>
      <c r="CE338" s="1"/>
      <c r="CF338" s="49"/>
      <c r="CG338" s="1"/>
    </row>
    <row r="339">
      <c r="O339" s="52"/>
      <c r="AA339" s="50"/>
      <c r="AI339" s="54"/>
      <c r="BC339" s="54"/>
      <c r="BO339" s="52"/>
      <c r="BR339" s="54"/>
      <c r="BV339" s="54"/>
      <c r="BX339" s="54"/>
      <c r="CD339" s="1"/>
      <c r="CE339" s="1"/>
      <c r="CF339" s="49"/>
      <c r="CG339" s="1"/>
    </row>
    <row r="340">
      <c r="O340" s="52"/>
      <c r="AA340" s="50"/>
      <c r="AI340" s="54"/>
      <c r="BC340" s="54"/>
      <c r="BO340" s="52"/>
      <c r="BR340" s="54"/>
      <c r="BV340" s="54"/>
      <c r="BX340" s="54"/>
      <c r="CD340" s="1"/>
      <c r="CE340" s="1"/>
      <c r="CF340" s="49"/>
      <c r="CG340" s="1"/>
    </row>
    <row r="341">
      <c r="O341" s="52"/>
      <c r="AA341" s="50"/>
      <c r="AI341" s="54"/>
      <c r="BC341" s="54"/>
      <c r="BO341" s="52"/>
      <c r="BR341" s="54"/>
      <c r="BV341" s="54"/>
      <c r="BX341" s="54"/>
      <c r="CD341" s="1"/>
      <c r="CE341" s="1"/>
      <c r="CF341" s="49"/>
      <c r="CG341" s="1"/>
    </row>
    <row r="342">
      <c r="O342" s="52"/>
      <c r="AA342" s="50"/>
      <c r="AI342" s="54"/>
      <c r="BC342" s="54"/>
      <c r="BO342" s="52"/>
      <c r="BR342" s="54"/>
      <c r="BV342" s="54"/>
      <c r="BX342" s="54"/>
      <c r="CD342" s="1"/>
      <c r="CE342" s="1"/>
      <c r="CF342" s="49"/>
      <c r="CG342" s="1"/>
    </row>
    <row r="343">
      <c r="O343" s="52"/>
      <c r="AA343" s="50"/>
      <c r="AI343" s="54"/>
      <c r="BC343" s="54"/>
      <c r="BO343" s="52"/>
      <c r="BR343" s="54"/>
      <c r="BV343" s="54"/>
      <c r="BX343" s="54"/>
      <c r="CD343" s="1"/>
      <c r="CE343" s="1"/>
      <c r="CF343" s="49"/>
      <c r="CG343" s="1"/>
    </row>
    <row r="344">
      <c r="O344" s="52"/>
      <c r="AA344" s="50"/>
      <c r="AI344" s="54"/>
      <c r="BC344" s="54"/>
      <c r="BO344" s="52"/>
      <c r="BR344" s="54"/>
      <c r="BV344" s="54"/>
      <c r="BX344" s="54"/>
      <c r="CD344" s="1"/>
      <c r="CE344" s="1"/>
      <c r="CF344" s="49"/>
      <c r="CG344" s="1"/>
    </row>
    <row r="345">
      <c r="O345" s="52"/>
      <c r="AA345" s="50"/>
      <c r="AI345" s="54"/>
      <c r="BC345" s="54"/>
      <c r="BO345" s="52"/>
      <c r="BR345" s="54"/>
      <c r="BV345" s="54"/>
      <c r="BX345" s="54"/>
      <c r="CD345" s="1"/>
      <c r="CE345" s="1"/>
      <c r="CF345" s="49"/>
      <c r="CG345" s="1"/>
    </row>
    <row r="346">
      <c r="O346" s="52"/>
      <c r="AA346" s="50"/>
      <c r="AI346" s="54"/>
      <c r="BC346" s="54"/>
      <c r="BO346" s="52"/>
      <c r="BR346" s="54"/>
      <c r="BV346" s="54"/>
      <c r="BX346" s="54"/>
      <c r="CD346" s="1"/>
      <c r="CE346" s="1"/>
      <c r="CF346" s="49"/>
      <c r="CG346" s="1"/>
    </row>
    <row r="347">
      <c r="O347" s="52"/>
      <c r="AA347" s="50"/>
      <c r="AI347" s="54"/>
      <c r="BC347" s="54"/>
      <c r="BO347" s="52"/>
      <c r="BR347" s="54"/>
      <c r="BV347" s="54"/>
      <c r="BX347" s="54"/>
      <c r="CD347" s="1"/>
      <c r="CE347" s="1"/>
      <c r="CF347" s="49"/>
      <c r="CG347" s="1"/>
    </row>
    <row r="348">
      <c r="O348" s="52"/>
      <c r="AA348" s="50"/>
      <c r="AI348" s="54"/>
      <c r="BC348" s="54"/>
      <c r="BO348" s="52"/>
      <c r="BR348" s="54"/>
      <c r="BV348" s="54"/>
      <c r="BX348" s="54"/>
      <c r="CD348" s="1"/>
      <c r="CE348" s="1"/>
      <c r="CF348" s="49"/>
      <c r="CG348" s="1"/>
    </row>
    <row r="349">
      <c r="O349" s="52"/>
      <c r="AA349" s="50"/>
      <c r="AI349" s="54"/>
      <c r="BC349" s="54"/>
      <c r="BO349" s="52"/>
      <c r="BR349" s="54"/>
      <c r="BV349" s="54"/>
      <c r="BX349" s="54"/>
      <c r="CD349" s="1"/>
      <c r="CE349" s="1"/>
      <c r="CF349" s="49"/>
      <c r="CG349" s="1"/>
    </row>
    <row r="350">
      <c r="O350" s="52"/>
      <c r="AA350" s="50"/>
      <c r="AI350" s="54"/>
      <c r="BC350" s="54"/>
      <c r="BO350" s="52"/>
      <c r="BR350" s="54"/>
      <c r="BV350" s="54"/>
      <c r="BX350" s="54"/>
      <c r="CD350" s="1"/>
      <c r="CE350" s="1"/>
      <c r="CF350" s="49"/>
      <c r="CG350" s="1"/>
    </row>
    <row r="351">
      <c r="O351" s="52"/>
      <c r="AA351" s="50"/>
      <c r="AI351" s="54"/>
      <c r="BC351" s="54"/>
      <c r="BO351" s="52"/>
      <c r="BR351" s="54"/>
      <c r="BV351" s="54"/>
      <c r="BX351" s="54"/>
      <c r="CD351" s="1"/>
      <c r="CE351" s="1"/>
      <c r="CF351" s="49"/>
      <c r="CG351" s="1"/>
    </row>
    <row r="352">
      <c r="O352" s="52"/>
      <c r="AA352" s="50"/>
      <c r="AI352" s="54"/>
      <c r="BC352" s="54"/>
      <c r="BO352" s="52"/>
      <c r="BR352" s="54"/>
      <c r="BV352" s="54"/>
      <c r="BX352" s="54"/>
      <c r="CD352" s="1"/>
      <c r="CE352" s="1"/>
      <c r="CF352" s="49"/>
      <c r="CG352" s="1"/>
    </row>
    <row r="353">
      <c r="O353" s="52"/>
      <c r="AA353" s="50"/>
      <c r="AI353" s="54"/>
      <c r="BC353" s="54"/>
      <c r="BO353" s="52"/>
      <c r="BR353" s="54"/>
      <c r="BV353" s="54"/>
      <c r="BX353" s="54"/>
      <c r="CD353" s="1"/>
      <c r="CE353" s="1"/>
      <c r="CF353" s="49"/>
      <c r="CG353" s="1"/>
    </row>
    <row r="354">
      <c r="O354" s="52"/>
      <c r="AA354" s="50"/>
      <c r="AI354" s="54"/>
      <c r="BC354" s="54"/>
      <c r="BO354" s="52"/>
      <c r="BR354" s="54"/>
      <c r="BV354" s="54"/>
      <c r="BX354" s="54"/>
      <c r="CD354" s="1"/>
      <c r="CE354" s="1"/>
      <c r="CF354" s="49"/>
      <c r="CG354" s="1"/>
    </row>
    <row r="355">
      <c r="O355" s="52"/>
      <c r="AA355" s="50"/>
      <c r="AI355" s="54"/>
      <c r="BC355" s="54"/>
      <c r="BO355" s="52"/>
      <c r="BR355" s="54"/>
      <c r="BV355" s="54"/>
      <c r="BX355" s="54"/>
      <c r="CD355" s="1"/>
      <c r="CE355" s="1"/>
      <c r="CF355" s="49"/>
      <c r="CG355" s="1"/>
    </row>
    <row r="356">
      <c r="O356" s="52"/>
      <c r="AA356" s="50"/>
      <c r="AI356" s="54"/>
      <c r="BC356" s="54"/>
      <c r="BO356" s="52"/>
      <c r="BR356" s="54"/>
      <c r="BV356" s="54"/>
      <c r="BX356" s="54"/>
      <c r="CD356" s="1"/>
      <c r="CE356" s="1"/>
      <c r="CF356" s="49"/>
      <c r="CG356" s="1"/>
    </row>
    <row r="357">
      <c r="O357" s="52"/>
      <c r="AA357" s="50"/>
      <c r="AI357" s="54"/>
      <c r="BC357" s="54"/>
      <c r="BO357" s="52"/>
      <c r="BR357" s="54"/>
      <c r="BV357" s="54"/>
      <c r="BX357" s="54"/>
      <c r="CD357" s="1"/>
      <c r="CE357" s="1"/>
      <c r="CF357" s="49"/>
      <c r="CG357" s="1"/>
    </row>
    <row r="358">
      <c r="O358" s="52"/>
      <c r="AA358" s="50"/>
      <c r="AI358" s="54"/>
      <c r="BC358" s="54"/>
      <c r="BO358" s="52"/>
      <c r="BR358" s="54"/>
      <c r="BV358" s="54"/>
      <c r="BX358" s="54"/>
      <c r="CD358" s="1"/>
      <c r="CE358" s="1"/>
      <c r="CF358" s="49"/>
      <c r="CG358" s="1"/>
    </row>
    <row r="359">
      <c r="O359" s="52"/>
      <c r="AA359" s="50"/>
      <c r="AI359" s="54"/>
      <c r="BC359" s="54"/>
      <c r="BO359" s="52"/>
      <c r="BR359" s="54"/>
      <c r="BV359" s="54"/>
      <c r="BX359" s="54"/>
      <c r="CD359" s="1"/>
      <c r="CE359" s="1"/>
      <c r="CF359" s="49"/>
      <c r="CG359" s="1"/>
    </row>
    <row r="360">
      <c r="O360" s="52"/>
      <c r="AA360" s="50"/>
      <c r="AI360" s="54"/>
      <c r="BC360" s="54"/>
      <c r="BO360" s="52"/>
      <c r="BR360" s="54"/>
      <c r="BV360" s="54"/>
      <c r="BX360" s="54"/>
      <c r="CD360" s="1"/>
      <c r="CE360" s="1"/>
      <c r="CF360" s="49"/>
      <c r="CG360" s="1"/>
    </row>
    <row r="361">
      <c r="O361" s="52"/>
      <c r="AA361" s="50"/>
      <c r="AI361" s="54"/>
      <c r="BC361" s="54"/>
      <c r="BO361" s="52"/>
      <c r="BR361" s="54"/>
      <c r="BV361" s="54"/>
      <c r="BX361" s="54"/>
      <c r="CD361" s="1"/>
      <c r="CE361" s="1"/>
      <c r="CF361" s="49"/>
      <c r="CG361" s="1"/>
    </row>
    <row r="362">
      <c r="O362" s="52"/>
      <c r="AA362" s="50"/>
      <c r="AI362" s="54"/>
      <c r="BC362" s="54"/>
      <c r="BO362" s="52"/>
      <c r="BR362" s="54"/>
      <c r="BV362" s="54"/>
      <c r="BX362" s="54"/>
      <c r="CD362" s="1"/>
      <c r="CE362" s="1"/>
      <c r="CF362" s="49"/>
      <c r="CG362" s="1"/>
    </row>
    <row r="363">
      <c r="O363" s="52"/>
      <c r="AA363" s="50"/>
      <c r="AI363" s="54"/>
      <c r="BC363" s="54"/>
      <c r="BO363" s="52"/>
      <c r="BR363" s="54"/>
      <c r="BV363" s="54"/>
      <c r="BX363" s="54"/>
      <c r="CD363" s="1"/>
      <c r="CE363" s="1"/>
      <c r="CF363" s="49"/>
      <c r="CG363" s="1"/>
    </row>
    <row r="364">
      <c r="O364" s="52"/>
      <c r="AA364" s="50"/>
      <c r="AI364" s="54"/>
      <c r="BC364" s="54"/>
      <c r="BO364" s="52"/>
      <c r="BR364" s="54"/>
      <c r="BV364" s="54"/>
      <c r="BX364" s="54"/>
      <c r="CD364" s="1"/>
      <c r="CE364" s="1"/>
      <c r="CF364" s="49"/>
      <c r="CG364" s="1"/>
    </row>
    <row r="365">
      <c r="O365" s="52"/>
      <c r="AA365" s="50"/>
      <c r="AI365" s="54"/>
      <c r="BC365" s="54"/>
      <c r="BO365" s="52"/>
      <c r="BR365" s="54"/>
      <c r="BV365" s="54"/>
      <c r="BX365" s="54"/>
      <c r="CD365" s="1"/>
      <c r="CE365" s="1"/>
      <c r="CF365" s="49"/>
      <c r="CG365" s="1"/>
    </row>
    <row r="366">
      <c r="O366" s="52"/>
      <c r="AA366" s="50"/>
      <c r="AI366" s="54"/>
      <c r="BC366" s="54"/>
      <c r="BO366" s="52"/>
      <c r="BR366" s="54"/>
      <c r="BV366" s="54"/>
      <c r="BX366" s="54"/>
      <c r="CD366" s="1"/>
      <c r="CE366" s="1"/>
      <c r="CF366" s="49"/>
      <c r="CG366" s="1"/>
    </row>
    <row r="367">
      <c r="O367" s="52"/>
      <c r="AA367" s="50"/>
      <c r="AI367" s="54"/>
      <c r="BC367" s="54"/>
      <c r="BO367" s="52"/>
      <c r="BR367" s="54"/>
      <c r="BV367" s="54"/>
      <c r="BX367" s="54"/>
      <c r="CD367" s="1"/>
      <c r="CE367" s="1"/>
      <c r="CF367" s="49"/>
      <c r="CG367" s="1"/>
    </row>
    <row r="368">
      <c r="O368" s="52"/>
      <c r="AA368" s="50"/>
      <c r="AI368" s="54"/>
      <c r="BC368" s="54"/>
      <c r="BO368" s="52"/>
      <c r="BR368" s="54"/>
      <c r="BV368" s="54"/>
      <c r="BX368" s="54"/>
      <c r="CD368" s="1"/>
      <c r="CE368" s="1"/>
      <c r="CF368" s="49"/>
      <c r="CG368" s="1"/>
    </row>
    <row r="369">
      <c r="O369" s="52"/>
      <c r="AA369" s="50"/>
      <c r="AI369" s="54"/>
      <c r="BC369" s="54"/>
      <c r="BO369" s="52"/>
      <c r="BR369" s="54"/>
      <c r="BV369" s="54"/>
      <c r="BX369" s="54"/>
      <c r="CD369" s="1"/>
      <c r="CE369" s="1"/>
      <c r="CF369" s="49"/>
      <c r="CG369" s="1"/>
    </row>
    <row r="370">
      <c r="O370" s="52"/>
      <c r="AA370" s="50"/>
      <c r="AI370" s="54"/>
      <c r="BC370" s="54"/>
      <c r="BO370" s="52"/>
      <c r="BR370" s="54"/>
      <c r="BV370" s="54"/>
      <c r="BX370" s="54"/>
      <c r="CD370" s="1"/>
      <c r="CE370" s="1"/>
      <c r="CF370" s="49"/>
      <c r="CG370" s="1"/>
    </row>
    <row r="371">
      <c r="O371" s="52"/>
      <c r="AA371" s="50"/>
      <c r="AI371" s="54"/>
      <c r="BC371" s="54"/>
      <c r="BO371" s="52"/>
      <c r="BR371" s="54"/>
      <c r="BV371" s="54"/>
      <c r="BX371" s="54"/>
      <c r="CD371" s="1"/>
      <c r="CE371" s="1"/>
      <c r="CF371" s="49"/>
      <c r="CG371" s="1"/>
    </row>
    <row r="372">
      <c r="O372" s="52"/>
      <c r="AA372" s="50"/>
      <c r="AI372" s="54"/>
      <c r="BC372" s="54"/>
      <c r="BO372" s="52"/>
      <c r="BR372" s="54"/>
      <c r="BV372" s="54"/>
      <c r="BX372" s="54"/>
      <c r="CD372" s="1"/>
      <c r="CE372" s="1"/>
      <c r="CF372" s="49"/>
      <c r="CG372" s="1"/>
    </row>
    <row r="373">
      <c r="O373" s="52"/>
      <c r="AA373" s="50"/>
      <c r="AI373" s="54"/>
      <c r="BC373" s="54"/>
      <c r="BO373" s="52"/>
      <c r="BR373" s="54"/>
      <c r="BV373" s="54"/>
      <c r="BX373" s="54"/>
      <c r="CD373" s="1"/>
      <c r="CE373" s="1"/>
      <c r="CF373" s="49"/>
      <c r="CG373" s="1"/>
    </row>
    <row r="374">
      <c r="O374" s="52"/>
      <c r="AA374" s="50"/>
      <c r="AI374" s="54"/>
      <c r="BC374" s="54"/>
      <c r="BO374" s="52"/>
      <c r="BR374" s="54"/>
      <c r="BV374" s="54"/>
      <c r="BX374" s="54"/>
      <c r="CD374" s="1"/>
      <c r="CE374" s="1"/>
      <c r="CF374" s="49"/>
      <c r="CG374" s="1"/>
    </row>
    <row r="375">
      <c r="O375" s="52"/>
      <c r="AA375" s="50"/>
      <c r="AI375" s="54"/>
      <c r="BC375" s="54"/>
      <c r="BO375" s="52"/>
      <c r="BR375" s="54"/>
      <c r="BV375" s="54"/>
      <c r="BX375" s="54"/>
      <c r="CD375" s="1"/>
      <c r="CE375" s="1"/>
      <c r="CF375" s="49"/>
      <c r="CG375" s="1"/>
    </row>
    <row r="376">
      <c r="O376" s="52"/>
      <c r="AA376" s="50"/>
      <c r="AI376" s="54"/>
      <c r="BC376" s="54"/>
      <c r="BO376" s="52"/>
      <c r="BR376" s="54"/>
      <c r="BV376" s="54"/>
      <c r="BX376" s="54"/>
      <c r="CD376" s="1"/>
      <c r="CE376" s="1"/>
      <c r="CF376" s="49"/>
      <c r="CG376" s="1"/>
    </row>
    <row r="377">
      <c r="O377" s="52"/>
      <c r="AA377" s="50"/>
      <c r="AI377" s="54"/>
      <c r="BC377" s="54"/>
      <c r="BO377" s="52"/>
      <c r="BR377" s="54"/>
      <c r="BV377" s="54"/>
      <c r="BX377" s="54"/>
      <c r="CD377" s="1"/>
      <c r="CE377" s="1"/>
      <c r="CF377" s="49"/>
      <c r="CG377" s="1"/>
    </row>
    <row r="378">
      <c r="O378" s="52"/>
      <c r="AA378" s="50"/>
      <c r="AI378" s="54"/>
      <c r="BC378" s="54"/>
      <c r="BO378" s="52"/>
      <c r="BR378" s="54"/>
      <c r="BV378" s="54"/>
      <c r="BX378" s="54"/>
      <c r="CD378" s="1"/>
      <c r="CE378" s="1"/>
      <c r="CF378" s="49"/>
      <c r="CG378" s="1"/>
    </row>
    <row r="379">
      <c r="O379" s="52"/>
      <c r="AA379" s="50"/>
      <c r="AI379" s="54"/>
      <c r="BC379" s="54"/>
      <c r="BO379" s="52"/>
      <c r="BR379" s="54"/>
      <c r="BV379" s="54"/>
      <c r="BX379" s="54"/>
      <c r="CD379" s="1"/>
      <c r="CE379" s="1"/>
      <c r="CF379" s="49"/>
      <c r="CG379" s="1"/>
    </row>
    <row r="380">
      <c r="O380" s="52"/>
      <c r="AA380" s="50"/>
      <c r="AI380" s="54"/>
      <c r="BC380" s="54"/>
      <c r="BO380" s="52"/>
      <c r="BR380" s="54"/>
      <c r="BV380" s="54"/>
      <c r="BX380" s="54"/>
      <c r="CD380" s="1"/>
      <c r="CE380" s="1"/>
      <c r="CF380" s="49"/>
      <c r="CG380" s="1"/>
    </row>
    <row r="381">
      <c r="O381" s="52"/>
      <c r="AA381" s="50"/>
      <c r="AI381" s="54"/>
      <c r="BC381" s="54"/>
      <c r="BO381" s="52"/>
      <c r="BR381" s="54"/>
      <c r="BV381" s="54"/>
      <c r="BX381" s="54"/>
      <c r="CD381" s="1"/>
      <c r="CE381" s="1"/>
      <c r="CF381" s="49"/>
      <c r="CG381" s="1"/>
    </row>
    <row r="382">
      <c r="O382" s="52"/>
      <c r="AA382" s="50"/>
      <c r="AI382" s="54"/>
      <c r="BC382" s="54"/>
      <c r="BO382" s="52"/>
      <c r="BR382" s="54"/>
      <c r="BV382" s="54"/>
      <c r="BX382" s="54"/>
      <c r="CD382" s="1"/>
      <c r="CE382" s="1"/>
      <c r="CF382" s="49"/>
      <c r="CG382" s="1"/>
    </row>
    <row r="383">
      <c r="O383" s="52"/>
      <c r="AA383" s="50"/>
      <c r="AI383" s="54"/>
      <c r="BC383" s="54"/>
      <c r="BO383" s="52"/>
      <c r="BR383" s="54"/>
      <c r="BV383" s="54"/>
      <c r="BX383" s="54"/>
      <c r="CD383" s="1"/>
      <c r="CE383" s="1"/>
      <c r="CF383" s="49"/>
      <c r="CG383" s="1"/>
    </row>
    <row r="384">
      <c r="O384" s="52"/>
      <c r="AA384" s="50"/>
      <c r="AI384" s="54"/>
      <c r="BC384" s="54"/>
      <c r="BO384" s="52"/>
      <c r="BR384" s="54"/>
      <c r="BV384" s="54"/>
      <c r="BX384" s="54"/>
      <c r="CD384" s="1"/>
      <c r="CE384" s="1"/>
      <c r="CF384" s="49"/>
      <c r="CG384" s="1"/>
    </row>
    <row r="385">
      <c r="O385" s="52"/>
      <c r="AA385" s="50"/>
      <c r="AI385" s="54"/>
      <c r="BC385" s="54"/>
      <c r="BO385" s="52"/>
      <c r="BR385" s="54"/>
      <c r="BV385" s="54"/>
      <c r="BX385" s="54"/>
      <c r="CD385" s="1"/>
      <c r="CE385" s="1"/>
      <c r="CF385" s="49"/>
      <c r="CG385" s="1"/>
    </row>
    <row r="386">
      <c r="O386" s="52"/>
      <c r="AA386" s="50"/>
      <c r="AI386" s="54"/>
      <c r="BC386" s="54"/>
      <c r="BO386" s="52"/>
      <c r="BR386" s="54"/>
      <c r="BV386" s="54"/>
      <c r="BX386" s="54"/>
      <c r="CD386" s="1"/>
      <c r="CE386" s="1"/>
      <c r="CF386" s="49"/>
      <c r="CG386" s="1"/>
    </row>
    <row r="387">
      <c r="O387" s="52"/>
      <c r="AA387" s="50"/>
      <c r="AI387" s="54"/>
      <c r="BC387" s="54"/>
      <c r="BO387" s="52"/>
      <c r="BR387" s="54"/>
      <c r="BV387" s="54"/>
      <c r="BX387" s="54"/>
      <c r="CD387" s="1"/>
      <c r="CE387" s="1"/>
      <c r="CF387" s="49"/>
      <c r="CG387" s="1"/>
    </row>
    <row r="388">
      <c r="O388" s="52"/>
      <c r="AA388" s="50"/>
      <c r="AI388" s="54"/>
      <c r="BC388" s="54"/>
      <c r="BO388" s="52"/>
      <c r="BR388" s="54"/>
      <c r="BV388" s="54"/>
      <c r="BX388" s="54"/>
      <c r="CD388" s="1"/>
      <c r="CE388" s="1"/>
      <c r="CF388" s="49"/>
      <c r="CG388" s="1"/>
    </row>
    <row r="389">
      <c r="O389" s="52"/>
      <c r="AA389" s="50"/>
      <c r="AI389" s="54"/>
      <c r="BC389" s="54"/>
      <c r="BO389" s="52"/>
      <c r="BR389" s="54"/>
      <c r="BV389" s="54"/>
      <c r="BX389" s="54"/>
      <c r="CD389" s="1"/>
      <c r="CE389" s="1"/>
      <c r="CF389" s="49"/>
      <c r="CG389" s="1"/>
    </row>
    <row r="390">
      <c r="O390" s="52"/>
      <c r="AA390" s="50"/>
      <c r="AI390" s="54"/>
      <c r="BC390" s="54"/>
      <c r="BO390" s="52"/>
      <c r="BR390" s="54"/>
      <c r="BV390" s="54"/>
      <c r="BX390" s="54"/>
      <c r="CD390" s="1"/>
      <c r="CE390" s="1"/>
      <c r="CF390" s="49"/>
      <c r="CG390" s="1"/>
    </row>
    <row r="391">
      <c r="O391" s="52"/>
      <c r="AA391" s="50"/>
      <c r="AI391" s="54"/>
      <c r="BC391" s="54"/>
      <c r="BO391" s="52"/>
      <c r="BR391" s="54"/>
      <c r="BV391" s="54"/>
      <c r="BX391" s="54"/>
      <c r="CD391" s="1"/>
      <c r="CE391" s="1"/>
      <c r="CF391" s="49"/>
      <c r="CG391" s="1"/>
    </row>
    <row r="392">
      <c r="O392" s="52"/>
      <c r="AA392" s="50"/>
      <c r="AI392" s="54"/>
      <c r="BC392" s="54"/>
      <c r="BO392" s="52"/>
      <c r="BR392" s="54"/>
      <c r="BV392" s="54"/>
      <c r="BX392" s="54"/>
      <c r="CD392" s="1"/>
      <c r="CE392" s="1"/>
      <c r="CF392" s="49"/>
      <c r="CG392" s="1"/>
    </row>
    <row r="393">
      <c r="O393" s="52"/>
      <c r="AA393" s="50"/>
      <c r="AI393" s="54"/>
      <c r="BC393" s="54"/>
      <c r="BO393" s="52"/>
      <c r="BR393" s="54"/>
      <c r="BV393" s="54"/>
      <c r="BX393" s="54"/>
      <c r="CD393" s="1"/>
      <c r="CE393" s="1"/>
      <c r="CF393" s="49"/>
      <c r="CG393" s="1"/>
    </row>
    <row r="394">
      <c r="O394" s="52"/>
      <c r="AA394" s="50"/>
      <c r="AI394" s="54"/>
      <c r="BC394" s="54"/>
      <c r="BO394" s="52"/>
      <c r="BR394" s="54"/>
      <c r="BV394" s="54"/>
      <c r="BX394" s="54"/>
      <c r="CD394" s="1"/>
      <c r="CE394" s="1"/>
      <c r="CF394" s="49"/>
      <c r="CG394" s="1"/>
    </row>
    <row r="395">
      <c r="O395" s="52"/>
      <c r="AA395" s="50"/>
      <c r="AI395" s="54"/>
      <c r="BC395" s="54"/>
      <c r="BO395" s="52"/>
      <c r="BR395" s="54"/>
      <c r="BV395" s="54"/>
      <c r="BX395" s="54"/>
      <c r="CD395" s="1"/>
      <c r="CE395" s="1"/>
      <c r="CF395" s="49"/>
      <c r="CG395" s="1"/>
    </row>
    <row r="396">
      <c r="O396" s="52"/>
      <c r="AA396" s="50"/>
      <c r="AI396" s="54"/>
      <c r="BC396" s="54"/>
      <c r="BO396" s="52"/>
      <c r="BR396" s="54"/>
      <c r="BV396" s="54"/>
      <c r="BX396" s="54"/>
      <c r="CD396" s="1"/>
      <c r="CE396" s="1"/>
      <c r="CF396" s="49"/>
      <c r="CG396" s="1"/>
    </row>
    <row r="397">
      <c r="O397" s="52"/>
      <c r="AA397" s="50"/>
      <c r="AI397" s="54"/>
      <c r="BC397" s="54"/>
      <c r="BO397" s="52"/>
      <c r="BR397" s="54"/>
      <c r="BV397" s="54"/>
      <c r="BX397" s="54"/>
      <c r="CD397" s="1"/>
      <c r="CE397" s="1"/>
      <c r="CF397" s="49"/>
      <c r="CG397" s="1"/>
    </row>
    <row r="398">
      <c r="O398" s="52"/>
      <c r="AA398" s="50"/>
      <c r="AI398" s="54"/>
      <c r="BC398" s="54"/>
      <c r="BO398" s="52"/>
      <c r="BR398" s="54"/>
      <c r="BV398" s="54"/>
      <c r="BX398" s="54"/>
      <c r="CD398" s="1"/>
      <c r="CE398" s="1"/>
      <c r="CF398" s="49"/>
      <c r="CG398" s="1"/>
    </row>
    <row r="399">
      <c r="O399" s="52"/>
      <c r="AA399" s="50"/>
      <c r="AI399" s="54"/>
      <c r="BC399" s="54"/>
      <c r="BO399" s="52"/>
      <c r="BR399" s="54"/>
      <c r="BV399" s="54"/>
      <c r="BX399" s="54"/>
      <c r="CD399" s="1"/>
      <c r="CE399" s="1"/>
      <c r="CF399" s="49"/>
      <c r="CG399" s="1"/>
    </row>
    <row r="400">
      <c r="O400" s="52"/>
      <c r="AA400" s="50"/>
      <c r="AI400" s="54"/>
      <c r="BC400" s="54"/>
      <c r="BO400" s="52"/>
      <c r="BR400" s="54"/>
      <c r="BV400" s="54"/>
      <c r="BX400" s="54"/>
      <c r="CD400" s="1"/>
      <c r="CE400" s="1"/>
      <c r="CF400" s="49"/>
      <c r="CG400" s="1"/>
    </row>
    <row r="401">
      <c r="O401" s="52"/>
      <c r="AA401" s="50"/>
      <c r="AI401" s="54"/>
      <c r="BC401" s="54"/>
      <c r="BO401" s="52"/>
      <c r="BR401" s="54"/>
      <c r="BV401" s="54"/>
      <c r="BX401" s="54"/>
      <c r="CD401" s="1"/>
      <c r="CE401" s="1"/>
      <c r="CF401" s="49"/>
      <c r="CG401" s="1"/>
    </row>
    <row r="402">
      <c r="O402" s="52"/>
      <c r="AA402" s="50"/>
      <c r="AI402" s="54"/>
      <c r="BC402" s="54"/>
      <c r="BO402" s="52"/>
      <c r="BR402" s="54"/>
      <c r="BV402" s="54"/>
      <c r="BX402" s="54"/>
      <c r="CD402" s="1"/>
      <c r="CE402" s="1"/>
      <c r="CF402" s="49"/>
      <c r="CG402" s="1"/>
    </row>
    <row r="403">
      <c r="O403" s="52"/>
      <c r="AA403" s="50"/>
      <c r="AI403" s="54"/>
      <c r="BC403" s="54"/>
      <c r="BO403" s="52"/>
      <c r="BR403" s="54"/>
      <c r="BV403" s="54"/>
      <c r="BX403" s="54"/>
      <c r="CD403" s="1"/>
      <c r="CE403" s="1"/>
      <c r="CF403" s="49"/>
      <c r="CG403" s="1"/>
    </row>
    <row r="404">
      <c r="O404" s="52"/>
      <c r="AA404" s="50"/>
      <c r="AI404" s="54"/>
      <c r="BC404" s="54"/>
      <c r="BO404" s="52"/>
      <c r="BR404" s="54"/>
      <c r="BV404" s="54"/>
      <c r="BX404" s="54"/>
      <c r="CD404" s="1"/>
      <c r="CE404" s="1"/>
      <c r="CF404" s="49"/>
      <c r="CG404" s="1"/>
    </row>
    <row r="405">
      <c r="O405" s="52"/>
      <c r="AA405" s="50"/>
      <c r="AI405" s="54"/>
      <c r="BC405" s="54"/>
      <c r="BO405" s="52"/>
      <c r="BR405" s="54"/>
      <c r="BV405" s="54"/>
      <c r="BX405" s="54"/>
      <c r="CD405" s="1"/>
      <c r="CE405" s="1"/>
      <c r="CF405" s="49"/>
      <c r="CG405" s="1"/>
    </row>
    <row r="406">
      <c r="O406" s="52"/>
      <c r="AA406" s="50"/>
      <c r="AI406" s="54"/>
      <c r="BC406" s="54"/>
      <c r="BO406" s="52"/>
      <c r="BR406" s="54"/>
      <c r="BV406" s="54"/>
      <c r="BX406" s="54"/>
      <c r="CD406" s="1"/>
      <c r="CE406" s="1"/>
      <c r="CF406" s="49"/>
      <c r="CG406" s="1"/>
    </row>
    <row r="407">
      <c r="O407" s="52"/>
      <c r="AA407" s="50"/>
      <c r="AI407" s="54"/>
      <c r="BC407" s="54"/>
      <c r="BO407" s="52"/>
      <c r="BR407" s="54"/>
      <c r="BV407" s="54"/>
      <c r="BX407" s="54"/>
      <c r="CD407" s="1"/>
      <c r="CE407" s="1"/>
      <c r="CF407" s="49"/>
      <c r="CG407" s="1"/>
    </row>
    <row r="408">
      <c r="O408" s="52"/>
      <c r="AA408" s="50"/>
      <c r="AI408" s="54"/>
      <c r="BC408" s="54"/>
      <c r="BO408" s="52"/>
      <c r="BR408" s="54"/>
      <c r="BV408" s="54"/>
      <c r="BX408" s="54"/>
      <c r="CD408" s="1"/>
      <c r="CE408" s="1"/>
      <c r="CF408" s="49"/>
      <c r="CG408" s="1"/>
    </row>
    <row r="409">
      <c r="O409" s="52"/>
      <c r="AA409" s="50"/>
      <c r="AI409" s="54"/>
      <c r="BC409" s="54"/>
      <c r="BO409" s="52"/>
      <c r="BR409" s="54"/>
      <c r="BV409" s="54"/>
      <c r="BX409" s="54"/>
      <c r="CD409" s="1"/>
      <c r="CE409" s="1"/>
      <c r="CF409" s="49"/>
      <c r="CG409" s="1"/>
    </row>
    <row r="410">
      <c r="O410" s="52"/>
      <c r="AA410" s="50"/>
      <c r="AI410" s="54"/>
      <c r="BC410" s="54"/>
      <c r="BO410" s="52"/>
      <c r="BR410" s="54"/>
      <c r="BV410" s="54"/>
      <c r="BX410" s="54"/>
      <c r="CD410" s="1"/>
      <c r="CE410" s="1"/>
      <c r="CF410" s="49"/>
      <c r="CG410" s="1"/>
    </row>
    <row r="411">
      <c r="O411" s="52"/>
      <c r="AA411" s="50"/>
      <c r="AI411" s="54"/>
      <c r="BC411" s="54"/>
      <c r="BO411" s="52"/>
      <c r="BR411" s="54"/>
      <c r="BV411" s="54"/>
      <c r="BX411" s="54"/>
      <c r="CD411" s="1"/>
      <c r="CE411" s="1"/>
      <c r="CF411" s="49"/>
      <c r="CG411" s="1"/>
    </row>
    <row r="412">
      <c r="O412" s="52"/>
      <c r="AA412" s="50"/>
      <c r="AI412" s="54"/>
      <c r="BC412" s="54"/>
      <c r="BO412" s="52"/>
      <c r="BR412" s="54"/>
      <c r="BV412" s="54"/>
      <c r="BX412" s="54"/>
      <c r="CD412" s="1"/>
      <c r="CE412" s="1"/>
      <c r="CF412" s="49"/>
      <c r="CG412" s="1"/>
    </row>
    <row r="413">
      <c r="O413" s="52"/>
      <c r="AA413" s="50"/>
      <c r="AI413" s="54"/>
      <c r="BC413" s="54"/>
      <c r="BO413" s="52"/>
      <c r="BR413" s="54"/>
      <c r="BV413" s="54"/>
      <c r="BX413" s="54"/>
      <c r="CD413" s="1"/>
      <c r="CE413" s="1"/>
      <c r="CF413" s="49"/>
      <c r="CG413" s="1"/>
    </row>
    <row r="414">
      <c r="O414" s="52"/>
      <c r="AA414" s="50"/>
      <c r="AI414" s="54"/>
      <c r="BC414" s="54"/>
      <c r="BO414" s="52"/>
      <c r="BR414" s="54"/>
      <c r="BV414" s="54"/>
      <c r="BX414" s="54"/>
      <c r="CD414" s="1"/>
      <c r="CE414" s="1"/>
      <c r="CF414" s="49"/>
      <c r="CG414" s="1"/>
    </row>
    <row r="415">
      <c r="O415" s="52"/>
      <c r="AA415" s="50"/>
      <c r="AI415" s="54"/>
      <c r="BC415" s="54"/>
      <c r="BO415" s="52"/>
      <c r="BR415" s="54"/>
      <c r="BV415" s="54"/>
      <c r="BX415" s="54"/>
      <c r="CD415" s="1"/>
      <c r="CE415" s="1"/>
      <c r="CF415" s="49"/>
      <c r="CG415" s="1"/>
    </row>
    <row r="416">
      <c r="O416" s="52"/>
      <c r="AA416" s="50"/>
      <c r="AI416" s="54"/>
      <c r="BC416" s="54"/>
      <c r="BO416" s="52"/>
      <c r="BR416" s="54"/>
      <c r="BV416" s="54"/>
      <c r="BX416" s="54"/>
      <c r="CD416" s="1"/>
      <c r="CE416" s="1"/>
      <c r="CF416" s="49"/>
      <c r="CG416" s="1"/>
    </row>
    <row r="417">
      <c r="O417" s="52"/>
      <c r="AA417" s="50"/>
      <c r="AI417" s="54"/>
      <c r="BC417" s="54"/>
      <c r="BO417" s="52"/>
      <c r="BR417" s="54"/>
      <c r="BV417" s="54"/>
      <c r="BX417" s="54"/>
      <c r="CD417" s="1"/>
      <c r="CE417" s="1"/>
      <c r="CF417" s="49"/>
      <c r="CG417" s="1"/>
    </row>
    <row r="418">
      <c r="O418" s="52"/>
      <c r="AA418" s="50"/>
      <c r="AI418" s="54"/>
      <c r="BC418" s="54"/>
      <c r="BO418" s="52"/>
      <c r="BR418" s="54"/>
      <c r="BV418" s="54"/>
      <c r="BX418" s="54"/>
      <c r="CD418" s="1"/>
      <c r="CE418" s="1"/>
      <c r="CF418" s="49"/>
      <c r="CG418" s="1"/>
    </row>
    <row r="419">
      <c r="O419" s="52"/>
      <c r="AA419" s="50"/>
      <c r="AI419" s="54"/>
      <c r="BC419" s="54"/>
      <c r="BO419" s="52"/>
      <c r="BR419" s="54"/>
      <c r="BV419" s="54"/>
      <c r="BX419" s="54"/>
      <c r="CD419" s="1"/>
      <c r="CE419" s="1"/>
      <c r="CF419" s="49"/>
      <c r="CG419" s="1"/>
    </row>
    <row r="420">
      <c r="O420" s="52"/>
      <c r="AA420" s="50"/>
      <c r="AI420" s="54"/>
      <c r="BC420" s="54"/>
      <c r="BO420" s="52"/>
      <c r="BR420" s="54"/>
      <c r="BV420" s="54"/>
      <c r="BX420" s="54"/>
      <c r="CD420" s="1"/>
      <c r="CE420" s="1"/>
      <c r="CF420" s="49"/>
      <c r="CG420" s="1"/>
    </row>
    <row r="421">
      <c r="O421" s="52"/>
      <c r="AA421" s="50"/>
      <c r="AI421" s="54"/>
      <c r="BC421" s="54"/>
      <c r="BO421" s="52"/>
      <c r="BR421" s="54"/>
      <c r="BV421" s="54"/>
      <c r="BX421" s="54"/>
      <c r="CD421" s="1"/>
      <c r="CE421" s="1"/>
      <c r="CF421" s="49"/>
      <c r="CG421" s="1"/>
    </row>
    <row r="422">
      <c r="O422" s="52"/>
      <c r="AA422" s="50"/>
      <c r="AI422" s="54"/>
      <c r="BC422" s="54"/>
      <c r="BO422" s="52"/>
      <c r="BR422" s="54"/>
      <c r="BV422" s="54"/>
      <c r="BX422" s="54"/>
      <c r="CD422" s="1"/>
      <c r="CE422" s="1"/>
      <c r="CF422" s="49"/>
      <c r="CG422" s="1"/>
    </row>
    <row r="423">
      <c r="O423" s="52"/>
      <c r="AA423" s="50"/>
      <c r="AI423" s="54"/>
      <c r="BC423" s="54"/>
      <c r="BO423" s="52"/>
      <c r="BR423" s="54"/>
      <c r="BV423" s="54"/>
      <c r="BX423" s="54"/>
      <c r="CD423" s="1"/>
      <c r="CE423" s="1"/>
      <c r="CF423" s="49"/>
      <c r="CG423" s="1"/>
    </row>
    <row r="424">
      <c r="O424" s="52"/>
      <c r="AA424" s="50"/>
      <c r="AI424" s="54"/>
      <c r="BC424" s="54"/>
      <c r="BO424" s="52"/>
      <c r="BR424" s="54"/>
      <c r="BV424" s="54"/>
      <c r="BX424" s="54"/>
      <c r="CD424" s="1"/>
      <c r="CE424" s="1"/>
      <c r="CF424" s="49"/>
      <c r="CG424" s="1"/>
    </row>
    <row r="425">
      <c r="O425" s="52"/>
      <c r="AA425" s="50"/>
      <c r="AI425" s="54"/>
      <c r="BC425" s="54"/>
      <c r="BO425" s="52"/>
      <c r="BR425" s="54"/>
      <c r="BV425" s="54"/>
      <c r="BX425" s="54"/>
      <c r="CD425" s="1"/>
      <c r="CE425" s="1"/>
      <c r="CF425" s="49"/>
      <c r="CG425" s="1"/>
    </row>
    <row r="426">
      <c r="O426" s="52"/>
      <c r="AA426" s="50"/>
      <c r="AI426" s="54"/>
      <c r="BC426" s="54"/>
      <c r="BO426" s="52"/>
      <c r="BR426" s="54"/>
      <c r="BV426" s="54"/>
      <c r="BX426" s="54"/>
      <c r="CD426" s="1"/>
      <c r="CE426" s="1"/>
      <c r="CF426" s="49"/>
      <c r="CG426" s="1"/>
    </row>
    <row r="427">
      <c r="O427" s="52"/>
      <c r="AA427" s="50"/>
      <c r="AI427" s="54"/>
      <c r="BC427" s="54"/>
      <c r="BO427" s="52"/>
      <c r="BR427" s="54"/>
      <c r="BV427" s="54"/>
      <c r="BX427" s="54"/>
      <c r="CD427" s="1"/>
      <c r="CE427" s="1"/>
      <c r="CF427" s="49"/>
      <c r="CG427" s="1"/>
    </row>
    <row r="428">
      <c r="O428" s="52"/>
      <c r="AA428" s="50"/>
      <c r="AI428" s="54"/>
      <c r="BC428" s="54"/>
      <c r="BO428" s="52"/>
      <c r="BR428" s="54"/>
      <c r="BV428" s="54"/>
      <c r="BX428" s="54"/>
      <c r="CD428" s="1"/>
      <c r="CE428" s="1"/>
      <c r="CF428" s="49"/>
      <c r="CG428" s="1"/>
    </row>
    <row r="429">
      <c r="O429" s="52"/>
      <c r="AA429" s="50"/>
      <c r="AI429" s="54"/>
      <c r="BC429" s="54"/>
      <c r="BO429" s="52"/>
      <c r="BR429" s="54"/>
      <c r="BV429" s="54"/>
      <c r="BX429" s="54"/>
      <c r="CD429" s="1"/>
      <c r="CE429" s="1"/>
      <c r="CF429" s="49"/>
      <c r="CG429" s="1"/>
    </row>
    <row r="430">
      <c r="O430" s="52"/>
      <c r="AA430" s="50"/>
      <c r="AI430" s="54"/>
      <c r="BC430" s="54"/>
      <c r="BO430" s="52"/>
      <c r="BR430" s="54"/>
      <c r="BV430" s="54"/>
      <c r="BX430" s="54"/>
      <c r="CD430" s="1"/>
      <c r="CE430" s="1"/>
      <c r="CF430" s="49"/>
      <c r="CG430" s="1"/>
    </row>
    <row r="431">
      <c r="O431" s="52"/>
      <c r="AA431" s="50"/>
      <c r="AI431" s="54"/>
      <c r="BC431" s="54"/>
      <c r="BO431" s="52"/>
      <c r="BR431" s="54"/>
      <c r="BV431" s="54"/>
      <c r="BX431" s="54"/>
      <c r="CD431" s="1"/>
      <c r="CE431" s="1"/>
      <c r="CF431" s="49"/>
      <c r="CG431" s="1"/>
    </row>
    <row r="432">
      <c r="O432" s="52"/>
      <c r="AA432" s="50"/>
      <c r="AI432" s="54"/>
      <c r="BC432" s="54"/>
      <c r="BO432" s="52"/>
      <c r="BR432" s="54"/>
      <c r="BV432" s="54"/>
      <c r="BX432" s="54"/>
      <c r="CD432" s="1"/>
      <c r="CE432" s="1"/>
      <c r="CF432" s="49"/>
      <c r="CG432" s="1"/>
    </row>
    <row r="433">
      <c r="O433" s="52"/>
      <c r="AA433" s="50"/>
      <c r="AI433" s="54"/>
      <c r="BC433" s="54"/>
      <c r="BO433" s="52"/>
      <c r="BR433" s="54"/>
      <c r="BV433" s="54"/>
      <c r="BX433" s="54"/>
      <c r="CD433" s="1"/>
      <c r="CE433" s="1"/>
      <c r="CF433" s="49"/>
      <c r="CG433" s="1"/>
    </row>
    <row r="434">
      <c r="O434" s="52"/>
      <c r="AA434" s="50"/>
      <c r="AI434" s="54"/>
      <c r="BC434" s="54"/>
      <c r="BO434" s="52"/>
      <c r="BR434" s="54"/>
      <c r="BV434" s="54"/>
      <c r="BX434" s="54"/>
      <c r="CD434" s="1"/>
      <c r="CE434" s="1"/>
      <c r="CF434" s="49"/>
      <c r="CG434" s="1"/>
    </row>
    <row r="435">
      <c r="O435" s="52"/>
      <c r="AA435" s="50"/>
      <c r="AI435" s="54"/>
      <c r="BC435" s="54"/>
      <c r="BO435" s="52"/>
      <c r="BR435" s="54"/>
      <c r="BV435" s="54"/>
      <c r="BX435" s="54"/>
      <c r="CD435" s="1"/>
      <c r="CE435" s="1"/>
      <c r="CF435" s="49"/>
      <c r="CG435" s="1"/>
    </row>
    <row r="436">
      <c r="O436" s="52"/>
      <c r="AA436" s="50"/>
      <c r="AI436" s="54"/>
      <c r="BC436" s="54"/>
      <c r="BO436" s="52"/>
      <c r="BR436" s="54"/>
      <c r="BV436" s="54"/>
      <c r="BX436" s="54"/>
      <c r="CD436" s="1"/>
      <c r="CE436" s="1"/>
      <c r="CF436" s="49"/>
      <c r="CG436" s="1"/>
    </row>
    <row r="437">
      <c r="O437" s="52"/>
      <c r="AA437" s="50"/>
      <c r="AI437" s="54"/>
      <c r="BC437" s="54"/>
      <c r="BO437" s="52"/>
      <c r="BR437" s="54"/>
      <c r="BV437" s="54"/>
      <c r="BX437" s="54"/>
      <c r="CD437" s="1"/>
      <c r="CE437" s="1"/>
      <c r="CF437" s="49"/>
      <c r="CG437" s="1"/>
    </row>
    <row r="438">
      <c r="O438" s="52"/>
      <c r="AA438" s="50"/>
      <c r="AI438" s="54"/>
      <c r="BC438" s="54"/>
      <c r="BO438" s="52"/>
      <c r="BR438" s="54"/>
      <c r="BV438" s="54"/>
      <c r="BX438" s="54"/>
      <c r="CD438" s="1"/>
      <c r="CE438" s="1"/>
      <c r="CF438" s="49"/>
      <c r="CG438" s="1"/>
    </row>
    <row r="439">
      <c r="O439" s="52"/>
      <c r="AA439" s="50"/>
      <c r="AI439" s="54"/>
      <c r="BC439" s="54"/>
      <c r="BO439" s="52"/>
      <c r="BR439" s="54"/>
      <c r="BV439" s="54"/>
      <c r="BX439" s="54"/>
      <c r="CD439" s="1"/>
      <c r="CE439" s="1"/>
      <c r="CF439" s="49"/>
      <c r="CG439" s="1"/>
    </row>
    <row r="440">
      <c r="O440" s="52"/>
      <c r="AA440" s="50"/>
      <c r="AI440" s="54"/>
      <c r="BC440" s="54"/>
      <c r="BO440" s="52"/>
      <c r="BR440" s="54"/>
      <c r="BV440" s="54"/>
      <c r="BX440" s="54"/>
      <c r="CD440" s="1"/>
      <c r="CE440" s="1"/>
      <c r="CF440" s="49"/>
      <c r="CG440" s="1"/>
    </row>
    <row r="441">
      <c r="O441" s="52"/>
      <c r="AA441" s="50"/>
      <c r="AI441" s="54"/>
      <c r="BC441" s="54"/>
      <c r="BO441" s="52"/>
      <c r="BR441" s="54"/>
      <c r="BV441" s="54"/>
      <c r="BX441" s="54"/>
      <c r="CD441" s="1"/>
      <c r="CE441" s="1"/>
      <c r="CF441" s="49"/>
      <c r="CG441" s="1"/>
    </row>
    <row r="442">
      <c r="O442" s="52"/>
      <c r="AA442" s="50"/>
      <c r="AI442" s="54"/>
      <c r="BC442" s="54"/>
      <c r="BO442" s="52"/>
      <c r="BR442" s="54"/>
      <c r="BV442" s="54"/>
      <c r="BX442" s="54"/>
      <c r="CD442" s="1"/>
      <c r="CE442" s="1"/>
      <c r="CF442" s="49"/>
      <c r="CG442" s="1"/>
    </row>
    <row r="443">
      <c r="O443" s="52"/>
      <c r="AA443" s="50"/>
      <c r="AI443" s="54"/>
      <c r="BC443" s="54"/>
      <c r="BO443" s="52"/>
      <c r="BR443" s="54"/>
      <c r="BV443" s="54"/>
      <c r="BX443" s="54"/>
      <c r="CD443" s="1"/>
      <c r="CE443" s="1"/>
      <c r="CF443" s="49"/>
      <c r="CG443" s="1"/>
    </row>
    <row r="444">
      <c r="O444" s="52"/>
      <c r="AA444" s="50"/>
      <c r="AI444" s="54"/>
      <c r="BC444" s="54"/>
      <c r="BO444" s="52"/>
      <c r="BR444" s="54"/>
      <c r="BV444" s="54"/>
      <c r="BX444" s="54"/>
      <c r="CD444" s="1"/>
      <c r="CE444" s="1"/>
      <c r="CF444" s="49"/>
      <c r="CG444" s="1"/>
    </row>
    <row r="445">
      <c r="O445" s="52"/>
      <c r="AA445" s="50"/>
      <c r="AI445" s="54"/>
      <c r="BC445" s="54"/>
      <c r="BO445" s="52"/>
      <c r="BR445" s="54"/>
      <c r="BV445" s="54"/>
      <c r="BX445" s="54"/>
      <c r="CD445" s="1"/>
      <c r="CE445" s="1"/>
      <c r="CF445" s="49"/>
      <c r="CG445" s="1"/>
    </row>
    <row r="446">
      <c r="O446" s="52"/>
      <c r="AA446" s="50"/>
      <c r="AI446" s="54"/>
      <c r="BC446" s="54"/>
      <c r="BO446" s="52"/>
      <c r="BR446" s="54"/>
      <c r="BV446" s="54"/>
      <c r="BX446" s="54"/>
      <c r="CD446" s="1"/>
      <c r="CE446" s="1"/>
      <c r="CF446" s="49"/>
      <c r="CG446" s="1"/>
    </row>
    <row r="447">
      <c r="O447" s="52"/>
      <c r="AA447" s="50"/>
      <c r="AI447" s="54"/>
      <c r="BC447" s="54"/>
      <c r="BO447" s="52"/>
      <c r="BR447" s="54"/>
      <c r="BV447" s="54"/>
      <c r="BX447" s="54"/>
      <c r="CD447" s="1"/>
      <c r="CE447" s="1"/>
      <c r="CF447" s="49"/>
      <c r="CG447" s="1"/>
    </row>
    <row r="448">
      <c r="O448" s="52"/>
      <c r="AA448" s="50"/>
      <c r="AI448" s="54"/>
      <c r="BC448" s="54"/>
      <c r="BO448" s="52"/>
      <c r="BR448" s="54"/>
      <c r="BV448" s="54"/>
      <c r="BX448" s="54"/>
      <c r="CD448" s="1"/>
      <c r="CE448" s="1"/>
      <c r="CF448" s="49"/>
      <c r="CG448" s="1"/>
    </row>
    <row r="449">
      <c r="O449" s="52"/>
      <c r="AA449" s="50"/>
      <c r="AI449" s="54"/>
      <c r="BC449" s="54"/>
      <c r="BO449" s="52"/>
      <c r="BR449" s="54"/>
      <c r="BV449" s="54"/>
      <c r="BX449" s="54"/>
      <c r="CD449" s="1"/>
      <c r="CE449" s="1"/>
      <c r="CF449" s="49"/>
      <c r="CG449" s="1"/>
    </row>
    <row r="450">
      <c r="O450" s="52"/>
      <c r="AA450" s="50"/>
      <c r="AI450" s="54"/>
      <c r="BC450" s="54"/>
      <c r="BO450" s="52"/>
      <c r="BR450" s="54"/>
      <c r="BV450" s="54"/>
      <c r="BX450" s="54"/>
      <c r="CD450" s="1"/>
      <c r="CE450" s="1"/>
      <c r="CF450" s="49"/>
      <c r="CG450" s="1"/>
    </row>
    <row r="451">
      <c r="O451" s="52"/>
      <c r="AA451" s="50"/>
      <c r="AI451" s="54"/>
      <c r="BC451" s="54"/>
      <c r="BO451" s="52"/>
      <c r="BR451" s="54"/>
      <c r="BV451" s="54"/>
      <c r="BX451" s="54"/>
      <c r="CD451" s="1"/>
      <c r="CE451" s="1"/>
      <c r="CF451" s="49"/>
      <c r="CG451" s="1"/>
    </row>
    <row r="452">
      <c r="O452" s="52"/>
      <c r="AA452" s="50"/>
      <c r="AI452" s="54"/>
      <c r="BC452" s="54"/>
      <c r="BO452" s="52"/>
      <c r="BR452" s="54"/>
      <c r="BV452" s="54"/>
      <c r="BX452" s="54"/>
      <c r="CD452" s="1"/>
      <c r="CE452" s="1"/>
      <c r="CF452" s="49"/>
      <c r="CG452" s="1"/>
    </row>
    <row r="453">
      <c r="O453" s="52"/>
      <c r="AA453" s="50"/>
      <c r="AI453" s="54"/>
      <c r="BC453" s="54"/>
      <c r="BO453" s="52"/>
      <c r="BR453" s="54"/>
      <c r="BV453" s="54"/>
      <c r="BX453" s="54"/>
      <c r="CD453" s="1"/>
      <c r="CE453" s="1"/>
      <c r="CF453" s="49"/>
      <c r="CG453" s="1"/>
    </row>
    <row r="454">
      <c r="O454" s="52"/>
      <c r="AA454" s="50"/>
      <c r="AI454" s="54"/>
      <c r="BC454" s="54"/>
      <c r="BO454" s="52"/>
      <c r="BR454" s="54"/>
      <c r="BV454" s="54"/>
      <c r="BX454" s="54"/>
      <c r="CD454" s="1"/>
      <c r="CE454" s="1"/>
      <c r="CF454" s="49"/>
      <c r="CG454" s="1"/>
    </row>
    <row r="455">
      <c r="O455" s="52"/>
      <c r="AA455" s="50"/>
      <c r="AI455" s="54"/>
      <c r="BC455" s="54"/>
      <c r="BO455" s="52"/>
      <c r="BR455" s="54"/>
      <c r="BV455" s="54"/>
      <c r="BX455" s="54"/>
      <c r="CD455" s="1"/>
      <c r="CE455" s="1"/>
      <c r="CF455" s="49"/>
      <c r="CG455" s="1"/>
    </row>
    <row r="456">
      <c r="O456" s="52"/>
      <c r="AA456" s="50"/>
      <c r="AI456" s="54"/>
      <c r="BC456" s="54"/>
      <c r="BO456" s="52"/>
      <c r="BR456" s="54"/>
      <c r="BV456" s="54"/>
      <c r="BX456" s="54"/>
      <c r="CD456" s="1"/>
      <c r="CE456" s="1"/>
      <c r="CF456" s="49"/>
      <c r="CG456" s="1"/>
    </row>
    <row r="457">
      <c r="O457" s="52"/>
      <c r="AA457" s="50"/>
      <c r="AI457" s="54"/>
      <c r="BC457" s="54"/>
      <c r="BO457" s="52"/>
      <c r="BR457" s="54"/>
      <c r="BV457" s="54"/>
      <c r="BX457" s="54"/>
      <c r="CD457" s="1"/>
      <c r="CE457" s="1"/>
      <c r="CF457" s="49"/>
      <c r="CG457" s="1"/>
    </row>
    <row r="458">
      <c r="O458" s="52"/>
      <c r="AA458" s="50"/>
      <c r="AI458" s="54"/>
      <c r="BC458" s="54"/>
      <c r="BO458" s="52"/>
      <c r="BR458" s="54"/>
      <c r="BV458" s="54"/>
      <c r="BX458" s="54"/>
      <c r="CD458" s="1"/>
      <c r="CE458" s="1"/>
      <c r="CF458" s="49"/>
      <c r="CG458" s="1"/>
    </row>
    <row r="459">
      <c r="O459" s="52"/>
      <c r="AA459" s="50"/>
      <c r="AI459" s="54"/>
      <c r="BC459" s="54"/>
      <c r="BO459" s="52"/>
      <c r="BR459" s="54"/>
      <c r="BV459" s="54"/>
      <c r="BX459" s="54"/>
      <c r="CD459" s="1"/>
      <c r="CE459" s="1"/>
      <c r="CF459" s="49"/>
      <c r="CG459" s="1"/>
    </row>
    <row r="460">
      <c r="O460" s="52"/>
      <c r="AA460" s="50"/>
      <c r="AI460" s="54"/>
      <c r="BC460" s="54"/>
      <c r="BO460" s="52"/>
      <c r="BR460" s="54"/>
      <c r="BV460" s="54"/>
      <c r="BX460" s="54"/>
      <c r="CD460" s="1"/>
      <c r="CE460" s="1"/>
      <c r="CF460" s="49"/>
      <c r="CG460" s="1"/>
    </row>
    <row r="461">
      <c r="O461" s="52"/>
      <c r="AA461" s="50"/>
      <c r="AI461" s="54"/>
      <c r="BC461" s="54"/>
      <c r="BO461" s="52"/>
      <c r="BR461" s="54"/>
      <c r="BV461" s="54"/>
      <c r="BX461" s="54"/>
      <c r="CD461" s="1"/>
      <c r="CE461" s="1"/>
      <c r="CF461" s="49"/>
      <c r="CG461" s="1"/>
    </row>
    <row r="462">
      <c r="O462" s="52"/>
      <c r="AA462" s="50"/>
      <c r="AI462" s="54"/>
      <c r="BC462" s="54"/>
      <c r="BO462" s="52"/>
      <c r="BR462" s="54"/>
      <c r="BV462" s="54"/>
      <c r="BX462" s="54"/>
      <c r="CD462" s="1"/>
      <c r="CE462" s="1"/>
      <c r="CF462" s="49"/>
      <c r="CG462" s="1"/>
    </row>
    <row r="463">
      <c r="O463" s="52"/>
      <c r="AA463" s="50"/>
      <c r="AI463" s="54"/>
      <c r="BC463" s="54"/>
      <c r="BO463" s="52"/>
      <c r="BR463" s="54"/>
      <c r="BV463" s="54"/>
      <c r="BX463" s="54"/>
      <c r="CD463" s="1"/>
      <c r="CE463" s="1"/>
      <c r="CF463" s="49"/>
      <c r="CG463" s="1"/>
    </row>
    <row r="464">
      <c r="O464" s="52"/>
      <c r="AA464" s="50"/>
      <c r="AI464" s="54"/>
      <c r="BC464" s="54"/>
      <c r="BO464" s="52"/>
      <c r="BR464" s="54"/>
      <c r="BV464" s="54"/>
      <c r="BX464" s="54"/>
      <c r="CD464" s="1"/>
      <c r="CE464" s="1"/>
      <c r="CF464" s="49"/>
      <c r="CG464" s="1"/>
    </row>
    <row r="465">
      <c r="O465" s="52"/>
      <c r="AA465" s="50"/>
      <c r="AI465" s="54"/>
      <c r="BC465" s="54"/>
      <c r="BO465" s="52"/>
      <c r="BR465" s="54"/>
      <c r="BV465" s="54"/>
      <c r="BX465" s="54"/>
      <c r="CD465" s="1"/>
      <c r="CE465" s="1"/>
      <c r="CF465" s="49"/>
      <c r="CG465" s="1"/>
    </row>
    <row r="466">
      <c r="O466" s="52"/>
      <c r="AA466" s="50"/>
      <c r="AI466" s="54"/>
      <c r="BC466" s="54"/>
      <c r="BO466" s="52"/>
      <c r="BR466" s="54"/>
      <c r="BV466" s="54"/>
      <c r="BX466" s="54"/>
      <c r="CD466" s="1"/>
      <c r="CE466" s="1"/>
      <c r="CF466" s="49"/>
      <c r="CG466" s="1"/>
    </row>
    <row r="467">
      <c r="O467" s="52"/>
      <c r="AA467" s="50"/>
      <c r="AI467" s="54"/>
      <c r="BC467" s="54"/>
      <c r="BO467" s="52"/>
      <c r="BR467" s="54"/>
      <c r="BV467" s="54"/>
      <c r="BX467" s="54"/>
      <c r="CD467" s="1"/>
      <c r="CE467" s="1"/>
      <c r="CF467" s="49"/>
      <c r="CG467" s="1"/>
    </row>
    <row r="468">
      <c r="O468" s="52"/>
      <c r="AA468" s="50"/>
      <c r="AI468" s="54"/>
      <c r="BC468" s="54"/>
      <c r="BO468" s="52"/>
      <c r="BR468" s="54"/>
      <c r="BV468" s="54"/>
      <c r="BX468" s="54"/>
      <c r="CD468" s="1"/>
      <c r="CE468" s="1"/>
      <c r="CF468" s="49"/>
      <c r="CG468" s="1"/>
    </row>
    <row r="469">
      <c r="O469" s="52"/>
      <c r="AA469" s="50"/>
      <c r="AI469" s="54"/>
      <c r="BC469" s="54"/>
      <c r="BO469" s="52"/>
      <c r="BR469" s="54"/>
      <c r="BV469" s="54"/>
      <c r="BX469" s="54"/>
      <c r="CD469" s="1"/>
      <c r="CE469" s="1"/>
      <c r="CF469" s="49"/>
      <c r="CG469" s="1"/>
    </row>
    <row r="470">
      <c r="O470" s="52"/>
      <c r="AA470" s="50"/>
      <c r="AI470" s="54"/>
      <c r="BC470" s="54"/>
      <c r="BO470" s="52"/>
      <c r="BR470" s="54"/>
      <c r="BV470" s="54"/>
      <c r="BX470" s="54"/>
      <c r="CD470" s="1"/>
      <c r="CE470" s="1"/>
      <c r="CF470" s="49"/>
      <c r="CG470" s="1"/>
    </row>
    <row r="471">
      <c r="O471" s="52"/>
      <c r="AA471" s="50"/>
      <c r="AI471" s="54"/>
      <c r="BC471" s="54"/>
      <c r="BO471" s="52"/>
      <c r="BR471" s="54"/>
      <c r="BV471" s="54"/>
      <c r="BX471" s="54"/>
      <c r="CD471" s="1"/>
      <c r="CE471" s="1"/>
      <c r="CF471" s="49"/>
      <c r="CG471" s="1"/>
    </row>
    <row r="472">
      <c r="O472" s="52"/>
      <c r="AA472" s="50"/>
      <c r="AI472" s="54"/>
      <c r="BC472" s="54"/>
      <c r="BO472" s="52"/>
      <c r="BR472" s="54"/>
      <c r="BV472" s="54"/>
      <c r="BX472" s="54"/>
      <c r="CD472" s="1"/>
      <c r="CE472" s="1"/>
      <c r="CF472" s="49"/>
      <c r="CG472" s="1"/>
    </row>
    <row r="473">
      <c r="O473" s="52"/>
      <c r="AA473" s="50"/>
      <c r="AI473" s="54"/>
      <c r="BC473" s="54"/>
      <c r="BO473" s="52"/>
      <c r="BR473" s="54"/>
      <c r="BV473" s="54"/>
      <c r="BX473" s="54"/>
      <c r="CD473" s="1"/>
      <c r="CE473" s="1"/>
      <c r="CF473" s="49"/>
      <c r="CG473" s="1"/>
    </row>
    <row r="474">
      <c r="O474" s="52"/>
      <c r="AA474" s="50"/>
      <c r="AI474" s="54"/>
      <c r="BC474" s="54"/>
      <c r="BO474" s="52"/>
      <c r="BR474" s="54"/>
      <c r="BV474" s="54"/>
      <c r="BX474" s="54"/>
      <c r="CD474" s="1"/>
      <c r="CE474" s="1"/>
      <c r="CF474" s="49"/>
      <c r="CG474" s="1"/>
    </row>
    <row r="475">
      <c r="O475" s="52"/>
      <c r="AA475" s="50"/>
      <c r="AI475" s="54"/>
      <c r="BC475" s="54"/>
      <c r="BO475" s="52"/>
      <c r="BR475" s="54"/>
      <c r="BV475" s="54"/>
      <c r="BX475" s="54"/>
      <c r="CD475" s="1"/>
      <c r="CE475" s="1"/>
      <c r="CF475" s="49"/>
      <c r="CG475" s="1"/>
    </row>
    <row r="476">
      <c r="O476" s="52"/>
      <c r="AA476" s="50"/>
      <c r="AI476" s="54"/>
      <c r="BC476" s="54"/>
      <c r="BO476" s="52"/>
      <c r="BR476" s="54"/>
      <c r="BV476" s="54"/>
      <c r="BX476" s="54"/>
      <c r="CD476" s="1"/>
      <c r="CE476" s="1"/>
      <c r="CF476" s="49"/>
      <c r="CG476" s="1"/>
    </row>
    <row r="477">
      <c r="O477" s="52"/>
      <c r="AA477" s="50"/>
      <c r="AI477" s="54"/>
      <c r="BC477" s="54"/>
      <c r="BO477" s="52"/>
      <c r="BR477" s="54"/>
      <c r="BV477" s="54"/>
      <c r="BX477" s="54"/>
      <c r="CD477" s="1"/>
      <c r="CE477" s="1"/>
      <c r="CF477" s="49"/>
      <c r="CG477" s="1"/>
    </row>
    <row r="478">
      <c r="O478" s="52"/>
      <c r="AA478" s="50"/>
      <c r="AI478" s="54"/>
      <c r="BC478" s="54"/>
      <c r="BO478" s="52"/>
      <c r="BR478" s="54"/>
      <c r="BV478" s="54"/>
      <c r="BX478" s="54"/>
      <c r="CD478" s="1"/>
      <c r="CE478" s="1"/>
      <c r="CF478" s="49"/>
      <c r="CG478" s="1"/>
    </row>
    <row r="479">
      <c r="O479" s="52"/>
      <c r="AA479" s="50"/>
      <c r="AI479" s="54"/>
      <c r="BC479" s="54"/>
      <c r="BO479" s="52"/>
      <c r="BR479" s="54"/>
      <c r="BV479" s="54"/>
      <c r="BX479" s="54"/>
      <c r="CD479" s="1"/>
      <c r="CE479" s="1"/>
      <c r="CF479" s="49"/>
      <c r="CG479" s="1"/>
    </row>
    <row r="480">
      <c r="O480" s="52"/>
      <c r="AA480" s="50"/>
      <c r="AI480" s="54"/>
      <c r="BC480" s="54"/>
      <c r="BO480" s="52"/>
      <c r="BR480" s="54"/>
      <c r="BV480" s="54"/>
      <c r="BX480" s="54"/>
      <c r="CD480" s="1"/>
      <c r="CE480" s="1"/>
      <c r="CF480" s="49"/>
      <c r="CG480" s="1"/>
    </row>
    <row r="481">
      <c r="O481" s="52"/>
      <c r="AA481" s="50"/>
      <c r="AI481" s="54"/>
      <c r="BC481" s="54"/>
      <c r="BO481" s="52"/>
      <c r="BR481" s="54"/>
      <c r="BV481" s="54"/>
      <c r="BX481" s="54"/>
      <c r="CD481" s="1"/>
      <c r="CE481" s="1"/>
      <c r="CF481" s="49"/>
      <c r="CG481" s="1"/>
    </row>
    <row r="482">
      <c r="O482" s="52"/>
      <c r="AA482" s="50"/>
      <c r="AI482" s="54"/>
      <c r="BC482" s="54"/>
      <c r="BO482" s="52"/>
      <c r="BR482" s="54"/>
      <c r="BV482" s="54"/>
      <c r="BX482" s="54"/>
      <c r="CD482" s="1"/>
      <c r="CE482" s="1"/>
      <c r="CF482" s="49"/>
      <c r="CG482" s="1"/>
    </row>
    <row r="483">
      <c r="O483" s="52"/>
      <c r="AA483" s="50"/>
      <c r="AI483" s="54"/>
      <c r="BC483" s="54"/>
      <c r="BO483" s="52"/>
      <c r="BR483" s="54"/>
      <c r="BV483" s="54"/>
      <c r="BX483" s="54"/>
      <c r="CD483" s="1"/>
      <c r="CE483" s="1"/>
      <c r="CF483" s="49"/>
      <c r="CG483" s="1"/>
    </row>
    <row r="484">
      <c r="O484" s="52"/>
      <c r="AA484" s="50"/>
      <c r="AI484" s="54"/>
      <c r="BC484" s="54"/>
      <c r="BO484" s="52"/>
      <c r="BR484" s="54"/>
      <c r="BV484" s="54"/>
      <c r="BX484" s="54"/>
      <c r="CD484" s="1"/>
      <c r="CE484" s="1"/>
      <c r="CF484" s="49"/>
      <c r="CG484" s="1"/>
    </row>
    <row r="485">
      <c r="O485" s="52"/>
      <c r="AA485" s="50"/>
      <c r="AI485" s="54"/>
      <c r="BC485" s="54"/>
      <c r="BO485" s="52"/>
      <c r="BR485" s="54"/>
      <c r="BV485" s="54"/>
      <c r="BX485" s="54"/>
      <c r="CD485" s="1"/>
      <c r="CE485" s="1"/>
      <c r="CF485" s="49"/>
      <c r="CG485" s="1"/>
    </row>
    <row r="486">
      <c r="O486" s="52"/>
      <c r="AA486" s="50"/>
      <c r="AI486" s="54"/>
      <c r="BC486" s="54"/>
      <c r="BO486" s="52"/>
      <c r="BR486" s="54"/>
      <c r="BV486" s="54"/>
      <c r="BX486" s="54"/>
      <c r="CD486" s="1"/>
      <c r="CE486" s="1"/>
      <c r="CF486" s="49"/>
      <c r="CG486" s="1"/>
    </row>
    <row r="487">
      <c r="O487" s="52"/>
      <c r="AA487" s="50"/>
      <c r="AI487" s="54"/>
      <c r="BC487" s="54"/>
      <c r="BO487" s="52"/>
      <c r="BR487" s="54"/>
      <c r="BV487" s="54"/>
      <c r="BX487" s="54"/>
      <c r="CD487" s="1"/>
      <c r="CE487" s="1"/>
      <c r="CF487" s="49"/>
      <c r="CG487" s="1"/>
    </row>
    <row r="488">
      <c r="O488" s="52"/>
      <c r="AA488" s="50"/>
      <c r="AI488" s="54"/>
      <c r="BC488" s="54"/>
      <c r="BO488" s="52"/>
      <c r="BR488" s="54"/>
      <c r="BV488" s="54"/>
      <c r="BX488" s="54"/>
      <c r="CD488" s="1"/>
      <c r="CE488" s="1"/>
      <c r="CF488" s="49"/>
      <c r="CG488" s="1"/>
    </row>
    <row r="489">
      <c r="O489" s="52"/>
      <c r="AA489" s="50"/>
      <c r="AI489" s="54"/>
      <c r="BC489" s="54"/>
      <c r="BO489" s="52"/>
      <c r="BR489" s="54"/>
      <c r="BV489" s="54"/>
      <c r="BX489" s="54"/>
      <c r="CD489" s="1"/>
      <c r="CE489" s="1"/>
      <c r="CF489" s="49"/>
      <c r="CG489" s="1"/>
    </row>
    <row r="490">
      <c r="O490" s="52"/>
      <c r="AA490" s="50"/>
      <c r="AI490" s="54"/>
      <c r="BC490" s="54"/>
      <c r="BO490" s="52"/>
      <c r="BR490" s="54"/>
      <c r="BV490" s="54"/>
      <c r="BX490" s="54"/>
      <c r="CD490" s="1"/>
      <c r="CE490" s="1"/>
      <c r="CF490" s="49"/>
      <c r="CG490" s="1"/>
    </row>
    <row r="491">
      <c r="O491" s="52"/>
      <c r="AA491" s="50"/>
      <c r="AI491" s="54"/>
      <c r="BC491" s="54"/>
      <c r="BO491" s="52"/>
      <c r="BR491" s="54"/>
      <c r="BV491" s="54"/>
      <c r="BX491" s="54"/>
      <c r="CD491" s="1"/>
      <c r="CE491" s="1"/>
      <c r="CF491" s="49"/>
      <c r="CG491" s="1"/>
    </row>
    <row r="492">
      <c r="O492" s="52"/>
      <c r="AA492" s="50"/>
      <c r="AI492" s="54"/>
      <c r="BC492" s="54"/>
      <c r="BO492" s="52"/>
      <c r="BR492" s="54"/>
      <c r="BV492" s="54"/>
      <c r="BX492" s="54"/>
      <c r="CD492" s="1"/>
      <c r="CE492" s="1"/>
      <c r="CF492" s="49"/>
      <c r="CG492" s="1"/>
    </row>
    <row r="493">
      <c r="O493" s="52"/>
      <c r="AA493" s="50"/>
      <c r="AI493" s="54"/>
      <c r="BC493" s="54"/>
      <c r="BO493" s="52"/>
      <c r="BR493" s="54"/>
      <c r="BV493" s="54"/>
      <c r="BX493" s="54"/>
      <c r="CD493" s="1"/>
      <c r="CE493" s="1"/>
      <c r="CF493" s="49"/>
      <c r="CG493" s="1"/>
    </row>
    <row r="494">
      <c r="O494" s="52"/>
      <c r="AA494" s="50"/>
      <c r="AI494" s="54"/>
      <c r="BC494" s="54"/>
      <c r="BO494" s="52"/>
      <c r="BR494" s="54"/>
      <c r="BV494" s="54"/>
      <c r="BX494" s="54"/>
      <c r="CD494" s="1"/>
      <c r="CE494" s="1"/>
      <c r="CF494" s="49"/>
      <c r="CG494" s="1"/>
    </row>
    <row r="495">
      <c r="O495" s="52"/>
      <c r="AA495" s="50"/>
      <c r="AI495" s="54"/>
      <c r="BC495" s="54"/>
      <c r="BO495" s="52"/>
      <c r="BR495" s="54"/>
      <c r="BV495" s="54"/>
      <c r="BX495" s="54"/>
      <c r="CD495" s="1"/>
      <c r="CE495" s="1"/>
      <c r="CF495" s="49"/>
      <c r="CG495" s="1"/>
    </row>
    <row r="496">
      <c r="O496" s="52"/>
      <c r="AA496" s="50"/>
      <c r="AI496" s="54"/>
      <c r="BC496" s="54"/>
      <c r="BO496" s="52"/>
      <c r="BR496" s="54"/>
      <c r="BV496" s="54"/>
      <c r="BX496" s="54"/>
      <c r="CD496" s="1"/>
      <c r="CE496" s="1"/>
      <c r="CF496" s="49"/>
      <c r="CG496" s="1"/>
    </row>
    <row r="497">
      <c r="O497" s="52"/>
      <c r="AA497" s="50"/>
      <c r="AI497" s="54"/>
      <c r="BC497" s="54"/>
      <c r="BO497" s="52"/>
      <c r="BR497" s="54"/>
      <c r="BV497" s="54"/>
      <c r="BX497" s="54"/>
      <c r="CD497" s="1"/>
      <c r="CE497" s="1"/>
      <c r="CF497" s="49"/>
      <c r="CG497" s="1"/>
    </row>
    <row r="498">
      <c r="O498" s="52"/>
      <c r="AA498" s="50"/>
      <c r="AI498" s="54"/>
      <c r="BC498" s="54"/>
      <c r="BO498" s="52"/>
      <c r="BR498" s="54"/>
      <c r="BV498" s="54"/>
      <c r="BX498" s="54"/>
      <c r="CD498" s="1"/>
      <c r="CE498" s="1"/>
      <c r="CF498" s="49"/>
      <c r="CG498" s="1"/>
    </row>
    <row r="499">
      <c r="O499" s="52"/>
      <c r="AA499" s="50"/>
      <c r="AI499" s="54"/>
      <c r="BC499" s="54"/>
      <c r="BO499" s="52"/>
      <c r="BR499" s="54"/>
      <c r="BV499" s="54"/>
      <c r="BX499" s="54"/>
      <c r="CD499" s="1"/>
      <c r="CE499" s="1"/>
      <c r="CF499" s="49"/>
      <c r="CG499" s="1"/>
    </row>
    <row r="500">
      <c r="O500" s="52"/>
      <c r="AA500" s="50"/>
      <c r="AI500" s="54"/>
      <c r="BC500" s="54"/>
      <c r="BO500" s="52"/>
      <c r="BR500" s="54"/>
      <c r="BV500" s="54"/>
      <c r="BX500" s="54"/>
      <c r="CD500" s="1"/>
      <c r="CE500" s="1"/>
      <c r="CF500" s="49"/>
      <c r="CG500" s="1"/>
    </row>
    <row r="501">
      <c r="O501" s="52"/>
      <c r="AA501" s="50"/>
      <c r="AI501" s="54"/>
      <c r="BC501" s="54"/>
      <c r="BO501" s="52"/>
      <c r="BR501" s="54"/>
      <c r="BV501" s="54"/>
      <c r="BX501" s="54"/>
      <c r="CD501" s="1"/>
      <c r="CE501" s="1"/>
      <c r="CF501" s="49"/>
      <c r="CG501" s="1"/>
    </row>
    <row r="502">
      <c r="O502" s="52"/>
      <c r="AA502" s="50"/>
      <c r="AI502" s="54"/>
      <c r="BC502" s="54"/>
      <c r="BO502" s="52"/>
      <c r="BR502" s="54"/>
      <c r="BV502" s="54"/>
      <c r="BX502" s="54"/>
      <c r="CD502" s="1"/>
      <c r="CE502" s="1"/>
      <c r="CF502" s="49"/>
      <c r="CG502" s="1"/>
    </row>
    <row r="503">
      <c r="O503" s="52"/>
      <c r="AA503" s="50"/>
      <c r="AI503" s="54"/>
      <c r="BC503" s="54"/>
      <c r="BO503" s="52"/>
      <c r="BR503" s="54"/>
      <c r="BV503" s="54"/>
      <c r="BX503" s="54"/>
      <c r="CD503" s="1"/>
      <c r="CE503" s="1"/>
      <c r="CF503" s="49"/>
      <c r="CG503" s="1"/>
    </row>
    <row r="504">
      <c r="O504" s="52"/>
      <c r="AA504" s="50"/>
      <c r="AI504" s="54"/>
      <c r="BC504" s="54"/>
      <c r="BO504" s="52"/>
      <c r="BR504" s="54"/>
      <c r="BV504" s="54"/>
      <c r="BX504" s="54"/>
      <c r="CD504" s="1"/>
      <c r="CE504" s="1"/>
      <c r="CF504" s="49"/>
      <c r="CG504" s="1"/>
    </row>
    <row r="505">
      <c r="O505" s="52"/>
      <c r="AA505" s="50"/>
      <c r="AI505" s="54"/>
      <c r="BC505" s="54"/>
      <c r="BO505" s="52"/>
      <c r="BR505" s="54"/>
      <c r="BV505" s="54"/>
      <c r="BX505" s="54"/>
      <c r="CD505" s="1"/>
      <c r="CE505" s="1"/>
      <c r="CF505" s="49"/>
      <c r="CG505" s="1"/>
    </row>
    <row r="506">
      <c r="O506" s="52"/>
      <c r="AA506" s="50"/>
      <c r="AI506" s="54"/>
      <c r="BC506" s="54"/>
      <c r="BO506" s="52"/>
      <c r="BR506" s="54"/>
      <c r="BV506" s="54"/>
      <c r="BX506" s="54"/>
      <c r="CD506" s="1"/>
      <c r="CE506" s="1"/>
      <c r="CF506" s="49"/>
      <c r="CG506" s="1"/>
    </row>
    <row r="507">
      <c r="O507" s="52"/>
      <c r="AA507" s="50"/>
      <c r="AI507" s="54"/>
      <c r="BC507" s="54"/>
      <c r="BO507" s="52"/>
      <c r="BR507" s="54"/>
      <c r="BV507" s="54"/>
      <c r="BX507" s="54"/>
      <c r="CD507" s="1"/>
      <c r="CE507" s="1"/>
      <c r="CF507" s="49"/>
      <c r="CG507" s="1"/>
    </row>
    <row r="508">
      <c r="O508" s="52"/>
      <c r="AA508" s="50"/>
      <c r="AI508" s="54"/>
      <c r="BC508" s="54"/>
      <c r="BO508" s="52"/>
      <c r="BR508" s="54"/>
      <c r="BV508" s="54"/>
      <c r="BX508" s="54"/>
      <c r="CD508" s="1"/>
      <c r="CE508" s="1"/>
      <c r="CF508" s="49"/>
      <c r="CG508" s="1"/>
    </row>
    <row r="509">
      <c r="O509" s="52"/>
      <c r="AA509" s="50"/>
      <c r="AI509" s="54"/>
      <c r="BC509" s="54"/>
      <c r="BO509" s="52"/>
      <c r="BR509" s="54"/>
      <c r="BV509" s="54"/>
      <c r="BX509" s="54"/>
      <c r="CD509" s="1"/>
      <c r="CE509" s="1"/>
      <c r="CF509" s="49"/>
      <c r="CG509" s="1"/>
    </row>
    <row r="510">
      <c r="O510" s="52"/>
      <c r="AA510" s="50"/>
      <c r="AI510" s="54"/>
      <c r="BC510" s="54"/>
      <c r="BO510" s="52"/>
      <c r="BR510" s="54"/>
      <c r="BV510" s="54"/>
      <c r="BX510" s="54"/>
      <c r="CD510" s="1"/>
      <c r="CE510" s="1"/>
      <c r="CF510" s="49"/>
      <c r="CG510" s="1"/>
    </row>
    <row r="511">
      <c r="O511" s="52"/>
      <c r="AA511" s="50"/>
      <c r="AI511" s="54"/>
      <c r="BC511" s="54"/>
      <c r="BO511" s="52"/>
      <c r="BR511" s="54"/>
      <c r="BV511" s="54"/>
      <c r="BX511" s="54"/>
      <c r="CD511" s="1"/>
      <c r="CE511" s="1"/>
      <c r="CF511" s="49"/>
      <c r="CG511" s="1"/>
    </row>
    <row r="512">
      <c r="O512" s="52"/>
      <c r="AA512" s="50"/>
      <c r="AI512" s="54"/>
      <c r="BC512" s="54"/>
      <c r="BO512" s="52"/>
      <c r="BR512" s="54"/>
      <c r="BV512" s="54"/>
      <c r="BX512" s="54"/>
      <c r="CD512" s="1"/>
      <c r="CE512" s="1"/>
      <c r="CF512" s="49"/>
      <c r="CG512" s="1"/>
    </row>
    <row r="513">
      <c r="O513" s="52"/>
      <c r="AA513" s="50"/>
      <c r="AI513" s="54"/>
      <c r="BC513" s="54"/>
      <c r="BO513" s="52"/>
      <c r="BR513" s="54"/>
      <c r="BV513" s="54"/>
      <c r="BX513" s="54"/>
      <c r="CD513" s="1"/>
      <c r="CE513" s="1"/>
      <c r="CF513" s="49"/>
      <c r="CG513" s="1"/>
    </row>
    <row r="514">
      <c r="O514" s="52"/>
      <c r="AA514" s="50"/>
      <c r="AI514" s="54"/>
      <c r="BC514" s="54"/>
      <c r="BO514" s="52"/>
      <c r="BR514" s="54"/>
      <c r="BV514" s="54"/>
      <c r="BX514" s="54"/>
      <c r="CD514" s="1"/>
      <c r="CE514" s="1"/>
      <c r="CF514" s="49"/>
      <c r="CG514" s="1"/>
    </row>
    <row r="515">
      <c r="O515" s="52"/>
      <c r="AA515" s="50"/>
      <c r="AI515" s="54"/>
      <c r="BC515" s="54"/>
      <c r="BO515" s="52"/>
      <c r="BR515" s="54"/>
      <c r="BV515" s="54"/>
      <c r="BX515" s="54"/>
      <c r="CD515" s="1"/>
      <c r="CE515" s="1"/>
      <c r="CF515" s="49"/>
      <c r="CG515" s="1"/>
    </row>
    <row r="516">
      <c r="O516" s="52"/>
      <c r="AA516" s="50"/>
      <c r="AI516" s="54"/>
      <c r="BC516" s="54"/>
      <c r="BO516" s="52"/>
      <c r="BR516" s="54"/>
      <c r="BV516" s="54"/>
      <c r="BX516" s="54"/>
      <c r="CD516" s="1"/>
      <c r="CE516" s="1"/>
      <c r="CF516" s="49"/>
      <c r="CG516" s="1"/>
    </row>
    <row r="517">
      <c r="O517" s="52"/>
      <c r="AA517" s="50"/>
      <c r="AI517" s="54"/>
      <c r="BC517" s="54"/>
      <c r="BO517" s="52"/>
      <c r="BR517" s="54"/>
      <c r="BV517" s="54"/>
      <c r="BX517" s="54"/>
      <c r="CD517" s="1"/>
      <c r="CE517" s="1"/>
      <c r="CF517" s="49"/>
      <c r="CG517" s="1"/>
    </row>
    <row r="518">
      <c r="O518" s="52"/>
      <c r="AA518" s="50"/>
      <c r="AI518" s="54"/>
      <c r="BC518" s="54"/>
      <c r="BO518" s="52"/>
      <c r="BR518" s="54"/>
      <c r="BV518" s="54"/>
      <c r="BX518" s="54"/>
      <c r="CD518" s="1"/>
      <c r="CE518" s="1"/>
      <c r="CF518" s="49"/>
      <c r="CG518" s="1"/>
    </row>
    <row r="519">
      <c r="O519" s="52"/>
      <c r="AA519" s="50"/>
      <c r="AI519" s="54"/>
      <c r="BC519" s="54"/>
      <c r="BO519" s="52"/>
      <c r="BR519" s="54"/>
      <c r="BV519" s="54"/>
      <c r="BX519" s="54"/>
      <c r="CD519" s="1"/>
      <c r="CE519" s="1"/>
      <c r="CF519" s="49"/>
      <c r="CG519" s="1"/>
    </row>
    <row r="520">
      <c r="O520" s="52"/>
      <c r="AA520" s="50"/>
      <c r="AI520" s="54"/>
      <c r="BC520" s="54"/>
      <c r="BO520" s="52"/>
      <c r="BR520" s="54"/>
      <c r="BV520" s="54"/>
      <c r="BX520" s="54"/>
      <c r="CD520" s="1"/>
      <c r="CE520" s="1"/>
      <c r="CF520" s="49"/>
      <c r="CG520" s="1"/>
    </row>
    <row r="521">
      <c r="O521" s="52"/>
      <c r="AA521" s="50"/>
      <c r="AI521" s="54"/>
      <c r="BC521" s="54"/>
      <c r="BO521" s="52"/>
      <c r="BR521" s="54"/>
      <c r="BV521" s="54"/>
      <c r="BX521" s="54"/>
      <c r="CD521" s="1"/>
      <c r="CE521" s="1"/>
      <c r="CF521" s="49"/>
      <c r="CG521" s="1"/>
    </row>
    <row r="522">
      <c r="O522" s="52"/>
      <c r="AA522" s="50"/>
      <c r="AI522" s="54"/>
      <c r="BC522" s="54"/>
      <c r="BO522" s="52"/>
      <c r="BR522" s="54"/>
      <c r="BV522" s="54"/>
      <c r="BX522" s="54"/>
      <c r="CD522" s="1"/>
      <c r="CE522" s="1"/>
      <c r="CF522" s="49"/>
      <c r="CG522" s="1"/>
    </row>
    <row r="523">
      <c r="O523" s="52"/>
      <c r="AA523" s="50"/>
      <c r="AI523" s="54"/>
      <c r="BC523" s="54"/>
      <c r="BO523" s="52"/>
      <c r="BR523" s="54"/>
      <c r="BV523" s="54"/>
      <c r="BX523" s="54"/>
      <c r="CD523" s="1"/>
      <c r="CE523" s="1"/>
      <c r="CF523" s="49"/>
      <c r="CG523" s="1"/>
    </row>
    <row r="524">
      <c r="O524" s="52"/>
      <c r="AA524" s="50"/>
      <c r="AI524" s="54"/>
      <c r="BC524" s="54"/>
      <c r="BO524" s="52"/>
      <c r="BR524" s="54"/>
      <c r="BV524" s="54"/>
      <c r="BX524" s="54"/>
      <c r="CD524" s="1"/>
      <c r="CE524" s="1"/>
      <c r="CF524" s="49"/>
      <c r="CG524" s="1"/>
    </row>
    <row r="525">
      <c r="O525" s="52"/>
      <c r="AA525" s="50"/>
      <c r="AI525" s="54"/>
      <c r="BC525" s="54"/>
      <c r="BO525" s="52"/>
      <c r="BR525" s="54"/>
      <c r="BV525" s="54"/>
      <c r="BX525" s="54"/>
      <c r="CD525" s="1"/>
      <c r="CE525" s="1"/>
      <c r="CF525" s="49"/>
      <c r="CG525" s="1"/>
    </row>
    <row r="526">
      <c r="O526" s="52"/>
      <c r="AA526" s="50"/>
      <c r="AI526" s="54"/>
      <c r="BC526" s="54"/>
      <c r="BO526" s="52"/>
      <c r="BR526" s="54"/>
      <c r="BV526" s="54"/>
      <c r="BX526" s="54"/>
      <c r="CD526" s="1"/>
      <c r="CE526" s="1"/>
      <c r="CF526" s="49"/>
      <c r="CG526" s="1"/>
    </row>
    <row r="527">
      <c r="O527" s="52"/>
      <c r="AA527" s="50"/>
      <c r="AI527" s="54"/>
      <c r="BC527" s="54"/>
      <c r="BO527" s="52"/>
      <c r="BR527" s="54"/>
      <c r="BV527" s="54"/>
      <c r="BX527" s="54"/>
      <c r="CD527" s="1"/>
      <c r="CE527" s="1"/>
      <c r="CF527" s="49"/>
      <c r="CG527" s="1"/>
    </row>
    <row r="528">
      <c r="O528" s="52"/>
      <c r="AA528" s="50"/>
      <c r="AI528" s="54"/>
      <c r="BC528" s="54"/>
      <c r="BO528" s="52"/>
      <c r="BR528" s="54"/>
      <c r="BV528" s="54"/>
      <c r="BX528" s="54"/>
      <c r="CD528" s="1"/>
      <c r="CE528" s="1"/>
      <c r="CF528" s="49"/>
      <c r="CG528" s="1"/>
    </row>
    <row r="529">
      <c r="O529" s="52"/>
      <c r="AA529" s="50"/>
      <c r="AI529" s="54"/>
      <c r="BC529" s="54"/>
      <c r="BO529" s="52"/>
      <c r="BR529" s="54"/>
      <c r="BV529" s="54"/>
      <c r="BX529" s="54"/>
      <c r="CD529" s="1"/>
      <c r="CE529" s="1"/>
      <c r="CF529" s="49"/>
      <c r="CG529" s="1"/>
    </row>
    <row r="530">
      <c r="O530" s="52"/>
      <c r="AA530" s="50"/>
      <c r="AI530" s="54"/>
      <c r="BC530" s="54"/>
      <c r="BO530" s="52"/>
      <c r="BR530" s="54"/>
      <c r="BV530" s="54"/>
      <c r="BX530" s="54"/>
      <c r="CD530" s="1"/>
      <c r="CE530" s="1"/>
      <c r="CF530" s="49"/>
      <c r="CG530" s="1"/>
    </row>
    <row r="531">
      <c r="O531" s="52"/>
      <c r="AA531" s="50"/>
      <c r="AI531" s="54"/>
      <c r="BC531" s="54"/>
      <c r="BO531" s="52"/>
      <c r="BR531" s="54"/>
      <c r="BV531" s="54"/>
      <c r="BX531" s="54"/>
      <c r="CD531" s="1"/>
      <c r="CE531" s="1"/>
      <c r="CF531" s="49"/>
      <c r="CG531" s="1"/>
    </row>
    <row r="532">
      <c r="O532" s="52"/>
      <c r="AA532" s="50"/>
      <c r="AI532" s="54"/>
      <c r="BC532" s="54"/>
      <c r="BO532" s="52"/>
      <c r="BR532" s="54"/>
      <c r="BV532" s="54"/>
      <c r="BX532" s="54"/>
      <c r="CD532" s="1"/>
      <c r="CE532" s="1"/>
      <c r="CF532" s="49"/>
      <c r="CG532" s="1"/>
    </row>
    <row r="533">
      <c r="O533" s="52"/>
      <c r="AA533" s="50"/>
      <c r="AI533" s="54"/>
      <c r="BC533" s="54"/>
      <c r="BO533" s="52"/>
      <c r="BR533" s="54"/>
      <c r="BV533" s="54"/>
      <c r="BX533" s="54"/>
      <c r="CD533" s="1"/>
      <c r="CE533" s="1"/>
      <c r="CF533" s="49"/>
      <c r="CG533" s="1"/>
    </row>
    <row r="534">
      <c r="O534" s="52"/>
      <c r="AA534" s="50"/>
      <c r="AI534" s="54"/>
      <c r="BC534" s="54"/>
      <c r="BO534" s="52"/>
      <c r="BR534" s="54"/>
      <c r="BV534" s="54"/>
      <c r="BX534" s="54"/>
      <c r="CD534" s="1"/>
      <c r="CE534" s="1"/>
      <c r="CF534" s="49"/>
      <c r="CG534" s="1"/>
    </row>
    <row r="535">
      <c r="O535" s="52"/>
      <c r="AA535" s="50"/>
      <c r="AI535" s="54"/>
      <c r="BC535" s="54"/>
      <c r="BO535" s="52"/>
      <c r="BR535" s="54"/>
      <c r="BV535" s="54"/>
      <c r="BX535" s="54"/>
      <c r="CD535" s="1"/>
      <c r="CE535" s="1"/>
      <c r="CF535" s="49"/>
      <c r="CG535" s="1"/>
    </row>
    <row r="536">
      <c r="O536" s="52"/>
      <c r="AA536" s="50"/>
      <c r="AI536" s="54"/>
      <c r="BC536" s="54"/>
      <c r="BO536" s="52"/>
      <c r="BR536" s="54"/>
      <c r="BV536" s="54"/>
      <c r="BX536" s="54"/>
      <c r="CD536" s="1"/>
      <c r="CE536" s="1"/>
      <c r="CF536" s="49"/>
      <c r="CG536" s="1"/>
    </row>
    <row r="537">
      <c r="O537" s="52"/>
      <c r="AA537" s="50"/>
      <c r="AI537" s="54"/>
      <c r="BC537" s="54"/>
      <c r="BO537" s="52"/>
      <c r="BR537" s="54"/>
      <c r="BV537" s="54"/>
      <c r="BX537" s="54"/>
      <c r="CD537" s="1"/>
      <c r="CE537" s="1"/>
      <c r="CF537" s="49"/>
      <c r="CG537" s="1"/>
    </row>
    <row r="538">
      <c r="O538" s="52"/>
      <c r="AA538" s="50"/>
      <c r="AI538" s="54"/>
      <c r="BC538" s="54"/>
      <c r="BO538" s="52"/>
      <c r="BR538" s="54"/>
      <c r="BV538" s="54"/>
      <c r="BX538" s="54"/>
      <c r="CD538" s="1"/>
      <c r="CE538" s="1"/>
      <c r="CF538" s="49"/>
      <c r="CG538" s="1"/>
    </row>
    <row r="539">
      <c r="O539" s="52"/>
      <c r="AA539" s="50"/>
      <c r="AI539" s="54"/>
      <c r="BC539" s="54"/>
      <c r="BO539" s="52"/>
      <c r="BR539" s="54"/>
      <c r="BV539" s="54"/>
      <c r="BX539" s="54"/>
      <c r="CD539" s="1"/>
      <c r="CE539" s="1"/>
      <c r="CF539" s="49"/>
      <c r="CG539" s="1"/>
    </row>
    <row r="540">
      <c r="O540" s="52"/>
      <c r="AA540" s="50"/>
      <c r="AI540" s="54"/>
      <c r="BC540" s="54"/>
      <c r="BO540" s="52"/>
      <c r="BR540" s="54"/>
      <c r="BV540" s="54"/>
      <c r="BX540" s="54"/>
      <c r="CD540" s="1"/>
      <c r="CE540" s="1"/>
      <c r="CF540" s="49"/>
      <c r="CG540" s="1"/>
    </row>
    <row r="541">
      <c r="O541" s="52"/>
      <c r="AA541" s="50"/>
      <c r="AI541" s="54"/>
      <c r="BC541" s="54"/>
      <c r="BO541" s="52"/>
      <c r="BR541" s="54"/>
      <c r="BV541" s="54"/>
      <c r="BX541" s="54"/>
      <c r="CD541" s="1"/>
      <c r="CE541" s="1"/>
      <c r="CF541" s="49"/>
      <c r="CG541" s="1"/>
    </row>
    <row r="542">
      <c r="O542" s="52"/>
      <c r="AA542" s="50"/>
      <c r="AI542" s="54"/>
      <c r="BC542" s="54"/>
      <c r="BO542" s="52"/>
      <c r="BR542" s="54"/>
      <c r="BV542" s="54"/>
      <c r="BX542" s="54"/>
      <c r="CD542" s="1"/>
      <c r="CE542" s="1"/>
      <c r="CF542" s="49"/>
      <c r="CG542" s="1"/>
    </row>
    <row r="543">
      <c r="O543" s="52"/>
      <c r="AA543" s="50"/>
      <c r="AI543" s="54"/>
      <c r="BC543" s="54"/>
      <c r="BO543" s="52"/>
      <c r="BR543" s="54"/>
      <c r="BV543" s="54"/>
      <c r="BX543" s="54"/>
      <c r="CD543" s="1"/>
      <c r="CE543" s="1"/>
      <c r="CF543" s="49"/>
      <c r="CG543" s="1"/>
    </row>
    <row r="544">
      <c r="O544" s="52"/>
      <c r="AA544" s="50"/>
      <c r="AI544" s="54"/>
      <c r="BC544" s="54"/>
      <c r="BO544" s="52"/>
      <c r="BR544" s="54"/>
      <c r="BV544" s="54"/>
      <c r="BX544" s="54"/>
      <c r="CD544" s="1"/>
      <c r="CE544" s="1"/>
      <c r="CF544" s="49"/>
      <c r="CG544" s="1"/>
    </row>
    <row r="545">
      <c r="O545" s="52"/>
      <c r="AA545" s="50"/>
      <c r="AI545" s="54"/>
      <c r="BC545" s="54"/>
      <c r="BO545" s="52"/>
      <c r="BR545" s="54"/>
      <c r="BV545" s="54"/>
      <c r="BX545" s="54"/>
      <c r="CD545" s="1"/>
      <c r="CE545" s="1"/>
      <c r="CF545" s="49"/>
      <c r="CG545" s="1"/>
    </row>
    <row r="546">
      <c r="O546" s="52"/>
      <c r="AA546" s="50"/>
      <c r="AI546" s="54"/>
      <c r="BC546" s="54"/>
      <c r="BO546" s="52"/>
      <c r="BR546" s="54"/>
      <c r="BV546" s="54"/>
      <c r="BX546" s="54"/>
      <c r="CD546" s="1"/>
      <c r="CE546" s="1"/>
      <c r="CF546" s="49"/>
      <c r="CG546" s="1"/>
    </row>
    <row r="547">
      <c r="O547" s="52"/>
      <c r="AA547" s="50"/>
      <c r="AI547" s="54"/>
      <c r="BC547" s="54"/>
      <c r="BO547" s="52"/>
      <c r="BR547" s="54"/>
      <c r="BV547" s="54"/>
      <c r="BX547" s="54"/>
      <c r="CD547" s="1"/>
      <c r="CE547" s="1"/>
      <c r="CF547" s="49"/>
      <c r="CG547" s="1"/>
    </row>
    <row r="548">
      <c r="O548" s="52"/>
      <c r="AA548" s="50"/>
      <c r="AI548" s="54"/>
      <c r="BC548" s="54"/>
      <c r="BO548" s="52"/>
      <c r="BR548" s="54"/>
      <c r="BV548" s="54"/>
      <c r="BX548" s="54"/>
      <c r="CD548" s="1"/>
      <c r="CE548" s="1"/>
      <c r="CF548" s="49"/>
      <c r="CG548" s="1"/>
    </row>
    <row r="549">
      <c r="O549" s="52"/>
      <c r="AA549" s="50"/>
      <c r="AI549" s="54"/>
      <c r="BC549" s="54"/>
      <c r="BO549" s="52"/>
      <c r="BR549" s="54"/>
      <c r="BV549" s="54"/>
      <c r="BX549" s="54"/>
      <c r="CD549" s="1"/>
      <c r="CE549" s="1"/>
      <c r="CF549" s="49"/>
      <c r="CG549" s="1"/>
    </row>
    <row r="550">
      <c r="O550" s="52"/>
      <c r="AA550" s="50"/>
      <c r="AI550" s="54"/>
      <c r="BC550" s="54"/>
      <c r="BO550" s="52"/>
      <c r="BR550" s="54"/>
      <c r="BV550" s="54"/>
      <c r="BX550" s="54"/>
      <c r="CD550" s="1"/>
      <c r="CE550" s="1"/>
      <c r="CF550" s="49"/>
      <c r="CG550" s="1"/>
    </row>
    <row r="551">
      <c r="O551" s="52"/>
      <c r="AA551" s="50"/>
      <c r="AI551" s="54"/>
      <c r="BC551" s="54"/>
      <c r="BO551" s="52"/>
      <c r="BR551" s="54"/>
      <c r="BV551" s="54"/>
      <c r="BX551" s="54"/>
      <c r="CD551" s="1"/>
      <c r="CE551" s="1"/>
      <c r="CF551" s="49"/>
      <c r="CG551" s="1"/>
    </row>
    <row r="552">
      <c r="O552" s="52"/>
      <c r="AA552" s="50"/>
      <c r="AI552" s="54"/>
      <c r="BC552" s="54"/>
      <c r="BO552" s="52"/>
      <c r="BR552" s="54"/>
      <c r="BV552" s="54"/>
      <c r="BX552" s="54"/>
      <c r="CD552" s="1"/>
      <c r="CE552" s="1"/>
      <c r="CF552" s="49"/>
      <c r="CG552" s="1"/>
    </row>
    <row r="553">
      <c r="O553" s="52"/>
      <c r="AA553" s="50"/>
      <c r="AI553" s="54"/>
      <c r="BC553" s="54"/>
      <c r="BO553" s="52"/>
      <c r="BR553" s="54"/>
      <c r="BV553" s="54"/>
      <c r="BX553" s="54"/>
      <c r="CD553" s="1"/>
      <c r="CE553" s="1"/>
      <c r="CF553" s="49"/>
      <c r="CG553" s="1"/>
    </row>
    <row r="554">
      <c r="O554" s="52"/>
      <c r="AA554" s="50"/>
      <c r="AI554" s="54"/>
      <c r="BC554" s="54"/>
      <c r="BO554" s="52"/>
      <c r="BR554" s="54"/>
      <c r="BV554" s="54"/>
      <c r="BX554" s="54"/>
      <c r="CD554" s="1"/>
      <c r="CE554" s="1"/>
      <c r="CF554" s="49"/>
      <c r="CG554" s="1"/>
    </row>
    <row r="555">
      <c r="O555" s="52"/>
      <c r="AA555" s="50"/>
      <c r="AI555" s="54"/>
      <c r="BC555" s="54"/>
      <c r="BO555" s="52"/>
      <c r="BR555" s="54"/>
      <c r="BV555" s="54"/>
      <c r="BX555" s="54"/>
      <c r="CD555" s="1"/>
      <c r="CE555" s="1"/>
      <c r="CF555" s="49"/>
      <c r="CG555" s="1"/>
    </row>
    <row r="556">
      <c r="O556" s="52"/>
      <c r="AA556" s="50"/>
      <c r="AI556" s="54"/>
      <c r="BC556" s="54"/>
      <c r="BO556" s="52"/>
      <c r="BR556" s="54"/>
      <c r="BV556" s="54"/>
      <c r="BX556" s="54"/>
      <c r="CD556" s="1"/>
      <c r="CE556" s="1"/>
      <c r="CF556" s="49"/>
      <c r="CG556" s="1"/>
    </row>
    <row r="557">
      <c r="O557" s="52"/>
      <c r="AA557" s="50"/>
      <c r="AI557" s="54"/>
      <c r="BC557" s="54"/>
      <c r="BO557" s="52"/>
      <c r="BR557" s="54"/>
      <c r="BV557" s="54"/>
      <c r="BX557" s="54"/>
      <c r="CD557" s="1"/>
      <c r="CE557" s="1"/>
      <c r="CF557" s="49"/>
      <c r="CG557" s="1"/>
    </row>
    <row r="558">
      <c r="O558" s="52"/>
      <c r="AA558" s="50"/>
      <c r="AI558" s="54"/>
      <c r="BC558" s="54"/>
      <c r="BO558" s="52"/>
      <c r="BR558" s="54"/>
      <c r="BV558" s="54"/>
      <c r="BX558" s="54"/>
      <c r="CD558" s="1"/>
      <c r="CE558" s="1"/>
      <c r="CF558" s="49"/>
      <c r="CG558" s="1"/>
    </row>
    <row r="559">
      <c r="O559" s="52"/>
      <c r="AA559" s="50"/>
      <c r="AI559" s="54"/>
      <c r="BC559" s="54"/>
      <c r="BO559" s="52"/>
      <c r="BR559" s="54"/>
      <c r="BV559" s="54"/>
      <c r="BX559" s="54"/>
      <c r="CD559" s="1"/>
      <c r="CE559" s="1"/>
      <c r="CF559" s="49"/>
      <c r="CG559" s="1"/>
    </row>
    <row r="560">
      <c r="O560" s="52"/>
      <c r="AA560" s="50"/>
      <c r="AI560" s="54"/>
      <c r="BC560" s="54"/>
      <c r="BO560" s="52"/>
      <c r="BR560" s="54"/>
      <c r="BV560" s="54"/>
      <c r="BX560" s="54"/>
      <c r="CD560" s="1"/>
      <c r="CE560" s="1"/>
      <c r="CF560" s="49"/>
      <c r="CG560" s="1"/>
    </row>
    <row r="561">
      <c r="O561" s="52"/>
      <c r="AA561" s="50"/>
      <c r="AI561" s="54"/>
      <c r="BC561" s="54"/>
      <c r="BO561" s="52"/>
      <c r="BR561" s="54"/>
      <c r="BV561" s="54"/>
      <c r="BX561" s="54"/>
      <c r="CD561" s="1"/>
      <c r="CE561" s="1"/>
      <c r="CF561" s="49"/>
      <c r="CG561" s="1"/>
    </row>
    <row r="562">
      <c r="O562" s="52"/>
      <c r="AA562" s="50"/>
      <c r="AI562" s="54"/>
      <c r="BC562" s="54"/>
      <c r="BO562" s="52"/>
      <c r="BR562" s="54"/>
      <c r="BV562" s="54"/>
      <c r="BX562" s="54"/>
      <c r="CD562" s="1"/>
      <c r="CE562" s="1"/>
      <c r="CF562" s="49"/>
      <c r="CG562" s="1"/>
    </row>
    <row r="563">
      <c r="O563" s="52"/>
      <c r="AA563" s="50"/>
      <c r="AI563" s="54"/>
      <c r="BC563" s="54"/>
      <c r="BO563" s="52"/>
      <c r="BR563" s="54"/>
      <c r="BV563" s="54"/>
      <c r="BX563" s="54"/>
      <c r="CD563" s="1"/>
      <c r="CE563" s="1"/>
      <c r="CF563" s="49"/>
      <c r="CG563" s="1"/>
    </row>
    <row r="564">
      <c r="O564" s="52"/>
      <c r="AA564" s="50"/>
      <c r="AI564" s="54"/>
      <c r="BC564" s="54"/>
      <c r="BO564" s="52"/>
      <c r="BR564" s="54"/>
      <c r="BV564" s="54"/>
      <c r="BX564" s="54"/>
      <c r="CD564" s="1"/>
      <c r="CE564" s="1"/>
      <c r="CF564" s="49"/>
      <c r="CG564" s="1"/>
    </row>
    <row r="565">
      <c r="O565" s="52"/>
      <c r="AA565" s="50"/>
      <c r="AI565" s="54"/>
      <c r="BC565" s="54"/>
      <c r="BO565" s="52"/>
      <c r="BR565" s="54"/>
      <c r="BV565" s="54"/>
      <c r="BX565" s="54"/>
      <c r="CD565" s="1"/>
      <c r="CE565" s="1"/>
      <c r="CF565" s="49"/>
      <c r="CG565" s="1"/>
    </row>
    <row r="566">
      <c r="O566" s="52"/>
      <c r="AA566" s="50"/>
      <c r="AI566" s="54"/>
      <c r="BC566" s="54"/>
      <c r="BO566" s="52"/>
      <c r="BR566" s="54"/>
      <c r="BV566" s="54"/>
      <c r="BX566" s="54"/>
      <c r="CD566" s="1"/>
      <c r="CE566" s="1"/>
      <c r="CF566" s="49"/>
      <c r="CG566" s="1"/>
    </row>
    <row r="567">
      <c r="O567" s="52"/>
      <c r="AA567" s="50"/>
      <c r="AI567" s="54"/>
      <c r="BC567" s="54"/>
      <c r="BO567" s="52"/>
      <c r="BR567" s="54"/>
      <c r="BV567" s="54"/>
      <c r="BX567" s="54"/>
      <c r="CD567" s="1"/>
      <c r="CE567" s="1"/>
      <c r="CF567" s="49"/>
      <c r="CG567" s="1"/>
    </row>
    <row r="568">
      <c r="O568" s="52"/>
      <c r="AA568" s="50"/>
      <c r="AI568" s="54"/>
      <c r="BC568" s="54"/>
      <c r="BO568" s="52"/>
      <c r="BR568" s="54"/>
      <c r="BV568" s="54"/>
      <c r="BX568" s="54"/>
      <c r="CD568" s="1"/>
      <c r="CE568" s="1"/>
      <c r="CF568" s="49"/>
      <c r="CG568" s="1"/>
    </row>
    <row r="569">
      <c r="O569" s="52"/>
      <c r="AA569" s="50"/>
      <c r="AI569" s="54"/>
      <c r="BC569" s="54"/>
      <c r="BO569" s="52"/>
      <c r="BR569" s="54"/>
      <c r="BV569" s="54"/>
      <c r="BX569" s="54"/>
      <c r="CD569" s="1"/>
      <c r="CE569" s="1"/>
      <c r="CF569" s="49"/>
      <c r="CG569" s="1"/>
    </row>
    <row r="570">
      <c r="O570" s="52"/>
      <c r="AA570" s="50"/>
      <c r="AI570" s="54"/>
      <c r="BC570" s="54"/>
      <c r="BO570" s="52"/>
      <c r="BR570" s="54"/>
      <c r="BV570" s="54"/>
      <c r="BX570" s="54"/>
      <c r="CD570" s="1"/>
      <c r="CE570" s="1"/>
      <c r="CF570" s="49"/>
      <c r="CG570" s="1"/>
    </row>
    <row r="571">
      <c r="O571" s="52"/>
      <c r="AA571" s="50"/>
      <c r="AI571" s="54"/>
      <c r="BC571" s="54"/>
      <c r="BO571" s="52"/>
      <c r="BR571" s="54"/>
      <c r="BV571" s="54"/>
      <c r="BX571" s="54"/>
      <c r="CD571" s="1"/>
      <c r="CE571" s="1"/>
      <c r="CF571" s="49"/>
      <c r="CG571" s="1"/>
    </row>
    <row r="572">
      <c r="O572" s="52"/>
      <c r="AA572" s="50"/>
      <c r="AI572" s="54"/>
      <c r="BC572" s="54"/>
      <c r="BO572" s="52"/>
      <c r="BR572" s="54"/>
      <c r="BV572" s="54"/>
      <c r="BX572" s="54"/>
      <c r="CD572" s="1"/>
      <c r="CE572" s="1"/>
      <c r="CF572" s="49"/>
      <c r="CG572" s="1"/>
    </row>
    <row r="573">
      <c r="O573" s="52"/>
      <c r="AA573" s="50"/>
      <c r="AI573" s="54"/>
      <c r="BC573" s="54"/>
      <c r="BO573" s="52"/>
      <c r="BR573" s="54"/>
      <c r="BV573" s="54"/>
      <c r="BX573" s="54"/>
      <c r="CD573" s="1"/>
      <c r="CE573" s="1"/>
      <c r="CF573" s="49"/>
      <c r="CG573" s="1"/>
    </row>
    <row r="574">
      <c r="O574" s="52"/>
      <c r="AA574" s="50"/>
      <c r="AI574" s="54"/>
      <c r="BC574" s="54"/>
      <c r="BO574" s="52"/>
      <c r="BR574" s="54"/>
      <c r="BV574" s="54"/>
      <c r="BX574" s="54"/>
      <c r="CD574" s="1"/>
      <c r="CE574" s="1"/>
      <c r="CF574" s="49"/>
      <c r="CG574" s="1"/>
    </row>
    <row r="575">
      <c r="O575" s="52"/>
      <c r="AA575" s="50"/>
      <c r="AI575" s="54"/>
      <c r="BC575" s="54"/>
      <c r="BO575" s="52"/>
      <c r="BR575" s="54"/>
      <c r="BV575" s="54"/>
      <c r="BX575" s="54"/>
      <c r="CD575" s="1"/>
      <c r="CE575" s="1"/>
      <c r="CF575" s="49"/>
      <c r="CG575" s="1"/>
    </row>
    <row r="576">
      <c r="O576" s="52"/>
      <c r="AA576" s="50"/>
      <c r="AI576" s="54"/>
      <c r="BC576" s="54"/>
      <c r="BO576" s="52"/>
      <c r="BR576" s="54"/>
      <c r="BV576" s="54"/>
      <c r="BX576" s="54"/>
      <c r="CD576" s="1"/>
      <c r="CE576" s="1"/>
      <c r="CF576" s="49"/>
      <c r="CG576" s="1"/>
    </row>
    <row r="577">
      <c r="O577" s="52"/>
      <c r="AA577" s="50"/>
      <c r="AI577" s="54"/>
      <c r="BC577" s="54"/>
      <c r="BO577" s="52"/>
      <c r="BR577" s="54"/>
      <c r="BV577" s="54"/>
      <c r="BX577" s="54"/>
      <c r="CD577" s="1"/>
      <c r="CE577" s="1"/>
      <c r="CF577" s="49"/>
      <c r="CG577" s="1"/>
    </row>
    <row r="578">
      <c r="O578" s="52"/>
      <c r="AA578" s="50"/>
      <c r="AI578" s="54"/>
      <c r="BC578" s="54"/>
      <c r="BO578" s="52"/>
      <c r="BR578" s="54"/>
      <c r="BV578" s="54"/>
      <c r="BX578" s="54"/>
      <c r="CD578" s="1"/>
      <c r="CE578" s="1"/>
      <c r="CF578" s="49"/>
      <c r="CG578" s="1"/>
    </row>
    <row r="579">
      <c r="O579" s="52"/>
      <c r="AA579" s="50"/>
      <c r="AI579" s="54"/>
      <c r="BC579" s="54"/>
      <c r="BO579" s="52"/>
      <c r="BR579" s="54"/>
      <c r="BV579" s="54"/>
      <c r="BX579" s="54"/>
      <c r="CD579" s="1"/>
      <c r="CE579" s="1"/>
      <c r="CF579" s="49"/>
      <c r="CG579" s="1"/>
    </row>
    <row r="580">
      <c r="O580" s="52"/>
      <c r="AA580" s="50"/>
      <c r="AI580" s="54"/>
      <c r="BC580" s="54"/>
      <c r="BO580" s="52"/>
      <c r="BR580" s="54"/>
      <c r="BV580" s="54"/>
      <c r="BX580" s="54"/>
      <c r="CD580" s="1"/>
      <c r="CE580" s="1"/>
      <c r="CF580" s="49"/>
      <c r="CG580" s="1"/>
    </row>
    <row r="581">
      <c r="O581" s="52"/>
      <c r="AA581" s="50"/>
      <c r="AI581" s="54"/>
      <c r="BC581" s="54"/>
      <c r="BO581" s="52"/>
      <c r="BR581" s="54"/>
      <c r="BV581" s="54"/>
      <c r="BX581" s="54"/>
      <c r="CD581" s="1"/>
      <c r="CE581" s="1"/>
      <c r="CF581" s="49"/>
      <c r="CG581" s="1"/>
    </row>
    <row r="582">
      <c r="O582" s="52"/>
      <c r="AA582" s="50"/>
      <c r="AI582" s="54"/>
      <c r="BC582" s="54"/>
      <c r="BO582" s="52"/>
      <c r="BR582" s="54"/>
      <c r="BV582" s="54"/>
      <c r="BX582" s="54"/>
      <c r="CD582" s="1"/>
      <c r="CE582" s="1"/>
      <c r="CF582" s="49"/>
      <c r="CG582" s="1"/>
    </row>
    <row r="583">
      <c r="O583" s="52"/>
      <c r="AA583" s="50"/>
      <c r="AI583" s="54"/>
      <c r="BC583" s="54"/>
      <c r="BO583" s="52"/>
      <c r="BR583" s="54"/>
      <c r="BV583" s="54"/>
      <c r="BX583" s="54"/>
      <c r="CD583" s="1"/>
      <c r="CE583" s="1"/>
      <c r="CF583" s="49"/>
      <c r="CG583" s="1"/>
    </row>
    <row r="584">
      <c r="O584" s="52"/>
      <c r="AA584" s="50"/>
      <c r="AI584" s="54"/>
      <c r="BC584" s="54"/>
      <c r="BO584" s="52"/>
      <c r="BR584" s="54"/>
      <c r="BV584" s="54"/>
      <c r="BX584" s="54"/>
      <c r="CD584" s="1"/>
      <c r="CE584" s="1"/>
      <c r="CF584" s="49"/>
      <c r="CG584" s="1"/>
    </row>
    <row r="585">
      <c r="O585" s="52"/>
      <c r="AA585" s="50"/>
      <c r="AI585" s="54"/>
      <c r="BC585" s="54"/>
      <c r="BO585" s="52"/>
      <c r="BR585" s="54"/>
      <c r="BV585" s="54"/>
      <c r="BX585" s="54"/>
      <c r="CD585" s="1"/>
      <c r="CE585" s="1"/>
      <c r="CF585" s="49"/>
      <c r="CG585" s="1"/>
    </row>
    <row r="586">
      <c r="O586" s="52"/>
      <c r="AA586" s="50"/>
      <c r="AI586" s="54"/>
      <c r="BC586" s="54"/>
      <c r="BO586" s="52"/>
      <c r="BR586" s="54"/>
      <c r="BV586" s="54"/>
      <c r="BX586" s="54"/>
      <c r="CD586" s="1"/>
      <c r="CE586" s="1"/>
      <c r="CF586" s="49"/>
      <c r="CG586" s="1"/>
    </row>
    <row r="587">
      <c r="O587" s="52"/>
      <c r="AA587" s="50"/>
      <c r="AI587" s="54"/>
      <c r="BC587" s="54"/>
      <c r="BO587" s="52"/>
      <c r="BR587" s="54"/>
      <c r="BV587" s="54"/>
      <c r="BX587" s="54"/>
      <c r="CD587" s="1"/>
      <c r="CE587" s="1"/>
      <c r="CF587" s="49"/>
      <c r="CG587" s="1"/>
    </row>
    <row r="588">
      <c r="O588" s="52"/>
      <c r="AA588" s="50"/>
      <c r="AI588" s="54"/>
      <c r="BC588" s="54"/>
      <c r="BO588" s="52"/>
      <c r="BR588" s="54"/>
      <c r="BV588" s="54"/>
      <c r="BX588" s="54"/>
      <c r="CD588" s="1"/>
      <c r="CE588" s="1"/>
      <c r="CF588" s="49"/>
      <c r="CG588" s="1"/>
    </row>
    <row r="589">
      <c r="O589" s="52"/>
      <c r="AA589" s="50"/>
      <c r="AI589" s="54"/>
      <c r="BC589" s="54"/>
      <c r="BO589" s="52"/>
      <c r="BR589" s="54"/>
      <c r="BV589" s="54"/>
      <c r="BX589" s="54"/>
      <c r="CD589" s="1"/>
      <c r="CE589" s="1"/>
      <c r="CF589" s="49"/>
      <c r="CG589" s="1"/>
    </row>
    <row r="590">
      <c r="O590" s="52"/>
      <c r="AA590" s="50"/>
      <c r="AI590" s="54"/>
      <c r="BC590" s="54"/>
      <c r="BO590" s="52"/>
      <c r="BR590" s="54"/>
      <c r="BV590" s="54"/>
      <c r="BX590" s="54"/>
      <c r="CD590" s="1"/>
      <c r="CE590" s="1"/>
      <c r="CF590" s="49"/>
      <c r="CG590" s="1"/>
    </row>
    <row r="591">
      <c r="O591" s="52"/>
      <c r="AA591" s="50"/>
      <c r="AI591" s="54"/>
      <c r="BC591" s="54"/>
      <c r="BO591" s="52"/>
      <c r="BR591" s="54"/>
      <c r="BV591" s="54"/>
      <c r="BX591" s="54"/>
      <c r="CD591" s="1"/>
      <c r="CE591" s="1"/>
      <c r="CF591" s="49"/>
      <c r="CG591" s="1"/>
    </row>
    <row r="592">
      <c r="O592" s="52"/>
      <c r="AA592" s="50"/>
      <c r="AI592" s="54"/>
      <c r="BC592" s="54"/>
      <c r="BO592" s="52"/>
      <c r="BR592" s="54"/>
      <c r="BV592" s="54"/>
      <c r="BX592" s="54"/>
      <c r="CD592" s="1"/>
      <c r="CE592" s="1"/>
      <c r="CF592" s="49"/>
      <c r="CG592" s="1"/>
    </row>
    <row r="593">
      <c r="O593" s="52"/>
      <c r="AA593" s="50"/>
      <c r="AI593" s="54"/>
      <c r="BC593" s="54"/>
      <c r="BO593" s="52"/>
      <c r="BR593" s="54"/>
      <c r="BV593" s="54"/>
      <c r="BX593" s="54"/>
      <c r="CD593" s="1"/>
      <c r="CE593" s="1"/>
      <c r="CF593" s="49"/>
      <c r="CG593" s="1"/>
    </row>
    <row r="594">
      <c r="O594" s="52"/>
      <c r="AA594" s="50"/>
      <c r="AI594" s="54"/>
      <c r="BC594" s="54"/>
      <c r="BO594" s="52"/>
      <c r="BR594" s="54"/>
      <c r="BV594" s="54"/>
      <c r="BX594" s="54"/>
      <c r="CD594" s="1"/>
      <c r="CE594" s="1"/>
      <c r="CF594" s="49"/>
      <c r="CG594" s="1"/>
    </row>
    <row r="595">
      <c r="O595" s="52"/>
      <c r="AA595" s="50"/>
      <c r="AI595" s="54"/>
      <c r="BC595" s="54"/>
      <c r="BO595" s="52"/>
      <c r="BR595" s="54"/>
      <c r="BV595" s="54"/>
      <c r="BX595" s="54"/>
      <c r="CD595" s="1"/>
      <c r="CE595" s="1"/>
      <c r="CF595" s="49"/>
      <c r="CG595" s="1"/>
    </row>
    <row r="596">
      <c r="O596" s="52"/>
      <c r="AA596" s="50"/>
      <c r="AI596" s="54"/>
      <c r="BC596" s="54"/>
      <c r="BO596" s="52"/>
      <c r="BR596" s="54"/>
      <c r="BV596" s="54"/>
      <c r="BX596" s="54"/>
      <c r="CD596" s="1"/>
      <c r="CE596" s="1"/>
      <c r="CF596" s="49"/>
      <c r="CG596" s="1"/>
    </row>
    <row r="597">
      <c r="O597" s="52"/>
      <c r="AA597" s="50"/>
      <c r="AI597" s="54"/>
      <c r="BC597" s="54"/>
      <c r="BO597" s="52"/>
      <c r="BR597" s="54"/>
      <c r="BV597" s="54"/>
      <c r="BX597" s="54"/>
      <c r="CD597" s="1"/>
      <c r="CE597" s="1"/>
      <c r="CF597" s="49"/>
      <c r="CG597" s="1"/>
    </row>
    <row r="598">
      <c r="O598" s="52"/>
      <c r="AA598" s="50"/>
      <c r="AI598" s="54"/>
      <c r="BC598" s="54"/>
      <c r="BO598" s="52"/>
      <c r="BR598" s="54"/>
      <c r="BV598" s="54"/>
      <c r="BX598" s="54"/>
      <c r="CD598" s="1"/>
      <c r="CE598" s="1"/>
      <c r="CF598" s="49"/>
      <c r="CG598" s="1"/>
    </row>
    <row r="599">
      <c r="O599" s="52"/>
      <c r="AA599" s="50"/>
      <c r="AI599" s="54"/>
      <c r="BC599" s="54"/>
      <c r="BO599" s="52"/>
      <c r="BR599" s="54"/>
      <c r="BV599" s="54"/>
      <c r="BX599" s="54"/>
      <c r="CD599" s="1"/>
      <c r="CE599" s="1"/>
      <c r="CF599" s="49"/>
      <c r="CG599" s="1"/>
    </row>
    <row r="600">
      <c r="O600" s="52"/>
      <c r="AA600" s="50"/>
      <c r="AI600" s="54"/>
      <c r="BC600" s="54"/>
      <c r="BO600" s="52"/>
      <c r="BR600" s="54"/>
      <c r="BV600" s="54"/>
      <c r="BX600" s="54"/>
      <c r="CD600" s="1"/>
      <c r="CE600" s="1"/>
      <c r="CF600" s="49"/>
      <c r="CG600" s="1"/>
    </row>
    <row r="601">
      <c r="O601" s="52"/>
      <c r="AA601" s="50"/>
      <c r="AI601" s="54"/>
      <c r="BC601" s="54"/>
      <c r="BO601" s="52"/>
      <c r="BR601" s="54"/>
      <c r="BV601" s="54"/>
      <c r="BX601" s="54"/>
      <c r="CD601" s="1"/>
      <c r="CE601" s="1"/>
      <c r="CF601" s="49"/>
      <c r="CG601" s="1"/>
    </row>
    <row r="602">
      <c r="O602" s="52"/>
      <c r="AA602" s="50"/>
      <c r="AI602" s="54"/>
      <c r="BC602" s="54"/>
      <c r="BO602" s="52"/>
      <c r="BR602" s="54"/>
      <c r="BV602" s="54"/>
      <c r="BX602" s="54"/>
      <c r="CD602" s="1"/>
      <c r="CE602" s="1"/>
      <c r="CF602" s="49"/>
      <c r="CG602" s="1"/>
    </row>
    <row r="603">
      <c r="O603" s="52"/>
      <c r="AA603" s="50"/>
      <c r="AI603" s="54"/>
      <c r="BC603" s="54"/>
      <c r="BO603" s="52"/>
      <c r="BR603" s="54"/>
      <c r="BV603" s="54"/>
      <c r="BX603" s="54"/>
      <c r="CD603" s="1"/>
      <c r="CE603" s="1"/>
      <c r="CF603" s="49"/>
      <c r="CG603" s="1"/>
    </row>
    <row r="604">
      <c r="O604" s="52"/>
      <c r="AA604" s="50"/>
      <c r="AI604" s="54"/>
      <c r="BC604" s="54"/>
      <c r="BO604" s="52"/>
      <c r="BR604" s="54"/>
      <c r="BV604" s="54"/>
      <c r="BX604" s="54"/>
      <c r="CD604" s="1"/>
      <c r="CE604" s="1"/>
      <c r="CF604" s="49"/>
      <c r="CG604" s="1"/>
    </row>
    <row r="605">
      <c r="O605" s="52"/>
      <c r="AA605" s="50"/>
      <c r="AI605" s="54"/>
      <c r="BC605" s="54"/>
      <c r="BO605" s="52"/>
      <c r="BR605" s="54"/>
      <c r="BV605" s="54"/>
      <c r="BX605" s="54"/>
      <c r="CD605" s="1"/>
      <c r="CE605" s="1"/>
      <c r="CF605" s="49"/>
      <c r="CG605" s="1"/>
    </row>
    <row r="606">
      <c r="O606" s="52"/>
      <c r="AA606" s="50"/>
      <c r="AI606" s="54"/>
      <c r="BC606" s="54"/>
      <c r="BO606" s="52"/>
      <c r="BR606" s="54"/>
      <c r="BV606" s="54"/>
      <c r="BX606" s="54"/>
      <c r="CD606" s="1"/>
      <c r="CE606" s="1"/>
      <c r="CF606" s="49"/>
      <c r="CG606" s="1"/>
    </row>
    <row r="607">
      <c r="O607" s="52"/>
      <c r="AA607" s="50"/>
      <c r="AI607" s="54"/>
      <c r="BC607" s="54"/>
      <c r="BO607" s="52"/>
      <c r="BR607" s="54"/>
      <c r="BV607" s="54"/>
      <c r="BX607" s="54"/>
      <c r="CD607" s="1"/>
      <c r="CE607" s="1"/>
      <c r="CF607" s="49"/>
      <c r="CG607" s="1"/>
    </row>
    <row r="608">
      <c r="O608" s="52"/>
      <c r="AA608" s="50"/>
      <c r="AI608" s="54"/>
      <c r="BC608" s="54"/>
      <c r="BO608" s="52"/>
      <c r="BR608" s="54"/>
      <c r="BV608" s="54"/>
      <c r="BX608" s="54"/>
      <c r="CD608" s="1"/>
      <c r="CE608" s="1"/>
      <c r="CF608" s="49"/>
      <c r="CG608" s="1"/>
    </row>
    <row r="609">
      <c r="O609" s="52"/>
      <c r="AA609" s="50"/>
      <c r="AI609" s="54"/>
      <c r="BC609" s="54"/>
      <c r="BO609" s="52"/>
      <c r="BR609" s="54"/>
      <c r="BV609" s="54"/>
      <c r="BX609" s="54"/>
      <c r="CD609" s="1"/>
      <c r="CE609" s="1"/>
      <c r="CF609" s="49"/>
      <c r="CG609" s="1"/>
    </row>
    <row r="610">
      <c r="O610" s="52"/>
      <c r="AA610" s="50"/>
      <c r="AI610" s="54"/>
      <c r="BC610" s="54"/>
      <c r="BO610" s="52"/>
      <c r="BR610" s="54"/>
      <c r="BV610" s="54"/>
      <c r="BX610" s="54"/>
      <c r="CD610" s="1"/>
      <c r="CE610" s="1"/>
      <c r="CF610" s="49"/>
      <c r="CG610" s="1"/>
    </row>
    <row r="611">
      <c r="O611" s="52"/>
      <c r="AA611" s="50"/>
      <c r="AI611" s="54"/>
      <c r="BC611" s="54"/>
      <c r="BO611" s="52"/>
      <c r="BR611" s="54"/>
      <c r="BV611" s="54"/>
      <c r="BX611" s="54"/>
      <c r="CD611" s="1"/>
      <c r="CE611" s="1"/>
      <c r="CF611" s="49"/>
      <c r="CG611" s="1"/>
    </row>
    <row r="612">
      <c r="O612" s="52"/>
      <c r="AA612" s="50"/>
      <c r="AI612" s="54"/>
      <c r="BC612" s="54"/>
      <c r="BO612" s="52"/>
      <c r="BR612" s="54"/>
      <c r="BV612" s="54"/>
      <c r="BX612" s="54"/>
      <c r="CD612" s="1"/>
      <c r="CE612" s="1"/>
      <c r="CF612" s="49"/>
      <c r="CG612" s="1"/>
    </row>
    <row r="613">
      <c r="O613" s="52"/>
      <c r="AA613" s="50"/>
      <c r="AI613" s="54"/>
      <c r="BC613" s="54"/>
      <c r="BO613" s="52"/>
      <c r="BR613" s="54"/>
      <c r="BV613" s="54"/>
      <c r="BX613" s="54"/>
      <c r="CD613" s="1"/>
      <c r="CE613" s="1"/>
      <c r="CF613" s="49"/>
      <c r="CG613" s="1"/>
    </row>
    <row r="614">
      <c r="O614" s="52"/>
      <c r="AA614" s="50"/>
      <c r="AI614" s="54"/>
      <c r="BC614" s="54"/>
      <c r="BO614" s="52"/>
      <c r="BR614" s="54"/>
      <c r="BV614" s="54"/>
      <c r="BX614" s="54"/>
      <c r="CD614" s="1"/>
      <c r="CE614" s="1"/>
      <c r="CF614" s="49"/>
      <c r="CG614" s="1"/>
    </row>
    <row r="615">
      <c r="O615" s="52"/>
      <c r="AA615" s="50"/>
      <c r="AI615" s="54"/>
      <c r="BC615" s="54"/>
      <c r="BO615" s="52"/>
      <c r="BR615" s="54"/>
      <c r="BV615" s="54"/>
      <c r="BX615" s="54"/>
      <c r="CD615" s="1"/>
      <c r="CE615" s="1"/>
      <c r="CF615" s="49"/>
      <c r="CG615" s="1"/>
    </row>
    <row r="616">
      <c r="O616" s="52"/>
      <c r="AA616" s="50"/>
      <c r="AI616" s="54"/>
      <c r="BC616" s="54"/>
      <c r="BO616" s="52"/>
      <c r="BR616" s="54"/>
      <c r="BV616" s="54"/>
      <c r="BX616" s="54"/>
      <c r="CD616" s="1"/>
      <c r="CE616" s="1"/>
      <c r="CF616" s="49"/>
      <c r="CG616" s="1"/>
    </row>
    <row r="617">
      <c r="O617" s="52"/>
      <c r="AA617" s="50"/>
      <c r="AI617" s="54"/>
      <c r="BC617" s="54"/>
      <c r="BO617" s="52"/>
      <c r="BR617" s="54"/>
      <c r="BV617" s="54"/>
      <c r="BX617" s="54"/>
      <c r="CD617" s="1"/>
      <c r="CE617" s="1"/>
      <c r="CF617" s="49"/>
      <c r="CG617" s="1"/>
    </row>
    <row r="618">
      <c r="O618" s="52"/>
      <c r="AA618" s="50"/>
      <c r="AI618" s="54"/>
      <c r="BC618" s="54"/>
      <c r="BO618" s="52"/>
      <c r="BR618" s="54"/>
      <c r="BV618" s="54"/>
      <c r="BX618" s="54"/>
      <c r="CD618" s="1"/>
      <c r="CE618" s="1"/>
      <c r="CF618" s="49"/>
      <c r="CG618" s="1"/>
    </row>
    <row r="619">
      <c r="O619" s="52"/>
      <c r="AA619" s="50"/>
      <c r="AI619" s="54"/>
      <c r="BC619" s="54"/>
      <c r="BO619" s="52"/>
      <c r="BR619" s="54"/>
      <c r="BV619" s="54"/>
      <c r="BX619" s="54"/>
      <c r="CD619" s="1"/>
      <c r="CE619" s="1"/>
      <c r="CF619" s="49"/>
      <c r="CG619" s="1"/>
    </row>
    <row r="620">
      <c r="O620" s="52"/>
      <c r="AA620" s="50"/>
      <c r="AI620" s="54"/>
      <c r="BC620" s="54"/>
      <c r="BO620" s="52"/>
      <c r="BR620" s="54"/>
      <c r="BV620" s="54"/>
      <c r="BX620" s="54"/>
      <c r="CD620" s="1"/>
      <c r="CE620" s="1"/>
      <c r="CF620" s="49"/>
      <c r="CG620" s="1"/>
    </row>
    <row r="621">
      <c r="O621" s="52"/>
      <c r="AA621" s="50"/>
      <c r="AI621" s="54"/>
      <c r="BC621" s="54"/>
      <c r="BO621" s="52"/>
      <c r="BR621" s="54"/>
      <c r="BV621" s="54"/>
      <c r="BX621" s="54"/>
      <c r="CD621" s="1"/>
      <c r="CE621" s="1"/>
      <c r="CF621" s="49"/>
      <c r="CG621" s="1"/>
    </row>
    <row r="622">
      <c r="O622" s="52"/>
      <c r="AA622" s="50"/>
      <c r="AI622" s="54"/>
      <c r="BC622" s="54"/>
      <c r="BO622" s="52"/>
      <c r="BR622" s="54"/>
      <c r="BV622" s="54"/>
      <c r="BX622" s="54"/>
      <c r="CD622" s="1"/>
      <c r="CE622" s="1"/>
      <c r="CF622" s="49"/>
      <c r="CG622" s="1"/>
    </row>
    <row r="623">
      <c r="O623" s="52"/>
      <c r="AA623" s="50"/>
      <c r="AI623" s="54"/>
      <c r="BC623" s="54"/>
      <c r="BO623" s="52"/>
      <c r="BR623" s="54"/>
      <c r="BV623" s="54"/>
      <c r="BX623" s="54"/>
      <c r="CD623" s="1"/>
      <c r="CE623" s="1"/>
      <c r="CF623" s="49"/>
      <c r="CG623" s="1"/>
    </row>
    <row r="624">
      <c r="O624" s="52"/>
      <c r="AA624" s="50"/>
      <c r="AI624" s="54"/>
      <c r="BC624" s="54"/>
      <c r="BO624" s="52"/>
      <c r="BR624" s="54"/>
      <c r="BV624" s="54"/>
      <c r="BX624" s="54"/>
      <c r="CD624" s="1"/>
      <c r="CE624" s="1"/>
      <c r="CF624" s="49"/>
      <c r="CG624" s="1"/>
    </row>
    <row r="625">
      <c r="O625" s="52"/>
      <c r="AA625" s="50"/>
      <c r="AI625" s="54"/>
      <c r="BC625" s="54"/>
      <c r="BO625" s="52"/>
      <c r="BR625" s="54"/>
      <c r="BV625" s="54"/>
      <c r="BX625" s="54"/>
      <c r="CD625" s="1"/>
      <c r="CE625" s="1"/>
      <c r="CF625" s="49"/>
      <c r="CG625" s="1"/>
    </row>
    <row r="626">
      <c r="O626" s="52"/>
      <c r="AA626" s="50"/>
      <c r="AI626" s="54"/>
      <c r="BC626" s="54"/>
      <c r="BO626" s="52"/>
      <c r="BR626" s="54"/>
      <c r="BV626" s="54"/>
      <c r="BX626" s="54"/>
      <c r="CD626" s="1"/>
      <c r="CE626" s="1"/>
      <c r="CF626" s="49"/>
      <c r="CG626" s="1"/>
    </row>
    <row r="627">
      <c r="O627" s="52"/>
      <c r="AA627" s="50"/>
      <c r="AI627" s="54"/>
      <c r="BC627" s="54"/>
      <c r="BO627" s="52"/>
      <c r="BR627" s="54"/>
      <c r="BV627" s="54"/>
      <c r="BX627" s="54"/>
      <c r="CD627" s="1"/>
      <c r="CE627" s="1"/>
      <c r="CF627" s="49"/>
      <c r="CG627" s="1"/>
    </row>
    <row r="628">
      <c r="O628" s="52"/>
      <c r="AA628" s="50"/>
      <c r="AI628" s="54"/>
      <c r="BC628" s="54"/>
      <c r="BO628" s="52"/>
      <c r="BR628" s="54"/>
      <c r="BV628" s="54"/>
      <c r="BX628" s="54"/>
      <c r="CD628" s="1"/>
      <c r="CE628" s="1"/>
      <c r="CF628" s="49"/>
      <c r="CG628" s="1"/>
    </row>
    <row r="629">
      <c r="O629" s="52"/>
      <c r="AA629" s="50"/>
      <c r="AI629" s="54"/>
      <c r="BC629" s="54"/>
      <c r="BO629" s="52"/>
      <c r="BR629" s="54"/>
      <c r="BV629" s="54"/>
      <c r="BX629" s="54"/>
      <c r="CD629" s="1"/>
      <c r="CE629" s="1"/>
      <c r="CF629" s="49"/>
      <c r="CG629" s="1"/>
    </row>
    <row r="630">
      <c r="O630" s="52"/>
      <c r="AA630" s="50"/>
      <c r="AI630" s="54"/>
      <c r="BC630" s="54"/>
      <c r="BO630" s="52"/>
      <c r="BR630" s="54"/>
      <c r="BV630" s="54"/>
      <c r="BX630" s="54"/>
      <c r="CD630" s="1"/>
      <c r="CE630" s="1"/>
      <c r="CF630" s="49"/>
      <c r="CG630" s="1"/>
    </row>
    <row r="631">
      <c r="O631" s="52"/>
      <c r="AA631" s="50"/>
      <c r="AI631" s="54"/>
      <c r="BC631" s="54"/>
      <c r="BO631" s="52"/>
      <c r="BR631" s="54"/>
      <c r="BV631" s="54"/>
      <c r="BX631" s="54"/>
      <c r="CD631" s="1"/>
      <c r="CE631" s="1"/>
      <c r="CF631" s="49"/>
      <c r="CG631" s="1"/>
    </row>
    <row r="632">
      <c r="O632" s="52"/>
      <c r="AA632" s="50"/>
      <c r="AI632" s="54"/>
      <c r="BC632" s="54"/>
      <c r="BO632" s="52"/>
      <c r="BR632" s="54"/>
      <c r="BV632" s="54"/>
      <c r="BX632" s="54"/>
      <c r="CD632" s="1"/>
      <c r="CE632" s="1"/>
      <c r="CF632" s="49"/>
      <c r="CG632" s="1"/>
    </row>
    <row r="633">
      <c r="O633" s="52"/>
      <c r="AA633" s="50"/>
      <c r="AI633" s="54"/>
      <c r="BC633" s="54"/>
      <c r="BO633" s="52"/>
      <c r="BR633" s="54"/>
      <c r="BV633" s="54"/>
      <c r="BX633" s="54"/>
      <c r="CD633" s="1"/>
      <c r="CE633" s="1"/>
      <c r="CF633" s="49"/>
      <c r="CG633" s="1"/>
    </row>
    <row r="634">
      <c r="O634" s="52"/>
      <c r="AA634" s="50"/>
      <c r="AI634" s="54"/>
      <c r="BC634" s="54"/>
      <c r="BO634" s="52"/>
      <c r="BR634" s="54"/>
      <c r="BV634" s="54"/>
      <c r="BX634" s="54"/>
      <c r="CD634" s="1"/>
      <c r="CE634" s="1"/>
      <c r="CF634" s="49"/>
      <c r="CG634" s="1"/>
    </row>
    <row r="635">
      <c r="O635" s="52"/>
      <c r="AA635" s="50"/>
      <c r="AI635" s="54"/>
      <c r="BC635" s="54"/>
      <c r="BO635" s="52"/>
      <c r="BR635" s="54"/>
      <c r="BV635" s="54"/>
      <c r="BX635" s="54"/>
      <c r="CD635" s="1"/>
      <c r="CE635" s="1"/>
      <c r="CF635" s="49"/>
      <c r="CG635" s="1"/>
    </row>
    <row r="636">
      <c r="O636" s="52"/>
      <c r="AA636" s="50"/>
      <c r="AI636" s="54"/>
      <c r="BC636" s="54"/>
      <c r="BO636" s="52"/>
      <c r="BR636" s="54"/>
      <c r="BV636" s="54"/>
      <c r="BX636" s="54"/>
      <c r="CD636" s="1"/>
      <c r="CE636" s="1"/>
      <c r="CF636" s="49"/>
      <c r="CG636" s="1"/>
    </row>
    <row r="637">
      <c r="O637" s="52"/>
      <c r="AA637" s="50"/>
      <c r="AI637" s="54"/>
      <c r="BC637" s="54"/>
      <c r="BO637" s="52"/>
      <c r="BR637" s="54"/>
      <c r="BV637" s="54"/>
      <c r="BX637" s="54"/>
      <c r="CD637" s="1"/>
      <c r="CE637" s="1"/>
      <c r="CF637" s="49"/>
      <c r="CG637" s="1"/>
    </row>
    <row r="638">
      <c r="O638" s="52"/>
      <c r="AA638" s="50"/>
      <c r="AI638" s="54"/>
      <c r="BC638" s="54"/>
      <c r="BO638" s="52"/>
      <c r="BR638" s="54"/>
      <c r="BV638" s="54"/>
      <c r="BX638" s="54"/>
      <c r="CD638" s="1"/>
      <c r="CE638" s="1"/>
      <c r="CF638" s="49"/>
      <c r="CG638" s="1"/>
    </row>
    <row r="639">
      <c r="O639" s="52"/>
      <c r="AA639" s="50"/>
      <c r="AI639" s="54"/>
      <c r="BC639" s="54"/>
      <c r="BO639" s="52"/>
      <c r="BR639" s="54"/>
      <c r="BV639" s="54"/>
      <c r="BX639" s="54"/>
      <c r="CD639" s="1"/>
      <c r="CE639" s="1"/>
      <c r="CF639" s="49"/>
      <c r="CG639" s="1"/>
    </row>
    <row r="640">
      <c r="O640" s="52"/>
      <c r="AA640" s="50"/>
      <c r="AI640" s="54"/>
      <c r="BC640" s="54"/>
      <c r="BO640" s="52"/>
      <c r="BR640" s="54"/>
      <c r="BV640" s="54"/>
      <c r="BX640" s="54"/>
      <c r="CD640" s="1"/>
      <c r="CE640" s="1"/>
      <c r="CF640" s="49"/>
      <c r="CG640" s="1"/>
    </row>
    <row r="641">
      <c r="O641" s="52"/>
      <c r="AA641" s="50"/>
      <c r="AI641" s="54"/>
      <c r="BC641" s="54"/>
      <c r="BO641" s="52"/>
      <c r="BR641" s="54"/>
      <c r="BV641" s="54"/>
      <c r="BX641" s="54"/>
      <c r="CD641" s="1"/>
      <c r="CE641" s="1"/>
      <c r="CF641" s="49"/>
      <c r="CG641" s="1"/>
    </row>
    <row r="642">
      <c r="O642" s="52"/>
      <c r="AA642" s="50"/>
      <c r="AI642" s="54"/>
      <c r="BC642" s="54"/>
      <c r="BO642" s="52"/>
      <c r="BR642" s="54"/>
      <c r="BV642" s="54"/>
      <c r="BX642" s="54"/>
      <c r="CD642" s="1"/>
      <c r="CE642" s="1"/>
      <c r="CF642" s="49"/>
      <c r="CG642" s="1"/>
    </row>
    <row r="643">
      <c r="O643" s="52"/>
      <c r="AA643" s="50"/>
      <c r="AI643" s="54"/>
      <c r="BC643" s="54"/>
      <c r="BO643" s="52"/>
      <c r="BR643" s="54"/>
      <c r="BV643" s="54"/>
      <c r="BX643" s="54"/>
      <c r="CD643" s="1"/>
      <c r="CE643" s="1"/>
      <c r="CF643" s="49"/>
      <c r="CG643" s="1"/>
    </row>
    <row r="644">
      <c r="O644" s="52"/>
      <c r="AA644" s="50"/>
      <c r="AI644" s="54"/>
      <c r="BC644" s="54"/>
      <c r="BO644" s="52"/>
      <c r="BR644" s="54"/>
      <c r="BV644" s="54"/>
      <c r="BX644" s="54"/>
      <c r="CD644" s="1"/>
      <c r="CE644" s="1"/>
      <c r="CF644" s="49"/>
      <c r="CG644" s="1"/>
    </row>
    <row r="645">
      <c r="O645" s="52"/>
      <c r="AA645" s="50"/>
      <c r="AI645" s="54"/>
      <c r="BC645" s="54"/>
      <c r="BO645" s="52"/>
      <c r="BR645" s="54"/>
      <c r="BV645" s="54"/>
      <c r="BX645" s="54"/>
      <c r="CD645" s="1"/>
      <c r="CE645" s="1"/>
      <c r="CF645" s="49"/>
      <c r="CG645" s="1"/>
    </row>
    <row r="646">
      <c r="O646" s="52"/>
      <c r="AA646" s="50"/>
      <c r="AI646" s="54"/>
      <c r="BC646" s="54"/>
      <c r="BO646" s="52"/>
      <c r="BR646" s="54"/>
      <c r="BV646" s="54"/>
      <c r="BX646" s="54"/>
      <c r="CD646" s="1"/>
      <c r="CE646" s="1"/>
      <c r="CF646" s="49"/>
      <c r="CG646" s="1"/>
    </row>
    <row r="647">
      <c r="O647" s="52"/>
      <c r="AA647" s="50"/>
      <c r="AI647" s="54"/>
      <c r="BC647" s="54"/>
      <c r="BO647" s="52"/>
      <c r="BR647" s="54"/>
      <c r="BV647" s="54"/>
      <c r="BX647" s="54"/>
      <c r="CD647" s="1"/>
      <c r="CE647" s="1"/>
      <c r="CF647" s="49"/>
      <c r="CG647" s="1"/>
    </row>
    <row r="648">
      <c r="O648" s="52"/>
      <c r="AA648" s="50"/>
      <c r="AI648" s="54"/>
      <c r="BC648" s="54"/>
      <c r="BO648" s="52"/>
      <c r="BR648" s="54"/>
      <c r="BV648" s="54"/>
      <c r="BX648" s="54"/>
      <c r="CD648" s="1"/>
      <c r="CE648" s="1"/>
      <c r="CF648" s="49"/>
      <c r="CG648" s="1"/>
    </row>
    <row r="649">
      <c r="O649" s="52"/>
      <c r="AA649" s="50"/>
      <c r="AI649" s="54"/>
      <c r="BC649" s="54"/>
      <c r="BO649" s="52"/>
      <c r="BR649" s="54"/>
      <c r="BV649" s="54"/>
      <c r="BX649" s="54"/>
      <c r="CD649" s="1"/>
      <c r="CE649" s="1"/>
      <c r="CF649" s="49"/>
      <c r="CG649" s="1"/>
    </row>
    <row r="650">
      <c r="O650" s="52"/>
      <c r="AA650" s="50"/>
      <c r="AI650" s="54"/>
      <c r="BC650" s="54"/>
      <c r="BO650" s="52"/>
      <c r="BR650" s="54"/>
      <c r="BV650" s="54"/>
      <c r="BX650" s="54"/>
      <c r="CD650" s="1"/>
      <c r="CE650" s="1"/>
      <c r="CF650" s="49"/>
      <c r="CG650" s="1"/>
    </row>
    <row r="651">
      <c r="O651" s="52"/>
      <c r="AA651" s="50"/>
      <c r="AI651" s="54"/>
      <c r="BC651" s="54"/>
      <c r="BO651" s="52"/>
      <c r="BR651" s="54"/>
      <c r="BV651" s="54"/>
      <c r="BX651" s="54"/>
      <c r="CD651" s="1"/>
      <c r="CE651" s="1"/>
      <c r="CF651" s="49"/>
      <c r="CG651" s="1"/>
    </row>
    <row r="652">
      <c r="O652" s="52"/>
      <c r="AA652" s="50"/>
      <c r="AI652" s="54"/>
      <c r="BC652" s="54"/>
      <c r="BO652" s="52"/>
      <c r="BR652" s="54"/>
      <c r="BV652" s="54"/>
      <c r="BX652" s="54"/>
      <c r="CD652" s="1"/>
      <c r="CE652" s="1"/>
      <c r="CF652" s="49"/>
      <c r="CG652" s="1"/>
    </row>
    <row r="653">
      <c r="O653" s="52"/>
      <c r="AA653" s="50"/>
      <c r="AI653" s="54"/>
      <c r="BC653" s="54"/>
      <c r="BO653" s="52"/>
      <c r="BR653" s="54"/>
      <c r="BV653" s="54"/>
      <c r="BX653" s="54"/>
      <c r="CD653" s="1"/>
      <c r="CE653" s="1"/>
      <c r="CF653" s="49"/>
      <c r="CG653" s="1"/>
    </row>
    <row r="654">
      <c r="O654" s="52"/>
      <c r="AA654" s="50"/>
      <c r="AI654" s="54"/>
      <c r="BC654" s="54"/>
      <c r="BO654" s="52"/>
      <c r="BR654" s="54"/>
      <c r="BV654" s="54"/>
      <c r="BX654" s="54"/>
      <c r="CD654" s="1"/>
      <c r="CE654" s="1"/>
      <c r="CF654" s="49"/>
      <c r="CG654" s="1"/>
    </row>
    <row r="655">
      <c r="O655" s="52"/>
      <c r="AA655" s="50"/>
      <c r="AI655" s="54"/>
      <c r="BC655" s="54"/>
      <c r="BO655" s="52"/>
      <c r="BR655" s="54"/>
      <c r="BV655" s="54"/>
      <c r="BX655" s="54"/>
      <c r="CD655" s="1"/>
      <c r="CE655" s="1"/>
      <c r="CF655" s="49"/>
      <c r="CG655" s="1"/>
    </row>
    <row r="656">
      <c r="O656" s="52"/>
      <c r="AA656" s="50"/>
      <c r="AI656" s="54"/>
      <c r="BC656" s="54"/>
      <c r="BO656" s="52"/>
      <c r="BR656" s="54"/>
      <c r="BV656" s="54"/>
      <c r="BX656" s="54"/>
      <c r="CD656" s="1"/>
      <c r="CE656" s="1"/>
      <c r="CF656" s="49"/>
      <c r="CG656" s="1"/>
    </row>
    <row r="657">
      <c r="O657" s="52"/>
      <c r="AA657" s="50"/>
      <c r="AI657" s="54"/>
      <c r="BC657" s="54"/>
      <c r="BO657" s="52"/>
      <c r="BR657" s="54"/>
      <c r="BV657" s="54"/>
      <c r="BX657" s="54"/>
      <c r="CD657" s="1"/>
      <c r="CE657" s="1"/>
      <c r="CF657" s="49"/>
      <c r="CG657" s="1"/>
    </row>
    <row r="658">
      <c r="O658" s="52"/>
      <c r="AA658" s="50"/>
      <c r="AI658" s="54"/>
      <c r="BC658" s="54"/>
      <c r="BO658" s="52"/>
      <c r="BR658" s="54"/>
      <c r="BV658" s="54"/>
      <c r="BX658" s="54"/>
      <c r="CD658" s="1"/>
      <c r="CE658" s="1"/>
      <c r="CF658" s="49"/>
      <c r="CG658" s="1"/>
    </row>
    <row r="659">
      <c r="O659" s="52"/>
      <c r="AA659" s="50"/>
      <c r="AI659" s="54"/>
      <c r="BC659" s="54"/>
      <c r="BO659" s="52"/>
      <c r="BR659" s="54"/>
      <c r="BV659" s="54"/>
      <c r="BX659" s="54"/>
      <c r="CD659" s="1"/>
      <c r="CE659" s="1"/>
      <c r="CF659" s="49"/>
      <c r="CG659" s="1"/>
    </row>
    <row r="660">
      <c r="O660" s="52"/>
      <c r="AA660" s="50"/>
      <c r="AI660" s="54"/>
      <c r="BC660" s="54"/>
      <c r="BO660" s="52"/>
      <c r="BR660" s="54"/>
      <c r="BV660" s="54"/>
      <c r="BX660" s="54"/>
      <c r="CD660" s="1"/>
      <c r="CE660" s="1"/>
      <c r="CF660" s="49"/>
      <c r="CG660" s="1"/>
    </row>
    <row r="661">
      <c r="O661" s="52"/>
      <c r="AA661" s="50"/>
      <c r="AI661" s="54"/>
      <c r="BC661" s="54"/>
      <c r="BO661" s="52"/>
      <c r="BR661" s="54"/>
      <c r="BV661" s="54"/>
      <c r="BX661" s="54"/>
      <c r="CD661" s="1"/>
      <c r="CE661" s="1"/>
      <c r="CF661" s="49"/>
      <c r="CG661" s="1"/>
    </row>
    <row r="662">
      <c r="O662" s="52"/>
      <c r="AA662" s="50"/>
      <c r="AI662" s="54"/>
      <c r="BC662" s="54"/>
      <c r="BO662" s="52"/>
      <c r="BR662" s="54"/>
      <c r="BV662" s="54"/>
      <c r="BX662" s="54"/>
      <c r="CD662" s="1"/>
      <c r="CE662" s="1"/>
      <c r="CF662" s="49"/>
      <c r="CG662" s="1"/>
    </row>
    <row r="663">
      <c r="O663" s="52"/>
      <c r="AA663" s="50"/>
      <c r="AI663" s="54"/>
      <c r="BC663" s="54"/>
      <c r="BO663" s="52"/>
      <c r="BR663" s="54"/>
      <c r="BV663" s="54"/>
      <c r="BX663" s="54"/>
      <c r="CD663" s="1"/>
      <c r="CE663" s="1"/>
      <c r="CF663" s="49"/>
      <c r="CG663" s="1"/>
    </row>
    <row r="664">
      <c r="O664" s="52"/>
      <c r="AA664" s="50"/>
      <c r="AI664" s="54"/>
      <c r="BC664" s="54"/>
      <c r="BO664" s="52"/>
      <c r="BR664" s="54"/>
      <c r="BV664" s="54"/>
      <c r="BX664" s="54"/>
      <c r="CD664" s="1"/>
      <c r="CE664" s="1"/>
      <c r="CF664" s="49"/>
      <c r="CG664" s="1"/>
    </row>
    <row r="665">
      <c r="O665" s="52"/>
      <c r="AA665" s="50"/>
      <c r="AI665" s="54"/>
      <c r="BC665" s="54"/>
      <c r="BO665" s="52"/>
      <c r="BR665" s="54"/>
      <c r="BV665" s="54"/>
      <c r="BX665" s="54"/>
      <c r="CD665" s="1"/>
      <c r="CE665" s="1"/>
      <c r="CF665" s="49"/>
      <c r="CG665" s="1"/>
    </row>
    <row r="666">
      <c r="O666" s="52"/>
      <c r="AA666" s="50"/>
      <c r="AI666" s="54"/>
      <c r="BC666" s="54"/>
      <c r="BO666" s="52"/>
      <c r="BR666" s="54"/>
      <c r="BV666" s="54"/>
      <c r="BX666" s="54"/>
      <c r="CD666" s="1"/>
      <c r="CE666" s="1"/>
      <c r="CF666" s="49"/>
      <c r="CG666" s="1"/>
    </row>
    <row r="667">
      <c r="O667" s="52"/>
      <c r="AA667" s="50"/>
      <c r="AI667" s="54"/>
      <c r="BC667" s="54"/>
      <c r="BO667" s="52"/>
      <c r="BR667" s="54"/>
      <c r="BV667" s="54"/>
      <c r="BX667" s="54"/>
      <c r="CD667" s="1"/>
      <c r="CE667" s="1"/>
      <c r="CF667" s="49"/>
      <c r="CG667" s="1"/>
    </row>
    <row r="668">
      <c r="O668" s="52"/>
      <c r="AA668" s="50"/>
      <c r="AI668" s="54"/>
      <c r="BC668" s="54"/>
      <c r="BO668" s="52"/>
      <c r="BR668" s="54"/>
      <c r="BV668" s="54"/>
      <c r="BX668" s="54"/>
      <c r="CD668" s="1"/>
      <c r="CE668" s="1"/>
      <c r="CF668" s="49"/>
      <c r="CG668" s="1"/>
    </row>
    <row r="669">
      <c r="O669" s="52"/>
      <c r="AA669" s="50"/>
      <c r="AI669" s="54"/>
      <c r="BC669" s="54"/>
      <c r="BO669" s="52"/>
      <c r="BR669" s="54"/>
      <c r="BV669" s="54"/>
      <c r="BX669" s="54"/>
      <c r="CD669" s="1"/>
      <c r="CE669" s="1"/>
      <c r="CF669" s="49"/>
      <c r="CG669" s="1"/>
    </row>
    <row r="670">
      <c r="O670" s="52"/>
      <c r="AA670" s="50"/>
      <c r="AI670" s="54"/>
      <c r="BC670" s="54"/>
      <c r="BO670" s="52"/>
      <c r="BR670" s="54"/>
      <c r="BV670" s="54"/>
      <c r="BX670" s="54"/>
      <c r="CD670" s="1"/>
      <c r="CE670" s="1"/>
      <c r="CF670" s="49"/>
      <c r="CG670" s="1"/>
    </row>
    <row r="671">
      <c r="O671" s="52"/>
      <c r="AA671" s="50"/>
      <c r="AI671" s="54"/>
      <c r="BC671" s="54"/>
      <c r="BO671" s="52"/>
      <c r="BR671" s="54"/>
      <c r="BV671" s="54"/>
      <c r="BX671" s="54"/>
      <c r="CD671" s="1"/>
      <c r="CE671" s="1"/>
      <c r="CF671" s="49"/>
      <c r="CG671" s="1"/>
    </row>
    <row r="672">
      <c r="O672" s="52"/>
      <c r="AA672" s="50"/>
      <c r="AI672" s="54"/>
      <c r="BC672" s="54"/>
      <c r="BO672" s="52"/>
      <c r="BR672" s="54"/>
      <c r="BV672" s="54"/>
      <c r="BX672" s="54"/>
      <c r="CD672" s="1"/>
      <c r="CE672" s="1"/>
      <c r="CF672" s="49"/>
      <c r="CG672" s="1"/>
    </row>
    <row r="673">
      <c r="O673" s="52"/>
      <c r="AA673" s="50"/>
      <c r="AI673" s="54"/>
      <c r="BC673" s="54"/>
      <c r="BO673" s="52"/>
      <c r="BR673" s="54"/>
      <c r="BV673" s="54"/>
      <c r="BX673" s="54"/>
      <c r="CD673" s="1"/>
      <c r="CE673" s="1"/>
      <c r="CF673" s="49"/>
      <c r="CG673" s="1"/>
    </row>
    <row r="674">
      <c r="O674" s="52"/>
      <c r="AA674" s="50"/>
      <c r="AI674" s="54"/>
      <c r="BC674" s="54"/>
      <c r="BO674" s="52"/>
      <c r="BR674" s="54"/>
      <c r="BV674" s="54"/>
      <c r="BX674" s="54"/>
      <c r="CD674" s="1"/>
      <c r="CE674" s="1"/>
      <c r="CF674" s="49"/>
      <c r="CG674" s="1"/>
    </row>
    <row r="675">
      <c r="O675" s="52"/>
      <c r="AA675" s="50"/>
      <c r="AI675" s="54"/>
      <c r="BC675" s="54"/>
      <c r="BO675" s="52"/>
      <c r="BR675" s="54"/>
      <c r="BV675" s="54"/>
      <c r="BX675" s="54"/>
      <c r="CD675" s="1"/>
      <c r="CE675" s="1"/>
      <c r="CF675" s="49"/>
      <c r="CG675" s="1"/>
    </row>
    <row r="676">
      <c r="O676" s="52"/>
      <c r="AA676" s="50"/>
      <c r="AI676" s="54"/>
      <c r="BC676" s="54"/>
      <c r="BO676" s="52"/>
      <c r="BR676" s="54"/>
      <c r="BV676" s="54"/>
      <c r="BX676" s="54"/>
      <c r="CD676" s="1"/>
      <c r="CE676" s="1"/>
      <c r="CF676" s="49"/>
      <c r="CG676" s="1"/>
    </row>
    <row r="677">
      <c r="O677" s="52"/>
      <c r="AA677" s="50"/>
      <c r="AI677" s="54"/>
      <c r="BC677" s="54"/>
      <c r="BO677" s="52"/>
      <c r="BR677" s="54"/>
      <c r="BV677" s="54"/>
      <c r="BX677" s="54"/>
      <c r="CD677" s="1"/>
      <c r="CE677" s="1"/>
      <c r="CF677" s="49"/>
      <c r="CG677" s="1"/>
    </row>
    <row r="678">
      <c r="O678" s="52"/>
      <c r="AA678" s="50"/>
      <c r="AI678" s="54"/>
      <c r="BC678" s="54"/>
      <c r="BO678" s="52"/>
      <c r="BR678" s="54"/>
      <c r="BV678" s="54"/>
      <c r="BX678" s="54"/>
      <c r="CD678" s="1"/>
      <c r="CE678" s="1"/>
      <c r="CF678" s="49"/>
      <c r="CG678" s="1"/>
    </row>
    <row r="679">
      <c r="O679" s="52"/>
      <c r="AA679" s="50"/>
      <c r="AI679" s="54"/>
      <c r="BC679" s="54"/>
      <c r="BO679" s="52"/>
      <c r="BR679" s="54"/>
      <c r="BV679" s="54"/>
      <c r="BX679" s="54"/>
      <c r="CD679" s="1"/>
      <c r="CE679" s="1"/>
      <c r="CF679" s="49"/>
      <c r="CG679" s="1"/>
    </row>
    <row r="680">
      <c r="O680" s="52"/>
      <c r="AA680" s="50"/>
      <c r="AI680" s="54"/>
      <c r="BC680" s="54"/>
      <c r="BO680" s="52"/>
      <c r="BR680" s="54"/>
      <c r="BV680" s="54"/>
      <c r="BX680" s="54"/>
      <c r="CD680" s="1"/>
      <c r="CE680" s="1"/>
      <c r="CF680" s="49"/>
      <c r="CG680" s="1"/>
    </row>
    <row r="681">
      <c r="O681" s="52"/>
      <c r="AA681" s="50"/>
      <c r="AI681" s="54"/>
      <c r="BC681" s="54"/>
      <c r="BO681" s="52"/>
      <c r="BR681" s="54"/>
      <c r="BV681" s="54"/>
      <c r="BX681" s="54"/>
      <c r="CD681" s="1"/>
      <c r="CE681" s="1"/>
      <c r="CF681" s="49"/>
      <c r="CG681" s="1"/>
    </row>
    <row r="682">
      <c r="O682" s="52"/>
      <c r="AA682" s="50"/>
      <c r="AI682" s="54"/>
      <c r="BC682" s="54"/>
      <c r="BO682" s="52"/>
      <c r="BR682" s="54"/>
      <c r="BV682" s="54"/>
      <c r="BX682" s="54"/>
      <c r="CD682" s="1"/>
      <c r="CE682" s="1"/>
      <c r="CF682" s="49"/>
      <c r="CG682" s="1"/>
    </row>
    <row r="683">
      <c r="O683" s="52"/>
      <c r="AA683" s="50"/>
      <c r="AI683" s="54"/>
      <c r="BC683" s="54"/>
      <c r="BO683" s="52"/>
      <c r="BR683" s="54"/>
      <c r="BV683" s="54"/>
      <c r="BX683" s="54"/>
      <c r="CD683" s="1"/>
      <c r="CE683" s="1"/>
      <c r="CF683" s="49"/>
      <c r="CG683" s="1"/>
    </row>
    <row r="684">
      <c r="O684" s="52"/>
      <c r="AA684" s="50"/>
      <c r="AI684" s="54"/>
      <c r="BC684" s="54"/>
      <c r="BO684" s="52"/>
      <c r="BR684" s="54"/>
      <c r="BV684" s="54"/>
      <c r="BX684" s="54"/>
      <c r="CD684" s="1"/>
      <c r="CE684" s="1"/>
      <c r="CF684" s="49"/>
      <c r="CG684" s="1"/>
    </row>
    <row r="685">
      <c r="O685" s="52"/>
      <c r="AA685" s="50"/>
      <c r="AI685" s="54"/>
      <c r="BC685" s="54"/>
      <c r="BO685" s="52"/>
      <c r="BR685" s="54"/>
      <c r="BV685" s="54"/>
      <c r="BX685" s="54"/>
      <c r="CD685" s="1"/>
      <c r="CE685" s="1"/>
      <c r="CF685" s="49"/>
      <c r="CG685" s="1"/>
    </row>
    <row r="686">
      <c r="O686" s="52"/>
      <c r="AA686" s="50"/>
      <c r="AI686" s="54"/>
      <c r="BC686" s="54"/>
      <c r="BO686" s="52"/>
      <c r="BR686" s="54"/>
      <c r="BV686" s="54"/>
      <c r="BX686" s="54"/>
      <c r="CD686" s="1"/>
      <c r="CE686" s="1"/>
      <c r="CF686" s="49"/>
      <c r="CG686" s="1"/>
    </row>
    <row r="687">
      <c r="O687" s="52"/>
      <c r="AA687" s="50"/>
      <c r="AI687" s="54"/>
      <c r="BC687" s="54"/>
      <c r="BO687" s="52"/>
      <c r="BR687" s="54"/>
      <c r="BV687" s="54"/>
      <c r="BX687" s="54"/>
      <c r="CD687" s="1"/>
      <c r="CE687" s="1"/>
      <c r="CF687" s="49"/>
      <c r="CG687" s="1"/>
    </row>
    <row r="688">
      <c r="O688" s="52"/>
      <c r="AA688" s="50"/>
      <c r="AI688" s="54"/>
      <c r="BC688" s="54"/>
      <c r="BO688" s="52"/>
      <c r="BR688" s="54"/>
      <c r="BV688" s="54"/>
      <c r="BX688" s="54"/>
      <c r="CD688" s="1"/>
      <c r="CE688" s="1"/>
      <c r="CF688" s="49"/>
      <c r="CG688" s="1"/>
    </row>
    <row r="689">
      <c r="O689" s="52"/>
      <c r="AA689" s="50"/>
      <c r="AI689" s="54"/>
      <c r="BC689" s="54"/>
      <c r="BO689" s="52"/>
      <c r="BR689" s="54"/>
      <c r="BV689" s="54"/>
      <c r="BX689" s="54"/>
      <c r="CD689" s="1"/>
      <c r="CE689" s="1"/>
      <c r="CF689" s="49"/>
      <c r="CG689" s="1"/>
    </row>
    <row r="690">
      <c r="O690" s="52"/>
      <c r="AA690" s="50"/>
      <c r="AI690" s="54"/>
      <c r="BC690" s="54"/>
      <c r="BO690" s="52"/>
      <c r="BR690" s="54"/>
      <c r="BV690" s="54"/>
      <c r="BX690" s="54"/>
      <c r="CD690" s="1"/>
      <c r="CE690" s="1"/>
      <c r="CF690" s="49"/>
      <c r="CG690" s="1"/>
    </row>
    <row r="691">
      <c r="O691" s="52"/>
      <c r="AA691" s="50"/>
      <c r="AI691" s="54"/>
      <c r="BC691" s="54"/>
      <c r="BO691" s="52"/>
      <c r="BR691" s="54"/>
      <c r="BV691" s="54"/>
      <c r="BX691" s="54"/>
      <c r="CD691" s="1"/>
      <c r="CE691" s="1"/>
      <c r="CF691" s="49"/>
      <c r="CG691" s="1"/>
    </row>
    <row r="692">
      <c r="O692" s="52"/>
      <c r="AA692" s="50"/>
      <c r="AI692" s="54"/>
      <c r="BC692" s="54"/>
      <c r="BO692" s="52"/>
      <c r="BR692" s="54"/>
      <c r="BV692" s="54"/>
      <c r="BX692" s="54"/>
      <c r="CD692" s="1"/>
      <c r="CE692" s="1"/>
      <c r="CF692" s="49"/>
      <c r="CG692" s="1"/>
    </row>
    <row r="693">
      <c r="O693" s="52"/>
      <c r="AA693" s="50"/>
      <c r="AI693" s="54"/>
      <c r="BC693" s="54"/>
      <c r="BO693" s="52"/>
      <c r="BR693" s="54"/>
      <c r="BV693" s="54"/>
      <c r="BX693" s="54"/>
      <c r="CD693" s="1"/>
      <c r="CE693" s="1"/>
      <c r="CF693" s="49"/>
      <c r="CG693" s="1"/>
    </row>
    <row r="694">
      <c r="O694" s="52"/>
      <c r="AA694" s="50"/>
      <c r="AI694" s="54"/>
      <c r="BC694" s="54"/>
      <c r="BO694" s="52"/>
      <c r="BR694" s="54"/>
      <c r="BV694" s="54"/>
      <c r="BX694" s="54"/>
      <c r="CD694" s="1"/>
      <c r="CE694" s="1"/>
      <c r="CF694" s="49"/>
      <c r="CG694" s="1"/>
    </row>
    <row r="695">
      <c r="O695" s="52"/>
      <c r="AA695" s="50"/>
      <c r="AI695" s="54"/>
      <c r="BC695" s="54"/>
      <c r="BO695" s="52"/>
      <c r="BR695" s="54"/>
      <c r="BV695" s="54"/>
      <c r="BX695" s="54"/>
      <c r="CD695" s="1"/>
      <c r="CE695" s="1"/>
      <c r="CF695" s="49"/>
      <c r="CG695" s="1"/>
    </row>
    <row r="696">
      <c r="O696" s="52"/>
      <c r="AA696" s="50"/>
      <c r="AI696" s="54"/>
      <c r="BC696" s="54"/>
      <c r="BO696" s="52"/>
      <c r="BR696" s="54"/>
      <c r="BV696" s="54"/>
      <c r="BX696" s="54"/>
      <c r="CD696" s="1"/>
      <c r="CE696" s="1"/>
      <c r="CF696" s="49"/>
      <c r="CG696" s="1"/>
    </row>
    <row r="697">
      <c r="O697" s="52"/>
      <c r="AA697" s="50"/>
      <c r="AI697" s="54"/>
      <c r="BC697" s="54"/>
      <c r="BO697" s="52"/>
      <c r="BR697" s="54"/>
      <c r="BV697" s="54"/>
      <c r="BX697" s="54"/>
      <c r="CD697" s="1"/>
      <c r="CE697" s="1"/>
      <c r="CF697" s="49"/>
      <c r="CG697" s="1"/>
    </row>
    <row r="698">
      <c r="O698" s="52"/>
      <c r="AA698" s="50"/>
      <c r="AI698" s="54"/>
      <c r="BC698" s="54"/>
      <c r="BO698" s="52"/>
      <c r="BR698" s="54"/>
      <c r="BV698" s="54"/>
      <c r="BX698" s="54"/>
      <c r="CD698" s="1"/>
      <c r="CE698" s="1"/>
      <c r="CF698" s="49"/>
      <c r="CG698" s="1"/>
    </row>
    <row r="699">
      <c r="O699" s="52"/>
      <c r="AA699" s="50"/>
      <c r="AI699" s="54"/>
      <c r="BC699" s="54"/>
      <c r="BO699" s="52"/>
      <c r="BR699" s="54"/>
      <c r="BV699" s="54"/>
      <c r="BX699" s="54"/>
      <c r="CD699" s="1"/>
      <c r="CE699" s="1"/>
      <c r="CF699" s="49"/>
      <c r="CG699" s="1"/>
    </row>
    <row r="700">
      <c r="O700" s="52"/>
      <c r="AA700" s="50"/>
      <c r="AI700" s="54"/>
      <c r="BC700" s="54"/>
      <c r="BO700" s="52"/>
      <c r="BR700" s="54"/>
      <c r="BV700" s="54"/>
      <c r="BX700" s="54"/>
      <c r="CD700" s="1"/>
      <c r="CE700" s="1"/>
      <c r="CF700" s="49"/>
      <c r="CG700" s="1"/>
    </row>
    <row r="701">
      <c r="O701" s="52"/>
      <c r="AA701" s="50"/>
      <c r="AI701" s="54"/>
      <c r="BC701" s="54"/>
      <c r="BO701" s="52"/>
      <c r="BR701" s="54"/>
      <c r="BV701" s="54"/>
      <c r="BX701" s="54"/>
      <c r="CD701" s="1"/>
      <c r="CE701" s="1"/>
      <c r="CF701" s="49"/>
      <c r="CG701" s="1"/>
    </row>
    <row r="702">
      <c r="O702" s="52"/>
      <c r="AA702" s="50"/>
      <c r="AI702" s="54"/>
      <c r="BC702" s="54"/>
      <c r="BO702" s="52"/>
      <c r="BR702" s="54"/>
      <c r="BV702" s="54"/>
      <c r="BX702" s="54"/>
      <c r="CD702" s="1"/>
      <c r="CE702" s="1"/>
      <c r="CF702" s="49"/>
      <c r="CG702" s="1"/>
    </row>
    <row r="703">
      <c r="O703" s="52"/>
      <c r="AA703" s="50"/>
      <c r="AI703" s="54"/>
      <c r="BC703" s="54"/>
      <c r="BO703" s="52"/>
      <c r="BR703" s="54"/>
      <c r="BV703" s="54"/>
      <c r="BX703" s="54"/>
      <c r="CD703" s="1"/>
      <c r="CE703" s="1"/>
      <c r="CF703" s="49"/>
      <c r="CG703" s="1"/>
    </row>
    <row r="704">
      <c r="O704" s="52"/>
      <c r="AA704" s="50"/>
      <c r="AI704" s="54"/>
      <c r="BC704" s="54"/>
      <c r="BO704" s="52"/>
      <c r="BR704" s="54"/>
      <c r="BV704" s="54"/>
      <c r="BX704" s="54"/>
      <c r="CD704" s="1"/>
      <c r="CE704" s="1"/>
      <c r="CF704" s="49"/>
      <c r="CG704" s="1"/>
    </row>
    <row r="705">
      <c r="O705" s="52"/>
      <c r="AA705" s="50"/>
      <c r="AI705" s="54"/>
      <c r="BC705" s="54"/>
      <c r="BO705" s="52"/>
      <c r="BR705" s="54"/>
      <c r="BV705" s="54"/>
      <c r="BX705" s="54"/>
      <c r="CD705" s="1"/>
      <c r="CE705" s="1"/>
      <c r="CF705" s="49"/>
      <c r="CG705" s="1"/>
    </row>
    <row r="706">
      <c r="O706" s="52"/>
      <c r="AA706" s="50"/>
      <c r="AI706" s="54"/>
      <c r="BC706" s="54"/>
      <c r="BO706" s="52"/>
      <c r="BR706" s="54"/>
      <c r="BV706" s="54"/>
      <c r="BX706" s="54"/>
      <c r="CD706" s="1"/>
      <c r="CE706" s="1"/>
      <c r="CF706" s="49"/>
      <c r="CG706" s="1"/>
    </row>
    <row r="707">
      <c r="O707" s="52"/>
      <c r="AA707" s="50"/>
      <c r="AI707" s="54"/>
      <c r="BC707" s="54"/>
      <c r="BO707" s="52"/>
      <c r="BR707" s="54"/>
      <c r="BV707" s="54"/>
      <c r="BX707" s="54"/>
      <c r="CD707" s="1"/>
      <c r="CE707" s="1"/>
      <c r="CF707" s="49"/>
      <c r="CG707" s="1"/>
    </row>
    <row r="708">
      <c r="O708" s="52"/>
      <c r="AA708" s="50"/>
      <c r="AI708" s="54"/>
      <c r="BC708" s="54"/>
      <c r="BO708" s="52"/>
      <c r="BR708" s="54"/>
      <c r="BV708" s="54"/>
      <c r="BX708" s="54"/>
      <c r="CD708" s="1"/>
      <c r="CE708" s="1"/>
      <c r="CF708" s="49"/>
      <c r="CG708" s="1"/>
    </row>
    <row r="709">
      <c r="O709" s="52"/>
      <c r="AA709" s="50"/>
      <c r="AI709" s="54"/>
      <c r="BC709" s="54"/>
      <c r="BO709" s="52"/>
      <c r="BR709" s="54"/>
      <c r="BV709" s="54"/>
      <c r="BX709" s="54"/>
      <c r="CD709" s="1"/>
      <c r="CE709" s="1"/>
      <c r="CF709" s="49"/>
      <c r="CG709" s="1"/>
    </row>
    <row r="710">
      <c r="O710" s="52"/>
      <c r="AA710" s="50"/>
      <c r="AI710" s="54"/>
      <c r="BC710" s="54"/>
      <c r="BO710" s="52"/>
      <c r="BR710" s="54"/>
      <c r="BV710" s="54"/>
      <c r="BX710" s="54"/>
      <c r="CD710" s="1"/>
      <c r="CE710" s="1"/>
      <c r="CF710" s="49"/>
      <c r="CG710" s="1"/>
    </row>
    <row r="711">
      <c r="O711" s="52"/>
      <c r="AA711" s="50"/>
      <c r="AI711" s="54"/>
      <c r="BC711" s="54"/>
      <c r="BO711" s="52"/>
      <c r="BR711" s="54"/>
      <c r="BV711" s="54"/>
      <c r="BX711" s="54"/>
      <c r="CD711" s="1"/>
      <c r="CE711" s="1"/>
      <c r="CF711" s="49"/>
      <c r="CG711" s="1"/>
    </row>
    <row r="712">
      <c r="O712" s="52"/>
      <c r="AA712" s="50"/>
      <c r="AI712" s="54"/>
      <c r="BC712" s="54"/>
      <c r="BO712" s="52"/>
      <c r="BR712" s="54"/>
      <c r="BV712" s="54"/>
      <c r="BX712" s="54"/>
      <c r="CD712" s="1"/>
      <c r="CE712" s="1"/>
      <c r="CF712" s="49"/>
      <c r="CG712" s="1"/>
    </row>
    <row r="713">
      <c r="O713" s="52"/>
      <c r="AA713" s="50"/>
      <c r="AI713" s="54"/>
      <c r="BC713" s="54"/>
      <c r="BO713" s="52"/>
      <c r="BR713" s="54"/>
      <c r="BV713" s="54"/>
      <c r="BX713" s="54"/>
      <c r="CD713" s="1"/>
      <c r="CE713" s="1"/>
      <c r="CF713" s="49"/>
      <c r="CG713" s="1"/>
    </row>
    <row r="714">
      <c r="O714" s="52"/>
      <c r="AA714" s="50"/>
      <c r="AI714" s="54"/>
      <c r="BC714" s="54"/>
      <c r="BO714" s="52"/>
      <c r="BR714" s="54"/>
      <c r="BV714" s="54"/>
      <c r="BX714" s="54"/>
      <c r="CD714" s="1"/>
      <c r="CE714" s="1"/>
      <c r="CF714" s="49"/>
      <c r="CG714" s="1"/>
    </row>
    <row r="715">
      <c r="O715" s="52"/>
      <c r="AA715" s="50"/>
      <c r="AI715" s="54"/>
      <c r="BC715" s="54"/>
      <c r="BO715" s="52"/>
      <c r="BR715" s="54"/>
      <c r="BV715" s="54"/>
      <c r="BX715" s="54"/>
      <c r="CD715" s="1"/>
      <c r="CE715" s="1"/>
      <c r="CF715" s="49"/>
      <c r="CG715" s="1"/>
    </row>
    <row r="716">
      <c r="O716" s="52"/>
      <c r="AA716" s="50"/>
      <c r="AI716" s="54"/>
      <c r="BC716" s="54"/>
      <c r="BO716" s="52"/>
      <c r="BR716" s="54"/>
      <c r="BV716" s="54"/>
      <c r="BX716" s="54"/>
      <c r="CD716" s="1"/>
      <c r="CE716" s="1"/>
      <c r="CF716" s="49"/>
      <c r="CG716" s="1"/>
    </row>
    <row r="717">
      <c r="O717" s="52"/>
      <c r="AA717" s="50"/>
      <c r="AI717" s="54"/>
      <c r="BC717" s="54"/>
      <c r="BO717" s="52"/>
      <c r="BR717" s="54"/>
      <c r="BV717" s="54"/>
      <c r="BX717" s="54"/>
      <c r="CD717" s="1"/>
      <c r="CE717" s="1"/>
      <c r="CF717" s="49"/>
      <c r="CG717" s="1"/>
    </row>
    <row r="718">
      <c r="O718" s="52"/>
      <c r="AA718" s="50"/>
      <c r="AI718" s="54"/>
      <c r="BC718" s="54"/>
      <c r="BO718" s="52"/>
      <c r="BR718" s="54"/>
      <c r="BV718" s="54"/>
      <c r="BX718" s="54"/>
      <c r="CD718" s="1"/>
      <c r="CE718" s="1"/>
      <c r="CF718" s="49"/>
      <c r="CG718" s="1"/>
    </row>
    <row r="719">
      <c r="O719" s="52"/>
      <c r="AA719" s="50"/>
      <c r="AI719" s="54"/>
      <c r="BC719" s="54"/>
      <c r="BO719" s="52"/>
      <c r="BR719" s="54"/>
      <c r="BV719" s="54"/>
      <c r="BX719" s="54"/>
      <c r="CD719" s="1"/>
      <c r="CE719" s="1"/>
      <c r="CF719" s="49"/>
      <c r="CG719" s="1"/>
    </row>
    <row r="720">
      <c r="O720" s="52"/>
      <c r="AA720" s="50"/>
      <c r="AI720" s="54"/>
      <c r="BC720" s="54"/>
      <c r="BO720" s="52"/>
      <c r="BR720" s="54"/>
      <c r="BV720" s="54"/>
      <c r="BX720" s="54"/>
      <c r="CD720" s="1"/>
      <c r="CE720" s="1"/>
      <c r="CF720" s="49"/>
      <c r="CG720" s="1"/>
    </row>
    <row r="721">
      <c r="O721" s="52"/>
      <c r="AA721" s="50"/>
      <c r="AI721" s="54"/>
      <c r="BC721" s="54"/>
      <c r="BO721" s="52"/>
      <c r="BR721" s="54"/>
      <c r="BV721" s="54"/>
      <c r="BX721" s="54"/>
      <c r="CD721" s="1"/>
      <c r="CE721" s="1"/>
      <c r="CF721" s="49"/>
      <c r="CG721" s="1"/>
    </row>
    <row r="722">
      <c r="O722" s="52"/>
      <c r="AA722" s="50"/>
      <c r="AI722" s="54"/>
      <c r="BC722" s="54"/>
      <c r="BO722" s="52"/>
      <c r="BR722" s="54"/>
      <c r="BV722" s="54"/>
      <c r="BX722" s="54"/>
      <c r="CD722" s="1"/>
      <c r="CE722" s="1"/>
      <c r="CF722" s="49"/>
      <c r="CG722" s="1"/>
    </row>
    <row r="723">
      <c r="O723" s="52"/>
      <c r="AA723" s="50"/>
      <c r="AI723" s="54"/>
      <c r="BC723" s="54"/>
      <c r="BO723" s="52"/>
      <c r="BR723" s="54"/>
      <c r="BV723" s="54"/>
      <c r="BX723" s="54"/>
      <c r="CD723" s="1"/>
      <c r="CE723" s="1"/>
      <c r="CF723" s="49"/>
      <c r="CG723" s="1"/>
    </row>
    <row r="724">
      <c r="O724" s="52"/>
      <c r="AA724" s="50"/>
      <c r="AI724" s="54"/>
      <c r="BC724" s="54"/>
      <c r="BO724" s="52"/>
      <c r="BR724" s="54"/>
      <c r="BV724" s="54"/>
      <c r="BX724" s="54"/>
      <c r="CD724" s="1"/>
      <c r="CE724" s="1"/>
      <c r="CF724" s="49"/>
      <c r="CG724" s="1"/>
    </row>
    <row r="725">
      <c r="O725" s="52"/>
      <c r="AA725" s="50"/>
      <c r="AI725" s="54"/>
      <c r="BC725" s="54"/>
      <c r="BO725" s="52"/>
      <c r="BR725" s="54"/>
      <c r="BV725" s="54"/>
      <c r="BX725" s="54"/>
      <c r="CD725" s="1"/>
      <c r="CE725" s="1"/>
      <c r="CF725" s="49"/>
      <c r="CG725" s="1"/>
    </row>
    <row r="726">
      <c r="O726" s="52"/>
      <c r="AA726" s="50"/>
      <c r="AI726" s="54"/>
      <c r="BC726" s="54"/>
      <c r="BO726" s="52"/>
      <c r="BR726" s="54"/>
      <c r="BV726" s="54"/>
      <c r="BX726" s="54"/>
      <c r="CD726" s="1"/>
      <c r="CE726" s="1"/>
      <c r="CF726" s="49"/>
      <c r="CG726" s="1"/>
    </row>
    <row r="727">
      <c r="O727" s="52"/>
      <c r="AA727" s="50"/>
      <c r="AI727" s="54"/>
      <c r="BC727" s="54"/>
      <c r="BO727" s="52"/>
      <c r="BR727" s="54"/>
      <c r="BV727" s="54"/>
      <c r="BX727" s="54"/>
      <c r="CD727" s="1"/>
      <c r="CE727" s="1"/>
      <c r="CF727" s="49"/>
      <c r="CG727" s="1"/>
    </row>
    <row r="728">
      <c r="O728" s="52"/>
      <c r="AA728" s="50"/>
      <c r="AI728" s="54"/>
      <c r="BC728" s="54"/>
      <c r="BO728" s="52"/>
      <c r="BR728" s="54"/>
      <c r="BV728" s="54"/>
      <c r="BX728" s="54"/>
      <c r="CD728" s="1"/>
      <c r="CE728" s="1"/>
      <c r="CF728" s="49"/>
      <c r="CG728" s="1"/>
    </row>
    <row r="729">
      <c r="O729" s="52"/>
      <c r="AA729" s="50"/>
      <c r="AI729" s="54"/>
      <c r="BC729" s="54"/>
      <c r="BO729" s="52"/>
      <c r="BR729" s="54"/>
      <c r="BV729" s="54"/>
      <c r="BX729" s="54"/>
      <c r="CD729" s="1"/>
      <c r="CE729" s="1"/>
      <c r="CF729" s="49"/>
      <c r="CG729" s="1"/>
    </row>
    <row r="730">
      <c r="O730" s="52"/>
      <c r="AA730" s="50"/>
      <c r="AI730" s="54"/>
      <c r="BC730" s="54"/>
      <c r="BO730" s="52"/>
      <c r="BR730" s="54"/>
      <c r="BV730" s="54"/>
      <c r="BX730" s="54"/>
      <c r="CD730" s="1"/>
      <c r="CE730" s="1"/>
      <c r="CF730" s="49"/>
      <c r="CG730" s="1"/>
    </row>
    <row r="731">
      <c r="O731" s="52"/>
      <c r="AA731" s="50"/>
      <c r="AI731" s="54"/>
      <c r="BC731" s="54"/>
      <c r="BO731" s="52"/>
      <c r="BR731" s="54"/>
      <c r="BV731" s="54"/>
      <c r="BX731" s="54"/>
      <c r="CD731" s="1"/>
      <c r="CE731" s="1"/>
      <c r="CF731" s="49"/>
      <c r="CG731" s="1"/>
    </row>
    <row r="732">
      <c r="O732" s="52"/>
      <c r="AA732" s="50"/>
      <c r="AI732" s="54"/>
      <c r="BC732" s="54"/>
      <c r="BO732" s="52"/>
      <c r="BR732" s="54"/>
      <c r="BV732" s="54"/>
      <c r="BX732" s="54"/>
      <c r="CD732" s="1"/>
      <c r="CE732" s="1"/>
      <c r="CF732" s="49"/>
      <c r="CG732" s="1"/>
    </row>
    <row r="733">
      <c r="O733" s="52"/>
      <c r="AA733" s="50"/>
      <c r="AI733" s="54"/>
      <c r="BC733" s="54"/>
      <c r="BO733" s="52"/>
      <c r="BR733" s="54"/>
      <c r="BV733" s="54"/>
      <c r="BX733" s="54"/>
      <c r="CD733" s="1"/>
      <c r="CE733" s="1"/>
      <c r="CF733" s="49"/>
      <c r="CG733" s="1"/>
    </row>
    <row r="734">
      <c r="O734" s="52"/>
      <c r="AA734" s="50"/>
      <c r="AI734" s="54"/>
      <c r="BC734" s="54"/>
      <c r="BO734" s="52"/>
      <c r="BR734" s="54"/>
      <c r="BV734" s="54"/>
      <c r="BX734" s="54"/>
      <c r="CD734" s="1"/>
      <c r="CE734" s="1"/>
      <c r="CF734" s="49"/>
      <c r="CG734" s="1"/>
    </row>
    <row r="735">
      <c r="O735" s="52"/>
      <c r="AA735" s="50"/>
      <c r="AI735" s="54"/>
      <c r="BC735" s="54"/>
      <c r="BO735" s="52"/>
      <c r="BR735" s="54"/>
      <c r="BV735" s="54"/>
      <c r="BX735" s="54"/>
      <c r="CD735" s="1"/>
      <c r="CE735" s="1"/>
      <c r="CF735" s="49"/>
      <c r="CG735" s="1"/>
    </row>
    <row r="736">
      <c r="O736" s="52"/>
      <c r="AA736" s="50"/>
      <c r="AI736" s="54"/>
      <c r="BC736" s="54"/>
      <c r="BO736" s="52"/>
      <c r="BR736" s="54"/>
      <c r="BV736" s="54"/>
      <c r="BX736" s="54"/>
      <c r="CD736" s="1"/>
      <c r="CE736" s="1"/>
      <c r="CF736" s="49"/>
      <c r="CG736" s="1"/>
    </row>
    <row r="737">
      <c r="O737" s="52"/>
      <c r="AA737" s="50"/>
      <c r="AI737" s="54"/>
      <c r="BC737" s="54"/>
      <c r="BO737" s="52"/>
      <c r="BR737" s="54"/>
      <c r="BV737" s="54"/>
      <c r="BX737" s="54"/>
      <c r="CD737" s="1"/>
      <c r="CE737" s="1"/>
      <c r="CF737" s="49"/>
      <c r="CG737" s="1"/>
    </row>
    <row r="738">
      <c r="O738" s="52"/>
      <c r="AA738" s="50"/>
      <c r="AI738" s="54"/>
      <c r="BC738" s="54"/>
      <c r="BO738" s="52"/>
      <c r="BR738" s="54"/>
      <c r="BV738" s="54"/>
      <c r="BX738" s="54"/>
      <c r="CD738" s="1"/>
      <c r="CE738" s="1"/>
      <c r="CF738" s="49"/>
      <c r="CG738" s="1"/>
    </row>
    <row r="739">
      <c r="O739" s="52"/>
      <c r="AA739" s="50"/>
      <c r="AI739" s="54"/>
      <c r="BC739" s="54"/>
      <c r="BO739" s="52"/>
      <c r="BR739" s="54"/>
      <c r="BV739" s="54"/>
      <c r="BX739" s="54"/>
      <c r="CD739" s="1"/>
      <c r="CE739" s="1"/>
      <c r="CF739" s="49"/>
      <c r="CG739" s="1"/>
    </row>
    <row r="740">
      <c r="O740" s="52"/>
      <c r="AA740" s="50"/>
      <c r="AI740" s="54"/>
      <c r="BC740" s="54"/>
      <c r="BO740" s="52"/>
      <c r="BR740" s="54"/>
      <c r="BV740" s="54"/>
      <c r="BX740" s="54"/>
      <c r="CD740" s="1"/>
      <c r="CE740" s="1"/>
      <c r="CF740" s="49"/>
      <c r="CG740" s="1"/>
    </row>
    <row r="741">
      <c r="O741" s="52"/>
      <c r="AA741" s="50"/>
      <c r="AI741" s="54"/>
      <c r="BC741" s="54"/>
      <c r="BO741" s="52"/>
      <c r="BR741" s="54"/>
      <c r="BV741" s="54"/>
      <c r="BX741" s="54"/>
      <c r="CD741" s="1"/>
      <c r="CE741" s="1"/>
      <c r="CF741" s="49"/>
      <c r="CG741" s="1"/>
    </row>
    <row r="742">
      <c r="O742" s="52"/>
      <c r="AA742" s="50"/>
      <c r="AI742" s="54"/>
      <c r="BC742" s="54"/>
      <c r="BO742" s="52"/>
      <c r="BR742" s="54"/>
      <c r="BV742" s="54"/>
      <c r="BX742" s="54"/>
      <c r="CD742" s="1"/>
      <c r="CE742" s="1"/>
      <c r="CF742" s="49"/>
      <c r="CG742" s="1"/>
    </row>
    <row r="743">
      <c r="O743" s="52"/>
      <c r="AA743" s="50"/>
      <c r="AI743" s="54"/>
      <c r="BC743" s="54"/>
      <c r="BO743" s="52"/>
      <c r="BR743" s="54"/>
      <c r="BV743" s="54"/>
      <c r="BX743" s="54"/>
      <c r="CD743" s="1"/>
      <c r="CE743" s="1"/>
      <c r="CF743" s="49"/>
      <c r="CG743" s="1"/>
    </row>
    <row r="744">
      <c r="O744" s="52"/>
      <c r="AA744" s="50"/>
      <c r="AI744" s="54"/>
      <c r="BC744" s="54"/>
      <c r="BO744" s="52"/>
      <c r="BR744" s="54"/>
      <c r="BV744" s="54"/>
      <c r="BX744" s="54"/>
      <c r="CD744" s="1"/>
      <c r="CE744" s="1"/>
      <c r="CF744" s="49"/>
      <c r="CG744" s="1"/>
    </row>
    <row r="745">
      <c r="O745" s="52"/>
      <c r="AA745" s="50"/>
      <c r="AI745" s="54"/>
      <c r="BC745" s="54"/>
      <c r="BO745" s="52"/>
      <c r="BR745" s="54"/>
      <c r="BV745" s="54"/>
      <c r="BX745" s="54"/>
      <c r="CD745" s="1"/>
      <c r="CE745" s="1"/>
      <c r="CF745" s="49"/>
      <c r="CG745" s="1"/>
    </row>
    <row r="746">
      <c r="O746" s="52"/>
      <c r="AA746" s="50"/>
      <c r="AI746" s="54"/>
      <c r="BC746" s="54"/>
      <c r="BO746" s="52"/>
      <c r="BR746" s="54"/>
      <c r="BV746" s="54"/>
      <c r="BX746" s="54"/>
      <c r="CD746" s="1"/>
      <c r="CE746" s="1"/>
      <c r="CF746" s="49"/>
      <c r="CG746" s="1"/>
    </row>
    <row r="747">
      <c r="O747" s="52"/>
      <c r="AA747" s="50"/>
      <c r="AI747" s="54"/>
      <c r="BC747" s="54"/>
      <c r="BO747" s="52"/>
      <c r="BR747" s="54"/>
      <c r="BV747" s="54"/>
      <c r="BX747" s="54"/>
      <c r="CD747" s="1"/>
      <c r="CE747" s="1"/>
      <c r="CF747" s="49"/>
      <c r="CG747" s="1"/>
    </row>
    <row r="748">
      <c r="O748" s="52"/>
      <c r="AA748" s="50"/>
      <c r="AI748" s="54"/>
      <c r="BC748" s="54"/>
      <c r="BO748" s="52"/>
      <c r="BR748" s="54"/>
      <c r="BV748" s="54"/>
      <c r="BX748" s="54"/>
      <c r="CD748" s="1"/>
      <c r="CE748" s="1"/>
      <c r="CF748" s="49"/>
      <c r="CG748" s="1"/>
    </row>
    <row r="749">
      <c r="O749" s="52"/>
      <c r="AA749" s="50"/>
      <c r="AI749" s="54"/>
      <c r="BC749" s="54"/>
      <c r="BO749" s="52"/>
      <c r="BR749" s="54"/>
      <c r="BV749" s="54"/>
      <c r="BX749" s="54"/>
      <c r="CD749" s="1"/>
      <c r="CE749" s="1"/>
      <c r="CF749" s="49"/>
      <c r="CG749" s="1"/>
    </row>
    <row r="750">
      <c r="O750" s="52"/>
      <c r="AA750" s="50"/>
      <c r="AI750" s="54"/>
      <c r="BC750" s="54"/>
      <c r="BO750" s="52"/>
      <c r="BR750" s="54"/>
      <c r="BV750" s="54"/>
      <c r="BX750" s="54"/>
      <c r="CD750" s="1"/>
      <c r="CE750" s="1"/>
      <c r="CF750" s="49"/>
      <c r="CG750" s="1"/>
    </row>
    <row r="751">
      <c r="O751" s="52"/>
      <c r="AA751" s="50"/>
      <c r="AI751" s="54"/>
      <c r="BC751" s="54"/>
      <c r="BO751" s="52"/>
      <c r="BR751" s="54"/>
      <c r="BV751" s="54"/>
      <c r="BX751" s="54"/>
      <c r="CD751" s="1"/>
      <c r="CE751" s="1"/>
      <c r="CF751" s="49"/>
      <c r="CG751" s="1"/>
    </row>
    <row r="752">
      <c r="O752" s="52"/>
      <c r="AA752" s="50"/>
      <c r="AI752" s="54"/>
      <c r="BC752" s="54"/>
      <c r="BO752" s="52"/>
      <c r="BR752" s="54"/>
      <c r="BV752" s="54"/>
      <c r="BX752" s="54"/>
      <c r="CD752" s="1"/>
      <c r="CE752" s="1"/>
      <c r="CF752" s="49"/>
      <c r="CG752" s="1"/>
    </row>
    <row r="753">
      <c r="O753" s="52"/>
      <c r="AA753" s="50"/>
      <c r="AI753" s="54"/>
      <c r="BC753" s="54"/>
      <c r="BO753" s="52"/>
      <c r="BR753" s="54"/>
      <c r="BV753" s="54"/>
      <c r="BX753" s="54"/>
      <c r="CD753" s="1"/>
      <c r="CE753" s="1"/>
      <c r="CF753" s="49"/>
      <c r="CG753" s="1"/>
    </row>
    <row r="754">
      <c r="O754" s="52"/>
      <c r="AA754" s="50"/>
      <c r="AI754" s="54"/>
      <c r="BC754" s="54"/>
      <c r="BO754" s="52"/>
      <c r="BR754" s="54"/>
      <c r="BV754" s="54"/>
      <c r="BX754" s="54"/>
      <c r="CD754" s="1"/>
      <c r="CE754" s="1"/>
      <c r="CF754" s="49"/>
      <c r="CG754" s="1"/>
    </row>
    <row r="755">
      <c r="O755" s="52"/>
      <c r="AA755" s="50"/>
      <c r="AI755" s="54"/>
      <c r="BC755" s="54"/>
      <c r="BO755" s="52"/>
      <c r="BR755" s="54"/>
      <c r="BV755" s="54"/>
      <c r="BX755" s="54"/>
      <c r="CD755" s="1"/>
      <c r="CE755" s="1"/>
      <c r="CF755" s="49"/>
      <c r="CG755" s="1"/>
    </row>
    <row r="756">
      <c r="O756" s="52"/>
      <c r="AA756" s="50"/>
      <c r="AI756" s="54"/>
      <c r="BC756" s="54"/>
      <c r="BO756" s="52"/>
      <c r="BR756" s="54"/>
      <c r="BV756" s="54"/>
      <c r="BX756" s="54"/>
      <c r="CD756" s="1"/>
      <c r="CE756" s="1"/>
      <c r="CF756" s="49"/>
      <c r="CG756" s="1"/>
    </row>
    <row r="757">
      <c r="O757" s="52"/>
      <c r="AA757" s="50"/>
      <c r="AI757" s="54"/>
      <c r="BC757" s="54"/>
      <c r="BO757" s="52"/>
      <c r="BR757" s="54"/>
      <c r="BV757" s="54"/>
      <c r="BX757" s="54"/>
      <c r="CD757" s="1"/>
      <c r="CE757" s="1"/>
      <c r="CF757" s="49"/>
      <c r="CG757" s="1"/>
    </row>
    <row r="758">
      <c r="O758" s="52"/>
      <c r="AA758" s="50"/>
      <c r="AI758" s="54"/>
      <c r="BC758" s="54"/>
      <c r="BO758" s="52"/>
      <c r="BR758" s="54"/>
      <c r="BV758" s="54"/>
      <c r="BX758" s="54"/>
      <c r="CD758" s="1"/>
      <c r="CE758" s="1"/>
      <c r="CF758" s="49"/>
      <c r="CG758" s="1"/>
    </row>
    <row r="759">
      <c r="O759" s="52"/>
      <c r="AA759" s="50"/>
      <c r="AI759" s="54"/>
      <c r="BC759" s="54"/>
      <c r="BO759" s="52"/>
      <c r="BR759" s="54"/>
      <c r="BV759" s="54"/>
      <c r="BX759" s="54"/>
      <c r="CD759" s="1"/>
      <c r="CE759" s="1"/>
      <c r="CF759" s="49"/>
      <c r="CG759" s="1"/>
    </row>
    <row r="760">
      <c r="O760" s="52"/>
      <c r="AA760" s="50"/>
      <c r="AI760" s="54"/>
      <c r="BC760" s="54"/>
      <c r="BO760" s="52"/>
      <c r="BR760" s="54"/>
      <c r="BV760" s="54"/>
      <c r="BX760" s="54"/>
      <c r="CD760" s="1"/>
      <c r="CE760" s="1"/>
      <c r="CF760" s="49"/>
      <c r="CG760" s="1"/>
    </row>
    <row r="761">
      <c r="O761" s="52"/>
      <c r="AA761" s="50"/>
      <c r="AI761" s="54"/>
      <c r="BC761" s="54"/>
      <c r="BO761" s="52"/>
      <c r="BR761" s="54"/>
      <c r="BV761" s="54"/>
      <c r="BX761" s="54"/>
      <c r="CD761" s="1"/>
      <c r="CE761" s="1"/>
      <c r="CF761" s="49"/>
      <c r="CG761" s="1"/>
    </row>
    <row r="762">
      <c r="O762" s="52"/>
      <c r="AA762" s="50"/>
      <c r="AI762" s="54"/>
      <c r="BC762" s="54"/>
      <c r="BO762" s="52"/>
      <c r="BR762" s="54"/>
      <c r="BV762" s="54"/>
      <c r="BX762" s="54"/>
      <c r="CD762" s="1"/>
      <c r="CE762" s="1"/>
      <c r="CF762" s="49"/>
      <c r="CG762" s="1"/>
    </row>
    <row r="763">
      <c r="O763" s="52"/>
      <c r="AA763" s="50"/>
      <c r="AI763" s="54"/>
      <c r="BC763" s="54"/>
      <c r="BO763" s="52"/>
      <c r="BR763" s="54"/>
      <c r="BV763" s="54"/>
      <c r="BX763" s="54"/>
      <c r="CD763" s="1"/>
      <c r="CE763" s="1"/>
      <c r="CF763" s="49"/>
      <c r="CG763" s="1"/>
    </row>
    <row r="764">
      <c r="O764" s="52"/>
      <c r="AA764" s="50"/>
      <c r="AI764" s="54"/>
      <c r="BC764" s="54"/>
      <c r="BO764" s="52"/>
      <c r="BR764" s="54"/>
      <c r="BV764" s="54"/>
      <c r="BX764" s="54"/>
      <c r="CD764" s="1"/>
      <c r="CE764" s="1"/>
      <c r="CF764" s="49"/>
      <c r="CG764" s="1"/>
    </row>
    <row r="765">
      <c r="O765" s="52"/>
      <c r="AA765" s="50"/>
      <c r="AI765" s="54"/>
      <c r="BC765" s="54"/>
      <c r="BO765" s="52"/>
      <c r="BR765" s="54"/>
      <c r="BV765" s="54"/>
      <c r="BX765" s="54"/>
      <c r="CD765" s="1"/>
      <c r="CE765" s="1"/>
      <c r="CF765" s="49"/>
      <c r="CG765" s="1"/>
    </row>
    <row r="766">
      <c r="O766" s="52"/>
      <c r="AA766" s="50"/>
      <c r="AI766" s="54"/>
      <c r="BC766" s="54"/>
      <c r="BO766" s="52"/>
      <c r="BR766" s="54"/>
      <c r="BV766" s="54"/>
      <c r="BX766" s="54"/>
      <c r="CD766" s="1"/>
      <c r="CE766" s="1"/>
      <c r="CF766" s="49"/>
      <c r="CG766" s="1"/>
    </row>
    <row r="767">
      <c r="O767" s="52"/>
      <c r="AA767" s="50"/>
      <c r="AI767" s="54"/>
      <c r="BC767" s="54"/>
      <c r="BO767" s="52"/>
      <c r="BR767" s="54"/>
      <c r="BV767" s="54"/>
      <c r="BX767" s="54"/>
      <c r="CD767" s="1"/>
      <c r="CE767" s="1"/>
      <c r="CF767" s="49"/>
      <c r="CG767" s="1"/>
    </row>
    <row r="768">
      <c r="O768" s="52"/>
      <c r="AA768" s="50"/>
      <c r="AI768" s="54"/>
      <c r="BC768" s="54"/>
      <c r="BO768" s="52"/>
      <c r="BR768" s="54"/>
      <c r="BV768" s="54"/>
      <c r="BX768" s="54"/>
      <c r="CD768" s="1"/>
      <c r="CE768" s="1"/>
      <c r="CF768" s="49"/>
      <c r="CG768" s="1"/>
    </row>
    <row r="769">
      <c r="O769" s="52"/>
      <c r="AA769" s="50"/>
      <c r="AI769" s="54"/>
      <c r="BC769" s="54"/>
      <c r="BO769" s="52"/>
      <c r="BR769" s="54"/>
      <c r="BV769" s="54"/>
      <c r="BX769" s="54"/>
      <c r="CD769" s="1"/>
      <c r="CE769" s="1"/>
      <c r="CF769" s="49"/>
      <c r="CG769" s="1"/>
    </row>
    <row r="770">
      <c r="O770" s="52"/>
      <c r="AA770" s="50"/>
      <c r="AI770" s="54"/>
      <c r="BC770" s="54"/>
      <c r="BO770" s="52"/>
      <c r="BR770" s="54"/>
      <c r="BV770" s="54"/>
      <c r="BX770" s="54"/>
      <c r="CD770" s="1"/>
      <c r="CE770" s="1"/>
      <c r="CF770" s="49"/>
      <c r="CG770" s="1"/>
    </row>
    <row r="771">
      <c r="O771" s="52"/>
      <c r="AA771" s="50"/>
      <c r="AI771" s="54"/>
      <c r="BC771" s="54"/>
      <c r="BO771" s="52"/>
      <c r="BR771" s="54"/>
      <c r="BV771" s="54"/>
      <c r="BX771" s="54"/>
      <c r="CD771" s="1"/>
      <c r="CE771" s="1"/>
      <c r="CF771" s="49"/>
      <c r="CG771" s="1"/>
    </row>
    <row r="772">
      <c r="O772" s="52"/>
      <c r="AA772" s="50"/>
      <c r="AI772" s="54"/>
      <c r="BC772" s="54"/>
      <c r="BO772" s="52"/>
      <c r="BR772" s="54"/>
      <c r="BV772" s="54"/>
      <c r="BX772" s="54"/>
      <c r="CD772" s="1"/>
      <c r="CE772" s="1"/>
      <c r="CF772" s="49"/>
      <c r="CG772" s="1"/>
    </row>
    <row r="773">
      <c r="O773" s="52"/>
      <c r="AA773" s="50"/>
      <c r="AI773" s="54"/>
      <c r="BC773" s="54"/>
      <c r="BO773" s="52"/>
      <c r="BR773" s="54"/>
      <c r="BV773" s="54"/>
      <c r="BX773" s="54"/>
      <c r="CD773" s="1"/>
      <c r="CE773" s="1"/>
      <c r="CF773" s="49"/>
      <c r="CG773" s="1"/>
    </row>
    <row r="774">
      <c r="O774" s="52"/>
      <c r="AA774" s="50"/>
      <c r="AI774" s="54"/>
      <c r="BC774" s="54"/>
      <c r="BO774" s="52"/>
      <c r="BR774" s="54"/>
      <c r="BV774" s="54"/>
      <c r="BX774" s="54"/>
      <c r="CD774" s="1"/>
      <c r="CE774" s="1"/>
      <c r="CF774" s="49"/>
      <c r="CG774" s="1"/>
    </row>
    <row r="775">
      <c r="O775" s="52"/>
      <c r="AA775" s="50"/>
      <c r="AI775" s="54"/>
      <c r="BC775" s="54"/>
      <c r="BO775" s="52"/>
      <c r="BR775" s="54"/>
      <c r="BV775" s="54"/>
      <c r="BX775" s="54"/>
      <c r="CD775" s="1"/>
      <c r="CE775" s="1"/>
      <c r="CF775" s="49"/>
      <c r="CG775" s="1"/>
    </row>
    <row r="776">
      <c r="O776" s="52"/>
      <c r="AA776" s="50"/>
      <c r="AI776" s="54"/>
      <c r="BC776" s="54"/>
      <c r="BO776" s="52"/>
      <c r="BR776" s="54"/>
      <c r="BV776" s="54"/>
      <c r="BX776" s="54"/>
      <c r="CD776" s="1"/>
      <c r="CE776" s="1"/>
      <c r="CF776" s="49"/>
      <c r="CG776" s="1"/>
    </row>
    <row r="777">
      <c r="O777" s="52"/>
      <c r="AA777" s="50"/>
      <c r="AI777" s="54"/>
      <c r="BC777" s="54"/>
      <c r="BO777" s="52"/>
      <c r="BR777" s="54"/>
      <c r="BV777" s="54"/>
      <c r="BX777" s="54"/>
      <c r="CD777" s="1"/>
      <c r="CE777" s="1"/>
      <c r="CF777" s="49"/>
      <c r="CG777" s="1"/>
    </row>
    <row r="778">
      <c r="O778" s="52"/>
      <c r="AA778" s="50"/>
      <c r="AI778" s="54"/>
      <c r="BC778" s="54"/>
      <c r="BO778" s="52"/>
      <c r="BR778" s="54"/>
      <c r="BV778" s="54"/>
      <c r="BX778" s="54"/>
      <c r="CD778" s="1"/>
      <c r="CE778" s="1"/>
      <c r="CF778" s="49"/>
      <c r="CG778" s="1"/>
    </row>
    <row r="779">
      <c r="O779" s="52"/>
      <c r="AA779" s="50"/>
      <c r="AI779" s="54"/>
      <c r="BC779" s="54"/>
      <c r="BO779" s="52"/>
      <c r="BR779" s="54"/>
      <c r="BV779" s="54"/>
      <c r="BX779" s="54"/>
      <c r="CD779" s="1"/>
      <c r="CE779" s="1"/>
      <c r="CF779" s="49"/>
      <c r="CG779" s="1"/>
    </row>
    <row r="780">
      <c r="O780" s="52"/>
      <c r="AA780" s="50"/>
      <c r="AI780" s="54"/>
      <c r="BC780" s="54"/>
      <c r="BO780" s="52"/>
      <c r="BR780" s="54"/>
      <c r="BV780" s="54"/>
      <c r="BX780" s="54"/>
      <c r="CD780" s="1"/>
      <c r="CE780" s="1"/>
      <c r="CF780" s="49"/>
      <c r="CG780" s="1"/>
    </row>
    <row r="781">
      <c r="O781" s="52"/>
      <c r="AA781" s="50"/>
      <c r="AI781" s="54"/>
      <c r="BC781" s="54"/>
      <c r="BO781" s="52"/>
      <c r="BR781" s="54"/>
      <c r="BV781" s="54"/>
      <c r="BX781" s="54"/>
      <c r="CD781" s="1"/>
      <c r="CE781" s="1"/>
      <c r="CF781" s="49"/>
      <c r="CG781" s="1"/>
    </row>
    <row r="782">
      <c r="O782" s="52"/>
      <c r="AA782" s="50"/>
      <c r="AI782" s="54"/>
      <c r="BC782" s="54"/>
      <c r="BO782" s="52"/>
      <c r="BR782" s="54"/>
      <c r="BV782" s="54"/>
      <c r="BX782" s="54"/>
      <c r="CD782" s="1"/>
      <c r="CE782" s="1"/>
      <c r="CF782" s="49"/>
      <c r="CG782" s="1"/>
    </row>
    <row r="783">
      <c r="O783" s="52"/>
      <c r="AA783" s="50"/>
      <c r="AI783" s="54"/>
      <c r="BC783" s="54"/>
      <c r="BO783" s="52"/>
      <c r="BR783" s="54"/>
      <c r="BV783" s="54"/>
      <c r="BX783" s="54"/>
      <c r="CD783" s="1"/>
      <c r="CE783" s="1"/>
      <c r="CF783" s="49"/>
      <c r="CG783" s="1"/>
    </row>
    <row r="784">
      <c r="O784" s="52"/>
      <c r="AA784" s="50"/>
      <c r="AI784" s="54"/>
      <c r="BC784" s="54"/>
      <c r="BO784" s="52"/>
      <c r="BR784" s="54"/>
      <c r="BV784" s="54"/>
      <c r="BX784" s="54"/>
      <c r="CD784" s="1"/>
      <c r="CE784" s="1"/>
      <c r="CF784" s="49"/>
      <c r="CG784" s="1"/>
    </row>
    <row r="785">
      <c r="O785" s="52"/>
      <c r="AA785" s="50"/>
      <c r="AI785" s="54"/>
      <c r="BC785" s="54"/>
      <c r="BO785" s="52"/>
      <c r="BR785" s="54"/>
      <c r="BV785" s="54"/>
      <c r="BX785" s="54"/>
      <c r="CD785" s="1"/>
      <c r="CE785" s="1"/>
      <c r="CF785" s="49"/>
      <c r="CG785" s="1"/>
    </row>
    <row r="786">
      <c r="O786" s="52"/>
      <c r="AA786" s="50"/>
      <c r="AI786" s="54"/>
      <c r="BC786" s="54"/>
      <c r="BO786" s="52"/>
      <c r="BR786" s="54"/>
      <c r="BV786" s="54"/>
      <c r="BX786" s="54"/>
      <c r="CD786" s="1"/>
      <c r="CE786" s="1"/>
      <c r="CF786" s="49"/>
      <c r="CG786" s="1"/>
    </row>
    <row r="787">
      <c r="O787" s="52"/>
      <c r="AA787" s="50"/>
      <c r="AI787" s="54"/>
      <c r="BC787" s="54"/>
      <c r="BO787" s="52"/>
      <c r="BR787" s="54"/>
      <c r="BV787" s="54"/>
      <c r="BX787" s="54"/>
      <c r="CD787" s="1"/>
      <c r="CE787" s="1"/>
      <c r="CF787" s="49"/>
      <c r="CG787" s="1"/>
    </row>
    <row r="788">
      <c r="O788" s="52"/>
      <c r="AA788" s="50"/>
      <c r="AI788" s="54"/>
      <c r="BC788" s="54"/>
      <c r="BO788" s="52"/>
      <c r="BR788" s="54"/>
      <c r="BV788" s="54"/>
      <c r="BX788" s="54"/>
      <c r="CD788" s="1"/>
      <c r="CE788" s="1"/>
      <c r="CF788" s="49"/>
      <c r="CG788" s="1"/>
    </row>
    <row r="789">
      <c r="O789" s="52"/>
      <c r="AA789" s="50"/>
      <c r="AI789" s="54"/>
      <c r="BC789" s="54"/>
      <c r="BO789" s="52"/>
      <c r="BR789" s="54"/>
      <c r="BV789" s="54"/>
      <c r="BX789" s="54"/>
      <c r="CD789" s="1"/>
      <c r="CE789" s="1"/>
      <c r="CF789" s="49"/>
      <c r="CG789" s="1"/>
    </row>
    <row r="790">
      <c r="O790" s="52"/>
      <c r="AA790" s="50"/>
      <c r="AI790" s="54"/>
      <c r="BC790" s="54"/>
      <c r="BO790" s="52"/>
      <c r="BR790" s="54"/>
      <c r="BV790" s="54"/>
      <c r="BX790" s="54"/>
      <c r="CD790" s="1"/>
      <c r="CE790" s="1"/>
      <c r="CF790" s="49"/>
      <c r="CG790" s="1"/>
    </row>
    <row r="791">
      <c r="O791" s="52"/>
      <c r="AA791" s="50"/>
      <c r="AI791" s="54"/>
      <c r="BC791" s="54"/>
      <c r="BO791" s="52"/>
      <c r="BR791" s="54"/>
      <c r="BV791" s="54"/>
      <c r="BX791" s="54"/>
      <c r="CD791" s="1"/>
      <c r="CE791" s="1"/>
      <c r="CF791" s="49"/>
      <c r="CG791" s="1"/>
    </row>
    <row r="792">
      <c r="O792" s="52"/>
      <c r="AA792" s="50"/>
      <c r="AI792" s="54"/>
      <c r="BC792" s="54"/>
      <c r="BO792" s="52"/>
      <c r="BR792" s="54"/>
      <c r="BV792" s="54"/>
      <c r="BX792" s="54"/>
      <c r="CD792" s="1"/>
      <c r="CE792" s="1"/>
      <c r="CF792" s="49"/>
      <c r="CG792" s="1"/>
    </row>
    <row r="793">
      <c r="O793" s="52"/>
      <c r="AA793" s="50"/>
      <c r="AI793" s="54"/>
      <c r="BC793" s="54"/>
      <c r="BO793" s="52"/>
      <c r="BR793" s="54"/>
      <c r="BV793" s="54"/>
      <c r="BX793" s="54"/>
      <c r="CD793" s="1"/>
      <c r="CE793" s="1"/>
      <c r="CF793" s="49"/>
      <c r="CG793" s="1"/>
    </row>
    <row r="794">
      <c r="O794" s="52"/>
      <c r="AA794" s="50"/>
      <c r="AI794" s="54"/>
      <c r="BC794" s="54"/>
      <c r="BO794" s="52"/>
      <c r="BR794" s="54"/>
      <c r="BV794" s="54"/>
      <c r="BX794" s="54"/>
      <c r="CD794" s="1"/>
      <c r="CE794" s="1"/>
      <c r="CF794" s="49"/>
      <c r="CG794" s="1"/>
    </row>
    <row r="795">
      <c r="O795" s="52"/>
      <c r="AA795" s="50"/>
      <c r="AI795" s="54"/>
      <c r="BC795" s="54"/>
      <c r="BO795" s="52"/>
      <c r="BR795" s="54"/>
      <c r="BV795" s="54"/>
      <c r="BX795" s="54"/>
      <c r="CD795" s="1"/>
      <c r="CE795" s="1"/>
      <c r="CF795" s="49"/>
      <c r="CG795" s="1"/>
    </row>
    <row r="796">
      <c r="O796" s="52"/>
      <c r="AA796" s="50"/>
      <c r="AI796" s="54"/>
      <c r="BC796" s="54"/>
      <c r="BO796" s="52"/>
      <c r="BR796" s="54"/>
      <c r="BV796" s="54"/>
      <c r="BX796" s="54"/>
      <c r="CD796" s="1"/>
      <c r="CE796" s="1"/>
      <c r="CF796" s="49"/>
      <c r="CG796" s="1"/>
    </row>
    <row r="797">
      <c r="O797" s="52"/>
      <c r="AA797" s="50"/>
      <c r="AI797" s="54"/>
      <c r="BC797" s="54"/>
      <c r="BO797" s="52"/>
      <c r="BR797" s="54"/>
      <c r="BV797" s="54"/>
      <c r="BX797" s="54"/>
      <c r="CD797" s="1"/>
      <c r="CE797" s="1"/>
      <c r="CF797" s="49"/>
      <c r="CG797" s="1"/>
    </row>
    <row r="798">
      <c r="O798" s="52"/>
      <c r="AA798" s="50"/>
      <c r="AI798" s="54"/>
      <c r="BC798" s="54"/>
      <c r="BO798" s="52"/>
      <c r="BR798" s="54"/>
      <c r="BV798" s="54"/>
      <c r="BX798" s="54"/>
      <c r="CD798" s="1"/>
      <c r="CE798" s="1"/>
      <c r="CF798" s="49"/>
      <c r="CG798" s="1"/>
    </row>
    <row r="799">
      <c r="O799" s="52"/>
      <c r="AA799" s="50"/>
      <c r="AI799" s="54"/>
      <c r="BC799" s="54"/>
      <c r="BO799" s="52"/>
      <c r="BR799" s="54"/>
      <c r="BV799" s="54"/>
      <c r="BX799" s="54"/>
      <c r="CD799" s="1"/>
      <c r="CE799" s="1"/>
      <c r="CF799" s="49"/>
      <c r="CG799" s="1"/>
    </row>
    <row r="800">
      <c r="O800" s="52"/>
      <c r="AA800" s="50"/>
      <c r="AI800" s="54"/>
      <c r="BC800" s="54"/>
      <c r="BO800" s="52"/>
      <c r="BR800" s="54"/>
      <c r="BV800" s="54"/>
      <c r="BX800" s="54"/>
      <c r="CD800" s="1"/>
      <c r="CE800" s="1"/>
      <c r="CF800" s="49"/>
      <c r="CG800" s="1"/>
    </row>
    <row r="801">
      <c r="O801" s="52"/>
      <c r="AA801" s="50"/>
      <c r="AI801" s="54"/>
      <c r="BC801" s="54"/>
      <c r="BO801" s="52"/>
      <c r="BR801" s="54"/>
      <c r="BV801" s="54"/>
      <c r="BX801" s="54"/>
      <c r="CD801" s="1"/>
      <c r="CE801" s="1"/>
      <c r="CF801" s="49"/>
      <c r="CG801" s="1"/>
    </row>
    <row r="802">
      <c r="O802" s="52"/>
      <c r="AA802" s="50"/>
      <c r="AI802" s="54"/>
      <c r="BC802" s="54"/>
      <c r="BO802" s="52"/>
      <c r="BR802" s="54"/>
      <c r="BV802" s="54"/>
      <c r="BX802" s="54"/>
      <c r="CD802" s="1"/>
      <c r="CE802" s="1"/>
      <c r="CF802" s="49"/>
      <c r="CG802" s="1"/>
    </row>
    <row r="803">
      <c r="O803" s="52"/>
      <c r="AA803" s="50"/>
      <c r="AI803" s="54"/>
      <c r="BC803" s="54"/>
      <c r="BO803" s="52"/>
      <c r="BR803" s="54"/>
      <c r="BV803" s="54"/>
      <c r="BX803" s="54"/>
      <c r="CD803" s="1"/>
      <c r="CE803" s="1"/>
      <c r="CF803" s="49"/>
      <c r="CG803" s="1"/>
    </row>
    <row r="804">
      <c r="O804" s="52"/>
      <c r="AA804" s="50"/>
      <c r="AI804" s="54"/>
      <c r="BC804" s="54"/>
      <c r="BO804" s="52"/>
      <c r="BR804" s="54"/>
      <c r="BV804" s="54"/>
      <c r="BX804" s="54"/>
      <c r="CD804" s="1"/>
      <c r="CE804" s="1"/>
      <c r="CF804" s="49"/>
      <c r="CG804" s="1"/>
    </row>
    <row r="805">
      <c r="O805" s="52"/>
      <c r="AA805" s="50"/>
      <c r="AI805" s="54"/>
      <c r="BC805" s="54"/>
      <c r="BO805" s="52"/>
      <c r="BR805" s="54"/>
      <c r="BV805" s="54"/>
      <c r="BX805" s="54"/>
      <c r="CD805" s="1"/>
      <c r="CE805" s="1"/>
      <c r="CF805" s="49"/>
      <c r="CG805" s="1"/>
    </row>
    <row r="806">
      <c r="O806" s="52"/>
      <c r="AA806" s="50"/>
      <c r="AI806" s="54"/>
      <c r="BC806" s="54"/>
      <c r="BO806" s="52"/>
      <c r="BR806" s="54"/>
      <c r="BV806" s="54"/>
      <c r="BX806" s="54"/>
      <c r="CD806" s="1"/>
      <c r="CE806" s="1"/>
      <c r="CF806" s="49"/>
      <c r="CG806" s="1"/>
    </row>
    <row r="807">
      <c r="O807" s="52"/>
      <c r="AA807" s="50"/>
      <c r="AI807" s="54"/>
      <c r="BC807" s="54"/>
      <c r="BO807" s="52"/>
      <c r="BR807" s="54"/>
      <c r="BV807" s="54"/>
      <c r="BX807" s="54"/>
      <c r="CD807" s="1"/>
      <c r="CE807" s="1"/>
      <c r="CF807" s="49"/>
      <c r="CG807" s="1"/>
    </row>
    <row r="808">
      <c r="O808" s="52"/>
      <c r="AA808" s="50"/>
      <c r="AI808" s="54"/>
      <c r="BC808" s="54"/>
      <c r="BO808" s="52"/>
      <c r="BR808" s="54"/>
      <c r="BV808" s="54"/>
      <c r="BX808" s="54"/>
      <c r="CD808" s="1"/>
      <c r="CE808" s="1"/>
      <c r="CF808" s="49"/>
      <c r="CG808" s="1"/>
    </row>
    <row r="809">
      <c r="O809" s="52"/>
      <c r="AA809" s="50"/>
      <c r="AI809" s="54"/>
      <c r="BC809" s="54"/>
      <c r="BO809" s="52"/>
      <c r="BR809" s="54"/>
      <c r="BV809" s="54"/>
      <c r="BX809" s="54"/>
      <c r="CD809" s="1"/>
      <c r="CE809" s="1"/>
      <c r="CF809" s="49"/>
      <c r="CG809" s="1"/>
    </row>
    <row r="810">
      <c r="O810" s="52"/>
      <c r="AA810" s="50"/>
      <c r="AI810" s="54"/>
      <c r="BC810" s="54"/>
      <c r="BO810" s="52"/>
      <c r="BR810" s="54"/>
      <c r="BV810" s="54"/>
      <c r="BX810" s="54"/>
      <c r="CD810" s="1"/>
      <c r="CE810" s="1"/>
      <c r="CF810" s="49"/>
      <c r="CG810" s="1"/>
    </row>
    <row r="811">
      <c r="O811" s="52"/>
      <c r="AA811" s="50"/>
      <c r="AI811" s="54"/>
      <c r="BC811" s="54"/>
      <c r="BO811" s="52"/>
      <c r="BR811" s="54"/>
      <c r="BV811" s="54"/>
      <c r="BX811" s="54"/>
      <c r="CD811" s="1"/>
      <c r="CE811" s="1"/>
      <c r="CF811" s="49"/>
      <c r="CG811" s="1"/>
    </row>
    <row r="812">
      <c r="O812" s="52"/>
      <c r="AA812" s="50"/>
      <c r="AI812" s="54"/>
      <c r="BC812" s="54"/>
      <c r="BO812" s="52"/>
      <c r="BR812" s="54"/>
      <c r="BV812" s="54"/>
      <c r="BX812" s="54"/>
      <c r="CD812" s="1"/>
      <c r="CE812" s="1"/>
      <c r="CF812" s="49"/>
      <c r="CG812" s="1"/>
    </row>
    <row r="813">
      <c r="O813" s="52"/>
      <c r="AA813" s="50"/>
      <c r="AI813" s="54"/>
      <c r="BC813" s="54"/>
      <c r="BO813" s="52"/>
      <c r="BR813" s="54"/>
      <c r="BV813" s="54"/>
      <c r="BX813" s="54"/>
      <c r="CD813" s="1"/>
      <c r="CE813" s="1"/>
      <c r="CF813" s="49"/>
      <c r="CG813" s="1"/>
    </row>
    <row r="814">
      <c r="O814" s="52"/>
      <c r="AA814" s="50"/>
      <c r="AI814" s="54"/>
      <c r="BC814" s="54"/>
      <c r="BO814" s="52"/>
      <c r="BR814" s="54"/>
      <c r="BV814" s="54"/>
      <c r="BX814" s="54"/>
      <c r="CD814" s="1"/>
      <c r="CE814" s="1"/>
      <c r="CF814" s="49"/>
      <c r="CG814" s="1"/>
    </row>
    <row r="815">
      <c r="O815" s="52"/>
      <c r="AA815" s="50"/>
      <c r="AI815" s="54"/>
      <c r="BC815" s="54"/>
      <c r="BO815" s="52"/>
      <c r="BR815" s="54"/>
      <c r="BV815" s="54"/>
      <c r="BX815" s="54"/>
      <c r="CD815" s="1"/>
      <c r="CE815" s="1"/>
      <c r="CF815" s="49"/>
      <c r="CG815" s="1"/>
    </row>
    <row r="816">
      <c r="O816" s="52"/>
      <c r="AA816" s="50"/>
      <c r="AI816" s="54"/>
      <c r="BC816" s="54"/>
      <c r="BO816" s="52"/>
      <c r="BR816" s="54"/>
      <c r="BV816" s="54"/>
      <c r="BX816" s="54"/>
      <c r="CD816" s="1"/>
      <c r="CE816" s="1"/>
      <c r="CF816" s="49"/>
      <c r="CG816" s="1"/>
    </row>
    <row r="817">
      <c r="O817" s="52"/>
      <c r="AA817" s="50"/>
      <c r="AI817" s="54"/>
      <c r="BC817" s="54"/>
      <c r="BO817" s="52"/>
      <c r="BR817" s="54"/>
      <c r="BV817" s="54"/>
      <c r="BX817" s="54"/>
      <c r="CD817" s="1"/>
      <c r="CE817" s="1"/>
      <c r="CF817" s="49"/>
      <c r="CG817" s="1"/>
    </row>
    <row r="818">
      <c r="O818" s="52"/>
      <c r="AA818" s="50"/>
      <c r="AI818" s="54"/>
      <c r="BC818" s="54"/>
      <c r="BO818" s="52"/>
      <c r="BR818" s="54"/>
      <c r="BV818" s="54"/>
      <c r="BX818" s="54"/>
      <c r="CD818" s="1"/>
      <c r="CE818" s="1"/>
      <c r="CF818" s="49"/>
      <c r="CG818" s="1"/>
    </row>
    <row r="819">
      <c r="O819" s="52"/>
      <c r="AA819" s="50"/>
      <c r="AI819" s="54"/>
      <c r="BC819" s="54"/>
      <c r="BO819" s="52"/>
      <c r="BR819" s="54"/>
      <c r="BV819" s="54"/>
      <c r="BX819" s="54"/>
      <c r="CD819" s="1"/>
      <c r="CE819" s="1"/>
      <c r="CF819" s="49"/>
      <c r="CG819" s="1"/>
    </row>
    <row r="820">
      <c r="O820" s="52"/>
      <c r="AA820" s="50"/>
      <c r="AI820" s="54"/>
      <c r="BC820" s="54"/>
      <c r="BO820" s="52"/>
      <c r="BR820" s="54"/>
      <c r="BV820" s="54"/>
      <c r="BX820" s="54"/>
      <c r="CD820" s="1"/>
      <c r="CE820" s="1"/>
      <c r="CF820" s="49"/>
      <c r="CG820" s="1"/>
    </row>
    <row r="821">
      <c r="O821" s="52"/>
      <c r="AA821" s="50"/>
      <c r="AI821" s="54"/>
      <c r="BC821" s="54"/>
      <c r="BO821" s="52"/>
      <c r="BR821" s="54"/>
      <c r="BV821" s="54"/>
      <c r="BX821" s="54"/>
      <c r="CD821" s="1"/>
      <c r="CE821" s="1"/>
      <c r="CF821" s="49"/>
      <c r="CG821" s="1"/>
    </row>
    <row r="822">
      <c r="O822" s="52"/>
      <c r="AA822" s="50"/>
      <c r="AI822" s="54"/>
      <c r="BC822" s="54"/>
      <c r="BO822" s="52"/>
      <c r="BR822" s="54"/>
      <c r="BV822" s="54"/>
      <c r="BX822" s="54"/>
      <c r="CD822" s="1"/>
      <c r="CE822" s="1"/>
      <c r="CF822" s="49"/>
      <c r="CG822" s="1"/>
    </row>
    <row r="823">
      <c r="O823" s="52"/>
      <c r="AA823" s="50"/>
      <c r="AI823" s="54"/>
      <c r="BC823" s="54"/>
      <c r="BO823" s="52"/>
      <c r="BR823" s="54"/>
      <c r="BV823" s="54"/>
      <c r="BX823" s="54"/>
      <c r="CD823" s="1"/>
      <c r="CE823" s="1"/>
      <c r="CF823" s="49"/>
      <c r="CG823" s="1"/>
    </row>
    <row r="824">
      <c r="O824" s="52"/>
      <c r="AA824" s="50"/>
      <c r="AI824" s="54"/>
      <c r="BC824" s="54"/>
      <c r="BO824" s="52"/>
      <c r="BR824" s="54"/>
      <c r="BV824" s="54"/>
      <c r="BX824" s="54"/>
      <c r="CD824" s="1"/>
      <c r="CE824" s="1"/>
      <c r="CF824" s="49"/>
      <c r="CG824" s="1"/>
    </row>
    <row r="825">
      <c r="O825" s="52"/>
      <c r="AA825" s="50"/>
      <c r="AI825" s="54"/>
      <c r="BC825" s="54"/>
      <c r="BO825" s="52"/>
      <c r="BR825" s="54"/>
      <c r="BV825" s="54"/>
      <c r="BX825" s="54"/>
      <c r="CD825" s="1"/>
      <c r="CE825" s="1"/>
      <c r="CF825" s="49"/>
      <c r="CG825" s="1"/>
    </row>
    <row r="826">
      <c r="O826" s="52"/>
      <c r="AA826" s="50"/>
      <c r="AI826" s="54"/>
      <c r="BC826" s="54"/>
      <c r="BO826" s="52"/>
      <c r="BR826" s="54"/>
      <c r="BV826" s="54"/>
      <c r="BX826" s="54"/>
      <c r="CD826" s="1"/>
      <c r="CE826" s="1"/>
      <c r="CF826" s="49"/>
      <c r="CG826" s="1"/>
    </row>
    <row r="827">
      <c r="O827" s="52"/>
      <c r="AA827" s="50"/>
      <c r="AI827" s="54"/>
      <c r="BC827" s="54"/>
      <c r="BO827" s="52"/>
      <c r="BR827" s="54"/>
      <c r="BV827" s="54"/>
      <c r="BX827" s="54"/>
      <c r="CD827" s="1"/>
      <c r="CE827" s="1"/>
      <c r="CF827" s="49"/>
      <c r="CG827" s="1"/>
    </row>
    <row r="828">
      <c r="O828" s="52"/>
      <c r="AA828" s="50"/>
      <c r="AI828" s="54"/>
      <c r="BC828" s="54"/>
      <c r="BO828" s="52"/>
      <c r="BR828" s="54"/>
      <c r="BV828" s="54"/>
      <c r="BX828" s="54"/>
      <c r="CD828" s="1"/>
      <c r="CE828" s="1"/>
      <c r="CF828" s="49"/>
      <c r="CG828" s="1"/>
    </row>
    <row r="829">
      <c r="O829" s="52"/>
      <c r="AA829" s="50"/>
      <c r="AI829" s="54"/>
      <c r="BC829" s="54"/>
      <c r="BO829" s="52"/>
      <c r="BR829" s="54"/>
      <c r="BV829" s="54"/>
      <c r="BX829" s="54"/>
      <c r="CD829" s="1"/>
      <c r="CE829" s="1"/>
      <c r="CF829" s="49"/>
      <c r="CG829" s="1"/>
    </row>
    <row r="830">
      <c r="O830" s="52"/>
      <c r="AA830" s="50"/>
      <c r="AI830" s="54"/>
      <c r="BC830" s="54"/>
      <c r="BO830" s="52"/>
      <c r="BR830" s="54"/>
      <c r="BV830" s="54"/>
      <c r="BX830" s="54"/>
      <c r="CD830" s="1"/>
      <c r="CE830" s="1"/>
      <c r="CF830" s="49"/>
      <c r="CG830" s="1"/>
    </row>
    <row r="831">
      <c r="O831" s="52"/>
      <c r="AA831" s="50"/>
      <c r="AI831" s="54"/>
      <c r="BC831" s="54"/>
      <c r="BO831" s="52"/>
      <c r="BR831" s="54"/>
      <c r="BV831" s="54"/>
      <c r="BX831" s="54"/>
      <c r="CD831" s="1"/>
      <c r="CE831" s="1"/>
      <c r="CF831" s="49"/>
      <c r="CG831" s="1"/>
    </row>
    <row r="832">
      <c r="O832" s="52"/>
      <c r="AA832" s="50"/>
      <c r="AI832" s="54"/>
      <c r="BC832" s="54"/>
      <c r="BO832" s="52"/>
      <c r="BR832" s="54"/>
      <c r="BV832" s="54"/>
      <c r="BX832" s="54"/>
      <c r="CD832" s="1"/>
      <c r="CE832" s="1"/>
      <c r="CF832" s="49"/>
      <c r="CG832" s="1"/>
    </row>
    <row r="833">
      <c r="O833" s="52"/>
      <c r="AA833" s="50"/>
      <c r="AI833" s="54"/>
      <c r="BC833" s="54"/>
      <c r="BO833" s="52"/>
      <c r="BR833" s="54"/>
      <c r="BV833" s="54"/>
      <c r="BX833" s="54"/>
      <c r="CD833" s="1"/>
      <c r="CE833" s="1"/>
      <c r="CF833" s="49"/>
      <c r="CG833" s="1"/>
    </row>
    <row r="834">
      <c r="O834" s="52"/>
      <c r="AA834" s="50"/>
      <c r="AI834" s="54"/>
      <c r="BC834" s="54"/>
      <c r="BO834" s="52"/>
      <c r="BR834" s="54"/>
      <c r="BV834" s="54"/>
      <c r="BX834" s="54"/>
      <c r="CD834" s="1"/>
      <c r="CE834" s="1"/>
      <c r="CF834" s="49"/>
      <c r="CG834" s="1"/>
    </row>
    <row r="835">
      <c r="O835" s="52"/>
      <c r="AA835" s="50"/>
      <c r="AI835" s="54"/>
      <c r="BC835" s="54"/>
      <c r="BO835" s="52"/>
      <c r="BR835" s="54"/>
      <c r="BV835" s="54"/>
      <c r="BX835" s="54"/>
      <c r="CD835" s="1"/>
      <c r="CE835" s="1"/>
      <c r="CF835" s="49"/>
      <c r="CG835" s="1"/>
    </row>
    <row r="836">
      <c r="O836" s="52"/>
      <c r="AA836" s="50"/>
      <c r="AI836" s="54"/>
      <c r="BC836" s="54"/>
      <c r="BO836" s="52"/>
      <c r="BR836" s="54"/>
      <c r="BV836" s="54"/>
      <c r="BX836" s="54"/>
      <c r="CD836" s="1"/>
      <c r="CE836" s="1"/>
      <c r="CF836" s="49"/>
      <c r="CG836" s="1"/>
    </row>
    <row r="837">
      <c r="O837" s="52"/>
      <c r="AA837" s="50"/>
      <c r="AI837" s="54"/>
      <c r="BC837" s="54"/>
      <c r="BO837" s="52"/>
      <c r="BR837" s="54"/>
      <c r="BV837" s="54"/>
      <c r="BX837" s="54"/>
      <c r="CD837" s="1"/>
      <c r="CE837" s="1"/>
      <c r="CF837" s="49"/>
      <c r="CG837" s="1"/>
    </row>
    <row r="838">
      <c r="O838" s="52"/>
      <c r="AA838" s="50"/>
      <c r="AI838" s="54"/>
      <c r="BC838" s="54"/>
      <c r="BO838" s="52"/>
      <c r="BR838" s="54"/>
      <c r="BV838" s="54"/>
      <c r="BX838" s="54"/>
      <c r="CD838" s="1"/>
      <c r="CE838" s="1"/>
      <c r="CF838" s="49"/>
      <c r="CG838" s="1"/>
    </row>
    <row r="839">
      <c r="O839" s="52"/>
      <c r="AA839" s="50"/>
      <c r="AI839" s="54"/>
      <c r="BC839" s="54"/>
      <c r="BO839" s="52"/>
      <c r="BR839" s="54"/>
      <c r="BV839" s="54"/>
      <c r="BX839" s="54"/>
      <c r="CD839" s="1"/>
      <c r="CE839" s="1"/>
      <c r="CF839" s="49"/>
      <c r="CG839" s="1"/>
    </row>
    <row r="840">
      <c r="O840" s="52"/>
      <c r="AA840" s="50"/>
      <c r="AI840" s="54"/>
      <c r="BC840" s="54"/>
      <c r="BO840" s="52"/>
      <c r="BR840" s="54"/>
      <c r="BV840" s="54"/>
      <c r="BX840" s="54"/>
      <c r="CD840" s="1"/>
      <c r="CE840" s="1"/>
      <c r="CF840" s="49"/>
      <c r="CG840" s="1"/>
    </row>
    <row r="841">
      <c r="O841" s="52"/>
      <c r="AA841" s="50"/>
      <c r="AI841" s="54"/>
      <c r="BC841" s="54"/>
      <c r="BO841" s="52"/>
      <c r="BR841" s="54"/>
      <c r="BV841" s="54"/>
      <c r="BX841" s="54"/>
      <c r="CD841" s="1"/>
      <c r="CE841" s="1"/>
      <c r="CF841" s="49"/>
      <c r="CG841" s="1"/>
    </row>
    <row r="842">
      <c r="O842" s="52"/>
      <c r="AA842" s="50"/>
      <c r="AI842" s="54"/>
      <c r="BC842" s="54"/>
      <c r="BO842" s="52"/>
      <c r="BR842" s="54"/>
      <c r="BV842" s="54"/>
      <c r="BX842" s="54"/>
      <c r="CD842" s="1"/>
      <c r="CE842" s="1"/>
      <c r="CF842" s="49"/>
      <c r="CG842" s="1"/>
    </row>
    <row r="843">
      <c r="O843" s="52"/>
      <c r="AA843" s="50"/>
      <c r="AI843" s="54"/>
      <c r="BC843" s="54"/>
      <c r="BO843" s="52"/>
      <c r="BR843" s="54"/>
      <c r="BV843" s="54"/>
      <c r="BX843" s="54"/>
      <c r="CD843" s="1"/>
      <c r="CE843" s="1"/>
      <c r="CF843" s="49"/>
      <c r="CG843" s="1"/>
    </row>
    <row r="844">
      <c r="O844" s="52"/>
      <c r="AA844" s="50"/>
      <c r="AI844" s="54"/>
      <c r="BC844" s="54"/>
      <c r="BO844" s="52"/>
      <c r="BR844" s="54"/>
      <c r="BV844" s="54"/>
      <c r="BX844" s="54"/>
      <c r="CD844" s="1"/>
      <c r="CE844" s="1"/>
      <c r="CF844" s="49"/>
      <c r="CG844" s="1"/>
    </row>
    <row r="845">
      <c r="O845" s="52"/>
      <c r="AA845" s="50"/>
      <c r="AI845" s="54"/>
      <c r="BC845" s="54"/>
      <c r="BO845" s="52"/>
      <c r="BR845" s="54"/>
      <c r="BV845" s="54"/>
      <c r="BX845" s="54"/>
      <c r="CD845" s="1"/>
      <c r="CE845" s="1"/>
      <c r="CF845" s="49"/>
      <c r="CG845" s="1"/>
    </row>
    <row r="846">
      <c r="O846" s="52"/>
      <c r="AA846" s="50"/>
      <c r="AI846" s="54"/>
      <c r="BC846" s="54"/>
      <c r="BO846" s="52"/>
      <c r="BR846" s="54"/>
      <c r="BV846" s="54"/>
      <c r="BX846" s="54"/>
      <c r="CD846" s="1"/>
      <c r="CE846" s="1"/>
      <c r="CF846" s="49"/>
      <c r="CG846" s="1"/>
    </row>
    <row r="847">
      <c r="O847" s="52"/>
      <c r="AA847" s="50"/>
      <c r="AI847" s="54"/>
      <c r="BC847" s="54"/>
      <c r="BO847" s="52"/>
      <c r="BR847" s="54"/>
      <c r="BV847" s="54"/>
      <c r="BX847" s="54"/>
      <c r="CD847" s="1"/>
      <c r="CE847" s="1"/>
      <c r="CF847" s="49"/>
      <c r="CG847" s="1"/>
    </row>
    <row r="848">
      <c r="O848" s="52"/>
      <c r="AA848" s="50"/>
      <c r="AI848" s="54"/>
      <c r="BC848" s="54"/>
      <c r="BO848" s="52"/>
      <c r="BR848" s="54"/>
      <c r="BV848" s="54"/>
      <c r="BX848" s="54"/>
      <c r="CD848" s="1"/>
      <c r="CE848" s="1"/>
      <c r="CF848" s="49"/>
      <c r="CG848" s="1"/>
    </row>
    <row r="849">
      <c r="O849" s="52"/>
      <c r="AA849" s="50"/>
      <c r="AI849" s="54"/>
      <c r="BC849" s="54"/>
      <c r="BO849" s="52"/>
      <c r="BR849" s="54"/>
      <c r="BV849" s="54"/>
      <c r="BX849" s="54"/>
      <c r="CD849" s="1"/>
      <c r="CE849" s="1"/>
      <c r="CF849" s="49"/>
      <c r="CG849" s="1"/>
    </row>
    <row r="850">
      <c r="O850" s="52"/>
      <c r="AA850" s="50"/>
      <c r="AI850" s="54"/>
      <c r="BC850" s="54"/>
      <c r="BO850" s="52"/>
      <c r="BR850" s="54"/>
      <c r="BV850" s="54"/>
      <c r="BX850" s="54"/>
      <c r="CD850" s="1"/>
      <c r="CE850" s="1"/>
      <c r="CF850" s="49"/>
      <c r="CG850" s="1"/>
    </row>
    <row r="851">
      <c r="O851" s="52"/>
      <c r="AA851" s="50"/>
      <c r="AI851" s="54"/>
      <c r="BC851" s="54"/>
      <c r="BO851" s="52"/>
      <c r="BR851" s="54"/>
      <c r="BV851" s="54"/>
      <c r="BX851" s="54"/>
      <c r="CD851" s="1"/>
      <c r="CE851" s="1"/>
      <c r="CF851" s="49"/>
      <c r="CG851" s="1"/>
    </row>
    <row r="852">
      <c r="O852" s="52"/>
      <c r="AA852" s="50"/>
      <c r="AI852" s="54"/>
      <c r="BC852" s="54"/>
      <c r="BO852" s="52"/>
      <c r="BR852" s="54"/>
      <c r="BV852" s="54"/>
      <c r="BX852" s="54"/>
      <c r="CD852" s="1"/>
      <c r="CE852" s="1"/>
      <c r="CF852" s="49"/>
      <c r="CG852" s="1"/>
    </row>
    <row r="853">
      <c r="O853" s="52"/>
      <c r="AA853" s="50"/>
      <c r="AI853" s="54"/>
      <c r="BC853" s="54"/>
      <c r="BO853" s="52"/>
      <c r="BR853" s="54"/>
      <c r="BV853" s="54"/>
      <c r="BX853" s="54"/>
      <c r="CD853" s="1"/>
      <c r="CE853" s="1"/>
      <c r="CF853" s="49"/>
      <c r="CG853" s="1"/>
    </row>
    <row r="854">
      <c r="O854" s="52"/>
      <c r="AA854" s="50"/>
      <c r="AI854" s="54"/>
      <c r="BC854" s="54"/>
      <c r="BO854" s="52"/>
      <c r="BR854" s="54"/>
      <c r="BV854" s="54"/>
      <c r="BX854" s="54"/>
      <c r="CD854" s="1"/>
      <c r="CE854" s="1"/>
      <c r="CF854" s="49"/>
      <c r="CG854" s="1"/>
    </row>
    <row r="855">
      <c r="O855" s="52"/>
      <c r="AA855" s="50"/>
      <c r="AI855" s="54"/>
      <c r="BC855" s="54"/>
      <c r="BO855" s="52"/>
      <c r="BR855" s="54"/>
      <c r="BV855" s="54"/>
      <c r="BX855" s="54"/>
      <c r="CD855" s="1"/>
      <c r="CE855" s="1"/>
      <c r="CF855" s="49"/>
      <c r="CG855" s="1"/>
    </row>
    <row r="856">
      <c r="O856" s="52"/>
      <c r="AA856" s="50"/>
      <c r="AI856" s="54"/>
      <c r="BC856" s="54"/>
      <c r="BO856" s="52"/>
      <c r="BR856" s="54"/>
      <c r="BV856" s="54"/>
      <c r="BX856" s="54"/>
      <c r="CD856" s="1"/>
      <c r="CE856" s="1"/>
      <c r="CF856" s="49"/>
      <c r="CG856" s="1"/>
    </row>
    <row r="857">
      <c r="O857" s="52"/>
      <c r="AA857" s="50"/>
      <c r="AI857" s="54"/>
      <c r="BC857" s="54"/>
      <c r="BO857" s="52"/>
      <c r="BR857" s="54"/>
      <c r="BV857" s="54"/>
      <c r="BX857" s="54"/>
      <c r="CD857" s="1"/>
      <c r="CE857" s="1"/>
      <c r="CF857" s="49"/>
      <c r="CG857" s="1"/>
    </row>
    <row r="858">
      <c r="O858" s="52"/>
      <c r="AA858" s="50"/>
      <c r="AI858" s="54"/>
      <c r="BC858" s="54"/>
      <c r="BO858" s="52"/>
      <c r="BR858" s="54"/>
      <c r="BV858" s="54"/>
      <c r="BX858" s="54"/>
      <c r="CD858" s="1"/>
      <c r="CE858" s="1"/>
      <c r="CF858" s="49"/>
      <c r="CG858" s="1"/>
    </row>
    <row r="859">
      <c r="O859" s="52"/>
      <c r="AA859" s="50"/>
      <c r="AI859" s="54"/>
      <c r="BC859" s="54"/>
      <c r="BO859" s="52"/>
      <c r="BR859" s="54"/>
      <c r="BV859" s="54"/>
      <c r="BX859" s="54"/>
      <c r="CD859" s="1"/>
      <c r="CE859" s="1"/>
      <c r="CF859" s="49"/>
      <c r="CG859" s="1"/>
    </row>
    <row r="860">
      <c r="O860" s="52"/>
      <c r="AA860" s="50"/>
      <c r="AI860" s="54"/>
      <c r="BC860" s="54"/>
      <c r="BO860" s="52"/>
      <c r="BR860" s="54"/>
      <c r="BV860" s="54"/>
      <c r="BX860" s="54"/>
      <c r="CD860" s="1"/>
      <c r="CE860" s="1"/>
      <c r="CF860" s="49"/>
      <c r="CG860" s="1"/>
    </row>
    <row r="861">
      <c r="O861" s="52"/>
      <c r="AA861" s="50"/>
      <c r="AI861" s="54"/>
      <c r="BC861" s="54"/>
      <c r="BO861" s="52"/>
      <c r="BR861" s="54"/>
      <c r="BV861" s="54"/>
      <c r="BX861" s="54"/>
      <c r="CD861" s="1"/>
      <c r="CE861" s="1"/>
      <c r="CF861" s="49"/>
      <c r="CG861" s="1"/>
    </row>
    <row r="862">
      <c r="O862" s="52"/>
      <c r="AA862" s="50"/>
      <c r="AI862" s="54"/>
      <c r="BC862" s="54"/>
      <c r="BO862" s="52"/>
      <c r="BR862" s="54"/>
      <c r="BV862" s="54"/>
      <c r="BX862" s="54"/>
      <c r="CD862" s="1"/>
      <c r="CE862" s="1"/>
      <c r="CF862" s="49"/>
      <c r="CG862" s="1"/>
    </row>
    <row r="863">
      <c r="O863" s="52"/>
      <c r="AA863" s="50"/>
      <c r="AI863" s="54"/>
      <c r="BC863" s="54"/>
      <c r="BO863" s="52"/>
      <c r="BR863" s="54"/>
      <c r="BV863" s="54"/>
      <c r="BX863" s="54"/>
      <c r="CD863" s="1"/>
      <c r="CE863" s="1"/>
      <c r="CF863" s="49"/>
      <c r="CG863" s="1"/>
    </row>
    <row r="864">
      <c r="O864" s="52"/>
      <c r="AA864" s="50"/>
      <c r="AI864" s="54"/>
      <c r="BC864" s="54"/>
      <c r="BO864" s="52"/>
      <c r="BR864" s="54"/>
      <c r="BV864" s="54"/>
      <c r="BX864" s="54"/>
      <c r="CD864" s="1"/>
      <c r="CE864" s="1"/>
      <c r="CF864" s="49"/>
      <c r="CG864" s="1"/>
    </row>
    <row r="865">
      <c r="O865" s="52"/>
      <c r="AA865" s="50"/>
      <c r="AI865" s="54"/>
      <c r="BC865" s="54"/>
      <c r="BO865" s="52"/>
      <c r="BR865" s="54"/>
      <c r="BV865" s="54"/>
      <c r="BX865" s="54"/>
      <c r="CD865" s="1"/>
      <c r="CE865" s="1"/>
      <c r="CF865" s="49"/>
      <c r="CG865" s="1"/>
    </row>
    <row r="866">
      <c r="O866" s="52"/>
      <c r="AA866" s="50"/>
      <c r="AI866" s="54"/>
      <c r="BC866" s="54"/>
      <c r="BO866" s="52"/>
      <c r="BR866" s="54"/>
      <c r="BV866" s="54"/>
      <c r="BX866" s="54"/>
      <c r="CD866" s="1"/>
      <c r="CE866" s="1"/>
      <c r="CF866" s="49"/>
      <c r="CG866" s="1"/>
    </row>
    <row r="867">
      <c r="O867" s="52"/>
      <c r="AA867" s="50"/>
      <c r="AI867" s="54"/>
      <c r="BC867" s="54"/>
      <c r="BO867" s="52"/>
      <c r="BR867" s="54"/>
      <c r="BV867" s="54"/>
      <c r="BX867" s="54"/>
      <c r="CD867" s="1"/>
      <c r="CE867" s="1"/>
      <c r="CF867" s="49"/>
      <c r="CG867" s="1"/>
    </row>
    <row r="868">
      <c r="O868" s="52"/>
      <c r="AA868" s="50"/>
      <c r="AI868" s="54"/>
      <c r="BC868" s="54"/>
      <c r="BO868" s="52"/>
      <c r="BR868" s="54"/>
      <c r="BV868" s="54"/>
      <c r="BX868" s="54"/>
      <c r="CD868" s="1"/>
      <c r="CE868" s="1"/>
      <c r="CF868" s="49"/>
      <c r="CG868" s="1"/>
    </row>
    <row r="869">
      <c r="O869" s="52"/>
      <c r="AA869" s="50"/>
      <c r="AI869" s="54"/>
      <c r="BC869" s="54"/>
      <c r="BO869" s="52"/>
      <c r="BR869" s="54"/>
      <c r="BV869" s="54"/>
      <c r="BX869" s="54"/>
      <c r="CD869" s="1"/>
      <c r="CE869" s="1"/>
      <c r="CF869" s="49"/>
      <c r="CG869" s="1"/>
    </row>
    <row r="870">
      <c r="O870" s="52"/>
      <c r="AA870" s="50"/>
      <c r="AI870" s="54"/>
      <c r="BC870" s="54"/>
      <c r="BO870" s="52"/>
      <c r="BR870" s="54"/>
      <c r="BV870" s="54"/>
      <c r="BX870" s="54"/>
      <c r="CD870" s="1"/>
      <c r="CE870" s="1"/>
      <c r="CF870" s="49"/>
      <c r="CG870" s="1"/>
    </row>
    <row r="871">
      <c r="O871" s="52"/>
      <c r="AA871" s="50"/>
      <c r="AI871" s="54"/>
      <c r="BC871" s="54"/>
      <c r="BO871" s="52"/>
      <c r="BR871" s="54"/>
      <c r="BV871" s="54"/>
      <c r="BX871" s="54"/>
      <c r="CD871" s="1"/>
      <c r="CE871" s="1"/>
      <c r="CF871" s="49"/>
      <c r="CG871" s="1"/>
    </row>
    <row r="872">
      <c r="O872" s="52"/>
      <c r="AA872" s="50"/>
      <c r="AI872" s="54"/>
      <c r="BC872" s="54"/>
      <c r="BO872" s="52"/>
      <c r="BR872" s="54"/>
      <c r="BV872" s="54"/>
      <c r="BX872" s="54"/>
      <c r="CD872" s="1"/>
      <c r="CE872" s="1"/>
      <c r="CF872" s="49"/>
      <c r="CG872" s="1"/>
    </row>
    <row r="873">
      <c r="O873" s="52"/>
      <c r="AA873" s="50"/>
      <c r="AI873" s="54"/>
      <c r="BC873" s="54"/>
      <c r="BO873" s="52"/>
      <c r="BR873" s="54"/>
      <c r="BV873" s="54"/>
      <c r="BX873" s="54"/>
      <c r="CD873" s="1"/>
      <c r="CE873" s="1"/>
      <c r="CF873" s="49"/>
      <c r="CG873" s="1"/>
    </row>
    <row r="874">
      <c r="O874" s="52"/>
      <c r="AA874" s="50"/>
      <c r="AI874" s="54"/>
      <c r="BC874" s="54"/>
      <c r="BO874" s="52"/>
      <c r="BR874" s="54"/>
      <c r="BV874" s="54"/>
      <c r="BX874" s="54"/>
      <c r="CD874" s="1"/>
      <c r="CE874" s="1"/>
      <c r="CF874" s="49"/>
      <c r="CG874" s="1"/>
    </row>
    <row r="875">
      <c r="O875" s="52"/>
      <c r="AA875" s="50"/>
      <c r="AI875" s="54"/>
      <c r="BC875" s="54"/>
      <c r="BO875" s="52"/>
      <c r="BR875" s="54"/>
      <c r="BV875" s="54"/>
      <c r="BX875" s="54"/>
      <c r="CD875" s="1"/>
      <c r="CE875" s="1"/>
      <c r="CF875" s="49"/>
      <c r="CG875" s="1"/>
    </row>
    <row r="876">
      <c r="O876" s="52"/>
      <c r="AA876" s="50"/>
      <c r="AI876" s="54"/>
      <c r="BC876" s="54"/>
      <c r="BO876" s="52"/>
      <c r="BR876" s="54"/>
      <c r="BV876" s="54"/>
      <c r="BX876" s="54"/>
      <c r="CD876" s="1"/>
      <c r="CE876" s="1"/>
      <c r="CF876" s="49"/>
      <c r="CG876" s="1"/>
    </row>
    <row r="877">
      <c r="O877" s="52"/>
      <c r="AA877" s="50"/>
      <c r="AI877" s="54"/>
      <c r="BC877" s="54"/>
      <c r="BO877" s="52"/>
      <c r="BR877" s="54"/>
      <c r="BV877" s="54"/>
      <c r="BX877" s="54"/>
      <c r="CD877" s="1"/>
      <c r="CE877" s="1"/>
      <c r="CF877" s="49"/>
      <c r="CG877" s="1"/>
    </row>
    <row r="878">
      <c r="O878" s="52"/>
      <c r="AA878" s="50"/>
      <c r="AI878" s="54"/>
      <c r="BC878" s="54"/>
      <c r="BO878" s="52"/>
      <c r="BR878" s="54"/>
      <c r="BV878" s="54"/>
      <c r="BX878" s="54"/>
      <c r="CD878" s="1"/>
      <c r="CE878" s="1"/>
      <c r="CF878" s="49"/>
      <c r="CG878" s="1"/>
    </row>
    <row r="879">
      <c r="O879" s="52"/>
      <c r="AA879" s="50"/>
      <c r="AI879" s="54"/>
      <c r="BC879" s="54"/>
      <c r="BO879" s="52"/>
      <c r="BR879" s="54"/>
      <c r="BV879" s="54"/>
      <c r="BX879" s="54"/>
      <c r="CD879" s="1"/>
      <c r="CE879" s="1"/>
      <c r="CF879" s="49"/>
      <c r="CG879" s="1"/>
    </row>
    <row r="880">
      <c r="O880" s="52"/>
      <c r="AA880" s="50"/>
      <c r="AI880" s="54"/>
      <c r="BC880" s="54"/>
      <c r="BO880" s="52"/>
      <c r="BR880" s="54"/>
      <c r="BV880" s="54"/>
      <c r="BX880" s="54"/>
      <c r="CD880" s="1"/>
      <c r="CE880" s="1"/>
      <c r="CF880" s="49"/>
      <c r="CG880" s="1"/>
    </row>
    <row r="881">
      <c r="O881" s="52"/>
      <c r="AA881" s="50"/>
      <c r="AI881" s="54"/>
      <c r="BC881" s="54"/>
      <c r="BO881" s="52"/>
      <c r="BR881" s="54"/>
      <c r="BV881" s="54"/>
      <c r="BX881" s="54"/>
      <c r="CD881" s="1"/>
      <c r="CE881" s="1"/>
      <c r="CF881" s="49"/>
      <c r="CG881" s="1"/>
    </row>
    <row r="882">
      <c r="O882" s="52"/>
      <c r="AA882" s="50"/>
      <c r="AI882" s="54"/>
      <c r="BC882" s="54"/>
      <c r="BO882" s="52"/>
      <c r="BR882" s="54"/>
      <c r="BV882" s="54"/>
      <c r="BX882" s="54"/>
      <c r="CD882" s="1"/>
      <c r="CE882" s="1"/>
      <c r="CF882" s="49"/>
      <c r="CG882" s="1"/>
    </row>
    <row r="883">
      <c r="O883" s="52"/>
      <c r="AA883" s="50"/>
      <c r="AI883" s="54"/>
      <c r="BC883" s="54"/>
      <c r="BO883" s="52"/>
      <c r="BR883" s="54"/>
      <c r="BV883" s="54"/>
      <c r="BX883" s="54"/>
      <c r="CD883" s="1"/>
      <c r="CE883" s="1"/>
      <c r="CF883" s="49"/>
      <c r="CG883" s="1"/>
    </row>
    <row r="884">
      <c r="O884" s="52"/>
      <c r="AA884" s="50"/>
      <c r="AI884" s="54"/>
      <c r="BC884" s="54"/>
      <c r="BO884" s="52"/>
      <c r="BR884" s="54"/>
      <c r="BV884" s="54"/>
      <c r="BX884" s="54"/>
      <c r="CD884" s="1"/>
      <c r="CE884" s="1"/>
      <c r="CF884" s="49"/>
      <c r="CG884" s="1"/>
    </row>
    <row r="885">
      <c r="O885" s="52"/>
      <c r="AA885" s="50"/>
      <c r="AI885" s="54"/>
      <c r="BC885" s="54"/>
      <c r="BO885" s="52"/>
      <c r="BR885" s="54"/>
      <c r="BV885" s="54"/>
      <c r="BX885" s="54"/>
      <c r="CD885" s="1"/>
      <c r="CE885" s="1"/>
      <c r="CF885" s="49"/>
      <c r="CG885" s="1"/>
    </row>
    <row r="886">
      <c r="O886" s="52"/>
      <c r="AA886" s="50"/>
      <c r="AI886" s="54"/>
      <c r="BC886" s="54"/>
      <c r="BO886" s="52"/>
      <c r="BR886" s="54"/>
      <c r="BV886" s="54"/>
      <c r="BX886" s="54"/>
      <c r="CD886" s="1"/>
      <c r="CE886" s="1"/>
      <c r="CF886" s="49"/>
      <c r="CG886" s="1"/>
    </row>
    <row r="887">
      <c r="O887" s="52"/>
      <c r="AA887" s="50"/>
      <c r="AI887" s="54"/>
      <c r="BC887" s="54"/>
      <c r="BO887" s="52"/>
      <c r="BR887" s="54"/>
      <c r="BV887" s="54"/>
      <c r="BX887" s="54"/>
      <c r="CD887" s="1"/>
      <c r="CE887" s="1"/>
      <c r="CF887" s="49"/>
      <c r="CG887" s="1"/>
    </row>
    <row r="888">
      <c r="O888" s="52"/>
      <c r="AA888" s="50"/>
      <c r="AI888" s="54"/>
      <c r="BC888" s="54"/>
      <c r="BO888" s="52"/>
      <c r="BR888" s="54"/>
      <c r="BV888" s="54"/>
      <c r="BX888" s="54"/>
      <c r="CD888" s="1"/>
      <c r="CE888" s="1"/>
      <c r="CF888" s="49"/>
      <c r="CG888" s="1"/>
    </row>
    <row r="889">
      <c r="O889" s="52"/>
      <c r="AA889" s="50"/>
      <c r="AI889" s="54"/>
      <c r="BC889" s="54"/>
      <c r="BO889" s="52"/>
      <c r="BR889" s="54"/>
      <c r="BV889" s="54"/>
      <c r="BX889" s="54"/>
      <c r="CD889" s="1"/>
      <c r="CE889" s="1"/>
      <c r="CF889" s="49"/>
      <c r="CG889" s="1"/>
    </row>
    <row r="890">
      <c r="O890" s="52"/>
      <c r="AA890" s="50"/>
      <c r="AI890" s="54"/>
      <c r="BC890" s="54"/>
      <c r="BO890" s="52"/>
      <c r="BR890" s="54"/>
      <c r="BV890" s="54"/>
      <c r="BX890" s="54"/>
      <c r="CD890" s="1"/>
      <c r="CE890" s="1"/>
      <c r="CF890" s="49"/>
      <c r="CG890" s="1"/>
    </row>
    <row r="891">
      <c r="O891" s="52"/>
      <c r="AA891" s="50"/>
      <c r="AI891" s="54"/>
      <c r="BC891" s="54"/>
      <c r="BO891" s="52"/>
      <c r="BR891" s="54"/>
      <c r="BV891" s="54"/>
      <c r="BX891" s="54"/>
      <c r="CD891" s="1"/>
      <c r="CE891" s="1"/>
      <c r="CF891" s="49"/>
      <c r="CG891" s="1"/>
    </row>
    <row r="892">
      <c r="O892" s="52"/>
      <c r="AA892" s="50"/>
      <c r="AI892" s="54"/>
      <c r="BC892" s="54"/>
      <c r="BO892" s="52"/>
      <c r="BR892" s="54"/>
      <c r="BV892" s="54"/>
      <c r="BX892" s="54"/>
      <c r="CD892" s="1"/>
      <c r="CE892" s="1"/>
      <c r="CF892" s="49"/>
      <c r="CG892" s="1"/>
    </row>
    <row r="893">
      <c r="O893" s="52"/>
      <c r="AA893" s="50"/>
      <c r="AI893" s="54"/>
      <c r="BC893" s="54"/>
      <c r="BO893" s="52"/>
      <c r="BR893" s="54"/>
      <c r="BV893" s="54"/>
      <c r="BX893" s="54"/>
      <c r="CD893" s="1"/>
      <c r="CE893" s="1"/>
      <c r="CF893" s="49"/>
      <c r="CG893" s="1"/>
    </row>
    <row r="894">
      <c r="O894" s="52"/>
      <c r="AA894" s="50"/>
      <c r="AI894" s="54"/>
      <c r="BC894" s="54"/>
      <c r="BO894" s="52"/>
      <c r="BR894" s="54"/>
      <c r="BV894" s="54"/>
      <c r="BX894" s="54"/>
      <c r="CD894" s="1"/>
      <c r="CE894" s="1"/>
      <c r="CF894" s="49"/>
      <c r="CG894" s="1"/>
    </row>
    <row r="895">
      <c r="O895" s="52"/>
      <c r="AA895" s="50"/>
      <c r="AI895" s="54"/>
      <c r="BC895" s="54"/>
      <c r="BO895" s="52"/>
      <c r="BR895" s="54"/>
      <c r="BV895" s="54"/>
      <c r="BX895" s="54"/>
      <c r="CD895" s="1"/>
      <c r="CE895" s="1"/>
      <c r="CF895" s="49"/>
      <c r="CG895" s="1"/>
    </row>
    <row r="896">
      <c r="O896" s="52"/>
      <c r="AA896" s="50"/>
      <c r="AI896" s="54"/>
      <c r="BC896" s="54"/>
      <c r="BO896" s="52"/>
      <c r="BR896" s="54"/>
      <c r="BV896" s="54"/>
      <c r="BX896" s="54"/>
      <c r="CD896" s="1"/>
      <c r="CE896" s="1"/>
      <c r="CF896" s="49"/>
      <c r="CG896" s="1"/>
    </row>
    <row r="897">
      <c r="O897" s="52"/>
      <c r="AA897" s="50"/>
      <c r="AI897" s="54"/>
      <c r="BC897" s="54"/>
      <c r="BO897" s="52"/>
      <c r="BR897" s="54"/>
      <c r="BV897" s="54"/>
      <c r="BX897" s="54"/>
      <c r="CD897" s="1"/>
      <c r="CE897" s="1"/>
      <c r="CF897" s="49"/>
      <c r="CG897" s="1"/>
    </row>
    <row r="898">
      <c r="O898" s="52"/>
      <c r="AA898" s="50"/>
      <c r="AI898" s="54"/>
      <c r="BC898" s="54"/>
      <c r="BO898" s="52"/>
      <c r="BR898" s="54"/>
      <c r="BV898" s="54"/>
      <c r="BX898" s="54"/>
      <c r="CD898" s="1"/>
      <c r="CE898" s="1"/>
      <c r="CF898" s="49"/>
      <c r="CG898" s="1"/>
    </row>
    <row r="899">
      <c r="O899" s="52"/>
      <c r="AA899" s="50"/>
      <c r="AI899" s="54"/>
      <c r="BC899" s="54"/>
      <c r="BO899" s="52"/>
      <c r="BR899" s="54"/>
      <c r="BV899" s="54"/>
      <c r="BX899" s="54"/>
      <c r="CD899" s="1"/>
      <c r="CE899" s="1"/>
      <c r="CF899" s="49"/>
      <c r="CG899" s="1"/>
    </row>
    <row r="900">
      <c r="O900" s="52"/>
      <c r="AA900" s="50"/>
      <c r="AI900" s="54"/>
      <c r="BC900" s="54"/>
      <c r="BO900" s="52"/>
      <c r="BR900" s="54"/>
      <c r="BV900" s="54"/>
      <c r="BX900" s="54"/>
      <c r="CD900" s="1"/>
      <c r="CE900" s="1"/>
      <c r="CF900" s="49"/>
      <c r="CG900" s="1"/>
    </row>
    <row r="901">
      <c r="O901" s="52"/>
      <c r="AA901" s="50"/>
      <c r="AI901" s="54"/>
      <c r="BC901" s="54"/>
      <c r="BO901" s="52"/>
      <c r="BR901" s="54"/>
      <c r="BV901" s="54"/>
      <c r="BX901" s="54"/>
      <c r="CD901" s="1"/>
      <c r="CE901" s="1"/>
      <c r="CF901" s="49"/>
      <c r="CG901" s="1"/>
    </row>
    <row r="902">
      <c r="O902" s="52"/>
      <c r="AA902" s="50"/>
      <c r="AI902" s="54"/>
      <c r="BC902" s="54"/>
      <c r="BO902" s="52"/>
      <c r="BR902" s="54"/>
      <c r="BV902" s="54"/>
      <c r="BX902" s="54"/>
      <c r="CD902" s="1"/>
      <c r="CE902" s="1"/>
      <c r="CF902" s="49"/>
      <c r="CG902" s="1"/>
    </row>
    <row r="903">
      <c r="O903" s="52"/>
      <c r="AA903" s="50"/>
      <c r="AI903" s="54"/>
      <c r="BC903" s="54"/>
      <c r="BO903" s="52"/>
      <c r="BR903" s="54"/>
      <c r="BV903" s="54"/>
      <c r="BX903" s="54"/>
      <c r="CD903" s="1"/>
      <c r="CE903" s="1"/>
      <c r="CF903" s="49"/>
      <c r="CG903" s="1"/>
    </row>
    <row r="904">
      <c r="O904" s="52"/>
      <c r="AA904" s="50"/>
      <c r="AI904" s="54"/>
      <c r="BC904" s="54"/>
      <c r="BO904" s="52"/>
      <c r="BR904" s="54"/>
      <c r="BV904" s="54"/>
      <c r="BX904" s="54"/>
      <c r="CD904" s="1"/>
      <c r="CE904" s="1"/>
      <c r="CF904" s="49"/>
      <c r="CG904" s="1"/>
    </row>
    <row r="905">
      <c r="O905" s="52"/>
      <c r="AA905" s="50"/>
      <c r="AI905" s="54"/>
      <c r="BC905" s="54"/>
      <c r="BO905" s="52"/>
      <c r="BR905" s="54"/>
      <c r="BV905" s="54"/>
      <c r="BX905" s="54"/>
      <c r="CD905" s="1"/>
      <c r="CE905" s="1"/>
      <c r="CF905" s="49"/>
      <c r="CG905" s="1"/>
    </row>
    <row r="906">
      <c r="O906" s="52"/>
      <c r="AA906" s="50"/>
      <c r="AI906" s="54"/>
      <c r="BC906" s="54"/>
      <c r="BO906" s="52"/>
      <c r="BR906" s="54"/>
      <c r="BV906" s="54"/>
      <c r="BX906" s="54"/>
      <c r="CD906" s="1"/>
      <c r="CE906" s="1"/>
      <c r="CF906" s="49"/>
      <c r="CG906" s="1"/>
    </row>
    <row r="907">
      <c r="O907" s="52"/>
      <c r="AA907" s="50"/>
      <c r="AI907" s="54"/>
      <c r="BC907" s="54"/>
      <c r="BO907" s="52"/>
      <c r="BR907" s="54"/>
      <c r="BV907" s="54"/>
      <c r="BX907" s="54"/>
      <c r="CD907" s="1"/>
      <c r="CE907" s="1"/>
      <c r="CF907" s="49"/>
      <c r="CG907" s="1"/>
    </row>
    <row r="908">
      <c r="O908" s="52"/>
      <c r="AA908" s="50"/>
      <c r="AI908" s="54"/>
      <c r="BC908" s="54"/>
      <c r="BO908" s="52"/>
      <c r="BR908" s="54"/>
      <c r="BV908" s="54"/>
      <c r="BX908" s="54"/>
      <c r="CD908" s="1"/>
      <c r="CE908" s="1"/>
      <c r="CF908" s="49"/>
      <c r="CG908" s="1"/>
    </row>
    <row r="909">
      <c r="O909" s="52"/>
      <c r="AA909" s="50"/>
      <c r="AI909" s="54"/>
      <c r="BC909" s="54"/>
      <c r="BO909" s="52"/>
      <c r="BR909" s="54"/>
      <c r="BV909" s="54"/>
      <c r="BX909" s="54"/>
      <c r="CD909" s="1"/>
      <c r="CE909" s="1"/>
      <c r="CF909" s="49"/>
      <c r="CG909" s="1"/>
    </row>
    <row r="910">
      <c r="O910" s="52"/>
      <c r="AA910" s="50"/>
      <c r="AI910" s="54"/>
      <c r="BC910" s="54"/>
      <c r="BO910" s="52"/>
      <c r="BR910" s="54"/>
      <c r="BV910" s="54"/>
      <c r="BX910" s="54"/>
      <c r="CD910" s="1"/>
      <c r="CE910" s="1"/>
      <c r="CF910" s="49"/>
      <c r="CG910" s="1"/>
    </row>
    <row r="911">
      <c r="O911" s="52"/>
      <c r="AA911" s="50"/>
      <c r="AI911" s="54"/>
      <c r="BC911" s="54"/>
      <c r="BO911" s="52"/>
      <c r="BR911" s="54"/>
      <c r="BV911" s="54"/>
      <c r="BX911" s="54"/>
      <c r="CD911" s="1"/>
      <c r="CE911" s="1"/>
      <c r="CF911" s="49"/>
      <c r="CG911" s="1"/>
    </row>
    <row r="912">
      <c r="O912" s="52"/>
      <c r="AA912" s="50"/>
      <c r="AI912" s="54"/>
      <c r="BC912" s="54"/>
      <c r="BO912" s="52"/>
      <c r="BR912" s="54"/>
      <c r="BV912" s="54"/>
      <c r="BX912" s="54"/>
      <c r="CD912" s="1"/>
      <c r="CE912" s="1"/>
      <c r="CF912" s="49"/>
      <c r="CG912" s="1"/>
    </row>
    <row r="913">
      <c r="O913" s="52"/>
      <c r="AA913" s="50"/>
      <c r="AI913" s="54"/>
      <c r="BC913" s="54"/>
      <c r="BO913" s="52"/>
      <c r="BR913" s="54"/>
      <c r="BV913" s="54"/>
      <c r="BX913" s="54"/>
      <c r="CD913" s="1"/>
      <c r="CE913" s="1"/>
      <c r="CF913" s="49"/>
      <c r="CG913" s="1"/>
    </row>
    <row r="914">
      <c r="O914" s="52"/>
      <c r="AA914" s="50"/>
      <c r="AI914" s="54"/>
      <c r="BC914" s="54"/>
      <c r="BO914" s="52"/>
      <c r="BR914" s="54"/>
      <c r="BV914" s="54"/>
      <c r="BX914" s="54"/>
      <c r="CD914" s="1"/>
      <c r="CE914" s="1"/>
      <c r="CF914" s="49"/>
      <c r="CG914" s="1"/>
    </row>
    <row r="915">
      <c r="O915" s="52"/>
      <c r="AA915" s="50"/>
      <c r="AI915" s="54"/>
      <c r="BC915" s="54"/>
      <c r="BO915" s="52"/>
      <c r="BR915" s="54"/>
      <c r="BV915" s="54"/>
      <c r="BX915" s="54"/>
      <c r="CD915" s="1"/>
      <c r="CE915" s="1"/>
      <c r="CF915" s="49"/>
      <c r="CG915" s="1"/>
    </row>
    <row r="916">
      <c r="O916" s="52"/>
      <c r="AA916" s="50"/>
      <c r="AI916" s="54"/>
      <c r="BC916" s="54"/>
      <c r="BO916" s="52"/>
      <c r="BR916" s="54"/>
      <c r="BV916" s="54"/>
      <c r="BX916" s="54"/>
      <c r="CD916" s="1"/>
      <c r="CE916" s="1"/>
      <c r="CF916" s="49"/>
      <c r="CG916" s="1"/>
    </row>
    <row r="917">
      <c r="O917" s="52"/>
      <c r="AA917" s="50"/>
      <c r="AI917" s="54"/>
      <c r="BC917" s="54"/>
      <c r="BO917" s="52"/>
      <c r="BR917" s="54"/>
      <c r="BV917" s="54"/>
      <c r="BX917" s="54"/>
      <c r="CD917" s="1"/>
      <c r="CE917" s="1"/>
      <c r="CF917" s="49"/>
      <c r="CG917" s="1"/>
    </row>
    <row r="918">
      <c r="O918" s="52"/>
      <c r="AA918" s="50"/>
      <c r="AI918" s="54"/>
      <c r="BC918" s="54"/>
      <c r="BO918" s="52"/>
      <c r="BR918" s="54"/>
      <c r="BV918" s="54"/>
      <c r="BX918" s="54"/>
      <c r="CD918" s="1"/>
      <c r="CE918" s="1"/>
      <c r="CF918" s="49"/>
      <c r="CG918" s="1"/>
    </row>
    <row r="919">
      <c r="O919" s="52"/>
      <c r="AA919" s="50"/>
      <c r="AI919" s="54"/>
      <c r="BC919" s="54"/>
      <c r="BO919" s="52"/>
      <c r="BR919" s="54"/>
      <c r="BV919" s="54"/>
      <c r="BX919" s="54"/>
      <c r="CD919" s="1"/>
      <c r="CE919" s="1"/>
      <c r="CF919" s="49"/>
      <c r="CG919" s="1"/>
    </row>
    <row r="920">
      <c r="O920" s="52"/>
      <c r="AA920" s="50"/>
      <c r="AI920" s="54"/>
      <c r="BC920" s="54"/>
      <c r="BO920" s="52"/>
      <c r="BR920" s="54"/>
      <c r="BV920" s="54"/>
      <c r="BX920" s="54"/>
      <c r="CD920" s="1"/>
      <c r="CE920" s="1"/>
      <c r="CF920" s="49"/>
      <c r="CG920" s="1"/>
    </row>
    <row r="921">
      <c r="O921" s="52"/>
      <c r="AA921" s="50"/>
      <c r="AI921" s="54"/>
      <c r="BC921" s="54"/>
      <c r="BO921" s="52"/>
      <c r="BR921" s="54"/>
      <c r="BV921" s="54"/>
      <c r="BX921" s="54"/>
      <c r="CD921" s="1"/>
      <c r="CE921" s="1"/>
      <c r="CF921" s="49"/>
      <c r="CG921" s="1"/>
    </row>
    <row r="922">
      <c r="O922" s="52"/>
      <c r="AA922" s="50"/>
      <c r="AI922" s="54"/>
      <c r="BC922" s="54"/>
      <c r="BO922" s="52"/>
      <c r="BR922" s="54"/>
      <c r="BV922" s="54"/>
      <c r="BX922" s="54"/>
      <c r="CD922" s="1"/>
      <c r="CE922" s="1"/>
      <c r="CF922" s="49"/>
      <c r="CG922" s="1"/>
    </row>
    <row r="923">
      <c r="O923" s="52"/>
      <c r="AA923" s="50"/>
      <c r="AI923" s="54"/>
      <c r="BC923" s="54"/>
      <c r="BO923" s="52"/>
      <c r="BR923" s="54"/>
      <c r="BV923" s="54"/>
      <c r="BX923" s="54"/>
      <c r="CD923" s="1"/>
      <c r="CE923" s="1"/>
      <c r="CF923" s="49"/>
      <c r="CG923" s="1"/>
    </row>
    <row r="924">
      <c r="O924" s="52"/>
      <c r="AA924" s="50"/>
      <c r="AI924" s="54"/>
      <c r="BC924" s="54"/>
      <c r="BO924" s="52"/>
      <c r="BR924" s="54"/>
      <c r="BV924" s="54"/>
      <c r="BX924" s="54"/>
      <c r="CD924" s="1"/>
      <c r="CE924" s="1"/>
      <c r="CF924" s="49"/>
      <c r="CG924" s="1"/>
    </row>
    <row r="925">
      <c r="O925" s="52"/>
      <c r="AA925" s="50"/>
      <c r="AI925" s="54"/>
      <c r="BC925" s="54"/>
      <c r="BO925" s="52"/>
      <c r="BR925" s="54"/>
      <c r="BV925" s="54"/>
      <c r="BX925" s="54"/>
      <c r="CD925" s="1"/>
      <c r="CE925" s="1"/>
      <c r="CF925" s="49"/>
      <c r="CG925" s="1"/>
    </row>
    <row r="926">
      <c r="O926" s="52"/>
      <c r="AA926" s="50"/>
      <c r="AI926" s="54"/>
      <c r="BC926" s="54"/>
      <c r="BO926" s="52"/>
      <c r="BR926" s="54"/>
      <c r="BV926" s="54"/>
      <c r="BX926" s="54"/>
      <c r="CD926" s="1"/>
      <c r="CE926" s="1"/>
      <c r="CF926" s="49"/>
      <c r="CG926" s="1"/>
    </row>
    <row r="927">
      <c r="O927" s="52"/>
      <c r="AA927" s="50"/>
      <c r="AI927" s="54"/>
      <c r="BC927" s="54"/>
      <c r="BO927" s="52"/>
      <c r="BR927" s="54"/>
      <c r="BV927" s="54"/>
      <c r="BX927" s="54"/>
      <c r="CD927" s="1"/>
      <c r="CE927" s="1"/>
      <c r="CF927" s="49"/>
      <c r="CG927" s="1"/>
    </row>
    <row r="928">
      <c r="O928" s="52"/>
      <c r="AA928" s="50"/>
      <c r="AI928" s="54"/>
      <c r="BC928" s="54"/>
      <c r="BO928" s="52"/>
      <c r="BR928" s="54"/>
      <c r="BV928" s="54"/>
      <c r="BX928" s="54"/>
      <c r="CD928" s="1"/>
      <c r="CE928" s="1"/>
      <c r="CF928" s="49"/>
      <c r="CG928" s="1"/>
    </row>
    <row r="929">
      <c r="O929" s="52"/>
      <c r="AA929" s="50"/>
      <c r="AI929" s="54"/>
      <c r="BC929" s="54"/>
      <c r="BO929" s="52"/>
      <c r="BR929" s="54"/>
      <c r="BV929" s="54"/>
      <c r="BX929" s="54"/>
      <c r="CD929" s="1"/>
      <c r="CE929" s="1"/>
      <c r="CF929" s="49"/>
      <c r="CG929" s="1"/>
    </row>
    <row r="930">
      <c r="O930" s="52"/>
      <c r="AA930" s="50"/>
      <c r="AI930" s="54"/>
      <c r="BC930" s="54"/>
      <c r="BO930" s="52"/>
      <c r="BR930" s="54"/>
      <c r="BV930" s="54"/>
      <c r="BX930" s="54"/>
      <c r="CD930" s="1"/>
      <c r="CE930" s="1"/>
      <c r="CF930" s="49"/>
      <c r="CG930" s="1"/>
    </row>
    <row r="931">
      <c r="O931" s="52"/>
      <c r="AA931" s="50"/>
      <c r="AI931" s="54"/>
      <c r="BC931" s="54"/>
      <c r="BO931" s="52"/>
      <c r="BR931" s="54"/>
      <c r="BV931" s="54"/>
      <c r="BX931" s="54"/>
      <c r="CD931" s="1"/>
      <c r="CE931" s="1"/>
      <c r="CF931" s="49"/>
      <c r="CG931" s="1"/>
    </row>
    <row r="932">
      <c r="O932" s="52"/>
      <c r="AA932" s="50"/>
      <c r="AI932" s="54"/>
      <c r="BC932" s="54"/>
      <c r="BO932" s="52"/>
      <c r="BR932" s="54"/>
      <c r="BV932" s="54"/>
      <c r="BX932" s="54"/>
      <c r="CD932" s="1"/>
      <c r="CE932" s="1"/>
      <c r="CF932" s="49"/>
      <c r="CG932" s="1"/>
    </row>
    <row r="933">
      <c r="O933" s="52"/>
      <c r="AA933" s="50"/>
      <c r="AI933" s="54"/>
      <c r="BC933" s="54"/>
      <c r="BO933" s="52"/>
      <c r="BR933" s="54"/>
      <c r="BV933" s="54"/>
      <c r="BX933" s="54"/>
      <c r="CD933" s="1"/>
      <c r="CE933" s="1"/>
      <c r="CF933" s="49"/>
      <c r="CG933" s="1"/>
    </row>
    <row r="934">
      <c r="O934" s="52"/>
      <c r="AA934" s="50"/>
      <c r="AI934" s="54"/>
      <c r="BC934" s="54"/>
      <c r="BO934" s="52"/>
      <c r="BR934" s="54"/>
      <c r="BV934" s="54"/>
      <c r="BX934" s="54"/>
      <c r="CD934" s="1"/>
      <c r="CE934" s="1"/>
      <c r="CF934" s="49"/>
      <c r="CG934" s="1"/>
    </row>
    <row r="935">
      <c r="O935" s="52"/>
      <c r="AA935" s="50"/>
      <c r="AI935" s="54"/>
      <c r="BC935" s="54"/>
      <c r="BO935" s="52"/>
      <c r="BR935" s="54"/>
      <c r="BV935" s="54"/>
      <c r="BX935" s="54"/>
      <c r="CD935" s="1"/>
      <c r="CE935" s="1"/>
      <c r="CF935" s="49"/>
      <c r="CG935" s="1"/>
    </row>
    <row r="936">
      <c r="O936" s="52"/>
      <c r="AA936" s="50"/>
      <c r="AI936" s="54"/>
      <c r="BC936" s="54"/>
      <c r="BO936" s="52"/>
      <c r="BR936" s="54"/>
      <c r="BV936" s="54"/>
      <c r="BX936" s="54"/>
      <c r="CD936" s="1"/>
      <c r="CE936" s="1"/>
      <c r="CF936" s="49"/>
      <c r="CG936" s="1"/>
    </row>
    <row r="937">
      <c r="O937" s="52"/>
      <c r="AA937" s="50"/>
      <c r="AI937" s="54"/>
      <c r="BC937" s="54"/>
      <c r="BO937" s="52"/>
      <c r="BR937" s="54"/>
      <c r="BV937" s="54"/>
      <c r="BX937" s="54"/>
      <c r="CD937" s="1"/>
      <c r="CE937" s="1"/>
      <c r="CF937" s="49"/>
      <c r="CG937" s="1"/>
    </row>
    <row r="938">
      <c r="O938" s="52"/>
      <c r="AA938" s="50"/>
      <c r="AI938" s="54"/>
      <c r="BC938" s="54"/>
      <c r="BO938" s="52"/>
      <c r="BR938" s="54"/>
      <c r="BV938" s="54"/>
      <c r="BX938" s="54"/>
      <c r="CD938" s="1"/>
      <c r="CE938" s="1"/>
      <c r="CF938" s="49"/>
      <c r="CG938" s="1"/>
    </row>
    <row r="939">
      <c r="O939" s="52"/>
      <c r="AA939" s="50"/>
      <c r="AI939" s="54"/>
      <c r="BC939" s="54"/>
      <c r="BO939" s="52"/>
      <c r="BR939" s="54"/>
      <c r="BV939" s="54"/>
      <c r="BX939" s="54"/>
      <c r="CD939" s="1"/>
      <c r="CE939" s="1"/>
      <c r="CF939" s="49"/>
      <c r="CG939" s="1"/>
    </row>
    <row r="940">
      <c r="O940" s="52"/>
      <c r="AA940" s="50"/>
      <c r="AI940" s="54"/>
      <c r="BC940" s="54"/>
      <c r="BO940" s="52"/>
      <c r="BR940" s="54"/>
      <c r="BV940" s="54"/>
      <c r="BX940" s="54"/>
      <c r="CD940" s="1"/>
      <c r="CE940" s="1"/>
      <c r="CF940" s="49"/>
      <c r="CG940" s="1"/>
    </row>
    <row r="941">
      <c r="O941" s="52"/>
      <c r="AA941" s="50"/>
      <c r="AI941" s="54"/>
      <c r="BC941" s="54"/>
      <c r="BO941" s="52"/>
      <c r="BR941" s="54"/>
      <c r="BV941" s="54"/>
      <c r="BX941" s="54"/>
      <c r="CD941" s="1"/>
      <c r="CE941" s="1"/>
      <c r="CF941" s="49"/>
      <c r="CG941" s="1"/>
    </row>
    <row r="942">
      <c r="O942" s="52"/>
      <c r="AA942" s="50"/>
      <c r="AI942" s="54"/>
      <c r="BC942" s="54"/>
      <c r="BO942" s="52"/>
      <c r="BR942" s="54"/>
      <c r="BV942" s="54"/>
      <c r="BX942" s="54"/>
      <c r="CD942" s="1"/>
      <c r="CE942" s="1"/>
      <c r="CF942" s="49"/>
      <c r="CG942" s="1"/>
    </row>
    <row r="943">
      <c r="O943" s="52"/>
      <c r="AA943" s="50"/>
      <c r="AI943" s="54"/>
      <c r="BC943" s="54"/>
      <c r="BO943" s="52"/>
      <c r="BR943" s="54"/>
      <c r="BV943" s="54"/>
      <c r="BX943" s="54"/>
      <c r="CD943" s="1"/>
      <c r="CE943" s="1"/>
      <c r="CF943" s="49"/>
      <c r="CG943" s="1"/>
    </row>
    <row r="944">
      <c r="O944" s="52"/>
      <c r="AA944" s="50"/>
      <c r="AI944" s="54"/>
      <c r="BC944" s="54"/>
      <c r="BO944" s="52"/>
      <c r="BR944" s="54"/>
      <c r="BV944" s="54"/>
      <c r="BX944" s="54"/>
      <c r="CD944" s="1"/>
      <c r="CE944" s="1"/>
      <c r="CF944" s="49"/>
      <c r="CG944" s="1"/>
    </row>
    <row r="945">
      <c r="O945" s="52"/>
      <c r="AA945" s="50"/>
      <c r="AI945" s="54"/>
      <c r="BC945" s="54"/>
      <c r="BO945" s="52"/>
      <c r="BR945" s="54"/>
      <c r="BV945" s="54"/>
      <c r="BX945" s="54"/>
      <c r="CD945" s="1"/>
      <c r="CE945" s="1"/>
      <c r="CF945" s="49"/>
      <c r="CG945" s="1"/>
    </row>
    <row r="946">
      <c r="O946" s="52"/>
      <c r="AA946" s="50"/>
      <c r="AI946" s="54"/>
      <c r="BC946" s="54"/>
      <c r="BO946" s="52"/>
      <c r="BR946" s="54"/>
      <c r="BV946" s="54"/>
      <c r="BX946" s="54"/>
      <c r="CD946" s="1"/>
      <c r="CE946" s="1"/>
      <c r="CF946" s="49"/>
      <c r="CG946" s="1"/>
    </row>
    <row r="947">
      <c r="O947" s="52"/>
      <c r="AA947" s="50"/>
      <c r="AI947" s="54"/>
      <c r="BC947" s="54"/>
      <c r="BO947" s="52"/>
      <c r="BR947" s="54"/>
      <c r="BV947" s="54"/>
      <c r="BX947" s="54"/>
      <c r="CD947" s="1"/>
      <c r="CE947" s="1"/>
      <c r="CF947" s="49"/>
      <c r="CG947" s="1"/>
    </row>
    <row r="948">
      <c r="O948" s="52"/>
      <c r="AA948" s="50"/>
      <c r="AI948" s="54"/>
      <c r="BC948" s="54"/>
      <c r="BO948" s="52"/>
      <c r="BR948" s="54"/>
      <c r="BV948" s="54"/>
      <c r="BX948" s="54"/>
      <c r="CD948" s="1"/>
      <c r="CE948" s="1"/>
      <c r="CF948" s="49"/>
      <c r="CG948" s="1"/>
    </row>
    <row r="949">
      <c r="O949" s="52"/>
      <c r="AA949" s="50"/>
      <c r="AI949" s="54"/>
      <c r="BC949" s="54"/>
      <c r="BO949" s="52"/>
      <c r="BR949" s="54"/>
      <c r="BV949" s="54"/>
      <c r="BX949" s="54"/>
      <c r="CD949" s="1"/>
      <c r="CE949" s="1"/>
      <c r="CF949" s="49"/>
      <c r="CG949" s="1"/>
    </row>
    <row r="950">
      <c r="O950" s="52"/>
      <c r="AA950" s="50"/>
      <c r="AI950" s="54"/>
      <c r="BC950" s="54"/>
      <c r="BO950" s="52"/>
      <c r="BR950" s="54"/>
      <c r="BV950" s="54"/>
      <c r="BX950" s="54"/>
      <c r="CD950" s="1"/>
      <c r="CE950" s="1"/>
      <c r="CF950" s="49"/>
      <c r="CG950" s="1"/>
    </row>
    <row r="951">
      <c r="O951" s="52"/>
      <c r="AA951" s="50"/>
      <c r="AI951" s="54"/>
      <c r="BC951" s="54"/>
      <c r="BO951" s="52"/>
      <c r="BR951" s="54"/>
      <c r="BV951" s="54"/>
      <c r="BX951" s="54"/>
      <c r="CD951" s="1"/>
      <c r="CE951" s="1"/>
      <c r="CF951" s="49"/>
      <c r="CG951" s="1"/>
    </row>
    <row r="952">
      <c r="O952" s="52"/>
      <c r="AA952" s="50"/>
      <c r="AI952" s="54"/>
      <c r="BC952" s="54"/>
      <c r="BO952" s="52"/>
      <c r="BR952" s="54"/>
      <c r="BV952" s="54"/>
      <c r="BX952" s="54"/>
      <c r="CD952" s="1"/>
      <c r="CE952" s="1"/>
      <c r="CF952" s="49"/>
      <c r="CG952" s="1"/>
    </row>
    <row r="953">
      <c r="O953" s="52"/>
      <c r="AA953" s="50"/>
      <c r="AI953" s="54"/>
      <c r="BC953" s="54"/>
      <c r="BO953" s="52"/>
      <c r="BR953" s="54"/>
      <c r="BV953" s="54"/>
      <c r="BX953" s="54"/>
      <c r="CD953" s="1"/>
      <c r="CE953" s="1"/>
      <c r="CF953" s="49"/>
      <c r="CG953" s="1"/>
    </row>
    <row r="954">
      <c r="O954" s="52"/>
      <c r="AA954" s="50"/>
      <c r="AI954" s="54"/>
      <c r="BC954" s="54"/>
      <c r="BO954" s="52"/>
      <c r="BR954" s="54"/>
      <c r="BV954" s="54"/>
      <c r="BX954" s="54"/>
      <c r="CD954" s="1"/>
      <c r="CE954" s="1"/>
      <c r="CF954" s="49"/>
      <c r="CG954" s="1"/>
    </row>
    <row r="955">
      <c r="O955" s="52"/>
      <c r="AA955" s="50"/>
      <c r="AI955" s="54"/>
      <c r="BC955" s="54"/>
      <c r="BO955" s="52"/>
      <c r="BR955" s="54"/>
      <c r="BV955" s="54"/>
      <c r="BX955" s="54"/>
      <c r="CD955" s="1"/>
      <c r="CE955" s="1"/>
      <c r="CF955" s="49"/>
      <c r="CG955" s="1"/>
    </row>
    <row r="956">
      <c r="O956" s="52"/>
      <c r="AA956" s="50"/>
      <c r="AI956" s="54"/>
      <c r="BC956" s="54"/>
      <c r="BO956" s="52"/>
      <c r="BR956" s="54"/>
      <c r="BV956" s="54"/>
      <c r="BX956" s="54"/>
      <c r="CD956" s="1"/>
      <c r="CE956" s="1"/>
      <c r="CF956" s="49"/>
      <c r="CG956" s="1"/>
    </row>
    <row r="957">
      <c r="O957" s="52"/>
      <c r="AA957" s="50"/>
      <c r="AI957" s="54"/>
      <c r="BC957" s="54"/>
      <c r="BO957" s="52"/>
      <c r="BR957" s="54"/>
      <c r="BV957" s="54"/>
      <c r="BX957" s="54"/>
      <c r="CD957" s="1"/>
      <c r="CE957" s="1"/>
      <c r="CF957" s="49"/>
      <c r="CG957" s="1"/>
    </row>
    <row r="958">
      <c r="O958" s="52"/>
      <c r="AA958" s="50"/>
      <c r="AI958" s="54"/>
      <c r="BC958" s="54"/>
      <c r="BO958" s="52"/>
      <c r="BR958" s="54"/>
      <c r="BV958" s="54"/>
      <c r="BX958" s="54"/>
      <c r="CD958" s="1"/>
      <c r="CE958" s="1"/>
      <c r="CF958" s="49"/>
      <c r="CG958" s="1"/>
    </row>
    <row r="959">
      <c r="O959" s="52"/>
      <c r="AA959" s="50"/>
      <c r="AI959" s="54"/>
      <c r="BC959" s="54"/>
      <c r="BO959" s="52"/>
      <c r="BR959" s="54"/>
      <c r="BV959" s="54"/>
      <c r="BX959" s="54"/>
      <c r="CD959" s="1"/>
      <c r="CE959" s="1"/>
      <c r="CF959" s="49"/>
      <c r="CG959" s="1"/>
    </row>
    <row r="960">
      <c r="O960" s="52"/>
      <c r="AA960" s="50"/>
      <c r="AI960" s="54"/>
      <c r="BC960" s="54"/>
      <c r="BO960" s="52"/>
      <c r="BR960" s="54"/>
      <c r="BV960" s="54"/>
      <c r="BX960" s="54"/>
      <c r="CD960" s="1"/>
      <c r="CE960" s="1"/>
      <c r="CF960" s="49"/>
      <c r="CG960" s="1"/>
    </row>
    <row r="961">
      <c r="O961" s="52"/>
      <c r="AA961" s="50"/>
      <c r="AI961" s="54"/>
      <c r="BC961" s="54"/>
      <c r="BO961" s="52"/>
      <c r="BR961" s="54"/>
      <c r="BV961" s="54"/>
      <c r="BX961" s="54"/>
      <c r="CD961" s="1"/>
      <c r="CE961" s="1"/>
      <c r="CF961" s="49"/>
      <c r="CG961" s="1"/>
    </row>
    <row r="962">
      <c r="O962" s="52"/>
      <c r="AA962" s="50"/>
      <c r="AI962" s="54"/>
      <c r="BC962" s="54"/>
      <c r="BO962" s="52"/>
      <c r="BR962" s="54"/>
      <c r="BV962" s="54"/>
      <c r="BX962" s="54"/>
      <c r="CD962" s="1"/>
      <c r="CE962" s="1"/>
      <c r="CF962" s="49"/>
      <c r="CG962" s="1"/>
    </row>
    <row r="963">
      <c r="O963" s="52"/>
      <c r="AA963" s="50"/>
      <c r="AI963" s="54"/>
      <c r="BC963" s="54"/>
      <c r="BO963" s="52"/>
      <c r="BR963" s="54"/>
      <c r="BV963" s="54"/>
      <c r="BX963" s="54"/>
      <c r="CD963" s="1"/>
      <c r="CE963" s="1"/>
      <c r="CF963" s="49"/>
      <c r="CG963" s="1"/>
    </row>
    <row r="964">
      <c r="O964" s="52"/>
      <c r="AA964" s="50"/>
      <c r="AI964" s="54"/>
      <c r="BC964" s="54"/>
      <c r="BO964" s="52"/>
      <c r="BR964" s="54"/>
      <c r="BV964" s="54"/>
      <c r="BX964" s="54"/>
      <c r="CD964" s="1"/>
      <c r="CE964" s="1"/>
      <c r="CF964" s="49"/>
      <c r="CG964" s="1"/>
    </row>
    <row r="965">
      <c r="O965" s="52"/>
      <c r="AA965" s="50"/>
      <c r="AI965" s="54"/>
      <c r="BC965" s="54"/>
      <c r="BO965" s="52"/>
      <c r="BR965" s="54"/>
      <c r="BV965" s="54"/>
      <c r="BX965" s="54"/>
      <c r="CD965" s="1"/>
      <c r="CE965" s="1"/>
      <c r="CF965" s="49"/>
      <c r="CG965" s="1"/>
    </row>
    <row r="966">
      <c r="O966" s="52"/>
      <c r="AA966" s="50"/>
      <c r="AI966" s="54"/>
      <c r="BC966" s="54"/>
      <c r="BO966" s="52"/>
      <c r="BR966" s="54"/>
      <c r="BV966" s="54"/>
      <c r="BX966" s="54"/>
      <c r="CD966" s="1"/>
      <c r="CE966" s="1"/>
      <c r="CF966" s="49"/>
      <c r="CG966" s="1"/>
    </row>
    <row r="967">
      <c r="O967" s="52"/>
      <c r="AA967" s="50"/>
      <c r="AI967" s="54"/>
      <c r="BC967" s="54"/>
      <c r="BO967" s="52"/>
      <c r="BR967" s="54"/>
      <c r="BV967" s="54"/>
      <c r="BX967" s="54"/>
      <c r="CD967" s="1"/>
      <c r="CE967" s="1"/>
      <c r="CF967" s="49"/>
      <c r="CG967" s="1"/>
    </row>
    <row r="968">
      <c r="O968" s="52"/>
      <c r="AA968" s="50"/>
      <c r="AI968" s="54"/>
      <c r="BC968" s="54"/>
      <c r="BO968" s="52"/>
      <c r="BR968" s="54"/>
      <c r="BV968" s="54"/>
      <c r="BX968" s="54"/>
      <c r="CD968" s="1"/>
      <c r="CE968" s="1"/>
      <c r="CF968" s="49"/>
      <c r="CG968" s="1"/>
    </row>
    <row r="969">
      <c r="O969" s="52"/>
      <c r="AA969" s="50"/>
      <c r="AI969" s="54"/>
      <c r="BC969" s="54"/>
      <c r="BO969" s="52"/>
      <c r="BR969" s="54"/>
      <c r="BV969" s="54"/>
      <c r="BX969" s="54"/>
      <c r="CD969" s="1"/>
      <c r="CE969" s="1"/>
      <c r="CF969" s="49"/>
      <c r="CG969" s="1"/>
    </row>
    <row r="970">
      <c r="O970" s="52"/>
      <c r="AA970" s="50"/>
      <c r="AI970" s="54"/>
      <c r="BC970" s="54"/>
      <c r="BO970" s="52"/>
      <c r="BR970" s="54"/>
      <c r="BV970" s="54"/>
      <c r="BX970" s="54"/>
      <c r="CD970" s="1"/>
      <c r="CE970" s="1"/>
      <c r="CF970" s="49"/>
      <c r="CG970" s="1"/>
    </row>
    <row r="971">
      <c r="O971" s="52"/>
      <c r="AA971" s="50"/>
      <c r="AI971" s="54"/>
      <c r="BC971" s="54"/>
      <c r="BO971" s="52"/>
      <c r="BR971" s="54"/>
      <c r="BV971" s="54"/>
      <c r="BX971" s="54"/>
      <c r="CD971" s="1"/>
      <c r="CE971" s="1"/>
      <c r="CF971" s="49"/>
      <c r="CG971" s="1"/>
    </row>
    <row r="972">
      <c r="O972" s="52"/>
      <c r="AA972" s="50"/>
      <c r="AI972" s="54"/>
      <c r="BC972" s="54"/>
      <c r="BO972" s="52"/>
      <c r="BR972" s="54"/>
      <c r="BV972" s="54"/>
      <c r="BX972" s="54"/>
      <c r="CD972" s="1"/>
      <c r="CE972" s="1"/>
      <c r="CF972" s="49"/>
      <c r="CG972" s="1"/>
    </row>
    <row r="973">
      <c r="O973" s="52"/>
      <c r="AA973" s="50"/>
      <c r="AI973" s="54"/>
      <c r="BC973" s="54"/>
      <c r="BO973" s="52"/>
      <c r="BR973" s="54"/>
      <c r="BV973" s="54"/>
      <c r="BX973" s="54"/>
      <c r="CD973" s="1"/>
      <c r="CE973" s="1"/>
      <c r="CF973" s="49"/>
      <c r="CG973" s="1"/>
    </row>
    <row r="974">
      <c r="O974" s="52"/>
      <c r="AA974" s="50"/>
      <c r="AI974" s="54"/>
      <c r="BC974" s="54"/>
      <c r="BO974" s="52"/>
      <c r="BR974" s="54"/>
      <c r="BV974" s="54"/>
      <c r="BX974" s="54"/>
      <c r="CD974" s="1"/>
      <c r="CE974" s="1"/>
      <c r="CF974" s="49"/>
      <c r="CG974" s="1"/>
    </row>
    <row r="975">
      <c r="O975" s="52"/>
      <c r="AA975" s="50"/>
      <c r="AI975" s="54"/>
      <c r="BC975" s="54"/>
      <c r="BO975" s="52"/>
      <c r="BR975" s="54"/>
      <c r="BV975" s="54"/>
      <c r="BX975" s="54"/>
      <c r="CD975" s="1"/>
      <c r="CE975" s="1"/>
      <c r="CF975" s="49"/>
      <c r="CG975" s="1"/>
    </row>
    <row r="976">
      <c r="O976" s="52"/>
      <c r="AA976" s="50"/>
      <c r="AI976" s="54"/>
      <c r="BC976" s="54"/>
      <c r="BO976" s="52"/>
      <c r="BR976" s="54"/>
      <c r="BV976" s="54"/>
      <c r="BX976" s="54"/>
      <c r="CD976" s="1"/>
      <c r="CE976" s="1"/>
      <c r="CF976" s="49"/>
      <c r="CG976" s="1"/>
    </row>
    <row r="977">
      <c r="O977" s="52"/>
      <c r="AA977" s="50"/>
      <c r="AI977" s="54"/>
      <c r="BC977" s="54"/>
      <c r="BO977" s="52"/>
      <c r="BR977" s="54"/>
      <c r="BV977" s="54"/>
      <c r="BX977" s="54"/>
      <c r="CD977" s="1"/>
      <c r="CE977" s="1"/>
      <c r="CF977" s="49"/>
      <c r="CG977" s="1"/>
    </row>
    <row r="978">
      <c r="O978" s="52"/>
      <c r="AA978" s="50"/>
      <c r="AI978" s="54"/>
      <c r="BC978" s="54"/>
      <c r="BO978" s="52"/>
      <c r="BR978" s="54"/>
      <c r="BV978" s="54"/>
      <c r="BX978" s="54"/>
      <c r="CD978" s="1"/>
      <c r="CE978" s="1"/>
      <c r="CF978" s="49"/>
      <c r="CG978" s="1"/>
    </row>
    <row r="979">
      <c r="O979" s="52"/>
      <c r="AA979" s="50"/>
      <c r="AI979" s="54"/>
      <c r="BC979" s="54"/>
      <c r="BO979" s="52"/>
      <c r="BR979" s="54"/>
      <c r="BV979" s="54"/>
      <c r="BX979" s="54"/>
      <c r="CD979" s="1"/>
      <c r="CE979" s="1"/>
      <c r="CF979" s="49"/>
      <c r="CG979" s="1"/>
    </row>
    <row r="980">
      <c r="O980" s="52"/>
      <c r="AA980" s="50"/>
      <c r="AI980" s="54"/>
      <c r="BC980" s="54"/>
      <c r="BO980" s="52"/>
      <c r="BR980" s="54"/>
      <c r="BV980" s="54"/>
      <c r="BX980" s="54"/>
      <c r="CD980" s="1"/>
      <c r="CE980" s="1"/>
      <c r="CF980" s="49"/>
      <c r="CG980" s="1"/>
    </row>
    <row r="981">
      <c r="O981" s="52"/>
      <c r="AA981" s="50"/>
      <c r="AI981" s="54"/>
      <c r="BC981" s="54"/>
      <c r="BO981" s="52"/>
      <c r="BR981" s="54"/>
      <c r="BV981" s="54"/>
      <c r="BX981" s="54"/>
      <c r="CD981" s="1"/>
      <c r="CE981" s="1"/>
      <c r="CF981" s="49"/>
      <c r="CG981" s="1"/>
    </row>
    <row r="982">
      <c r="O982" s="52"/>
      <c r="AA982" s="50"/>
      <c r="AI982" s="54"/>
      <c r="BC982" s="54"/>
      <c r="BO982" s="52"/>
      <c r="BR982" s="54"/>
      <c r="BV982" s="54"/>
      <c r="BX982" s="54"/>
      <c r="CD982" s="1"/>
      <c r="CE982" s="1"/>
      <c r="CF982" s="49"/>
      <c r="CG982" s="1"/>
    </row>
    <row r="983">
      <c r="O983" s="52"/>
      <c r="AA983" s="50"/>
      <c r="AI983" s="54"/>
      <c r="BC983" s="54"/>
      <c r="BO983" s="52"/>
      <c r="BR983" s="54"/>
      <c r="BV983" s="54"/>
      <c r="BX983" s="54"/>
      <c r="CD983" s="1"/>
      <c r="CE983" s="1"/>
      <c r="CF983" s="49"/>
      <c r="CG983" s="1"/>
    </row>
    <row r="984">
      <c r="O984" s="52"/>
      <c r="AA984" s="50"/>
      <c r="AI984" s="54"/>
      <c r="BC984" s="54"/>
      <c r="BO984" s="52"/>
      <c r="BR984" s="54"/>
      <c r="BV984" s="54"/>
      <c r="BX984" s="54"/>
      <c r="CD984" s="1"/>
      <c r="CE984" s="1"/>
      <c r="CF984" s="49"/>
      <c r="CG984" s="1"/>
    </row>
    <row r="985">
      <c r="O985" s="52"/>
      <c r="AA985" s="50"/>
      <c r="AI985" s="54"/>
      <c r="BC985" s="54"/>
      <c r="BO985" s="52"/>
      <c r="BR985" s="54"/>
      <c r="BV985" s="54"/>
      <c r="BX985" s="54"/>
      <c r="CD985" s="1"/>
      <c r="CE985" s="1"/>
      <c r="CF985" s="49"/>
      <c r="CG985" s="1"/>
    </row>
    <row r="986">
      <c r="O986" s="52"/>
      <c r="AA986" s="50"/>
      <c r="AI986" s="54"/>
      <c r="BC986" s="54"/>
      <c r="BO986" s="52"/>
      <c r="BR986" s="54"/>
      <c r="BV986" s="54"/>
      <c r="BX986" s="54"/>
      <c r="CD986" s="1"/>
      <c r="CE986" s="1"/>
      <c r="CF986" s="49"/>
      <c r="CG986" s="1"/>
    </row>
    <row r="987">
      <c r="O987" s="52"/>
      <c r="AA987" s="50"/>
      <c r="AI987" s="54"/>
      <c r="BC987" s="54"/>
      <c r="BO987" s="52"/>
      <c r="BR987" s="54"/>
      <c r="BV987" s="54"/>
      <c r="BX987" s="54"/>
      <c r="CD987" s="1"/>
      <c r="CE987" s="1"/>
      <c r="CF987" s="49"/>
      <c r="CG987" s="1"/>
    </row>
    <row r="988">
      <c r="O988" s="52"/>
      <c r="AA988" s="50"/>
      <c r="AI988" s="54"/>
      <c r="BC988" s="54"/>
      <c r="BO988" s="52"/>
      <c r="BR988" s="54"/>
      <c r="BV988" s="54"/>
      <c r="BX988" s="54"/>
      <c r="CD988" s="1"/>
      <c r="CE988" s="1"/>
      <c r="CF988" s="49"/>
      <c r="CG988" s="1"/>
    </row>
    <row r="989">
      <c r="O989" s="52"/>
      <c r="AA989" s="50"/>
      <c r="AI989" s="54"/>
      <c r="BC989" s="54"/>
      <c r="BO989" s="52"/>
      <c r="BR989" s="54"/>
      <c r="BV989" s="54"/>
      <c r="BX989" s="54"/>
      <c r="CD989" s="1"/>
      <c r="CE989" s="1"/>
      <c r="CF989" s="49"/>
      <c r="CG989" s="1"/>
    </row>
    <row r="990">
      <c r="O990" s="52"/>
      <c r="AA990" s="50"/>
      <c r="AI990" s="54"/>
      <c r="BC990" s="54"/>
      <c r="BO990" s="52"/>
      <c r="BR990" s="54"/>
      <c r="BV990" s="54"/>
      <c r="BX990" s="54"/>
      <c r="CD990" s="1"/>
      <c r="CE990" s="1"/>
      <c r="CF990" s="49"/>
      <c r="CG990" s="1"/>
    </row>
    <row r="991">
      <c r="O991" s="52"/>
      <c r="AA991" s="50"/>
      <c r="AI991" s="54"/>
      <c r="BC991" s="54"/>
      <c r="BO991" s="52"/>
      <c r="BR991" s="54"/>
      <c r="BV991" s="54"/>
      <c r="BX991" s="54"/>
      <c r="CD991" s="1"/>
      <c r="CE991" s="1"/>
      <c r="CF991" s="49"/>
      <c r="CG991" s="1"/>
    </row>
    <row r="992">
      <c r="O992" s="52"/>
      <c r="AA992" s="50"/>
      <c r="AI992" s="54"/>
      <c r="BC992" s="54"/>
      <c r="BO992" s="52"/>
      <c r="BR992" s="54"/>
      <c r="BV992" s="54"/>
      <c r="BX992" s="54"/>
      <c r="CD992" s="1"/>
      <c r="CE992" s="1"/>
      <c r="CF992" s="49"/>
      <c r="CG992" s="1"/>
    </row>
    <row r="993">
      <c r="O993" s="52"/>
      <c r="AA993" s="50"/>
      <c r="AI993" s="54"/>
      <c r="BC993" s="54"/>
      <c r="BO993" s="52"/>
      <c r="BR993" s="54"/>
      <c r="BV993" s="54"/>
      <c r="BX993" s="54"/>
      <c r="CD993" s="1"/>
      <c r="CE993" s="1"/>
      <c r="CF993" s="49"/>
      <c r="CG993" s="1"/>
    </row>
    <row r="994">
      <c r="O994" s="52"/>
      <c r="AA994" s="50"/>
      <c r="AI994" s="54"/>
      <c r="BC994" s="54"/>
      <c r="BO994" s="52"/>
      <c r="BR994" s="54"/>
      <c r="BV994" s="54"/>
      <c r="BX994" s="54"/>
      <c r="CD994" s="1"/>
      <c r="CE994" s="1"/>
      <c r="CF994" s="49"/>
      <c r="CG994" s="1"/>
    </row>
    <row r="995">
      <c r="O995" s="52"/>
      <c r="AA995" s="50"/>
      <c r="AI995" s="54"/>
      <c r="BC995" s="54"/>
      <c r="BO995" s="52"/>
      <c r="BR995" s="54"/>
      <c r="BV995" s="54"/>
      <c r="BX995" s="54"/>
      <c r="CD995" s="1"/>
      <c r="CE995" s="1"/>
      <c r="CF995" s="49"/>
      <c r="CG995" s="1"/>
    </row>
    <row r="996">
      <c r="O996" s="52"/>
      <c r="AA996" s="50"/>
      <c r="AI996" s="54"/>
      <c r="BC996" s="54"/>
      <c r="BO996" s="52"/>
      <c r="BR996" s="54"/>
      <c r="BV996" s="54"/>
      <c r="BX996" s="54"/>
      <c r="CD996" s="1"/>
      <c r="CE996" s="1"/>
      <c r="CF996" s="49"/>
      <c r="CG996" s="1"/>
    </row>
    <row r="997">
      <c r="O997" s="52"/>
      <c r="AA997" s="50"/>
      <c r="AI997" s="54"/>
      <c r="BC997" s="54"/>
      <c r="BO997" s="52"/>
      <c r="BR997" s="54"/>
      <c r="BV997" s="54"/>
      <c r="BX997" s="54"/>
      <c r="CD997" s="1"/>
      <c r="CE997" s="1"/>
      <c r="CF997" s="49"/>
      <c r="CG997" s="1"/>
    </row>
    <row r="998">
      <c r="O998" s="52"/>
      <c r="AA998" s="50"/>
      <c r="AI998" s="54"/>
      <c r="BC998" s="54"/>
      <c r="BO998" s="52"/>
      <c r="BR998" s="54"/>
      <c r="BV998" s="54"/>
      <c r="BX998" s="54"/>
      <c r="CD998" s="1"/>
      <c r="CE998" s="1"/>
      <c r="CF998" s="49"/>
      <c r="CG998" s="1"/>
    </row>
    <row r="999">
      <c r="O999" s="52"/>
      <c r="AA999" s="50"/>
      <c r="AI999" s="54"/>
      <c r="BC999" s="54"/>
      <c r="BO999" s="52"/>
      <c r="BR999" s="54"/>
      <c r="BV999" s="54"/>
      <c r="BX999" s="54"/>
      <c r="CD999" s="1"/>
      <c r="CE999" s="1"/>
      <c r="CF999" s="49"/>
      <c r="CG999" s="1"/>
    </row>
    <row r="1000">
      <c r="O1000" s="52"/>
      <c r="AA1000" s="50"/>
      <c r="AI1000" s="54"/>
      <c r="BC1000" s="54"/>
      <c r="BO1000" s="52"/>
      <c r="BR1000" s="54"/>
      <c r="BV1000" s="54"/>
      <c r="BX1000" s="54"/>
      <c r="CD1000" s="1"/>
      <c r="CE1000" s="1"/>
      <c r="CF1000" s="49"/>
      <c r="CG1000" s="1"/>
    </row>
    <row r="1001">
      <c r="O1001" s="52"/>
      <c r="AA1001" s="50"/>
      <c r="AI1001" s="54"/>
      <c r="BC1001" s="54"/>
      <c r="BO1001" s="52"/>
      <c r="BR1001" s="54"/>
      <c r="BV1001" s="54"/>
      <c r="BX1001" s="54"/>
      <c r="CD1001" s="1"/>
      <c r="CE1001" s="1"/>
      <c r="CF1001" s="49"/>
      <c r="CG1001" s="1"/>
    </row>
  </sheetData>
  <mergeCells count="3">
    <mergeCell ref="D1:Y1"/>
    <mergeCell ref="AA1:AQ1"/>
    <mergeCell ref="AS1:BM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88"/>
    <col customWidth="1" min="3" max="3" width="6.38"/>
    <col customWidth="1" min="6" max="6" width="0.75"/>
    <col customWidth="1" min="8" max="8" width="6.38"/>
    <col customWidth="1" min="10" max="12" width="9.5"/>
  </cols>
  <sheetData>
    <row r="1">
      <c r="A1" s="6" t="s">
        <v>9</v>
      </c>
      <c r="B1" s="6" t="s">
        <v>4</v>
      </c>
      <c r="C1" s="6" t="s">
        <v>631</v>
      </c>
      <c r="D1" s="64" t="s">
        <v>632</v>
      </c>
      <c r="E1" s="65" t="s">
        <v>633</v>
      </c>
      <c r="F1" s="66"/>
      <c r="G1" s="67"/>
      <c r="H1" s="67"/>
      <c r="I1" s="67"/>
      <c r="J1" s="67"/>
      <c r="K1" s="67"/>
      <c r="L1" s="67"/>
      <c r="M1" s="6" t="s">
        <v>634</v>
      </c>
      <c r="N1" s="6" t="s">
        <v>635</v>
      </c>
      <c r="O1" s="6" t="s">
        <v>636</v>
      </c>
      <c r="P1" s="6" t="s">
        <v>637</v>
      </c>
      <c r="Q1" s="6" t="s">
        <v>638</v>
      </c>
      <c r="R1" s="6" t="s">
        <v>639</v>
      </c>
      <c r="S1" s="6" t="s">
        <v>640</v>
      </c>
      <c r="T1" s="6" t="s">
        <v>641</v>
      </c>
      <c r="U1" s="6" t="s">
        <v>642</v>
      </c>
      <c r="V1" s="48" t="s">
        <v>643</v>
      </c>
      <c r="W1" s="1" t="str">
        <f t="shared" ref="W1:W2" si="2">M1</f>
        <v>Countries</v>
      </c>
      <c r="X1" s="1" t="str">
        <f t="shared" ref="X1:Y1" si="1">U1</f>
        <v>Num of Teams</v>
      </c>
      <c r="Y1" s="1" t="str">
        <f t="shared" si="1"/>
        <v>Overall Pts.</v>
      </c>
      <c r="Z1" s="6" t="s">
        <v>633</v>
      </c>
    </row>
    <row r="2">
      <c r="A2" s="1">
        <f>1</f>
        <v>1</v>
      </c>
      <c r="B2" s="1" t="str">
        <f t="array" ref="B2:E1000">sort(W2:Z1000, Z2:Z1000, false)</f>
        <v>Spain</v>
      </c>
      <c r="C2" s="1">
        <v>7.0</v>
      </c>
      <c r="D2" s="49">
        <v>88.93266746794873</v>
      </c>
      <c r="E2" s="49">
        <v>12.704666781135533</v>
      </c>
      <c r="F2" s="66"/>
      <c r="G2" s="67" t="str">
        <f>'Overall Rankings'!CI3</f>
        <v>Real Madrid</v>
      </c>
      <c r="H2" s="68">
        <f>'Overall Rankings'!CJ3</f>
        <v>20.89336538</v>
      </c>
      <c r="I2" s="67" t="str">
        <f>'Overall Rankings'!CO3</f>
        <v>Spain</v>
      </c>
      <c r="J2" s="67" t="str">
        <f t="array" ref="J2:L1000">SORT(G2:I1000, I2:I1000, TRUE)</f>
        <v>Laçi</v>
      </c>
      <c r="K2" s="68">
        <v>2.2389583333333336</v>
      </c>
      <c r="L2" s="67" t="s">
        <v>0</v>
      </c>
      <c r="M2" s="69" t="s">
        <v>0</v>
      </c>
      <c r="N2" s="1" t="str">
        <f>J2</f>
        <v>Laçi</v>
      </c>
      <c r="O2" s="1" t="str">
        <f>J3</f>
        <v>Partizani</v>
      </c>
      <c r="P2" s="1" t="str">
        <f>J4</f>
        <v>Teuta</v>
      </c>
      <c r="Q2" s="1" t="str">
        <f>J5</f>
        <v>Vllaznia</v>
      </c>
      <c r="U2" s="70">
        <f>COUNTA(N2:T2)</f>
        <v>4</v>
      </c>
      <c r="V2" s="71">
        <f>sum(N3:T3)</f>
        <v>7.248645833</v>
      </c>
      <c r="W2" s="1" t="str">
        <f t="shared" si="2"/>
        <v>Albania</v>
      </c>
      <c r="X2" s="1">
        <f t="shared" ref="X2:Y2" si="3">U2</f>
        <v>4</v>
      </c>
      <c r="Y2" s="49">
        <f t="shared" si="3"/>
        <v>7.248645833</v>
      </c>
      <c r="Z2" s="1">
        <f t="shared" ref="Z2:Z56" si="5">Y2/X2</f>
        <v>1.812161458</v>
      </c>
    </row>
    <row r="3">
      <c r="A3" s="1">
        <f t="shared" ref="A3:A56" si="6">A2+1</f>
        <v>2</v>
      </c>
      <c r="B3" s="1" t="s">
        <v>17</v>
      </c>
      <c r="C3" s="1">
        <v>7.0</v>
      </c>
      <c r="D3" s="49">
        <v>85.78439629120876</v>
      </c>
      <c r="E3" s="49">
        <v>12.254913755886966</v>
      </c>
      <c r="F3" s="66"/>
      <c r="G3" s="67" t="str">
        <f>'Overall Rankings'!CI4</f>
        <v>Liverpool</v>
      </c>
      <c r="H3" s="68">
        <f>'Overall Rankings'!CJ4</f>
        <v>19.25192308</v>
      </c>
      <c r="I3" s="67" t="str">
        <f>'Overall Rankings'!CO4</f>
        <v>England</v>
      </c>
      <c r="J3" s="67" t="s">
        <v>35</v>
      </c>
      <c r="K3" s="68">
        <v>1.8649999999999998</v>
      </c>
      <c r="L3" s="67" t="s">
        <v>0</v>
      </c>
      <c r="M3" s="6" t="s">
        <v>644</v>
      </c>
      <c r="N3" s="49">
        <f>K2</f>
        <v>2.238958333</v>
      </c>
      <c r="O3" s="49">
        <f>K3</f>
        <v>1.865</v>
      </c>
      <c r="P3" s="49">
        <f>K4</f>
        <v>1.69375</v>
      </c>
      <c r="Q3" s="49">
        <f>K5</f>
        <v>1.4509375</v>
      </c>
      <c r="V3" s="72"/>
      <c r="W3" s="1" t="str">
        <f>M4</f>
        <v>Andorra</v>
      </c>
      <c r="X3" s="1">
        <f t="shared" ref="X3:Y3" si="4">U4</f>
        <v>3</v>
      </c>
      <c r="Y3" s="49">
        <f t="shared" si="4"/>
        <v>4.5971875</v>
      </c>
      <c r="Z3" s="1">
        <f t="shared" si="5"/>
        <v>1.532395833</v>
      </c>
    </row>
    <row r="4">
      <c r="A4" s="1">
        <f t="shared" si="6"/>
        <v>3</v>
      </c>
      <c r="B4" s="1" t="s">
        <v>39</v>
      </c>
      <c r="C4" s="1">
        <v>7.0</v>
      </c>
      <c r="D4" s="49">
        <v>71.91076602564102</v>
      </c>
      <c r="E4" s="49">
        <v>10.272966575091575</v>
      </c>
      <c r="F4" s="66"/>
      <c r="G4" s="67" t="str">
        <f>'Overall Rankings'!CI5</f>
        <v>Manchester City</v>
      </c>
      <c r="H4" s="68">
        <f>'Overall Rankings'!CJ5</f>
        <v>16.70260417</v>
      </c>
      <c r="I4" s="67" t="str">
        <f>'Overall Rankings'!CO5</f>
        <v>England</v>
      </c>
      <c r="J4" s="67" t="s">
        <v>582</v>
      </c>
      <c r="K4" s="68">
        <v>1.69375</v>
      </c>
      <c r="L4" s="67" t="s">
        <v>0</v>
      </c>
      <c r="M4" s="69" t="s">
        <v>11</v>
      </c>
      <c r="N4" s="1" t="str">
        <f>J6</f>
        <v>Inter Club d'Escaldes</v>
      </c>
      <c r="O4" s="1" t="str">
        <f>J7</f>
        <v>FC Santa Coloma</v>
      </c>
      <c r="P4" s="1" t="str">
        <f>J8</f>
        <v>Sant Julià</v>
      </c>
      <c r="U4" s="70">
        <f>COUNTA(N4:T4)</f>
        <v>3</v>
      </c>
      <c r="V4" s="71">
        <f>sum(N5:T5)</f>
        <v>4.5971875</v>
      </c>
      <c r="W4" s="1" t="str">
        <f>M6</f>
        <v>Armenia</v>
      </c>
      <c r="X4" s="1">
        <f t="shared" ref="X4:Y4" si="7">U6</f>
        <v>4</v>
      </c>
      <c r="Y4" s="49">
        <f t="shared" si="7"/>
        <v>8.367589286</v>
      </c>
      <c r="Z4" s="1">
        <f t="shared" si="5"/>
        <v>2.091897321</v>
      </c>
    </row>
    <row r="5">
      <c r="A5" s="1">
        <f t="shared" si="6"/>
        <v>4</v>
      </c>
      <c r="B5" s="1" t="s">
        <v>58</v>
      </c>
      <c r="C5" s="1">
        <v>6.0</v>
      </c>
      <c r="D5" s="49">
        <v>59.328883928571436</v>
      </c>
      <c r="E5" s="49">
        <v>9.888147321428573</v>
      </c>
      <c r="F5" s="66"/>
      <c r="G5" s="67" t="str">
        <f>'Overall Rankings'!CI6</f>
        <v>Villarreal</v>
      </c>
      <c r="H5" s="68">
        <f>'Overall Rankings'!CJ6</f>
        <v>16.1246875</v>
      </c>
      <c r="I5" s="67" t="str">
        <f>'Overall Rankings'!CO6</f>
        <v>Spain</v>
      </c>
      <c r="J5" s="67" t="s">
        <v>26</v>
      </c>
      <c r="K5" s="68">
        <v>1.4509374999999998</v>
      </c>
      <c r="L5" s="67" t="s">
        <v>0</v>
      </c>
      <c r="M5" s="6" t="s">
        <v>644</v>
      </c>
      <c r="N5" s="49">
        <f>K6</f>
        <v>1.8621875</v>
      </c>
      <c r="O5" s="49">
        <f>K7</f>
        <v>1.475</v>
      </c>
      <c r="P5" s="49">
        <f>K8</f>
        <v>1.26</v>
      </c>
      <c r="V5" s="72"/>
      <c r="W5" s="1" t="str">
        <f>M8</f>
        <v>Austria</v>
      </c>
      <c r="X5" s="1">
        <f t="shared" ref="X5:Y5" si="8">U8</f>
        <v>5</v>
      </c>
      <c r="Y5" s="49">
        <f t="shared" si="8"/>
        <v>31.27279464</v>
      </c>
      <c r="Z5" s="1">
        <f t="shared" si="5"/>
        <v>6.254558929</v>
      </c>
    </row>
    <row r="6">
      <c r="A6" s="1">
        <f t="shared" si="6"/>
        <v>5</v>
      </c>
      <c r="B6" s="1" t="s">
        <v>49</v>
      </c>
      <c r="C6" s="1">
        <v>7.0</v>
      </c>
      <c r="D6" s="49">
        <v>67.80873958333333</v>
      </c>
      <c r="E6" s="49">
        <v>9.686962797619048</v>
      </c>
      <c r="F6" s="66"/>
      <c r="G6" s="67" t="str">
        <f>'Overall Rankings'!CI7</f>
        <v>Bayern Munich</v>
      </c>
      <c r="H6" s="68">
        <f>'Overall Rankings'!CJ7</f>
        <v>15.022</v>
      </c>
      <c r="I6" s="67" t="str">
        <f>'Overall Rankings'!CO7</f>
        <v>Germany</v>
      </c>
      <c r="J6" s="67" t="s">
        <v>55</v>
      </c>
      <c r="K6" s="68">
        <v>1.8621875</v>
      </c>
      <c r="L6" s="67" t="s">
        <v>11</v>
      </c>
      <c r="M6" s="69" t="s">
        <v>21</v>
      </c>
      <c r="N6" s="1" t="str">
        <f>J9</f>
        <v>Alashkert</v>
      </c>
      <c r="O6" s="1" t="str">
        <f>J10</f>
        <v>Ararat Yerevan</v>
      </c>
      <c r="P6" s="1" t="str">
        <f>J11</f>
        <v>Noah</v>
      </c>
      <c r="Q6" s="1" t="str">
        <f>J12</f>
        <v>Urartu</v>
      </c>
      <c r="U6" s="70">
        <f>COUNTA(N6:T6)</f>
        <v>4</v>
      </c>
      <c r="V6" s="71">
        <f>sum(N7:T7)</f>
        <v>8.367589286</v>
      </c>
      <c r="W6" s="1" t="str">
        <f>M10</f>
        <v>Azerbaijan</v>
      </c>
      <c r="X6" s="1">
        <f t="shared" ref="X6:Y6" si="9">U10</f>
        <v>4</v>
      </c>
      <c r="Y6" s="49">
        <f t="shared" si="9"/>
        <v>11.17991071</v>
      </c>
      <c r="Z6" s="1">
        <f t="shared" si="5"/>
        <v>2.794977679</v>
      </c>
    </row>
    <row r="7">
      <c r="A7" s="1">
        <f t="shared" si="6"/>
        <v>6</v>
      </c>
      <c r="B7" s="1" t="s">
        <v>57</v>
      </c>
      <c r="C7" s="1">
        <v>5.0</v>
      </c>
      <c r="D7" s="49">
        <v>44.06987878550544</v>
      </c>
      <c r="E7" s="49">
        <v>8.813975757101087</v>
      </c>
      <c r="F7" s="66"/>
      <c r="G7" s="67" t="str">
        <f>'Overall Rankings'!CI8</f>
        <v>Chelsea</v>
      </c>
      <c r="H7" s="68">
        <f>'Overall Rankings'!CJ8</f>
        <v>14.722875</v>
      </c>
      <c r="I7" s="67" t="str">
        <f>'Overall Rankings'!CO8</f>
        <v>England</v>
      </c>
      <c r="J7" s="67" t="s">
        <v>70</v>
      </c>
      <c r="K7" s="68">
        <v>1.475</v>
      </c>
      <c r="L7" s="67" t="s">
        <v>11</v>
      </c>
      <c r="M7" s="6" t="s">
        <v>644</v>
      </c>
      <c r="N7" s="49">
        <f>K9</f>
        <v>4.462589286</v>
      </c>
      <c r="O7" s="49">
        <f>K10</f>
        <v>1.863125</v>
      </c>
      <c r="P7" s="49">
        <f>K11</f>
        <v>1.296875</v>
      </c>
      <c r="Q7" s="49">
        <f>K12</f>
        <v>0.745</v>
      </c>
      <c r="V7" s="72"/>
      <c r="W7" s="1" t="str">
        <f>M12</f>
        <v>Belarus</v>
      </c>
      <c r="X7" s="1">
        <f t="shared" ref="X7:Y7" si="10">U12</f>
        <v>4</v>
      </c>
      <c r="Y7" s="49">
        <f t="shared" si="10"/>
        <v>4.826875</v>
      </c>
      <c r="Z7" s="1">
        <f t="shared" si="5"/>
        <v>1.20671875</v>
      </c>
    </row>
    <row r="8">
      <c r="A8" s="1">
        <f t="shared" si="6"/>
        <v>7</v>
      </c>
      <c r="B8" s="1" t="s">
        <v>64</v>
      </c>
      <c r="C8" s="1">
        <v>6.0</v>
      </c>
      <c r="D8" s="49">
        <v>52.03516517857142</v>
      </c>
      <c r="E8" s="49">
        <v>8.672527529761902</v>
      </c>
      <c r="F8" s="66"/>
      <c r="G8" s="67" t="str">
        <f>'Overall Rankings'!CI9</f>
        <v>Benfica</v>
      </c>
      <c r="H8" s="68">
        <f>'Overall Rankings'!CJ9</f>
        <v>14.15357143</v>
      </c>
      <c r="I8" s="67" t="str">
        <f>'Overall Rankings'!CO9</f>
        <v>Portugal</v>
      </c>
      <c r="J8" s="67" t="s">
        <v>65</v>
      </c>
      <c r="K8" s="68">
        <v>1.26</v>
      </c>
      <c r="L8" s="67" t="s">
        <v>11</v>
      </c>
      <c r="M8" s="69" t="s">
        <v>30</v>
      </c>
      <c r="N8" s="1" t="str">
        <f>J13</f>
        <v>Red Bull Salzburg</v>
      </c>
      <c r="O8" s="1" t="str">
        <f>J14</f>
        <v>Rapid Wien</v>
      </c>
      <c r="P8" s="1" t="str">
        <f>J15</f>
        <v>LASK</v>
      </c>
      <c r="Q8" s="1" t="str">
        <f>J16</f>
        <v>Sturm Graz</v>
      </c>
      <c r="R8" s="1" t="str">
        <f>J17</f>
        <v>Austria Wien</v>
      </c>
      <c r="U8" s="70">
        <f>COUNTA(N8:T8)</f>
        <v>5</v>
      </c>
      <c r="V8" s="71">
        <f>sum(N9:T9)</f>
        <v>31.27279464</v>
      </c>
      <c r="W8" s="1" t="str">
        <f>M14</f>
        <v>Belgium</v>
      </c>
      <c r="X8" s="1">
        <f t="shared" ref="X8:Y8" si="11">U14</f>
        <v>5</v>
      </c>
      <c r="Y8" s="49">
        <f t="shared" si="11"/>
        <v>26.95320685</v>
      </c>
      <c r="Z8" s="1">
        <f t="shared" si="5"/>
        <v>5.390641369</v>
      </c>
    </row>
    <row r="9">
      <c r="A9" s="1">
        <f t="shared" si="6"/>
        <v>8</v>
      </c>
      <c r="B9" s="1" t="s">
        <v>30</v>
      </c>
      <c r="C9" s="1">
        <v>5.0</v>
      </c>
      <c r="D9" s="49">
        <v>31.272794642857143</v>
      </c>
      <c r="E9" s="49">
        <v>6.254558928571429</v>
      </c>
      <c r="F9" s="66"/>
      <c r="G9" s="67" t="str">
        <f>'Overall Rankings'!CI10</f>
        <v>Atlético Madrid</v>
      </c>
      <c r="H9" s="68">
        <f>'Overall Rankings'!CJ10</f>
        <v>13.78575</v>
      </c>
      <c r="I9" s="67" t="str">
        <f>'Overall Rankings'!CO10</f>
        <v>Spain</v>
      </c>
      <c r="J9" s="67" t="s">
        <v>66</v>
      </c>
      <c r="K9" s="68">
        <v>4.4625892857142855</v>
      </c>
      <c r="L9" s="67" t="s">
        <v>21</v>
      </c>
      <c r="M9" s="6" t="s">
        <v>644</v>
      </c>
      <c r="N9" s="49">
        <f>K13</f>
        <v>12.077125</v>
      </c>
      <c r="O9" s="49">
        <f>K14</f>
        <v>6.905357143</v>
      </c>
      <c r="P9" s="49">
        <f>K15</f>
        <v>6.3471875</v>
      </c>
      <c r="Q9" s="49">
        <f>K16</f>
        <v>4.840625</v>
      </c>
      <c r="R9" s="49">
        <f>K17</f>
        <v>1.1025</v>
      </c>
      <c r="V9" s="72"/>
      <c r="W9" s="1" t="str">
        <f>M16</f>
        <v>Bosnia and Herzegovina</v>
      </c>
      <c r="X9" s="1">
        <f t="shared" ref="X9:Y9" si="12">U16</f>
        <v>4</v>
      </c>
      <c r="Y9" s="49">
        <f t="shared" si="12"/>
        <v>6.887708333</v>
      </c>
      <c r="Z9" s="1">
        <f t="shared" si="5"/>
        <v>1.721927083</v>
      </c>
    </row>
    <row r="10">
      <c r="A10" s="1">
        <f t="shared" si="6"/>
        <v>9</v>
      </c>
      <c r="B10" s="1" t="s">
        <v>72</v>
      </c>
      <c r="C10" s="1">
        <v>5.0</v>
      </c>
      <c r="D10" s="49">
        <v>27.47109375</v>
      </c>
      <c r="E10" s="49">
        <v>5.49421875</v>
      </c>
      <c r="F10" s="66"/>
      <c r="G10" s="67" t="str">
        <f>'Overall Rankings'!CI11</f>
        <v>RB Leipzig</v>
      </c>
      <c r="H10" s="68">
        <f>'Overall Rankings'!CJ11</f>
        <v>13.61354167</v>
      </c>
      <c r="I10" s="67" t="str">
        <f>'Overall Rankings'!CO11</f>
        <v>Germany</v>
      </c>
      <c r="J10" s="67" t="s">
        <v>85</v>
      </c>
      <c r="K10" s="68">
        <v>1.8631250000000001</v>
      </c>
      <c r="L10" s="67" t="s">
        <v>21</v>
      </c>
      <c r="M10" s="69" t="s">
        <v>40</v>
      </c>
      <c r="N10" s="1" t="str">
        <f>J18</f>
        <v>Qarabağ</v>
      </c>
      <c r="O10" s="1" t="str">
        <f>J19</f>
        <v>Neftçi Baku</v>
      </c>
      <c r="P10" s="1" t="str">
        <f>J20</f>
        <v>Sumgayit</v>
      </c>
      <c r="Q10" s="1" t="str">
        <f>J21</f>
        <v>Keşla</v>
      </c>
      <c r="U10" s="70">
        <f>COUNTA(N10:T10)</f>
        <v>4</v>
      </c>
      <c r="V10" s="71">
        <f>sum(N11:T11)</f>
        <v>11.17991071</v>
      </c>
      <c r="W10" s="1" t="str">
        <f>M18</f>
        <v>Bulgaria</v>
      </c>
      <c r="X10" s="1">
        <f t="shared" ref="X10:Y10" si="13">U18</f>
        <v>4</v>
      </c>
      <c r="Y10" s="49">
        <f t="shared" si="13"/>
        <v>13.25370536</v>
      </c>
      <c r="Z10" s="1">
        <f t="shared" si="5"/>
        <v>3.313426339</v>
      </c>
    </row>
    <row r="11">
      <c r="A11" s="1">
        <f t="shared" si="6"/>
        <v>10</v>
      </c>
      <c r="B11" s="1" t="s">
        <v>59</v>
      </c>
      <c r="C11" s="1">
        <v>5.0</v>
      </c>
      <c r="D11" s="49">
        <v>26.953206845238093</v>
      </c>
      <c r="E11" s="49">
        <v>5.390641369047619</v>
      </c>
      <c r="F11" s="66"/>
      <c r="G11" s="67" t="str">
        <f>'Overall Rankings'!CI12</f>
        <v>Eintracht Frankfurt</v>
      </c>
      <c r="H11" s="68">
        <f>'Overall Rankings'!CJ12</f>
        <v>12.95855769</v>
      </c>
      <c r="I11" s="67" t="str">
        <f>'Overall Rankings'!CO12</f>
        <v>Germany</v>
      </c>
      <c r="J11" s="67" t="s">
        <v>74</v>
      </c>
      <c r="K11" s="68">
        <v>1.2968750000000002</v>
      </c>
      <c r="L11" s="67" t="s">
        <v>21</v>
      </c>
      <c r="M11" s="6" t="s">
        <v>644</v>
      </c>
      <c r="N11" s="49">
        <f>K18</f>
        <v>5.448035714</v>
      </c>
      <c r="O11" s="49">
        <f>K19</f>
        <v>3.294375</v>
      </c>
      <c r="P11" s="49">
        <f>K20</f>
        <v>1.46</v>
      </c>
      <c r="Q11" s="49">
        <f>K21</f>
        <v>0.9775</v>
      </c>
      <c r="V11" s="72"/>
      <c r="W11" s="1" t="str">
        <f>M20</f>
        <v>Croatia</v>
      </c>
      <c r="X11" s="1">
        <f t="shared" ref="X11:Y11" si="14">U20</f>
        <v>4</v>
      </c>
      <c r="Y11" s="49">
        <f t="shared" si="14"/>
        <v>16.73414063</v>
      </c>
      <c r="Z11" s="1">
        <f t="shared" si="5"/>
        <v>4.183535156</v>
      </c>
    </row>
    <row r="12">
      <c r="A12" s="1">
        <f t="shared" si="6"/>
        <v>11</v>
      </c>
      <c r="B12" s="1" t="s">
        <v>91</v>
      </c>
      <c r="C12" s="1">
        <v>5.0</v>
      </c>
      <c r="D12" s="49">
        <v>26.671005952380952</v>
      </c>
      <c r="E12" s="49">
        <v>5.334201190476191</v>
      </c>
      <c r="F12" s="66"/>
      <c r="G12" s="67" t="str">
        <f>'Overall Rankings'!CI13</f>
        <v>Ajax</v>
      </c>
      <c r="H12" s="68">
        <f>'Overall Rankings'!CJ13</f>
        <v>12.92828125</v>
      </c>
      <c r="I12" s="67" t="str">
        <f>'Overall Rankings'!CO13</f>
        <v>Netherlands</v>
      </c>
      <c r="J12" s="67" t="s">
        <v>82</v>
      </c>
      <c r="K12" s="68">
        <v>0.7449999999999999</v>
      </c>
      <c r="L12" s="67" t="s">
        <v>21</v>
      </c>
      <c r="M12" s="69" t="s">
        <v>50</v>
      </c>
      <c r="N12" s="1" t="str">
        <f>J22</f>
        <v>BATE Borisov</v>
      </c>
      <c r="O12" s="1" t="str">
        <f>J23</f>
        <v>Shakhtyor Soligorsk</v>
      </c>
      <c r="P12" s="1" t="str">
        <f>J24</f>
        <v>Dynamo Brest</v>
      </c>
      <c r="Q12" s="1" t="str">
        <f>J25</f>
        <v>Torpedo-BelAZ Zhodino</v>
      </c>
      <c r="U12" s="70">
        <f>COUNTA(N12:T12)</f>
        <v>4</v>
      </c>
      <c r="V12" s="71">
        <f>sum(N13:T13)</f>
        <v>4.826875</v>
      </c>
      <c r="W12" s="1" t="str">
        <f>M22</f>
        <v>Cyprus</v>
      </c>
      <c r="X12" s="1">
        <f t="shared" ref="X12:Y12" si="15">U22</f>
        <v>4</v>
      </c>
      <c r="Y12" s="49">
        <f t="shared" si="15"/>
        <v>12.65422917</v>
      </c>
      <c r="Z12" s="1">
        <f t="shared" si="5"/>
        <v>3.163557292</v>
      </c>
    </row>
    <row r="13">
      <c r="A13" s="1">
        <f t="shared" si="6"/>
        <v>12</v>
      </c>
      <c r="B13" s="1" t="s">
        <v>19</v>
      </c>
      <c r="C13" s="1">
        <v>5.0</v>
      </c>
      <c r="D13" s="49">
        <v>26.30003289473684</v>
      </c>
      <c r="E13" s="49">
        <v>5.260006578947368</v>
      </c>
      <c r="F13" s="66"/>
      <c r="G13" s="67" t="str">
        <f>'Overall Rankings'!CI14</f>
        <v>Atalanta</v>
      </c>
      <c r="H13" s="68">
        <f>'Overall Rankings'!CJ14</f>
        <v>12.5103125</v>
      </c>
      <c r="I13" s="67" t="str">
        <f>'Overall Rankings'!CO14</f>
        <v>Italy</v>
      </c>
      <c r="J13" s="67" t="s">
        <v>97</v>
      </c>
      <c r="K13" s="68">
        <v>12.077124999999999</v>
      </c>
      <c r="L13" s="67" t="s">
        <v>30</v>
      </c>
      <c r="M13" s="6" t="s">
        <v>644</v>
      </c>
      <c r="N13" s="49">
        <f>K22</f>
        <v>1.621875</v>
      </c>
      <c r="O13" s="49">
        <f>K23</f>
        <v>1.37</v>
      </c>
      <c r="P13" s="49">
        <f>K24</f>
        <v>1.085</v>
      </c>
      <c r="Q13" s="49">
        <f>K25</f>
        <v>0.75</v>
      </c>
      <c r="V13" s="72"/>
      <c r="W13" s="1" t="str">
        <f>M24</f>
        <v>Czech Republic</v>
      </c>
      <c r="X13" s="1">
        <f t="shared" ref="X13:Y13" si="16">U24</f>
        <v>5</v>
      </c>
      <c r="Y13" s="49">
        <f t="shared" si="16"/>
        <v>24.79073438</v>
      </c>
      <c r="Z13" s="1">
        <f t="shared" si="5"/>
        <v>4.958146875</v>
      </c>
    </row>
    <row r="14">
      <c r="A14" s="1">
        <f t="shared" si="6"/>
        <v>13</v>
      </c>
      <c r="B14" s="1" t="s">
        <v>48</v>
      </c>
      <c r="C14" s="1">
        <v>5.0</v>
      </c>
      <c r="D14" s="49">
        <v>25.934351190476193</v>
      </c>
      <c r="E14" s="49">
        <v>5.1868702380952385</v>
      </c>
      <c r="F14" s="66"/>
      <c r="G14" s="67" t="str">
        <f>'Overall Rankings'!CI15</f>
        <v>Paris Saint-Germain</v>
      </c>
      <c r="H14" s="68">
        <f>'Overall Rankings'!CJ15</f>
        <v>12.2921875</v>
      </c>
      <c r="I14" s="67" t="str">
        <f>'Overall Rankings'!CO15</f>
        <v>France</v>
      </c>
      <c r="J14" s="67" t="s">
        <v>104</v>
      </c>
      <c r="K14" s="68">
        <v>6.905357142857143</v>
      </c>
      <c r="L14" s="67" t="s">
        <v>30</v>
      </c>
      <c r="M14" s="69" t="s">
        <v>59</v>
      </c>
      <c r="N14" s="1" t="str">
        <f>J26</f>
        <v>Club Brugge</v>
      </c>
      <c r="O14" s="1" t="str">
        <f>J27</f>
        <v>Gent</v>
      </c>
      <c r="P14" s="1" t="str">
        <f>J28</f>
        <v>Genk</v>
      </c>
      <c r="Q14" s="1" t="str">
        <f>J29</f>
        <v>Royal Antwerp</v>
      </c>
      <c r="R14" s="1" t="str">
        <f>J30</f>
        <v>Anderlecht</v>
      </c>
      <c r="U14" s="70">
        <f>COUNTA(N14:T14)</f>
        <v>5</v>
      </c>
      <c r="V14" s="71">
        <f>sum(N15:T15)</f>
        <v>26.95320685</v>
      </c>
      <c r="W14" s="1" t="str">
        <f>M26</f>
        <v>Denmark</v>
      </c>
      <c r="X14" s="1">
        <f t="shared" ref="X14:Y14" si="17">U26</f>
        <v>5</v>
      </c>
      <c r="Y14" s="49">
        <f t="shared" si="17"/>
        <v>25.93435119</v>
      </c>
      <c r="Z14" s="1">
        <f t="shared" si="5"/>
        <v>5.186870238</v>
      </c>
    </row>
    <row r="15">
      <c r="A15" s="1">
        <f t="shared" si="6"/>
        <v>14</v>
      </c>
      <c r="B15" s="1" t="s">
        <v>86</v>
      </c>
      <c r="C15" s="1">
        <v>5.0</v>
      </c>
      <c r="D15" s="49">
        <v>24.790734375</v>
      </c>
      <c r="E15" s="49">
        <v>4.958146875</v>
      </c>
      <c r="F15" s="66"/>
      <c r="G15" s="67" t="str">
        <f>'Overall Rankings'!CI16</f>
        <v>Barcelona</v>
      </c>
      <c r="H15" s="68">
        <f>'Overall Rankings'!CJ16</f>
        <v>12.27395833</v>
      </c>
      <c r="I15" s="67" t="str">
        <f>'Overall Rankings'!CO16</f>
        <v>Spain</v>
      </c>
      <c r="J15" s="67" t="s">
        <v>113</v>
      </c>
      <c r="K15" s="68">
        <v>6.3471875</v>
      </c>
      <c r="L15" s="67" t="s">
        <v>30</v>
      </c>
      <c r="M15" s="6" t="s">
        <v>644</v>
      </c>
      <c r="N15" s="49">
        <f>K26</f>
        <v>7.904166667</v>
      </c>
      <c r="O15" s="49">
        <f>K27</f>
        <v>5.741696429</v>
      </c>
      <c r="P15" s="49">
        <f>K28</f>
        <v>5.64046875</v>
      </c>
      <c r="Q15" s="49">
        <f>K29</f>
        <v>4.9421875</v>
      </c>
      <c r="R15" s="49">
        <f>K30</f>
        <v>2.7246875</v>
      </c>
      <c r="V15" s="72"/>
      <c r="W15" s="1" t="str">
        <f>M28</f>
        <v>England</v>
      </c>
      <c r="X15" s="1">
        <f t="shared" ref="X15:Y15" si="18">U28</f>
        <v>7</v>
      </c>
      <c r="Y15" s="49">
        <f t="shared" si="18"/>
        <v>85.78439629</v>
      </c>
      <c r="Z15" s="1">
        <f t="shared" si="5"/>
        <v>12.25491376</v>
      </c>
    </row>
    <row r="16">
      <c r="A16" s="1">
        <f t="shared" si="6"/>
        <v>15</v>
      </c>
      <c r="B16" s="1" t="s">
        <v>138</v>
      </c>
      <c r="C16" s="1">
        <v>4.0</v>
      </c>
      <c r="D16" s="49">
        <v>19.702868303571428</v>
      </c>
      <c r="E16" s="49">
        <v>4.925717075892857</v>
      </c>
      <c r="F16" s="66"/>
      <c r="G16" s="67" t="str">
        <f>'Overall Rankings'!CI17</f>
        <v>Juventus</v>
      </c>
      <c r="H16" s="68">
        <f>'Overall Rankings'!CJ17</f>
        <v>12.2609375</v>
      </c>
      <c r="I16" s="67" t="str">
        <f>'Overall Rankings'!CO17</f>
        <v>Italy</v>
      </c>
      <c r="J16" s="67" t="s">
        <v>100</v>
      </c>
      <c r="K16" s="68">
        <v>4.840624999999999</v>
      </c>
      <c r="L16" s="67" t="s">
        <v>30</v>
      </c>
      <c r="M16" s="69" t="s">
        <v>67</v>
      </c>
      <c r="N16" s="1" t="str">
        <f>J31</f>
        <v>Velež Mostar</v>
      </c>
      <c r="O16" s="1" t="str">
        <f>J32</f>
        <v>Borac Banja Luka</v>
      </c>
      <c r="P16" s="1" t="str">
        <f>J33</f>
        <v>Široki Brijeg</v>
      </c>
      <c r="Q16" s="1" t="str">
        <f>J34</f>
        <v>Sarajevo</v>
      </c>
      <c r="U16" s="70">
        <f>COUNTA(N16:T16)</f>
        <v>4</v>
      </c>
      <c r="V16" s="71">
        <f>sum(N17:T17)</f>
        <v>6.887708333</v>
      </c>
      <c r="W16" s="1" t="str">
        <f>M30</f>
        <v>Estonia</v>
      </c>
      <c r="X16" s="1">
        <f t="shared" ref="X16:Y16" si="19">U30</f>
        <v>3</v>
      </c>
      <c r="Y16" s="49">
        <f t="shared" si="19"/>
        <v>6.450833333</v>
      </c>
      <c r="Z16" s="1">
        <f t="shared" si="5"/>
        <v>2.150277778</v>
      </c>
    </row>
    <row r="17">
      <c r="A17" s="1">
        <f t="shared" si="6"/>
        <v>16</v>
      </c>
      <c r="B17" s="1" t="s">
        <v>126</v>
      </c>
      <c r="C17" s="1">
        <v>4.0</v>
      </c>
      <c r="D17" s="49">
        <v>18.866949404761904</v>
      </c>
      <c r="E17" s="49">
        <v>4.716737351190476</v>
      </c>
      <c r="F17" s="66"/>
      <c r="G17" s="67" t="str">
        <f>'Overall Rankings'!CI18</f>
        <v>Rangers</v>
      </c>
      <c r="H17" s="68">
        <f>'Overall Rankings'!CJ18</f>
        <v>12.07940789</v>
      </c>
      <c r="I17" s="67" t="str">
        <f>'Overall Rankings'!CO18</f>
        <v>Scotland</v>
      </c>
      <c r="J17" s="67" t="s">
        <v>120</v>
      </c>
      <c r="K17" s="68">
        <v>1.1025</v>
      </c>
      <c r="L17" s="67" t="s">
        <v>30</v>
      </c>
      <c r="M17" s="6" t="s">
        <v>644</v>
      </c>
      <c r="N17" s="49">
        <f>K31</f>
        <v>2.382708333</v>
      </c>
      <c r="O17" s="49">
        <f>K32</f>
        <v>1.925</v>
      </c>
      <c r="P17" s="49">
        <f>K33</f>
        <v>1.5875</v>
      </c>
      <c r="Q17" s="49">
        <f>K34</f>
        <v>0.9925</v>
      </c>
      <c r="V17" s="72"/>
      <c r="W17" s="1" t="str">
        <f>M32</f>
        <v>Faroe Islands</v>
      </c>
      <c r="X17" s="1">
        <f t="shared" ref="X17:Y17" si="20">U32</f>
        <v>3</v>
      </c>
      <c r="Y17" s="49">
        <f t="shared" si="20"/>
        <v>5.055</v>
      </c>
      <c r="Z17" s="1">
        <f t="shared" si="5"/>
        <v>1.685</v>
      </c>
    </row>
    <row r="18">
      <c r="A18" s="1">
        <f t="shared" si="6"/>
        <v>17</v>
      </c>
      <c r="B18" s="1" t="s">
        <v>84</v>
      </c>
      <c r="C18" s="1">
        <v>5.0</v>
      </c>
      <c r="D18" s="49">
        <v>23.352364583333333</v>
      </c>
      <c r="E18" s="49">
        <v>4.670472916666666</v>
      </c>
      <c r="F18" s="66"/>
      <c r="G18" s="67" t="str">
        <f>'Overall Rankings'!CI19</f>
        <v>Red Bull Salzburg</v>
      </c>
      <c r="H18" s="68">
        <f>'Overall Rankings'!CJ19</f>
        <v>12.077125</v>
      </c>
      <c r="I18" s="67" t="str">
        <f>'Overall Rankings'!CO19</f>
        <v>Austria</v>
      </c>
      <c r="J18" s="67" t="s">
        <v>128</v>
      </c>
      <c r="K18" s="68">
        <v>5.448035714285714</v>
      </c>
      <c r="L18" s="67" t="s">
        <v>40</v>
      </c>
      <c r="M18" s="69" t="s">
        <v>73</v>
      </c>
      <c r="N18" s="1" t="str">
        <f>J35</f>
        <v>Ludogorets Razgrad</v>
      </c>
      <c r="O18" s="1" t="str">
        <f>J36</f>
        <v>CSKA Sofia</v>
      </c>
      <c r="P18" s="1" t="str">
        <f>J37</f>
        <v>Lokomotiv Plovdiv</v>
      </c>
      <c r="Q18" s="1" t="str">
        <f>J38</f>
        <v>Arda</v>
      </c>
      <c r="U18" s="70">
        <f>COUNTA(N18:T18)</f>
        <v>4</v>
      </c>
      <c r="V18" s="71">
        <f>sum(N19:T19)</f>
        <v>13.25370536</v>
      </c>
      <c r="W18" s="1" t="str">
        <f>M34</f>
        <v>Finland</v>
      </c>
      <c r="X18" s="1">
        <f t="shared" ref="X18:Y18" si="21">U34</f>
        <v>4</v>
      </c>
      <c r="Y18" s="49">
        <f t="shared" si="21"/>
        <v>10.5725</v>
      </c>
      <c r="Z18" s="1">
        <f t="shared" si="5"/>
        <v>2.643125</v>
      </c>
    </row>
    <row r="19">
      <c r="A19" s="1">
        <f t="shared" si="6"/>
        <v>18</v>
      </c>
      <c r="B19" s="1" t="s">
        <v>29</v>
      </c>
      <c r="C19" s="1">
        <v>4.0</v>
      </c>
      <c r="D19" s="49">
        <v>18.519051339285713</v>
      </c>
      <c r="E19" s="49">
        <v>4.629762834821428</v>
      </c>
      <c r="F19" s="66"/>
      <c r="G19" s="67" t="str">
        <f>'Overall Rankings'!CI20</f>
        <v>Manchester United</v>
      </c>
      <c r="H19" s="68">
        <f>'Overall Rankings'!CJ20</f>
        <v>11.94453125</v>
      </c>
      <c r="I19" s="67" t="str">
        <f>'Overall Rankings'!CO20</f>
        <v>England</v>
      </c>
      <c r="J19" s="67" t="s">
        <v>135</v>
      </c>
      <c r="K19" s="68">
        <v>3.294375</v>
      </c>
      <c r="L19" s="67" t="s">
        <v>40</v>
      </c>
      <c r="M19" s="6" t="s">
        <v>644</v>
      </c>
      <c r="N19" s="49">
        <f>K35</f>
        <v>6.796517857</v>
      </c>
      <c r="O19" s="49">
        <f>K36</f>
        <v>3.3978125</v>
      </c>
      <c r="P19" s="49">
        <f>K37</f>
        <v>2.294375</v>
      </c>
      <c r="Q19" s="49">
        <f>K38</f>
        <v>0.765</v>
      </c>
      <c r="V19" s="72"/>
      <c r="W19" s="1" t="str">
        <f>M36</f>
        <v>France</v>
      </c>
      <c r="X19" s="1">
        <f t="shared" ref="X19:Y19" si="22">U36</f>
        <v>6</v>
      </c>
      <c r="Y19" s="49">
        <f t="shared" si="22"/>
        <v>59.32888393</v>
      </c>
      <c r="Z19" s="1">
        <f t="shared" si="5"/>
        <v>9.888147321</v>
      </c>
    </row>
    <row r="20">
      <c r="A20" s="1">
        <f t="shared" si="6"/>
        <v>19</v>
      </c>
      <c r="B20" s="1" t="s">
        <v>159</v>
      </c>
      <c r="C20" s="1">
        <v>4.0</v>
      </c>
      <c r="D20" s="49">
        <v>17.57547619047619</v>
      </c>
      <c r="E20" s="49">
        <v>4.393869047619048</v>
      </c>
      <c r="F20" s="66"/>
      <c r="G20" s="67" t="str">
        <f>'Overall Rankings'!CI21</f>
        <v>Lille</v>
      </c>
      <c r="H20" s="68">
        <f>'Overall Rankings'!CJ21</f>
        <v>11.808125</v>
      </c>
      <c r="I20" s="67" t="str">
        <f>'Overall Rankings'!CO21</f>
        <v>France</v>
      </c>
      <c r="J20" s="67" t="s">
        <v>144</v>
      </c>
      <c r="K20" s="68">
        <v>1.46</v>
      </c>
      <c r="L20" s="67" t="s">
        <v>40</v>
      </c>
      <c r="M20" s="69" t="s">
        <v>77</v>
      </c>
      <c r="N20" s="1" t="str">
        <f>J39</f>
        <v>Dinamo Zagreb</v>
      </c>
      <c r="O20" s="1" t="str">
        <f>J40</f>
        <v>Rijeka</v>
      </c>
      <c r="P20" s="1" t="str">
        <f>J41</f>
        <v>Osijek</v>
      </c>
      <c r="Q20" s="1" t="str">
        <f>J42</f>
        <v>Hajduk Split</v>
      </c>
      <c r="U20" s="70">
        <f>COUNTA(N20:T20)</f>
        <v>4</v>
      </c>
      <c r="V20" s="71">
        <f>sum(N21:T21)</f>
        <v>16.73414063</v>
      </c>
      <c r="W20" s="1" t="str">
        <f>M38</f>
        <v>Georgia</v>
      </c>
      <c r="X20" s="1">
        <f t="shared" ref="X20:Y20" si="23">U38</f>
        <v>4</v>
      </c>
      <c r="Y20" s="49">
        <f t="shared" si="23"/>
        <v>6.411458333</v>
      </c>
      <c r="Z20" s="1">
        <f t="shared" si="5"/>
        <v>1.602864583</v>
      </c>
    </row>
    <row r="21">
      <c r="A21" s="1">
        <f t="shared" si="6"/>
        <v>20</v>
      </c>
      <c r="B21" s="1" t="s">
        <v>77</v>
      </c>
      <c r="C21" s="1">
        <v>4.0</v>
      </c>
      <c r="D21" s="49">
        <v>16.734140625000002</v>
      </c>
      <c r="E21" s="49">
        <v>4.1835351562500005</v>
      </c>
      <c r="F21" s="66"/>
      <c r="G21" s="67" t="str">
        <f>'Overall Rankings'!CI22</f>
        <v>Inter Milan</v>
      </c>
      <c r="H21" s="68">
        <f>'Overall Rankings'!CJ22</f>
        <v>11.711875</v>
      </c>
      <c r="I21" s="67" t="str">
        <f>'Overall Rankings'!CO22</f>
        <v>Italy</v>
      </c>
      <c r="J21" s="67" t="s">
        <v>125</v>
      </c>
      <c r="K21" s="68">
        <v>0.9774999999999999</v>
      </c>
      <c r="L21" s="67" t="s">
        <v>40</v>
      </c>
      <c r="M21" s="6" t="s">
        <v>644</v>
      </c>
      <c r="N21" s="49">
        <f>K39</f>
        <v>8.895703125</v>
      </c>
      <c r="O21" s="49">
        <f>K40</f>
        <v>3.190625</v>
      </c>
      <c r="P21" s="49">
        <f>K41</f>
        <v>2.4665625</v>
      </c>
      <c r="Q21" s="49">
        <f>K42</f>
        <v>2.18125</v>
      </c>
      <c r="V21" s="72"/>
      <c r="W21" s="1" t="str">
        <f>M40</f>
        <v>Germany</v>
      </c>
      <c r="X21" s="1">
        <f t="shared" ref="X21:Y21" si="24">U40</f>
        <v>7</v>
      </c>
      <c r="Y21" s="49">
        <f t="shared" si="24"/>
        <v>71.91076603</v>
      </c>
      <c r="Z21" s="1">
        <f t="shared" si="5"/>
        <v>10.27296658</v>
      </c>
    </row>
    <row r="22">
      <c r="A22" s="1">
        <f t="shared" si="6"/>
        <v>21</v>
      </c>
      <c r="B22" s="1" t="s">
        <v>168</v>
      </c>
      <c r="C22" s="1">
        <v>4.0</v>
      </c>
      <c r="D22" s="49">
        <v>15.129833333333334</v>
      </c>
      <c r="E22" s="49">
        <v>3.7824583333333335</v>
      </c>
      <c r="F22" s="66"/>
      <c r="G22" s="67" t="str">
        <f>'Overall Rankings'!CI23</f>
        <v>Sporting CP</v>
      </c>
      <c r="H22" s="68">
        <f>'Overall Rankings'!CJ23</f>
        <v>11.61578125</v>
      </c>
      <c r="I22" s="67" t="str">
        <f>'Overall Rankings'!CO23</f>
        <v>Portugal</v>
      </c>
      <c r="J22" s="67" t="s">
        <v>158</v>
      </c>
      <c r="K22" s="68">
        <v>1.6218750000000002</v>
      </c>
      <c r="L22" s="67" t="s">
        <v>50</v>
      </c>
      <c r="M22" s="69" t="s">
        <v>38</v>
      </c>
      <c r="N22" s="1" t="str">
        <f>J43</f>
        <v>Omonia</v>
      </c>
      <c r="O22" s="1" t="str">
        <f>J44</f>
        <v>Anorthosis</v>
      </c>
      <c r="P22" s="1" t="str">
        <f>J45</f>
        <v>AEL Limassol</v>
      </c>
      <c r="Q22" s="1" t="str">
        <f>J46</f>
        <v>Apollon Limassol</v>
      </c>
      <c r="U22" s="70">
        <f>COUNTA(N22:T22)</f>
        <v>4</v>
      </c>
      <c r="V22" s="71">
        <f>sum(N23:T23)</f>
        <v>12.65422917</v>
      </c>
      <c r="W22" s="1" t="str">
        <f>M42</f>
        <v>Gibraltar</v>
      </c>
      <c r="X22" s="1">
        <f t="shared" ref="X22:Y22" si="25">U42</f>
        <v>4</v>
      </c>
      <c r="Y22" s="49">
        <f t="shared" si="25"/>
        <v>6.578571429</v>
      </c>
      <c r="Z22" s="1">
        <f t="shared" si="5"/>
        <v>1.644642857</v>
      </c>
    </row>
    <row r="23">
      <c r="A23" s="1">
        <f t="shared" si="6"/>
        <v>22</v>
      </c>
      <c r="B23" s="1" t="s">
        <v>173</v>
      </c>
      <c r="C23" s="1">
        <v>4.0</v>
      </c>
      <c r="D23" s="49">
        <v>14.021328125</v>
      </c>
      <c r="E23" s="49">
        <v>3.50533203125</v>
      </c>
      <c r="F23" s="66"/>
      <c r="G23" s="67" t="str">
        <f>'Overall Rankings'!CI24</f>
        <v>Sevilla</v>
      </c>
      <c r="H23" s="68">
        <f>'Overall Rankings'!CJ24</f>
        <v>11.120625</v>
      </c>
      <c r="I23" s="67" t="str">
        <f>'Overall Rankings'!CO24</f>
        <v>Spain</v>
      </c>
      <c r="J23" s="67" t="s">
        <v>151</v>
      </c>
      <c r="K23" s="68">
        <v>1.37</v>
      </c>
      <c r="L23" s="67" t="s">
        <v>50</v>
      </c>
      <c r="M23" s="6" t="s">
        <v>644</v>
      </c>
      <c r="N23" s="49">
        <f>K43</f>
        <v>4.662604167</v>
      </c>
      <c r="O23" s="49">
        <f>K44</f>
        <v>4.257875</v>
      </c>
      <c r="P23" s="49">
        <f>K45</f>
        <v>2.45375</v>
      </c>
      <c r="Q23" s="49">
        <f>K46</f>
        <v>1.28</v>
      </c>
      <c r="V23" s="72"/>
      <c r="W23" s="1" t="str">
        <f>M44</f>
        <v>Greece</v>
      </c>
      <c r="X23" s="1">
        <f t="shared" ref="X23:Y23" si="26">U44</f>
        <v>4</v>
      </c>
      <c r="Y23" s="49">
        <f t="shared" si="26"/>
        <v>18.51905134</v>
      </c>
      <c r="Z23" s="1">
        <f t="shared" si="5"/>
        <v>4.629762835</v>
      </c>
    </row>
    <row r="24">
      <c r="A24" s="1">
        <f t="shared" si="6"/>
        <v>23</v>
      </c>
      <c r="B24" s="1" t="s">
        <v>102</v>
      </c>
      <c r="C24" s="1">
        <v>4.0</v>
      </c>
      <c r="D24" s="49">
        <v>13.975327380952383</v>
      </c>
      <c r="E24" s="49">
        <v>3.4938318452380956</v>
      </c>
      <c r="F24" s="66"/>
      <c r="G24" s="67" t="str">
        <f>'Overall Rankings'!CI25</f>
        <v>Porto</v>
      </c>
      <c r="H24" s="68">
        <f>'Overall Rankings'!CJ25</f>
        <v>10.94175</v>
      </c>
      <c r="I24" s="67" t="str">
        <f>'Overall Rankings'!CO25</f>
        <v>Portugal</v>
      </c>
      <c r="J24" s="67" t="s">
        <v>174</v>
      </c>
      <c r="K24" s="68">
        <v>1.085</v>
      </c>
      <c r="L24" s="67" t="s">
        <v>50</v>
      </c>
      <c r="M24" s="69" t="s">
        <v>86</v>
      </c>
      <c r="N24" s="1" t="str">
        <f>J47</f>
        <v>Slavia Prague</v>
      </c>
      <c r="O24" s="1" t="str">
        <f>J48</f>
        <v>Sparta Prague</v>
      </c>
      <c r="P24" s="1" t="str">
        <f>J49</f>
        <v>Jablonec</v>
      </c>
      <c r="Q24" s="1" t="str">
        <f>J50</f>
        <v>Viktoria Plzeň</v>
      </c>
      <c r="R24" s="1" t="str">
        <f>J51</f>
        <v>Slovácko</v>
      </c>
      <c r="U24" s="70">
        <f>COUNTA(N24:T24)</f>
        <v>5</v>
      </c>
      <c r="V24" s="71">
        <f>sum(N25:T25)</f>
        <v>24.79073438</v>
      </c>
      <c r="W24" s="1" t="str">
        <f>M46</f>
        <v>Hungary</v>
      </c>
      <c r="X24" s="1">
        <f t="shared" ref="X24:Y24" si="27">U46</f>
        <v>4</v>
      </c>
      <c r="Y24" s="49">
        <f t="shared" si="27"/>
        <v>11.55415179</v>
      </c>
      <c r="Z24" s="1">
        <f t="shared" si="5"/>
        <v>2.888537946</v>
      </c>
    </row>
    <row r="25">
      <c r="A25" s="1">
        <f t="shared" si="6"/>
        <v>24</v>
      </c>
      <c r="B25" s="1" t="s">
        <v>206</v>
      </c>
      <c r="C25" s="1">
        <v>4.0</v>
      </c>
      <c r="D25" s="49">
        <v>13.68970238095238</v>
      </c>
      <c r="E25" s="49">
        <v>3.422425595238095</v>
      </c>
      <c r="F25" s="66"/>
      <c r="G25" s="67" t="str">
        <f>'Overall Rankings'!CI26</f>
        <v>West Ham United</v>
      </c>
      <c r="H25" s="68">
        <f>'Overall Rankings'!CJ26</f>
        <v>10.42177083</v>
      </c>
      <c r="I25" s="67" t="str">
        <f>'Overall Rankings'!CO26</f>
        <v>England</v>
      </c>
      <c r="J25" s="67" t="s">
        <v>166</v>
      </c>
      <c r="K25" s="68">
        <v>0.75</v>
      </c>
      <c r="L25" s="67" t="s">
        <v>50</v>
      </c>
      <c r="M25" s="6" t="s">
        <v>644</v>
      </c>
      <c r="N25" s="49">
        <f>K47</f>
        <v>8.193984375</v>
      </c>
      <c r="O25" s="49">
        <f>K48</f>
        <v>6.940208333</v>
      </c>
      <c r="P25" s="49">
        <f>K49</f>
        <v>4.183625</v>
      </c>
      <c r="Q25" s="49">
        <f>K50</f>
        <v>3.290416667</v>
      </c>
      <c r="R25" s="49">
        <f>K51</f>
        <v>2.1825</v>
      </c>
      <c r="V25" s="72"/>
      <c r="W25" s="1" t="str">
        <f>M48</f>
        <v>Iceland</v>
      </c>
      <c r="X25" s="1">
        <f t="shared" ref="X25:Y25" si="28">U48</f>
        <v>4</v>
      </c>
      <c r="Y25" s="49">
        <f t="shared" si="28"/>
        <v>6.760416667</v>
      </c>
      <c r="Z25" s="1">
        <f t="shared" si="5"/>
        <v>1.690104167</v>
      </c>
    </row>
    <row r="26">
      <c r="A26" s="1">
        <f t="shared" si="6"/>
        <v>25</v>
      </c>
      <c r="B26" s="1" t="s">
        <v>73</v>
      </c>
      <c r="C26" s="1">
        <v>4.0</v>
      </c>
      <c r="D26" s="49">
        <v>13.253705357142856</v>
      </c>
      <c r="E26" s="49">
        <v>3.313426339285714</v>
      </c>
      <c r="F26" s="66"/>
      <c r="G26" s="67" t="str">
        <f>'Overall Rankings'!CI27</f>
        <v>Sheriff Tiraspol</v>
      </c>
      <c r="H26" s="68">
        <f>'Overall Rankings'!CJ27</f>
        <v>10.40851563</v>
      </c>
      <c r="I26" s="67" t="str">
        <f>'Overall Rankings'!CO27</f>
        <v>Moldova</v>
      </c>
      <c r="J26" s="67" t="s">
        <v>186</v>
      </c>
      <c r="K26" s="68">
        <v>7.904166666666667</v>
      </c>
      <c r="L26" s="67" t="s">
        <v>59</v>
      </c>
      <c r="M26" s="69" t="s">
        <v>48</v>
      </c>
      <c r="N26" s="1" t="str">
        <f>J52</f>
        <v>Midtjylland</v>
      </c>
      <c r="O26" s="1" t="str">
        <f>J53</f>
        <v>Copenhagen</v>
      </c>
      <c r="P26" s="1" t="str">
        <f>J54</f>
        <v>Brøndby</v>
      </c>
      <c r="Q26" s="1" t="str">
        <f>J55</f>
        <v>Randers</v>
      </c>
      <c r="R26" s="1" t="str">
        <f>J56</f>
        <v>AGF</v>
      </c>
      <c r="U26" s="70">
        <f>COUNTA(N26:T26)</f>
        <v>5</v>
      </c>
      <c r="V26" s="71">
        <f>sum(N27:T27)</f>
        <v>25.93435119</v>
      </c>
      <c r="W26" s="1" t="str">
        <f>M50</f>
        <v>Israel</v>
      </c>
      <c r="X26" s="1">
        <f t="shared" ref="X26:Y26" si="29">U50</f>
        <v>4</v>
      </c>
      <c r="Y26" s="49">
        <f t="shared" si="29"/>
        <v>13.97532738</v>
      </c>
      <c r="Z26" s="1">
        <f t="shared" si="5"/>
        <v>3.493831845</v>
      </c>
    </row>
    <row r="27">
      <c r="A27" s="1">
        <f t="shared" si="6"/>
        <v>26</v>
      </c>
      <c r="B27" s="1" t="s">
        <v>38</v>
      </c>
      <c r="C27" s="1">
        <v>4.0</v>
      </c>
      <c r="D27" s="49">
        <v>12.654229166666665</v>
      </c>
      <c r="E27" s="49">
        <v>3.1635572916666663</v>
      </c>
      <c r="F27" s="66"/>
      <c r="G27" s="67" t="str">
        <f>'Overall Rankings'!CI28</f>
        <v>Borussia Dortmund</v>
      </c>
      <c r="H27" s="68">
        <f>'Overall Rankings'!CJ28</f>
        <v>10.066875</v>
      </c>
      <c r="I27" s="67" t="str">
        <f>'Overall Rankings'!CO28</f>
        <v>Germany</v>
      </c>
      <c r="J27" s="67" t="s">
        <v>195</v>
      </c>
      <c r="K27" s="68">
        <v>5.741696428571429</v>
      </c>
      <c r="L27" s="67" t="s">
        <v>59</v>
      </c>
      <c r="M27" s="6" t="s">
        <v>644</v>
      </c>
      <c r="N27" s="49">
        <f>K52</f>
        <v>7.242083333</v>
      </c>
      <c r="O27" s="49">
        <f>K53</f>
        <v>6.404642857</v>
      </c>
      <c r="P27" s="49">
        <f>K54</f>
        <v>6.015625</v>
      </c>
      <c r="Q27" s="49">
        <f>K55</f>
        <v>5.1995</v>
      </c>
      <c r="R27" s="49">
        <f>K56</f>
        <v>1.0725</v>
      </c>
      <c r="V27" s="72"/>
      <c r="W27" s="1" t="str">
        <f>M52</f>
        <v>Italy</v>
      </c>
      <c r="X27" s="1">
        <f t="shared" ref="X27:Y27" si="30">U52</f>
        <v>7</v>
      </c>
      <c r="Y27" s="49">
        <f t="shared" si="30"/>
        <v>67.80873958</v>
      </c>
      <c r="Z27" s="1">
        <f t="shared" si="5"/>
        <v>9.686962798</v>
      </c>
    </row>
    <row r="28">
      <c r="A28" s="1">
        <f t="shared" si="6"/>
        <v>27</v>
      </c>
      <c r="B28" s="1" t="s">
        <v>153</v>
      </c>
      <c r="C28" s="1">
        <v>4.0</v>
      </c>
      <c r="D28" s="49">
        <v>11.554151785714286</v>
      </c>
      <c r="E28" s="49">
        <v>2.8885379464285714</v>
      </c>
      <c r="F28" s="66"/>
      <c r="G28" s="67" t="str">
        <f>'Overall Rankings'!CI29</f>
        <v>Monaco</v>
      </c>
      <c r="H28" s="68">
        <f>'Overall Rankings'!CJ29</f>
        <v>10.041875</v>
      </c>
      <c r="I28" s="67" t="str">
        <f>'Overall Rankings'!CO29</f>
        <v>France</v>
      </c>
      <c r="J28" s="67" t="s">
        <v>198</v>
      </c>
      <c r="K28" s="68">
        <v>5.64046875</v>
      </c>
      <c r="L28" s="67" t="s">
        <v>59</v>
      </c>
      <c r="M28" s="69" t="s">
        <v>17</v>
      </c>
      <c r="N28" s="1" t="str">
        <f>J57</f>
        <v>Liverpool</v>
      </c>
      <c r="O28" s="1" t="str">
        <f>J58</f>
        <v>Manchester City</v>
      </c>
      <c r="P28" s="1" t="str">
        <f>J59</f>
        <v>Chelsea</v>
      </c>
      <c r="Q28" s="1" t="str">
        <f>J60</f>
        <v>Manchester United</v>
      </c>
      <c r="R28" s="1" t="str">
        <f>J61</f>
        <v>West Ham United</v>
      </c>
      <c r="S28" s="1" t="str">
        <f>J62</f>
        <v>Leicester City</v>
      </c>
      <c r="T28" s="1" t="str">
        <f>J63</f>
        <v>Tottenham Hotspur</v>
      </c>
      <c r="U28" s="70">
        <f>COUNTA(N28:T28)</f>
        <v>7</v>
      </c>
      <c r="V28" s="71">
        <f>sum(N29:T29)</f>
        <v>85.78439629</v>
      </c>
      <c r="W28" s="1" t="str">
        <f>M54</f>
        <v>Kazakhstan</v>
      </c>
      <c r="X28" s="1">
        <f t="shared" ref="X28:Y28" si="31">U54</f>
        <v>4</v>
      </c>
      <c r="Y28" s="49">
        <f t="shared" si="31"/>
        <v>11.37546131</v>
      </c>
      <c r="Z28" s="1">
        <f t="shared" si="5"/>
        <v>2.843865327</v>
      </c>
    </row>
    <row r="29">
      <c r="A29" s="1">
        <f t="shared" si="6"/>
        <v>28</v>
      </c>
      <c r="B29" s="1" t="s">
        <v>106</v>
      </c>
      <c r="C29" s="1">
        <v>4.0</v>
      </c>
      <c r="D29" s="49">
        <v>11.37546130952381</v>
      </c>
      <c r="E29" s="49">
        <v>2.8438653273809527</v>
      </c>
      <c r="F29" s="66"/>
      <c r="G29" s="67" t="str">
        <f>'Overall Rankings'!CI30</f>
        <v>PSV Eindhoven</v>
      </c>
      <c r="H29" s="68">
        <f>'Overall Rankings'!CJ30</f>
        <v>9.882013889</v>
      </c>
      <c r="I29" s="67" t="str">
        <f>'Overall Rankings'!CO30</f>
        <v>Netherlands</v>
      </c>
      <c r="J29" s="67" t="s">
        <v>181</v>
      </c>
      <c r="K29" s="68">
        <v>4.942187499999999</v>
      </c>
      <c r="L29" s="67" t="s">
        <v>59</v>
      </c>
      <c r="M29" s="6" t="s">
        <v>644</v>
      </c>
      <c r="N29" s="49">
        <f>K57</f>
        <v>19.25192308</v>
      </c>
      <c r="O29" s="49">
        <f>K58</f>
        <v>16.70260417</v>
      </c>
      <c r="P29" s="49">
        <f>K59</f>
        <v>14.722875</v>
      </c>
      <c r="Q29" s="49">
        <f>K60</f>
        <v>11.94453125</v>
      </c>
      <c r="R29" s="49">
        <f>K61</f>
        <v>10.42177083</v>
      </c>
      <c r="S29" s="49">
        <f>K62</f>
        <v>8.667410714</v>
      </c>
      <c r="T29" s="49">
        <f>K63</f>
        <v>4.07328125</v>
      </c>
      <c r="V29" s="72"/>
      <c r="W29" s="1" t="str">
        <f>M56</f>
        <v>Kosovo</v>
      </c>
      <c r="X29" s="1">
        <f t="shared" ref="X29:Y29" si="32">U56</f>
        <v>3</v>
      </c>
      <c r="Y29" s="49">
        <f t="shared" si="32"/>
        <v>5.44484375</v>
      </c>
      <c r="Z29" s="1">
        <f t="shared" si="5"/>
        <v>1.814947917</v>
      </c>
    </row>
    <row r="30">
      <c r="A30" s="1">
        <f t="shared" si="6"/>
        <v>29</v>
      </c>
      <c r="B30" s="1" t="s">
        <v>40</v>
      </c>
      <c r="C30" s="1">
        <v>4.0</v>
      </c>
      <c r="D30" s="49">
        <v>11.179910714285715</v>
      </c>
      <c r="E30" s="49">
        <v>2.7949776785714286</v>
      </c>
      <c r="F30" s="66"/>
      <c r="G30" s="67" t="str">
        <f>'Overall Rankings'!CI31</f>
        <v>Lyon</v>
      </c>
      <c r="H30" s="68">
        <f>'Overall Rankings'!CJ31</f>
        <v>9.713</v>
      </c>
      <c r="I30" s="67" t="str">
        <f>'Overall Rankings'!CO31</f>
        <v>France</v>
      </c>
      <c r="J30" s="67" t="s">
        <v>71</v>
      </c>
      <c r="K30" s="68">
        <v>2.7246875</v>
      </c>
      <c r="L30" s="67" t="s">
        <v>59</v>
      </c>
      <c r="M30" s="69" t="s">
        <v>103</v>
      </c>
      <c r="N30" s="1" t="str">
        <f>J64</f>
        <v>Flora</v>
      </c>
      <c r="O30" s="1" t="str">
        <f>J65</f>
        <v>FCI Levadia</v>
      </c>
      <c r="P30" s="1" t="str">
        <f>J66</f>
        <v>Paide Linnameeskond</v>
      </c>
      <c r="U30" s="70">
        <f>COUNTA(N30:T30)</f>
        <v>3</v>
      </c>
      <c r="V30" s="71">
        <f>sum(N31:T31)</f>
        <v>6.450833333</v>
      </c>
      <c r="W30" s="1" t="str">
        <f>M58</f>
        <v>Latvia</v>
      </c>
      <c r="X30" s="1">
        <f t="shared" ref="X30:Y30" si="33">U58</f>
        <v>4</v>
      </c>
      <c r="Y30" s="49">
        <f t="shared" si="33"/>
        <v>8.615052083</v>
      </c>
      <c r="Z30" s="1">
        <f t="shared" si="5"/>
        <v>2.153763021</v>
      </c>
    </row>
    <row r="31">
      <c r="A31" s="1">
        <f t="shared" si="6"/>
        <v>30</v>
      </c>
      <c r="B31" s="1" t="s">
        <v>218</v>
      </c>
      <c r="C31" s="1">
        <v>4.0</v>
      </c>
      <c r="D31" s="49">
        <v>10.706696428571428</v>
      </c>
      <c r="E31" s="49">
        <v>2.676674107142857</v>
      </c>
      <c r="F31" s="66"/>
      <c r="G31" s="67" t="str">
        <f>'Overall Rankings'!CI32</f>
        <v>Zenit Saint Petersburg</v>
      </c>
      <c r="H31" s="68">
        <f>'Overall Rankings'!CJ32</f>
        <v>9.605</v>
      </c>
      <c r="I31" s="67" t="str">
        <f>'Overall Rankings'!CO32</f>
        <v>Russia</v>
      </c>
      <c r="J31" s="67" t="s">
        <v>203</v>
      </c>
      <c r="K31" s="68">
        <v>2.3827083333333334</v>
      </c>
      <c r="L31" s="67" t="s">
        <v>67</v>
      </c>
      <c r="M31" s="6" t="s">
        <v>644</v>
      </c>
      <c r="N31" s="49">
        <f>K64</f>
        <v>4.203958333</v>
      </c>
      <c r="O31" s="49">
        <f>K65</f>
        <v>1.554375</v>
      </c>
      <c r="P31" s="49">
        <f>K66</f>
        <v>0.6925</v>
      </c>
      <c r="V31" s="72"/>
      <c r="W31" s="1" t="str">
        <f>M60</f>
        <v>Lichtenstein</v>
      </c>
      <c r="X31" s="1">
        <f t="shared" ref="X31:Y31" si="34">U60</f>
        <v>1</v>
      </c>
      <c r="Y31" s="49">
        <f t="shared" si="34"/>
        <v>0.8625</v>
      </c>
      <c r="Z31" s="1">
        <f t="shared" si="5"/>
        <v>0.8625</v>
      </c>
    </row>
    <row r="32">
      <c r="A32" s="1">
        <f t="shared" si="6"/>
        <v>31</v>
      </c>
      <c r="B32" s="1" t="s">
        <v>210</v>
      </c>
      <c r="C32" s="1">
        <v>4.0</v>
      </c>
      <c r="D32" s="49">
        <v>10.649203869047618</v>
      </c>
      <c r="E32" s="49">
        <v>2.6623009672619045</v>
      </c>
      <c r="F32" s="66"/>
      <c r="G32" s="67" t="str">
        <f>'Overall Rankings'!CI33</f>
        <v>Roma</v>
      </c>
      <c r="H32" s="68">
        <f>'Overall Rankings'!CJ33</f>
        <v>9.485666667</v>
      </c>
      <c r="I32" s="67" t="str">
        <f>'Overall Rankings'!CO33</f>
        <v>Italy</v>
      </c>
      <c r="J32" s="67" t="s">
        <v>209</v>
      </c>
      <c r="K32" s="68">
        <v>1.925</v>
      </c>
      <c r="L32" s="67" t="s">
        <v>67</v>
      </c>
      <c r="M32" s="69" t="s">
        <v>107</v>
      </c>
      <c r="N32" s="1" t="str">
        <f>J67</f>
        <v>HB Tórshavn</v>
      </c>
      <c r="O32" s="1" t="str">
        <f>J68</f>
        <v>KÍ</v>
      </c>
      <c r="P32" s="1" t="str">
        <f>J69</f>
        <v>NSÍ Runavík</v>
      </c>
      <c r="U32" s="70">
        <f>COUNTA(N32:T32)</f>
        <v>3</v>
      </c>
      <c r="V32" s="71">
        <f>sum(N33:T33)</f>
        <v>5.055</v>
      </c>
      <c r="W32" s="1" t="str">
        <f>M62</f>
        <v>Lithuania</v>
      </c>
      <c r="X32" s="1">
        <f t="shared" ref="X32:Y32" si="35">U62</f>
        <v>4</v>
      </c>
      <c r="Y32" s="49">
        <f t="shared" si="35"/>
        <v>7.5546875</v>
      </c>
      <c r="Z32" s="1">
        <f t="shared" si="5"/>
        <v>1.888671875</v>
      </c>
    </row>
    <row r="33">
      <c r="A33" s="1">
        <f t="shared" si="6"/>
        <v>32</v>
      </c>
      <c r="B33" s="1" t="s">
        <v>115</v>
      </c>
      <c r="C33" s="1">
        <v>4.0</v>
      </c>
      <c r="D33" s="49">
        <v>10.5725</v>
      </c>
      <c r="E33" s="49">
        <v>2.643125</v>
      </c>
      <c r="F33" s="66"/>
      <c r="G33" s="67" t="str">
        <f>'Overall Rankings'!CI34</f>
        <v>Red Star Belgrade</v>
      </c>
      <c r="H33" s="68">
        <f>'Overall Rankings'!CJ34</f>
        <v>9.044821429</v>
      </c>
      <c r="I33" s="67" t="str">
        <f>'Overall Rankings'!CO34</f>
        <v>Serbia</v>
      </c>
      <c r="J33" s="67" t="s">
        <v>208</v>
      </c>
      <c r="K33" s="68">
        <v>1.5875</v>
      </c>
      <c r="L33" s="67" t="s">
        <v>67</v>
      </c>
      <c r="M33" s="6" t="s">
        <v>644</v>
      </c>
      <c r="N33" s="49">
        <f>K67</f>
        <v>2.50625</v>
      </c>
      <c r="O33" s="49">
        <f>K68</f>
        <v>1.66375</v>
      </c>
      <c r="P33" s="49">
        <f>K69</f>
        <v>0.885</v>
      </c>
      <c r="V33" s="72"/>
      <c r="W33" s="1" t="str">
        <f>M64</f>
        <v>Luxembourg</v>
      </c>
      <c r="X33" s="1">
        <f t="shared" ref="X33:Y33" si="36">U64</f>
        <v>4</v>
      </c>
      <c r="Y33" s="49">
        <f t="shared" si="36"/>
        <v>5.4896875</v>
      </c>
      <c r="Z33" s="1">
        <f t="shared" si="5"/>
        <v>1.372421875</v>
      </c>
    </row>
    <row r="34">
      <c r="A34" s="1">
        <f t="shared" si="6"/>
        <v>33</v>
      </c>
      <c r="B34" s="1" t="s">
        <v>150</v>
      </c>
      <c r="C34" s="1">
        <v>4.0</v>
      </c>
      <c r="D34" s="49">
        <v>10.365178571428572</v>
      </c>
      <c r="E34" s="49">
        <v>2.591294642857143</v>
      </c>
      <c r="F34" s="66"/>
      <c r="G34" s="67" t="str">
        <f>'Overall Rankings'!CI35</f>
        <v>Braga</v>
      </c>
      <c r="H34" s="68">
        <f>'Overall Rankings'!CJ35</f>
        <v>9.035520833</v>
      </c>
      <c r="I34" s="67" t="str">
        <f>'Overall Rankings'!CO35</f>
        <v>Portugal</v>
      </c>
      <c r="J34" s="67" t="s">
        <v>216</v>
      </c>
      <c r="K34" s="68">
        <v>0.9924999999999999</v>
      </c>
      <c r="L34" s="67" t="s">
        <v>67</v>
      </c>
      <c r="M34" s="69" t="s">
        <v>115</v>
      </c>
      <c r="N34" s="1" t="str">
        <f>J70</f>
        <v>HJK</v>
      </c>
      <c r="O34" s="1" t="str">
        <f>J71</f>
        <v>KuPS</v>
      </c>
      <c r="P34" s="1" t="str">
        <f>J72</f>
        <v>Honka</v>
      </c>
      <c r="Q34" s="1" t="str">
        <f>J73</f>
        <v>Inter Turku</v>
      </c>
      <c r="U34" s="70">
        <f>COUNTA(N34:T34)</f>
        <v>4</v>
      </c>
      <c r="V34" s="71">
        <f>sum(N35:T35)</f>
        <v>10.5725</v>
      </c>
      <c r="W34" s="1" t="str">
        <f>M66</f>
        <v>Malta</v>
      </c>
      <c r="X34" s="1">
        <f t="shared" ref="X34:Y34" si="37">U66</f>
        <v>4</v>
      </c>
      <c r="Y34" s="49">
        <f t="shared" si="37"/>
        <v>7.162604167</v>
      </c>
      <c r="Z34" s="1">
        <f t="shared" si="5"/>
        <v>1.790651042</v>
      </c>
    </row>
    <row r="35">
      <c r="A35" s="1">
        <f t="shared" si="6"/>
        <v>34</v>
      </c>
      <c r="B35" s="1" t="s">
        <v>165</v>
      </c>
      <c r="C35" s="1">
        <v>4.0</v>
      </c>
      <c r="D35" s="49">
        <v>8.615052083333333</v>
      </c>
      <c r="E35" s="49">
        <v>2.1537630208333334</v>
      </c>
      <c r="F35" s="66"/>
      <c r="G35" s="67" t="str">
        <f>'Overall Rankings'!CI36</f>
        <v>Dinamo Zagreb</v>
      </c>
      <c r="H35" s="68">
        <f>'Overall Rankings'!CJ36</f>
        <v>8.895703125</v>
      </c>
      <c r="I35" s="67" t="str">
        <f>'Overall Rankings'!CO36</f>
        <v>Croatia</v>
      </c>
      <c r="J35" s="67" t="s">
        <v>233</v>
      </c>
      <c r="K35" s="68">
        <v>6.796517857142857</v>
      </c>
      <c r="L35" s="67" t="s">
        <v>73</v>
      </c>
      <c r="M35" s="6" t="s">
        <v>644</v>
      </c>
      <c r="N35" s="49">
        <f>K70</f>
        <v>4.79375</v>
      </c>
      <c r="O35" s="49">
        <f>K71</f>
        <v>3.13875</v>
      </c>
      <c r="P35" s="49">
        <f>K72</f>
        <v>1.575</v>
      </c>
      <c r="Q35" s="49">
        <f>K73</f>
        <v>1.065</v>
      </c>
      <c r="V35" s="72"/>
      <c r="W35" s="1" t="str">
        <f>M68</f>
        <v>Moldova</v>
      </c>
      <c r="X35" s="1">
        <f t="shared" ref="X35:Y35" si="38">U68</f>
        <v>4</v>
      </c>
      <c r="Y35" s="49">
        <f t="shared" si="38"/>
        <v>14.02132813</v>
      </c>
      <c r="Z35" s="1">
        <f t="shared" si="5"/>
        <v>3.505332031</v>
      </c>
    </row>
    <row r="36">
      <c r="A36" s="1">
        <f t="shared" si="6"/>
        <v>35</v>
      </c>
      <c r="B36" s="1" t="s">
        <v>103</v>
      </c>
      <c r="C36" s="1">
        <v>3.0</v>
      </c>
      <c r="D36" s="49">
        <v>6.450833333333333</v>
      </c>
      <c r="E36" s="49">
        <v>2.1502777777777777</v>
      </c>
      <c r="F36" s="66"/>
      <c r="G36" s="67" t="str">
        <f>'Overall Rankings'!CI37</f>
        <v>Marseille</v>
      </c>
      <c r="H36" s="68">
        <f>'Overall Rankings'!CJ37</f>
        <v>8.804196429</v>
      </c>
      <c r="I36" s="67" t="str">
        <f>'Overall Rankings'!CO37</f>
        <v>France</v>
      </c>
      <c r="J36" s="67" t="s">
        <v>238</v>
      </c>
      <c r="K36" s="68">
        <v>3.3978125</v>
      </c>
      <c r="L36" s="67" t="s">
        <v>73</v>
      </c>
      <c r="M36" s="69" t="s">
        <v>58</v>
      </c>
      <c r="N36" s="1" t="str">
        <f>J74</f>
        <v>Paris Saint-Germain</v>
      </c>
      <c r="O36" s="1" t="str">
        <f>J75</f>
        <v>Lille</v>
      </c>
      <c r="P36" s="1" t="str">
        <f>J76</f>
        <v>Monaco</v>
      </c>
      <c r="Q36" s="1" t="str">
        <f>J77</f>
        <v>Lyon</v>
      </c>
      <c r="R36" s="1" t="str">
        <f>J78</f>
        <v>Marseille</v>
      </c>
      <c r="S36" s="1" t="str">
        <f>J79</f>
        <v>Rennes</v>
      </c>
      <c r="U36" s="70">
        <f>COUNTA(N36:T36)</f>
        <v>6</v>
      </c>
      <c r="V36" s="71">
        <f>sum(N37:T37)</f>
        <v>59.32888393</v>
      </c>
      <c r="W36" s="1" t="str">
        <f>M70</f>
        <v>Montenegro</v>
      </c>
      <c r="X36" s="1">
        <f t="shared" ref="X36:Y36" si="39">U70</f>
        <v>4</v>
      </c>
      <c r="Y36" s="49">
        <f t="shared" si="39"/>
        <v>4.74125</v>
      </c>
      <c r="Z36" s="1">
        <f t="shared" si="5"/>
        <v>1.1853125</v>
      </c>
    </row>
    <row r="37">
      <c r="A37" s="1">
        <f t="shared" si="6"/>
        <v>36</v>
      </c>
      <c r="B37" s="1" t="s">
        <v>205</v>
      </c>
      <c r="C37" s="1">
        <v>4.0</v>
      </c>
      <c r="D37" s="49">
        <v>8.382083333333334</v>
      </c>
      <c r="E37" s="49">
        <v>2.0955208333333335</v>
      </c>
      <c r="F37" s="66"/>
      <c r="G37" s="67" t="str">
        <f>'Overall Rankings'!CI38</f>
        <v>Spartak Moscow</v>
      </c>
      <c r="H37" s="68">
        <f>'Overall Rankings'!CJ38</f>
        <v>8.78859375</v>
      </c>
      <c r="I37" s="67" t="str">
        <f>'Overall Rankings'!CO38</f>
        <v>Russia</v>
      </c>
      <c r="J37" s="67" t="s">
        <v>224</v>
      </c>
      <c r="K37" s="68">
        <v>2.2943749999999996</v>
      </c>
      <c r="L37" s="67" t="s">
        <v>73</v>
      </c>
      <c r="M37" s="6" t="s">
        <v>644</v>
      </c>
      <c r="N37" s="49">
        <f>K74</f>
        <v>12.2921875</v>
      </c>
      <c r="O37" s="49">
        <f>K75</f>
        <v>11.808125</v>
      </c>
      <c r="P37" s="49">
        <f>K76</f>
        <v>10.041875</v>
      </c>
      <c r="Q37" s="49">
        <f>K77</f>
        <v>9.713</v>
      </c>
      <c r="R37" s="49">
        <f>K78</f>
        <v>8.804196429</v>
      </c>
      <c r="S37" s="49">
        <f>K79</f>
        <v>6.6695</v>
      </c>
      <c r="V37" s="72"/>
      <c r="W37" s="1" t="str">
        <f>M72</f>
        <v>Netherlands</v>
      </c>
      <c r="X37" s="1">
        <f t="shared" ref="X37:Y37" si="40">U72</f>
        <v>5</v>
      </c>
      <c r="Y37" s="49">
        <f t="shared" si="40"/>
        <v>44.06987879</v>
      </c>
      <c r="Z37" s="1">
        <f t="shared" si="5"/>
        <v>8.813975757</v>
      </c>
    </row>
    <row r="38">
      <c r="A38" s="1">
        <f t="shared" si="6"/>
        <v>37</v>
      </c>
      <c r="B38" s="1" t="s">
        <v>21</v>
      </c>
      <c r="C38" s="1">
        <v>4.0</v>
      </c>
      <c r="D38" s="49">
        <v>8.367589285714285</v>
      </c>
      <c r="E38" s="49">
        <v>2.091897321428571</v>
      </c>
      <c r="F38" s="66"/>
      <c r="G38" s="67" t="str">
        <f>'Overall Rankings'!CI39</f>
        <v>Galatasaray</v>
      </c>
      <c r="H38" s="68">
        <f>'Overall Rankings'!CJ39</f>
        <v>8.667589286</v>
      </c>
      <c r="I38" s="67" t="str">
        <f>'Overall Rankings'!CO39</f>
        <v>Turkey</v>
      </c>
      <c r="J38" s="67" t="s">
        <v>90</v>
      </c>
      <c r="K38" s="68">
        <v>0.765</v>
      </c>
      <c r="L38" s="67" t="s">
        <v>73</v>
      </c>
      <c r="M38" s="69" t="s">
        <v>127</v>
      </c>
      <c r="N38" s="1" t="str">
        <f>J80</f>
        <v>Dinamo Batumi</v>
      </c>
      <c r="O38" s="1" t="str">
        <f>J81</f>
        <v>Dila Gori</v>
      </c>
      <c r="P38" s="1" t="str">
        <f>J82</f>
        <v>Dinamo Tbilisi</v>
      </c>
      <c r="Q38" s="1" t="str">
        <f>J83</f>
        <v>Gagra</v>
      </c>
      <c r="U38" s="70">
        <f>COUNTA(N38:T38)</f>
        <v>4</v>
      </c>
      <c r="V38" s="71">
        <f>sum(N39:T39)</f>
        <v>6.411458333</v>
      </c>
      <c r="W38" s="1" t="str">
        <f>M74</f>
        <v>North Macedonia</v>
      </c>
      <c r="X38" s="1">
        <f t="shared" ref="X38:Y38" si="41">U74</f>
        <v>4</v>
      </c>
      <c r="Y38" s="49">
        <f t="shared" si="41"/>
        <v>4.531875</v>
      </c>
      <c r="Z38" s="1">
        <f t="shared" si="5"/>
        <v>1.13296875</v>
      </c>
    </row>
    <row r="39">
      <c r="A39" s="1">
        <f t="shared" si="6"/>
        <v>38</v>
      </c>
      <c r="B39" s="1" t="s">
        <v>200</v>
      </c>
      <c r="C39" s="1">
        <v>4.0</v>
      </c>
      <c r="D39" s="49">
        <v>7.5546875</v>
      </c>
      <c r="E39" s="49">
        <v>1.888671875</v>
      </c>
      <c r="F39" s="66"/>
      <c r="G39" s="67" t="str">
        <f>'Overall Rankings'!CI40</f>
        <v>Leicester City</v>
      </c>
      <c r="H39" s="68">
        <f>'Overall Rankings'!CJ40</f>
        <v>8.667410714</v>
      </c>
      <c r="I39" s="67" t="str">
        <f>'Overall Rankings'!CO40</f>
        <v>England</v>
      </c>
      <c r="J39" s="67" t="s">
        <v>240</v>
      </c>
      <c r="K39" s="68">
        <v>8.895703125</v>
      </c>
      <c r="L39" s="67" t="s">
        <v>77</v>
      </c>
      <c r="M39" s="6" t="s">
        <v>644</v>
      </c>
      <c r="N39" s="49">
        <f>K80</f>
        <v>2.535833333</v>
      </c>
      <c r="O39" s="49">
        <f>K81</f>
        <v>1.666875</v>
      </c>
      <c r="P39" s="49">
        <f>K82</f>
        <v>1.33625</v>
      </c>
      <c r="Q39" s="49">
        <f>K83</f>
        <v>0.8725</v>
      </c>
      <c r="V39" s="72"/>
      <c r="W39" s="1" t="str">
        <f>M76</f>
        <v>Northern Ireland</v>
      </c>
      <c r="X39" s="1">
        <f t="shared" ref="X39:Y39" si="42">U76</f>
        <v>4</v>
      </c>
      <c r="Y39" s="49">
        <f t="shared" si="42"/>
        <v>6.759791667</v>
      </c>
      <c r="Z39" s="1">
        <f t="shared" si="5"/>
        <v>1.689947917</v>
      </c>
    </row>
    <row r="40">
      <c r="A40" s="1">
        <f t="shared" si="6"/>
        <v>39</v>
      </c>
      <c r="B40" s="1" t="s">
        <v>188</v>
      </c>
      <c r="C40" s="1">
        <v>3.0</v>
      </c>
      <c r="D40" s="49">
        <v>5.44484375</v>
      </c>
      <c r="E40" s="49">
        <v>1.8149479166666669</v>
      </c>
      <c r="F40" s="66"/>
      <c r="G40" s="67" t="str">
        <f>'Overall Rankings'!CI41</f>
        <v>Young Boys</v>
      </c>
      <c r="H40" s="68">
        <f>'Overall Rankings'!CJ41</f>
        <v>8.615520833</v>
      </c>
      <c r="I40" s="67" t="str">
        <f>'Overall Rankings'!CO41</f>
        <v>Switzerland</v>
      </c>
      <c r="J40" s="67" t="s">
        <v>252</v>
      </c>
      <c r="K40" s="68">
        <v>3.190625</v>
      </c>
      <c r="L40" s="67" t="s">
        <v>77</v>
      </c>
      <c r="M40" s="69" t="s">
        <v>39</v>
      </c>
      <c r="N40" s="1" t="str">
        <f>J84</f>
        <v>Bayern Munich</v>
      </c>
      <c r="O40" s="1" t="str">
        <f>J85</f>
        <v>RB Leipzig</v>
      </c>
      <c r="P40" s="1" t="str">
        <f>J86</f>
        <v>Eintracht Frankfurt</v>
      </c>
      <c r="Q40" s="1" t="str">
        <f>J87</f>
        <v>Borussia Dortmund</v>
      </c>
      <c r="R40" s="1" t="str">
        <f>J88</f>
        <v>VfL Wolfsburg</v>
      </c>
      <c r="S40" s="1" t="str">
        <f>J89</f>
        <v>Bayer Leverkusen</v>
      </c>
      <c r="T40" s="1" t="str">
        <f>J90</f>
        <v>Union Berlin</v>
      </c>
      <c r="U40" s="70">
        <f>COUNTA(N40:T40)</f>
        <v>7</v>
      </c>
      <c r="V40" s="71">
        <f>sum(N41:T41)</f>
        <v>71.91076603</v>
      </c>
      <c r="W40" s="1" t="str">
        <f>M78</f>
        <v>Norway</v>
      </c>
      <c r="X40" s="1">
        <f t="shared" ref="X40:Y40" si="43">U78</f>
        <v>4</v>
      </c>
      <c r="Y40" s="49">
        <f t="shared" si="43"/>
        <v>15.12983333</v>
      </c>
      <c r="Z40" s="1">
        <f t="shared" si="5"/>
        <v>3.782458333</v>
      </c>
    </row>
    <row r="41">
      <c r="A41" s="1">
        <f t="shared" si="6"/>
        <v>40</v>
      </c>
      <c r="B41" s="1" t="s">
        <v>0</v>
      </c>
      <c r="C41" s="1">
        <v>4.0</v>
      </c>
      <c r="D41" s="49">
        <v>7.248645833333333</v>
      </c>
      <c r="E41" s="49">
        <v>1.8121614583333332</v>
      </c>
      <c r="F41" s="66"/>
      <c r="G41" s="67" t="str">
        <f>'Overall Rankings'!CI42</f>
        <v>Feyenoord</v>
      </c>
      <c r="H41" s="68">
        <f>'Overall Rankings'!CJ42</f>
        <v>8.541315789</v>
      </c>
      <c r="I41" s="67" t="str">
        <f>'Overall Rankings'!CO42</f>
        <v>Netherlands</v>
      </c>
      <c r="J41" s="67" t="s">
        <v>248</v>
      </c>
      <c r="K41" s="68">
        <v>2.4665625</v>
      </c>
      <c r="L41" s="67" t="s">
        <v>77</v>
      </c>
      <c r="M41" s="6" t="s">
        <v>644</v>
      </c>
      <c r="N41" s="49">
        <f>K84</f>
        <v>15.022</v>
      </c>
      <c r="O41" s="49">
        <f>K85</f>
        <v>13.61354167</v>
      </c>
      <c r="P41" s="49">
        <f>K86</f>
        <v>12.95855769</v>
      </c>
      <c r="Q41" s="49">
        <f>K87</f>
        <v>10.066875</v>
      </c>
      <c r="R41" s="49">
        <f>K88</f>
        <v>8.181666667</v>
      </c>
      <c r="S41" s="49">
        <f>K89</f>
        <v>8.1475</v>
      </c>
      <c r="T41" s="49">
        <f>K90</f>
        <v>3.920625</v>
      </c>
      <c r="V41" s="72"/>
      <c r="W41" s="1" t="str">
        <f>M80</f>
        <v>Poland</v>
      </c>
      <c r="X41" s="1">
        <f t="shared" ref="X41:Y41" si="44">U80</f>
        <v>4</v>
      </c>
      <c r="Y41" s="49">
        <f t="shared" si="44"/>
        <v>13.68970238</v>
      </c>
      <c r="Z41" s="1">
        <f t="shared" si="5"/>
        <v>3.422425595</v>
      </c>
    </row>
    <row r="42">
      <c r="A42" s="1">
        <f t="shared" si="6"/>
        <v>41</v>
      </c>
      <c r="B42" s="1" t="s">
        <v>180</v>
      </c>
      <c r="C42" s="1">
        <v>4.0</v>
      </c>
      <c r="D42" s="49">
        <v>7.162604166666667</v>
      </c>
      <c r="E42" s="49">
        <v>1.7906510416666668</v>
      </c>
      <c r="F42" s="66"/>
      <c r="G42" s="67" t="str">
        <f>'Overall Rankings'!CI43</f>
        <v>Shakhtar Donetsk</v>
      </c>
      <c r="H42" s="68">
        <f>'Overall Rankings'!CJ43</f>
        <v>8.456375</v>
      </c>
      <c r="I42" s="67" t="str">
        <f>'Overall Rankings'!CO43</f>
        <v>Ukraine</v>
      </c>
      <c r="J42" s="67" t="s">
        <v>242</v>
      </c>
      <c r="K42" s="68">
        <v>2.18125</v>
      </c>
      <c r="L42" s="67" t="s">
        <v>77</v>
      </c>
      <c r="M42" s="69" t="s">
        <v>139</v>
      </c>
      <c r="N42" s="1" t="str">
        <f>J91</f>
        <v>Lincoln Red Imps</v>
      </c>
      <c r="O42" s="1" t="str">
        <f>J92</f>
        <v>Europa</v>
      </c>
      <c r="P42" s="1" t="str">
        <f>J93</f>
        <v>St Joseph's</v>
      </c>
      <c r="Q42" s="1" t="str">
        <f>J94</f>
        <v>Mons Calpe</v>
      </c>
      <c r="U42" s="70">
        <f>COUNTA(N42:T42)</f>
        <v>4</v>
      </c>
      <c r="V42" s="71">
        <f>sum(N43:T43)</f>
        <v>6.578571429</v>
      </c>
      <c r="W42" s="1" t="str">
        <f>M82</f>
        <v>Portugal</v>
      </c>
      <c r="X42" s="1">
        <f t="shared" ref="X42:Y42" si="45">U82</f>
        <v>6</v>
      </c>
      <c r="Y42" s="49">
        <f t="shared" si="45"/>
        <v>52.03516518</v>
      </c>
      <c r="Z42" s="1">
        <f t="shared" si="5"/>
        <v>8.67252753</v>
      </c>
    </row>
    <row r="43">
      <c r="A43" s="1">
        <f t="shared" si="6"/>
        <v>42</v>
      </c>
      <c r="B43" s="1" t="s">
        <v>67</v>
      </c>
      <c r="C43" s="1">
        <v>4.0</v>
      </c>
      <c r="D43" s="49">
        <v>6.887708333333332</v>
      </c>
      <c r="E43" s="49">
        <v>1.721927083333333</v>
      </c>
      <c r="F43" s="66"/>
      <c r="G43" s="67" t="str">
        <f>'Overall Rankings'!CI44</f>
        <v>Malmö FF</v>
      </c>
      <c r="H43" s="68">
        <f>'Overall Rankings'!CJ44</f>
        <v>8.248392857</v>
      </c>
      <c r="I43" s="67" t="str">
        <f>'Overall Rankings'!CO44</f>
        <v>Sweden</v>
      </c>
      <c r="J43" s="67" t="s">
        <v>254</v>
      </c>
      <c r="K43" s="68">
        <v>4.662604166666666</v>
      </c>
      <c r="L43" s="67" t="s">
        <v>38</v>
      </c>
      <c r="M43" s="6" t="s">
        <v>644</v>
      </c>
      <c r="N43" s="49">
        <f>K91</f>
        <v>4.153571429</v>
      </c>
      <c r="O43" s="49">
        <f>K92</f>
        <v>1.02</v>
      </c>
      <c r="P43" s="49">
        <f>K93</f>
        <v>0.795</v>
      </c>
      <c r="Q43" s="49">
        <f>K94</f>
        <v>0.61</v>
      </c>
      <c r="V43" s="72"/>
      <c r="W43" s="1" t="str">
        <f>M84</f>
        <v>Republic of Ireland</v>
      </c>
      <c r="X43" s="1">
        <f t="shared" ref="X43:Y43" si="46">U84</f>
        <v>4</v>
      </c>
      <c r="Y43" s="49">
        <f t="shared" si="46"/>
        <v>8.382083333</v>
      </c>
      <c r="Z43" s="1">
        <f t="shared" si="5"/>
        <v>2.095520833</v>
      </c>
    </row>
    <row r="44">
      <c r="A44" s="1">
        <f t="shared" si="6"/>
        <v>43</v>
      </c>
      <c r="B44" s="1" t="s">
        <v>160</v>
      </c>
      <c r="C44" s="1">
        <v>4.0</v>
      </c>
      <c r="D44" s="49">
        <v>6.760416666666666</v>
      </c>
      <c r="E44" s="49">
        <v>1.6901041666666665</v>
      </c>
      <c r="F44" s="66"/>
      <c r="G44" s="67" t="str">
        <f>'Overall Rankings'!CI45</f>
        <v>Slavia Prague</v>
      </c>
      <c r="H44" s="68">
        <f>'Overall Rankings'!CJ45</f>
        <v>8.193984375</v>
      </c>
      <c r="I44" s="67" t="str">
        <f>'Overall Rankings'!CO45</f>
        <v>Czech Republic</v>
      </c>
      <c r="J44" s="67" t="s">
        <v>76</v>
      </c>
      <c r="K44" s="68">
        <v>4.257875</v>
      </c>
      <c r="L44" s="67" t="s">
        <v>38</v>
      </c>
      <c r="M44" s="69" t="s">
        <v>29</v>
      </c>
      <c r="N44" s="1" t="str">
        <f>J95</f>
        <v>Olympiacos</v>
      </c>
      <c r="O44" s="1" t="str">
        <f>J96</f>
        <v>PAOK</v>
      </c>
      <c r="P44" s="1" t="str">
        <f>J97</f>
        <v>Aris</v>
      </c>
      <c r="Q44" s="1" t="str">
        <f>J98</f>
        <v>AEK Athens</v>
      </c>
      <c r="U44" s="70">
        <f>COUNTA(N44:T44)</f>
        <v>4</v>
      </c>
      <c r="V44" s="71">
        <f>sum(N45:T45)</f>
        <v>18.51905134</v>
      </c>
      <c r="W44" s="1" t="str">
        <f>M86</f>
        <v>Romania</v>
      </c>
      <c r="X44" s="1">
        <f t="shared" ref="X44:Y44" si="47">U86</f>
        <v>4</v>
      </c>
      <c r="Y44" s="49">
        <f t="shared" si="47"/>
        <v>10.36517857</v>
      </c>
      <c r="Z44" s="1">
        <f t="shared" si="5"/>
        <v>2.591294643</v>
      </c>
    </row>
    <row r="45">
      <c r="A45" s="1">
        <f t="shared" si="6"/>
        <v>44</v>
      </c>
      <c r="B45" s="1" t="s">
        <v>235</v>
      </c>
      <c r="C45" s="1">
        <v>4.0</v>
      </c>
      <c r="D45" s="49">
        <v>6.7597916666666675</v>
      </c>
      <c r="E45" s="49">
        <v>1.6899479166666669</v>
      </c>
      <c r="F45" s="66"/>
      <c r="G45" s="67" t="str">
        <f>'Overall Rankings'!CI46</f>
        <v>VfL Wolfsburg</v>
      </c>
      <c r="H45" s="68">
        <f>'Overall Rankings'!CJ46</f>
        <v>8.181666667</v>
      </c>
      <c r="I45" s="67" t="str">
        <f>'Overall Rankings'!CO46</f>
        <v>Germany</v>
      </c>
      <c r="J45" s="67" t="s">
        <v>37</v>
      </c>
      <c r="K45" s="68">
        <v>2.4537500000000003</v>
      </c>
      <c r="L45" s="67" t="s">
        <v>38</v>
      </c>
      <c r="M45" s="6" t="s">
        <v>644</v>
      </c>
      <c r="N45" s="49">
        <f>K95</f>
        <v>7.866785714</v>
      </c>
      <c r="O45" s="49">
        <f>K96</f>
        <v>6.657265625</v>
      </c>
      <c r="P45" s="49">
        <f>K97</f>
        <v>2.17125</v>
      </c>
      <c r="Q45" s="49">
        <f>K98</f>
        <v>1.82375</v>
      </c>
      <c r="V45" s="72"/>
      <c r="W45" s="1" t="str">
        <f>M88</f>
        <v>Russia</v>
      </c>
      <c r="X45" s="1">
        <f t="shared" ref="X45:Y45" si="48">U88</f>
        <v>5</v>
      </c>
      <c r="Y45" s="49">
        <f t="shared" si="48"/>
        <v>27.47109375</v>
      </c>
      <c r="Z45" s="1">
        <f t="shared" si="5"/>
        <v>5.49421875</v>
      </c>
    </row>
    <row r="46">
      <c r="A46" s="1">
        <f t="shared" si="6"/>
        <v>45</v>
      </c>
      <c r="B46" s="1" t="s">
        <v>107</v>
      </c>
      <c r="C46" s="1">
        <v>3.0</v>
      </c>
      <c r="D46" s="49">
        <v>5.055</v>
      </c>
      <c r="E46" s="49">
        <v>1.6849999999999998</v>
      </c>
      <c r="F46" s="66"/>
      <c r="G46" s="67" t="str">
        <f>'Overall Rankings'!CI47</f>
        <v>Bayer Leverkusen</v>
      </c>
      <c r="H46" s="68">
        <f>'Overall Rankings'!CJ47</f>
        <v>8.1475</v>
      </c>
      <c r="I46" s="67" t="str">
        <f>'Overall Rankings'!CO47</f>
        <v>Germany</v>
      </c>
      <c r="J46" s="67" t="s">
        <v>83</v>
      </c>
      <c r="K46" s="68">
        <v>1.2799999999999998</v>
      </c>
      <c r="L46" s="67" t="s">
        <v>38</v>
      </c>
      <c r="M46" s="69" t="s">
        <v>153</v>
      </c>
      <c r="N46" s="1" t="str">
        <f>J99</f>
        <v>Ferencváros</v>
      </c>
      <c r="O46" s="1" t="str">
        <f>J100</f>
        <v>Újpest</v>
      </c>
      <c r="P46" s="1" t="str">
        <f>J101</f>
        <v>Puskás Akadémia</v>
      </c>
      <c r="Q46" s="1" t="str">
        <f>J102</f>
        <v>Fehérvár</v>
      </c>
      <c r="U46" s="70">
        <f>COUNTA(N46:T46)</f>
        <v>4</v>
      </c>
      <c r="V46" s="71">
        <f>sum(N47:T47)</f>
        <v>11.55415179</v>
      </c>
      <c r="W46" s="1" t="str">
        <f>M90</f>
        <v>San Marino</v>
      </c>
      <c r="X46" s="1">
        <f t="shared" ref="X46:Y46" si="49">U90</f>
        <v>3</v>
      </c>
      <c r="Y46" s="49">
        <f t="shared" si="49"/>
        <v>2.1</v>
      </c>
      <c r="Z46" s="1">
        <f t="shared" si="5"/>
        <v>0.7</v>
      </c>
    </row>
    <row r="47">
      <c r="A47" s="1">
        <f t="shared" si="6"/>
        <v>46</v>
      </c>
      <c r="B47" s="1" t="s">
        <v>139</v>
      </c>
      <c r="C47" s="1">
        <v>4.0</v>
      </c>
      <c r="D47" s="49">
        <v>6.578571428571427</v>
      </c>
      <c r="E47" s="49">
        <v>1.6446428571428569</v>
      </c>
      <c r="F47" s="66"/>
      <c r="G47" s="67" t="str">
        <f>'Overall Rankings'!CI48</f>
        <v>Milan</v>
      </c>
      <c r="H47" s="68">
        <f>'Overall Rankings'!CJ48</f>
        <v>8.147291667</v>
      </c>
      <c r="I47" s="67" t="str">
        <f>'Overall Rankings'!CO48</f>
        <v>Italy</v>
      </c>
      <c r="J47" s="67" t="s">
        <v>268</v>
      </c>
      <c r="K47" s="68">
        <v>8.193984375</v>
      </c>
      <c r="L47" s="67" t="s">
        <v>86</v>
      </c>
      <c r="M47" s="6" t="s">
        <v>644</v>
      </c>
      <c r="N47" s="49">
        <f>K99</f>
        <v>6.721964286</v>
      </c>
      <c r="O47" s="49">
        <f>K100</f>
        <v>2.3984375</v>
      </c>
      <c r="P47" s="49">
        <f>K101</f>
        <v>1.42875</v>
      </c>
      <c r="Q47" s="49">
        <f>K102</f>
        <v>1.005</v>
      </c>
      <c r="V47" s="72"/>
      <c r="W47" s="1" t="str">
        <f>M92</f>
        <v>Scotland</v>
      </c>
      <c r="X47" s="1">
        <f t="shared" ref="X47:Y47" si="50">U92</f>
        <v>5</v>
      </c>
      <c r="Y47" s="49">
        <f t="shared" si="50"/>
        <v>26.30003289</v>
      </c>
      <c r="Z47" s="1">
        <f t="shared" si="5"/>
        <v>5.260006579</v>
      </c>
    </row>
    <row r="48">
      <c r="A48" s="1">
        <f t="shared" si="6"/>
        <v>47</v>
      </c>
      <c r="B48" s="1" t="s">
        <v>127</v>
      </c>
      <c r="C48" s="1">
        <v>4.0</v>
      </c>
      <c r="D48" s="49">
        <v>6.411458333333334</v>
      </c>
      <c r="E48" s="49">
        <v>1.6028645833333335</v>
      </c>
      <c r="F48" s="66"/>
      <c r="G48" s="67" t="str">
        <f>'Overall Rankings'!CI49</f>
        <v>Real Betis</v>
      </c>
      <c r="H48" s="68">
        <f>'Overall Rankings'!CJ49</f>
        <v>7.90475</v>
      </c>
      <c r="I48" s="67" t="str">
        <f>'Overall Rankings'!CO49</f>
        <v>Spain</v>
      </c>
      <c r="J48" s="67" t="s">
        <v>270</v>
      </c>
      <c r="K48" s="68">
        <v>6.9402083333333335</v>
      </c>
      <c r="L48" s="67" t="s">
        <v>86</v>
      </c>
      <c r="M48" s="69" t="s">
        <v>160</v>
      </c>
      <c r="N48" s="1" t="str">
        <f>J103</f>
        <v>Breiðablik</v>
      </c>
      <c r="O48" s="1" t="str">
        <f>J104</f>
        <v>FH</v>
      </c>
      <c r="P48" s="1" t="str">
        <f>J105</f>
        <v>Valur</v>
      </c>
      <c r="Q48" s="1" t="str">
        <f>J106</f>
        <v>Stjarnan</v>
      </c>
      <c r="U48" s="70">
        <f>COUNTA(N48:T48)</f>
        <v>4</v>
      </c>
      <c r="V48" s="71">
        <f>sum(N49:T49)</f>
        <v>6.760416667</v>
      </c>
      <c r="W48" s="1" t="str">
        <f>M94</f>
        <v>Serbia</v>
      </c>
      <c r="X48" s="1">
        <f t="shared" ref="X48:Y48" si="51">U94</f>
        <v>4</v>
      </c>
      <c r="Y48" s="49">
        <f t="shared" si="51"/>
        <v>19.7028683</v>
      </c>
      <c r="Z48" s="1">
        <f t="shared" si="5"/>
        <v>4.925717076</v>
      </c>
    </row>
    <row r="49">
      <c r="A49" s="1">
        <f t="shared" si="6"/>
        <v>48</v>
      </c>
      <c r="B49" s="1" t="s">
        <v>11</v>
      </c>
      <c r="C49" s="1">
        <v>3.0</v>
      </c>
      <c r="D49" s="49">
        <v>4.5971875</v>
      </c>
      <c r="E49" s="49">
        <v>1.5323958333333334</v>
      </c>
      <c r="F49" s="66"/>
      <c r="G49" s="67" t="str">
        <f>'Overall Rankings'!CI50</f>
        <v>Club Brugge</v>
      </c>
      <c r="H49" s="68">
        <f>'Overall Rankings'!CJ50</f>
        <v>7.904166667</v>
      </c>
      <c r="I49" s="67" t="str">
        <f>'Overall Rankings'!CO50</f>
        <v>Belgium</v>
      </c>
      <c r="J49" s="67" t="s">
        <v>272</v>
      </c>
      <c r="K49" s="68">
        <v>4.183624999999999</v>
      </c>
      <c r="L49" s="67" t="s">
        <v>86</v>
      </c>
      <c r="M49" s="6" t="s">
        <v>644</v>
      </c>
      <c r="N49" s="49">
        <f>K103</f>
        <v>2.831041667</v>
      </c>
      <c r="O49" s="49">
        <f>K104</f>
        <v>1.753125</v>
      </c>
      <c r="P49" s="49">
        <f>K105</f>
        <v>1.30875</v>
      </c>
      <c r="Q49" s="49">
        <f>K106</f>
        <v>0.8675</v>
      </c>
      <c r="V49" s="72"/>
      <c r="W49" s="1" t="str">
        <f>M96</f>
        <v>Slovakia</v>
      </c>
      <c r="X49" s="1">
        <f t="shared" ref="X49:Y49" si="52">U96</f>
        <v>4</v>
      </c>
      <c r="Y49" s="49">
        <f t="shared" si="52"/>
        <v>10.64920387</v>
      </c>
      <c r="Z49" s="1">
        <f t="shared" si="5"/>
        <v>2.662300967</v>
      </c>
    </row>
    <row r="50">
      <c r="A50" s="1">
        <f t="shared" si="6"/>
        <v>49</v>
      </c>
      <c r="B50" s="1" t="s">
        <v>207</v>
      </c>
      <c r="C50" s="1">
        <v>4.0</v>
      </c>
      <c r="D50" s="49">
        <v>5.4896875</v>
      </c>
      <c r="E50" s="49">
        <v>1.372421875</v>
      </c>
      <c r="F50" s="66"/>
      <c r="G50" s="67" t="str">
        <f>'Overall Rankings'!CI51</f>
        <v>Olympiacos</v>
      </c>
      <c r="H50" s="68">
        <f>'Overall Rankings'!CJ51</f>
        <v>7.866785714</v>
      </c>
      <c r="I50" s="67" t="str">
        <f>'Overall Rankings'!CO51</f>
        <v>Greece</v>
      </c>
      <c r="J50" s="67" t="s">
        <v>260</v>
      </c>
      <c r="K50" s="68">
        <v>3.2904166666666663</v>
      </c>
      <c r="L50" s="67" t="s">
        <v>86</v>
      </c>
      <c r="M50" s="69" t="s">
        <v>102</v>
      </c>
      <c r="N50" s="1" t="str">
        <f>J107</f>
        <v>Maccabi Tel Aviv</v>
      </c>
      <c r="O50" s="1" t="str">
        <f>J108</f>
        <v>Maccabi Haifa</v>
      </c>
      <c r="P50" s="1" t="str">
        <f>J109</f>
        <v>Hapoel Be'er Sheva</v>
      </c>
      <c r="Q50" s="1" t="str">
        <f>J110</f>
        <v>Ashdod</v>
      </c>
      <c r="U50" s="70">
        <f>COUNTA(N50:T50)</f>
        <v>4</v>
      </c>
      <c r="V50" s="71">
        <f>sum(N51:T51)</f>
        <v>13.97532738</v>
      </c>
      <c r="W50" s="1" t="str">
        <f>M98</f>
        <v>Slovenia</v>
      </c>
      <c r="X50" s="1">
        <f t="shared" ref="X50:Y50" si="53">U98</f>
        <v>4</v>
      </c>
      <c r="Y50" s="49">
        <f t="shared" si="53"/>
        <v>10.70669643</v>
      </c>
      <c r="Z50" s="1">
        <f t="shared" si="5"/>
        <v>2.676674107</v>
      </c>
    </row>
    <row r="51">
      <c r="A51" s="1">
        <f t="shared" si="6"/>
        <v>50</v>
      </c>
      <c r="B51" s="1" t="s">
        <v>137</v>
      </c>
      <c r="C51" s="1">
        <v>4.0</v>
      </c>
      <c r="D51" s="49">
        <v>5.339791666666667</v>
      </c>
      <c r="E51" s="49">
        <v>1.3349479166666667</v>
      </c>
      <c r="F51" s="66"/>
      <c r="G51" s="67" t="str">
        <f>'Overall Rankings'!CI52</f>
        <v>Dynamo Kyiv</v>
      </c>
      <c r="H51" s="68">
        <f>'Overall Rankings'!CJ52</f>
        <v>7.498333333</v>
      </c>
      <c r="I51" s="67" t="str">
        <f>'Overall Rankings'!CO52</f>
        <v>Ukraine</v>
      </c>
      <c r="J51" s="67" t="s">
        <v>275</v>
      </c>
      <c r="K51" s="68">
        <v>2.1824999999999997</v>
      </c>
      <c r="L51" s="67" t="s">
        <v>86</v>
      </c>
      <c r="M51" s="6" t="s">
        <v>644</v>
      </c>
      <c r="N51" s="49">
        <f>K107</f>
        <v>5.165803571</v>
      </c>
      <c r="O51" s="49">
        <f>K108</f>
        <v>4.185357143</v>
      </c>
      <c r="P51" s="49">
        <f>K109</f>
        <v>3.191666667</v>
      </c>
      <c r="Q51" s="49">
        <f>K110</f>
        <v>1.4325</v>
      </c>
      <c r="V51" s="72"/>
      <c r="W51" s="1" t="str">
        <f>M100</f>
        <v>Spain</v>
      </c>
      <c r="X51" s="1">
        <f t="shared" ref="X51:Y51" si="54">U100</f>
        <v>7</v>
      </c>
      <c r="Y51" s="49">
        <f t="shared" si="54"/>
        <v>88.93266747</v>
      </c>
      <c r="Z51" s="1">
        <f t="shared" si="5"/>
        <v>12.70466678</v>
      </c>
    </row>
    <row r="52">
      <c r="A52" s="1">
        <f t="shared" si="6"/>
        <v>51</v>
      </c>
      <c r="B52" s="1" t="s">
        <v>50</v>
      </c>
      <c r="C52" s="1">
        <v>4.0</v>
      </c>
      <c r="D52" s="49">
        <v>4.826875</v>
      </c>
      <c r="E52" s="49">
        <v>1.20671875</v>
      </c>
      <c r="F52" s="66"/>
      <c r="G52" s="67" t="str">
        <f>'Overall Rankings'!CI53</f>
        <v>Midtjylland</v>
      </c>
      <c r="H52" s="68">
        <f>'Overall Rankings'!CJ53</f>
        <v>7.242083333</v>
      </c>
      <c r="I52" s="67" t="str">
        <f>'Overall Rankings'!CO53</f>
        <v>Denmark</v>
      </c>
      <c r="J52" s="67" t="s">
        <v>281</v>
      </c>
      <c r="K52" s="68">
        <v>7.242083333333333</v>
      </c>
      <c r="L52" s="67" t="s">
        <v>48</v>
      </c>
      <c r="M52" s="69" t="s">
        <v>49</v>
      </c>
      <c r="N52" s="1" t="str">
        <f>J111</f>
        <v>Atalanta</v>
      </c>
      <c r="O52" s="1" t="str">
        <f>J112</f>
        <v>Juventus</v>
      </c>
      <c r="P52" s="1" t="str">
        <f>J113</f>
        <v>Inter Milan</v>
      </c>
      <c r="Q52" s="1" t="str">
        <f>J114</f>
        <v>Roma</v>
      </c>
      <c r="R52" s="1" t="str">
        <f>J115</f>
        <v>Milan</v>
      </c>
      <c r="S52" s="1" t="str">
        <f>J116</f>
        <v>Lazio</v>
      </c>
      <c r="T52" s="1" t="str">
        <f>J117</f>
        <v>Napoli</v>
      </c>
      <c r="U52" s="70">
        <f>COUNTA(N52:T52)</f>
        <v>7</v>
      </c>
      <c r="V52" s="71">
        <f>sum(N53:T53)</f>
        <v>67.80873958</v>
      </c>
      <c r="W52" s="1" t="str">
        <f>M102</f>
        <v>Sweden</v>
      </c>
      <c r="X52" s="1">
        <f t="shared" ref="X52:Y52" si="55">U102</f>
        <v>4</v>
      </c>
      <c r="Y52" s="49">
        <f t="shared" si="55"/>
        <v>17.57547619</v>
      </c>
      <c r="Z52" s="1">
        <f t="shared" si="5"/>
        <v>4.393869048</v>
      </c>
    </row>
    <row r="53">
      <c r="A53" s="1">
        <f t="shared" si="6"/>
        <v>52</v>
      </c>
      <c r="B53" s="1" t="s">
        <v>219</v>
      </c>
      <c r="C53" s="1">
        <v>4.0</v>
      </c>
      <c r="D53" s="49">
        <v>4.74125</v>
      </c>
      <c r="E53" s="49">
        <v>1.1853125</v>
      </c>
      <c r="F53" s="66"/>
      <c r="G53" s="67" t="str">
        <f>'Overall Rankings'!CI54</f>
        <v>Bodø/Glimt</v>
      </c>
      <c r="H53" s="68">
        <f>'Overall Rankings'!CJ54</f>
        <v>7.2418125</v>
      </c>
      <c r="I53" s="67" t="str">
        <f>'Overall Rankings'!CO54</f>
        <v>Norway</v>
      </c>
      <c r="J53" s="67" t="s">
        <v>256</v>
      </c>
      <c r="K53" s="68">
        <v>6.404642857142857</v>
      </c>
      <c r="L53" s="67" t="s">
        <v>48</v>
      </c>
      <c r="M53" s="6" t="s">
        <v>644</v>
      </c>
      <c r="N53" s="49">
        <f>K111</f>
        <v>12.5103125</v>
      </c>
      <c r="O53" s="49">
        <f>K112</f>
        <v>12.2609375</v>
      </c>
      <c r="P53" s="49">
        <f>K113</f>
        <v>11.711875</v>
      </c>
      <c r="Q53" s="49">
        <f>K114</f>
        <v>9.485666667</v>
      </c>
      <c r="R53" s="49">
        <f>K115</f>
        <v>8.147291667</v>
      </c>
      <c r="S53" s="49">
        <f>K116</f>
        <v>6.8728125</v>
      </c>
      <c r="T53" s="49">
        <f>K117</f>
        <v>6.81984375</v>
      </c>
      <c r="V53" s="72"/>
      <c r="W53" s="1" t="str">
        <f>M104</f>
        <v>Switzerland</v>
      </c>
      <c r="X53" s="1">
        <f t="shared" ref="X53:Y53" si="56">U104</f>
        <v>4</v>
      </c>
      <c r="Y53" s="49">
        <f t="shared" si="56"/>
        <v>18.8669494</v>
      </c>
      <c r="Z53" s="1">
        <f t="shared" si="5"/>
        <v>4.716737351</v>
      </c>
    </row>
    <row r="54">
      <c r="A54" s="1">
        <f t="shared" si="6"/>
        <v>53</v>
      </c>
      <c r="B54" s="1" t="s">
        <v>231</v>
      </c>
      <c r="C54" s="1">
        <v>4.0</v>
      </c>
      <c r="D54" s="49">
        <v>4.531874999999999</v>
      </c>
      <c r="E54" s="49">
        <v>1.1329687499999999</v>
      </c>
      <c r="F54" s="66"/>
      <c r="G54" s="67" t="str">
        <f>'Overall Rankings'!CI55</f>
        <v>Beşiktaş</v>
      </c>
      <c r="H54" s="68">
        <f>'Overall Rankings'!CJ55</f>
        <v>7.196666667</v>
      </c>
      <c r="I54" s="67" t="str">
        <f>'Overall Rankings'!CO55</f>
        <v>Turkey</v>
      </c>
      <c r="J54" s="67" t="s">
        <v>230</v>
      </c>
      <c r="K54" s="68">
        <v>6.015625</v>
      </c>
      <c r="L54" s="67" t="s">
        <v>48</v>
      </c>
      <c r="M54" s="69" t="s">
        <v>106</v>
      </c>
      <c r="N54" s="1" t="str">
        <f>J118</f>
        <v>Kairat</v>
      </c>
      <c r="O54" s="1" t="str">
        <f>J119</f>
        <v>Shakhter Karagandy</v>
      </c>
      <c r="P54" s="1" t="str">
        <f>J120</f>
        <v>Astana</v>
      </c>
      <c r="Q54" s="1" t="str">
        <f>J121</f>
        <v>Tobol</v>
      </c>
      <c r="U54" s="70">
        <f>COUNTA(N54:T54)</f>
        <v>4</v>
      </c>
      <c r="V54" s="71">
        <f>sum(N55:T55)</f>
        <v>11.37546131</v>
      </c>
      <c r="W54" s="1" t="str">
        <f>M106</f>
        <v>Turkey</v>
      </c>
      <c r="X54" s="1">
        <f t="shared" ref="X54:Y54" si="57">U106</f>
        <v>5</v>
      </c>
      <c r="Y54" s="49">
        <f t="shared" si="57"/>
        <v>26.67100595</v>
      </c>
      <c r="Z54" s="1">
        <f t="shared" si="5"/>
        <v>5.33420119</v>
      </c>
    </row>
    <row r="55">
      <c r="A55" s="1">
        <f t="shared" si="6"/>
        <v>54</v>
      </c>
      <c r="B55" s="1" t="s">
        <v>645</v>
      </c>
      <c r="C55" s="1">
        <v>1.0</v>
      </c>
      <c r="D55" s="49">
        <v>0.8624999999999999</v>
      </c>
      <c r="E55" s="49">
        <v>0.8624999999999999</v>
      </c>
      <c r="F55" s="66"/>
      <c r="G55" s="67" t="str">
        <f>'Overall Rankings'!CI56</f>
        <v>Sparta Prague</v>
      </c>
      <c r="H55" s="68">
        <f>'Overall Rankings'!CJ56</f>
        <v>6.940208333</v>
      </c>
      <c r="I55" s="67" t="str">
        <f>'Overall Rankings'!CO56</f>
        <v>Czech Republic</v>
      </c>
      <c r="J55" s="67" t="s">
        <v>279</v>
      </c>
      <c r="K55" s="68">
        <v>5.1995</v>
      </c>
      <c r="L55" s="67" t="s">
        <v>48</v>
      </c>
      <c r="M55" s="6" t="s">
        <v>644</v>
      </c>
      <c r="N55" s="49">
        <f>K118</f>
        <v>4.697232143</v>
      </c>
      <c r="O55" s="49">
        <f>K119</f>
        <v>2.559791667</v>
      </c>
      <c r="P55" s="49">
        <f>K120</f>
        <v>2.1</v>
      </c>
      <c r="Q55" s="49">
        <f>K121</f>
        <v>2.0184375</v>
      </c>
      <c r="V55" s="72"/>
      <c r="W55" s="1" t="str">
        <f>M108</f>
        <v>Ukraine</v>
      </c>
      <c r="X55" s="1">
        <f t="shared" ref="X55:Y55" si="58">U108</f>
        <v>5</v>
      </c>
      <c r="Y55" s="49">
        <f t="shared" si="58"/>
        <v>23.35236458</v>
      </c>
      <c r="Z55" s="1">
        <f t="shared" si="5"/>
        <v>4.670472917</v>
      </c>
    </row>
    <row r="56">
      <c r="A56" s="1">
        <f t="shared" si="6"/>
        <v>55</v>
      </c>
      <c r="B56" s="1" t="s">
        <v>257</v>
      </c>
      <c r="C56" s="1">
        <v>3.0</v>
      </c>
      <c r="D56" s="49">
        <v>2.1</v>
      </c>
      <c r="E56" s="49">
        <v>0.7000000000000001</v>
      </c>
      <c r="F56" s="66"/>
      <c r="G56" s="67" t="str">
        <f>'Overall Rankings'!CI57</f>
        <v>Rapid Wien</v>
      </c>
      <c r="H56" s="68">
        <f>'Overall Rankings'!CJ57</f>
        <v>6.905357143</v>
      </c>
      <c r="I56" s="67" t="str">
        <f>'Overall Rankings'!CO57</f>
        <v>Austria</v>
      </c>
      <c r="J56" s="67" t="s">
        <v>47</v>
      </c>
      <c r="K56" s="68">
        <v>1.0725000000000002</v>
      </c>
      <c r="L56" s="67" t="s">
        <v>48</v>
      </c>
      <c r="M56" s="69" t="s">
        <v>188</v>
      </c>
      <c r="N56" s="1" t="str">
        <f>J122</f>
        <v>Prishtina</v>
      </c>
      <c r="O56" s="1" t="str">
        <f>J123</f>
        <v>Drita</v>
      </c>
      <c r="P56" s="1" t="str">
        <f>J124</f>
        <v>Llapi</v>
      </c>
      <c r="U56" s="70">
        <f>COUNTA(N56:T56)</f>
        <v>3</v>
      </c>
      <c r="V56" s="71">
        <f>sum(N57:T57)</f>
        <v>5.44484375</v>
      </c>
      <c r="W56" s="1" t="str">
        <f>M110</f>
        <v>Wales</v>
      </c>
      <c r="X56" s="1">
        <f t="shared" ref="X56:Y56" si="59">U110</f>
        <v>4</v>
      </c>
      <c r="Y56" s="49">
        <f t="shared" si="59"/>
        <v>5.339791667</v>
      </c>
      <c r="Z56" s="1">
        <f t="shared" si="5"/>
        <v>1.334947917</v>
      </c>
    </row>
    <row r="57">
      <c r="B57" s="1"/>
      <c r="C57" s="1"/>
      <c r="D57" s="1"/>
      <c r="E57" s="49"/>
      <c r="F57" s="66"/>
      <c r="G57" s="67" t="str">
        <f>'Overall Rankings'!CI58</f>
        <v>Lazio</v>
      </c>
      <c r="H57" s="68">
        <f>'Overall Rankings'!CJ58</f>
        <v>6.8728125</v>
      </c>
      <c r="I57" s="67" t="str">
        <f>'Overall Rankings'!CO58</f>
        <v>Italy</v>
      </c>
      <c r="J57" s="67" t="s">
        <v>285</v>
      </c>
      <c r="K57" s="68">
        <v>19.251923076923074</v>
      </c>
      <c r="L57" s="67" t="s">
        <v>17</v>
      </c>
      <c r="M57" s="6" t="s">
        <v>644</v>
      </c>
      <c r="N57" s="49">
        <f>K122</f>
        <v>2.46609375</v>
      </c>
      <c r="O57" s="49">
        <f>K123</f>
        <v>2.00375</v>
      </c>
      <c r="P57" s="49">
        <f>K124</f>
        <v>0.975</v>
      </c>
      <c r="V57" s="72"/>
    </row>
    <row r="58">
      <c r="B58" s="1"/>
      <c r="C58" s="1"/>
      <c r="D58" s="1"/>
      <c r="E58" s="49"/>
      <c r="F58" s="66"/>
      <c r="G58" s="67" t="str">
        <f>'Overall Rankings'!CI59</f>
        <v>Real Sociedad</v>
      </c>
      <c r="H58" s="68">
        <f>'Overall Rankings'!CJ59</f>
        <v>6.82953125</v>
      </c>
      <c r="I58" s="67" t="str">
        <f>'Overall Rankings'!CO59</f>
        <v>Spain</v>
      </c>
      <c r="J58" s="67" t="s">
        <v>294</v>
      </c>
      <c r="K58" s="68">
        <v>16.702604166666667</v>
      </c>
      <c r="L58" s="67" t="s">
        <v>17</v>
      </c>
      <c r="M58" s="69" t="s">
        <v>165</v>
      </c>
      <c r="N58" s="1" t="str">
        <f>J125</f>
        <v>Riga</v>
      </c>
      <c r="O58" s="1" t="str">
        <f>J126</f>
        <v>RFS</v>
      </c>
      <c r="P58" s="1" t="str">
        <f>J127</f>
        <v>Liepāja</v>
      </c>
      <c r="Q58" s="1" t="str">
        <f>J128</f>
        <v>Valmiera</v>
      </c>
      <c r="U58" s="70">
        <f>COUNTA(N58:T58)</f>
        <v>4</v>
      </c>
      <c r="V58" s="71">
        <f>sum(N59:T59)</f>
        <v>8.615052083</v>
      </c>
    </row>
    <row r="59">
      <c r="B59" s="1"/>
      <c r="C59" s="1"/>
      <c r="D59" s="1"/>
      <c r="E59" s="49"/>
      <c r="F59" s="66"/>
      <c r="G59" s="67" t="str">
        <f>'Overall Rankings'!CI60</f>
        <v>Napoli</v>
      </c>
      <c r="H59" s="68">
        <f>'Overall Rankings'!CJ60</f>
        <v>6.81984375</v>
      </c>
      <c r="I59" s="67" t="str">
        <f>'Overall Rankings'!CO60</f>
        <v>Italy</v>
      </c>
      <c r="J59" s="67" t="s">
        <v>243</v>
      </c>
      <c r="K59" s="68">
        <v>14.722874999999998</v>
      </c>
      <c r="L59" s="67" t="s">
        <v>17</v>
      </c>
      <c r="M59" s="6" t="s">
        <v>644</v>
      </c>
      <c r="N59" s="49">
        <f>K125</f>
        <v>3.02640625</v>
      </c>
      <c r="O59" s="49">
        <f>K126</f>
        <v>2.440833333</v>
      </c>
      <c r="P59" s="49">
        <f>K127</f>
        <v>2.0503125</v>
      </c>
      <c r="Q59" s="49">
        <f>K128</f>
        <v>1.0975</v>
      </c>
      <c r="V59" s="72"/>
    </row>
    <row r="60">
      <c r="B60" s="1"/>
      <c r="C60" s="1"/>
      <c r="D60" s="1"/>
      <c r="E60" s="49"/>
      <c r="F60" s="66"/>
      <c r="G60" s="67" t="str">
        <f>'Overall Rankings'!CI61</f>
        <v>Celtic</v>
      </c>
      <c r="H60" s="68">
        <f>'Overall Rankings'!CJ61</f>
        <v>6.80625</v>
      </c>
      <c r="I60" s="67" t="str">
        <f>'Overall Rankings'!CO61</f>
        <v>Scotland</v>
      </c>
      <c r="J60" s="67" t="s">
        <v>298</v>
      </c>
      <c r="K60" s="68">
        <v>11.944531249999999</v>
      </c>
      <c r="L60" s="67" t="s">
        <v>17</v>
      </c>
      <c r="M60" s="69" t="s">
        <v>645</v>
      </c>
      <c r="N60" s="1" t="str">
        <f>J129</f>
        <v>Vaduz</v>
      </c>
      <c r="U60" s="70">
        <f>COUNTA(N60:T60)</f>
        <v>1</v>
      </c>
      <c r="V60" s="71">
        <f>sum(N61:T61)</f>
        <v>0.8625</v>
      </c>
    </row>
    <row r="61">
      <c r="B61" s="1"/>
      <c r="C61" s="1"/>
      <c r="D61" s="1"/>
      <c r="E61" s="49"/>
      <c r="F61" s="66"/>
      <c r="G61" s="67" t="str">
        <f>'Overall Rankings'!CI62</f>
        <v>Ludogorets Razgrad</v>
      </c>
      <c r="H61" s="68">
        <f>'Overall Rankings'!CJ62</f>
        <v>6.796517857</v>
      </c>
      <c r="I61" s="67" t="str">
        <f>'Overall Rankings'!CO62</f>
        <v>Bulgaria</v>
      </c>
      <c r="J61" s="67" t="s">
        <v>301</v>
      </c>
      <c r="K61" s="68">
        <v>10.421770833333333</v>
      </c>
      <c r="L61" s="67" t="s">
        <v>17</v>
      </c>
      <c r="M61" s="6" t="s">
        <v>644</v>
      </c>
      <c r="N61" s="49">
        <f>K129</f>
        <v>0.8625</v>
      </c>
      <c r="V61" s="72"/>
    </row>
    <row r="62">
      <c r="B62" s="1"/>
      <c r="C62" s="1"/>
      <c r="D62" s="1"/>
      <c r="E62" s="49"/>
      <c r="F62" s="66"/>
      <c r="G62" s="67" t="str">
        <f>'Overall Rankings'!CI63</f>
        <v>AZ</v>
      </c>
      <c r="H62" s="68">
        <f>'Overall Rankings'!CJ63</f>
        <v>6.758</v>
      </c>
      <c r="I62" s="67" t="str">
        <f>'Overall Rankings'!CO63</f>
        <v>Netherlands</v>
      </c>
      <c r="J62" s="67" t="s">
        <v>297</v>
      </c>
      <c r="K62" s="68">
        <v>8.667410714285714</v>
      </c>
      <c r="L62" s="67" t="s">
        <v>17</v>
      </c>
      <c r="M62" s="69" t="s">
        <v>200</v>
      </c>
      <c r="N62" s="1" t="str">
        <f>J130</f>
        <v>Žalgiris</v>
      </c>
      <c r="O62" s="1" t="str">
        <f>J131</f>
        <v>Sūduva</v>
      </c>
      <c r="P62" s="1" t="str">
        <f>J132</f>
        <v>Kauno Žalgiris</v>
      </c>
      <c r="Q62" s="1" t="str">
        <f>J133</f>
        <v>Panevėžys</v>
      </c>
      <c r="U62" s="70">
        <f>COUNTA(N62:T62)</f>
        <v>4</v>
      </c>
      <c r="V62" s="71">
        <f>sum(N63:T63)</f>
        <v>7.5546875</v>
      </c>
    </row>
    <row r="63">
      <c r="B63" s="1"/>
      <c r="C63" s="1"/>
      <c r="D63" s="1"/>
      <c r="E63" s="49"/>
      <c r="F63" s="66"/>
      <c r="G63" s="67" t="str">
        <f>'Overall Rankings'!CI64</f>
        <v>Ferencváros</v>
      </c>
      <c r="H63" s="68">
        <f>'Overall Rankings'!CJ64</f>
        <v>6.721964286</v>
      </c>
      <c r="I63" s="67" t="str">
        <f>'Overall Rankings'!CO64</f>
        <v>Hungary</v>
      </c>
      <c r="J63" s="67" t="s">
        <v>287</v>
      </c>
      <c r="K63" s="68">
        <v>4.07328125</v>
      </c>
      <c r="L63" s="67" t="s">
        <v>17</v>
      </c>
      <c r="M63" s="6" t="s">
        <v>644</v>
      </c>
      <c r="N63" s="49">
        <f>K130</f>
        <v>3.315625</v>
      </c>
      <c r="O63" s="49">
        <f>K131</f>
        <v>2.0240625</v>
      </c>
      <c r="P63" s="49">
        <f>K132</f>
        <v>1.16</v>
      </c>
      <c r="Q63" s="49">
        <f>K133</f>
        <v>1.055</v>
      </c>
      <c r="V63" s="72"/>
    </row>
    <row r="64">
      <c r="B64" s="1"/>
      <c r="C64" s="1"/>
      <c r="D64" s="1"/>
      <c r="E64" s="49"/>
      <c r="F64" s="66"/>
      <c r="G64" s="67" t="str">
        <f>'Overall Rankings'!CI65</f>
        <v>Rennes</v>
      </c>
      <c r="H64" s="68">
        <f>'Overall Rankings'!CJ65</f>
        <v>6.6695</v>
      </c>
      <c r="I64" s="67" t="str">
        <f>'Overall Rankings'!CO65</f>
        <v>France</v>
      </c>
      <c r="J64" s="67" t="s">
        <v>316</v>
      </c>
      <c r="K64" s="68">
        <v>4.2039583333333335</v>
      </c>
      <c r="L64" s="67" t="s">
        <v>103</v>
      </c>
      <c r="M64" s="69" t="s">
        <v>207</v>
      </c>
      <c r="N64" s="1" t="str">
        <f>J134</f>
        <v>Fola Esch</v>
      </c>
      <c r="O64" s="1" t="str">
        <f>J135</f>
        <v>Swift Hesperange</v>
      </c>
      <c r="P64" s="1" t="str">
        <f>J136</f>
        <v>F91 Dudelange</v>
      </c>
      <c r="Q64" s="1" t="str">
        <f>J137</f>
        <v>Racing Luxembourg</v>
      </c>
      <c r="U64" s="70">
        <f>COUNTA(N64:T64)</f>
        <v>4</v>
      </c>
      <c r="V64" s="71">
        <f>sum(N65:T65)</f>
        <v>5.4896875</v>
      </c>
    </row>
    <row r="65">
      <c r="B65" s="1"/>
      <c r="C65" s="1"/>
      <c r="D65" s="1"/>
      <c r="E65" s="49"/>
      <c r="F65" s="66"/>
      <c r="G65" s="67" t="str">
        <f>'Overall Rankings'!CI66</f>
        <v>PAOK</v>
      </c>
      <c r="H65" s="68">
        <f>'Overall Rankings'!CJ66</f>
        <v>6.657265625</v>
      </c>
      <c r="I65" s="67" t="str">
        <f>'Overall Rankings'!CO66</f>
        <v>Greece</v>
      </c>
      <c r="J65" s="67" t="s">
        <v>299</v>
      </c>
      <c r="K65" s="68">
        <v>1.5543749999999998</v>
      </c>
      <c r="L65" s="67" t="s">
        <v>103</v>
      </c>
      <c r="M65" s="6" t="s">
        <v>644</v>
      </c>
      <c r="N65" s="49">
        <f>K134</f>
        <v>3.1346875</v>
      </c>
      <c r="O65" s="49">
        <f>K135</f>
        <v>1.1125</v>
      </c>
      <c r="P65" s="49">
        <f>K136</f>
        <v>0.72</v>
      </c>
      <c r="Q65" s="49">
        <f>K137</f>
        <v>0.5225</v>
      </c>
      <c r="V65" s="72"/>
    </row>
    <row r="66">
      <c r="B66" s="1"/>
      <c r="C66" s="1"/>
      <c r="D66" s="1"/>
      <c r="E66" s="49"/>
      <c r="F66" s="66"/>
      <c r="G66" s="67" t="str">
        <f>'Overall Rankings'!CI67</f>
        <v>Copenhagen</v>
      </c>
      <c r="H66" s="68">
        <f>'Overall Rankings'!CJ67</f>
        <v>6.404642857</v>
      </c>
      <c r="I66" s="67" t="str">
        <f>'Overall Rankings'!CO67</f>
        <v>Denmark</v>
      </c>
      <c r="J66" s="67" t="s">
        <v>313</v>
      </c>
      <c r="K66" s="68">
        <v>0.6924999999999999</v>
      </c>
      <c r="L66" s="67" t="s">
        <v>103</v>
      </c>
      <c r="M66" s="69" t="s">
        <v>180</v>
      </c>
      <c r="N66" s="1" t="str">
        <f>J138</f>
        <v>Hibernians</v>
      </c>
      <c r="O66" s="1" t="str">
        <f>J139</f>
        <v>Birkirkara</v>
      </c>
      <c r="P66" s="1" t="str">
        <f>J140</f>
        <v>Mosta</v>
      </c>
      <c r="Q66" s="1" t="str">
        <f>J141</f>
        <v>Gżira United</v>
      </c>
      <c r="U66" s="70">
        <f>COUNTA(N66:T66)</f>
        <v>4</v>
      </c>
      <c r="V66" s="71">
        <f>sum(N67:T67)</f>
        <v>7.162604167</v>
      </c>
    </row>
    <row r="67">
      <c r="B67" s="1"/>
      <c r="C67" s="1"/>
      <c r="D67" s="1"/>
      <c r="E67" s="49"/>
      <c r="F67" s="66"/>
      <c r="G67" s="67" t="str">
        <f>'Overall Rankings'!CI68</f>
        <v>Legia Warsaw</v>
      </c>
      <c r="H67" s="68">
        <f>'Overall Rankings'!CJ68</f>
        <v>6.368035714</v>
      </c>
      <c r="I67" s="67" t="str">
        <f>'Overall Rankings'!CO68</f>
        <v>Poland</v>
      </c>
      <c r="J67" s="67" t="s">
        <v>324</v>
      </c>
      <c r="K67" s="68">
        <v>2.50625</v>
      </c>
      <c r="L67" s="67" t="s">
        <v>107</v>
      </c>
      <c r="M67" s="6" t="s">
        <v>644</v>
      </c>
      <c r="N67" s="49">
        <f>K138</f>
        <v>2.272291667</v>
      </c>
      <c r="O67" s="49">
        <f>K139</f>
        <v>1.9265625</v>
      </c>
      <c r="P67" s="49">
        <f>K140</f>
        <v>1.8175</v>
      </c>
      <c r="Q67" s="49">
        <f>K141</f>
        <v>1.14625</v>
      </c>
      <c r="V67" s="72"/>
    </row>
    <row r="68">
      <c r="B68" s="1"/>
      <c r="C68" s="1"/>
      <c r="D68" s="1"/>
      <c r="E68" s="49"/>
      <c r="F68" s="66"/>
      <c r="G68" s="67" t="str">
        <f>'Overall Rankings'!CI69</f>
        <v>LASK</v>
      </c>
      <c r="H68" s="68">
        <f>'Overall Rankings'!CJ69</f>
        <v>6.3471875</v>
      </c>
      <c r="I68" s="67" t="str">
        <f>'Overall Rankings'!CO69</f>
        <v>Austria</v>
      </c>
      <c r="J68" s="67" t="s">
        <v>330</v>
      </c>
      <c r="K68" s="68">
        <v>1.66375</v>
      </c>
      <c r="L68" s="67" t="s">
        <v>107</v>
      </c>
      <c r="M68" s="69" t="s">
        <v>173</v>
      </c>
      <c r="N68" s="1" t="str">
        <f>J142</f>
        <v>Sheriff Tiraspol</v>
      </c>
      <c r="O68" s="1" t="str">
        <f>J143</f>
        <v>Petrocub Hîncești</v>
      </c>
      <c r="P68" s="1" t="str">
        <f>J144</f>
        <v>Milsami Orhei</v>
      </c>
      <c r="Q68" s="1" t="str">
        <f>J145</f>
        <v>Sfîntul Gheorghe</v>
      </c>
      <c r="U68" s="70">
        <f>COUNTA(N68:T68)</f>
        <v>4</v>
      </c>
      <c r="V68" s="71">
        <f>sum(N69:T69)</f>
        <v>14.02132813</v>
      </c>
    </row>
    <row r="69">
      <c r="B69" s="1"/>
      <c r="C69" s="1"/>
      <c r="D69" s="1"/>
      <c r="E69" s="49"/>
      <c r="F69" s="66"/>
      <c r="G69" s="67" t="str">
        <f>'Overall Rankings'!CI70</f>
        <v>Basel</v>
      </c>
      <c r="H69" s="68">
        <f>'Overall Rankings'!CJ70</f>
        <v>6.215178571</v>
      </c>
      <c r="I69" s="67" t="str">
        <f>'Overall Rankings'!CO70</f>
        <v>Switzerland</v>
      </c>
      <c r="J69" s="67" t="s">
        <v>318</v>
      </c>
      <c r="K69" s="68">
        <v>0.885</v>
      </c>
      <c r="L69" s="67" t="s">
        <v>107</v>
      </c>
      <c r="M69" s="6" t="s">
        <v>644</v>
      </c>
      <c r="N69" s="49">
        <f>K142</f>
        <v>10.40851563</v>
      </c>
      <c r="O69" s="49">
        <f>K143</f>
        <v>1.6659375</v>
      </c>
      <c r="P69" s="49">
        <f>K144</f>
        <v>1.396875</v>
      </c>
      <c r="Q69" s="49">
        <f>K145</f>
        <v>0.55</v>
      </c>
      <c r="V69" s="72"/>
    </row>
    <row r="70">
      <c r="B70" s="1"/>
      <c r="C70" s="1"/>
      <c r="D70" s="1"/>
      <c r="E70" s="49"/>
      <c r="F70" s="66"/>
      <c r="G70" s="67" t="str">
        <f>'Overall Rankings'!CI71</f>
        <v>Brøndby</v>
      </c>
      <c r="H70" s="68">
        <f>'Overall Rankings'!CJ71</f>
        <v>6.015625</v>
      </c>
      <c r="I70" s="67" t="str">
        <f>'Overall Rankings'!CO71</f>
        <v>Denmark</v>
      </c>
      <c r="J70" s="67" t="s">
        <v>345</v>
      </c>
      <c r="K70" s="68">
        <v>4.79375</v>
      </c>
      <c r="L70" s="67" t="s">
        <v>115</v>
      </c>
      <c r="M70" s="69" t="s">
        <v>219</v>
      </c>
      <c r="N70" s="1" t="str">
        <f>J146</f>
        <v>Sutjeska Nikšić</v>
      </c>
      <c r="O70" s="1" t="str">
        <f>J147</f>
        <v>Podgorica</v>
      </c>
      <c r="P70" s="1" t="str">
        <f>J148</f>
        <v>Budućnost Podgorica</v>
      </c>
      <c r="Q70" s="1" t="str">
        <f>J149</f>
        <v>Dečić</v>
      </c>
      <c r="U70" s="70">
        <f>COUNTA(N70:T70)</f>
        <v>4</v>
      </c>
      <c r="V70" s="71">
        <f>sum(N71:T71)</f>
        <v>4.74125</v>
      </c>
    </row>
    <row r="71">
      <c r="B71" s="1"/>
      <c r="C71" s="1"/>
      <c r="D71" s="1"/>
      <c r="E71" s="49"/>
      <c r="F71" s="66"/>
      <c r="G71" s="67" t="str">
        <f>'Overall Rankings'!CI72</f>
        <v>Fenerbahçe</v>
      </c>
      <c r="H71" s="68">
        <f>'Overall Rankings'!CJ72</f>
        <v>5.98925</v>
      </c>
      <c r="I71" s="67" t="str">
        <f>'Overall Rankings'!CO72</f>
        <v>Turkey</v>
      </c>
      <c r="J71" s="67" t="s">
        <v>341</v>
      </c>
      <c r="K71" s="68">
        <v>3.13875</v>
      </c>
      <c r="L71" s="67" t="s">
        <v>115</v>
      </c>
      <c r="M71" s="6" t="s">
        <v>644</v>
      </c>
      <c r="N71" s="49">
        <f>K146</f>
        <v>1.726875</v>
      </c>
      <c r="O71" s="49">
        <f>K147</f>
        <v>1.524375</v>
      </c>
      <c r="P71" s="49">
        <f>K148</f>
        <v>0.945</v>
      </c>
      <c r="Q71" s="49">
        <f>K149</f>
        <v>0.545</v>
      </c>
      <c r="V71" s="72"/>
    </row>
    <row r="72">
      <c r="B72" s="1"/>
      <c r="C72" s="1"/>
      <c r="D72" s="1"/>
      <c r="E72" s="49"/>
      <c r="F72" s="66"/>
      <c r="G72" s="67" t="str">
        <f>'Overall Rankings'!CI73</f>
        <v>Vitesse</v>
      </c>
      <c r="H72" s="68">
        <f>'Overall Rankings'!CJ73</f>
        <v>5.960267857</v>
      </c>
      <c r="I72" s="67" t="str">
        <f>'Overall Rankings'!CO73</f>
        <v>Netherlands</v>
      </c>
      <c r="J72" s="67" t="s">
        <v>351</v>
      </c>
      <c r="K72" s="68">
        <v>1.5749999999999997</v>
      </c>
      <c r="L72" s="67" t="s">
        <v>115</v>
      </c>
      <c r="M72" s="69" t="s">
        <v>57</v>
      </c>
      <c r="N72" s="1" t="str">
        <f>J150</f>
        <v>Ajax</v>
      </c>
      <c r="O72" s="1" t="str">
        <f>J151</f>
        <v>PSV Eindhoven</v>
      </c>
      <c r="P72" s="1" t="str">
        <f>J152</f>
        <v>Feyenoord</v>
      </c>
      <c r="Q72" s="1" t="str">
        <f>J153</f>
        <v>AZ</v>
      </c>
      <c r="R72" s="1" t="str">
        <f>J154</f>
        <v>Vitesse</v>
      </c>
      <c r="U72" s="70">
        <f>COUNTA(N72:T72)</f>
        <v>5</v>
      </c>
      <c r="V72" s="71">
        <f>sum(N73:T73)</f>
        <v>44.06987879</v>
      </c>
    </row>
    <row r="73">
      <c r="B73" s="1"/>
      <c r="C73" s="1"/>
      <c r="D73" s="1"/>
      <c r="E73" s="49"/>
      <c r="F73" s="66"/>
      <c r="G73" s="67" t="str">
        <f>'Overall Rankings'!CI74</f>
        <v>Partizan</v>
      </c>
      <c r="H73" s="68">
        <f>'Overall Rankings'!CJ74</f>
        <v>5.899921875</v>
      </c>
      <c r="I73" s="67" t="str">
        <f>'Overall Rankings'!CO74</f>
        <v>Serbia</v>
      </c>
      <c r="J73" s="67" t="s">
        <v>335</v>
      </c>
      <c r="K73" s="68">
        <v>1.065</v>
      </c>
      <c r="L73" s="67" t="s">
        <v>115</v>
      </c>
      <c r="M73" s="6" t="s">
        <v>644</v>
      </c>
      <c r="N73" s="49">
        <f>K150</f>
        <v>12.92828125</v>
      </c>
      <c r="O73" s="49">
        <f>K151</f>
        <v>9.882013889</v>
      </c>
      <c r="P73" s="49">
        <f>K152</f>
        <v>8.541315789</v>
      </c>
      <c r="Q73" s="49">
        <f>K153</f>
        <v>6.758</v>
      </c>
      <c r="R73" s="49">
        <f>K154</f>
        <v>5.960267857</v>
      </c>
      <c r="V73" s="72"/>
    </row>
    <row r="74">
      <c r="B74" s="1"/>
      <c r="C74" s="1"/>
      <c r="D74" s="1"/>
      <c r="E74" s="49"/>
      <c r="F74" s="66"/>
      <c r="G74" s="67" t="str">
        <f>'Overall Rankings'!CI75</f>
        <v>Gent</v>
      </c>
      <c r="H74" s="68">
        <f>'Overall Rankings'!CJ75</f>
        <v>5.741696429</v>
      </c>
      <c r="I74" s="67" t="str">
        <f>'Overall Rankings'!CO75</f>
        <v>Belgium</v>
      </c>
      <c r="J74" s="67" t="s">
        <v>379</v>
      </c>
      <c r="K74" s="68">
        <v>12.2921875</v>
      </c>
      <c r="L74" s="67" t="s">
        <v>58</v>
      </c>
      <c r="M74" s="69" t="s">
        <v>231</v>
      </c>
      <c r="N74" s="1" t="str">
        <f>J155</f>
        <v>Shkupi</v>
      </c>
      <c r="O74" s="1" t="str">
        <f>J156</f>
        <v>Shkëndija</v>
      </c>
      <c r="P74" s="1" t="str">
        <f>J157</f>
        <v>Sileks</v>
      </c>
      <c r="Q74" s="1" t="str">
        <f>J158</f>
        <v>Struga</v>
      </c>
      <c r="U74" s="70">
        <f>COUNTA(N74:T74)</f>
        <v>4</v>
      </c>
      <c r="V74" s="71">
        <f>sum(N75:T75)</f>
        <v>4.531875</v>
      </c>
    </row>
    <row r="75">
      <c r="B75" s="1"/>
      <c r="C75" s="1"/>
      <c r="D75" s="1"/>
      <c r="E75" s="49"/>
      <c r="F75" s="66"/>
      <c r="G75" s="67" t="str">
        <f>'Overall Rankings'!CI76</f>
        <v>Genk</v>
      </c>
      <c r="H75" s="68">
        <f>'Overall Rankings'!CJ76</f>
        <v>5.64046875</v>
      </c>
      <c r="I75" s="67" t="str">
        <f>'Overall Rankings'!CO76</f>
        <v>Belgium</v>
      </c>
      <c r="J75" s="67" t="s">
        <v>367</v>
      </c>
      <c r="K75" s="68">
        <v>11.808125</v>
      </c>
      <c r="L75" s="67" t="s">
        <v>58</v>
      </c>
      <c r="M75" s="6" t="s">
        <v>644</v>
      </c>
      <c r="N75" s="49">
        <f>K155</f>
        <v>1.423125</v>
      </c>
      <c r="O75" s="49">
        <f>K156</f>
        <v>1.17375</v>
      </c>
      <c r="P75" s="49">
        <f>K157</f>
        <v>1.0075</v>
      </c>
      <c r="Q75" s="49">
        <f>K158</f>
        <v>0.9275</v>
      </c>
      <c r="V75" s="72"/>
    </row>
    <row r="76">
      <c r="B76" s="1"/>
      <c r="C76" s="1"/>
      <c r="D76" s="1"/>
      <c r="E76" s="49"/>
      <c r="F76" s="66"/>
      <c r="G76" s="67" t="str">
        <f>'Overall Rankings'!CI77</f>
        <v>Qarabağ</v>
      </c>
      <c r="H76" s="68">
        <f>'Overall Rankings'!CJ77</f>
        <v>5.448035714</v>
      </c>
      <c r="I76" s="67" t="str">
        <f>'Overall Rankings'!CO77</f>
        <v>Azerbaijan</v>
      </c>
      <c r="J76" s="67" t="s">
        <v>357</v>
      </c>
      <c r="K76" s="68">
        <v>10.041875000000001</v>
      </c>
      <c r="L76" s="67" t="s">
        <v>58</v>
      </c>
      <c r="M76" s="69" t="s">
        <v>235</v>
      </c>
      <c r="N76" s="1" t="str">
        <f>J159</f>
        <v>Larne</v>
      </c>
      <c r="O76" s="1" t="str">
        <f>J160</f>
        <v>Linfield</v>
      </c>
      <c r="P76" s="1" t="str">
        <f>J161</f>
        <v>Glentoran</v>
      </c>
      <c r="Q76" s="1" t="str">
        <f>J162</f>
        <v>Coleraine</v>
      </c>
      <c r="U76" s="70">
        <f>COUNTA(N76:T76)</f>
        <v>4</v>
      </c>
      <c r="V76" s="71">
        <f>sum(N77:T77)</f>
        <v>6.759791667</v>
      </c>
    </row>
    <row r="77">
      <c r="B77" s="1"/>
      <c r="C77" s="1"/>
      <c r="D77" s="1"/>
      <c r="E77" s="49"/>
      <c r="F77" s="66"/>
      <c r="G77" s="67" t="str">
        <f>'Overall Rankings'!CI78</f>
        <v>Randers</v>
      </c>
      <c r="H77" s="68">
        <f>'Overall Rankings'!CJ78</f>
        <v>5.1995</v>
      </c>
      <c r="I77" s="67" t="str">
        <f>'Overall Rankings'!CO78</f>
        <v>Denmark</v>
      </c>
      <c r="J77" s="67" t="s">
        <v>362</v>
      </c>
      <c r="K77" s="68">
        <v>9.713</v>
      </c>
      <c r="L77" s="67" t="s">
        <v>58</v>
      </c>
      <c r="M77" s="6" t="s">
        <v>644</v>
      </c>
      <c r="N77" s="49">
        <f>K159</f>
        <v>3.167291667</v>
      </c>
      <c r="O77" s="49">
        <f>K160</f>
        <v>2.0825</v>
      </c>
      <c r="P77" s="49">
        <f>K161</f>
        <v>0.855</v>
      </c>
      <c r="Q77" s="49">
        <f>K162</f>
        <v>0.655</v>
      </c>
      <c r="V77" s="72"/>
    </row>
    <row r="78">
      <c r="B78" s="1"/>
      <c r="C78" s="1"/>
      <c r="D78" s="1"/>
      <c r="E78" s="49"/>
      <c r="F78" s="66"/>
      <c r="G78" s="67" t="str">
        <f>'Overall Rankings'!CI79</f>
        <v>CFR Cluj</v>
      </c>
      <c r="H78" s="68">
        <f>'Overall Rankings'!CJ79</f>
        <v>5.174553571</v>
      </c>
      <c r="I78" s="67" t="str">
        <f>'Overall Rankings'!CO79</f>
        <v>Romania</v>
      </c>
      <c r="J78" s="67" t="s">
        <v>373</v>
      </c>
      <c r="K78" s="68">
        <v>8.804196428571428</v>
      </c>
      <c r="L78" s="67" t="s">
        <v>58</v>
      </c>
      <c r="M78" s="69" t="s">
        <v>168</v>
      </c>
      <c r="N78" s="1" t="str">
        <f>J163</f>
        <v>Bodø/Glimt</v>
      </c>
      <c r="O78" s="1" t="str">
        <f>J164</f>
        <v>Rosenborg</v>
      </c>
      <c r="P78" s="1" t="str">
        <f>J165</f>
        <v>Molde</v>
      </c>
      <c r="Q78" s="1" t="str">
        <f>J166</f>
        <v>Vålerenga</v>
      </c>
      <c r="U78" s="70">
        <f>COUNTA(N78:T78)</f>
        <v>4</v>
      </c>
      <c r="V78" s="71">
        <f>sum(N79:T79)</f>
        <v>15.12983333</v>
      </c>
    </row>
    <row r="79">
      <c r="B79" s="1"/>
      <c r="C79" s="1"/>
      <c r="D79" s="1"/>
      <c r="E79" s="49"/>
      <c r="F79" s="66"/>
      <c r="G79" s="67" t="str">
        <f>'Overall Rankings'!CI80</f>
        <v>Maccabi Tel Aviv</v>
      </c>
      <c r="H79" s="68">
        <f>'Overall Rankings'!CJ80</f>
        <v>5.165803571</v>
      </c>
      <c r="I79" s="67" t="str">
        <f>'Overall Rankings'!CO80</f>
        <v>Israel</v>
      </c>
      <c r="J79" s="67" t="s">
        <v>384</v>
      </c>
      <c r="K79" s="68">
        <v>6.6695</v>
      </c>
      <c r="L79" s="67" t="s">
        <v>58</v>
      </c>
      <c r="M79" s="6" t="s">
        <v>644</v>
      </c>
      <c r="N79" s="49">
        <f>K163</f>
        <v>7.2418125</v>
      </c>
      <c r="O79" s="49">
        <f>K164</f>
        <v>2.842083333</v>
      </c>
      <c r="P79" s="49">
        <f>K165</f>
        <v>2.5859375</v>
      </c>
      <c r="Q79" s="49">
        <f>K166</f>
        <v>2.46</v>
      </c>
      <c r="V79" s="72"/>
    </row>
    <row r="80">
      <c r="B80" s="1"/>
      <c r="C80" s="1"/>
      <c r="D80" s="1"/>
      <c r="E80" s="49"/>
      <c r="F80" s="66"/>
      <c r="G80" s="67" t="str">
        <f>'Overall Rankings'!CI81</f>
        <v>Royal Antwerp</v>
      </c>
      <c r="H80" s="68">
        <f>'Overall Rankings'!CJ81</f>
        <v>4.9421875</v>
      </c>
      <c r="I80" s="67" t="str">
        <f>'Overall Rankings'!CO81</f>
        <v>Belgium</v>
      </c>
      <c r="J80" s="67" t="s">
        <v>273</v>
      </c>
      <c r="K80" s="68">
        <v>2.535833333333333</v>
      </c>
      <c r="L80" s="67" t="s">
        <v>127</v>
      </c>
      <c r="M80" s="69" t="s">
        <v>206</v>
      </c>
      <c r="N80" s="1" t="str">
        <f>J167</f>
        <v>Legia Warsaw</v>
      </c>
      <c r="O80" s="1" t="str">
        <f>J168</f>
        <v>Raków Częstochowa</v>
      </c>
      <c r="P80" s="1" t="str">
        <f>J169</f>
        <v>Śląsk Wrocław</v>
      </c>
      <c r="Q80" s="1" t="str">
        <f>J170</f>
        <v>Pogoń Szczecin</v>
      </c>
      <c r="U80" s="70">
        <f>COUNTA(N80:T80)</f>
        <v>4</v>
      </c>
      <c r="V80" s="71">
        <f>sum(N81:T81)</f>
        <v>13.68970238</v>
      </c>
    </row>
    <row r="81">
      <c r="B81" s="1"/>
      <c r="C81" s="1"/>
      <c r="D81" s="1"/>
      <c r="E81" s="49"/>
      <c r="F81" s="66"/>
      <c r="G81" s="67" t="str">
        <f>'Overall Rankings'!CI82</f>
        <v>Sturm Graz</v>
      </c>
      <c r="H81" s="68">
        <f>'Overall Rankings'!CJ82</f>
        <v>4.840625</v>
      </c>
      <c r="I81" s="67" t="str">
        <f>'Overall Rankings'!CO82</f>
        <v>Austria</v>
      </c>
      <c r="J81" s="67" t="s">
        <v>271</v>
      </c>
      <c r="K81" s="68">
        <v>1.6668749999999999</v>
      </c>
      <c r="L81" s="67" t="s">
        <v>127</v>
      </c>
      <c r="M81" s="6" t="s">
        <v>644</v>
      </c>
      <c r="N81" s="49">
        <f>K167</f>
        <v>6.368035714</v>
      </c>
      <c r="O81" s="49">
        <f>K168</f>
        <v>3.234583333</v>
      </c>
      <c r="P81" s="49">
        <f>K169</f>
        <v>2.564583333</v>
      </c>
      <c r="Q81" s="49">
        <f>K170</f>
        <v>1.5225</v>
      </c>
      <c r="V81" s="72"/>
    </row>
    <row r="82">
      <c r="B82" s="1"/>
      <c r="C82" s="1"/>
      <c r="D82" s="1"/>
      <c r="E82" s="49"/>
      <c r="F82" s="66"/>
      <c r="G82" s="67" t="str">
        <f>'Overall Rankings'!CI83</f>
        <v>HJK</v>
      </c>
      <c r="H82" s="68">
        <f>'Overall Rankings'!CJ83</f>
        <v>4.79375</v>
      </c>
      <c r="I82" s="67" t="str">
        <f>'Overall Rankings'!CO83</f>
        <v>Finland</v>
      </c>
      <c r="J82" s="67" t="s">
        <v>276</v>
      </c>
      <c r="K82" s="68">
        <v>1.3362500000000002</v>
      </c>
      <c r="L82" s="67" t="s">
        <v>127</v>
      </c>
      <c r="M82" s="69" t="s">
        <v>64</v>
      </c>
      <c r="N82" s="1" t="str">
        <f>J171</f>
        <v>Benfica</v>
      </c>
      <c r="O82" s="1" t="str">
        <f>J172</f>
        <v>Sporting CP</v>
      </c>
      <c r="P82" s="1" t="str">
        <f>J173</f>
        <v>Porto</v>
      </c>
      <c r="Q82" s="1" t="str">
        <f>J174</f>
        <v>Braga</v>
      </c>
      <c r="R82" s="1" t="str">
        <f>J175</f>
        <v>Santa Clara</v>
      </c>
      <c r="S82" s="1" t="str">
        <f>J176</f>
        <v>Paços de Ferreira</v>
      </c>
      <c r="U82" s="70">
        <f>COUNTA(N82:T82)</f>
        <v>6</v>
      </c>
      <c r="V82" s="71">
        <f>sum(N83:T83)</f>
        <v>52.03516518</v>
      </c>
    </row>
    <row r="83">
      <c r="B83" s="1"/>
      <c r="C83" s="1"/>
      <c r="D83" s="1"/>
      <c r="E83" s="49"/>
      <c r="F83" s="66"/>
      <c r="G83" s="67" t="str">
        <f>'Overall Rankings'!CI84</f>
        <v>Mura</v>
      </c>
      <c r="H83" s="68">
        <f>'Overall Rankings'!CJ84</f>
        <v>4.791696429</v>
      </c>
      <c r="I83" s="67" t="str">
        <f>'Overall Rankings'!CO84</f>
        <v>Slovenia</v>
      </c>
      <c r="J83" s="67" t="s">
        <v>346</v>
      </c>
      <c r="K83" s="68">
        <v>0.8725</v>
      </c>
      <c r="L83" s="67" t="s">
        <v>127</v>
      </c>
      <c r="M83" s="6" t="s">
        <v>644</v>
      </c>
      <c r="N83" s="49">
        <f>K171</f>
        <v>14.15357143</v>
      </c>
      <c r="O83" s="49">
        <f>K172</f>
        <v>11.61578125</v>
      </c>
      <c r="P83" s="49">
        <f>K173</f>
        <v>10.94175</v>
      </c>
      <c r="Q83" s="49">
        <f>K174</f>
        <v>9.035520833</v>
      </c>
      <c r="R83" s="49">
        <f>K175</f>
        <v>3.667291667</v>
      </c>
      <c r="S83" s="49">
        <f>K176</f>
        <v>2.62125</v>
      </c>
      <c r="V83" s="72"/>
    </row>
    <row r="84">
      <c r="B84" s="1"/>
      <c r="C84" s="1"/>
      <c r="D84" s="1"/>
      <c r="E84" s="49"/>
      <c r="F84" s="66"/>
      <c r="G84" s="67" t="str">
        <f>'Overall Rankings'!CI85</f>
        <v>Slovan Bratislava</v>
      </c>
      <c r="H84" s="68">
        <f>'Overall Rankings'!CJ85</f>
        <v>4.782589286</v>
      </c>
      <c r="I84" s="67" t="str">
        <f>'Overall Rankings'!CO85</f>
        <v>Slovakia</v>
      </c>
      <c r="J84" s="67" t="s">
        <v>175</v>
      </c>
      <c r="K84" s="68">
        <v>15.021999999999998</v>
      </c>
      <c r="L84" s="67" t="s">
        <v>39</v>
      </c>
      <c r="M84" s="69" t="s">
        <v>205</v>
      </c>
      <c r="N84" s="1" t="str">
        <f>J177</f>
        <v>Shamrock Rovers</v>
      </c>
      <c r="O84" s="1" t="str">
        <f>J178</f>
        <v>Bohemians</v>
      </c>
      <c r="P84" s="1" t="str">
        <f>J179</f>
        <v>Dundalk</v>
      </c>
      <c r="Q84" s="1" t="str">
        <f>J180</f>
        <v>Sligo Rovers</v>
      </c>
      <c r="U84" s="70">
        <f>COUNTA(N84:T84)</f>
        <v>4</v>
      </c>
      <c r="V84" s="71">
        <f>sum(N85:T85)</f>
        <v>8.382083333</v>
      </c>
    </row>
    <row r="85">
      <c r="B85" s="1"/>
      <c r="C85" s="1"/>
      <c r="D85" s="1"/>
      <c r="E85" s="49"/>
      <c r="F85" s="66"/>
      <c r="G85" s="67" t="str">
        <f>'Overall Rankings'!CI86</f>
        <v>Kairat</v>
      </c>
      <c r="H85" s="68">
        <f>'Overall Rankings'!CJ86</f>
        <v>4.697232143</v>
      </c>
      <c r="I85" s="67" t="str">
        <f>'Overall Rankings'!CO86</f>
        <v>Kazakhstan</v>
      </c>
      <c r="J85" s="67" t="s">
        <v>426</v>
      </c>
      <c r="K85" s="68">
        <v>13.613541666666666</v>
      </c>
      <c r="L85" s="67" t="s">
        <v>39</v>
      </c>
      <c r="M85" s="6" t="s">
        <v>644</v>
      </c>
      <c r="N85" s="49">
        <f>K177</f>
        <v>2.9225</v>
      </c>
      <c r="O85" s="49">
        <f>K178</f>
        <v>2.531666667</v>
      </c>
      <c r="P85" s="49">
        <f>K179</f>
        <v>2.322916667</v>
      </c>
      <c r="Q85" s="49">
        <f>K180</f>
        <v>0.605</v>
      </c>
      <c r="V85" s="72"/>
    </row>
    <row r="86">
      <c r="B86" s="1"/>
      <c r="C86" s="1"/>
      <c r="D86" s="1"/>
      <c r="E86" s="49"/>
      <c r="F86" s="66"/>
      <c r="G86" s="67" t="str">
        <f>'Overall Rankings'!CI87</f>
        <v>Omonia</v>
      </c>
      <c r="H86" s="68">
        <f>'Overall Rankings'!CJ87</f>
        <v>4.662604167</v>
      </c>
      <c r="I86" s="67" t="str">
        <f>'Overall Rankings'!CO87</f>
        <v>Cyprus</v>
      </c>
      <c r="J86" s="67" t="s">
        <v>286</v>
      </c>
      <c r="K86" s="68">
        <v>12.958557692307693</v>
      </c>
      <c r="L86" s="67" t="s">
        <v>39</v>
      </c>
      <c r="M86" s="69" t="s">
        <v>150</v>
      </c>
      <c r="N86" s="1" t="str">
        <f>J181</f>
        <v>CFR Cluj</v>
      </c>
      <c r="O86" s="1" t="str">
        <f>J182</f>
        <v>FCSB</v>
      </c>
      <c r="P86" s="1" t="str">
        <f>J183</f>
        <v>Sepsi OSK</v>
      </c>
      <c r="Q86" s="1" t="str">
        <f>J184</f>
        <v>Universitatea Craiova</v>
      </c>
      <c r="U86" s="70">
        <f>COUNTA(N86:T86)</f>
        <v>4</v>
      </c>
      <c r="V86" s="71">
        <f>sum(N87:T87)</f>
        <v>10.36517857</v>
      </c>
    </row>
    <row r="87">
      <c r="B87" s="1"/>
      <c r="C87" s="1"/>
      <c r="D87" s="1"/>
      <c r="E87" s="49"/>
      <c r="F87" s="66"/>
      <c r="G87" s="67" t="str">
        <f>'Overall Rankings'!CI88</f>
        <v>Alashkert</v>
      </c>
      <c r="H87" s="68">
        <f>'Overall Rankings'!CJ88</f>
        <v>4.462589286</v>
      </c>
      <c r="I87" s="67" t="str">
        <f>'Overall Rankings'!CO88</f>
        <v>Armenia</v>
      </c>
      <c r="J87" s="67" t="s">
        <v>211</v>
      </c>
      <c r="K87" s="68">
        <v>10.066875</v>
      </c>
      <c r="L87" s="67" t="s">
        <v>39</v>
      </c>
      <c r="M87" s="6" t="s">
        <v>644</v>
      </c>
      <c r="N87" s="49">
        <f>K181</f>
        <v>5.174553571</v>
      </c>
      <c r="O87" s="49">
        <f>K182</f>
        <v>2.208125</v>
      </c>
      <c r="P87" s="49">
        <f>K183</f>
        <v>1.76</v>
      </c>
      <c r="Q87" s="49">
        <f>K184</f>
        <v>1.2225</v>
      </c>
      <c r="V87" s="72"/>
    </row>
    <row r="88">
      <c r="B88" s="1"/>
      <c r="C88" s="1"/>
      <c r="D88" s="1"/>
      <c r="E88" s="49"/>
      <c r="F88" s="66"/>
      <c r="G88" s="67" t="str">
        <f>'Overall Rankings'!CI89</f>
        <v>Lokomotiv Moscow</v>
      </c>
      <c r="H88" s="68">
        <f>'Overall Rankings'!CJ89</f>
        <v>4.3525</v>
      </c>
      <c r="I88" s="67" t="str">
        <f>'Overall Rankings'!CO89</f>
        <v>Russia</v>
      </c>
      <c r="J88" s="67" t="s">
        <v>409</v>
      </c>
      <c r="K88" s="68">
        <v>8.181666666666667</v>
      </c>
      <c r="L88" s="67" t="s">
        <v>39</v>
      </c>
      <c r="M88" s="69" t="s">
        <v>72</v>
      </c>
      <c r="N88" s="1" t="str">
        <f>J185</f>
        <v>Zenit Saint Petersburg</v>
      </c>
      <c r="O88" s="1" t="str">
        <f>J186</f>
        <v>Spartak Moscow</v>
      </c>
      <c r="P88" s="1" t="str">
        <f>J187</f>
        <v>Lokomotiv Moscow</v>
      </c>
      <c r="Q88" s="1" t="str">
        <f>J188</f>
        <v>Sochi</v>
      </c>
      <c r="R88" s="1" t="str">
        <f>J189</f>
        <v>Rubin Kazan</v>
      </c>
      <c r="U88" s="70">
        <f>COUNTA(N88:T88)</f>
        <v>5</v>
      </c>
      <c r="V88" s="71">
        <f>sum(N89:T89)</f>
        <v>27.47109375</v>
      </c>
    </row>
    <row r="89">
      <c r="B89" s="1"/>
      <c r="C89" s="1"/>
      <c r="D89" s="1"/>
      <c r="E89" s="49"/>
      <c r="F89" s="66"/>
      <c r="G89" s="67" t="str">
        <f>'Overall Rankings'!CI90</f>
        <v>Anorthosis</v>
      </c>
      <c r="H89" s="68">
        <f>'Overall Rankings'!CJ90</f>
        <v>4.257875</v>
      </c>
      <c r="I89" s="67" t="str">
        <f>'Overall Rankings'!CO90</f>
        <v>Cyprus</v>
      </c>
      <c r="J89" s="67" t="s">
        <v>167</v>
      </c>
      <c r="K89" s="68">
        <v>8.147499999999999</v>
      </c>
      <c r="L89" s="67" t="s">
        <v>39</v>
      </c>
      <c r="M89" s="6" t="s">
        <v>644</v>
      </c>
      <c r="N89" s="49">
        <f>K185</f>
        <v>9.605</v>
      </c>
      <c r="O89" s="49">
        <f>K186</f>
        <v>8.78859375</v>
      </c>
      <c r="P89" s="49">
        <f>K187</f>
        <v>4.3525</v>
      </c>
      <c r="Q89" s="49">
        <f>K188</f>
        <v>3.0525</v>
      </c>
      <c r="R89" s="49">
        <f>K189</f>
        <v>1.6725</v>
      </c>
      <c r="V89" s="72"/>
    </row>
    <row r="90">
      <c r="B90" s="1"/>
      <c r="C90" s="1"/>
      <c r="D90" s="1"/>
      <c r="E90" s="49"/>
      <c r="F90" s="66"/>
      <c r="G90" s="67" t="str">
        <f>'Overall Rankings'!CI91</f>
        <v>Flora</v>
      </c>
      <c r="H90" s="68">
        <f>'Overall Rankings'!CJ91</f>
        <v>4.203958333</v>
      </c>
      <c r="I90" s="67" t="str">
        <f>'Overall Rankings'!CO91</f>
        <v>Estonia</v>
      </c>
      <c r="J90" s="67" t="s">
        <v>420</v>
      </c>
      <c r="K90" s="68">
        <v>3.9206250000000002</v>
      </c>
      <c r="L90" s="67" t="s">
        <v>39</v>
      </c>
      <c r="M90" s="69" t="s">
        <v>257</v>
      </c>
      <c r="N90" s="1" t="str">
        <f>J190</f>
        <v>La Fiorita</v>
      </c>
      <c r="O90" s="1" t="str">
        <f>J191</f>
        <v>Folgore</v>
      </c>
      <c r="P90" s="1" t="str">
        <f>J192</f>
        <v>Tre Penne</v>
      </c>
      <c r="U90" s="70">
        <f>COUNTA(N90:T90)</f>
        <v>3</v>
      </c>
      <c r="V90" s="71">
        <f>sum(N91:T91)</f>
        <v>2.1</v>
      </c>
    </row>
    <row r="91">
      <c r="B91" s="1"/>
      <c r="C91" s="1"/>
      <c r="D91" s="1"/>
      <c r="E91" s="49"/>
      <c r="F91" s="66"/>
      <c r="G91" s="67" t="str">
        <f>'Overall Rankings'!CI92</f>
        <v>Maccabi Haifa</v>
      </c>
      <c r="H91" s="68">
        <f>'Overall Rankings'!CJ92</f>
        <v>4.185357143</v>
      </c>
      <c r="I91" s="67" t="str">
        <f>'Overall Rankings'!CO92</f>
        <v>Israel</v>
      </c>
      <c r="J91" s="67" t="s">
        <v>435</v>
      </c>
      <c r="K91" s="68">
        <v>4.1535714285714285</v>
      </c>
      <c r="L91" s="67" t="s">
        <v>139</v>
      </c>
      <c r="M91" s="6" t="s">
        <v>644</v>
      </c>
      <c r="N91" s="49">
        <f>K190</f>
        <v>0.9175</v>
      </c>
      <c r="O91" s="49">
        <f>K191</f>
        <v>0.87</v>
      </c>
      <c r="P91" s="49">
        <f>K192</f>
        <v>0.3125</v>
      </c>
      <c r="V91" s="72"/>
    </row>
    <row r="92">
      <c r="B92" s="1"/>
      <c r="C92" s="1"/>
      <c r="D92" s="1"/>
      <c r="E92" s="49"/>
      <c r="F92" s="66"/>
      <c r="G92" s="67" t="str">
        <f>'Overall Rankings'!CI93</f>
        <v>Jablonec</v>
      </c>
      <c r="H92" s="68">
        <f>'Overall Rankings'!CJ93</f>
        <v>4.183625</v>
      </c>
      <c r="I92" s="67" t="str">
        <f>'Overall Rankings'!CO93</f>
        <v>Czech Republic</v>
      </c>
      <c r="J92" s="67" t="s">
        <v>289</v>
      </c>
      <c r="K92" s="68">
        <v>1.0199999999999998</v>
      </c>
      <c r="L92" s="67" t="s">
        <v>139</v>
      </c>
      <c r="M92" s="69" t="s">
        <v>19</v>
      </c>
      <c r="N92" s="1" t="str">
        <f>J193</f>
        <v>Rangers</v>
      </c>
      <c r="O92" s="1" t="str">
        <f>J194</f>
        <v>Celtic</v>
      </c>
      <c r="P92" s="1" t="str">
        <f>J195</f>
        <v>St Johnstone</v>
      </c>
      <c r="Q92" s="1" t="str">
        <f>J196</f>
        <v>Aberdeen</v>
      </c>
      <c r="R92" s="1" t="str">
        <f>J197</f>
        <v>Hibernian</v>
      </c>
      <c r="U92" s="70">
        <f>COUNTA(N92:T92)</f>
        <v>5</v>
      </c>
      <c r="V92" s="71">
        <f>sum(N93:T93)</f>
        <v>26.30003289</v>
      </c>
    </row>
    <row r="93">
      <c r="B93" s="1"/>
      <c r="C93" s="1"/>
      <c r="D93" s="1"/>
      <c r="E93" s="49"/>
      <c r="F93" s="66"/>
      <c r="G93" s="67" t="str">
        <f>'Overall Rankings'!CI94</f>
        <v>Lincoln Red Imps</v>
      </c>
      <c r="H93" s="68">
        <f>'Overall Rankings'!CJ94</f>
        <v>4.153571429</v>
      </c>
      <c r="I93" s="67" t="str">
        <f>'Overall Rankings'!CO94</f>
        <v>Gibraltar</v>
      </c>
      <c r="J93" s="67" t="s">
        <v>452</v>
      </c>
      <c r="K93" s="68">
        <v>0.7949999999999999</v>
      </c>
      <c r="L93" s="67" t="s">
        <v>139</v>
      </c>
      <c r="M93" s="6" t="s">
        <v>644</v>
      </c>
      <c r="N93" s="49">
        <f>K193</f>
        <v>12.07940789</v>
      </c>
      <c r="O93" s="49">
        <f>K194</f>
        <v>6.80625</v>
      </c>
      <c r="P93" s="49">
        <f>K195</f>
        <v>2.7225</v>
      </c>
      <c r="Q93" s="49">
        <f>K196</f>
        <v>2.565625</v>
      </c>
      <c r="R93" s="49">
        <f>K197</f>
        <v>2.12625</v>
      </c>
      <c r="V93" s="72"/>
    </row>
    <row r="94">
      <c r="B94" s="1"/>
      <c r="C94" s="1"/>
      <c r="D94" s="1"/>
      <c r="E94" s="49"/>
      <c r="F94" s="66"/>
      <c r="G94" s="67" t="str">
        <f>'Overall Rankings'!CI95</f>
        <v>Zorya Luhansk</v>
      </c>
      <c r="H94" s="68">
        <f>'Overall Rankings'!CJ95</f>
        <v>4.07515625</v>
      </c>
      <c r="I94" s="67" t="str">
        <f>'Overall Rankings'!CO95</f>
        <v>Ukraine</v>
      </c>
      <c r="J94" s="67" t="s">
        <v>441</v>
      </c>
      <c r="K94" s="68">
        <v>0.6099999999999999</v>
      </c>
      <c r="L94" s="67" t="s">
        <v>139</v>
      </c>
      <c r="M94" s="69" t="s">
        <v>138</v>
      </c>
      <c r="N94" s="1" t="str">
        <f>J198</f>
        <v>Red Star Belgrade</v>
      </c>
      <c r="O94" s="1" t="str">
        <f>J199</f>
        <v>Partizan</v>
      </c>
      <c r="P94" s="1" t="str">
        <f>J200</f>
        <v>Vojvodina</v>
      </c>
      <c r="Q94" s="1" t="str">
        <f>J201</f>
        <v>Čukarički</v>
      </c>
      <c r="U94" s="70">
        <f>COUNTA(N94:T94)</f>
        <v>4</v>
      </c>
      <c r="V94" s="71">
        <f>sum(N95:T95)</f>
        <v>19.7028683</v>
      </c>
    </row>
    <row r="95">
      <c r="B95" s="1"/>
      <c r="C95" s="1"/>
      <c r="D95" s="1"/>
      <c r="E95" s="49"/>
      <c r="F95" s="66"/>
      <c r="G95" s="67" t="str">
        <f>'Overall Rankings'!CI96</f>
        <v>Tottenham Hotspur</v>
      </c>
      <c r="H95" s="68">
        <f>'Overall Rankings'!CJ96</f>
        <v>4.07328125</v>
      </c>
      <c r="I95" s="67" t="str">
        <f>'Overall Rankings'!CO96</f>
        <v>England</v>
      </c>
      <c r="J95" s="67" t="s">
        <v>467</v>
      </c>
      <c r="K95" s="68">
        <v>7.866785714285713</v>
      </c>
      <c r="L95" s="67" t="s">
        <v>29</v>
      </c>
      <c r="M95" s="6" t="s">
        <v>644</v>
      </c>
      <c r="N95" s="49">
        <f>K198</f>
        <v>9.044821429</v>
      </c>
      <c r="O95" s="49">
        <f>K199</f>
        <v>5.899921875</v>
      </c>
      <c r="P95" s="49">
        <f>K200</f>
        <v>2.480625</v>
      </c>
      <c r="Q95" s="49">
        <f>K201</f>
        <v>2.2775</v>
      </c>
      <c r="V95" s="72"/>
    </row>
    <row r="96">
      <c r="B96" s="1"/>
      <c r="C96" s="1"/>
      <c r="D96" s="1"/>
      <c r="E96" s="49"/>
      <c r="F96" s="66"/>
      <c r="G96" s="67" t="str">
        <f>'Overall Rankings'!CI97</f>
        <v>Union Berlin</v>
      </c>
      <c r="H96" s="68">
        <f>'Overall Rankings'!CJ97</f>
        <v>3.920625</v>
      </c>
      <c r="I96" s="67" t="str">
        <f>'Overall Rankings'!CO97</f>
        <v>Germany</v>
      </c>
      <c r="J96" s="67" t="s">
        <v>457</v>
      </c>
      <c r="K96" s="68">
        <v>6.657265625000001</v>
      </c>
      <c r="L96" s="67" t="s">
        <v>29</v>
      </c>
      <c r="M96" s="69" t="s">
        <v>210</v>
      </c>
      <c r="N96" s="1" t="str">
        <f>J202</f>
        <v>Slovan Bratislava</v>
      </c>
      <c r="O96" s="1" t="str">
        <f>J203</f>
        <v>Žilina</v>
      </c>
      <c r="P96" s="1" t="str">
        <f>J204</f>
        <v>Spartak Trnava</v>
      </c>
      <c r="Q96" s="1" t="str">
        <f>J205</f>
        <v>DAC Dunajská Streda</v>
      </c>
      <c r="U96" s="70">
        <f>COUNTA(N96:T96)</f>
        <v>4</v>
      </c>
      <c r="V96" s="71">
        <f>sum(N97:T97)</f>
        <v>10.64920387</v>
      </c>
    </row>
    <row r="97">
      <c r="B97" s="1"/>
      <c r="C97" s="1"/>
      <c r="D97" s="1"/>
      <c r="E97" s="49"/>
      <c r="F97" s="66"/>
      <c r="G97" s="67" t="str">
        <f>'Overall Rankings'!CI98</f>
        <v>Santa Clara</v>
      </c>
      <c r="H97" s="68">
        <f>'Overall Rankings'!CJ98</f>
        <v>3.667291667</v>
      </c>
      <c r="I97" s="67" t="str">
        <f>'Overall Rankings'!CO98</f>
        <v>Portugal</v>
      </c>
      <c r="J97" s="67" t="s">
        <v>98</v>
      </c>
      <c r="K97" s="68">
        <v>2.17125</v>
      </c>
      <c r="L97" s="67" t="s">
        <v>29</v>
      </c>
      <c r="M97" s="6" t="s">
        <v>644</v>
      </c>
      <c r="N97" s="49">
        <f>K202</f>
        <v>4.782589286</v>
      </c>
      <c r="O97" s="49">
        <f>K203</f>
        <v>2.92328125</v>
      </c>
      <c r="P97" s="49">
        <f>K204</f>
        <v>1.930833333</v>
      </c>
      <c r="Q97" s="49">
        <f>K205</f>
        <v>1.0125</v>
      </c>
      <c r="V97" s="72"/>
    </row>
    <row r="98">
      <c r="B98" s="1"/>
      <c r="C98" s="1"/>
      <c r="D98" s="1"/>
      <c r="E98" s="49"/>
      <c r="F98" s="66"/>
      <c r="G98" s="67" t="str">
        <f>'Overall Rankings'!CI99</f>
        <v>Hammarby IF</v>
      </c>
      <c r="H98" s="68">
        <f>'Overall Rankings'!CJ99</f>
        <v>3.666875</v>
      </c>
      <c r="I98" s="67" t="str">
        <f>'Overall Rankings'!CO99</f>
        <v>Sweden</v>
      </c>
      <c r="J98" s="67" t="s">
        <v>28</v>
      </c>
      <c r="K98" s="68">
        <v>1.82375</v>
      </c>
      <c r="L98" s="67" t="s">
        <v>29</v>
      </c>
      <c r="M98" s="69" t="s">
        <v>218</v>
      </c>
      <c r="N98" s="1" t="str">
        <f>J206</f>
        <v>Mura</v>
      </c>
      <c r="O98" s="1" t="str">
        <f>J207</f>
        <v>Domžale</v>
      </c>
      <c r="P98" s="1" t="str">
        <f>J208</f>
        <v>Maribor</v>
      </c>
      <c r="Q98" s="1" t="str">
        <f>J209</f>
        <v>Olimpija Ljubljana</v>
      </c>
      <c r="U98" s="70">
        <f>COUNTA(N98:T98)</f>
        <v>4</v>
      </c>
      <c r="V98" s="71">
        <f>sum(N99:T99)</f>
        <v>10.70669643</v>
      </c>
    </row>
    <row r="99">
      <c r="B99" s="1"/>
      <c r="C99" s="1"/>
      <c r="D99" s="1"/>
      <c r="E99" s="49"/>
      <c r="F99" s="66"/>
      <c r="G99" s="67" t="str">
        <f>'Overall Rankings'!CI100</f>
        <v>CSKA Sofia</v>
      </c>
      <c r="H99" s="68">
        <f>'Overall Rankings'!CJ100</f>
        <v>3.3978125</v>
      </c>
      <c r="I99" s="67" t="str">
        <f>'Overall Rankings'!CO100</f>
        <v>Bulgaria</v>
      </c>
      <c r="J99" s="67" t="s">
        <v>317</v>
      </c>
      <c r="K99" s="68">
        <v>6.721964285714285</v>
      </c>
      <c r="L99" s="67" t="s">
        <v>153</v>
      </c>
      <c r="M99" s="6" t="s">
        <v>644</v>
      </c>
      <c r="N99" s="49">
        <f>K206</f>
        <v>4.791696429</v>
      </c>
      <c r="O99" s="49">
        <f>K207</f>
        <v>2.25875</v>
      </c>
      <c r="P99" s="49">
        <f>K208</f>
        <v>1.97</v>
      </c>
      <c r="Q99" s="49">
        <f>K209</f>
        <v>1.68625</v>
      </c>
      <c r="V99" s="72"/>
    </row>
    <row r="100">
      <c r="B100" s="1"/>
      <c r="C100" s="1"/>
      <c r="D100" s="1"/>
      <c r="E100" s="49"/>
      <c r="F100" s="66"/>
      <c r="G100" s="67" t="str">
        <f>'Overall Rankings'!CI101</f>
        <v>IF Elfsborg</v>
      </c>
      <c r="H100" s="68">
        <f>'Overall Rankings'!CJ101</f>
        <v>3.331458333</v>
      </c>
      <c r="I100" s="67" t="str">
        <f>'Overall Rankings'!CO101</f>
        <v>Sweden</v>
      </c>
      <c r="J100" s="67" t="s">
        <v>487</v>
      </c>
      <c r="K100" s="68">
        <v>2.3984375</v>
      </c>
      <c r="L100" s="67" t="s">
        <v>153</v>
      </c>
      <c r="M100" s="69" t="s">
        <v>20</v>
      </c>
      <c r="N100" s="1" t="str">
        <f>J210</f>
        <v>Real Madrid</v>
      </c>
      <c r="O100" s="1" t="str">
        <f>J211</f>
        <v>Villarreal</v>
      </c>
      <c r="P100" s="1" t="str">
        <f>J212</f>
        <v>Atlético Madrid</v>
      </c>
      <c r="Q100" s="1" t="str">
        <f>J213</f>
        <v>Barcelona</v>
      </c>
      <c r="R100" s="1" t="str">
        <f>J214</f>
        <v>Sevilla</v>
      </c>
      <c r="S100" s="1" t="str">
        <f>J215</f>
        <v>Real Betis</v>
      </c>
      <c r="T100" s="1" t="str">
        <f>J216</f>
        <v>Real Sociedad</v>
      </c>
      <c r="U100" s="70">
        <f>COUNTA(N100:T100)</f>
        <v>7</v>
      </c>
      <c r="V100" s="71">
        <f>sum(N101:T101)</f>
        <v>88.93266747</v>
      </c>
    </row>
    <row r="101">
      <c r="B101" s="1"/>
      <c r="C101" s="1"/>
      <c r="D101" s="1"/>
      <c r="E101" s="49"/>
      <c r="F101" s="66"/>
      <c r="G101" s="67" t="str">
        <f>'Overall Rankings'!CI102</f>
        <v>Žalgiris</v>
      </c>
      <c r="H101" s="68">
        <f>'Overall Rankings'!CJ102</f>
        <v>3.315625</v>
      </c>
      <c r="I101" s="67" t="str">
        <f>'Overall Rankings'!CO102</f>
        <v>Lithuania</v>
      </c>
      <c r="J101" s="67" t="s">
        <v>481</v>
      </c>
      <c r="K101" s="68">
        <v>1.42875</v>
      </c>
      <c r="L101" s="67" t="s">
        <v>153</v>
      </c>
      <c r="M101" s="6" t="s">
        <v>644</v>
      </c>
      <c r="N101" s="49">
        <f>K210</f>
        <v>20.89336538</v>
      </c>
      <c r="O101" s="49">
        <f>K211</f>
        <v>16.1246875</v>
      </c>
      <c r="P101" s="49">
        <f>K212</f>
        <v>13.78575</v>
      </c>
      <c r="Q101" s="49">
        <f>K213</f>
        <v>12.27395833</v>
      </c>
      <c r="R101" s="49">
        <f>K214</f>
        <v>11.120625</v>
      </c>
      <c r="S101" s="49">
        <f>K215</f>
        <v>7.90475</v>
      </c>
      <c r="T101" s="49">
        <f>K216</f>
        <v>6.82953125</v>
      </c>
      <c r="V101" s="72"/>
    </row>
    <row r="102">
      <c r="B102" s="1"/>
      <c r="C102" s="1"/>
      <c r="D102" s="1"/>
      <c r="E102" s="49"/>
      <c r="F102" s="66"/>
      <c r="G102" s="67" t="str">
        <f>'Overall Rankings'!CI103</f>
        <v>Neftçi Baku</v>
      </c>
      <c r="H102" s="68">
        <f>'Overall Rankings'!CJ103</f>
        <v>3.294375</v>
      </c>
      <c r="I102" s="67" t="str">
        <f>'Overall Rankings'!CO103</f>
        <v>Azerbaijan</v>
      </c>
      <c r="J102" s="67" t="s">
        <v>308</v>
      </c>
      <c r="K102" s="68">
        <v>1.005</v>
      </c>
      <c r="L102" s="67" t="s">
        <v>153</v>
      </c>
      <c r="M102" s="69" t="s">
        <v>159</v>
      </c>
      <c r="N102" s="1" t="str">
        <f>J217</f>
        <v>Malmö FF</v>
      </c>
      <c r="O102" s="1" t="str">
        <f>J218</f>
        <v>Hammarby IF</v>
      </c>
      <c r="P102" s="1" t="str">
        <f>J219</f>
        <v>IF Elfsborg</v>
      </c>
      <c r="Q102" s="1" t="str">
        <f>J220</f>
        <v>BK Häcken</v>
      </c>
      <c r="U102" s="70">
        <f>COUNTA(N102:T102)</f>
        <v>4</v>
      </c>
      <c r="V102" s="71">
        <f>sum(N103:T103)</f>
        <v>17.57547619</v>
      </c>
    </row>
    <row r="103">
      <c r="B103" s="1"/>
      <c r="C103" s="1"/>
      <c r="D103" s="1"/>
      <c r="E103" s="49"/>
      <c r="F103" s="66"/>
      <c r="G103" s="67" t="str">
        <f>'Overall Rankings'!CI104</f>
        <v>Viktoria Plzeň</v>
      </c>
      <c r="H103" s="68">
        <f>'Overall Rankings'!CJ104</f>
        <v>3.290416667</v>
      </c>
      <c r="I103" s="67" t="str">
        <f>'Overall Rankings'!CO104</f>
        <v>Czech Republic</v>
      </c>
      <c r="J103" s="67" t="s">
        <v>225</v>
      </c>
      <c r="K103" s="68">
        <v>2.8310416666666667</v>
      </c>
      <c r="L103" s="67" t="s">
        <v>160</v>
      </c>
      <c r="M103" s="6" t="s">
        <v>644</v>
      </c>
      <c r="N103" s="49">
        <f>K217</f>
        <v>8.248392857</v>
      </c>
      <c r="O103" s="49">
        <f>K218</f>
        <v>3.666875</v>
      </c>
      <c r="P103" s="49">
        <f>K219</f>
        <v>3.331458333</v>
      </c>
      <c r="Q103" s="49">
        <f>K220</f>
        <v>2.32875</v>
      </c>
      <c r="V103" s="72"/>
    </row>
    <row r="104">
      <c r="B104" s="1"/>
      <c r="C104" s="1"/>
      <c r="D104" s="1"/>
      <c r="E104" s="49"/>
      <c r="F104" s="66"/>
      <c r="G104" s="67" t="str">
        <f>'Overall Rankings'!CI105</f>
        <v>Raków Częstochowa</v>
      </c>
      <c r="H104" s="68">
        <f>'Overall Rankings'!CJ105</f>
        <v>3.234583333</v>
      </c>
      <c r="I104" s="67" t="str">
        <f>'Overall Rankings'!CO105</f>
        <v>Poland</v>
      </c>
      <c r="J104" s="67" t="s">
        <v>325</v>
      </c>
      <c r="K104" s="68">
        <v>1.7531250000000003</v>
      </c>
      <c r="L104" s="67" t="s">
        <v>160</v>
      </c>
      <c r="M104" s="69" t="s">
        <v>126</v>
      </c>
      <c r="N104" s="1" t="str">
        <f>J221</f>
        <v>Young Boys</v>
      </c>
      <c r="O104" s="1" t="str">
        <f>J222</f>
        <v>Basel</v>
      </c>
      <c r="P104" s="1" t="str">
        <f>J223</f>
        <v>Servette</v>
      </c>
      <c r="Q104" s="1" t="str">
        <f>J224</f>
        <v>Luzern</v>
      </c>
      <c r="U104" s="70">
        <f>COUNTA(N104:T104)</f>
        <v>4</v>
      </c>
      <c r="V104" s="71">
        <f>sum(N105:T105)</f>
        <v>18.8669494</v>
      </c>
    </row>
    <row r="105">
      <c r="B105" s="1"/>
      <c r="C105" s="1"/>
      <c r="D105" s="1"/>
      <c r="E105" s="49"/>
      <c r="F105" s="66"/>
      <c r="G105" s="67" t="str">
        <f>'Overall Rankings'!CI106</f>
        <v>Hapoel Be'er Sheva</v>
      </c>
      <c r="H105" s="68">
        <f>'Overall Rankings'!CJ106</f>
        <v>3.191666667</v>
      </c>
      <c r="I105" s="67" t="str">
        <f>'Overall Rankings'!CO106</f>
        <v>Israel</v>
      </c>
      <c r="J105" s="67" t="s">
        <v>497</v>
      </c>
      <c r="K105" s="68">
        <v>1.30875</v>
      </c>
      <c r="L105" s="67" t="s">
        <v>160</v>
      </c>
      <c r="M105" s="6" t="s">
        <v>644</v>
      </c>
      <c r="N105" s="49">
        <f>K221</f>
        <v>8.615520833</v>
      </c>
      <c r="O105" s="49">
        <f>K222</f>
        <v>6.215178571</v>
      </c>
      <c r="P105" s="49">
        <f>K223</f>
        <v>2.23375</v>
      </c>
      <c r="Q105" s="49">
        <f>K224</f>
        <v>1.8025</v>
      </c>
      <c r="V105" s="72"/>
    </row>
    <row r="106">
      <c r="B106" s="1"/>
      <c r="C106" s="1"/>
      <c r="D106" s="1"/>
      <c r="E106" s="49"/>
      <c r="F106" s="66"/>
      <c r="G106" s="67" t="str">
        <f>'Overall Rankings'!CI107</f>
        <v>Rijeka</v>
      </c>
      <c r="H106" s="68">
        <f>'Overall Rankings'!CJ107</f>
        <v>3.190625</v>
      </c>
      <c r="I106" s="67" t="str">
        <f>'Overall Rankings'!CO107</f>
        <v>Croatia</v>
      </c>
      <c r="J106" s="67" t="s">
        <v>505</v>
      </c>
      <c r="K106" s="68">
        <v>0.8675000000000002</v>
      </c>
      <c r="L106" s="67" t="s">
        <v>160</v>
      </c>
      <c r="M106" s="69" t="s">
        <v>91</v>
      </c>
      <c r="N106" s="1" t="str">
        <f>J225</f>
        <v>Galatasaray</v>
      </c>
      <c r="O106" s="1" t="str">
        <f>J226</f>
        <v>Beşiktaş</v>
      </c>
      <c r="P106" s="1" t="str">
        <f>J227</f>
        <v>Fenerbahçe</v>
      </c>
      <c r="Q106" s="1" t="str">
        <f>J228</f>
        <v>Sivasspor</v>
      </c>
      <c r="R106" s="1" t="str">
        <f>J229</f>
        <v>Trabzonspor</v>
      </c>
      <c r="U106" s="70">
        <f>COUNTA(N106:T106)</f>
        <v>5</v>
      </c>
      <c r="V106" s="71">
        <f>sum(N107:T107)</f>
        <v>26.67100595</v>
      </c>
    </row>
    <row r="107">
      <c r="B107" s="1"/>
      <c r="C107" s="1"/>
      <c r="D107" s="1"/>
      <c r="E107" s="49"/>
      <c r="F107" s="66"/>
      <c r="G107" s="67" t="str">
        <f>'Overall Rankings'!CI108</f>
        <v>Larne</v>
      </c>
      <c r="H107" s="68">
        <f>'Overall Rankings'!CJ108</f>
        <v>3.167291667</v>
      </c>
      <c r="I107" s="67" t="str">
        <f>'Overall Rankings'!CO108</f>
        <v>Northern Ireland</v>
      </c>
      <c r="J107" s="67" t="s">
        <v>509</v>
      </c>
      <c r="K107" s="68">
        <v>5.1658035714285715</v>
      </c>
      <c r="L107" s="67" t="s">
        <v>102</v>
      </c>
      <c r="M107" s="6" t="s">
        <v>644</v>
      </c>
      <c r="N107" s="49">
        <f>K225</f>
        <v>8.667589286</v>
      </c>
      <c r="O107" s="49">
        <f>K226</f>
        <v>7.196666667</v>
      </c>
      <c r="P107" s="49">
        <f>K227</f>
        <v>5.98925</v>
      </c>
      <c r="Q107" s="49">
        <f>K228</f>
        <v>2.5225</v>
      </c>
      <c r="R107" s="49">
        <f>K229</f>
        <v>2.295</v>
      </c>
      <c r="V107" s="72"/>
    </row>
    <row r="108">
      <c r="B108" s="1"/>
      <c r="C108" s="1"/>
      <c r="D108" s="1"/>
      <c r="E108" s="49"/>
      <c r="F108" s="66"/>
      <c r="G108" s="67" t="str">
        <f>'Overall Rankings'!CI109</f>
        <v>KuPS</v>
      </c>
      <c r="H108" s="68">
        <f>'Overall Rankings'!CJ109</f>
        <v>3.13875</v>
      </c>
      <c r="I108" s="67" t="str">
        <f>'Overall Rankings'!CO109</f>
        <v>Finland</v>
      </c>
      <c r="J108" s="67" t="s">
        <v>508</v>
      </c>
      <c r="K108" s="68">
        <v>4.185357142857143</v>
      </c>
      <c r="L108" s="67" t="s">
        <v>102</v>
      </c>
      <c r="M108" s="69" t="s">
        <v>84</v>
      </c>
      <c r="N108" s="1" t="str">
        <f>J230</f>
        <v>Shakhtar Donetsk</v>
      </c>
      <c r="O108" s="1" t="str">
        <f>J231</f>
        <v>Dynamo Kyiv</v>
      </c>
      <c r="P108" s="1" t="str">
        <f>J232</f>
        <v>Zorya Luhansk</v>
      </c>
      <c r="Q108" s="1" t="str">
        <f>J233</f>
        <v>Kolos Kovalivka</v>
      </c>
      <c r="R108" s="1" t="str">
        <f>J234</f>
        <v>Vorskla Poltava</v>
      </c>
      <c r="U108" s="70">
        <f>COUNTA(N108:T108)</f>
        <v>5</v>
      </c>
      <c r="V108" s="71">
        <f>sum(N109:T109)</f>
        <v>23.35236458</v>
      </c>
    </row>
    <row r="109">
      <c r="B109" s="1"/>
      <c r="C109" s="1"/>
      <c r="D109" s="1"/>
      <c r="E109" s="49"/>
      <c r="F109" s="66"/>
      <c r="G109" s="67" t="str">
        <f>'Overall Rankings'!CI110</f>
        <v>Fola Esch</v>
      </c>
      <c r="H109" s="68">
        <f>'Overall Rankings'!CJ110</f>
        <v>3.1346875</v>
      </c>
      <c r="I109" s="67" t="str">
        <f>'Overall Rankings'!CO110</f>
        <v>Luxembourg</v>
      </c>
      <c r="J109" s="67" t="s">
        <v>390</v>
      </c>
      <c r="K109" s="68">
        <v>3.1916666666666664</v>
      </c>
      <c r="L109" s="67" t="s">
        <v>102</v>
      </c>
      <c r="M109" s="6" t="s">
        <v>644</v>
      </c>
      <c r="N109" s="49">
        <f>K230</f>
        <v>8.456375</v>
      </c>
      <c r="O109" s="49">
        <f>K231</f>
        <v>7.498333333</v>
      </c>
      <c r="P109" s="49">
        <f>K232</f>
        <v>4.07515625</v>
      </c>
      <c r="Q109" s="49">
        <f>K233</f>
        <v>2.16</v>
      </c>
      <c r="R109" s="49">
        <f>K234</f>
        <v>1.1625</v>
      </c>
      <c r="V109" s="72"/>
    </row>
    <row r="110">
      <c r="B110" s="1"/>
      <c r="C110" s="1"/>
      <c r="D110" s="1"/>
      <c r="E110" s="49"/>
      <c r="F110" s="66"/>
      <c r="G110" s="67" t="str">
        <f>'Overall Rankings'!CI111</f>
        <v>Sochi</v>
      </c>
      <c r="H110" s="68">
        <f>'Overall Rankings'!CJ111</f>
        <v>3.0525</v>
      </c>
      <c r="I110" s="67" t="str">
        <f>'Overall Rankings'!CO111</f>
        <v>Russia</v>
      </c>
      <c r="J110" s="67" t="s">
        <v>101</v>
      </c>
      <c r="K110" s="68">
        <v>1.4325</v>
      </c>
      <c r="L110" s="67" t="s">
        <v>102</v>
      </c>
      <c r="M110" s="69" t="s">
        <v>137</v>
      </c>
      <c r="N110" s="1" t="str">
        <f>J235</f>
        <v>The New Saints</v>
      </c>
      <c r="O110" s="1" t="str">
        <f>J236</f>
        <v>Connah's Quay Nomads</v>
      </c>
      <c r="P110" s="1" t="str">
        <f>J237</f>
        <v>Bala Town</v>
      </c>
      <c r="Q110" s="1" t="str">
        <f>J238</f>
        <v>Newtown</v>
      </c>
      <c r="U110" s="70">
        <f>COUNTA(N110:T110)</f>
        <v>4</v>
      </c>
      <c r="V110" s="71">
        <f>sum(N111:T111)</f>
        <v>5.339791667</v>
      </c>
    </row>
    <row r="111">
      <c r="B111" s="1"/>
      <c r="C111" s="1"/>
      <c r="D111" s="1"/>
      <c r="E111" s="49"/>
      <c r="F111" s="66"/>
      <c r="G111" s="67" t="str">
        <f>'Overall Rankings'!CI112</f>
        <v>Riga</v>
      </c>
      <c r="H111" s="68">
        <f>'Overall Rankings'!CJ112</f>
        <v>3.02640625</v>
      </c>
      <c r="I111" s="67" t="str">
        <f>'Overall Rankings'!CO112</f>
        <v>Latvia</v>
      </c>
      <c r="J111" s="67" t="s">
        <v>114</v>
      </c>
      <c r="K111" s="68">
        <v>12.5103125</v>
      </c>
      <c r="L111" s="67" t="s">
        <v>49</v>
      </c>
      <c r="M111" s="6" t="s">
        <v>644</v>
      </c>
      <c r="N111" s="49">
        <f>K235</f>
        <v>2.542291667</v>
      </c>
      <c r="O111" s="49">
        <f>K236</f>
        <v>1.785</v>
      </c>
      <c r="P111" s="49">
        <f>K237</f>
        <v>0.565</v>
      </c>
      <c r="Q111" s="49">
        <f>K238</f>
        <v>0.4475</v>
      </c>
      <c r="V111" s="72"/>
    </row>
    <row r="112">
      <c r="B112" s="1"/>
      <c r="C112" s="1"/>
      <c r="D112" s="1"/>
      <c r="E112" s="49"/>
      <c r="F112" s="66"/>
      <c r="G112" s="67" t="str">
        <f>'Overall Rankings'!CI113</f>
        <v>Žilina</v>
      </c>
      <c r="H112" s="68">
        <f>'Overall Rankings'!CJ113</f>
        <v>2.92328125</v>
      </c>
      <c r="I112" s="67" t="str">
        <f>'Overall Rankings'!CO113</f>
        <v>Slovakia</v>
      </c>
      <c r="J112" s="67" t="s">
        <v>436</v>
      </c>
      <c r="K112" s="68">
        <v>12.260937499999999</v>
      </c>
      <c r="L112" s="67" t="s">
        <v>49</v>
      </c>
      <c r="U112" s="70"/>
      <c r="V112" s="73"/>
    </row>
    <row r="113">
      <c r="B113" s="1"/>
      <c r="C113" s="1"/>
      <c r="D113" s="1"/>
      <c r="E113" s="49"/>
      <c r="F113" s="66"/>
      <c r="G113" s="67" t="str">
        <f>'Overall Rankings'!CI114</f>
        <v>Shamrock Rovers</v>
      </c>
      <c r="H113" s="68">
        <f>'Overall Rankings'!CJ114</f>
        <v>2.9225</v>
      </c>
      <c r="I113" s="67" t="str">
        <f>'Overall Rankings'!CO114</f>
        <v>Republic of Ireland</v>
      </c>
      <c r="J113" s="67" t="s">
        <v>421</v>
      </c>
      <c r="K113" s="68">
        <v>11.711875</v>
      </c>
      <c r="L113" s="67" t="s">
        <v>49</v>
      </c>
      <c r="U113" s="70"/>
      <c r="V113" s="73"/>
    </row>
    <row r="114">
      <c r="B114" s="1"/>
      <c r="C114" s="1"/>
      <c r="D114" s="1"/>
      <c r="E114" s="49"/>
      <c r="F114" s="66"/>
      <c r="G114" s="67" t="str">
        <f>'Overall Rankings'!CI115</f>
        <v>Rosenborg</v>
      </c>
      <c r="H114" s="68">
        <f>'Overall Rankings'!CJ115</f>
        <v>2.842083333</v>
      </c>
      <c r="I114" s="67" t="str">
        <f>'Overall Rankings'!CO115</f>
        <v>Norway</v>
      </c>
      <c r="J114" s="67" t="s">
        <v>515</v>
      </c>
      <c r="K114" s="68">
        <v>9.485666666666667</v>
      </c>
      <c r="L114" s="67" t="s">
        <v>49</v>
      </c>
      <c r="U114" s="70"/>
      <c r="V114" s="73"/>
    </row>
    <row r="115">
      <c r="B115" s="1"/>
      <c r="C115" s="1"/>
      <c r="D115" s="1"/>
      <c r="E115" s="49"/>
      <c r="F115" s="66"/>
      <c r="G115" s="67" t="str">
        <f>'Overall Rankings'!CI116</f>
        <v>Breiðablik</v>
      </c>
      <c r="H115" s="68">
        <f>'Overall Rankings'!CJ116</f>
        <v>2.831041667</v>
      </c>
      <c r="I115" s="67" t="str">
        <f>'Overall Rankings'!CO116</f>
        <v>Iceland</v>
      </c>
      <c r="J115" s="67" t="s">
        <v>512</v>
      </c>
      <c r="K115" s="68">
        <v>8.147291666666666</v>
      </c>
      <c r="L115" s="67" t="s">
        <v>49</v>
      </c>
      <c r="U115" s="70"/>
      <c r="V115" s="73"/>
    </row>
    <row r="116">
      <c r="B116" s="1"/>
      <c r="C116" s="1"/>
      <c r="D116" s="1"/>
      <c r="E116" s="49"/>
      <c r="F116" s="66"/>
      <c r="G116" s="67" t="str">
        <f>'Overall Rankings'!CI117</f>
        <v>Anderlecht</v>
      </c>
      <c r="H116" s="68">
        <f>'Overall Rankings'!CJ117</f>
        <v>2.7246875</v>
      </c>
      <c r="I116" s="67" t="str">
        <f>'Overall Rankings'!CO117</f>
        <v>Belgium</v>
      </c>
      <c r="J116" s="67" t="s">
        <v>492</v>
      </c>
      <c r="K116" s="68">
        <v>6.8728125</v>
      </c>
      <c r="L116" s="67" t="s">
        <v>49</v>
      </c>
      <c r="U116" s="70"/>
      <c r="V116" s="73"/>
    </row>
    <row r="117">
      <c r="B117" s="1"/>
      <c r="C117" s="1"/>
      <c r="D117" s="1"/>
      <c r="E117" s="49"/>
      <c r="F117" s="66"/>
      <c r="G117" s="67" t="str">
        <f>'Overall Rankings'!CI118</f>
        <v>St Johnstone</v>
      </c>
      <c r="H117" s="68">
        <f>'Overall Rankings'!CJ118</f>
        <v>2.7225</v>
      </c>
      <c r="I117" s="67" t="str">
        <f>'Overall Rankings'!CO118</f>
        <v>Scotland</v>
      </c>
      <c r="J117" s="67" t="s">
        <v>513</v>
      </c>
      <c r="K117" s="68">
        <v>6.8198437499999995</v>
      </c>
      <c r="L117" s="67" t="s">
        <v>49</v>
      </c>
      <c r="U117" s="70"/>
      <c r="V117" s="73"/>
    </row>
    <row r="118">
      <c r="B118" s="1"/>
      <c r="C118" s="1"/>
      <c r="D118" s="1"/>
      <c r="E118" s="49"/>
      <c r="F118" s="66"/>
      <c r="G118" s="67" t="str">
        <f>'Overall Rankings'!CI119</f>
        <v>Paços de Ferreira</v>
      </c>
      <c r="H118" s="68">
        <f>'Overall Rankings'!CJ119</f>
        <v>2.62125</v>
      </c>
      <c r="I118" s="67" t="str">
        <f>'Overall Rankings'!CO119</f>
        <v>Portugal</v>
      </c>
      <c r="J118" s="67" t="s">
        <v>442</v>
      </c>
      <c r="K118" s="68">
        <v>4.697232142857143</v>
      </c>
      <c r="L118" s="67" t="s">
        <v>106</v>
      </c>
      <c r="U118" s="70"/>
      <c r="V118" s="73"/>
    </row>
    <row r="119">
      <c r="B119" s="1"/>
      <c r="C119" s="1"/>
      <c r="D119" s="1"/>
      <c r="E119" s="49"/>
      <c r="F119" s="66"/>
      <c r="G119" s="67" t="str">
        <f>'Overall Rankings'!CI120</f>
        <v>Molde</v>
      </c>
      <c r="H119" s="68">
        <f>'Overall Rankings'!CJ120</f>
        <v>2.5859375</v>
      </c>
      <c r="I119" s="67" t="str">
        <f>'Overall Rankings'!CO120</f>
        <v>Norway</v>
      </c>
      <c r="J119" s="67" t="s">
        <v>517</v>
      </c>
      <c r="K119" s="68">
        <v>2.5597916666666665</v>
      </c>
      <c r="L119" s="67" t="s">
        <v>106</v>
      </c>
      <c r="U119" s="70"/>
      <c r="V119" s="73"/>
    </row>
    <row r="120">
      <c r="B120" s="1"/>
      <c r="C120" s="1"/>
      <c r="D120" s="1"/>
      <c r="E120" s="49"/>
      <c r="F120" s="66"/>
      <c r="G120" s="67" t="str">
        <f>'Overall Rankings'!CI121</f>
        <v>Aberdeen</v>
      </c>
      <c r="H120" s="68">
        <f>'Overall Rankings'!CJ121</f>
        <v>2.565625</v>
      </c>
      <c r="I120" s="67" t="str">
        <f>'Overall Rankings'!CO121</f>
        <v>Scotland</v>
      </c>
      <c r="J120" s="67" t="s">
        <v>105</v>
      </c>
      <c r="K120" s="68">
        <v>2.1</v>
      </c>
      <c r="L120" s="67" t="s">
        <v>106</v>
      </c>
      <c r="U120" s="70"/>
      <c r="V120" s="73"/>
    </row>
    <row r="121">
      <c r="B121" s="1"/>
      <c r="C121" s="1"/>
      <c r="D121" s="1"/>
      <c r="E121" s="49"/>
      <c r="F121" s="66"/>
      <c r="G121" s="67" t="str">
        <f>'Overall Rankings'!CI122</f>
        <v>Śląsk Wrocław</v>
      </c>
      <c r="H121" s="68">
        <f>'Overall Rankings'!CJ122</f>
        <v>2.564583333</v>
      </c>
      <c r="I121" s="67" t="str">
        <f>'Overall Rankings'!CO122</f>
        <v>Poland</v>
      </c>
      <c r="J121" s="67" t="s">
        <v>518</v>
      </c>
      <c r="K121" s="68">
        <v>2.0184375</v>
      </c>
      <c r="L121" s="67" t="s">
        <v>106</v>
      </c>
      <c r="U121" s="70"/>
      <c r="V121" s="73"/>
    </row>
    <row r="122">
      <c r="B122" s="1"/>
      <c r="C122" s="1"/>
      <c r="D122" s="1"/>
      <c r="E122" s="49"/>
      <c r="F122" s="66"/>
      <c r="G122" s="67" t="str">
        <f>'Overall Rankings'!CI123</f>
        <v>Shakhter Karagandy</v>
      </c>
      <c r="H122" s="68">
        <f>'Overall Rankings'!CJ123</f>
        <v>2.559791667</v>
      </c>
      <c r="I122" s="67" t="str">
        <f>'Overall Rankings'!CO123</f>
        <v>Kazakhstan</v>
      </c>
      <c r="J122" s="67" t="s">
        <v>520</v>
      </c>
      <c r="K122" s="68">
        <v>2.46609375</v>
      </c>
      <c r="L122" s="67" t="s">
        <v>188</v>
      </c>
      <c r="U122" s="70"/>
      <c r="V122" s="73"/>
    </row>
    <row r="123">
      <c r="B123" s="1"/>
      <c r="C123" s="1"/>
      <c r="D123" s="1"/>
      <c r="E123" s="49"/>
      <c r="F123" s="66"/>
      <c r="G123" s="67" t="str">
        <f>'Overall Rankings'!CI124</f>
        <v>The New Saints</v>
      </c>
      <c r="H123" s="68">
        <f>'Overall Rankings'!CJ124</f>
        <v>2.542291667</v>
      </c>
      <c r="I123" s="67" t="str">
        <f>'Overall Rankings'!CO124</f>
        <v>Wales</v>
      </c>
      <c r="J123" s="67" t="s">
        <v>280</v>
      </c>
      <c r="K123" s="68">
        <v>2.00375</v>
      </c>
      <c r="L123" s="67" t="s">
        <v>188</v>
      </c>
      <c r="U123" s="70"/>
      <c r="V123" s="73"/>
    </row>
    <row r="124">
      <c r="B124" s="1"/>
      <c r="C124" s="1"/>
      <c r="D124" s="1"/>
      <c r="E124" s="49"/>
      <c r="F124" s="66"/>
      <c r="G124" s="67" t="str">
        <f>'Overall Rankings'!CI125</f>
        <v>Dinamo Batumi</v>
      </c>
      <c r="H124" s="68">
        <f>'Overall Rankings'!CJ125</f>
        <v>2.535833333</v>
      </c>
      <c r="I124" s="67" t="str">
        <f>'Overall Rankings'!CO125</f>
        <v>Georgia</v>
      </c>
      <c r="J124" s="67" t="s">
        <v>510</v>
      </c>
      <c r="K124" s="68">
        <v>0.9749999999999999</v>
      </c>
      <c r="L124" s="67" t="s">
        <v>188</v>
      </c>
      <c r="U124" s="70"/>
      <c r="V124" s="73"/>
    </row>
    <row r="125">
      <c r="B125" s="1"/>
      <c r="C125" s="1"/>
      <c r="D125" s="1"/>
      <c r="E125" s="49"/>
      <c r="F125" s="66"/>
      <c r="G125" s="67" t="str">
        <f>'Overall Rankings'!CI126</f>
        <v>Bohemians</v>
      </c>
      <c r="H125" s="68">
        <f>'Overall Rankings'!CJ126</f>
        <v>2.531666667</v>
      </c>
      <c r="I125" s="67" t="str">
        <f>'Overall Rankings'!CO126</f>
        <v>Republic of Ireland</v>
      </c>
      <c r="J125" s="67" t="s">
        <v>521</v>
      </c>
      <c r="K125" s="68">
        <v>3.02640625</v>
      </c>
      <c r="L125" s="67" t="s">
        <v>165</v>
      </c>
      <c r="U125" s="70"/>
      <c r="V125" s="73"/>
    </row>
    <row r="126">
      <c r="B126" s="1"/>
      <c r="C126" s="1"/>
      <c r="D126" s="1"/>
      <c r="E126" s="49"/>
      <c r="F126" s="66"/>
      <c r="G126" s="67" t="str">
        <f>'Overall Rankings'!CI127</f>
        <v>Sivasspor</v>
      </c>
      <c r="H126" s="68">
        <f>'Overall Rankings'!CJ127</f>
        <v>2.5225</v>
      </c>
      <c r="I126" s="67" t="str">
        <f>'Overall Rankings'!CO127</f>
        <v>Turkey</v>
      </c>
      <c r="J126" s="67" t="s">
        <v>525</v>
      </c>
      <c r="K126" s="68">
        <v>2.440833333333333</v>
      </c>
      <c r="L126" s="67" t="s">
        <v>165</v>
      </c>
      <c r="U126" s="70"/>
      <c r="V126" s="73"/>
    </row>
    <row r="127">
      <c r="B127" s="1"/>
      <c r="C127" s="1"/>
      <c r="D127" s="1"/>
      <c r="E127" s="49"/>
      <c r="F127" s="66"/>
      <c r="G127" s="67" t="str">
        <f>'Overall Rankings'!CI128</f>
        <v>HB Tórshavn</v>
      </c>
      <c r="H127" s="68">
        <f>'Overall Rankings'!CJ128</f>
        <v>2.50625</v>
      </c>
      <c r="I127" s="67" t="str">
        <f>'Overall Rankings'!CO128</f>
        <v>Faroe Islands</v>
      </c>
      <c r="J127" s="67" t="s">
        <v>506</v>
      </c>
      <c r="K127" s="68">
        <v>2.0503125</v>
      </c>
      <c r="L127" s="67" t="s">
        <v>165</v>
      </c>
      <c r="U127" s="70"/>
      <c r="V127" s="73"/>
    </row>
    <row r="128">
      <c r="B128" s="1"/>
      <c r="C128" s="1"/>
      <c r="D128" s="1"/>
      <c r="E128" s="49"/>
      <c r="F128" s="66"/>
      <c r="G128" s="67" t="str">
        <f>'Overall Rankings'!CI129</f>
        <v>Vojvodina</v>
      </c>
      <c r="H128" s="68">
        <f>'Overall Rankings'!CJ129</f>
        <v>2.480625</v>
      </c>
      <c r="I128" s="67" t="str">
        <f>'Overall Rankings'!CO129</f>
        <v>Serbia</v>
      </c>
      <c r="J128" s="67" t="s">
        <v>523</v>
      </c>
      <c r="K128" s="68">
        <v>1.0975</v>
      </c>
      <c r="L128" s="67" t="s">
        <v>165</v>
      </c>
      <c r="U128" s="70"/>
      <c r="V128" s="73"/>
    </row>
    <row r="129">
      <c r="B129" s="1"/>
      <c r="C129" s="1"/>
      <c r="D129" s="1"/>
      <c r="E129" s="49"/>
      <c r="F129" s="66"/>
      <c r="G129" s="67" t="str">
        <f>'Overall Rankings'!CI130</f>
        <v>Osijek</v>
      </c>
      <c r="H129" s="68">
        <f>'Overall Rankings'!CJ130</f>
        <v>2.4665625</v>
      </c>
      <c r="I129" s="67" t="str">
        <f>'Overall Rankings'!CO130</f>
        <v>Croatia</v>
      </c>
      <c r="J129" s="67" t="s">
        <v>526</v>
      </c>
      <c r="K129" s="68">
        <v>0.8624999999999999</v>
      </c>
      <c r="L129" s="67" t="s">
        <v>197</v>
      </c>
      <c r="U129" s="70"/>
      <c r="V129" s="73"/>
    </row>
    <row r="130">
      <c r="B130" s="1"/>
      <c r="C130" s="1"/>
      <c r="D130" s="1"/>
      <c r="E130" s="49"/>
      <c r="F130" s="66"/>
      <c r="G130" s="67" t="str">
        <f>'Overall Rankings'!CI131</f>
        <v>Prishtina</v>
      </c>
      <c r="H130" s="68">
        <f>'Overall Rankings'!CJ131</f>
        <v>2.46609375</v>
      </c>
      <c r="I130" s="67" t="str">
        <f>'Overall Rankings'!CO131</f>
        <v>Kosovo</v>
      </c>
      <c r="J130" s="67" t="s">
        <v>532</v>
      </c>
      <c r="K130" s="68">
        <v>3.315625</v>
      </c>
      <c r="L130" s="67" t="s">
        <v>200</v>
      </c>
      <c r="U130" s="70"/>
      <c r="V130" s="73"/>
    </row>
    <row r="131">
      <c r="B131" s="1"/>
      <c r="C131" s="1"/>
      <c r="D131" s="1"/>
      <c r="E131" s="49"/>
      <c r="F131" s="66"/>
      <c r="G131" s="67" t="str">
        <f>'Overall Rankings'!CI132</f>
        <v>Vålerenga</v>
      </c>
      <c r="H131" s="68">
        <f>'Overall Rankings'!CJ132</f>
        <v>2.46</v>
      </c>
      <c r="I131" s="67" t="str">
        <f>'Overall Rankings'!CO132</f>
        <v>Norway</v>
      </c>
      <c r="J131" s="67" t="s">
        <v>531</v>
      </c>
      <c r="K131" s="68">
        <v>2.0240625</v>
      </c>
      <c r="L131" s="67" t="s">
        <v>200</v>
      </c>
      <c r="U131" s="70"/>
      <c r="V131" s="73"/>
    </row>
    <row r="132">
      <c r="B132" s="1"/>
      <c r="C132" s="1"/>
      <c r="D132" s="1"/>
      <c r="E132" s="49"/>
      <c r="F132" s="66"/>
      <c r="G132" s="67" t="str">
        <f>'Overall Rankings'!CI133</f>
        <v>AEL Limassol</v>
      </c>
      <c r="H132" s="68">
        <f>'Overall Rankings'!CJ133</f>
        <v>2.45375</v>
      </c>
      <c r="I132" s="67" t="str">
        <f>'Overall Rankings'!CO133</f>
        <v>Cyprus</v>
      </c>
      <c r="J132" s="67" t="s">
        <v>447</v>
      </c>
      <c r="K132" s="68">
        <v>1.1600000000000001</v>
      </c>
      <c r="L132" s="67" t="s">
        <v>200</v>
      </c>
      <c r="U132" s="70"/>
      <c r="V132" s="73"/>
    </row>
    <row r="133">
      <c r="B133" s="1"/>
      <c r="C133" s="1"/>
      <c r="D133" s="1"/>
      <c r="E133" s="49"/>
      <c r="F133" s="66"/>
      <c r="G133" s="67" t="str">
        <f>'Overall Rankings'!CI134</f>
        <v>RFS</v>
      </c>
      <c r="H133" s="68">
        <f>'Overall Rankings'!CJ134</f>
        <v>2.440833333</v>
      </c>
      <c r="I133" s="67" t="str">
        <f>'Overall Rankings'!CO134</f>
        <v>Latvia</v>
      </c>
      <c r="J133" s="67" t="s">
        <v>529</v>
      </c>
      <c r="K133" s="68">
        <v>1.0550000000000002</v>
      </c>
      <c r="L133" s="67" t="s">
        <v>200</v>
      </c>
      <c r="U133" s="70"/>
      <c r="V133" s="73"/>
    </row>
    <row r="134">
      <c r="B134" s="1"/>
      <c r="C134" s="1"/>
      <c r="D134" s="1"/>
      <c r="E134" s="49"/>
      <c r="F134" s="66"/>
      <c r="G134" s="67" t="str">
        <f>'Overall Rankings'!CI135</f>
        <v>Újpest</v>
      </c>
      <c r="H134" s="68">
        <f>'Overall Rankings'!CJ135</f>
        <v>2.3984375</v>
      </c>
      <c r="I134" s="67" t="str">
        <f>'Overall Rankings'!CO135</f>
        <v>Hungary</v>
      </c>
      <c r="J134" s="67" t="s">
        <v>336</v>
      </c>
      <c r="K134" s="68">
        <v>3.1346875</v>
      </c>
      <c r="L134" s="67" t="s">
        <v>207</v>
      </c>
      <c r="U134" s="70"/>
      <c r="V134" s="73"/>
    </row>
    <row r="135">
      <c r="B135" s="1"/>
      <c r="C135" s="1"/>
      <c r="D135" s="1"/>
      <c r="E135" s="49"/>
      <c r="F135" s="66"/>
      <c r="G135" s="67" t="str">
        <f>'Overall Rankings'!CI136</f>
        <v>Velež Mostar</v>
      </c>
      <c r="H135" s="68">
        <f>'Overall Rankings'!CJ136</f>
        <v>2.382708333</v>
      </c>
      <c r="I135" s="67" t="str">
        <f>'Overall Rankings'!CO136</f>
        <v>Bosnia and Herzegovina</v>
      </c>
      <c r="J135" s="67" t="s">
        <v>536</v>
      </c>
      <c r="K135" s="68">
        <v>1.1124999999999998</v>
      </c>
      <c r="L135" s="67" t="s">
        <v>207</v>
      </c>
      <c r="U135" s="70"/>
      <c r="V135" s="73"/>
    </row>
    <row r="136">
      <c r="B136" s="1"/>
      <c r="C136" s="1"/>
      <c r="D136" s="1"/>
      <c r="E136" s="49"/>
      <c r="F136" s="66"/>
      <c r="G136" s="67" t="str">
        <f>'Overall Rankings'!CI137</f>
        <v>BK Häcken</v>
      </c>
      <c r="H136" s="68">
        <f>'Overall Rankings'!CJ137</f>
        <v>2.32875</v>
      </c>
      <c r="I136" s="67" t="str">
        <f>'Overall Rankings'!CO137</f>
        <v>Sweden</v>
      </c>
      <c r="J136" s="67" t="s">
        <v>295</v>
      </c>
      <c r="K136" s="68">
        <v>0.7200000000000001</v>
      </c>
      <c r="L136" s="67" t="s">
        <v>207</v>
      </c>
      <c r="U136" s="70"/>
      <c r="V136" s="73"/>
    </row>
    <row r="137">
      <c r="B137" s="1"/>
      <c r="C137" s="1"/>
      <c r="D137" s="1"/>
      <c r="E137" s="49"/>
      <c r="F137" s="66"/>
      <c r="G137" s="67" t="str">
        <f>'Overall Rankings'!CI138</f>
        <v>Dundalk</v>
      </c>
      <c r="H137" s="68">
        <f>'Overall Rankings'!CJ138</f>
        <v>2.322916667</v>
      </c>
      <c r="I137" s="67" t="str">
        <f>'Overall Rankings'!CO138</f>
        <v>Republic of Ireland</v>
      </c>
      <c r="J137" s="67" t="s">
        <v>534</v>
      </c>
      <c r="K137" s="68">
        <v>0.5225</v>
      </c>
      <c r="L137" s="67" t="s">
        <v>207</v>
      </c>
      <c r="U137" s="70"/>
      <c r="V137" s="73"/>
    </row>
    <row r="138">
      <c r="B138" s="1"/>
      <c r="C138" s="1"/>
      <c r="D138" s="1"/>
      <c r="E138" s="49"/>
      <c r="F138" s="66"/>
      <c r="G138" s="67" t="str">
        <f>'Overall Rankings'!CI139</f>
        <v>Trabzonspor</v>
      </c>
      <c r="H138" s="68">
        <f>'Overall Rankings'!CJ139</f>
        <v>2.295</v>
      </c>
      <c r="I138" s="67" t="str">
        <f>'Overall Rankings'!CO139</f>
        <v>Turkey</v>
      </c>
      <c r="J138" s="67" t="s">
        <v>404</v>
      </c>
      <c r="K138" s="68">
        <v>2.272291666666667</v>
      </c>
      <c r="L138" s="67" t="s">
        <v>180</v>
      </c>
      <c r="U138" s="70"/>
      <c r="V138" s="73"/>
    </row>
    <row r="139">
      <c r="B139" s="1"/>
      <c r="C139" s="1"/>
      <c r="D139" s="1"/>
      <c r="E139" s="49"/>
      <c r="F139" s="66"/>
      <c r="G139" s="67" t="str">
        <f>'Overall Rankings'!CI140</f>
        <v>Lokomotiv Plovdiv</v>
      </c>
      <c r="H139" s="68">
        <f>'Overall Rankings'!CJ140</f>
        <v>2.294375</v>
      </c>
      <c r="I139" s="67" t="str">
        <f>'Overall Rankings'!CO140</f>
        <v>Bulgaria</v>
      </c>
      <c r="J139" s="67" t="s">
        <v>189</v>
      </c>
      <c r="K139" s="68">
        <v>1.9265624999999997</v>
      </c>
      <c r="L139" s="67" t="s">
        <v>180</v>
      </c>
      <c r="U139" s="70"/>
      <c r="V139" s="73"/>
    </row>
    <row r="140">
      <c r="B140" s="1"/>
      <c r="C140" s="1"/>
      <c r="D140" s="1"/>
      <c r="E140" s="49"/>
      <c r="F140" s="66"/>
      <c r="G140" s="67" t="str">
        <f>'Overall Rankings'!CI141</f>
        <v>Čukarički</v>
      </c>
      <c r="H140" s="68">
        <f>'Overall Rankings'!CJ141</f>
        <v>2.2775</v>
      </c>
      <c r="I140" s="67" t="str">
        <f>'Overall Rankings'!CO141</f>
        <v>Serbia</v>
      </c>
      <c r="J140" s="67" t="s">
        <v>528</v>
      </c>
      <c r="K140" s="68">
        <v>1.8174999999999997</v>
      </c>
      <c r="L140" s="67" t="s">
        <v>180</v>
      </c>
      <c r="U140" s="70"/>
      <c r="V140" s="73"/>
    </row>
    <row r="141">
      <c r="B141" s="1"/>
      <c r="C141" s="1"/>
      <c r="D141" s="1"/>
      <c r="E141" s="49"/>
      <c r="F141" s="66"/>
      <c r="G141" s="67" t="str">
        <f>'Overall Rankings'!CI142</f>
        <v>Hibernians</v>
      </c>
      <c r="H141" s="68">
        <f>'Overall Rankings'!CJ142</f>
        <v>2.272291667</v>
      </c>
      <c r="I141" s="67" t="str">
        <f>'Overall Rankings'!CO142</f>
        <v>Malta</v>
      </c>
      <c r="J141" s="67" t="s">
        <v>374</v>
      </c>
      <c r="K141" s="68">
        <v>1.14625</v>
      </c>
      <c r="L141" s="67" t="s">
        <v>180</v>
      </c>
      <c r="U141" s="70"/>
      <c r="V141" s="73"/>
    </row>
    <row r="142">
      <c r="B142" s="1"/>
      <c r="C142" s="1"/>
      <c r="D142" s="1"/>
      <c r="E142" s="49"/>
      <c r="F142" s="66"/>
      <c r="G142" s="67" t="str">
        <f>'Overall Rankings'!CI143</f>
        <v>Domžale</v>
      </c>
      <c r="H142" s="68">
        <f>'Overall Rankings'!CJ143</f>
        <v>2.25875</v>
      </c>
      <c r="I142" s="67" t="str">
        <f>'Overall Rankings'!CO143</f>
        <v>Slovenia</v>
      </c>
      <c r="J142" s="67" t="s">
        <v>538</v>
      </c>
      <c r="K142" s="68">
        <v>10.408515625</v>
      </c>
      <c r="L142" s="67" t="s">
        <v>173</v>
      </c>
      <c r="U142" s="70"/>
      <c r="V142" s="73"/>
    </row>
    <row r="143">
      <c r="B143" s="1"/>
      <c r="C143" s="1"/>
      <c r="D143" s="1"/>
      <c r="E143" s="49"/>
      <c r="F143" s="66"/>
      <c r="G143" s="67" t="str">
        <f>'Overall Rankings'!CI144</f>
        <v>Laçi</v>
      </c>
      <c r="H143" s="68">
        <f>'Overall Rankings'!CJ144</f>
        <v>2.238958333</v>
      </c>
      <c r="I143" s="67" t="str">
        <f>'Overall Rankings'!CO144</f>
        <v>Albania</v>
      </c>
      <c r="J143" s="67" t="s">
        <v>540</v>
      </c>
      <c r="K143" s="68">
        <v>1.6659375</v>
      </c>
      <c r="L143" s="67" t="s">
        <v>173</v>
      </c>
      <c r="U143" s="70"/>
      <c r="V143" s="73"/>
    </row>
    <row r="144">
      <c r="B144" s="1"/>
      <c r="C144" s="1"/>
      <c r="D144" s="1"/>
      <c r="E144" s="49"/>
      <c r="F144" s="66"/>
      <c r="G144" s="67" t="str">
        <f>'Overall Rankings'!CI145</f>
        <v>Servette</v>
      </c>
      <c r="H144" s="68">
        <f>'Overall Rankings'!CJ145</f>
        <v>2.23375</v>
      </c>
      <c r="I144" s="67" t="str">
        <f>'Overall Rankings'!CO145</f>
        <v>Switzerland</v>
      </c>
      <c r="J144" s="67" t="s">
        <v>522</v>
      </c>
      <c r="K144" s="68">
        <v>1.3968749999999999</v>
      </c>
      <c r="L144" s="67" t="s">
        <v>173</v>
      </c>
      <c r="U144" s="70"/>
      <c r="V144" s="73"/>
    </row>
    <row r="145">
      <c r="B145" s="1"/>
      <c r="C145" s="1"/>
      <c r="D145" s="1"/>
      <c r="E145" s="49"/>
      <c r="F145" s="66"/>
      <c r="G145" s="67" t="str">
        <f>'Overall Rankings'!CI146</f>
        <v>FCSB</v>
      </c>
      <c r="H145" s="68">
        <f>'Overall Rankings'!CJ146</f>
        <v>2.208125</v>
      </c>
      <c r="I145" s="67" t="str">
        <f>'Overall Rankings'!CO146</f>
        <v>Romania</v>
      </c>
      <c r="J145" s="67" t="s">
        <v>539</v>
      </c>
      <c r="K145" s="68">
        <v>0.55</v>
      </c>
      <c r="L145" s="67" t="s">
        <v>173</v>
      </c>
      <c r="U145" s="70"/>
      <c r="V145" s="73"/>
    </row>
    <row r="146">
      <c r="B146" s="1"/>
      <c r="C146" s="1"/>
      <c r="D146" s="1"/>
      <c r="E146" s="49"/>
      <c r="F146" s="66"/>
      <c r="G146" s="67" t="str">
        <f>'Overall Rankings'!CI147</f>
        <v>Slovácko</v>
      </c>
      <c r="H146" s="68">
        <f>'Overall Rankings'!CJ147</f>
        <v>2.1825</v>
      </c>
      <c r="I146" s="67" t="str">
        <f>'Overall Rankings'!CO147</f>
        <v>Czech Republic</v>
      </c>
      <c r="J146" s="67" t="s">
        <v>542</v>
      </c>
      <c r="K146" s="68">
        <v>1.7268750000000002</v>
      </c>
      <c r="L146" s="67" t="s">
        <v>219</v>
      </c>
      <c r="U146" s="70"/>
      <c r="V146" s="73"/>
    </row>
    <row r="147">
      <c r="B147" s="1"/>
      <c r="C147" s="1"/>
      <c r="D147" s="1"/>
      <c r="E147" s="49"/>
      <c r="F147" s="66"/>
      <c r="G147" s="67" t="str">
        <f>'Overall Rankings'!CI148</f>
        <v>Hajduk Split</v>
      </c>
      <c r="H147" s="68">
        <f>'Overall Rankings'!CJ148</f>
        <v>2.18125</v>
      </c>
      <c r="I147" s="67" t="str">
        <f>'Overall Rankings'!CO148</f>
        <v>Croatia</v>
      </c>
      <c r="J147" s="67" t="s">
        <v>543</v>
      </c>
      <c r="K147" s="68">
        <v>1.5243749999999998</v>
      </c>
      <c r="L147" s="67" t="s">
        <v>219</v>
      </c>
      <c r="U147" s="70"/>
      <c r="V147" s="73"/>
    </row>
    <row r="148">
      <c r="B148" s="1"/>
      <c r="C148" s="1"/>
      <c r="D148" s="1"/>
      <c r="E148" s="49"/>
      <c r="F148" s="66"/>
      <c r="G148" s="67" t="str">
        <f>'Overall Rankings'!CI149</f>
        <v>Aris</v>
      </c>
      <c r="H148" s="68">
        <f>'Overall Rankings'!CJ149</f>
        <v>2.17125</v>
      </c>
      <c r="I148" s="67" t="str">
        <f>'Overall Rankings'!CO149</f>
        <v>Greece</v>
      </c>
      <c r="J148" s="67" t="s">
        <v>234</v>
      </c>
      <c r="K148" s="68">
        <v>0.9450000000000001</v>
      </c>
      <c r="L148" s="67" t="s">
        <v>219</v>
      </c>
      <c r="U148" s="70"/>
      <c r="V148" s="73"/>
    </row>
    <row r="149">
      <c r="B149" s="1"/>
      <c r="C149" s="1"/>
      <c r="D149" s="1"/>
      <c r="E149" s="49"/>
      <c r="F149" s="66"/>
      <c r="G149" s="67" t="str">
        <f>'Overall Rankings'!CI150</f>
        <v>Kolos Kovalivka</v>
      </c>
      <c r="H149" s="68">
        <f>'Overall Rankings'!CJ150</f>
        <v>2.16</v>
      </c>
      <c r="I149" s="67" t="str">
        <f>'Overall Rankings'!CO150</f>
        <v>Ukraine</v>
      </c>
      <c r="J149" s="67" t="s">
        <v>269</v>
      </c>
      <c r="K149" s="68">
        <v>0.5449999999999999</v>
      </c>
      <c r="L149" s="67" t="s">
        <v>219</v>
      </c>
      <c r="U149" s="70"/>
      <c r="V149" s="73"/>
    </row>
    <row r="150">
      <c r="B150" s="1"/>
      <c r="C150" s="1"/>
      <c r="D150" s="1"/>
      <c r="E150" s="49"/>
      <c r="F150" s="66"/>
      <c r="G150" s="67" t="str">
        <f>'Overall Rankings'!CI151</f>
        <v>Hibernian</v>
      </c>
      <c r="H150" s="68">
        <f>'Overall Rankings'!CJ151</f>
        <v>2.12625</v>
      </c>
      <c r="I150" s="67" t="str">
        <f>'Overall Rankings'!CO151</f>
        <v>Scotland</v>
      </c>
      <c r="J150" s="67" t="s">
        <v>56</v>
      </c>
      <c r="K150" s="68">
        <v>12.92828125</v>
      </c>
      <c r="L150" s="67" t="s">
        <v>57</v>
      </c>
      <c r="U150" s="70"/>
      <c r="V150" s="73"/>
    </row>
    <row r="151">
      <c r="B151" s="1"/>
      <c r="C151" s="1"/>
      <c r="D151" s="1"/>
      <c r="E151" s="49"/>
      <c r="F151" s="66"/>
      <c r="G151" s="67" t="str">
        <f>'Overall Rankings'!CI152</f>
        <v>Astana</v>
      </c>
      <c r="H151" s="68">
        <f>'Overall Rankings'!CJ152</f>
        <v>2.1</v>
      </c>
      <c r="I151" s="67" t="str">
        <f>'Overall Rankings'!CO152</f>
        <v>Kazakhstan</v>
      </c>
      <c r="J151" s="67" t="s">
        <v>546</v>
      </c>
      <c r="K151" s="68">
        <v>9.882013888888888</v>
      </c>
      <c r="L151" s="67" t="s">
        <v>57</v>
      </c>
      <c r="U151" s="70"/>
      <c r="V151" s="73"/>
    </row>
    <row r="152">
      <c r="B152" s="1"/>
      <c r="C152" s="1"/>
      <c r="D152" s="1"/>
      <c r="E152" s="49"/>
      <c r="F152" s="66"/>
      <c r="G152" s="67" t="str">
        <f>'Overall Rankings'!CI153</f>
        <v>Linfield</v>
      </c>
      <c r="H152" s="68">
        <f>'Overall Rankings'!CJ153</f>
        <v>2.0825</v>
      </c>
      <c r="I152" s="67" t="str">
        <f>'Overall Rankings'!CO153</f>
        <v>Northern Ireland</v>
      </c>
      <c r="J152" s="67" t="s">
        <v>319</v>
      </c>
      <c r="K152" s="68">
        <v>8.541315789473686</v>
      </c>
      <c r="L152" s="67" t="s">
        <v>57</v>
      </c>
      <c r="U152" s="70"/>
      <c r="V152" s="73"/>
    </row>
    <row r="153">
      <c r="B153" s="1"/>
      <c r="C153" s="1"/>
      <c r="D153" s="1"/>
      <c r="E153" s="49"/>
      <c r="F153" s="66"/>
      <c r="G153" s="67" t="str">
        <f>'Overall Rankings'!CI154</f>
        <v>Liepāja</v>
      </c>
      <c r="H153" s="68">
        <f>'Overall Rankings'!CJ154</f>
        <v>2.0503125</v>
      </c>
      <c r="I153" s="67" t="str">
        <f>'Overall Rankings'!CO154</f>
        <v>Latvia</v>
      </c>
      <c r="J153" s="67" t="s">
        <v>129</v>
      </c>
      <c r="K153" s="68">
        <v>6.758</v>
      </c>
      <c r="L153" s="67" t="s">
        <v>57</v>
      </c>
      <c r="U153" s="70"/>
      <c r="V153" s="73"/>
    </row>
    <row r="154">
      <c r="B154" s="1"/>
      <c r="C154" s="1"/>
      <c r="D154" s="1"/>
      <c r="E154" s="49"/>
      <c r="F154" s="66"/>
      <c r="G154" s="67" t="str">
        <f>'Overall Rankings'!CI155</f>
        <v>Sūduva</v>
      </c>
      <c r="H154" s="68">
        <f>'Overall Rankings'!CJ155</f>
        <v>2.0240625</v>
      </c>
      <c r="I154" s="67" t="str">
        <f>'Overall Rankings'!CO155</f>
        <v>Lithuania</v>
      </c>
      <c r="J154" s="67" t="s">
        <v>547</v>
      </c>
      <c r="K154" s="68">
        <v>5.960267857142858</v>
      </c>
      <c r="L154" s="67" t="s">
        <v>57</v>
      </c>
      <c r="U154" s="70"/>
      <c r="V154" s="73"/>
    </row>
    <row r="155">
      <c r="B155" s="1"/>
      <c r="C155" s="1"/>
      <c r="D155" s="1"/>
      <c r="E155" s="49"/>
      <c r="F155" s="66"/>
      <c r="G155" s="67" t="str">
        <f>'Overall Rankings'!CI156</f>
        <v>Tobol</v>
      </c>
      <c r="H155" s="68">
        <f>'Overall Rankings'!CJ156</f>
        <v>2.0184375</v>
      </c>
      <c r="I155" s="67" t="str">
        <f>'Overall Rankings'!CO156</f>
        <v>Kazakhstan</v>
      </c>
      <c r="J155" s="67" t="s">
        <v>549</v>
      </c>
      <c r="K155" s="68">
        <v>1.4231249999999998</v>
      </c>
      <c r="L155" s="67" t="s">
        <v>231</v>
      </c>
      <c r="U155" s="70"/>
      <c r="V155" s="73"/>
    </row>
    <row r="156">
      <c r="B156" s="1"/>
      <c r="C156" s="1"/>
      <c r="D156" s="1"/>
      <c r="E156" s="49"/>
      <c r="F156" s="66"/>
      <c r="G156" s="67" t="str">
        <f>'Overall Rankings'!CI157</f>
        <v>Drita</v>
      </c>
      <c r="H156" s="68">
        <f>'Overall Rankings'!CJ157</f>
        <v>2.00375</v>
      </c>
      <c r="I156" s="67" t="str">
        <f>'Overall Rankings'!CO157</f>
        <v>Kosovo</v>
      </c>
      <c r="J156" s="67" t="s">
        <v>551</v>
      </c>
      <c r="K156" s="68">
        <v>1.17375</v>
      </c>
      <c r="L156" s="67" t="s">
        <v>231</v>
      </c>
      <c r="U156" s="70"/>
      <c r="V156" s="73"/>
    </row>
    <row r="157">
      <c r="B157" s="1"/>
      <c r="C157" s="1"/>
      <c r="D157" s="1"/>
      <c r="E157" s="49"/>
      <c r="F157" s="66"/>
      <c r="G157" s="67" t="str">
        <f>'Overall Rankings'!CI158</f>
        <v>Maribor</v>
      </c>
      <c r="H157" s="68">
        <f>'Overall Rankings'!CJ158</f>
        <v>1.97</v>
      </c>
      <c r="I157" s="67" t="str">
        <f>'Overall Rankings'!CO158</f>
        <v>Slovenia</v>
      </c>
      <c r="J157" s="67" t="s">
        <v>548</v>
      </c>
      <c r="K157" s="68">
        <v>1.0074999999999998</v>
      </c>
      <c r="L157" s="67" t="s">
        <v>231</v>
      </c>
      <c r="U157" s="70"/>
      <c r="V157" s="73"/>
    </row>
    <row r="158">
      <c r="B158" s="1"/>
      <c r="C158" s="1"/>
      <c r="D158" s="1"/>
      <c r="E158" s="49"/>
      <c r="F158" s="66"/>
      <c r="G158" s="67" t="str">
        <f>'Overall Rankings'!CI159</f>
        <v>Spartak Trnava</v>
      </c>
      <c r="H158" s="68">
        <f>'Overall Rankings'!CJ159</f>
        <v>1.930833333</v>
      </c>
      <c r="I158" s="67" t="str">
        <f>'Overall Rankings'!CO159</f>
        <v>Slovakia</v>
      </c>
      <c r="J158" s="67" t="s">
        <v>552</v>
      </c>
      <c r="K158" s="68">
        <v>0.9275</v>
      </c>
      <c r="L158" s="67" t="s">
        <v>231</v>
      </c>
      <c r="U158" s="70"/>
      <c r="V158" s="73"/>
    </row>
    <row r="159">
      <c r="B159" s="1"/>
      <c r="C159" s="1"/>
      <c r="D159" s="1"/>
      <c r="E159" s="49"/>
      <c r="F159" s="66"/>
      <c r="G159" s="67" t="str">
        <f>'Overall Rankings'!CI160</f>
        <v>Birkirkara</v>
      </c>
      <c r="H159" s="68">
        <f>'Overall Rankings'!CJ160</f>
        <v>1.9265625</v>
      </c>
      <c r="I159" s="67" t="str">
        <f>'Overall Rankings'!CO160</f>
        <v>Malta</v>
      </c>
      <c r="J159" s="67" t="s">
        <v>482</v>
      </c>
      <c r="K159" s="68">
        <v>3.1672916666666664</v>
      </c>
      <c r="L159" s="67" t="s">
        <v>235</v>
      </c>
      <c r="U159" s="70"/>
      <c r="V159" s="73"/>
    </row>
    <row r="160">
      <c r="B160" s="1"/>
      <c r="C160" s="1"/>
      <c r="D160" s="1"/>
      <c r="E160" s="49"/>
      <c r="F160" s="66"/>
      <c r="G160" s="67" t="str">
        <f>'Overall Rankings'!CI161</f>
        <v>Borac Banja Luka</v>
      </c>
      <c r="H160" s="68">
        <f>'Overall Rankings'!CJ161</f>
        <v>1.925</v>
      </c>
      <c r="I160" s="67" t="str">
        <f>'Overall Rankings'!CO161</f>
        <v>Bosnia and Herzegovina</v>
      </c>
      <c r="J160" s="67" t="s">
        <v>507</v>
      </c>
      <c r="K160" s="68">
        <v>2.0825</v>
      </c>
      <c r="L160" s="67" t="s">
        <v>235</v>
      </c>
      <c r="U160" s="70"/>
      <c r="V160" s="73"/>
    </row>
    <row r="161">
      <c r="B161" s="1"/>
      <c r="C161" s="1"/>
      <c r="D161" s="1"/>
      <c r="E161" s="49"/>
      <c r="F161" s="66"/>
      <c r="G161" s="67" t="str">
        <f>'Overall Rankings'!CI162</f>
        <v>Partizani</v>
      </c>
      <c r="H161" s="68">
        <f>'Overall Rankings'!CJ162</f>
        <v>1.865</v>
      </c>
      <c r="I161" s="67" t="str">
        <f>'Overall Rankings'!CO162</f>
        <v>Albania</v>
      </c>
      <c r="J161" s="67" t="s">
        <v>368</v>
      </c>
      <c r="K161" s="68">
        <v>0.855</v>
      </c>
      <c r="L161" s="67" t="s">
        <v>235</v>
      </c>
      <c r="U161" s="70"/>
      <c r="V161" s="73"/>
    </row>
    <row r="162">
      <c r="B162" s="1"/>
      <c r="C162" s="1"/>
      <c r="D162" s="1"/>
      <c r="E162" s="49"/>
      <c r="F162" s="66"/>
      <c r="G162" s="67" t="str">
        <f>'Overall Rankings'!CI163</f>
        <v>Ararat Yerevan</v>
      </c>
      <c r="H162" s="68">
        <f>'Overall Rankings'!CJ163</f>
        <v>1.863125</v>
      </c>
      <c r="I162" s="67" t="str">
        <f>'Overall Rankings'!CO163</f>
        <v>Armenia</v>
      </c>
      <c r="J162" s="67" t="s">
        <v>253</v>
      </c>
      <c r="K162" s="68">
        <v>0.655</v>
      </c>
      <c r="L162" s="67" t="s">
        <v>235</v>
      </c>
      <c r="U162" s="70"/>
      <c r="V162" s="73"/>
    </row>
    <row r="163">
      <c r="B163" s="1"/>
      <c r="C163" s="1"/>
      <c r="D163" s="1"/>
      <c r="E163" s="49"/>
      <c r="F163" s="66"/>
      <c r="G163" s="67" t="str">
        <f>'Overall Rankings'!CI164</f>
        <v>Inter Club d'Escaldes</v>
      </c>
      <c r="H163" s="68">
        <f>'Overall Rankings'!CJ164</f>
        <v>1.8621875</v>
      </c>
      <c r="I163" s="67" t="str">
        <f>'Overall Rankings'!CO164</f>
        <v>Andorra</v>
      </c>
      <c r="J163" s="67" t="s">
        <v>199</v>
      </c>
      <c r="K163" s="68">
        <v>7.2418125</v>
      </c>
      <c r="L163" s="67" t="s">
        <v>168</v>
      </c>
      <c r="U163" s="70"/>
      <c r="V163" s="73"/>
    </row>
    <row r="164">
      <c r="B164" s="1"/>
      <c r="C164" s="1"/>
      <c r="D164" s="1"/>
      <c r="E164" s="49"/>
      <c r="F164" s="66"/>
      <c r="G164" s="67" t="str">
        <f>'Overall Rankings'!CI165</f>
        <v>AEK Athens</v>
      </c>
      <c r="H164" s="68">
        <f>'Overall Rankings'!CJ165</f>
        <v>1.82375</v>
      </c>
      <c r="I164" s="67" t="str">
        <f>'Overall Rankings'!CO165</f>
        <v>Greece</v>
      </c>
      <c r="J164" s="67" t="s">
        <v>559</v>
      </c>
      <c r="K164" s="68">
        <v>2.842083333333333</v>
      </c>
      <c r="L164" s="67" t="s">
        <v>168</v>
      </c>
      <c r="U164" s="70"/>
      <c r="V164" s="73"/>
    </row>
    <row r="165">
      <c r="B165" s="1"/>
      <c r="C165" s="1"/>
      <c r="D165" s="1"/>
      <c r="E165" s="49"/>
      <c r="F165" s="66"/>
      <c r="G165" s="67" t="str">
        <f>'Overall Rankings'!CI166</f>
        <v>Mosta</v>
      </c>
      <c r="H165" s="68">
        <f>'Overall Rankings'!CJ166</f>
        <v>1.8175</v>
      </c>
      <c r="I165" s="67" t="str">
        <f>'Overall Rankings'!CO166</f>
        <v>Malta</v>
      </c>
      <c r="J165" s="67" t="s">
        <v>524</v>
      </c>
      <c r="K165" s="68">
        <v>2.5859375</v>
      </c>
      <c r="L165" s="67" t="s">
        <v>168</v>
      </c>
      <c r="U165" s="70"/>
      <c r="V165" s="73"/>
    </row>
    <row r="166">
      <c r="B166" s="1"/>
      <c r="C166" s="1"/>
      <c r="D166" s="1"/>
      <c r="E166" s="49"/>
      <c r="F166" s="66"/>
      <c r="G166" s="67" t="str">
        <f>'Overall Rankings'!CI167</f>
        <v>Luzern</v>
      </c>
      <c r="H166" s="68">
        <f>'Overall Rankings'!CJ167</f>
        <v>1.8025</v>
      </c>
      <c r="I166" s="67" t="str">
        <f>'Overall Rankings'!CO167</f>
        <v>Switzerland</v>
      </c>
      <c r="J166" s="67" t="s">
        <v>557</v>
      </c>
      <c r="K166" s="68">
        <v>2.46</v>
      </c>
      <c r="L166" s="67" t="s">
        <v>168</v>
      </c>
      <c r="U166" s="70"/>
      <c r="V166" s="73"/>
    </row>
    <row r="167">
      <c r="B167" s="1"/>
      <c r="C167" s="1"/>
      <c r="D167" s="1"/>
      <c r="E167" s="49"/>
      <c r="F167" s="66"/>
      <c r="G167" s="67" t="str">
        <f>'Overall Rankings'!CI168</f>
        <v>Connah's Quay Nomads</v>
      </c>
      <c r="H167" s="68">
        <f>'Overall Rankings'!CJ168</f>
        <v>1.785</v>
      </c>
      <c r="I167" s="67" t="str">
        <f>'Overall Rankings'!CO168</f>
        <v>Wales</v>
      </c>
      <c r="J167" s="67" t="s">
        <v>498</v>
      </c>
      <c r="K167" s="68">
        <v>6.368035714285714</v>
      </c>
      <c r="L167" s="67" t="s">
        <v>206</v>
      </c>
      <c r="U167" s="70"/>
      <c r="V167" s="73"/>
    </row>
    <row r="168">
      <c r="B168" s="1"/>
      <c r="C168" s="1"/>
      <c r="D168" s="1"/>
      <c r="E168" s="49"/>
      <c r="F168" s="66"/>
      <c r="G168" s="67" t="str">
        <f>'Overall Rankings'!CI169</f>
        <v>Sepsi OSK</v>
      </c>
      <c r="H168" s="68">
        <f>'Overall Rankings'!CJ169</f>
        <v>1.76</v>
      </c>
      <c r="I168" s="67" t="str">
        <f>'Overall Rankings'!CO169</f>
        <v>Romania</v>
      </c>
      <c r="J168" s="67" t="s">
        <v>550</v>
      </c>
      <c r="K168" s="68">
        <v>3.234583333333333</v>
      </c>
      <c r="L168" s="67" t="s">
        <v>206</v>
      </c>
      <c r="U168" s="70"/>
      <c r="V168" s="73"/>
    </row>
    <row r="169">
      <c r="B169" s="1"/>
      <c r="C169" s="1"/>
      <c r="D169" s="1"/>
      <c r="E169" s="49"/>
      <c r="F169" s="66"/>
      <c r="G169" s="67" t="str">
        <f>'Overall Rankings'!CI170</f>
        <v>FH</v>
      </c>
      <c r="H169" s="68">
        <f>'Overall Rankings'!CJ170</f>
        <v>1.753125</v>
      </c>
      <c r="I169" s="67" t="str">
        <f>'Overall Rankings'!CO170</f>
        <v>Iceland</v>
      </c>
      <c r="J169" s="67" t="s">
        <v>560</v>
      </c>
      <c r="K169" s="68">
        <v>2.564583333333333</v>
      </c>
      <c r="L169" s="67" t="s">
        <v>206</v>
      </c>
      <c r="U169" s="70"/>
      <c r="V169" s="73"/>
    </row>
    <row r="170">
      <c r="B170" s="1"/>
      <c r="C170" s="1"/>
      <c r="D170" s="1"/>
      <c r="E170" s="49"/>
      <c r="F170" s="66"/>
      <c r="G170" s="67" t="str">
        <f>'Overall Rankings'!CI171</f>
        <v>Sutjeska Nikšić</v>
      </c>
      <c r="H170" s="68">
        <f>'Overall Rankings'!CJ171</f>
        <v>1.726875</v>
      </c>
      <c r="I170" s="67" t="str">
        <f>'Overall Rankings'!CO171</f>
        <v>Montenegro</v>
      </c>
      <c r="J170" s="67" t="s">
        <v>544</v>
      </c>
      <c r="K170" s="68">
        <v>1.5225</v>
      </c>
      <c r="L170" s="67" t="s">
        <v>206</v>
      </c>
      <c r="U170" s="70"/>
      <c r="V170" s="73"/>
    </row>
    <row r="171">
      <c r="B171" s="1"/>
      <c r="C171" s="1"/>
      <c r="D171" s="1"/>
      <c r="E171" s="49"/>
      <c r="F171" s="66"/>
      <c r="G171" s="67" t="str">
        <f>'Overall Rankings'!CI172</f>
        <v>Teuta</v>
      </c>
      <c r="H171" s="68">
        <f>'Overall Rankings'!CJ172</f>
        <v>1.69375</v>
      </c>
      <c r="I171" s="67" t="str">
        <f>'Overall Rankings'!CO172</f>
        <v>Albania</v>
      </c>
      <c r="J171" s="67" t="s">
        <v>182</v>
      </c>
      <c r="K171" s="68">
        <v>14.153571428571428</v>
      </c>
      <c r="L171" s="67" t="s">
        <v>64</v>
      </c>
      <c r="U171" s="70"/>
      <c r="V171" s="73"/>
    </row>
    <row r="172">
      <c r="B172" s="1"/>
      <c r="C172" s="1"/>
      <c r="D172" s="1"/>
      <c r="E172" s="49"/>
      <c r="F172" s="66"/>
      <c r="G172" s="67" t="str">
        <f>'Overall Rankings'!CI173</f>
        <v>Olimpija Ljubljana</v>
      </c>
      <c r="H172" s="68">
        <f>'Overall Rankings'!CJ173</f>
        <v>1.68625</v>
      </c>
      <c r="I172" s="67" t="str">
        <f>'Overall Rankings'!CO173</f>
        <v>Slovenia</v>
      </c>
      <c r="J172" s="67" t="s">
        <v>563</v>
      </c>
      <c r="K172" s="68">
        <v>11.61578125</v>
      </c>
      <c r="L172" s="67" t="s">
        <v>64</v>
      </c>
      <c r="U172" s="70"/>
      <c r="V172" s="73"/>
    </row>
    <row r="173">
      <c r="B173" s="1"/>
      <c r="C173" s="1"/>
      <c r="D173" s="1"/>
      <c r="E173" s="49"/>
      <c r="F173" s="66"/>
      <c r="G173" s="67" t="str">
        <f>'Overall Rankings'!CI174</f>
        <v>Rubin Kazan</v>
      </c>
      <c r="H173" s="68">
        <f>'Overall Rankings'!CJ174</f>
        <v>1.6725</v>
      </c>
      <c r="I173" s="67" t="str">
        <f>'Overall Rankings'!CO174</f>
        <v>Russia</v>
      </c>
      <c r="J173" s="67" t="s">
        <v>545</v>
      </c>
      <c r="K173" s="68">
        <v>10.941749999999999</v>
      </c>
      <c r="L173" s="67" t="s">
        <v>64</v>
      </c>
      <c r="U173" s="70"/>
      <c r="V173" s="73"/>
    </row>
    <row r="174">
      <c r="B174" s="1"/>
      <c r="C174" s="1"/>
      <c r="D174" s="1"/>
      <c r="E174" s="49"/>
      <c r="F174" s="66"/>
      <c r="G174" s="67" t="str">
        <f>'Overall Rankings'!CI175</f>
        <v>Dila Gori</v>
      </c>
      <c r="H174" s="68">
        <f>'Overall Rankings'!CJ175</f>
        <v>1.666875</v>
      </c>
      <c r="I174" s="67" t="str">
        <f>'Overall Rankings'!CO175</f>
        <v>Georgia</v>
      </c>
      <c r="J174" s="67" t="s">
        <v>217</v>
      </c>
      <c r="K174" s="68">
        <v>9.035520833333333</v>
      </c>
      <c r="L174" s="67" t="s">
        <v>64</v>
      </c>
      <c r="U174" s="70"/>
      <c r="V174" s="73"/>
    </row>
    <row r="175">
      <c r="B175" s="1"/>
      <c r="C175" s="1"/>
      <c r="D175" s="1"/>
      <c r="E175" s="49"/>
      <c r="F175" s="66"/>
      <c r="G175" s="67" t="str">
        <f>'Overall Rankings'!CI176</f>
        <v>Petrocub Hîncești</v>
      </c>
      <c r="H175" s="68">
        <f>'Overall Rankings'!CJ176</f>
        <v>1.6659375</v>
      </c>
      <c r="I175" s="67" t="str">
        <f>'Overall Rankings'!CO176</f>
        <v>Moldova</v>
      </c>
      <c r="J175" s="67" t="s">
        <v>561</v>
      </c>
      <c r="K175" s="68">
        <v>3.6672916666666664</v>
      </c>
      <c r="L175" s="67" t="s">
        <v>64</v>
      </c>
      <c r="U175" s="70"/>
      <c r="V175" s="73"/>
    </row>
    <row r="176">
      <c r="B176" s="1"/>
      <c r="C176" s="1"/>
      <c r="D176" s="1"/>
      <c r="E176" s="49"/>
      <c r="F176" s="66"/>
      <c r="G176" s="67" t="str">
        <f>'Overall Rankings'!CI177</f>
        <v>KÍ</v>
      </c>
      <c r="H176" s="68">
        <f>'Overall Rankings'!CJ177</f>
        <v>1.66375</v>
      </c>
      <c r="I176" s="67" t="str">
        <f>'Overall Rankings'!CO177</f>
        <v>Faroe Islands</v>
      </c>
      <c r="J176" s="67" t="s">
        <v>537</v>
      </c>
      <c r="K176" s="68">
        <v>2.62125</v>
      </c>
      <c r="L176" s="67" t="s">
        <v>64</v>
      </c>
      <c r="U176" s="70"/>
      <c r="V176" s="73"/>
    </row>
    <row r="177">
      <c r="B177" s="1"/>
      <c r="C177" s="1"/>
      <c r="D177" s="1"/>
      <c r="E177" s="49"/>
      <c r="F177" s="66"/>
      <c r="G177" s="67" t="str">
        <f>'Overall Rankings'!CI178</f>
        <v>BATE Borisov</v>
      </c>
      <c r="H177" s="68">
        <f>'Overall Rankings'!CJ178</f>
        <v>1.621875</v>
      </c>
      <c r="I177" s="67" t="str">
        <f>'Overall Rankings'!CO178</f>
        <v>Belarus</v>
      </c>
      <c r="J177" s="67" t="s">
        <v>564</v>
      </c>
      <c r="K177" s="68">
        <v>2.9225000000000003</v>
      </c>
      <c r="L177" s="67" t="s">
        <v>205</v>
      </c>
      <c r="U177" s="70"/>
      <c r="V177" s="73"/>
    </row>
    <row r="178">
      <c r="B178" s="1"/>
      <c r="C178" s="1"/>
      <c r="D178" s="1"/>
      <c r="E178" s="49"/>
      <c r="F178" s="66"/>
      <c r="G178" s="67" t="str">
        <f>'Overall Rankings'!CI179</f>
        <v>Široki Brijeg</v>
      </c>
      <c r="H178" s="68">
        <f>'Overall Rankings'!CJ179</f>
        <v>1.5875</v>
      </c>
      <c r="I178" s="67" t="str">
        <f>'Overall Rankings'!CO179</f>
        <v>Bosnia and Herzegovina</v>
      </c>
      <c r="J178" s="67" t="s">
        <v>204</v>
      </c>
      <c r="K178" s="68">
        <v>2.5316666666666667</v>
      </c>
      <c r="L178" s="67" t="s">
        <v>205</v>
      </c>
      <c r="U178" s="70"/>
      <c r="V178" s="73"/>
    </row>
    <row r="179">
      <c r="B179" s="1"/>
      <c r="C179" s="1"/>
      <c r="D179" s="1"/>
      <c r="E179" s="49"/>
      <c r="F179" s="66"/>
      <c r="G179" s="67" t="str">
        <f>'Overall Rankings'!CI180</f>
        <v>Honka</v>
      </c>
      <c r="H179" s="68">
        <f>'Overall Rankings'!CJ180</f>
        <v>1.575</v>
      </c>
      <c r="I179" s="67" t="str">
        <f>'Overall Rankings'!CO180</f>
        <v>Finland</v>
      </c>
      <c r="J179" s="67" t="s">
        <v>282</v>
      </c>
      <c r="K179" s="68">
        <v>2.3229166666666665</v>
      </c>
      <c r="L179" s="67" t="s">
        <v>205</v>
      </c>
      <c r="U179" s="70"/>
      <c r="V179" s="73"/>
    </row>
    <row r="180">
      <c r="B180" s="1"/>
      <c r="C180" s="1"/>
      <c r="D180" s="1"/>
      <c r="E180" s="49"/>
      <c r="F180" s="66"/>
      <c r="G180" s="67" t="str">
        <f>'Overall Rankings'!CI181</f>
        <v>FCI Levadia</v>
      </c>
      <c r="H180" s="68">
        <f>'Overall Rankings'!CJ181</f>
        <v>1.554375</v>
      </c>
      <c r="I180" s="67" t="str">
        <f>'Overall Rankings'!CO181</f>
        <v>Estonia</v>
      </c>
      <c r="J180" s="67" t="s">
        <v>568</v>
      </c>
      <c r="K180" s="68">
        <v>0.605</v>
      </c>
      <c r="L180" s="67" t="s">
        <v>205</v>
      </c>
      <c r="U180" s="70"/>
      <c r="V180" s="73"/>
    </row>
    <row r="181">
      <c r="B181" s="1"/>
      <c r="C181" s="1"/>
      <c r="D181" s="1"/>
      <c r="E181" s="49"/>
      <c r="F181" s="66"/>
      <c r="G181" s="67" t="str">
        <f>'Overall Rankings'!CI182</f>
        <v>Podgorica</v>
      </c>
      <c r="H181" s="68">
        <f>'Overall Rankings'!CJ182</f>
        <v>1.524375</v>
      </c>
      <c r="I181" s="67" t="str">
        <f>'Overall Rankings'!CO182</f>
        <v>Montenegro</v>
      </c>
      <c r="J181" s="67" t="s">
        <v>241</v>
      </c>
      <c r="K181" s="68">
        <v>5.1745535714285715</v>
      </c>
      <c r="L181" s="67" t="s">
        <v>150</v>
      </c>
      <c r="U181" s="70"/>
      <c r="V181" s="73"/>
    </row>
    <row r="182">
      <c r="B182" s="1"/>
      <c r="C182" s="1"/>
      <c r="D182" s="1"/>
      <c r="E182" s="49"/>
      <c r="F182" s="66"/>
      <c r="G182" s="67" t="str">
        <f>'Overall Rankings'!CI183</f>
        <v>Pogoń Szczecin</v>
      </c>
      <c r="H182" s="68">
        <f>'Overall Rankings'!CJ183</f>
        <v>1.5225</v>
      </c>
      <c r="I182" s="67" t="str">
        <f>'Overall Rankings'!CO183</f>
        <v>Poland</v>
      </c>
      <c r="J182" s="67" t="s">
        <v>303</v>
      </c>
      <c r="K182" s="68">
        <v>2.208125</v>
      </c>
      <c r="L182" s="67" t="s">
        <v>150</v>
      </c>
      <c r="U182" s="70"/>
      <c r="V182" s="73"/>
    </row>
    <row r="183">
      <c r="B183" s="1"/>
      <c r="C183" s="1"/>
      <c r="D183" s="1"/>
      <c r="E183" s="49"/>
      <c r="F183" s="66"/>
      <c r="G183" s="67" t="str">
        <f>'Overall Rankings'!CI184</f>
        <v>FC Santa Coloma</v>
      </c>
      <c r="H183" s="68">
        <f>'Overall Rankings'!CJ184</f>
        <v>1.475</v>
      </c>
      <c r="I183" s="67" t="str">
        <f>'Overall Rankings'!CO184</f>
        <v>Andorra</v>
      </c>
      <c r="J183" s="67" t="s">
        <v>565</v>
      </c>
      <c r="K183" s="68">
        <v>1.7599999999999998</v>
      </c>
      <c r="L183" s="67" t="s">
        <v>150</v>
      </c>
      <c r="U183" s="70"/>
      <c r="V183" s="73"/>
    </row>
    <row r="184">
      <c r="B184" s="1"/>
      <c r="C184" s="1"/>
      <c r="D184" s="1"/>
      <c r="E184" s="49"/>
      <c r="F184" s="66"/>
      <c r="G184" s="67" t="str">
        <f>'Overall Rankings'!CI185</f>
        <v>Sumgayit</v>
      </c>
      <c r="H184" s="68">
        <f>'Overall Rankings'!CJ185</f>
        <v>1.46</v>
      </c>
      <c r="I184" s="67" t="str">
        <f>'Overall Rankings'!CO185</f>
        <v>Azerbaijan</v>
      </c>
      <c r="J184" s="67" t="s">
        <v>570</v>
      </c>
      <c r="K184" s="68">
        <v>1.2225000000000001</v>
      </c>
      <c r="L184" s="67" t="s">
        <v>150</v>
      </c>
      <c r="U184" s="70"/>
      <c r="V184" s="73"/>
    </row>
    <row r="185">
      <c r="B185" s="1"/>
      <c r="C185" s="1"/>
      <c r="D185" s="1"/>
      <c r="E185" s="49"/>
      <c r="F185" s="66"/>
      <c r="G185" s="67" t="str">
        <f>'Overall Rankings'!CI186</f>
        <v>Vllaznia</v>
      </c>
      <c r="H185" s="68">
        <f>'Overall Rankings'!CJ186</f>
        <v>1.4509375</v>
      </c>
      <c r="I185" s="67" t="str">
        <f>'Overall Rankings'!CO186</f>
        <v>Albania</v>
      </c>
      <c r="J185" s="67" t="s">
        <v>571</v>
      </c>
      <c r="K185" s="68">
        <v>9.605</v>
      </c>
      <c r="L185" s="67" t="s">
        <v>72</v>
      </c>
      <c r="U185" s="70"/>
      <c r="V185" s="73"/>
    </row>
    <row r="186">
      <c r="B186" s="1"/>
      <c r="C186" s="1"/>
      <c r="D186" s="1"/>
      <c r="E186" s="49"/>
      <c r="F186" s="66"/>
      <c r="G186" s="67" t="str">
        <f>'Overall Rankings'!CI187</f>
        <v>Ashdod</v>
      </c>
      <c r="H186" s="68">
        <f>'Overall Rankings'!CJ187</f>
        <v>1.4325</v>
      </c>
      <c r="I186" s="67" t="str">
        <f>'Overall Rankings'!CO187</f>
        <v>Israel</v>
      </c>
      <c r="J186" s="67" t="s">
        <v>573</v>
      </c>
      <c r="K186" s="68">
        <v>8.78859375</v>
      </c>
      <c r="L186" s="67" t="s">
        <v>72</v>
      </c>
      <c r="U186" s="70"/>
      <c r="V186" s="73"/>
    </row>
    <row r="187">
      <c r="B187" s="1"/>
      <c r="C187" s="1"/>
      <c r="D187" s="1"/>
      <c r="E187" s="49"/>
      <c r="F187" s="66"/>
      <c r="G187" s="67" t="str">
        <f>'Overall Rankings'!CI188</f>
        <v>Puskás Akadémia</v>
      </c>
      <c r="H187" s="68">
        <f>'Overall Rankings'!CJ188</f>
        <v>1.42875</v>
      </c>
      <c r="I187" s="67" t="str">
        <f>'Overall Rankings'!CO188</f>
        <v>Hungary</v>
      </c>
      <c r="J187" s="67" t="s">
        <v>511</v>
      </c>
      <c r="K187" s="68">
        <v>4.3525</v>
      </c>
      <c r="L187" s="67" t="s">
        <v>72</v>
      </c>
      <c r="U187" s="70"/>
      <c r="V187" s="73"/>
    </row>
    <row r="188">
      <c r="B188" s="1"/>
      <c r="C188" s="1"/>
      <c r="D188" s="1"/>
      <c r="E188" s="49"/>
      <c r="F188" s="66"/>
      <c r="G188" s="67" t="str">
        <f>'Overall Rankings'!CI189</f>
        <v>Shkupi</v>
      </c>
      <c r="H188" s="68">
        <f>'Overall Rankings'!CJ189</f>
        <v>1.423125</v>
      </c>
      <c r="I188" s="67" t="str">
        <f>'Overall Rankings'!CO189</f>
        <v>North Macedonia</v>
      </c>
      <c r="J188" s="67" t="s">
        <v>572</v>
      </c>
      <c r="K188" s="68">
        <v>3.0525</v>
      </c>
      <c r="L188" s="67" t="s">
        <v>72</v>
      </c>
      <c r="U188" s="70"/>
      <c r="V188" s="73"/>
    </row>
    <row r="189">
      <c r="B189" s="1"/>
      <c r="C189" s="1"/>
      <c r="D189" s="1"/>
      <c r="E189" s="49"/>
      <c r="F189" s="66"/>
      <c r="G189" s="67" t="str">
        <f>'Overall Rankings'!CI190</f>
        <v>Milsami Orhei</v>
      </c>
      <c r="H189" s="68">
        <f>'Overall Rankings'!CJ190</f>
        <v>1.396875</v>
      </c>
      <c r="I189" s="67" t="str">
        <f>'Overall Rankings'!CO190</f>
        <v>Moldova</v>
      </c>
      <c r="J189" s="67" t="s">
        <v>562</v>
      </c>
      <c r="K189" s="68">
        <v>1.6724999999999999</v>
      </c>
      <c r="L189" s="67" t="s">
        <v>72</v>
      </c>
      <c r="U189" s="70"/>
      <c r="V189" s="73"/>
    </row>
    <row r="190">
      <c r="B190" s="1"/>
      <c r="C190" s="1"/>
      <c r="D190" s="1"/>
      <c r="E190" s="49"/>
      <c r="F190" s="66"/>
      <c r="G190" s="67" t="str">
        <f>'Overall Rankings'!CI191</f>
        <v>Shakhtyor Soligorsk</v>
      </c>
      <c r="H190" s="68">
        <f>'Overall Rankings'!CJ191</f>
        <v>1.37</v>
      </c>
      <c r="I190" s="67" t="str">
        <f>'Overall Rankings'!CO191</f>
        <v>Belarus</v>
      </c>
      <c r="J190" s="67" t="s">
        <v>472</v>
      </c>
      <c r="K190" s="68">
        <v>0.9175</v>
      </c>
      <c r="L190" s="67" t="s">
        <v>257</v>
      </c>
      <c r="U190" s="70"/>
      <c r="V190" s="73"/>
    </row>
    <row r="191">
      <c r="B191" s="1"/>
      <c r="C191" s="1"/>
      <c r="D191" s="1"/>
      <c r="E191" s="49"/>
      <c r="F191" s="66"/>
      <c r="G191" s="67" t="str">
        <f>'Overall Rankings'!CI192</f>
        <v>Dinamo Tbilisi</v>
      </c>
      <c r="H191" s="68">
        <f>'Overall Rankings'!CJ192</f>
        <v>1.33625</v>
      </c>
      <c r="I191" s="67" t="str">
        <f>'Overall Rankings'!CO192</f>
        <v>Georgia</v>
      </c>
      <c r="J191" s="67" t="s">
        <v>342</v>
      </c>
      <c r="K191" s="68">
        <v>0.8700000000000001</v>
      </c>
      <c r="L191" s="67" t="s">
        <v>257</v>
      </c>
      <c r="U191" s="70"/>
      <c r="V191" s="73"/>
    </row>
    <row r="192">
      <c r="B192" s="1"/>
      <c r="C192" s="1"/>
      <c r="D192" s="1"/>
      <c r="E192" s="49"/>
      <c r="F192" s="66"/>
      <c r="G192" s="67" t="str">
        <f>'Overall Rankings'!CI193</f>
        <v>Valur</v>
      </c>
      <c r="H192" s="68">
        <f>'Overall Rankings'!CJ193</f>
        <v>1.30875</v>
      </c>
      <c r="I192" s="67" t="str">
        <f>'Overall Rankings'!CO193</f>
        <v>Iceland</v>
      </c>
      <c r="J192" s="67" t="s">
        <v>575</v>
      </c>
      <c r="K192" s="68">
        <v>0.31250000000000006</v>
      </c>
      <c r="L192" s="67" t="s">
        <v>257</v>
      </c>
      <c r="U192" s="70"/>
      <c r="V192" s="73"/>
    </row>
    <row r="193">
      <c r="B193" s="1"/>
      <c r="C193" s="1"/>
      <c r="D193" s="1"/>
      <c r="E193" s="49"/>
      <c r="F193" s="66"/>
      <c r="G193" s="67" t="str">
        <f>'Overall Rankings'!CI194</f>
        <v>Noah</v>
      </c>
      <c r="H193" s="68">
        <f>'Overall Rankings'!CJ194</f>
        <v>1.296875</v>
      </c>
      <c r="I193" s="67" t="str">
        <f>'Overall Rankings'!CO194</f>
        <v>Armenia</v>
      </c>
      <c r="J193" s="67" t="s">
        <v>553</v>
      </c>
      <c r="K193" s="68">
        <v>12.07940789473684</v>
      </c>
      <c r="L193" s="67" t="s">
        <v>19</v>
      </c>
      <c r="U193" s="70"/>
      <c r="V193" s="73"/>
    </row>
    <row r="194">
      <c r="B194" s="1"/>
      <c r="C194" s="1"/>
      <c r="D194" s="1"/>
      <c r="E194" s="49"/>
      <c r="F194" s="66"/>
      <c r="G194" s="67" t="str">
        <f>'Overall Rankings'!CI195</f>
        <v>Apollon Limassol</v>
      </c>
      <c r="H194" s="68">
        <f>'Overall Rankings'!CJ195</f>
        <v>1.28</v>
      </c>
      <c r="I194" s="67" t="str">
        <f>'Overall Rankings'!CO195</f>
        <v>Cyprus</v>
      </c>
      <c r="J194" s="67" t="s">
        <v>239</v>
      </c>
      <c r="K194" s="68">
        <v>6.80625</v>
      </c>
      <c r="L194" s="67" t="s">
        <v>19</v>
      </c>
      <c r="V194" s="54"/>
    </row>
    <row r="195">
      <c r="B195" s="1"/>
      <c r="C195" s="1"/>
      <c r="D195" s="1"/>
      <c r="E195" s="49"/>
      <c r="F195" s="66"/>
      <c r="G195" s="67" t="str">
        <f>'Overall Rankings'!CI196</f>
        <v>Sant Julià</v>
      </c>
      <c r="H195" s="68">
        <f>'Overall Rankings'!CJ196</f>
        <v>1.26</v>
      </c>
      <c r="I195" s="67" t="str">
        <f>'Overall Rankings'!CO196</f>
        <v>Andorra</v>
      </c>
      <c r="J195" s="67" t="s">
        <v>576</v>
      </c>
      <c r="K195" s="68">
        <v>2.7225</v>
      </c>
      <c r="L195" s="67" t="s">
        <v>19</v>
      </c>
      <c r="V195" s="54"/>
    </row>
    <row r="196">
      <c r="B196" s="1"/>
      <c r="C196" s="1"/>
      <c r="D196" s="1"/>
      <c r="E196" s="49"/>
      <c r="F196" s="66"/>
      <c r="G196" s="67" t="str">
        <f>'Overall Rankings'!CI197</f>
        <v>Universitatea Craiova</v>
      </c>
      <c r="H196" s="68">
        <f>'Overall Rankings'!CJ197</f>
        <v>1.2225</v>
      </c>
      <c r="I196" s="67" t="str">
        <f>'Overall Rankings'!CO197</f>
        <v>Romania</v>
      </c>
      <c r="J196" s="67" t="s">
        <v>578</v>
      </c>
      <c r="K196" s="68">
        <v>2.5656250000000003</v>
      </c>
      <c r="L196" s="67" t="s">
        <v>19</v>
      </c>
      <c r="V196" s="54"/>
    </row>
    <row r="197">
      <c r="B197" s="1"/>
      <c r="C197" s="1"/>
      <c r="D197" s="1"/>
      <c r="E197" s="49"/>
      <c r="F197" s="66"/>
      <c r="G197" s="67" t="str">
        <f>'Overall Rankings'!CI198</f>
        <v>Shkëndija</v>
      </c>
      <c r="H197" s="68">
        <f>'Overall Rankings'!CJ198</f>
        <v>1.17375</v>
      </c>
      <c r="I197" s="67" t="str">
        <f>'Overall Rankings'!CO198</f>
        <v>North Macedonia</v>
      </c>
      <c r="J197" s="67" t="s">
        <v>399</v>
      </c>
      <c r="K197" s="68">
        <v>2.1262499999999998</v>
      </c>
      <c r="L197" s="67" t="s">
        <v>19</v>
      </c>
      <c r="V197" s="54"/>
    </row>
    <row r="198">
      <c r="B198" s="1"/>
      <c r="C198" s="1"/>
      <c r="D198" s="1"/>
      <c r="E198" s="49"/>
      <c r="F198" s="66"/>
      <c r="G198" s="67" t="str">
        <f>'Overall Rankings'!CI199</f>
        <v>Vorskla Poltava</v>
      </c>
      <c r="H198" s="68">
        <f>'Overall Rankings'!CJ199</f>
        <v>1.1625</v>
      </c>
      <c r="I198" s="67" t="str">
        <f>'Overall Rankings'!CO199</f>
        <v>Ukraine</v>
      </c>
      <c r="J198" s="67" t="s">
        <v>558</v>
      </c>
      <c r="K198" s="68">
        <v>9.044821428571428</v>
      </c>
      <c r="L198" s="67" t="s">
        <v>138</v>
      </c>
      <c r="V198" s="54"/>
    </row>
    <row r="199">
      <c r="B199" s="1"/>
      <c r="C199" s="1"/>
      <c r="D199" s="1"/>
      <c r="E199" s="49"/>
      <c r="F199" s="66"/>
      <c r="G199" s="67" t="str">
        <f>'Overall Rankings'!CI200</f>
        <v>Kauno Žalgiris</v>
      </c>
      <c r="H199" s="68">
        <f>'Overall Rankings'!CJ200</f>
        <v>1.16</v>
      </c>
      <c r="I199" s="67" t="str">
        <f>'Overall Rankings'!CO200</f>
        <v>Lithuania</v>
      </c>
      <c r="J199" s="67" t="s">
        <v>541</v>
      </c>
      <c r="K199" s="68">
        <v>5.899921875</v>
      </c>
      <c r="L199" s="67" t="s">
        <v>138</v>
      </c>
      <c r="V199" s="54"/>
    </row>
    <row r="200">
      <c r="B200" s="1"/>
      <c r="C200" s="1"/>
      <c r="D200" s="1"/>
      <c r="E200" s="49"/>
      <c r="F200" s="66"/>
      <c r="G200" s="67" t="str">
        <f>'Overall Rankings'!CI201</f>
        <v>Gżira United</v>
      </c>
      <c r="H200" s="68">
        <f>'Overall Rankings'!CJ201</f>
        <v>1.14625</v>
      </c>
      <c r="I200" s="67" t="str">
        <f>'Overall Rankings'!CO201</f>
        <v>Malta</v>
      </c>
      <c r="J200" s="67" t="s">
        <v>579</v>
      </c>
      <c r="K200" s="68">
        <v>2.480625</v>
      </c>
      <c r="L200" s="67" t="s">
        <v>138</v>
      </c>
      <c r="V200" s="54"/>
    </row>
    <row r="201">
      <c r="B201" s="1"/>
      <c r="C201" s="1"/>
      <c r="D201" s="1"/>
      <c r="E201" s="49"/>
      <c r="F201" s="66"/>
      <c r="G201" s="67" t="str">
        <f>'Overall Rankings'!CI202</f>
        <v>Swift Hesperange</v>
      </c>
      <c r="H201" s="68">
        <f>'Overall Rankings'!CJ202</f>
        <v>1.1125</v>
      </c>
      <c r="I201" s="67" t="str">
        <f>'Overall Rankings'!CO202</f>
        <v>Luxembourg</v>
      </c>
      <c r="J201" s="67" t="s">
        <v>259</v>
      </c>
      <c r="K201" s="68">
        <v>2.2775</v>
      </c>
      <c r="L201" s="67" t="s">
        <v>138</v>
      </c>
      <c r="V201" s="54"/>
    </row>
    <row r="202">
      <c r="B202" s="1"/>
      <c r="C202" s="1"/>
      <c r="D202" s="1"/>
      <c r="E202" s="49"/>
      <c r="F202" s="66"/>
      <c r="G202" s="67" t="str">
        <f>'Overall Rankings'!CI203</f>
        <v>Austria Wien</v>
      </c>
      <c r="H202" s="68">
        <f>'Overall Rankings'!CJ203</f>
        <v>1.1025</v>
      </c>
      <c r="I202" s="67" t="str">
        <f>'Overall Rankings'!CO203</f>
        <v>Austria</v>
      </c>
      <c r="J202" s="67" t="s">
        <v>577</v>
      </c>
      <c r="K202" s="68">
        <v>4.782589285714286</v>
      </c>
      <c r="L202" s="67" t="s">
        <v>210</v>
      </c>
      <c r="V202" s="54"/>
    </row>
    <row r="203">
      <c r="B203" s="1"/>
      <c r="C203" s="1"/>
      <c r="D203" s="1"/>
      <c r="E203" s="49"/>
      <c r="F203" s="66"/>
      <c r="G203" s="67" t="str">
        <f>'Overall Rankings'!CI204</f>
        <v>Valmiera</v>
      </c>
      <c r="H203" s="68">
        <f>'Overall Rankings'!CJ204</f>
        <v>1.0975</v>
      </c>
      <c r="I203" s="67" t="str">
        <f>'Overall Rankings'!CO204</f>
        <v>Latvia</v>
      </c>
      <c r="J203" s="67" t="s">
        <v>581</v>
      </c>
      <c r="K203" s="68">
        <v>2.92328125</v>
      </c>
      <c r="L203" s="67" t="s">
        <v>210</v>
      </c>
      <c r="V203" s="54"/>
    </row>
    <row r="204">
      <c r="B204" s="1"/>
      <c r="C204" s="1"/>
      <c r="D204" s="1"/>
      <c r="E204" s="49"/>
      <c r="F204" s="66"/>
      <c r="G204" s="67" t="str">
        <f>'Overall Rankings'!CI205</f>
        <v>Dynamo Brest</v>
      </c>
      <c r="H204" s="68">
        <f>'Overall Rankings'!CJ205</f>
        <v>1.085</v>
      </c>
      <c r="I204" s="67" t="str">
        <f>'Overall Rankings'!CO205</f>
        <v>Belarus</v>
      </c>
      <c r="J204" s="67" t="s">
        <v>580</v>
      </c>
      <c r="K204" s="68">
        <v>1.9308333333333332</v>
      </c>
      <c r="L204" s="67" t="s">
        <v>210</v>
      </c>
      <c r="V204" s="54"/>
    </row>
    <row r="205">
      <c r="B205" s="1"/>
      <c r="C205" s="1"/>
      <c r="D205" s="1"/>
      <c r="E205" s="49"/>
      <c r="F205" s="66"/>
      <c r="G205" s="67" t="str">
        <f>'Overall Rankings'!CI206</f>
        <v>AGF</v>
      </c>
      <c r="H205" s="68">
        <f>'Overall Rankings'!CJ206</f>
        <v>1.0725</v>
      </c>
      <c r="I205" s="67" t="str">
        <f>'Overall Rankings'!CO206</f>
        <v>Denmark</v>
      </c>
      <c r="J205" s="67" t="s">
        <v>262</v>
      </c>
      <c r="K205" s="68">
        <v>1.0125000000000002</v>
      </c>
      <c r="L205" s="67" t="s">
        <v>210</v>
      </c>
      <c r="V205" s="54"/>
    </row>
    <row r="206">
      <c r="B206" s="1"/>
      <c r="C206" s="1"/>
      <c r="D206" s="1"/>
      <c r="E206" s="49"/>
      <c r="F206" s="66"/>
      <c r="G206" s="67" t="str">
        <f>'Overall Rankings'!CI207</f>
        <v>Inter Turku</v>
      </c>
      <c r="H206" s="68">
        <f>'Overall Rankings'!CJ207</f>
        <v>1.065</v>
      </c>
      <c r="I206" s="67" t="str">
        <f>'Overall Rankings'!CO207</f>
        <v>Finland</v>
      </c>
      <c r="J206" s="67" t="s">
        <v>530</v>
      </c>
      <c r="K206" s="68">
        <v>4.791696428571428</v>
      </c>
      <c r="L206" s="67" t="s">
        <v>218</v>
      </c>
      <c r="V206" s="54"/>
    </row>
    <row r="207">
      <c r="B207" s="1"/>
      <c r="C207" s="1"/>
      <c r="D207" s="1"/>
      <c r="E207" s="49"/>
      <c r="F207" s="66"/>
      <c r="G207" s="67" t="str">
        <f>'Overall Rankings'!CI208</f>
        <v>Panevėžys</v>
      </c>
      <c r="H207" s="68">
        <f>'Overall Rankings'!CJ208</f>
        <v>1.055</v>
      </c>
      <c r="I207" s="67" t="str">
        <f>'Overall Rankings'!CO208</f>
        <v>Lithuania</v>
      </c>
      <c r="J207" s="67" t="s">
        <v>277</v>
      </c>
      <c r="K207" s="68">
        <v>2.25875</v>
      </c>
      <c r="L207" s="67" t="s">
        <v>218</v>
      </c>
      <c r="V207" s="54"/>
    </row>
    <row r="208">
      <c r="B208" s="1"/>
      <c r="C208" s="1"/>
      <c r="D208" s="1"/>
      <c r="E208" s="49"/>
      <c r="F208" s="66"/>
      <c r="G208" s="67" t="str">
        <f>'Overall Rankings'!CI209</f>
        <v>Europa</v>
      </c>
      <c r="H208" s="68">
        <f>'Overall Rankings'!CJ209</f>
        <v>1.02</v>
      </c>
      <c r="I208" s="67" t="str">
        <f>'Overall Rankings'!CO209</f>
        <v>Gibraltar</v>
      </c>
      <c r="J208" s="67" t="s">
        <v>519</v>
      </c>
      <c r="K208" s="68">
        <v>1.9700000000000002</v>
      </c>
      <c r="L208" s="67" t="s">
        <v>218</v>
      </c>
      <c r="V208" s="54"/>
    </row>
    <row r="209">
      <c r="B209" s="1"/>
      <c r="C209" s="1"/>
      <c r="D209" s="1"/>
      <c r="E209" s="49"/>
      <c r="F209" s="66"/>
      <c r="G209" s="67" t="str">
        <f>'Overall Rankings'!CI210</f>
        <v>DAC Dunajská Streda</v>
      </c>
      <c r="H209" s="68">
        <f>'Overall Rankings'!CJ210</f>
        <v>1.0125</v>
      </c>
      <c r="I209" s="67" t="str">
        <f>'Overall Rankings'!CO210</f>
        <v>Slovakia</v>
      </c>
      <c r="J209" s="67" t="s">
        <v>535</v>
      </c>
      <c r="K209" s="68">
        <v>1.6862499999999998</v>
      </c>
      <c r="L209" s="67" t="s">
        <v>218</v>
      </c>
      <c r="V209" s="54"/>
    </row>
    <row r="210">
      <c r="B210" s="1"/>
      <c r="C210" s="1"/>
      <c r="D210" s="1"/>
      <c r="E210" s="49"/>
      <c r="F210" s="66"/>
      <c r="G210" s="67" t="str">
        <f>'Overall Rankings'!CI211</f>
        <v>Sileks</v>
      </c>
      <c r="H210" s="68">
        <f>'Overall Rankings'!CJ211</f>
        <v>1.0075</v>
      </c>
      <c r="I210" s="67" t="str">
        <f>'Overall Rankings'!CO211</f>
        <v>North Macedonia</v>
      </c>
      <c r="J210" s="67" t="s">
        <v>555</v>
      </c>
      <c r="K210" s="68">
        <v>20.893365384615386</v>
      </c>
      <c r="L210" s="67" t="s">
        <v>20</v>
      </c>
      <c r="V210" s="54"/>
    </row>
    <row r="211">
      <c r="B211" s="1"/>
      <c r="C211" s="1"/>
      <c r="D211" s="1"/>
      <c r="E211" s="49"/>
      <c r="F211" s="66"/>
      <c r="G211" s="67" t="str">
        <f>'Overall Rankings'!CI212</f>
        <v>Fehérvár</v>
      </c>
      <c r="H211" s="68">
        <f>'Overall Rankings'!CJ212</f>
        <v>1.005</v>
      </c>
      <c r="I211" s="67" t="str">
        <f>'Overall Rankings'!CO212</f>
        <v>Hungary</v>
      </c>
      <c r="J211" s="67" t="s">
        <v>584</v>
      </c>
      <c r="K211" s="68">
        <v>16.1246875</v>
      </c>
      <c r="L211" s="67" t="s">
        <v>20</v>
      </c>
      <c r="V211" s="54"/>
    </row>
    <row r="212">
      <c r="B212" s="1"/>
      <c r="C212" s="1"/>
      <c r="D212" s="1"/>
      <c r="E212" s="49"/>
      <c r="F212" s="66"/>
      <c r="G212" s="67" t="str">
        <f>'Overall Rankings'!CI213</f>
        <v>Sarajevo</v>
      </c>
      <c r="H212" s="68">
        <f>'Overall Rankings'!CJ213</f>
        <v>0.9925</v>
      </c>
      <c r="I212" s="67" t="str">
        <f>'Overall Rankings'!CO213</f>
        <v>Bosnia and Herzegovina</v>
      </c>
      <c r="J212" s="67" t="s">
        <v>122</v>
      </c>
      <c r="K212" s="68">
        <v>13.78575</v>
      </c>
      <c r="L212" s="67" t="s">
        <v>20</v>
      </c>
      <c r="V212" s="54"/>
    </row>
    <row r="213">
      <c r="B213" s="1"/>
      <c r="C213" s="1"/>
      <c r="D213" s="1"/>
      <c r="E213" s="49"/>
      <c r="F213" s="66"/>
      <c r="G213" s="67" t="str">
        <f>'Overall Rankings'!CI214</f>
        <v>Keşla</v>
      </c>
      <c r="H213" s="68">
        <f>'Overall Rankings'!CJ214</f>
        <v>0.9775</v>
      </c>
      <c r="I213" s="67" t="str">
        <f>'Overall Rankings'!CO214</f>
        <v>Azerbaijan</v>
      </c>
      <c r="J213" s="67" t="s">
        <v>145</v>
      </c>
      <c r="K213" s="68">
        <v>12.273958333333333</v>
      </c>
      <c r="L213" s="67" t="s">
        <v>20</v>
      </c>
      <c r="V213" s="54"/>
    </row>
    <row r="214">
      <c r="B214" s="1"/>
      <c r="C214" s="1"/>
      <c r="D214" s="1"/>
      <c r="E214" s="49"/>
      <c r="F214" s="66"/>
      <c r="G214" s="67" t="str">
        <f>'Overall Rankings'!CI215</f>
        <v>Llapi</v>
      </c>
      <c r="H214" s="68">
        <f>'Overall Rankings'!CJ215</f>
        <v>0.975</v>
      </c>
      <c r="I214" s="67" t="str">
        <f>'Overall Rankings'!CO215</f>
        <v>Kosovo</v>
      </c>
      <c r="J214" s="67" t="s">
        <v>567</v>
      </c>
      <c r="K214" s="68">
        <v>11.120624999999999</v>
      </c>
      <c r="L214" s="67" t="s">
        <v>20</v>
      </c>
      <c r="V214" s="54"/>
    </row>
    <row r="215">
      <c r="B215" s="1"/>
      <c r="C215" s="1"/>
      <c r="D215" s="1"/>
      <c r="E215" s="49"/>
      <c r="F215" s="66"/>
      <c r="G215" s="67" t="str">
        <f>'Overall Rankings'!CI216</f>
        <v>Budućnost Podgorica</v>
      </c>
      <c r="H215" s="68">
        <f>'Overall Rankings'!CJ216</f>
        <v>0.945</v>
      </c>
      <c r="I215" s="67" t="str">
        <f>'Overall Rankings'!CO216</f>
        <v>Montenegro</v>
      </c>
      <c r="J215" s="67" t="s">
        <v>554</v>
      </c>
      <c r="K215" s="68">
        <v>7.90475</v>
      </c>
      <c r="L215" s="67" t="s">
        <v>20</v>
      </c>
      <c r="V215" s="54"/>
    </row>
    <row r="216">
      <c r="B216" s="1"/>
      <c r="C216" s="1"/>
      <c r="D216" s="1"/>
      <c r="E216" s="49"/>
      <c r="F216" s="66"/>
      <c r="G216" s="67" t="str">
        <f>'Overall Rankings'!CI217</f>
        <v>Struga</v>
      </c>
      <c r="H216" s="68">
        <f>'Overall Rankings'!CJ217</f>
        <v>0.9275</v>
      </c>
      <c r="I216" s="67" t="str">
        <f>'Overall Rankings'!CO217</f>
        <v>North Macedonia</v>
      </c>
      <c r="J216" s="67" t="s">
        <v>556</v>
      </c>
      <c r="K216" s="68">
        <v>6.82953125</v>
      </c>
      <c r="L216" s="67" t="s">
        <v>20</v>
      </c>
      <c r="V216" s="54"/>
    </row>
    <row r="217">
      <c r="B217" s="1"/>
      <c r="C217" s="1"/>
      <c r="D217" s="1"/>
      <c r="E217" s="49"/>
      <c r="F217" s="66"/>
      <c r="G217" s="67" t="str">
        <f>'Overall Rankings'!CI218</f>
        <v>La Fiorita</v>
      </c>
      <c r="H217" s="68">
        <f>'Overall Rankings'!CJ218</f>
        <v>0.9175</v>
      </c>
      <c r="I217" s="67" t="str">
        <f>'Overall Rankings'!CO218</f>
        <v>San Marino</v>
      </c>
      <c r="J217" s="67" t="s">
        <v>516</v>
      </c>
      <c r="K217" s="68">
        <v>8.248392857142857</v>
      </c>
      <c r="L217" s="67" t="s">
        <v>159</v>
      </c>
      <c r="V217" s="54"/>
    </row>
    <row r="218">
      <c r="B218" s="1"/>
      <c r="C218" s="1"/>
      <c r="D218" s="1"/>
      <c r="E218" s="49"/>
      <c r="F218" s="66"/>
      <c r="G218" s="67" t="str">
        <f>'Overall Rankings'!CI219</f>
        <v>NSÍ Runavík</v>
      </c>
      <c r="H218" s="68">
        <f>'Overall Rankings'!CJ219</f>
        <v>0.885</v>
      </c>
      <c r="I218" s="67" t="str">
        <f>'Overall Rankings'!CO219</f>
        <v>Faroe Islands</v>
      </c>
      <c r="J218" s="67" t="s">
        <v>385</v>
      </c>
      <c r="K218" s="68">
        <v>3.666875</v>
      </c>
      <c r="L218" s="67" t="s">
        <v>159</v>
      </c>
      <c r="M218" s="74"/>
      <c r="V218" s="54"/>
    </row>
    <row r="219">
      <c r="B219" s="1"/>
      <c r="C219" s="1"/>
      <c r="D219" s="1"/>
      <c r="E219" s="49"/>
      <c r="F219" s="66"/>
      <c r="G219" s="67" t="str">
        <f>'Overall Rankings'!CI220</f>
        <v>Gagra</v>
      </c>
      <c r="H219" s="68">
        <f>'Overall Rankings'!CJ220</f>
        <v>0.8725</v>
      </c>
      <c r="I219" s="67" t="str">
        <f>'Overall Rankings'!CO220</f>
        <v>Georgia</v>
      </c>
      <c r="J219" s="67" t="s">
        <v>418</v>
      </c>
      <c r="K219" s="68">
        <v>3.331458333333333</v>
      </c>
      <c r="L219" s="67" t="s">
        <v>159</v>
      </c>
      <c r="V219" s="54"/>
    </row>
    <row r="220">
      <c r="B220" s="1"/>
      <c r="C220" s="1"/>
      <c r="D220" s="1"/>
      <c r="E220" s="49"/>
      <c r="F220" s="66"/>
      <c r="G220" s="67" t="str">
        <f>'Overall Rankings'!CI221</f>
        <v>Folgore</v>
      </c>
      <c r="H220" s="68">
        <f>'Overall Rankings'!CJ221</f>
        <v>0.87</v>
      </c>
      <c r="I220" s="67" t="str">
        <f>'Overall Rankings'!CO221</f>
        <v>San Marino</v>
      </c>
      <c r="J220" s="67" t="s">
        <v>196</v>
      </c>
      <c r="K220" s="68">
        <v>2.32875</v>
      </c>
      <c r="L220" s="67" t="s">
        <v>159</v>
      </c>
      <c r="M220" s="74"/>
      <c r="V220" s="54"/>
    </row>
    <row r="221">
      <c r="B221" s="1"/>
      <c r="C221" s="1"/>
      <c r="D221" s="1"/>
      <c r="E221" s="49"/>
      <c r="F221" s="66"/>
      <c r="G221" s="67" t="str">
        <f>'Overall Rankings'!CI222</f>
        <v>Stjarnan</v>
      </c>
      <c r="H221" s="68">
        <f>'Overall Rankings'!CJ222</f>
        <v>0.8675</v>
      </c>
      <c r="I221" s="67" t="str">
        <f>'Overall Rankings'!CO222</f>
        <v>Iceland</v>
      </c>
      <c r="J221" s="67" t="s">
        <v>586</v>
      </c>
      <c r="K221" s="68">
        <v>8.615520833333333</v>
      </c>
      <c r="L221" s="67" t="s">
        <v>126</v>
      </c>
      <c r="V221" s="54"/>
    </row>
    <row r="222">
      <c r="B222" s="1"/>
      <c r="C222" s="1"/>
      <c r="D222" s="1"/>
      <c r="E222" s="49"/>
      <c r="F222" s="66"/>
      <c r="G222" s="67" t="str">
        <f>'Overall Rankings'!CI223</f>
        <v>Vaduz</v>
      </c>
      <c r="H222" s="68">
        <f>'Overall Rankings'!CJ223</f>
        <v>0.8625</v>
      </c>
      <c r="I222" s="67" t="str">
        <f>'Overall Rankings'!CO223</f>
        <v>Liechtenstein</v>
      </c>
      <c r="J222" s="67" t="s">
        <v>152</v>
      </c>
      <c r="K222" s="68">
        <v>6.215178571428572</v>
      </c>
      <c r="L222" s="67" t="s">
        <v>126</v>
      </c>
      <c r="M222" s="74"/>
      <c r="V222" s="54"/>
    </row>
    <row r="223">
      <c r="B223" s="1"/>
      <c r="C223" s="1"/>
      <c r="D223" s="1"/>
      <c r="E223" s="49"/>
      <c r="F223" s="66"/>
      <c r="G223" s="67" t="str">
        <f>'Overall Rankings'!CI224</f>
        <v>Glentoran</v>
      </c>
      <c r="H223" s="68">
        <f>'Overall Rankings'!CJ224</f>
        <v>0.855</v>
      </c>
      <c r="I223" s="67" t="str">
        <f>'Overall Rankings'!CO224</f>
        <v>Northern Ireland</v>
      </c>
      <c r="J223" s="67" t="s">
        <v>566</v>
      </c>
      <c r="K223" s="68">
        <v>2.23375</v>
      </c>
      <c r="L223" s="67" t="s">
        <v>126</v>
      </c>
      <c r="V223" s="54"/>
    </row>
    <row r="224">
      <c r="B224" s="1"/>
      <c r="C224" s="1"/>
      <c r="D224" s="1"/>
      <c r="E224" s="49"/>
      <c r="F224" s="66"/>
      <c r="G224" s="67" t="str">
        <f>'Overall Rankings'!CI225</f>
        <v>St Joseph's</v>
      </c>
      <c r="H224" s="68">
        <f>'Overall Rankings'!CJ225</f>
        <v>0.795</v>
      </c>
      <c r="I224" s="67" t="str">
        <f>'Overall Rankings'!CO225</f>
        <v>Gibraltar</v>
      </c>
      <c r="J224" s="67" t="s">
        <v>514</v>
      </c>
      <c r="K224" s="68">
        <v>1.8025</v>
      </c>
      <c r="L224" s="67" t="s">
        <v>126</v>
      </c>
      <c r="M224" s="74"/>
      <c r="V224" s="54"/>
    </row>
    <row r="225">
      <c r="B225" s="1"/>
      <c r="C225" s="1"/>
      <c r="D225" s="1"/>
      <c r="E225" s="49"/>
      <c r="F225" s="66"/>
      <c r="G225" s="67" t="str">
        <f>'Overall Rankings'!CI226</f>
        <v>Arda</v>
      </c>
      <c r="H225" s="68">
        <f>'Overall Rankings'!CJ226</f>
        <v>0.765</v>
      </c>
      <c r="I225" s="67" t="str">
        <f>'Overall Rankings'!CO226</f>
        <v>Bulgaria</v>
      </c>
      <c r="J225" s="67" t="s">
        <v>352</v>
      </c>
      <c r="K225" s="68">
        <v>8.667589285714286</v>
      </c>
      <c r="L225" s="67" t="s">
        <v>91</v>
      </c>
      <c r="V225" s="54"/>
    </row>
    <row r="226">
      <c r="B226" s="1"/>
      <c r="C226" s="1"/>
      <c r="D226" s="1"/>
      <c r="E226" s="49"/>
      <c r="F226" s="66"/>
      <c r="G226" s="67" t="str">
        <f>'Overall Rankings'!CI227</f>
        <v>Torpedo-BelAZ Zhodino</v>
      </c>
      <c r="H226" s="68">
        <f>'Overall Rankings'!CJ227</f>
        <v>0.75</v>
      </c>
      <c r="I226" s="67" t="str">
        <f>'Overall Rankings'!CO227</f>
        <v>Belarus</v>
      </c>
      <c r="J226" s="67" t="s">
        <v>187</v>
      </c>
      <c r="K226" s="68">
        <v>7.196666666666666</v>
      </c>
      <c r="L226" s="67" t="s">
        <v>91</v>
      </c>
      <c r="M226" s="74"/>
      <c r="V226" s="54"/>
    </row>
    <row r="227">
      <c r="B227" s="1"/>
      <c r="C227" s="1"/>
      <c r="D227" s="1"/>
      <c r="E227" s="49"/>
      <c r="F227" s="66"/>
      <c r="G227" s="67" t="str">
        <f>'Overall Rankings'!CI228</f>
        <v>Urartu</v>
      </c>
      <c r="H227" s="68">
        <f>'Overall Rankings'!CJ228</f>
        <v>0.745</v>
      </c>
      <c r="I227" s="67" t="str">
        <f>'Overall Rankings'!CO228</f>
        <v>Armenia</v>
      </c>
      <c r="J227" s="67" t="s">
        <v>314</v>
      </c>
      <c r="K227" s="68">
        <v>5.98925</v>
      </c>
      <c r="L227" s="67" t="s">
        <v>91</v>
      </c>
      <c r="V227" s="54"/>
    </row>
    <row r="228">
      <c r="B228" s="1"/>
      <c r="C228" s="1"/>
      <c r="D228" s="1"/>
      <c r="E228" s="49"/>
      <c r="F228" s="66"/>
      <c r="G228" s="67" t="str">
        <f>'Overall Rankings'!CI229</f>
        <v>F91 Dudelange</v>
      </c>
      <c r="H228" s="68">
        <f>'Overall Rankings'!CJ229</f>
        <v>0.72</v>
      </c>
      <c r="I228" s="67" t="str">
        <f>'Overall Rankings'!CO229</f>
        <v>Luxembourg</v>
      </c>
      <c r="J228" s="67" t="s">
        <v>574</v>
      </c>
      <c r="K228" s="68">
        <v>2.5225</v>
      </c>
      <c r="L228" s="67" t="s">
        <v>91</v>
      </c>
      <c r="M228" s="74"/>
      <c r="V228" s="54"/>
    </row>
    <row r="229">
      <c r="B229" s="1"/>
      <c r="C229" s="1"/>
      <c r="D229" s="1"/>
      <c r="E229" s="49"/>
      <c r="F229" s="66"/>
      <c r="G229" s="67" t="str">
        <f>'Overall Rankings'!CI230</f>
        <v>Paide Linnameeskond</v>
      </c>
      <c r="H229" s="68">
        <f>'Overall Rankings'!CJ230</f>
        <v>0.6925</v>
      </c>
      <c r="I229" s="67" t="str">
        <f>'Overall Rankings'!CO230</f>
        <v>Estonia</v>
      </c>
      <c r="J229" s="67" t="s">
        <v>585</v>
      </c>
      <c r="K229" s="68">
        <v>2.295</v>
      </c>
      <c r="L229" s="67" t="s">
        <v>91</v>
      </c>
      <c r="V229" s="54"/>
    </row>
    <row r="230">
      <c r="B230" s="1"/>
      <c r="C230" s="1"/>
      <c r="D230" s="1"/>
      <c r="E230" s="49"/>
      <c r="F230" s="66"/>
      <c r="G230" s="67" t="str">
        <f>'Overall Rankings'!CI231</f>
        <v>Coleraine</v>
      </c>
      <c r="H230" s="68">
        <f>'Overall Rankings'!CJ231</f>
        <v>0.655</v>
      </c>
      <c r="I230" s="67" t="str">
        <f>'Overall Rankings'!CO231</f>
        <v>Northern Ireland</v>
      </c>
      <c r="J230" s="67" t="s">
        <v>569</v>
      </c>
      <c r="K230" s="68">
        <v>8.456375</v>
      </c>
      <c r="L230" s="67" t="s">
        <v>84</v>
      </c>
      <c r="M230" s="74"/>
      <c r="V230" s="54"/>
    </row>
    <row r="231">
      <c r="B231" s="1"/>
      <c r="C231" s="1"/>
      <c r="D231" s="1"/>
      <c r="E231" s="49"/>
      <c r="F231" s="66"/>
      <c r="G231" s="67" t="str">
        <f>'Overall Rankings'!CI232</f>
        <v>Mons Calpe</v>
      </c>
      <c r="H231" s="68">
        <f>'Overall Rankings'!CJ232</f>
        <v>0.61</v>
      </c>
      <c r="I231" s="67" t="str">
        <f>'Overall Rankings'!CO232</f>
        <v>Gibraltar</v>
      </c>
      <c r="J231" s="67" t="s">
        <v>283</v>
      </c>
      <c r="K231" s="68">
        <v>7.498333333333333</v>
      </c>
      <c r="L231" s="67" t="s">
        <v>84</v>
      </c>
      <c r="V231" s="54"/>
    </row>
    <row r="232">
      <c r="B232" s="1"/>
      <c r="C232" s="1"/>
      <c r="D232" s="1"/>
      <c r="E232" s="49"/>
      <c r="F232" s="66"/>
      <c r="G232" s="67" t="str">
        <f>'Overall Rankings'!CI233</f>
        <v>Sligo Rovers</v>
      </c>
      <c r="H232" s="68">
        <f>'Overall Rankings'!CJ233</f>
        <v>0.605</v>
      </c>
      <c r="I232" s="67" t="str">
        <f>'Overall Rankings'!CO233</f>
        <v>Republic of Ireland</v>
      </c>
      <c r="J232" s="67" t="s">
        <v>587</v>
      </c>
      <c r="K232" s="68">
        <v>4.07515625</v>
      </c>
      <c r="L232" s="67" t="s">
        <v>84</v>
      </c>
      <c r="M232" s="74"/>
      <c r="V232" s="54"/>
    </row>
    <row r="233">
      <c r="B233" s="1"/>
      <c r="C233" s="1"/>
      <c r="D233" s="1"/>
      <c r="E233" s="49"/>
      <c r="F233" s="66"/>
      <c r="G233" s="67" t="str">
        <f>'Overall Rankings'!CI234</f>
        <v>Bala Town</v>
      </c>
      <c r="H233" s="68">
        <f>'Overall Rankings'!CJ234</f>
        <v>0.565</v>
      </c>
      <c r="I233" s="67" t="str">
        <f>'Overall Rankings'!CO234</f>
        <v>Wales</v>
      </c>
      <c r="J233" s="67" t="s">
        <v>462</v>
      </c>
      <c r="K233" s="68">
        <v>2.16</v>
      </c>
      <c r="L233" s="67" t="s">
        <v>84</v>
      </c>
      <c r="V233" s="54"/>
    </row>
    <row r="234">
      <c r="B234" s="1"/>
      <c r="C234" s="1"/>
      <c r="D234" s="1"/>
      <c r="E234" s="49"/>
      <c r="F234" s="66"/>
      <c r="G234" s="67" t="str">
        <f>'Overall Rankings'!CI235</f>
        <v>Sfîntul Gheorghe</v>
      </c>
      <c r="H234" s="68">
        <f>'Overall Rankings'!CJ235</f>
        <v>0.55</v>
      </c>
      <c r="I234" s="67" t="str">
        <f>'Overall Rankings'!CO235</f>
        <v>Moldova</v>
      </c>
      <c r="J234" s="67" t="s">
        <v>588</v>
      </c>
      <c r="K234" s="68">
        <v>1.1625</v>
      </c>
      <c r="L234" s="67" t="s">
        <v>84</v>
      </c>
      <c r="M234" s="74"/>
      <c r="V234" s="54"/>
    </row>
    <row r="235">
      <c r="B235" s="1"/>
      <c r="C235" s="1"/>
      <c r="D235" s="1"/>
      <c r="E235" s="49"/>
      <c r="F235" s="66"/>
      <c r="G235" s="67" t="str">
        <f>'Overall Rankings'!CI236</f>
        <v>Dečić</v>
      </c>
      <c r="H235" s="68">
        <f>'Overall Rankings'!CJ236</f>
        <v>0.545</v>
      </c>
      <c r="I235" s="67" t="str">
        <f>'Overall Rankings'!CO236</f>
        <v>Montenegro</v>
      </c>
      <c r="J235" s="67" t="s">
        <v>583</v>
      </c>
      <c r="K235" s="68">
        <v>2.5422916666666664</v>
      </c>
      <c r="L235" s="67" t="s">
        <v>137</v>
      </c>
      <c r="V235" s="54"/>
    </row>
    <row r="236">
      <c r="B236" s="1"/>
      <c r="C236" s="1"/>
      <c r="D236" s="1"/>
      <c r="E236" s="49"/>
      <c r="F236" s="66"/>
      <c r="G236" s="67" t="str">
        <f>'Overall Rankings'!CI237</f>
        <v>Racing Luxembourg</v>
      </c>
      <c r="H236" s="68">
        <f>'Overall Rankings'!CJ237</f>
        <v>0.5225</v>
      </c>
      <c r="I236" s="67" t="str">
        <f>'Overall Rankings'!CO237</f>
        <v>Luxembourg</v>
      </c>
      <c r="J236" s="67" t="s">
        <v>255</v>
      </c>
      <c r="K236" s="68">
        <v>1.7850000000000001</v>
      </c>
      <c r="L236" s="67" t="s">
        <v>137</v>
      </c>
      <c r="M236" s="74"/>
      <c r="V236" s="54"/>
    </row>
    <row r="237">
      <c r="B237" s="1"/>
      <c r="C237" s="1"/>
      <c r="D237" s="1"/>
      <c r="E237" s="49"/>
      <c r="F237" s="66"/>
      <c r="G237" s="67" t="str">
        <f>'Overall Rankings'!CI238</f>
        <v>Newtown</v>
      </c>
      <c r="H237" s="68">
        <f>'Overall Rankings'!CJ238</f>
        <v>0.4475</v>
      </c>
      <c r="I237" s="67" t="str">
        <f>'Overall Rankings'!CO238</f>
        <v>Wales</v>
      </c>
      <c r="J237" s="67" t="s">
        <v>136</v>
      </c>
      <c r="K237" s="68">
        <v>0.5650000000000001</v>
      </c>
      <c r="L237" s="67" t="s">
        <v>137</v>
      </c>
      <c r="V237" s="54"/>
    </row>
    <row r="238">
      <c r="B238" s="1"/>
      <c r="C238" s="1"/>
      <c r="D238" s="1"/>
      <c r="E238" s="49"/>
      <c r="F238" s="66"/>
      <c r="G238" s="67" t="str">
        <f>'Overall Rankings'!CI239</f>
        <v>Tre Penne</v>
      </c>
      <c r="H238" s="68">
        <f>'Overall Rankings'!CJ239</f>
        <v>0.3125</v>
      </c>
      <c r="I238" s="67" t="str">
        <f>'Overall Rankings'!CO239</f>
        <v>San Marino</v>
      </c>
      <c r="J238" s="67" t="s">
        <v>533</v>
      </c>
      <c r="K238" s="68">
        <v>0.44750000000000006</v>
      </c>
      <c r="L238" s="67" t="s">
        <v>137</v>
      </c>
      <c r="M238" s="74"/>
      <c r="V238" s="54"/>
    </row>
    <row r="239">
      <c r="B239" s="1"/>
      <c r="C239" s="1"/>
      <c r="D239" s="1"/>
      <c r="E239" s="49"/>
      <c r="F239" s="66"/>
      <c r="G239" s="67"/>
      <c r="H239" s="67"/>
      <c r="I239" s="67"/>
      <c r="J239" s="67"/>
      <c r="K239" s="67"/>
      <c r="L239" s="67"/>
      <c r="V239" s="54"/>
    </row>
    <row r="240">
      <c r="B240" s="1"/>
      <c r="C240" s="1"/>
      <c r="D240" s="1"/>
      <c r="E240" s="49"/>
      <c r="F240" s="66"/>
      <c r="G240" s="67"/>
      <c r="H240" s="67"/>
      <c r="I240" s="67"/>
      <c r="J240" s="67"/>
      <c r="K240" s="67"/>
      <c r="L240" s="67"/>
      <c r="V240" s="54"/>
    </row>
    <row r="241">
      <c r="B241" s="1"/>
      <c r="C241" s="1"/>
      <c r="D241" s="1"/>
      <c r="E241" s="49"/>
      <c r="F241" s="66"/>
      <c r="G241" s="67"/>
      <c r="H241" s="67"/>
      <c r="I241" s="67"/>
      <c r="J241" s="67"/>
      <c r="K241" s="67"/>
      <c r="L241" s="67"/>
      <c r="V241" s="54"/>
    </row>
    <row r="242">
      <c r="B242" s="1"/>
      <c r="C242" s="1"/>
      <c r="D242" s="1"/>
      <c r="E242" s="49"/>
      <c r="F242" s="66"/>
      <c r="G242" s="67"/>
      <c r="H242" s="67"/>
      <c r="I242" s="67"/>
      <c r="J242" s="67"/>
      <c r="K242" s="67"/>
      <c r="L242" s="67"/>
      <c r="V242" s="54"/>
    </row>
    <row r="243">
      <c r="B243" s="1"/>
      <c r="C243" s="1"/>
      <c r="D243" s="1"/>
      <c r="E243" s="49"/>
      <c r="F243" s="66"/>
      <c r="G243" s="67"/>
      <c r="H243" s="67"/>
      <c r="I243" s="67"/>
      <c r="J243" s="67"/>
      <c r="K243" s="67"/>
      <c r="L243" s="67"/>
      <c r="V243" s="54"/>
    </row>
    <row r="244">
      <c r="B244" s="1"/>
      <c r="C244" s="1"/>
      <c r="D244" s="1"/>
      <c r="E244" s="49"/>
      <c r="F244" s="66"/>
      <c r="G244" s="67"/>
      <c r="H244" s="67"/>
      <c r="I244" s="67"/>
      <c r="J244" s="67"/>
      <c r="K244" s="67"/>
      <c r="L244" s="67"/>
      <c r="V244" s="54"/>
    </row>
    <row r="245">
      <c r="B245" s="1"/>
      <c r="C245" s="1"/>
      <c r="D245" s="1"/>
      <c r="E245" s="49"/>
      <c r="F245" s="66"/>
      <c r="G245" s="67"/>
      <c r="H245" s="67"/>
      <c r="I245" s="67"/>
      <c r="J245" s="67"/>
      <c r="K245" s="67"/>
      <c r="L245" s="67"/>
      <c r="V245" s="54"/>
    </row>
    <row r="246">
      <c r="B246" s="1"/>
      <c r="C246" s="1"/>
      <c r="D246" s="1"/>
      <c r="E246" s="49"/>
      <c r="F246" s="66"/>
      <c r="G246" s="67"/>
      <c r="H246" s="67"/>
      <c r="I246" s="67"/>
      <c r="J246" s="67"/>
      <c r="K246" s="67"/>
      <c r="L246" s="67"/>
      <c r="V246" s="54"/>
    </row>
    <row r="247">
      <c r="B247" s="1"/>
      <c r="C247" s="1"/>
      <c r="D247" s="1"/>
      <c r="E247" s="49"/>
      <c r="F247" s="66"/>
      <c r="G247" s="67"/>
      <c r="H247" s="67"/>
      <c r="I247" s="67"/>
      <c r="J247" s="67"/>
      <c r="K247" s="67"/>
      <c r="L247" s="67"/>
      <c r="V247" s="54"/>
    </row>
    <row r="248">
      <c r="B248" s="1"/>
      <c r="C248" s="1"/>
      <c r="D248" s="1"/>
      <c r="E248" s="49"/>
      <c r="F248" s="66"/>
      <c r="G248" s="67"/>
      <c r="H248" s="67"/>
      <c r="I248" s="67"/>
      <c r="J248" s="67"/>
      <c r="K248" s="67"/>
      <c r="L248" s="67"/>
      <c r="V248" s="54"/>
    </row>
    <row r="249">
      <c r="B249" s="1"/>
      <c r="C249" s="1"/>
      <c r="D249" s="1"/>
      <c r="E249" s="49"/>
      <c r="F249" s="66"/>
      <c r="G249" s="67"/>
      <c r="H249" s="67"/>
      <c r="I249" s="67"/>
      <c r="J249" s="67"/>
      <c r="K249" s="67"/>
      <c r="L249" s="67"/>
      <c r="V249" s="54"/>
    </row>
    <row r="250">
      <c r="B250" s="1"/>
      <c r="C250" s="1"/>
      <c r="D250" s="1"/>
      <c r="E250" s="49"/>
      <c r="F250" s="66"/>
      <c r="G250" s="67"/>
      <c r="H250" s="67"/>
      <c r="I250" s="67"/>
      <c r="J250" s="67"/>
      <c r="K250" s="67"/>
      <c r="L250" s="67"/>
      <c r="V250" s="54"/>
    </row>
    <row r="251">
      <c r="B251" s="1"/>
      <c r="C251" s="1"/>
      <c r="D251" s="1"/>
      <c r="E251" s="49"/>
      <c r="F251" s="66"/>
      <c r="G251" s="67"/>
      <c r="H251" s="67"/>
      <c r="I251" s="67"/>
      <c r="J251" s="67"/>
      <c r="K251" s="67"/>
      <c r="L251" s="67"/>
      <c r="V251" s="54"/>
    </row>
    <row r="252">
      <c r="B252" s="1"/>
      <c r="C252" s="1"/>
      <c r="D252" s="1"/>
      <c r="E252" s="49"/>
      <c r="F252" s="66"/>
      <c r="G252" s="67"/>
      <c r="H252" s="67"/>
      <c r="I252" s="67"/>
      <c r="J252" s="67"/>
      <c r="K252" s="67"/>
      <c r="L252" s="67"/>
      <c r="V252" s="54"/>
    </row>
    <row r="253">
      <c r="B253" s="1"/>
      <c r="C253" s="1"/>
      <c r="D253" s="1"/>
      <c r="E253" s="49"/>
      <c r="F253" s="66"/>
      <c r="G253" s="67"/>
      <c r="H253" s="67"/>
      <c r="I253" s="67"/>
      <c r="J253" s="67"/>
      <c r="K253" s="67"/>
      <c r="L253" s="67"/>
      <c r="V253" s="54"/>
    </row>
    <row r="254">
      <c r="B254" s="1"/>
      <c r="C254" s="1"/>
      <c r="D254" s="1"/>
      <c r="E254" s="49"/>
      <c r="F254" s="66"/>
      <c r="G254" s="67"/>
      <c r="H254" s="67"/>
      <c r="I254" s="67"/>
      <c r="J254" s="67"/>
      <c r="K254" s="67"/>
      <c r="L254" s="67"/>
      <c r="V254" s="54"/>
    </row>
    <row r="255">
      <c r="B255" s="1"/>
      <c r="C255" s="1"/>
      <c r="D255" s="1"/>
      <c r="E255" s="49"/>
      <c r="F255" s="66"/>
      <c r="G255" s="67"/>
      <c r="H255" s="67"/>
      <c r="I255" s="67"/>
      <c r="J255" s="67"/>
      <c r="K255" s="67"/>
      <c r="L255" s="67"/>
      <c r="V255" s="54"/>
    </row>
    <row r="256">
      <c r="B256" s="1"/>
      <c r="C256" s="1"/>
      <c r="D256" s="1"/>
      <c r="E256" s="49"/>
      <c r="F256" s="66"/>
      <c r="G256" s="67"/>
      <c r="H256" s="67"/>
      <c r="I256" s="67"/>
      <c r="J256" s="67"/>
      <c r="K256" s="67"/>
      <c r="L256" s="67"/>
      <c r="V256" s="54"/>
    </row>
    <row r="257">
      <c r="B257" s="1"/>
      <c r="C257" s="1"/>
      <c r="D257" s="1"/>
      <c r="E257" s="49"/>
      <c r="F257" s="66"/>
      <c r="G257" s="67"/>
      <c r="H257" s="67"/>
      <c r="I257" s="67"/>
      <c r="J257" s="67"/>
      <c r="K257" s="67"/>
      <c r="L257" s="67"/>
      <c r="V257" s="54"/>
    </row>
    <row r="258">
      <c r="B258" s="1"/>
      <c r="C258" s="1"/>
      <c r="D258" s="1"/>
      <c r="E258" s="49"/>
      <c r="F258" s="66"/>
      <c r="G258" s="67"/>
      <c r="H258" s="67"/>
      <c r="I258" s="67"/>
      <c r="J258" s="67"/>
      <c r="K258" s="67"/>
      <c r="L258" s="67"/>
      <c r="V258" s="54"/>
    </row>
    <row r="259">
      <c r="B259" s="1"/>
      <c r="C259" s="1"/>
      <c r="D259" s="1"/>
      <c r="E259" s="49"/>
      <c r="F259" s="66"/>
      <c r="G259" s="67"/>
      <c r="H259" s="67"/>
      <c r="I259" s="67"/>
      <c r="J259" s="67"/>
      <c r="K259" s="67"/>
      <c r="L259" s="67"/>
      <c r="V259" s="54"/>
    </row>
    <row r="260">
      <c r="B260" s="1"/>
      <c r="C260" s="1"/>
      <c r="D260" s="1"/>
      <c r="E260" s="49"/>
      <c r="F260" s="66"/>
      <c r="G260" s="67"/>
      <c r="H260" s="67"/>
      <c r="I260" s="67"/>
      <c r="J260" s="67"/>
      <c r="K260" s="67"/>
      <c r="L260" s="67"/>
      <c r="V260" s="54"/>
    </row>
    <row r="261">
      <c r="B261" s="1"/>
      <c r="C261" s="1"/>
      <c r="D261" s="1"/>
      <c r="E261" s="49"/>
      <c r="F261" s="66"/>
      <c r="G261" s="67"/>
      <c r="H261" s="67"/>
      <c r="I261" s="67"/>
      <c r="J261" s="67"/>
      <c r="K261" s="67"/>
      <c r="L261" s="67"/>
      <c r="V261" s="54"/>
    </row>
    <row r="262">
      <c r="B262" s="1"/>
      <c r="C262" s="1"/>
      <c r="D262" s="1"/>
      <c r="E262" s="49"/>
      <c r="F262" s="66"/>
      <c r="G262" s="67"/>
      <c r="H262" s="67"/>
      <c r="I262" s="67"/>
      <c r="J262" s="67"/>
      <c r="K262" s="67"/>
      <c r="L262" s="67"/>
      <c r="V262" s="54"/>
    </row>
    <row r="263">
      <c r="B263" s="1"/>
      <c r="C263" s="1"/>
      <c r="D263" s="1"/>
      <c r="E263" s="49"/>
      <c r="F263" s="66"/>
      <c r="G263" s="67"/>
      <c r="H263" s="67"/>
      <c r="I263" s="67"/>
      <c r="J263" s="67"/>
      <c r="K263" s="67"/>
      <c r="L263" s="67"/>
      <c r="V263" s="54"/>
    </row>
    <row r="264">
      <c r="B264" s="1"/>
      <c r="C264" s="1"/>
      <c r="D264" s="1"/>
      <c r="E264" s="49"/>
      <c r="F264" s="66"/>
      <c r="G264" s="67"/>
      <c r="H264" s="67"/>
      <c r="I264" s="67"/>
      <c r="J264" s="67"/>
      <c r="K264" s="67"/>
      <c r="L264" s="67"/>
      <c r="V264" s="54"/>
    </row>
    <row r="265">
      <c r="B265" s="1"/>
      <c r="C265" s="1"/>
      <c r="D265" s="1"/>
      <c r="E265" s="49"/>
      <c r="F265" s="66"/>
      <c r="G265" s="67"/>
      <c r="H265" s="67"/>
      <c r="I265" s="67"/>
      <c r="J265" s="67"/>
      <c r="K265" s="67"/>
      <c r="L265" s="67"/>
      <c r="V265" s="54"/>
    </row>
    <row r="266">
      <c r="B266" s="1"/>
      <c r="C266" s="1"/>
      <c r="D266" s="1"/>
      <c r="E266" s="49"/>
      <c r="F266" s="66"/>
      <c r="G266" s="67"/>
      <c r="H266" s="67"/>
      <c r="I266" s="67"/>
      <c r="J266" s="67"/>
      <c r="K266" s="67"/>
      <c r="L266" s="67"/>
      <c r="V266" s="54"/>
    </row>
    <row r="267">
      <c r="B267" s="1"/>
      <c r="C267" s="1"/>
      <c r="D267" s="1"/>
      <c r="E267" s="49"/>
      <c r="F267" s="66"/>
      <c r="G267" s="67"/>
      <c r="H267" s="67"/>
      <c r="I267" s="67"/>
      <c r="J267" s="67"/>
      <c r="K267" s="67"/>
      <c r="L267" s="67"/>
      <c r="V267" s="54"/>
    </row>
    <row r="268">
      <c r="B268" s="1"/>
      <c r="C268" s="1"/>
      <c r="D268" s="1"/>
      <c r="E268" s="49"/>
      <c r="F268" s="66"/>
      <c r="G268" s="67"/>
      <c r="H268" s="67"/>
      <c r="I268" s="67"/>
      <c r="J268" s="67"/>
      <c r="K268" s="67"/>
      <c r="L268" s="67"/>
      <c r="V268" s="54"/>
    </row>
    <row r="269">
      <c r="B269" s="1"/>
      <c r="C269" s="1"/>
      <c r="D269" s="1"/>
      <c r="E269" s="49"/>
      <c r="F269" s="66"/>
      <c r="G269" s="67"/>
      <c r="H269" s="67"/>
      <c r="I269" s="67"/>
      <c r="J269" s="67"/>
      <c r="K269" s="67"/>
      <c r="L269" s="67"/>
      <c r="V269" s="54"/>
    </row>
    <row r="270">
      <c r="B270" s="1"/>
      <c r="C270" s="1"/>
      <c r="D270" s="1"/>
      <c r="E270" s="49"/>
      <c r="F270" s="66"/>
      <c r="G270" s="67"/>
      <c r="H270" s="67"/>
      <c r="I270" s="67"/>
      <c r="J270" s="67"/>
      <c r="K270" s="67"/>
      <c r="L270" s="67"/>
      <c r="V270" s="54"/>
    </row>
    <row r="271">
      <c r="B271" s="1"/>
      <c r="C271" s="1"/>
      <c r="D271" s="1"/>
      <c r="E271" s="49"/>
      <c r="F271" s="66"/>
      <c r="G271" s="67"/>
      <c r="H271" s="67"/>
      <c r="I271" s="67"/>
      <c r="J271" s="67"/>
      <c r="K271" s="67"/>
      <c r="L271" s="67"/>
      <c r="V271" s="54"/>
    </row>
    <row r="272">
      <c r="B272" s="1"/>
      <c r="C272" s="1"/>
      <c r="D272" s="1"/>
      <c r="E272" s="49"/>
      <c r="F272" s="66"/>
      <c r="G272" s="67"/>
      <c r="H272" s="67"/>
      <c r="I272" s="67"/>
      <c r="J272" s="67"/>
      <c r="K272" s="67"/>
      <c r="L272" s="67"/>
      <c r="V272" s="54"/>
    </row>
    <row r="273">
      <c r="B273" s="1"/>
      <c r="C273" s="1"/>
      <c r="D273" s="1"/>
      <c r="E273" s="49"/>
      <c r="F273" s="66"/>
      <c r="G273" s="67"/>
      <c r="H273" s="67"/>
      <c r="I273" s="67"/>
      <c r="J273" s="67"/>
      <c r="K273" s="67"/>
      <c r="L273" s="67"/>
      <c r="V273" s="54"/>
    </row>
    <row r="274">
      <c r="B274" s="1"/>
      <c r="C274" s="1"/>
      <c r="D274" s="1"/>
      <c r="E274" s="49"/>
      <c r="F274" s="66"/>
      <c r="G274" s="67"/>
      <c r="H274" s="67"/>
      <c r="I274" s="67"/>
      <c r="J274" s="67"/>
      <c r="K274" s="67"/>
      <c r="L274" s="67"/>
      <c r="V274" s="54"/>
    </row>
    <row r="275">
      <c r="B275" s="1"/>
      <c r="C275" s="1"/>
      <c r="D275" s="1"/>
      <c r="E275" s="49"/>
      <c r="F275" s="66"/>
      <c r="G275" s="67"/>
      <c r="H275" s="67"/>
      <c r="I275" s="67"/>
      <c r="J275" s="67"/>
      <c r="K275" s="67"/>
      <c r="L275" s="67"/>
      <c r="V275" s="54"/>
    </row>
    <row r="276">
      <c r="B276" s="1"/>
      <c r="C276" s="1"/>
      <c r="D276" s="1"/>
      <c r="E276" s="49"/>
      <c r="F276" s="66"/>
      <c r="G276" s="67"/>
      <c r="H276" s="67"/>
      <c r="I276" s="67"/>
      <c r="J276" s="67"/>
      <c r="K276" s="67"/>
      <c r="L276" s="67"/>
      <c r="V276" s="54"/>
    </row>
    <row r="277">
      <c r="B277" s="1"/>
      <c r="C277" s="1"/>
      <c r="D277" s="1"/>
      <c r="E277" s="49"/>
      <c r="F277" s="66"/>
      <c r="G277" s="67"/>
      <c r="H277" s="67"/>
      <c r="I277" s="67"/>
      <c r="J277" s="67"/>
      <c r="K277" s="67"/>
      <c r="L277" s="67"/>
      <c r="V277" s="54"/>
    </row>
    <row r="278">
      <c r="B278" s="1"/>
      <c r="C278" s="1"/>
      <c r="D278" s="1"/>
      <c r="E278" s="49"/>
      <c r="F278" s="66"/>
      <c r="G278" s="67"/>
      <c r="H278" s="67"/>
      <c r="I278" s="67"/>
      <c r="J278" s="67"/>
      <c r="K278" s="67"/>
      <c r="L278" s="67"/>
      <c r="V278" s="54"/>
    </row>
    <row r="279">
      <c r="B279" s="1"/>
      <c r="C279" s="1"/>
      <c r="D279" s="1"/>
      <c r="E279" s="49"/>
      <c r="F279" s="66"/>
      <c r="G279" s="67"/>
      <c r="H279" s="67"/>
      <c r="I279" s="67"/>
      <c r="J279" s="67"/>
      <c r="K279" s="67"/>
      <c r="L279" s="67"/>
      <c r="V279" s="54"/>
    </row>
    <row r="280">
      <c r="B280" s="1"/>
      <c r="C280" s="1"/>
      <c r="D280" s="1"/>
      <c r="E280" s="49"/>
      <c r="F280" s="66"/>
      <c r="G280" s="67"/>
      <c r="H280" s="67"/>
      <c r="I280" s="67"/>
      <c r="J280" s="67"/>
      <c r="K280" s="67"/>
      <c r="L280" s="67"/>
      <c r="V280" s="54"/>
    </row>
    <row r="281">
      <c r="B281" s="1"/>
      <c r="C281" s="1"/>
      <c r="D281" s="1"/>
      <c r="E281" s="49"/>
      <c r="F281" s="66"/>
      <c r="G281" s="67"/>
      <c r="H281" s="67"/>
      <c r="I281" s="67"/>
      <c r="J281" s="67"/>
      <c r="K281" s="67"/>
      <c r="L281" s="67"/>
      <c r="V281" s="54"/>
    </row>
    <row r="282">
      <c r="B282" s="1"/>
      <c r="C282" s="1"/>
      <c r="D282" s="1"/>
      <c r="E282" s="49"/>
      <c r="F282" s="66"/>
      <c r="G282" s="67"/>
      <c r="H282" s="67"/>
      <c r="I282" s="67"/>
      <c r="J282" s="67"/>
      <c r="K282" s="67"/>
      <c r="L282" s="67"/>
      <c r="V282" s="54"/>
    </row>
    <row r="283">
      <c r="B283" s="1"/>
      <c r="C283" s="1"/>
      <c r="D283" s="1"/>
      <c r="E283" s="49"/>
      <c r="F283" s="66"/>
      <c r="G283" s="67"/>
      <c r="H283" s="67"/>
      <c r="I283" s="67"/>
      <c r="J283" s="67"/>
      <c r="K283" s="67"/>
      <c r="L283" s="67"/>
      <c r="V283" s="54"/>
    </row>
    <row r="284">
      <c r="B284" s="1"/>
      <c r="C284" s="1"/>
      <c r="D284" s="1"/>
      <c r="E284" s="49"/>
      <c r="F284" s="66"/>
      <c r="G284" s="67"/>
      <c r="H284" s="67"/>
      <c r="I284" s="67"/>
      <c r="J284" s="67"/>
      <c r="K284" s="67"/>
      <c r="L284" s="67"/>
      <c r="V284" s="54"/>
    </row>
    <row r="285">
      <c r="B285" s="1"/>
      <c r="C285" s="1"/>
      <c r="D285" s="1"/>
      <c r="E285" s="49"/>
      <c r="F285" s="66"/>
      <c r="G285" s="67"/>
      <c r="H285" s="67"/>
      <c r="I285" s="67"/>
      <c r="J285" s="67"/>
      <c r="K285" s="67"/>
      <c r="L285" s="67"/>
      <c r="V285" s="54"/>
    </row>
    <row r="286">
      <c r="B286" s="1"/>
      <c r="C286" s="1"/>
      <c r="D286" s="1"/>
      <c r="E286" s="49"/>
      <c r="F286" s="66"/>
      <c r="G286" s="67"/>
      <c r="H286" s="67"/>
      <c r="I286" s="67"/>
      <c r="J286" s="67"/>
      <c r="K286" s="67"/>
      <c r="L286" s="67"/>
      <c r="V286" s="54"/>
    </row>
    <row r="287">
      <c r="B287" s="1"/>
      <c r="C287" s="1"/>
      <c r="D287" s="1"/>
      <c r="E287" s="49"/>
      <c r="F287" s="66"/>
      <c r="G287" s="67"/>
      <c r="H287" s="67"/>
      <c r="I287" s="67"/>
      <c r="J287" s="67"/>
      <c r="K287" s="67"/>
      <c r="L287" s="67"/>
      <c r="V287" s="54"/>
    </row>
    <row r="288">
      <c r="B288" s="1"/>
      <c r="C288" s="1"/>
      <c r="D288" s="1"/>
      <c r="E288" s="49"/>
      <c r="F288" s="66"/>
      <c r="G288" s="67"/>
      <c r="H288" s="67"/>
      <c r="I288" s="67"/>
      <c r="J288" s="67"/>
      <c r="K288" s="67"/>
      <c r="L288" s="67"/>
      <c r="V288" s="54"/>
    </row>
    <row r="289">
      <c r="B289" s="1"/>
      <c r="C289" s="1"/>
      <c r="D289" s="1"/>
      <c r="E289" s="49"/>
      <c r="F289" s="66"/>
      <c r="G289" s="67"/>
      <c r="H289" s="67"/>
      <c r="I289" s="67"/>
      <c r="J289" s="67"/>
      <c r="K289" s="67"/>
      <c r="L289" s="67"/>
      <c r="V289" s="54"/>
    </row>
    <row r="290">
      <c r="B290" s="1"/>
      <c r="C290" s="1"/>
      <c r="D290" s="1"/>
      <c r="E290" s="49"/>
      <c r="F290" s="66"/>
      <c r="G290" s="67"/>
      <c r="H290" s="67"/>
      <c r="I290" s="67"/>
      <c r="J290" s="67"/>
      <c r="K290" s="67"/>
      <c r="L290" s="67"/>
      <c r="V290" s="54"/>
    </row>
    <row r="291">
      <c r="B291" s="1"/>
      <c r="C291" s="1"/>
      <c r="D291" s="1"/>
      <c r="E291" s="49"/>
      <c r="F291" s="66"/>
      <c r="G291" s="67"/>
      <c r="H291" s="67"/>
      <c r="I291" s="67"/>
      <c r="J291" s="67"/>
      <c r="K291" s="67"/>
      <c r="L291" s="67"/>
      <c r="V291" s="54"/>
    </row>
    <row r="292">
      <c r="B292" s="1"/>
      <c r="C292" s="1"/>
      <c r="D292" s="1"/>
      <c r="E292" s="49"/>
      <c r="F292" s="66"/>
      <c r="G292" s="67"/>
      <c r="H292" s="67"/>
      <c r="I292" s="67"/>
      <c r="J292" s="67"/>
      <c r="K292" s="67"/>
      <c r="L292" s="67"/>
      <c r="V292" s="54"/>
    </row>
    <row r="293">
      <c r="B293" s="1"/>
      <c r="C293" s="1"/>
      <c r="D293" s="1"/>
      <c r="E293" s="49"/>
      <c r="F293" s="66"/>
      <c r="G293" s="67"/>
      <c r="H293" s="67"/>
      <c r="I293" s="67"/>
      <c r="J293" s="67"/>
      <c r="K293" s="67"/>
      <c r="L293" s="67"/>
      <c r="V293" s="54"/>
    </row>
    <row r="294">
      <c r="B294" s="1"/>
      <c r="C294" s="1"/>
      <c r="D294" s="1"/>
      <c r="E294" s="49"/>
      <c r="F294" s="66"/>
      <c r="G294" s="67"/>
      <c r="H294" s="67"/>
      <c r="I294" s="67"/>
      <c r="J294" s="67"/>
      <c r="K294" s="67"/>
      <c r="L294" s="67"/>
      <c r="V294" s="54"/>
    </row>
    <row r="295">
      <c r="B295" s="1"/>
      <c r="C295" s="1"/>
      <c r="D295" s="1"/>
      <c r="E295" s="49"/>
      <c r="F295" s="66"/>
      <c r="G295" s="67"/>
      <c r="H295" s="67"/>
      <c r="I295" s="67"/>
      <c r="J295" s="67"/>
      <c r="K295" s="67"/>
      <c r="L295" s="67"/>
      <c r="V295" s="54"/>
    </row>
    <row r="296">
      <c r="B296" s="1"/>
      <c r="C296" s="1"/>
      <c r="D296" s="1"/>
      <c r="E296" s="49"/>
      <c r="F296" s="66"/>
      <c r="G296" s="67"/>
      <c r="H296" s="67"/>
      <c r="I296" s="67"/>
      <c r="J296" s="67"/>
      <c r="K296" s="67"/>
      <c r="L296" s="67"/>
      <c r="V296" s="54"/>
    </row>
    <row r="297">
      <c r="B297" s="1"/>
      <c r="C297" s="1"/>
      <c r="D297" s="1"/>
      <c r="E297" s="49"/>
      <c r="F297" s="66"/>
      <c r="G297" s="67"/>
      <c r="H297" s="67"/>
      <c r="I297" s="67"/>
      <c r="J297" s="67"/>
      <c r="K297" s="67"/>
      <c r="L297" s="67"/>
      <c r="V297" s="54"/>
    </row>
    <row r="298">
      <c r="B298" s="1"/>
      <c r="C298" s="1"/>
      <c r="D298" s="1"/>
      <c r="E298" s="49"/>
      <c r="F298" s="66"/>
      <c r="G298" s="67"/>
      <c r="H298" s="67"/>
      <c r="I298" s="67"/>
      <c r="J298" s="67"/>
      <c r="K298" s="67"/>
      <c r="L298" s="67"/>
      <c r="V298" s="54"/>
    </row>
    <row r="299">
      <c r="B299" s="1"/>
      <c r="C299" s="1"/>
      <c r="D299" s="1"/>
      <c r="E299" s="49"/>
      <c r="F299" s="66"/>
      <c r="G299" s="67"/>
      <c r="H299" s="67"/>
      <c r="I299" s="67"/>
      <c r="J299" s="67"/>
      <c r="K299" s="67"/>
      <c r="L299" s="67"/>
      <c r="V299" s="54"/>
    </row>
    <row r="300">
      <c r="B300" s="1"/>
      <c r="C300" s="1"/>
      <c r="D300" s="1"/>
      <c r="E300" s="49"/>
      <c r="F300" s="66"/>
      <c r="G300" s="67"/>
      <c r="H300" s="67"/>
      <c r="I300" s="67"/>
      <c r="J300" s="67"/>
      <c r="K300" s="67"/>
      <c r="L300" s="67"/>
      <c r="V300" s="54"/>
    </row>
    <row r="301">
      <c r="B301" s="1"/>
      <c r="C301" s="1"/>
      <c r="D301" s="1"/>
      <c r="E301" s="49"/>
      <c r="F301" s="66"/>
      <c r="G301" s="67"/>
      <c r="H301" s="67"/>
      <c r="I301" s="67"/>
      <c r="J301" s="67"/>
      <c r="K301" s="67"/>
      <c r="L301" s="67"/>
      <c r="V301" s="54"/>
    </row>
    <row r="302">
      <c r="B302" s="1"/>
      <c r="C302" s="1"/>
      <c r="D302" s="1"/>
      <c r="E302" s="49"/>
      <c r="F302" s="66"/>
      <c r="G302" s="67"/>
      <c r="H302" s="67"/>
      <c r="I302" s="67"/>
      <c r="J302" s="67"/>
      <c r="K302" s="67"/>
      <c r="L302" s="67"/>
      <c r="V302" s="54"/>
    </row>
    <row r="303">
      <c r="B303" s="1"/>
      <c r="C303" s="1"/>
      <c r="D303" s="1"/>
      <c r="E303" s="49"/>
      <c r="F303" s="66"/>
      <c r="G303" s="67"/>
      <c r="H303" s="67"/>
      <c r="I303" s="67"/>
      <c r="J303" s="67"/>
      <c r="K303" s="67"/>
      <c r="L303" s="67"/>
      <c r="V303" s="54"/>
    </row>
    <row r="304">
      <c r="B304" s="1"/>
      <c r="C304" s="1"/>
      <c r="D304" s="1"/>
      <c r="E304" s="49"/>
      <c r="F304" s="66"/>
      <c r="G304" s="67"/>
      <c r="H304" s="67"/>
      <c r="I304" s="67"/>
      <c r="J304" s="67"/>
      <c r="K304" s="67"/>
      <c r="L304" s="67"/>
      <c r="V304" s="54"/>
    </row>
    <row r="305">
      <c r="B305" s="1"/>
      <c r="C305" s="1"/>
      <c r="D305" s="1"/>
      <c r="E305" s="49"/>
      <c r="F305" s="66"/>
      <c r="G305" s="67"/>
      <c r="H305" s="67"/>
      <c r="I305" s="67"/>
      <c r="J305" s="67"/>
      <c r="K305" s="67"/>
      <c r="L305" s="67"/>
      <c r="V305" s="54"/>
    </row>
    <row r="306">
      <c r="B306" s="1"/>
      <c r="C306" s="1"/>
      <c r="D306" s="1"/>
      <c r="E306" s="49"/>
      <c r="F306" s="66"/>
      <c r="G306" s="67"/>
      <c r="H306" s="67"/>
      <c r="I306" s="67"/>
      <c r="J306" s="67"/>
      <c r="K306" s="67"/>
      <c r="L306" s="67"/>
      <c r="V306" s="54"/>
    </row>
    <row r="307">
      <c r="B307" s="1"/>
      <c r="C307" s="1"/>
      <c r="D307" s="1"/>
      <c r="E307" s="49"/>
      <c r="F307" s="66"/>
      <c r="G307" s="67"/>
      <c r="H307" s="67"/>
      <c r="I307" s="67"/>
      <c r="J307" s="67"/>
      <c r="K307" s="67"/>
      <c r="L307" s="67"/>
      <c r="V307" s="54"/>
    </row>
    <row r="308">
      <c r="B308" s="1"/>
      <c r="C308" s="1"/>
      <c r="D308" s="1"/>
      <c r="E308" s="49"/>
      <c r="F308" s="66"/>
      <c r="G308" s="67"/>
      <c r="H308" s="67"/>
      <c r="I308" s="67"/>
      <c r="J308" s="67"/>
      <c r="K308" s="67"/>
      <c r="L308" s="67"/>
      <c r="V308" s="54"/>
    </row>
    <row r="309">
      <c r="B309" s="1"/>
      <c r="C309" s="1"/>
      <c r="D309" s="1"/>
      <c r="E309" s="49"/>
      <c r="F309" s="66"/>
      <c r="G309" s="67"/>
      <c r="H309" s="67"/>
      <c r="I309" s="67"/>
      <c r="J309" s="67"/>
      <c r="K309" s="67"/>
      <c r="L309" s="67"/>
      <c r="V309" s="54"/>
    </row>
    <row r="310">
      <c r="B310" s="1"/>
      <c r="C310" s="1"/>
      <c r="D310" s="1"/>
      <c r="E310" s="49"/>
      <c r="F310" s="66"/>
      <c r="G310" s="67"/>
      <c r="H310" s="67"/>
      <c r="I310" s="67"/>
      <c r="J310" s="67"/>
      <c r="K310" s="67"/>
      <c r="L310" s="67"/>
      <c r="V310" s="54"/>
    </row>
    <row r="311">
      <c r="B311" s="1"/>
      <c r="C311" s="1"/>
      <c r="D311" s="1"/>
      <c r="E311" s="49"/>
      <c r="F311" s="66"/>
      <c r="G311" s="67"/>
      <c r="H311" s="67"/>
      <c r="I311" s="67"/>
      <c r="J311" s="67"/>
      <c r="K311" s="67"/>
      <c r="L311" s="67"/>
      <c r="V311" s="54"/>
    </row>
    <row r="312">
      <c r="B312" s="1"/>
      <c r="C312" s="1"/>
      <c r="D312" s="1"/>
      <c r="E312" s="49"/>
      <c r="F312" s="66"/>
      <c r="G312" s="67"/>
      <c r="H312" s="67"/>
      <c r="I312" s="67"/>
      <c r="J312" s="67"/>
      <c r="K312" s="67"/>
      <c r="L312" s="67"/>
      <c r="V312" s="54"/>
    </row>
    <row r="313">
      <c r="B313" s="1"/>
      <c r="C313" s="1"/>
      <c r="D313" s="1"/>
      <c r="E313" s="49"/>
      <c r="F313" s="66"/>
      <c r="G313" s="67"/>
      <c r="H313" s="67"/>
      <c r="I313" s="67"/>
      <c r="J313" s="67"/>
      <c r="K313" s="67"/>
      <c r="L313" s="67"/>
      <c r="V313" s="54"/>
    </row>
    <row r="314">
      <c r="B314" s="1"/>
      <c r="C314" s="1"/>
      <c r="D314" s="1"/>
      <c r="E314" s="49"/>
      <c r="F314" s="66"/>
      <c r="G314" s="67"/>
      <c r="H314" s="67"/>
      <c r="I314" s="67"/>
      <c r="J314" s="67"/>
      <c r="K314" s="67"/>
      <c r="L314" s="67"/>
      <c r="V314" s="54"/>
    </row>
    <row r="315">
      <c r="B315" s="1"/>
      <c r="C315" s="1"/>
      <c r="D315" s="1"/>
      <c r="E315" s="49"/>
      <c r="F315" s="66"/>
      <c r="G315" s="67"/>
      <c r="H315" s="67"/>
      <c r="I315" s="67"/>
      <c r="J315" s="67"/>
      <c r="K315" s="67"/>
      <c r="L315" s="67"/>
      <c r="V315" s="54"/>
    </row>
    <row r="316">
      <c r="B316" s="1"/>
      <c r="C316" s="1"/>
      <c r="D316" s="1"/>
      <c r="E316" s="49"/>
      <c r="F316" s="66"/>
      <c r="G316" s="67"/>
      <c r="H316" s="67"/>
      <c r="I316" s="67"/>
      <c r="J316" s="67"/>
      <c r="K316" s="67"/>
      <c r="L316" s="67"/>
      <c r="V316" s="54"/>
    </row>
    <row r="317">
      <c r="B317" s="1"/>
      <c r="C317" s="1"/>
      <c r="D317" s="1"/>
      <c r="E317" s="49"/>
      <c r="F317" s="66"/>
      <c r="G317" s="67"/>
      <c r="H317" s="67"/>
      <c r="I317" s="67"/>
      <c r="J317" s="67"/>
      <c r="K317" s="67"/>
      <c r="L317" s="67"/>
      <c r="V317" s="54"/>
    </row>
    <row r="318">
      <c r="B318" s="1"/>
      <c r="C318" s="1"/>
      <c r="D318" s="1"/>
      <c r="E318" s="49"/>
      <c r="F318" s="66"/>
      <c r="G318" s="67"/>
      <c r="H318" s="67"/>
      <c r="I318" s="67"/>
      <c r="J318" s="67"/>
      <c r="K318" s="67"/>
      <c r="L318" s="67"/>
      <c r="V318" s="54"/>
    </row>
    <row r="319">
      <c r="B319" s="1"/>
      <c r="C319" s="1"/>
      <c r="D319" s="1"/>
      <c r="E319" s="49"/>
      <c r="F319" s="66"/>
      <c r="G319" s="67"/>
      <c r="H319" s="67"/>
      <c r="I319" s="67"/>
      <c r="J319" s="67"/>
      <c r="K319" s="67"/>
      <c r="L319" s="67"/>
      <c r="V319" s="54"/>
    </row>
    <row r="320">
      <c r="B320" s="1"/>
      <c r="C320" s="1"/>
      <c r="D320" s="1"/>
      <c r="E320" s="49"/>
      <c r="F320" s="66"/>
      <c r="G320" s="67"/>
      <c r="H320" s="67"/>
      <c r="I320" s="67"/>
      <c r="J320" s="67"/>
      <c r="K320" s="67"/>
      <c r="L320" s="67"/>
      <c r="V320" s="54"/>
    </row>
    <row r="321">
      <c r="B321" s="1"/>
      <c r="C321" s="1"/>
      <c r="D321" s="1"/>
      <c r="E321" s="49"/>
      <c r="F321" s="66"/>
      <c r="G321" s="67"/>
      <c r="H321" s="67"/>
      <c r="I321" s="67"/>
      <c r="J321" s="67"/>
      <c r="K321" s="67"/>
      <c r="L321" s="67"/>
      <c r="V321" s="54"/>
    </row>
    <row r="322">
      <c r="B322" s="1"/>
      <c r="C322" s="1"/>
      <c r="D322" s="1"/>
      <c r="E322" s="49"/>
      <c r="F322" s="66"/>
      <c r="G322" s="67"/>
      <c r="H322" s="67"/>
      <c r="I322" s="67"/>
      <c r="J322" s="67"/>
      <c r="K322" s="67"/>
      <c r="L322" s="67"/>
      <c r="V322" s="54"/>
    </row>
    <row r="323">
      <c r="B323" s="1"/>
      <c r="C323" s="1"/>
      <c r="D323" s="1"/>
      <c r="E323" s="49"/>
      <c r="F323" s="66"/>
      <c r="G323" s="67"/>
      <c r="H323" s="67"/>
      <c r="I323" s="67"/>
      <c r="J323" s="67"/>
      <c r="K323" s="67"/>
      <c r="L323" s="67"/>
      <c r="V323" s="54"/>
    </row>
    <row r="324">
      <c r="B324" s="1"/>
      <c r="C324" s="1"/>
      <c r="D324" s="1"/>
      <c r="E324" s="49"/>
      <c r="F324" s="66"/>
      <c r="G324" s="67"/>
      <c r="H324" s="67"/>
      <c r="I324" s="67"/>
      <c r="J324" s="67"/>
      <c r="K324" s="67"/>
      <c r="L324" s="67"/>
      <c r="V324" s="54"/>
    </row>
    <row r="325">
      <c r="B325" s="1"/>
      <c r="C325" s="1"/>
      <c r="D325" s="1"/>
      <c r="E325" s="49"/>
      <c r="F325" s="66"/>
      <c r="G325" s="67"/>
      <c r="H325" s="67"/>
      <c r="I325" s="67"/>
      <c r="J325" s="67"/>
      <c r="K325" s="67"/>
      <c r="L325" s="67"/>
      <c r="V325" s="54"/>
    </row>
    <row r="326">
      <c r="B326" s="1"/>
      <c r="C326" s="1"/>
      <c r="D326" s="1"/>
      <c r="E326" s="49"/>
      <c r="F326" s="66"/>
      <c r="G326" s="67"/>
      <c r="H326" s="67"/>
      <c r="I326" s="67"/>
      <c r="J326" s="67"/>
      <c r="K326" s="67"/>
      <c r="L326" s="67"/>
      <c r="V326" s="54"/>
    </row>
    <row r="327">
      <c r="B327" s="1"/>
      <c r="C327" s="1"/>
      <c r="D327" s="1"/>
      <c r="E327" s="49"/>
      <c r="F327" s="66"/>
      <c r="G327" s="67"/>
      <c r="H327" s="67"/>
      <c r="I327" s="67"/>
      <c r="J327" s="67"/>
      <c r="K327" s="67"/>
      <c r="L327" s="67"/>
      <c r="V327" s="54"/>
    </row>
    <row r="328">
      <c r="B328" s="1"/>
      <c r="C328" s="1"/>
      <c r="D328" s="1"/>
      <c r="E328" s="49"/>
      <c r="F328" s="66"/>
      <c r="G328" s="67"/>
      <c r="H328" s="67"/>
      <c r="I328" s="67"/>
      <c r="J328" s="67"/>
      <c r="K328" s="67"/>
      <c r="L328" s="67"/>
      <c r="V328" s="54"/>
    </row>
    <row r="329">
      <c r="B329" s="1"/>
      <c r="C329" s="1"/>
      <c r="D329" s="1"/>
      <c r="E329" s="49"/>
      <c r="F329" s="66"/>
      <c r="G329" s="67"/>
      <c r="H329" s="67"/>
      <c r="I329" s="67"/>
      <c r="J329" s="67"/>
      <c r="K329" s="67"/>
      <c r="L329" s="67"/>
      <c r="V329" s="54"/>
    </row>
    <row r="330">
      <c r="B330" s="1"/>
      <c r="C330" s="1"/>
      <c r="D330" s="1"/>
      <c r="E330" s="49"/>
      <c r="F330" s="66"/>
      <c r="G330" s="67"/>
      <c r="H330" s="67"/>
      <c r="I330" s="67"/>
      <c r="J330" s="67"/>
      <c r="K330" s="67"/>
      <c r="L330" s="67"/>
      <c r="V330" s="54"/>
    </row>
    <row r="331">
      <c r="B331" s="1"/>
      <c r="C331" s="1"/>
      <c r="D331" s="1"/>
      <c r="E331" s="49"/>
      <c r="F331" s="66"/>
      <c r="G331" s="67"/>
      <c r="H331" s="67"/>
      <c r="I331" s="67"/>
      <c r="J331" s="67"/>
      <c r="K331" s="67"/>
      <c r="L331" s="67"/>
      <c r="V331" s="54"/>
    </row>
    <row r="332">
      <c r="B332" s="1"/>
      <c r="C332" s="1"/>
      <c r="D332" s="1"/>
      <c r="E332" s="49"/>
      <c r="F332" s="66"/>
      <c r="G332" s="67"/>
      <c r="H332" s="67"/>
      <c r="I332" s="67"/>
      <c r="J332" s="67"/>
      <c r="K332" s="67"/>
      <c r="L332" s="67"/>
      <c r="V332" s="54"/>
    </row>
    <row r="333">
      <c r="B333" s="1"/>
      <c r="C333" s="1"/>
      <c r="D333" s="1"/>
      <c r="E333" s="49"/>
      <c r="F333" s="66"/>
      <c r="G333" s="67"/>
      <c r="H333" s="67"/>
      <c r="I333" s="67"/>
      <c r="J333" s="67"/>
      <c r="K333" s="67"/>
      <c r="L333" s="67"/>
      <c r="V333" s="54"/>
    </row>
    <row r="334">
      <c r="B334" s="1"/>
      <c r="C334" s="1"/>
      <c r="D334" s="1"/>
      <c r="E334" s="49"/>
      <c r="F334" s="66"/>
      <c r="G334" s="67"/>
      <c r="H334" s="67"/>
      <c r="I334" s="67"/>
      <c r="J334" s="67"/>
      <c r="K334" s="67"/>
      <c r="L334" s="67"/>
      <c r="V334" s="54"/>
    </row>
    <row r="335">
      <c r="B335" s="1"/>
      <c r="C335" s="1"/>
      <c r="D335" s="1"/>
      <c r="E335" s="49"/>
      <c r="F335" s="66"/>
      <c r="G335" s="67"/>
      <c r="H335" s="67"/>
      <c r="I335" s="67"/>
      <c r="J335" s="67"/>
      <c r="K335" s="67"/>
      <c r="L335" s="67"/>
      <c r="V335" s="54"/>
    </row>
    <row r="336">
      <c r="B336" s="1"/>
      <c r="C336" s="1"/>
      <c r="D336" s="1"/>
      <c r="E336" s="49"/>
      <c r="F336" s="66"/>
      <c r="G336" s="67"/>
      <c r="H336" s="67"/>
      <c r="I336" s="67"/>
      <c r="J336" s="67"/>
      <c r="K336" s="67"/>
      <c r="L336" s="67"/>
      <c r="V336" s="54"/>
    </row>
    <row r="337">
      <c r="B337" s="1"/>
      <c r="C337" s="1"/>
      <c r="D337" s="1"/>
      <c r="E337" s="49"/>
      <c r="F337" s="66"/>
      <c r="G337" s="67"/>
      <c r="H337" s="67"/>
      <c r="I337" s="67"/>
      <c r="J337" s="67"/>
      <c r="K337" s="67"/>
      <c r="L337" s="67"/>
      <c r="V337" s="54"/>
    </row>
    <row r="338">
      <c r="B338" s="1"/>
      <c r="C338" s="1"/>
      <c r="D338" s="1"/>
      <c r="E338" s="49"/>
      <c r="F338" s="66"/>
      <c r="G338" s="67"/>
      <c r="H338" s="67"/>
      <c r="I338" s="67"/>
      <c r="J338" s="67"/>
      <c r="K338" s="67"/>
      <c r="L338" s="67"/>
      <c r="V338" s="54"/>
    </row>
    <row r="339">
      <c r="B339" s="1"/>
      <c r="C339" s="1"/>
      <c r="D339" s="1"/>
      <c r="E339" s="49"/>
      <c r="F339" s="66"/>
      <c r="G339" s="67"/>
      <c r="H339" s="67"/>
      <c r="I339" s="67"/>
      <c r="J339" s="67"/>
      <c r="K339" s="67"/>
      <c r="L339" s="67"/>
      <c r="V339" s="54"/>
    </row>
    <row r="340">
      <c r="B340" s="1"/>
      <c r="C340" s="1"/>
      <c r="D340" s="1"/>
      <c r="E340" s="49"/>
      <c r="F340" s="66"/>
      <c r="G340" s="67"/>
      <c r="H340" s="67"/>
      <c r="I340" s="67"/>
      <c r="J340" s="67"/>
      <c r="K340" s="67"/>
      <c r="L340" s="67"/>
      <c r="V340" s="54"/>
    </row>
    <row r="341">
      <c r="B341" s="1"/>
      <c r="C341" s="1"/>
      <c r="D341" s="1"/>
      <c r="E341" s="49"/>
      <c r="F341" s="66"/>
      <c r="G341" s="67"/>
      <c r="H341" s="67"/>
      <c r="I341" s="67"/>
      <c r="J341" s="67"/>
      <c r="K341" s="67"/>
      <c r="L341" s="67"/>
      <c r="V341" s="54"/>
    </row>
    <row r="342">
      <c r="B342" s="1"/>
      <c r="C342" s="1"/>
      <c r="D342" s="1"/>
      <c r="E342" s="49"/>
      <c r="F342" s="66"/>
      <c r="G342" s="67"/>
      <c r="H342" s="67"/>
      <c r="I342" s="67"/>
      <c r="J342" s="67"/>
      <c r="K342" s="67"/>
      <c r="L342" s="67"/>
      <c r="V342" s="54"/>
    </row>
    <row r="343">
      <c r="B343" s="1"/>
      <c r="C343" s="1"/>
      <c r="D343" s="1"/>
      <c r="E343" s="49"/>
      <c r="F343" s="66"/>
      <c r="G343" s="67"/>
      <c r="H343" s="67"/>
      <c r="I343" s="67"/>
      <c r="J343" s="67"/>
      <c r="K343" s="67"/>
      <c r="L343" s="67"/>
      <c r="V343" s="54"/>
    </row>
    <row r="344">
      <c r="B344" s="1"/>
      <c r="C344" s="1"/>
      <c r="D344" s="1"/>
      <c r="E344" s="49"/>
      <c r="F344" s="66"/>
      <c r="G344" s="67"/>
      <c r="H344" s="67"/>
      <c r="I344" s="67"/>
      <c r="J344" s="67"/>
      <c r="K344" s="67"/>
      <c r="L344" s="67"/>
      <c r="V344" s="54"/>
    </row>
    <row r="345">
      <c r="B345" s="1"/>
      <c r="C345" s="1"/>
      <c r="D345" s="1"/>
      <c r="E345" s="49"/>
      <c r="F345" s="66"/>
      <c r="G345" s="67"/>
      <c r="H345" s="67"/>
      <c r="I345" s="67"/>
      <c r="J345" s="67"/>
      <c r="K345" s="67"/>
      <c r="L345" s="67"/>
      <c r="V345" s="54"/>
    </row>
    <row r="346">
      <c r="B346" s="1"/>
      <c r="C346" s="1"/>
      <c r="D346" s="1"/>
      <c r="E346" s="49"/>
      <c r="F346" s="66"/>
      <c r="G346" s="67"/>
      <c r="H346" s="67"/>
      <c r="I346" s="67"/>
      <c r="J346" s="67"/>
      <c r="K346" s="67"/>
      <c r="L346" s="67"/>
      <c r="V346" s="54"/>
    </row>
    <row r="347">
      <c r="B347" s="1"/>
      <c r="C347" s="1"/>
      <c r="D347" s="1"/>
      <c r="E347" s="49"/>
      <c r="F347" s="66"/>
      <c r="G347" s="67"/>
      <c r="H347" s="67"/>
      <c r="I347" s="67"/>
      <c r="J347" s="67"/>
      <c r="K347" s="67"/>
      <c r="L347" s="67"/>
      <c r="V347" s="54"/>
    </row>
    <row r="348">
      <c r="B348" s="1"/>
      <c r="C348" s="1"/>
      <c r="D348" s="1"/>
      <c r="E348" s="49"/>
      <c r="F348" s="66"/>
      <c r="G348" s="67"/>
      <c r="H348" s="67"/>
      <c r="I348" s="67"/>
      <c r="J348" s="67"/>
      <c r="K348" s="67"/>
      <c r="L348" s="67"/>
      <c r="V348" s="54"/>
    </row>
    <row r="349">
      <c r="B349" s="1"/>
      <c r="C349" s="1"/>
      <c r="D349" s="1"/>
      <c r="E349" s="49"/>
      <c r="F349" s="66"/>
      <c r="G349" s="67"/>
      <c r="H349" s="67"/>
      <c r="I349" s="67"/>
      <c r="J349" s="67"/>
      <c r="K349" s="67"/>
      <c r="L349" s="67"/>
      <c r="V349" s="54"/>
    </row>
    <row r="350">
      <c r="B350" s="1"/>
      <c r="C350" s="1"/>
      <c r="D350" s="1"/>
      <c r="E350" s="49"/>
      <c r="F350" s="66"/>
      <c r="G350" s="67"/>
      <c r="H350" s="67"/>
      <c r="I350" s="67"/>
      <c r="J350" s="67"/>
      <c r="K350" s="67"/>
      <c r="L350" s="67"/>
      <c r="V350" s="54"/>
    </row>
    <row r="351">
      <c r="B351" s="1"/>
      <c r="C351" s="1"/>
      <c r="D351" s="1"/>
      <c r="E351" s="49"/>
      <c r="F351" s="66"/>
      <c r="G351" s="67"/>
      <c r="H351" s="67"/>
      <c r="I351" s="67"/>
      <c r="J351" s="67"/>
      <c r="K351" s="67"/>
      <c r="L351" s="67"/>
      <c r="V351" s="54"/>
    </row>
    <row r="352">
      <c r="B352" s="1"/>
      <c r="C352" s="1"/>
      <c r="D352" s="1"/>
      <c r="E352" s="49"/>
      <c r="F352" s="66"/>
      <c r="G352" s="67"/>
      <c r="H352" s="67"/>
      <c r="I352" s="67"/>
      <c r="J352" s="67"/>
      <c r="K352" s="67"/>
      <c r="L352" s="67"/>
      <c r="V352" s="54"/>
    </row>
    <row r="353">
      <c r="B353" s="1"/>
      <c r="C353" s="1"/>
      <c r="D353" s="1"/>
      <c r="E353" s="49"/>
      <c r="F353" s="66"/>
      <c r="G353" s="67"/>
      <c r="H353" s="67"/>
      <c r="I353" s="67"/>
      <c r="J353" s="67"/>
      <c r="K353" s="67"/>
      <c r="L353" s="67"/>
      <c r="V353" s="54"/>
    </row>
    <row r="354">
      <c r="B354" s="1"/>
      <c r="C354" s="1"/>
      <c r="D354" s="1"/>
      <c r="E354" s="49"/>
      <c r="F354" s="66"/>
      <c r="G354" s="67"/>
      <c r="H354" s="67"/>
      <c r="I354" s="67"/>
      <c r="J354" s="67"/>
      <c r="K354" s="67"/>
      <c r="L354" s="67"/>
      <c r="V354" s="54"/>
    </row>
    <row r="355">
      <c r="B355" s="1"/>
      <c r="C355" s="1"/>
      <c r="D355" s="1"/>
      <c r="E355" s="49"/>
      <c r="F355" s="66"/>
      <c r="G355" s="67"/>
      <c r="H355" s="67"/>
      <c r="I355" s="67"/>
      <c r="J355" s="67"/>
      <c r="K355" s="67"/>
      <c r="L355" s="67"/>
      <c r="V355" s="54"/>
    </row>
    <row r="356">
      <c r="B356" s="1"/>
      <c r="C356" s="1"/>
      <c r="D356" s="1"/>
      <c r="E356" s="49"/>
      <c r="F356" s="66"/>
      <c r="G356" s="67"/>
      <c r="H356" s="67"/>
      <c r="I356" s="67"/>
      <c r="J356" s="67"/>
      <c r="K356" s="67"/>
      <c r="L356" s="67"/>
      <c r="V356" s="54"/>
    </row>
    <row r="357">
      <c r="B357" s="1"/>
      <c r="C357" s="1"/>
      <c r="D357" s="1"/>
      <c r="E357" s="49"/>
      <c r="F357" s="66"/>
      <c r="G357" s="67"/>
      <c r="H357" s="67"/>
      <c r="I357" s="67"/>
      <c r="J357" s="67"/>
      <c r="K357" s="67"/>
      <c r="L357" s="67"/>
      <c r="V357" s="54"/>
    </row>
    <row r="358">
      <c r="B358" s="1"/>
      <c r="C358" s="1"/>
      <c r="D358" s="1"/>
      <c r="E358" s="49"/>
      <c r="F358" s="66"/>
      <c r="G358" s="67"/>
      <c r="H358" s="67"/>
      <c r="I358" s="67"/>
      <c r="J358" s="67"/>
      <c r="K358" s="67"/>
      <c r="L358" s="67"/>
      <c r="V358" s="54"/>
    </row>
    <row r="359">
      <c r="B359" s="1"/>
      <c r="C359" s="1"/>
      <c r="D359" s="1"/>
      <c r="E359" s="49"/>
      <c r="F359" s="66"/>
      <c r="G359" s="67"/>
      <c r="H359" s="67"/>
      <c r="I359" s="67"/>
      <c r="J359" s="67"/>
      <c r="K359" s="67"/>
      <c r="L359" s="67"/>
      <c r="V359" s="54"/>
    </row>
    <row r="360">
      <c r="B360" s="1"/>
      <c r="C360" s="1"/>
      <c r="D360" s="1"/>
      <c r="E360" s="49"/>
      <c r="F360" s="66"/>
      <c r="G360" s="67"/>
      <c r="H360" s="67"/>
      <c r="I360" s="67"/>
      <c r="J360" s="67"/>
      <c r="K360" s="67"/>
      <c r="L360" s="67"/>
      <c r="V360" s="54"/>
    </row>
    <row r="361">
      <c r="B361" s="1"/>
      <c r="C361" s="1"/>
      <c r="D361" s="1"/>
      <c r="E361" s="49"/>
      <c r="F361" s="66"/>
      <c r="G361" s="67"/>
      <c r="H361" s="67"/>
      <c r="I361" s="67"/>
      <c r="J361" s="67"/>
      <c r="K361" s="67"/>
      <c r="L361" s="67"/>
      <c r="V361" s="54"/>
    </row>
    <row r="362">
      <c r="B362" s="1"/>
      <c r="C362" s="1"/>
      <c r="D362" s="1"/>
      <c r="E362" s="49"/>
      <c r="F362" s="66"/>
      <c r="G362" s="67"/>
      <c r="H362" s="67"/>
      <c r="I362" s="67"/>
      <c r="J362" s="67"/>
      <c r="K362" s="67"/>
      <c r="L362" s="67"/>
      <c r="V362" s="54"/>
    </row>
    <row r="363">
      <c r="B363" s="1"/>
      <c r="C363" s="1"/>
      <c r="D363" s="1"/>
      <c r="E363" s="49"/>
      <c r="F363" s="66"/>
      <c r="G363" s="67"/>
      <c r="H363" s="67"/>
      <c r="I363" s="67"/>
      <c r="J363" s="67"/>
      <c r="K363" s="67"/>
      <c r="L363" s="67"/>
      <c r="V363" s="54"/>
    </row>
    <row r="364">
      <c r="B364" s="1"/>
      <c r="C364" s="1"/>
      <c r="D364" s="1"/>
      <c r="E364" s="49"/>
      <c r="F364" s="66"/>
      <c r="G364" s="67"/>
      <c r="H364" s="67"/>
      <c r="I364" s="67"/>
      <c r="J364" s="67"/>
      <c r="K364" s="67"/>
      <c r="L364" s="67"/>
      <c r="V364" s="54"/>
    </row>
    <row r="365">
      <c r="B365" s="1"/>
      <c r="C365" s="1"/>
      <c r="D365" s="1"/>
      <c r="E365" s="49"/>
      <c r="F365" s="66"/>
      <c r="G365" s="67"/>
      <c r="H365" s="67"/>
      <c r="I365" s="67"/>
      <c r="J365" s="67"/>
      <c r="K365" s="67"/>
      <c r="L365" s="67"/>
      <c r="V365" s="54"/>
    </row>
    <row r="366">
      <c r="B366" s="1"/>
      <c r="C366" s="1"/>
      <c r="D366" s="1"/>
      <c r="E366" s="49"/>
      <c r="F366" s="66"/>
      <c r="G366" s="67"/>
      <c r="H366" s="67"/>
      <c r="I366" s="67"/>
      <c r="J366" s="67"/>
      <c r="K366" s="67"/>
      <c r="L366" s="67"/>
      <c r="V366" s="54"/>
    </row>
    <row r="367">
      <c r="B367" s="1"/>
      <c r="C367" s="1"/>
      <c r="D367" s="1"/>
      <c r="E367" s="49"/>
      <c r="F367" s="66"/>
      <c r="G367" s="67"/>
      <c r="H367" s="67"/>
      <c r="I367" s="67"/>
      <c r="J367" s="67"/>
      <c r="K367" s="67"/>
      <c r="L367" s="67"/>
      <c r="V367" s="54"/>
    </row>
    <row r="368">
      <c r="B368" s="1"/>
      <c r="C368" s="1"/>
      <c r="D368" s="1"/>
      <c r="E368" s="49"/>
      <c r="F368" s="66"/>
      <c r="G368" s="67"/>
      <c r="H368" s="67"/>
      <c r="I368" s="67"/>
      <c r="J368" s="67"/>
      <c r="K368" s="67"/>
      <c r="L368" s="67"/>
      <c r="V368" s="54"/>
    </row>
    <row r="369">
      <c r="B369" s="1"/>
      <c r="C369" s="1"/>
      <c r="D369" s="1"/>
      <c r="E369" s="49"/>
      <c r="F369" s="66"/>
      <c r="G369" s="67"/>
      <c r="H369" s="67"/>
      <c r="I369" s="67"/>
      <c r="J369" s="67"/>
      <c r="K369" s="67"/>
      <c r="L369" s="67"/>
      <c r="V369" s="54"/>
    </row>
    <row r="370">
      <c r="B370" s="1"/>
      <c r="C370" s="1"/>
      <c r="D370" s="1"/>
      <c r="E370" s="49"/>
      <c r="F370" s="66"/>
      <c r="G370" s="67"/>
      <c r="H370" s="67"/>
      <c r="I370" s="67"/>
      <c r="J370" s="67"/>
      <c r="K370" s="67"/>
      <c r="L370" s="67"/>
      <c r="V370" s="54"/>
    </row>
    <row r="371">
      <c r="B371" s="1"/>
      <c r="C371" s="1"/>
      <c r="D371" s="1"/>
      <c r="E371" s="49"/>
      <c r="F371" s="66"/>
      <c r="G371" s="67"/>
      <c r="H371" s="67"/>
      <c r="I371" s="67"/>
      <c r="J371" s="67"/>
      <c r="K371" s="67"/>
      <c r="L371" s="67"/>
      <c r="V371" s="54"/>
    </row>
    <row r="372">
      <c r="B372" s="1"/>
      <c r="C372" s="1"/>
      <c r="D372" s="1"/>
      <c r="E372" s="49"/>
      <c r="F372" s="66"/>
      <c r="G372" s="67"/>
      <c r="H372" s="67"/>
      <c r="I372" s="67"/>
      <c r="J372" s="67"/>
      <c r="K372" s="67"/>
      <c r="L372" s="67"/>
      <c r="V372" s="54"/>
    </row>
    <row r="373">
      <c r="B373" s="1"/>
      <c r="C373" s="1"/>
      <c r="D373" s="1"/>
      <c r="E373" s="49"/>
      <c r="F373" s="66"/>
      <c r="G373" s="67"/>
      <c r="H373" s="67"/>
      <c r="I373" s="67"/>
      <c r="J373" s="67"/>
      <c r="K373" s="67"/>
      <c r="L373" s="67"/>
      <c r="V373" s="54"/>
    </row>
    <row r="374">
      <c r="B374" s="1"/>
      <c r="C374" s="1"/>
      <c r="D374" s="1"/>
      <c r="E374" s="49"/>
      <c r="F374" s="66"/>
      <c r="G374" s="67"/>
      <c r="H374" s="67"/>
      <c r="I374" s="67"/>
      <c r="J374" s="67"/>
      <c r="K374" s="67"/>
      <c r="L374" s="67"/>
      <c r="V374" s="54"/>
    </row>
    <row r="375">
      <c r="B375" s="1"/>
      <c r="C375" s="1"/>
      <c r="D375" s="1"/>
      <c r="E375" s="49"/>
      <c r="F375" s="66"/>
      <c r="G375" s="67"/>
      <c r="H375" s="67"/>
      <c r="I375" s="67"/>
      <c r="J375" s="67"/>
      <c r="K375" s="67"/>
      <c r="L375" s="67"/>
      <c r="V375" s="54"/>
    </row>
    <row r="376">
      <c r="B376" s="1"/>
      <c r="C376" s="1"/>
      <c r="D376" s="1"/>
      <c r="E376" s="49"/>
      <c r="F376" s="66"/>
      <c r="G376" s="67"/>
      <c r="H376" s="67"/>
      <c r="I376" s="67"/>
      <c r="J376" s="67"/>
      <c r="K376" s="67"/>
      <c r="L376" s="67"/>
      <c r="V376" s="54"/>
    </row>
    <row r="377">
      <c r="B377" s="1"/>
      <c r="C377" s="1"/>
      <c r="D377" s="1"/>
      <c r="E377" s="49"/>
      <c r="F377" s="66"/>
      <c r="G377" s="67"/>
      <c r="H377" s="67"/>
      <c r="I377" s="67"/>
      <c r="J377" s="67"/>
      <c r="K377" s="67"/>
      <c r="L377" s="67"/>
      <c r="V377" s="54"/>
    </row>
    <row r="378">
      <c r="B378" s="1"/>
      <c r="C378" s="1"/>
      <c r="D378" s="1"/>
      <c r="E378" s="49"/>
      <c r="F378" s="66"/>
      <c r="G378" s="67"/>
      <c r="H378" s="67"/>
      <c r="I378" s="67"/>
      <c r="J378" s="67"/>
      <c r="K378" s="67"/>
      <c r="L378" s="67"/>
      <c r="V378" s="54"/>
    </row>
    <row r="379">
      <c r="B379" s="1"/>
      <c r="C379" s="1"/>
      <c r="D379" s="1"/>
      <c r="E379" s="49"/>
      <c r="F379" s="66"/>
      <c r="G379" s="67"/>
      <c r="H379" s="67"/>
      <c r="I379" s="67"/>
      <c r="J379" s="67"/>
      <c r="K379" s="67"/>
      <c r="L379" s="67"/>
      <c r="V379" s="54"/>
    </row>
    <row r="380">
      <c r="B380" s="1"/>
      <c r="C380" s="1"/>
      <c r="D380" s="1"/>
      <c r="E380" s="49"/>
      <c r="F380" s="66"/>
      <c r="G380" s="67"/>
      <c r="H380" s="67"/>
      <c r="I380" s="67"/>
      <c r="J380" s="67"/>
      <c r="K380" s="67"/>
      <c r="L380" s="67"/>
      <c r="V380" s="54"/>
    </row>
    <row r="381">
      <c r="B381" s="1"/>
      <c r="C381" s="1"/>
      <c r="D381" s="1"/>
      <c r="E381" s="49"/>
      <c r="F381" s="66"/>
      <c r="G381" s="67"/>
      <c r="H381" s="67"/>
      <c r="I381" s="67"/>
      <c r="J381" s="67"/>
      <c r="K381" s="67"/>
      <c r="L381" s="67"/>
      <c r="V381" s="54"/>
    </row>
    <row r="382">
      <c r="B382" s="1"/>
      <c r="C382" s="1"/>
      <c r="D382" s="1"/>
      <c r="E382" s="49"/>
      <c r="F382" s="66"/>
      <c r="G382" s="67"/>
      <c r="H382" s="67"/>
      <c r="I382" s="67"/>
      <c r="J382" s="67"/>
      <c r="K382" s="67"/>
      <c r="L382" s="67"/>
      <c r="V382" s="54"/>
    </row>
    <row r="383">
      <c r="B383" s="1"/>
      <c r="C383" s="1"/>
      <c r="D383" s="1"/>
      <c r="E383" s="49"/>
      <c r="F383" s="66"/>
      <c r="G383" s="67"/>
      <c r="H383" s="67"/>
      <c r="I383" s="67"/>
      <c r="J383" s="67"/>
      <c r="K383" s="67"/>
      <c r="L383" s="67"/>
      <c r="V383" s="54"/>
    </row>
    <row r="384">
      <c r="B384" s="1"/>
      <c r="C384" s="1"/>
      <c r="D384" s="1"/>
      <c r="E384" s="49"/>
      <c r="F384" s="66"/>
      <c r="G384" s="67"/>
      <c r="H384" s="67"/>
      <c r="I384" s="67"/>
      <c r="J384" s="67"/>
      <c r="K384" s="67"/>
      <c r="L384" s="67"/>
      <c r="V384" s="54"/>
    </row>
    <row r="385">
      <c r="B385" s="1"/>
      <c r="C385" s="1"/>
      <c r="D385" s="1"/>
      <c r="E385" s="49"/>
      <c r="F385" s="66"/>
      <c r="G385" s="67"/>
      <c r="H385" s="67"/>
      <c r="I385" s="67"/>
      <c r="J385" s="67"/>
      <c r="K385" s="67"/>
      <c r="L385" s="67"/>
      <c r="V385" s="54"/>
    </row>
    <row r="386">
      <c r="B386" s="1"/>
      <c r="C386" s="1"/>
      <c r="D386" s="1"/>
      <c r="E386" s="49"/>
      <c r="F386" s="66"/>
      <c r="G386" s="67"/>
      <c r="H386" s="67"/>
      <c r="I386" s="67"/>
      <c r="J386" s="67"/>
      <c r="K386" s="67"/>
      <c r="L386" s="67"/>
      <c r="V386" s="54"/>
    </row>
    <row r="387">
      <c r="B387" s="1"/>
      <c r="C387" s="1"/>
      <c r="D387" s="1"/>
      <c r="E387" s="49"/>
      <c r="F387" s="66"/>
      <c r="G387" s="67"/>
      <c r="H387" s="67"/>
      <c r="I387" s="67"/>
      <c r="J387" s="67"/>
      <c r="K387" s="67"/>
      <c r="L387" s="67"/>
      <c r="V387" s="54"/>
    </row>
    <row r="388">
      <c r="B388" s="1"/>
      <c r="C388" s="1"/>
      <c r="D388" s="1"/>
      <c r="E388" s="49"/>
      <c r="F388" s="66"/>
      <c r="G388" s="67"/>
      <c r="H388" s="67"/>
      <c r="I388" s="67"/>
      <c r="J388" s="67"/>
      <c r="K388" s="67"/>
      <c r="L388" s="67"/>
      <c r="V388" s="54"/>
    </row>
    <row r="389">
      <c r="B389" s="1"/>
      <c r="C389" s="1"/>
      <c r="D389" s="1"/>
      <c r="E389" s="49"/>
      <c r="F389" s="66"/>
      <c r="G389" s="67"/>
      <c r="H389" s="67"/>
      <c r="I389" s="67"/>
      <c r="J389" s="67"/>
      <c r="K389" s="67"/>
      <c r="L389" s="67"/>
      <c r="V389" s="54"/>
    </row>
    <row r="390">
      <c r="B390" s="1"/>
      <c r="C390" s="1"/>
      <c r="D390" s="1"/>
      <c r="E390" s="49"/>
      <c r="F390" s="66"/>
      <c r="G390" s="67"/>
      <c r="H390" s="67"/>
      <c r="I390" s="67"/>
      <c r="J390" s="67"/>
      <c r="K390" s="67"/>
      <c r="L390" s="67"/>
      <c r="V390" s="54"/>
    </row>
    <row r="391">
      <c r="B391" s="1"/>
      <c r="C391" s="1"/>
      <c r="D391" s="1"/>
      <c r="E391" s="49"/>
      <c r="F391" s="66"/>
      <c r="G391" s="67"/>
      <c r="H391" s="67"/>
      <c r="I391" s="67"/>
      <c r="J391" s="67"/>
      <c r="K391" s="67"/>
      <c r="L391" s="67"/>
      <c r="V391" s="54"/>
    </row>
    <row r="392">
      <c r="B392" s="1"/>
      <c r="C392" s="1"/>
      <c r="D392" s="1"/>
      <c r="E392" s="49"/>
      <c r="F392" s="66"/>
      <c r="G392" s="67"/>
      <c r="H392" s="67"/>
      <c r="I392" s="67"/>
      <c r="J392" s="67"/>
      <c r="K392" s="67"/>
      <c r="L392" s="67"/>
      <c r="V392" s="54"/>
    </row>
    <row r="393">
      <c r="B393" s="1"/>
      <c r="C393" s="1"/>
      <c r="D393" s="1"/>
      <c r="E393" s="49"/>
      <c r="F393" s="66"/>
      <c r="G393" s="67"/>
      <c r="H393" s="67"/>
      <c r="I393" s="67"/>
      <c r="J393" s="67"/>
      <c r="K393" s="67"/>
      <c r="L393" s="67"/>
      <c r="V393" s="54"/>
    </row>
    <row r="394">
      <c r="B394" s="1"/>
      <c r="C394" s="1"/>
      <c r="D394" s="1"/>
      <c r="E394" s="49"/>
      <c r="F394" s="66"/>
      <c r="G394" s="67"/>
      <c r="H394" s="67"/>
      <c r="I394" s="67"/>
      <c r="J394" s="67"/>
      <c r="K394" s="67"/>
      <c r="L394" s="67"/>
      <c r="V394" s="54"/>
    </row>
    <row r="395">
      <c r="B395" s="1"/>
      <c r="C395" s="1"/>
      <c r="D395" s="1"/>
      <c r="E395" s="49"/>
      <c r="F395" s="66"/>
      <c r="G395" s="67"/>
      <c r="H395" s="67"/>
      <c r="I395" s="67"/>
      <c r="J395" s="67"/>
      <c r="K395" s="67"/>
      <c r="L395" s="67"/>
      <c r="V395" s="54"/>
    </row>
    <row r="396">
      <c r="B396" s="1"/>
      <c r="C396" s="1"/>
      <c r="D396" s="1"/>
      <c r="E396" s="49"/>
      <c r="F396" s="66"/>
      <c r="G396" s="67"/>
      <c r="H396" s="67"/>
      <c r="I396" s="67"/>
      <c r="J396" s="67"/>
      <c r="K396" s="67"/>
      <c r="L396" s="67"/>
      <c r="V396" s="54"/>
    </row>
    <row r="397">
      <c r="B397" s="1"/>
      <c r="C397" s="1"/>
      <c r="D397" s="1"/>
      <c r="E397" s="49"/>
      <c r="F397" s="66"/>
      <c r="G397" s="67"/>
      <c r="H397" s="67"/>
      <c r="I397" s="67"/>
      <c r="J397" s="67"/>
      <c r="K397" s="67"/>
      <c r="L397" s="67"/>
      <c r="V397" s="54"/>
    </row>
    <row r="398">
      <c r="B398" s="1"/>
      <c r="C398" s="1"/>
      <c r="D398" s="1"/>
      <c r="E398" s="49"/>
      <c r="F398" s="66"/>
      <c r="G398" s="67"/>
      <c r="H398" s="67"/>
      <c r="I398" s="67"/>
      <c r="J398" s="67"/>
      <c r="K398" s="67"/>
      <c r="L398" s="67"/>
      <c r="V398" s="54"/>
    </row>
    <row r="399">
      <c r="B399" s="1"/>
      <c r="C399" s="1"/>
      <c r="D399" s="1"/>
      <c r="E399" s="49"/>
      <c r="F399" s="66"/>
      <c r="G399" s="67"/>
      <c r="H399" s="67"/>
      <c r="I399" s="67"/>
      <c r="J399" s="67"/>
      <c r="K399" s="67"/>
      <c r="L399" s="67"/>
      <c r="V399" s="54"/>
    </row>
    <row r="400">
      <c r="B400" s="1"/>
      <c r="C400" s="1"/>
      <c r="D400" s="1"/>
      <c r="E400" s="49"/>
      <c r="F400" s="66"/>
      <c r="G400" s="67"/>
      <c r="H400" s="67"/>
      <c r="I400" s="67"/>
      <c r="J400" s="67"/>
      <c r="K400" s="67"/>
      <c r="L400" s="67"/>
      <c r="V400" s="54"/>
    </row>
    <row r="401">
      <c r="B401" s="1"/>
      <c r="C401" s="1"/>
      <c r="D401" s="1"/>
      <c r="E401" s="49"/>
      <c r="F401" s="66"/>
      <c r="G401" s="67"/>
      <c r="H401" s="67"/>
      <c r="I401" s="67"/>
      <c r="J401" s="67"/>
      <c r="K401" s="67"/>
      <c r="L401" s="67"/>
      <c r="V401" s="54"/>
    </row>
    <row r="402">
      <c r="B402" s="1"/>
      <c r="C402" s="1"/>
      <c r="D402" s="1"/>
      <c r="E402" s="49"/>
      <c r="F402" s="66"/>
      <c r="G402" s="67"/>
      <c r="H402" s="67"/>
      <c r="I402" s="67"/>
      <c r="J402" s="67"/>
      <c r="K402" s="67"/>
      <c r="L402" s="67"/>
      <c r="V402" s="54"/>
    </row>
    <row r="403">
      <c r="B403" s="1"/>
      <c r="C403" s="1"/>
      <c r="D403" s="1"/>
      <c r="E403" s="49"/>
      <c r="F403" s="66"/>
      <c r="G403" s="67"/>
      <c r="H403" s="67"/>
      <c r="I403" s="67"/>
      <c r="J403" s="67"/>
      <c r="K403" s="67"/>
      <c r="L403" s="67"/>
      <c r="V403" s="54"/>
    </row>
    <row r="404">
      <c r="B404" s="1"/>
      <c r="C404" s="1"/>
      <c r="D404" s="1"/>
      <c r="E404" s="49"/>
      <c r="F404" s="66"/>
      <c r="G404" s="67"/>
      <c r="H404" s="67"/>
      <c r="I404" s="67"/>
      <c r="J404" s="67"/>
      <c r="K404" s="67"/>
      <c r="L404" s="67"/>
      <c r="V404" s="54"/>
    </row>
    <row r="405">
      <c r="B405" s="1"/>
      <c r="C405" s="1"/>
      <c r="D405" s="1"/>
      <c r="E405" s="49"/>
      <c r="F405" s="66"/>
      <c r="G405" s="67"/>
      <c r="H405" s="67"/>
      <c r="I405" s="67"/>
      <c r="J405" s="67"/>
      <c r="K405" s="67"/>
      <c r="L405" s="67"/>
      <c r="V405" s="54"/>
    </row>
    <row r="406">
      <c r="B406" s="1"/>
      <c r="C406" s="1"/>
      <c r="D406" s="1"/>
      <c r="E406" s="49"/>
      <c r="F406" s="66"/>
      <c r="G406" s="67"/>
      <c r="H406" s="67"/>
      <c r="I406" s="67"/>
      <c r="J406" s="67"/>
      <c r="K406" s="67"/>
      <c r="L406" s="67"/>
      <c r="V406" s="54"/>
    </row>
    <row r="407">
      <c r="B407" s="1"/>
      <c r="C407" s="1"/>
      <c r="D407" s="1"/>
      <c r="E407" s="49"/>
      <c r="F407" s="66"/>
      <c r="G407" s="67"/>
      <c r="H407" s="67"/>
      <c r="I407" s="67"/>
      <c r="J407" s="67"/>
      <c r="K407" s="67"/>
      <c r="L407" s="67"/>
      <c r="V407" s="54"/>
    </row>
    <row r="408">
      <c r="B408" s="1"/>
      <c r="C408" s="1"/>
      <c r="D408" s="1"/>
      <c r="E408" s="49"/>
      <c r="F408" s="66"/>
      <c r="G408" s="67"/>
      <c r="H408" s="67"/>
      <c r="I408" s="67"/>
      <c r="J408" s="67"/>
      <c r="K408" s="67"/>
      <c r="L408" s="67"/>
      <c r="V408" s="54"/>
    </row>
    <row r="409">
      <c r="B409" s="1"/>
      <c r="C409" s="1"/>
      <c r="D409" s="1"/>
      <c r="E409" s="49"/>
      <c r="F409" s="66"/>
      <c r="G409" s="67"/>
      <c r="H409" s="67"/>
      <c r="I409" s="67"/>
      <c r="J409" s="67"/>
      <c r="K409" s="67"/>
      <c r="L409" s="67"/>
      <c r="V409" s="54"/>
    </row>
    <row r="410">
      <c r="B410" s="1"/>
      <c r="C410" s="1"/>
      <c r="D410" s="1"/>
      <c r="E410" s="49"/>
      <c r="F410" s="66"/>
      <c r="G410" s="67"/>
      <c r="H410" s="67"/>
      <c r="I410" s="67"/>
      <c r="J410" s="67"/>
      <c r="K410" s="67"/>
      <c r="L410" s="67"/>
      <c r="V410" s="54"/>
    </row>
    <row r="411">
      <c r="B411" s="1"/>
      <c r="C411" s="1"/>
      <c r="D411" s="1"/>
      <c r="E411" s="49"/>
      <c r="F411" s="66"/>
      <c r="G411" s="67"/>
      <c r="H411" s="67"/>
      <c r="I411" s="67"/>
      <c r="J411" s="67"/>
      <c r="K411" s="67"/>
      <c r="L411" s="67"/>
      <c r="V411" s="54"/>
    </row>
    <row r="412">
      <c r="B412" s="1"/>
      <c r="C412" s="1"/>
      <c r="D412" s="1"/>
      <c r="E412" s="49"/>
      <c r="F412" s="66"/>
      <c r="G412" s="67"/>
      <c r="H412" s="67"/>
      <c r="I412" s="67"/>
      <c r="J412" s="67"/>
      <c r="K412" s="67"/>
      <c r="L412" s="67"/>
      <c r="V412" s="54"/>
    </row>
    <row r="413">
      <c r="B413" s="1"/>
      <c r="C413" s="1"/>
      <c r="D413" s="1"/>
      <c r="E413" s="49"/>
      <c r="F413" s="66"/>
      <c r="G413" s="67"/>
      <c r="H413" s="67"/>
      <c r="I413" s="67"/>
      <c r="J413" s="67"/>
      <c r="K413" s="67"/>
      <c r="L413" s="67"/>
      <c r="V413" s="54"/>
    </row>
    <row r="414">
      <c r="B414" s="1"/>
      <c r="C414" s="1"/>
      <c r="D414" s="1"/>
      <c r="E414" s="49"/>
      <c r="F414" s="66"/>
      <c r="G414" s="67"/>
      <c r="H414" s="67"/>
      <c r="I414" s="67"/>
      <c r="J414" s="67"/>
      <c r="K414" s="67"/>
      <c r="L414" s="67"/>
      <c r="V414" s="54"/>
    </row>
    <row r="415">
      <c r="B415" s="1"/>
      <c r="C415" s="1"/>
      <c r="D415" s="1"/>
      <c r="E415" s="49"/>
      <c r="F415" s="66"/>
      <c r="G415" s="67"/>
      <c r="H415" s="67"/>
      <c r="I415" s="67"/>
      <c r="J415" s="67"/>
      <c r="K415" s="67"/>
      <c r="L415" s="67"/>
      <c r="V415" s="54"/>
    </row>
    <row r="416">
      <c r="B416" s="1"/>
      <c r="C416" s="1"/>
      <c r="D416" s="1"/>
      <c r="E416" s="49"/>
      <c r="F416" s="66"/>
      <c r="G416" s="67"/>
      <c r="H416" s="67"/>
      <c r="I416" s="67"/>
      <c r="J416" s="67"/>
      <c r="K416" s="67"/>
      <c r="L416" s="67"/>
      <c r="V416" s="54"/>
    </row>
    <row r="417">
      <c r="B417" s="1"/>
      <c r="C417" s="1"/>
      <c r="D417" s="1"/>
      <c r="E417" s="49"/>
      <c r="F417" s="66"/>
      <c r="G417" s="67"/>
      <c r="H417" s="67"/>
      <c r="I417" s="67"/>
      <c r="J417" s="67"/>
      <c r="K417" s="67"/>
      <c r="L417" s="67"/>
      <c r="V417" s="54"/>
    </row>
    <row r="418">
      <c r="B418" s="1"/>
      <c r="C418" s="1"/>
      <c r="D418" s="1"/>
      <c r="E418" s="49"/>
      <c r="F418" s="66"/>
      <c r="G418" s="67"/>
      <c r="H418" s="67"/>
      <c r="I418" s="67"/>
      <c r="J418" s="67"/>
      <c r="K418" s="67"/>
      <c r="L418" s="67"/>
      <c r="V418" s="54"/>
    </row>
    <row r="419">
      <c r="B419" s="1"/>
      <c r="C419" s="1"/>
      <c r="D419" s="1"/>
      <c r="E419" s="49"/>
      <c r="F419" s="66"/>
      <c r="G419" s="67"/>
      <c r="H419" s="67"/>
      <c r="I419" s="67"/>
      <c r="J419" s="67"/>
      <c r="K419" s="67"/>
      <c r="L419" s="67"/>
      <c r="V419" s="54"/>
    </row>
    <row r="420">
      <c r="B420" s="1"/>
      <c r="C420" s="1"/>
      <c r="D420" s="1"/>
      <c r="E420" s="49"/>
      <c r="F420" s="66"/>
      <c r="G420" s="67"/>
      <c r="H420" s="67"/>
      <c r="I420" s="67"/>
      <c r="J420" s="67"/>
      <c r="K420" s="67"/>
      <c r="L420" s="67"/>
      <c r="V420" s="54"/>
    </row>
    <row r="421">
      <c r="B421" s="1"/>
      <c r="C421" s="1"/>
      <c r="D421" s="1"/>
      <c r="E421" s="49"/>
      <c r="F421" s="66"/>
      <c r="G421" s="67"/>
      <c r="H421" s="67"/>
      <c r="I421" s="67"/>
      <c r="J421" s="67"/>
      <c r="K421" s="67"/>
      <c r="L421" s="67"/>
      <c r="V421" s="54"/>
    </row>
    <row r="422">
      <c r="B422" s="1"/>
      <c r="C422" s="1"/>
      <c r="D422" s="1"/>
      <c r="E422" s="49"/>
      <c r="F422" s="66"/>
      <c r="G422" s="67"/>
      <c r="H422" s="67"/>
      <c r="I422" s="67"/>
      <c r="J422" s="67"/>
      <c r="K422" s="67"/>
      <c r="L422" s="67"/>
      <c r="V422" s="54"/>
    </row>
    <row r="423">
      <c r="B423" s="1"/>
      <c r="C423" s="1"/>
      <c r="D423" s="1"/>
      <c r="E423" s="49"/>
      <c r="F423" s="66"/>
      <c r="G423" s="67"/>
      <c r="H423" s="67"/>
      <c r="I423" s="67"/>
      <c r="J423" s="67"/>
      <c r="K423" s="67"/>
      <c r="L423" s="67"/>
      <c r="V423" s="54"/>
    </row>
    <row r="424">
      <c r="B424" s="1"/>
      <c r="C424" s="1"/>
      <c r="D424" s="1"/>
      <c r="E424" s="49"/>
      <c r="F424" s="66"/>
      <c r="G424" s="67"/>
      <c r="H424" s="67"/>
      <c r="I424" s="67"/>
      <c r="J424" s="67"/>
      <c r="K424" s="67"/>
      <c r="L424" s="67"/>
      <c r="V424" s="54"/>
    </row>
    <row r="425">
      <c r="B425" s="1"/>
      <c r="C425" s="1"/>
      <c r="D425" s="1"/>
      <c r="E425" s="49"/>
      <c r="F425" s="66"/>
      <c r="G425" s="67"/>
      <c r="H425" s="67"/>
      <c r="I425" s="67"/>
      <c r="J425" s="67"/>
      <c r="K425" s="67"/>
      <c r="L425" s="67"/>
      <c r="V425" s="54"/>
    </row>
    <row r="426">
      <c r="B426" s="1"/>
      <c r="C426" s="1"/>
      <c r="D426" s="1"/>
      <c r="E426" s="49"/>
      <c r="F426" s="66"/>
      <c r="G426" s="67"/>
      <c r="H426" s="67"/>
      <c r="I426" s="67"/>
      <c r="J426" s="67"/>
      <c r="K426" s="67"/>
      <c r="L426" s="67"/>
      <c r="V426" s="54"/>
    </row>
    <row r="427">
      <c r="B427" s="1"/>
      <c r="C427" s="1"/>
      <c r="D427" s="1"/>
      <c r="E427" s="49"/>
      <c r="F427" s="66"/>
      <c r="G427" s="67"/>
      <c r="H427" s="67"/>
      <c r="I427" s="67"/>
      <c r="J427" s="67"/>
      <c r="K427" s="67"/>
      <c r="L427" s="67"/>
      <c r="V427" s="54"/>
    </row>
    <row r="428">
      <c r="B428" s="1"/>
      <c r="C428" s="1"/>
      <c r="D428" s="1"/>
      <c r="E428" s="49"/>
      <c r="F428" s="66"/>
      <c r="G428" s="67"/>
      <c r="H428" s="67"/>
      <c r="I428" s="67"/>
      <c r="J428" s="67"/>
      <c r="K428" s="67"/>
      <c r="L428" s="67"/>
      <c r="V428" s="54"/>
    </row>
    <row r="429">
      <c r="B429" s="1"/>
      <c r="C429" s="1"/>
      <c r="D429" s="1"/>
      <c r="E429" s="49"/>
      <c r="F429" s="66"/>
      <c r="G429" s="67"/>
      <c r="H429" s="67"/>
      <c r="I429" s="67"/>
      <c r="J429" s="67"/>
      <c r="K429" s="67"/>
      <c r="L429" s="67"/>
      <c r="V429" s="54"/>
    </row>
    <row r="430">
      <c r="B430" s="1"/>
      <c r="C430" s="1"/>
      <c r="D430" s="1"/>
      <c r="E430" s="49"/>
      <c r="F430" s="66"/>
      <c r="G430" s="67"/>
      <c r="H430" s="67"/>
      <c r="I430" s="67"/>
      <c r="J430" s="67"/>
      <c r="K430" s="67"/>
      <c r="L430" s="67"/>
      <c r="V430" s="54"/>
    </row>
    <row r="431">
      <c r="B431" s="1"/>
      <c r="C431" s="1"/>
      <c r="D431" s="1"/>
      <c r="E431" s="49"/>
      <c r="F431" s="66"/>
      <c r="G431" s="67"/>
      <c r="H431" s="67"/>
      <c r="I431" s="67"/>
      <c r="J431" s="67"/>
      <c r="K431" s="67"/>
      <c r="L431" s="67"/>
      <c r="V431" s="54"/>
    </row>
    <row r="432">
      <c r="B432" s="1"/>
      <c r="C432" s="1"/>
      <c r="D432" s="1"/>
      <c r="E432" s="49"/>
      <c r="F432" s="66"/>
      <c r="G432" s="67"/>
      <c r="H432" s="67"/>
      <c r="I432" s="67"/>
      <c r="J432" s="67"/>
      <c r="K432" s="67"/>
      <c r="L432" s="67"/>
      <c r="V432" s="54"/>
    </row>
    <row r="433">
      <c r="B433" s="1"/>
      <c r="C433" s="1"/>
      <c r="D433" s="1"/>
      <c r="E433" s="49"/>
      <c r="F433" s="66"/>
      <c r="G433" s="67"/>
      <c r="H433" s="67"/>
      <c r="I433" s="67"/>
      <c r="J433" s="67"/>
      <c r="K433" s="67"/>
      <c r="L433" s="67"/>
      <c r="V433" s="54"/>
    </row>
    <row r="434">
      <c r="B434" s="1"/>
      <c r="C434" s="1"/>
      <c r="D434" s="1"/>
      <c r="E434" s="49"/>
      <c r="F434" s="66"/>
      <c r="G434" s="67"/>
      <c r="H434" s="67"/>
      <c r="I434" s="67"/>
      <c r="J434" s="67"/>
      <c r="K434" s="67"/>
      <c r="L434" s="67"/>
      <c r="V434" s="54"/>
    </row>
    <row r="435">
      <c r="B435" s="1"/>
      <c r="C435" s="1"/>
      <c r="D435" s="1"/>
      <c r="E435" s="49"/>
      <c r="F435" s="66"/>
      <c r="G435" s="67"/>
      <c r="H435" s="67"/>
      <c r="I435" s="67"/>
      <c r="J435" s="67"/>
      <c r="K435" s="67"/>
      <c r="L435" s="67"/>
      <c r="V435" s="54"/>
    </row>
    <row r="436">
      <c r="B436" s="1"/>
      <c r="C436" s="1"/>
      <c r="D436" s="1"/>
      <c r="E436" s="49"/>
      <c r="F436" s="66"/>
      <c r="G436" s="67"/>
      <c r="H436" s="67"/>
      <c r="I436" s="67"/>
      <c r="J436" s="67"/>
      <c r="K436" s="67"/>
      <c r="L436" s="67"/>
      <c r="V436" s="54"/>
    </row>
    <row r="437">
      <c r="B437" s="1"/>
      <c r="C437" s="1"/>
      <c r="D437" s="1"/>
      <c r="E437" s="49"/>
      <c r="F437" s="66"/>
      <c r="G437" s="67"/>
      <c r="H437" s="67"/>
      <c r="I437" s="67"/>
      <c r="J437" s="67"/>
      <c r="K437" s="67"/>
      <c r="L437" s="67"/>
      <c r="V437" s="54"/>
    </row>
    <row r="438">
      <c r="B438" s="1"/>
      <c r="C438" s="1"/>
      <c r="D438" s="1"/>
      <c r="E438" s="49"/>
      <c r="F438" s="66"/>
      <c r="G438" s="67"/>
      <c r="H438" s="67"/>
      <c r="I438" s="67"/>
      <c r="J438" s="67"/>
      <c r="K438" s="67"/>
      <c r="L438" s="67"/>
      <c r="V438" s="54"/>
    </row>
    <row r="439">
      <c r="B439" s="1"/>
      <c r="C439" s="1"/>
      <c r="D439" s="1"/>
      <c r="E439" s="49"/>
      <c r="F439" s="66"/>
      <c r="G439" s="67"/>
      <c r="H439" s="67"/>
      <c r="I439" s="67"/>
      <c r="J439" s="67"/>
      <c r="K439" s="67"/>
      <c r="L439" s="67"/>
      <c r="V439" s="54"/>
    </row>
    <row r="440">
      <c r="B440" s="1"/>
      <c r="C440" s="1"/>
      <c r="D440" s="1"/>
      <c r="E440" s="49"/>
      <c r="F440" s="66"/>
      <c r="G440" s="67"/>
      <c r="H440" s="67"/>
      <c r="I440" s="67"/>
      <c r="J440" s="67"/>
      <c r="K440" s="67"/>
      <c r="L440" s="67"/>
      <c r="V440" s="54"/>
    </row>
    <row r="441">
      <c r="B441" s="1"/>
      <c r="C441" s="1"/>
      <c r="D441" s="1"/>
      <c r="E441" s="49"/>
      <c r="F441" s="66"/>
      <c r="G441" s="67"/>
      <c r="H441" s="67"/>
      <c r="I441" s="67"/>
      <c r="J441" s="67"/>
      <c r="K441" s="67"/>
      <c r="L441" s="67"/>
      <c r="V441" s="54"/>
    </row>
    <row r="442">
      <c r="B442" s="1"/>
      <c r="C442" s="1"/>
      <c r="D442" s="1"/>
      <c r="E442" s="49"/>
      <c r="F442" s="66"/>
      <c r="G442" s="67"/>
      <c r="H442" s="67"/>
      <c r="I442" s="67"/>
      <c r="J442" s="67"/>
      <c r="K442" s="67"/>
      <c r="L442" s="67"/>
      <c r="V442" s="54"/>
    </row>
    <row r="443">
      <c r="B443" s="1"/>
      <c r="C443" s="1"/>
      <c r="D443" s="1"/>
      <c r="E443" s="49"/>
      <c r="F443" s="66"/>
      <c r="G443" s="67"/>
      <c r="H443" s="67"/>
      <c r="I443" s="67"/>
      <c r="J443" s="67"/>
      <c r="K443" s="67"/>
      <c r="L443" s="67"/>
      <c r="V443" s="54"/>
    </row>
    <row r="444">
      <c r="B444" s="1"/>
      <c r="C444" s="1"/>
      <c r="D444" s="1"/>
      <c r="E444" s="49"/>
      <c r="F444" s="66"/>
      <c r="G444" s="67"/>
      <c r="H444" s="67"/>
      <c r="I444" s="67"/>
      <c r="J444" s="67"/>
      <c r="K444" s="67"/>
      <c r="L444" s="67"/>
      <c r="V444" s="54"/>
    </row>
    <row r="445">
      <c r="B445" s="1"/>
      <c r="C445" s="1"/>
      <c r="D445" s="1"/>
      <c r="E445" s="49"/>
      <c r="F445" s="66"/>
      <c r="G445" s="67"/>
      <c r="H445" s="67"/>
      <c r="I445" s="67"/>
      <c r="J445" s="67"/>
      <c r="K445" s="67"/>
      <c r="L445" s="67"/>
      <c r="V445" s="54"/>
    </row>
    <row r="446">
      <c r="B446" s="1"/>
      <c r="C446" s="1"/>
      <c r="D446" s="1"/>
      <c r="E446" s="49"/>
      <c r="F446" s="66"/>
      <c r="G446" s="67"/>
      <c r="H446" s="67"/>
      <c r="I446" s="67"/>
      <c r="J446" s="67"/>
      <c r="K446" s="67"/>
      <c r="L446" s="67"/>
      <c r="V446" s="54"/>
    </row>
    <row r="447">
      <c r="B447" s="1"/>
      <c r="C447" s="1"/>
      <c r="D447" s="1"/>
      <c r="E447" s="49"/>
      <c r="F447" s="66"/>
      <c r="G447" s="67"/>
      <c r="H447" s="67"/>
      <c r="I447" s="67"/>
      <c r="J447" s="67"/>
      <c r="K447" s="67"/>
      <c r="L447" s="67"/>
      <c r="V447" s="54"/>
    </row>
    <row r="448">
      <c r="B448" s="1"/>
      <c r="C448" s="1"/>
      <c r="D448" s="1"/>
      <c r="E448" s="49"/>
      <c r="F448" s="66"/>
      <c r="G448" s="67"/>
      <c r="H448" s="67"/>
      <c r="I448" s="67"/>
      <c r="J448" s="67"/>
      <c r="K448" s="67"/>
      <c r="L448" s="67"/>
      <c r="V448" s="54"/>
    </row>
    <row r="449">
      <c r="B449" s="1"/>
      <c r="C449" s="1"/>
      <c r="D449" s="1"/>
      <c r="E449" s="49"/>
      <c r="F449" s="66"/>
      <c r="G449" s="67"/>
      <c r="H449" s="67"/>
      <c r="I449" s="67"/>
      <c r="J449" s="67"/>
      <c r="K449" s="67"/>
      <c r="L449" s="67"/>
      <c r="V449" s="54"/>
    </row>
    <row r="450">
      <c r="B450" s="1"/>
      <c r="C450" s="1"/>
      <c r="D450" s="1"/>
      <c r="E450" s="49"/>
      <c r="F450" s="66"/>
      <c r="G450" s="67"/>
      <c r="H450" s="67"/>
      <c r="I450" s="67"/>
      <c r="J450" s="67"/>
      <c r="K450" s="67"/>
      <c r="L450" s="67"/>
      <c r="V450" s="54"/>
    </row>
    <row r="451">
      <c r="B451" s="1"/>
      <c r="C451" s="1"/>
      <c r="D451" s="1"/>
      <c r="E451" s="49"/>
      <c r="F451" s="66"/>
      <c r="G451" s="67"/>
      <c r="H451" s="67"/>
      <c r="I451" s="67"/>
      <c r="J451" s="67"/>
      <c r="K451" s="67"/>
      <c r="L451" s="67"/>
      <c r="V451" s="54"/>
    </row>
    <row r="452">
      <c r="B452" s="1"/>
      <c r="C452" s="1"/>
      <c r="D452" s="1"/>
      <c r="E452" s="49"/>
      <c r="F452" s="66"/>
      <c r="G452" s="67"/>
      <c r="H452" s="67"/>
      <c r="I452" s="67"/>
      <c r="J452" s="67"/>
      <c r="K452" s="67"/>
      <c r="L452" s="67"/>
      <c r="V452" s="54"/>
    </row>
    <row r="453">
      <c r="B453" s="1"/>
      <c r="C453" s="1"/>
      <c r="D453" s="1"/>
      <c r="E453" s="49"/>
      <c r="F453" s="66"/>
      <c r="G453" s="67"/>
      <c r="H453" s="67"/>
      <c r="I453" s="67"/>
      <c r="J453" s="67"/>
      <c r="K453" s="67"/>
      <c r="L453" s="67"/>
      <c r="V453" s="54"/>
    </row>
    <row r="454">
      <c r="B454" s="1"/>
      <c r="C454" s="1"/>
      <c r="D454" s="1"/>
      <c r="E454" s="49"/>
      <c r="F454" s="66"/>
      <c r="G454" s="67"/>
      <c r="H454" s="67"/>
      <c r="I454" s="67"/>
      <c r="J454" s="67"/>
      <c r="K454" s="67"/>
      <c r="L454" s="67"/>
      <c r="V454" s="54"/>
    </row>
    <row r="455">
      <c r="B455" s="1"/>
      <c r="C455" s="1"/>
      <c r="D455" s="1"/>
      <c r="E455" s="49"/>
      <c r="F455" s="66"/>
      <c r="G455" s="67"/>
      <c r="H455" s="67"/>
      <c r="I455" s="67"/>
      <c r="J455" s="67"/>
      <c r="K455" s="67"/>
      <c r="L455" s="67"/>
      <c r="V455" s="54"/>
    </row>
    <row r="456">
      <c r="B456" s="1"/>
      <c r="C456" s="1"/>
      <c r="D456" s="1"/>
      <c r="E456" s="49"/>
      <c r="F456" s="66"/>
      <c r="G456" s="67"/>
      <c r="H456" s="67"/>
      <c r="I456" s="67"/>
      <c r="J456" s="67"/>
      <c r="K456" s="67"/>
      <c r="L456" s="67"/>
      <c r="V456" s="54"/>
    </row>
    <row r="457">
      <c r="B457" s="1"/>
      <c r="C457" s="1"/>
      <c r="D457" s="1"/>
      <c r="E457" s="49"/>
      <c r="F457" s="66"/>
      <c r="G457" s="67"/>
      <c r="H457" s="67"/>
      <c r="I457" s="67"/>
      <c r="J457" s="67"/>
      <c r="K457" s="67"/>
      <c r="L457" s="67"/>
      <c r="V457" s="54"/>
    </row>
    <row r="458">
      <c r="B458" s="1"/>
      <c r="C458" s="1"/>
      <c r="D458" s="1"/>
      <c r="E458" s="49"/>
      <c r="F458" s="66"/>
      <c r="G458" s="67"/>
      <c r="H458" s="67"/>
      <c r="I458" s="67"/>
      <c r="J458" s="67"/>
      <c r="K458" s="67"/>
      <c r="L458" s="67"/>
      <c r="V458" s="54"/>
    </row>
    <row r="459">
      <c r="B459" s="1"/>
      <c r="C459" s="1"/>
      <c r="D459" s="1"/>
      <c r="E459" s="49"/>
      <c r="F459" s="66"/>
      <c r="G459" s="67"/>
      <c r="H459" s="67"/>
      <c r="I459" s="67"/>
      <c r="J459" s="67"/>
      <c r="K459" s="67"/>
      <c r="L459" s="67"/>
      <c r="V459" s="54"/>
    </row>
    <row r="460">
      <c r="B460" s="1"/>
      <c r="C460" s="1"/>
      <c r="D460" s="1"/>
      <c r="E460" s="49"/>
      <c r="F460" s="66"/>
      <c r="G460" s="67"/>
      <c r="H460" s="67"/>
      <c r="I460" s="67"/>
      <c r="J460" s="67"/>
      <c r="K460" s="67"/>
      <c r="L460" s="67"/>
      <c r="V460" s="54"/>
    </row>
    <row r="461">
      <c r="B461" s="1"/>
      <c r="C461" s="1"/>
      <c r="D461" s="1"/>
      <c r="E461" s="49"/>
      <c r="F461" s="66"/>
      <c r="G461" s="67"/>
      <c r="H461" s="67"/>
      <c r="I461" s="67"/>
      <c r="J461" s="67"/>
      <c r="K461" s="67"/>
      <c r="L461" s="67"/>
      <c r="V461" s="54"/>
    </row>
    <row r="462">
      <c r="B462" s="1"/>
      <c r="C462" s="1"/>
      <c r="D462" s="1"/>
      <c r="E462" s="49"/>
      <c r="F462" s="66"/>
      <c r="G462" s="67"/>
      <c r="H462" s="67"/>
      <c r="I462" s="67"/>
      <c r="J462" s="67"/>
      <c r="K462" s="67"/>
      <c r="L462" s="67"/>
      <c r="V462" s="54"/>
    </row>
    <row r="463">
      <c r="B463" s="1"/>
      <c r="C463" s="1"/>
      <c r="D463" s="1"/>
      <c r="E463" s="49"/>
      <c r="F463" s="66"/>
      <c r="G463" s="67"/>
      <c r="H463" s="67"/>
      <c r="I463" s="67"/>
      <c r="J463" s="67"/>
      <c r="K463" s="67"/>
      <c r="L463" s="67"/>
      <c r="V463" s="54"/>
    </row>
    <row r="464">
      <c r="B464" s="1"/>
      <c r="C464" s="1"/>
      <c r="D464" s="1"/>
      <c r="E464" s="49"/>
      <c r="F464" s="66"/>
      <c r="G464" s="67"/>
      <c r="H464" s="67"/>
      <c r="I464" s="67"/>
      <c r="J464" s="67"/>
      <c r="K464" s="67"/>
      <c r="L464" s="67"/>
      <c r="V464" s="54"/>
    </row>
    <row r="465">
      <c r="B465" s="1"/>
      <c r="C465" s="1"/>
      <c r="D465" s="1"/>
      <c r="E465" s="49"/>
      <c r="F465" s="66"/>
      <c r="G465" s="67"/>
      <c r="H465" s="67"/>
      <c r="I465" s="67"/>
      <c r="J465" s="67"/>
      <c r="K465" s="67"/>
      <c r="L465" s="67"/>
      <c r="V465" s="54"/>
    </row>
    <row r="466">
      <c r="B466" s="1"/>
      <c r="C466" s="1"/>
      <c r="D466" s="1"/>
      <c r="E466" s="49"/>
      <c r="F466" s="66"/>
      <c r="G466" s="67"/>
      <c r="H466" s="67"/>
      <c r="I466" s="67"/>
      <c r="J466" s="67"/>
      <c r="K466" s="67"/>
      <c r="L466" s="67"/>
      <c r="V466" s="54"/>
    </row>
    <row r="467">
      <c r="B467" s="1"/>
      <c r="C467" s="1"/>
      <c r="D467" s="1"/>
      <c r="E467" s="49"/>
      <c r="F467" s="66"/>
      <c r="G467" s="67"/>
      <c r="H467" s="67"/>
      <c r="I467" s="67"/>
      <c r="J467" s="67"/>
      <c r="K467" s="67"/>
      <c r="L467" s="67"/>
      <c r="V467" s="54"/>
    </row>
    <row r="468">
      <c r="B468" s="1"/>
      <c r="C468" s="1"/>
      <c r="D468" s="1"/>
      <c r="E468" s="49"/>
      <c r="F468" s="66"/>
      <c r="G468" s="67"/>
      <c r="H468" s="67"/>
      <c r="I468" s="67"/>
      <c r="J468" s="67"/>
      <c r="K468" s="67"/>
      <c r="L468" s="67"/>
      <c r="V468" s="54"/>
    </row>
    <row r="469">
      <c r="B469" s="1"/>
      <c r="C469" s="1"/>
      <c r="D469" s="1"/>
      <c r="E469" s="49"/>
      <c r="F469" s="66"/>
      <c r="G469" s="67"/>
      <c r="H469" s="67"/>
      <c r="I469" s="67"/>
      <c r="J469" s="67"/>
      <c r="K469" s="67"/>
      <c r="L469" s="67"/>
      <c r="V469" s="54"/>
    </row>
    <row r="470">
      <c r="B470" s="1"/>
      <c r="C470" s="1"/>
      <c r="D470" s="1"/>
      <c r="E470" s="49"/>
      <c r="F470" s="66"/>
      <c r="G470" s="67"/>
      <c r="H470" s="67"/>
      <c r="I470" s="67"/>
      <c r="J470" s="67"/>
      <c r="K470" s="67"/>
      <c r="L470" s="67"/>
      <c r="V470" s="54"/>
    </row>
    <row r="471">
      <c r="B471" s="1"/>
      <c r="C471" s="1"/>
      <c r="D471" s="1"/>
      <c r="E471" s="49"/>
      <c r="F471" s="66"/>
      <c r="G471" s="67"/>
      <c r="H471" s="67"/>
      <c r="I471" s="67"/>
      <c r="J471" s="67"/>
      <c r="K471" s="67"/>
      <c r="L471" s="67"/>
      <c r="V471" s="54"/>
    </row>
    <row r="472">
      <c r="B472" s="1"/>
      <c r="C472" s="1"/>
      <c r="D472" s="1"/>
      <c r="E472" s="49"/>
      <c r="F472" s="66"/>
      <c r="G472" s="67"/>
      <c r="H472" s="67"/>
      <c r="I472" s="67"/>
      <c r="J472" s="67"/>
      <c r="K472" s="67"/>
      <c r="L472" s="67"/>
      <c r="V472" s="54"/>
    </row>
    <row r="473">
      <c r="B473" s="1"/>
      <c r="C473" s="1"/>
      <c r="D473" s="1"/>
      <c r="E473" s="49"/>
      <c r="F473" s="66"/>
      <c r="G473" s="67"/>
      <c r="H473" s="67"/>
      <c r="I473" s="67"/>
      <c r="J473" s="67"/>
      <c r="K473" s="67"/>
      <c r="L473" s="67"/>
      <c r="V473" s="54"/>
    </row>
    <row r="474">
      <c r="B474" s="1"/>
      <c r="C474" s="1"/>
      <c r="D474" s="1"/>
      <c r="E474" s="49"/>
      <c r="F474" s="66"/>
      <c r="G474" s="67"/>
      <c r="H474" s="67"/>
      <c r="I474" s="67"/>
      <c r="J474" s="67"/>
      <c r="K474" s="67"/>
      <c r="L474" s="67"/>
      <c r="V474" s="54"/>
    </row>
    <row r="475">
      <c r="B475" s="1"/>
      <c r="C475" s="1"/>
      <c r="D475" s="1"/>
      <c r="E475" s="49"/>
      <c r="F475" s="66"/>
      <c r="G475" s="67"/>
      <c r="H475" s="67"/>
      <c r="I475" s="67"/>
      <c r="J475" s="67"/>
      <c r="K475" s="67"/>
      <c r="L475" s="67"/>
      <c r="V475" s="54"/>
    </row>
    <row r="476">
      <c r="B476" s="1"/>
      <c r="C476" s="1"/>
      <c r="D476" s="1"/>
      <c r="E476" s="49"/>
      <c r="F476" s="66"/>
      <c r="G476" s="67"/>
      <c r="H476" s="67"/>
      <c r="I476" s="67"/>
      <c r="J476" s="67"/>
      <c r="K476" s="67"/>
      <c r="L476" s="67"/>
      <c r="V476" s="54"/>
    </row>
    <row r="477">
      <c r="B477" s="1"/>
      <c r="C477" s="1"/>
      <c r="D477" s="1"/>
      <c r="E477" s="49"/>
      <c r="F477" s="66"/>
      <c r="G477" s="67"/>
      <c r="H477" s="67"/>
      <c r="I477" s="67"/>
      <c r="J477" s="67"/>
      <c r="K477" s="67"/>
      <c r="L477" s="67"/>
      <c r="V477" s="54"/>
    </row>
    <row r="478">
      <c r="B478" s="1"/>
      <c r="C478" s="1"/>
      <c r="D478" s="1"/>
      <c r="E478" s="49"/>
      <c r="F478" s="66"/>
      <c r="G478" s="67"/>
      <c r="H478" s="67"/>
      <c r="I478" s="67"/>
      <c r="J478" s="67"/>
      <c r="K478" s="67"/>
      <c r="L478" s="67"/>
      <c r="V478" s="54"/>
    </row>
    <row r="479">
      <c r="B479" s="1"/>
      <c r="C479" s="1"/>
      <c r="D479" s="1"/>
      <c r="E479" s="49"/>
      <c r="F479" s="66"/>
      <c r="G479" s="67"/>
      <c r="H479" s="67"/>
      <c r="I479" s="67"/>
      <c r="J479" s="67"/>
      <c r="K479" s="67"/>
      <c r="L479" s="67"/>
      <c r="V479" s="54"/>
    </row>
    <row r="480">
      <c r="B480" s="1"/>
      <c r="C480" s="1"/>
      <c r="D480" s="1"/>
      <c r="E480" s="49"/>
      <c r="F480" s="66"/>
      <c r="G480" s="67"/>
      <c r="H480" s="67"/>
      <c r="I480" s="67"/>
      <c r="J480" s="67"/>
      <c r="K480" s="67"/>
      <c r="L480" s="67"/>
      <c r="V480" s="54"/>
    </row>
    <row r="481">
      <c r="B481" s="1"/>
      <c r="C481" s="1"/>
      <c r="D481" s="1"/>
      <c r="E481" s="49"/>
      <c r="F481" s="66"/>
      <c r="G481" s="67"/>
      <c r="H481" s="67"/>
      <c r="I481" s="67"/>
      <c r="J481" s="67"/>
      <c r="K481" s="67"/>
      <c r="L481" s="67"/>
      <c r="V481" s="54"/>
    </row>
    <row r="482">
      <c r="B482" s="1"/>
      <c r="C482" s="1"/>
      <c r="D482" s="1"/>
      <c r="E482" s="49"/>
      <c r="F482" s="66"/>
      <c r="G482" s="67"/>
      <c r="H482" s="67"/>
      <c r="I482" s="67"/>
      <c r="J482" s="67"/>
      <c r="K482" s="67"/>
      <c r="L482" s="67"/>
      <c r="V482" s="54"/>
    </row>
    <row r="483">
      <c r="B483" s="1"/>
      <c r="C483" s="1"/>
      <c r="D483" s="1"/>
      <c r="E483" s="49"/>
      <c r="F483" s="66"/>
      <c r="G483" s="67"/>
      <c r="H483" s="67"/>
      <c r="I483" s="67"/>
      <c r="J483" s="67"/>
      <c r="K483" s="67"/>
      <c r="L483" s="67"/>
      <c r="V483" s="54"/>
    </row>
    <row r="484">
      <c r="B484" s="1"/>
      <c r="C484" s="1"/>
      <c r="D484" s="1"/>
      <c r="E484" s="49"/>
      <c r="F484" s="66"/>
      <c r="G484" s="67"/>
      <c r="H484" s="67"/>
      <c r="I484" s="67"/>
      <c r="J484" s="67"/>
      <c r="K484" s="67"/>
      <c r="L484" s="67"/>
      <c r="V484" s="54"/>
    </row>
    <row r="485">
      <c r="B485" s="1"/>
      <c r="C485" s="1"/>
      <c r="D485" s="1"/>
      <c r="E485" s="49"/>
      <c r="F485" s="66"/>
      <c r="G485" s="67"/>
      <c r="H485" s="67"/>
      <c r="I485" s="67"/>
      <c r="J485" s="67"/>
      <c r="K485" s="67"/>
      <c r="L485" s="67"/>
      <c r="V485" s="54"/>
    </row>
    <row r="486">
      <c r="B486" s="1"/>
      <c r="C486" s="1"/>
      <c r="D486" s="1"/>
      <c r="E486" s="49"/>
      <c r="F486" s="66"/>
      <c r="G486" s="67"/>
      <c r="H486" s="67"/>
      <c r="I486" s="67"/>
      <c r="J486" s="67"/>
      <c r="K486" s="67"/>
      <c r="L486" s="67"/>
      <c r="V486" s="54"/>
    </row>
    <row r="487">
      <c r="B487" s="1"/>
      <c r="C487" s="1"/>
      <c r="D487" s="1"/>
      <c r="E487" s="49"/>
      <c r="F487" s="66"/>
      <c r="G487" s="67"/>
      <c r="H487" s="67"/>
      <c r="I487" s="67"/>
      <c r="J487" s="67"/>
      <c r="K487" s="67"/>
      <c r="L487" s="67"/>
      <c r="V487" s="54"/>
    </row>
    <row r="488">
      <c r="B488" s="1"/>
      <c r="C488" s="1"/>
      <c r="D488" s="1"/>
      <c r="E488" s="49"/>
      <c r="F488" s="66"/>
      <c r="G488" s="67"/>
      <c r="H488" s="67"/>
      <c r="I488" s="67"/>
      <c r="J488" s="67"/>
      <c r="K488" s="67"/>
      <c r="L488" s="67"/>
      <c r="V488" s="54"/>
    </row>
    <row r="489">
      <c r="B489" s="1"/>
      <c r="C489" s="1"/>
      <c r="D489" s="1"/>
      <c r="E489" s="49"/>
      <c r="F489" s="66"/>
      <c r="G489" s="67"/>
      <c r="H489" s="67"/>
      <c r="I489" s="67"/>
      <c r="J489" s="67"/>
      <c r="K489" s="67"/>
      <c r="L489" s="67"/>
      <c r="V489" s="54"/>
    </row>
    <row r="490">
      <c r="B490" s="1"/>
      <c r="C490" s="1"/>
      <c r="D490" s="1"/>
      <c r="E490" s="49"/>
      <c r="F490" s="66"/>
      <c r="G490" s="67"/>
      <c r="H490" s="67"/>
      <c r="I490" s="67"/>
      <c r="J490" s="67"/>
      <c r="K490" s="67"/>
      <c r="L490" s="67"/>
      <c r="V490" s="54"/>
    </row>
    <row r="491">
      <c r="B491" s="1"/>
      <c r="C491" s="1"/>
      <c r="D491" s="1"/>
      <c r="E491" s="49"/>
      <c r="F491" s="66"/>
      <c r="G491" s="67"/>
      <c r="H491" s="67"/>
      <c r="I491" s="67"/>
      <c r="J491" s="67"/>
      <c r="K491" s="67"/>
      <c r="L491" s="67"/>
      <c r="V491" s="54"/>
    </row>
    <row r="492">
      <c r="B492" s="1"/>
      <c r="C492" s="1"/>
      <c r="D492" s="1"/>
      <c r="E492" s="49"/>
      <c r="F492" s="66"/>
      <c r="G492" s="67"/>
      <c r="H492" s="67"/>
      <c r="I492" s="67"/>
      <c r="J492" s="67"/>
      <c r="K492" s="67"/>
      <c r="L492" s="67"/>
      <c r="V492" s="54"/>
    </row>
    <row r="493">
      <c r="B493" s="1"/>
      <c r="C493" s="1"/>
      <c r="D493" s="1"/>
      <c r="E493" s="49"/>
      <c r="F493" s="66"/>
      <c r="G493" s="67"/>
      <c r="H493" s="67"/>
      <c r="I493" s="67"/>
      <c r="J493" s="67"/>
      <c r="K493" s="67"/>
      <c r="L493" s="67"/>
      <c r="V493" s="54"/>
    </row>
    <row r="494">
      <c r="B494" s="1"/>
      <c r="C494" s="1"/>
      <c r="D494" s="1"/>
      <c r="E494" s="49"/>
      <c r="F494" s="66"/>
      <c r="G494" s="67"/>
      <c r="H494" s="67"/>
      <c r="I494" s="67"/>
      <c r="J494" s="67"/>
      <c r="K494" s="67"/>
      <c r="L494" s="67"/>
      <c r="V494" s="54"/>
    </row>
    <row r="495">
      <c r="B495" s="1"/>
      <c r="C495" s="1"/>
      <c r="D495" s="1"/>
      <c r="E495" s="49"/>
      <c r="F495" s="66"/>
      <c r="G495" s="67"/>
      <c r="H495" s="67"/>
      <c r="I495" s="67"/>
      <c r="J495" s="67"/>
      <c r="K495" s="67"/>
      <c r="L495" s="67"/>
      <c r="V495" s="54"/>
    </row>
    <row r="496">
      <c r="B496" s="1"/>
      <c r="C496" s="1"/>
      <c r="D496" s="1"/>
      <c r="E496" s="49"/>
      <c r="F496" s="66"/>
      <c r="G496" s="67"/>
      <c r="H496" s="67"/>
      <c r="I496" s="67"/>
      <c r="J496" s="67"/>
      <c r="K496" s="67"/>
      <c r="L496" s="67"/>
      <c r="V496" s="54"/>
    </row>
    <row r="497">
      <c r="B497" s="1"/>
      <c r="C497" s="1"/>
      <c r="D497" s="1"/>
      <c r="E497" s="49"/>
      <c r="F497" s="66"/>
      <c r="G497" s="67"/>
      <c r="H497" s="67"/>
      <c r="I497" s="67"/>
      <c r="J497" s="67"/>
      <c r="K497" s="67"/>
      <c r="L497" s="67"/>
      <c r="V497" s="54"/>
    </row>
    <row r="498">
      <c r="B498" s="1"/>
      <c r="C498" s="1"/>
      <c r="D498" s="1"/>
      <c r="E498" s="49"/>
      <c r="F498" s="66"/>
      <c r="G498" s="67"/>
      <c r="H498" s="67"/>
      <c r="I498" s="67"/>
      <c r="J498" s="67"/>
      <c r="K498" s="67"/>
      <c r="L498" s="67"/>
      <c r="V498" s="54"/>
    </row>
    <row r="499">
      <c r="B499" s="1"/>
      <c r="C499" s="1"/>
      <c r="D499" s="1"/>
      <c r="E499" s="49"/>
      <c r="F499" s="66"/>
      <c r="G499" s="67"/>
      <c r="H499" s="67"/>
      <c r="I499" s="67"/>
      <c r="J499" s="67"/>
      <c r="K499" s="67"/>
      <c r="L499" s="67"/>
      <c r="V499" s="54"/>
    </row>
    <row r="500">
      <c r="B500" s="1"/>
      <c r="C500" s="1"/>
      <c r="D500" s="1"/>
      <c r="E500" s="49"/>
      <c r="F500" s="66"/>
      <c r="G500" s="67"/>
      <c r="H500" s="67"/>
      <c r="I500" s="67"/>
      <c r="J500" s="67"/>
      <c r="K500" s="67"/>
      <c r="L500" s="67"/>
      <c r="V500" s="54"/>
    </row>
    <row r="501">
      <c r="B501" s="1"/>
      <c r="C501" s="1"/>
      <c r="D501" s="1"/>
      <c r="E501" s="49"/>
      <c r="F501" s="66"/>
      <c r="G501" s="67"/>
      <c r="H501" s="67"/>
      <c r="I501" s="67"/>
      <c r="J501" s="67"/>
      <c r="K501" s="67"/>
      <c r="L501" s="67"/>
      <c r="V501" s="54"/>
    </row>
    <row r="502">
      <c r="B502" s="1"/>
      <c r="C502" s="1"/>
      <c r="D502" s="1"/>
      <c r="E502" s="49"/>
      <c r="F502" s="66"/>
      <c r="G502" s="67"/>
      <c r="H502" s="67"/>
      <c r="I502" s="67"/>
      <c r="J502" s="67"/>
      <c r="K502" s="67"/>
      <c r="L502" s="67"/>
      <c r="V502" s="54"/>
    </row>
    <row r="503">
      <c r="B503" s="1"/>
      <c r="C503" s="1"/>
      <c r="D503" s="1"/>
      <c r="E503" s="49"/>
      <c r="F503" s="66"/>
      <c r="G503" s="67"/>
      <c r="H503" s="67"/>
      <c r="I503" s="67"/>
      <c r="J503" s="67"/>
      <c r="K503" s="67"/>
      <c r="L503" s="67"/>
      <c r="V503" s="54"/>
    </row>
    <row r="504">
      <c r="B504" s="1"/>
      <c r="C504" s="1"/>
      <c r="D504" s="1"/>
      <c r="E504" s="49"/>
      <c r="F504" s="66"/>
      <c r="G504" s="67"/>
      <c r="H504" s="67"/>
      <c r="I504" s="67"/>
      <c r="J504" s="67"/>
      <c r="K504" s="67"/>
      <c r="L504" s="67"/>
      <c r="V504" s="54"/>
    </row>
    <row r="505">
      <c r="B505" s="1"/>
      <c r="C505" s="1"/>
      <c r="D505" s="1"/>
      <c r="E505" s="49"/>
      <c r="F505" s="66"/>
      <c r="G505" s="67"/>
      <c r="H505" s="67"/>
      <c r="I505" s="67"/>
      <c r="J505" s="67"/>
      <c r="K505" s="67"/>
      <c r="L505" s="67"/>
      <c r="V505" s="54"/>
    </row>
    <row r="506">
      <c r="B506" s="1"/>
      <c r="C506" s="1"/>
      <c r="D506" s="1"/>
      <c r="E506" s="49"/>
      <c r="F506" s="66"/>
      <c r="G506" s="67"/>
      <c r="H506" s="67"/>
      <c r="I506" s="67"/>
      <c r="J506" s="67"/>
      <c r="K506" s="67"/>
      <c r="L506" s="67"/>
      <c r="V506" s="54"/>
    </row>
    <row r="507">
      <c r="B507" s="1"/>
      <c r="C507" s="1"/>
      <c r="D507" s="1"/>
      <c r="E507" s="49"/>
      <c r="F507" s="66"/>
      <c r="G507" s="67"/>
      <c r="H507" s="67"/>
      <c r="I507" s="67"/>
      <c r="J507" s="67"/>
      <c r="K507" s="67"/>
      <c r="L507" s="67"/>
      <c r="V507" s="54"/>
    </row>
    <row r="508">
      <c r="B508" s="1"/>
      <c r="C508" s="1"/>
      <c r="D508" s="1"/>
      <c r="E508" s="49"/>
      <c r="F508" s="66"/>
      <c r="G508" s="67"/>
      <c r="H508" s="67"/>
      <c r="I508" s="67"/>
      <c r="J508" s="67"/>
      <c r="K508" s="67"/>
      <c r="L508" s="67"/>
      <c r="V508" s="54"/>
    </row>
    <row r="509">
      <c r="B509" s="1"/>
      <c r="C509" s="1"/>
      <c r="D509" s="1"/>
      <c r="E509" s="49"/>
      <c r="F509" s="66"/>
      <c r="G509" s="67"/>
      <c r="H509" s="67"/>
      <c r="I509" s="67"/>
      <c r="J509" s="67"/>
      <c r="K509" s="67"/>
      <c r="L509" s="67"/>
      <c r="V509" s="54"/>
    </row>
    <row r="510">
      <c r="B510" s="1"/>
      <c r="C510" s="1"/>
      <c r="D510" s="1"/>
      <c r="E510" s="49"/>
      <c r="F510" s="66"/>
      <c r="G510" s="67"/>
      <c r="H510" s="67"/>
      <c r="I510" s="67"/>
      <c r="J510" s="67"/>
      <c r="K510" s="67"/>
      <c r="L510" s="67"/>
      <c r="V510" s="54"/>
    </row>
    <row r="511">
      <c r="B511" s="1"/>
      <c r="C511" s="1"/>
      <c r="D511" s="1"/>
      <c r="E511" s="49"/>
      <c r="F511" s="66"/>
      <c r="G511" s="67"/>
      <c r="H511" s="67"/>
      <c r="I511" s="67"/>
      <c r="J511" s="67"/>
      <c r="K511" s="67"/>
      <c r="L511" s="67"/>
      <c r="V511" s="54"/>
    </row>
    <row r="512">
      <c r="B512" s="1"/>
      <c r="C512" s="1"/>
      <c r="D512" s="1"/>
      <c r="E512" s="49"/>
      <c r="F512" s="66"/>
      <c r="G512" s="67"/>
      <c r="H512" s="67"/>
      <c r="I512" s="67"/>
      <c r="J512" s="67"/>
      <c r="K512" s="67"/>
      <c r="L512" s="67"/>
      <c r="V512" s="54"/>
    </row>
    <row r="513">
      <c r="B513" s="1"/>
      <c r="C513" s="1"/>
      <c r="D513" s="1"/>
      <c r="E513" s="49"/>
      <c r="F513" s="66"/>
      <c r="G513" s="67"/>
      <c r="H513" s="67"/>
      <c r="I513" s="67"/>
      <c r="J513" s="67"/>
      <c r="K513" s="67"/>
      <c r="L513" s="67"/>
      <c r="V513" s="54"/>
    </row>
    <row r="514">
      <c r="B514" s="1"/>
      <c r="C514" s="1"/>
      <c r="D514" s="1"/>
      <c r="E514" s="49"/>
      <c r="F514" s="66"/>
      <c r="G514" s="67"/>
      <c r="H514" s="67"/>
      <c r="I514" s="67"/>
      <c r="J514" s="67"/>
      <c r="K514" s="67"/>
      <c r="L514" s="67"/>
      <c r="V514" s="54"/>
    </row>
    <row r="515">
      <c r="B515" s="1"/>
      <c r="C515" s="1"/>
      <c r="D515" s="1"/>
      <c r="E515" s="49"/>
      <c r="F515" s="66"/>
      <c r="G515" s="67"/>
      <c r="H515" s="67"/>
      <c r="I515" s="67"/>
      <c r="J515" s="67"/>
      <c r="K515" s="67"/>
      <c r="L515" s="67"/>
      <c r="V515" s="54"/>
    </row>
    <row r="516">
      <c r="B516" s="1"/>
      <c r="C516" s="1"/>
      <c r="D516" s="1"/>
      <c r="E516" s="49"/>
      <c r="F516" s="66"/>
      <c r="G516" s="67"/>
      <c r="H516" s="67"/>
      <c r="I516" s="67"/>
      <c r="J516" s="67"/>
      <c r="K516" s="67"/>
      <c r="L516" s="67"/>
      <c r="V516" s="54"/>
    </row>
    <row r="517">
      <c r="B517" s="1"/>
      <c r="C517" s="1"/>
      <c r="D517" s="1"/>
      <c r="E517" s="49"/>
      <c r="F517" s="66"/>
      <c r="G517" s="67"/>
      <c r="H517" s="67"/>
      <c r="I517" s="67"/>
      <c r="J517" s="67"/>
      <c r="K517" s="67"/>
      <c r="L517" s="67"/>
      <c r="V517" s="54"/>
    </row>
    <row r="518">
      <c r="B518" s="1"/>
      <c r="C518" s="1"/>
      <c r="D518" s="1"/>
      <c r="E518" s="49"/>
      <c r="F518" s="66"/>
      <c r="G518" s="67"/>
      <c r="H518" s="67"/>
      <c r="I518" s="67"/>
      <c r="J518" s="67"/>
      <c r="K518" s="67"/>
      <c r="L518" s="67"/>
      <c r="V518" s="54"/>
    </row>
    <row r="519">
      <c r="B519" s="1"/>
      <c r="C519" s="1"/>
      <c r="D519" s="1"/>
      <c r="E519" s="49"/>
      <c r="F519" s="66"/>
      <c r="G519" s="67"/>
      <c r="H519" s="67"/>
      <c r="I519" s="67"/>
      <c r="J519" s="67"/>
      <c r="K519" s="67"/>
      <c r="L519" s="67"/>
      <c r="V519" s="54"/>
    </row>
    <row r="520">
      <c r="B520" s="1"/>
      <c r="C520" s="1"/>
      <c r="D520" s="1"/>
      <c r="E520" s="49"/>
      <c r="F520" s="66"/>
      <c r="G520" s="67"/>
      <c r="H520" s="67"/>
      <c r="I520" s="67"/>
      <c r="J520" s="67"/>
      <c r="K520" s="67"/>
      <c r="L520" s="67"/>
      <c r="V520" s="54"/>
    </row>
    <row r="521">
      <c r="B521" s="1"/>
      <c r="C521" s="1"/>
      <c r="D521" s="1"/>
      <c r="E521" s="49"/>
      <c r="F521" s="66"/>
      <c r="G521" s="67"/>
      <c r="H521" s="67"/>
      <c r="I521" s="67"/>
      <c r="J521" s="67"/>
      <c r="K521" s="67"/>
      <c r="L521" s="67"/>
      <c r="V521" s="54"/>
    </row>
    <row r="522">
      <c r="B522" s="1"/>
      <c r="C522" s="1"/>
      <c r="D522" s="1"/>
      <c r="E522" s="49"/>
      <c r="F522" s="66"/>
      <c r="G522" s="67"/>
      <c r="H522" s="67"/>
      <c r="I522" s="67"/>
      <c r="J522" s="67"/>
      <c r="K522" s="67"/>
      <c r="L522" s="67"/>
      <c r="V522" s="54"/>
    </row>
    <row r="523">
      <c r="B523" s="1"/>
      <c r="C523" s="1"/>
      <c r="D523" s="1"/>
      <c r="E523" s="49"/>
      <c r="F523" s="66"/>
      <c r="G523" s="67"/>
      <c r="H523" s="67"/>
      <c r="I523" s="67"/>
      <c r="J523" s="67"/>
      <c r="K523" s="67"/>
      <c r="L523" s="67"/>
      <c r="V523" s="54"/>
    </row>
    <row r="524">
      <c r="B524" s="1"/>
      <c r="C524" s="1"/>
      <c r="D524" s="1"/>
      <c r="E524" s="49"/>
      <c r="F524" s="66"/>
      <c r="G524" s="67"/>
      <c r="H524" s="67"/>
      <c r="I524" s="67"/>
      <c r="J524" s="67"/>
      <c r="K524" s="67"/>
      <c r="L524" s="67"/>
      <c r="V524" s="54"/>
    </row>
    <row r="525">
      <c r="B525" s="1"/>
      <c r="C525" s="1"/>
      <c r="D525" s="1"/>
      <c r="E525" s="49"/>
      <c r="F525" s="66"/>
      <c r="G525" s="67"/>
      <c r="H525" s="67"/>
      <c r="I525" s="67"/>
      <c r="J525" s="67"/>
      <c r="K525" s="67"/>
      <c r="L525" s="67"/>
      <c r="V525" s="54"/>
    </row>
    <row r="526">
      <c r="B526" s="1"/>
      <c r="C526" s="1"/>
      <c r="D526" s="1"/>
      <c r="E526" s="49"/>
      <c r="F526" s="66"/>
      <c r="G526" s="67"/>
      <c r="H526" s="67"/>
      <c r="I526" s="67"/>
      <c r="J526" s="67"/>
      <c r="K526" s="67"/>
      <c r="L526" s="67"/>
      <c r="V526" s="54"/>
    </row>
    <row r="527">
      <c r="B527" s="1"/>
      <c r="C527" s="1"/>
      <c r="D527" s="1"/>
      <c r="E527" s="49"/>
      <c r="F527" s="66"/>
      <c r="G527" s="67"/>
      <c r="H527" s="67"/>
      <c r="I527" s="67"/>
      <c r="J527" s="67"/>
      <c r="K527" s="67"/>
      <c r="L527" s="67"/>
      <c r="V527" s="54"/>
    </row>
    <row r="528">
      <c r="B528" s="1"/>
      <c r="C528" s="1"/>
      <c r="D528" s="1"/>
      <c r="E528" s="49"/>
      <c r="F528" s="66"/>
      <c r="G528" s="67"/>
      <c r="H528" s="67"/>
      <c r="I528" s="67"/>
      <c r="J528" s="67"/>
      <c r="K528" s="67"/>
      <c r="L528" s="67"/>
      <c r="V528" s="54"/>
    </row>
    <row r="529">
      <c r="B529" s="1"/>
      <c r="C529" s="1"/>
      <c r="D529" s="1"/>
      <c r="E529" s="49"/>
      <c r="F529" s="66"/>
      <c r="G529" s="67"/>
      <c r="H529" s="67"/>
      <c r="I529" s="67"/>
      <c r="J529" s="67"/>
      <c r="K529" s="67"/>
      <c r="L529" s="67"/>
      <c r="V529" s="54"/>
    </row>
    <row r="530">
      <c r="B530" s="1"/>
      <c r="C530" s="1"/>
      <c r="D530" s="1"/>
      <c r="E530" s="49"/>
      <c r="F530" s="66"/>
      <c r="G530" s="67"/>
      <c r="H530" s="67"/>
      <c r="I530" s="67"/>
      <c r="J530" s="67"/>
      <c r="K530" s="67"/>
      <c r="L530" s="67"/>
      <c r="V530" s="54"/>
    </row>
    <row r="531">
      <c r="B531" s="1"/>
      <c r="C531" s="1"/>
      <c r="D531" s="1"/>
      <c r="E531" s="49"/>
      <c r="F531" s="66"/>
      <c r="G531" s="67"/>
      <c r="H531" s="67"/>
      <c r="I531" s="67"/>
      <c r="J531" s="67"/>
      <c r="K531" s="67"/>
      <c r="L531" s="67"/>
      <c r="V531" s="54"/>
    </row>
    <row r="532">
      <c r="B532" s="1"/>
      <c r="C532" s="1"/>
      <c r="D532" s="1"/>
      <c r="E532" s="49"/>
      <c r="F532" s="66"/>
      <c r="G532" s="67"/>
      <c r="H532" s="67"/>
      <c r="I532" s="67"/>
      <c r="J532" s="67"/>
      <c r="K532" s="67"/>
      <c r="L532" s="67"/>
      <c r="V532" s="54"/>
    </row>
    <row r="533">
      <c r="B533" s="1"/>
      <c r="C533" s="1"/>
      <c r="D533" s="1"/>
      <c r="E533" s="49"/>
      <c r="F533" s="66"/>
      <c r="G533" s="67"/>
      <c r="H533" s="67"/>
      <c r="I533" s="67"/>
      <c r="J533" s="67"/>
      <c r="K533" s="67"/>
      <c r="L533" s="67"/>
      <c r="V533" s="54"/>
    </row>
    <row r="534">
      <c r="B534" s="1"/>
      <c r="C534" s="1"/>
      <c r="D534" s="1"/>
      <c r="E534" s="49"/>
      <c r="F534" s="66"/>
      <c r="G534" s="67"/>
      <c r="H534" s="67"/>
      <c r="I534" s="67"/>
      <c r="J534" s="67"/>
      <c r="K534" s="67"/>
      <c r="L534" s="67"/>
      <c r="V534" s="54"/>
    </row>
    <row r="535">
      <c r="B535" s="1"/>
      <c r="C535" s="1"/>
      <c r="D535" s="1"/>
      <c r="E535" s="49"/>
      <c r="F535" s="66"/>
      <c r="G535" s="67"/>
      <c r="H535" s="67"/>
      <c r="I535" s="67"/>
      <c r="J535" s="67"/>
      <c r="K535" s="67"/>
      <c r="L535" s="67"/>
      <c r="V535" s="54"/>
    </row>
    <row r="536">
      <c r="B536" s="1"/>
      <c r="C536" s="1"/>
      <c r="D536" s="1"/>
      <c r="E536" s="49"/>
      <c r="F536" s="66"/>
      <c r="G536" s="67"/>
      <c r="H536" s="67"/>
      <c r="I536" s="67"/>
      <c r="J536" s="67"/>
      <c r="K536" s="67"/>
      <c r="L536" s="67"/>
      <c r="V536" s="54"/>
    </row>
    <row r="537">
      <c r="B537" s="1"/>
      <c r="C537" s="1"/>
      <c r="D537" s="1"/>
      <c r="E537" s="49"/>
      <c r="F537" s="66"/>
      <c r="G537" s="67"/>
      <c r="H537" s="67"/>
      <c r="I537" s="67"/>
      <c r="J537" s="67"/>
      <c r="K537" s="67"/>
      <c r="L537" s="67"/>
      <c r="V537" s="54"/>
    </row>
    <row r="538">
      <c r="B538" s="1"/>
      <c r="C538" s="1"/>
      <c r="D538" s="1"/>
      <c r="E538" s="49"/>
      <c r="F538" s="66"/>
      <c r="G538" s="67"/>
      <c r="H538" s="67"/>
      <c r="I538" s="67"/>
      <c r="J538" s="67"/>
      <c r="K538" s="67"/>
      <c r="L538" s="67"/>
      <c r="V538" s="54"/>
    </row>
    <row r="539">
      <c r="B539" s="1"/>
      <c r="C539" s="1"/>
      <c r="D539" s="1"/>
      <c r="E539" s="49"/>
      <c r="F539" s="66"/>
      <c r="G539" s="67"/>
      <c r="H539" s="67"/>
      <c r="I539" s="67"/>
      <c r="J539" s="67"/>
      <c r="K539" s="67"/>
      <c r="L539" s="67"/>
      <c r="V539" s="54"/>
    </row>
    <row r="540">
      <c r="B540" s="1"/>
      <c r="C540" s="1"/>
      <c r="D540" s="1"/>
      <c r="E540" s="49"/>
      <c r="F540" s="66"/>
      <c r="G540" s="67"/>
      <c r="H540" s="67"/>
      <c r="I540" s="67"/>
      <c r="J540" s="67"/>
      <c r="K540" s="67"/>
      <c r="L540" s="67"/>
      <c r="V540" s="54"/>
    </row>
    <row r="541">
      <c r="B541" s="1"/>
      <c r="C541" s="1"/>
      <c r="D541" s="1"/>
      <c r="E541" s="49"/>
      <c r="F541" s="66"/>
      <c r="G541" s="67"/>
      <c r="H541" s="67"/>
      <c r="I541" s="67"/>
      <c r="J541" s="67"/>
      <c r="K541" s="67"/>
      <c r="L541" s="67"/>
      <c r="V541" s="54"/>
    </row>
    <row r="542">
      <c r="B542" s="1"/>
      <c r="C542" s="1"/>
      <c r="D542" s="1"/>
      <c r="E542" s="49"/>
      <c r="F542" s="66"/>
      <c r="G542" s="67"/>
      <c r="H542" s="67"/>
      <c r="I542" s="67"/>
      <c r="J542" s="67"/>
      <c r="K542" s="67"/>
      <c r="L542" s="67"/>
      <c r="V542" s="54"/>
    </row>
    <row r="543">
      <c r="B543" s="1"/>
      <c r="C543" s="1"/>
      <c r="D543" s="1"/>
      <c r="E543" s="49"/>
      <c r="F543" s="66"/>
      <c r="G543" s="67"/>
      <c r="H543" s="67"/>
      <c r="I543" s="67"/>
      <c r="J543" s="67"/>
      <c r="K543" s="67"/>
      <c r="L543" s="67"/>
      <c r="V543" s="54"/>
    </row>
    <row r="544">
      <c r="B544" s="1"/>
      <c r="C544" s="1"/>
      <c r="D544" s="1"/>
      <c r="E544" s="49"/>
      <c r="F544" s="66"/>
      <c r="G544" s="67"/>
      <c r="H544" s="67"/>
      <c r="I544" s="67"/>
      <c r="J544" s="67"/>
      <c r="K544" s="67"/>
      <c r="L544" s="67"/>
      <c r="V544" s="54"/>
    </row>
    <row r="545">
      <c r="B545" s="1"/>
      <c r="C545" s="1"/>
      <c r="D545" s="1"/>
      <c r="E545" s="49"/>
      <c r="F545" s="66"/>
      <c r="G545" s="67"/>
      <c r="H545" s="67"/>
      <c r="I545" s="67"/>
      <c r="J545" s="67"/>
      <c r="K545" s="67"/>
      <c r="L545" s="67"/>
      <c r="V545" s="54"/>
    </row>
    <row r="546">
      <c r="B546" s="1"/>
      <c r="C546" s="1"/>
      <c r="D546" s="1"/>
      <c r="E546" s="49"/>
      <c r="F546" s="66"/>
      <c r="G546" s="67"/>
      <c r="H546" s="67"/>
      <c r="I546" s="67"/>
      <c r="J546" s="67"/>
      <c r="K546" s="67"/>
      <c r="L546" s="67"/>
      <c r="V546" s="54"/>
    </row>
    <row r="547">
      <c r="B547" s="1"/>
      <c r="C547" s="1"/>
      <c r="D547" s="1"/>
      <c r="E547" s="49"/>
      <c r="F547" s="66"/>
      <c r="G547" s="67"/>
      <c r="H547" s="67"/>
      <c r="I547" s="67"/>
      <c r="J547" s="67"/>
      <c r="K547" s="67"/>
      <c r="L547" s="67"/>
      <c r="V547" s="54"/>
    </row>
    <row r="548">
      <c r="B548" s="1"/>
      <c r="C548" s="1"/>
      <c r="D548" s="1"/>
      <c r="E548" s="49"/>
      <c r="F548" s="66"/>
      <c r="G548" s="67"/>
      <c r="H548" s="67"/>
      <c r="I548" s="67"/>
      <c r="J548" s="67"/>
      <c r="K548" s="67"/>
      <c r="L548" s="67"/>
      <c r="V548" s="54"/>
    </row>
    <row r="549">
      <c r="B549" s="1"/>
      <c r="C549" s="1"/>
      <c r="D549" s="1"/>
      <c r="E549" s="49"/>
      <c r="F549" s="66"/>
      <c r="G549" s="67"/>
      <c r="H549" s="67"/>
      <c r="I549" s="67"/>
      <c r="J549" s="67"/>
      <c r="K549" s="67"/>
      <c r="L549" s="67"/>
      <c r="V549" s="54"/>
    </row>
    <row r="550">
      <c r="B550" s="1"/>
      <c r="C550" s="1"/>
      <c r="D550" s="1"/>
      <c r="E550" s="49"/>
      <c r="F550" s="66"/>
      <c r="G550" s="67"/>
      <c r="H550" s="67"/>
      <c r="I550" s="67"/>
      <c r="J550" s="67"/>
      <c r="K550" s="67"/>
      <c r="L550" s="67"/>
      <c r="V550" s="54"/>
    </row>
    <row r="551">
      <c r="B551" s="1"/>
      <c r="C551" s="1"/>
      <c r="D551" s="1"/>
      <c r="E551" s="49"/>
      <c r="F551" s="66"/>
      <c r="G551" s="67"/>
      <c r="H551" s="67"/>
      <c r="I551" s="67"/>
      <c r="J551" s="67"/>
      <c r="K551" s="67"/>
      <c r="L551" s="67"/>
      <c r="V551" s="54"/>
    </row>
    <row r="552">
      <c r="B552" s="1"/>
      <c r="C552" s="1"/>
      <c r="D552" s="1"/>
      <c r="E552" s="49"/>
      <c r="F552" s="66"/>
      <c r="G552" s="67"/>
      <c r="H552" s="67"/>
      <c r="I552" s="67"/>
      <c r="J552" s="67"/>
      <c r="K552" s="67"/>
      <c r="L552" s="67"/>
      <c r="V552" s="54"/>
    </row>
    <row r="553">
      <c r="B553" s="1"/>
      <c r="C553" s="1"/>
      <c r="D553" s="1"/>
      <c r="E553" s="49"/>
      <c r="F553" s="66"/>
      <c r="G553" s="67"/>
      <c r="H553" s="67"/>
      <c r="I553" s="67"/>
      <c r="J553" s="67"/>
      <c r="K553" s="67"/>
      <c r="L553" s="67"/>
      <c r="V553" s="54"/>
    </row>
    <row r="554">
      <c r="B554" s="1"/>
      <c r="C554" s="1"/>
      <c r="D554" s="1"/>
      <c r="E554" s="49"/>
      <c r="F554" s="66"/>
      <c r="G554" s="67"/>
      <c r="H554" s="67"/>
      <c r="I554" s="67"/>
      <c r="J554" s="67"/>
      <c r="K554" s="67"/>
      <c r="L554" s="67"/>
      <c r="V554" s="54"/>
    </row>
    <row r="555">
      <c r="B555" s="1"/>
      <c r="C555" s="1"/>
      <c r="D555" s="1"/>
      <c r="E555" s="49"/>
      <c r="F555" s="66"/>
      <c r="G555" s="67"/>
      <c r="H555" s="67"/>
      <c r="I555" s="67"/>
      <c r="J555" s="67"/>
      <c r="K555" s="67"/>
      <c r="L555" s="67"/>
      <c r="V555" s="54"/>
    </row>
    <row r="556">
      <c r="B556" s="1"/>
      <c r="C556" s="1"/>
      <c r="D556" s="1"/>
      <c r="E556" s="49"/>
      <c r="F556" s="66"/>
      <c r="G556" s="67"/>
      <c r="H556" s="67"/>
      <c r="I556" s="67"/>
      <c r="J556" s="67"/>
      <c r="K556" s="67"/>
      <c r="L556" s="67"/>
      <c r="V556" s="54"/>
    </row>
    <row r="557">
      <c r="B557" s="1"/>
      <c r="C557" s="1"/>
      <c r="D557" s="1"/>
      <c r="E557" s="49"/>
      <c r="F557" s="66"/>
      <c r="G557" s="67"/>
      <c r="H557" s="67"/>
      <c r="I557" s="67"/>
      <c r="J557" s="67"/>
      <c r="K557" s="67"/>
      <c r="L557" s="67"/>
      <c r="V557" s="54"/>
    </row>
    <row r="558">
      <c r="B558" s="1"/>
      <c r="C558" s="1"/>
      <c r="D558" s="1"/>
      <c r="E558" s="49"/>
      <c r="F558" s="66"/>
      <c r="G558" s="67"/>
      <c r="H558" s="67"/>
      <c r="I558" s="67"/>
      <c r="J558" s="67"/>
      <c r="K558" s="67"/>
      <c r="L558" s="67"/>
      <c r="V558" s="54"/>
    </row>
    <row r="559">
      <c r="B559" s="1"/>
      <c r="C559" s="1"/>
      <c r="D559" s="1"/>
      <c r="E559" s="49"/>
      <c r="F559" s="66"/>
      <c r="G559" s="67"/>
      <c r="H559" s="67"/>
      <c r="I559" s="67"/>
      <c r="J559" s="67"/>
      <c r="K559" s="67"/>
      <c r="L559" s="67"/>
      <c r="V559" s="54"/>
    </row>
    <row r="560">
      <c r="B560" s="1"/>
      <c r="C560" s="1"/>
      <c r="D560" s="1"/>
      <c r="E560" s="49"/>
      <c r="F560" s="66"/>
      <c r="G560" s="67"/>
      <c r="H560" s="67"/>
      <c r="I560" s="67"/>
      <c r="J560" s="67"/>
      <c r="K560" s="67"/>
      <c r="L560" s="67"/>
      <c r="V560" s="54"/>
    </row>
    <row r="561">
      <c r="B561" s="1"/>
      <c r="C561" s="1"/>
      <c r="D561" s="1"/>
      <c r="E561" s="49"/>
      <c r="F561" s="66"/>
      <c r="G561" s="67"/>
      <c r="H561" s="67"/>
      <c r="I561" s="67"/>
      <c r="J561" s="67"/>
      <c r="K561" s="67"/>
      <c r="L561" s="67"/>
      <c r="V561" s="54"/>
    </row>
    <row r="562">
      <c r="B562" s="1"/>
      <c r="C562" s="1"/>
      <c r="D562" s="1"/>
      <c r="E562" s="49"/>
      <c r="F562" s="66"/>
      <c r="G562" s="67"/>
      <c r="H562" s="67"/>
      <c r="I562" s="67"/>
      <c r="J562" s="67"/>
      <c r="K562" s="67"/>
      <c r="L562" s="67"/>
      <c r="V562" s="54"/>
    </row>
    <row r="563">
      <c r="B563" s="1"/>
      <c r="C563" s="1"/>
      <c r="D563" s="1"/>
      <c r="E563" s="49"/>
      <c r="F563" s="66"/>
      <c r="G563" s="67"/>
      <c r="H563" s="67"/>
      <c r="I563" s="67"/>
      <c r="J563" s="67"/>
      <c r="K563" s="67"/>
      <c r="L563" s="67"/>
      <c r="V563" s="54"/>
    </row>
    <row r="564">
      <c r="B564" s="1"/>
      <c r="C564" s="1"/>
      <c r="D564" s="1"/>
      <c r="E564" s="49"/>
      <c r="F564" s="66"/>
      <c r="G564" s="67"/>
      <c r="H564" s="67"/>
      <c r="I564" s="67"/>
      <c r="J564" s="67"/>
      <c r="K564" s="67"/>
      <c r="L564" s="67"/>
      <c r="V564" s="54"/>
    </row>
    <row r="565">
      <c r="B565" s="1"/>
      <c r="C565" s="1"/>
      <c r="D565" s="1"/>
      <c r="E565" s="49"/>
      <c r="F565" s="66"/>
      <c r="G565" s="67"/>
      <c r="H565" s="67"/>
      <c r="I565" s="67"/>
      <c r="J565" s="67"/>
      <c r="K565" s="67"/>
      <c r="L565" s="67"/>
      <c r="V565" s="54"/>
    </row>
    <row r="566">
      <c r="B566" s="1"/>
      <c r="C566" s="1"/>
      <c r="D566" s="1"/>
      <c r="E566" s="49"/>
      <c r="F566" s="66"/>
      <c r="G566" s="67"/>
      <c r="H566" s="67"/>
      <c r="I566" s="67"/>
      <c r="J566" s="67"/>
      <c r="K566" s="67"/>
      <c r="L566" s="67"/>
      <c r="V566" s="54"/>
    </row>
    <row r="567">
      <c r="B567" s="1"/>
      <c r="C567" s="1"/>
      <c r="D567" s="1"/>
      <c r="E567" s="49"/>
      <c r="F567" s="66"/>
      <c r="G567" s="67"/>
      <c r="H567" s="67"/>
      <c r="I567" s="67"/>
      <c r="J567" s="67"/>
      <c r="K567" s="67"/>
      <c r="L567" s="67"/>
      <c r="V567" s="54"/>
    </row>
    <row r="568">
      <c r="B568" s="1"/>
      <c r="C568" s="1"/>
      <c r="D568" s="1"/>
      <c r="E568" s="49"/>
      <c r="F568" s="66"/>
      <c r="G568" s="67"/>
      <c r="H568" s="67"/>
      <c r="I568" s="67"/>
      <c r="J568" s="67"/>
      <c r="K568" s="67"/>
      <c r="L568" s="67"/>
      <c r="V568" s="54"/>
    </row>
    <row r="569">
      <c r="B569" s="1"/>
      <c r="C569" s="1"/>
      <c r="D569" s="1"/>
      <c r="E569" s="49"/>
      <c r="F569" s="66"/>
      <c r="G569" s="67"/>
      <c r="H569" s="67"/>
      <c r="I569" s="67"/>
      <c r="J569" s="67"/>
      <c r="K569" s="67"/>
      <c r="L569" s="67"/>
      <c r="V569" s="54"/>
    </row>
    <row r="570">
      <c r="B570" s="1"/>
      <c r="C570" s="1"/>
      <c r="D570" s="1"/>
      <c r="E570" s="49"/>
      <c r="F570" s="66"/>
      <c r="G570" s="67"/>
      <c r="H570" s="67"/>
      <c r="I570" s="67"/>
      <c r="J570" s="67"/>
      <c r="K570" s="67"/>
      <c r="L570" s="67"/>
      <c r="V570" s="54"/>
    </row>
    <row r="571">
      <c r="B571" s="1"/>
      <c r="C571" s="1"/>
      <c r="D571" s="1"/>
      <c r="E571" s="49"/>
      <c r="F571" s="66"/>
      <c r="G571" s="67"/>
      <c r="H571" s="67"/>
      <c r="I571" s="67"/>
      <c r="J571" s="67"/>
      <c r="K571" s="67"/>
      <c r="L571" s="67"/>
      <c r="V571" s="54"/>
    </row>
    <row r="572">
      <c r="B572" s="1"/>
      <c r="C572" s="1"/>
      <c r="D572" s="1"/>
      <c r="E572" s="49"/>
      <c r="F572" s="66"/>
      <c r="G572" s="67"/>
      <c r="H572" s="67"/>
      <c r="I572" s="67"/>
      <c r="J572" s="67"/>
      <c r="K572" s="67"/>
      <c r="L572" s="67"/>
      <c r="V572" s="54"/>
    </row>
    <row r="573">
      <c r="B573" s="1"/>
      <c r="C573" s="1"/>
      <c r="D573" s="1"/>
      <c r="E573" s="49"/>
      <c r="F573" s="66"/>
      <c r="G573" s="67"/>
      <c r="H573" s="67"/>
      <c r="I573" s="67"/>
      <c r="J573" s="67"/>
      <c r="K573" s="67"/>
      <c r="L573" s="67"/>
      <c r="V573" s="54"/>
    </row>
    <row r="574">
      <c r="B574" s="1"/>
      <c r="C574" s="1"/>
      <c r="D574" s="1"/>
      <c r="E574" s="49"/>
      <c r="F574" s="66"/>
      <c r="G574" s="67"/>
      <c r="H574" s="67"/>
      <c r="I574" s="67"/>
      <c r="J574" s="67"/>
      <c r="K574" s="67"/>
      <c r="L574" s="67"/>
      <c r="V574" s="54"/>
    </row>
    <row r="575">
      <c r="B575" s="1"/>
      <c r="C575" s="1"/>
      <c r="D575" s="1"/>
      <c r="E575" s="49"/>
      <c r="F575" s="66"/>
      <c r="G575" s="67"/>
      <c r="H575" s="67"/>
      <c r="I575" s="67"/>
      <c r="J575" s="67"/>
      <c r="K575" s="67"/>
      <c r="L575" s="67"/>
      <c r="V575" s="54"/>
    </row>
    <row r="576">
      <c r="B576" s="1"/>
      <c r="C576" s="1"/>
      <c r="D576" s="1"/>
      <c r="E576" s="49"/>
      <c r="F576" s="66"/>
      <c r="G576" s="67"/>
      <c r="H576" s="67"/>
      <c r="I576" s="67"/>
      <c r="J576" s="67"/>
      <c r="K576" s="67"/>
      <c r="L576" s="67"/>
      <c r="V576" s="54"/>
    </row>
    <row r="577">
      <c r="B577" s="1"/>
      <c r="C577" s="1"/>
      <c r="D577" s="1"/>
      <c r="E577" s="49"/>
      <c r="F577" s="66"/>
      <c r="G577" s="67"/>
      <c r="H577" s="67"/>
      <c r="I577" s="67"/>
      <c r="J577" s="67"/>
      <c r="K577" s="67"/>
      <c r="L577" s="67"/>
      <c r="V577" s="54"/>
    </row>
    <row r="578">
      <c r="B578" s="1"/>
      <c r="C578" s="1"/>
      <c r="D578" s="1"/>
      <c r="E578" s="49"/>
      <c r="F578" s="66"/>
      <c r="G578" s="67"/>
      <c r="H578" s="67"/>
      <c r="I578" s="67"/>
      <c r="J578" s="67"/>
      <c r="K578" s="67"/>
      <c r="L578" s="67"/>
      <c r="V578" s="54"/>
    </row>
    <row r="579">
      <c r="B579" s="1"/>
      <c r="C579" s="1"/>
      <c r="D579" s="1"/>
      <c r="E579" s="49"/>
      <c r="F579" s="66"/>
      <c r="G579" s="67"/>
      <c r="H579" s="67"/>
      <c r="I579" s="67"/>
      <c r="J579" s="67"/>
      <c r="K579" s="67"/>
      <c r="L579" s="67"/>
      <c r="V579" s="54"/>
    </row>
    <row r="580">
      <c r="B580" s="1"/>
      <c r="C580" s="1"/>
      <c r="D580" s="1"/>
      <c r="E580" s="49"/>
      <c r="F580" s="66"/>
      <c r="G580" s="67"/>
      <c r="H580" s="67"/>
      <c r="I580" s="67"/>
      <c r="J580" s="67"/>
      <c r="K580" s="67"/>
      <c r="L580" s="67"/>
      <c r="V580" s="54"/>
    </row>
    <row r="581">
      <c r="B581" s="1"/>
      <c r="C581" s="1"/>
      <c r="D581" s="1"/>
      <c r="E581" s="49"/>
      <c r="F581" s="66"/>
      <c r="G581" s="67"/>
      <c r="H581" s="67"/>
      <c r="I581" s="67"/>
      <c r="J581" s="67"/>
      <c r="K581" s="67"/>
      <c r="L581" s="67"/>
      <c r="V581" s="54"/>
    </row>
    <row r="582">
      <c r="B582" s="1"/>
      <c r="C582" s="1"/>
      <c r="D582" s="1"/>
      <c r="E582" s="49"/>
      <c r="F582" s="66"/>
      <c r="G582" s="67"/>
      <c r="H582" s="67"/>
      <c r="I582" s="67"/>
      <c r="J582" s="67"/>
      <c r="K582" s="67"/>
      <c r="L582" s="67"/>
      <c r="V582" s="54"/>
    </row>
    <row r="583">
      <c r="B583" s="1"/>
      <c r="C583" s="1"/>
      <c r="D583" s="1"/>
      <c r="E583" s="49"/>
      <c r="F583" s="66"/>
      <c r="G583" s="67"/>
      <c r="H583" s="67"/>
      <c r="I583" s="67"/>
      <c r="J583" s="67"/>
      <c r="K583" s="67"/>
      <c r="L583" s="67"/>
      <c r="V583" s="54"/>
    </row>
    <row r="584">
      <c r="B584" s="1"/>
      <c r="C584" s="1"/>
      <c r="D584" s="1"/>
      <c r="E584" s="49"/>
      <c r="F584" s="66"/>
      <c r="G584" s="67"/>
      <c r="H584" s="67"/>
      <c r="I584" s="67"/>
      <c r="J584" s="67"/>
      <c r="K584" s="67"/>
      <c r="L584" s="67"/>
      <c r="V584" s="54"/>
    </row>
    <row r="585">
      <c r="B585" s="1"/>
      <c r="C585" s="1"/>
      <c r="D585" s="1"/>
      <c r="E585" s="49"/>
      <c r="F585" s="66"/>
      <c r="G585" s="67"/>
      <c r="H585" s="67"/>
      <c r="I585" s="67"/>
      <c r="J585" s="67"/>
      <c r="K585" s="67"/>
      <c r="L585" s="67"/>
      <c r="V585" s="54"/>
    </row>
    <row r="586">
      <c r="B586" s="1"/>
      <c r="C586" s="1"/>
      <c r="D586" s="1"/>
      <c r="E586" s="49"/>
      <c r="F586" s="66"/>
      <c r="G586" s="67"/>
      <c r="H586" s="67"/>
      <c r="I586" s="67"/>
      <c r="J586" s="67"/>
      <c r="K586" s="67"/>
      <c r="L586" s="67"/>
      <c r="V586" s="54"/>
    </row>
    <row r="587">
      <c r="B587" s="1"/>
      <c r="C587" s="1"/>
      <c r="D587" s="1"/>
      <c r="E587" s="49"/>
      <c r="F587" s="66"/>
      <c r="G587" s="67"/>
      <c r="H587" s="67"/>
      <c r="I587" s="67"/>
      <c r="J587" s="67"/>
      <c r="K587" s="67"/>
      <c r="L587" s="67"/>
      <c r="V587" s="54"/>
    </row>
    <row r="588">
      <c r="B588" s="1"/>
      <c r="C588" s="1"/>
      <c r="D588" s="1"/>
      <c r="E588" s="49"/>
      <c r="F588" s="66"/>
      <c r="G588" s="67"/>
      <c r="H588" s="67"/>
      <c r="I588" s="67"/>
      <c r="J588" s="67"/>
      <c r="K588" s="67"/>
      <c r="L588" s="67"/>
      <c r="V588" s="54"/>
    </row>
    <row r="589">
      <c r="B589" s="1"/>
      <c r="C589" s="1"/>
      <c r="D589" s="1"/>
      <c r="E589" s="49"/>
      <c r="F589" s="66"/>
      <c r="G589" s="67"/>
      <c r="H589" s="67"/>
      <c r="I589" s="67"/>
      <c r="J589" s="67"/>
      <c r="K589" s="67"/>
      <c r="L589" s="67"/>
      <c r="V589" s="54"/>
    </row>
    <row r="590">
      <c r="B590" s="1"/>
      <c r="C590" s="1"/>
      <c r="D590" s="1"/>
      <c r="E590" s="49"/>
      <c r="F590" s="66"/>
      <c r="G590" s="67"/>
      <c r="H590" s="67"/>
      <c r="I590" s="67"/>
      <c r="J590" s="67"/>
      <c r="K590" s="67"/>
      <c r="L590" s="67"/>
      <c r="V590" s="54"/>
    </row>
    <row r="591">
      <c r="B591" s="1"/>
      <c r="C591" s="1"/>
      <c r="D591" s="1"/>
      <c r="E591" s="49"/>
      <c r="F591" s="66"/>
      <c r="G591" s="67"/>
      <c r="H591" s="67"/>
      <c r="I591" s="67"/>
      <c r="J591" s="67"/>
      <c r="K591" s="67"/>
      <c r="L591" s="67"/>
      <c r="V591" s="54"/>
    </row>
    <row r="592">
      <c r="B592" s="1"/>
      <c r="C592" s="1"/>
      <c r="D592" s="1"/>
      <c r="E592" s="49"/>
      <c r="F592" s="66"/>
      <c r="G592" s="67"/>
      <c r="H592" s="67"/>
      <c r="I592" s="67"/>
      <c r="J592" s="67"/>
      <c r="K592" s="67"/>
      <c r="L592" s="67"/>
      <c r="V592" s="54"/>
    </row>
    <row r="593">
      <c r="B593" s="1"/>
      <c r="C593" s="1"/>
      <c r="D593" s="1"/>
      <c r="E593" s="49"/>
      <c r="F593" s="66"/>
      <c r="G593" s="67"/>
      <c r="H593" s="67"/>
      <c r="I593" s="67"/>
      <c r="J593" s="67"/>
      <c r="K593" s="67"/>
      <c r="L593" s="67"/>
      <c r="V593" s="54"/>
    </row>
    <row r="594">
      <c r="B594" s="1"/>
      <c r="C594" s="1"/>
      <c r="D594" s="1"/>
      <c r="E594" s="49"/>
      <c r="F594" s="66"/>
      <c r="G594" s="67"/>
      <c r="H594" s="67"/>
      <c r="I594" s="67"/>
      <c r="J594" s="67"/>
      <c r="K594" s="67"/>
      <c r="L594" s="67"/>
      <c r="V594" s="54"/>
    </row>
    <row r="595">
      <c r="B595" s="1"/>
      <c r="C595" s="1"/>
      <c r="D595" s="1"/>
      <c r="E595" s="49"/>
      <c r="F595" s="66"/>
      <c r="G595" s="67"/>
      <c r="H595" s="67"/>
      <c r="I595" s="67"/>
      <c r="J595" s="67"/>
      <c r="K595" s="67"/>
      <c r="L595" s="67"/>
      <c r="V595" s="54"/>
    </row>
    <row r="596">
      <c r="B596" s="1"/>
      <c r="C596" s="1"/>
      <c r="D596" s="1"/>
      <c r="E596" s="49"/>
      <c r="F596" s="66"/>
      <c r="G596" s="67"/>
      <c r="H596" s="67"/>
      <c r="I596" s="67"/>
      <c r="J596" s="67"/>
      <c r="K596" s="67"/>
      <c r="L596" s="67"/>
      <c r="V596" s="54"/>
    </row>
    <row r="597">
      <c r="B597" s="1"/>
      <c r="C597" s="1"/>
      <c r="D597" s="1"/>
      <c r="E597" s="49"/>
      <c r="F597" s="66"/>
      <c r="G597" s="67"/>
      <c r="H597" s="67"/>
      <c r="I597" s="67"/>
      <c r="J597" s="67"/>
      <c r="K597" s="67"/>
      <c r="L597" s="67"/>
      <c r="V597" s="54"/>
    </row>
    <row r="598">
      <c r="B598" s="1"/>
      <c r="C598" s="1"/>
      <c r="D598" s="1"/>
      <c r="E598" s="49"/>
      <c r="F598" s="66"/>
      <c r="G598" s="67"/>
      <c r="H598" s="67"/>
      <c r="I598" s="67"/>
      <c r="J598" s="67"/>
      <c r="K598" s="67"/>
      <c r="L598" s="67"/>
      <c r="V598" s="54"/>
    </row>
    <row r="599">
      <c r="B599" s="1"/>
      <c r="C599" s="1"/>
      <c r="D599" s="1"/>
      <c r="E599" s="49"/>
      <c r="F599" s="66"/>
      <c r="G599" s="67"/>
      <c r="H599" s="67"/>
      <c r="I599" s="67"/>
      <c r="J599" s="67"/>
      <c r="K599" s="67"/>
      <c r="L599" s="67"/>
      <c r="V599" s="54"/>
    </row>
    <row r="600">
      <c r="B600" s="1"/>
      <c r="C600" s="1"/>
      <c r="D600" s="1"/>
      <c r="E600" s="49"/>
      <c r="F600" s="66"/>
      <c r="G600" s="67"/>
      <c r="H600" s="67"/>
      <c r="I600" s="67"/>
      <c r="J600" s="67"/>
      <c r="K600" s="67"/>
      <c r="L600" s="67"/>
      <c r="V600" s="54"/>
    </row>
    <row r="601">
      <c r="B601" s="1"/>
      <c r="C601" s="1"/>
      <c r="D601" s="1"/>
      <c r="E601" s="49"/>
      <c r="F601" s="66"/>
      <c r="G601" s="67"/>
      <c r="H601" s="67"/>
      <c r="I601" s="67"/>
      <c r="J601" s="67"/>
      <c r="K601" s="67"/>
      <c r="L601" s="67"/>
      <c r="V601" s="54"/>
    </row>
    <row r="602">
      <c r="B602" s="1"/>
      <c r="C602" s="1"/>
      <c r="D602" s="1"/>
      <c r="E602" s="49"/>
      <c r="F602" s="66"/>
      <c r="G602" s="67"/>
      <c r="H602" s="67"/>
      <c r="I602" s="67"/>
      <c r="J602" s="67"/>
      <c r="K602" s="67"/>
      <c r="L602" s="67"/>
      <c r="V602" s="54"/>
    </row>
    <row r="603">
      <c r="B603" s="1"/>
      <c r="C603" s="1"/>
      <c r="D603" s="1"/>
      <c r="E603" s="49"/>
      <c r="F603" s="66"/>
      <c r="G603" s="67"/>
      <c r="H603" s="67"/>
      <c r="I603" s="67"/>
      <c r="J603" s="67"/>
      <c r="K603" s="67"/>
      <c r="L603" s="67"/>
      <c r="V603" s="54"/>
    </row>
    <row r="604">
      <c r="B604" s="1"/>
      <c r="C604" s="1"/>
      <c r="D604" s="1"/>
      <c r="E604" s="49"/>
      <c r="F604" s="66"/>
      <c r="G604" s="67"/>
      <c r="H604" s="67"/>
      <c r="I604" s="67"/>
      <c r="J604" s="67"/>
      <c r="K604" s="67"/>
      <c r="L604" s="67"/>
      <c r="V604" s="54"/>
    </row>
    <row r="605">
      <c r="B605" s="1"/>
      <c r="C605" s="1"/>
      <c r="D605" s="1"/>
      <c r="E605" s="49"/>
      <c r="F605" s="66"/>
      <c r="G605" s="67"/>
      <c r="H605" s="67"/>
      <c r="I605" s="67"/>
      <c r="J605" s="67"/>
      <c r="K605" s="67"/>
      <c r="L605" s="67"/>
      <c r="V605" s="54"/>
    </row>
    <row r="606">
      <c r="B606" s="1"/>
      <c r="C606" s="1"/>
      <c r="D606" s="1"/>
      <c r="E606" s="49"/>
      <c r="F606" s="66"/>
      <c r="G606" s="67"/>
      <c r="H606" s="67"/>
      <c r="I606" s="67"/>
      <c r="J606" s="67"/>
      <c r="K606" s="67"/>
      <c r="L606" s="67"/>
      <c r="V606" s="54"/>
    </row>
    <row r="607">
      <c r="B607" s="1"/>
      <c r="C607" s="1"/>
      <c r="D607" s="1"/>
      <c r="E607" s="49"/>
      <c r="F607" s="66"/>
      <c r="G607" s="67"/>
      <c r="H607" s="67"/>
      <c r="I607" s="67"/>
      <c r="J607" s="67"/>
      <c r="K607" s="67"/>
      <c r="L607" s="67"/>
      <c r="V607" s="54"/>
    </row>
    <row r="608">
      <c r="B608" s="1"/>
      <c r="C608" s="1"/>
      <c r="D608" s="1"/>
      <c r="E608" s="49"/>
      <c r="F608" s="66"/>
      <c r="G608" s="67"/>
      <c r="H608" s="67"/>
      <c r="I608" s="67"/>
      <c r="J608" s="67"/>
      <c r="K608" s="67"/>
      <c r="L608" s="67"/>
      <c r="V608" s="54"/>
    </row>
    <row r="609">
      <c r="B609" s="1"/>
      <c r="C609" s="1"/>
      <c r="D609" s="1"/>
      <c r="E609" s="49"/>
      <c r="F609" s="66"/>
      <c r="G609" s="67"/>
      <c r="H609" s="67"/>
      <c r="I609" s="67"/>
      <c r="J609" s="67"/>
      <c r="K609" s="67"/>
      <c r="L609" s="67"/>
      <c r="V609" s="54"/>
    </row>
    <row r="610">
      <c r="B610" s="1"/>
      <c r="C610" s="1"/>
      <c r="D610" s="1"/>
      <c r="E610" s="49"/>
      <c r="F610" s="66"/>
      <c r="G610" s="67"/>
      <c r="H610" s="67"/>
      <c r="I610" s="67"/>
      <c r="J610" s="67"/>
      <c r="K610" s="67"/>
      <c r="L610" s="67"/>
      <c r="V610" s="54"/>
    </row>
    <row r="611">
      <c r="B611" s="1"/>
      <c r="C611" s="1"/>
      <c r="D611" s="1"/>
      <c r="E611" s="49"/>
      <c r="F611" s="66"/>
      <c r="G611" s="67"/>
      <c r="H611" s="67"/>
      <c r="I611" s="67"/>
      <c r="J611" s="67"/>
      <c r="K611" s="67"/>
      <c r="L611" s="67"/>
      <c r="V611" s="54"/>
    </row>
    <row r="612">
      <c r="B612" s="1"/>
      <c r="C612" s="1"/>
      <c r="D612" s="1"/>
      <c r="E612" s="49"/>
      <c r="F612" s="66"/>
      <c r="G612" s="67"/>
      <c r="H612" s="67"/>
      <c r="I612" s="67"/>
      <c r="J612" s="67"/>
      <c r="K612" s="67"/>
      <c r="L612" s="67"/>
      <c r="V612" s="54"/>
    </row>
    <row r="613">
      <c r="B613" s="1"/>
      <c r="C613" s="1"/>
      <c r="D613" s="1"/>
      <c r="E613" s="49"/>
      <c r="F613" s="66"/>
      <c r="G613" s="67"/>
      <c r="H613" s="67"/>
      <c r="I613" s="67"/>
      <c r="J613" s="67"/>
      <c r="K613" s="67"/>
      <c r="L613" s="67"/>
      <c r="V613" s="54"/>
    </row>
    <row r="614">
      <c r="B614" s="1"/>
      <c r="C614" s="1"/>
      <c r="D614" s="1"/>
      <c r="E614" s="49"/>
      <c r="F614" s="66"/>
      <c r="G614" s="67"/>
      <c r="H614" s="67"/>
      <c r="I614" s="67"/>
      <c r="J614" s="67"/>
      <c r="K614" s="67"/>
      <c r="L614" s="67"/>
      <c r="V614" s="54"/>
    </row>
    <row r="615">
      <c r="B615" s="1"/>
      <c r="C615" s="1"/>
      <c r="D615" s="1"/>
      <c r="E615" s="49"/>
      <c r="F615" s="66"/>
      <c r="G615" s="67"/>
      <c r="H615" s="67"/>
      <c r="I615" s="67"/>
      <c r="J615" s="67"/>
      <c r="K615" s="67"/>
      <c r="L615" s="67"/>
      <c r="V615" s="54"/>
    </row>
    <row r="616">
      <c r="B616" s="1"/>
      <c r="C616" s="1"/>
      <c r="D616" s="1"/>
      <c r="E616" s="49"/>
      <c r="F616" s="66"/>
      <c r="G616" s="67"/>
      <c r="H616" s="67"/>
      <c r="I616" s="67"/>
      <c r="J616" s="67"/>
      <c r="K616" s="67"/>
      <c r="L616" s="67"/>
      <c r="V616" s="54"/>
    </row>
    <row r="617">
      <c r="B617" s="1"/>
      <c r="C617" s="1"/>
      <c r="D617" s="1"/>
      <c r="E617" s="49"/>
      <c r="F617" s="66"/>
      <c r="G617" s="67"/>
      <c r="H617" s="67"/>
      <c r="I617" s="67"/>
      <c r="J617" s="67"/>
      <c r="K617" s="67"/>
      <c r="L617" s="67"/>
      <c r="V617" s="54"/>
    </row>
    <row r="618">
      <c r="B618" s="1"/>
      <c r="C618" s="1"/>
      <c r="D618" s="1"/>
      <c r="E618" s="49"/>
      <c r="F618" s="66"/>
      <c r="G618" s="67"/>
      <c r="H618" s="67"/>
      <c r="I618" s="67"/>
      <c r="J618" s="67"/>
      <c r="K618" s="67"/>
      <c r="L618" s="67"/>
      <c r="V618" s="54"/>
    </row>
    <row r="619">
      <c r="B619" s="1"/>
      <c r="C619" s="1"/>
      <c r="D619" s="1"/>
      <c r="E619" s="49"/>
      <c r="F619" s="66"/>
      <c r="G619" s="67"/>
      <c r="H619" s="67"/>
      <c r="I619" s="67"/>
      <c r="J619" s="67"/>
      <c r="K619" s="67"/>
      <c r="L619" s="67"/>
      <c r="V619" s="54"/>
    </row>
    <row r="620">
      <c r="B620" s="1"/>
      <c r="C620" s="1"/>
      <c r="D620" s="1"/>
      <c r="E620" s="49"/>
      <c r="F620" s="66"/>
      <c r="G620" s="67"/>
      <c r="H620" s="67"/>
      <c r="I620" s="67"/>
      <c r="J620" s="67"/>
      <c r="K620" s="67"/>
      <c r="L620" s="67"/>
      <c r="V620" s="54"/>
    </row>
    <row r="621">
      <c r="B621" s="1"/>
      <c r="C621" s="1"/>
      <c r="D621" s="1"/>
      <c r="E621" s="49"/>
      <c r="F621" s="66"/>
      <c r="G621" s="67"/>
      <c r="H621" s="67"/>
      <c r="I621" s="67"/>
      <c r="J621" s="67"/>
      <c r="K621" s="67"/>
      <c r="L621" s="67"/>
      <c r="V621" s="54"/>
    </row>
    <row r="622">
      <c r="B622" s="1"/>
      <c r="C622" s="1"/>
      <c r="D622" s="1"/>
      <c r="E622" s="49"/>
      <c r="F622" s="66"/>
      <c r="G622" s="67"/>
      <c r="H622" s="67"/>
      <c r="I622" s="67"/>
      <c r="J622" s="67"/>
      <c r="K622" s="67"/>
      <c r="L622" s="67"/>
      <c r="V622" s="54"/>
    </row>
    <row r="623">
      <c r="B623" s="1"/>
      <c r="C623" s="1"/>
      <c r="D623" s="1"/>
      <c r="E623" s="49"/>
      <c r="F623" s="66"/>
      <c r="G623" s="67"/>
      <c r="H623" s="67"/>
      <c r="I623" s="67"/>
      <c r="J623" s="67"/>
      <c r="K623" s="67"/>
      <c r="L623" s="67"/>
      <c r="V623" s="54"/>
    </row>
    <row r="624">
      <c r="B624" s="1"/>
      <c r="C624" s="1"/>
      <c r="D624" s="1"/>
      <c r="E624" s="49"/>
      <c r="F624" s="66"/>
      <c r="G624" s="67"/>
      <c r="H624" s="67"/>
      <c r="I624" s="67"/>
      <c r="J624" s="67"/>
      <c r="K624" s="67"/>
      <c r="L624" s="67"/>
      <c r="V624" s="54"/>
    </row>
    <row r="625">
      <c r="B625" s="1"/>
      <c r="C625" s="1"/>
      <c r="D625" s="1"/>
      <c r="E625" s="49"/>
      <c r="F625" s="66"/>
      <c r="G625" s="67"/>
      <c r="H625" s="67"/>
      <c r="I625" s="67"/>
      <c r="J625" s="67"/>
      <c r="K625" s="67"/>
      <c r="L625" s="67"/>
      <c r="V625" s="54"/>
    </row>
    <row r="626">
      <c r="B626" s="1"/>
      <c r="C626" s="1"/>
      <c r="D626" s="1"/>
      <c r="E626" s="49"/>
      <c r="F626" s="66"/>
      <c r="G626" s="67"/>
      <c r="H626" s="67"/>
      <c r="I626" s="67"/>
      <c r="J626" s="67"/>
      <c r="K626" s="67"/>
      <c r="L626" s="67"/>
      <c r="V626" s="54"/>
    </row>
    <row r="627">
      <c r="B627" s="1"/>
      <c r="C627" s="1"/>
      <c r="D627" s="1"/>
      <c r="E627" s="49"/>
      <c r="F627" s="66"/>
      <c r="G627" s="67"/>
      <c r="H627" s="67"/>
      <c r="I627" s="67"/>
      <c r="J627" s="67"/>
      <c r="K627" s="67"/>
      <c r="L627" s="67"/>
      <c r="V627" s="54"/>
    </row>
    <row r="628">
      <c r="B628" s="1"/>
      <c r="C628" s="1"/>
      <c r="D628" s="1"/>
      <c r="E628" s="49"/>
      <c r="F628" s="66"/>
      <c r="G628" s="67"/>
      <c r="H628" s="67"/>
      <c r="I628" s="67"/>
      <c r="J628" s="67"/>
      <c r="K628" s="67"/>
      <c r="L628" s="67"/>
      <c r="V628" s="54"/>
    </row>
    <row r="629">
      <c r="B629" s="1"/>
      <c r="C629" s="1"/>
      <c r="D629" s="1"/>
      <c r="E629" s="49"/>
      <c r="F629" s="66"/>
      <c r="G629" s="67"/>
      <c r="H629" s="67"/>
      <c r="I629" s="67"/>
      <c r="J629" s="67"/>
      <c r="K629" s="67"/>
      <c r="L629" s="67"/>
      <c r="V629" s="54"/>
    </row>
    <row r="630">
      <c r="B630" s="1"/>
      <c r="C630" s="1"/>
      <c r="D630" s="1"/>
      <c r="E630" s="49"/>
      <c r="F630" s="66"/>
      <c r="G630" s="67"/>
      <c r="H630" s="67"/>
      <c r="I630" s="67"/>
      <c r="J630" s="67"/>
      <c r="K630" s="67"/>
      <c r="L630" s="67"/>
      <c r="V630" s="54"/>
    </row>
    <row r="631">
      <c r="B631" s="1"/>
      <c r="C631" s="1"/>
      <c r="D631" s="1"/>
      <c r="E631" s="49"/>
      <c r="F631" s="66"/>
      <c r="G631" s="67"/>
      <c r="H631" s="67"/>
      <c r="I631" s="67"/>
      <c r="J631" s="67"/>
      <c r="K631" s="67"/>
      <c r="L631" s="67"/>
      <c r="V631" s="54"/>
    </row>
    <row r="632">
      <c r="B632" s="1"/>
      <c r="C632" s="1"/>
      <c r="D632" s="1"/>
      <c r="E632" s="49"/>
      <c r="F632" s="66"/>
      <c r="G632" s="67"/>
      <c r="H632" s="67"/>
      <c r="I632" s="67"/>
      <c r="J632" s="67"/>
      <c r="K632" s="67"/>
      <c r="L632" s="67"/>
      <c r="V632" s="54"/>
    </row>
    <row r="633">
      <c r="B633" s="1"/>
      <c r="C633" s="1"/>
      <c r="D633" s="1"/>
      <c r="E633" s="49"/>
      <c r="F633" s="66"/>
      <c r="G633" s="67"/>
      <c r="H633" s="67"/>
      <c r="I633" s="67"/>
      <c r="J633" s="67"/>
      <c r="K633" s="67"/>
      <c r="L633" s="67"/>
      <c r="V633" s="54"/>
    </row>
    <row r="634">
      <c r="B634" s="1"/>
      <c r="C634" s="1"/>
      <c r="D634" s="1"/>
      <c r="E634" s="49"/>
      <c r="F634" s="66"/>
      <c r="G634" s="67"/>
      <c r="H634" s="67"/>
      <c r="I634" s="67"/>
      <c r="J634" s="67"/>
      <c r="K634" s="67"/>
      <c r="L634" s="67"/>
      <c r="V634" s="54"/>
    </row>
    <row r="635">
      <c r="B635" s="1"/>
      <c r="C635" s="1"/>
      <c r="D635" s="1"/>
      <c r="E635" s="49"/>
      <c r="F635" s="66"/>
      <c r="G635" s="67"/>
      <c r="H635" s="67"/>
      <c r="I635" s="67"/>
      <c r="J635" s="67"/>
      <c r="K635" s="67"/>
      <c r="L635" s="67"/>
      <c r="V635" s="54"/>
    </row>
    <row r="636">
      <c r="B636" s="1"/>
      <c r="C636" s="1"/>
      <c r="D636" s="1"/>
      <c r="E636" s="49"/>
      <c r="F636" s="66"/>
      <c r="G636" s="67"/>
      <c r="H636" s="67"/>
      <c r="I636" s="67"/>
      <c r="J636" s="67"/>
      <c r="K636" s="67"/>
      <c r="L636" s="67"/>
      <c r="V636" s="54"/>
    </row>
    <row r="637">
      <c r="B637" s="1"/>
      <c r="C637" s="1"/>
      <c r="D637" s="1"/>
      <c r="E637" s="49"/>
      <c r="F637" s="66"/>
      <c r="G637" s="67"/>
      <c r="H637" s="67"/>
      <c r="I637" s="67"/>
      <c r="J637" s="67"/>
      <c r="K637" s="67"/>
      <c r="L637" s="67"/>
      <c r="V637" s="54"/>
    </row>
    <row r="638">
      <c r="B638" s="1"/>
      <c r="C638" s="1"/>
      <c r="D638" s="1"/>
      <c r="E638" s="49"/>
      <c r="F638" s="66"/>
      <c r="G638" s="67"/>
      <c r="H638" s="67"/>
      <c r="I638" s="67"/>
      <c r="J638" s="67"/>
      <c r="K638" s="67"/>
      <c r="L638" s="67"/>
      <c r="V638" s="54"/>
    </row>
    <row r="639">
      <c r="B639" s="1"/>
      <c r="C639" s="1"/>
      <c r="D639" s="1"/>
      <c r="E639" s="49"/>
      <c r="F639" s="66"/>
      <c r="G639" s="67"/>
      <c r="H639" s="67"/>
      <c r="I639" s="67"/>
      <c r="J639" s="67"/>
      <c r="K639" s="67"/>
      <c r="L639" s="67"/>
      <c r="V639" s="54"/>
    </row>
    <row r="640">
      <c r="B640" s="1"/>
      <c r="C640" s="1"/>
      <c r="D640" s="1"/>
      <c r="E640" s="49"/>
      <c r="F640" s="66"/>
      <c r="G640" s="67"/>
      <c r="H640" s="67"/>
      <c r="I640" s="67"/>
      <c r="J640" s="67"/>
      <c r="K640" s="67"/>
      <c r="L640" s="67"/>
      <c r="V640" s="54"/>
    </row>
    <row r="641">
      <c r="B641" s="1"/>
      <c r="C641" s="1"/>
      <c r="D641" s="1"/>
      <c r="E641" s="49"/>
      <c r="F641" s="66"/>
      <c r="G641" s="67"/>
      <c r="H641" s="67"/>
      <c r="I641" s="67"/>
      <c r="J641" s="67"/>
      <c r="K641" s="67"/>
      <c r="L641" s="67"/>
      <c r="V641" s="54"/>
    </row>
    <row r="642">
      <c r="B642" s="1"/>
      <c r="C642" s="1"/>
      <c r="D642" s="1"/>
      <c r="E642" s="49"/>
      <c r="F642" s="66"/>
      <c r="G642" s="67"/>
      <c r="H642" s="67"/>
      <c r="I642" s="67"/>
      <c r="J642" s="67"/>
      <c r="K642" s="67"/>
      <c r="L642" s="67"/>
      <c r="V642" s="54"/>
    </row>
    <row r="643">
      <c r="B643" s="1"/>
      <c r="C643" s="1"/>
      <c r="D643" s="1"/>
      <c r="E643" s="49"/>
      <c r="F643" s="66"/>
      <c r="G643" s="67"/>
      <c r="H643" s="67"/>
      <c r="I643" s="67"/>
      <c r="J643" s="67"/>
      <c r="K643" s="67"/>
      <c r="L643" s="67"/>
      <c r="V643" s="54"/>
    </row>
    <row r="644">
      <c r="B644" s="1"/>
      <c r="C644" s="1"/>
      <c r="D644" s="1"/>
      <c r="E644" s="49"/>
      <c r="F644" s="66"/>
      <c r="G644" s="67"/>
      <c r="H644" s="67"/>
      <c r="I644" s="67"/>
      <c r="J644" s="67"/>
      <c r="K644" s="67"/>
      <c r="L644" s="67"/>
      <c r="V644" s="54"/>
    </row>
    <row r="645">
      <c r="B645" s="1"/>
      <c r="C645" s="1"/>
      <c r="D645" s="1"/>
      <c r="E645" s="49"/>
      <c r="F645" s="66"/>
      <c r="G645" s="67"/>
      <c r="H645" s="67"/>
      <c r="I645" s="67"/>
      <c r="J645" s="67"/>
      <c r="K645" s="67"/>
      <c r="L645" s="67"/>
      <c r="V645" s="54"/>
    </row>
    <row r="646">
      <c r="B646" s="1"/>
      <c r="C646" s="1"/>
      <c r="D646" s="1"/>
      <c r="E646" s="49"/>
      <c r="F646" s="66"/>
      <c r="G646" s="67"/>
      <c r="H646" s="67"/>
      <c r="I646" s="67"/>
      <c r="J646" s="67"/>
      <c r="K646" s="67"/>
      <c r="L646" s="67"/>
      <c r="V646" s="54"/>
    </row>
    <row r="647">
      <c r="B647" s="1"/>
      <c r="C647" s="1"/>
      <c r="D647" s="1"/>
      <c r="E647" s="49"/>
      <c r="F647" s="66"/>
      <c r="G647" s="67"/>
      <c r="H647" s="67"/>
      <c r="I647" s="67"/>
      <c r="J647" s="67"/>
      <c r="K647" s="67"/>
      <c r="L647" s="67"/>
      <c r="V647" s="54"/>
    </row>
    <row r="648">
      <c r="B648" s="1"/>
      <c r="C648" s="1"/>
      <c r="D648" s="1"/>
      <c r="E648" s="49"/>
      <c r="F648" s="66"/>
      <c r="G648" s="67"/>
      <c r="H648" s="67"/>
      <c r="I648" s="67"/>
      <c r="J648" s="67"/>
      <c r="K648" s="67"/>
      <c r="L648" s="67"/>
      <c r="V648" s="54"/>
    </row>
    <row r="649">
      <c r="B649" s="1"/>
      <c r="C649" s="1"/>
      <c r="D649" s="1"/>
      <c r="E649" s="49"/>
      <c r="F649" s="66"/>
      <c r="G649" s="67"/>
      <c r="H649" s="67"/>
      <c r="I649" s="67"/>
      <c r="J649" s="67"/>
      <c r="K649" s="67"/>
      <c r="L649" s="67"/>
      <c r="V649" s="54"/>
    </row>
    <row r="650">
      <c r="B650" s="1"/>
      <c r="C650" s="1"/>
      <c r="D650" s="1"/>
      <c r="E650" s="49"/>
      <c r="F650" s="66"/>
      <c r="G650" s="67"/>
      <c r="H650" s="67"/>
      <c r="I650" s="67"/>
      <c r="J650" s="67"/>
      <c r="K650" s="67"/>
      <c r="L650" s="67"/>
      <c r="V650" s="54"/>
    </row>
    <row r="651">
      <c r="B651" s="1"/>
      <c r="C651" s="1"/>
      <c r="D651" s="1"/>
      <c r="E651" s="49"/>
      <c r="F651" s="66"/>
      <c r="G651" s="67"/>
      <c r="H651" s="67"/>
      <c r="I651" s="67"/>
      <c r="J651" s="67"/>
      <c r="K651" s="67"/>
      <c r="L651" s="67"/>
      <c r="V651" s="54"/>
    </row>
    <row r="652">
      <c r="B652" s="1"/>
      <c r="C652" s="1"/>
      <c r="D652" s="1"/>
      <c r="E652" s="49"/>
      <c r="F652" s="66"/>
      <c r="G652" s="67"/>
      <c r="H652" s="67"/>
      <c r="I652" s="67"/>
      <c r="J652" s="67"/>
      <c r="K652" s="67"/>
      <c r="L652" s="67"/>
      <c r="V652" s="54"/>
    </row>
    <row r="653">
      <c r="B653" s="1"/>
      <c r="C653" s="1"/>
      <c r="D653" s="1"/>
      <c r="E653" s="49"/>
      <c r="F653" s="66"/>
      <c r="G653" s="67"/>
      <c r="H653" s="67"/>
      <c r="I653" s="67"/>
      <c r="J653" s="67"/>
      <c r="K653" s="67"/>
      <c r="L653" s="67"/>
      <c r="V653" s="54"/>
    </row>
    <row r="654">
      <c r="B654" s="1"/>
      <c r="C654" s="1"/>
      <c r="D654" s="1"/>
      <c r="E654" s="49"/>
      <c r="F654" s="66"/>
      <c r="G654" s="67"/>
      <c r="H654" s="67"/>
      <c r="I654" s="67"/>
      <c r="J654" s="67"/>
      <c r="K654" s="67"/>
      <c r="L654" s="67"/>
      <c r="V654" s="54"/>
    </row>
    <row r="655">
      <c r="B655" s="1"/>
      <c r="C655" s="1"/>
      <c r="D655" s="1"/>
      <c r="E655" s="49"/>
      <c r="F655" s="66"/>
      <c r="G655" s="67"/>
      <c r="H655" s="67"/>
      <c r="I655" s="67"/>
      <c r="J655" s="67"/>
      <c r="K655" s="67"/>
      <c r="L655" s="67"/>
      <c r="V655" s="54"/>
    </row>
    <row r="656">
      <c r="B656" s="1"/>
      <c r="C656" s="1"/>
      <c r="D656" s="1"/>
      <c r="E656" s="49"/>
      <c r="F656" s="66"/>
      <c r="G656" s="67"/>
      <c r="H656" s="67"/>
      <c r="I656" s="67"/>
      <c r="J656" s="67"/>
      <c r="K656" s="67"/>
      <c r="L656" s="67"/>
      <c r="V656" s="54"/>
    </row>
    <row r="657">
      <c r="B657" s="1"/>
      <c r="C657" s="1"/>
      <c r="D657" s="1"/>
      <c r="E657" s="49"/>
      <c r="F657" s="66"/>
      <c r="G657" s="67"/>
      <c r="H657" s="67"/>
      <c r="I657" s="67"/>
      <c r="J657" s="67"/>
      <c r="K657" s="67"/>
      <c r="L657" s="67"/>
      <c r="V657" s="54"/>
    </row>
    <row r="658">
      <c r="B658" s="1"/>
      <c r="C658" s="1"/>
      <c r="D658" s="1"/>
      <c r="E658" s="49"/>
      <c r="F658" s="66"/>
      <c r="G658" s="67"/>
      <c r="H658" s="67"/>
      <c r="I658" s="67"/>
      <c r="J658" s="67"/>
      <c r="K658" s="67"/>
      <c r="L658" s="67"/>
      <c r="V658" s="54"/>
    </row>
    <row r="659">
      <c r="B659" s="1"/>
      <c r="C659" s="1"/>
      <c r="D659" s="1"/>
      <c r="E659" s="49"/>
      <c r="F659" s="66"/>
      <c r="G659" s="67"/>
      <c r="H659" s="67"/>
      <c r="I659" s="67"/>
      <c r="J659" s="67"/>
      <c r="K659" s="67"/>
      <c r="L659" s="67"/>
      <c r="V659" s="54"/>
    </row>
    <row r="660">
      <c r="B660" s="1"/>
      <c r="C660" s="1"/>
      <c r="D660" s="1"/>
      <c r="E660" s="49"/>
      <c r="F660" s="66"/>
      <c r="G660" s="67"/>
      <c r="H660" s="67"/>
      <c r="I660" s="67"/>
      <c r="J660" s="67"/>
      <c r="K660" s="67"/>
      <c r="L660" s="67"/>
      <c r="V660" s="54"/>
    </row>
    <row r="661">
      <c r="B661" s="1"/>
      <c r="C661" s="1"/>
      <c r="D661" s="1"/>
      <c r="E661" s="49"/>
      <c r="F661" s="66"/>
      <c r="G661" s="67"/>
      <c r="H661" s="67"/>
      <c r="I661" s="67"/>
      <c r="J661" s="67"/>
      <c r="K661" s="67"/>
      <c r="L661" s="67"/>
      <c r="V661" s="54"/>
    </row>
    <row r="662">
      <c r="B662" s="1"/>
      <c r="C662" s="1"/>
      <c r="D662" s="1"/>
      <c r="E662" s="49"/>
      <c r="F662" s="66"/>
      <c r="G662" s="67"/>
      <c r="H662" s="67"/>
      <c r="I662" s="67"/>
      <c r="J662" s="67"/>
      <c r="K662" s="67"/>
      <c r="L662" s="67"/>
      <c r="V662" s="54"/>
    </row>
    <row r="663">
      <c r="B663" s="1"/>
      <c r="C663" s="1"/>
      <c r="D663" s="1"/>
      <c r="E663" s="49"/>
      <c r="F663" s="66"/>
      <c r="G663" s="67"/>
      <c r="H663" s="67"/>
      <c r="I663" s="67"/>
      <c r="J663" s="67"/>
      <c r="K663" s="67"/>
      <c r="L663" s="67"/>
      <c r="V663" s="54"/>
    </row>
    <row r="664">
      <c r="B664" s="1"/>
      <c r="C664" s="1"/>
      <c r="D664" s="1"/>
      <c r="E664" s="49"/>
      <c r="F664" s="66"/>
      <c r="G664" s="67"/>
      <c r="H664" s="67"/>
      <c r="I664" s="67"/>
      <c r="J664" s="67"/>
      <c r="K664" s="67"/>
      <c r="L664" s="67"/>
      <c r="V664" s="54"/>
    </row>
    <row r="665">
      <c r="B665" s="1"/>
      <c r="C665" s="1"/>
      <c r="D665" s="1"/>
      <c r="E665" s="49"/>
      <c r="F665" s="66"/>
      <c r="G665" s="67"/>
      <c r="H665" s="67"/>
      <c r="I665" s="67"/>
      <c r="J665" s="67"/>
      <c r="K665" s="67"/>
      <c r="L665" s="67"/>
      <c r="V665" s="54"/>
    </row>
    <row r="666">
      <c r="B666" s="1"/>
      <c r="C666" s="1"/>
      <c r="D666" s="1"/>
      <c r="E666" s="49"/>
      <c r="F666" s="66"/>
      <c r="G666" s="67"/>
      <c r="H666" s="67"/>
      <c r="I666" s="67"/>
      <c r="J666" s="67"/>
      <c r="K666" s="67"/>
      <c r="L666" s="67"/>
      <c r="V666" s="54"/>
    </row>
    <row r="667">
      <c r="B667" s="1"/>
      <c r="C667" s="1"/>
      <c r="D667" s="1"/>
      <c r="E667" s="49"/>
      <c r="F667" s="66"/>
      <c r="G667" s="67"/>
      <c r="H667" s="67"/>
      <c r="I667" s="67"/>
      <c r="J667" s="67"/>
      <c r="K667" s="67"/>
      <c r="L667" s="67"/>
      <c r="V667" s="54"/>
    </row>
    <row r="668">
      <c r="B668" s="1"/>
      <c r="C668" s="1"/>
      <c r="D668" s="1"/>
      <c r="E668" s="49"/>
      <c r="F668" s="66"/>
      <c r="G668" s="67"/>
      <c r="H668" s="67"/>
      <c r="I668" s="67"/>
      <c r="J668" s="67"/>
      <c r="K668" s="67"/>
      <c r="L668" s="67"/>
      <c r="V668" s="54"/>
    </row>
    <row r="669">
      <c r="B669" s="1"/>
      <c r="C669" s="1"/>
      <c r="D669" s="1"/>
      <c r="E669" s="49"/>
      <c r="F669" s="66"/>
      <c r="G669" s="67"/>
      <c r="H669" s="67"/>
      <c r="I669" s="67"/>
      <c r="J669" s="67"/>
      <c r="K669" s="67"/>
      <c r="L669" s="67"/>
      <c r="V669" s="54"/>
    </row>
    <row r="670">
      <c r="B670" s="1"/>
      <c r="C670" s="1"/>
      <c r="D670" s="1"/>
      <c r="E670" s="49"/>
      <c r="F670" s="66"/>
      <c r="G670" s="67"/>
      <c r="H670" s="67"/>
      <c r="I670" s="67"/>
      <c r="J670" s="67"/>
      <c r="K670" s="67"/>
      <c r="L670" s="67"/>
      <c r="V670" s="54"/>
    </row>
    <row r="671">
      <c r="B671" s="1"/>
      <c r="C671" s="1"/>
      <c r="D671" s="1"/>
      <c r="E671" s="49"/>
      <c r="F671" s="66"/>
      <c r="G671" s="67"/>
      <c r="H671" s="67"/>
      <c r="I671" s="67"/>
      <c r="J671" s="67"/>
      <c r="K671" s="67"/>
      <c r="L671" s="67"/>
      <c r="V671" s="54"/>
    </row>
    <row r="672">
      <c r="B672" s="1"/>
      <c r="C672" s="1"/>
      <c r="D672" s="1"/>
      <c r="E672" s="49"/>
      <c r="F672" s="66"/>
      <c r="G672" s="67"/>
      <c r="H672" s="67"/>
      <c r="I672" s="67"/>
      <c r="J672" s="67"/>
      <c r="K672" s="67"/>
      <c r="L672" s="67"/>
      <c r="V672" s="54"/>
    </row>
    <row r="673">
      <c r="B673" s="1"/>
      <c r="C673" s="1"/>
      <c r="D673" s="1"/>
      <c r="E673" s="49"/>
      <c r="F673" s="66"/>
      <c r="G673" s="67"/>
      <c r="H673" s="67"/>
      <c r="I673" s="67"/>
      <c r="J673" s="67"/>
      <c r="K673" s="67"/>
      <c r="L673" s="67"/>
      <c r="V673" s="54"/>
    </row>
    <row r="674">
      <c r="B674" s="1"/>
      <c r="C674" s="1"/>
      <c r="D674" s="1"/>
      <c r="E674" s="49"/>
      <c r="F674" s="66"/>
      <c r="G674" s="67"/>
      <c r="H674" s="67"/>
      <c r="I674" s="67"/>
      <c r="J674" s="67"/>
      <c r="K674" s="67"/>
      <c r="L674" s="67"/>
      <c r="V674" s="54"/>
    </row>
    <row r="675">
      <c r="B675" s="1"/>
      <c r="C675" s="1"/>
      <c r="D675" s="1"/>
      <c r="E675" s="49"/>
      <c r="F675" s="66"/>
      <c r="G675" s="67"/>
      <c r="H675" s="67"/>
      <c r="I675" s="67"/>
      <c r="J675" s="67"/>
      <c r="K675" s="67"/>
      <c r="L675" s="67"/>
      <c r="V675" s="54"/>
    </row>
    <row r="676">
      <c r="B676" s="1"/>
      <c r="C676" s="1"/>
      <c r="D676" s="1"/>
      <c r="E676" s="49"/>
      <c r="F676" s="66"/>
      <c r="G676" s="67"/>
      <c r="H676" s="67"/>
      <c r="I676" s="67"/>
      <c r="J676" s="67"/>
      <c r="K676" s="67"/>
      <c r="L676" s="67"/>
      <c r="V676" s="54"/>
    </row>
    <row r="677">
      <c r="B677" s="1"/>
      <c r="C677" s="1"/>
      <c r="D677" s="1"/>
      <c r="E677" s="49"/>
      <c r="F677" s="66"/>
      <c r="G677" s="67"/>
      <c r="H677" s="67"/>
      <c r="I677" s="67"/>
      <c r="J677" s="67"/>
      <c r="K677" s="67"/>
      <c r="L677" s="67"/>
      <c r="V677" s="54"/>
    </row>
    <row r="678">
      <c r="B678" s="1"/>
      <c r="C678" s="1"/>
      <c r="D678" s="1"/>
      <c r="E678" s="49"/>
      <c r="F678" s="66"/>
      <c r="G678" s="67"/>
      <c r="H678" s="67"/>
      <c r="I678" s="67"/>
      <c r="J678" s="67"/>
      <c r="K678" s="67"/>
      <c r="L678" s="67"/>
      <c r="V678" s="54"/>
    </row>
    <row r="679">
      <c r="B679" s="1"/>
      <c r="C679" s="1"/>
      <c r="D679" s="1"/>
      <c r="E679" s="49"/>
      <c r="F679" s="66"/>
      <c r="G679" s="67"/>
      <c r="H679" s="67"/>
      <c r="I679" s="67"/>
      <c r="J679" s="67"/>
      <c r="K679" s="67"/>
      <c r="L679" s="67"/>
      <c r="V679" s="54"/>
    </row>
    <row r="680">
      <c r="B680" s="1"/>
      <c r="C680" s="1"/>
      <c r="D680" s="1"/>
      <c r="E680" s="49"/>
      <c r="F680" s="66"/>
      <c r="G680" s="67"/>
      <c r="H680" s="67"/>
      <c r="I680" s="67"/>
      <c r="J680" s="67"/>
      <c r="K680" s="67"/>
      <c r="L680" s="67"/>
      <c r="V680" s="54"/>
    </row>
    <row r="681">
      <c r="B681" s="1"/>
      <c r="C681" s="1"/>
      <c r="D681" s="1"/>
      <c r="E681" s="49"/>
      <c r="F681" s="66"/>
      <c r="G681" s="67"/>
      <c r="H681" s="67"/>
      <c r="I681" s="67"/>
      <c r="J681" s="67"/>
      <c r="K681" s="67"/>
      <c r="L681" s="67"/>
      <c r="V681" s="54"/>
    </row>
    <row r="682">
      <c r="B682" s="1"/>
      <c r="C682" s="1"/>
      <c r="D682" s="1"/>
      <c r="E682" s="49"/>
      <c r="F682" s="66"/>
      <c r="G682" s="67"/>
      <c r="H682" s="67"/>
      <c r="I682" s="67"/>
      <c r="J682" s="67"/>
      <c r="K682" s="67"/>
      <c r="L682" s="67"/>
      <c r="V682" s="54"/>
    </row>
    <row r="683">
      <c r="B683" s="1"/>
      <c r="C683" s="1"/>
      <c r="D683" s="1"/>
      <c r="E683" s="49"/>
      <c r="F683" s="66"/>
      <c r="G683" s="67"/>
      <c r="H683" s="67"/>
      <c r="I683" s="67"/>
      <c r="J683" s="67"/>
      <c r="K683" s="67"/>
      <c r="L683" s="67"/>
      <c r="V683" s="54"/>
    </row>
    <row r="684">
      <c r="B684" s="1"/>
      <c r="C684" s="1"/>
      <c r="D684" s="1"/>
      <c r="E684" s="49"/>
      <c r="F684" s="66"/>
      <c r="G684" s="67"/>
      <c r="H684" s="67"/>
      <c r="I684" s="67"/>
      <c r="J684" s="67"/>
      <c r="K684" s="67"/>
      <c r="L684" s="67"/>
      <c r="V684" s="54"/>
    </row>
    <row r="685">
      <c r="B685" s="1"/>
      <c r="C685" s="1"/>
      <c r="D685" s="1"/>
      <c r="E685" s="49"/>
      <c r="F685" s="66"/>
      <c r="G685" s="67"/>
      <c r="H685" s="67"/>
      <c r="I685" s="67"/>
      <c r="J685" s="67"/>
      <c r="K685" s="67"/>
      <c r="L685" s="67"/>
      <c r="V685" s="54"/>
    </row>
    <row r="686">
      <c r="B686" s="1"/>
      <c r="C686" s="1"/>
      <c r="D686" s="1"/>
      <c r="E686" s="49"/>
      <c r="F686" s="66"/>
      <c r="G686" s="67"/>
      <c r="H686" s="67"/>
      <c r="I686" s="67"/>
      <c r="J686" s="67"/>
      <c r="K686" s="67"/>
      <c r="L686" s="67"/>
      <c r="V686" s="54"/>
    </row>
    <row r="687">
      <c r="B687" s="1"/>
      <c r="C687" s="1"/>
      <c r="D687" s="1"/>
      <c r="E687" s="49"/>
      <c r="F687" s="66"/>
      <c r="G687" s="67"/>
      <c r="H687" s="67"/>
      <c r="I687" s="67"/>
      <c r="J687" s="67"/>
      <c r="K687" s="67"/>
      <c r="L687" s="67"/>
      <c r="V687" s="54"/>
    </row>
    <row r="688">
      <c r="B688" s="1"/>
      <c r="C688" s="1"/>
      <c r="D688" s="1"/>
      <c r="E688" s="49"/>
      <c r="F688" s="66"/>
      <c r="G688" s="67"/>
      <c r="H688" s="67"/>
      <c r="I688" s="67"/>
      <c r="J688" s="67"/>
      <c r="K688" s="67"/>
      <c r="L688" s="67"/>
      <c r="V688" s="54"/>
    </row>
    <row r="689">
      <c r="B689" s="1"/>
      <c r="C689" s="1"/>
      <c r="D689" s="1"/>
      <c r="E689" s="49"/>
      <c r="F689" s="66"/>
      <c r="G689" s="67"/>
      <c r="H689" s="67"/>
      <c r="I689" s="67"/>
      <c r="J689" s="67"/>
      <c r="K689" s="67"/>
      <c r="L689" s="67"/>
      <c r="V689" s="54"/>
    </row>
    <row r="690">
      <c r="B690" s="1"/>
      <c r="C690" s="1"/>
      <c r="D690" s="1"/>
      <c r="E690" s="49"/>
      <c r="F690" s="66"/>
      <c r="G690" s="67"/>
      <c r="H690" s="67"/>
      <c r="I690" s="67"/>
      <c r="J690" s="67"/>
      <c r="K690" s="67"/>
      <c r="L690" s="67"/>
      <c r="V690" s="54"/>
    </row>
    <row r="691">
      <c r="B691" s="1"/>
      <c r="C691" s="1"/>
      <c r="D691" s="1"/>
      <c r="E691" s="49"/>
      <c r="F691" s="66"/>
      <c r="G691" s="67"/>
      <c r="H691" s="67"/>
      <c r="I691" s="67"/>
      <c r="J691" s="67"/>
      <c r="K691" s="67"/>
      <c r="L691" s="67"/>
      <c r="V691" s="54"/>
    </row>
    <row r="692">
      <c r="B692" s="1"/>
      <c r="C692" s="1"/>
      <c r="D692" s="1"/>
      <c r="E692" s="49"/>
      <c r="F692" s="66"/>
      <c r="G692" s="67"/>
      <c r="H692" s="67"/>
      <c r="I692" s="67"/>
      <c r="J692" s="67"/>
      <c r="K692" s="67"/>
      <c r="L692" s="67"/>
      <c r="V692" s="54"/>
    </row>
    <row r="693">
      <c r="B693" s="1"/>
      <c r="C693" s="1"/>
      <c r="D693" s="1"/>
      <c r="E693" s="49"/>
      <c r="F693" s="66"/>
      <c r="G693" s="67"/>
      <c r="H693" s="67"/>
      <c r="I693" s="67"/>
      <c r="J693" s="67"/>
      <c r="K693" s="67"/>
      <c r="L693" s="67"/>
      <c r="V693" s="54"/>
    </row>
    <row r="694">
      <c r="B694" s="1"/>
      <c r="C694" s="1"/>
      <c r="D694" s="1"/>
      <c r="E694" s="49"/>
      <c r="F694" s="66"/>
      <c r="G694" s="67"/>
      <c r="H694" s="67"/>
      <c r="I694" s="67"/>
      <c r="J694" s="67"/>
      <c r="K694" s="67"/>
      <c r="L694" s="67"/>
      <c r="V694" s="54"/>
    </row>
    <row r="695">
      <c r="B695" s="1"/>
      <c r="C695" s="1"/>
      <c r="D695" s="1"/>
      <c r="E695" s="49"/>
      <c r="F695" s="66"/>
      <c r="G695" s="67"/>
      <c r="H695" s="67"/>
      <c r="I695" s="67"/>
      <c r="J695" s="67"/>
      <c r="K695" s="67"/>
      <c r="L695" s="67"/>
      <c r="V695" s="54"/>
    </row>
    <row r="696">
      <c r="B696" s="1"/>
      <c r="C696" s="1"/>
      <c r="D696" s="1"/>
      <c r="E696" s="49"/>
      <c r="F696" s="66"/>
      <c r="G696" s="67"/>
      <c r="H696" s="67"/>
      <c r="I696" s="67"/>
      <c r="J696" s="67"/>
      <c r="K696" s="67"/>
      <c r="L696" s="67"/>
      <c r="V696" s="54"/>
    </row>
    <row r="697">
      <c r="B697" s="1"/>
      <c r="C697" s="1"/>
      <c r="D697" s="1"/>
      <c r="E697" s="49"/>
      <c r="F697" s="66"/>
      <c r="G697" s="67"/>
      <c r="H697" s="67"/>
      <c r="I697" s="67"/>
      <c r="J697" s="67"/>
      <c r="K697" s="67"/>
      <c r="L697" s="67"/>
      <c r="V697" s="54"/>
    </row>
    <row r="698">
      <c r="B698" s="1"/>
      <c r="C698" s="1"/>
      <c r="D698" s="1"/>
      <c r="E698" s="49"/>
      <c r="F698" s="66"/>
      <c r="G698" s="67"/>
      <c r="H698" s="67"/>
      <c r="I698" s="67"/>
      <c r="J698" s="67"/>
      <c r="K698" s="67"/>
      <c r="L698" s="67"/>
      <c r="V698" s="54"/>
    </row>
    <row r="699">
      <c r="B699" s="1"/>
      <c r="C699" s="1"/>
      <c r="D699" s="1"/>
      <c r="E699" s="49"/>
      <c r="F699" s="66"/>
      <c r="G699" s="67"/>
      <c r="H699" s="67"/>
      <c r="I699" s="67"/>
      <c r="J699" s="67"/>
      <c r="K699" s="67"/>
      <c r="L699" s="67"/>
      <c r="V699" s="54"/>
    </row>
    <row r="700">
      <c r="B700" s="1"/>
      <c r="C700" s="1"/>
      <c r="D700" s="1"/>
      <c r="E700" s="49"/>
      <c r="F700" s="66"/>
      <c r="G700" s="67"/>
      <c r="H700" s="67"/>
      <c r="I700" s="67"/>
      <c r="J700" s="67"/>
      <c r="K700" s="67"/>
      <c r="L700" s="67"/>
      <c r="V700" s="54"/>
    </row>
    <row r="701">
      <c r="B701" s="1"/>
      <c r="C701" s="1"/>
      <c r="D701" s="1"/>
      <c r="E701" s="49"/>
      <c r="F701" s="66"/>
      <c r="G701" s="67"/>
      <c r="H701" s="67"/>
      <c r="I701" s="67"/>
      <c r="J701" s="67"/>
      <c r="K701" s="67"/>
      <c r="L701" s="67"/>
      <c r="V701" s="54"/>
    </row>
    <row r="702">
      <c r="B702" s="1"/>
      <c r="C702" s="1"/>
      <c r="D702" s="1"/>
      <c r="E702" s="49"/>
      <c r="F702" s="66"/>
      <c r="G702" s="67"/>
      <c r="H702" s="67"/>
      <c r="I702" s="67"/>
      <c r="J702" s="67"/>
      <c r="K702" s="67"/>
      <c r="L702" s="67"/>
      <c r="V702" s="54"/>
    </row>
    <row r="703">
      <c r="B703" s="1"/>
      <c r="C703" s="1"/>
      <c r="D703" s="1"/>
      <c r="E703" s="49"/>
      <c r="F703" s="66"/>
      <c r="G703" s="67"/>
      <c r="H703" s="67"/>
      <c r="I703" s="67"/>
      <c r="J703" s="67"/>
      <c r="K703" s="67"/>
      <c r="L703" s="67"/>
      <c r="V703" s="54"/>
    </row>
    <row r="704">
      <c r="B704" s="1"/>
      <c r="C704" s="1"/>
      <c r="D704" s="1"/>
      <c r="E704" s="49"/>
      <c r="F704" s="66"/>
      <c r="G704" s="67"/>
      <c r="H704" s="67"/>
      <c r="I704" s="67"/>
      <c r="J704" s="67"/>
      <c r="K704" s="67"/>
      <c r="L704" s="67"/>
      <c r="V704" s="54"/>
    </row>
    <row r="705">
      <c r="B705" s="1"/>
      <c r="C705" s="1"/>
      <c r="D705" s="1"/>
      <c r="E705" s="49"/>
      <c r="F705" s="66"/>
      <c r="G705" s="67"/>
      <c r="H705" s="67"/>
      <c r="I705" s="67"/>
      <c r="J705" s="67"/>
      <c r="K705" s="67"/>
      <c r="L705" s="67"/>
      <c r="V705" s="54"/>
    </row>
    <row r="706">
      <c r="B706" s="1"/>
      <c r="C706" s="1"/>
      <c r="D706" s="1"/>
      <c r="E706" s="49"/>
      <c r="F706" s="66"/>
      <c r="G706" s="67"/>
      <c r="H706" s="67"/>
      <c r="I706" s="67"/>
      <c r="J706" s="67"/>
      <c r="K706" s="67"/>
      <c r="L706" s="67"/>
      <c r="V706" s="54"/>
    </row>
    <row r="707">
      <c r="B707" s="1"/>
      <c r="C707" s="1"/>
      <c r="D707" s="1"/>
      <c r="E707" s="49"/>
      <c r="F707" s="66"/>
      <c r="G707" s="67"/>
      <c r="H707" s="67"/>
      <c r="I707" s="67"/>
      <c r="J707" s="67"/>
      <c r="K707" s="67"/>
      <c r="L707" s="67"/>
      <c r="V707" s="54"/>
    </row>
    <row r="708">
      <c r="B708" s="1"/>
      <c r="C708" s="1"/>
      <c r="D708" s="1"/>
      <c r="E708" s="49"/>
      <c r="F708" s="66"/>
      <c r="G708" s="67"/>
      <c r="H708" s="67"/>
      <c r="I708" s="67"/>
      <c r="J708" s="67"/>
      <c r="K708" s="67"/>
      <c r="L708" s="67"/>
      <c r="V708" s="54"/>
    </row>
    <row r="709">
      <c r="B709" s="1"/>
      <c r="C709" s="1"/>
      <c r="D709" s="1"/>
      <c r="E709" s="49"/>
      <c r="F709" s="66"/>
      <c r="G709" s="67"/>
      <c r="H709" s="67"/>
      <c r="I709" s="67"/>
      <c r="J709" s="67"/>
      <c r="K709" s="67"/>
      <c r="L709" s="67"/>
      <c r="V709" s="54"/>
    </row>
    <row r="710">
      <c r="B710" s="1"/>
      <c r="C710" s="1"/>
      <c r="D710" s="1"/>
      <c r="E710" s="49"/>
      <c r="F710" s="66"/>
      <c r="G710" s="67"/>
      <c r="H710" s="67"/>
      <c r="I710" s="67"/>
      <c r="J710" s="67"/>
      <c r="K710" s="67"/>
      <c r="L710" s="67"/>
      <c r="V710" s="54"/>
    </row>
    <row r="711">
      <c r="B711" s="1"/>
      <c r="C711" s="1"/>
      <c r="D711" s="1"/>
      <c r="E711" s="49"/>
      <c r="F711" s="66"/>
      <c r="G711" s="67"/>
      <c r="H711" s="67"/>
      <c r="I711" s="67"/>
      <c r="J711" s="67"/>
      <c r="K711" s="67"/>
      <c r="L711" s="67"/>
      <c r="V711" s="54"/>
    </row>
    <row r="712">
      <c r="B712" s="1"/>
      <c r="C712" s="1"/>
      <c r="D712" s="1"/>
      <c r="E712" s="49"/>
      <c r="F712" s="66"/>
      <c r="G712" s="67"/>
      <c r="H712" s="67"/>
      <c r="I712" s="67"/>
      <c r="J712" s="67"/>
      <c r="K712" s="67"/>
      <c r="L712" s="67"/>
      <c r="V712" s="54"/>
    </row>
    <row r="713">
      <c r="B713" s="1"/>
      <c r="C713" s="1"/>
      <c r="D713" s="1"/>
      <c r="E713" s="49"/>
      <c r="F713" s="66"/>
      <c r="G713" s="67"/>
      <c r="H713" s="67"/>
      <c r="I713" s="67"/>
      <c r="J713" s="67"/>
      <c r="K713" s="67"/>
      <c r="L713" s="67"/>
      <c r="V713" s="54"/>
    </row>
    <row r="714">
      <c r="B714" s="1"/>
      <c r="C714" s="1"/>
      <c r="D714" s="1"/>
      <c r="E714" s="49"/>
      <c r="F714" s="66"/>
      <c r="G714" s="67"/>
      <c r="H714" s="67"/>
      <c r="I714" s="67"/>
      <c r="J714" s="67"/>
      <c r="K714" s="67"/>
      <c r="L714" s="67"/>
      <c r="V714" s="54"/>
    </row>
    <row r="715">
      <c r="B715" s="1"/>
      <c r="C715" s="1"/>
      <c r="D715" s="1"/>
      <c r="E715" s="49"/>
      <c r="F715" s="66"/>
      <c r="G715" s="67"/>
      <c r="H715" s="67"/>
      <c r="I715" s="67"/>
      <c r="J715" s="67"/>
      <c r="K715" s="67"/>
      <c r="L715" s="67"/>
      <c r="V715" s="54"/>
    </row>
    <row r="716">
      <c r="B716" s="1"/>
      <c r="C716" s="1"/>
      <c r="D716" s="1"/>
      <c r="E716" s="49"/>
      <c r="F716" s="66"/>
      <c r="G716" s="67"/>
      <c r="H716" s="67"/>
      <c r="I716" s="67"/>
      <c r="J716" s="67"/>
      <c r="K716" s="67"/>
      <c r="L716" s="67"/>
      <c r="V716" s="54"/>
    </row>
    <row r="717">
      <c r="B717" s="1"/>
      <c r="C717" s="1"/>
      <c r="D717" s="1"/>
      <c r="E717" s="49"/>
      <c r="F717" s="66"/>
      <c r="G717" s="67"/>
      <c r="H717" s="67"/>
      <c r="I717" s="67"/>
      <c r="J717" s="67"/>
      <c r="K717" s="67"/>
      <c r="L717" s="67"/>
      <c r="V717" s="54"/>
    </row>
    <row r="718">
      <c r="B718" s="1"/>
      <c r="C718" s="1"/>
      <c r="D718" s="1"/>
      <c r="E718" s="49"/>
      <c r="F718" s="66"/>
      <c r="G718" s="67"/>
      <c r="H718" s="67"/>
      <c r="I718" s="67"/>
      <c r="J718" s="67"/>
      <c r="K718" s="67"/>
      <c r="L718" s="67"/>
      <c r="V718" s="54"/>
    </row>
    <row r="719">
      <c r="B719" s="1"/>
      <c r="C719" s="1"/>
      <c r="D719" s="1"/>
      <c r="E719" s="49"/>
      <c r="F719" s="66"/>
      <c r="G719" s="67"/>
      <c r="H719" s="67"/>
      <c r="I719" s="67"/>
      <c r="J719" s="67"/>
      <c r="K719" s="67"/>
      <c r="L719" s="67"/>
      <c r="V719" s="54"/>
    </row>
    <row r="720">
      <c r="B720" s="1"/>
      <c r="C720" s="1"/>
      <c r="D720" s="1"/>
      <c r="E720" s="49"/>
      <c r="F720" s="66"/>
      <c r="G720" s="67"/>
      <c r="H720" s="67"/>
      <c r="I720" s="67"/>
      <c r="J720" s="67"/>
      <c r="K720" s="67"/>
      <c r="L720" s="67"/>
      <c r="V720" s="54"/>
    </row>
    <row r="721">
      <c r="B721" s="1"/>
      <c r="C721" s="1"/>
      <c r="D721" s="1"/>
      <c r="E721" s="49"/>
      <c r="F721" s="66"/>
      <c r="G721" s="67"/>
      <c r="H721" s="67"/>
      <c r="I721" s="67"/>
      <c r="J721" s="67"/>
      <c r="K721" s="67"/>
      <c r="L721" s="67"/>
      <c r="V721" s="54"/>
    </row>
    <row r="722">
      <c r="B722" s="1"/>
      <c r="C722" s="1"/>
      <c r="D722" s="1"/>
      <c r="E722" s="49"/>
      <c r="F722" s="66"/>
      <c r="G722" s="67"/>
      <c r="H722" s="67"/>
      <c r="I722" s="67"/>
      <c r="J722" s="67"/>
      <c r="K722" s="67"/>
      <c r="L722" s="67"/>
      <c r="V722" s="54"/>
    </row>
    <row r="723">
      <c r="B723" s="1"/>
      <c r="C723" s="1"/>
      <c r="D723" s="1"/>
      <c r="E723" s="49"/>
      <c r="F723" s="66"/>
      <c r="G723" s="67"/>
      <c r="H723" s="67"/>
      <c r="I723" s="67"/>
      <c r="J723" s="67"/>
      <c r="K723" s="67"/>
      <c r="L723" s="67"/>
      <c r="V723" s="54"/>
    </row>
    <row r="724">
      <c r="B724" s="1"/>
      <c r="C724" s="1"/>
      <c r="D724" s="1"/>
      <c r="E724" s="49"/>
      <c r="F724" s="66"/>
      <c r="G724" s="67"/>
      <c r="H724" s="67"/>
      <c r="I724" s="67"/>
      <c r="J724" s="67"/>
      <c r="K724" s="67"/>
      <c r="L724" s="67"/>
      <c r="V724" s="54"/>
    </row>
    <row r="725">
      <c r="B725" s="1"/>
      <c r="C725" s="1"/>
      <c r="D725" s="1"/>
      <c r="E725" s="49"/>
      <c r="F725" s="66"/>
      <c r="G725" s="67"/>
      <c r="H725" s="67"/>
      <c r="I725" s="67"/>
      <c r="J725" s="67"/>
      <c r="K725" s="67"/>
      <c r="L725" s="67"/>
      <c r="V725" s="54"/>
    </row>
    <row r="726">
      <c r="B726" s="1"/>
      <c r="C726" s="1"/>
      <c r="D726" s="1"/>
      <c r="E726" s="49"/>
      <c r="F726" s="66"/>
      <c r="G726" s="67"/>
      <c r="H726" s="67"/>
      <c r="I726" s="67"/>
      <c r="J726" s="67"/>
      <c r="K726" s="67"/>
      <c r="L726" s="67"/>
      <c r="V726" s="54"/>
    </row>
    <row r="727">
      <c r="B727" s="1"/>
      <c r="C727" s="1"/>
      <c r="D727" s="1"/>
      <c r="E727" s="49"/>
      <c r="F727" s="66"/>
      <c r="G727" s="67"/>
      <c r="H727" s="67"/>
      <c r="I727" s="67"/>
      <c r="J727" s="67"/>
      <c r="K727" s="67"/>
      <c r="L727" s="67"/>
      <c r="V727" s="54"/>
    </row>
    <row r="728">
      <c r="B728" s="1"/>
      <c r="C728" s="1"/>
      <c r="D728" s="1"/>
      <c r="E728" s="49"/>
      <c r="F728" s="66"/>
      <c r="G728" s="67"/>
      <c r="H728" s="67"/>
      <c r="I728" s="67"/>
      <c r="J728" s="67"/>
      <c r="K728" s="67"/>
      <c r="L728" s="67"/>
      <c r="V728" s="54"/>
    </row>
    <row r="729">
      <c r="B729" s="1"/>
      <c r="C729" s="1"/>
      <c r="D729" s="1"/>
      <c r="E729" s="49"/>
      <c r="F729" s="66"/>
      <c r="G729" s="67"/>
      <c r="H729" s="67"/>
      <c r="I729" s="67"/>
      <c r="J729" s="67"/>
      <c r="K729" s="67"/>
      <c r="L729" s="67"/>
      <c r="V729" s="54"/>
    </row>
    <row r="730">
      <c r="B730" s="1"/>
      <c r="C730" s="1"/>
      <c r="D730" s="1"/>
      <c r="E730" s="49"/>
      <c r="F730" s="66"/>
      <c r="G730" s="67"/>
      <c r="H730" s="67"/>
      <c r="I730" s="67"/>
      <c r="J730" s="67"/>
      <c r="K730" s="67"/>
      <c r="L730" s="67"/>
      <c r="V730" s="54"/>
    </row>
    <row r="731">
      <c r="B731" s="1"/>
      <c r="C731" s="1"/>
      <c r="D731" s="1"/>
      <c r="E731" s="49"/>
      <c r="F731" s="66"/>
      <c r="G731" s="67"/>
      <c r="H731" s="67"/>
      <c r="I731" s="67"/>
      <c r="J731" s="67"/>
      <c r="K731" s="67"/>
      <c r="L731" s="67"/>
      <c r="V731" s="54"/>
    </row>
    <row r="732">
      <c r="B732" s="1"/>
      <c r="C732" s="1"/>
      <c r="D732" s="1"/>
      <c r="E732" s="49"/>
      <c r="F732" s="66"/>
      <c r="G732" s="67"/>
      <c r="H732" s="67"/>
      <c r="I732" s="67"/>
      <c r="J732" s="67"/>
      <c r="K732" s="67"/>
      <c r="L732" s="67"/>
      <c r="V732" s="54"/>
    </row>
    <row r="733">
      <c r="B733" s="1"/>
      <c r="C733" s="1"/>
      <c r="D733" s="1"/>
      <c r="E733" s="49"/>
      <c r="F733" s="66"/>
      <c r="G733" s="67"/>
      <c r="H733" s="67"/>
      <c r="I733" s="67"/>
      <c r="J733" s="67"/>
      <c r="K733" s="67"/>
      <c r="L733" s="67"/>
      <c r="V733" s="54"/>
    </row>
    <row r="734">
      <c r="B734" s="1"/>
      <c r="C734" s="1"/>
      <c r="D734" s="1"/>
      <c r="E734" s="49"/>
      <c r="F734" s="66"/>
      <c r="G734" s="67"/>
      <c r="H734" s="67"/>
      <c r="I734" s="67"/>
      <c r="J734" s="67"/>
      <c r="K734" s="67"/>
      <c r="L734" s="67"/>
      <c r="V734" s="54"/>
    </row>
    <row r="735">
      <c r="B735" s="1"/>
      <c r="C735" s="1"/>
      <c r="D735" s="1"/>
      <c r="E735" s="49"/>
      <c r="F735" s="66"/>
      <c r="G735" s="67"/>
      <c r="H735" s="67"/>
      <c r="I735" s="67"/>
      <c r="J735" s="67"/>
      <c r="K735" s="67"/>
      <c r="L735" s="67"/>
      <c r="V735" s="54"/>
    </row>
    <row r="736">
      <c r="B736" s="1"/>
      <c r="C736" s="1"/>
      <c r="D736" s="1"/>
      <c r="E736" s="49"/>
      <c r="F736" s="66"/>
      <c r="G736" s="67"/>
      <c r="H736" s="67"/>
      <c r="I736" s="67"/>
      <c r="J736" s="67"/>
      <c r="K736" s="67"/>
      <c r="L736" s="67"/>
      <c r="V736" s="54"/>
    </row>
    <row r="737">
      <c r="B737" s="1"/>
      <c r="C737" s="1"/>
      <c r="D737" s="1"/>
      <c r="E737" s="49"/>
      <c r="F737" s="66"/>
      <c r="G737" s="67"/>
      <c r="H737" s="67"/>
      <c r="I737" s="67"/>
      <c r="J737" s="67"/>
      <c r="K737" s="67"/>
      <c r="L737" s="67"/>
      <c r="V737" s="54"/>
    </row>
    <row r="738">
      <c r="B738" s="1"/>
      <c r="C738" s="1"/>
      <c r="D738" s="1"/>
      <c r="E738" s="49"/>
      <c r="F738" s="66"/>
      <c r="G738" s="67"/>
      <c r="H738" s="67"/>
      <c r="I738" s="67"/>
      <c r="J738" s="67"/>
      <c r="K738" s="67"/>
      <c r="L738" s="67"/>
      <c r="V738" s="54"/>
    </row>
    <row r="739">
      <c r="B739" s="1"/>
      <c r="C739" s="1"/>
      <c r="D739" s="1"/>
      <c r="E739" s="49"/>
      <c r="F739" s="66"/>
      <c r="G739" s="67"/>
      <c r="H739" s="67"/>
      <c r="I739" s="67"/>
      <c r="J739" s="67"/>
      <c r="K739" s="67"/>
      <c r="L739" s="67"/>
      <c r="V739" s="54"/>
    </row>
    <row r="740">
      <c r="B740" s="1"/>
      <c r="C740" s="1"/>
      <c r="D740" s="1"/>
      <c r="E740" s="49"/>
      <c r="F740" s="66"/>
      <c r="G740" s="67"/>
      <c r="H740" s="67"/>
      <c r="I740" s="67"/>
      <c r="J740" s="67"/>
      <c r="K740" s="67"/>
      <c r="L740" s="67"/>
      <c r="V740" s="54"/>
    </row>
    <row r="741">
      <c r="B741" s="1"/>
      <c r="C741" s="1"/>
      <c r="D741" s="1"/>
      <c r="E741" s="49"/>
      <c r="F741" s="66"/>
      <c r="G741" s="67"/>
      <c r="H741" s="67"/>
      <c r="I741" s="67"/>
      <c r="J741" s="67"/>
      <c r="K741" s="67"/>
      <c r="L741" s="67"/>
      <c r="V741" s="54"/>
    </row>
    <row r="742">
      <c r="B742" s="1"/>
      <c r="C742" s="1"/>
      <c r="D742" s="1"/>
      <c r="E742" s="49"/>
      <c r="F742" s="66"/>
      <c r="G742" s="67"/>
      <c r="H742" s="67"/>
      <c r="I742" s="67"/>
      <c r="J742" s="67"/>
      <c r="K742" s="67"/>
      <c r="L742" s="67"/>
      <c r="V742" s="54"/>
    </row>
    <row r="743">
      <c r="B743" s="1"/>
      <c r="C743" s="1"/>
      <c r="D743" s="1"/>
      <c r="E743" s="49"/>
      <c r="F743" s="66"/>
      <c r="G743" s="67"/>
      <c r="H743" s="67"/>
      <c r="I743" s="67"/>
      <c r="J743" s="67"/>
      <c r="K743" s="67"/>
      <c r="L743" s="67"/>
      <c r="V743" s="54"/>
    </row>
    <row r="744">
      <c r="B744" s="1"/>
      <c r="C744" s="1"/>
      <c r="D744" s="1"/>
      <c r="E744" s="49"/>
      <c r="F744" s="66"/>
      <c r="G744" s="67"/>
      <c r="H744" s="67"/>
      <c r="I744" s="67"/>
      <c r="J744" s="67"/>
      <c r="K744" s="67"/>
      <c r="L744" s="67"/>
      <c r="V744" s="54"/>
    </row>
    <row r="745">
      <c r="B745" s="1"/>
      <c r="C745" s="1"/>
      <c r="D745" s="1"/>
      <c r="E745" s="49"/>
      <c r="F745" s="66"/>
      <c r="G745" s="67"/>
      <c r="H745" s="67"/>
      <c r="I745" s="67"/>
      <c r="J745" s="67"/>
      <c r="K745" s="67"/>
      <c r="L745" s="67"/>
      <c r="V745" s="54"/>
    </row>
    <row r="746">
      <c r="B746" s="1"/>
      <c r="C746" s="1"/>
      <c r="D746" s="1"/>
      <c r="E746" s="49"/>
      <c r="F746" s="66"/>
      <c r="G746" s="67"/>
      <c r="H746" s="67"/>
      <c r="I746" s="67"/>
      <c r="J746" s="67"/>
      <c r="K746" s="67"/>
      <c r="L746" s="67"/>
      <c r="V746" s="54"/>
    </row>
    <row r="747">
      <c r="B747" s="1"/>
      <c r="C747" s="1"/>
      <c r="D747" s="1"/>
      <c r="E747" s="49"/>
      <c r="F747" s="66"/>
      <c r="G747" s="67"/>
      <c r="H747" s="67"/>
      <c r="I747" s="67"/>
      <c r="J747" s="67"/>
      <c r="K747" s="67"/>
      <c r="L747" s="67"/>
      <c r="V747" s="54"/>
    </row>
    <row r="748">
      <c r="B748" s="1"/>
      <c r="C748" s="1"/>
      <c r="D748" s="1"/>
      <c r="E748" s="49"/>
      <c r="F748" s="66"/>
      <c r="G748" s="67"/>
      <c r="H748" s="67"/>
      <c r="I748" s="67"/>
      <c r="J748" s="67"/>
      <c r="K748" s="67"/>
      <c r="L748" s="67"/>
      <c r="V748" s="54"/>
    </row>
    <row r="749">
      <c r="B749" s="1"/>
      <c r="C749" s="1"/>
      <c r="D749" s="1"/>
      <c r="E749" s="49"/>
      <c r="F749" s="66"/>
      <c r="G749" s="67"/>
      <c r="H749" s="67"/>
      <c r="I749" s="67"/>
      <c r="J749" s="67"/>
      <c r="K749" s="67"/>
      <c r="L749" s="67"/>
      <c r="V749" s="54"/>
    </row>
    <row r="750">
      <c r="B750" s="1"/>
      <c r="C750" s="1"/>
      <c r="D750" s="1"/>
      <c r="E750" s="49"/>
      <c r="F750" s="66"/>
      <c r="G750" s="67"/>
      <c r="H750" s="67"/>
      <c r="I750" s="67"/>
      <c r="J750" s="67"/>
      <c r="K750" s="67"/>
      <c r="L750" s="67"/>
      <c r="V750" s="54"/>
    </row>
    <row r="751">
      <c r="B751" s="1"/>
      <c r="C751" s="1"/>
      <c r="D751" s="1"/>
      <c r="E751" s="49"/>
      <c r="F751" s="66"/>
      <c r="G751" s="67"/>
      <c r="H751" s="67"/>
      <c r="I751" s="67"/>
      <c r="J751" s="67"/>
      <c r="K751" s="67"/>
      <c r="L751" s="67"/>
      <c r="V751" s="54"/>
    </row>
    <row r="752">
      <c r="B752" s="1"/>
      <c r="C752" s="1"/>
      <c r="D752" s="1"/>
      <c r="E752" s="49"/>
      <c r="F752" s="66"/>
      <c r="G752" s="67"/>
      <c r="H752" s="67"/>
      <c r="I752" s="67"/>
      <c r="J752" s="67"/>
      <c r="K752" s="67"/>
      <c r="L752" s="67"/>
      <c r="V752" s="54"/>
    </row>
    <row r="753">
      <c r="B753" s="1"/>
      <c r="C753" s="1"/>
      <c r="D753" s="1"/>
      <c r="E753" s="49"/>
      <c r="F753" s="66"/>
      <c r="G753" s="67"/>
      <c r="H753" s="67"/>
      <c r="I753" s="67"/>
      <c r="J753" s="67"/>
      <c r="K753" s="67"/>
      <c r="L753" s="67"/>
      <c r="V753" s="54"/>
    </row>
    <row r="754">
      <c r="B754" s="1"/>
      <c r="C754" s="1"/>
      <c r="D754" s="1"/>
      <c r="E754" s="49"/>
      <c r="F754" s="66"/>
      <c r="G754" s="67"/>
      <c r="H754" s="67"/>
      <c r="I754" s="67"/>
      <c r="J754" s="67"/>
      <c r="K754" s="67"/>
      <c r="L754" s="67"/>
      <c r="V754" s="54"/>
    </row>
    <row r="755">
      <c r="B755" s="1"/>
      <c r="C755" s="1"/>
      <c r="D755" s="1"/>
      <c r="E755" s="49"/>
      <c r="F755" s="66"/>
      <c r="G755" s="67"/>
      <c r="H755" s="67"/>
      <c r="I755" s="67"/>
      <c r="J755" s="67"/>
      <c r="K755" s="67"/>
      <c r="L755" s="67"/>
      <c r="V755" s="54"/>
    </row>
    <row r="756">
      <c r="B756" s="1"/>
      <c r="C756" s="1"/>
      <c r="D756" s="1"/>
      <c r="E756" s="49"/>
      <c r="F756" s="66"/>
      <c r="G756" s="67"/>
      <c r="H756" s="67"/>
      <c r="I756" s="67"/>
      <c r="J756" s="67"/>
      <c r="K756" s="67"/>
      <c r="L756" s="67"/>
      <c r="V756" s="54"/>
    </row>
    <row r="757">
      <c r="B757" s="1"/>
      <c r="C757" s="1"/>
      <c r="D757" s="1"/>
      <c r="E757" s="49"/>
      <c r="F757" s="66"/>
      <c r="G757" s="67"/>
      <c r="H757" s="67"/>
      <c r="I757" s="67"/>
      <c r="J757" s="67"/>
      <c r="K757" s="67"/>
      <c r="L757" s="67"/>
      <c r="V757" s="54"/>
    </row>
    <row r="758">
      <c r="B758" s="1"/>
      <c r="C758" s="1"/>
      <c r="D758" s="1"/>
      <c r="E758" s="49"/>
      <c r="F758" s="66"/>
      <c r="G758" s="67"/>
      <c r="H758" s="67"/>
      <c r="I758" s="67"/>
      <c r="J758" s="67"/>
      <c r="K758" s="67"/>
      <c r="L758" s="67"/>
      <c r="V758" s="54"/>
    </row>
    <row r="759">
      <c r="B759" s="1"/>
      <c r="C759" s="1"/>
      <c r="D759" s="1"/>
      <c r="E759" s="49"/>
      <c r="F759" s="66"/>
      <c r="G759" s="67"/>
      <c r="H759" s="67"/>
      <c r="I759" s="67"/>
      <c r="J759" s="67"/>
      <c r="K759" s="67"/>
      <c r="L759" s="67"/>
      <c r="V759" s="54"/>
    </row>
    <row r="760">
      <c r="B760" s="1"/>
      <c r="C760" s="1"/>
      <c r="D760" s="1"/>
      <c r="E760" s="49"/>
      <c r="F760" s="66"/>
      <c r="G760" s="67"/>
      <c r="H760" s="67"/>
      <c r="I760" s="67"/>
      <c r="J760" s="67"/>
      <c r="K760" s="67"/>
      <c r="L760" s="67"/>
      <c r="V760" s="54"/>
    </row>
    <row r="761">
      <c r="B761" s="1"/>
      <c r="C761" s="1"/>
      <c r="D761" s="1"/>
      <c r="E761" s="49"/>
      <c r="F761" s="66"/>
      <c r="G761" s="67"/>
      <c r="H761" s="67"/>
      <c r="I761" s="67"/>
      <c r="J761" s="67"/>
      <c r="K761" s="67"/>
      <c r="L761" s="67"/>
      <c r="V761" s="54"/>
    </row>
    <row r="762">
      <c r="B762" s="1"/>
      <c r="C762" s="1"/>
      <c r="D762" s="1"/>
      <c r="E762" s="49"/>
      <c r="F762" s="66"/>
      <c r="G762" s="67"/>
      <c r="H762" s="67"/>
      <c r="I762" s="67"/>
      <c r="J762" s="67"/>
      <c r="K762" s="67"/>
      <c r="L762" s="67"/>
      <c r="V762" s="54"/>
    </row>
    <row r="763">
      <c r="B763" s="1"/>
      <c r="C763" s="1"/>
      <c r="D763" s="1"/>
      <c r="E763" s="49"/>
      <c r="F763" s="66"/>
      <c r="G763" s="67"/>
      <c r="H763" s="67"/>
      <c r="I763" s="67"/>
      <c r="J763" s="67"/>
      <c r="K763" s="67"/>
      <c r="L763" s="67"/>
      <c r="V763" s="54"/>
    </row>
    <row r="764">
      <c r="B764" s="1"/>
      <c r="C764" s="1"/>
      <c r="D764" s="1"/>
      <c r="E764" s="49"/>
      <c r="F764" s="66"/>
      <c r="G764" s="67"/>
      <c r="H764" s="67"/>
      <c r="I764" s="67"/>
      <c r="J764" s="67"/>
      <c r="K764" s="67"/>
      <c r="L764" s="67"/>
      <c r="V764" s="54"/>
    </row>
    <row r="765">
      <c r="B765" s="1"/>
      <c r="C765" s="1"/>
      <c r="D765" s="1"/>
      <c r="E765" s="49"/>
      <c r="F765" s="66"/>
      <c r="G765" s="67"/>
      <c r="H765" s="67"/>
      <c r="I765" s="67"/>
      <c r="J765" s="67"/>
      <c r="K765" s="67"/>
      <c r="L765" s="67"/>
      <c r="V765" s="54"/>
    </row>
    <row r="766">
      <c r="B766" s="1"/>
      <c r="C766" s="1"/>
      <c r="D766" s="1"/>
      <c r="E766" s="49"/>
      <c r="F766" s="66"/>
      <c r="G766" s="67"/>
      <c r="H766" s="67"/>
      <c r="I766" s="67"/>
      <c r="J766" s="67"/>
      <c r="K766" s="67"/>
      <c r="L766" s="67"/>
      <c r="V766" s="54"/>
    </row>
    <row r="767">
      <c r="B767" s="1"/>
      <c r="C767" s="1"/>
      <c r="D767" s="1"/>
      <c r="E767" s="49"/>
      <c r="F767" s="66"/>
      <c r="G767" s="67"/>
      <c r="H767" s="67"/>
      <c r="I767" s="67"/>
      <c r="J767" s="67"/>
      <c r="K767" s="67"/>
      <c r="L767" s="67"/>
      <c r="V767" s="54"/>
    </row>
    <row r="768">
      <c r="B768" s="1"/>
      <c r="C768" s="1"/>
      <c r="D768" s="1"/>
      <c r="E768" s="49"/>
      <c r="F768" s="66"/>
      <c r="G768" s="67"/>
      <c r="H768" s="67"/>
      <c r="I768" s="67"/>
      <c r="J768" s="67"/>
      <c r="K768" s="67"/>
      <c r="L768" s="67"/>
      <c r="V768" s="54"/>
    </row>
    <row r="769">
      <c r="B769" s="1"/>
      <c r="C769" s="1"/>
      <c r="D769" s="1"/>
      <c r="E769" s="49"/>
      <c r="F769" s="66"/>
      <c r="G769" s="67"/>
      <c r="H769" s="67"/>
      <c r="I769" s="67"/>
      <c r="J769" s="67"/>
      <c r="K769" s="67"/>
      <c r="L769" s="67"/>
      <c r="V769" s="54"/>
    </row>
    <row r="770">
      <c r="B770" s="1"/>
      <c r="C770" s="1"/>
      <c r="D770" s="1"/>
      <c r="E770" s="49"/>
      <c r="F770" s="66"/>
      <c r="G770" s="67"/>
      <c r="H770" s="67"/>
      <c r="I770" s="67"/>
      <c r="J770" s="67"/>
      <c r="K770" s="67"/>
      <c r="L770" s="67"/>
      <c r="V770" s="54"/>
    </row>
    <row r="771">
      <c r="B771" s="1"/>
      <c r="C771" s="1"/>
      <c r="D771" s="1"/>
      <c r="E771" s="49"/>
      <c r="F771" s="66"/>
      <c r="G771" s="67"/>
      <c r="H771" s="67"/>
      <c r="I771" s="67"/>
      <c r="J771" s="67"/>
      <c r="K771" s="67"/>
      <c r="L771" s="67"/>
      <c r="V771" s="54"/>
    </row>
    <row r="772">
      <c r="B772" s="1"/>
      <c r="C772" s="1"/>
      <c r="D772" s="1"/>
      <c r="E772" s="49"/>
      <c r="F772" s="66"/>
      <c r="G772" s="67"/>
      <c r="H772" s="67"/>
      <c r="I772" s="67"/>
      <c r="J772" s="67"/>
      <c r="K772" s="67"/>
      <c r="L772" s="67"/>
      <c r="V772" s="54"/>
    </row>
    <row r="773">
      <c r="B773" s="1"/>
      <c r="C773" s="1"/>
      <c r="D773" s="1"/>
      <c r="E773" s="49"/>
      <c r="F773" s="66"/>
      <c r="G773" s="67"/>
      <c r="H773" s="67"/>
      <c r="I773" s="67"/>
      <c r="J773" s="67"/>
      <c r="K773" s="67"/>
      <c r="L773" s="67"/>
      <c r="V773" s="54"/>
    </row>
    <row r="774">
      <c r="B774" s="1"/>
      <c r="C774" s="1"/>
      <c r="D774" s="1"/>
      <c r="E774" s="49"/>
      <c r="F774" s="66"/>
      <c r="G774" s="67"/>
      <c r="H774" s="67"/>
      <c r="I774" s="67"/>
      <c r="J774" s="67"/>
      <c r="K774" s="67"/>
      <c r="L774" s="67"/>
      <c r="V774" s="54"/>
    </row>
    <row r="775">
      <c r="B775" s="1"/>
      <c r="C775" s="1"/>
      <c r="D775" s="1"/>
      <c r="E775" s="49"/>
      <c r="F775" s="66"/>
      <c r="G775" s="67"/>
      <c r="H775" s="67"/>
      <c r="I775" s="67"/>
      <c r="J775" s="67"/>
      <c r="K775" s="67"/>
      <c r="L775" s="67"/>
      <c r="V775" s="54"/>
    </row>
    <row r="776">
      <c r="B776" s="1"/>
      <c r="C776" s="1"/>
      <c r="D776" s="1"/>
      <c r="E776" s="49"/>
      <c r="F776" s="66"/>
      <c r="G776" s="67"/>
      <c r="H776" s="67"/>
      <c r="I776" s="67"/>
      <c r="J776" s="67"/>
      <c r="K776" s="67"/>
      <c r="L776" s="67"/>
      <c r="V776" s="54"/>
    </row>
    <row r="777">
      <c r="B777" s="1"/>
      <c r="C777" s="1"/>
      <c r="D777" s="1"/>
      <c r="E777" s="49"/>
      <c r="F777" s="66"/>
      <c r="G777" s="67"/>
      <c r="H777" s="67"/>
      <c r="I777" s="67"/>
      <c r="J777" s="67"/>
      <c r="K777" s="67"/>
      <c r="L777" s="67"/>
      <c r="V777" s="54"/>
    </row>
    <row r="778">
      <c r="B778" s="1"/>
      <c r="C778" s="1"/>
      <c r="D778" s="1"/>
      <c r="E778" s="49"/>
      <c r="F778" s="66"/>
      <c r="G778" s="67"/>
      <c r="H778" s="67"/>
      <c r="I778" s="67"/>
      <c r="J778" s="67"/>
      <c r="K778" s="67"/>
      <c r="L778" s="67"/>
      <c r="V778" s="54"/>
    </row>
    <row r="779">
      <c r="B779" s="1"/>
      <c r="C779" s="1"/>
      <c r="D779" s="1"/>
      <c r="E779" s="49"/>
      <c r="F779" s="66"/>
      <c r="G779" s="67"/>
      <c r="H779" s="67"/>
      <c r="I779" s="67"/>
      <c r="J779" s="67"/>
      <c r="K779" s="67"/>
      <c r="L779" s="67"/>
      <c r="V779" s="54"/>
    </row>
    <row r="780">
      <c r="B780" s="1"/>
      <c r="C780" s="1"/>
      <c r="D780" s="1"/>
      <c r="E780" s="49"/>
      <c r="F780" s="66"/>
      <c r="G780" s="67"/>
      <c r="H780" s="67"/>
      <c r="I780" s="67"/>
      <c r="J780" s="67"/>
      <c r="K780" s="67"/>
      <c r="L780" s="67"/>
      <c r="V780" s="54"/>
    </row>
    <row r="781">
      <c r="B781" s="1"/>
      <c r="C781" s="1"/>
      <c r="D781" s="1"/>
      <c r="E781" s="49"/>
      <c r="F781" s="66"/>
      <c r="G781" s="67"/>
      <c r="H781" s="67"/>
      <c r="I781" s="67"/>
      <c r="J781" s="67"/>
      <c r="K781" s="67"/>
      <c r="L781" s="67"/>
      <c r="V781" s="54"/>
    </row>
    <row r="782">
      <c r="B782" s="1"/>
      <c r="C782" s="1"/>
      <c r="D782" s="1"/>
      <c r="E782" s="49"/>
      <c r="F782" s="66"/>
      <c r="G782" s="67"/>
      <c r="H782" s="67"/>
      <c r="I782" s="67"/>
      <c r="J782" s="67"/>
      <c r="K782" s="67"/>
      <c r="L782" s="67"/>
      <c r="V782" s="54"/>
    </row>
    <row r="783">
      <c r="B783" s="1"/>
      <c r="C783" s="1"/>
      <c r="D783" s="1"/>
      <c r="E783" s="49"/>
      <c r="F783" s="66"/>
      <c r="G783" s="67"/>
      <c r="H783" s="67"/>
      <c r="I783" s="67"/>
      <c r="J783" s="67"/>
      <c r="K783" s="67"/>
      <c r="L783" s="67"/>
      <c r="V783" s="54"/>
    </row>
    <row r="784">
      <c r="B784" s="1"/>
      <c r="C784" s="1"/>
      <c r="D784" s="1"/>
      <c r="E784" s="49"/>
      <c r="F784" s="66"/>
      <c r="G784" s="67"/>
      <c r="H784" s="67"/>
      <c r="I784" s="67"/>
      <c r="J784" s="67"/>
      <c r="K784" s="67"/>
      <c r="L784" s="67"/>
      <c r="V784" s="54"/>
    </row>
    <row r="785">
      <c r="B785" s="1"/>
      <c r="C785" s="1"/>
      <c r="D785" s="1"/>
      <c r="E785" s="49"/>
      <c r="F785" s="66"/>
      <c r="G785" s="67"/>
      <c r="H785" s="67"/>
      <c r="I785" s="67"/>
      <c r="J785" s="67"/>
      <c r="K785" s="67"/>
      <c r="L785" s="67"/>
      <c r="V785" s="54"/>
    </row>
    <row r="786">
      <c r="B786" s="1"/>
      <c r="C786" s="1"/>
      <c r="D786" s="1"/>
      <c r="E786" s="49"/>
      <c r="F786" s="66"/>
      <c r="G786" s="67"/>
      <c r="H786" s="67"/>
      <c r="I786" s="67"/>
      <c r="J786" s="67"/>
      <c r="K786" s="67"/>
      <c r="L786" s="67"/>
      <c r="V786" s="54"/>
    </row>
    <row r="787">
      <c r="B787" s="1"/>
      <c r="C787" s="1"/>
      <c r="D787" s="1"/>
      <c r="E787" s="49"/>
      <c r="F787" s="66"/>
      <c r="G787" s="67"/>
      <c r="H787" s="67"/>
      <c r="I787" s="67"/>
      <c r="J787" s="67"/>
      <c r="K787" s="67"/>
      <c r="L787" s="67"/>
      <c r="V787" s="54"/>
    </row>
    <row r="788">
      <c r="B788" s="1"/>
      <c r="C788" s="1"/>
      <c r="D788" s="1"/>
      <c r="E788" s="49"/>
      <c r="F788" s="66"/>
      <c r="G788" s="67"/>
      <c r="H788" s="67"/>
      <c r="I788" s="67"/>
      <c r="J788" s="67"/>
      <c r="K788" s="67"/>
      <c r="L788" s="67"/>
      <c r="V788" s="54"/>
    </row>
    <row r="789">
      <c r="B789" s="1"/>
      <c r="C789" s="1"/>
      <c r="D789" s="1"/>
      <c r="E789" s="49"/>
      <c r="F789" s="66"/>
      <c r="G789" s="67"/>
      <c r="H789" s="67"/>
      <c r="I789" s="67"/>
      <c r="J789" s="67"/>
      <c r="K789" s="67"/>
      <c r="L789" s="67"/>
      <c r="V789" s="54"/>
    </row>
    <row r="790">
      <c r="B790" s="1"/>
      <c r="C790" s="1"/>
      <c r="D790" s="1"/>
      <c r="E790" s="49"/>
      <c r="F790" s="66"/>
      <c r="G790" s="67"/>
      <c r="H790" s="67"/>
      <c r="I790" s="67"/>
      <c r="J790" s="67"/>
      <c r="K790" s="67"/>
      <c r="L790" s="67"/>
      <c r="V790" s="54"/>
    </row>
    <row r="791">
      <c r="B791" s="1"/>
      <c r="C791" s="1"/>
      <c r="D791" s="1"/>
      <c r="E791" s="49"/>
      <c r="F791" s="66"/>
      <c r="G791" s="67"/>
      <c r="H791" s="67"/>
      <c r="I791" s="67"/>
      <c r="J791" s="67"/>
      <c r="K791" s="67"/>
      <c r="L791" s="67"/>
      <c r="V791" s="54"/>
    </row>
    <row r="792">
      <c r="B792" s="1"/>
      <c r="C792" s="1"/>
      <c r="D792" s="1"/>
      <c r="E792" s="49"/>
      <c r="F792" s="66"/>
      <c r="G792" s="67"/>
      <c r="H792" s="67"/>
      <c r="I792" s="67"/>
      <c r="J792" s="67"/>
      <c r="K792" s="67"/>
      <c r="L792" s="67"/>
      <c r="V792" s="54"/>
    </row>
    <row r="793">
      <c r="B793" s="1"/>
      <c r="C793" s="1"/>
      <c r="D793" s="1"/>
      <c r="E793" s="49"/>
      <c r="F793" s="66"/>
      <c r="G793" s="67"/>
      <c r="H793" s="67"/>
      <c r="I793" s="67"/>
      <c r="J793" s="67"/>
      <c r="K793" s="67"/>
      <c r="L793" s="67"/>
      <c r="V793" s="54"/>
    </row>
    <row r="794">
      <c r="B794" s="1"/>
      <c r="C794" s="1"/>
      <c r="D794" s="1"/>
      <c r="E794" s="49"/>
      <c r="F794" s="66"/>
      <c r="G794" s="67"/>
      <c r="H794" s="67"/>
      <c r="I794" s="67"/>
      <c r="J794" s="67"/>
      <c r="K794" s="67"/>
      <c r="L794" s="67"/>
      <c r="V794" s="54"/>
    </row>
    <row r="795">
      <c r="B795" s="1"/>
      <c r="C795" s="1"/>
      <c r="D795" s="1"/>
      <c r="E795" s="49"/>
      <c r="F795" s="66"/>
      <c r="G795" s="67"/>
      <c r="H795" s="67"/>
      <c r="I795" s="67"/>
      <c r="J795" s="67"/>
      <c r="K795" s="67"/>
      <c r="L795" s="67"/>
      <c r="V795" s="54"/>
    </row>
    <row r="796">
      <c r="B796" s="1"/>
      <c r="C796" s="1"/>
      <c r="D796" s="1"/>
      <c r="E796" s="49"/>
      <c r="F796" s="66"/>
      <c r="G796" s="67"/>
      <c r="H796" s="67"/>
      <c r="I796" s="67"/>
      <c r="J796" s="67"/>
      <c r="K796" s="67"/>
      <c r="L796" s="67"/>
      <c r="V796" s="54"/>
    </row>
    <row r="797">
      <c r="B797" s="1"/>
      <c r="C797" s="1"/>
      <c r="D797" s="1"/>
      <c r="E797" s="49"/>
      <c r="F797" s="66"/>
      <c r="G797" s="67"/>
      <c r="H797" s="67"/>
      <c r="I797" s="67"/>
      <c r="J797" s="67"/>
      <c r="K797" s="67"/>
      <c r="L797" s="67"/>
      <c r="V797" s="54"/>
    </row>
    <row r="798">
      <c r="B798" s="1"/>
      <c r="C798" s="1"/>
      <c r="D798" s="1"/>
      <c r="E798" s="49"/>
      <c r="F798" s="66"/>
      <c r="G798" s="67"/>
      <c r="H798" s="67"/>
      <c r="I798" s="67"/>
      <c r="J798" s="67"/>
      <c r="K798" s="67"/>
      <c r="L798" s="67"/>
      <c r="V798" s="54"/>
    </row>
    <row r="799">
      <c r="B799" s="1"/>
      <c r="C799" s="1"/>
      <c r="D799" s="1"/>
      <c r="E799" s="49"/>
      <c r="F799" s="66"/>
      <c r="G799" s="67"/>
      <c r="H799" s="67"/>
      <c r="I799" s="67"/>
      <c r="J799" s="67"/>
      <c r="K799" s="67"/>
      <c r="L799" s="67"/>
      <c r="V799" s="54"/>
    </row>
    <row r="800">
      <c r="B800" s="1"/>
      <c r="C800" s="1"/>
      <c r="D800" s="1"/>
      <c r="E800" s="49"/>
      <c r="F800" s="66"/>
      <c r="G800" s="67"/>
      <c r="H800" s="67"/>
      <c r="I800" s="67"/>
      <c r="J800" s="67"/>
      <c r="K800" s="67"/>
      <c r="L800" s="67"/>
      <c r="V800" s="54"/>
    </row>
    <row r="801">
      <c r="B801" s="1"/>
      <c r="C801" s="1"/>
      <c r="D801" s="1"/>
      <c r="E801" s="49"/>
      <c r="F801" s="66"/>
      <c r="G801" s="67"/>
      <c r="H801" s="67"/>
      <c r="I801" s="67"/>
      <c r="J801" s="67"/>
      <c r="K801" s="67"/>
      <c r="L801" s="67"/>
      <c r="V801" s="54"/>
    </row>
    <row r="802">
      <c r="B802" s="1"/>
      <c r="C802" s="1"/>
      <c r="D802" s="1"/>
      <c r="E802" s="49"/>
      <c r="F802" s="66"/>
      <c r="G802" s="67"/>
      <c r="H802" s="67"/>
      <c r="I802" s="67"/>
      <c r="J802" s="67"/>
      <c r="K802" s="67"/>
      <c r="L802" s="67"/>
      <c r="V802" s="54"/>
    </row>
    <row r="803">
      <c r="B803" s="1"/>
      <c r="C803" s="1"/>
      <c r="D803" s="1"/>
      <c r="E803" s="49"/>
      <c r="F803" s="66"/>
      <c r="G803" s="67"/>
      <c r="H803" s="67"/>
      <c r="I803" s="67"/>
      <c r="J803" s="67"/>
      <c r="K803" s="67"/>
      <c r="L803" s="67"/>
      <c r="V803" s="54"/>
    </row>
    <row r="804">
      <c r="B804" s="1"/>
      <c r="C804" s="1"/>
      <c r="D804" s="1"/>
      <c r="E804" s="49"/>
      <c r="F804" s="66"/>
      <c r="G804" s="67"/>
      <c r="H804" s="67"/>
      <c r="I804" s="67"/>
      <c r="J804" s="67"/>
      <c r="K804" s="67"/>
      <c r="L804" s="67"/>
      <c r="V804" s="54"/>
    </row>
    <row r="805">
      <c r="B805" s="1"/>
      <c r="C805" s="1"/>
      <c r="D805" s="1"/>
      <c r="E805" s="49"/>
      <c r="F805" s="66"/>
      <c r="G805" s="67"/>
      <c r="H805" s="67"/>
      <c r="I805" s="67"/>
      <c r="J805" s="67"/>
      <c r="K805" s="67"/>
      <c r="L805" s="67"/>
      <c r="V805" s="54"/>
    </row>
    <row r="806">
      <c r="B806" s="1"/>
      <c r="C806" s="1"/>
      <c r="D806" s="1"/>
      <c r="E806" s="49"/>
      <c r="F806" s="66"/>
      <c r="G806" s="67"/>
      <c r="H806" s="67"/>
      <c r="I806" s="67"/>
      <c r="J806" s="67"/>
      <c r="K806" s="67"/>
      <c r="L806" s="67"/>
      <c r="V806" s="54"/>
    </row>
    <row r="807">
      <c r="B807" s="1"/>
      <c r="C807" s="1"/>
      <c r="D807" s="1"/>
      <c r="E807" s="49"/>
      <c r="F807" s="66"/>
      <c r="G807" s="67"/>
      <c r="H807" s="67"/>
      <c r="I807" s="67"/>
      <c r="J807" s="67"/>
      <c r="K807" s="67"/>
      <c r="L807" s="67"/>
      <c r="V807" s="54"/>
    </row>
    <row r="808">
      <c r="B808" s="1"/>
      <c r="C808" s="1"/>
      <c r="D808" s="1"/>
      <c r="E808" s="49"/>
      <c r="F808" s="66"/>
      <c r="G808" s="67"/>
      <c r="H808" s="67"/>
      <c r="I808" s="67"/>
      <c r="J808" s="67"/>
      <c r="K808" s="67"/>
      <c r="L808" s="67"/>
      <c r="V808" s="54"/>
    </row>
    <row r="809">
      <c r="B809" s="1"/>
      <c r="C809" s="1"/>
      <c r="D809" s="1"/>
      <c r="E809" s="49"/>
      <c r="F809" s="66"/>
      <c r="G809" s="67"/>
      <c r="H809" s="67"/>
      <c r="I809" s="67"/>
      <c r="J809" s="67"/>
      <c r="K809" s="67"/>
      <c r="L809" s="67"/>
      <c r="V809" s="54"/>
    </row>
    <row r="810">
      <c r="B810" s="1"/>
      <c r="C810" s="1"/>
      <c r="D810" s="1"/>
      <c r="E810" s="49"/>
      <c r="F810" s="66"/>
      <c r="G810" s="67"/>
      <c r="H810" s="67"/>
      <c r="I810" s="67"/>
      <c r="J810" s="67"/>
      <c r="K810" s="67"/>
      <c r="L810" s="67"/>
      <c r="V810" s="54"/>
    </row>
    <row r="811">
      <c r="B811" s="1"/>
      <c r="C811" s="1"/>
      <c r="D811" s="1"/>
      <c r="E811" s="49"/>
      <c r="F811" s="66"/>
      <c r="G811" s="67"/>
      <c r="H811" s="67"/>
      <c r="I811" s="67"/>
      <c r="J811" s="67"/>
      <c r="K811" s="67"/>
      <c r="L811" s="67"/>
      <c r="V811" s="54"/>
    </row>
    <row r="812">
      <c r="B812" s="1"/>
      <c r="C812" s="1"/>
      <c r="D812" s="1"/>
      <c r="E812" s="49"/>
      <c r="F812" s="66"/>
      <c r="G812" s="67"/>
      <c r="H812" s="67"/>
      <c r="I812" s="67"/>
      <c r="J812" s="67"/>
      <c r="K812" s="67"/>
      <c r="L812" s="67"/>
      <c r="V812" s="54"/>
    </row>
    <row r="813">
      <c r="B813" s="1"/>
      <c r="C813" s="1"/>
      <c r="D813" s="1"/>
      <c r="E813" s="49"/>
      <c r="F813" s="66"/>
      <c r="G813" s="67"/>
      <c r="H813" s="67"/>
      <c r="I813" s="67"/>
      <c r="J813" s="67"/>
      <c r="K813" s="67"/>
      <c r="L813" s="67"/>
      <c r="V813" s="54"/>
    </row>
    <row r="814">
      <c r="B814" s="1"/>
      <c r="C814" s="1"/>
      <c r="D814" s="1"/>
      <c r="E814" s="49"/>
      <c r="F814" s="66"/>
      <c r="G814" s="67"/>
      <c r="H814" s="67"/>
      <c r="I814" s="67"/>
      <c r="J814" s="67"/>
      <c r="K814" s="67"/>
      <c r="L814" s="67"/>
      <c r="V814" s="54"/>
    </row>
    <row r="815">
      <c r="B815" s="1"/>
      <c r="C815" s="1"/>
      <c r="D815" s="1"/>
      <c r="E815" s="49"/>
      <c r="F815" s="66"/>
      <c r="G815" s="67"/>
      <c r="H815" s="67"/>
      <c r="I815" s="67"/>
      <c r="J815" s="67"/>
      <c r="K815" s="67"/>
      <c r="L815" s="67"/>
      <c r="V815" s="54"/>
    </row>
    <row r="816">
      <c r="B816" s="1"/>
      <c r="C816" s="1"/>
      <c r="D816" s="1"/>
      <c r="E816" s="49"/>
      <c r="F816" s="66"/>
      <c r="G816" s="67"/>
      <c r="H816" s="67"/>
      <c r="I816" s="67"/>
      <c r="J816" s="67"/>
      <c r="K816" s="67"/>
      <c r="L816" s="67"/>
      <c r="V816" s="54"/>
    </row>
    <row r="817">
      <c r="B817" s="1"/>
      <c r="C817" s="1"/>
      <c r="D817" s="1"/>
      <c r="E817" s="49"/>
      <c r="F817" s="66"/>
      <c r="G817" s="67"/>
      <c r="H817" s="67"/>
      <c r="I817" s="67"/>
      <c r="J817" s="67"/>
      <c r="K817" s="67"/>
      <c r="L817" s="67"/>
      <c r="V817" s="54"/>
    </row>
    <row r="818">
      <c r="B818" s="1"/>
      <c r="C818" s="1"/>
      <c r="D818" s="1"/>
      <c r="E818" s="49"/>
      <c r="F818" s="66"/>
      <c r="G818" s="67"/>
      <c r="H818" s="67"/>
      <c r="I818" s="67"/>
      <c r="J818" s="67"/>
      <c r="K818" s="67"/>
      <c r="L818" s="67"/>
      <c r="V818" s="54"/>
    </row>
    <row r="819">
      <c r="B819" s="1"/>
      <c r="C819" s="1"/>
      <c r="D819" s="1"/>
      <c r="E819" s="49"/>
      <c r="F819" s="66"/>
      <c r="G819" s="67"/>
      <c r="H819" s="67"/>
      <c r="I819" s="67"/>
      <c r="J819" s="67"/>
      <c r="K819" s="67"/>
      <c r="L819" s="67"/>
      <c r="V819" s="54"/>
    </row>
    <row r="820">
      <c r="B820" s="1"/>
      <c r="C820" s="1"/>
      <c r="D820" s="1"/>
      <c r="E820" s="49"/>
      <c r="F820" s="66"/>
      <c r="G820" s="67"/>
      <c r="H820" s="67"/>
      <c r="I820" s="67"/>
      <c r="J820" s="67"/>
      <c r="K820" s="67"/>
      <c r="L820" s="67"/>
      <c r="V820" s="54"/>
    </row>
    <row r="821">
      <c r="B821" s="1"/>
      <c r="C821" s="1"/>
      <c r="D821" s="1"/>
      <c r="E821" s="49"/>
      <c r="F821" s="66"/>
      <c r="G821" s="67"/>
      <c r="H821" s="67"/>
      <c r="I821" s="67"/>
      <c r="J821" s="67"/>
      <c r="K821" s="67"/>
      <c r="L821" s="67"/>
      <c r="V821" s="54"/>
    </row>
    <row r="822">
      <c r="B822" s="1"/>
      <c r="C822" s="1"/>
      <c r="D822" s="1"/>
      <c r="E822" s="49"/>
      <c r="F822" s="66"/>
      <c r="G822" s="67"/>
      <c r="H822" s="67"/>
      <c r="I822" s="67"/>
      <c r="J822" s="67"/>
      <c r="K822" s="67"/>
      <c r="L822" s="67"/>
      <c r="V822" s="54"/>
    </row>
    <row r="823">
      <c r="B823" s="1"/>
      <c r="C823" s="1"/>
      <c r="D823" s="1"/>
      <c r="E823" s="49"/>
      <c r="F823" s="66"/>
      <c r="G823" s="67"/>
      <c r="H823" s="67"/>
      <c r="I823" s="67"/>
      <c r="J823" s="67"/>
      <c r="K823" s="67"/>
      <c r="L823" s="67"/>
      <c r="V823" s="54"/>
    </row>
    <row r="824">
      <c r="B824" s="1"/>
      <c r="C824" s="1"/>
      <c r="D824" s="1"/>
      <c r="E824" s="49"/>
      <c r="F824" s="66"/>
      <c r="G824" s="67"/>
      <c r="H824" s="67"/>
      <c r="I824" s="67"/>
      <c r="J824" s="67"/>
      <c r="K824" s="67"/>
      <c r="L824" s="67"/>
      <c r="V824" s="54"/>
    </row>
    <row r="825">
      <c r="B825" s="1"/>
      <c r="C825" s="1"/>
      <c r="D825" s="1"/>
      <c r="E825" s="49"/>
      <c r="F825" s="66"/>
      <c r="G825" s="67"/>
      <c r="H825" s="67"/>
      <c r="I825" s="67"/>
      <c r="J825" s="67"/>
      <c r="K825" s="67"/>
      <c r="L825" s="67"/>
      <c r="V825" s="54"/>
    </row>
    <row r="826">
      <c r="B826" s="1"/>
      <c r="C826" s="1"/>
      <c r="D826" s="1"/>
      <c r="E826" s="49"/>
      <c r="F826" s="66"/>
      <c r="G826" s="67"/>
      <c r="H826" s="67"/>
      <c r="I826" s="67"/>
      <c r="J826" s="67"/>
      <c r="K826" s="67"/>
      <c r="L826" s="67"/>
      <c r="V826" s="54"/>
    </row>
    <row r="827">
      <c r="B827" s="1"/>
      <c r="C827" s="1"/>
      <c r="D827" s="1"/>
      <c r="E827" s="49"/>
      <c r="F827" s="66"/>
      <c r="G827" s="67"/>
      <c r="H827" s="67"/>
      <c r="I827" s="67"/>
      <c r="J827" s="67"/>
      <c r="K827" s="67"/>
      <c r="L827" s="67"/>
      <c r="V827" s="54"/>
    </row>
    <row r="828">
      <c r="B828" s="1"/>
      <c r="C828" s="1"/>
      <c r="D828" s="1"/>
      <c r="E828" s="49"/>
      <c r="F828" s="66"/>
      <c r="G828" s="67"/>
      <c r="H828" s="67"/>
      <c r="I828" s="67"/>
      <c r="J828" s="67"/>
      <c r="K828" s="67"/>
      <c r="L828" s="67"/>
      <c r="V828" s="54"/>
    </row>
    <row r="829">
      <c r="B829" s="1"/>
      <c r="C829" s="1"/>
      <c r="D829" s="1"/>
      <c r="E829" s="49"/>
      <c r="F829" s="66"/>
      <c r="G829" s="67"/>
      <c r="H829" s="67"/>
      <c r="I829" s="67"/>
      <c r="J829" s="67"/>
      <c r="K829" s="67"/>
      <c r="L829" s="67"/>
      <c r="V829" s="54"/>
    </row>
    <row r="830">
      <c r="B830" s="1"/>
      <c r="C830" s="1"/>
      <c r="D830" s="1"/>
      <c r="E830" s="49"/>
      <c r="F830" s="66"/>
      <c r="G830" s="67"/>
      <c r="H830" s="67"/>
      <c r="I830" s="67"/>
      <c r="J830" s="67"/>
      <c r="K830" s="67"/>
      <c r="L830" s="67"/>
      <c r="V830" s="54"/>
    </row>
    <row r="831">
      <c r="B831" s="1"/>
      <c r="C831" s="1"/>
      <c r="D831" s="1"/>
      <c r="E831" s="49"/>
      <c r="F831" s="66"/>
      <c r="G831" s="67"/>
      <c r="H831" s="67"/>
      <c r="I831" s="67"/>
      <c r="J831" s="67"/>
      <c r="K831" s="67"/>
      <c r="L831" s="67"/>
      <c r="V831" s="54"/>
    </row>
    <row r="832">
      <c r="B832" s="1"/>
      <c r="C832" s="1"/>
      <c r="D832" s="1"/>
      <c r="E832" s="49"/>
      <c r="F832" s="66"/>
      <c r="G832" s="67"/>
      <c r="H832" s="67"/>
      <c r="I832" s="67"/>
      <c r="J832" s="67"/>
      <c r="K832" s="67"/>
      <c r="L832" s="67"/>
      <c r="V832" s="54"/>
    </row>
    <row r="833">
      <c r="B833" s="1"/>
      <c r="C833" s="1"/>
      <c r="D833" s="1"/>
      <c r="E833" s="49"/>
      <c r="F833" s="66"/>
      <c r="G833" s="67"/>
      <c r="H833" s="67"/>
      <c r="I833" s="67"/>
      <c r="J833" s="67"/>
      <c r="K833" s="67"/>
      <c r="L833" s="67"/>
      <c r="V833" s="54"/>
    </row>
    <row r="834">
      <c r="B834" s="1"/>
      <c r="C834" s="1"/>
      <c r="D834" s="1"/>
      <c r="E834" s="49"/>
      <c r="F834" s="66"/>
      <c r="G834" s="67"/>
      <c r="H834" s="67"/>
      <c r="I834" s="67"/>
      <c r="J834" s="67"/>
      <c r="K834" s="67"/>
      <c r="L834" s="67"/>
      <c r="V834" s="54"/>
    </row>
    <row r="835">
      <c r="B835" s="1"/>
      <c r="C835" s="1"/>
      <c r="D835" s="1"/>
      <c r="E835" s="49"/>
      <c r="F835" s="66"/>
      <c r="G835" s="67"/>
      <c r="H835" s="67"/>
      <c r="I835" s="67"/>
      <c r="J835" s="67"/>
      <c r="K835" s="67"/>
      <c r="L835" s="67"/>
      <c r="V835" s="54"/>
    </row>
    <row r="836">
      <c r="B836" s="1"/>
      <c r="C836" s="1"/>
      <c r="D836" s="1"/>
      <c r="E836" s="49"/>
      <c r="F836" s="66"/>
      <c r="G836" s="67"/>
      <c r="H836" s="67"/>
      <c r="I836" s="67"/>
      <c r="J836" s="67"/>
      <c r="K836" s="67"/>
      <c r="L836" s="67"/>
      <c r="V836" s="54"/>
    </row>
    <row r="837">
      <c r="B837" s="1"/>
      <c r="C837" s="1"/>
      <c r="D837" s="1"/>
      <c r="E837" s="49"/>
      <c r="F837" s="66"/>
      <c r="G837" s="67"/>
      <c r="H837" s="67"/>
      <c r="I837" s="67"/>
      <c r="J837" s="67"/>
      <c r="K837" s="67"/>
      <c r="L837" s="67"/>
      <c r="V837" s="54"/>
    </row>
    <row r="838">
      <c r="B838" s="1"/>
      <c r="C838" s="1"/>
      <c r="D838" s="1"/>
      <c r="E838" s="49"/>
      <c r="F838" s="66"/>
      <c r="G838" s="67"/>
      <c r="H838" s="67"/>
      <c r="I838" s="67"/>
      <c r="J838" s="67"/>
      <c r="K838" s="67"/>
      <c r="L838" s="67"/>
      <c r="V838" s="54"/>
    </row>
    <row r="839">
      <c r="B839" s="1"/>
      <c r="C839" s="1"/>
      <c r="D839" s="1"/>
      <c r="E839" s="49"/>
      <c r="F839" s="66"/>
      <c r="G839" s="67"/>
      <c r="H839" s="67"/>
      <c r="I839" s="67"/>
      <c r="J839" s="67"/>
      <c r="K839" s="67"/>
      <c r="L839" s="67"/>
      <c r="V839" s="54"/>
    </row>
    <row r="840">
      <c r="B840" s="1"/>
      <c r="C840" s="1"/>
      <c r="D840" s="1"/>
      <c r="E840" s="49"/>
      <c r="F840" s="66"/>
      <c r="G840" s="67"/>
      <c r="H840" s="67"/>
      <c r="I840" s="67"/>
      <c r="J840" s="67"/>
      <c r="K840" s="67"/>
      <c r="L840" s="67"/>
      <c r="V840" s="54"/>
    </row>
    <row r="841">
      <c r="B841" s="1"/>
      <c r="C841" s="1"/>
      <c r="D841" s="1"/>
      <c r="E841" s="49"/>
      <c r="F841" s="66"/>
      <c r="G841" s="67"/>
      <c r="H841" s="67"/>
      <c r="I841" s="67"/>
      <c r="J841" s="67"/>
      <c r="K841" s="67"/>
      <c r="L841" s="67"/>
      <c r="V841" s="54"/>
    </row>
    <row r="842">
      <c r="B842" s="1"/>
      <c r="C842" s="1"/>
      <c r="D842" s="1"/>
      <c r="E842" s="49"/>
      <c r="F842" s="66"/>
      <c r="G842" s="67"/>
      <c r="H842" s="67"/>
      <c r="I842" s="67"/>
      <c r="J842" s="67"/>
      <c r="K842" s="67"/>
      <c r="L842" s="67"/>
      <c r="V842" s="54"/>
    </row>
    <row r="843">
      <c r="B843" s="1"/>
      <c r="C843" s="1"/>
      <c r="D843" s="1"/>
      <c r="E843" s="49"/>
      <c r="F843" s="66"/>
      <c r="G843" s="67"/>
      <c r="H843" s="67"/>
      <c r="I843" s="67"/>
      <c r="J843" s="67"/>
      <c r="K843" s="67"/>
      <c r="L843" s="67"/>
      <c r="V843" s="54"/>
    </row>
    <row r="844">
      <c r="B844" s="1"/>
      <c r="C844" s="1"/>
      <c r="D844" s="1"/>
      <c r="E844" s="49"/>
      <c r="F844" s="66"/>
      <c r="G844" s="67"/>
      <c r="H844" s="67"/>
      <c r="I844" s="67"/>
      <c r="J844" s="67"/>
      <c r="K844" s="67"/>
      <c r="L844" s="67"/>
      <c r="V844" s="54"/>
    </row>
    <row r="845">
      <c r="B845" s="1"/>
      <c r="C845" s="1"/>
      <c r="D845" s="1"/>
      <c r="E845" s="49"/>
      <c r="F845" s="66"/>
      <c r="G845" s="67"/>
      <c r="H845" s="67"/>
      <c r="I845" s="67"/>
      <c r="J845" s="67"/>
      <c r="K845" s="67"/>
      <c r="L845" s="67"/>
      <c r="V845" s="54"/>
    </row>
    <row r="846">
      <c r="B846" s="1"/>
      <c r="C846" s="1"/>
      <c r="D846" s="1"/>
      <c r="E846" s="49"/>
      <c r="F846" s="66"/>
      <c r="G846" s="67"/>
      <c r="H846" s="67"/>
      <c r="I846" s="67"/>
      <c r="J846" s="67"/>
      <c r="K846" s="67"/>
      <c r="L846" s="67"/>
      <c r="V846" s="54"/>
    </row>
    <row r="847">
      <c r="B847" s="1"/>
      <c r="C847" s="1"/>
      <c r="D847" s="1"/>
      <c r="E847" s="49"/>
      <c r="F847" s="66"/>
      <c r="G847" s="67"/>
      <c r="H847" s="67"/>
      <c r="I847" s="67"/>
      <c r="J847" s="67"/>
      <c r="K847" s="67"/>
      <c r="L847" s="67"/>
      <c r="V847" s="54"/>
    </row>
    <row r="848">
      <c r="B848" s="1"/>
      <c r="C848" s="1"/>
      <c r="D848" s="1"/>
      <c r="E848" s="49"/>
      <c r="F848" s="66"/>
      <c r="G848" s="67"/>
      <c r="H848" s="67"/>
      <c r="I848" s="67"/>
      <c r="J848" s="67"/>
      <c r="K848" s="67"/>
      <c r="L848" s="67"/>
      <c r="V848" s="54"/>
    </row>
    <row r="849">
      <c r="B849" s="1"/>
      <c r="C849" s="1"/>
      <c r="D849" s="1"/>
      <c r="E849" s="49"/>
      <c r="F849" s="66"/>
      <c r="G849" s="67"/>
      <c r="H849" s="67"/>
      <c r="I849" s="67"/>
      <c r="J849" s="67"/>
      <c r="K849" s="67"/>
      <c r="L849" s="67"/>
      <c r="V849" s="54"/>
    </row>
    <row r="850">
      <c r="B850" s="1"/>
      <c r="C850" s="1"/>
      <c r="D850" s="1"/>
      <c r="E850" s="49"/>
      <c r="F850" s="66"/>
      <c r="G850" s="67"/>
      <c r="H850" s="67"/>
      <c r="I850" s="67"/>
      <c r="J850" s="67"/>
      <c r="K850" s="67"/>
      <c r="L850" s="67"/>
      <c r="V850" s="54"/>
    </row>
    <row r="851">
      <c r="B851" s="1"/>
      <c r="C851" s="1"/>
      <c r="D851" s="1"/>
      <c r="E851" s="49"/>
      <c r="F851" s="66"/>
      <c r="G851" s="67"/>
      <c r="H851" s="67"/>
      <c r="I851" s="67"/>
      <c r="J851" s="67"/>
      <c r="K851" s="67"/>
      <c r="L851" s="67"/>
      <c r="V851" s="54"/>
    </row>
    <row r="852">
      <c r="B852" s="1"/>
      <c r="C852" s="1"/>
      <c r="D852" s="1"/>
      <c r="E852" s="49"/>
      <c r="F852" s="66"/>
      <c r="G852" s="67"/>
      <c r="H852" s="67"/>
      <c r="I852" s="67"/>
      <c r="J852" s="67"/>
      <c r="K852" s="67"/>
      <c r="L852" s="67"/>
      <c r="V852" s="54"/>
    </row>
    <row r="853">
      <c r="B853" s="1"/>
      <c r="C853" s="1"/>
      <c r="D853" s="1"/>
      <c r="E853" s="49"/>
      <c r="F853" s="66"/>
      <c r="G853" s="67"/>
      <c r="H853" s="67"/>
      <c r="I853" s="67"/>
      <c r="J853" s="67"/>
      <c r="K853" s="67"/>
      <c r="L853" s="67"/>
      <c r="V853" s="54"/>
    </row>
    <row r="854">
      <c r="B854" s="1"/>
      <c r="C854" s="1"/>
      <c r="D854" s="1"/>
      <c r="E854" s="49"/>
      <c r="F854" s="66"/>
      <c r="G854" s="67"/>
      <c r="H854" s="67"/>
      <c r="I854" s="67"/>
      <c r="J854" s="67"/>
      <c r="K854" s="67"/>
      <c r="L854" s="67"/>
      <c r="V854" s="54"/>
    </row>
    <row r="855">
      <c r="B855" s="1"/>
      <c r="C855" s="1"/>
      <c r="D855" s="1"/>
      <c r="E855" s="49"/>
      <c r="F855" s="66"/>
      <c r="G855" s="67"/>
      <c r="H855" s="67"/>
      <c r="I855" s="67"/>
      <c r="J855" s="67"/>
      <c r="K855" s="67"/>
      <c r="L855" s="67"/>
      <c r="V855" s="54"/>
    </row>
    <row r="856">
      <c r="B856" s="1"/>
      <c r="C856" s="1"/>
      <c r="D856" s="1"/>
      <c r="E856" s="49"/>
      <c r="F856" s="66"/>
      <c r="G856" s="67"/>
      <c r="H856" s="67"/>
      <c r="I856" s="67"/>
      <c r="J856" s="67"/>
      <c r="K856" s="67"/>
      <c r="L856" s="67"/>
      <c r="V856" s="54"/>
    </row>
    <row r="857">
      <c r="B857" s="1"/>
      <c r="C857" s="1"/>
      <c r="D857" s="1"/>
      <c r="E857" s="49"/>
      <c r="F857" s="66"/>
      <c r="G857" s="67"/>
      <c r="H857" s="67"/>
      <c r="I857" s="67"/>
      <c r="J857" s="67"/>
      <c r="K857" s="67"/>
      <c r="L857" s="67"/>
      <c r="V857" s="54"/>
    </row>
    <row r="858">
      <c r="B858" s="1"/>
      <c r="C858" s="1"/>
      <c r="D858" s="1"/>
      <c r="E858" s="49"/>
      <c r="F858" s="66"/>
      <c r="G858" s="67"/>
      <c r="H858" s="67"/>
      <c r="I858" s="67"/>
      <c r="J858" s="67"/>
      <c r="K858" s="67"/>
      <c r="L858" s="67"/>
      <c r="V858" s="54"/>
    </row>
    <row r="859">
      <c r="B859" s="1"/>
      <c r="C859" s="1"/>
      <c r="D859" s="1"/>
      <c r="E859" s="49"/>
      <c r="F859" s="66"/>
      <c r="G859" s="67"/>
      <c r="H859" s="67"/>
      <c r="I859" s="67"/>
      <c r="J859" s="67"/>
      <c r="K859" s="67"/>
      <c r="L859" s="67"/>
      <c r="V859" s="54"/>
    </row>
    <row r="860">
      <c r="B860" s="1"/>
      <c r="C860" s="1"/>
      <c r="D860" s="1"/>
      <c r="E860" s="49"/>
      <c r="F860" s="66"/>
      <c r="G860" s="67"/>
      <c r="H860" s="67"/>
      <c r="I860" s="67"/>
      <c r="J860" s="67"/>
      <c r="K860" s="67"/>
      <c r="L860" s="67"/>
      <c r="V860" s="54"/>
    </row>
    <row r="861">
      <c r="B861" s="1"/>
      <c r="C861" s="1"/>
      <c r="D861" s="1"/>
      <c r="E861" s="49"/>
      <c r="F861" s="66"/>
      <c r="G861" s="67"/>
      <c r="H861" s="67"/>
      <c r="I861" s="67"/>
      <c r="J861" s="67"/>
      <c r="K861" s="67"/>
      <c r="L861" s="67"/>
      <c r="V861" s="54"/>
    </row>
    <row r="862">
      <c r="B862" s="1"/>
      <c r="C862" s="1"/>
      <c r="D862" s="1"/>
      <c r="E862" s="49"/>
      <c r="F862" s="66"/>
      <c r="G862" s="67"/>
      <c r="H862" s="67"/>
      <c r="I862" s="67"/>
      <c r="J862" s="67"/>
      <c r="K862" s="67"/>
      <c r="L862" s="67"/>
      <c r="V862" s="54"/>
    </row>
    <row r="863">
      <c r="B863" s="1"/>
      <c r="C863" s="1"/>
      <c r="D863" s="1"/>
      <c r="E863" s="49"/>
      <c r="F863" s="66"/>
      <c r="G863" s="67"/>
      <c r="H863" s="67"/>
      <c r="I863" s="67"/>
      <c r="J863" s="67"/>
      <c r="K863" s="67"/>
      <c r="L863" s="67"/>
      <c r="V863" s="54"/>
    </row>
    <row r="864">
      <c r="B864" s="1"/>
      <c r="C864" s="1"/>
      <c r="D864" s="1"/>
      <c r="E864" s="49"/>
      <c r="F864" s="66"/>
      <c r="G864" s="67"/>
      <c r="H864" s="67"/>
      <c r="I864" s="67"/>
      <c r="J864" s="67"/>
      <c r="K864" s="67"/>
      <c r="L864" s="67"/>
      <c r="V864" s="54"/>
    </row>
    <row r="865">
      <c r="B865" s="1"/>
      <c r="C865" s="1"/>
      <c r="D865" s="1"/>
      <c r="E865" s="49"/>
      <c r="F865" s="66"/>
      <c r="G865" s="67"/>
      <c r="H865" s="67"/>
      <c r="I865" s="67"/>
      <c r="J865" s="67"/>
      <c r="K865" s="67"/>
      <c r="L865" s="67"/>
      <c r="V865" s="54"/>
    </row>
    <row r="866">
      <c r="B866" s="1"/>
      <c r="C866" s="1"/>
      <c r="D866" s="1"/>
      <c r="E866" s="49"/>
      <c r="F866" s="66"/>
      <c r="G866" s="67"/>
      <c r="H866" s="67"/>
      <c r="I866" s="67"/>
      <c r="J866" s="67"/>
      <c r="K866" s="67"/>
      <c r="L866" s="67"/>
      <c r="V866" s="54"/>
    </row>
    <row r="867">
      <c r="B867" s="1"/>
      <c r="C867" s="1"/>
      <c r="D867" s="1"/>
      <c r="E867" s="49"/>
      <c r="F867" s="66"/>
      <c r="G867" s="67"/>
      <c r="H867" s="67"/>
      <c r="I867" s="67"/>
      <c r="J867" s="67"/>
      <c r="K867" s="67"/>
      <c r="L867" s="67"/>
      <c r="V867" s="54"/>
    </row>
    <row r="868">
      <c r="B868" s="1"/>
      <c r="C868" s="1"/>
      <c r="D868" s="1"/>
      <c r="E868" s="49"/>
      <c r="F868" s="66"/>
      <c r="G868" s="67"/>
      <c r="H868" s="67"/>
      <c r="I868" s="67"/>
      <c r="J868" s="67"/>
      <c r="K868" s="67"/>
      <c r="L868" s="67"/>
      <c r="V868" s="54"/>
    </row>
    <row r="869">
      <c r="B869" s="1"/>
      <c r="C869" s="1"/>
      <c r="D869" s="1"/>
      <c r="E869" s="49"/>
      <c r="F869" s="66"/>
      <c r="G869" s="67"/>
      <c r="H869" s="67"/>
      <c r="I869" s="67"/>
      <c r="J869" s="67"/>
      <c r="K869" s="67"/>
      <c r="L869" s="67"/>
      <c r="V869" s="54"/>
    </row>
    <row r="870">
      <c r="B870" s="1"/>
      <c r="C870" s="1"/>
      <c r="D870" s="1"/>
      <c r="E870" s="49"/>
      <c r="F870" s="66"/>
      <c r="G870" s="67"/>
      <c r="H870" s="67"/>
      <c r="I870" s="67"/>
      <c r="J870" s="67"/>
      <c r="K870" s="67"/>
      <c r="L870" s="67"/>
      <c r="V870" s="54"/>
    </row>
    <row r="871">
      <c r="B871" s="1"/>
      <c r="C871" s="1"/>
      <c r="D871" s="1"/>
      <c r="E871" s="49"/>
      <c r="F871" s="66"/>
      <c r="G871" s="67"/>
      <c r="H871" s="67"/>
      <c r="I871" s="67"/>
      <c r="J871" s="67"/>
      <c r="K871" s="67"/>
      <c r="L871" s="67"/>
      <c r="V871" s="54"/>
    </row>
    <row r="872">
      <c r="B872" s="1"/>
      <c r="C872" s="1"/>
      <c r="D872" s="1"/>
      <c r="E872" s="49"/>
      <c r="F872" s="66"/>
      <c r="G872" s="67"/>
      <c r="H872" s="67"/>
      <c r="I872" s="67"/>
      <c r="J872" s="67"/>
      <c r="K872" s="67"/>
      <c r="L872" s="67"/>
      <c r="V872" s="54"/>
    </row>
    <row r="873">
      <c r="B873" s="1"/>
      <c r="C873" s="1"/>
      <c r="D873" s="1"/>
      <c r="E873" s="49"/>
      <c r="F873" s="66"/>
      <c r="G873" s="67"/>
      <c r="H873" s="67"/>
      <c r="I873" s="67"/>
      <c r="J873" s="67"/>
      <c r="K873" s="67"/>
      <c r="L873" s="67"/>
      <c r="V873" s="54"/>
    </row>
    <row r="874">
      <c r="B874" s="1"/>
      <c r="C874" s="1"/>
      <c r="D874" s="1"/>
      <c r="E874" s="49"/>
      <c r="F874" s="66"/>
      <c r="G874" s="67"/>
      <c r="H874" s="67"/>
      <c r="I874" s="67"/>
      <c r="J874" s="67"/>
      <c r="K874" s="67"/>
      <c r="L874" s="67"/>
      <c r="V874" s="54"/>
    </row>
    <row r="875">
      <c r="B875" s="1"/>
      <c r="C875" s="1"/>
      <c r="D875" s="1"/>
      <c r="E875" s="49"/>
      <c r="F875" s="66"/>
      <c r="G875" s="67"/>
      <c r="H875" s="67"/>
      <c r="I875" s="67"/>
      <c r="J875" s="67"/>
      <c r="K875" s="67"/>
      <c r="L875" s="67"/>
      <c r="V875" s="54"/>
    </row>
    <row r="876">
      <c r="B876" s="1"/>
      <c r="C876" s="1"/>
      <c r="D876" s="1"/>
      <c r="E876" s="49"/>
      <c r="F876" s="66"/>
      <c r="G876" s="67"/>
      <c r="H876" s="67"/>
      <c r="I876" s="67"/>
      <c r="J876" s="67"/>
      <c r="K876" s="67"/>
      <c r="L876" s="67"/>
      <c r="V876" s="54"/>
    </row>
    <row r="877">
      <c r="B877" s="1"/>
      <c r="C877" s="1"/>
      <c r="D877" s="1"/>
      <c r="E877" s="49"/>
      <c r="F877" s="66"/>
      <c r="G877" s="67"/>
      <c r="H877" s="67"/>
      <c r="I877" s="67"/>
      <c r="J877" s="67"/>
      <c r="K877" s="67"/>
      <c r="L877" s="67"/>
      <c r="V877" s="54"/>
    </row>
    <row r="878">
      <c r="B878" s="1"/>
      <c r="C878" s="1"/>
      <c r="D878" s="1"/>
      <c r="E878" s="49"/>
      <c r="F878" s="66"/>
      <c r="G878" s="67"/>
      <c r="H878" s="67"/>
      <c r="I878" s="67"/>
      <c r="J878" s="67"/>
      <c r="K878" s="67"/>
      <c r="L878" s="67"/>
      <c r="V878" s="54"/>
    </row>
    <row r="879">
      <c r="B879" s="1"/>
      <c r="C879" s="1"/>
      <c r="D879" s="1"/>
      <c r="E879" s="49"/>
      <c r="F879" s="66"/>
      <c r="G879" s="67"/>
      <c r="H879" s="67"/>
      <c r="I879" s="67"/>
      <c r="J879" s="67"/>
      <c r="K879" s="67"/>
      <c r="L879" s="67"/>
      <c r="V879" s="54"/>
    </row>
    <row r="880">
      <c r="B880" s="1"/>
      <c r="C880" s="1"/>
      <c r="D880" s="1"/>
      <c r="E880" s="49"/>
      <c r="F880" s="66"/>
      <c r="G880" s="67"/>
      <c r="H880" s="67"/>
      <c r="I880" s="67"/>
      <c r="J880" s="67"/>
      <c r="K880" s="67"/>
      <c r="L880" s="67"/>
      <c r="V880" s="54"/>
    </row>
    <row r="881">
      <c r="B881" s="1"/>
      <c r="C881" s="1"/>
      <c r="D881" s="1"/>
      <c r="E881" s="49"/>
      <c r="F881" s="66"/>
      <c r="G881" s="67"/>
      <c r="H881" s="67"/>
      <c r="I881" s="67"/>
      <c r="J881" s="67"/>
      <c r="K881" s="67"/>
      <c r="L881" s="67"/>
      <c r="V881" s="54"/>
    </row>
    <row r="882">
      <c r="B882" s="1"/>
      <c r="C882" s="1"/>
      <c r="D882" s="1"/>
      <c r="E882" s="49"/>
      <c r="F882" s="66"/>
      <c r="G882" s="67"/>
      <c r="H882" s="67"/>
      <c r="I882" s="67"/>
      <c r="J882" s="67"/>
      <c r="K882" s="67"/>
      <c r="L882" s="67"/>
      <c r="V882" s="54"/>
    </row>
    <row r="883">
      <c r="B883" s="1"/>
      <c r="C883" s="1"/>
      <c r="D883" s="1"/>
      <c r="E883" s="49"/>
      <c r="F883" s="66"/>
      <c r="G883" s="67"/>
      <c r="H883" s="67"/>
      <c r="I883" s="67"/>
      <c r="J883" s="67"/>
      <c r="K883" s="67"/>
      <c r="L883" s="67"/>
      <c r="V883" s="54"/>
    </row>
    <row r="884">
      <c r="B884" s="1"/>
      <c r="C884" s="1"/>
      <c r="D884" s="1"/>
      <c r="E884" s="49"/>
      <c r="F884" s="66"/>
      <c r="G884" s="67"/>
      <c r="H884" s="67"/>
      <c r="I884" s="67"/>
      <c r="J884" s="67"/>
      <c r="K884" s="67"/>
      <c r="L884" s="67"/>
      <c r="V884" s="54"/>
    </row>
    <row r="885">
      <c r="B885" s="1"/>
      <c r="C885" s="1"/>
      <c r="D885" s="1"/>
      <c r="E885" s="49"/>
      <c r="F885" s="66"/>
      <c r="G885" s="67"/>
      <c r="H885" s="67"/>
      <c r="I885" s="67"/>
      <c r="J885" s="67"/>
      <c r="K885" s="67"/>
      <c r="L885" s="67"/>
      <c r="V885" s="54"/>
    </row>
    <row r="886">
      <c r="B886" s="1"/>
      <c r="C886" s="1"/>
      <c r="D886" s="1"/>
      <c r="E886" s="49"/>
      <c r="F886" s="66"/>
      <c r="G886" s="67"/>
      <c r="H886" s="67"/>
      <c r="I886" s="67"/>
      <c r="J886" s="67"/>
      <c r="K886" s="67"/>
      <c r="L886" s="67"/>
      <c r="V886" s="54"/>
    </row>
    <row r="887">
      <c r="B887" s="1"/>
      <c r="C887" s="1"/>
      <c r="D887" s="1"/>
      <c r="E887" s="49"/>
      <c r="F887" s="66"/>
      <c r="G887" s="67"/>
      <c r="H887" s="67"/>
      <c r="I887" s="67"/>
      <c r="J887" s="67"/>
      <c r="K887" s="67"/>
      <c r="L887" s="67"/>
      <c r="V887" s="54"/>
    </row>
    <row r="888">
      <c r="B888" s="1"/>
      <c r="C888" s="1"/>
      <c r="D888" s="1"/>
      <c r="E888" s="49"/>
      <c r="F888" s="66"/>
      <c r="G888" s="67"/>
      <c r="H888" s="67"/>
      <c r="I888" s="67"/>
      <c r="J888" s="67"/>
      <c r="K888" s="67"/>
      <c r="L888" s="67"/>
      <c r="V888" s="54"/>
    </row>
    <row r="889">
      <c r="B889" s="1"/>
      <c r="C889" s="1"/>
      <c r="D889" s="1"/>
      <c r="E889" s="49"/>
      <c r="F889" s="66"/>
      <c r="G889" s="67"/>
      <c r="H889" s="67"/>
      <c r="I889" s="67"/>
      <c r="J889" s="67"/>
      <c r="K889" s="67"/>
      <c r="L889" s="67"/>
      <c r="V889" s="54"/>
    </row>
    <row r="890">
      <c r="B890" s="1"/>
      <c r="C890" s="1"/>
      <c r="D890" s="1"/>
      <c r="E890" s="49"/>
      <c r="F890" s="66"/>
      <c r="G890" s="67"/>
      <c r="H890" s="67"/>
      <c r="I890" s="67"/>
      <c r="J890" s="67"/>
      <c r="K890" s="67"/>
      <c r="L890" s="67"/>
      <c r="V890" s="54"/>
    </row>
    <row r="891">
      <c r="B891" s="1"/>
      <c r="C891" s="1"/>
      <c r="D891" s="1"/>
      <c r="E891" s="49"/>
      <c r="F891" s="66"/>
      <c r="G891" s="67"/>
      <c r="H891" s="67"/>
      <c r="I891" s="67"/>
      <c r="J891" s="67"/>
      <c r="K891" s="67"/>
      <c r="L891" s="67"/>
      <c r="V891" s="54"/>
    </row>
    <row r="892">
      <c r="B892" s="1"/>
      <c r="C892" s="1"/>
      <c r="D892" s="1"/>
      <c r="E892" s="49"/>
      <c r="F892" s="66"/>
      <c r="G892" s="67"/>
      <c r="H892" s="67"/>
      <c r="I892" s="67"/>
      <c r="J892" s="67"/>
      <c r="K892" s="67"/>
      <c r="L892" s="67"/>
      <c r="V892" s="54"/>
    </row>
    <row r="893">
      <c r="B893" s="1"/>
      <c r="C893" s="1"/>
      <c r="D893" s="1"/>
      <c r="E893" s="49"/>
      <c r="F893" s="66"/>
      <c r="G893" s="67"/>
      <c r="H893" s="67"/>
      <c r="I893" s="67"/>
      <c r="J893" s="67"/>
      <c r="K893" s="67"/>
      <c r="L893" s="67"/>
      <c r="V893" s="54"/>
    </row>
    <row r="894">
      <c r="B894" s="1"/>
      <c r="C894" s="1"/>
      <c r="D894" s="1"/>
      <c r="E894" s="49"/>
      <c r="F894" s="66"/>
      <c r="G894" s="67"/>
      <c r="H894" s="67"/>
      <c r="I894" s="67"/>
      <c r="J894" s="67"/>
      <c r="K894" s="67"/>
      <c r="L894" s="67"/>
      <c r="V894" s="54"/>
    </row>
    <row r="895">
      <c r="B895" s="1"/>
      <c r="C895" s="1"/>
      <c r="D895" s="1"/>
      <c r="E895" s="49"/>
      <c r="F895" s="66"/>
      <c r="G895" s="67"/>
      <c r="H895" s="67"/>
      <c r="I895" s="67"/>
      <c r="J895" s="67"/>
      <c r="K895" s="67"/>
      <c r="L895" s="67"/>
      <c r="V895" s="54"/>
    </row>
    <row r="896">
      <c r="B896" s="1"/>
      <c r="C896" s="1"/>
      <c r="D896" s="1"/>
      <c r="E896" s="49"/>
      <c r="F896" s="66"/>
      <c r="G896" s="67"/>
      <c r="H896" s="67"/>
      <c r="I896" s="67"/>
      <c r="J896" s="67"/>
      <c r="K896" s="67"/>
      <c r="L896" s="67"/>
      <c r="V896" s="54"/>
    </row>
    <row r="897">
      <c r="B897" s="1"/>
      <c r="C897" s="1"/>
      <c r="D897" s="1"/>
      <c r="E897" s="49"/>
      <c r="F897" s="66"/>
      <c r="G897" s="67"/>
      <c r="H897" s="67"/>
      <c r="I897" s="67"/>
      <c r="J897" s="67"/>
      <c r="K897" s="67"/>
      <c r="L897" s="67"/>
      <c r="V897" s="54"/>
    </row>
    <row r="898">
      <c r="B898" s="1"/>
      <c r="C898" s="1"/>
      <c r="D898" s="1"/>
      <c r="E898" s="49"/>
      <c r="F898" s="66"/>
      <c r="G898" s="67"/>
      <c r="H898" s="67"/>
      <c r="I898" s="67"/>
      <c r="J898" s="67"/>
      <c r="K898" s="67"/>
      <c r="L898" s="67"/>
      <c r="V898" s="54"/>
    </row>
    <row r="899">
      <c r="B899" s="1"/>
      <c r="C899" s="1"/>
      <c r="D899" s="1"/>
      <c r="E899" s="49"/>
      <c r="F899" s="66"/>
      <c r="G899" s="67"/>
      <c r="H899" s="67"/>
      <c r="I899" s="67"/>
      <c r="J899" s="67"/>
      <c r="K899" s="67"/>
      <c r="L899" s="67"/>
      <c r="V899" s="54"/>
    </row>
    <row r="900">
      <c r="B900" s="1"/>
      <c r="C900" s="1"/>
      <c r="D900" s="1"/>
      <c r="E900" s="49"/>
      <c r="F900" s="66"/>
      <c r="G900" s="67"/>
      <c r="H900" s="67"/>
      <c r="I900" s="67"/>
      <c r="J900" s="67"/>
      <c r="K900" s="67"/>
      <c r="L900" s="67"/>
      <c r="V900" s="54"/>
    </row>
    <row r="901">
      <c r="B901" s="1"/>
      <c r="C901" s="1"/>
      <c r="D901" s="1"/>
      <c r="E901" s="49"/>
      <c r="F901" s="66"/>
      <c r="G901" s="67"/>
      <c r="H901" s="67"/>
      <c r="I901" s="67"/>
      <c r="J901" s="67"/>
      <c r="K901" s="67"/>
      <c r="L901" s="67"/>
      <c r="V901" s="54"/>
    </row>
    <row r="902">
      <c r="B902" s="1"/>
      <c r="C902" s="1"/>
      <c r="D902" s="1"/>
      <c r="E902" s="49"/>
      <c r="F902" s="66"/>
      <c r="G902" s="67"/>
      <c r="H902" s="67"/>
      <c r="I902" s="67"/>
      <c r="J902" s="67"/>
      <c r="K902" s="67"/>
      <c r="L902" s="67"/>
      <c r="V902" s="54"/>
    </row>
    <row r="903">
      <c r="B903" s="1"/>
      <c r="C903" s="1"/>
      <c r="D903" s="1"/>
      <c r="E903" s="49"/>
      <c r="F903" s="66"/>
      <c r="G903" s="67"/>
      <c r="H903" s="67"/>
      <c r="I903" s="67"/>
      <c r="J903" s="67"/>
      <c r="K903" s="67"/>
      <c r="L903" s="67"/>
      <c r="V903" s="54"/>
    </row>
    <row r="904">
      <c r="B904" s="1"/>
      <c r="C904" s="1"/>
      <c r="D904" s="1"/>
      <c r="E904" s="49"/>
      <c r="F904" s="66"/>
      <c r="G904" s="67"/>
      <c r="H904" s="67"/>
      <c r="I904" s="67"/>
      <c r="J904" s="67"/>
      <c r="K904" s="67"/>
      <c r="L904" s="67"/>
      <c r="V904" s="54"/>
    </row>
    <row r="905">
      <c r="B905" s="1"/>
      <c r="C905" s="1"/>
      <c r="D905" s="1"/>
      <c r="E905" s="49"/>
      <c r="F905" s="66"/>
      <c r="G905" s="67"/>
      <c r="H905" s="67"/>
      <c r="I905" s="67"/>
      <c r="J905" s="67"/>
      <c r="K905" s="67"/>
      <c r="L905" s="67"/>
      <c r="V905" s="54"/>
    </row>
    <row r="906">
      <c r="B906" s="1"/>
      <c r="C906" s="1"/>
      <c r="D906" s="1"/>
      <c r="E906" s="49"/>
      <c r="F906" s="66"/>
      <c r="G906" s="67"/>
      <c r="H906" s="67"/>
      <c r="I906" s="67"/>
      <c r="J906" s="67"/>
      <c r="K906" s="67"/>
      <c r="L906" s="67"/>
      <c r="V906" s="54"/>
    </row>
    <row r="907">
      <c r="B907" s="1"/>
      <c r="C907" s="1"/>
      <c r="D907" s="1"/>
      <c r="E907" s="49"/>
      <c r="F907" s="66"/>
      <c r="G907" s="67"/>
      <c r="H907" s="67"/>
      <c r="I907" s="67"/>
      <c r="J907" s="67"/>
      <c r="K907" s="67"/>
      <c r="L907" s="67"/>
      <c r="V907" s="54"/>
    </row>
    <row r="908">
      <c r="B908" s="1"/>
      <c r="C908" s="1"/>
      <c r="D908" s="1"/>
      <c r="E908" s="49"/>
      <c r="F908" s="66"/>
      <c r="G908" s="67"/>
      <c r="H908" s="67"/>
      <c r="I908" s="67"/>
      <c r="J908" s="67"/>
      <c r="K908" s="67"/>
      <c r="L908" s="67"/>
      <c r="V908" s="54"/>
    </row>
    <row r="909">
      <c r="B909" s="1"/>
      <c r="C909" s="1"/>
      <c r="D909" s="1"/>
      <c r="E909" s="49"/>
      <c r="F909" s="66"/>
      <c r="G909" s="67"/>
      <c r="H909" s="67"/>
      <c r="I909" s="67"/>
      <c r="J909" s="67"/>
      <c r="K909" s="67"/>
      <c r="L909" s="67"/>
      <c r="V909" s="54"/>
    </row>
    <row r="910">
      <c r="B910" s="1"/>
      <c r="C910" s="1"/>
      <c r="D910" s="1"/>
      <c r="E910" s="49"/>
      <c r="F910" s="66"/>
      <c r="G910" s="67"/>
      <c r="H910" s="67"/>
      <c r="I910" s="67"/>
      <c r="J910" s="67"/>
      <c r="K910" s="67"/>
      <c r="L910" s="67"/>
      <c r="V910" s="54"/>
    </row>
    <row r="911">
      <c r="B911" s="1"/>
      <c r="C911" s="1"/>
      <c r="D911" s="1"/>
      <c r="E911" s="49"/>
      <c r="F911" s="66"/>
      <c r="G911" s="67"/>
      <c r="H911" s="67"/>
      <c r="I911" s="67"/>
      <c r="J911" s="67"/>
      <c r="K911" s="67"/>
      <c r="L911" s="67"/>
      <c r="V911" s="54"/>
    </row>
    <row r="912">
      <c r="B912" s="1"/>
      <c r="C912" s="1"/>
      <c r="D912" s="1"/>
      <c r="E912" s="49"/>
      <c r="F912" s="66"/>
      <c r="G912" s="67"/>
      <c r="H912" s="67"/>
      <c r="I912" s="67"/>
      <c r="J912" s="67"/>
      <c r="K912" s="67"/>
      <c r="L912" s="67"/>
      <c r="V912" s="54"/>
    </row>
    <row r="913">
      <c r="B913" s="1"/>
      <c r="C913" s="1"/>
      <c r="D913" s="1"/>
      <c r="E913" s="49"/>
      <c r="F913" s="66"/>
      <c r="G913" s="67"/>
      <c r="H913" s="67"/>
      <c r="I913" s="67"/>
      <c r="J913" s="67"/>
      <c r="K913" s="67"/>
      <c r="L913" s="67"/>
      <c r="V913" s="54"/>
    </row>
    <row r="914">
      <c r="B914" s="1"/>
      <c r="C914" s="1"/>
      <c r="D914" s="1"/>
      <c r="E914" s="49"/>
      <c r="F914" s="66"/>
      <c r="G914" s="67"/>
      <c r="H914" s="67"/>
      <c r="I914" s="67"/>
      <c r="J914" s="67"/>
      <c r="K914" s="67"/>
      <c r="L914" s="67"/>
      <c r="V914" s="54"/>
    </row>
    <row r="915">
      <c r="B915" s="1"/>
      <c r="C915" s="1"/>
      <c r="D915" s="1"/>
      <c r="E915" s="49"/>
      <c r="F915" s="66"/>
      <c r="G915" s="67"/>
      <c r="H915" s="67"/>
      <c r="I915" s="67"/>
      <c r="J915" s="67"/>
      <c r="K915" s="67"/>
      <c r="L915" s="67"/>
      <c r="V915" s="54"/>
    </row>
    <row r="916">
      <c r="B916" s="1"/>
      <c r="C916" s="1"/>
      <c r="D916" s="1"/>
      <c r="E916" s="49"/>
      <c r="F916" s="66"/>
      <c r="G916" s="67"/>
      <c r="H916" s="67"/>
      <c r="I916" s="67"/>
      <c r="J916" s="67"/>
      <c r="K916" s="67"/>
      <c r="L916" s="67"/>
      <c r="V916" s="54"/>
    </row>
    <row r="917">
      <c r="B917" s="1"/>
      <c r="C917" s="1"/>
      <c r="D917" s="1"/>
      <c r="E917" s="49"/>
      <c r="F917" s="66"/>
      <c r="G917" s="67"/>
      <c r="H917" s="67"/>
      <c r="I917" s="67"/>
      <c r="J917" s="67"/>
      <c r="K917" s="67"/>
      <c r="L917" s="67"/>
      <c r="V917" s="54"/>
    </row>
    <row r="918">
      <c r="B918" s="1"/>
      <c r="C918" s="1"/>
      <c r="D918" s="1"/>
      <c r="E918" s="49"/>
      <c r="F918" s="66"/>
      <c r="G918" s="67"/>
      <c r="H918" s="67"/>
      <c r="I918" s="67"/>
      <c r="J918" s="67"/>
      <c r="K918" s="67"/>
      <c r="L918" s="67"/>
      <c r="V918" s="54"/>
    </row>
    <row r="919">
      <c r="B919" s="1"/>
      <c r="C919" s="1"/>
      <c r="D919" s="1"/>
      <c r="E919" s="49"/>
      <c r="F919" s="66"/>
      <c r="G919" s="67"/>
      <c r="H919" s="67"/>
      <c r="I919" s="67"/>
      <c r="J919" s="67"/>
      <c r="K919" s="67"/>
      <c r="L919" s="67"/>
      <c r="V919" s="54"/>
    </row>
    <row r="920">
      <c r="B920" s="1"/>
      <c r="C920" s="1"/>
      <c r="D920" s="1"/>
      <c r="E920" s="49"/>
      <c r="F920" s="66"/>
      <c r="G920" s="67"/>
      <c r="H920" s="67"/>
      <c r="I920" s="67"/>
      <c r="J920" s="67"/>
      <c r="K920" s="67"/>
      <c r="L920" s="67"/>
      <c r="V920" s="54"/>
    </row>
    <row r="921">
      <c r="B921" s="1"/>
      <c r="C921" s="1"/>
      <c r="D921" s="1"/>
      <c r="E921" s="49"/>
      <c r="F921" s="66"/>
      <c r="G921" s="67"/>
      <c r="H921" s="67"/>
      <c r="I921" s="67"/>
      <c r="J921" s="67"/>
      <c r="K921" s="67"/>
      <c r="L921" s="67"/>
      <c r="V921" s="54"/>
    </row>
    <row r="922">
      <c r="B922" s="1"/>
      <c r="C922" s="1"/>
      <c r="D922" s="1"/>
      <c r="E922" s="49"/>
      <c r="F922" s="66"/>
      <c r="G922" s="67"/>
      <c r="H922" s="67"/>
      <c r="I922" s="67"/>
      <c r="J922" s="67"/>
      <c r="K922" s="67"/>
      <c r="L922" s="67"/>
      <c r="V922" s="54"/>
    </row>
    <row r="923">
      <c r="B923" s="1"/>
      <c r="C923" s="1"/>
      <c r="D923" s="1"/>
      <c r="E923" s="49"/>
      <c r="F923" s="66"/>
      <c r="G923" s="67"/>
      <c r="H923" s="67"/>
      <c r="I923" s="67"/>
      <c r="J923" s="67"/>
      <c r="K923" s="67"/>
      <c r="L923" s="67"/>
      <c r="V923" s="54"/>
    </row>
    <row r="924">
      <c r="B924" s="1"/>
      <c r="C924" s="1"/>
      <c r="D924" s="1"/>
      <c r="E924" s="49"/>
      <c r="F924" s="66"/>
      <c r="G924" s="67"/>
      <c r="H924" s="67"/>
      <c r="I924" s="67"/>
      <c r="J924" s="67"/>
      <c r="K924" s="67"/>
      <c r="L924" s="67"/>
      <c r="V924" s="54"/>
    </row>
    <row r="925">
      <c r="B925" s="1"/>
      <c r="C925" s="1"/>
      <c r="D925" s="1"/>
      <c r="E925" s="49"/>
      <c r="F925" s="66"/>
      <c r="G925" s="67"/>
      <c r="H925" s="67"/>
      <c r="I925" s="67"/>
      <c r="J925" s="67"/>
      <c r="K925" s="67"/>
      <c r="L925" s="67"/>
      <c r="V925" s="54"/>
    </row>
    <row r="926">
      <c r="B926" s="1"/>
      <c r="C926" s="1"/>
      <c r="D926" s="1"/>
      <c r="E926" s="49"/>
      <c r="F926" s="66"/>
      <c r="G926" s="67"/>
      <c r="H926" s="67"/>
      <c r="I926" s="67"/>
      <c r="J926" s="67"/>
      <c r="K926" s="67"/>
      <c r="L926" s="67"/>
      <c r="V926" s="54"/>
    </row>
    <row r="927">
      <c r="B927" s="1"/>
      <c r="C927" s="1"/>
      <c r="D927" s="1"/>
      <c r="E927" s="49"/>
      <c r="F927" s="66"/>
      <c r="G927" s="67"/>
      <c r="H927" s="67"/>
      <c r="I927" s="67"/>
      <c r="J927" s="67"/>
      <c r="K927" s="67"/>
      <c r="L927" s="67"/>
      <c r="V927" s="54"/>
    </row>
    <row r="928">
      <c r="B928" s="1"/>
      <c r="C928" s="1"/>
      <c r="D928" s="1"/>
      <c r="E928" s="49"/>
      <c r="F928" s="66"/>
      <c r="G928" s="67"/>
      <c r="H928" s="67"/>
      <c r="I928" s="67"/>
      <c r="J928" s="67"/>
      <c r="K928" s="67"/>
      <c r="L928" s="67"/>
      <c r="V928" s="54"/>
    </row>
    <row r="929">
      <c r="B929" s="1"/>
      <c r="C929" s="1"/>
      <c r="D929" s="1"/>
      <c r="E929" s="49"/>
      <c r="F929" s="66"/>
      <c r="G929" s="67"/>
      <c r="H929" s="67"/>
      <c r="I929" s="67"/>
      <c r="J929" s="67"/>
      <c r="K929" s="67"/>
      <c r="L929" s="67"/>
      <c r="V929" s="54"/>
    </row>
    <row r="930">
      <c r="B930" s="1"/>
      <c r="C930" s="1"/>
      <c r="D930" s="1"/>
      <c r="E930" s="49"/>
      <c r="F930" s="66"/>
      <c r="G930" s="67"/>
      <c r="H930" s="67"/>
      <c r="I930" s="67"/>
      <c r="J930" s="67"/>
      <c r="K930" s="67"/>
      <c r="L930" s="67"/>
      <c r="V930" s="54"/>
    </row>
    <row r="931">
      <c r="B931" s="1"/>
      <c r="C931" s="1"/>
      <c r="D931" s="1"/>
      <c r="E931" s="49"/>
      <c r="F931" s="66"/>
      <c r="G931" s="67"/>
      <c r="H931" s="67"/>
      <c r="I931" s="67"/>
      <c r="J931" s="67"/>
      <c r="K931" s="67"/>
      <c r="L931" s="67"/>
      <c r="V931" s="54"/>
    </row>
    <row r="932">
      <c r="B932" s="1"/>
      <c r="C932" s="1"/>
      <c r="D932" s="1"/>
      <c r="E932" s="49"/>
      <c r="F932" s="66"/>
      <c r="G932" s="67"/>
      <c r="H932" s="67"/>
      <c r="I932" s="67"/>
      <c r="J932" s="67"/>
      <c r="K932" s="67"/>
      <c r="L932" s="67"/>
      <c r="V932" s="54"/>
    </row>
    <row r="933">
      <c r="B933" s="1"/>
      <c r="C933" s="1"/>
      <c r="D933" s="1"/>
      <c r="E933" s="49"/>
      <c r="F933" s="66"/>
      <c r="G933" s="67"/>
      <c r="H933" s="67"/>
      <c r="I933" s="67"/>
      <c r="J933" s="67"/>
      <c r="K933" s="67"/>
      <c r="L933" s="67"/>
      <c r="V933" s="54"/>
    </row>
    <row r="934">
      <c r="B934" s="1"/>
      <c r="C934" s="1"/>
      <c r="D934" s="1"/>
      <c r="E934" s="49"/>
      <c r="F934" s="66"/>
      <c r="G934" s="67"/>
      <c r="H934" s="67"/>
      <c r="I934" s="67"/>
      <c r="J934" s="67"/>
      <c r="K934" s="67"/>
      <c r="L934" s="67"/>
      <c r="V934" s="54"/>
    </row>
    <row r="935">
      <c r="B935" s="1"/>
      <c r="C935" s="1"/>
      <c r="D935" s="1"/>
      <c r="E935" s="49"/>
      <c r="F935" s="66"/>
      <c r="G935" s="67"/>
      <c r="H935" s="67"/>
      <c r="I935" s="67"/>
      <c r="J935" s="67"/>
      <c r="K935" s="67"/>
      <c r="L935" s="67"/>
      <c r="V935" s="54"/>
    </row>
    <row r="936">
      <c r="B936" s="1"/>
      <c r="C936" s="1"/>
      <c r="D936" s="1"/>
      <c r="E936" s="49"/>
      <c r="F936" s="66"/>
      <c r="G936" s="67"/>
      <c r="H936" s="67"/>
      <c r="I936" s="67"/>
      <c r="J936" s="67"/>
      <c r="K936" s="67"/>
      <c r="L936" s="67"/>
      <c r="V936" s="54"/>
    </row>
    <row r="937">
      <c r="B937" s="1"/>
      <c r="C937" s="1"/>
      <c r="D937" s="1"/>
      <c r="E937" s="49"/>
      <c r="F937" s="66"/>
      <c r="G937" s="67"/>
      <c r="H937" s="67"/>
      <c r="I937" s="67"/>
      <c r="J937" s="67"/>
      <c r="K937" s="67"/>
      <c r="L937" s="67"/>
      <c r="V937" s="54"/>
    </row>
    <row r="938">
      <c r="B938" s="1"/>
      <c r="C938" s="1"/>
      <c r="D938" s="1"/>
      <c r="E938" s="49"/>
      <c r="F938" s="66"/>
      <c r="G938" s="67"/>
      <c r="H938" s="67"/>
      <c r="I938" s="67"/>
      <c r="J938" s="67"/>
      <c r="K938" s="67"/>
      <c r="L938" s="67"/>
      <c r="V938" s="54"/>
    </row>
    <row r="939">
      <c r="B939" s="1"/>
      <c r="C939" s="1"/>
      <c r="D939" s="1"/>
      <c r="E939" s="49"/>
      <c r="F939" s="66"/>
      <c r="G939" s="67"/>
      <c r="H939" s="67"/>
      <c r="I939" s="67"/>
      <c r="J939" s="67"/>
      <c r="K939" s="67"/>
      <c r="L939" s="67"/>
      <c r="V939" s="54"/>
    </row>
    <row r="940">
      <c r="B940" s="1"/>
      <c r="C940" s="1"/>
      <c r="D940" s="1"/>
      <c r="E940" s="49"/>
      <c r="F940" s="66"/>
      <c r="G940" s="67"/>
      <c r="H940" s="67"/>
      <c r="I940" s="67"/>
      <c r="J940" s="67"/>
      <c r="K940" s="67"/>
      <c r="L940" s="67"/>
      <c r="V940" s="54"/>
    </row>
    <row r="941">
      <c r="B941" s="1"/>
      <c r="C941" s="1"/>
      <c r="D941" s="1"/>
      <c r="E941" s="49"/>
      <c r="F941" s="66"/>
      <c r="G941" s="67"/>
      <c r="H941" s="67"/>
      <c r="I941" s="67"/>
      <c r="J941" s="67"/>
      <c r="K941" s="67"/>
      <c r="L941" s="67"/>
      <c r="V941" s="54"/>
    </row>
    <row r="942">
      <c r="B942" s="1"/>
      <c r="C942" s="1"/>
      <c r="D942" s="1"/>
      <c r="E942" s="49"/>
      <c r="F942" s="66"/>
      <c r="G942" s="67"/>
      <c r="H942" s="67"/>
      <c r="I942" s="67"/>
      <c r="J942" s="67"/>
      <c r="K942" s="67"/>
      <c r="L942" s="67"/>
      <c r="V942" s="54"/>
    </row>
    <row r="943">
      <c r="B943" s="1"/>
      <c r="C943" s="1"/>
      <c r="D943" s="1"/>
      <c r="E943" s="49"/>
      <c r="F943" s="66"/>
      <c r="G943" s="67"/>
      <c r="H943" s="67"/>
      <c r="I943" s="67"/>
      <c r="J943" s="67"/>
      <c r="K943" s="67"/>
      <c r="L943" s="67"/>
      <c r="V943" s="54"/>
    </row>
    <row r="944">
      <c r="B944" s="1"/>
      <c r="C944" s="1"/>
      <c r="D944" s="1"/>
      <c r="E944" s="49"/>
      <c r="F944" s="66"/>
      <c r="G944" s="67"/>
      <c r="H944" s="67"/>
      <c r="I944" s="67"/>
      <c r="J944" s="67"/>
      <c r="K944" s="67"/>
      <c r="L944" s="67"/>
      <c r="V944" s="54"/>
    </row>
    <row r="945">
      <c r="B945" s="1"/>
      <c r="C945" s="1"/>
      <c r="D945" s="1"/>
      <c r="E945" s="49"/>
      <c r="F945" s="66"/>
      <c r="G945" s="67"/>
      <c r="H945" s="67"/>
      <c r="I945" s="67"/>
      <c r="J945" s="67"/>
      <c r="K945" s="67"/>
      <c r="L945" s="67"/>
      <c r="V945" s="54"/>
    </row>
    <row r="946">
      <c r="B946" s="1"/>
      <c r="C946" s="1"/>
      <c r="D946" s="1"/>
      <c r="E946" s="49"/>
      <c r="F946" s="66"/>
      <c r="G946" s="67"/>
      <c r="H946" s="67"/>
      <c r="I946" s="67"/>
      <c r="J946" s="67"/>
      <c r="K946" s="67"/>
      <c r="L946" s="67"/>
      <c r="V946" s="54"/>
    </row>
    <row r="947">
      <c r="B947" s="1"/>
      <c r="C947" s="1"/>
      <c r="D947" s="1"/>
      <c r="E947" s="49"/>
      <c r="F947" s="66"/>
      <c r="G947" s="67"/>
      <c r="H947" s="67"/>
      <c r="I947" s="67"/>
      <c r="J947" s="67"/>
      <c r="K947" s="67"/>
      <c r="L947" s="67"/>
      <c r="V947" s="54"/>
    </row>
    <row r="948">
      <c r="B948" s="1"/>
      <c r="C948" s="1"/>
      <c r="D948" s="1"/>
      <c r="E948" s="49"/>
      <c r="F948" s="66"/>
      <c r="G948" s="67"/>
      <c r="H948" s="67"/>
      <c r="I948" s="67"/>
      <c r="J948" s="67"/>
      <c r="K948" s="67"/>
      <c r="L948" s="67"/>
      <c r="V948" s="54"/>
    </row>
    <row r="949">
      <c r="B949" s="1"/>
      <c r="C949" s="1"/>
      <c r="D949" s="1"/>
      <c r="E949" s="49"/>
      <c r="F949" s="66"/>
      <c r="G949" s="67"/>
      <c r="H949" s="67"/>
      <c r="I949" s="67"/>
      <c r="J949" s="67"/>
      <c r="K949" s="67"/>
      <c r="L949" s="67"/>
      <c r="V949" s="54"/>
    </row>
    <row r="950">
      <c r="B950" s="1"/>
      <c r="C950" s="1"/>
      <c r="D950" s="1"/>
      <c r="E950" s="49"/>
      <c r="F950" s="66"/>
      <c r="G950" s="67"/>
      <c r="H950" s="67"/>
      <c r="I950" s="67"/>
      <c r="J950" s="67"/>
      <c r="K950" s="67"/>
      <c r="L950" s="67"/>
      <c r="V950" s="54"/>
    </row>
    <row r="951">
      <c r="B951" s="1"/>
      <c r="C951" s="1"/>
      <c r="D951" s="1"/>
      <c r="E951" s="49"/>
      <c r="F951" s="66"/>
      <c r="G951" s="67"/>
      <c r="H951" s="67"/>
      <c r="I951" s="67"/>
      <c r="J951" s="67"/>
      <c r="K951" s="67"/>
      <c r="L951" s="67"/>
      <c r="V951" s="54"/>
    </row>
    <row r="952">
      <c r="B952" s="1"/>
      <c r="C952" s="1"/>
      <c r="D952" s="1"/>
      <c r="E952" s="49"/>
      <c r="F952" s="66"/>
      <c r="G952" s="67"/>
      <c r="H952" s="67"/>
      <c r="I952" s="67"/>
      <c r="J952" s="67"/>
      <c r="K952" s="67"/>
      <c r="L952" s="67"/>
      <c r="V952" s="54"/>
    </row>
    <row r="953">
      <c r="B953" s="1"/>
      <c r="C953" s="1"/>
      <c r="D953" s="1"/>
      <c r="E953" s="49"/>
      <c r="F953" s="66"/>
      <c r="G953" s="67"/>
      <c r="H953" s="67"/>
      <c r="I953" s="67"/>
      <c r="J953" s="67"/>
      <c r="K953" s="67"/>
      <c r="L953" s="67"/>
      <c r="V953" s="54"/>
    </row>
    <row r="954">
      <c r="B954" s="1"/>
      <c r="C954" s="1"/>
      <c r="D954" s="1"/>
      <c r="E954" s="49"/>
      <c r="F954" s="66"/>
      <c r="G954" s="67"/>
      <c r="H954" s="67"/>
      <c r="I954" s="67"/>
      <c r="J954" s="67"/>
      <c r="K954" s="67"/>
      <c r="L954" s="67"/>
      <c r="V954" s="54"/>
    </row>
    <row r="955">
      <c r="B955" s="1"/>
      <c r="C955" s="1"/>
      <c r="D955" s="1"/>
      <c r="E955" s="49"/>
      <c r="F955" s="66"/>
      <c r="G955" s="67"/>
      <c r="H955" s="67"/>
      <c r="I955" s="67"/>
      <c r="J955" s="67"/>
      <c r="K955" s="67"/>
      <c r="L955" s="67"/>
      <c r="V955" s="54"/>
    </row>
    <row r="956">
      <c r="B956" s="1"/>
      <c r="C956" s="1"/>
      <c r="D956" s="1"/>
      <c r="E956" s="49"/>
      <c r="F956" s="66"/>
      <c r="G956" s="67"/>
      <c r="H956" s="67"/>
      <c r="I956" s="67"/>
      <c r="J956" s="67"/>
      <c r="K956" s="67"/>
      <c r="L956" s="67"/>
      <c r="V956" s="54"/>
    </row>
    <row r="957">
      <c r="B957" s="1"/>
      <c r="C957" s="1"/>
      <c r="D957" s="1"/>
      <c r="E957" s="49"/>
      <c r="F957" s="66"/>
      <c r="G957" s="67"/>
      <c r="H957" s="67"/>
      <c r="I957" s="67"/>
      <c r="J957" s="67"/>
      <c r="K957" s="67"/>
      <c r="L957" s="67"/>
      <c r="V957" s="54"/>
    </row>
    <row r="958">
      <c r="B958" s="1"/>
      <c r="C958" s="1"/>
      <c r="D958" s="1"/>
      <c r="E958" s="49"/>
      <c r="F958" s="66"/>
      <c r="G958" s="67"/>
      <c r="H958" s="67"/>
      <c r="I958" s="67"/>
      <c r="J958" s="67"/>
      <c r="K958" s="67"/>
      <c r="L958" s="67"/>
      <c r="V958" s="54"/>
    </row>
    <row r="959">
      <c r="B959" s="1"/>
      <c r="C959" s="1"/>
      <c r="D959" s="1"/>
      <c r="E959" s="49"/>
      <c r="F959" s="66"/>
      <c r="G959" s="67"/>
      <c r="H959" s="67"/>
      <c r="I959" s="67"/>
      <c r="J959" s="67"/>
      <c r="K959" s="67"/>
      <c r="L959" s="67"/>
      <c r="V959" s="54"/>
    </row>
    <row r="960">
      <c r="B960" s="1"/>
      <c r="C960" s="1"/>
      <c r="D960" s="1"/>
      <c r="E960" s="49"/>
      <c r="F960" s="66"/>
      <c r="G960" s="67"/>
      <c r="H960" s="67"/>
      <c r="I960" s="67"/>
      <c r="J960" s="67"/>
      <c r="K960" s="67"/>
      <c r="L960" s="67"/>
      <c r="V960" s="54"/>
    </row>
    <row r="961">
      <c r="B961" s="1"/>
      <c r="C961" s="1"/>
      <c r="D961" s="1"/>
      <c r="E961" s="49"/>
      <c r="F961" s="66"/>
      <c r="G961" s="67"/>
      <c r="H961" s="67"/>
      <c r="I961" s="67"/>
      <c r="J961" s="67"/>
      <c r="K961" s="67"/>
      <c r="L961" s="67"/>
      <c r="V961" s="54"/>
    </row>
    <row r="962">
      <c r="B962" s="1"/>
      <c r="C962" s="1"/>
      <c r="D962" s="1"/>
      <c r="E962" s="49"/>
      <c r="F962" s="66"/>
      <c r="G962" s="67"/>
      <c r="H962" s="67"/>
      <c r="I962" s="67"/>
      <c r="J962" s="67"/>
      <c r="K962" s="67"/>
      <c r="L962" s="67"/>
      <c r="V962" s="54"/>
    </row>
    <row r="963">
      <c r="B963" s="1"/>
      <c r="C963" s="1"/>
      <c r="D963" s="1"/>
      <c r="E963" s="49"/>
      <c r="F963" s="66"/>
      <c r="G963" s="67"/>
      <c r="H963" s="67"/>
      <c r="I963" s="67"/>
      <c r="J963" s="67"/>
      <c r="K963" s="67"/>
      <c r="L963" s="67"/>
      <c r="V963" s="54"/>
    </row>
    <row r="964">
      <c r="B964" s="1"/>
      <c r="C964" s="1"/>
      <c r="D964" s="1"/>
      <c r="E964" s="49"/>
      <c r="F964" s="66"/>
      <c r="G964" s="67"/>
      <c r="H964" s="67"/>
      <c r="I964" s="67"/>
      <c r="J964" s="67"/>
      <c r="K964" s="67"/>
      <c r="L964" s="67"/>
      <c r="V964" s="54"/>
    </row>
    <row r="965">
      <c r="B965" s="1"/>
      <c r="C965" s="1"/>
      <c r="D965" s="1"/>
      <c r="E965" s="49"/>
      <c r="F965" s="66"/>
      <c r="G965" s="67"/>
      <c r="H965" s="67"/>
      <c r="I965" s="67"/>
      <c r="J965" s="67"/>
      <c r="K965" s="67"/>
      <c r="L965" s="67"/>
      <c r="V965" s="54"/>
    </row>
    <row r="966">
      <c r="B966" s="1"/>
      <c r="C966" s="1"/>
      <c r="D966" s="1"/>
      <c r="E966" s="49"/>
      <c r="F966" s="66"/>
      <c r="G966" s="67"/>
      <c r="H966" s="67"/>
      <c r="I966" s="67"/>
      <c r="J966" s="67"/>
      <c r="K966" s="67"/>
      <c r="L966" s="67"/>
      <c r="V966" s="54"/>
    </row>
    <row r="967">
      <c r="B967" s="1"/>
      <c r="C967" s="1"/>
      <c r="D967" s="1"/>
      <c r="E967" s="49"/>
      <c r="F967" s="66"/>
      <c r="G967" s="67"/>
      <c r="H967" s="67"/>
      <c r="I967" s="67"/>
      <c r="J967" s="67"/>
      <c r="K967" s="67"/>
      <c r="L967" s="67"/>
      <c r="V967" s="54"/>
    </row>
    <row r="968">
      <c r="B968" s="1"/>
      <c r="C968" s="1"/>
      <c r="D968" s="1"/>
      <c r="E968" s="49"/>
      <c r="F968" s="66"/>
      <c r="G968" s="67"/>
      <c r="H968" s="67"/>
      <c r="I968" s="67"/>
      <c r="J968" s="67"/>
      <c r="K968" s="67"/>
      <c r="L968" s="67"/>
      <c r="V968" s="54"/>
    </row>
    <row r="969">
      <c r="B969" s="1"/>
      <c r="C969" s="1"/>
      <c r="D969" s="1"/>
      <c r="E969" s="49"/>
      <c r="F969" s="66"/>
      <c r="G969" s="67"/>
      <c r="H969" s="67"/>
      <c r="I969" s="67"/>
      <c r="J969" s="67"/>
      <c r="K969" s="67"/>
      <c r="L969" s="67"/>
      <c r="V969" s="54"/>
    </row>
    <row r="970">
      <c r="B970" s="1"/>
      <c r="C970" s="1"/>
      <c r="D970" s="1"/>
      <c r="E970" s="49"/>
      <c r="F970" s="66"/>
      <c r="G970" s="67"/>
      <c r="H970" s="67"/>
      <c r="I970" s="67"/>
      <c r="J970" s="67"/>
      <c r="K970" s="67"/>
      <c r="L970" s="67"/>
      <c r="V970" s="54"/>
    </row>
    <row r="971">
      <c r="B971" s="1"/>
      <c r="C971" s="1"/>
      <c r="D971" s="1"/>
      <c r="E971" s="49"/>
      <c r="F971" s="66"/>
      <c r="G971" s="67"/>
      <c r="H971" s="67"/>
      <c r="I971" s="67"/>
      <c r="J971" s="67"/>
      <c r="K971" s="67"/>
      <c r="L971" s="67"/>
      <c r="V971" s="54"/>
    </row>
    <row r="972">
      <c r="B972" s="1"/>
      <c r="C972" s="1"/>
      <c r="D972" s="1"/>
      <c r="E972" s="49"/>
      <c r="F972" s="66"/>
      <c r="G972" s="67"/>
      <c r="H972" s="67"/>
      <c r="I972" s="67"/>
      <c r="J972" s="67"/>
      <c r="K972" s="67"/>
      <c r="L972" s="67"/>
      <c r="V972" s="54"/>
    </row>
    <row r="973">
      <c r="B973" s="1"/>
      <c r="C973" s="1"/>
      <c r="D973" s="1"/>
      <c r="E973" s="49"/>
      <c r="F973" s="66"/>
      <c r="G973" s="67"/>
      <c r="H973" s="67"/>
      <c r="I973" s="67"/>
      <c r="J973" s="67"/>
      <c r="K973" s="67"/>
      <c r="L973" s="67"/>
      <c r="V973" s="54"/>
    </row>
    <row r="974">
      <c r="B974" s="1"/>
      <c r="C974" s="1"/>
      <c r="D974" s="1"/>
      <c r="E974" s="49"/>
      <c r="F974" s="66"/>
      <c r="G974" s="67"/>
      <c r="H974" s="67"/>
      <c r="I974" s="67"/>
      <c r="J974" s="67"/>
      <c r="K974" s="67"/>
      <c r="L974" s="67"/>
      <c r="V974" s="54"/>
    </row>
    <row r="975">
      <c r="B975" s="1"/>
      <c r="C975" s="1"/>
      <c r="D975" s="1"/>
      <c r="E975" s="49"/>
      <c r="F975" s="66"/>
      <c r="G975" s="67"/>
      <c r="H975" s="67"/>
      <c r="I975" s="67"/>
      <c r="J975" s="67"/>
      <c r="K975" s="67"/>
      <c r="L975" s="67"/>
      <c r="V975" s="54"/>
    </row>
    <row r="976">
      <c r="B976" s="1"/>
      <c r="C976" s="1"/>
      <c r="D976" s="1"/>
      <c r="E976" s="49"/>
      <c r="F976" s="66"/>
      <c r="G976" s="67"/>
      <c r="H976" s="67"/>
      <c r="I976" s="67"/>
      <c r="J976" s="67"/>
      <c r="K976" s="67"/>
      <c r="L976" s="67"/>
      <c r="V976" s="54"/>
    </row>
    <row r="977">
      <c r="B977" s="1"/>
      <c r="C977" s="1"/>
      <c r="D977" s="1"/>
      <c r="E977" s="49"/>
      <c r="F977" s="66"/>
      <c r="G977" s="67"/>
      <c r="H977" s="67"/>
      <c r="I977" s="67"/>
      <c r="J977" s="67"/>
      <c r="K977" s="67"/>
      <c r="L977" s="67"/>
      <c r="V977" s="54"/>
    </row>
    <row r="978">
      <c r="B978" s="1"/>
      <c r="C978" s="1"/>
      <c r="D978" s="1"/>
      <c r="E978" s="49"/>
      <c r="F978" s="66"/>
      <c r="G978" s="67"/>
      <c r="H978" s="67"/>
      <c r="I978" s="67"/>
      <c r="J978" s="67"/>
      <c r="K978" s="67"/>
      <c r="L978" s="67"/>
      <c r="V978" s="54"/>
    </row>
    <row r="979">
      <c r="B979" s="1"/>
      <c r="C979" s="1"/>
      <c r="D979" s="1"/>
      <c r="E979" s="49"/>
      <c r="F979" s="66"/>
      <c r="G979" s="67"/>
      <c r="H979" s="67"/>
      <c r="I979" s="67"/>
      <c r="J979" s="67"/>
      <c r="K979" s="67"/>
      <c r="L979" s="67"/>
      <c r="V979" s="54"/>
    </row>
    <row r="980">
      <c r="B980" s="1"/>
      <c r="C980" s="1"/>
      <c r="D980" s="1"/>
      <c r="E980" s="49"/>
      <c r="F980" s="66"/>
      <c r="G980" s="67"/>
      <c r="H980" s="67"/>
      <c r="I980" s="67"/>
      <c r="J980" s="67"/>
      <c r="K980" s="67"/>
      <c r="L980" s="67"/>
      <c r="V980" s="54"/>
    </row>
    <row r="981">
      <c r="B981" s="1"/>
      <c r="C981" s="1"/>
      <c r="D981" s="1"/>
      <c r="E981" s="49"/>
      <c r="F981" s="66"/>
      <c r="G981" s="67"/>
      <c r="H981" s="67"/>
      <c r="I981" s="67"/>
      <c r="J981" s="67"/>
      <c r="K981" s="67"/>
      <c r="L981" s="67"/>
      <c r="V981" s="54"/>
    </row>
    <row r="982">
      <c r="B982" s="1"/>
      <c r="C982" s="1"/>
      <c r="D982" s="1"/>
      <c r="E982" s="49"/>
      <c r="F982" s="66"/>
      <c r="G982" s="67"/>
      <c r="H982" s="67"/>
      <c r="I982" s="67"/>
      <c r="J982" s="67"/>
      <c r="K982" s="67"/>
      <c r="L982" s="67"/>
      <c r="V982" s="54"/>
    </row>
    <row r="983">
      <c r="B983" s="1"/>
      <c r="C983" s="1"/>
      <c r="D983" s="1"/>
      <c r="E983" s="49"/>
      <c r="F983" s="66"/>
      <c r="G983" s="67"/>
      <c r="H983" s="67"/>
      <c r="I983" s="67"/>
      <c r="J983" s="67"/>
      <c r="K983" s="67"/>
      <c r="L983" s="67"/>
      <c r="V983" s="54"/>
    </row>
    <row r="984">
      <c r="B984" s="1"/>
      <c r="C984" s="1"/>
      <c r="D984" s="1"/>
      <c r="E984" s="49"/>
      <c r="F984" s="66"/>
      <c r="G984" s="67"/>
      <c r="H984" s="67"/>
      <c r="I984" s="67"/>
      <c r="J984" s="67"/>
      <c r="K984" s="67"/>
      <c r="L984" s="67"/>
      <c r="V984" s="54"/>
    </row>
    <row r="985">
      <c r="B985" s="1"/>
      <c r="C985" s="1"/>
      <c r="D985" s="1"/>
      <c r="E985" s="49"/>
      <c r="F985" s="66"/>
      <c r="G985" s="67"/>
      <c r="H985" s="67"/>
      <c r="I985" s="67"/>
      <c r="J985" s="67"/>
      <c r="K985" s="67"/>
      <c r="L985" s="67"/>
      <c r="V985" s="54"/>
    </row>
    <row r="986">
      <c r="B986" s="1"/>
      <c r="C986" s="1"/>
      <c r="D986" s="1"/>
      <c r="E986" s="49"/>
      <c r="F986" s="66"/>
      <c r="G986" s="67"/>
      <c r="H986" s="67"/>
      <c r="I986" s="67"/>
      <c r="J986" s="67"/>
      <c r="K986" s="67"/>
      <c r="L986" s="67"/>
      <c r="V986" s="54"/>
    </row>
    <row r="987">
      <c r="B987" s="1"/>
      <c r="C987" s="1"/>
      <c r="D987" s="1"/>
      <c r="E987" s="49"/>
      <c r="F987" s="66"/>
      <c r="G987" s="67"/>
      <c r="H987" s="67"/>
      <c r="I987" s="67"/>
      <c r="J987" s="67"/>
      <c r="K987" s="67"/>
      <c r="L987" s="67"/>
      <c r="V987" s="54"/>
    </row>
    <row r="988">
      <c r="B988" s="1"/>
      <c r="C988" s="1"/>
      <c r="D988" s="1"/>
      <c r="E988" s="49"/>
      <c r="F988" s="66"/>
      <c r="G988" s="67"/>
      <c r="H988" s="67"/>
      <c r="I988" s="67"/>
      <c r="J988" s="67"/>
      <c r="K988" s="67"/>
      <c r="L988" s="67"/>
      <c r="V988" s="54"/>
    </row>
    <row r="989">
      <c r="B989" s="1"/>
      <c r="C989" s="1"/>
      <c r="D989" s="1"/>
      <c r="E989" s="49"/>
      <c r="F989" s="66"/>
      <c r="G989" s="67"/>
      <c r="H989" s="67"/>
      <c r="I989" s="67"/>
      <c r="J989" s="67"/>
      <c r="K989" s="67"/>
      <c r="L989" s="67"/>
      <c r="V989" s="54"/>
    </row>
    <row r="990">
      <c r="B990" s="1"/>
      <c r="C990" s="1"/>
      <c r="D990" s="1"/>
      <c r="E990" s="49"/>
      <c r="F990" s="66"/>
      <c r="G990" s="67"/>
      <c r="H990" s="67"/>
      <c r="I990" s="67"/>
      <c r="J990" s="67"/>
      <c r="K990" s="67"/>
      <c r="L990" s="67"/>
      <c r="V990" s="54"/>
    </row>
    <row r="991">
      <c r="B991" s="1"/>
      <c r="C991" s="1"/>
      <c r="D991" s="1"/>
      <c r="E991" s="49"/>
      <c r="F991" s="66"/>
      <c r="G991" s="67"/>
      <c r="H991" s="67"/>
      <c r="I991" s="67"/>
      <c r="J991" s="67"/>
      <c r="K991" s="67"/>
      <c r="L991" s="67"/>
      <c r="V991" s="54"/>
    </row>
    <row r="992">
      <c r="B992" s="1"/>
      <c r="C992" s="1"/>
      <c r="D992" s="1"/>
      <c r="E992" s="49"/>
      <c r="F992" s="66"/>
      <c r="G992" s="67"/>
      <c r="H992" s="67"/>
      <c r="I992" s="67"/>
      <c r="J992" s="67"/>
      <c r="K992" s="67"/>
      <c r="L992" s="67"/>
      <c r="V992" s="54"/>
    </row>
    <row r="993">
      <c r="B993" s="1"/>
      <c r="C993" s="1"/>
      <c r="D993" s="1"/>
      <c r="E993" s="49"/>
      <c r="F993" s="66"/>
      <c r="G993" s="67"/>
      <c r="H993" s="67"/>
      <c r="I993" s="67"/>
      <c r="J993" s="67"/>
      <c r="K993" s="67"/>
      <c r="L993" s="67"/>
      <c r="V993" s="54"/>
    </row>
    <row r="994">
      <c r="B994" s="1"/>
      <c r="C994" s="1"/>
      <c r="D994" s="1"/>
      <c r="E994" s="49"/>
      <c r="F994" s="66"/>
      <c r="G994" s="67"/>
      <c r="H994" s="67"/>
      <c r="I994" s="67"/>
      <c r="J994" s="67"/>
      <c r="K994" s="67"/>
      <c r="L994" s="67"/>
      <c r="V994" s="54"/>
    </row>
    <row r="995">
      <c r="B995" s="1"/>
      <c r="C995" s="1"/>
      <c r="D995" s="1"/>
      <c r="E995" s="49"/>
      <c r="F995" s="66"/>
      <c r="G995" s="67"/>
      <c r="H995" s="67"/>
      <c r="I995" s="67"/>
      <c r="J995" s="67"/>
      <c r="K995" s="67"/>
      <c r="L995" s="67"/>
      <c r="V995" s="54"/>
    </row>
    <row r="996">
      <c r="B996" s="1"/>
      <c r="C996" s="1"/>
      <c r="D996" s="1"/>
      <c r="E996" s="49"/>
      <c r="F996" s="66"/>
      <c r="G996" s="67"/>
      <c r="H996" s="67"/>
      <c r="I996" s="67"/>
      <c r="J996" s="67"/>
      <c r="K996" s="67"/>
      <c r="L996" s="67"/>
      <c r="V996" s="54"/>
    </row>
    <row r="997">
      <c r="B997" s="1"/>
      <c r="C997" s="1"/>
      <c r="D997" s="1"/>
      <c r="E997" s="49"/>
      <c r="F997" s="66"/>
      <c r="G997" s="67"/>
      <c r="H997" s="67"/>
      <c r="I997" s="67"/>
      <c r="J997" s="67"/>
      <c r="K997" s="67"/>
      <c r="L997" s="67"/>
      <c r="V997" s="54"/>
    </row>
    <row r="998">
      <c r="B998" s="1"/>
      <c r="C998" s="1"/>
      <c r="D998" s="1"/>
      <c r="E998" s="49"/>
      <c r="F998" s="66"/>
      <c r="G998" s="67"/>
      <c r="H998" s="67"/>
      <c r="I998" s="67"/>
      <c r="J998" s="67"/>
      <c r="K998" s="67"/>
      <c r="L998" s="67"/>
      <c r="V998" s="54"/>
    </row>
    <row r="999">
      <c r="B999" s="1"/>
      <c r="C999" s="1"/>
      <c r="D999" s="1"/>
      <c r="E999" s="49"/>
      <c r="F999" s="66"/>
      <c r="G999" s="67"/>
      <c r="H999" s="67"/>
      <c r="I999" s="67"/>
      <c r="J999" s="67"/>
      <c r="K999" s="67"/>
      <c r="L999" s="67"/>
      <c r="V999" s="54"/>
    </row>
    <row r="1000">
      <c r="B1000" s="1"/>
      <c r="C1000" s="1"/>
      <c r="D1000" s="1"/>
      <c r="E1000" s="49"/>
      <c r="F1000" s="66"/>
      <c r="G1000" s="67"/>
      <c r="H1000" s="67"/>
      <c r="I1000" s="67"/>
      <c r="J1000" s="67"/>
      <c r="K1000" s="67"/>
      <c r="L1000" s="67"/>
      <c r="V1000" s="54"/>
    </row>
  </sheetData>
  <mergeCells count="110">
    <mergeCell ref="V52:V53"/>
    <mergeCell ref="V54:V55"/>
    <mergeCell ref="V38:V39"/>
    <mergeCell ref="V40:V41"/>
    <mergeCell ref="V42:V43"/>
    <mergeCell ref="V44:V45"/>
    <mergeCell ref="V46:V47"/>
    <mergeCell ref="V48:V49"/>
    <mergeCell ref="V50:V51"/>
    <mergeCell ref="U60:U61"/>
    <mergeCell ref="V60:V61"/>
    <mergeCell ref="U62:U63"/>
    <mergeCell ref="V62:V63"/>
    <mergeCell ref="U64:U65"/>
    <mergeCell ref="V64:V65"/>
    <mergeCell ref="V66:V67"/>
    <mergeCell ref="U66:U67"/>
    <mergeCell ref="U68:U69"/>
    <mergeCell ref="U70:U71"/>
    <mergeCell ref="U72:U73"/>
    <mergeCell ref="U74:U75"/>
    <mergeCell ref="U76:U77"/>
    <mergeCell ref="U78:U79"/>
    <mergeCell ref="V68:V69"/>
    <mergeCell ref="V70:V71"/>
    <mergeCell ref="V72:V73"/>
    <mergeCell ref="V74:V75"/>
    <mergeCell ref="V76:V77"/>
    <mergeCell ref="V78:V79"/>
    <mergeCell ref="V80:V81"/>
    <mergeCell ref="U80:U81"/>
    <mergeCell ref="U82:U83"/>
    <mergeCell ref="U84:U85"/>
    <mergeCell ref="U86:U87"/>
    <mergeCell ref="U88:U89"/>
    <mergeCell ref="U90:U91"/>
    <mergeCell ref="U92:U93"/>
    <mergeCell ref="V96:V97"/>
    <mergeCell ref="V98:V99"/>
    <mergeCell ref="V100:V101"/>
    <mergeCell ref="V102:V103"/>
    <mergeCell ref="V104:V105"/>
    <mergeCell ref="V106:V107"/>
    <mergeCell ref="V108:V109"/>
    <mergeCell ref="V110:V111"/>
    <mergeCell ref="V82:V83"/>
    <mergeCell ref="V84:V85"/>
    <mergeCell ref="V86:V87"/>
    <mergeCell ref="V88:V89"/>
    <mergeCell ref="V90:V91"/>
    <mergeCell ref="V92:V93"/>
    <mergeCell ref="V94:V95"/>
    <mergeCell ref="U108:U109"/>
    <mergeCell ref="U110:U111"/>
    <mergeCell ref="U94:U95"/>
    <mergeCell ref="U96:U97"/>
    <mergeCell ref="U98:U99"/>
    <mergeCell ref="U100:U101"/>
    <mergeCell ref="U102:U103"/>
    <mergeCell ref="U104:U105"/>
    <mergeCell ref="U106:U107"/>
    <mergeCell ref="U2:U3"/>
    <mergeCell ref="V2:V3"/>
    <mergeCell ref="U4:U5"/>
    <mergeCell ref="V4:V5"/>
    <mergeCell ref="U6:U7"/>
    <mergeCell ref="V6:V7"/>
    <mergeCell ref="V8:V9"/>
    <mergeCell ref="U8:U9"/>
    <mergeCell ref="U10:U11"/>
    <mergeCell ref="U12:U13"/>
    <mergeCell ref="U14:U15"/>
    <mergeCell ref="U16:U17"/>
    <mergeCell ref="U18:U19"/>
    <mergeCell ref="U20:U21"/>
    <mergeCell ref="V10:V11"/>
    <mergeCell ref="V12:V13"/>
    <mergeCell ref="V14:V15"/>
    <mergeCell ref="V16:V17"/>
    <mergeCell ref="V18:V19"/>
    <mergeCell ref="V20:V21"/>
    <mergeCell ref="V22:V23"/>
    <mergeCell ref="U22:U23"/>
    <mergeCell ref="U24:U25"/>
    <mergeCell ref="U26:U27"/>
    <mergeCell ref="U28:U29"/>
    <mergeCell ref="U30:U31"/>
    <mergeCell ref="U32:U33"/>
    <mergeCell ref="U34:U35"/>
    <mergeCell ref="V24:V25"/>
    <mergeCell ref="V26:V27"/>
    <mergeCell ref="V28:V29"/>
    <mergeCell ref="V30:V31"/>
    <mergeCell ref="V32:V33"/>
    <mergeCell ref="V34:V35"/>
    <mergeCell ref="V36:V37"/>
    <mergeCell ref="U36:U37"/>
    <mergeCell ref="U38:U39"/>
    <mergeCell ref="U40:U41"/>
    <mergeCell ref="U42:U43"/>
    <mergeCell ref="U44:U45"/>
    <mergeCell ref="U46:U47"/>
    <mergeCell ref="U48:U49"/>
    <mergeCell ref="U50:U51"/>
    <mergeCell ref="U52:U53"/>
    <mergeCell ref="U54:U55"/>
    <mergeCell ref="U56:U57"/>
    <mergeCell ref="V56:V57"/>
    <mergeCell ref="U58:U59"/>
    <mergeCell ref="V58:V59"/>
  </mergeCells>
  <drawing r:id="rId1"/>
</worksheet>
</file>